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3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charts/chart9.xml" ContentType="application/vnd.openxmlformats-officedocument.drawingml.chart+xml"/>
  <Override PartName="/xl/drawings/drawing6.xml" ContentType="application/vnd.openxmlformats-officedocument.drawing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drawings/drawing7.xml" ContentType="application/vnd.openxmlformats-officedocument.drawing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drawings/drawing8.xml" ContentType="application/vnd.openxmlformats-officedocument.drawing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drawings/drawing9.xml" ContentType="application/vnd.openxmlformats-officedocument.drawingml.chartshapes+xml"/>
  <Override PartName="/xl/drawings/drawing10.xml" ContentType="application/vnd.openxmlformats-officedocument.drawing+xml"/>
  <Override PartName="/xl/charts/chart18.xml" ContentType="application/vnd.openxmlformats-officedocument.drawingml.chart+xml"/>
  <Override PartName="/xl/drawings/drawing11.xml" ContentType="application/vnd.openxmlformats-officedocument.drawing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drawings/drawing12.xml" ContentType="application/vnd.openxmlformats-officedocument.drawing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drawings/drawing13.xml" ContentType="application/vnd.openxmlformats-officedocument.drawing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drawings/drawing14.xml" ContentType="application/vnd.openxmlformats-officedocument.drawingml.chartshapes+xml"/>
  <Override PartName="/xl/charts/chart27.xml" ContentType="application/vnd.openxmlformats-officedocument.drawingml.chart+xml"/>
  <Override PartName="/xl/drawings/drawing15.xml" ContentType="application/vnd.openxmlformats-officedocument.drawing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drawings/drawing16.xml" ContentType="application/vnd.openxmlformats-officedocument.drawing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drawings/drawing17.xml" ContentType="application/vnd.openxmlformats-officedocument.drawing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drawings/drawing18.xml" ContentType="application/vnd.openxmlformats-officedocument.drawing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drawings/drawing19.xml" ContentType="application/vnd.openxmlformats-officedocument.drawingml.chartshapes+xml"/>
  <Override PartName="/xl/drawings/drawing20.xml" ContentType="application/vnd.openxmlformats-officedocument.drawing+xml"/>
  <Override PartName="/xl/charts/chart3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40" yWindow="225" windowWidth="20730" windowHeight="10965" firstSheet="7" activeTab="10"/>
  </bookViews>
  <sheets>
    <sheet name="Typosoil7" sheetId="1" r:id="rId1"/>
    <sheet name="Sample7" sheetId="2" r:id="rId2"/>
    <sheet name="Traitement7" sheetId="5" r:id="rId3"/>
    <sheet name="Potentiel7" sheetId="6" r:id="rId4"/>
    <sheet name="Typosoil8" sheetId="8" r:id="rId5"/>
    <sheet name="Sample8" sheetId="9" r:id="rId6"/>
    <sheet name="Traitement8" sheetId="10" r:id="rId7"/>
    <sheet name="Potentiel8" sheetId="11" r:id="rId8"/>
    <sheet name="Typosoil3" sheetId="16" r:id="rId9"/>
    <sheet name="Sample3" sheetId="17" r:id="rId10"/>
    <sheet name="Traitement3" sheetId="18" r:id="rId11"/>
    <sheet name="Potentiel3" sheetId="19" r:id="rId12"/>
    <sheet name="Typosoil5" sheetId="20" r:id="rId13"/>
    <sheet name="Sample5" sheetId="21" r:id="rId14"/>
    <sheet name="Traitement5" sheetId="22" r:id="rId15"/>
    <sheet name="Potentiel5" sheetId="23" r:id="rId16"/>
    <sheet name="Feuil1" sheetId="7" r:id="rId17"/>
  </sheets>
  <definedNames>
    <definedName name="solver_adj" localSheetId="11" hidden="1">Potentiel3!#REF!</definedName>
    <definedName name="solver_adj" localSheetId="15" hidden="1">Potentiel5!#REF!</definedName>
    <definedName name="solver_adj" localSheetId="3" hidden="1">Potentiel7!#REF!</definedName>
    <definedName name="solver_adj" localSheetId="7" hidden="1">Potentiel8!#REF!</definedName>
    <definedName name="solver_adj" localSheetId="10" hidden="1">Traitement3!$V$17</definedName>
    <definedName name="solver_adj" localSheetId="14" hidden="1">Traitement5!$T$29</definedName>
    <definedName name="solver_adj" localSheetId="2" hidden="1">Traitement7!$T$24,Traitement7!$T$25,Traitement7!$V$24,Traitement7!$V$27</definedName>
    <definedName name="solver_adj" localSheetId="6" hidden="1">Traitement8!$T$17,Traitement8!$V$27</definedName>
    <definedName name="solver_cvg" localSheetId="11" hidden="1">0.0001</definedName>
    <definedName name="solver_cvg" localSheetId="15" hidden="1">0.0001</definedName>
    <definedName name="solver_cvg" localSheetId="3" hidden="1">0.0001</definedName>
    <definedName name="solver_cvg" localSheetId="7" hidden="1">0.0001</definedName>
    <definedName name="solver_cvg" localSheetId="10" hidden="1">0.0001</definedName>
    <definedName name="solver_cvg" localSheetId="14" hidden="1">0.0001</definedName>
    <definedName name="solver_cvg" localSheetId="2" hidden="1">0.0001</definedName>
    <definedName name="solver_cvg" localSheetId="6" hidden="1">0.0001</definedName>
    <definedName name="solver_drv" localSheetId="11" hidden="1">1</definedName>
    <definedName name="solver_drv" localSheetId="15" hidden="1">1</definedName>
    <definedName name="solver_drv" localSheetId="3" hidden="1">1</definedName>
    <definedName name="solver_drv" localSheetId="7" hidden="1">1</definedName>
    <definedName name="solver_drv" localSheetId="10" hidden="1">1</definedName>
    <definedName name="solver_drv" localSheetId="14" hidden="1">1</definedName>
    <definedName name="solver_drv" localSheetId="2" hidden="1">1</definedName>
    <definedName name="solver_drv" localSheetId="6" hidden="1">1</definedName>
    <definedName name="solver_eng" localSheetId="11" hidden="1">1</definedName>
    <definedName name="solver_eng" localSheetId="15" hidden="1">1</definedName>
    <definedName name="solver_eng" localSheetId="3" hidden="1">1</definedName>
    <definedName name="solver_eng" localSheetId="7" hidden="1">1</definedName>
    <definedName name="solver_eng" localSheetId="10" hidden="1">1</definedName>
    <definedName name="solver_eng" localSheetId="14" hidden="1">1</definedName>
    <definedName name="solver_eng" localSheetId="2" hidden="1">1</definedName>
    <definedName name="solver_eng" localSheetId="6" hidden="1">1</definedName>
    <definedName name="solver_est" localSheetId="11" hidden="1">1</definedName>
    <definedName name="solver_est" localSheetId="15" hidden="1">1</definedName>
    <definedName name="solver_est" localSheetId="3" hidden="1">1</definedName>
    <definedName name="solver_est" localSheetId="7" hidden="1">1</definedName>
    <definedName name="solver_est" localSheetId="10" hidden="1">1</definedName>
    <definedName name="solver_est" localSheetId="14" hidden="1">1</definedName>
    <definedName name="solver_est" localSheetId="2" hidden="1">1</definedName>
    <definedName name="solver_est" localSheetId="6" hidden="1">1</definedName>
    <definedName name="solver_itr" localSheetId="11" hidden="1">100</definedName>
    <definedName name="solver_itr" localSheetId="15" hidden="1">100</definedName>
    <definedName name="solver_itr" localSheetId="3" hidden="1">100</definedName>
    <definedName name="solver_itr" localSheetId="7" hidden="1">100</definedName>
    <definedName name="solver_itr" localSheetId="10" hidden="1">100</definedName>
    <definedName name="solver_itr" localSheetId="14" hidden="1">100</definedName>
    <definedName name="solver_itr" localSheetId="2" hidden="1">100</definedName>
    <definedName name="solver_itr" localSheetId="6" hidden="1">100</definedName>
    <definedName name="solver_lhs1" localSheetId="11" hidden="1">Potentiel3!$L$16</definedName>
    <definedName name="solver_lhs1" localSheetId="15" hidden="1">Potentiel5!$L$16</definedName>
    <definedName name="solver_lhs1" localSheetId="3" hidden="1">Potentiel7!$L$16</definedName>
    <definedName name="solver_lhs1" localSheetId="7" hidden="1">Potentiel8!$L$16</definedName>
    <definedName name="solver_lhs1" localSheetId="10" hidden="1">Traitement3!$T$15</definedName>
    <definedName name="solver_lhs1" localSheetId="14" hidden="1">Traitement5!$T$15</definedName>
    <definedName name="solver_lhs1" localSheetId="2" hidden="1">Traitement7!$T$15</definedName>
    <definedName name="solver_lhs1" localSheetId="6" hidden="1">Traitement8!$T$15</definedName>
    <definedName name="solver_lhs2" localSheetId="11" hidden="1">Potentiel3!$L$9</definedName>
    <definedName name="solver_lhs2" localSheetId="15" hidden="1">Potentiel5!$L$9</definedName>
    <definedName name="solver_lhs2" localSheetId="3" hidden="1">Potentiel7!$L$9</definedName>
    <definedName name="solver_lhs2" localSheetId="7" hidden="1">Potentiel8!$L$9</definedName>
    <definedName name="solver_lhs2" localSheetId="10" hidden="1">Traitement3!$S$11</definedName>
    <definedName name="solver_lhs2" localSheetId="14" hidden="1">Traitement5!$S$11</definedName>
    <definedName name="solver_lhs2" localSheetId="2" hidden="1">Traitement7!$S$11</definedName>
    <definedName name="solver_lhs2" localSheetId="6" hidden="1">Traitement8!$S$11</definedName>
    <definedName name="solver_lhs3" localSheetId="10" hidden="1">Traitement3!$T$24</definedName>
    <definedName name="solver_lhs3" localSheetId="14" hidden="1">Traitement5!$T$24</definedName>
    <definedName name="solver_lhs3" localSheetId="2" hidden="1">Traitement7!$T$24</definedName>
    <definedName name="solver_lhs3" localSheetId="6" hidden="1">Traitement8!$T$24</definedName>
    <definedName name="solver_lin" localSheetId="11" hidden="1">2</definedName>
    <definedName name="solver_lin" localSheetId="15" hidden="1">2</definedName>
    <definedName name="solver_lin" localSheetId="3" hidden="1">2</definedName>
    <definedName name="solver_lin" localSheetId="7" hidden="1">2</definedName>
    <definedName name="solver_lin" localSheetId="10" hidden="1">2</definedName>
    <definedName name="solver_lin" localSheetId="14" hidden="1">2</definedName>
    <definedName name="solver_lin" localSheetId="2" hidden="1">2</definedName>
    <definedName name="solver_lin" localSheetId="6" hidden="1">2</definedName>
    <definedName name="solver_mip" localSheetId="11" hidden="1">2147483647</definedName>
    <definedName name="solver_mip" localSheetId="15" hidden="1">2147483647</definedName>
    <definedName name="solver_mip" localSheetId="3" hidden="1">2147483647</definedName>
    <definedName name="solver_mip" localSheetId="7" hidden="1">2147483647</definedName>
    <definedName name="solver_mip" localSheetId="10" hidden="1">2147483647</definedName>
    <definedName name="solver_mip" localSheetId="14" hidden="1">2147483647</definedName>
    <definedName name="solver_mip" localSheetId="2" hidden="1">2147483647</definedName>
    <definedName name="solver_mip" localSheetId="6" hidden="1">2147483647</definedName>
    <definedName name="solver_mni" localSheetId="11" hidden="1">30</definedName>
    <definedName name="solver_mni" localSheetId="15" hidden="1">30</definedName>
    <definedName name="solver_mni" localSheetId="3" hidden="1">30</definedName>
    <definedName name="solver_mni" localSheetId="7" hidden="1">30</definedName>
    <definedName name="solver_mni" localSheetId="10" hidden="1">30</definedName>
    <definedName name="solver_mni" localSheetId="14" hidden="1">30</definedName>
    <definedName name="solver_mni" localSheetId="2" hidden="1">30</definedName>
    <definedName name="solver_mni" localSheetId="6" hidden="1">30</definedName>
    <definedName name="solver_mrt" localSheetId="11" hidden="1">0.075</definedName>
    <definedName name="solver_mrt" localSheetId="15" hidden="1">0.075</definedName>
    <definedName name="solver_mrt" localSheetId="3" hidden="1">0.075</definedName>
    <definedName name="solver_mrt" localSheetId="7" hidden="1">0.075</definedName>
    <definedName name="solver_mrt" localSheetId="10" hidden="1">0.075</definedName>
    <definedName name="solver_mrt" localSheetId="14" hidden="1">0.075</definedName>
    <definedName name="solver_mrt" localSheetId="2" hidden="1">0.075</definedName>
    <definedName name="solver_mrt" localSheetId="6" hidden="1">0.075</definedName>
    <definedName name="solver_msl" localSheetId="11" hidden="1">2</definedName>
    <definedName name="solver_msl" localSheetId="15" hidden="1">2</definedName>
    <definedName name="solver_msl" localSheetId="3" hidden="1">2</definedName>
    <definedName name="solver_msl" localSheetId="7" hidden="1">2</definedName>
    <definedName name="solver_msl" localSheetId="10" hidden="1">2</definedName>
    <definedName name="solver_msl" localSheetId="14" hidden="1">2</definedName>
    <definedName name="solver_msl" localSheetId="2" hidden="1">2</definedName>
    <definedName name="solver_msl" localSheetId="6" hidden="1">2</definedName>
    <definedName name="solver_neg" localSheetId="11" hidden="1">2</definedName>
    <definedName name="solver_neg" localSheetId="15" hidden="1">2</definedName>
    <definedName name="solver_neg" localSheetId="3" hidden="1">2</definedName>
    <definedName name="solver_neg" localSheetId="7" hidden="1">2</definedName>
    <definedName name="solver_neg" localSheetId="10" hidden="1">2</definedName>
    <definedName name="solver_neg" localSheetId="14" hidden="1">2</definedName>
    <definedName name="solver_neg" localSheetId="2" hidden="1">2</definedName>
    <definedName name="solver_neg" localSheetId="6" hidden="1">2</definedName>
    <definedName name="solver_nod" localSheetId="11" hidden="1">2147483647</definedName>
    <definedName name="solver_nod" localSheetId="15" hidden="1">2147483647</definedName>
    <definedName name="solver_nod" localSheetId="3" hidden="1">2147483647</definedName>
    <definedName name="solver_nod" localSheetId="7" hidden="1">2147483647</definedName>
    <definedName name="solver_nod" localSheetId="10" hidden="1">2147483647</definedName>
    <definedName name="solver_nod" localSheetId="14" hidden="1">2147483647</definedName>
    <definedName name="solver_nod" localSheetId="2" hidden="1">2147483647</definedName>
    <definedName name="solver_nod" localSheetId="6" hidden="1">2147483647</definedName>
    <definedName name="solver_num" localSheetId="11" hidden="1">2</definedName>
    <definedName name="solver_num" localSheetId="15" hidden="1">2</definedName>
    <definedName name="solver_num" localSheetId="3" hidden="1">2</definedName>
    <definedName name="solver_num" localSheetId="7" hidden="1">2</definedName>
    <definedName name="solver_num" localSheetId="10" hidden="1">3</definedName>
    <definedName name="solver_num" localSheetId="14" hidden="1">3</definedName>
    <definedName name="solver_num" localSheetId="2" hidden="1">3</definedName>
    <definedName name="solver_num" localSheetId="6" hidden="1">3</definedName>
    <definedName name="solver_nwt" localSheetId="11" hidden="1">1</definedName>
    <definedName name="solver_nwt" localSheetId="15" hidden="1">1</definedName>
    <definedName name="solver_nwt" localSheetId="3" hidden="1">1</definedName>
    <definedName name="solver_nwt" localSheetId="7" hidden="1">1</definedName>
    <definedName name="solver_nwt" localSheetId="10" hidden="1">1</definedName>
    <definedName name="solver_nwt" localSheetId="14" hidden="1">1</definedName>
    <definedName name="solver_nwt" localSheetId="2" hidden="1">1</definedName>
    <definedName name="solver_nwt" localSheetId="6" hidden="1">1</definedName>
    <definedName name="solver_opt" localSheetId="11" hidden="1">Potentiel3!#REF!</definedName>
    <definedName name="solver_opt" localSheetId="15" hidden="1">Potentiel5!#REF!</definedName>
    <definedName name="solver_opt" localSheetId="3" hidden="1">Potentiel7!#REF!</definedName>
    <definedName name="solver_opt" localSheetId="7" hidden="1">Potentiel8!#REF!</definedName>
    <definedName name="solver_opt" localSheetId="10" hidden="1">Traitement3!$V$3</definedName>
    <definedName name="solver_opt" localSheetId="14" hidden="1">Traitement5!$S$22</definedName>
    <definedName name="solver_opt" localSheetId="2" hidden="1">Traitement7!$V$2</definedName>
    <definedName name="solver_opt" localSheetId="6" hidden="1">Traitement8!$V$2</definedName>
    <definedName name="solver_pre" localSheetId="11" hidden="1">0.000001</definedName>
    <definedName name="solver_pre" localSheetId="15" hidden="1">0.000001</definedName>
    <definedName name="solver_pre" localSheetId="3" hidden="1">0.000001</definedName>
    <definedName name="solver_pre" localSheetId="7" hidden="1">0.000001</definedName>
    <definedName name="solver_pre" localSheetId="10" hidden="1">0.000001</definedName>
    <definedName name="solver_pre" localSheetId="14" hidden="1">0.000001</definedName>
    <definedName name="solver_pre" localSheetId="2" hidden="1">0.000001</definedName>
    <definedName name="solver_pre" localSheetId="6" hidden="1">0.000001</definedName>
    <definedName name="solver_rbv" localSheetId="11" hidden="1">1</definedName>
    <definedName name="solver_rbv" localSheetId="15" hidden="1">1</definedName>
    <definedName name="solver_rbv" localSheetId="3" hidden="1">1</definedName>
    <definedName name="solver_rbv" localSheetId="7" hidden="1">1</definedName>
    <definedName name="solver_rbv" localSheetId="10" hidden="1">1</definedName>
    <definedName name="solver_rbv" localSheetId="14" hidden="1">1</definedName>
    <definedName name="solver_rbv" localSheetId="2" hidden="1">1</definedName>
    <definedName name="solver_rbv" localSheetId="6" hidden="1">1</definedName>
    <definedName name="solver_rel1" localSheetId="11" hidden="1">1</definedName>
    <definedName name="solver_rel1" localSheetId="15" hidden="1">1</definedName>
    <definedName name="solver_rel1" localSheetId="3" hidden="1">1</definedName>
    <definedName name="solver_rel1" localSheetId="7" hidden="1">1</definedName>
    <definedName name="solver_rel1" localSheetId="10" hidden="1">1</definedName>
    <definedName name="solver_rel1" localSheetId="14" hidden="1">1</definedName>
    <definedName name="solver_rel1" localSheetId="2" hidden="1">1</definedName>
    <definedName name="solver_rel1" localSheetId="6" hidden="1">1</definedName>
    <definedName name="solver_rel2" localSheetId="11" hidden="1">3</definedName>
    <definedName name="solver_rel2" localSheetId="15" hidden="1">3</definedName>
    <definedName name="solver_rel2" localSheetId="3" hidden="1">3</definedName>
    <definedName name="solver_rel2" localSheetId="7" hidden="1">3</definedName>
    <definedName name="solver_rel2" localSheetId="10" hidden="1">1</definedName>
    <definedName name="solver_rel2" localSheetId="14" hidden="1">1</definedName>
    <definedName name="solver_rel2" localSheetId="2" hidden="1">1</definedName>
    <definedName name="solver_rel2" localSheetId="6" hidden="1">1</definedName>
    <definedName name="solver_rel3" localSheetId="10" hidden="1">3</definedName>
    <definedName name="solver_rel3" localSheetId="14" hidden="1">3</definedName>
    <definedName name="solver_rel3" localSheetId="2" hidden="1">3</definedName>
    <definedName name="solver_rel3" localSheetId="6" hidden="1">3</definedName>
    <definedName name="solver_rhs1" localSheetId="11" hidden="1">500</definedName>
    <definedName name="solver_rhs1" localSheetId="15" hidden="1">500</definedName>
    <definedName name="solver_rhs1" localSheetId="3" hidden="1">500</definedName>
    <definedName name="solver_rhs1" localSheetId="7" hidden="1">500</definedName>
    <definedName name="solver_rhs1" localSheetId="10" hidden="1">1.2</definedName>
    <definedName name="solver_rhs1" localSheetId="14" hidden="1">1.2</definedName>
    <definedName name="solver_rhs1" localSheetId="2" hidden="1">1.2</definedName>
    <definedName name="solver_rhs1" localSheetId="6" hidden="1">1.2</definedName>
    <definedName name="solver_rhs2" localSheetId="11" hidden="1">0.05</definedName>
    <definedName name="solver_rhs2" localSheetId="15" hidden="1">0.05</definedName>
    <definedName name="solver_rhs2" localSheetId="3" hidden="1">0.05</definedName>
    <definedName name="solver_rhs2" localSheetId="7" hidden="1">0.05</definedName>
    <definedName name="solver_rhs2" localSheetId="10" hidden="1">300</definedName>
    <definedName name="solver_rhs2" localSheetId="14" hidden="1">300</definedName>
    <definedName name="solver_rhs2" localSheetId="2" hidden="1">300</definedName>
    <definedName name="solver_rhs2" localSheetId="6" hidden="1">300</definedName>
    <definedName name="solver_rhs3" localSheetId="10" hidden="1">0.2</definedName>
    <definedName name="solver_rhs3" localSheetId="14" hidden="1">0.2</definedName>
    <definedName name="solver_rhs3" localSheetId="2" hidden="1">0.2</definedName>
    <definedName name="solver_rhs3" localSheetId="6" hidden="1">0.2</definedName>
    <definedName name="solver_rlx" localSheetId="11" hidden="1">1</definedName>
    <definedName name="solver_rlx" localSheetId="15" hidden="1">1</definedName>
    <definedName name="solver_rlx" localSheetId="3" hidden="1">1</definedName>
    <definedName name="solver_rlx" localSheetId="7" hidden="1">1</definedName>
    <definedName name="solver_rlx" localSheetId="10" hidden="1">2</definedName>
    <definedName name="solver_rlx" localSheetId="14" hidden="1">2</definedName>
    <definedName name="solver_rlx" localSheetId="2" hidden="1">2</definedName>
    <definedName name="solver_rlx" localSheetId="6" hidden="1">2</definedName>
    <definedName name="solver_rsd" localSheetId="11" hidden="1">0</definedName>
    <definedName name="solver_rsd" localSheetId="15" hidden="1">0</definedName>
    <definedName name="solver_rsd" localSheetId="3" hidden="1">0</definedName>
    <definedName name="solver_rsd" localSheetId="7" hidden="1">0</definedName>
    <definedName name="solver_rsd" localSheetId="10" hidden="1">0</definedName>
    <definedName name="solver_rsd" localSheetId="14" hidden="1">0</definedName>
    <definedName name="solver_rsd" localSheetId="2" hidden="1">0</definedName>
    <definedName name="solver_rsd" localSheetId="6" hidden="1">0</definedName>
    <definedName name="solver_scl" localSheetId="11" hidden="1">2</definedName>
    <definedName name="solver_scl" localSheetId="15" hidden="1">2</definedName>
    <definedName name="solver_scl" localSheetId="3" hidden="1">2</definedName>
    <definedName name="solver_scl" localSheetId="7" hidden="1">2</definedName>
    <definedName name="solver_scl" localSheetId="10" hidden="1">2</definedName>
    <definedName name="solver_scl" localSheetId="14" hidden="1">2</definedName>
    <definedName name="solver_scl" localSheetId="2" hidden="1">2</definedName>
    <definedName name="solver_scl" localSheetId="6" hidden="1">2</definedName>
    <definedName name="solver_sho" localSheetId="11" hidden="1">2</definedName>
    <definedName name="solver_sho" localSheetId="15" hidden="1">2</definedName>
    <definedName name="solver_sho" localSheetId="3" hidden="1">2</definedName>
    <definedName name="solver_sho" localSheetId="7" hidden="1">2</definedName>
    <definedName name="solver_sho" localSheetId="10" hidden="1">2</definedName>
    <definedName name="solver_sho" localSheetId="14" hidden="1">2</definedName>
    <definedName name="solver_sho" localSheetId="2" hidden="1">2</definedName>
    <definedName name="solver_sho" localSheetId="6" hidden="1">2</definedName>
    <definedName name="solver_ssz" localSheetId="11" hidden="1">100</definedName>
    <definedName name="solver_ssz" localSheetId="15" hidden="1">100</definedName>
    <definedName name="solver_ssz" localSheetId="3" hidden="1">100</definedName>
    <definedName name="solver_ssz" localSheetId="7" hidden="1">100</definedName>
    <definedName name="solver_ssz" localSheetId="10" hidden="1">100</definedName>
    <definedName name="solver_ssz" localSheetId="14" hidden="1">100</definedName>
    <definedName name="solver_ssz" localSheetId="2" hidden="1">100</definedName>
    <definedName name="solver_ssz" localSheetId="6" hidden="1">100</definedName>
    <definedName name="solver_tim" localSheetId="11" hidden="1">100</definedName>
    <definedName name="solver_tim" localSheetId="15" hidden="1">100</definedName>
    <definedName name="solver_tim" localSheetId="3" hidden="1">100</definedName>
    <definedName name="solver_tim" localSheetId="7" hidden="1">100</definedName>
    <definedName name="solver_tim" localSheetId="10" hidden="1">100</definedName>
    <definedName name="solver_tim" localSheetId="14" hidden="1">100</definedName>
    <definedName name="solver_tim" localSheetId="2" hidden="1">100</definedName>
    <definedName name="solver_tim" localSheetId="6" hidden="1">100</definedName>
    <definedName name="solver_tol" localSheetId="11" hidden="1">0.05</definedName>
    <definedName name="solver_tol" localSheetId="15" hidden="1">0.05</definedName>
    <definedName name="solver_tol" localSheetId="3" hidden="1">0.05</definedName>
    <definedName name="solver_tol" localSheetId="7" hidden="1">0.05</definedName>
    <definedName name="solver_tol" localSheetId="10" hidden="1">0.05</definedName>
    <definedName name="solver_tol" localSheetId="14" hidden="1">0.05</definedName>
    <definedName name="solver_tol" localSheetId="2" hidden="1">0.05</definedName>
    <definedName name="solver_tol" localSheetId="6" hidden="1">0.05</definedName>
    <definedName name="solver_typ" localSheetId="11" hidden="1">2</definedName>
    <definedName name="solver_typ" localSheetId="15" hidden="1">2</definedName>
    <definedName name="solver_typ" localSheetId="3" hidden="1">2</definedName>
    <definedName name="solver_typ" localSheetId="7" hidden="1">2</definedName>
    <definedName name="solver_typ" localSheetId="10" hidden="1">2</definedName>
    <definedName name="solver_typ" localSheetId="14" hidden="1">2</definedName>
    <definedName name="solver_typ" localSheetId="2" hidden="1">2</definedName>
    <definedName name="solver_typ" localSheetId="6" hidden="1">2</definedName>
    <definedName name="solver_val" localSheetId="11" hidden="1">0</definedName>
    <definedName name="solver_val" localSheetId="15" hidden="1">0</definedName>
    <definedName name="solver_val" localSheetId="3" hidden="1">0</definedName>
    <definedName name="solver_val" localSheetId="7" hidden="1">0</definedName>
    <definedName name="solver_val" localSheetId="10" hidden="1">0</definedName>
    <definedName name="solver_val" localSheetId="14" hidden="1">0</definedName>
    <definedName name="solver_val" localSheetId="2" hidden="1">0</definedName>
    <definedName name="solver_val" localSheetId="6" hidden="1">0</definedName>
    <definedName name="solver_ver" localSheetId="11" hidden="1">3</definedName>
    <definedName name="solver_ver" localSheetId="15" hidden="1">3</definedName>
    <definedName name="solver_ver" localSheetId="3" hidden="1">3</definedName>
    <definedName name="solver_ver" localSheetId="7" hidden="1">3</definedName>
    <definedName name="solver_ver" localSheetId="10" hidden="1">3</definedName>
    <definedName name="solver_ver" localSheetId="14" hidden="1">3</definedName>
    <definedName name="solver_ver" localSheetId="2" hidden="1">3</definedName>
    <definedName name="solver_ver" localSheetId="6" hidden="1">3</definedName>
  </definedNames>
  <calcPr calcId="145621"/>
</workbook>
</file>

<file path=xl/calcChain.xml><?xml version="1.0" encoding="utf-8"?>
<calcChain xmlns="http://schemas.openxmlformats.org/spreadsheetml/2006/main">
  <c r="O4" i="23" l="1"/>
  <c r="O5" i="23"/>
  <c r="O6" i="23"/>
  <c r="O7" i="23"/>
  <c r="O8" i="23"/>
  <c r="O9" i="23"/>
  <c r="O10" i="23"/>
  <c r="O11" i="23"/>
  <c r="O12" i="23"/>
  <c r="O13" i="23"/>
  <c r="O14" i="23"/>
  <c r="O15" i="23"/>
  <c r="O16" i="23"/>
  <c r="O17" i="23"/>
  <c r="O18" i="23"/>
  <c r="O19" i="23"/>
  <c r="O20" i="23"/>
  <c r="O21" i="23"/>
  <c r="O22" i="23"/>
  <c r="O23" i="23"/>
  <c r="O24" i="23"/>
  <c r="O25" i="23"/>
  <c r="O26" i="23"/>
  <c r="O27" i="23"/>
  <c r="O28" i="23"/>
  <c r="O29" i="23"/>
  <c r="O30" i="23"/>
  <c r="O31" i="23"/>
  <c r="O32" i="23"/>
  <c r="O33" i="23"/>
  <c r="O34" i="23"/>
  <c r="O35" i="23"/>
  <c r="O36" i="23"/>
  <c r="O37" i="23"/>
  <c r="O38" i="23"/>
  <c r="O39" i="23"/>
  <c r="O40" i="23"/>
  <c r="O41" i="23"/>
  <c r="O42" i="23"/>
  <c r="O43" i="23"/>
  <c r="O44" i="23"/>
  <c r="O45" i="23"/>
  <c r="O46" i="23"/>
  <c r="O47" i="23"/>
  <c r="O48" i="23"/>
  <c r="O49" i="23"/>
  <c r="O50" i="23"/>
  <c r="O51" i="23"/>
  <c r="O52" i="23"/>
  <c r="O53" i="23"/>
  <c r="O54" i="23"/>
  <c r="O55" i="23"/>
  <c r="O56" i="23"/>
  <c r="O57" i="23"/>
  <c r="O58" i="23"/>
  <c r="O59" i="23"/>
  <c r="O60" i="23"/>
  <c r="O61" i="23"/>
  <c r="O3" i="23"/>
  <c r="P2" i="19"/>
  <c r="O3" i="19"/>
  <c r="O4" i="19"/>
  <c r="O5" i="19"/>
  <c r="O6" i="19"/>
  <c r="O7" i="19"/>
  <c r="O8" i="19"/>
  <c r="O9" i="19"/>
  <c r="O10" i="19"/>
  <c r="O11" i="19"/>
  <c r="O12" i="19"/>
  <c r="O13" i="19"/>
  <c r="O14" i="19"/>
  <c r="O15" i="19"/>
  <c r="O16" i="19"/>
  <c r="O17" i="19"/>
  <c r="O18" i="19"/>
  <c r="O19" i="19"/>
  <c r="O20" i="19"/>
  <c r="O21" i="19"/>
  <c r="O22" i="19"/>
  <c r="O23" i="19"/>
  <c r="O24" i="19"/>
  <c r="O25" i="19"/>
  <c r="O26" i="19"/>
  <c r="O27" i="19"/>
  <c r="O28" i="19"/>
  <c r="O29" i="19"/>
  <c r="O30" i="19"/>
  <c r="O31" i="19"/>
  <c r="O32" i="19"/>
  <c r="O33" i="19"/>
  <c r="O34" i="19"/>
  <c r="O35" i="19"/>
  <c r="O36" i="19"/>
  <c r="O37" i="19"/>
  <c r="O38" i="19"/>
  <c r="O39" i="19"/>
  <c r="O40" i="19"/>
  <c r="O41" i="19"/>
  <c r="O42" i="19"/>
  <c r="O43" i="19"/>
  <c r="O44" i="19"/>
  <c r="O45" i="19"/>
  <c r="O46" i="19"/>
  <c r="O47" i="19"/>
  <c r="O48" i="19"/>
  <c r="O49" i="19"/>
  <c r="O50" i="19"/>
  <c r="O51" i="19"/>
  <c r="O52" i="19"/>
  <c r="O53" i="19"/>
  <c r="O54" i="19"/>
  <c r="O55" i="19"/>
  <c r="O56" i="19"/>
  <c r="O57" i="19"/>
  <c r="O58" i="19"/>
  <c r="O59" i="19"/>
  <c r="O60" i="19"/>
  <c r="O61" i="19"/>
  <c r="O62" i="19"/>
  <c r="O2" i="19"/>
  <c r="P3" i="23" l="1"/>
  <c r="J8" i="21"/>
  <c r="L19" i="23"/>
  <c r="L14" i="23"/>
  <c r="L13" i="23"/>
  <c r="L11" i="23"/>
  <c r="L9" i="23"/>
  <c r="K4" i="23"/>
  <c r="K3" i="23"/>
  <c r="D700" i="22"/>
  <c r="C700" i="22"/>
  <c r="B700" i="22"/>
  <c r="E700" i="22" s="1"/>
  <c r="D699" i="22"/>
  <c r="C699" i="22"/>
  <c r="B699" i="22"/>
  <c r="N698" i="22"/>
  <c r="M698" i="22"/>
  <c r="L698" i="22"/>
  <c r="E698" i="22"/>
  <c r="D698" i="22"/>
  <c r="C698" i="22"/>
  <c r="B698" i="22"/>
  <c r="K698" i="22" s="1"/>
  <c r="N697" i="22"/>
  <c r="M697" i="22"/>
  <c r="K697" i="22"/>
  <c r="E697" i="22"/>
  <c r="D697" i="22"/>
  <c r="C697" i="22"/>
  <c r="B697" i="22"/>
  <c r="L697" i="22" s="1"/>
  <c r="G696" i="22"/>
  <c r="D696" i="22"/>
  <c r="C696" i="22"/>
  <c r="B696" i="22"/>
  <c r="D695" i="22"/>
  <c r="C695" i="22"/>
  <c r="B695" i="22"/>
  <c r="D694" i="22"/>
  <c r="C694" i="22"/>
  <c r="B694" i="22"/>
  <c r="A694" i="22" s="1"/>
  <c r="M693" i="22"/>
  <c r="G693" i="22"/>
  <c r="D693" i="22"/>
  <c r="C693" i="22"/>
  <c r="B693" i="22"/>
  <c r="N693" i="22" s="1"/>
  <c r="F692" i="22"/>
  <c r="D692" i="22"/>
  <c r="C692" i="22"/>
  <c r="B692" i="22"/>
  <c r="O692" i="22" s="1"/>
  <c r="R691" i="22"/>
  <c r="O691" i="22"/>
  <c r="K691" i="22"/>
  <c r="H691" i="22"/>
  <c r="D691" i="22"/>
  <c r="C691" i="22"/>
  <c r="B691" i="22"/>
  <c r="L691" i="22" s="1"/>
  <c r="O690" i="22"/>
  <c r="M690" i="22"/>
  <c r="L690" i="22"/>
  <c r="G690" i="22"/>
  <c r="E690" i="22"/>
  <c r="D690" i="22"/>
  <c r="C690" i="22"/>
  <c r="B690" i="22"/>
  <c r="K690" i="22" s="1"/>
  <c r="A690" i="22"/>
  <c r="D689" i="22"/>
  <c r="C689" i="22"/>
  <c r="B689" i="22"/>
  <c r="G689" i="22" s="1"/>
  <c r="O688" i="22"/>
  <c r="N688" i="22"/>
  <c r="L688" i="22"/>
  <c r="F688" i="22"/>
  <c r="D688" i="22"/>
  <c r="C688" i="22"/>
  <c r="B688" i="22"/>
  <c r="G688" i="22" s="1"/>
  <c r="O687" i="22"/>
  <c r="D687" i="22"/>
  <c r="C687" i="22"/>
  <c r="B687" i="22"/>
  <c r="M686" i="22"/>
  <c r="D686" i="22"/>
  <c r="C686" i="22"/>
  <c r="B686" i="22"/>
  <c r="K686" i="22" s="1"/>
  <c r="E685" i="22"/>
  <c r="D685" i="22"/>
  <c r="C685" i="22"/>
  <c r="B685" i="22"/>
  <c r="N685" i="22" s="1"/>
  <c r="M684" i="22"/>
  <c r="G684" i="22"/>
  <c r="D684" i="22"/>
  <c r="C684" i="22"/>
  <c r="B684" i="22"/>
  <c r="H684" i="22" s="1"/>
  <c r="R683" i="22"/>
  <c r="M683" i="22"/>
  <c r="G683" i="22"/>
  <c r="E683" i="22"/>
  <c r="D683" i="22"/>
  <c r="C683" i="22"/>
  <c r="B683" i="22"/>
  <c r="L683" i="22" s="1"/>
  <c r="A683" i="22"/>
  <c r="D682" i="22"/>
  <c r="C682" i="22"/>
  <c r="B682" i="22"/>
  <c r="D681" i="22"/>
  <c r="C681" i="22"/>
  <c r="B681" i="22"/>
  <c r="F680" i="22"/>
  <c r="D680" i="22"/>
  <c r="C680" i="22"/>
  <c r="B680" i="22"/>
  <c r="L680" i="22" s="1"/>
  <c r="A680" i="22"/>
  <c r="D679" i="22"/>
  <c r="C679" i="22"/>
  <c r="B679" i="22"/>
  <c r="L678" i="22"/>
  <c r="F678" i="22"/>
  <c r="D678" i="22"/>
  <c r="C678" i="22"/>
  <c r="B678" i="22"/>
  <c r="K678" i="22" s="1"/>
  <c r="R677" i="22"/>
  <c r="M677" i="22"/>
  <c r="K677" i="22"/>
  <c r="E677" i="22"/>
  <c r="D677" i="22"/>
  <c r="C677" i="22"/>
  <c r="B677" i="22"/>
  <c r="L677" i="22" s="1"/>
  <c r="A677" i="22"/>
  <c r="O676" i="22"/>
  <c r="E676" i="22"/>
  <c r="D676" i="22"/>
  <c r="C676" i="22"/>
  <c r="B676" i="22"/>
  <c r="L676" i="22" s="1"/>
  <c r="R675" i="22"/>
  <c r="K675" i="22"/>
  <c r="D675" i="22"/>
  <c r="C675" i="22"/>
  <c r="B675" i="22"/>
  <c r="L675" i="22" s="1"/>
  <c r="R674" i="22"/>
  <c r="M674" i="22"/>
  <c r="G674" i="22"/>
  <c r="E674" i="22"/>
  <c r="D674" i="22"/>
  <c r="C674" i="22"/>
  <c r="B674" i="22"/>
  <c r="L674" i="22" s="1"/>
  <c r="A674" i="22"/>
  <c r="N673" i="22"/>
  <c r="M673" i="22"/>
  <c r="H673" i="22"/>
  <c r="F673" i="22"/>
  <c r="D673" i="22"/>
  <c r="C673" i="22"/>
  <c r="B673" i="22"/>
  <c r="R672" i="22"/>
  <c r="K672" i="22"/>
  <c r="D672" i="22"/>
  <c r="C672" i="22"/>
  <c r="B672" i="22"/>
  <c r="H672" i="22" s="1"/>
  <c r="D671" i="22"/>
  <c r="C671" i="22"/>
  <c r="B671" i="22"/>
  <c r="G671" i="22" s="1"/>
  <c r="N670" i="22"/>
  <c r="E670" i="22"/>
  <c r="D670" i="22"/>
  <c r="C670" i="22"/>
  <c r="B670" i="22"/>
  <c r="R670" i="22" s="1"/>
  <c r="A670" i="22"/>
  <c r="N669" i="22"/>
  <c r="E669" i="22"/>
  <c r="D669" i="22"/>
  <c r="C669" i="22"/>
  <c r="B669" i="22"/>
  <c r="R669" i="22" s="1"/>
  <c r="A669" i="22"/>
  <c r="L668" i="22"/>
  <c r="G668" i="22"/>
  <c r="D668" i="22"/>
  <c r="C668" i="22"/>
  <c r="B668" i="22"/>
  <c r="O668" i="22" s="1"/>
  <c r="O667" i="22"/>
  <c r="N667" i="22"/>
  <c r="M667" i="22"/>
  <c r="K667" i="22"/>
  <c r="H667" i="22"/>
  <c r="G667" i="22"/>
  <c r="E667" i="22"/>
  <c r="D667" i="22"/>
  <c r="C667" i="22"/>
  <c r="B667" i="22"/>
  <c r="R667" i="22" s="1"/>
  <c r="A667" i="22"/>
  <c r="D666" i="22"/>
  <c r="C666" i="22"/>
  <c r="B666" i="22"/>
  <c r="N665" i="22"/>
  <c r="F665" i="22"/>
  <c r="D665" i="22"/>
  <c r="C665" i="22"/>
  <c r="B665" i="22"/>
  <c r="E665" i="22" s="1"/>
  <c r="N664" i="22"/>
  <c r="F664" i="22"/>
  <c r="D664" i="22"/>
  <c r="C664" i="22"/>
  <c r="B664" i="22"/>
  <c r="O664" i="22" s="1"/>
  <c r="A664" i="22"/>
  <c r="D663" i="22"/>
  <c r="C663" i="22"/>
  <c r="B663" i="22"/>
  <c r="R662" i="22"/>
  <c r="D662" i="22"/>
  <c r="C662" i="22"/>
  <c r="B662" i="22"/>
  <c r="K662" i="22" s="1"/>
  <c r="D661" i="22"/>
  <c r="C661" i="22"/>
  <c r="B661" i="22"/>
  <c r="K661" i="22" s="1"/>
  <c r="D660" i="22"/>
  <c r="C660" i="22"/>
  <c r="B660" i="22"/>
  <c r="F660" i="22" s="1"/>
  <c r="O659" i="22"/>
  <c r="N659" i="22"/>
  <c r="M659" i="22"/>
  <c r="K659" i="22"/>
  <c r="H659" i="22"/>
  <c r="G659" i="22"/>
  <c r="E659" i="22"/>
  <c r="D659" i="22"/>
  <c r="C659" i="22"/>
  <c r="B659" i="22"/>
  <c r="R659" i="22" s="1"/>
  <c r="A659" i="22"/>
  <c r="R658" i="22"/>
  <c r="H658" i="22"/>
  <c r="E658" i="22"/>
  <c r="D658" i="22"/>
  <c r="C658" i="22"/>
  <c r="B658" i="22"/>
  <c r="N658" i="22" s="1"/>
  <c r="A658" i="22"/>
  <c r="N657" i="22"/>
  <c r="M657" i="22"/>
  <c r="H657" i="22"/>
  <c r="E657" i="22"/>
  <c r="D657" i="22"/>
  <c r="C657" i="22"/>
  <c r="B657" i="22"/>
  <c r="L657" i="22" s="1"/>
  <c r="A657" i="22"/>
  <c r="N656" i="22"/>
  <c r="G656" i="22"/>
  <c r="D656" i="22"/>
  <c r="C656" i="22"/>
  <c r="B656" i="22"/>
  <c r="R656" i="22" s="1"/>
  <c r="A656" i="22"/>
  <c r="D655" i="22"/>
  <c r="C655" i="22"/>
  <c r="B655" i="22"/>
  <c r="E655" i="22" s="1"/>
  <c r="D654" i="22"/>
  <c r="C654" i="22"/>
  <c r="B654" i="22"/>
  <c r="N653" i="22"/>
  <c r="D653" i="22"/>
  <c r="C653" i="22"/>
  <c r="B653" i="22"/>
  <c r="O653" i="22" s="1"/>
  <c r="D652" i="22"/>
  <c r="C652" i="22"/>
  <c r="B652" i="22"/>
  <c r="O651" i="22"/>
  <c r="N651" i="22"/>
  <c r="M651" i="22"/>
  <c r="K651" i="22"/>
  <c r="H651" i="22"/>
  <c r="G651" i="22"/>
  <c r="E651" i="22"/>
  <c r="D651" i="22"/>
  <c r="C651" i="22"/>
  <c r="B651" i="22"/>
  <c r="R651" i="22" s="1"/>
  <c r="A651" i="22"/>
  <c r="O650" i="22"/>
  <c r="D650" i="22"/>
  <c r="C650" i="22"/>
  <c r="B650" i="22"/>
  <c r="D649" i="22"/>
  <c r="C649" i="22"/>
  <c r="B649" i="22"/>
  <c r="D648" i="22"/>
  <c r="C648" i="22"/>
  <c r="B648" i="22"/>
  <c r="R648" i="22" s="1"/>
  <c r="O647" i="22"/>
  <c r="H647" i="22"/>
  <c r="D647" i="22"/>
  <c r="C647" i="22"/>
  <c r="B647" i="22"/>
  <c r="R646" i="22"/>
  <c r="M646" i="22"/>
  <c r="L646" i="22"/>
  <c r="F646" i="22"/>
  <c r="D646" i="22"/>
  <c r="C646" i="22"/>
  <c r="B646" i="22"/>
  <c r="N646" i="22" s="1"/>
  <c r="A646" i="22"/>
  <c r="N645" i="22"/>
  <c r="L645" i="22"/>
  <c r="F645" i="22"/>
  <c r="D645" i="22"/>
  <c r="C645" i="22"/>
  <c r="B645" i="22"/>
  <c r="E645" i="22" s="1"/>
  <c r="N644" i="22"/>
  <c r="K644" i="22"/>
  <c r="D644" i="22"/>
  <c r="C644" i="22"/>
  <c r="B644" i="22"/>
  <c r="E644" i="22" s="1"/>
  <c r="R643" i="22"/>
  <c r="M643" i="22"/>
  <c r="L643" i="22"/>
  <c r="H643" i="22"/>
  <c r="F643" i="22"/>
  <c r="D643" i="22"/>
  <c r="C643" i="22"/>
  <c r="B643" i="22"/>
  <c r="R642" i="22"/>
  <c r="O642" i="22"/>
  <c r="N642" i="22"/>
  <c r="L642" i="22"/>
  <c r="H642" i="22"/>
  <c r="G642" i="22"/>
  <c r="E642" i="22"/>
  <c r="D642" i="22"/>
  <c r="C642" i="22"/>
  <c r="B642" i="22"/>
  <c r="K642" i="22" s="1"/>
  <c r="A642" i="22"/>
  <c r="O641" i="22"/>
  <c r="K641" i="22"/>
  <c r="G641" i="22"/>
  <c r="E641" i="22"/>
  <c r="D641" i="22"/>
  <c r="C641" i="22"/>
  <c r="B641" i="22"/>
  <c r="R641" i="22" s="1"/>
  <c r="A641" i="22"/>
  <c r="D640" i="22"/>
  <c r="C640" i="22"/>
  <c r="B640" i="22"/>
  <c r="R640" i="22" s="1"/>
  <c r="K639" i="22"/>
  <c r="D639" i="22"/>
  <c r="C639" i="22"/>
  <c r="B639" i="22"/>
  <c r="R639" i="22" s="1"/>
  <c r="N638" i="22"/>
  <c r="E638" i="22"/>
  <c r="D638" i="22"/>
  <c r="C638" i="22"/>
  <c r="B638" i="22"/>
  <c r="R638" i="22" s="1"/>
  <c r="A638" i="22"/>
  <c r="N637" i="22"/>
  <c r="D637" i="22"/>
  <c r="C637" i="22"/>
  <c r="B637" i="22"/>
  <c r="H637" i="22" s="1"/>
  <c r="D636" i="22"/>
  <c r="C636" i="22"/>
  <c r="B636" i="22"/>
  <c r="G636" i="22" s="1"/>
  <c r="O635" i="22"/>
  <c r="M635" i="22"/>
  <c r="K635" i="22"/>
  <c r="G635" i="22"/>
  <c r="E635" i="22"/>
  <c r="D635" i="22"/>
  <c r="C635" i="22"/>
  <c r="B635" i="22"/>
  <c r="R635" i="22" s="1"/>
  <c r="A635" i="22"/>
  <c r="L634" i="22"/>
  <c r="E634" i="22"/>
  <c r="D634" i="22"/>
  <c r="C634" i="22"/>
  <c r="B634" i="22"/>
  <c r="F634" i="22" s="1"/>
  <c r="F633" i="22"/>
  <c r="D633" i="22"/>
  <c r="C633" i="22"/>
  <c r="B633" i="22"/>
  <c r="O632" i="22"/>
  <c r="D632" i="22"/>
  <c r="C632" i="22"/>
  <c r="B632" i="22"/>
  <c r="R631" i="22"/>
  <c r="M631" i="22"/>
  <c r="L631" i="22"/>
  <c r="H631" i="22"/>
  <c r="E631" i="22"/>
  <c r="D631" i="22"/>
  <c r="C631" i="22"/>
  <c r="B631" i="22"/>
  <c r="O631" i="22" s="1"/>
  <c r="A631" i="22"/>
  <c r="M630" i="22"/>
  <c r="D630" i="22"/>
  <c r="C630" i="22"/>
  <c r="B630" i="22"/>
  <c r="D629" i="22"/>
  <c r="C629" i="22"/>
  <c r="B629" i="22"/>
  <c r="G629" i="22" s="1"/>
  <c r="H628" i="22"/>
  <c r="D628" i="22"/>
  <c r="C628" i="22"/>
  <c r="B628" i="22"/>
  <c r="O627" i="22"/>
  <c r="N627" i="22"/>
  <c r="M627" i="22"/>
  <c r="K627" i="22"/>
  <c r="H627" i="22"/>
  <c r="G627" i="22"/>
  <c r="E627" i="22"/>
  <c r="D627" i="22"/>
  <c r="C627" i="22"/>
  <c r="B627" i="22"/>
  <c r="R627" i="22" s="1"/>
  <c r="A627" i="22"/>
  <c r="N626" i="22"/>
  <c r="H626" i="22"/>
  <c r="E626" i="22"/>
  <c r="D626" i="22"/>
  <c r="C626" i="22"/>
  <c r="B626" i="22"/>
  <c r="K626" i="22" s="1"/>
  <c r="A626" i="22"/>
  <c r="H625" i="22"/>
  <c r="D625" i="22"/>
  <c r="C625" i="22"/>
  <c r="B625" i="22"/>
  <c r="R624" i="22"/>
  <c r="L624" i="22"/>
  <c r="G624" i="22"/>
  <c r="D624" i="22"/>
  <c r="C624" i="22"/>
  <c r="B624" i="22"/>
  <c r="O624" i="22" s="1"/>
  <c r="A624" i="22"/>
  <c r="K623" i="22"/>
  <c r="E623" i="22"/>
  <c r="D623" i="22"/>
  <c r="C623" i="22"/>
  <c r="B623" i="22"/>
  <c r="G623" i="22" s="1"/>
  <c r="R622" i="22"/>
  <c r="F622" i="22"/>
  <c r="D622" i="22"/>
  <c r="C622" i="22"/>
  <c r="B622" i="22"/>
  <c r="R621" i="22"/>
  <c r="N621" i="22"/>
  <c r="L621" i="22"/>
  <c r="F621" i="22"/>
  <c r="D621" i="22"/>
  <c r="C621" i="22"/>
  <c r="B621" i="22"/>
  <c r="N620" i="22"/>
  <c r="E620" i="22"/>
  <c r="D620" i="22"/>
  <c r="C620" i="22"/>
  <c r="B620" i="22"/>
  <c r="M620" i="22" s="1"/>
  <c r="R619" i="22"/>
  <c r="M619" i="22"/>
  <c r="L619" i="22"/>
  <c r="H619" i="22"/>
  <c r="F619" i="22"/>
  <c r="D619" i="22"/>
  <c r="C619" i="22"/>
  <c r="B619" i="22"/>
  <c r="L618" i="22"/>
  <c r="F618" i="22"/>
  <c r="D618" i="22"/>
  <c r="C618" i="22"/>
  <c r="B618" i="22"/>
  <c r="G618" i="22" s="1"/>
  <c r="A618" i="22"/>
  <c r="K617" i="22"/>
  <c r="D617" i="22"/>
  <c r="C617" i="22"/>
  <c r="B617" i="22"/>
  <c r="M617" i="22" s="1"/>
  <c r="A617" i="22"/>
  <c r="D616" i="22"/>
  <c r="C616" i="22"/>
  <c r="B616" i="22"/>
  <c r="D615" i="22"/>
  <c r="C615" i="22"/>
  <c r="B615" i="22"/>
  <c r="M614" i="22"/>
  <c r="H614" i="22"/>
  <c r="D614" i="22"/>
  <c r="C614" i="22"/>
  <c r="B614" i="22"/>
  <c r="E613" i="22"/>
  <c r="D613" i="22"/>
  <c r="C613" i="22"/>
  <c r="B613" i="22"/>
  <c r="M612" i="22"/>
  <c r="F612" i="22"/>
  <c r="D612" i="22"/>
  <c r="C612" i="22"/>
  <c r="B612" i="22"/>
  <c r="K612" i="22" s="1"/>
  <c r="R611" i="22"/>
  <c r="M611" i="22"/>
  <c r="H611" i="22"/>
  <c r="F611" i="22"/>
  <c r="D611" i="22"/>
  <c r="C611" i="22"/>
  <c r="B611" i="22"/>
  <c r="L611" i="22" s="1"/>
  <c r="R610" i="22"/>
  <c r="O610" i="22"/>
  <c r="N610" i="22"/>
  <c r="L610" i="22"/>
  <c r="H610" i="22"/>
  <c r="G610" i="22"/>
  <c r="E610" i="22"/>
  <c r="D610" i="22"/>
  <c r="C610" i="22"/>
  <c r="B610" i="22"/>
  <c r="K610" i="22" s="1"/>
  <c r="A610" i="22"/>
  <c r="R609" i="22"/>
  <c r="O609" i="22"/>
  <c r="K609" i="22"/>
  <c r="H609" i="22"/>
  <c r="G609" i="22"/>
  <c r="E609" i="22"/>
  <c r="D609" i="22"/>
  <c r="C609" i="22"/>
  <c r="B609" i="22"/>
  <c r="A609" i="22"/>
  <c r="G608" i="22"/>
  <c r="D608" i="22"/>
  <c r="C608" i="22"/>
  <c r="B608" i="22"/>
  <c r="R608" i="22" s="1"/>
  <c r="M607" i="22"/>
  <c r="D607" i="22"/>
  <c r="C607" i="22"/>
  <c r="B607" i="22"/>
  <c r="E607" i="22" s="1"/>
  <c r="N606" i="22"/>
  <c r="M606" i="22"/>
  <c r="K606" i="22"/>
  <c r="E606" i="22"/>
  <c r="D606" i="22"/>
  <c r="C606" i="22"/>
  <c r="B606" i="22"/>
  <c r="F606" i="22" s="1"/>
  <c r="A606" i="22"/>
  <c r="R605" i="22"/>
  <c r="K605" i="22"/>
  <c r="E605" i="22"/>
  <c r="D605" i="22"/>
  <c r="C605" i="22"/>
  <c r="B605" i="22"/>
  <c r="G605" i="22" s="1"/>
  <c r="A605" i="22"/>
  <c r="D604" i="22"/>
  <c r="C604" i="22"/>
  <c r="B604" i="22"/>
  <c r="D603" i="22"/>
  <c r="C603" i="22"/>
  <c r="B603" i="22"/>
  <c r="O603" i="22" s="1"/>
  <c r="D602" i="22"/>
  <c r="C602" i="22"/>
  <c r="B602" i="22"/>
  <c r="L602" i="22" s="1"/>
  <c r="D601" i="22"/>
  <c r="C601" i="22"/>
  <c r="B601" i="22"/>
  <c r="D600" i="22"/>
  <c r="C600" i="22"/>
  <c r="B600" i="22"/>
  <c r="H600" i="22" s="1"/>
  <c r="R599" i="22"/>
  <c r="M599" i="22"/>
  <c r="H599" i="22"/>
  <c r="E599" i="22"/>
  <c r="D599" i="22"/>
  <c r="C599" i="22"/>
  <c r="B599" i="22"/>
  <c r="O599" i="22" s="1"/>
  <c r="A599" i="22"/>
  <c r="D598" i="22"/>
  <c r="C598" i="22"/>
  <c r="B598" i="22"/>
  <c r="D597" i="22"/>
  <c r="C597" i="22"/>
  <c r="B597" i="22"/>
  <c r="L597" i="22" s="1"/>
  <c r="M596" i="22"/>
  <c r="D596" i="22"/>
  <c r="C596" i="22"/>
  <c r="B596" i="22"/>
  <c r="O596" i="22" s="1"/>
  <c r="M595" i="22"/>
  <c r="E595" i="22"/>
  <c r="D595" i="22"/>
  <c r="C595" i="22"/>
  <c r="B595" i="22"/>
  <c r="K595" i="22" s="1"/>
  <c r="A595" i="22"/>
  <c r="O594" i="22"/>
  <c r="M594" i="22"/>
  <c r="G594" i="22"/>
  <c r="E594" i="22"/>
  <c r="D594" i="22"/>
  <c r="C594" i="22"/>
  <c r="B594" i="22"/>
  <c r="H594" i="22" s="1"/>
  <c r="A594" i="22"/>
  <c r="D593" i="22"/>
  <c r="C593" i="22"/>
  <c r="B593" i="22"/>
  <c r="L593" i="22" s="1"/>
  <c r="O592" i="22"/>
  <c r="N592" i="22"/>
  <c r="M592" i="22"/>
  <c r="K592" i="22"/>
  <c r="H592" i="22"/>
  <c r="G592" i="22"/>
  <c r="E592" i="22"/>
  <c r="D592" i="22"/>
  <c r="C592" i="22"/>
  <c r="B592" i="22"/>
  <c r="R592" i="22" s="1"/>
  <c r="A592" i="22"/>
  <c r="F591" i="22"/>
  <c r="D591" i="22"/>
  <c r="C591" i="22"/>
  <c r="B591" i="22"/>
  <c r="O591" i="22" s="1"/>
  <c r="A591" i="22"/>
  <c r="D590" i="22"/>
  <c r="C590" i="22"/>
  <c r="B590" i="22"/>
  <c r="F590" i="22" s="1"/>
  <c r="D589" i="22"/>
  <c r="C589" i="22"/>
  <c r="B589" i="22"/>
  <c r="R589" i="22" s="1"/>
  <c r="R588" i="22"/>
  <c r="M588" i="22"/>
  <c r="E588" i="22"/>
  <c r="D588" i="22"/>
  <c r="C588" i="22"/>
  <c r="B588" i="22"/>
  <c r="G588" i="22" s="1"/>
  <c r="A588" i="22"/>
  <c r="M587" i="22"/>
  <c r="D587" i="22"/>
  <c r="C587" i="22"/>
  <c r="B587" i="22"/>
  <c r="N587" i="22" s="1"/>
  <c r="F586" i="22"/>
  <c r="D586" i="22"/>
  <c r="C586" i="22"/>
  <c r="B586" i="22"/>
  <c r="D585" i="22"/>
  <c r="C585" i="22"/>
  <c r="B585" i="22"/>
  <c r="E585" i="22" s="1"/>
  <c r="O584" i="22"/>
  <c r="N584" i="22"/>
  <c r="M584" i="22"/>
  <c r="K584" i="22"/>
  <c r="H584" i="22"/>
  <c r="G584" i="22"/>
  <c r="E584" i="22"/>
  <c r="D584" i="22"/>
  <c r="C584" i="22"/>
  <c r="B584" i="22"/>
  <c r="R584" i="22" s="1"/>
  <c r="A584" i="22"/>
  <c r="D583" i="22"/>
  <c r="C583" i="22"/>
  <c r="B583" i="22"/>
  <c r="K583" i="22" s="1"/>
  <c r="R582" i="22"/>
  <c r="N582" i="22"/>
  <c r="K582" i="22"/>
  <c r="G582" i="22"/>
  <c r="E582" i="22"/>
  <c r="D582" i="22"/>
  <c r="C582" i="22"/>
  <c r="B582" i="22"/>
  <c r="L582" i="22" s="1"/>
  <c r="A582" i="22"/>
  <c r="D581" i="22"/>
  <c r="C581" i="22"/>
  <c r="B581" i="22"/>
  <c r="K581" i="22" s="1"/>
  <c r="D580" i="22"/>
  <c r="C580" i="22"/>
  <c r="B580" i="22"/>
  <c r="A580" i="22" s="1"/>
  <c r="D579" i="22"/>
  <c r="C579" i="22"/>
  <c r="B579" i="22"/>
  <c r="R579" i="22" s="1"/>
  <c r="R578" i="22"/>
  <c r="N578" i="22"/>
  <c r="M578" i="22"/>
  <c r="E578" i="22"/>
  <c r="D578" i="22"/>
  <c r="C578" i="22"/>
  <c r="B578" i="22"/>
  <c r="H578" i="22" s="1"/>
  <c r="A578" i="22"/>
  <c r="M577" i="22"/>
  <c r="H577" i="22"/>
  <c r="F577" i="22"/>
  <c r="D577" i="22"/>
  <c r="C577" i="22"/>
  <c r="B577" i="22"/>
  <c r="N577" i="22" s="1"/>
  <c r="N576" i="22"/>
  <c r="H576" i="22"/>
  <c r="D576" i="22"/>
  <c r="C576" i="22"/>
  <c r="B576" i="22"/>
  <c r="M576" i="22" s="1"/>
  <c r="N575" i="22"/>
  <c r="D575" i="22"/>
  <c r="C575" i="22"/>
  <c r="B575" i="22"/>
  <c r="L575" i="22" s="1"/>
  <c r="N574" i="22"/>
  <c r="D574" i="22"/>
  <c r="C574" i="22"/>
  <c r="B574" i="22"/>
  <c r="G574" i="22" s="1"/>
  <c r="F573" i="22"/>
  <c r="D573" i="22"/>
  <c r="C573" i="22"/>
  <c r="B573" i="22"/>
  <c r="A573" i="22"/>
  <c r="L572" i="22"/>
  <c r="D572" i="22"/>
  <c r="C572" i="22"/>
  <c r="B572" i="22"/>
  <c r="R572" i="22" s="1"/>
  <c r="M571" i="22"/>
  <c r="D571" i="22"/>
  <c r="C571" i="22"/>
  <c r="B571" i="22"/>
  <c r="L571" i="22" s="1"/>
  <c r="O570" i="22"/>
  <c r="F570" i="22"/>
  <c r="D570" i="22"/>
  <c r="C570" i="22"/>
  <c r="B570" i="22"/>
  <c r="G570" i="22" s="1"/>
  <c r="K569" i="22"/>
  <c r="E569" i="22"/>
  <c r="D569" i="22"/>
  <c r="C569" i="22"/>
  <c r="B569" i="22"/>
  <c r="H569" i="22" s="1"/>
  <c r="D568" i="22"/>
  <c r="C568" i="22"/>
  <c r="B568" i="22"/>
  <c r="O568" i="22" s="1"/>
  <c r="M567" i="22"/>
  <c r="D567" i="22"/>
  <c r="C567" i="22"/>
  <c r="B567" i="22"/>
  <c r="K567" i="22" s="1"/>
  <c r="H566" i="22"/>
  <c r="AD25" i="22"/>
  <c r="AC25" i="22"/>
  <c r="AB25" i="22"/>
  <c r="Y25" i="22"/>
  <c r="Y30" i="22" s="1"/>
  <c r="AE23" i="22"/>
  <c r="AD23" i="22"/>
  <c r="Y23" i="22"/>
  <c r="S17" i="22"/>
  <c r="V15" i="22"/>
  <c r="L18" i="23" s="1"/>
  <c r="U15" i="22"/>
  <c r="AC23" i="22" s="1"/>
  <c r="T15" i="22"/>
  <c r="AB23" i="22" s="1"/>
  <c r="V13" i="22"/>
  <c r="L17" i="23" s="1"/>
  <c r="U13" i="22"/>
  <c r="T13" i="22"/>
  <c r="S13" i="22"/>
  <c r="X25" i="22" s="1"/>
  <c r="U11" i="22"/>
  <c r="L16" i="23" s="1"/>
  <c r="S11" i="22"/>
  <c r="X23" i="22" s="1"/>
  <c r="V5" i="22"/>
  <c r="AE25" i="22" s="1"/>
  <c r="P806" i="21"/>
  <c r="N806" i="21"/>
  <c r="P805" i="21"/>
  <c r="N805" i="21"/>
  <c r="P804" i="21"/>
  <c r="N804" i="21"/>
  <c r="P803" i="21"/>
  <c r="N803" i="21"/>
  <c r="P802" i="21"/>
  <c r="N802" i="21"/>
  <c r="P801" i="21"/>
  <c r="N801" i="21"/>
  <c r="P800" i="21"/>
  <c r="N800" i="21"/>
  <c r="P799" i="21"/>
  <c r="N799" i="21"/>
  <c r="P798" i="21"/>
  <c r="N798" i="21"/>
  <c r="P797" i="21"/>
  <c r="N797" i="21"/>
  <c r="P796" i="21"/>
  <c r="N796" i="21"/>
  <c r="P795" i="21"/>
  <c r="N795" i="21"/>
  <c r="P794" i="21"/>
  <c r="N794" i="21"/>
  <c r="P793" i="21"/>
  <c r="N793" i="21"/>
  <c r="P792" i="21"/>
  <c r="N792" i="21"/>
  <c r="P791" i="21"/>
  <c r="N791" i="21"/>
  <c r="P572" i="21"/>
  <c r="N572" i="21"/>
  <c r="L572" i="21"/>
  <c r="C566" i="22" s="1"/>
  <c r="K572" i="21"/>
  <c r="B566" i="22" s="1"/>
  <c r="J572" i="21"/>
  <c r="P571" i="21"/>
  <c r="N571" i="21"/>
  <c r="L571" i="21"/>
  <c r="C565" i="22" s="1"/>
  <c r="K571" i="21"/>
  <c r="B565" i="22" s="1"/>
  <c r="J571" i="21"/>
  <c r="P570" i="21"/>
  <c r="N570" i="21"/>
  <c r="L570" i="21"/>
  <c r="C564" i="22" s="1"/>
  <c r="K570" i="21"/>
  <c r="B564" i="22" s="1"/>
  <c r="J570" i="21"/>
  <c r="P569" i="21"/>
  <c r="N569" i="21"/>
  <c r="L569" i="21"/>
  <c r="C563" i="22" s="1"/>
  <c r="K569" i="21"/>
  <c r="B563" i="22" s="1"/>
  <c r="L563" i="22" s="1"/>
  <c r="J569" i="21"/>
  <c r="P568" i="21"/>
  <c r="N568" i="21"/>
  <c r="L568" i="21"/>
  <c r="C562" i="22" s="1"/>
  <c r="K568" i="21"/>
  <c r="B562" i="22" s="1"/>
  <c r="M562" i="22" s="1"/>
  <c r="J568" i="21"/>
  <c r="P567" i="21"/>
  <c r="N567" i="21"/>
  <c r="L567" i="21"/>
  <c r="C561" i="22" s="1"/>
  <c r="K567" i="21"/>
  <c r="B561" i="22" s="1"/>
  <c r="J567" i="21"/>
  <c r="P566" i="21"/>
  <c r="N566" i="21"/>
  <c r="L566" i="21"/>
  <c r="C560" i="22" s="1"/>
  <c r="K566" i="21"/>
  <c r="B560" i="22" s="1"/>
  <c r="E560" i="22" s="1"/>
  <c r="J566" i="21"/>
  <c r="P565" i="21"/>
  <c r="N565" i="21"/>
  <c r="L565" i="21"/>
  <c r="C559" i="22" s="1"/>
  <c r="K565" i="21"/>
  <c r="B559" i="22" s="1"/>
  <c r="M559" i="22" s="1"/>
  <c r="J565" i="21"/>
  <c r="P564" i="21"/>
  <c r="N564" i="21"/>
  <c r="L564" i="21"/>
  <c r="C558" i="22" s="1"/>
  <c r="K564" i="21"/>
  <c r="B558" i="22" s="1"/>
  <c r="J564" i="21"/>
  <c r="P563" i="21"/>
  <c r="N563" i="21"/>
  <c r="L563" i="21"/>
  <c r="C557" i="22" s="1"/>
  <c r="K563" i="21"/>
  <c r="B557" i="22" s="1"/>
  <c r="J563" i="21"/>
  <c r="P562" i="21"/>
  <c r="N562" i="21"/>
  <c r="L562" i="21"/>
  <c r="C556" i="22" s="1"/>
  <c r="K562" i="21"/>
  <c r="B556" i="22" s="1"/>
  <c r="J562" i="21"/>
  <c r="P561" i="21"/>
  <c r="N561" i="21"/>
  <c r="L561" i="21"/>
  <c r="C555" i="22" s="1"/>
  <c r="K561" i="21"/>
  <c r="B555" i="22" s="1"/>
  <c r="J561" i="21"/>
  <c r="P560" i="21"/>
  <c r="N560" i="21"/>
  <c r="L560" i="21"/>
  <c r="C554" i="22" s="1"/>
  <c r="K560" i="21"/>
  <c r="B554" i="22" s="1"/>
  <c r="J560" i="21"/>
  <c r="P559" i="21"/>
  <c r="N559" i="21"/>
  <c r="L559" i="21"/>
  <c r="C553" i="22" s="1"/>
  <c r="K559" i="21"/>
  <c r="B553" i="22" s="1"/>
  <c r="J559" i="21"/>
  <c r="P558" i="21"/>
  <c r="N558" i="21"/>
  <c r="L558" i="21"/>
  <c r="C552" i="22" s="1"/>
  <c r="K558" i="21"/>
  <c r="B552" i="22" s="1"/>
  <c r="J558" i="21"/>
  <c r="P557" i="21"/>
  <c r="N557" i="21"/>
  <c r="L557" i="21"/>
  <c r="C551" i="22" s="1"/>
  <c r="K557" i="21"/>
  <c r="B551" i="22" s="1"/>
  <c r="J557" i="21"/>
  <c r="P556" i="21"/>
  <c r="N556" i="21"/>
  <c r="L556" i="21"/>
  <c r="C550" i="22" s="1"/>
  <c r="K556" i="21"/>
  <c r="B550" i="22" s="1"/>
  <c r="J556" i="21"/>
  <c r="P555" i="21"/>
  <c r="N555" i="21"/>
  <c r="L555" i="21"/>
  <c r="C549" i="22" s="1"/>
  <c r="K555" i="21"/>
  <c r="B549" i="22" s="1"/>
  <c r="J555" i="21"/>
  <c r="P554" i="21"/>
  <c r="N554" i="21"/>
  <c r="L554" i="21"/>
  <c r="C548" i="22" s="1"/>
  <c r="K554" i="21"/>
  <c r="B548" i="22" s="1"/>
  <c r="M548" i="22" s="1"/>
  <c r="J554" i="21"/>
  <c r="P553" i="21"/>
  <c r="N553" i="21"/>
  <c r="L553" i="21"/>
  <c r="C547" i="22" s="1"/>
  <c r="K553" i="21"/>
  <c r="B547" i="22" s="1"/>
  <c r="J553" i="21"/>
  <c r="P552" i="21"/>
  <c r="N552" i="21"/>
  <c r="L552" i="21"/>
  <c r="C546" i="22" s="1"/>
  <c r="K552" i="21"/>
  <c r="B546" i="22" s="1"/>
  <c r="J552" i="21"/>
  <c r="P551" i="21"/>
  <c r="N551" i="21"/>
  <c r="L551" i="21"/>
  <c r="C545" i="22" s="1"/>
  <c r="K551" i="21"/>
  <c r="B545" i="22" s="1"/>
  <c r="J551" i="21"/>
  <c r="P550" i="21"/>
  <c r="N550" i="21"/>
  <c r="L550" i="21"/>
  <c r="C544" i="22" s="1"/>
  <c r="K550" i="21"/>
  <c r="B544" i="22" s="1"/>
  <c r="J550" i="21"/>
  <c r="P549" i="21"/>
  <c r="N549" i="21"/>
  <c r="L549" i="21"/>
  <c r="C543" i="22" s="1"/>
  <c r="K549" i="21"/>
  <c r="B543" i="22" s="1"/>
  <c r="H543" i="22" s="1"/>
  <c r="J549" i="21"/>
  <c r="P548" i="21"/>
  <c r="N548" i="21"/>
  <c r="L548" i="21"/>
  <c r="C542" i="22" s="1"/>
  <c r="K548" i="21"/>
  <c r="B542" i="22" s="1"/>
  <c r="R542" i="22" s="1"/>
  <c r="J548" i="21"/>
  <c r="P547" i="21"/>
  <c r="N547" i="21"/>
  <c r="L547" i="21"/>
  <c r="C541" i="22" s="1"/>
  <c r="K547" i="21"/>
  <c r="B541" i="22" s="1"/>
  <c r="J547" i="21"/>
  <c r="P546" i="21"/>
  <c r="N546" i="21"/>
  <c r="L546" i="21"/>
  <c r="C540" i="22" s="1"/>
  <c r="K546" i="21"/>
  <c r="B540" i="22" s="1"/>
  <c r="J546" i="21"/>
  <c r="P545" i="21"/>
  <c r="N545" i="21"/>
  <c r="L545" i="21"/>
  <c r="C539" i="22" s="1"/>
  <c r="K545" i="21"/>
  <c r="B539" i="22" s="1"/>
  <c r="J545" i="21"/>
  <c r="P544" i="21"/>
  <c r="N544" i="21"/>
  <c r="L544" i="21"/>
  <c r="C538" i="22" s="1"/>
  <c r="K544" i="21"/>
  <c r="B538" i="22" s="1"/>
  <c r="J544" i="21"/>
  <c r="P543" i="21"/>
  <c r="N543" i="21"/>
  <c r="L543" i="21"/>
  <c r="C537" i="22" s="1"/>
  <c r="K543" i="21"/>
  <c r="B537" i="22" s="1"/>
  <c r="J543" i="21"/>
  <c r="P542" i="21"/>
  <c r="N542" i="21"/>
  <c r="L542" i="21"/>
  <c r="C536" i="22" s="1"/>
  <c r="K542" i="21"/>
  <c r="B536" i="22" s="1"/>
  <c r="J542" i="21"/>
  <c r="P541" i="21"/>
  <c r="N541" i="21"/>
  <c r="L541" i="21"/>
  <c r="C535" i="22" s="1"/>
  <c r="K541" i="21"/>
  <c r="B535" i="22" s="1"/>
  <c r="H535" i="22" s="1"/>
  <c r="J541" i="21"/>
  <c r="P540" i="21"/>
  <c r="N540" i="21"/>
  <c r="L540" i="21"/>
  <c r="C534" i="22" s="1"/>
  <c r="K540" i="21"/>
  <c r="B534" i="22" s="1"/>
  <c r="J540" i="21"/>
  <c r="P539" i="21"/>
  <c r="N539" i="21"/>
  <c r="L539" i="21"/>
  <c r="C533" i="22" s="1"/>
  <c r="K539" i="21"/>
  <c r="B533" i="22" s="1"/>
  <c r="K533" i="22" s="1"/>
  <c r="J539" i="21"/>
  <c r="P538" i="21"/>
  <c r="N538" i="21"/>
  <c r="L538" i="21"/>
  <c r="C532" i="22" s="1"/>
  <c r="K538" i="21"/>
  <c r="B532" i="22" s="1"/>
  <c r="J538" i="21"/>
  <c r="P537" i="21"/>
  <c r="N537" i="21"/>
  <c r="L537" i="21"/>
  <c r="C531" i="22" s="1"/>
  <c r="K537" i="21"/>
  <c r="B531" i="22" s="1"/>
  <c r="J537" i="21"/>
  <c r="P536" i="21"/>
  <c r="N536" i="21"/>
  <c r="L536" i="21"/>
  <c r="C530" i="22" s="1"/>
  <c r="K536" i="21"/>
  <c r="B530" i="22" s="1"/>
  <c r="L530" i="22" s="1"/>
  <c r="J536" i="21"/>
  <c r="P535" i="21"/>
  <c r="N535" i="21"/>
  <c r="L535" i="21"/>
  <c r="C529" i="22" s="1"/>
  <c r="K535" i="21"/>
  <c r="B529" i="22" s="1"/>
  <c r="J535" i="21"/>
  <c r="P534" i="21"/>
  <c r="N534" i="21"/>
  <c r="L534" i="21"/>
  <c r="C528" i="22" s="1"/>
  <c r="K534" i="21"/>
  <c r="B528" i="22" s="1"/>
  <c r="E528" i="22" s="1"/>
  <c r="J534" i="21"/>
  <c r="P533" i="21"/>
  <c r="N533" i="21"/>
  <c r="L533" i="21"/>
  <c r="C527" i="22" s="1"/>
  <c r="K533" i="21"/>
  <c r="B527" i="22" s="1"/>
  <c r="J533" i="21"/>
  <c r="P532" i="21"/>
  <c r="N532" i="21"/>
  <c r="L532" i="21"/>
  <c r="C526" i="22" s="1"/>
  <c r="K532" i="21"/>
  <c r="B526" i="22" s="1"/>
  <c r="J532" i="21"/>
  <c r="P531" i="21"/>
  <c r="N531" i="21"/>
  <c r="L531" i="21"/>
  <c r="C525" i="22" s="1"/>
  <c r="K531" i="21"/>
  <c r="B525" i="22" s="1"/>
  <c r="J531" i="21"/>
  <c r="P530" i="21"/>
  <c r="N530" i="21"/>
  <c r="L530" i="21"/>
  <c r="C524" i="22" s="1"/>
  <c r="K530" i="21"/>
  <c r="B524" i="22" s="1"/>
  <c r="J530" i="21"/>
  <c r="P529" i="21"/>
  <c r="N529" i="21"/>
  <c r="L529" i="21"/>
  <c r="C523" i="22" s="1"/>
  <c r="K529" i="21"/>
  <c r="B523" i="22" s="1"/>
  <c r="M523" i="22" s="1"/>
  <c r="J529" i="21"/>
  <c r="P528" i="21"/>
  <c r="N528" i="21"/>
  <c r="L528" i="21"/>
  <c r="C522" i="22" s="1"/>
  <c r="K528" i="21"/>
  <c r="B522" i="22" s="1"/>
  <c r="J528" i="21"/>
  <c r="P527" i="21"/>
  <c r="N527" i="21"/>
  <c r="L527" i="21"/>
  <c r="C521" i="22" s="1"/>
  <c r="K527" i="21"/>
  <c r="B521" i="22" s="1"/>
  <c r="J527" i="21"/>
  <c r="P526" i="21"/>
  <c r="N526" i="21"/>
  <c r="L526" i="21"/>
  <c r="C520" i="22" s="1"/>
  <c r="K526" i="21"/>
  <c r="B520" i="22" s="1"/>
  <c r="J526" i="21"/>
  <c r="P525" i="21"/>
  <c r="N525" i="21"/>
  <c r="L525" i="21"/>
  <c r="C519" i="22" s="1"/>
  <c r="K525" i="21"/>
  <c r="B519" i="22" s="1"/>
  <c r="J525" i="21"/>
  <c r="P524" i="21"/>
  <c r="N524" i="21"/>
  <c r="L524" i="21"/>
  <c r="C518" i="22" s="1"/>
  <c r="K524" i="21"/>
  <c r="B518" i="22" s="1"/>
  <c r="N518" i="22" s="1"/>
  <c r="J524" i="21"/>
  <c r="P523" i="21"/>
  <c r="N523" i="21"/>
  <c r="L523" i="21"/>
  <c r="C517" i="22" s="1"/>
  <c r="K523" i="21"/>
  <c r="B517" i="22" s="1"/>
  <c r="J523" i="21"/>
  <c r="P522" i="21"/>
  <c r="N522" i="21"/>
  <c r="L522" i="21"/>
  <c r="C516" i="22" s="1"/>
  <c r="K522" i="21"/>
  <c r="B516" i="22" s="1"/>
  <c r="J522" i="21"/>
  <c r="P521" i="21"/>
  <c r="N521" i="21"/>
  <c r="L521" i="21"/>
  <c r="C515" i="22" s="1"/>
  <c r="K521" i="21"/>
  <c r="B515" i="22" s="1"/>
  <c r="J521" i="21"/>
  <c r="P520" i="21"/>
  <c r="N520" i="21"/>
  <c r="L520" i="21"/>
  <c r="C514" i="22" s="1"/>
  <c r="K520" i="21"/>
  <c r="B514" i="22" s="1"/>
  <c r="J520" i="21"/>
  <c r="P519" i="21"/>
  <c r="N519" i="21"/>
  <c r="L519" i="21"/>
  <c r="C513" i="22" s="1"/>
  <c r="K519" i="21"/>
  <c r="B513" i="22" s="1"/>
  <c r="J519" i="21"/>
  <c r="P518" i="21"/>
  <c r="N518" i="21"/>
  <c r="L518" i="21"/>
  <c r="C512" i="22" s="1"/>
  <c r="K518" i="21"/>
  <c r="B512" i="22" s="1"/>
  <c r="G512" i="22" s="1"/>
  <c r="J518" i="21"/>
  <c r="P517" i="21"/>
  <c r="N517" i="21"/>
  <c r="L517" i="21"/>
  <c r="C511" i="22" s="1"/>
  <c r="K517" i="21"/>
  <c r="B511" i="22" s="1"/>
  <c r="J517" i="21"/>
  <c r="P516" i="21"/>
  <c r="N516" i="21"/>
  <c r="L516" i="21"/>
  <c r="C510" i="22" s="1"/>
  <c r="K516" i="21"/>
  <c r="B510" i="22" s="1"/>
  <c r="N510" i="22" s="1"/>
  <c r="J516" i="21"/>
  <c r="P515" i="21"/>
  <c r="N515" i="21"/>
  <c r="L515" i="21"/>
  <c r="C509" i="22" s="1"/>
  <c r="K515" i="21"/>
  <c r="B509" i="22" s="1"/>
  <c r="J515" i="21"/>
  <c r="P514" i="21"/>
  <c r="N514" i="21"/>
  <c r="L514" i="21"/>
  <c r="C508" i="22" s="1"/>
  <c r="K514" i="21"/>
  <c r="B508" i="22" s="1"/>
  <c r="J514" i="21"/>
  <c r="P513" i="21"/>
  <c r="N513" i="21"/>
  <c r="L513" i="21"/>
  <c r="C507" i="22" s="1"/>
  <c r="K513" i="21"/>
  <c r="B507" i="22" s="1"/>
  <c r="A507" i="22" s="1"/>
  <c r="J513" i="21"/>
  <c r="P512" i="21"/>
  <c r="N512" i="21"/>
  <c r="L512" i="21"/>
  <c r="C506" i="22" s="1"/>
  <c r="K512" i="21"/>
  <c r="B506" i="22" s="1"/>
  <c r="J512" i="21"/>
  <c r="P511" i="21"/>
  <c r="N511" i="21"/>
  <c r="L511" i="21"/>
  <c r="C505" i="22" s="1"/>
  <c r="K511" i="21"/>
  <c r="B505" i="22" s="1"/>
  <c r="J511" i="21"/>
  <c r="P510" i="21"/>
  <c r="N510" i="21"/>
  <c r="L510" i="21"/>
  <c r="C504" i="22" s="1"/>
  <c r="K510" i="21"/>
  <c r="B504" i="22" s="1"/>
  <c r="J510" i="21"/>
  <c r="P509" i="21"/>
  <c r="N509" i="21"/>
  <c r="L509" i="21"/>
  <c r="C503" i="22" s="1"/>
  <c r="K509" i="21"/>
  <c r="B503" i="22" s="1"/>
  <c r="K503" i="22" s="1"/>
  <c r="J509" i="21"/>
  <c r="P508" i="21"/>
  <c r="N508" i="21"/>
  <c r="L508" i="21"/>
  <c r="C502" i="22" s="1"/>
  <c r="K508" i="21"/>
  <c r="B502" i="22" s="1"/>
  <c r="J508" i="21"/>
  <c r="P507" i="21"/>
  <c r="N507" i="21"/>
  <c r="L507" i="21"/>
  <c r="C501" i="22" s="1"/>
  <c r="K507" i="21"/>
  <c r="B501" i="22" s="1"/>
  <c r="J507" i="21"/>
  <c r="P506" i="21"/>
  <c r="N506" i="21"/>
  <c r="L506" i="21"/>
  <c r="C500" i="22" s="1"/>
  <c r="K506" i="21"/>
  <c r="B500" i="22" s="1"/>
  <c r="J506" i="21"/>
  <c r="P505" i="21"/>
  <c r="N505" i="21"/>
  <c r="L505" i="21"/>
  <c r="C499" i="22" s="1"/>
  <c r="K505" i="21"/>
  <c r="B499" i="22" s="1"/>
  <c r="J505" i="21"/>
  <c r="P504" i="21"/>
  <c r="N504" i="21"/>
  <c r="L504" i="21"/>
  <c r="C498" i="22" s="1"/>
  <c r="K504" i="21"/>
  <c r="B498" i="22" s="1"/>
  <c r="G498" i="22" s="1"/>
  <c r="J504" i="21"/>
  <c r="P503" i="21"/>
  <c r="N503" i="21"/>
  <c r="L503" i="21"/>
  <c r="C497" i="22" s="1"/>
  <c r="K503" i="21"/>
  <c r="B497" i="22" s="1"/>
  <c r="J503" i="21"/>
  <c r="P502" i="21"/>
  <c r="N502" i="21"/>
  <c r="L502" i="21"/>
  <c r="C496" i="22" s="1"/>
  <c r="K502" i="21"/>
  <c r="B496" i="22" s="1"/>
  <c r="J502" i="21"/>
  <c r="P501" i="21"/>
  <c r="N501" i="21"/>
  <c r="L501" i="21"/>
  <c r="C495" i="22" s="1"/>
  <c r="K501" i="21"/>
  <c r="B495" i="22" s="1"/>
  <c r="J501" i="21"/>
  <c r="P500" i="21"/>
  <c r="N500" i="21"/>
  <c r="L500" i="21"/>
  <c r="C494" i="22" s="1"/>
  <c r="K500" i="21"/>
  <c r="B494" i="22" s="1"/>
  <c r="J500" i="21"/>
  <c r="P499" i="21"/>
  <c r="N499" i="21"/>
  <c r="L499" i="21"/>
  <c r="C493" i="22" s="1"/>
  <c r="K499" i="21"/>
  <c r="B493" i="22" s="1"/>
  <c r="K493" i="22" s="1"/>
  <c r="J499" i="21"/>
  <c r="P498" i="21"/>
  <c r="N498" i="21"/>
  <c r="L498" i="21"/>
  <c r="C492" i="22" s="1"/>
  <c r="K498" i="21"/>
  <c r="B492" i="22" s="1"/>
  <c r="J498" i="21"/>
  <c r="P497" i="21"/>
  <c r="N497" i="21"/>
  <c r="L497" i="21"/>
  <c r="C491" i="22" s="1"/>
  <c r="K497" i="21"/>
  <c r="B491" i="22" s="1"/>
  <c r="H491" i="22" s="1"/>
  <c r="J497" i="21"/>
  <c r="P496" i="21"/>
  <c r="N496" i="21"/>
  <c r="L496" i="21"/>
  <c r="C490" i="22" s="1"/>
  <c r="K496" i="21"/>
  <c r="B490" i="22" s="1"/>
  <c r="J496" i="21"/>
  <c r="P495" i="21"/>
  <c r="N495" i="21"/>
  <c r="L495" i="21"/>
  <c r="C489" i="22" s="1"/>
  <c r="K495" i="21"/>
  <c r="B489" i="22" s="1"/>
  <c r="O489" i="22" s="1"/>
  <c r="J495" i="21"/>
  <c r="P494" i="21"/>
  <c r="N494" i="21"/>
  <c r="L494" i="21"/>
  <c r="C488" i="22" s="1"/>
  <c r="K494" i="21"/>
  <c r="B488" i="22" s="1"/>
  <c r="J494" i="21"/>
  <c r="P493" i="21"/>
  <c r="N493" i="21"/>
  <c r="L493" i="21"/>
  <c r="C487" i="22" s="1"/>
  <c r="K493" i="21"/>
  <c r="B487" i="22" s="1"/>
  <c r="J493" i="21"/>
  <c r="P492" i="21"/>
  <c r="N492" i="21"/>
  <c r="L492" i="21"/>
  <c r="C486" i="22" s="1"/>
  <c r="K492" i="21"/>
  <c r="B486" i="22" s="1"/>
  <c r="H486" i="22" s="1"/>
  <c r="J492" i="21"/>
  <c r="P491" i="21"/>
  <c r="N491" i="21"/>
  <c r="L491" i="21"/>
  <c r="C485" i="22" s="1"/>
  <c r="K491" i="21"/>
  <c r="B485" i="22" s="1"/>
  <c r="J491" i="21"/>
  <c r="P490" i="21"/>
  <c r="N490" i="21"/>
  <c r="L490" i="21"/>
  <c r="C484" i="22" s="1"/>
  <c r="K490" i="21"/>
  <c r="B484" i="22" s="1"/>
  <c r="M484" i="22" s="1"/>
  <c r="J490" i="21"/>
  <c r="P489" i="21"/>
  <c r="N489" i="21"/>
  <c r="L489" i="21"/>
  <c r="C483" i="22" s="1"/>
  <c r="K489" i="21"/>
  <c r="B483" i="22" s="1"/>
  <c r="J489" i="21"/>
  <c r="P488" i="21"/>
  <c r="N488" i="21"/>
  <c r="L488" i="21"/>
  <c r="C482" i="22" s="1"/>
  <c r="K488" i="21"/>
  <c r="B482" i="22" s="1"/>
  <c r="J488" i="21"/>
  <c r="P487" i="21"/>
  <c r="N487" i="21"/>
  <c r="L487" i="21"/>
  <c r="C481" i="22" s="1"/>
  <c r="K487" i="21"/>
  <c r="B481" i="22" s="1"/>
  <c r="J487" i="21"/>
  <c r="P486" i="21"/>
  <c r="N486" i="21"/>
  <c r="L486" i="21"/>
  <c r="C480" i="22" s="1"/>
  <c r="K486" i="21"/>
  <c r="B480" i="22" s="1"/>
  <c r="J486" i="21"/>
  <c r="P485" i="21"/>
  <c r="N485" i="21"/>
  <c r="L485" i="21"/>
  <c r="C479" i="22" s="1"/>
  <c r="K485" i="21"/>
  <c r="B479" i="22" s="1"/>
  <c r="J485" i="21"/>
  <c r="P484" i="21"/>
  <c r="N484" i="21"/>
  <c r="L484" i="21"/>
  <c r="C478" i="22" s="1"/>
  <c r="K484" i="21"/>
  <c r="B478" i="22" s="1"/>
  <c r="J484" i="21"/>
  <c r="P483" i="21"/>
  <c r="N483" i="21"/>
  <c r="L483" i="21"/>
  <c r="C477" i="22" s="1"/>
  <c r="K483" i="21"/>
  <c r="B477" i="22" s="1"/>
  <c r="N477" i="22" s="1"/>
  <c r="J483" i="21"/>
  <c r="P482" i="21"/>
  <c r="N482" i="21"/>
  <c r="L482" i="21"/>
  <c r="C476" i="22" s="1"/>
  <c r="K482" i="21"/>
  <c r="B476" i="22" s="1"/>
  <c r="G476" i="22" s="1"/>
  <c r="J482" i="21"/>
  <c r="P481" i="21"/>
  <c r="N481" i="21"/>
  <c r="L481" i="21"/>
  <c r="C475" i="22" s="1"/>
  <c r="K481" i="21"/>
  <c r="B475" i="22" s="1"/>
  <c r="J481" i="21"/>
  <c r="P480" i="21"/>
  <c r="N480" i="21"/>
  <c r="L480" i="21"/>
  <c r="C474" i="22" s="1"/>
  <c r="K480" i="21"/>
  <c r="B474" i="22" s="1"/>
  <c r="J480" i="21"/>
  <c r="P479" i="21"/>
  <c r="N479" i="21"/>
  <c r="L479" i="21"/>
  <c r="C473" i="22" s="1"/>
  <c r="K479" i="21"/>
  <c r="B473" i="22" s="1"/>
  <c r="J479" i="21"/>
  <c r="P478" i="21"/>
  <c r="N478" i="21"/>
  <c r="L478" i="21"/>
  <c r="C472" i="22" s="1"/>
  <c r="K478" i="21"/>
  <c r="B472" i="22" s="1"/>
  <c r="J478" i="21"/>
  <c r="P477" i="21"/>
  <c r="N477" i="21"/>
  <c r="L477" i="21"/>
  <c r="C471" i="22" s="1"/>
  <c r="K477" i="21"/>
  <c r="B471" i="22" s="1"/>
  <c r="J477" i="21"/>
  <c r="P476" i="21"/>
  <c r="N476" i="21"/>
  <c r="L476" i="21"/>
  <c r="C470" i="22" s="1"/>
  <c r="K476" i="21"/>
  <c r="B470" i="22" s="1"/>
  <c r="R470" i="22" s="1"/>
  <c r="J476" i="21"/>
  <c r="P475" i="21"/>
  <c r="N475" i="21"/>
  <c r="L475" i="21"/>
  <c r="C469" i="22" s="1"/>
  <c r="K475" i="21"/>
  <c r="B469" i="22" s="1"/>
  <c r="J475" i="21"/>
  <c r="P474" i="21"/>
  <c r="N474" i="21"/>
  <c r="L474" i="21"/>
  <c r="C468" i="22" s="1"/>
  <c r="K474" i="21"/>
  <c r="B468" i="22" s="1"/>
  <c r="J474" i="21"/>
  <c r="P473" i="21"/>
  <c r="N473" i="21"/>
  <c r="L473" i="21"/>
  <c r="C467" i="22" s="1"/>
  <c r="K473" i="21"/>
  <c r="B467" i="22" s="1"/>
  <c r="J473" i="21"/>
  <c r="P472" i="21"/>
  <c r="N472" i="21"/>
  <c r="L472" i="21"/>
  <c r="C466" i="22" s="1"/>
  <c r="K472" i="21"/>
  <c r="B466" i="22" s="1"/>
  <c r="J472" i="21"/>
  <c r="P471" i="21"/>
  <c r="N471" i="21"/>
  <c r="L471" i="21"/>
  <c r="C465" i="22" s="1"/>
  <c r="K471" i="21"/>
  <c r="B465" i="22" s="1"/>
  <c r="J471" i="21"/>
  <c r="P470" i="21"/>
  <c r="N470" i="21"/>
  <c r="L470" i="21"/>
  <c r="C464" i="22" s="1"/>
  <c r="K470" i="21"/>
  <c r="B464" i="22" s="1"/>
  <c r="A464" i="22" s="1"/>
  <c r="J470" i="21"/>
  <c r="P469" i="21"/>
  <c r="N469" i="21"/>
  <c r="L469" i="21"/>
  <c r="C463" i="22" s="1"/>
  <c r="K469" i="21"/>
  <c r="B463" i="22" s="1"/>
  <c r="J469" i="21"/>
  <c r="P468" i="21"/>
  <c r="N468" i="21"/>
  <c r="L468" i="21"/>
  <c r="C462" i="22" s="1"/>
  <c r="K468" i="21"/>
  <c r="B462" i="22" s="1"/>
  <c r="L462" i="22" s="1"/>
  <c r="J468" i="21"/>
  <c r="P467" i="21"/>
  <c r="N467" i="21"/>
  <c r="L467" i="21"/>
  <c r="C461" i="22" s="1"/>
  <c r="K467" i="21"/>
  <c r="B461" i="22" s="1"/>
  <c r="J467" i="21"/>
  <c r="P466" i="21"/>
  <c r="N466" i="21"/>
  <c r="L466" i="21"/>
  <c r="C460" i="22" s="1"/>
  <c r="K466" i="21"/>
  <c r="B460" i="22" s="1"/>
  <c r="J466" i="21"/>
  <c r="P465" i="21"/>
  <c r="N465" i="21"/>
  <c r="L465" i="21"/>
  <c r="C459" i="22" s="1"/>
  <c r="K465" i="21"/>
  <c r="B459" i="22" s="1"/>
  <c r="J465" i="21"/>
  <c r="P464" i="21"/>
  <c r="N464" i="21"/>
  <c r="L464" i="21"/>
  <c r="C458" i="22" s="1"/>
  <c r="K464" i="21"/>
  <c r="B458" i="22" s="1"/>
  <c r="J464" i="21"/>
  <c r="P463" i="21"/>
  <c r="N463" i="21"/>
  <c r="L463" i="21"/>
  <c r="C457" i="22" s="1"/>
  <c r="K463" i="21"/>
  <c r="B457" i="22" s="1"/>
  <c r="J463" i="21"/>
  <c r="P462" i="21"/>
  <c r="N462" i="21"/>
  <c r="L462" i="21"/>
  <c r="C456" i="22" s="1"/>
  <c r="K462" i="21"/>
  <c r="B456" i="22" s="1"/>
  <c r="J462" i="21"/>
  <c r="P461" i="21"/>
  <c r="N461" i="21"/>
  <c r="L461" i="21"/>
  <c r="C455" i="22" s="1"/>
  <c r="K461" i="21"/>
  <c r="B455" i="22" s="1"/>
  <c r="J461" i="21"/>
  <c r="P460" i="21"/>
  <c r="N460" i="21"/>
  <c r="L460" i="21"/>
  <c r="C454" i="22" s="1"/>
  <c r="K460" i="21"/>
  <c r="B454" i="22" s="1"/>
  <c r="J460" i="21"/>
  <c r="P459" i="21"/>
  <c r="N459" i="21"/>
  <c r="L459" i="21"/>
  <c r="C453" i="22" s="1"/>
  <c r="K459" i="21"/>
  <c r="B453" i="22" s="1"/>
  <c r="J459" i="21"/>
  <c r="P458" i="21"/>
  <c r="N458" i="21"/>
  <c r="L458" i="21"/>
  <c r="C452" i="22" s="1"/>
  <c r="K458" i="21"/>
  <c r="B452" i="22" s="1"/>
  <c r="E452" i="22" s="1"/>
  <c r="J458" i="21"/>
  <c r="P457" i="21"/>
  <c r="N457" i="21"/>
  <c r="L457" i="21"/>
  <c r="C451" i="22" s="1"/>
  <c r="K457" i="21"/>
  <c r="B451" i="22" s="1"/>
  <c r="J457" i="21"/>
  <c r="P456" i="21"/>
  <c r="N456" i="21"/>
  <c r="L456" i="21"/>
  <c r="C450" i="22" s="1"/>
  <c r="K456" i="21"/>
  <c r="B450" i="22" s="1"/>
  <c r="O450" i="22" s="1"/>
  <c r="J456" i="21"/>
  <c r="P455" i="21"/>
  <c r="N455" i="21"/>
  <c r="L455" i="21"/>
  <c r="C449" i="22" s="1"/>
  <c r="K455" i="21"/>
  <c r="B449" i="22" s="1"/>
  <c r="J455" i="21"/>
  <c r="J454" i="21"/>
  <c r="J453" i="21"/>
  <c r="J452" i="21"/>
  <c r="J451" i="21"/>
  <c r="J450" i="21"/>
  <c r="J449" i="21"/>
  <c r="J448" i="21"/>
  <c r="J447" i="21"/>
  <c r="J446" i="21"/>
  <c r="J445" i="21"/>
  <c r="J444" i="21"/>
  <c r="J443" i="21"/>
  <c r="J442" i="21"/>
  <c r="L441" i="21"/>
  <c r="C435" i="22" s="1"/>
  <c r="J441" i="21"/>
  <c r="J440" i="21"/>
  <c r="J439" i="21"/>
  <c r="J438" i="21"/>
  <c r="L437" i="21"/>
  <c r="C431" i="22" s="1"/>
  <c r="J437" i="21"/>
  <c r="J436" i="21"/>
  <c r="J435" i="21"/>
  <c r="J434" i="21"/>
  <c r="J433" i="21"/>
  <c r="J432" i="21"/>
  <c r="J431" i="21"/>
  <c r="J430" i="21"/>
  <c r="J429" i="21"/>
  <c r="J428" i="21"/>
  <c r="J427" i="21"/>
  <c r="J426" i="21"/>
  <c r="J425" i="21"/>
  <c r="J424" i="21"/>
  <c r="K423" i="21"/>
  <c r="J423" i="21"/>
  <c r="J422" i="21"/>
  <c r="J421" i="21"/>
  <c r="J420" i="21"/>
  <c r="J419" i="21"/>
  <c r="J418" i="21"/>
  <c r="J417" i="21"/>
  <c r="J416" i="21"/>
  <c r="K415" i="21"/>
  <c r="J415" i="21"/>
  <c r="J414" i="21"/>
  <c r="K413" i="21"/>
  <c r="B407" i="22" s="1"/>
  <c r="J413" i="21"/>
  <c r="J412" i="21"/>
  <c r="J411" i="21"/>
  <c r="J410" i="21"/>
  <c r="K409" i="21"/>
  <c r="B403" i="22" s="1"/>
  <c r="J409" i="21"/>
  <c r="J408" i="21"/>
  <c r="J407" i="21"/>
  <c r="J406" i="21"/>
  <c r="J405" i="21"/>
  <c r="J404" i="21"/>
  <c r="J403" i="21"/>
  <c r="J402" i="21"/>
  <c r="J401" i="21"/>
  <c r="L400" i="21"/>
  <c r="C394" i="22" s="1"/>
  <c r="J400" i="21"/>
  <c r="J399" i="21"/>
  <c r="J398" i="21"/>
  <c r="J397" i="21"/>
  <c r="L396" i="21"/>
  <c r="C390" i="22" s="1"/>
  <c r="J396" i="21"/>
  <c r="J395" i="21"/>
  <c r="J394" i="21"/>
  <c r="J393" i="21"/>
  <c r="J392" i="21"/>
  <c r="J391" i="21"/>
  <c r="J390" i="21"/>
  <c r="J389" i="21"/>
  <c r="J388" i="21"/>
  <c r="J387" i="21"/>
  <c r="J386" i="21"/>
  <c r="J385" i="21"/>
  <c r="J384" i="21"/>
  <c r="J383" i="21"/>
  <c r="J382" i="21"/>
  <c r="K381" i="21"/>
  <c r="B375" i="22" s="1"/>
  <c r="J381" i="21"/>
  <c r="J380" i="21"/>
  <c r="J379" i="21"/>
  <c r="J378" i="21"/>
  <c r="J377" i="21"/>
  <c r="J376" i="21"/>
  <c r="J375" i="21"/>
  <c r="J374" i="21"/>
  <c r="J373" i="21"/>
  <c r="J372" i="21"/>
  <c r="J371" i="21"/>
  <c r="J370" i="21"/>
  <c r="K369" i="21"/>
  <c r="B363" i="22" s="1"/>
  <c r="J369" i="21"/>
  <c r="J368" i="21"/>
  <c r="J367" i="21"/>
  <c r="J366" i="21"/>
  <c r="K365" i="21"/>
  <c r="B359" i="22" s="1"/>
  <c r="J365" i="21"/>
  <c r="J364" i="21"/>
  <c r="K363" i="21"/>
  <c r="J363" i="21"/>
  <c r="J362" i="21"/>
  <c r="J361" i="21"/>
  <c r="J360" i="21"/>
  <c r="J359" i="21"/>
  <c r="J358" i="21"/>
  <c r="J357" i="21"/>
  <c r="J356" i="21"/>
  <c r="J355" i="21"/>
  <c r="J354" i="21"/>
  <c r="J353" i="21"/>
  <c r="J352" i="21"/>
  <c r="J351" i="21"/>
  <c r="J350" i="21"/>
  <c r="L349" i="21"/>
  <c r="C343" i="22" s="1"/>
  <c r="J349" i="21"/>
  <c r="L348" i="21"/>
  <c r="C342" i="22" s="1"/>
  <c r="J348" i="21"/>
  <c r="J347" i="21"/>
  <c r="J346" i="21"/>
  <c r="J345" i="21"/>
  <c r="J344" i="21"/>
  <c r="K343" i="21"/>
  <c r="J343" i="21"/>
  <c r="J342" i="21"/>
  <c r="J341" i="21"/>
  <c r="J340" i="21"/>
  <c r="K339" i="21"/>
  <c r="J339" i="21"/>
  <c r="J338" i="21"/>
  <c r="K337" i="21"/>
  <c r="B331" i="22" s="1"/>
  <c r="E331" i="22" s="1"/>
  <c r="J337" i="21"/>
  <c r="J336" i="21"/>
  <c r="J335" i="21"/>
  <c r="J334" i="21"/>
  <c r="J333" i="21"/>
  <c r="J332" i="21"/>
  <c r="J331" i="21"/>
  <c r="J330" i="21"/>
  <c r="K329" i="21"/>
  <c r="B323" i="22" s="1"/>
  <c r="J329" i="21"/>
  <c r="J328" i="21"/>
  <c r="K327" i="21"/>
  <c r="J327" i="21"/>
  <c r="J326" i="21"/>
  <c r="J325" i="21"/>
  <c r="J324" i="21"/>
  <c r="K323" i="21"/>
  <c r="J323" i="21"/>
  <c r="J322" i="21"/>
  <c r="K321" i="21"/>
  <c r="B315" i="22" s="1"/>
  <c r="J321" i="21"/>
  <c r="J320" i="21"/>
  <c r="J319" i="21"/>
  <c r="J318" i="21"/>
  <c r="J317" i="21"/>
  <c r="J316" i="21"/>
  <c r="J315" i="21"/>
  <c r="J314" i="21"/>
  <c r="J313" i="21"/>
  <c r="J312" i="21"/>
  <c r="J311" i="21"/>
  <c r="J310" i="21"/>
  <c r="J309" i="21"/>
  <c r="J308" i="21"/>
  <c r="J307" i="21"/>
  <c r="J306" i="21"/>
  <c r="J305" i="21"/>
  <c r="L304" i="21"/>
  <c r="C298" i="22" s="1"/>
  <c r="J304" i="21"/>
  <c r="J303" i="21"/>
  <c r="J302" i="21"/>
  <c r="J301" i="21"/>
  <c r="J300" i="21"/>
  <c r="J299" i="21"/>
  <c r="J298" i="21"/>
  <c r="K297" i="21"/>
  <c r="B291" i="22" s="1"/>
  <c r="J297" i="21"/>
  <c r="J296" i="21"/>
  <c r="K295" i="21"/>
  <c r="J295" i="21"/>
  <c r="J294" i="21"/>
  <c r="J293" i="21"/>
  <c r="L292" i="21"/>
  <c r="C286" i="22" s="1"/>
  <c r="J292" i="21"/>
  <c r="J291" i="21"/>
  <c r="J290" i="21"/>
  <c r="J289" i="21"/>
  <c r="L288" i="21"/>
  <c r="C282" i="22" s="1"/>
  <c r="J288" i="21"/>
  <c r="J287" i="21"/>
  <c r="J286" i="21"/>
  <c r="J285" i="21"/>
  <c r="J284" i="21"/>
  <c r="J283" i="21"/>
  <c r="J282" i="21"/>
  <c r="J281" i="21"/>
  <c r="L280" i="21"/>
  <c r="C274" i="22" s="1"/>
  <c r="J280" i="21"/>
  <c r="J279" i="21"/>
  <c r="J278" i="21"/>
  <c r="J277" i="21"/>
  <c r="J276" i="21"/>
  <c r="J275" i="21"/>
  <c r="J274" i="21"/>
  <c r="L273" i="21"/>
  <c r="C267" i="22" s="1"/>
  <c r="K273" i="21"/>
  <c r="B267" i="22" s="1"/>
  <c r="E267" i="22" s="1"/>
  <c r="J273" i="21"/>
  <c r="J272" i="21"/>
  <c r="J271" i="21"/>
  <c r="J270" i="21"/>
  <c r="L269" i="21"/>
  <c r="C263" i="22" s="1"/>
  <c r="J269" i="21"/>
  <c r="J268" i="21"/>
  <c r="K267" i="21"/>
  <c r="J267" i="21"/>
  <c r="J266" i="21"/>
  <c r="L265" i="21"/>
  <c r="C259" i="22" s="1"/>
  <c r="J265" i="21"/>
  <c r="J264" i="21"/>
  <c r="K263" i="21"/>
  <c r="J263" i="21"/>
  <c r="J262" i="21"/>
  <c r="K261" i="21"/>
  <c r="J261" i="21"/>
  <c r="J260" i="21"/>
  <c r="J259" i="21"/>
  <c r="J258" i="21"/>
  <c r="K257" i="21"/>
  <c r="B251" i="22" s="1"/>
  <c r="J257" i="21"/>
  <c r="J256" i="21"/>
  <c r="J255" i="21"/>
  <c r="J254" i="21"/>
  <c r="L253" i="21"/>
  <c r="C247" i="22" s="1"/>
  <c r="J253" i="21"/>
  <c r="J252" i="21"/>
  <c r="J251" i="21"/>
  <c r="J250" i="21"/>
  <c r="K249" i="21"/>
  <c r="B243" i="22" s="1"/>
  <c r="J249" i="21"/>
  <c r="J248" i="21"/>
  <c r="J247" i="21"/>
  <c r="J246" i="21"/>
  <c r="K245" i="21"/>
  <c r="J245" i="21"/>
  <c r="J244" i="21"/>
  <c r="K243" i="21"/>
  <c r="J243" i="21"/>
  <c r="J242" i="21"/>
  <c r="J241" i="21"/>
  <c r="J240" i="21"/>
  <c r="J239" i="21"/>
  <c r="J238" i="21"/>
  <c r="J237" i="21"/>
  <c r="J236" i="21"/>
  <c r="J235" i="21"/>
  <c r="J234" i="21"/>
  <c r="J233" i="21"/>
  <c r="L232" i="21"/>
  <c r="C226" i="22" s="1"/>
  <c r="J232" i="21"/>
  <c r="J231" i="21"/>
  <c r="J230" i="21"/>
  <c r="J229" i="21"/>
  <c r="J228" i="21"/>
  <c r="J227" i="21"/>
  <c r="J226" i="21"/>
  <c r="J225" i="21"/>
  <c r="J224" i="21"/>
  <c r="K223" i="21"/>
  <c r="J223" i="21"/>
  <c r="J222" i="21"/>
  <c r="K221" i="21"/>
  <c r="B215" i="22" s="1"/>
  <c r="J221" i="21"/>
  <c r="J220" i="21"/>
  <c r="J219" i="21"/>
  <c r="J218" i="21"/>
  <c r="L217" i="21"/>
  <c r="C211" i="22" s="1"/>
  <c r="J217" i="21"/>
  <c r="J216" i="21"/>
  <c r="K215" i="21"/>
  <c r="J215" i="21"/>
  <c r="J214" i="21"/>
  <c r="L213" i="21"/>
  <c r="C207" i="22" s="1"/>
  <c r="J213" i="21"/>
  <c r="J212" i="21"/>
  <c r="J211" i="21"/>
  <c r="J210" i="21"/>
  <c r="L209" i="21"/>
  <c r="C203" i="22" s="1"/>
  <c r="J209" i="21"/>
  <c r="J208" i="21"/>
  <c r="K207" i="21"/>
  <c r="J207" i="21"/>
  <c r="J206" i="21"/>
  <c r="L205" i="21"/>
  <c r="C199" i="22" s="1"/>
  <c r="J205" i="21"/>
  <c r="J204" i="21"/>
  <c r="J203" i="21"/>
  <c r="J202" i="21"/>
  <c r="L201" i="21"/>
  <c r="C195" i="22" s="1"/>
  <c r="J201" i="21"/>
  <c r="J200" i="21"/>
  <c r="K199" i="21"/>
  <c r="J199" i="21"/>
  <c r="J198" i="21"/>
  <c r="J197" i="21"/>
  <c r="L196" i="21"/>
  <c r="C190" i="22" s="1"/>
  <c r="J196" i="21"/>
  <c r="J195" i="21"/>
  <c r="J194" i="21"/>
  <c r="L193" i="21"/>
  <c r="C187" i="22" s="1"/>
  <c r="J193" i="21"/>
  <c r="J192" i="21"/>
  <c r="J191" i="21"/>
  <c r="J190" i="21"/>
  <c r="L189" i="21"/>
  <c r="C183" i="22" s="1"/>
  <c r="J189" i="21"/>
  <c r="J188" i="21"/>
  <c r="K187" i="21"/>
  <c r="J187" i="21"/>
  <c r="J186" i="21"/>
  <c r="L185" i="21"/>
  <c r="C179" i="22" s="1"/>
  <c r="K185" i="21"/>
  <c r="N185" i="21" s="1"/>
  <c r="J185" i="21"/>
  <c r="J184" i="21"/>
  <c r="K183" i="21"/>
  <c r="J183" i="21"/>
  <c r="J182" i="21"/>
  <c r="L181" i="21"/>
  <c r="C175" i="22" s="1"/>
  <c r="K181" i="21"/>
  <c r="J181" i="21"/>
  <c r="J180" i="21"/>
  <c r="K179" i="21"/>
  <c r="J179" i="21"/>
  <c r="J178" i="21"/>
  <c r="J177" i="21"/>
  <c r="J176" i="21"/>
  <c r="K175" i="21"/>
  <c r="J175" i="21"/>
  <c r="J174" i="21"/>
  <c r="L173" i="21"/>
  <c r="C167" i="22" s="1"/>
  <c r="K173" i="21"/>
  <c r="B167" i="22" s="1"/>
  <c r="J173" i="21"/>
  <c r="J172" i="21"/>
  <c r="J171" i="21"/>
  <c r="J170" i="21"/>
  <c r="J169" i="21"/>
  <c r="J168" i="21"/>
  <c r="J167" i="21"/>
  <c r="J166" i="21"/>
  <c r="K165" i="21"/>
  <c r="J165" i="21"/>
  <c r="J164" i="21"/>
  <c r="J163" i="21"/>
  <c r="J162" i="21"/>
  <c r="K161" i="21"/>
  <c r="B155" i="22" s="1"/>
  <c r="J161" i="21"/>
  <c r="J160" i="21"/>
  <c r="J159" i="21"/>
  <c r="J158" i="21"/>
  <c r="K157" i="21"/>
  <c r="B151" i="22" s="1"/>
  <c r="J157" i="21"/>
  <c r="J156" i="21"/>
  <c r="J155" i="21"/>
  <c r="J154" i="21"/>
  <c r="J153" i="21"/>
  <c r="J152" i="21"/>
  <c r="K151" i="21"/>
  <c r="J151" i="21"/>
  <c r="J150" i="21"/>
  <c r="L149" i="21"/>
  <c r="C143" i="22" s="1"/>
  <c r="J149" i="21"/>
  <c r="J148" i="21"/>
  <c r="K147" i="21"/>
  <c r="J147" i="21"/>
  <c r="J146" i="21"/>
  <c r="J145" i="21"/>
  <c r="J144" i="21"/>
  <c r="K143" i="21"/>
  <c r="N143" i="21" s="1"/>
  <c r="J143" i="21"/>
  <c r="J142" i="21"/>
  <c r="L141" i="21"/>
  <c r="C135" i="22" s="1"/>
  <c r="K141" i="21"/>
  <c r="B135" i="22" s="1"/>
  <c r="J141" i="21"/>
  <c r="J140" i="21"/>
  <c r="L139" i="21"/>
  <c r="C133" i="22" s="1"/>
  <c r="K139" i="21"/>
  <c r="N139" i="21" s="1"/>
  <c r="J139" i="21"/>
  <c r="J138" i="21"/>
  <c r="L137" i="21"/>
  <c r="C131" i="22" s="1"/>
  <c r="J137" i="21"/>
  <c r="J136" i="21"/>
  <c r="L135" i="21"/>
  <c r="C129" i="22" s="1"/>
  <c r="J135" i="21"/>
  <c r="J134" i="21"/>
  <c r="J133" i="21"/>
  <c r="L132" i="21"/>
  <c r="C126" i="22" s="1"/>
  <c r="J132" i="21"/>
  <c r="K131" i="21"/>
  <c r="J131" i="21"/>
  <c r="J130" i="21"/>
  <c r="J129" i="21"/>
  <c r="J128" i="21"/>
  <c r="J127" i="21"/>
  <c r="J126" i="21"/>
  <c r="J125" i="21"/>
  <c r="J124" i="21"/>
  <c r="L123" i="21"/>
  <c r="C117" i="22" s="1"/>
  <c r="K123" i="21"/>
  <c r="N123" i="21" s="1"/>
  <c r="J123" i="21"/>
  <c r="J122" i="21"/>
  <c r="K121" i="21"/>
  <c r="J121" i="21"/>
  <c r="J120" i="21"/>
  <c r="L119" i="21"/>
  <c r="C113" i="22" s="1"/>
  <c r="J119" i="21"/>
  <c r="J118" i="21"/>
  <c r="K117" i="21"/>
  <c r="J117" i="21"/>
  <c r="L116" i="21"/>
  <c r="C110" i="22" s="1"/>
  <c r="J116" i="21"/>
  <c r="J115" i="21"/>
  <c r="J114" i="21"/>
  <c r="L113" i="21"/>
  <c r="C107" i="22" s="1"/>
  <c r="J113" i="21"/>
  <c r="L112" i="21"/>
  <c r="C106" i="22" s="1"/>
  <c r="J112" i="21"/>
  <c r="J111" i="21"/>
  <c r="J110" i="21"/>
  <c r="K109" i="21"/>
  <c r="B103" i="22" s="1"/>
  <c r="J109" i="21"/>
  <c r="J108" i="21"/>
  <c r="J107" i="21"/>
  <c r="J106" i="21"/>
  <c r="K105" i="21"/>
  <c r="J105" i="21"/>
  <c r="J104" i="21"/>
  <c r="K103" i="21"/>
  <c r="N103" i="21" s="1"/>
  <c r="J103" i="21"/>
  <c r="J102" i="21"/>
  <c r="J101" i="21"/>
  <c r="J100" i="21"/>
  <c r="K99" i="21"/>
  <c r="J99" i="21"/>
  <c r="J98" i="21"/>
  <c r="K97" i="21"/>
  <c r="B91" i="22" s="1"/>
  <c r="J97" i="21"/>
  <c r="J96" i="21"/>
  <c r="L95" i="21"/>
  <c r="C89" i="22" s="1"/>
  <c r="K95" i="21"/>
  <c r="N95" i="21" s="1"/>
  <c r="J95" i="21"/>
  <c r="J94" i="21"/>
  <c r="L93" i="21"/>
  <c r="C87" i="22" s="1"/>
  <c r="J93" i="21"/>
  <c r="J92" i="21"/>
  <c r="J91" i="21"/>
  <c r="J90" i="21"/>
  <c r="J89" i="21"/>
  <c r="L88" i="21"/>
  <c r="C82" i="22" s="1"/>
  <c r="J88" i="21"/>
  <c r="K87" i="21"/>
  <c r="J87" i="21"/>
  <c r="J86" i="21"/>
  <c r="J85" i="21"/>
  <c r="J84" i="21"/>
  <c r="K83" i="21"/>
  <c r="J83" i="21"/>
  <c r="J82" i="21"/>
  <c r="J81" i="21"/>
  <c r="L80" i="21"/>
  <c r="C74" i="22" s="1"/>
  <c r="J80" i="21"/>
  <c r="K79" i="21"/>
  <c r="N79" i="21" s="1"/>
  <c r="J79" i="21"/>
  <c r="J78" i="21"/>
  <c r="J77" i="21"/>
  <c r="L76" i="21"/>
  <c r="C70" i="22" s="1"/>
  <c r="J76" i="21"/>
  <c r="L75" i="21"/>
  <c r="C69" i="22" s="1"/>
  <c r="J75" i="21"/>
  <c r="J74" i="21"/>
  <c r="K73" i="21"/>
  <c r="J73" i="21"/>
  <c r="J72" i="21"/>
  <c r="L71" i="21"/>
  <c r="C65" i="22" s="1"/>
  <c r="J71" i="21"/>
  <c r="J70" i="21"/>
  <c r="L69" i="21"/>
  <c r="C63" i="22" s="1"/>
  <c r="J69" i="21"/>
  <c r="L68" i="21"/>
  <c r="C62" i="22" s="1"/>
  <c r="J68" i="21"/>
  <c r="J67" i="21"/>
  <c r="J66" i="21"/>
  <c r="K65" i="21"/>
  <c r="B59" i="22" s="1"/>
  <c r="J65" i="21"/>
  <c r="J64" i="21"/>
  <c r="J63" i="21"/>
  <c r="J62" i="21"/>
  <c r="J61" i="21"/>
  <c r="J60" i="21"/>
  <c r="K59" i="21"/>
  <c r="N59" i="21" s="1"/>
  <c r="J59" i="21"/>
  <c r="J58" i="21"/>
  <c r="K57" i="21"/>
  <c r="B51" i="22" s="1"/>
  <c r="J57" i="21"/>
  <c r="J56" i="21"/>
  <c r="K55" i="21"/>
  <c r="J55" i="21"/>
  <c r="J54" i="21"/>
  <c r="K53" i="21"/>
  <c r="B47" i="22" s="1"/>
  <c r="J53" i="21"/>
  <c r="J52" i="21"/>
  <c r="K51" i="21"/>
  <c r="J51" i="21"/>
  <c r="L50" i="21"/>
  <c r="C44" i="22" s="1"/>
  <c r="J50" i="21"/>
  <c r="J49" i="21"/>
  <c r="L48" i="21"/>
  <c r="C42" i="22" s="1"/>
  <c r="J48" i="21"/>
  <c r="K47" i="21"/>
  <c r="J47" i="21"/>
  <c r="J46" i="21"/>
  <c r="K45" i="21"/>
  <c r="B39" i="22" s="1"/>
  <c r="J45" i="21"/>
  <c r="L44" i="21"/>
  <c r="C38" i="22" s="1"/>
  <c r="J44" i="21"/>
  <c r="J43" i="21"/>
  <c r="L42" i="21"/>
  <c r="C36" i="22" s="1"/>
  <c r="J42" i="21"/>
  <c r="J41" i="21"/>
  <c r="J40" i="21"/>
  <c r="K39" i="21"/>
  <c r="J39" i="21"/>
  <c r="J38" i="21"/>
  <c r="L37" i="21"/>
  <c r="C31" i="22" s="1"/>
  <c r="J37" i="21"/>
  <c r="J36" i="21"/>
  <c r="L35" i="21"/>
  <c r="C29" i="22" s="1"/>
  <c r="J35" i="21"/>
  <c r="L34" i="21"/>
  <c r="C28" i="22" s="1"/>
  <c r="J34" i="21"/>
  <c r="K33" i="21"/>
  <c r="B27" i="22" s="1"/>
  <c r="J33" i="21"/>
  <c r="J32" i="21"/>
  <c r="J31" i="21"/>
  <c r="J30" i="21"/>
  <c r="J29" i="21"/>
  <c r="J28" i="21"/>
  <c r="K27" i="21"/>
  <c r="J27" i="21"/>
  <c r="J26" i="21"/>
  <c r="L25" i="21"/>
  <c r="C19" i="22" s="1"/>
  <c r="J25" i="21"/>
  <c r="J24" i="21"/>
  <c r="L23" i="21"/>
  <c r="C17" i="22" s="1"/>
  <c r="J23" i="21"/>
  <c r="L22" i="21"/>
  <c r="C16" i="22" s="1"/>
  <c r="J22" i="21"/>
  <c r="K21" i="21"/>
  <c r="B15" i="22" s="1"/>
  <c r="J21" i="21"/>
  <c r="J20" i="21"/>
  <c r="J19" i="21"/>
  <c r="L18" i="21"/>
  <c r="C12" i="22" s="1"/>
  <c r="J18" i="21"/>
  <c r="K17" i="21"/>
  <c r="B11" i="22" s="1"/>
  <c r="J17" i="21"/>
  <c r="J16" i="21"/>
  <c r="K15" i="21"/>
  <c r="N15" i="21" s="1"/>
  <c r="J15" i="21"/>
  <c r="J14" i="21"/>
  <c r="J13" i="21"/>
  <c r="L12" i="21"/>
  <c r="C6" i="22" s="1"/>
  <c r="J12" i="21"/>
  <c r="J11" i="21"/>
  <c r="J10" i="21"/>
  <c r="K9" i="21"/>
  <c r="B3" i="22" s="1"/>
  <c r="J9" i="21"/>
  <c r="B6" i="21"/>
  <c r="F5" i="21"/>
  <c r="B5" i="21"/>
  <c r="M4" i="21"/>
  <c r="K4" i="21"/>
  <c r="B3" i="21"/>
  <c r="M2" i="21"/>
  <c r="K2" i="21"/>
  <c r="K453" i="21" s="1"/>
  <c r="B2" i="21"/>
  <c r="B1" i="21"/>
  <c r="L19" i="19"/>
  <c r="L14" i="19"/>
  <c r="L13" i="19"/>
  <c r="L11" i="19"/>
  <c r="L9" i="19"/>
  <c r="K4" i="19"/>
  <c r="K3" i="19"/>
  <c r="O700" i="18"/>
  <c r="M700" i="18"/>
  <c r="E700" i="18"/>
  <c r="D700" i="18"/>
  <c r="C700" i="18"/>
  <c r="B700" i="18"/>
  <c r="K700" i="18" s="1"/>
  <c r="A700" i="18"/>
  <c r="R699" i="18"/>
  <c r="D699" i="18"/>
  <c r="C699" i="18"/>
  <c r="B699" i="18"/>
  <c r="F699" i="18" s="1"/>
  <c r="D698" i="18"/>
  <c r="C698" i="18"/>
  <c r="B698" i="18"/>
  <c r="R698" i="18" s="1"/>
  <c r="D697" i="18"/>
  <c r="C697" i="18"/>
  <c r="B697" i="18"/>
  <c r="K697" i="18" s="1"/>
  <c r="O696" i="18"/>
  <c r="N696" i="18"/>
  <c r="M696" i="18"/>
  <c r="K696" i="18"/>
  <c r="H696" i="18"/>
  <c r="G696" i="18"/>
  <c r="E696" i="18"/>
  <c r="D696" i="18"/>
  <c r="C696" i="18"/>
  <c r="B696" i="18"/>
  <c r="R696" i="18" s="1"/>
  <c r="A696" i="18"/>
  <c r="F695" i="18"/>
  <c r="D695" i="18"/>
  <c r="C695" i="18"/>
  <c r="B695" i="18"/>
  <c r="G694" i="18"/>
  <c r="D694" i="18"/>
  <c r="C694" i="18"/>
  <c r="B694" i="18"/>
  <c r="N694" i="18" s="1"/>
  <c r="D693" i="18"/>
  <c r="C693" i="18"/>
  <c r="B693" i="18"/>
  <c r="O692" i="18"/>
  <c r="N692" i="18"/>
  <c r="M692" i="18"/>
  <c r="K692" i="18"/>
  <c r="H692" i="18"/>
  <c r="G692" i="18"/>
  <c r="E692" i="18"/>
  <c r="D692" i="18"/>
  <c r="C692" i="18"/>
  <c r="B692" i="18"/>
  <c r="R692" i="18" s="1"/>
  <c r="A692" i="18"/>
  <c r="D691" i="18"/>
  <c r="C691" i="18"/>
  <c r="B691" i="18"/>
  <c r="F690" i="18"/>
  <c r="D690" i="18"/>
  <c r="C690" i="18"/>
  <c r="B690" i="18"/>
  <c r="N689" i="18"/>
  <c r="D689" i="18"/>
  <c r="C689" i="18"/>
  <c r="B689" i="18"/>
  <c r="F689" i="18" s="1"/>
  <c r="R688" i="18"/>
  <c r="O688" i="18"/>
  <c r="L688" i="18"/>
  <c r="K688" i="18"/>
  <c r="H688" i="18"/>
  <c r="E688" i="18"/>
  <c r="D688" i="18"/>
  <c r="C688" i="18"/>
  <c r="B688" i="18"/>
  <c r="M688" i="18" s="1"/>
  <c r="A688" i="18"/>
  <c r="N687" i="18"/>
  <c r="H687" i="18"/>
  <c r="D687" i="18"/>
  <c r="C687" i="18"/>
  <c r="B687" i="18"/>
  <c r="R687" i="18" s="1"/>
  <c r="D686" i="18"/>
  <c r="C686" i="18"/>
  <c r="B686" i="18"/>
  <c r="N686" i="18" s="1"/>
  <c r="D685" i="18"/>
  <c r="C685" i="18"/>
  <c r="B685" i="18"/>
  <c r="R684" i="18"/>
  <c r="O684" i="18"/>
  <c r="L684" i="18"/>
  <c r="K684" i="18"/>
  <c r="G684" i="18"/>
  <c r="E684" i="18"/>
  <c r="D684" i="18"/>
  <c r="C684" i="18"/>
  <c r="B684" i="18"/>
  <c r="A684" i="18"/>
  <c r="M683" i="18"/>
  <c r="D683" i="18"/>
  <c r="C683" i="18"/>
  <c r="B683" i="18"/>
  <c r="N683" i="18" s="1"/>
  <c r="D682" i="18"/>
  <c r="C682" i="18"/>
  <c r="B682" i="18"/>
  <c r="K682" i="18" s="1"/>
  <c r="L681" i="18"/>
  <c r="K681" i="18"/>
  <c r="D681" i="18"/>
  <c r="C681" i="18"/>
  <c r="B681" i="18"/>
  <c r="N681" i="18" s="1"/>
  <c r="R680" i="18"/>
  <c r="O680" i="18"/>
  <c r="L680" i="18"/>
  <c r="K680" i="18"/>
  <c r="H680" i="18"/>
  <c r="E680" i="18"/>
  <c r="D680" i="18"/>
  <c r="C680" i="18"/>
  <c r="B680" i="18"/>
  <c r="M680" i="18" s="1"/>
  <c r="A680" i="18"/>
  <c r="D679" i="18"/>
  <c r="C679" i="18"/>
  <c r="B679" i="18"/>
  <c r="N679" i="18" s="1"/>
  <c r="O678" i="18"/>
  <c r="M678" i="18"/>
  <c r="K678" i="18"/>
  <c r="E678" i="18"/>
  <c r="D678" i="18"/>
  <c r="C678" i="18"/>
  <c r="B678" i="18"/>
  <c r="F678" i="18" s="1"/>
  <c r="L677" i="18"/>
  <c r="D677" i="18"/>
  <c r="C677" i="18"/>
  <c r="B677" i="18"/>
  <c r="R676" i="18"/>
  <c r="O676" i="18"/>
  <c r="L676" i="18"/>
  <c r="K676" i="18"/>
  <c r="H676" i="18"/>
  <c r="E676" i="18"/>
  <c r="D676" i="18"/>
  <c r="C676" i="18"/>
  <c r="B676" i="18"/>
  <c r="A676" i="18"/>
  <c r="N675" i="18"/>
  <c r="E675" i="18"/>
  <c r="D675" i="18"/>
  <c r="C675" i="18"/>
  <c r="B675" i="18"/>
  <c r="R675" i="18" s="1"/>
  <c r="A675" i="18"/>
  <c r="O674" i="18"/>
  <c r="K674" i="18"/>
  <c r="D674" i="18"/>
  <c r="C674" i="18"/>
  <c r="B674" i="18"/>
  <c r="R674" i="18" s="1"/>
  <c r="D673" i="18"/>
  <c r="C673" i="18"/>
  <c r="B673" i="18"/>
  <c r="K673" i="18" s="1"/>
  <c r="M672" i="18"/>
  <c r="D672" i="18"/>
  <c r="C672" i="18"/>
  <c r="B672" i="18"/>
  <c r="O672" i="18" s="1"/>
  <c r="N671" i="18"/>
  <c r="M671" i="18"/>
  <c r="L671" i="18"/>
  <c r="E671" i="18"/>
  <c r="D671" i="18"/>
  <c r="C671" i="18"/>
  <c r="B671" i="18"/>
  <c r="A671" i="18"/>
  <c r="D670" i="18"/>
  <c r="C670" i="18"/>
  <c r="B670" i="18"/>
  <c r="G670" i="18" s="1"/>
  <c r="D669" i="18"/>
  <c r="C669" i="18"/>
  <c r="B669" i="18"/>
  <c r="K669" i="18" s="1"/>
  <c r="O668" i="18"/>
  <c r="N668" i="18"/>
  <c r="M668" i="18"/>
  <c r="K668" i="18"/>
  <c r="H668" i="18"/>
  <c r="G668" i="18"/>
  <c r="E668" i="18"/>
  <c r="D668" i="18"/>
  <c r="C668" i="18"/>
  <c r="B668" i="18"/>
  <c r="R668" i="18" s="1"/>
  <c r="A668" i="18"/>
  <c r="R667" i="18"/>
  <c r="O667" i="18"/>
  <c r="H667" i="18"/>
  <c r="E667" i="18"/>
  <c r="D667" i="18"/>
  <c r="C667" i="18"/>
  <c r="B667" i="18"/>
  <c r="A667" i="18"/>
  <c r="O666" i="18"/>
  <c r="N666" i="18"/>
  <c r="H666" i="18"/>
  <c r="E666" i="18"/>
  <c r="D666" i="18"/>
  <c r="C666" i="18"/>
  <c r="B666" i="18"/>
  <c r="L666" i="18" s="1"/>
  <c r="A666" i="18"/>
  <c r="R665" i="18"/>
  <c r="O665" i="18"/>
  <c r="F665" i="18"/>
  <c r="D665" i="18"/>
  <c r="C665" i="18"/>
  <c r="B665" i="18"/>
  <c r="A665" i="18"/>
  <c r="R664" i="18"/>
  <c r="L664" i="18"/>
  <c r="G664" i="18"/>
  <c r="D664" i="18"/>
  <c r="C664" i="18"/>
  <c r="B664" i="18"/>
  <c r="M664" i="18" s="1"/>
  <c r="K663" i="18"/>
  <c r="D663" i="18"/>
  <c r="C663" i="18"/>
  <c r="B663" i="18"/>
  <c r="N662" i="18"/>
  <c r="M662" i="18"/>
  <c r="E662" i="18"/>
  <c r="D662" i="18"/>
  <c r="C662" i="18"/>
  <c r="B662" i="18"/>
  <c r="K662" i="18" s="1"/>
  <c r="A662" i="18"/>
  <c r="D661" i="18"/>
  <c r="C661" i="18"/>
  <c r="B661" i="18"/>
  <c r="O661" i="18" s="1"/>
  <c r="N660" i="18"/>
  <c r="M660" i="18"/>
  <c r="H660" i="18"/>
  <c r="G660" i="18"/>
  <c r="D660" i="18"/>
  <c r="C660" i="18"/>
  <c r="B660" i="18"/>
  <c r="R660" i="18" s="1"/>
  <c r="D659" i="18"/>
  <c r="C659" i="18"/>
  <c r="B659" i="18"/>
  <c r="G658" i="18"/>
  <c r="D658" i="18"/>
  <c r="C658" i="18"/>
  <c r="B658" i="18"/>
  <c r="R658" i="18" s="1"/>
  <c r="H657" i="18"/>
  <c r="D657" i="18"/>
  <c r="C657" i="18"/>
  <c r="B657" i="18"/>
  <c r="A657" i="18" s="1"/>
  <c r="O656" i="18"/>
  <c r="D656" i="18"/>
  <c r="C656" i="18"/>
  <c r="B656" i="18"/>
  <c r="R656" i="18" s="1"/>
  <c r="R655" i="18"/>
  <c r="N655" i="18"/>
  <c r="M655" i="18"/>
  <c r="E655" i="18"/>
  <c r="D655" i="18"/>
  <c r="C655" i="18"/>
  <c r="B655" i="18"/>
  <c r="F655" i="18" s="1"/>
  <c r="A655" i="18"/>
  <c r="R654" i="18"/>
  <c r="D654" i="18"/>
  <c r="C654" i="18"/>
  <c r="B654" i="18"/>
  <c r="G654" i="18" s="1"/>
  <c r="F653" i="18"/>
  <c r="D653" i="18"/>
  <c r="C653" i="18"/>
  <c r="B653" i="18"/>
  <c r="R652" i="18"/>
  <c r="M652" i="18"/>
  <c r="L652" i="18"/>
  <c r="F652" i="18"/>
  <c r="D652" i="18"/>
  <c r="C652" i="18"/>
  <c r="B652" i="18"/>
  <c r="D651" i="18"/>
  <c r="C651" i="18"/>
  <c r="B651" i="18"/>
  <c r="D650" i="18"/>
  <c r="C650" i="18"/>
  <c r="B650" i="18"/>
  <c r="R649" i="18"/>
  <c r="N649" i="18"/>
  <c r="L649" i="18"/>
  <c r="H649" i="18"/>
  <c r="F649" i="18"/>
  <c r="D649" i="18"/>
  <c r="C649" i="18"/>
  <c r="B649" i="18"/>
  <c r="O649" i="18" s="1"/>
  <c r="A649" i="18"/>
  <c r="D648" i="18"/>
  <c r="C648" i="18"/>
  <c r="B648" i="18"/>
  <c r="H648" i="18" s="1"/>
  <c r="D647" i="18"/>
  <c r="C647" i="18"/>
  <c r="B647" i="18"/>
  <c r="O646" i="18"/>
  <c r="N646" i="18"/>
  <c r="D646" i="18"/>
  <c r="C646" i="18"/>
  <c r="B646" i="18"/>
  <c r="H646" i="18" s="1"/>
  <c r="D645" i="18"/>
  <c r="C645" i="18"/>
  <c r="B645" i="18"/>
  <c r="N645" i="18" s="1"/>
  <c r="D644" i="18"/>
  <c r="C644" i="18"/>
  <c r="B644" i="18"/>
  <c r="F643" i="18"/>
  <c r="D643" i="18"/>
  <c r="C643" i="18"/>
  <c r="B643" i="18"/>
  <c r="R642" i="18"/>
  <c r="K642" i="18"/>
  <c r="H642" i="18"/>
  <c r="D642" i="18"/>
  <c r="C642" i="18"/>
  <c r="B642" i="18"/>
  <c r="L642" i="18" s="1"/>
  <c r="H641" i="18"/>
  <c r="D641" i="18"/>
  <c r="C641" i="18"/>
  <c r="B641" i="18"/>
  <c r="O641" i="18" s="1"/>
  <c r="M640" i="18"/>
  <c r="D640" i="18"/>
  <c r="C640" i="18"/>
  <c r="B640" i="18"/>
  <c r="A640" i="18" s="1"/>
  <c r="R639" i="18"/>
  <c r="L639" i="18"/>
  <c r="H639" i="18"/>
  <c r="D639" i="18"/>
  <c r="C639" i="18"/>
  <c r="B639" i="18"/>
  <c r="N639" i="18" s="1"/>
  <c r="M638" i="18"/>
  <c r="L638" i="18"/>
  <c r="D638" i="18"/>
  <c r="C638" i="18"/>
  <c r="B638" i="18"/>
  <c r="K638" i="18" s="1"/>
  <c r="D637" i="18"/>
  <c r="C637" i="18"/>
  <c r="B637" i="18"/>
  <c r="N636" i="18"/>
  <c r="M636" i="18"/>
  <c r="H636" i="18"/>
  <c r="G636" i="18"/>
  <c r="D636" i="18"/>
  <c r="C636" i="18"/>
  <c r="B636" i="18"/>
  <c r="R636" i="18" s="1"/>
  <c r="R635" i="18"/>
  <c r="O635" i="18"/>
  <c r="D635" i="18"/>
  <c r="C635" i="18"/>
  <c r="B635" i="18"/>
  <c r="F635" i="18" s="1"/>
  <c r="R634" i="18"/>
  <c r="O634" i="18"/>
  <c r="H634" i="18"/>
  <c r="E634" i="18"/>
  <c r="D634" i="18"/>
  <c r="C634" i="18"/>
  <c r="B634" i="18"/>
  <c r="F634" i="18" s="1"/>
  <c r="A634" i="18"/>
  <c r="R633" i="18"/>
  <c r="H633" i="18"/>
  <c r="D633" i="18"/>
  <c r="C633" i="18"/>
  <c r="B633" i="18"/>
  <c r="M632" i="18"/>
  <c r="L632" i="18"/>
  <c r="D632" i="18"/>
  <c r="C632" i="18"/>
  <c r="B632" i="18"/>
  <c r="H632" i="18" s="1"/>
  <c r="D631" i="18"/>
  <c r="C631" i="18"/>
  <c r="B631" i="18"/>
  <c r="N631" i="18" s="1"/>
  <c r="K630" i="18"/>
  <c r="D630" i="18"/>
  <c r="C630" i="18"/>
  <c r="B630" i="18"/>
  <c r="N629" i="18"/>
  <c r="M629" i="18"/>
  <c r="F629" i="18"/>
  <c r="D629" i="18"/>
  <c r="C629" i="18"/>
  <c r="B629" i="18"/>
  <c r="N628" i="18"/>
  <c r="M628" i="18"/>
  <c r="H628" i="18"/>
  <c r="G628" i="18"/>
  <c r="D628" i="18"/>
  <c r="C628" i="18"/>
  <c r="B628" i="18"/>
  <c r="R628" i="18" s="1"/>
  <c r="R627" i="18"/>
  <c r="O627" i="18"/>
  <c r="L627" i="18"/>
  <c r="F627" i="18"/>
  <c r="D627" i="18"/>
  <c r="C627" i="18"/>
  <c r="B627" i="18"/>
  <c r="G627" i="18" s="1"/>
  <c r="F626" i="18"/>
  <c r="D626" i="18"/>
  <c r="C626" i="18"/>
  <c r="B626" i="18"/>
  <c r="R625" i="18"/>
  <c r="D625" i="18"/>
  <c r="C625" i="18"/>
  <c r="B625" i="18"/>
  <c r="F625" i="18" s="1"/>
  <c r="E624" i="18"/>
  <c r="D624" i="18"/>
  <c r="C624" i="18"/>
  <c r="B624" i="18"/>
  <c r="A624" i="18"/>
  <c r="M623" i="18"/>
  <c r="L623" i="18"/>
  <c r="D623" i="18"/>
  <c r="C623" i="18"/>
  <c r="B623" i="18"/>
  <c r="F623" i="18" s="1"/>
  <c r="L622" i="18"/>
  <c r="D622" i="18"/>
  <c r="C622" i="18"/>
  <c r="B622" i="18"/>
  <c r="O622" i="18" s="1"/>
  <c r="L621" i="18"/>
  <c r="D621" i="18"/>
  <c r="C621" i="18"/>
  <c r="B621" i="18"/>
  <c r="K621" i="18" s="1"/>
  <c r="N620" i="18"/>
  <c r="M620" i="18"/>
  <c r="H620" i="18"/>
  <c r="G620" i="18"/>
  <c r="D620" i="18"/>
  <c r="C620" i="18"/>
  <c r="B620" i="18"/>
  <c r="R620" i="18" s="1"/>
  <c r="O619" i="18"/>
  <c r="H619" i="18"/>
  <c r="D619" i="18"/>
  <c r="C619" i="18"/>
  <c r="B619" i="18"/>
  <c r="R619" i="18" s="1"/>
  <c r="R618" i="18"/>
  <c r="O618" i="18"/>
  <c r="D618" i="18"/>
  <c r="C618" i="18"/>
  <c r="B618" i="18"/>
  <c r="G618" i="18" s="1"/>
  <c r="D617" i="18"/>
  <c r="C617" i="18"/>
  <c r="B617" i="18"/>
  <c r="R616" i="18"/>
  <c r="M616" i="18"/>
  <c r="K616" i="18"/>
  <c r="H616" i="18"/>
  <c r="E616" i="18"/>
  <c r="D616" i="18"/>
  <c r="C616" i="18"/>
  <c r="B616" i="18"/>
  <c r="O616" i="18" s="1"/>
  <c r="R615" i="18"/>
  <c r="K615" i="18"/>
  <c r="D615" i="18"/>
  <c r="C615" i="18"/>
  <c r="B615" i="18"/>
  <c r="H615" i="18" s="1"/>
  <c r="O614" i="18"/>
  <c r="M614" i="18"/>
  <c r="D614" i="18"/>
  <c r="C614" i="18"/>
  <c r="B614" i="18"/>
  <c r="L614" i="18" s="1"/>
  <c r="D613" i="18"/>
  <c r="C613" i="18"/>
  <c r="B613" i="18"/>
  <c r="M613" i="18" s="1"/>
  <c r="D612" i="18"/>
  <c r="C612" i="18"/>
  <c r="B612" i="18"/>
  <c r="D611" i="18"/>
  <c r="C611" i="18"/>
  <c r="B611" i="18"/>
  <c r="H611" i="18" s="1"/>
  <c r="K610" i="18"/>
  <c r="D610" i="18"/>
  <c r="C610" i="18"/>
  <c r="B610" i="18"/>
  <c r="M610" i="18" s="1"/>
  <c r="D609" i="18"/>
  <c r="C609" i="18"/>
  <c r="B609" i="18"/>
  <c r="R609" i="18" s="1"/>
  <c r="D608" i="18"/>
  <c r="C608" i="18"/>
  <c r="B608" i="18"/>
  <c r="R608" i="18" s="1"/>
  <c r="E607" i="18"/>
  <c r="D607" i="18"/>
  <c r="C607" i="18"/>
  <c r="B607" i="18"/>
  <c r="A607" i="18"/>
  <c r="D606" i="18"/>
  <c r="C606" i="18"/>
  <c r="B606" i="18"/>
  <c r="R606" i="18" s="1"/>
  <c r="D605" i="18"/>
  <c r="C605" i="18"/>
  <c r="B605" i="18"/>
  <c r="G605" i="18" s="1"/>
  <c r="O604" i="18"/>
  <c r="N604" i="18"/>
  <c r="M604" i="18"/>
  <c r="K604" i="18"/>
  <c r="H604" i="18"/>
  <c r="G604" i="18"/>
  <c r="E604" i="18"/>
  <c r="D604" i="18"/>
  <c r="C604" i="18"/>
  <c r="B604" i="18"/>
  <c r="R604" i="18" s="1"/>
  <c r="A604" i="18"/>
  <c r="F603" i="18"/>
  <c r="D603" i="18"/>
  <c r="C603" i="18"/>
  <c r="B603" i="18"/>
  <c r="N602" i="18"/>
  <c r="D602" i="18"/>
  <c r="C602" i="18"/>
  <c r="B602" i="18"/>
  <c r="D601" i="18"/>
  <c r="C601" i="18"/>
  <c r="B601" i="18"/>
  <c r="N600" i="18"/>
  <c r="M600" i="18"/>
  <c r="H600" i="18"/>
  <c r="F600" i="18"/>
  <c r="D600" i="18"/>
  <c r="C600" i="18"/>
  <c r="B600" i="18"/>
  <c r="R599" i="18"/>
  <c r="O599" i="18"/>
  <c r="N599" i="18"/>
  <c r="L599" i="18"/>
  <c r="H599" i="18"/>
  <c r="G599" i="18"/>
  <c r="E599" i="18"/>
  <c r="D599" i="18"/>
  <c r="C599" i="18"/>
  <c r="B599" i="18"/>
  <c r="K599" i="18" s="1"/>
  <c r="A599" i="18"/>
  <c r="M598" i="18"/>
  <c r="E598" i="18"/>
  <c r="D598" i="18"/>
  <c r="C598" i="18"/>
  <c r="B598" i="18"/>
  <c r="A598" i="18"/>
  <c r="R597" i="18"/>
  <c r="H597" i="18"/>
  <c r="D597" i="18"/>
  <c r="C597" i="18"/>
  <c r="B597" i="18"/>
  <c r="L597" i="18" s="1"/>
  <c r="H596" i="18"/>
  <c r="D596" i="18"/>
  <c r="C596" i="18"/>
  <c r="B596" i="18"/>
  <c r="N595" i="18"/>
  <c r="D595" i="18"/>
  <c r="C595" i="18"/>
  <c r="B595" i="18"/>
  <c r="R595" i="18" s="1"/>
  <c r="D594" i="18"/>
  <c r="C594" i="18"/>
  <c r="B594" i="18"/>
  <c r="N594" i="18" s="1"/>
  <c r="D593" i="18"/>
  <c r="C593" i="18"/>
  <c r="B593" i="18"/>
  <c r="M593" i="18" s="1"/>
  <c r="L592" i="18"/>
  <c r="E592" i="18"/>
  <c r="D592" i="18"/>
  <c r="C592" i="18"/>
  <c r="B592" i="18"/>
  <c r="A592" i="18"/>
  <c r="F591" i="18"/>
  <c r="D591" i="18"/>
  <c r="C591" i="18"/>
  <c r="B591" i="18"/>
  <c r="N591" i="18" s="1"/>
  <c r="N590" i="18"/>
  <c r="E590" i="18"/>
  <c r="D590" i="18"/>
  <c r="C590" i="18"/>
  <c r="B590" i="18"/>
  <c r="F590" i="18" s="1"/>
  <c r="D589" i="18"/>
  <c r="C589" i="18"/>
  <c r="B589" i="18"/>
  <c r="N589" i="18" s="1"/>
  <c r="R588" i="18"/>
  <c r="M588" i="18"/>
  <c r="L588" i="18"/>
  <c r="H588" i="18"/>
  <c r="E588" i="18"/>
  <c r="D588" i="18"/>
  <c r="C588" i="18"/>
  <c r="B588" i="18"/>
  <c r="O588" i="18" s="1"/>
  <c r="A588" i="18"/>
  <c r="H587" i="18"/>
  <c r="D587" i="18"/>
  <c r="C587" i="18"/>
  <c r="B587" i="18"/>
  <c r="G586" i="18"/>
  <c r="D586" i="18"/>
  <c r="C586" i="18"/>
  <c r="B586" i="18"/>
  <c r="O586" i="18" s="1"/>
  <c r="O585" i="18"/>
  <c r="H585" i="18"/>
  <c r="E585" i="18"/>
  <c r="D585" i="18"/>
  <c r="C585" i="18"/>
  <c r="B585" i="18"/>
  <c r="D584" i="18"/>
  <c r="C584" i="18"/>
  <c r="B584" i="18"/>
  <c r="L584" i="18" s="1"/>
  <c r="D583" i="18"/>
  <c r="C583" i="18"/>
  <c r="B583" i="18"/>
  <c r="D582" i="18"/>
  <c r="C582" i="18"/>
  <c r="B582" i="18"/>
  <c r="R581" i="18"/>
  <c r="N581" i="18"/>
  <c r="L581" i="18"/>
  <c r="G581" i="18"/>
  <c r="D581" i="18"/>
  <c r="C581" i="18"/>
  <c r="B581" i="18"/>
  <c r="O581" i="18" s="1"/>
  <c r="A581" i="18"/>
  <c r="O580" i="18"/>
  <c r="L580" i="18"/>
  <c r="E580" i="18"/>
  <c r="D580" i="18"/>
  <c r="C580" i="18"/>
  <c r="B580" i="18"/>
  <c r="K580" i="18" s="1"/>
  <c r="D579" i="18"/>
  <c r="C579" i="18"/>
  <c r="B579" i="18"/>
  <c r="K579" i="18" s="1"/>
  <c r="N578" i="18"/>
  <c r="M578" i="18"/>
  <c r="G578" i="18"/>
  <c r="E578" i="18"/>
  <c r="D578" i="18"/>
  <c r="C578" i="18"/>
  <c r="B578" i="18"/>
  <c r="A578" i="18"/>
  <c r="D577" i="18"/>
  <c r="C577" i="18"/>
  <c r="B577" i="18"/>
  <c r="K577" i="18" s="1"/>
  <c r="L576" i="18"/>
  <c r="E576" i="18"/>
  <c r="D576" i="18"/>
  <c r="C576" i="18"/>
  <c r="B576" i="18"/>
  <c r="A576" i="18"/>
  <c r="D575" i="18"/>
  <c r="C575" i="18"/>
  <c r="B575" i="18"/>
  <c r="O575" i="18" s="1"/>
  <c r="D574" i="18"/>
  <c r="C574" i="18"/>
  <c r="B574" i="18"/>
  <c r="G573" i="18"/>
  <c r="D573" i="18"/>
  <c r="C573" i="18"/>
  <c r="B573" i="18"/>
  <c r="R572" i="18"/>
  <c r="O572" i="18"/>
  <c r="M572" i="18"/>
  <c r="E572" i="18"/>
  <c r="D572" i="18"/>
  <c r="C572" i="18"/>
  <c r="B572" i="18"/>
  <c r="G572" i="18" s="1"/>
  <c r="A572" i="18"/>
  <c r="R571" i="18"/>
  <c r="M571" i="18"/>
  <c r="D571" i="18"/>
  <c r="C571" i="18"/>
  <c r="B571" i="18"/>
  <c r="F571" i="18" s="1"/>
  <c r="D570" i="18"/>
  <c r="C570" i="18"/>
  <c r="B570" i="18"/>
  <c r="D569" i="18"/>
  <c r="C569" i="18"/>
  <c r="B569" i="18"/>
  <c r="M569" i="18" s="1"/>
  <c r="D568" i="18"/>
  <c r="C568" i="18"/>
  <c r="B568" i="18"/>
  <c r="R568" i="18" s="1"/>
  <c r="N567" i="18"/>
  <c r="M567" i="18"/>
  <c r="H567" i="18"/>
  <c r="F567" i="18"/>
  <c r="D567" i="18"/>
  <c r="C567" i="18"/>
  <c r="B567" i="18"/>
  <c r="L551" i="18"/>
  <c r="H488" i="18"/>
  <c r="Y28" i="18"/>
  <c r="AD25" i="18"/>
  <c r="AC25" i="18"/>
  <c r="AB25" i="18"/>
  <c r="AA25" i="18"/>
  <c r="Y25" i="18"/>
  <c r="Y30" i="18" s="1"/>
  <c r="AE23" i="18"/>
  <c r="AB23" i="18"/>
  <c r="Y23" i="18"/>
  <c r="S17" i="18"/>
  <c r="AD23" i="18" s="1"/>
  <c r="V15" i="18"/>
  <c r="U15" i="18"/>
  <c r="AC23" i="18" s="1"/>
  <c r="T15" i="18"/>
  <c r="V13" i="18"/>
  <c r="L17" i="19" s="1"/>
  <c r="U13" i="18"/>
  <c r="Z25" i="18" s="1"/>
  <c r="T13" i="18"/>
  <c r="S13" i="18"/>
  <c r="X25" i="18" s="1"/>
  <c r="U11" i="18"/>
  <c r="S11" i="18"/>
  <c r="X23" i="18" s="1"/>
  <c r="V5" i="18"/>
  <c r="P806" i="17"/>
  <c r="N806" i="17"/>
  <c r="P805" i="17"/>
  <c r="N805" i="17"/>
  <c r="P804" i="17"/>
  <c r="N804" i="17"/>
  <c r="P803" i="17"/>
  <c r="N803" i="17"/>
  <c r="P802" i="17"/>
  <c r="N802" i="17"/>
  <c r="P801" i="17"/>
  <c r="N801" i="17"/>
  <c r="P800" i="17"/>
  <c r="N800" i="17"/>
  <c r="P799" i="17"/>
  <c r="N799" i="17"/>
  <c r="P798" i="17"/>
  <c r="N798" i="17"/>
  <c r="P797" i="17"/>
  <c r="N797" i="17"/>
  <c r="P796" i="17"/>
  <c r="N796" i="17"/>
  <c r="P795" i="17"/>
  <c r="N795" i="17"/>
  <c r="P794" i="17"/>
  <c r="N794" i="17"/>
  <c r="P793" i="17"/>
  <c r="N793" i="17"/>
  <c r="P792" i="17"/>
  <c r="N792" i="17"/>
  <c r="P791" i="17"/>
  <c r="N791" i="17"/>
  <c r="P572" i="17"/>
  <c r="N572" i="17"/>
  <c r="L572" i="17"/>
  <c r="C566" i="18" s="1"/>
  <c r="K572" i="17"/>
  <c r="B566" i="18" s="1"/>
  <c r="M566" i="18" s="1"/>
  <c r="J572" i="17"/>
  <c r="P571" i="17"/>
  <c r="N571" i="17"/>
  <c r="L571" i="17"/>
  <c r="C565" i="18" s="1"/>
  <c r="K571" i="17"/>
  <c r="B565" i="18" s="1"/>
  <c r="J571" i="17"/>
  <c r="P570" i="17"/>
  <c r="N570" i="17"/>
  <c r="L570" i="17"/>
  <c r="C564" i="18" s="1"/>
  <c r="K570" i="17"/>
  <c r="B564" i="18" s="1"/>
  <c r="J570" i="17"/>
  <c r="P569" i="17"/>
  <c r="N569" i="17"/>
  <c r="L569" i="17"/>
  <c r="C563" i="18" s="1"/>
  <c r="K569" i="17"/>
  <c r="B563" i="18" s="1"/>
  <c r="J569" i="17"/>
  <c r="P568" i="17"/>
  <c r="N568" i="17"/>
  <c r="L568" i="17"/>
  <c r="C562" i="18" s="1"/>
  <c r="K568" i="17"/>
  <c r="B562" i="18" s="1"/>
  <c r="F562" i="18" s="1"/>
  <c r="J568" i="17"/>
  <c r="P567" i="17"/>
  <c r="N567" i="17"/>
  <c r="L567" i="17"/>
  <c r="C561" i="18" s="1"/>
  <c r="K567" i="17"/>
  <c r="B561" i="18" s="1"/>
  <c r="J567" i="17"/>
  <c r="P566" i="17"/>
  <c r="N566" i="17"/>
  <c r="L566" i="17"/>
  <c r="C560" i="18" s="1"/>
  <c r="K566" i="17"/>
  <c r="B560" i="18" s="1"/>
  <c r="E560" i="18" s="1"/>
  <c r="J566" i="17"/>
  <c r="P565" i="17"/>
  <c r="N565" i="17"/>
  <c r="L565" i="17"/>
  <c r="C559" i="18" s="1"/>
  <c r="K565" i="17"/>
  <c r="B559" i="18" s="1"/>
  <c r="J565" i="17"/>
  <c r="P564" i="17"/>
  <c r="N564" i="17"/>
  <c r="L564" i="17"/>
  <c r="C558" i="18" s="1"/>
  <c r="K564" i="17"/>
  <c r="B558" i="18" s="1"/>
  <c r="J564" i="17"/>
  <c r="P563" i="17"/>
  <c r="N563" i="17"/>
  <c r="L563" i="17"/>
  <c r="C557" i="18" s="1"/>
  <c r="K563" i="17"/>
  <c r="B557" i="18" s="1"/>
  <c r="J563" i="17"/>
  <c r="P562" i="17"/>
  <c r="N562" i="17"/>
  <c r="L562" i="17"/>
  <c r="C556" i="18" s="1"/>
  <c r="K562" i="17"/>
  <c r="B556" i="18" s="1"/>
  <c r="J562" i="17"/>
  <c r="P561" i="17"/>
  <c r="N561" i="17"/>
  <c r="L561" i="17"/>
  <c r="C555" i="18" s="1"/>
  <c r="K561" i="17"/>
  <c r="B555" i="18" s="1"/>
  <c r="R555" i="18" s="1"/>
  <c r="J561" i="17"/>
  <c r="P560" i="17"/>
  <c r="N560" i="17"/>
  <c r="L560" i="17"/>
  <c r="C554" i="18" s="1"/>
  <c r="K560" i="17"/>
  <c r="B554" i="18" s="1"/>
  <c r="J560" i="17"/>
  <c r="P559" i="17"/>
  <c r="N559" i="17"/>
  <c r="L559" i="17"/>
  <c r="C553" i="18" s="1"/>
  <c r="K559" i="17"/>
  <c r="B553" i="18" s="1"/>
  <c r="M553" i="18" s="1"/>
  <c r="J559" i="17"/>
  <c r="P558" i="17"/>
  <c r="N558" i="17"/>
  <c r="L558" i="17"/>
  <c r="C552" i="18" s="1"/>
  <c r="K558" i="17"/>
  <c r="B552" i="18" s="1"/>
  <c r="J558" i="17"/>
  <c r="P557" i="17"/>
  <c r="N557" i="17"/>
  <c r="L557" i="17"/>
  <c r="C551" i="18" s="1"/>
  <c r="K557" i="17"/>
  <c r="B551" i="18" s="1"/>
  <c r="J557" i="17"/>
  <c r="P556" i="17"/>
  <c r="N556" i="17"/>
  <c r="L556" i="17"/>
  <c r="C550" i="18" s="1"/>
  <c r="K556" i="17"/>
  <c r="B550" i="18" s="1"/>
  <c r="J556" i="17"/>
  <c r="P555" i="17"/>
  <c r="N555" i="17"/>
  <c r="L555" i="17"/>
  <c r="C549" i="18" s="1"/>
  <c r="K555" i="17"/>
  <c r="B549" i="18" s="1"/>
  <c r="J555" i="17"/>
  <c r="P554" i="17"/>
  <c r="N554" i="17"/>
  <c r="L554" i="17"/>
  <c r="C548" i="18" s="1"/>
  <c r="K554" i="17"/>
  <c r="B548" i="18" s="1"/>
  <c r="J554" i="17"/>
  <c r="P553" i="17"/>
  <c r="N553" i="17"/>
  <c r="L553" i="17"/>
  <c r="C547" i="18" s="1"/>
  <c r="K553" i="17"/>
  <c r="B547" i="18" s="1"/>
  <c r="F547" i="18" s="1"/>
  <c r="J553" i="17"/>
  <c r="P552" i="17"/>
  <c r="N552" i="17"/>
  <c r="L552" i="17"/>
  <c r="C546" i="18" s="1"/>
  <c r="K552" i="17"/>
  <c r="B546" i="18" s="1"/>
  <c r="J552" i="17"/>
  <c r="P551" i="17"/>
  <c r="N551" i="17"/>
  <c r="L551" i="17"/>
  <c r="C545" i="18" s="1"/>
  <c r="K551" i="17"/>
  <c r="B545" i="18" s="1"/>
  <c r="J551" i="17"/>
  <c r="P550" i="17"/>
  <c r="N550" i="17"/>
  <c r="L550" i="17"/>
  <c r="C544" i="18" s="1"/>
  <c r="K550" i="17"/>
  <c r="B544" i="18" s="1"/>
  <c r="J550" i="17"/>
  <c r="P549" i="17"/>
  <c r="N549" i="17"/>
  <c r="L549" i="17"/>
  <c r="C543" i="18" s="1"/>
  <c r="K549" i="17"/>
  <c r="B543" i="18" s="1"/>
  <c r="O543" i="18" s="1"/>
  <c r="J549" i="17"/>
  <c r="P548" i="17"/>
  <c r="N548" i="17"/>
  <c r="L548" i="17"/>
  <c r="C542" i="18" s="1"/>
  <c r="K548" i="17"/>
  <c r="B542" i="18" s="1"/>
  <c r="J548" i="17"/>
  <c r="P547" i="17"/>
  <c r="N547" i="17"/>
  <c r="L547" i="17"/>
  <c r="C541" i="18" s="1"/>
  <c r="K547" i="17"/>
  <c r="B541" i="18" s="1"/>
  <c r="J547" i="17"/>
  <c r="P546" i="17"/>
  <c r="N546" i="17"/>
  <c r="L546" i="17"/>
  <c r="C540" i="18" s="1"/>
  <c r="K546" i="17"/>
  <c r="B540" i="18" s="1"/>
  <c r="J546" i="17"/>
  <c r="P545" i="17"/>
  <c r="N545" i="17"/>
  <c r="L545" i="17"/>
  <c r="C539" i="18" s="1"/>
  <c r="K545" i="17"/>
  <c r="B539" i="18" s="1"/>
  <c r="J545" i="17"/>
  <c r="P544" i="17"/>
  <c r="N544" i="17"/>
  <c r="L544" i="17"/>
  <c r="C538" i="18" s="1"/>
  <c r="K544" i="17"/>
  <c r="B538" i="18" s="1"/>
  <c r="J544" i="17"/>
  <c r="P543" i="17"/>
  <c r="N543" i="17"/>
  <c r="L543" i="17"/>
  <c r="C537" i="18" s="1"/>
  <c r="K543" i="17"/>
  <c r="B537" i="18" s="1"/>
  <c r="J543" i="17"/>
  <c r="P542" i="17"/>
  <c r="N542" i="17"/>
  <c r="L542" i="17"/>
  <c r="C536" i="18" s="1"/>
  <c r="K542" i="17"/>
  <c r="B536" i="18" s="1"/>
  <c r="K536" i="18" s="1"/>
  <c r="J542" i="17"/>
  <c r="P541" i="17"/>
  <c r="N541" i="17"/>
  <c r="L541" i="17"/>
  <c r="C535" i="18" s="1"/>
  <c r="K541" i="17"/>
  <c r="B535" i="18" s="1"/>
  <c r="E535" i="18" s="1"/>
  <c r="J541" i="17"/>
  <c r="P540" i="17"/>
  <c r="N540" i="17"/>
  <c r="L540" i="17"/>
  <c r="C534" i="18" s="1"/>
  <c r="K540" i="17"/>
  <c r="B534" i="18" s="1"/>
  <c r="J540" i="17"/>
  <c r="P539" i="17"/>
  <c r="N539" i="17"/>
  <c r="L539" i="17"/>
  <c r="C533" i="18" s="1"/>
  <c r="K539" i="17"/>
  <c r="B533" i="18" s="1"/>
  <c r="J539" i="17"/>
  <c r="P538" i="17"/>
  <c r="N538" i="17"/>
  <c r="L538" i="17"/>
  <c r="C532" i="18" s="1"/>
  <c r="K538" i="17"/>
  <c r="B532" i="18" s="1"/>
  <c r="J538" i="17"/>
  <c r="P537" i="17"/>
  <c r="N537" i="17"/>
  <c r="L537" i="17"/>
  <c r="C531" i="18" s="1"/>
  <c r="K537" i="17"/>
  <c r="B531" i="18" s="1"/>
  <c r="J537" i="17"/>
  <c r="P536" i="17"/>
  <c r="N536" i="17"/>
  <c r="L536" i="17"/>
  <c r="C530" i="18" s="1"/>
  <c r="K536" i="17"/>
  <c r="B530" i="18" s="1"/>
  <c r="J536" i="17"/>
  <c r="P535" i="17"/>
  <c r="N535" i="17"/>
  <c r="L535" i="17"/>
  <c r="C529" i="18" s="1"/>
  <c r="K535" i="17"/>
  <c r="B529" i="18" s="1"/>
  <c r="J535" i="17"/>
  <c r="P534" i="17"/>
  <c r="N534" i="17"/>
  <c r="L534" i="17"/>
  <c r="C528" i="18" s="1"/>
  <c r="K534" i="17"/>
  <c r="B528" i="18" s="1"/>
  <c r="J534" i="17"/>
  <c r="P533" i="17"/>
  <c r="N533" i="17"/>
  <c r="L533" i="17"/>
  <c r="C527" i="18" s="1"/>
  <c r="K533" i="17"/>
  <c r="B527" i="18" s="1"/>
  <c r="J533" i="17"/>
  <c r="P532" i="17"/>
  <c r="N532" i="17"/>
  <c r="L532" i="17"/>
  <c r="C526" i="18" s="1"/>
  <c r="K532" i="17"/>
  <c r="B526" i="18" s="1"/>
  <c r="J532" i="17"/>
  <c r="P531" i="17"/>
  <c r="N531" i="17"/>
  <c r="L531" i="17"/>
  <c r="C525" i="18" s="1"/>
  <c r="K531" i="17"/>
  <c r="B525" i="18" s="1"/>
  <c r="O525" i="18" s="1"/>
  <c r="J531" i="17"/>
  <c r="P530" i="17"/>
  <c r="N530" i="17"/>
  <c r="L530" i="17"/>
  <c r="C524" i="18" s="1"/>
  <c r="K530" i="17"/>
  <c r="B524" i="18" s="1"/>
  <c r="J530" i="17"/>
  <c r="P529" i="17"/>
  <c r="N529" i="17"/>
  <c r="L529" i="17"/>
  <c r="C523" i="18" s="1"/>
  <c r="K529" i="17"/>
  <c r="B523" i="18" s="1"/>
  <c r="J529" i="17"/>
  <c r="P528" i="17"/>
  <c r="N528" i="17"/>
  <c r="L528" i="17"/>
  <c r="C522" i="18" s="1"/>
  <c r="K528" i="17"/>
  <c r="B522" i="18" s="1"/>
  <c r="N522" i="18" s="1"/>
  <c r="J528" i="17"/>
  <c r="P527" i="17"/>
  <c r="N527" i="17"/>
  <c r="L527" i="17"/>
  <c r="C521" i="18" s="1"/>
  <c r="K527" i="17"/>
  <c r="B521" i="18" s="1"/>
  <c r="J527" i="17"/>
  <c r="P526" i="17"/>
  <c r="N526" i="17"/>
  <c r="L526" i="17"/>
  <c r="C520" i="18" s="1"/>
  <c r="K526" i="17"/>
  <c r="B520" i="18" s="1"/>
  <c r="J526" i="17"/>
  <c r="P525" i="17"/>
  <c r="N525" i="17"/>
  <c r="L525" i="17"/>
  <c r="C519" i="18" s="1"/>
  <c r="K525" i="17"/>
  <c r="B519" i="18" s="1"/>
  <c r="N519" i="18" s="1"/>
  <c r="J525" i="17"/>
  <c r="P524" i="17"/>
  <c r="N524" i="17"/>
  <c r="L524" i="17"/>
  <c r="C518" i="18" s="1"/>
  <c r="K524" i="17"/>
  <c r="B518" i="18" s="1"/>
  <c r="J524" i="17"/>
  <c r="P523" i="17"/>
  <c r="N523" i="17"/>
  <c r="L523" i="17"/>
  <c r="C517" i="18" s="1"/>
  <c r="K523" i="17"/>
  <c r="B517" i="18" s="1"/>
  <c r="E517" i="18" s="1"/>
  <c r="J523" i="17"/>
  <c r="P522" i="17"/>
  <c r="N522" i="17"/>
  <c r="L522" i="17"/>
  <c r="C516" i="18" s="1"/>
  <c r="K522" i="17"/>
  <c r="B516" i="18" s="1"/>
  <c r="J522" i="17"/>
  <c r="P521" i="17"/>
  <c r="N521" i="17"/>
  <c r="L521" i="17"/>
  <c r="C515" i="18" s="1"/>
  <c r="K521" i="17"/>
  <c r="B515" i="18" s="1"/>
  <c r="J521" i="17"/>
  <c r="P520" i="17"/>
  <c r="N520" i="17"/>
  <c r="L520" i="17"/>
  <c r="C514" i="18" s="1"/>
  <c r="K520" i="17"/>
  <c r="B514" i="18" s="1"/>
  <c r="J520" i="17"/>
  <c r="P519" i="17"/>
  <c r="N519" i="17"/>
  <c r="L519" i="17"/>
  <c r="C513" i="18" s="1"/>
  <c r="K519" i="17"/>
  <c r="B513" i="18" s="1"/>
  <c r="J519" i="17"/>
  <c r="P518" i="17"/>
  <c r="N518" i="17"/>
  <c r="L518" i="17"/>
  <c r="C512" i="18" s="1"/>
  <c r="K518" i="17"/>
  <c r="B512" i="18" s="1"/>
  <c r="J518" i="17"/>
  <c r="P517" i="17"/>
  <c r="N517" i="17"/>
  <c r="L517" i="17"/>
  <c r="C511" i="18" s="1"/>
  <c r="K517" i="17"/>
  <c r="B511" i="18" s="1"/>
  <c r="H511" i="18" s="1"/>
  <c r="J517" i="17"/>
  <c r="P516" i="17"/>
  <c r="N516" i="17"/>
  <c r="L516" i="17"/>
  <c r="C510" i="18" s="1"/>
  <c r="K516" i="17"/>
  <c r="B510" i="18" s="1"/>
  <c r="J516" i="17"/>
  <c r="P515" i="17"/>
  <c r="N515" i="17"/>
  <c r="L515" i="17"/>
  <c r="C509" i="18" s="1"/>
  <c r="K515" i="17"/>
  <c r="B509" i="18" s="1"/>
  <c r="R509" i="18" s="1"/>
  <c r="J515" i="17"/>
  <c r="P514" i="17"/>
  <c r="N514" i="17"/>
  <c r="L514" i="17"/>
  <c r="C508" i="18" s="1"/>
  <c r="K514" i="17"/>
  <c r="B508" i="18" s="1"/>
  <c r="J514" i="17"/>
  <c r="P513" i="17"/>
  <c r="N513" i="17"/>
  <c r="L513" i="17"/>
  <c r="C507" i="18" s="1"/>
  <c r="K513" i="17"/>
  <c r="B507" i="18" s="1"/>
  <c r="J513" i="17"/>
  <c r="P512" i="17"/>
  <c r="N512" i="17"/>
  <c r="L512" i="17"/>
  <c r="C506" i="18" s="1"/>
  <c r="K512" i="17"/>
  <c r="B506" i="18" s="1"/>
  <c r="M506" i="18" s="1"/>
  <c r="J512" i="17"/>
  <c r="P511" i="17"/>
  <c r="N511" i="17"/>
  <c r="L511" i="17"/>
  <c r="C505" i="18" s="1"/>
  <c r="K511" i="17"/>
  <c r="B505" i="18" s="1"/>
  <c r="L505" i="18" s="1"/>
  <c r="J511" i="17"/>
  <c r="P510" i="17"/>
  <c r="N510" i="17"/>
  <c r="L510" i="17"/>
  <c r="C504" i="18" s="1"/>
  <c r="K510" i="17"/>
  <c r="B504" i="18" s="1"/>
  <c r="J510" i="17"/>
  <c r="P509" i="17"/>
  <c r="N509" i="17"/>
  <c r="L509" i="17"/>
  <c r="C503" i="18" s="1"/>
  <c r="K509" i="17"/>
  <c r="B503" i="18" s="1"/>
  <c r="H503" i="18" s="1"/>
  <c r="J509" i="17"/>
  <c r="P508" i="17"/>
  <c r="N508" i="17"/>
  <c r="L508" i="17"/>
  <c r="C502" i="18" s="1"/>
  <c r="K508" i="17"/>
  <c r="B502" i="18" s="1"/>
  <c r="J508" i="17"/>
  <c r="P507" i="17"/>
  <c r="N507" i="17"/>
  <c r="L507" i="17"/>
  <c r="C501" i="18" s="1"/>
  <c r="K507" i="17"/>
  <c r="B501" i="18" s="1"/>
  <c r="J507" i="17"/>
  <c r="P506" i="17"/>
  <c r="N506" i="17"/>
  <c r="L506" i="17"/>
  <c r="C500" i="18" s="1"/>
  <c r="K506" i="17"/>
  <c r="B500" i="18" s="1"/>
  <c r="J506" i="17"/>
  <c r="P505" i="17"/>
  <c r="N505" i="17"/>
  <c r="L505" i="17"/>
  <c r="C499" i="18" s="1"/>
  <c r="K505" i="17"/>
  <c r="B499" i="18" s="1"/>
  <c r="J505" i="17"/>
  <c r="P504" i="17"/>
  <c r="N504" i="17"/>
  <c r="L504" i="17"/>
  <c r="C498" i="18" s="1"/>
  <c r="K504" i="17"/>
  <c r="B498" i="18" s="1"/>
  <c r="J504" i="17"/>
  <c r="P503" i="17"/>
  <c r="N503" i="17"/>
  <c r="L503" i="17"/>
  <c r="C497" i="18" s="1"/>
  <c r="K503" i="17"/>
  <c r="B497" i="18" s="1"/>
  <c r="J503" i="17"/>
  <c r="P502" i="17"/>
  <c r="N502" i="17"/>
  <c r="L502" i="17"/>
  <c r="C496" i="18" s="1"/>
  <c r="K502" i="17"/>
  <c r="B496" i="18" s="1"/>
  <c r="J502" i="17"/>
  <c r="P501" i="17"/>
  <c r="N501" i="17"/>
  <c r="L501" i="17"/>
  <c r="C495" i="18" s="1"/>
  <c r="K501" i="17"/>
  <c r="B495" i="18" s="1"/>
  <c r="R495" i="18" s="1"/>
  <c r="J501" i="17"/>
  <c r="P500" i="17"/>
  <c r="N500" i="17"/>
  <c r="L500" i="17"/>
  <c r="C494" i="18" s="1"/>
  <c r="K500" i="17"/>
  <c r="B494" i="18" s="1"/>
  <c r="J500" i="17"/>
  <c r="P499" i="17"/>
  <c r="N499" i="17"/>
  <c r="L499" i="17"/>
  <c r="C493" i="18" s="1"/>
  <c r="K499" i="17"/>
  <c r="B493" i="18" s="1"/>
  <c r="J499" i="17"/>
  <c r="P498" i="17"/>
  <c r="N498" i="17"/>
  <c r="L498" i="17"/>
  <c r="C492" i="18" s="1"/>
  <c r="K498" i="17"/>
  <c r="B492" i="18" s="1"/>
  <c r="J498" i="17"/>
  <c r="P497" i="17"/>
  <c r="N497" i="17"/>
  <c r="L497" i="17"/>
  <c r="C491" i="18" s="1"/>
  <c r="K497" i="17"/>
  <c r="B491" i="18" s="1"/>
  <c r="L491" i="18" s="1"/>
  <c r="J497" i="17"/>
  <c r="P496" i="17"/>
  <c r="N496" i="17"/>
  <c r="L496" i="17"/>
  <c r="C490" i="18" s="1"/>
  <c r="K496" i="17"/>
  <c r="B490" i="18" s="1"/>
  <c r="J496" i="17"/>
  <c r="P495" i="17"/>
  <c r="N495" i="17"/>
  <c r="L495" i="17"/>
  <c r="C489" i="18" s="1"/>
  <c r="K495" i="17"/>
  <c r="B489" i="18" s="1"/>
  <c r="J495" i="17"/>
  <c r="P494" i="17"/>
  <c r="N494" i="17"/>
  <c r="L494" i="17"/>
  <c r="C488" i="18" s="1"/>
  <c r="K494" i="17"/>
  <c r="B488" i="18" s="1"/>
  <c r="J494" i="17"/>
  <c r="P493" i="17"/>
  <c r="N493" i="17"/>
  <c r="L493" i="17"/>
  <c r="C487" i="18" s="1"/>
  <c r="K493" i="17"/>
  <c r="B487" i="18" s="1"/>
  <c r="M487" i="18" s="1"/>
  <c r="J493" i="17"/>
  <c r="P492" i="17"/>
  <c r="N492" i="17"/>
  <c r="L492" i="17"/>
  <c r="C486" i="18" s="1"/>
  <c r="K492" i="17"/>
  <c r="B486" i="18" s="1"/>
  <c r="F486" i="18" s="1"/>
  <c r="J492" i="17"/>
  <c r="P491" i="17"/>
  <c r="N491" i="17"/>
  <c r="L491" i="17"/>
  <c r="C485" i="18" s="1"/>
  <c r="K491" i="17"/>
  <c r="B485" i="18" s="1"/>
  <c r="J491" i="17"/>
  <c r="P490" i="17"/>
  <c r="N490" i="17"/>
  <c r="L490" i="17"/>
  <c r="C484" i="18" s="1"/>
  <c r="K490" i="17"/>
  <c r="B484" i="18" s="1"/>
  <c r="J490" i="17"/>
  <c r="P489" i="17"/>
  <c r="N489" i="17"/>
  <c r="L489" i="17"/>
  <c r="C483" i="18" s="1"/>
  <c r="K489" i="17"/>
  <c r="B483" i="18" s="1"/>
  <c r="J489" i="17"/>
  <c r="P488" i="17"/>
  <c r="N488" i="17"/>
  <c r="L488" i="17"/>
  <c r="C482" i="18" s="1"/>
  <c r="K488" i="17"/>
  <c r="B482" i="18" s="1"/>
  <c r="J488" i="17"/>
  <c r="P487" i="17"/>
  <c r="N487" i="17"/>
  <c r="L487" i="17"/>
  <c r="C481" i="18" s="1"/>
  <c r="K487" i="17"/>
  <c r="B481" i="18" s="1"/>
  <c r="R481" i="18" s="1"/>
  <c r="J487" i="17"/>
  <c r="P486" i="17"/>
  <c r="N486" i="17"/>
  <c r="L486" i="17"/>
  <c r="C480" i="18" s="1"/>
  <c r="K486" i="17"/>
  <c r="B480" i="18" s="1"/>
  <c r="J486" i="17"/>
  <c r="P485" i="17"/>
  <c r="N485" i="17"/>
  <c r="L485" i="17"/>
  <c r="C479" i="18" s="1"/>
  <c r="K485" i="17"/>
  <c r="B479" i="18" s="1"/>
  <c r="O479" i="18" s="1"/>
  <c r="J485" i="17"/>
  <c r="P484" i="17"/>
  <c r="N484" i="17"/>
  <c r="L484" i="17"/>
  <c r="C478" i="18" s="1"/>
  <c r="K484" i="17"/>
  <c r="B478" i="18" s="1"/>
  <c r="J484" i="17"/>
  <c r="P483" i="17"/>
  <c r="N483" i="17"/>
  <c r="L483" i="17"/>
  <c r="C477" i="18" s="1"/>
  <c r="K483" i="17"/>
  <c r="B477" i="18" s="1"/>
  <c r="M477" i="18" s="1"/>
  <c r="J483" i="17"/>
  <c r="P482" i="17"/>
  <c r="N482" i="17"/>
  <c r="L482" i="17"/>
  <c r="C476" i="18" s="1"/>
  <c r="K482" i="17"/>
  <c r="B476" i="18" s="1"/>
  <c r="J482" i="17"/>
  <c r="P481" i="17"/>
  <c r="N481" i="17"/>
  <c r="L481" i="17"/>
  <c r="C475" i="18" s="1"/>
  <c r="K481" i="17"/>
  <c r="B475" i="18" s="1"/>
  <c r="J481" i="17"/>
  <c r="P480" i="17"/>
  <c r="N480" i="17"/>
  <c r="L480" i="17"/>
  <c r="C474" i="18" s="1"/>
  <c r="K480" i="17"/>
  <c r="B474" i="18" s="1"/>
  <c r="J480" i="17"/>
  <c r="P479" i="17"/>
  <c r="N479" i="17"/>
  <c r="L479" i="17"/>
  <c r="C473" i="18" s="1"/>
  <c r="K479" i="17"/>
  <c r="B473" i="18" s="1"/>
  <c r="J479" i="17"/>
  <c r="P478" i="17"/>
  <c r="N478" i="17"/>
  <c r="L478" i="17"/>
  <c r="C472" i="18" s="1"/>
  <c r="K478" i="17"/>
  <c r="B472" i="18" s="1"/>
  <c r="J478" i="17"/>
  <c r="P477" i="17"/>
  <c r="N477" i="17"/>
  <c r="L477" i="17"/>
  <c r="C471" i="18" s="1"/>
  <c r="K477" i="17"/>
  <c r="B471" i="18" s="1"/>
  <c r="E471" i="18" s="1"/>
  <c r="J477" i="17"/>
  <c r="P476" i="17"/>
  <c r="N476" i="17"/>
  <c r="L476" i="17"/>
  <c r="C470" i="18" s="1"/>
  <c r="K476" i="17"/>
  <c r="B470" i="18" s="1"/>
  <c r="J476" i="17"/>
  <c r="P475" i="17"/>
  <c r="N475" i="17"/>
  <c r="L475" i="17"/>
  <c r="C469" i="18" s="1"/>
  <c r="K475" i="17"/>
  <c r="B469" i="18" s="1"/>
  <c r="J475" i="17"/>
  <c r="P474" i="17"/>
  <c r="N474" i="17"/>
  <c r="L474" i="17"/>
  <c r="C468" i="18" s="1"/>
  <c r="K474" i="17"/>
  <c r="B468" i="18" s="1"/>
  <c r="J474" i="17"/>
  <c r="P473" i="17"/>
  <c r="N473" i="17"/>
  <c r="L473" i="17"/>
  <c r="C467" i="18" s="1"/>
  <c r="K473" i="17"/>
  <c r="B467" i="18" s="1"/>
  <c r="J473" i="17"/>
  <c r="P472" i="17"/>
  <c r="N472" i="17"/>
  <c r="L472" i="17"/>
  <c r="C466" i="18" s="1"/>
  <c r="K472" i="17"/>
  <c r="B466" i="18" s="1"/>
  <c r="J472" i="17"/>
  <c r="P471" i="17"/>
  <c r="N471" i="17"/>
  <c r="L471" i="17"/>
  <c r="C465" i="18" s="1"/>
  <c r="K471" i="17"/>
  <c r="B465" i="18" s="1"/>
  <c r="J471" i="17"/>
  <c r="P470" i="17"/>
  <c r="N470" i="17"/>
  <c r="L470" i="17"/>
  <c r="C464" i="18" s="1"/>
  <c r="K470" i="17"/>
  <c r="B464" i="18" s="1"/>
  <c r="J470" i="17"/>
  <c r="P469" i="17"/>
  <c r="N469" i="17"/>
  <c r="L469" i="17"/>
  <c r="C463" i="18" s="1"/>
  <c r="K469" i="17"/>
  <c r="B463" i="18" s="1"/>
  <c r="M463" i="18" s="1"/>
  <c r="J469" i="17"/>
  <c r="P468" i="17"/>
  <c r="N468" i="17"/>
  <c r="L468" i="17"/>
  <c r="C462" i="18" s="1"/>
  <c r="K468" i="17"/>
  <c r="B462" i="18" s="1"/>
  <c r="L462" i="18" s="1"/>
  <c r="J468" i="17"/>
  <c r="P467" i="17"/>
  <c r="N467" i="17"/>
  <c r="L467" i="17"/>
  <c r="C461" i="18" s="1"/>
  <c r="K467" i="17"/>
  <c r="B461" i="18" s="1"/>
  <c r="J467" i="17"/>
  <c r="P466" i="17"/>
  <c r="N466" i="17"/>
  <c r="L466" i="17"/>
  <c r="C460" i="18" s="1"/>
  <c r="K466" i="17"/>
  <c r="B460" i="18" s="1"/>
  <c r="H460" i="18" s="1"/>
  <c r="J466" i="17"/>
  <c r="P465" i="17"/>
  <c r="N465" i="17"/>
  <c r="L465" i="17"/>
  <c r="C459" i="18" s="1"/>
  <c r="K465" i="17"/>
  <c r="B459" i="18" s="1"/>
  <c r="M459" i="18" s="1"/>
  <c r="J465" i="17"/>
  <c r="P464" i="17"/>
  <c r="N464" i="17"/>
  <c r="L464" i="17"/>
  <c r="C458" i="18" s="1"/>
  <c r="K464" i="17"/>
  <c r="B458" i="18" s="1"/>
  <c r="J464" i="17"/>
  <c r="P463" i="17"/>
  <c r="N463" i="17"/>
  <c r="L463" i="17"/>
  <c r="C457" i="18" s="1"/>
  <c r="K463" i="17"/>
  <c r="B457" i="18" s="1"/>
  <c r="J463" i="17"/>
  <c r="P462" i="17"/>
  <c r="N462" i="17"/>
  <c r="L462" i="17"/>
  <c r="C456" i="18" s="1"/>
  <c r="K462" i="17"/>
  <c r="B456" i="18" s="1"/>
  <c r="J462" i="17"/>
  <c r="P461" i="17"/>
  <c r="N461" i="17"/>
  <c r="L461" i="17"/>
  <c r="C455" i="18" s="1"/>
  <c r="K461" i="17"/>
  <c r="B455" i="18" s="1"/>
  <c r="H455" i="18" s="1"/>
  <c r="J461" i="17"/>
  <c r="P460" i="17"/>
  <c r="N460" i="17"/>
  <c r="L460" i="17"/>
  <c r="C454" i="18" s="1"/>
  <c r="K460" i="17"/>
  <c r="B454" i="18" s="1"/>
  <c r="A454" i="18" s="1"/>
  <c r="J460" i="17"/>
  <c r="P459" i="17"/>
  <c r="N459" i="17"/>
  <c r="L459" i="17"/>
  <c r="C453" i="18" s="1"/>
  <c r="K459" i="17"/>
  <c r="B453" i="18" s="1"/>
  <c r="J459" i="17"/>
  <c r="P458" i="17"/>
  <c r="N458" i="17"/>
  <c r="L458" i="17"/>
  <c r="C452" i="18" s="1"/>
  <c r="K458" i="17"/>
  <c r="B452" i="18" s="1"/>
  <c r="J458" i="17"/>
  <c r="P457" i="17"/>
  <c r="N457" i="17"/>
  <c r="L457" i="17"/>
  <c r="C451" i="18" s="1"/>
  <c r="K457" i="17"/>
  <c r="B451" i="18" s="1"/>
  <c r="O451" i="18" s="1"/>
  <c r="J457" i="17"/>
  <c r="P456" i="17"/>
  <c r="N456" i="17"/>
  <c r="L456" i="17"/>
  <c r="C450" i="18" s="1"/>
  <c r="K456" i="17"/>
  <c r="B450" i="18" s="1"/>
  <c r="J456" i="17"/>
  <c r="P455" i="17"/>
  <c r="N455" i="17"/>
  <c r="L455" i="17"/>
  <c r="C449" i="18" s="1"/>
  <c r="K455" i="17"/>
  <c r="B449" i="18" s="1"/>
  <c r="J455" i="17"/>
  <c r="J454" i="17"/>
  <c r="J453" i="17"/>
  <c r="J452" i="17"/>
  <c r="J451" i="17"/>
  <c r="J450" i="17"/>
  <c r="J449" i="17"/>
  <c r="J448" i="17"/>
  <c r="J447" i="17"/>
  <c r="J446" i="17"/>
  <c r="J445" i="17"/>
  <c r="L444" i="17"/>
  <c r="C438" i="18" s="1"/>
  <c r="J444" i="17"/>
  <c r="J443" i="17"/>
  <c r="J442" i="17"/>
  <c r="J441" i="17"/>
  <c r="J440" i="17"/>
  <c r="J439" i="17"/>
  <c r="J438" i="17"/>
  <c r="J437" i="17"/>
  <c r="J436" i="17"/>
  <c r="J435" i="17"/>
  <c r="J434" i="17"/>
  <c r="J433" i="17"/>
  <c r="J432" i="17"/>
  <c r="J431" i="17"/>
  <c r="J430" i="17"/>
  <c r="J429" i="17"/>
  <c r="J428" i="17"/>
  <c r="J427" i="17"/>
  <c r="J426" i="17"/>
  <c r="J425" i="17"/>
  <c r="J424" i="17"/>
  <c r="J423" i="17"/>
  <c r="J422" i="17"/>
  <c r="J421" i="17"/>
  <c r="J420" i="17"/>
  <c r="J419" i="17"/>
  <c r="J418" i="17"/>
  <c r="J417" i="17"/>
  <c r="J416" i="17"/>
  <c r="J415" i="17"/>
  <c r="J414" i="17"/>
  <c r="J413" i="17"/>
  <c r="J412" i="17"/>
  <c r="J411" i="17"/>
  <c r="J410" i="17"/>
  <c r="J409" i="17"/>
  <c r="J408" i="17"/>
  <c r="J407" i="17"/>
  <c r="J406" i="17"/>
  <c r="J405" i="17"/>
  <c r="J404" i="17"/>
  <c r="J403" i="17"/>
  <c r="J402" i="17"/>
  <c r="J401" i="17"/>
  <c r="J400" i="17"/>
  <c r="J399" i="17"/>
  <c r="J398" i="17"/>
  <c r="J397" i="17"/>
  <c r="J396" i="17"/>
  <c r="J395" i="17"/>
  <c r="J394" i="17"/>
  <c r="J393" i="17"/>
  <c r="J392" i="17"/>
  <c r="J391" i="17"/>
  <c r="J390" i="17"/>
  <c r="J389" i="17"/>
  <c r="J388" i="17"/>
  <c r="J387" i="17"/>
  <c r="J386" i="17"/>
  <c r="J385" i="17"/>
  <c r="J384" i="17"/>
  <c r="J383" i="17"/>
  <c r="J382" i="17"/>
  <c r="J381" i="17"/>
  <c r="J380" i="17"/>
  <c r="J379" i="17"/>
  <c r="J378" i="17"/>
  <c r="J377" i="17"/>
  <c r="J376" i="17"/>
  <c r="J375" i="17"/>
  <c r="J374" i="17"/>
  <c r="J373" i="17"/>
  <c r="J372" i="17"/>
  <c r="J371" i="17"/>
  <c r="J370" i="17"/>
  <c r="J369" i="17"/>
  <c r="J368" i="17"/>
  <c r="J367" i="17"/>
  <c r="J366" i="17"/>
  <c r="J365" i="17"/>
  <c r="J364" i="17"/>
  <c r="J363" i="17"/>
  <c r="J362" i="17"/>
  <c r="J361" i="17"/>
  <c r="J360" i="17"/>
  <c r="J359" i="17"/>
  <c r="J358" i="17"/>
  <c r="J357" i="17"/>
  <c r="J356" i="17"/>
  <c r="J355" i="17"/>
  <c r="J354" i="17"/>
  <c r="J353" i="17"/>
  <c r="J352" i="17"/>
  <c r="J351" i="17"/>
  <c r="J350" i="17"/>
  <c r="J349" i="17"/>
  <c r="J348" i="17"/>
  <c r="J347" i="17"/>
  <c r="J346" i="17"/>
  <c r="J345" i="17"/>
  <c r="J344" i="17"/>
  <c r="J343" i="17"/>
  <c r="J342" i="17"/>
  <c r="J341" i="17"/>
  <c r="J340" i="17"/>
  <c r="J339" i="17"/>
  <c r="J338" i="17"/>
  <c r="J337" i="17"/>
  <c r="J336" i="17"/>
  <c r="J335" i="17"/>
  <c r="J334" i="17"/>
  <c r="J333" i="17"/>
  <c r="J332" i="17"/>
  <c r="J331" i="17"/>
  <c r="J330" i="17"/>
  <c r="J329" i="17"/>
  <c r="J328" i="17"/>
  <c r="J327" i="17"/>
  <c r="J326" i="17"/>
  <c r="J325" i="17"/>
  <c r="J324" i="17"/>
  <c r="J323" i="17"/>
  <c r="J322" i="17"/>
  <c r="J321" i="17"/>
  <c r="J320" i="17"/>
  <c r="J319" i="17"/>
  <c r="J318" i="17"/>
  <c r="J317" i="17"/>
  <c r="J316" i="17"/>
  <c r="J315" i="17"/>
  <c r="J314" i="17"/>
  <c r="J313" i="17"/>
  <c r="J312" i="17"/>
  <c r="J311" i="17"/>
  <c r="J310" i="17"/>
  <c r="J309" i="17"/>
  <c r="J308" i="17"/>
  <c r="J307" i="17"/>
  <c r="J306" i="17"/>
  <c r="J305" i="17"/>
  <c r="J304" i="17"/>
  <c r="J303" i="17"/>
  <c r="J302" i="17"/>
  <c r="J301" i="17"/>
  <c r="J300" i="17"/>
  <c r="J299" i="17"/>
  <c r="J298" i="17"/>
  <c r="J297" i="17"/>
  <c r="J296" i="17"/>
  <c r="J295" i="17"/>
  <c r="J294" i="17"/>
  <c r="J293" i="17"/>
  <c r="J292" i="17"/>
  <c r="J291" i="17"/>
  <c r="J290" i="17"/>
  <c r="J289" i="17"/>
  <c r="J288" i="17"/>
  <c r="J287" i="17"/>
  <c r="J286" i="17"/>
  <c r="J285" i="17"/>
  <c r="J284" i="17"/>
  <c r="J283" i="17"/>
  <c r="J282" i="17"/>
  <c r="J281" i="17"/>
  <c r="L280" i="17"/>
  <c r="C274" i="18" s="1"/>
  <c r="J280" i="17"/>
  <c r="J279" i="17"/>
  <c r="J278" i="17"/>
  <c r="J277" i="17"/>
  <c r="J276" i="17"/>
  <c r="J275" i="17"/>
  <c r="J274" i="17"/>
  <c r="J273" i="17"/>
  <c r="J272" i="17"/>
  <c r="J271" i="17"/>
  <c r="J270" i="17"/>
  <c r="J269" i="17"/>
  <c r="J268" i="17"/>
  <c r="J267" i="17"/>
  <c r="J266" i="17"/>
  <c r="J265" i="17"/>
  <c r="J264" i="17"/>
  <c r="J263" i="17"/>
  <c r="J262" i="17"/>
  <c r="J261" i="17"/>
  <c r="J260" i="17"/>
  <c r="J259" i="17"/>
  <c r="J258" i="17"/>
  <c r="J257" i="17"/>
  <c r="J256" i="17"/>
  <c r="J255" i="17"/>
  <c r="J254" i="17"/>
  <c r="J253" i="17"/>
  <c r="J252" i="17"/>
  <c r="J251" i="17"/>
  <c r="J250" i="17"/>
  <c r="J249" i="17"/>
  <c r="J248" i="17"/>
  <c r="J247" i="17"/>
  <c r="J246" i="17"/>
  <c r="J245" i="17"/>
  <c r="J244" i="17"/>
  <c r="J243" i="17"/>
  <c r="J242" i="17"/>
  <c r="J241" i="17"/>
  <c r="J240" i="17"/>
  <c r="J239" i="17"/>
  <c r="K238" i="17"/>
  <c r="J238" i="17"/>
  <c r="J237" i="17"/>
  <c r="J236" i="17"/>
  <c r="J235" i="17"/>
  <c r="J234" i="17"/>
  <c r="J233" i="17"/>
  <c r="K232" i="17"/>
  <c r="J232" i="17"/>
  <c r="J231" i="17"/>
  <c r="J230" i="17"/>
  <c r="J229" i="17"/>
  <c r="J228" i="17"/>
  <c r="J227" i="17"/>
  <c r="J226" i="17"/>
  <c r="J225" i="17"/>
  <c r="J224" i="17"/>
  <c r="J223" i="17"/>
  <c r="J222" i="17"/>
  <c r="J221" i="17"/>
  <c r="J220" i="17"/>
  <c r="J219" i="17"/>
  <c r="J218" i="17"/>
  <c r="J217" i="17"/>
  <c r="J216" i="17"/>
  <c r="J215" i="17"/>
  <c r="J214" i="17"/>
  <c r="J213" i="17"/>
  <c r="J212" i="17"/>
  <c r="J211" i="17"/>
  <c r="J210" i="17"/>
  <c r="J209" i="17"/>
  <c r="J208" i="17"/>
  <c r="J207" i="17"/>
  <c r="J206" i="17"/>
  <c r="J205" i="17"/>
  <c r="J204" i="17"/>
  <c r="J203" i="17"/>
  <c r="J202" i="17"/>
  <c r="J201" i="17"/>
  <c r="J200" i="17"/>
  <c r="J199" i="17"/>
  <c r="J198" i="17"/>
  <c r="J197" i="17"/>
  <c r="J196" i="17"/>
  <c r="J195" i="17"/>
  <c r="J194" i="17"/>
  <c r="J193" i="17"/>
  <c r="K192" i="17"/>
  <c r="J192" i="17"/>
  <c r="J191" i="17"/>
  <c r="J190" i="17"/>
  <c r="J189" i="17"/>
  <c r="J188" i="17"/>
  <c r="J187" i="17"/>
  <c r="J186" i="17"/>
  <c r="J185" i="17"/>
  <c r="J184" i="17"/>
  <c r="J183" i="17"/>
  <c r="J182" i="17"/>
  <c r="J181" i="17"/>
  <c r="J180" i="17"/>
  <c r="J179" i="17"/>
  <c r="J178" i="17"/>
  <c r="J177" i="17"/>
  <c r="J176" i="17"/>
  <c r="J175" i="17"/>
  <c r="J174" i="17"/>
  <c r="J173" i="17"/>
  <c r="J172" i="17"/>
  <c r="J171" i="17"/>
  <c r="J170" i="17"/>
  <c r="J169" i="17"/>
  <c r="J168" i="17"/>
  <c r="J167" i="17"/>
  <c r="J166" i="17"/>
  <c r="J165" i="17"/>
  <c r="J164" i="17"/>
  <c r="J163" i="17"/>
  <c r="J162" i="17"/>
  <c r="J161" i="17"/>
  <c r="J160" i="17"/>
  <c r="J159" i="17"/>
  <c r="J158" i="17"/>
  <c r="J157" i="17"/>
  <c r="J156" i="17"/>
  <c r="J155" i="17"/>
  <c r="J154" i="17"/>
  <c r="J153" i="17"/>
  <c r="J152" i="17"/>
  <c r="J151" i="17"/>
  <c r="J150" i="17"/>
  <c r="J149" i="17"/>
  <c r="J148" i="17"/>
  <c r="L147" i="17"/>
  <c r="C141" i="18" s="1"/>
  <c r="J147" i="17"/>
  <c r="J146" i="17"/>
  <c r="J145" i="17"/>
  <c r="J144" i="17"/>
  <c r="J143" i="17"/>
  <c r="J142" i="17"/>
  <c r="J141" i="17"/>
  <c r="J140" i="17"/>
  <c r="J139" i="17"/>
  <c r="J138" i="17"/>
  <c r="J137" i="17"/>
  <c r="J136" i="17"/>
  <c r="J135" i="17"/>
  <c r="J134" i="17"/>
  <c r="J133" i="17"/>
  <c r="J132" i="17"/>
  <c r="J131" i="17"/>
  <c r="J130" i="17"/>
  <c r="J129" i="17"/>
  <c r="J128" i="17"/>
  <c r="J127" i="17"/>
  <c r="J126" i="17"/>
  <c r="J125" i="17"/>
  <c r="J124" i="17"/>
  <c r="J123" i="17"/>
  <c r="J122" i="17"/>
  <c r="J121" i="17"/>
  <c r="J120" i="17"/>
  <c r="J119" i="17"/>
  <c r="J118" i="17"/>
  <c r="J117" i="17"/>
  <c r="J116" i="17"/>
  <c r="J115" i="17"/>
  <c r="J114" i="17"/>
  <c r="J113" i="17"/>
  <c r="J112" i="17"/>
  <c r="J111" i="17"/>
  <c r="K110" i="17"/>
  <c r="J110" i="17"/>
  <c r="J109" i="17"/>
  <c r="J108" i="17"/>
  <c r="J107" i="17"/>
  <c r="J106" i="17"/>
  <c r="J105" i="17"/>
  <c r="J104" i="17"/>
  <c r="J103" i="17"/>
  <c r="J102" i="17"/>
  <c r="J101" i="17"/>
  <c r="J100" i="17"/>
  <c r="J99" i="17"/>
  <c r="J98" i="17"/>
  <c r="J97" i="17"/>
  <c r="J96" i="17"/>
  <c r="J95" i="17"/>
  <c r="J94" i="17"/>
  <c r="J93" i="17"/>
  <c r="J92" i="17"/>
  <c r="J91" i="17"/>
  <c r="J90" i="17"/>
  <c r="J89" i="17"/>
  <c r="J88" i="17"/>
  <c r="J87" i="17"/>
  <c r="J86" i="17"/>
  <c r="J85" i="17"/>
  <c r="J84" i="17"/>
  <c r="J83" i="17"/>
  <c r="J82" i="17"/>
  <c r="J81" i="17"/>
  <c r="J80" i="17"/>
  <c r="J79" i="17"/>
  <c r="J78" i="17"/>
  <c r="J77" i="17"/>
  <c r="J76" i="17"/>
  <c r="J75" i="17"/>
  <c r="J74" i="17"/>
  <c r="J73" i="17"/>
  <c r="J72" i="17"/>
  <c r="J71" i="17"/>
  <c r="J70" i="17"/>
  <c r="J69" i="17"/>
  <c r="J68" i="17"/>
  <c r="J67" i="17"/>
  <c r="J66" i="17"/>
  <c r="J65" i="17"/>
  <c r="J64" i="17"/>
  <c r="J63" i="17"/>
  <c r="J62" i="17"/>
  <c r="J61" i="17"/>
  <c r="J60" i="17"/>
  <c r="J59" i="17"/>
  <c r="J58" i="17"/>
  <c r="J57" i="17"/>
  <c r="L56" i="17"/>
  <c r="C50" i="18" s="1"/>
  <c r="J56" i="17"/>
  <c r="J55" i="17"/>
  <c r="J54" i="17"/>
  <c r="J53" i="17"/>
  <c r="J52" i="17"/>
  <c r="J51" i="17"/>
  <c r="J50" i="17"/>
  <c r="J49" i="17"/>
  <c r="K48" i="17"/>
  <c r="J48" i="17"/>
  <c r="J47" i="17"/>
  <c r="J46" i="17"/>
  <c r="J45" i="17"/>
  <c r="J44" i="17"/>
  <c r="J43" i="17"/>
  <c r="J42" i="17"/>
  <c r="J41" i="17"/>
  <c r="J40" i="17"/>
  <c r="J39" i="17"/>
  <c r="J38" i="17"/>
  <c r="J37" i="17"/>
  <c r="K36" i="17"/>
  <c r="N36" i="17" s="1"/>
  <c r="J36" i="17"/>
  <c r="J35" i="17"/>
  <c r="J34" i="17"/>
  <c r="J33" i="17"/>
  <c r="J32" i="17"/>
  <c r="J31" i="17"/>
  <c r="J30" i="17"/>
  <c r="J29" i="17"/>
  <c r="J28" i="17"/>
  <c r="J27" i="17"/>
  <c r="J26" i="17"/>
  <c r="J25" i="17"/>
  <c r="J24" i="17"/>
  <c r="J23" i="17"/>
  <c r="J22" i="17"/>
  <c r="J21" i="17"/>
  <c r="J20" i="17"/>
  <c r="J19" i="17"/>
  <c r="J18" i="17"/>
  <c r="J17" i="17"/>
  <c r="K16" i="17"/>
  <c r="J16" i="17"/>
  <c r="J15" i="17"/>
  <c r="J14" i="17"/>
  <c r="J13" i="17"/>
  <c r="J12" i="17"/>
  <c r="J11" i="17"/>
  <c r="J10" i="17"/>
  <c r="J9" i="17"/>
  <c r="J8" i="17"/>
  <c r="B6" i="17"/>
  <c r="F5" i="17"/>
  <c r="B5" i="17"/>
  <c r="M4" i="17"/>
  <c r="K4" i="17"/>
  <c r="B3" i="17"/>
  <c r="M2" i="17"/>
  <c r="K2" i="17"/>
  <c r="L392" i="17" s="1"/>
  <c r="C386" i="18" s="1"/>
  <c r="B2" i="17"/>
  <c r="B1" i="17"/>
  <c r="M579" i="18" l="1"/>
  <c r="L582" i="18"/>
  <c r="N582" i="18"/>
  <c r="E582" i="18"/>
  <c r="A582" i="18"/>
  <c r="K583" i="18"/>
  <c r="H583" i="18"/>
  <c r="G583" i="18"/>
  <c r="G584" i="18"/>
  <c r="N584" i="18"/>
  <c r="G593" i="18"/>
  <c r="O612" i="18"/>
  <c r="K612" i="18"/>
  <c r="E612" i="18"/>
  <c r="A612" i="18"/>
  <c r="N612" i="18"/>
  <c r="H612" i="18"/>
  <c r="G612" i="18"/>
  <c r="L617" i="18"/>
  <c r="R617" i="18"/>
  <c r="H617" i="18"/>
  <c r="O644" i="18"/>
  <c r="K644" i="18"/>
  <c r="E644" i="18"/>
  <c r="A644" i="18"/>
  <c r="N644" i="18"/>
  <c r="H644" i="18"/>
  <c r="G644" i="18"/>
  <c r="G645" i="18"/>
  <c r="G693" i="18"/>
  <c r="O693" i="18"/>
  <c r="K78" i="17"/>
  <c r="L110" i="17"/>
  <c r="C104" i="18" s="1"/>
  <c r="L127" i="17"/>
  <c r="C121" i="18" s="1"/>
  <c r="K142" i="17"/>
  <c r="L164" i="17"/>
  <c r="C158" i="18" s="1"/>
  <c r="K171" i="17"/>
  <c r="L211" i="17"/>
  <c r="C205" i="18" s="1"/>
  <c r="L288" i="17"/>
  <c r="C282" i="18" s="1"/>
  <c r="K379" i="17"/>
  <c r="K392" i="17"/>
  <c r="G568" i="18"/>
  <c r="O568" i="18"/>
  <c r="N576" i="18"/>
  <c r="H576" i="18"/>
  <c r="F576" i="18"/>
  <c r="M576" i="18"/>
  <c r="N579" i="18"/>
  <c r="M582" i="18"/>
  <c r="M583" i="18"/>
  <c r="H584" i="18"/>
  <c r="R584" i="18"/>
  <c r="K586" i="18"/>
  <c r="O589" i="18"/>
  <c r="N592" i="18"/>
  <c r="H592" i="18"/>
  <c r="I592" i="18" s="1"/>
  <c r="J592" i="18" s="1"/>
  <c r="P592" i="18" s="1"/>
  <c r="F592" i="18"/>
  <c r="M592" i="18"/>
  <c r="L593" i="18"/>
  <c r="G596" i="18"/>
  <c r="A596" i="18"/>
  <c r="K596" i="18"/>
  <c r="L598" i="18"/>
  <c r="N598" i="18"/>
  <c r="G598" i="18"/>
  <c r="F598" i="18"/>
  <c r="O598" i="18"/>
  <c r="O602" i="18"/>
  <c r="E602" i="18"/>
  <c r="N603" i="18"/>
  <c r="M603" i="18"/>
  <c r="H603" i="18"/>
  <c r="L607" i="18"/>
  <c r="R607" i="18"/>
  <c r="H607" i="18"/>
  <c r="F607" i="18"/>
  <c r="O609" i="18"/>
  <c r="L612" i="18"/>
  <c r="N617" i="18"/>
  <c r="O624" i="18"/>
  <c r="K624" i="18"/>
  <c r="G624" i="18"/>
  <c r="K626" i="18"/>
  <c r="H626" i="18"/>
  <c r="I626" i="18" s="1"/>
  <c r="J626" i="18" s="1"/>
  <c r="P626" i="18" s="1"/>
  <c r="G626" i="18"/>
  <c r="F630" i="18"/>
  <c r="E630" i="18"/>
  <c r="A630" i="18"/>
  <c r="O630" i="18"/>
  <c r="M630" i="18"/>
  <c r="K643" i="18"/>
  <c r="L643" i="18"/>
  <c r="R643" i="18"/>
  <c r="H643" i="18"/>
  <c r="G643" i="18"/>
  <c r="L644" i="18"/>
  <c r="M645" i="18"/>
  <c r="K657" i="18"/>
  <c r="F663" i="18"/>
  <c r="L663" i="18"/>
  <c r="E663" i="18"/>
  <c r="N663" i="18"/>
  <c r="E690" i="18"/>
  <c r="M690" i="18"/>
  <c r="K690" i="18"/>
  <c r="K695" i="18"/>
  <c r="N695" i="18"/>
  <c r="R695" i="18"/>
  <c r="E695" i="18"/>
  <c r="A695" i="18"/>
  <c r="O695" i="18"/>
  <c r="H695" i="18"/>
  <c r="L24" i="17"/>
  <c r="C18" i="18" s="1"/>
  <c r="K31" i="17"/>
  <c r="L36" i="17"/>
  <c r="C30" i="18" s="1"/>
  <c r="K43" i="17"/>
  <c r="L68" i="17"/>
  <c r="C62" i="18" s="1"/>
  <c r="K90" i="17"/>
  <c r="L142" i="17"/>
  <c r="C136" i="18" s="1"/>
  <c r="L152" i="17"/>
  <c r="C146" i="18" s="1"/>
  <c r="K159" i="17"/>
  <c r="N159" i="17" s="1"/>
  <c r="L219" i="17"/>
  <c r="C213" i="18" s="1"/>
  <c r="K251" i="17"/>
  <c r="L308" i="17"/>
  <c r="C302" i="18" s="1"/>
  <c r="L350" i="17"/>
  <c r="C344" i="18" s="1"/>
  <c r="L379" i="17"/>
  <c r="C373" i="18" s="1"/>
  <c r="K386" i="17"/>
  <c r="K400" i="17"/>
  <c r="L407" i="17"/>
  <c r="C401" i="18" s="1"/>
  <c r="H459" i="18"/>
  <c r="A511" i="18"/>
  <c r="K567" i="18"/>
  <c r="I567" i="18" s="1"/>
  <c r="J567" i="18" s="1"/>
  <c r="P567" i="18" s="1"/>
  <c r="R567" i="18"/>
  <c r="L567" i="18"/>
  <c r="E567" i="18"/>
  <c r="A567" i="18"/>
  <c r="G567" i="18"/>
  <c r="O567" i="18"/>
  <c r="K568" i="18"/>
  <c r="K569" i="18"/>
  <c r="A571" i="18"/>
  <c r="R573" i="18"/>
  <c r="F573" i="18"/>
  <c r="A573" i="18"/>
  <c r="O573" i="18"/>
  <c r="A575" i="18"/>
  <c r="F575" i="18"/>
  <c r="G576" i="18"/>
  <c r="O576" i="18"/>
  <c r="H578" i="18"/>
  <c r="R578" i="18"/>
  <c r="L578" i="18"/>
  <c r="F578" i="18"/>
  <c r="O578" i="18"/>
  <c r="R582" i="18"/>
  <c r="N583" i="18"/>
  <c r="G585" i="18"/>
  <c r="N585" i="18"/>
  <c r="F585" i="18"/>
  <c r="K590" i="18"/>
  <c r="G592" i="18"/>
  <c r="O592" i="18"/>
  <c r="A595" i="18"/>
  <c r="E595" i="18"/>
  <c r="K597" i="18"/>
  <c r="H598" i="18"/>
  <c r="R598" i="18"/>
  <c r="R600" i="18"/>
  <c r="L600" i="18"/>
  <c r="O600" i="18"/>
  <c r="K600" i="18"/>
  <c r="E600" i="18"/>
  <c r="A600" i="18"/>
  <c r="G600" i="18"/>
  <c r="N601" i="18"/>
  <c r="E601" i="18"/>
  <c r="R603" i="18"/>
  <c r="M607" i="18"/>
  <c r="M612" i="18"/>
  <c r="O617" i="18"/>
  <c r="A625" i="18"/>
  <c r="O626" i="18"/>
  <c r="L629" i="18"/>
  <c r="E629" i="18"/>
  <c r="O629" i="18"/>
  <c r="H629" i="18"/>
  <c r="G629" i="18"/>
  <c r="G633" i="18"/>
  <c r="O633" i="18"/>
  <c r="F633" i="18"/>
  <c r="A633" i="18"/>
  <c r="N633" i="18"/>
  <c r="L633" i="18"/>
  <c r="O640" i="18"/>
  <c r="M643" i="18"/>
  <c r="M644" i="18"/>
  <c r="O652" i="18"/>
  <c r="K652" i="18"/>
  <c r="E652" i="18"/>
  <c r="A652" i="18"/>
  <c r="N652" i="18"/>
  <c r="H652" i="18"/>
  <c r="G652" i="18"/>
  <c r="N653" i="18"/>
  <c r="L653" i="18"/>
  <c r="K653" i="18"/>
  <c r="O669" i="18"/>
  <c r="G669" i="18"/>
  <c r="G673" i="18"/>
  <c r="F673" i="18"/>
  <c r="O673" i="18"/>
  <c r="L673" i="18"/>
  <c r="A686" i="18"/>
  <c r="F686" i="18"/>
  <c r="N568" i="18"/>
  <c r="H568" i="18"/>
  <c r="I568" i="18" s="1"/>
  <c r="J568" i="18" s="1"/>
  <c r="P568" i="18" s="1"/>
  <c r="F568" i="18"/>
  <c r="M568" i="18"/>
  <c r="H577" i="18"/>
  <c r="L577" i="18"/>
  <c r="H582" i="18"/>
  <c r="O584" i="18"/>
  <c r="K584" i="18"/>
  <c r="E584" i="18"/>
  <c r="A584" i="18"/>
  <c r="K589" i="18"/>
  <c r="N593" i="18"/>
  <c r="H593" i="18"/>
  <c r="H594" i="18"/>
  <c r="R594" i="18"/>
  <c r="E594" i="18"/>
  <c r="A594" i="18"/>
  <c r="M594" i="18"/>
  <c r="L609" i="18"/>
  <c r="H609" i="18"/>
  <c r="G609" i="18"/>
  <c r="L613" i="18"/>
  <c r="G617" i="18"/>
  <c r="O645" i="18"/>
  <c r="L645" i="18"/>
  <c r="H645" i="18"/>
  <c r="N650" i="18"/>
  <c r="M650" i="18"/>
  <c r="M661" i="18"/>
  <c r="F661" i="18"/>
  <c r="N661" i="18"/>
  <c r="E661" i="18"/>
  <c r="L661" i="18"/>
  <c r="H661" i="18"/>
  <c r="K693" i="18"/>
  <c r="K11" i="17"/>
  <c r="L31" i="17"/>
  <c r="C25" i="18" s="1"/>
  <c r="L98" i="17"/>
  <c r="C92" i="18" s="1"/>
  <c r="L115" i="17"/>
  <c r="C109" i="18" s="1"/>
  <c r="K122" i="17"/>
  <c r="L159" i="17"/>
  <c r="C153" i="18" s="1"/>
  <c r="L180" i="17"/>
  <c r="C174" i="18" s="1"/>
  <c r="K198" i="17"/>
  <c r="K234" i="17"/>
  <c r="L336" i="17"/>
  <c r="C330" i="18" s="1"/>
  <c r="L374" i="17"/>
  <c r="C368" i="18" s="1"/>
  <c r="A568" i="18"/>
  <c r="E568" i="18"/>
  <c r="L568" i="18"/>
  <c r="N571" i="18"/>
  <c r="L571" i="18"/>
  <c r="H571" i="18"/>
  <c r="G575" i="18"/>
  <c r="K576" i="18"/>
  <c r="R576" i="18"/>
  <c r="G577" i="18"/>
  <c r="A579" i="18"/>
  <c r="E579" i="18"/>
  <c r="G582" i="18"/>
  <c r="A583" i="18"/>
  <c r="E583" i="18"/>
  <c r="R583" i="18"/>
  <c r="F584" i="18"/>
  <c r="M584" i="18"/>
  <c r="A589" i="18"/>
  <c r="F589" i="18"/>
  <c r="K592" i="18"/>
  <c r="R592" i="18"/>
  <c r="F593" i="18"/>
  <c r="O593" i="18"/>
  <c r="G594" i="18"/>
  <c r="F595" i="18"/>
  <c r="K598" i="18"/>
  <c r="N607" i="18"/>
  <c r="A609" i="18"/>
  <c r="F609" i="18"/>
  <c r="R611" i="18"/>
  <c r="F611" i="18"/>
  <c r="A611" i="18"/>
  <c r="O611" i="18"/>
  <c r="M611" i="18"/>
  <c r="F612" i="18"/>
  <c r="R612" i="18"/>
  <c r="H613" i="18"/>
  <c r="A617" i="18"/>
  <c r="F617" i="18"/>
  <c r="F618" i="18"/>
  <c r="N618" i="18"/>
  <c r="E618" i="18"/>
  <c r="A618" i="18"/>
  <c r="M618" i="18"/>
  <c r="H618" i="18"/>
  <c r="G625" i="18"/>
  <c r="O625" i="18"/>
  <c r="K625" i="18"/>
  <c r="H625" i="18"/>
  <c r="R626" i="18"/>
  <c r="O643" i="18"/>
  <c r="F644" i="18"/>
  <c r="R644" i="18"/>
  <c r="E645" i="18"/>
  <c r="H654" i="18"/>
  <c r="O654" i="18"/>
  <c r="F654" i="18"/>
  <c r="A654" i="18"/>
  <c r="M654" i="18"/>
  <c r="L654" i="18"/>
  <c r="G661" i="18"/>
  <c r="R679" i="18"/>
  <c r="E679" i="18"/>
  <c r="A679" i="18"/>
  <c r="H679" i="18"/>
  <c r="G686" i="18"/>
  <c r="O689" i="18"/>
  <c r="H689" i="18"/>
  <c r="L689" i="18"/>
  <c r="K689" i="18"/>
  <c r="I689" i="18" s="1"/>
  <c r="J689" i="18" s="1"/>
  <c r="P689" i="18" s="1"/>
  <c r="G689" i="18"/>
  <c r="H693" i="18"/>
  <c r="M699" i="18"/>
  <c r="E699" i="18"/>
  <c r="A699" i="18"/>
  <c r="N699" i="18"/>
  <c r="L699" i="18"/>
  <c r="H699" i="18"/>
  <c r="I699" i="18" s="1"/>
  <c r="J699" i="18" s="1"/>
  <c r="G505" i="22"/>
  <c r="E505" i="22"/>
  <c r="N525" i="22"/>
  <c r="K525" i="22"/>
  <c r="E545" i="22"/>
  <c r="H545" i="22"/>
  <c r="Y27" i="18"/>
  <c r="H572" i="18"/>
  <c r="G580" i="18"/>
  <c r="H581" i="18"/>
  <c r="G588" i="18"/>
  <c r="L591" i="18"/>
  <c r="F599" i="18"/>
  <c r="M599" i="18"/>
  <c r="F604" i="18"/>
  <c r="L604" i="18"/>
  <c r="E606" i="18"/>
  <c r="H608" i="18"/>
  <c r="E614" i="18"/>
  <c r="A615" i="18"/>
  <c r="E615" i="18"/>
  <c r="G616" i="18"/>
  <c r="A619" i="18"/>
  <c r="E619" i="18"/>
  <c r="A620" i="18"/>
  <c r="E620" i="18"/>
  <c r="K620" i="18"/>
  <c r="O620" i="18"/>
  <c r="A623" i="18"/>
  <c r="E623" i="18"/>
  <c r="N623" i="18"/>
  <c r="H627" i="18"/>
  <c r="A628" i="18"/>
  <c r="E628" i="18"/>
  <c r="K628" i="18"/>
  <c r="O628" i="18"/>
  <c r="G632" i="18"/>
  <c r="R632" i="18"/>
  <c r="A635" i="18"/>
  <c r="E635" i="18"/>
  <c r="A636" i="18"/>
  <c r="E636" i="18"/>
  <c r="K636" i="18"/>
  <c r="O636" i="18"/>
  <c r="G638" i="18"/>
  <c r="A639" i="18"/>
  <c r="E639" i="18"/>
  <c r="M639" i="18"/>
  <c r="K641" i="18"/>
  <c r="F642" i="18"/>
  <c r="M642" i="18"/>
  <c r="A646" i="18"/>
  <c r="E646" i="18"/>
  <c r="G649" i="18"/>
  <c r="H655" i="18"/>
  <c r="A656" i="18"/>
  <c r="E656" i="18"/>
  <c r="H658" i="18"/>
  <c r="A660" i="18"/>
  <c r="E660" i="18"/>
  <c r="K660" i="18"/>
  <c r="O660" i="18"/>
  <c r="H664" i="18"/>
  <c r="G665" i="18"/>
  <c r="N665" i="18"/>
  <c r="H665" i="18"/>
  <c r="K667" i="18"/>
  <c r="N667" i="18"/>
  <c r="F667" i="18"/>
  <c r="R671" i="18"/>
  <c r="H671" i="18"/>
  <c r="F671" i="18"/>
  <c r="A672" i="18"/>
  <c r="E672" i="18"/>
  <c r="G674" i="18"/>
  <c r="M676" i="18"/>
  <c r="G676" i="18"/>
  <c r="F676" i="18"/>
  <c r="N676" i="18"/>
  <c r="F681" i="18"/>
  <c r="M682" i="18"/>
  <c r="E683" i="18"/>
  <c r="N684" i="18"/>
  <c r="H684" i="18"/>
  <c r="I684" i="18" s="1"/>
  <c r="J684" i="18" s="1"/>
  <c r="P684" i="18" s="1"/>
  <c r="F684" i="18"/>
  <c r="M684" i="18"/>
  <c r="A687" i="18"/>
  <c r="E687" i="18"/>
  <c r="F606" i="18"/>
  <c r="K608" i="18"/>
  <c r="F614" i="18"/>
  <c r="F615" i="18"/>
  <c r="F619" i="18"/>
  <c r="F620" i="18"/>
  <c r="L620" i="18"/>
  <c r="H623" i="18"/>
  <c r="I623" i="18" s="1"/>
  <c r="J623" i="18" s="1"/>
  <c r="R623" i="18"/>
  <c r="F628" i="18"/>
  <c r="L628" i="18"/>
  <c r="H635" i="18"/>
  <c r="F636" i="18"/>
  <c r="L636" i="18"/>
  <c r="F639" i="18"/>
  <c r="G642" i="18"/>
  <c r="O642" i="18"/>
  <c r="F646" i="18"/>
  <c r="G656" i="18"/>
  <c r="F660" i="18"/>
  <c r="L660" i="18"/>
  <c r="K672" i="18"/>
  <c r="L674" i="18"/>
  <c r="M674" i="18"/>
  <c r="F674" i="18"/>
  <c r="A674" i="18"/>
  <c r="H674" i="18"/>
  <c r="O681" i="18"/>
  <c r="H681" i="18"/>
  <c r="G681" i="18"/>
  <c r="F683" i="18"/>
  <c r="L687" i="18"/>
  <c r="M687" i="18"/>
  <c r="F687" i="18"/>
  <c r="H498" i="22"/>
  <c r="F568" i="22"/>
  <c r="L568" i="22"/>
  <c r="R568" i="22"/>
  <c r="L581" i="22"/>
  <c r="F583" i="22"/>
  <c r="M583" i="22"/>
  <c r="G589" i="22"/>
  <c r="F602" i="22"/>
  <c r="N602" i="22"/>
  <c r="F603" i="22"/>
  <c r="L603" i="22"/>
  <c r="R603" i="22"/>
  <c r="F616" i="22"/>
  <c r="A616" i="22"/>
  <c r="K616" i="22"/>
  <c r="G652" i="22"/>
  <c r="H652" i="22"/>
  <c r="I652" i="22" s="1"/>
  <c r="J652" i="22" s="1"/>
  <c r="L652" i="22"/>
  <c r="R663" i="22"/>
  <c r="H663" i="22"/>
  <c r="O663" i="22"/>
  <c r="E663" i="22"/>
  <c r="A663" i="22"/>
  <c r="M663" i="22"/>
  <c r="L663" i="22"/>
  <c r="L679" i="22"/>
  <c r="E679" i="22"/>
  <c r="A679" i="22"/>
  <c r="O679" i="22"/>
  <c r="O699" i="22"/>
  <c r="K699" i="22"/>
  <c r="E699" i="22"/>
  <c r="A699" i="22"/>
  <c r="M699" i="22"/>
  <c r="F699" i="22"/>
  <c r="L699" i="22"/>
  <c r="R699" i="22"/>
  <c r="H699" i="22"/>
  <c r="N699" i="22"/>
  <c r="F666" i="18"/>
  <c r="R666" i="18"/>
  <c r="F668" i="18"/>
  <c r="L668" i="18"/>
  <c r="H675" i="18"/>
  <c r="G680" i="18"/>
  <c r="G688" i="18"/>
  <c r="F692" i="18"/>
  <c r="L692" i="18"/>
  <c r="R694" i="18"/>
  <c r="F696" i="18"/>
  <c r="L696" i="18"/>
  <c r="L11" i="21"/>
  <c r="C5" i="22" s="1"/>
  <c r="K29" i="21"/>
  <c r="L31" i="21"/>
  <c r="C25" i="22" s="1"/>
  <c r="K41" i="21"/>
  <c r="B35" i="22" s="1"/>
  <c r="L45" i="21"/>
  <c r="C39" i="22" s="1"/>
  <c r="L47" i="21"/>
  <c r="C41" i="22" s="1"/>
  <c r="L51" i="21"/>
  <c r="C45" i="22" s="1"/>
  <c r="L53" i="21"/>
  <c r="C47" i="22" s="1"/>
  <c r="L61" i="21"/>
  <c r="C55" i="22" s="1"/>
  <c r="K75" i="21"/>
  <c r="L79" i="21"/>
  <c r="C73" i="22" s="1"/>
  <c r="L101" i="21"/>
  <c r="C95" i="22" s="1"/>
  <c r="L117" i="21"/>
  <c r="C111" i="22" s="1"/>
  <c r="L124" i="21"/>
  <c r="C118" i="22" s="1"/>
  <c r="K127" i="21"/>
  <c r="N127" i="21" s="1"/>
  <c r="K145" i="21"/>
  <c r="B139" i="22" s="1"/>
  <c r="K153" i="21"/>
  <c r="B147" i="22" s="1"/>
  <c r="K169" i="21"/>
  <c r="L177" i="21"/>
  <c r="C171" i="22" s="1"/>
  <c r="K189" i="21"/>
  <c r="B183" i="22" s="1"/>
  <c r="K203" i="21"/>
  <c r="K211" i="21"/>
  <c r="N211" i="21" s="1"/>
  <c r="K219" i="21"/>
  <c r="L228" i="21"/>
  <c r="C222" i="22" s="1"/>
  <c r="K231" i="21"/>
  <c r="K247" i="21"/>
  <c r="L249" i="21"/>
  <c r="C243" i="22" s="1"/>
  <c r="L261" i="21"/>
  <c r="C255" i="22" s="1"/>
  <c r="K269" i="21"/>
  <c r="B263" i="22" s="1"/>
  <c r="A263" i="22" s="1"/>
  <c r="L284" i="21"/>
  <c r="C278" i="22" s="1"/>
  <c r="K299" i="21"/>
  <c r="L309" i="21"/>
  <c r="C303" i="22" s="1"/>
  <c r="L312" i="21"/>
  <c r="C306" i="22" s="1"/>
  <c r="L344" i="21"/>
  <c r="C338" i="22" s="1"/>
  <c r="L353" i="21"/>
  <c r="C347" i="22" s="1"/>
  <c r="K377" i="21"/>
  <c r="B371" i="22" s="1"/>
  <c r="K405" i="21"/>
  <c r="L432" i="21"/>
  <c r="C426" i="22" s="1"/>
  <c r="K445" i="21"/>
  <c r="B439" i="22" s="1"/>
  <c r="V19" i="22"/>
  <c r="T11" i="22" s="1"/>
  <c r="Z23" i="22"/>
  <c r="A567" i="22"/>
  <c r="E567" i="22"/>
  <c r="N567" i="22"/>
  <c r="G568" i="22"/>
  <c r="M568" i="22"/>
  <c r="F569" i="22"/>
  <c r="R570" i="22"/>
  <c r="H571" i="22"/>
  <c r="I571" i="22" s="1"/>
  <c r="J571" i="22" s="1"/>
  <c r="A572" i="22"/>
  <c r="E572" i="22"/>
  <c r="M572" i="22"/>
  <c r="O574" i="22"/>
  <c r="E575" i="22"/>
  <c r="A576" i="22"/>
  <c r="E576" i="22"/>
  <c r="K576" i="22"/>
  <c r="O576" i="22"/>
  <c r="L577" i="22"/>
  <c r="G578" i="22"/>
  <c r="A579" i="22"/>
  <c r="E579" i="22"/>
  <c r="R581" i="22"/>
  <c r="H582" i="22"/>
  <c r="I582" i="22" s="1"/>
  <c r="J582" i="22" s="1"/>
  <c r="P582" i="22" s="1"/>
  <c r="O582" i="22"/>
  <c r="G583" i="22"/>
  <c r="N583" i="22"/>
  <c r="F584" i="22"/>
  <c r="L584" i="22"/>
  <c r="A587" i="22"/>
  <c r="F587" i="22"/>
  <c r="R587" i="22"/>
  <c r="O588" i="22"/>
  <c r="O589" i="22"/>
  <c r="G590" i="22"/>
  <c r="F592" i="22"/>
  <c r="L592" i="22"/>
  <c r="L594" i="22"/>
  <c r="R594" i="22"/>
  <c r="N595" i="22"/>
  <c r="F596" i="22"/>
  <c r="N596" i="22"/>
  <c r="K597" i="22"/>
  <c r="L599" i="22"/>
  <c r="A600" i="22"/>
  <c r="F600" i="22"/>
  <c r="G602" i="22"/>
  <c r="O602" i="22"/>
  <c r="G603" i="22"/>
  <c r="M603" i="22"/>
  <c r="A607" i="22"/>
  <c r="G607" i="22"/>
  <c r="O607" i="22"/>
  <c r="L609" i="22"/>
  <c r="N609" i="22"/>
  <c r="F609" i="22"/>
  <c r="M609" i="22"/>
  <c r="O619" i="22"/>
  <c r="K619" i="22"/>
  <c r="E619" i="22"/>
  <c r="A619" i="22"/>
  <c r="G619" i="22"/>
  <c r="N619" i="22"/>
  <c r="H621" i="22"/>
  <c r="O621" i="22"/>
  <c r="M621" i="22"/>
  <c r="E621" i="22"/>
  <c r="A621" i="22"/>
  <c r="G621" i="22"/>
  <c r="H622" i="22"/>
  <c r="N622" i="22"/>
  <c r="E622" i="22"/>
  <c r="A622" i="22"/>
  <c r="K622" i="22"/>
  <c r="E628" i="22"/>
  <c r="K628" i="22"/>
  <c r="F628" i="22"/>
  <c r="O628" i="22"/>
  <c r="F650" i="22"/>
  <c r="A650" i="22"/>
  <c r="G567" i="22"/>
  <c r="R567" i="22"/>
  <c r="H568" i="22"/>
  <c r="N568" i="22"/>
  <c r="K571" i="22"/>
  <c r="G572" i="22"/>
  <c r="O572" i="22"/>
  <c r="F575" i="22"/>
  <c r="F576" i="22"/>
  <c r="L576" i="22"/>
  <c r="R576" i="22"/>
  <c r="F579" i="22"/>
  <c r="H583" i="22"/>
  <c r="I583" i="22" s="1"/>
  <c r="J583" i="22" s="1"/>
  <c r="O583" i="22"/>
  <c r="H587" i="22"/>
  <c r="H596" i="22"/>
  <c r="G600" i="22"/>
  <c r="H602" i="22"/>
  <c r="I602" i="22" s="1"/>
  <c r="J602" i="22" s="1"/>
  <c r="P602" i="22" s="1"/>
  <c r="R602" i="22"/>
  <c r="H603" i="22"/>
  <c r="I603" i="22" s="1"/>
  <c r="J603" i="22" s="1"/>
  <c r="P603" i="22" s="1"/>
  <c r="N603" i="22"/>
  <c r="H607" i="22"/>
  <c r="I607" i="22" s="1"/>
  <c r="J607" i="22" s="1"/>
  <c r="P607" i="22" s="1"/>
  <c r="R607" i="22"/>
  <c r="K629" i="22"/>
  <c r="R629" i="22"/>
  <c r="F629" i="22"/>
  <c r="A629" i="22"/>
  <c r="L629" i="22"/>
  <c r="N636" i="22"/>
  <c r="M636" i="22"/>
  <c r="F636" i="22"/>
  <c r="L636" i="22"/>
  <c r="H636" i="22"/>
  <c r="O636" i="22"/>
  <c r="O649" i="22"/>
  <c r="G649" i="22"/>
  <c r="A649" i="22"/>
  <c r="H567" i="22"/>
  <c r="I567" i="22" s="1"/>
  <c r="J567" i="22" s="1"/>
  <c r="A568" i="22"/>
  <c r="E568" i="22"/>
  <c r="K568" i="22"/>
  <c r="H572" i="22"/>
  <c r="G576" i="22"/>
  <c r="G577" i="22"/>
  <c r="O577" i="22"/>
  <c r="N579" i="22"/>
  <c r="R580" i="22"/>
  <c r="H581" i="22"/>
  <c r="I581" i="22" s="1"/>
  <c r="J581" i="22" s="1"/>
  <c r="F582" i="22"/>
  <c r="M582" i="22"/>
  <c r="A583" i="22"/>
  <c r="E583" i="22"/>
  <c r="L583" i="22"/>
  <c r="R583" i="22"/>
  <c r="L587" i="22"/>
  <c r="H588" i="22"/>
  <c r="A589" i="22"/>
  <c r="F589" i="22"/>
  <c r="F594" i="22"/>
  <c r="N594" i="22"/>
  <c r="K596" i="22"/>
  <c r="G599" i="22"/>
  <c r="R600" i="22"/>
  <c r="A602" i="22"/>
  <c r="E602" i="22"/>
  <c r="A603" i="22"/>
  <c r="E603" i="22"/>
  <c r="K603" i="22"/>
  <c r="K607" i="22"/>
  <c r="O611" i="22"/>
  <c r="K611" i="22"/>
  <c r="E611" i="22"/>
  <c r="A611" i="22"/>
  <c r="G611" i="22"/>
  <c r="N611" i="22"/>
  <c r="N614" i="22"/>
  <c r="R614" i="22"/>
  <c r="F614" i="22"/>
  <c r="A614" i="22"/>
  <c r="L614" i="22"/>
  <c r="G616" i="22"/>
  <c r="R625" i="22"/>
  <c r="G625" i="22"/>
  <c r="A625" i="22"/>
  <c r="N625" i="22"/>
  <c r="R630" i="22"/>
  <c r="K630" i="22"/>
  <c r="K652" i="22"/>
  <c r="G663" i="22"/>
  <c r="K679" i="22"/>
  <c r="L689" i="22"/>
  <c r="M689" i="22"/>
  <c r="E689" i="22"/>
  <c r="A689" i="22"/>
  <c r="O689" i="22"/>
  <c r="F689" i="22"/>
  <c r="N689" i="22"/>
  <c r="K689" i="22"/>
  <c r="G699" i="22"/>
  <c r="F610" i="22"/>
  <c r="M610" i="22"/>
  <c r="R623" i="22"/>
  <c r="N624" i="22"/>
  <c r="M626" i="22"/>
  <c r="F627" i="22"/>
  <c r="L627" i="22"/>
  <c r="G631" i="22"/>
  <c r="N634" i="22"/>
  <c r="H635" i="22"/>
  <c r="I635" i="22" s="1"/>
  <c r="J635" i="22" s="1"/>
  <c r="P635" i="22" s="1"/>
  <c r="N635" i="22"/>
  <c r="A637" i="22"/>
  <c r="E637" i="22"/>
  <c r="R637" i="22"/>
  <c r="K640" i="22"/>
  <c r="H641" i="22"/>
  <c r="O643" i="22"/>
  <c r="K643" i="22"/>
  <c r="E643" i="22"/>
  <c r="A643" i="22"/>
  <c r="G643" i="22"/>
  <c r="N643" i="22"/>
  <c r="A648" i="22"/>
  <c r="F648" i="22"/>
  <c r="F653" i="22"/>
  <c r="O655" i="22"/>
  <c r="K664" i="22"/>
  <c r="L673" i="22"/>
  <c r="R673" i="22"/>
  <c r="K673" i="22"/>
  <c r="E673" i="22"/>
  <c r="A673" i="22"/>
  <c r="G673" i="22"/>
  <c r="O673" i="22"/>
  <c r="A675" i="22"/>
  <c r="E675" i="22"/>
  <c r="H678" i="22"/>
  <c r="I678" i="22" s="1"/>
  <c r="J678" i="22" s="1"/>
  <c r="K684" i="22"/>
  <c r="A691" i="22"/>
  <c r="E691" i="22"/>
  <c r="A693" i="22"/>
  <c r="E693" i="22"/>
  <c r="G637" i="22"/>
  <c r="G648" i="22"/>
  <c r="H653" i="22"/>
  <c r="M653" i="22"/>
  <c r="E653" i="22"/>
  <c r="A653" i="22"/>
  <c r="G653" i="22"/>
  <c r="R653" i="22"/>
  <c r="G660" i="22"/>
  <c r="O660" i="22"/>
  <c r="E660" i="22"/>
  <c r="H660" i="22"/>
  <c r="M675" i="22"/>
  <c r="G675" i="22"/>
  <c r="F675" i="22"/>
  <c r="N675" i="22"/>
  <c r="M691" i="22"/>
  <c r="G691" i="22"/>
  <c r="F691" i="22"/>
  <c r="N691" i="22"/>
  <c r="H693" i="22"/>
  <c r="I693" i="22" s="1"/>
  <c r="J693" i="22" s="1"/>
  <c r="R693" i="22"/>
  <c r="L693" i="22"/>
  <c r="F693" i="22"/>
  <c r="O693" i="22"/>
  <c r="O700" i="22"/>
  <c r="N700" i="22"/>
  <c r="M700" i="22"/>
  <c r="L700" i="22"/>
  <c r="F700" i="22"/>
  <c r="H623" i="22"/>
  <c r="H624" i="22"/>
  <c r="G626" i="22"/>
  <c r="R626" i="22"/>
  <c r="F635" i="22"/>
  <c r="L635" i="22"/>
  <c r="M637" i="22"/>
  <c r="F638" i="22"/>
  <c r="L641" i="22"/>
  <c r="N641" i="22"/>
  <c r="F641" i="22"/>
  <c r="M641" i="22"/>
  <c r="M644" i="22"/>
  <c r="G647" i="22"/>
  <c r="R647" i="22"/>
  <c r="E647" i="22"/>
  <c r="A647" i="22"/>
  <c r="M647" i="22"/>
  <c r="O648" i="22"/>
  <c r="L653" i="22"/>
  <c r="E654" i="22"/>
  <c r="A654" i="22"/>
  <c r="O656" i="22"/>
  <c r="L656" i="22"/>
  <c r="H656" i="22"/>
  <c r="K658" i="22"/>
  <c r="M658" i="22"/>
  <c r="G658" i="22"/>
  <c r="N660" i="22"/>
  <c r="K665" i="22"/>
  <c r="N668" i="22"/>
  <c r="M668" i="22"/>
  <c r="F668" i="22"/>
  <c r="H668" i="22"/>
  <c r="H669" i="22"/>
  <c r="M669" i="22"/>
  <c r="G669" i="22"/>
  <c r="L672" i="22"/>
  <c r="K674" i="22"/>
  <c r="O674" i="22"/>
  <c r="H674" i="22"/>
  <c r="F674" i="22"/>
  <c r="N674" i="22"/>
  <c r="H675" i="22"/>
  <c r="O675" i="22"/>
  <c r="N677" i="22"/>
  <c r="G677" i="22"/>
  <c r="F677" i="22"/>
  <c r="O677" i="22"/>
  <c r="K680" i="22"/>
  <c r="H682" i="22"/>
  <c r="I682" i="22" s="1"/>
  <c r="J682" i="22" s="1"/>
  <c r="A682" i="22"/>
  <c r="O683" i="22"/>
  <c r="H683" i="22"/>
  <c r="F683" i="22"/>
  <c r="N683" i="22"/>
  <c r="F686" i="22"/>
  <c r="A686" i="22"/>
  <c r="L686" i="22"/>
  <c r="H700" i="22"/>
  <c r="F642" i="22"/>
  <c r="M642" i="22"/>
  <c r="K645" i="22"/>
  <c r="H646" i="22"/>
  <c r="F651" i="22"/>
  <c r="L651" i="22"/>
  <c r="G657" i="22"/>
  <c r="R657" i="22"/>
  <c r="F659" i="22"/>
  <c r="L659" i="22"/>
  <c r="F667" i="22"/>
  <c r="L667" i="22"/>
  <c r="F670" i="22"/>
  <c r="N676" i="22"/>
  <c r="F690" i="22"/>
  <c r="N690" i="22"/>
  <c r="G697" i="22"/>
  <c r="G698" i="22"/>
  <c r="Y29" i="22"/>
  <c r="O520" i="22"/>
  <c r="R520" i="22"/>
  <c r="R501" i="22"/>
  <c r="M501" i="22"/>
  <c r="F493" i="22"/>
  <c r="N4" i="21"/>
  <c r="L9" i="21"/>
  <c r="C3" i="22" s="1"/>
  <c r="L14" i="21"/>
  <c r="C8" i="22" s="1"/>
  <c r="L17" i="21"/>
  <c r="C11" i="22" s="1"/>
  <c r="L20" i="21"/>
  <c r="C14" i="22" s="1"/>
  <c r="K23" i="21"/>
  <c r="L26" i="21"/>
  <c r="C20" i="22" s="1"/>
  <c r="L29" i="21"/>
  <c r="C23" i="22" s="1"/>
  <c r="L32" i="21"/>
  <c r="C26" i="22" s="1"/>
  <c r="K35" i="21"/>
  <c r="L38" i="21"/>
  <c r="C32" i="22" s="1"/>
  <c r="L41" i="21"/>
  <c r="C35" i="22" s="1"/>
  <c r="L65" i="21"/>
  <c r="C59" i="22" s="1"/>
  <c r="K69" i="21"/>
  <c r="B63" i="22" s="1"/>
  <c r="E63" i="22" s="1"/>
  <c r="L72" i="21"/>
  <c r="C66" i="22" s="1"/>
  <c r="L83" i="21"/>
  <c r="C77" i="22" s="1"/>
  <c r="L87" i="21"/>
  <c r="C81" i="22" s="1"/>
  <c r="K91" i="21"/>
  <c r="L105" i="21"/>
  <c r="C99" i="22" s="1"/>
  <c r="L109" i="21"/>
  <c r="C103" i="22" s="1"/>
  <c r="K113" i="21"/>
  <c r="B107" i="22" s="1"/>
  <c r="L120" i="21"/>
  <c r="C114" i="22" s="1"/>
  <c r="L127" i="21"/>
  <c r="C121" i="22" s="1"/>
  <c r="L131" i="21"/>
  <c r="C125" i="22" s="1"/>
  <c r="L153" i="21"/>
  <c r="C147" i="22" s="1"/>
  <c r="L157" i="21"/>
  <c r="C151" i="22" s="1"/>
  <c r="L161" i="21"/>
  <c r="C155" i="22" s="1"/>
  <c r="L165" i="21"/>
  <c r="C159" i="22" s="1"/>
  <c r="L169" i="21"/>
  <c r="C163" i="22" s="1"/>
  <c r="K227" i="21"/>
  <c r="K235" i="21"/>
  <c r="K239" i="21"/>
  <c r="B233" i="22" s="1"/>
  <c r="K253" i="21"/>
  <c r="B247" i="22" s="1"/>
  <c r="L257" i="21"/>
  <c r="C251" i="22" s="1"/>
  <c r="K283" i="21"/>
  <c r="K287" i="21"/>
  <c r="K291" i="21"/>
  <c r="K303" i="21"/>
  <c r="L308" i="21"/>
  <c r="C302" i="22" s="1"/>
  <c r="L313" i="21"/>
  <c r="C307" i="22" s="1"/>
  <c r="K317" i="21"/>
  <c r="B311" i="22" s="1"/>
  <c r="K333" i="21"/>
  <c r="B327" i="22" s="1"/>
  <c r="K389" i="21"/>
  <c r="L404" i="21"/>
  <c r="C398" i="22" s="1"/>
  <c r="K419" i="21"/>
  <c r="L424" i="21"/>
  <c r="C418" i="22" s="1"/>
  <c r="M528" i="22"/>
  <c r="L454" i="21"/>
  <c r="C448" i="22" s="1"/>
  <c r="L452" i="21"/>
  <c r="C446" i="22" s="1"/>
  <c r="L448" i="21"/>
  <c r="C442" i="22" s="1"/>
  <c r="L444" i="21"/>
  <c r="C438" i="22" s="1"/>
  <c r="K441" i="21"/>
  <c r="B435" i="22" s="1"/>
  <c r="A435" i="22" s="1"/>
  <c r="K437" i="21"/>
  <c r="L433" i="21"/>
  <c r="C427" i="22" s="1"/>
  <c r="L429" i="21"/>
  <c r="C423" i="22" s="1"/>
  <c r="L425" i="21"/>
  <c r="C419" i="22" s="1"/>
  <c r="K407" i="21"/>
  <c r="K403" i="21"/>
  <c r="B397" i="22" s="1"/>
  <c r="K399" i="21"/>
  <c r="L392" i="21"/>
  <c r="C386" i="22" s="1"/>
  <c r="L388" i="21"/>
  <c r="C382" i="22" s="1"/>
  <c r="L384" i="21"/>
  <c r="C378" i="22" s="1"/>
  <c r="L380" i="21"/>
  <c r="C374" i="22" s="1"/>
  <c r="L376" i="21"/>
  <c r="C370" i="22" s="1"/>
  <c r="L372" i="21"/>
  <c r="C366" i="22" s="1"/>
  <c r="L368" i="21"/>
  <c r="C362" i="22" s="1"/>
  <c r="L364" i="21"/>
  <c r="C358" i="22" s="1"/>
  <c r="K361" i="21"/>
  <c r="B355" i="22" s="1"/>
  <c r="A355" i="22" s="1"/>
  <c r="K433" i="21"/>
  <c r="B427" i="22" s="1"/>
  <c r="K429" i="21"/>
  <c r="B423" i="22" s="1"/>
  <c r="K425" i="21"/>
  <c r="K395" i="21"/>
  <c r="B389" i="22" s="1"/>
  <c r="K357" i="21"/>
  <c r="K353" i="21"/>
  <c r="B347" i="22" s="1"/>
  <c r="B347" i="23" s="1"/>
  <c r="K349" i="21"/>
  <c r="B343" i="22" s="1"/>
  <c r="L345" i="21"/>
  <c r="C339" i="22" s="1"/>
  <c r="K311" i="21"/>
  <c r="K277" i="21"/>
  <c r="K451" i="21"/>
  <c r="B445" i="22" s="1"/>
  <c r="K447" i="21"/>
  <c r="N447" i="21" s="1"/>
  <c r="L440" i="21"/>
  <c r="C434" i="22" s="1"/>
  <c r="L436" i="21"/>
  <c r="C430" i="22" s="1"/>
  <c r="L421" i="21"/>
  <c r="C415" i="22" s="1"/>
  <c r="L417" i="21"/>
  <c r="C411" i="22" s="1"/>
  <c r="L413" i="21"/>
  <c r="C407" i="22" s="1"/>
  <c r="L409" i="21"/>
  <c r="C403" i="22" s="1"/>
  <c r="K391" i="21"/>
  <c r="K387" i="21"/>
  <c r="B381" i="22" s="1"/>
  <c r="K383" i="21"/>
  <c r="K379" i="21"/>
  <c r="K375" i="21"/>
  <c r="N375" i="21" s="1"/>
  <c r="K371" i="21"/>
  <c r="K367" i="21"/>
  <c r="L360" i="21"/>
  <c r="C354" i="22" s="1"/>
  <c r="K345" i="21"/>
  <c r="L341" i="21"/>
  <c r="C335" i="22" s="1"/>
  <c r="L337" i="21"/>
  <c r="C331" i="22" s="1"/>
  <c r="L333" i="21"/>
  <c r="C327" i="22" s="1"/>
  <c r="L329" i="21"/>
  <c r="C323" i="22" s="1"/>
  <c r="L325" i="21"/>
  <c r="C319" i="22" s="1"/>
  <c r="L321" i="21"/>
  <c r="C315" i="22" s="1"/>
  <c r="L317" i="21"/>
  <c r="C311" i="22" s="1"/>
  <c r="K307" i="21"/>
  <c r="L453" i="21"/>
  <c r="C447" i="22" s="1"/>
  <c r="L449" i="21"/>
  <c r="C443" i="22" s="1"/>
  <c r="L445" i="21"/>
  <c r="C439" i="22" s="1"/>
  <c r="K435" i="21"/>
  <c r="N435" i="21" s="1"/>
  <c r="K431" i="21"/>
  <c r="K427" i="21"/>
  <c r="L420" i="21"/>
  <c r="C414" i="22" s="1"/>
  <c r="L416" i="21"/>
  <c r="C410" i="22" s="1"/>
  <c r="L412" i="21"/>
  <c r="C406" i="22" s="1"/>
  <c r="L408" i="21"/>
  <c r="C402" i="22" s="1"/>
  <c r="K397" i="21"/>
  <c r="B391" i="22" s="1"/>
  <c r="B391" i="23" s="1"/>
  <c r="L393" i="21"/>
  <c r="C387" i="22" s="1"/>
  <c r="L389" i="21"/>
  <c r="C383" i="22" s="1"/>
  <c r="L385" i="21"/>
  <c r="C379" i="22" s="1"/>
  <c r="L381" i="21"/>
  <c r="C375" i="22" s="1"/>
  <c r="L377" i="21"/>
  <c r="C371" i="22" s="1"/>
  <c r="L373" i="21"/>
  <c r="C367" i="22" s="1"/>
  <c r="L369" i="21"/>
  <c r="C363" i="22" s="1"/>
  <c r="L365" i="21"/>
  <c r="C359" i="22" s="1"/>
  <c r="K359" i="21"/>
  <c r="B353" i="22" s="1"/>
  <c r="K355" i="21"/>
  <c r="K351" i="21"/>
  <c r="K347" i="21"/>
  <c r="L340" i="21"/>
  <c r="C334" i="22" s="1"/>
  <c r="L336" i="21"/>
  <c r="C330" i="22" s="1"/>
  <c r="L332" i="21"/>
  <c r="C326" i="22" s="1"/>
  <c r="L328" i="21"/>
  <c r="C322" i="22" s="1"/>
  <c r="L324" i="21"/>
  <c r="C318" i="22" s="1"/>
  <c r="L320" i="21"/>
  <c r="C314" i="22" s="1"/>
  <c r="L316" i="21"/>
  <c r="C310" i="22" s="1"/>
  <c r="K313" i="21"/>
  <c r="B307" i="22" s="1"/>
  <c r="K309" i="21"/>
  <c r="L305" i="21"/>
  <c r="C299" i="22" s="1"/>
  <c r="L301" i="21"/>
  <c r="C295" i="22" s="1"/>
  <c r="L297" i="21"/>
  <c r="C291" i="22" s="1"/>
  <c r="K279" i="21"/>
  <c r="B273" i="22" s="1"/>
  <c r="K275" i="21"/>
  <c r="K271" i="21"/>
  <c r="L264" i="21"/>
  <c r="C258" i="22" s="1"/>
  <c r="L260" i="21"/>
  <c r="C254" i="22" s="1"/>
  <c r="L256" i="21"/>
  <c r="C250" i="22" s="1"/>
  <c r="L252" i="21"/>
  <c r="C246" i="22" s="1"/>
  <c r="L248" i="21"/>
  <c r="C242" i="22" s="1"/>
  <c r="L244" i="21"/>
  <c r="C238" i="22" s="1"/>
  <c r="L240" i="21"/>
  <c r="C234" i="22" s="1"/>
  <c r="L236" i="21"/>
  <c r="C230" i="22" s="1"/>
  <c r="K233" i="21"/>
  <c r="B227" i="22" s="1"/>
  <c r="E227" i="22" s="1"/>
  <c r="L229" i="21"/>
  <c r="C223" i="22" s="1"/>
  <c r="L225" i="21"/>
  <c r="C219" i="22" s="1"/>
  <c r="L221" i="21"/>
  <c r="C215" i="22" s="1"/>
  <c r="K195" i="21"/>
  <c r="K191" i="21"/>
  <c r="L176" i="21"/>
  <c r="C170" i="22" s="1"/>
  <c r="L172" i="21"/>
  <c r="C166" i="22" s="1"/>
  <c r="L168" i="21"/>
  <c r="C162" i="22" s="1"/>
  <c r="K149" i="21"/>
  <c r="L145" i="21"/>
  <c r="C139" i="22" s="1"/>
  <c r="K135" i="21"/>
  <c r="L128" i="21"/>
  <c r="C122" i="22" s="1"/>
  <c r="K125" i="21"/>
  <c r="B119" i="22" s="1"/>
  <c r="L115" i="21"/>
  <c r="C109" i="22" s="1"/>
  <c r="L108" i="21"/>
  <c r="C102" i="22" s="1"/>
  <c r="K101" i="21"/>
  <c r="B95" i="22" s="1"/>
  <c r="E95" i="22" s="1"/>
  <c r="L97" i="21"/>
  <c r="C91" i="22" s="1"/>
  <c r="L91" i="21"/>
  <c r="C85" i="22" s="1"/>
  <c r="L84" i="21"/>
  <c r="C78" i="22" s="1"/>
  <c r="K81" i="21"/>
  <c r="L77" i="21"/>
  <c r="C71" i="22" s="1"/>
  <c r="L64" i="21"/>
  <c r="C58" i="22" s="1"/>
  <c r="K61" i="21"/>
  <c r="L57" i="21"/>
  <c r="C51" i="22" s="1"/>
  <c r="L54" i="21"/>
  <c r="C48" i="22" s="1"/>
  <c r="L10" i="21"/>
  <c r="C4" i="22" s="1"/>
  <c r="K13" i="21"/>
  <c r="L15" i="21"/>
  <c r="C9" i="22" s="1"/>
  <c r="L21" i="21"/>
  <c r="C15" i="22" s="1"/>
  <c r="L24" i="21"/>
  <c r="C18" i="22" s="1"/>
  <c r="L27" i="21"/>
  <c r="C21" i="22" s="1"/>
  <c r="L30" i="21"/>
  <c r="C24" i="22" s="1"/>
  <c r="L33" i="21"/>
  <c r="C27" i="22" s="1"/>
  <c r="L36" i="21"/>
  <c r="C30" i="22" s="1"/>
  <c r="L39" i="21"/>
  <c r="C33" i="22" s="1"/>
  <c r="K49" i="21"/>
  <c r="L55" i="21"/>
  <c r="C49" i="22" s="1"/>
  <c r="L59" i="21"/>
  <c r="C53" i="22" s="1"/>
  <c r="K63" i="21"/>
  <c r="N63" i="21" s="1"/>
  <c r="K67" i="21"/>
  <c r="L73" i="21"/>
  <c r="C67" i="22" s="1"/>
  <c r="K77" i="21"/>
  <c r="B71" i="22" s="1"/>
  <c r="L81" i="21"/>
  <c r="C75" i="22" s="1"/>
  <c r="K85" i="21"/>
  <c r="B79" i="22" s="1"/>
  <c r="L92" i="21"/>
  <c r="C86" i="22" s="1"/>
  <c r="L99" i="21"/>
  <c r="C93" i="22" s="1"/>
  <c r="L103" i="21"/>
  <c r="C97" i="22" s="1"/>
  <c r="K107" i="21"/>
  <c r="N107" i="21" s="1"/>
  <c r="K111" i="21"/>
  <c r="N111" i="21" s="1"/>
  <c r="L121" i="21"/>
  <c r="C115" i="22" s="1"/>
  <c r="L125" i="21"/>
  <c r="C119" i="22" s="1"/>
  <c r="K129" i="21"/>
  <c r="B123" i="22" s="1"/>
  <c r="K123" i="22" s="1"/>
  <c r="L136" i="21"/>
  <c r="C130" i="22" s="1"/>
  <c r="L143" i="21"/>
  <c r="C137" i="22" s="1"/>
  <c r="L147" i="21"/>
  <c r="C141" i="22" s="1"/>
  <c r="K155" i="21"/>
  <c r="K159" i="21"/>
  <c r="N159" i="21" s="1"/>
  <c r="K163" i="21"/>
  <c r="N163" i="21" s="1"/>
  <c r="K167" i="21"/>
  <c r="K171" i="21"/>
  <c r="B165" i="22" s="1"/>
  <c r="L192" i="21"/>
  <c r="C186" i="22" s="1"/>
  <c r="L200" i="21"/>
  <c r="C194" i="22" s="1"/>
  <c r="L204" i="21"/>
  <c r="C198" i="22" s="1"/>
  <c r="L208" i="21"/>
  <c r="C202" i="22" s="1"/>
  <c r="L212" i="21"/>
  <c r="C206" i="22" s="1"/>
  <c r="L216" i="21"/>
  <c r="C210" i="22" s="1"/>
  <c r="L224" i="21"/>
  <c r="C218" i="22" s="1"/>
  <c r="K241" i="21"/>
  <c r="B235" i="22" s="1"/>
  <c r="L235" i="22" s="1"/>
  <c r="L245" i="21"/>
  <c r="C239" i="22" s="1"/>
  <c r="K259" i="21"/>
  <c r="L276" i="21"/>
  <c r="C270" i="22" s="1"/>
  <c r="L300" i="21"/>
  <c r="C294" i="22" s="1"/>
  <c r="K319" i="21"/>
  <c r="K335" i="21"/>
  <c r="B329" i="22" s="1"/>
  <c r="L356" i="21"/>
  <c r="C350" i="22" s="1"/>
  <c r="L361" i="21"/>
  <c r="C355" i="22" s="1"/>
  <c r="K385" i="21"/>
  <c r="B379" i="22" s="1"/>
  <c r="B379" i="23" s="1"/>
  <c r="K401" i="21"/>
  <c r="B395" i="22" s="1"/>
  <c r="L405" i="21"/>
  <c r="C399" i="22" s="1"/>
  <c r="K421" i="21"/>
  <c r="K443" i="21"/>
  <c r="K449" i="21"/>
  <c r="B443" i="22" s="1"/>
  <c r="K443" i="22" s="1"/>
  <c r="R472" i="22"/>
  <c r="K472" i="22"/>
  <c r="B115" i="22"/>
  <c r="B115" i="23" s="1"/>
  <c r="N121" i="21"/>
  <c r="B89" i="22"/>
  <c r="L13" i="21"/>
  <c r="C7" i="22" s="1"/>
  <c r="K19" i="21"/>
  <c r="N21" i="21"/>
  <c r="N33" i="21"/>
  <c r="K43" i="21"/>
  <c r="N43" i="21" s="1"/>
  <c r="L46" i="21"/>
  <c r="C40" i="22" s="1"/>
  <c r="L49" i="21"/>
  <c r="C43" i="22" s="1"/>
  <c r="L52" i="21"/>
  <c r="C46" i="22" s="1"/>
  <c r="L63" i="21"/>
  <c r="C57" i="22" s="1"/>
  <c r="L67" i="21"/>
  <c r="C61" i="22" s="1"/>
  <c r="L85" i="21"/>
  <c r="C79" i="22" s="1"/>
  <c r="K89" i="21"/>
  <c r="B83" i="22" s="1"/>
  <c r="L107" i="21"/>
  <c r="C101" i="22" s="1"/>
  <c r="L111" i="21"/>
  <c r="C105" i="22" s="1"/>
  <c r="K115" i="21"/>
  <c r="L129" i="21"/>
  <c r="C123" i="22" s="1"/>
  <c r="K133" i="21"/>
  <c r="B127" i="22" s="1"/>
  <c r="E127" i="22" s="1"/>
  <c r="L140" i="21"/>
  <c r="C134" i="22" s="1"/>
  <c r="L180" i="21"/>
  <c r="C174" i="22" s="1"/>
  <c r="L184" i="21"/>
  <c r="C178" i="22" s="1"/>
  <c r="L188" i="21"/>
  <c r="C182" i="22" s="1"/>
  <c r="K197" i="21"/>
  <c r="L220" i="21"/>
  <c r="C214" i="22" s="1"/>
  <c r="K229" i="21"/>
  <c r="L233" i="21"/>
  <c r="C227" i="22" s="1"/>
  <c r="K237" i="21"/>
  <c r="B231" i="22" s="1"/>
  <c r="L241" i="21"/>
  <c r="C235" i="22" s="1"/>
  <c r="K255" i="21"/>
  <c r="L268" i="21"/>
  <c r="C262" i="22" s="1"/>
  <c r="L272" i="21"/>
  <c r="C266" i="22" s="1"/>
  <c r="K281" i="21"/>
  <c r="B275" i="22" s="1"/>
  <c r="K285" i="21"/>
  <c r="B279" i="22" s="1"/>
  <c r="K289" i="21"/>
  <c r="B283" i="22" s="1"/>
  <c r="K293" i="21"/>
  <c r="L296" i="21"/>
  <c r="C290" i="22" s="1"/>
  <c r="K305" i="21"/>
  <c r="B299" i="22" s="1"/>
  <c r="K315" i="21"/>
  <c r="B309" i="22" s="1"/>
  <c r="K325" i="21"/>
  <c r="B319" i="22" s="1"/>
  <c r="K341" i="21"/>
  <c r="K373" i="21"/>
  <c r="L397" i="21"/>
  <c r="C391" i="22" s="1"/>
  <c r="L401" i="21"/>
  <c r="C395" i="22" s="1"/>
  <c r="K411" i="21"/>
  <c r="N411" i="21" s="1"/>
  <c r="K439" i="21"/>
  <c r="L8" i="21"/>
  <c r="C2" i="22" s="1"/>
  <c r="Y19" i="22" s="1"/>
  <c r="K11" i="21"/>
  <c r="N11" i="21" s="1"/>
  <c r="L16" i="21"/>
  <c r="C10" i="22" s="1"/>
  <c r="L19" i="21"/>
  <c r="C13" i="22" s="1"/>
  <c r="K25" i="21"/>
  <c r="N25" i="21" s="1"/>
  <c r="L28" i="21"/>
  <c r="C22" i="22" s="1"/>
  <c r="K31" i="21"/>
  <c r="N31" i="21" s="1"/>
  <c r="K37" i="21"/>
  <c r="B31" i="22" s="1"/>
  <c r="L40" i="21"/>
  <c r="C34" i="22" s="1"/>
  <c r="L43" i="21"/>
  <c r="C37" i="22" s="1"/>
  <c r="L56" i="21"/>
  <c r="C50" i="22" s="1"/>
  <c r="L60" i="21"/>
  <c r="C54" i="22" s="1"/>
  <c r="K71" i="21"/>
  <c r="N71" i="21" s="1"/>
  <c r="L89" i="21"/>
  <c r="C83" i="22" s="1"/>
  <c r="K93" i="21"/>
  <c r="B87" i="22" s="1"/>
  <c r="A87" i="22" s="1"/>
  <c r="L96" i="21"/>
  <c r="C90" i="22" s="1"/>
  <c r="L100" i="21"/>
  <c r="C94" i="22" s="1"/>
  <c r="L104" i="21"/>
  <c r="C98" i="22" s="1"/>
  <c r="K119" i="21"/>
  <c r="L133" i="21"/>
  <c r="C127" i="22" s="1"/>
  <c r="K137" i="21"/>
  <c r="L144" i="21"/>
  <c r="C138" i="22" s="1"/>
  <c r="L148" i="21"/>
  <c r="C142" i="22" s="1"/>
  <c r="L152" i="21"/>
  <c r="C146" i="22" s="1"/>
  <c r="L156" i="21"/>
  <c r="C150" i="22" s="1"/>
  <c r="L160" i="21"/>
  <c r="C154" i="22" s="1"/>
  <c r="L164" i="21"/>
  <c r="C158" i="22" s="1"/>
  <c r="K177" i="21"/>
  <c r="K193" i="21"/>
  <c r="B187" i="22" s="1"/>
  <c r="L197" i="21"/>
  <c r="C191" i="22" s="1"/>
  <c r="K201" i="21"/>
  <c r="B195" i="22" s="1"/>
  <c r="A195" i="22" s="1"/>
  <c r="K205" i="21"/>
  <c r="B199" i="22" s="1"/>
  <c r="A199" i="22" s="1"/>
  <c r="K209" i="21"/>
  <c r="B203" i="22" s="1"/>
  <c r="K203" i="22" s="1"/>
  <c r="K213" i="21"/>
  <c r="B207" i="22" s="1"/>
  <c r="K217" i="21"/>
  <c r="K225" i="21"/>
  <c r="B219" i="22" s="1"/>
  <c r="L237" i="21"/>
  <c r="C231" i="22" s="1"/>
  <c r="K251" i="21"/>
  <c r="K265" i="21"/>
  <c r="L277" i="21"/>
  <c r="C271" i="22" s="1"/>
  <c r="L281" i="21"/>
  <c r="C275" i="22" s="1"/>
  <c r="L285" i="21"/>
  <c r="C279" i="22" s="1"/>
  <c r="L289" i="21"/>
  <c r="C283" i="22" s="1"/>
  <c r="L293" i="21"/>
  <c r="C287" i="22" s="1"/>
  <c r="K301" i="21"/>
  <c r="B295" i="22" s="1"/>
  <c r="K331" i="21"/>
  <c r="L352" i="21"/>
  <c r="C346" i="22" s="1"/>
  <c r="L357" i="21"/>
  <c r="C351" i="22" s="1"/>
  <c r="K393" i="21"/>
  <c r="K417" i="21"/>
  <c r="L428" i="21"/>
  <c r="C422" i="22" s="1"/>
  <c r="F462" i="22"/>
  <c r="F523" i="22"/>
  <c r="A563" i="22"/>
  <c r="N93" i="21"/>
  <c r="N153" i="21"/>
  <c r="N241" i="21"/>
  <c r="N297" i="21"/>
  <c r="N321" i="21"/>
  <c r="N369" i="21"/>
  <c r="N449" i="21"/>
  <c r="M464" i="21"/>
  <c r="D458" i="22" s="1"/>
  <c r="C458" i="23" s="1"/>
  <c r="M480" i="21"/>
  <c r="D474" i="22" s="1"/>
  <c r="C474" i="23" s="1"/>
  <c r="P59" i="21"/>
  <c r="P93" i="21"/>
  <c r="N109" i="21"/>
  <c r="P131" i="21"/>
  <c r="P147" i="21"/>
  <c r="N161" i="21"/>
  <c r="P171" i="21"/>
  <c r="P181" i="21"/>
  <c r="P195" i="21"/>
  <c r="P201" i="21"/>
  <c r="P221" i="21"/>
  <c r="P259" i="21"/>
  <c r="N273" i="21"/>
  <c r="P349" i="21"/>
  <c r="P387" i="21"/>
  <c r="N401" i="21"/>
  <c r="M517" i="21"/>
  <c r="D511" i="22" s="1"/>
  <c r="B97" i="22"/>
  <c r="B179" i="22"/>
  <c r="A179" i="22" s="1"/>
  <c r="N17" i="21"/>
  <c r="N65" i="21"/>
  <c r="N225" i="21"/>
  <c r="N249" i="21"/>
  <c r="N433" i="21"/>
  <c r="P65" i="21"/>
  <c r="M104" i="21"/>
  <c r="D98" i="22" s="1"/>
  <c r="C98" i="23" s="1"/>
  <c r="P165" i="21"/>
  <c r="P179" i="21"/>
  <c r="P185" i="21"/>
  <c r="P205" i="21"/>
  <c r="P219" i="21"/>
  <c r="P229" i="21"/>
  <c r="P249" i="21"/>
  <c r="P329" i="21"/>
  <c r="P347" i="21"/>
  <c r="P357" i="21"/>
  <c r="P377" i="21"/>
  <c r="B57" i="22"/>
  <c r="B101" i="22"/>
  <c r="M128" i="21"/>
  <c r="D122" i="22" s="1"/>
  <c r="C122" i="23" s="1"/>
  <c r="N329" i="21"/>
  <c r="N353" i="21"/>
  <c r="P63" i="21"/>
  <c r="N97" i="21"/>
  <c r="N129" i="21"/>
  <c r="M136" i="21"/>
  <c r="D130" i="22" s="1"/>
  <c r="C130" i="23" s="1"/>
  <c r="N145" i="21"/>
  <c r="P247" i="21"/>
  <c r="P253" i="21"/>
  <c r="N281" i="21"/>
  <c r="P299" i="21"/>
  <c r="P309" i="21"/>
  <c r="P323" i="21"/>
  <c r="P333" i="21"/>
  <c r="P375" i="21"/>
  <c r="P381" i="21"/>
  <c r="N409" i="21"/>
  <c r="P427" i="21"/>
  <c r="P437" i="21"/>
  <c r="P451" i="21"/>
  <c r="B65" i="22"/>
  <c r="B65" i="23" s="1"/>
  <c r="N53" i="21"/>
  <c r="N141" i="21"/>
  <c r="N305" i="21"/>
  <c r="N377" i="21"/>
  <c r="M804" i="21"/>
  <c r="M16" i="21"/>
  <c r="D10" i="22" s="1"/>
  <c r="C10" i="23" s="1"/>
  <c r="P97" i="21"/>
  <c r="P117" i="21"/>
  <c r="P163" i="21"/>
  <c r="N193" i="21"/>
  <c r="P203" i="21"/>
  <c r="P213" i="21"/>
  <c r="N233" i="21"/>
  <c r="N257" i="21"/>
  <c r="P275" i="21"/>
  <c r="N289" i="21"/>
  <c r="N313" i="21"/>
  <c r="N337" i="21"/>
  <c r="N361" i="21"/>
  <c r="P403" i="21"/>
  <c r="N441" i="21"/>
  <c r="B9" i="22"/>
  <c r="L9" i="22" s="1"/>
  <c r="B121" i="22"/>
  <c r="N35" i="21"/>
  <c r="B29" i="22"/>
  <c r="B35" i="23"/>
  <c r="K35" i="22"/>
  <c r="O35" i="22" s="1"/>
  <c r="L35" i="22"/>
  <c r="M44" i="21"/>
  <c r="D38" i="22" s="1"/>
  <c r="C38" i="23" s="1"/>
  <c r="M47" i="21"/>
  <c r="D41" i="22" s="1"/>
  <c r="C41" i="23" s="1"/>
  <c r="M76" i="21"/>
  <c r="D70" i="22" s="1"/>
  <c r="C70" i="23" s="1"/>
  <c r="M79" i="21"/>
  <c r="D73" i="22" s="1"/>
  <c r="C73" i="23" s="1"/>
  <c r="M84" i="21"/>
  <c r="D78" i="22" s="1"/>
  <c r="C78" i="23" s="1"/>
  <c r="N87" i="21"/>
  <c r="B81" i="22"/>
  <c r="M100" i="21"/>
  <c r="D94" i="22" s="1"/>
  <c r="C94" i="23" s="1"/>
  <c r="M103" i="21"/>
  <c r="D97" i="22" s="1"/>
  <c r="C97" i="23" s="1"/>
  <c r="B107" i="23"/>
  <c r="E107" i="22"/>
  <c r="A107" i="22"/>
  <c r="K107" i="22"/>
  <c r="O107" i="22" s="1"/>
  <c r="M119" i="21"/>
  <c r="D113" i="22" s="1"/>
  <c r="C113" i="23" s="1"/>
  <c r="M134" i="21"/>
  <c r="D128" i="22" s="1"/>
  <c r="C128" i="23" s="1"/>
  <c r="B131" i="22"/>
  <c r="N137" i="21"/>
  <c r="M142" i="21"/>
  <c r="D136" i="22" s="1"/>
  <c r="C136" i="23" s="1"/>
  <c r="M145" i="21"/>
  <c r="D139" i="22" s="1"/>
  <c r="C139" i="23" s="1"/>
  <c r="M156" i="21"/>
  <c r="D150" i="22" s="1"/>
  <c r="C150" i="23" s="1"/>
  <c r="M159" i="21"/>
  <c r="D153" i="22" s="1"/>
  <c r="C153" i="23" s="1"/>
  <c r="M199" i="21"/>
  <c r="D193" i="22" s="1"/>
  <c r="C193" i="23" s="1"/>
  <c r="M213" i="21"/>
  <c r="D207" i="22" s="1"/>
  <c r="C207" i="23" s="1"/>
  <c r="M218" i="21"/>
  <c r="D212" i="22" s="1"/>
  <c r="C212" i="23" s="1"/>
  <c r="M224" i="21"/>
  <c r="D218" i="22" s="1"/>
  <c r="C218" i="23" s="1"/>
  <c r="M227" i="21"/>
  <c r="D221" i="22" s="1"/>
  <c r="C221" i="23" s="1"/>
  <c r="M238" i="21"/>
  <c r="D232" i="22" s="1"/>
  <c r="C232" i="23" s="1"/>
  <c r="M244" i="21"/>
  <c r="D238" i="22" s="1"/>
  <c r="C238" i="23" s="1"/>
  <c r="M253" i="21"/>
  <c r="D247" i="22" s="1"/>
  <c r="C247" i="23" s="1"/>
  <c r="M258" i="21"/>
  <c r="D252" i="22" s="1"/>
  <c r="C252" i="23" s="1"/>
  <c r="B255" i="22"/>
  <c r="N261" i="21"/>
  <c r="M273" i="21"/>
  <c r="D267" i="22" s="1"/>
  <c r="C267" i="23" s="1"/>
  <c r="M284" i="21"/>
  <c r="D278" i="22" s="1"/>
  <c r="C278" i="23" s="1"/>
  <c r="M287" i="21"/>
  <c r="D281" i="22" s="1"/>
  <c r="C281" i="23" s="1"/>
  <c r="B315" i="23"/>
  <c r="L315" i="22"/>
  <c r="E315" i="22"/>
  <c r="K315" i="22"/>
  <c r="A315" i="22"/>
  <c r="M327" i="21"/>
  <c r="D321" i="22" s="1"/>
  <c r="C321" i="23" s="1"/>
  <c r="M341" i="21"/>
  <c r="D335" i="22" s="1"/>
  <c r="C335" i="23" s="1"/>
  <c r="M346" i="21"/>
  <c r="D340" i="22" s="1"/>
  <c r="C340" i="23" s="1"/>
  <c r="M352" i="21"/>
  <c r="D346" i="22" s="1"/>
  <c r="C346" i="23" s="1"/>
  <c r="M355" i="21"/>
  <c r="D349" i="22" s="1"/>
  <c r="C349" i="23" s="1"/>
  <c r="M366" i="21"/>
  <c r="D360" i="22" s="1"/>
  <c r="C360" i="23" s="1"/>
  <c r="M372" i="21"/>
  <c r="D366" i="22" s="1"/>
  <c r="C366" i="23" s="1"/>
  <c r="M381" i="21"/>
  <c r="D375" i="22" s="1"/>
  <c r="C375" i="23" s="1"/>
  <c r="M386" i="21"/>
  <c r="D380" i="22" s="1"/>
  <c r="C380" i="23" s="1"/>
  <c r="M401" i="21"/>
  <c r="D395" i="22" s="1"/>
  <c r="C395" i="23" s="1"/>
  <c r="M412" i="21"/>
  <c r="D406" i="22" s="1"/>
  <c r="C406" i="23" s="1"/>
  <c r="M415" i="21"/>
  <c r="D409" i="22" s="1"/>
  <c r="C409" i="23" s="1"/>
  <c r="M455" i="21"/>
  <c r="D449" i="22" s="1"/>
  <c r="C449" i="23" s="1"/>
  <c r="M456" i="21"/>
  <c r="D450" i="22" s="1"/>
  <c r="C450" i="23" s="1"/>
  <c r="B455" i="23"/>
  <c r="N455" i="22"/>
  <c r="F455" i="22"/>
  <c r="K455" i="22"/>
  <c r="A455" i="22"/>
  <c r="O455" i="22"/>
  <c r="E455" i="22"/>
  <c r="R455" i="22"/>
  <c r="L455" i="22"/>
  <c r="G455" i="22"/>
  <c r="M455" i="22"/>
  <c r="H455" i="22"/>
  <c r="I455" i="22" s="1"/>
  <c r="J455" i="22" s="1"/>
  <c r="B467" i="23"/>
  <c r="R467" i="22"/>
  <c r="H467" i="22"/>
  <c r="G467" i="22"/>
  <c r="L467" i="22"/>
  <c r="E467" i="22"/>
  <c r="O467" i="22"/>
  <c r="A467" i="22"/>
  <c r="K467" i="22"/>
  <c r="M467" i="22"/>
  <c r="N467" i="22"/>
  <c r="F467" i="22"/>
  <c r="M487" i="21"/>
  <c r="D481" i="22" s="1"/>
  <c r="C481" i="23" s="1"/>
  <c r="M488" i="21"/>
  <c r="D482" i="22" s="1"/>
  <c r="C482" i="23" s="1"/>
  <c r="N524" i="22"/>
  <c r="F524" i="22"/>
  <c r="G524" i="22"/>
  <c r="O524" i="22"/>
  <c r="M524" i="22"/>
  <c r="L524" i="22"/>
  <c r="E524" i="22"/>
  <c r="A524" i="22"/>
  <c r="K524" i="22"/>
  <c r="R524" i="22"/>
  <c r="H524" i="22"/>
  <c r="I524" i="22" s="1"/>
  <c r="J524" i="22" s="1"/>
  <c r="M560" i="21"/>
  <c r="D554" i="22" s="1"/>
  <c r="M561" i="21"/>
  <c r="D555" i="22" s="1"/>
  <c r="M563" i="21"/>
  <c r="D557" i="22" s="1"/>
  <c r="L15" i="22"/>
  <c r="E35" i="22"/>
  <c r="B101" i="23"/>
  <c r="E101" i="22"/>
  <c r="L101" i="22"/>
  <c r="K101" i="22"/>
  <c r="A101" i="22"/>
  <c r="M12" i="21"/>
  <c r="D6" i="22" s="1"/>
  <c r="C6" i="23" s="1"/>
  <c r="B15" i="23"/>
  <c r="K15" i="22"/>
  <c r="O15" i="22" s="1"/>
  <c r="A15" i="22"/>
  <c r="M24" i="21"/>
  <c r="D18" i="22" s="1"/>
  <c r="C18" i="23" s="1"/>
  <c r="M27" i="21"/>
  <c r="D21" i="22" s="1"/>
  <c r="C21" i="23" s="1"/>
  <c r="N47" i="21"/>
  <c r="B41" i="22"/>
  <c r="B47" i="23"/>
  <c r="K47" i="22"/>
  <c r="O47" i="22" s="1"/>
  <c r="A47" i="22"/>
  <c r="E47" i="22"/>
  <c r="M56" i="21"/>
  <c r="D50" i="22" s="1"/>
  <c r="C50" i="23" s="1"/>
  <c r="M69" i="21"/>
  <c r="D63" i="22" s="1"/>
  <c r="C63" i="23" s="1"/>
  <c r="M74" i="21"/>
  <c r="D68" i="22" s="1"/>
  <c r="C68" i="23" s="1"/>
  <c r="M77" i="21"/>
  <c r="D71" i="22" s="1"/>
  <c r="C71" i="23" s="1"/>
  <c r="M108" i="21"/>
  <c r="D102" i="22" s="1"/>
  <c r="C102" i="23" s="1"/>
  <c r="M111" i="21"/>
  <c r="D105" i="22" s="1"/>
  <c r="C105" i="23" s="1"/>
  <c r="M116" i="21"/>
  <c r="D110" i="22" s="1"/>
  <c r="C110" i="23" s="1"/>
  <c r="N119" i="21"/>
  <c r="B113" i="22"/>
  <c r="M132" i="21"/>
  <c r="D126" i="22" s="1"/>
  <c r="C126" i="23" s="1"/>
  <c r="M135" i="21"/>
  <c r="D129" i="22" s="1"/>
  <c r="C129" i="23" s="1"/>
  <c r="B139" i="23"/>
  <c r="E139" i="22"/>
  <c r="A139" i="22"/>
  <c r="K139" i="22"/>
  <c r="O139" i="22" s="1"/>
  <c r="M151" i="21"/>
  <c r="D145" i="22" s="1"/>
  <c r="C145" i="23" s="1"/>
  <c r="M165" i="21"/>
  <c r="D159" i="22" s="1"/>
  <c r="C159" i="23" s="1"/>
  <c r="M170" i="21"/>
  <c r="D164" i="22" s="1"/>
  <c r="C164" i="23" s="1"/>
  <c r="M176" i="21"/>
  <c r="D170" i="22" s="1"/>
  <c r="C170" i="23" s="1"/>
  <c r="M179" i="21"/>
  <c r="D173" i="22" s="1"/>
  <c r="C173" i="23" s="1"/>
  <c r="M190" i="21"/>
  <c r="D184" i="22" s="1"/>
  <c r="C184" i="23" s="1"/>
  <c r="M196" i="21"/>
  <c r="D190" i="22" s="1"/>
  <c r="C190" i="23" s="1"/>
  <c r="B193" i="22"/>
  <c r="N199" i="21"/>
  <c r="M205" i="21"/>
  <c r="D199" i="22" s="1"/>
  <c r="C199" i="23" s="1"/>
  <c r="M210" i="21"/>
  <c r="D204" i="22" s="1"/>
  <c r="C204" i="23" s="1"/>
  <c r="M225" i="21"/>
  <c r="D219" i="22" s="1"/>
  <c r="C219" i="23" s="1"/>
  <c r="M236" i="21"/>
  <c r="D230" i="22" s="1"/>
  <c r="C230" i="23" s="1"/>
  <c r="M239" i="21"/>
  <c r="D233" i="22" s="1"/>
  <c r="C233" i="23" s="1"/>
  <c r="M279" i="21"/>
  <c r="D273" i="22" s="1"/>
  <c r="C273" i="23" s="1"/>
  <c r="M293" i="21"/>
  <c r="D287" i="22" s="1"/>
  <c r="C287" i="23" s="1"/>
  <c r="M298" i="21"/>
  <c r="D292" i="22" s="1"/>
  <c r="C292" i="23" s="1"/>
  <c r="M304" i="21"/>
  <c r="D298" i="22" s="1"/>
  <c r="C298" i="23" s="1"/>
  <c r="M307" i="21"/>
  <c r="D301" i="22" s="1"/>
  <c r="C301" i="23" s="1"/>
  <c r="M318" i="21"/>
  <c r="D312" i="22" s="1"/>
  <c r="C312" i="23" s="1"/>
  <c r="M324" i="21"/>
  <c r="D318" i="22" s="1"/>
  <c r="C318" i="23" s="1"/>
  <c r="B321" i="22"/>
  <c r="N327" i="21"/>
  <c r="M333" i="21"/>
  <c r="D327" i="22" s="1"/>
  <c r="C327" i="23" s="1"/>
  <c r="M338" i="21"/>
  <c r="D332" i="22" s="1"/>
  <c r="C332" i="23" s="1"/>
  <c r="B335" i="22"/>
  <c r="N341" i="21"/>
  <c r="M353" i="21"/>
  <c r="D347" i="22" s="1"/>
  <c r="C347" i="23" s="1"/>
  <c r="M364" i="21"/>
  <c r="D358" i="22" s="1"/>
  <c r="C358" i="23" s="1"/>
  <c r="M367" i="21"/>
  <c r="D361" i="22" s="1"/>
  <c r="C361" i="23" s="1"/>
  <c r="M407" i="21"/>
  <c r="D401" i="22" s="1"/>
  <c r="C401" i="23" s="1"/>
  <c r="M421" i="21"/>
  <c r="D415" i="22" s="1"/>
  <c r="C415" i="23" s="1"/>
  <c r="M426" i="21"/>
  <c r="D420" i="22" s="1"/>
  <c r="C420" i="23" s="1"/>
  <c r="M432" i="21"/>
  <c r="D426" i="22" s="1"/>
  <c r="C426" i="23" s="1"/>
  <c r="M435" i="21"/>
  <c r="D429" i="22" s="1"/>
  <c r="C429" i="23" s="1"/>
  <c r="M446" i="21"/>
  <c r="D440" i="22" s="1"/>
  <c r="C440" i="23" s="1"/>
  <c r="M452" i="21"/>
  <c r="D446" i="22" s="1"/>
  <c r="C446" i="23" s="1"/>
  <c r="B449" i="23"/>
  <c r="L449" i="22"/>
  <c r="K449" i="22"/>
  <c r="G449" i="22"/>
  <c r="R449" i="22"/>
  <c r="E449" i="22"/>
  <c r="O449" i="22"/>
  <c r="N449" i="22"/>
  <c r="A449" i="22"/>
  <c r="F449" i="22"/>
  <c r="M449" i="22"/>
  <c r="H449" i="22"/>
  <c r="B481" i="23"/>
  <c r="L481" i="22"/>
  <c r="R481" i="22"/>
  <c r="H481" i="22"/>
  <c r="G481" i="22"/>
  <c r="K481" i="22"/>
  <c r="O481" i="22"/>
  <c r="A481" i="22"/>
  <c r="N481" i="22"/>
  <c r="M481" i="22"/>
  <c r="F481" i="22"/>
  <c r="E481" i="22"/>
  <c r="L15" i="23"/>
  <c r="K9" i="23"/>
  <c r="Z25" i="22"/>
  <c r="Y32" i="22" s="1"/>
  <c r="B19" i="22"/>
  <c r="L123" i="22"/>
  <c r="B323" i="23"/>
  <c r="L323" i="22"/>
  <c r="K323" i="22"/>
  <c r="E323" i="22"/>
  <c r="A323" i="22"/>
  <c r="K551" i="22"/>
  <c r="A551" i="22"/>
  <c r="N551" i="22"/>
  <c r="E551" i="22"/>
  <c r="H551" i="22"/>
  <c r="G551" i="22"/>
  <c r="R551" i="22"/>
  <c r="F551" i="22"/>
  <c r="M551" i="22"/>
  <c r="O551" i="22"/>
  <c r="L551" i="22"/>
  <c r="M10" i="21"/>
  <c r="D4" i="22" s="1"/>
  <c r="C4" i="23" s="1"/>
  <c r="N27" i="21"/>
  <c r="B21" i="22"/>
  <c r="B27" i="23"/>
  <c r="E27" i="22"/>
  <c r="L27" i="22"/>
  <c r="A27" i="22"/>
  <c r="K27" i="22"/>
  <c r="M36" i="21"/>
  <c r="D30" i="22" s="1"/>
  <c r="C30" i="23" s="1"/>
  <c r="M39" i="21"/>
  <c r="D33" i="22" s="1"/>
  <c r="C33" i="23" s="1"/>
  <c r="N41" i="21"/>
  <c r="P61" i="21"/>
  <c r="M85" i="21"/>
  <c r="D79" i="22" s="1"/>
  <c r="C79" i="23" s="1"/>
  <c r="M88" i="21"/>
  <c r="C82" i="23" s="1"/>
  <c r="M101" i="21"/>
  <c r="D95" i="22" s="1"/>
  <c r="C95" i="23" s="1"/>
  <c r="M106" i="21"/>
  <c r="D100" i="22" s="1"/>
  <c r="C100" i="23" s="1"/>
  <c r="M109" i="21"/>
  <c r="D103" i="22" s="1"/>
  <c r="C103" i="23" s="1"/>
  <c r="N113" i="21"/>
  <c r="P127" i="21"/>
  <c r="P129" i="21"/>
  <c r="M140" i="21"/>
  <c r="D134" i="22" s="1"/>
  <c r="C134" i="23" s="1"/>
  <c r="M143" i="21"/>
  <c r="D137" i="22" s="1"/>
  <c r="C137" i="23" s="1"/>
  <c r="M148" i="21"/>
  <c r="D142" i="22" s="1"/>
  <c r="C142" i="23" s="1"/>
  <c r="N151" i="21"/>
  <c r="B145" i="22"/>
  <c r="P153" i="21"/>
  <c r="M157" i="21"/>
  <c r="C151" i="23" s="1"/>
  <c r="M162" i="21"/>
  <c r="C156" i="23" s="1"/>
  <c r="B159" i="22"/>
  <c r="N165" i="21"/>
  <c r="P173" i="21"/>
  <c r="M177" i="21"/>
  <c r="D171" i="22" s="1"/>
  <c r="C171" i="23" s="1"/>
  <c r="M188" i="21"/>
  <c r="D182" i="22" s="1"/>
  <c r="C182" i="23" s="1"/>
  <c r="M191" i="21"/>
  <c r="D185" i="22" s="1"/>
  <c r="C185" i="23" s="1"/>
  <c r="P199" i="21"/>
  <c r="P227" i="21"/>
  <c r="M231" i="21"/>
  <c r="D225" i="22" s="1"/>
  <c r="C225" i="23" s="1"/>
  <c r="M245" i="21"/>
  <c r="D239" i="22" s="1"/>
  <c r="C239" i="23" s="1"/>
  <c r="M250" i="21"/>
  <c r="D244" i="22" s="1"/>
  <c r="C244" i="23" s="1"/>
  <c r="M256" i="21"/>
  <c r="D250" i="22" s="1"/>
  <c r="C250" i="23" s="1"/>
  <c r="M259" i="21"/>
  <c r="D253" i="22" s="1"/>
  <c r="C253" i="23" s="1"/>
  <c r="P261" i="21"/>
  <c r="P267" i="21"/>
  <c r="M270" i="21"/>
  <c r="D264" i="22" s="1"/>
  <c r="C264" i="23" s="1"/>
  <c r="M276" i="21"/>
  <c r="D270" i="22" s="1"/>
  <c r="C270" i="23" s="1"/>
  <c r="P281" i="21"/>
  <c r="M285" i="21"/>
  <c r="D279" i="22" s="1"/>
  <c r="C279" i="23" s="1"/>
  <c r="M290" i="21"/>
  <c r="D284" i="22" s="1"/>
  <c r="C284" i="23" s="1"/>
  <c r="P301" i="21"/>
  <c r="M305" i="21"/>
  <c r="D299" i="22" s="1"/>
  <c r="C299" i="23" s="1"/>
  <c r="M316" i="21"/>
  <c r="D310" i="22" s="1"/>
  <c r="C310" i="23" s="1"/>
  <c r="M319" i="21"/>
  <c r="D313" i="22" s="1"/>
  <c r="C313" i="23" s="1"/>
  <c r="P327" i="21"/>
  <c r="P355" i="21"/>
  <c r="M359" i="21"/>
  <c r="D353" i="22" s="1"/>
  <c r="C353" i="23" s="1"/>
  <c r="M373" i="21"/>
  <c r="D367" i="22" s="1"/>
  <c r="C367" i="23" s="1"/>
  <c r="M378" i="21"/>
  <c r="D372" i="22" s="1"/>
  <c r="C372" i="23" s="1"/>
  <c r="M384" i="21"/>
  <c r="D378" i="22" s="1"/>
  <c r="C378" i="23" s="1"/>
  <c r="M387" i="21"/>
  <c r="D381" i="22" s="1"/>
  <c r="C381" i="23" s="1"/>
  <c r="P389" i="21"/>
  <c r="P395" i="21"/>
  <c r="M398" i="21"/>
  <c r="D392" i="22" s="1"/>
  <c r="C392" i="23" s="1"/>
  <c r="M404" i="21"/>
  <c r="D398" i="22" s="1"/>
  <c r="C398" i="23" s="1"/>
  <c r="B401" i="22"/>
  <c r="N407" i="21"/>
  <c r="P409" i="21"/>
  <c r="M413" i="21"/>
  <c r="D407" i="22" s="1"/>
  <c r="C407" i="23" s="1"/>
  <c r="M418" i="21"/>
  <c r="D412" i="22" s="1"/>
  <c r="C412" i="23" s="1"/>
  <c r="B415" i="22"/>
  <c r="N421" i="21"/>
  <c r="P429" i="21"/>
  <c r="M433" i="21"/>
  <c r="D427" i="22" s="1"/>
  <c r="C427" i="23" s="1"/>
  <c r="M444" i="21"/>
  <c r="D438" i="22" s="1"/>
  <c r="C438" i="23" s="1"/>
  <c r="M447" i="21"/>
  <c r="D441" i="22" s="1"/>
  <c r="C441" i="23" s="1"/>
  <c r="M463" i="21"/>
  <c r="D457" i="22" s="1"/>
  <c r="C457" i="23" s="1"/>
  <c r="B475" i="23"/>
  <c r="R475" i="22"/>
  <c r="H475" i="22"/>
  <c r="M475" i="22"/>
  <c r="O475" i="22"/>
  <c r="A475" i="22"/>
  <c r="N475" i="22"/>
  <c r="L475" i="22"/>
  <c r="F475" i="22"/>
  <c r="K475" i="22"/>
  <c r="G475" i="22"/>
  <c r="E475" i="22"/>
  <c r="B492" i="23"/>
  <c r="R492" i="22"/>
  <c r="A492" i="22"/>
  <c r="M492" i="22"/>
  <c r="L492" i="22"/>
  <c r="G492" i="22"/>
  <c r="E492" i="22"/>
  <c r="O492" i="22"/>
  <c r="N492" i="22"/>
  <c r="K492" i="22"/>
  <c r="H492" i="22"/>
  <c r="F492" i="22"/>
  <c r="O515" i="22"/>
  <c r="F515" i="22"/>
  <c r="N515" i="22"/>
  <c r="E515" i="22"/>
  <c r="M515" i="22"/>
  <c r="G515" i="22"/>
  <c r="A515" i="22"/>
  <c r="L515" i="22"/>
  <c r="R515" i="22"/>
  <c r="K515" i="22"/>
  <c r="H515" i="22"/>
  <c r="M526" i="21"/>
  <c r="D520" i="22" s="1"/>
  <c r="N540" i="22"/>
  <c r="F540" i="22"/>
  <c r="O540" i="22"/>
  <c r="M540" i="22"/>
  <c r="L540" i="22"/>
  <c r="H540" i="22"/>
  <c r="E540" i="22"/>
  <c r="A540" i="22"/>
  <c r="K540" i="22"/>
  <c r="R540" i="22"/>
  <c r="G540" i="22"/>
  <c r="L47" i="22"/>
  <c r="B117" i="22"/>
  <c r="B39" i="23"/>
  <c r="K39" i="22"/>
  <c r="O39" i="22" s="1"/>
  <c r="A39" i="22"/>
  <c r="E39" i="22"/>
  <c r="L39" i="22"/>
  <c r="M48" i="21"/>
  <c r="D42" i="22" s="1"/>
  <c r="C42" i="23" s="1"/>
  <c r="M64" i="21"/>
  <c r="D58" i="22" s="1"/>
  <c r="C58" i="23" s="1"/>
  <c r="M117" i="21"/>
  <c r="D111" i="22" s="1"/>
  <c r="C111" i="23" s="1"/>
  <c r="M138" i="21"/>
  <c r="D132" i="22" s="1"/>
  <c r="C132" i="23" s="1"/>
  <c r="M197" i="21"/>
  <c r="D191" i="22" s="1"/>
  <c r="C191" i="23" s="1"/>
  <c r="M211" i="21"/>
  <c r="D205" i="22" s="1"/>
  <c r="C205" i="23" s="1"/>
  <c r="M222" i="21"/>
  <c r="D216" i="22" s="1"/>
  <c r="C216" i="23" s="1"/>
  <c r="M228" i="21"/>
  <c r="D222" i="22" s="1"/>
  <c r="C222" i="23" s="1"/>
  <c r="M242" i="21"/>
  <c r="D236" i="22" s="1"/>
  <c r="C236" i="23" s="1"/>
  <c r="B239" i="22"/>
  <c r="N245" i="21"/>
  <c r="M271" i="21"/>
  <c r="D265" i="22" s="1"/>
  <c r="C265" i="23" s="1"/>
  <c r="M330" i="21"/>
  <c r="D324" i="22" s="1"/>
  <c r="C324" i="23" s="1"/>
  <c r="M336" i="21"/>
  <c r="D330" i="22" s="1"/>
  <c r="C330" i="23" s="1"/>
  <c r="M350" i="21"/>
  <c r="D344" i="22" s="1"/>
  <c r="C344" i="23" s="1"/>
  <c r="M356" i="21"/>
  <c r="D350" i="22" s="1"/>
  <c r="C350" i="23" s="1"/>
  <c r="M370" i="21"/>
  <c r="D364" i="22" s="1"/>
  <c r="C364" i="23" s="1"/>
  <c r="N373" i="21"/>
  <c r="B367" i="22"/>
  <c r="M385" i="21"/>
  <c r="D379" i="22" s="1"/>
  <c r="C379" i="23" s="1"/>
  <c r="M396" i="21"/>
  <c r="D390" i="22" s="1"/>
  <c r="C390" i="23" s="1"/>
  <c r="M439" i="21"/>
  <c r="D433" i="22" s="1"/>
  <c r="C433" i="23" s="1"/>
  <c r="M453" i="21"/>
  <c r="D447" i="22" s="1"/>
  <c r="C447" i="23" s="1"/>
  <c r="M484" i="21"/>
  <c r="D478" i="22" s="1"/>
  <c r="C478" i="23" s="1"/>
  <c r="M515" i="21"/>
  <c r="D509" i="22" s="1"/>
  <c r="M523" i="21"/>
  <c r="D517" i="22" s="1"/>
  <c r="M535" i="21"/>
  <c r="D529" i="22" s="1"/>
  <c r="Y20" i="22"/>
  <c r="Y8" i="22"/>
  <c r="Y3" i="22"/>
  <c r="Y10" i="22"/>
  <c r="Y5" i="22"/>
  <c r="Y15" i="22"/>
  <c r="Y2" i="22"/>
  <c r="Y9" i="22"/>
  <c r="Y16" i="22"/>
  <c r="Y6" i="22"/>
  <c r="M31" i="21"/>
  <c r="D25" i="22" s="1"/>
  <c r="C25" i="23" s="1"/>
  <c r="B51" i="23"/>
  <c r="E51" i="22"/>
  <c r="L51" i="22"/>
  <c r="K51" i="22"/>
  <c r="A51" i="22"/>
  <c r="M96" i="21"/>
  <c r="D90" i="22" s="1"/>
  <c r="C90" i="23" s="1"/>
  <c r="M149" i="21"/>
  <c r="D143" i="22" s="1"/>
  <c r="C143" i="23" s="1"/>
  <c r="M163" i="21"/>
  <c r="D157" i="22" s="1"/>
  <c r="C157" i="23" s="1"/>
  <c r="N183" i="21"/>
  <c r="B177" i="22"/>
  <c r="M194" i="21"/>
  <c r="C188" i="23" s="1"/>
  <c r="M209" i="21"/>
  <c r="D203" i="22" s="1"/>
  <c r="C203" i="23" s="1"/>
  <c r="M220" i="21"/>
  <c r="D214" i="22" s="1"/>
  <c r="C214" i="23" s="1"/>
  <c r="M282" i="21"/>
  <c r="D276" i="22" s="1"/>
  <c r="C276" i="23" s="1"/>
  <c r="M291" i="21"/>
  <c r="D285" i="22" s="1"/>
  <c r="C285" i="23" s="1"/>
  <c r="M302" i="21"/>
  <c r="D296" i="22" s="1"/>
  <c r="C296" i="23" s="1"/>
  <c r="M308" i="21"/>
  <c r="D302" i="22" s="1"/>
  <c r="C302" i="23" s="1"/>
  <c r="M322" i="21"/>
  <c r="D316" i="22" s="1"/>
  <c r="C316" i="23" s="1"/>
  <c r="M351" i="21"/>
  <c r="D345" i="22" s="1"/>
  <c r="C345" i="23" s="1"/>
  <c r="M391" i="21"/>
  <c r="D385" i="22" s="1"/>
  <c r="C385" i="23" s="1"/>
  <c r="M405" i="21"/>
  <c r="D399" i="22" s="1"/>
  <c r="C399" i="23" s="1"/>
  <c r="M410" i="21"/>
  <c r="D404" i="22" s="1"/>
  <c r="C404" i="23" s="1"/>
  <c r="M416" i="21"/>
  <c r="D410" i="22" s="1"/>
  <c r="C410" i="23" s="1"/>
  <c r="M450" i="21"/>
  <c r="D444" i="22" s="1"/>
  <c r="C444" i="23" s="1"/>
  <c r="M471" i="21"/>
  <c r="D465" i="22" s="1"/>
  <c r="C465" i="23" s="1"/>
  <c r="B471" i="23"/>
  <c r="N471" i="22"/>
  <c r="F471" i="22"/>
  <c r="M471" i="22"/>
  <c r="L471" i="22"/>
  <c r="R471" i="22"/>
  <c r="H471" i="22"/>
  <c r="G471" i="22"/>
  <c r="A471" i="22"/>
  <c r="O471" i="22"/>
  <c r="K471" i="22"/>
  <c r="E471" i="22"/>
  <c r="B483" i="23"/>
  <c r="K483" i="22"/>
  <c r="A483" i="22"/>
  <c r="N483" i="22"/>
  <c r="E483" i="22"/>
  <c r="L483" i="22"/>
  <c r="H483" i="22"/>
  <c r="G483" i="22"/>
  <c r="R483" i="22"/>
  <c r="O483" i="22"/>
  <c r="M483" i="22"/>
  <c r="F483" i="22"/>
  <c r="M518" i="21"/>
  <c r="D512" i="22" s="1"/>
  <c r="M528" i="21"/>
  <c r="D522" i="22" s="1"/>
  <c r="M531" i="21"/>
  <c r="D525" i="22" s="1"/>
  <c r="N556" i="22"/>
  <c r="F556" i="22"/>
  <c r="R556" i="22"/>
  <c r="H556" i="22"/>
  <c r="K556" i="22"/>
  <c r="G556" i="22"/>
  <c r="E556" i="22"/>
  <c r="M556" i="22"/>
  <c r="A556" i="22"/>
  <c r="O556" i="22"/>
  <c r="L556" i="22"/>
  <c r="Y21" i="22"/>
  <c r="M8" i="21"/>
  <c r="B31" i="23"/>
  <c r="E31" i="22"/>
  <c r="L31" i="22"/>
  <c r="A31" i="22"/>
  <c r="K31" i="22"/>
  <c r="M40" i="21"/>
  <c r="D34" i="22" s="1"/>
  <c r="C34" i="23" s="1"/>
  <c r="M43" i="21"/>
  <c r="D37" i="22" s="1"/>
  <c r="C37" i="23" s="1"/>
  <c r="N45" i="21"/>
  <c r="M80" i="21"/>
  <c r="D74" i="22" s="1"/>
  <c r="C74" i="23" s="1"/>
  <c r="B77" i="22"/>
  <c r="N83" i="21"/>
  <c r="P85" i="21"/>
  <c r="B83" i="23"/>
  <c r="E83" i="22"/>
  <c r="L83" i="22"/>
  <c r="K83" i="22"/>
  <c r="A83" i="22"/>
  <c r="M94" i="21"/>
  <c r="C88" i="23" s="1"/>
  <c r="P101" i="21"/>
  <c r="M115" i="21"/>
  <c r="D109" i="22" s="1"/>
  <c r="C109" i="23" s="1"/>
  <c r="P123" i="21"/>
  <c r="P157" i="21"/>
  <c r="M161" i="21"/>
  <c r="D155" i="22" s="1"/>
  <c r="C155" i="23" s="1"/>
  <c r="M172" i="21"/>
  <c r="D166" i="22" s="1"/>
  <c r="C166" i="23" s="1"/>
  <c r="M175" i="21"/>
  <c r="D169" i="22" s="1"/>
  <c r="C169" i="23" s="1"/>
  <c r="P183" i="21"/>
  <c r="P211" i="21"/>
  <c r="M215" i="21"/>
  <c r="D209" i="22" s="1"/>
  <c r="C209" i="23" s="1"/>
  <c r="M229" i="21"/>
  <c r="C223" i="23" s="1"/>
  <c r="M234" i="21"/>
  <c r="D228" i="22" s="1"/>
  <c r="C228" i="23" s="1"/>
  <c r="M240" i="21"/>
  <c r="D234" i="22" s="1"/>
  <c r="C234" i="23" s="1"/>
  <c r="M243" i="21"/>
  <c r="D237" i="22" s="1"/>
  <c r="C237" i="23" s="1"/>
  <c r="P245" i="21"/>
  <c r="P251" i="21"/>
  <c r="M254" i="21"/>
  <c r="D248" i="22" s="1"/>
  <c r="C248" i="23" s="1"/>
  <c r="M260" i="21"/>
  <c r="D254" i="22" s="1"/>
  <c r="C254" i="23" s="1"/>
  <c r="B257" i="22"/>
  <c r="N263" i="21"/>
  <c r="P265" i="21"/>
  <c r="M269" i="21"/>
  <c r="D263" i="22" s="1"/>
  <c r="C263" i="23" s="1"/>
  <c r="M274" i="21"/>
  <c r="D268" i="22" s="1"/>
  <c r="C268" i="23" s="1"/>
  <c r="B271" i="22"/>
  <c r="N277" i="21"/>
  <c r="P285" i="21"/>
  <c r="M289" i="21"/>
  <c r="D283" i="22" s="1"/>
  <c r="C283" i="23" s="1"/>
  <c r="M300" i="21"/>
  <c r="D294" i="22" s="1"/>
  <c r="C294" i="23" s="1"/>
  <c r="M303" i="21"/>
  <c r="D297" i="22" s="1"/>
  <c r="C297" i="23" s="1"/>
  <c r="P311" i="21"/>
  <c r="P339" i="21"/>
  <c r="M343" i="21"/>
  <c r="D337" i="22" s="1"/>
  <c r="C337" i="23" s="1"/>
  <c r="M357" i="21"/>
  <c r="D351" i="22" s="1"/>
  <c r="C351" i="23" s="1"/>
  <c r="M362" i="21"/>
  <c r="D356" i="22" s="1"/>
  <c r="C356" i="23" s="1"/>
  <c r="M368" i="21"/>
  <c r="D362" i="22" s="1"/>
  <c r="C362" i="23" s="1"/>
  <c r="M371" i="21"/>
  <c r="D365" i="22" s="1"/>
  <c r="C365" i="23" s="1"/>
  <c r="P373" i="21"/>
  <c r="P379" i="21"/>
  <c r="M382" i="21"/>
  <c r="D376" i="22" s="1"/>
  <c r="C376" i="23" s="1"/>
  <c r="M388" i="21"/>
  <c r="D382" i="22" s="1"/>
  <c r="C382" i="23" s="1"/>
  <c r="P393" i="21"/>
  <c r="M397" i="21"/>
  <c r="D391" i="22" s="1"/>
  <c r="C391" i="23" s="1"/>
  <c r="M402" i="21"/>
  <c r="D396" i="22" s="1"/>
  <c r="C396" i="23" s="1"/>
  <c r="B399" i="22"/>
  <c r="N405" i="21"/>
  <c r="P413" i="21"/>
  <c r="M417" i="21"/>
  <c r="D411" i="22" s="1"/>
  <c r="C411" i="23" s="1"/>
  <c r="M428" i="21"/>
  <c r="D422" i="22" s="1"/>
  <c r="C422" i="23" s="1"/>
  <c r="M431" i="21"/>
  <c r="D425" i="22" s="1"/>
  <c r="C425" i="23" s="1"/>
  <c r="P439" i="21"/>
  <c r="B465" i="23"/>
  <c r="L465" i="22"/>
  <c r="O465" i="22"/>
  <c r="F465" i="22"/>
  <c r="N465" i="22"/>
  <c r="E465" i="22"/>
  <c r="H465" i="22"/>
  <c r="G465" i="22"/>
  <c r="A465" i="22"/>
  <c r="R465" i="22"/>
  <c r="K465" i="22"/>
  <c r="M465" i="22"/>
  <c r="M503" i="21"/>
  <c r="D497" i="22" s="1"/>
  <c r="C497" i="23" s="1"/>
  <c r="M505" i="21"/>
  <c r="D499" i="22" s="1"/>
  <c r="C499" i="23" s="1"/>
  <c r="M506" i="21"/>
  <c r="D500" i="22" s="1"/>
  <c r="C500" i="23" s="1"/>
  <c r="M550" i="21"/>
  <c r="D544" i="22" s="1"/>
  <c r="M551" i="21"/>
  <c r="D545" i="22" s="1"/>
  <c r="M553" i="21"/>
  <c r="D547" i="22" s="1"/>
  <c r="L550" i="22"/>
  <c r="M550" i="22"/>
  <c r="N550" i="22"/>
  <c r="A550" i="22"/>
  <c r="K550" i="22"/>
  <c r="R550" i="22"/>
  <c r="F550" i="22"/>
  <c r="O550" i="22"/>
  <c r="H550" i="22"/>
  <c r="I550" i="22" s="1"/>
  <c r="J550" i="22" s="1"/>
  <c r="G550" i="22"/>
  <c r="E550" i="22"/>
  <c r="B9" i="23"/>
  <c r="A9" i="22"/>
  <c r="L11" i="22"/>
  <c r="L59" i="22"/>
  <c r="B89" i="23"/>
  <c r="A89" i="22"/>
  <c r="L89" i="22"/>
  <c r="E89" i="22"/>
  <c r="K89" i="22"/>
  <c r="L107" i="22"/>
  <c r="M805" i="21"/>
  <c r="M797" i="21"/>
  <c r="M802" i="21"/>
  <c r="M794" i="21"/>
  <c r="M799" i="21"/>
  <c r="M806" i="21"/>
  <c r="M798" i="21"/>
  <c r="M791" i="21"/>
  <c r="M803" i="21"/>
  <c r="M800" i="21"/>
  <c r="M796" i="21"/>
  <c r="M793" i="21"/>
  <c r="M559" i="21"/>
  <c r="D553" i="22" s="1"/>
  <c r="M543" i="21"/>
  <c r="D537" i="22" s="1"/>
  <c r="M527" i="21"/>
  <c r="D521" i="22" s="1"/>
  <c r="M509" i="21"/>
  <c r="D503" i="22" s="1"/>
  <c r="M502" i="21"/>
  <c r="D496" i="22" s="1"/>
  <c r="C496" i="23" s="1"/>
  <c r="M495" i="21"/>
  <c r="D489" i="22" s="1"/>
  <c r="C489" i="23" s="1"/>
  <c r="M795" i="21"/>
  <c r="M792" i="21"/>
  <c r="M557" i="21"/>
  <c r="D551" i="22" s="1"/>
  <c r="M541" i="21"/>
  <c r="D535" i="22" s="1"/>
  <c r="M521" i="21"/>
  <c r="D515" i="22" s="1"/>
  <c r="M514" i="21"/>
  <c r="D508" i="22" s="1"/>
  <c r="M507" i="21"/>
  <c r="D501" i="22" s="1"/>
  <c r="M489" i="21"/>
  <c r="D483" i="22" s="1"/>
  <c r="C483" i="23" s="1"/>
  <c r="M485" i="21"/>
  <c r="D479" i="22" s="1"/>
  <c r="C479" i="23" s="1"/>
  <c r="M481" i="21"/>
  <c r="D475" i="22" s="1"/>
  <c r="C475" i="23" s="1"/>
  <c r="M477" i="21"/>
  <c r="D471" i="22" s="1"/>
  <c r="C471" i="23" s="1"/>
  <c r="M473" i="21"/>
  <c r="D467" i="22" s="1"/>
  <c r="C467" i="23" s="1"/>
  <c r="M525" i="21"/>
  <c r="D519" i="22" s="1"/>
  <c r="M522" i="21"/>
  <c r="D516" i="22" s="1"/>
  <c r="M482" i="21"/>
  <c r="D476" i="22" s="1"/>
  <c r="C476" i="23" s="1"/>
  <c r="M466" i="21"/>
  <c r="D460" i="22" s="1"/>
  <c r="C460" i="23" s="1"/>
  <c r="M146" i="21"/>
  <c r="D140" i="22" s="1"/>
  <c r="C140" i="23" s="1"/>
  <c r="M114" i="21"/>
  <c r="D108" i="22" s="1"/>
  <c r="C108" i="23" s="1"/>
  <c r="M82" i="21"/>
  <c r="D76" i="22" s="1"/>
  <c r="C76" i="23" s="1"/>
  <c r="M513" i="21"/>
  <c r="D507" i="22" s="1"/>
  <c r="M476" i="21"/>
  <c r="D470" i="22" s="1"/>
  <c r="C470" i="23" s="1"/>
  <c r="M460" i="21"/>
  <c r="D454" i="22" s="1"/>
  <c r="C454" i="23" s="1"/>
  <c r="M454" i="21"/>
  <c r="D448" i="22" s="1"/>
  <c r="C448" i="23" s="1"/>
  <c r="M438" i="21"/>
  <c r="D432" i="22" s="1"/>
  <c r="C432" i="23" s="1"/>
  <c r="M422" i="21"/>
  <c r="D416" i="22" s="1"/>
  <c r="C416" i="23" s="1"/>
  <c r="M406" i="21"/>
  <c r="D400" i="22" s="1"/>
  <c r="C400" i="23" s="1"/>
  <c r="M390" i="21"/>
  <c r="D384" i="22" s="1"/>
  <c r="C384" i="23" s="1"/>
  <c r="M374" i="21"/>
  <c r="D368" i="22" s="1"/>
  <c r="C368" i="23" s="1"/>
  <c r="M358" i="21"/>
  <c r="D352" i="22" s="1"/>
  <c r="C352" i="23" s="1"/>
  <c r="M342" i="21"/>
  <c r="D336" i="22" s="1"/>
  <c r="C336" i="23" s="1"/>
  <c r="M326" i="21"/>
  <c r="D320" i="22" s="1"/>
  <c r="C320" i="23" s="1"/>
  <c r="M310" i="21"/>
  <c r="D304" i="22" s="1"/>
  <c r="C304" i="23" s="1"/>
  <c r="M294" i="21"/>
  <c r="D288" i="22" s="1"/>
  <c r="C288" i="23" s="1"/>
  <c r="M278" i="21"/>
  <c r="D272" i="22" s="1"/>
  <c r="C272" i="23" s="1"/>
  <c r="M262" i="21"/>
  <c r="D256" i="22" s="1"/>
  <c r="C256" i="23" s="1"/>
  <c r="M246" i="21"/>
  <c r="D240" i="22" s="1"/>
  <c r="C240" i="23" s="1"/>
  <c r="M230" i="21"/>
  <c r="C224" i="23" s="1"/>
  <c r="M214" i="21"/>
  <c r="D208" i="22" s="1"/>
  <c r="C208" i="23" s="1"/>
  <c r="M198" i="21"/>
  <c r="D192" i="22" s="1"/>
  <c r="C192" i="23" s="1"/>
  <c r="M182" i="21"/>
  <c r="D176" i="22" s="1"/>
  <c r="C176" i="23" s="1"/>
  <c r="M166" i="21"/>
  <c r="D160" i="22" s="1"/>
  <c r="C160" i="23" s="1"/>
  <c r="M150" i="21"/>
  <c r="D144" i="22" s="1"/>
  <c r="C144" i="23" s="1"/>
  <c r="M118" i="21"/>
  <c r="D112" i="22" s="1"/>
  <c r="C112" i="23" s="1"/>
  <c r="M86" i="21"/>
  <c r="D80" i="22" s="1"/>
  <c r="C80" i="23" s="1"/>
  <c r="M54" i="21"/>
  <c r="D48" i="22" s="1"/>
  <c r="C48" i="23" s="1"/>
  <c r="M50" i="21"/>
  <c r="D44" i="22" s="1"/>
  <c r="C44" i="23" s="1"/>
  <c r="M46" i="21"/>
  <c r="D40" i="22" s="1"/>
  <c r="C40" i="23" s="1"/>
  <c r="M42" i="21"/>
  <c r="D36" i="22" s="1"/>
  <c r="C36" i="23" s="1"/>
  <c r="M38" i="21"/>
  <c r="D32" i="22" s="1"/>
  <c r="C32" i="23" s="1"/>
  <c r="M34" i="21"/>
  <c r="D28" i="22" s="1"/>
  <c r="C28" i="23" s="1"/>
  <c r="M30" i="21"/>
  <c r="D24" i="22" s="1"/>
  <c r="C24" i="23" s="1"/>
  <c r="M801" i="21"/>
  <c r="M486" i="21"/>
  <c r="D480" i="22" s="1"/>
  <c r="C480" i="23" s="1"/>
  <c r="M470" i="21"/>
  <c r="D464" i="22" s="1"/>
  <c r="C464" i="23" s="1"/>
  <c r="M440" i="21"/>
  <c r="D434" i="22" s="1"/>
  <c r="C434" i="23" s="1"/>
  <c r="M424" i="21"/>
  <c r="D418" i="22" s="1"/>
  <c r="C418" i="23" s="1"/>
  <c r="M408" i="21"/>
  <c r="D402" i="22" s="1"/>
  <c r="C402" i="23" s="1"/>
  <c r="M392" i="21"/>
  <c r="D386" i="22" s="1"/>
  <c r="C386" i="23" s="1"/>
  <c r="M376" i="21"/>
  <c r="D370" i="22" s="1"/>
  <c r="C370" i="23" s="1"/>
  <c r="M360" i="21"/>
  <c r="D354" i="22" s="1"/>
  <c r="C354" i="23" s="1"/>
  <c r="M344" i="21"/>
  <c r="D338" i="22" s="1"/>
  <c r="C338" i="23" s="1"/>
  <c r="M328" i="21"/>
  <c r="D322" i="22" s="1"/>
  <c r="C322" i="23" s="1"/>
  <c r="M312" i="21"/>
  <c r="D306" i="22" s="1"/>
  <c r="C306" i="23" s="1"/>
  <c r="M296" i="21"/>
  <c r="D290" i="22" s="1"/>
  <c r="C290" i="23" s="1"/>
  <c r="M280" i="21"/>
  <c r="D274" i="22" s="1"/>
  <c r="C274" i="23" s="1"/>
  <c r="M264" i="21"/>
  <c r="D258" i="22" s="1"/>
  <c r="C258" i="23" s="1"/>
  <c r="M248" i="21"/>
  <c r="D242" i="22" s="1"/>
  <c r="C242" i="23" s="1"/>
  <c r="M232" i="21"/>
  <c r="D226" i="22" s="1"/>
  <c r="C226" i="23" s="1"/>
  <c r="M216" i="21"/>
  <c r="D210" i="22" s="1"/>
  <c r="C210" i="23" s="1"/>
  <c r="M200" i="21"/>
  <c r="D194" i="22" s="1"/>
  <c r="C194" i="23" s="1"/>
  <c r="M184" i="21"/>
  <c r="C178" i="23" s="1"/>
  <c r="M168" i="21"/>
  <c r="D162" i="22" s="1"/>
  <c r="C162" i="23" s="1"/>
  <c r="M152" i="21"/>
  <c r="D146" i="22" s="1"/>
  <c r="C146" i="23" s="1"/>
  <c r="M124" i="21"/>
  <c r="D118" i="22" s="1"/>
  <c r="C118" i="23" s="1"/>
  <c r="M122" i="21"/>
  <c r="D116" i="22" s="1"/>
  <c r="C116" i="23" s="1"/>
  <c r="M92" i="21"/>
  <c r="D86" i="22" s="1"/>
  <c r="C86" i="23" s="1"/>
  <c r="M90" i="21"/>
  <c r="D84" i="22" s="1"/>
  <c r="C84" i="23" s="1"/>
  <c r="M60" i="21"/>
  <c r="D54" i="22" s="1"/>
  <c r="C54" i="23" s="1"/>
  <c r="M58" i="21"/>
  <c r="D52" i="22" s="1"/>
  <c r="C52" i="23" s="1"/>
  <c r="M20" i="21"/>
  <c r="D14" i="22" s="1"/>
  <c r="C14" i="23" s="1"/>
  <c r="M18" i="21"/>
  <c r="D12" i="22" s="1"/>
  <c r="C12" i="23" s="1"/>
  <c r="M511" i="21"/>
  <c r="D505" i="22" s="1"/>
  <c r="M493" i="21"/>
  <c r="D487" i="22" s="1"/>
  <c r="C487" i="23" s="1"/>
  <c r="M490" i="21"/>
  <c r="D484" i="22" s="1"/>
  <c r="C484" i="23" s="1"/>
  <c r="M474" i="21"/>
  <c r="D468" i="22" s="1"/>
  <c r="C468" i="23" s="1"/>
  <c r="M458" i="21"/>
  <c r="D452" i="22" s="1"/>
  <c r="C452" i="23" s="1"/>
  <c r="M130" i="21"/>
  <c r="D124" i="22" s="1"/>
  <c r="C124" i="23" s="1"/>
  <c r="M98" i="21"/>
  <c r="C92" i="23" s="1"/>
  <c r="M66" i="21"/>
  <c r="D60" i="22" s="1"/>
  <c r="C60" i="23" s="1"/>
  <c r="M14" i="21"/>
  <c r="D8" i="22" s="1"/>
  <c r="C8" i="23" s="1"/>
  <c r="B33" i="22"/>
  <c r="N39" i="21"/>
  <c r="M51" i="21"/>
  <c r="D45" i="22" s="1"/>
  <c r="C45" i="23" s="1"/>
  <c r="M120" i="21"/>
  <c r="D114" i="22" s="1"/>
  <c r="C114" i="23" s="1"/>
  <c r="M133" i="21"/>
  <c r="D127" i="22" s="1"/>
  <c r="C127" i="23" s="1"/>
  <c r="M141" i="21"/>
  <c r="D135" i="22" s="1"/>
  <c r="C135" i="23" s="1"/>
  <c r="B151" i="23"/>
  <c r="L151" i="22"/>
  <c r="K151" i="22"/>
  <c r="O151" i="22" s="1"/>
  <c r="A151" i="22"/>
  <c r="M183" i="21"/>
  <c r="D177" i="22" s="1"/>
  <c r="C177" i="23" s="1"/>
  <c r="M202" i="21"/>
  <c r="D196" i="22" s="1"/>
  <c r="C196" i="23" s="1"/>
  <c r="M208" i="21"/>
  <c r="D202" i="22" s="1"/>
  <c r="C202" i="23" s="1"/>
  <c r="B225" i="22"/>
  <c r="N231" i="21"/>
  <c r="M237" i="21"/>
  <c r="D231" i="22" s="1"/>
  <c r="C231" i="23" s="1"/>
  <c r="M257" i="21"/>
  <c r="D251" i="22" s="1"/>
  <c r="C251" i="23" s="1"/>
  <c r="M268" i="21"/>
  <c r="D262" i="22" s="1"/>
  <c r="C262" i="23" s="1"/>
  <c r="M311" i="21"/>
  <c r="D305" i="22" s="1"/>
  <c r="C305" i="23" s="1"/>
  <c r="M325" i="21"/>
  <c r="D319" i="22" s="1"/>
  <c r="C319" i="23" s="1"/>
  <c r="M339" i="21"/>
  <c r="D333" i="22" s="1"/>
  <c r="C333" i="23" s="1"/>
  <c r="M365" i="21"/>
  <c r="D359" i="22" s="1"/>
  <c r="C359" i="23" s="1"/>
  <c r="M399" i="21"/>
  <c r="D393" i="22" s="1"/>
  <c r="C393" i="23" s="1"/>
  <c r="M478" i="21"/>
  <c r="D472" i="22" s="1"/>
  <c r="C472" i="23" s="1"/>
  <c r="M483" i="21"/>
  <c r="D477" i="22" s="1"/>
  <c r="C477" i="23" s="1"/>
  <c r="M534" i="21"/>
  <c r="D528" i="22" s="1"/>
  <c r="M537" i="21"/>
  <c r="D531" i="22" s="1"/>
  <c r="L91" i="22"/>
  <c r="L139" i="22"/>
  <c r="E151" i="22"/>
  <c r="M22" i="21"/>
  <c r="D16" i="22" s="1"/>
  <c r="C16" i="23" s="1"/>
  <c r="M28" i="21"/>
  <c r="D22" i="22" s="1"/>
  <c r="C22" i="23" s="1"/>
  <c r="B45" i="22"/>
  <c r="N51" i="21"/>
  <c r="M62" i="21"/>
  <c r="D56" i="22" s="1"/>
  <c r="C56" i="23" s="1"/>
  <c r="M72" i="21"/>
  <c r="D66" i="22" s="1"/>
  <c r="C66" i="23" s="1"/>
  <c r="M83" i="21"/>
  <c r="D77" i="22" s="1"/>
  <c r="C77" i="23" s="1"/>
  <c r="B111" i="22"/>
  <c r="N117" i="21"/>
  <c r="M154" i="21"/>
  <c r="D148" i="22" s="1"/>
  <c r="C148" i="23" s="1"/>
  <c r="M160" i="21"/>
  <c r="D154" i="22" s="1"/>
  <c r="C154" i="23" s="1"/>
  <c r="M174" i="21"/>
  <c r="D168" i="22" s="1"/>
  <c r="C168" i="23" s="1"/>
  <c r="M180" i="21"/>
  <c r="D174" i="22" s="1"/>
  <c r="C174" i="23" s="1"/>
  <c r="M189" i="21"/>
  <c r="D183" i="22" s="1"/>
  <c r="C183" i="23" s="1"/>
  <c r="M223" i="21"/>
  <c r="D217" i="22" s="1"/>
  <c r="C217" i="23" s="1"/>
  <c r="B251" i="23"/>
  <c r="L251" i="22"/>
  <c r="A251" i="22"/>
  <c r="E251" i="22"/>
  <c r="K251" i="22"/>
  <c r="M263" i="21"/>
  <c r="D257" i="22" s="1"/>
  <c r="C257" i="23" s="1"/>
  <c r="M277" i="21"/>
  <c r="D271" i="22" s="1"/>
  <c r="C271" i="23" s="1"/>
  <c r="M288" i="21"/>
  <c r="D282" i="22" s="1"/>
  <c r="C282" i="23" s="1"/>
  <c r="B305" i="22"/>
  <c r="N311" i="21"/>
  <c r="M317" i="21"/>
  <c r="D311" i="22" s="1"/>
  <c r="C311" i="23" s="1"/>
  <c r="M337" i="21"/>
  <c r="D331" i="22" s="1"/>
  <c r="C331" i="23" s="1"/>
  <c r="M348" i="21"/>
  <c r="D342" i="22" s="1"/>
  <c r="C342" i="23" s="1"/>
  <c r="M419" i="21"/>
  <c r="D413" i="22" s="1"/>
  <c r="C413" i="23" s="1"/>
  <c r="M430" i="21"/>
  <c r="D424" i="22" s="1"/>
  <c r="C424" i="23" s="1"/>
  <c r="M436" i="21"/>
  <c r="D430" i="22" s="1"/>
  <c r="C430" i="23" s="1"/>
  <c r="B433" i="22"/>
  <c r="N439" i="21"/>
  <c r="M445" i="21"/>
  <c r="D439" i="22" s="1"/>
  <c r="C439" i="23" s="1"/>
  <c r="B447" i="22"/>
  <c r="N453" i="21"/>
  <c r="B451" i="23"/>
  <c r="N451" i="22"/>
  <c r="E451" i="22"/>
  <c r="G451" i="22"/>
  <c r="R451" i="22"/>
  <c r="F451" i="22"/>
  <c r="L451" i="22"/>
  <c r="O451" i="22"/>
  <c r="M451" i="22"/>
  <c r="K451" i="22"/>
  <c r="A451" i="22"/>
  <c r="H451" i="22"/>
  <c r="M472" i="21"/>
  <c r="D466" i="22" s="1"/>
  <c r="C466" i="23" s="1"/>
  <c r="R508" i="22"/>
  <c r="A508" i="22"/>
  <c r="O508" i="22"/>
  <c r="F508" i="22"/>
  <c r="N508" i="22"/>
  <c r="E508" i="22"/>
  <c r="K508" i="22"/>
  <c r="H508" i="22"/>
  <c r="G508" i="22"/>
  <c r="M508" i="22"/>
  <c r="L508" i="22"/>
  <c r="N511" i="22"/>
  <c r="F511" i="22"/>
  <c r="A511" i="22"/>
  <c r="R511" i="22"/>
  <c r="M511" i="22"/>
  <c r="O511" i="22"/>
  <c r="H511" i="22"/>
  <c r="L511" i="22"/>
  <c r="K511" i="22"/>
  <c r="G511" i="22"/>
  <c r="E511" i="22"/>
  <c r="M529" i="21"/>
  <c r="D523" i="22" s="1"/>
  <c r="V11" i="22"/>
  <c r="V18" i="22" s="1"/>
  <c r="AA23" i="22"/>
  <c r="M9" i="21"/>
  <c r="D3" i="22" s="1"/>
  <c r="C3" i="23" s="1"/>
  <c r="M23" i="21"/>
  <c r="D17" i="22" s="1"/>
  <c r="C17" i="23" s="1"/>
  <c r="M52" i="21"/>
  <c r="D46" i="22" s="1"/>
  <c r="C46" i="23" s="1"/>
  <c r="M55" i="21"/>
  <c r="D49" i="22" s="1"/>
  <c r="C49" i="23" s="1"/>
  <c r="N57" i="21"/>
  <c r="M70" i="21"/>
  <c r="D64" i="22" s="1"/>
  <c r="C64" i="23" s="1"/>
  <c r="B67" i="22"/>
  <c r="N73" i="21"/>
  <c r="M78" i="21"/>
  <c r="D72" i="22" s="1"/>
  <c r="C72" i="23" s="1"/>
  <c r="M81" i="21"/>
  <c r="D75" i="22" s="1"/>
  <c r="C75" i="23" s="1"/>
  <c r="M112" i="21"/>
  <c r="D106" i="22" s="1"/>
  <c r="C106" i="23" s="1"/>
  <c r="B109" i="22"/>
  <c r="N115" i="21"/>
  <c r="M126" i="21"/>
  <c r="D120" i="22" s="1"/>
  <c r="C120" i="23" s="1"/>
  <c r="M147" i="21"/>
  <c r="D141" i="22" s="1"/>
  <c r="C141" i="23" s="1"/>
  <c r="M167" i="21"/>
  <c r="D161" i="22" s="1"/>
  <c r="C161" i="23" s="1"/>
  <c r="M181" i="21"/>
  <c r="D175" i="22" s="1"/>
  <c r="C175" i="23" s="1"/>
  <c r="M186" i="21"/>
  <c r="D180" i="22" s="1"/>
  <c r="C180" i="23" s="1"/>
  <c r="M192" i="21"/>
  <c r="D186" i="22" s="1"/>
  <c r="C186" i="23" s="1"/>
  <c r="M195" i="21"/>
  <c r="D189" i="22" s="1"/>
  <c r="C189" i="23" s="1"/>
  <c r="K195" i="22"/>
  <c r="O195" i="22" s="1"/>
  <c r="M206" i="21"/>
  <c r="D200" i="22" s="1"/>
  <c r="C200" i="23" s="1"/>
  <c r="M212" i="21"/>
  <c r="D206" i="22" s="1"/>
  <c r="C206" i="23" s="1"/>
  <c r="B209" i="22"/>
  <c r="N215" i="21"/>
  <c r="M221" i="21"/>
  <c r="D215" i="22" s="1"/>
  <c r="C215" i="23" s="1"/>
  <c r="M226" i="21"/>
  <c r="C220" i="23" s="1"/>
  <c r="P237" i="21"/>
  <c r="M241" i="21"/>
  <c r="D235" i="22" s="1"/>
  <c r="C235" i="23" s="1"/>
  <c r="M252" i="21"/>
  <c r="D246" i="22" s="1"/>
  <c r="C246" i="23" s="1"/>
  <c r="M255" i="21"/>
  <c r="D249" i="22" s="1"/>
  <c r="C249" i="23" s="1"/>
  <c r="P263" i="21"/>
  <c r="P291" i="21"/>
  <c r="M295" i="21"/>
  <c r="D289" i="22" s="1"/>
  <c r="C289" i="23" s="1"/>
  <c r="M309" i="21"/>
  <c r="D303" i="22" s="1"/>
  <c r="C303" i="23" s="1"/>
  <c r="M314" i="21"/>
  <c r="D308" i="22" s="1"/>
  <c r="C308" i="23" s="1"/>
  <c r="M320" i="21"/>
  <c r="D314" i="22" s="1"/>
  <c r="C314" i="23" s="1"/>
  <c r="M323" i="21"/>
  <c r="D317" i="22" s="1"/>
  <c r="C317" i="23" s="1"/>
  <c r="P325" i="21"/>
  <c r="P331" i="21"/>
  <c r="M334" i="21"/>
  <c r="D328" i="22" s="1"/>
  <c r="C328" i="23" s="1"/>
  <c r="M340" i="21"/>
  <c r="D334" i="22" s="1"/>
  <c r="C334" i="23" s="1"/>
  <c r="B337" i="22"/>
  <c r="N343" i="21"/>
  <c r="P345" i="21"/>
  <c r="M349" i="21"/>
  <c r="D343" i="22" s="1"/>
  <c r="C343" i="23" s="1"/>
  <c r="M354" i="21"/>
  <c r="D348" i="22" s="1"/>
  <c r="C348" i="23" s="1"/>
  <c r="B351" i="22"/>
  <c r="N357" i="21"/>
  <c r="P365" i="21"/>
  <c r="M369" i="21"/>
  <c r="D363" i="22" s="1"/>
  <c r="C363" i="23" s="1"/>
  <c r="M380" i="21"/>
  <c r="D374" i="22" s="1"/>
  <c r="C374" i="23" s="1"/>
  <c r="M383" i="21"/>
  <c r="D377" i="22" s="1"/>
  <c r="C377" i="23" s="1"/>
  <c r="P391" i="21"/>
  <c r="P419" i="21"/>
  <c r="M423" i="21"/>
  <c r="D417" i="22" s="1"/>
  <c r="C417" i="23" s="1"/>
  <c r="M437" i="21"/>
  <c r="D431" i="22" s="1"/>
  <c r="C431" i="23" s="1"/>
  <c r="M442" i="21"/>
  <c r="D436" i="22" s="1"/>
  <c r="C436" i="23" s="1"/>
  <c r="M448" i="21"/>
  <c r="D442" i="22" s="1"/>
  <c r="C442" i="23" s="1"/>
  <c r="M451" i="21"/>
  <c r="D445" i="22" s="1"/>
  <c r="C445" i="23" s="1"/>
  <c r="B459" i="23"/>
  <c r="G459" i="22"/>
  <c r="O459" i="22"/>
  <c r="F459" i="22"/>
  <c r="K459" i="22"/>
  <c r="A459" i="22"/>
  <c r="H459" i="22"/>
  <c r="E459" i="22"/>
  <c r="N459" i="22"/>
  <c r="R459" i="22"/>
  <c r="M459" i="22"/>
  <c r="L459" i="22"/>
  <c r="M479" i="21"/>
  <c r="D473" i="22" s="1"/>
  <c r="C473" i="23" s="1"/>
  <c r="M496" i="21"/>
  <c r="D490" i="22" s="1"/>
  <c r="C490" i="23" s="1"/>
  <c r="M497" i="21"/>
  <c r="D491" i="22" s="1"/>
  <c r="C491" i="23" s="1"/>
  <c r="M499" i="21"/>
  <c r="D493" i="22" s="1"/>
  <c r="C493" i="23" s="1"/>
  <c r="B496" i="23"/>
  <c r="M496" i="22"/>
  <c r="E496" i="22"/>
  <c r="R496" i="22"/>
  <c r="H496" i="22"/>
  <c r="L496" i="22"/>
  <c r="G496" i="22"/>
  <c r="F496" i="22"/>
  <c r="O496" i="22"/>
  <c r="A496" i="22"/>
  <c r="K496" i="22"/>
  <c r="N496" i="22"/>
  <c r="B499" i="23"/>
  <c r="M499" i="22"/>
  <c r="L499" i="22"/>
  <c r="G499" i="22"/>
  <c r="R499" i="22"/>
  <c r="A499" i="22"/>
  <c r="O499" i="22"/>
  <c r="N499" i="22"/>
  <c r="H499" i="22"/>
  <c r="K499" i="22"/>
  <c r="F499" i="22"/>
  <c r="E499" i="22"/>
  <c r="M516" i="21"/>
  <c r="D510" i="22" s="1"/>
  <c r="M544" i="21"/>
  <c r="D538" i="22" s="1"/>
  <c r="M545" i="21"/>
  <c r="D539" i="22" s="1"/>
  <c r="M547" i="21"/>
  <c r="D541" i="22" s="1"/>
  <c r="B53" i="22"/>
  <c r="A97" i="22"/>
  <c r="B133" i="22"/>
  <c r="K227" i="22"/>
  <c r="B291" i="23"/>
  <c r="L291" i="22"/>
  <c r="A291" i="22"/>
  <c r="K291" i="22"/>
  <c r="E291" i="22"/>
  <c r="K423" i="22"/>
  <c r="P452" i="21"/>
  <c r="P448" i="21"/>
  <c r="P444" i="21"/>
  <c r="P440" i="21"/>
  <c r="P436" i="21"/>
  <c r="P432" i="21"/>
  <c r="P428" i="21"/>
  <c r="P424" i="21"/>
  <c r="P420" i="21"/>
  <c r="P416" i="21"/>
  <c r="P412" i="21"/>
  <c r="P408" i="21"/>
  <c r="P404" i="21"/>
  <c r="P400" i="21"/>
  <c r="P396" i="21"/>
  <c r="P392" i="21"/>
  <c r="P388" i="21"/>
  <c r="P384" i="21"/>
  <c r="P380" i="21"/>
  <c r="P376" i="21"/>
  <c r="P372" i="21"/>
  <c r="P368" i="21"/>
  <c r="P364" i="21"/>
  <c r="P360" i="21"/>
  <c r="P356" i="21"/>
  <c r="P352" i="21"/>
  <c r="P348" i="21"/>
  <c r="P344" i="21"/>
  <c r="P340" i="21"/>
  <c r="P336" i="21"/>
  <c r="P332" i="21"/>
  <c r="P328" i="21"/>
  <c r="P324" i="21"/>
  <c r="P320" i="21"/>
  <c r="P316" i="21"/>
  <c r="P312" i="21"/>
  <c r="P308" i="21"/>
  <c r="P304" i="21"/>
  <c r="P300" i="21"/>
  <c r="P296" i="21"/>
  <c r="P292" i="21"/>
  <c r="P288" i="21"/>
  <c r="P284" i="21"/>
  <c r="P280" i="21"/>
  <c r="P276" i="21"/>
  <c r="P272" i="21"/>
  <c r="P268" i="21"/>
  <c r="P264" i="21"/>
  <c r="P260" i="21"/>
  <c r="P256" i="21"/>
  <c r="P252" i="21"/>
  <c r="P248" i="21"/>
  <c r="P244" i="21"/>
  <c r="P240" i="21"/>
  <c r="P236" i="21"/>
  <c r="P232" i="21"/>
  <c r="P228" i="21"/>
  <c r="P224" i="21"/>
  <c r="P220" i="21"/>
  <c r="P216" i="21"/>
  <c r="P212" i="21"/>
  <c r="P208" i="21"/>
  <c r="P204" i="21"/>
  <c r="P200" i="21"/>
  <c r="P196" i="21"/>
  <c r="P192" i="21"/>
  <c r="P188" i="21"/>
  <c r="P184" i="21"/>
  <c r="P180" i="21"/>
  <c r="P176" i="21"/>
  <c r="P172" i="21"/>
  <c r="P168" i="21"/>
  <c r="P164" i="21"/>
  <c r="P160" i="21"/>
  <c r="P156" i="21"/>
  <c r="P152" i="21"/>
  <c r="P148" i="21"/>
  <c r="P144" i="21"/>
  <c r="P140" i="21"/>
  <c r="P136" i="21"/>
  <c r="P132" i="21"/>
  <c r="P128" i="21"/>
  <c r="P124" i="21"/>
  <c r="P120" i="21"/>
  <c r="P116" i="21"/>
  <c r="P112" i="21"/>
  <c r="P108" i="21"/>
  <c r="P104" i="21"/>
  <c r="P100" i="21"/>
  <c r="P96" i="21"/>
  <c r="P92" i="21"/>
  <c r="P88" i="21"/>
  <c r="P84" i="21"/>
  <c r="P80" i="21"/>
  <c r="P76" i="21"/>
  <c r="P72" i="21"/>
  <c r="P68" i="21"/>
  <c r="P64" i="21"/>
  <c r="P60" i="21"/>
  <c r="P56" i="21"/>
  <c r="P52" i="21"/>
  <c r="P48" i="21"/>
  <c r="P44" i="21"/>
  <c r="P40" i="21"/>
  <c r="P36" i="21"/>
  <c r="P32" i="21"/>
  <c r="P28" i="21"/>
  <c r="P24" i="21"/>
  <c r="P20" i="21"/>
  <c r="P16" i="21"/>
  <c r="P12" i="21"/>
  <c r="P8" i="21"/>
  <c r="P454" i="21"/>
  <c r="P450" i="21"/>
  <c r="P446" i="21"/>
  <c r="P442" i="21"/>
  <c r="P438" i="21"/>
  <c r="P434" i="21"/>
  <c r="P430" i="21"/>
  <c r="P426" i="21"/>
  <c r="P422" i="21"/>
  <c r="P418" i="21"/>
  <c r="P414" i="21"/>
  <c r="P410" i="21"/>
  <c r="P406" i="21"/>
  <c r="P402" i="21"/>
  <c r="P398" i="21"/>
  <c r="P394" i="21"/>
  <c r="P390" i="21"/>
  <c r="P386" i="21"/>
  <c r="P382" i="21"/>
  <c r="P378" i="21"/>
  <c r="P374" i="21"/>
  <c r="P370" i="21"/>
  <c r="P366" i="21"/>
  <c r="P362" i="21"/>
  <c r="P358" i="21"/>
  <c r="P354" i="21"/>
  <c r="P350" i="21"/>
  <c r="P346" i="21"/>
  <c r="P342" i="21"/>
  <c r="P338" i="21"/>
  <c r="P334" i="21"/>
  <c r="P330" i="21"/>
  <c r="P326" i="21"/>
  <c r="P322" i="21"/>
  <c r="P318" i="21"/>
  <c r="P314" i="21"/>
  <c r="P310" i="21"/>
  <c r="P306" i="21"/>
  <c r="P302" i="21"/>
  <c r="P298" i="21"/>
  <c r="P294" i="21"/>
  <c r="P290" i="21"/>
  <c r="P286" i="21"/>
  <c r="P282" i="21"/>
  <c r="P278" i="21"/>
  <c r="P274" i="21"/>
  <c r="P270" i="21"/>
  <c r="P266" i="21"/>
  <c r="P262" i="21"/>
  <c r="P258" i="21"/>
  <c r="P254" i="21"/>
  <c r="P250" i="21"/>
  <c r="P246" i="21"/>
  <c r="P242" i="21"/>
  <c r="P238" i="21"/>
  <c r="P234" i="21"/>
  <c r="P230" i="21"/>
  <c r="P226" i="21"/>
  <c r="P222" i="21"/>
  <c r="P218" i="21"/>
  <c r="P214" i="21"/>
  <c r="P210" i="21"/>
  <c r="P206" i="21"/>
  <c r="P202" i="21"/>
  <c r="P198" i="21"/>
  <c r="P194" i="21"/>
  <c r="P190" i="21"/>
  <c r="P186" i="21"/>
  <c r="P182" i="21"/>
  <c r="P178" i="21"/>
  <c r="P174" i="21"/>
  <c r="P170" i="21"/>
  <c r="P166" i="21"/>
  <c r="P162" i="21"/>
  <c r="P158" i="21"/>
  <c r="P154" i="21"/>
  <c r="P150" i="21"/>
  <c r="P146" i="21"/>
  <c r="P142" i="21"/>
  <c r="P138" i="21"/>
  <c r="P134" i="21"/>
  <c r="P130" i="21"/>
  <c r="P126" i="21"/>
  <c r="P122" i="21"/>
  <c r="P118" i="21"/>
  <c r="P114" i="21"/>
  <c r="P110" i="21"/>
  <c r="P106" i="21"/>
  <c r="P102" i="21"/>
  <c r="P98" i="21"/>
  <c r="P94" i="21"/>
  <c r="P90" i="21"/>
  <c r="P86" i="21"/>
  <c r="P82" i="21"/>
  <c r="P78" i="21"/>
  <c r="P74" i="21"/>
  <c r="P70" i="21"/>
  <c r="P66" i="21"/>
  <c r="P62" i="21"/>
  <c r="P58" i="21"/>
  <c r="P54" i="21"/>
  <c r="P50" i="21"/>
  <c r="P46" i="21"/>
  <c r="P42" i="21"/>
  <c r="P38" i="21"/>
  <c r="P34" i="21"/>
  <c r="P30" i="21"/>
  <c r="P26" i="21"/>
  <c r="P22" i="21"/>
  <c r="P18" i="21"/>
  <c r="P14" i="21"/>
  <c r="P10" i="21"/>
  <c r="P137" i="21"/>
  <c r="P135" i="21"/>
  <c r="P105" i="21"/>
  <c r="P103" i="21"/>
  <c r="P73" i="21"/>
  <c r="P71" i="21"/>
  <c r="P449" i="21"/>
  <c r="P447" i="21"/>
  <c r="P433" i="21"/>
  <c r="P431" i="21"/>
  <c r="P417" i="21"/>
  <c r="P415" i="21"/>
  <c r="P401" i="21"/>
  <c r="P399" i="21"/>
  <c r="P385" i="21"/>
  <c r="P383" i="21"/>
  <c r="P369" i="21"/>
  <c r="P367" i="21"/>
  <c r="P353" i="21"/>
  <c r="P351" i="21"/>
  <c r="P337" i="21"/>
  <c r="P335" i="21"/>
  <c r="P321" i="21"/>
  <c r="P319" i="21"/>
  <c r="P305" i="21"/>
  <c r="P303" i="21"/>
  <c r="P289" i="21"/>
  <c r="P287" i="21"/>
  <c r="P273" i="21"/>
  <c r="P271" i="21"/>
  <c r="P257" i="21"/>
  <c r="P255" i="21"/>
  <c r="P241" i="21"/>
  <c r="P239" i="21"/>
  <c r="P225" i="21"/>
  <c r="P223" i="21"/>
  <c r="P209" i="21"/>
  <c r="P207" i="21"/>
  <c r="P193" i="21"/>
  <c r="P191" i="21"/>
  <c r="P177" i="21"/>
  <c r="P175" i="21"/>
  <c r="P161" i="21"/>
  <c r="P159" i="21"/>
  <c r="P141" i="21"/>
  <c r="P139" i="21"/>
  <c r="P109" i="21"/>
  <c r="P107" i="21"/>
  <c r="P77" i="21"/>
  <c r="P75" i="21"/>
  <c r="P145" i="21"/>
  <c r="P143" i="21"/>
  <c r="P113" i="21"/>
  <c r="P111" i="21"/>
  <c r="P81" i="21"/>
  <c r="P79" i="21"/>
  <c r="P121" i="21"/>
  <c r="P119" i="21"/>
  <c r="P89" i="21"/>
  <c r="P87" i="21"/>
  <c r="P57" i="21"/>
  <c r="P55" i="21"/>
  <c r="P53" i="21"/>
  <c r="P51" i="21"/>
  <c r="P49" i="21"/>
  <c r="P47" i="21"/>
  <c r="P45" i="21"/>
  <c r="P43" i="21"/>
  <c r="P41" i="21"/>
  <c r="P39" i="21"/>
  <c r="P37" i="21"/>
  <c r="P35" i="21"/>
  <c r="P33" i="21"/>
  <c r="P31" i="21"/>
  <c r="P29" i="21"/>
  <c r="P27" i="21"/>
  <c r="P25" i="21"/>
  <c r="P23" i="21"/>
  <c r="P21" i="21"/>
  <c r="P15" i="21"/>
  <c r="P17" i="21"/>
  <c r="B17" i="22"/>
  <c r="N23" i="21"/>
  <c r="M26" i="21"/>
  <c r="D20" i="22" s="1"/>
  <c r="C20" i="23" s="1"/>
  <c r="M32" i="21"/>
  <c r="D26" i="22" s="1"/>
  <c r="C26" i="23" s="1"/>
  <c r="M35" i="21"/>
  <c r="D29" i="22" s="1"/>
  <c r="C29" i="23" s="1"/>
  <c r="N37" i="21"/>
  <c r="N55" i="21"/>
  <c r="B49" i="22"/>
  <c r="M68" i="21"/>
  <c r="D62" i="22" s="1"/>
  <c r="C62" i="23" s="1"/>
  <c r="M71" i="21"/>
  <c r="D65" i="22" s="1"/>
  <c r="C65" i="23" s="1"/>
  <c r="P83" i="21"/>
  <c r="M87" i="21"/>
  <c r="D81" i="22" s="1"/>
  <c r="C81" i="23" s="1"/>
  <c r="N89" i="21"/>
  <c r="P99" i="21"/>
  <c r="M102" i="21"/>
  <c r="D96" i="22" s="1"/>
  <c r="C96" i="23" s="1"/>
  <c r="B99" i="22"/>
  <c r="N105" i="21"/>
  <c r="M110" i="21"/>
  <c r="D104" i="22" s="1"/>
  <c r="C104" i="23" s="1"/>
  <c r="M113" i="21"/>
  <c r="D107" i="22" s="1"/>
  <c r="C107" i="23" s="1"/>
  <c r="M144" i="21"/>
  <c r="D138" i="22" s="1"/>
  <c r="C138" i="23" s="1"/>
  <c r="B141" i="22"/>
  <c r="N147" i="21"/>
  <c r="P149" i="21"/>
  <c r="P155" i="21"/>
  <c r="M158" i="21"/>
  <c r="D152" i="22" s="1"/>
  <c r="C152" i="23" s="1"/>
  <c r="M164" i="21"/>
  <c r="D158" i="22" s="1"/>
  <c r="C158" i="23" s="1"/>
  <c r="B161" i="22"/>
  <c r="N167" i="21"/>
  <c r="P169" i="21"/>
  <c r="M173" i="21"/>
  <c r="C167" i="23" s="1"/>
  <c r="M178" i="21"/>
  <c r="D172" i="22" s="1"/>
  <c r="C172" i="23" s="1"/>
  <c r="B175" i="22"/>
  <c r="N181" i="21"/>
  <c r="P189" i="21"/>
  <c r="M193" i="21"/>
  <c r="D187" i="22" s="1"/>
  <c r="C187" i="23" s="1"/>
  <c r="M204" i="21"/>
  <c r="D198" i="22" s="1"/>
  <c r="C198" i="23" s="1"/>
  <c r="M207" i="21"/>
  <c r="D201" i="22" s="1"/>
  <c r="C201" i="23" s="1"/>
  <c r="P215" i="21"/>
  <c r="P243" i="21"/>
  <c r="M247" i="21"/>
  <c r="D241" i="22" s="1"/>
  <c r="C241" i="23" s="1"/>
  <c r="M261" i="21"/>
  <c r="D255" i="22" s="1"/>
  <c r="C255" i="23" s="1"/>
  <c r="M266" i="21"/>
  <c r="D260" i="22" s="1"/>
  <c r="C260" i="23" s="1"/>
  <c r="M272" i="21"/>
  <c r="D266" i="22" s="1"/>
  <c r="C266" i="23" s="1"/>
  <c r="M275" i="21"/>
  <c r="D269" i="22" s="1"/>
  <c r="C269" i="23" s="1"/>
  <c r="P277" i="21"/>
  <c r="P283" i="21"/>
  <c r="M286" i="21"/>
  <c r="D280" i="22" s="1"/>
  <c r="C280" i="23" s="1"/>
  <c r="M292" i="21"/>
  <c r="D286" i="22" s="1"/>
  <c r="C286" i="23" s="1"/>
  <c r="B289" i="22"/>
  <c r="N295" i="21"/>
  <c r="P297" i="21"/>
  <c r="M301" i="21"/>
  <c r="D295" i="22" s="1"/>
  <c r="C295" i="23" s="1"/>
  <c r="M306" i="21"/>
  <c r="D300" i="22" s="1"/>
  <c r="C300" i="23" s="1"/>
  <c r="P317" i="21"/>
  <c r="M321" i="21"/>
  <c r="D315" i="22" s="1"/>
  <c r="C315" i="23" s="1"/>
  <c r="M332" i="21"/>
  <c r="D326" i="22" s="1"/>
  <c r="C326" i="23" s="1"/>
  <c r="M335" i="21"/>
  <c r="D329" i="22" s="1"/>
  <c r="C329" i="23" s="1"/>
  <c r="P343" i="21"/>
  <c r="P371" i="21"/>
  <c r="M375" i="21"/>
  <c r="D369" i="22" s="1"/>
  <c r="C369" i="23" s="1"/>
  <c r="M389" i="21"/>
  <c r="D383" i="22" s="1"/>
  <c r="C383" i="23" s="1"/>
  <c r="M394" i="21"/>
  <c r="D388" i="22" s="1"/>
  <c r="C388" i="23" s="1"/>
  <c r="M400" i="21"/>
  <c r="D394" i="22" s="1"/>
  <c r="C394" i="23" s="1"/>
  <c r="M403" i="21"/>
  <c r="D397" i="22" s="1"/>
  <c r="C397" i="23" s="1"/>
  <c r="P405" i="21"/>
  <c r="P411" i="21"/>
  <c r="M414" i="21"/>
  <c r="D408" i="22" s="1"/>
  <c r="C408" i="23" s="1"/>
  <c r="M420" i="21"/>
  <c r="D414" i="22" s="1"/>
  <c r="C414" i="23" s="1"/>
  <c r="B417" i="22"/>
  <c r="N423" i="21"/>
  <c r="P425" i="21"/>
  <c r="M429" i="21"/>
  <c r="D423" i="22" s="1"/>
  <c r="C423" i="23" s="1"/>
  <c r="M434" i="21"/>
  <c r="D428" i="22" s="1"/>
  <c r="C428" i="23" s="1"/>
  <c r="B431" i="22"/>
  <c r="N437" i="21"/>
  <c r="P445" i="21"/>
  <c r="M449" i="21"/>
  <c r="D443" i="22" s="1"/>
  <c r="C443" i="23" s="1"/>
  <c r="M461" i="21"/>
  <c r="D455" i="22" s="1"/>
  <c r="C455" i="23" s="1"/>
  <c r="M462" i="21"/>
  <c r="D456" i="22" s="1"/>
  <c r="C456" i="23" s="1"/>
  <c r="M467" i="21"/>
  <c r="D461" i="22" s="1"/>
  <c r="C461" i="23" s="1"/>
  <c r="M468" i="21"/>
  <c r="D462" i="22" s="1"/>
  <c r="C462" i="23" s="1"/>
  <c r="B490" i="23"/>
  <c r="K490" i="22"/>
  <c r="A490" i="22"/>
  <c r="N490" i="22"/>
  <c r="E490" i="22"/>
  <c r="H490" i="22"/>
  <c r="G490" i="22"/>
  <c r="F490" i="22"/>
  <c r="O490" i="22"/>
  <c r="R490" i="22"/>
  <c r="M490" i="22"/>
  <c r="L490" i="22"/>
  <c r="M510" i="21"/>
  <c r="D504" i="22" s="1"/>
  <c r="H538" i="22"/>
  <c r="O538" i="22"/>
  <c r="F538" i="22"/>
  <c r="G538" i="22"/>
  <c r="R538" i="22"/>
  <c r="E538" i="22"/>
  <c r="N538" i="22"/>
  <c r="K538" i="22"/>
  <c r="A538" i="22"/>
  <c r="M538" i="22"/>
  <c r="L538" i="22"/>
  <c r="M566" i="21"/>
  <c r="D560" i="22" s="1"/>
  <c r="M567" i="21"/>
  <c r="D561" i="22" s="1"/>
  <c r="M569" i="21"/>
  <c r="D563" i="22" s="1"/>
  <c r="E15" i="22"/>
  <c r="AA25" i="22"/>
  <c r="A35" i="22"/>
  <c r="B457" i="23"/>
  <c r="L457" i="22"/>
  <c r="N457" i="22"/>
  <c r="E457" i="22"/>
  <c r="M457" i="22"/>
  <c r="R457" i="22"/>
  <c r="H457" i="22"/>
  <c r="O457" i="22"/>
  <c r="K457" i="22"/>
  <c r="F457" i="22"/>
  <c r="G457" i="22"/>
  <c r="A457" i="22"/>
  <c r="B497" i="23"/>
  <c r="L497" i="22"/>
  <c r="A497" i="22"/>
  <c r="N497" i="22"/>
  <c r="E497" i="22"/>
  <c r="G497" i="22"/>
  <c r="F497" i="22"/>
  <c r="R497" i="22"/>
  <c r="M497" i="22"/>
  <c r="O497" i="22"/>
  <c r="K497" i="22"/>
  <c r="H497" i="22"/>
  <c r="M73" i="21"/>
  <c r="D67" i="22" s="1"/>
  <c r="C67" i="23" s="1"/>
  <c r="M75" i="21"/>
  <c r="D69" i="22" s="1"/>
  <c r="C69" i="23" s="1"/>
  <c r="A71" i="22"/>
  <c r="M105" i="21"/>
  <c r="D99" i="22" s="1"/>
  <c r="C99" i="23" s="1"/>
  <c r="M107" i="21"/>
  <c r="D101" i="22" s="1"/>
  <c r="C101" i="23" s="1"/>
  <c r="B103" i="23"/>
  <c r="K103" i="22"/>
  <c r="O103" i="22" s="1"/>
  <c r="A103" i="22"/>
  <c r="E103" i="22"/>
  <c r="M137" i="21"/>
  <c r="D131" i="22" s="1"/>
  <c r="C131" i="23" s="1"/>
  <c r="M139" i="21"/>
  <c r="D133" i="22" s="1"/>
  <c r="C133" i="23" s="1"/>
  <c r="B135" i="23"/>
  <c r="K135" i="22"/>
  <c r="O135" i="22" s="1"/>
  <c r="A135" i="22"/>
  <c r="E135" i="22"/>
  <c r="B155" i="23"/>
  <c r="L155" i="22"/>
  <c r="E155" i="22"/>
  <c r="K155" i="22"/>
  <c r="O155" i="22" s="1"/>
  <c r="A155" i="22"/>
  <c r="B157" i="22"/>
  <c r="B173" i="22"/>
  <c r="N179" i="21"/>
  <c r="B187" i="23"/>
  <c r="A187" i="22"/>
  <c r="L187" i="22"/>
  <c r="E187" i="22"/>
  <c r="K187" i="22"/>
  <c r="O187" i="22" s="1"/>
  <c r="B189" i="22"/>
  <c r="N195" i="21"/>
  <c r="A203" i="22"/>
  <c r="L203" i="22"/>
  <c r="B219" i="23"/>
  <c r="A219" i="22"/>
  <c r="L219" i="22"/>
  <c r="K219" i="22"/>
  <c r="O219" i="22" s="1"/>
  <c r="E219" i="22"/>
  <c r="B221" i="22"/>
  <c r="N227" i="21"/>
  <c r="B235" i="23"/>
  <c r="A235" i="22"/>
  <c r="E235" i="22"/>
  <c r="K235" i="22"/>
  <c r="B237" i="22"/>
  <c r="N243" i="21"/>
  <c r="B253" i="22"/>
  <c r="N259" i="21"/>
  <c r="B267" i="23"/>
  <c r="L267" i="22"/>
  <c r="K267" i="22"/>
  <c r="O267" i="22" s="1"/>
  <c r="A267" i="22"/>
  <c r="B269" i="22"/>
  <c r="N275" i="21"/>
  <c r="B283" i="23"/>
  <c r="L283" i="22"/>
  <c r="E283" i="22"/>
  <c r="K283" i="22"/>
  <c r="O283" i="22" s="1"/>
  <c r="A283" i="22"/>
  <c r="B285" i="22"/>
  <c r="N291" i="21"/>
  <c r="B299" i="23"/>
  <c r="L299" i="22"/>
  <c r="K299" i="22"/>
  <c r="A299" i="22"/>
  <c r="E299" i="22"/>
  <c r="B317" i="22"/>
  <c r="N323" i="21"/>
  <c r="B331" i="23"/>
  <c r="L331" i="22"/>
  <c r="K331" i="22"/>
  <c r="A331" i="22"/>
  <c r="B333" i="22"/>
  <c r="N339" i="21"/>
  <c r="L347" i="22"/>
  <c r="K347" i="22"/>
  <c r="O347" i="22" s="1"/>
  <c r="B349" i="22"/>
  <c r="N355" i="21"/>
  <c r="B363" i="23"/>
  <c r="E363" i="22"/>
  <c r="L363" i="22"/>
  <c r="A363" i="22"/>
  <c r="K363" i="22"/>
  <c r="O363" i="22" s="1"/>
  <c r="B365" i="22"/>
  <c r="N371" i="21"/>
  <c r="B395" i="23"/>
  <c r="K395" i="22"/>
  <c r="E395" i="22"/>
  <c r="A395" i="22"/>
  <c r="L395" i="22"/>
  <c r="N403" i="21"/>
  <c r="B413" i="22"/>
  <c r="N419" i="21"/>
  <c r="B427" i="23"/>
  <c r="K427" i="22"/>
  <c r="O427" i="22" s="1"/>
  <c r="A427" i="22"/>
  <c r="L427" i="22"/>
  <c r="E427" i="22"/>
  <c r="B443" i="23"/>
  <c r="M457" i="21"/>
  <c r="D451" i="22" s="1"/>
  <c r="C451" i="23" s="1"/>
  <c r="B461" i="23"/>
  <c r="H461" i="22"/>
  <c r="A461" i="22"/>
  <c r="M461" i="22"/>
  <c r="E461" i="22"/>
  <c r="R461" i="22"/>
  <c r="O461" i="22"/>
  <c r="K461" i="22"/>
  <c r="N461" i="22"/>
  <c r="L461" i="22"/>
  <c r="G461" i="22"/>
  <c r="F461" i="22"/>
  <c r="B477" i="23"/>
  <c r="H477" i="22"/>
  <c r="L477" i="22"/>
  <c r="K477" i="22"/>
  <c r="O477" i="22"/>
  <c r="F477" i="22"/>
  <c r="G477" i="22"/>
  <c r="R477" i="22"/>
  <c r="A477" i="22"/>
  <c r="E477" i="22"/>
  <c r="M477" i="22"/>
  <c r="M492" i="21"/>
  <c r="D486" i="22" s="1"/>
  <c r="C486" i="23" s="1"/>
  <c r="M498" i="21"/>
  <c r="D492" i="22" s="1"/>
  <c r="C492" i="23" s="1"/>
  <c r="M501" i="21"/>
  <c r="D495" i="22" s="1"/>
  <c r="C495" i="23" s="1"/>
  <c r="M504" i="22"/>
  <c r="E504" i="22"/>
  <c r="A504" i="22"/>
  <c r="N504" i="22"/>
  <c r="F504" i="22"/>
  <c r="R504" i="22"/>
  <c r="K504" i="22"/>
  <c r="O504" i="22"/>
  <c r="L504" i="22"/>
  <c r="H504" i="22"/>
  <c r="G504" i="22"/>
  <c r="K514" i="22"/>
  <c r="N514" i="22"/>
  <c r="E514" i="22"/>
  <c r="M514" i="22"/>
  <c r="L514" i="22"/>
  <c r="R514" i="22"/>
  <c r="H514" i="22"/>
  <c r="F514" i="22"/>
  <c r="A514" i="22"/>
  <c r="O514" i="22"/>
  <c r="G514" i="22"/>
  <c r="H517" i="22"/>
  <c r="R517" i="22"/>
  <c r="G517" i="22"/>
  <c r="O517" i="22"/>
  <c r="F517" i="22"/>
  <c r="L517" i="22"/>
  <c r="E517" i="22"/>
  <c r="N517" i="22"/>
  <c r="M517" i="22"/>
  <c r="A517" i="22"/>
  <c r="K517" i="22"/>
  <c r="N532" i="22"/>
  <c r="F532" i="22"/>
  <c r="R532" i="22"/>
  <c r="H532" i="22"/>
  <c r="O532" i="22"/>
  <c r="M532" i="22"/>
  <c r="L532" i="22"/>
  <c r="K532" i="22"/>
  <c r="A532" i="22"/>
  <c r="G532" i="22"/>
  <c r="E532" i="22"/>
  <c r="M546" i="21"/>
  <c r="D540" i="22" s="1"/>
  <c r="M549" i="21"/>
  <c r="D543" i="22" s="1"/>
  <c r="M552" i="21"/>
  <c r="D546" i="22" s="1"/>
  <c r="M555" i="21"/>
  <c r="D549" i="22" s="1"/>
  <c r="N564" i="22"/>
  <c r="F564" i="22"/>
  <c r="R564" i="22"/>
  <c r="H564" i="22"/>
  <c r="L564" i="22"/>
  <c r="E564" i="22"/>
  <c r="K564" i="22"/>
  <c r="G564" i="22"/>
  <c r="A564" i="22"/>
  <c r="O564" i="22"/>
  <c r="M564" i="22"/>
  <c r="E203" i="22"/>
  <c r="B3" i="23"/>
  <c r="E3" i="22"/>
  <c r="L3" i="22"/>
  <c r="A3" i="22"/>
  <c r="M11" i="21"/>
  <c r="D5" i="22" s="1"/>
  <c r="C5" i="23" s="1"/>
  <c r="M13" i="21"/>
  <c r="D7" i="22" s="1"/>
  <c r="C7" i="23" s="1"/>
  <c r="M65" i="21"/>
  <c r="D59" i="22" s="1"/>
  <c r="C59" i="23" s="1"/>
  <c r="M67" i="21"/>
  <c r="D61" i="22" s="1"/>
  <c r="C61" i="23" s="1"/>
  <c r="B63" i="23"/>
  <c r="K63" i="22"/>
  <c r="A63" i="22"/>
  <c r="M97" i="21"/>
  <c r="C91" i="23" s="1"/>
  <c r="M99" i="21"/>
  <c r="D93" i="22" s="1"/>
  <c r="C93" i="23" s="1"/>
  <c r="B95" i="23"/>
  <c r="K95" i="22"/>
  <c r="A95" i="22"/>
  <c r="M129" i="21"/>
  <c r="D123" i="22" s="1"/>
  <c r="C123" i="23" s="1"/>
  <c r="M131" i="21"/>
  <c r="D125" i="22" s="1"/>
  <c r="C125" i="23" s="1"/>
  <c r="B127" i="23"/>
  <c r="K127" i="22"/>
  <c r="A127" i="22"/>
  <c r="B167" i="23"/>
  <c r="E167" i="22"/>
  <c r="N175" i="21"/>
  <c r="B169" i="22"/>
  <c r="B183" i="23"/>
  <c r="E183" i="22"/>
  <c r="L183" i="22"/>
  <c r="A183" i="22"/>
  <c r="B199" i="23"/>
  <c r="E199" i="22"/>
  <c r="L199" i="22"/>
  <c r="K199" i="22"/>
  <c r="O199" i="22" s="1"/>
  <c r="B201" i="22"/>
  <c r="N207" i="21"/>
  <c r="B215" i="23"/>
  <c r="E215" i="22"/>
  <c r="L215" i="22"/>
  <c r="A215" i="22"/>
  <c r="K215" i="22"/>
  <c r="B217" i="22"/>
  <c r="N223" i="21"/>
  <c r="B247" i="23"/>
  <c r="E247" i="22"/>
  <c r="L247" i="22"/>
  <c r="K247" i="22"/>
  <c r="O247" i="22" s="1"/>
  <c r="A247" i="22"/>
  <c r="B249" i="22"/>
  <c r="N255" i="21"/>
  <c r="B263" i="23"/>
  <c r="L263" i="22"/>
  <c r="E263" i="22"/>
  <c r="K263" i="22"/>
  <c r="B265" i="22"/>
  <c r="N271" i="21"/>
  <c r="B279" i="23"/>
  <c r="L279" i="22"/>
  <c r="K279" i="22"/>
  <c r="O279" i="22" s="1"/>
  <c r="A279" i="22"/>
  <c r="E279" i="22"/>
  <c r="B281" i="22"/>
  <c r="N287" i="21"/>
  <c r="B295" i="23"/>
  <c r="L295" i="22"/>
  <c r="E295" i="22"/>
  <c r="K295" i="22"/>
  <c r="B297" i="22"/>
  <c r="N303" i="21"/>
  <c r="B311" i="23"/>
  <c r="L311" i="22"/>
  <c r="K311" i="22"/>
  <c r="A311" i="22"/>
  <c r="O311" i="22"/>
  <c r="E311" i="22"/>
  <c r="B327" i="23"/>
  <c r="L327" i="22"/>
  <c r="N335" i="21"/>
  <c r="B345" i="22"/>
  <c r="N351" i="21"/>
  <c r="B359" i="23"/>
  <c r="A359" i="22"/>
  <c r="L359" i="22"/>
  <c r="E359" i="22"/>
  <c r="K359" i="22"/>
  <c r="B361" i="22"/>
  <c r="N367" i="21"/>
  <c r="B375" i="23"/>
  <c r="A375" i="22"/>
  <c r="L375" i="22"/>
  <c r="K375" i="22"/>
  <c r="E375" i="22"/>
  <c r="B377" i="22"/>
  <c r="N383" i="21"/>
  <c r="K391" i="22"/>
  <c r="A391" i="22"/>
  <c r="L391" i="22"/>
  <c r="B407" i="23"/>
  <c r="K407" i="22"/>
  <c r="O407" i="22" s="1"/>
  <c r="E407" i="22"/>
  <c r="L407" i="22"/>
  <c r="A407" i="22"/>
  <c r="B409" i="22"/>
  <c r="N415" i="21"/>
  <c r="B423" i="23"/>
  <c r="E423" i="22"/>
  <c r="A423" i="22"/>
  <c r="L423" i="22"/>
  <c r="B425" i="22"/>
  <c r="N431" i="21"/>
  <c r="B439" i="23"/>
  <c r="L439" i="22"/>
  <c r="A439" i="22"/>
  <c r="K439" i="22"/>
  <c r="E439" i="22"/>
  <c r="B441" i="22"/>
  <c r="M469" i="21"/>
  <c r="D463" i="22" s="1"/>
  <c r="C463" i="23" s="1"/>
  <c r="B473" i="23"/>
  <c r="L473" i="22"/>
  <c r="G473" i="22"/>
  <c r="O473" i="22"/>
  <c r="F473" i="22"/>
  <c r="A473" i="22"/>
  <c r="E473" i="22"/>
  <c r="R473" i="22"/>
  <c r="K473" i="22"/>
  <c r="N473" i="22"/>
  <c r="M473" i="22"/>
  <c r="H473" i="22"/>
  <c r="O510" i="22"/>
  <c r="G510" i="22"/>
  <c r="R510" i="22"/>
  <c r="H510" i="22"/>
  <c r="L510" i="22"/>
  <c r="E510" i="22"/>
  <c r="K510" i="22"/>
  <c r="A510" i="22"/>
  <c r="M510" i="22"/>
  <c r="F510" i="22"/>
  <c r="M519" i="21"/>
  <c r="D513" i="22" s="1"/>
  <c r="H522" i="22"/>
  <c r="M522" i="22"/>
  <c r="G522" i="22"/>
  <c r="R522" i="22"/>
  <c r="F522" i="22"/>
  <c r="O522" i="22"/>
  <c r="E522" i="22"/>
  <c r="K522" i="22"/>
  <c r="A522" i="22"/>
  <c r="N522" i="22"/>
  <c r="L522" i="22"/>
  <c r="L534" i="22"/>
  <c r="A534" i="22"/>
  <c r="M534" i="22"/>
  <c r="K534" i="22"/>
  <c r="F534" i="22"/>
  <c r="R534" i="22"/>
  <c r="H534" i="22"/>
  <c r="I534" i="22" s="1"/>
  <c r="J534" i="22" s="1"/>
  <c r="O534" i="22"/>
  <c r="N534" i="22"/>
  <c r="G534" i="22"/>
  <c r="E534" i="22"/>
  <c r="H554" i="22"/>
  <c r="N554" i="22"/>
  <c r="E554" i="22"/>
  <c r="F554" i="22"/>
  <c r="R554" i="22"/>
  <c r="O554" i="22"/>
  <c r="K554" i="22"/>
  <c r="M554" i="22"/>
  <c r="L554" i="22"/>
  <c r="G554" i="22"/>
  <c r="L566" i="22"/>
  <c r="K566" i="22"/>
  <c r="I566" i="22" s="1"/>
  <c r="J566" i="22" s="1"/>
  <c r="A566" i="22"/>
  <c r="O566" i="22"/>
  <c r="F566" i="22"/>
  <c r="N566" i="22"/>
  <c r="M566" i="22"/>
  <c r="G566" i="22"/>
  <c r="R566" i="22"/>
  <c r="E566" i="22"/>
  <c r="K3" i="22"/>
  <c r="Y28" i="22"/>
  <c r="Y27" i="22"/>
  <c r="L63" i="22"/>
  <c r="B73" i="22"/>
  <c r="L95" i="22"/>
  <c r="B105" i="22"/>
  <c r="L127" i="22"/>
  <c r="B137" i="22"/>
  <c r="A167" i="22"/>
  <c r="A554" i="22"/>
  <c r="M15" i="21"/>
  <c r="D9" i="22" s="1"/>
  <c r="C9" i="23" s="1"/>
  <c r="M17" i="21"/>
  <c r="D11" i="22" s="1"/>
  <c r="C11" i="23" s="1"/>
  <c r="M61" i="21"/>
  <c r="D55" i="22" s="1"/>
  <c r="C55" i="23" s="1"/>
  <c r="M63" i="21"/>
  <c r="D57" i="22" s="1"/>
  <c r="C57" i="23" s="1"/>
  <c r="B59" i="23"/>
  <c r="E59" i="22"/>
  <c r="A59" i="22"/>
  <c r="K59" i="22"/>
  <c r="O59" i="22" s="1"/>
  <c r="M93" i="21"/>
  <c r="D87" i="22" s="1"/>
  <c r="C87" i="23" s="1"/>
  <c r="M95" i="21"/>
  <c r="D89" i="22" s="1"/>
  <c r="C89" i="23" s="1"/>
  <c r="B91" i="23"/>
  <c r="E91" i="22"/>
  <c r="A91" i="22"/>
  <c r="K91" i="22"/>
  <c r="B93" i="22"/>
  <c r="N99" i="21"/>
  <c r="M125" i="21"/>
  <c r="D119" i="22" s="1"/>
  <c r="C119" i="23" s="1"/>
  <c r="M127" i="21"/>
  <c r="D121" i="22" s="1"/>
  <c r="C121" i="23" s="1"/>
  <c r="E123" i="22"/>
  <c r="A123" i="22"/>
  <c r="B125" i="22"/>
  <c r="N131" i="21"/>
  <c r="M153" i="21"/>
  <c r="D147" i="22" s="1"/>
  <c r="C147" i="23" s="1"/>
  <c r="M155" i="21"/>
  <c r="D149" i="22" s="1"/>
  <c r="C149" i="23" s="1"/>
  <c r="M169" i="21"/>
  <c r="D163" i="22" s="1"/>
  <c r="C163" i="23" s="1"/>
  <c r="M171" i="21"/>
  <c r="D165" i="22" s="1"/>
  <c r="C165" i="23" s="1"/>
  <c r="M185" i="21"/>
  <c r="D179" i="22" s="1"/>
  <c r="C179" i="23" s="1"/>
  <c r="M187" i="21"/>
  <c r="D181" i="22" s="1"/>
  <c r="C181" i="23" s="1"/>
  <c r="M201" i="21"/>
  <c r="D195" i="22" s="1"/>
  <c r="C195" i="23" s="1"/>
  <c r="M203" i="21"/>
  <c r="D197" i="22" s="1"/>
  <c r="C197" i="23" s="1"/>
  <c r="M217" i="21"/>
  <c r="D211" i="22" s="1"/>
  <c r="C211" i="23" s="1"/>
  <c r="M219" i="21"/>
  <c r="D213" i="22" s="1"/>
  <c r="C213" i="23" s="1"/>
  <c r="M233" i="21"/>
  <c r="D227" i="22" s="1"/>
  <c r="C227" i="23" s="1"/>
  <c r="M235" i="21"/>
  <c r="D229" i="22" s="1"/>
  <c r="C229" i="23" s="1"/>
  <c r="M249" i="21"/>
  <c r="D243" i="22" s="1"/>
  <c r="C243" i="23" s="1"/>
  <c r="M251" i="21"/>
  <c r="D245" i="22" s="1"/>
  <c r="C245" i="23" s="1"/>
  <c r="M265" i="21"/>
  <c r="D259" i="22" s="1"/>
  <c r="C259" i="23" s="1"/>
  <c r="M267" i="21"/>
  <c r="D261" i="22" s="1"/>
  <c r="C261" i="23" s="1"/>
  <c r="M281" i="21"/>
  <c r="D275" i="22" s="1"/>
  <c r="C275" i="23" s="1"/>
  <c r="M283" i="21"/>
  <c r="D277" i="22" s="1"/>
  <c r="C277" i="23" s="1"/>
  <c r="M297" i="21"/>
  <c r="D291" i="22" s="1"/>
  <c r="C291" i="23" s="1"/>
  <c r="M299" i="21"/>
  <c r="D293" i="22" s="1"/>
  <c r="C293" i="23" s="1"/>
  <c r="M313" i="21"/>
  <c r="D307" i="22" s="1"/>
  <c r="C307" i="23" s="1"/>
  <c r="M315" i="21"/>
  <c r="D309" i="22" s="1"/>
  <c r="C309" i="23" s="1"/>
  <c r="M329" i="21"/>
  <c r="D323" i="22" s="1"/>
  <c r="C323" i="23" s="1"/>
  <c r="M331" i="21"/>
  <c r="D325" i="22" s="1"/>
  <c r="C325" i="23" s="1"/>
  <c r="M345" i="21"/>
  <c r="D339" i="22" s="1"/>
  <c r="C339" i="23" s="1"/>
  <c r="M347" i="21"/>
  <c r="D341" i="22" s="1"/>
  <c r="C341" i="23" s="1"/>
  <c r="M361" i="21"/>
  <c r="D355" i="22" s="1"/>
  <c r="C355" i="23" s="1"/>
  <c r="M363" i="21"/>
  <c r="D357" i="22" s="1"/>
  <c r="C357" i="23" s="1"/>
  <c r="M377" i="21"/>
  <c r="D371" i="22" s="1"/>
  <c r="C371" i="23" s="1"/>
  <c r="M379" i="21"/>
  <c r="D373" i="22" s="1"/>
  <c r="C373" i="23" s="1"/>
  <c r="M393" i="21"/>
  <c r="D387" i="22" s="1"/>
  <c r="C387" i="23" s="1"/>
  <c r="M395" i="21"/>
  <c r="D389" i="22" s="1"/>
  <c r="C389" i="23" s="1"/>
  <c r="M409" i="21"/>
  <c r="D403" i="22" s="1"/>
  <c r="C403" i="23" s="1"/>
  <c r="M411" i="21"/>
  <c r="D405" i="22" s="1"/>
  <c r="C405" i="23" s="1"/>
  <c r="M425" i="21"/>
  <c r="D419" i="22" s="1"/>
  <c r="C419" i="23" s="1"/>
  <c r="M427" i="21"/>
  <c r="D421" i="22" s="1"/>
  <c r="C421" i="23" s="1"/>
  <c r="M441" i="21"/>
  <c r="D435" i="22" s="1"/>
  <c r="C435" i="23" s="1"/>
  <c r="M443" i="21"/>
  <c r="D437" i="22" s="1"/>
  <c r="C437" i="23" s="1"/>
  <c r="M459" i="21"/>
  <c r="D453" i="22" s="1"/>
  <c r="C453" i="23" s="1"/>
  <c r="B463" i="23"/>
  <c r="N463" i="22"/>
  <c r="F463" i="22"/>
  <c r="L463" i="22"/>
  <c r="K463" i="22"/>
  <c r="G463" i="22"/>
  <c r="O463" i="22"/>
  <c r="M463" i="22"/>
  <c r="E463" i="22"/>
  <c r="H463" i="22"/>
  <c r="A463" i="22"/>
  <c r="R463" i="22"/>
  <c r="B466" i="23"/>
  <c r="K466" i="22"/>
  <c r="G466" i="22"/>
  <c r="O466" i="22"/>
  <c r="F466" i="22"/>
  <c r="A466" i="22"/>
  <c r="H466" i="22"/>
  <c r="E466" i="22"/>
  <c r="M466" i="22"/>
  <c r="R466" i="22"/>
  <c r="N466" i="22"/>
  <c r="L466" i="22"/>
  <c r="M475" i="21"/>
  <c r="D469" i="22" s="1"/>
  <c r="C469" i="23" s="1"/>
  <c r="B479" i="23"/>
  <c r="N479" i="22"/>
  <c r="F479" i="22"/>
  <c r="O479" i="22"/>
  <c r="E479" i="22"/>
  <c r="M479" i="22"/>
  <c r="G479" i="22"/>
  <c r="R479" i="22"/>
  <c r="K479" i="22"/>
  <c r="A479" i="22"/>
  <c r="L479" i="22"/>
  <c r="H479" i="22"/>
  <c r="M491" i="21"/>
  <c r="D485" i="22" s="1"/>
  <c r="C485" i="23" s="1"/>
  <c r="M494" i="21"/>
  <c r="D488" i="22" s="1"/>
  <c r="C488" i="23" s="1"/>
  <c r="N503" i="22"/>
  <c r="F503" i="22"/>
  <c r="R503" i="22"/>
  <c r="H503" i="22"/>
  <c r="I503" i="22" s="1"/>
  <c r="J503" i="22" s="1"/>
  <c r="L503" i="22"/>
  <c r="G503" i="22"/>
  <c r="E503" i="22"/>
  <c r="M503" i="22"/>
  <c r="A503" i="22"/>
  <c r="O503" i="22"/>
  <c r="M512" i="21"/>
  <c r="D506" i="22" s="1"/>
  <c r="O3" i="22"/>
  <c r="L103" i="22"/>
  <c r="L135" i="22"/>
  <c r="K167" i="22"/>
  <c r="O167" i="22" s="1"/>
  <c r="B61" i="22"/>
  <c r="N67" i="21"/>
  <c r="N9" i="21"/>
  <c r="B11" i="23"/>
  <c r="K11" i="22"/>
  <c r="O11" i="22" s="1"/>
  <c r="A11" i="22"/>
  <c r="E11" i="22"/>
  <c r="M19" i="21"/>
  <c r="D13" i="22" s="1"/>
  <c r="C13" i="23" s="1"/>
  <c r="M21" i="21"/>
  <c r="D15" i="22" s="1"/>
  <c r="C15" i="23" s="1"/>
  <c r="M25" i="21"/>
  <c r="D19" i="22" s="1"/>
  <c r="C19" i="23" s="1"/>
  <c r="M29" i="21"/>
  <c r="D23" i="22" s="1"/>
  <c r="C23" i="23" s="1"/>
  <c r="M33" i="21"/>
  <c r="D27" i="22" s="1"/>
  <c r="C27" i="23" s="1"/>
  <c r="M37" i="21"/>
  <c r="D31" i="22" s="1"/>
  <c r="C31" i="23" s="1"/>
  <c r="M41" i="21"/>
  <c r="D35" i="22" s="1"/>
  <c r="C35" i="23" s="1"/>
  <c r="M45" i="21"/>
  <c r="D39" i="22" s="1"/>
  <c r="C39" i="23" s="1"/>
  <c r="M49" i="21"/>
  <c r="D43" i="22" s="1"/>
  <c r="C43" i="23" s="1"/>
  <c r="M53" i="21"/>
  <c r="D47" i="22" s="1"/>
  <c r="C47" i="23" s="1"/>
  <c r="M57" i="21"/>
  <c r="D51" i="22" s="1"/>
  <c r="C51" i="23" s="1"/>
  <c r="M59" i="21"/>
  <c r="D53" i="22" s="1"/>
  <c r="C53" i="23" s="1"/>
  <c r="N69" i="21"/>
  <c r="M89" i="21"/>
  <c r="D83" i="22" s="1"/>
  <c r="C83" i="23" s="1"/>
  <c r="M91" i="21"/>
  <c r="D85" i="22" s="1"/>
  <c r="C85" i="23" s="1"/>
  <c r="K87" i="22"/>
  <c r="N101" i="21"/>
  <c r="M121" i="21"/>
  <c r="D115" i="22" s="1"/>
  <c r="C115" i="23" s="1"/>
  <c r="M123" i="21"/>
  <c r="D117" i="22" s="1"/>
  <c r="C117" i="23" s="1"/>
  <c r="N133" i="21"/>
  <c r="B147" i="23"/>
  <c r="E147" i="22"/>
  <c r="L147" i="22"/>
  <c r="K147" i="22"/>
  <c r="B149" i="22"/>
  <c r="N155" i="21"/>
  <c r="N157" i="21"/>
  <c r="N173" i="21"/>
  <c r="B181" i="22"/>
  <c r="N187" i="21"/>
  <c r="N189" i="21"/>
  <c r="B195" i="23"/>
  <c r="B197" i="22"/>
  <c r="N203" i="21"/>
  <c r="N205" i="21"/>
  <c r="B213" i="22"/>
  <c r="N219" i="21"/>
  <c r="N221" i="21"/>
  <c r="B227" i="23"/>
  <c r="A227" i="22"/>
  <c r="L227" i="22"/>
  <c r="B243" i="23"/>
  <c r="A243" i="22"/>
  <c r="L243" i="22"/>
  <c r="K243" i="22"/>
  <c r="O243" i="22" s="1"/>
  <c r="E243" i="22"/>
  <c r="N253" i="21"/>
  <c r="B261" i="22"/>
  <c r="N267" i="21"/>
  <c r="N269" i="21"/>
  <c r="B275" i="23"/>
  <c r="L275" i="22"/>
  <c r="E275" i="22"/>
  <c r="K275" i="22"/>
  <c r="O275" i="22" s="1"/>
  <c r="A275" i="22"/>
  <c r="N285" i="21"/>
  <c r="B293" i="22"/>
  <c r="N299" i="21"/>
  <c r="N301" i="21"/>
  <c r="B307" i="23"/>
  <c r="L307" i="22"/>
  <c r="E307" i="22"/>
  <c r="A307" i="22"/>
  <c r="K307" i="22"/>
  <c r="N315" i="21"/>
  <c r="N317" i="21"/>
  <c r="N333" i="21"/>
  <c r="B341" i="22"/>
  <c r="N347" i="21"/>
  <c r="B355" i="23"/>
  <c r="E355" i="22"/>
  <c r="L355" i="22"/>
  <c r="K355" i="22"/>
  <c r="O355" i="22" s="1"/>
  <c r="B357" i="22"/>
  <c r="N363" i="21"/>
  <c r="N365" i="21"/>
  <c r="B371" i="23"/>
  <c r="E371" i="22"/>
  <c r="L371" i="22"/>
  <c r="K371" i="22"/>
  <c r="A371" i="22"/>
  <c r="B373" i="22"/>
  <c r="N379" i="21"/>
  <c r="N381" i="21"/>
  <c r="N395" i="21"/>
  <c r="B403" i="23"/>
  <c r="K403" i="22"/>
  <c r="O403" i="22" s="1"/>
  <c r="L403" i="22"/>
  <c r="E403" i="22"/>
  <c r="A403" i="22"/>
  <c r="B405" i="22"/>
  <c r="N413" i="21"/>
  <c r="B421" i="22"/>
  <c r="N427" i="21"/>
  <c r="N429" i="21"/>
  <c r="B435" i="23"/>
  <c r="L435" i="22"/>
  <c r="K435" i="22"/>
  <c r="E435" i="22"/>
  <c r="N445" i="21"/>
  <c r="B453" i="23"/>
  <c r="H453" i="22"/>
  <c r="R453" i="22"/>
  <c r="G453" i="22"/>
  <c r="L453" i="22"/>
  <c r="F453" i="22"/>
  <c r="N453" i="22"/>
  <c r="E453" i="22"/>
  <c r="A453" i="22"/>
  <c r="O453" i="22"/>
  <c r="M453" i="22"/>
  <c r="K453" i="22"/>
  <c r="M465" i="21"/>
  <c r="D459" i="22" s="1"/>
  <c r="C459" i="23" s="1"/>
  <c r="B469" i="23"/>
  <c r="H469" i="22"/>
  <c r="K469" i="22"/>
  <c r="A469" i="22"/>
  <c r="N469" i="22"/>
  <c r="E469" i="22"/>
  <c r="O469" i="22"/>
  <c r="M469" i="22"/>
  <c r="L469" i="22"/>
  <c r="F469" i="22"/>
  <c r="G469" i="22"/>
  <c r="R469" i="22"/>
  <c r="B485" i="23"/>
  <c r="H485" i="22"/>
  <c r="M485" i="22"/>
  <c r="L485" i="22"/>
  <c r="R485" i="22"/>
  <c r="G485" i="22"/>
  <c r="F485" i="22"/>
  <c r="E485" i="22"/>
  <c r="K485" i="22"/>
  <c r="O485" i="22"/>
  <c r="N485" i="22"/>
  <c r="A485" i="22"/>
  <c r="B494" i="23"/>
  <c r="O494" i="22"/>
  <c r="G494" i="22"/>
  <c r="F494" i="22"/>
  <c r="N494" i="22"/>
  <c r="E494" i="22"/>
  <c r="A494" i="22"/>
  <c r="M494" i="22"/>
  <c r="L494" i="22"/>
  <c r="K494" i="22"/>
  <c r="H494" i="22"/>
  <c r="I494" i="22" s="1"/>
  <c r="J494" i="22" s="1"/>
  <c r="R494" i="22"/>
  <c r="M524" i="21"/>
  <c r="D518" i="22" s="1"/>
  <c r="M530" i="21"/>
  <c r="D524" i="22" s="1"/>
  <c r="M533" i="21"/>
  <c r="D527" i="22" s="1"/>
  <c r="M536" i="21"/>
  <c r="D530" i="22" s="1"/>
  <c r="M539" i="21"/>
  <c r="D533" i="22" s="1"/>
  <c r="N548" i="22"/>
  <c r="F548" i="22"/>
  <c r="G548" i="22"/>
  <c r="A548" i="22"/>
  <c r="K548" i="22"/>
  <c r="H548" i="22"/>
  <c r="I548" i="22" s="1"/>
  <c r="J548" i="22" s="1"/>
  <c r="O548" i="22"/>
  <c r="R548" i="22"/>
  <c r="E548" i="22"/>
  <c r="L548" i="22"/>
  <c r="M562" i="21"/>
  <c r="D556" i="22" s="1"/>
  <c r="M565" i="21"/>
  <c r="D559" i="22" s="1"/>
  <c r="M568" i="21"/>
  <c r="D562" i="22" s="1"/>
  <c r="M571" i="21"/>
  <c r="D565" i="22" s="1"/>
  <c r="A147" i="22"/>
  <c r="L167" i="22"/>
  <c r="K183" i="22"/>
  <c r="A295" i="22"/>
  <c r="K8" i="21"/>
  <c r="K12" i="21"/>
  <c r="K16" i="21"/>
  <c r="K20" i="21"/>
  <c r="K24" i="21"/>
  <c r="K28" i="21"/>
  <c r="K32" i="21"/>
  <c r="K36" i="21"/>
  <c r="K40" i="21"/>
  <c r="K44" i="21"/>
  <c r="K48" i="21"/>
  <c r="K52" i="21"/>
  <c r="K56" i="21"/>
  <c r="K60" i="21"/>
  <c r="K64" i="21"/>
  <c r="K68" i="21"/>
  <c r="K72" i="21"/>
  <c r="K76" i="21"/>
  <c r="K80" i="21"/>
  <c r="K84" i="21"/>
  <c r="K88" i="21"/>
  <c r="K92" i="21"/>
  <c r="K96" i="21"/>
  <c r="K100" i="21"/>
  <c r="K104" i="21"/>
  <c r="K108" i="21"/>
  <c r="K112" i="21"/>
  <c r="K116" i="21"/>
  <c r="K120" i="21"/>
  <c r="K124" i="21"/>
  <c r="K128" i="21"/>
  <c r="K132" i="21"/>
  <c r="K136" i="21"/>
  <c r="K140" i="21"/>
  <c r="K144" i="21"/>
  <c r="K148" i="21"/>
  <c r="K152" i="21"/>
  <c r="K156" i="21"/>
  <c r="K160" i="21"/>
  <c r="K164" i="21"/>
  <c r="K168" i="21"/>
  <c r="K172" i="21"/>
  <c r="K176" i="21"/>
  <c r="K180" i="21"/>
  <c r="K184" i="21"/>
  <c r="K188" i="21"/>
  <c r="K192" i="21"/>
  <c r="K196" i="21"/>
  <c r="K200" i="21"/>
  <c r="K204" i="21"/>
  <c r="K208" i="21"/>
  <c r="K212" i="21"/>
  <c r="K216" i="21"/>
  <c r="K220" i="21"/>
  <c r="K224" i="21"/>
  <c r="K228" i="21"/>
  <c r="K232" i="21"/>
  <c r="K236" i="21"/>
  <c r="K240" i="21"/>
  <c r="K244" i="21"/>
  <c r="K248" i="21"/>
  <c r="K252" i="21"/>
  <c r="K256" i="21"/>
  <c r="K260" i="21"/>
  <c r="K264" i="21"/>
  <c r="K268" i="21"/>
  <c r="K272" i="21"/>
  <c r="K276" i="21"/>
  <c r="K280" i="21"/>
  <c r="K284" i="21"/>
  <c r="K288" i="21"/>
  <c r="K292" i="21"/>
  <c r="K296" i="21"/>
  <c r="K300" i="21"/>
  <c r="K304" i="21"/>
  <c r="K308" i="21"/>
  <c r="K312" i="21"/>
  <c r="K316" i="21"/>
  <c r="K320" i="21"/>
  <c r="K324" i="21"/>
  <c r="K328" i="21"/>
  <c r="K332" i="21"/>
  <c r="K336" i="21"/>
  <c r="K340" i="21"/>
  <c r="K344" i="21"/>
  <c r="K348" i="21"/>
  <c r="K352" i="21"/>
  <c r="K356" i="21"/>
  <c r="K360" i="21"/>
  <c r="K364" i="21"/>
  <c r="K368" i="21"/>
  <c r="K372" i="21"/>
  <c r="K376" i="21"/>
  <c r="K380" i="21"/>
  <c r="K384" i="21"/>
  <c r="K388" i="21"/>
  <c r="K392" i="21"/>
  <c r="K396" i="21"/>
  <c r="K400" i="21"/>
  <c r="K404" i="21"/>
  <c r="K408" i="21"/>
  <c r="K412" i="21"/>
  <c r="K416" i="21"/>
  <c r="K420" i="21"/>
  <c r="K424" i="21"/>
  <c r="K428" i="21"/>
  <c r="K432" i="21"/>
  <c r="K436" i="21"/>
  <c r="K440" i="21"/>
  <c r="K444" i="21"/>
  <c r="K448" i="21"/>
  <c r="K452" i="21"/>
  <c r="B450" i="23"/>
  <c r="K450" i="22"/>
  <c r="M450" i="22"/>
  <c r="R450" i="22"/>
  <c r="H450" i="22"/>
  <c r="L450" i="22"/>
  <c r="E450" i="22"/>
  <c r="G450" i="22"/>
  <c r="F450" i="22"/>
  <c r="A450" i="22"/>
  <c r="B454" i="23"/>
  <c r="O454" i="22"/>
  <c r="G454" i="22"/>
  <c r="A454" i="22"/>
  <c r="M454" i="22"/>
  <c r="F454" i="22"/>
  <c r="E454" i="22"/>
  <c r="R454" i="22"/>
  <c r="L454" i="22"/>
  <c r="N454" i="22"/>
  <c r="K454" i="22"/>
  <c r="H454" i="22"/>
  <c r="B458" i="23"/>
  <c r="K458" i="22"/>
  <c r="O458" i="22"/>
  <c r="F458" i="22"/>
  <c r="N458" i="22"/>
  <c r="E458" i="22"/>
  <c r="L458" i="22"/>
  <c r="H458" i="22"/>
  <c r="R458" i="22"/>
  <c r="G458" i="22"/>
  <c r="A458" i="22"/>
  <c r="M458" i="22"/>
  <c r="B462" i="23"/>
  <c r="O462" i="22"/>
  <c r="G462" i="22"/>
  <c r="K462" i="22"/>
  <c r="A462" i="22"/>
  <c r="N462" i="22"/>
  <c r="E462" i="22"/>
  <c r="R462" i="22"/>
  <c r="M462" i="22"/>
  <c r="H462" i="22"/>
  <c r="B470" i="23"/>
  <c r="O470" i="22"/>
  <c r="G470" i="22"/>
  <c r="L470" i="22"/>
  <c r="K470" i="22"/>
  <c r="F470" i="22"/>
  <c r="M470" i="22"/>
  <c r="H470" i="22"/>
  <c r="E470" i="22"/>
  <c r="A470" i="22"/>
  <c r="B474" i="23"/>
  <c r="K474" i="22"/>
  <c r="R474" i="22"/>
  <c r="H474" i="22"/>
  <c r="G474" i="22"/>
  <c r="L474" i="22"/>
  <c r="O474" i="22"/>
  <c r="A474" i="22"/>
  <c r="N474" i="22"/>
  <c r="M474" i="22"/>
  <c r="B478" i="23"/>
  <c r="O478" i="22"/>
  <c r="G478" i="22"/>
  <c r="M478" i="22"/>
  <c r="L478" i="22"/>
  <c r="R478" i="22"/>
  <c r="H478" i="22"/>
  <c r="F478" i="22"/>
  <c r="E478" i="22"/>
  <c r="N478" i="22"/>
  <c r="K478" i="22"/>
  <c r="A478" i="22"/>
  <c r="B482" i="23"/>
  <c r="K482" i="22"/>
  <c r="R482" i="22"/>
  <c r="H482" i="22"/>
  <c r="M482" i="22"/>
  <c r="N482" i="22"/>
  <c r="L482" i="22"/>
  <c r="E482" i="22"/>
  <c r="G482" i="22"/>
  <c r="F482" i="22"/>
  <c r="O482" i="22"/>
  <c r="A482" i="22"/>
  <c r="B486" i="23"/>
  <c r="O486" i="22"/>
  <c r="G486" i="22"/>
  <c r="N486" i="22"/>
  <c r="E486" i="22"/>
  <c r="M486" i="22"/>
  <c r="R486" i="22"/>
  <c r="A486" i="22"/>
  <c r="K486" i="22"/>
  <c r="I486" i="22" s="1"/>
  <c r="J486" i="22" s="1"/>
  <c r="F486" i="22"/>
  <c r="B500" i="23"/>
  <c r="R500" i="22"/>
  <c r="A500" i="22"/>
  <c r="N500" i="22"/>
  <c r="E500" i="22"/>
  <c r="M500" i="22"/>
  <c r="H500" i="22"/>
  <c r="O500" i="22"/>
  <c r="L500" i="22"/>
  <c r="K500" i="22"/>
  <c r="F500" i="22"/>
  <c r="G500" i="22"/>
  <c r="N507" i="22"/>
  <c r="E507" i="22"/>
  <c r="M507" i="22"/>
  <c r="R507" i="22"/>
  <c r="H507" i="22"/>
  <c r="I507" i="22" s="1"/>
  <c r="J507" i="22" s="1"/>
  <c r="L507" i="22"/>
  <c r="K507" i="22"/>
  <c r="F507" i="22"/>
  <c r="O507" i="22"/>
  <c r="M520" i="21"/>
  <c r="D514" i="22" s="1"/>
  <c r="O518" i="22"/>
  <c r="G518" i="22"/>
  <c r="A518" i="22"/>
  <c r="R518" i="22"/>
  <c r="H518" i="22"/>
  <c r="M518" i="22"/>
  <c r="K518" i="22"/>
  <c r="F518" i="22"/>
  <c r="E518" i="22"/>
  <c r="L518" i="22"/>
  <c r="L528" i="22"/>
  <c r="H528" i="22"/>
  <c r="R528" i="22"/>
  <c r="G528" i="22"/>
  <c r="N528" i="22"/>
  <c r="O528" i="22"/>
  <c r="F528" i="22"/>
  <c r="K528" i="22"/>
  <c r="A528" i="22"/>
  <c r="M540" i="21"/>
  <c r="D534" i="22" s="1"/>
  <c r="N544" i="22"/>
  <c r="E544" i="22"/>
  <c r="H544" i="22"/>
  <c r="R544" i="22"/>
  <c r="G544" i="22"/>
  <c r="M544" i="22"/>
  <c r="O544" i="22"/>
  <c r="F544" i="22"/>
  <c r="L544" i="22"/>
  <c r="K544" i="22"/>
  <c r="A544" i="22"/>
  <c r="M556" i="21"/>
  <c r="D550" i="22" s="1"/>
  <c r="M560" i="22"/>
  <c r="L560" i="22"/>
  <c r="G560" i="22"/>
  <c r="O560" i="22"/>
  <c r="A560" i="22"/>
  <c r="N560" i="22"/>
  <c r="K560" i="22"/>
  <c r="F560" i="22"/>
  <c r="R560" i="22"/>
  <c r="H560" i="22"/>
  <c r="M572" i="21"/>
  <c r="D566" i="22" s="1"/>
  <c r="K13" i="23"/>
  <c r="I651" i="22"/>
  <c r="J651" i="22" s="1"/>
  <c r="P651" i="22" s="1"/>
  <c r="I623" i="22"/>
  <c r="J623" i="22" s="1"/>
  <c r="I643" i="22"/>
  <c r="J643" i="22" s="1"/>
  <c r="P643" i="22" s="1"/>
  <c r="I691" i="22"/>
  <c r="J691" i="22" s="1"/>
  <c r="P691" i="22" s="1"/>
  <c r="I619" i="22"/>
  <c r="J619" i="22" s="1"/>
  <c r="I584" i="22"/>
  <c r="J584" i="22" s="1"/>
  <c r="P584" i="22" s="1"/>
  <c r="I592" i="22"/>
  <c r="J592" i="22" s="1"/>
  <c r="P592" i="22" s="1"/>
  <c r="N450" i="22"/>
  <c r="N470" i="22"/>
  <c r="L151" i="21"/>
  <c r="C145" i="22" s="1"/>
  <c r="L155" i="21"/>
  <c r="C149" i="22" s="1"/>
  <c r="L159" i="21"/>
  <c r="C153" i="22" s="1"/>
  <c r="L163" i="21"/>
  <c r="C157" i="22" s="1"/>
  <c r="L167" i="21"/>
  <c r="C161" i="22" s="1"/>
  <c r="L171" i="21"/>
  <c r="C165" i="22" s="1"/>
  <c r="L175" i="21"/>
  <c r="C169" i="22" s="1"/>
  <c r="L179" i="21"/>
  <c r="C173" i="22" s="1"/>
  <c r="L183" i="21"/>
  <c r="C177" i="22" s="1"/>
  <c r="L187" i="21"/>
  <c r="C181" i="22" s="1"/>
  <c r="L191" i="21"/>
  <c r="C185" i="22" s="1"/>
  <c r="L195" i="21"/>
  <c r="C189" i="22" s="1"/>
  <c r="L199" i="21"/>
  <c r="C193" i="22" s="1"/>
  <c r="L203" i="21"/>
  <c r="C197" i="22" s="1"/>
  <c r="L207" i="21"/>
  <c r="C201" i="22" s="1"/>
  <c r="L211" i="21"/>
  <c r="C205" i="22" s="1"/>
  <c r="L215" i="21"/>
  <c r="C209" i="22" s="1"/>
  <c r="L219" i="21"/>
  <c r="C213" i="22" s="1"/>
  <c r="L223" i="21"/>
  <c r="C217" i="22" s="1"/>
  <c r="L227" i="21"/>
  <c r="C221" i="22" s="1"/>
  <c r="L231" i="21"/>
  <c r="C225" i="22" s="1"/>
  <c r="L235" i="21"/>
  <c r="C229" i="22" s="1"/>
  <c r="L239" i="21"/>
  <c r="C233" i="22" s="1"/>
  <c r="L243" i="21"/>
  <c r="C237" i="22" s="1"/>
  <c r="L247" i="21"/>
  <c r="C241" i="22" s="1"/>
  <c r="L251" i="21"/>
  <c r="C245" i="22" s="1"/>
  <c r="L255" i="21"/>
  <c r="C249" i="22" s="1"/>
  <c r="L259" i="21"/>
  <c r="C253" i="22" s="1"/>
  <c r="L263" i="21"/>
  <c r="C257" i="22" s="1"/>
  <c r="L267" i="21"/>
  <c r="C261" i="22" s="1"/>
  <c r="L271" i="21"/>
  <c r="C265" i="22" s="1"/>
  <c r="L275" i="21"/>
  <c r="C269" i="22" s="1"/>
  <c r="L279" i="21"/>
  <c r="C273" i="22" s="1"/>
  <c r="L283" i="21"/>
  <c r="C277" i="22" s="1"/>
  <c r="L287" i="21"/>
  <c r="C281" i="22" s="1"/>
  <c r="L291" i="21"/>
  <c r="C285" i="22" s="1"/>
  <c r="L295" i="21"/>
  <c r="C289" i="22" s="1"/>
  <c r="L299" i="21"/>
  <c r="C293" i="22" s="1"/>
  <c r="L303" i="21"/>
  <c r="C297" i="22" s="1"/>
  <c r="L307" i="21"/>
  <c r="C301" i="22" s="1"/>
  <c r="L311" i="21"/>
  <c r="C305" i="22" s="1"/>
  <c r="L315" i="21"/>
  <c r="C309" i="22" s="1"/>
  <c r="L319" i="21"/>
  <c r="C313" i="22" s="1"/>
  <c r="L323" i="21"/>
  <c r="C317" i="22" s="1"/>
  <c r="L327" i="21"/>
  <c r="C321" i="22" s="1"/>
  <c r="L331" i="21"/>
  <c r="C325" i="22" s="1"/>
  <c r="L335" i="21"/>
  <c r="C329" i="22" s="1"/>
  <c r="L339" i="21"/>
  <c r="C333" i="22" s="1"/>
  <c r="L343" i="21"/>
  <c r="C337" i="22" s="1"/>
  <c r="L347" i="21"/>
  <c r="C341" i="22" s="1"/>
  <c r="L351" i="21"/>
  <c r="C345" i="22" s="1"/>
  <c r="L355" i="21"/>
  <c r="C349" i="22" s="1"/>
  <c r="L359" i="21"/>
  <c r="C353" i="22" s="1"/>
  <c r="L363" i="21"/>
  <c r="C357" i="22" s="1"/>
  <c r="L367" i="21"/>
  <c r="C361" i="22" s="1"/>
  <c r="L371" i="21"/>
  <c r="C365" i="22" s="1"/>
  <c r="L375" i="21"/>
  <c r="C369" i="22" s="1"/>
  <c r="L379" i="21"/>
  <c r="C373" i="22" s="1"/>
  <c r="L383" i="21"/>
  <c r="C377" i="22" s="1"/>
  <c r="L387" i="21"/>
  <c r="C381" i="22" s="1"/>
  <c r="L391" i="21"/>
  <c r="C385" i="22" s="1"/>
  <c r="L395" i="21"/>
  <c r="C389" i="22" s="1"/>
  <c r="L399" i="21"/>
  <c r="C393" i="22" s="1"/>
  <c r="L403" i="21"/>
  <c r="C397" i="22" s="1"/>
  <c r="L407" i="21"/>
  <c r="C401" i="22" s="1"/>
  <c r="L411" i="21"/>
  <c r="C405" i="22" s="1"/>
  <c r="L415" i="21"/>
  <c r="C409" i="22" s="1"/>
  <c r="L419" i="21"/>
  <c r="C413" i="22" s="1"/>
  <c r="L423" i="21"/>
  <c r="C417" i="22" s="1"/>
  <c r="L427" i="21"/>
  <c r="C421" i="22" s="1"/>
  <c r="L431" i="21"/>
  <c r="C425" i="22" s="1"/>
  <c r="L435" i="21"/>
  <c r="C429" i="22" s="1"/>
  <c r="L439" i="21"/>
  <c r="C433" i="22" s="1"/>
  <c r="L443" i="21"/>
  <c r="C437" i="22" s="1"/>
  <c r="L447" i="21"/>
  <c r="C441" i="22" s="1"/>
  <c r="L451" i="21"/>
  <c r="C445" i="22" s="1"/>
  <c r="B488" i="23"/>
  <c r="M488" i="22"/>
  <c r="E488" i="22"/>
  <c r="R488" i="22"/>
  <c r="H488" i="22"/>
  <c r="G488" i="22"/>
  <c r="K488" i="22"/>
  <c r="N488" i="22"/>
  <c r="L488" i="22"/>
  <c r="F488" i="22"/>
  <c r="O488" i="22"/>
  <c r="B495" i="23"/>
  <c r="N495" i="22"/>
  <c r="F495" i="22"/>
  <c r="R495" i="22"/>
  <c r="H495" i="22"/>
  <c r="G495" i="22"/>
  <c r="K495" i="22"/>
  <c r="L495" i="22"/>
  <c r="O495" i="22"/>
  <c r="M495" i="22"/>
  <c r="E495" i="22"/>
  <c r="M508" i="21"/>
  <c r="D502" i="22" s="1"/>
  <c r="K506" i="22"/>
  <c r="M506" i="22"/>
  <c r="L506" i="22"/>
  <c r="G506" i="22"/>
  <c r="O506" i="22"/>
  <c r="N506" i="22"/>
  <c r="F506" i="22"/>
  <c r="H506" i="22"/>
  <c r="E506" i="22"/>
  <c r="R506" i="22"/>
  <c r="A506" i="22"/>
  <c r="M520" i="22"/>
  <c r="E520" i="22"/>
  <c r="L520" i="22"/>
  <c r="K520" i="22"/>
  <c r="A520" i="22"/>
  <c r="G520" i="22"/>
  <c r="N520" i="22"/>
  <c r="H520" i="22"/>
  <c r="I520" i="22" s="1"/>
  <c r="J520" i="22" s="1"/>
  <c r="F520" i="22"/>
  <c r="H530" i="22"/>
  <c r="I530" i="22" s="1"/>
  <c r="J530" i="22" s="1"/>
  <c r="N530" i="22"/>
  <c r="E530" i="22"/>
  <c r="G530" i="22"/>
  <c r="R530" i="22"/>
  <c r="F530" i="22"/>
  <c r="O530" i="22"/>
  <c r="K530" i="22"/>
  <c r="A530" i="22"/>
  <c r="M530" i="22"/>
  <c r="M542" i="21"/>
  <c r="D536" i="22" s="1"/>
  <c r="H546" i="22"/>
  <c r="I546" i="22" s="1"/>
  <c r="J546" i="22" s="1"/>
  <c r="M546" i="22"/>
  <c r="R546" i="22"/>
  <c r="G546" i="22"/>
  <c r="F546" i="22"/>
  <c r="E546" i="22"/>
  <c r="L546" i="22"/>
  <c r="A546" i="22"/>
  <c r="O546" i="22"/>
  <c r="N546" i="22"/>
  <c r="K546" i="22"/>
  <c r="M558" i="21"/>
  <c r="D552" i="22" s="1"/>
  <c r="H562" i="22"/>
  <c r="I562" i="22" s="1"/>
  <c r="J562" i="22" s="1"/>
  <c r="O562" i="22"/>
  <c r="F562" i="22"/>
  <c r="N562" i="22"/>
  <c r="E562" i="22"/>
  <c r="A562" i="22"/>
  <c r="K562" i="22"/>
  <c r="G562" i="22"/>
  <c r="R562" i="22"/>
  <c r="L562" i="22"/>
  <c r="L486" i="22"/>
  <c r="G507" i="22"/>
  <c r="N615" i="22"/>
  <c r="F615" i="22"/>
  <c r="L615" i="22"/>
  <c r="G615" i="22"/>
  <c r="H615" i="22"/>
  <c r="I615" i="22" s="1"/>
  <c r="J615" i="22" s="1"/>
  <c r="O615" i="22"/>
  <c r="E615" i="22"/>
  <c r="R615" i="22"/>
  <c r="A615" i="22"/>
  <c r="M615" i="22"/>
  <c r="K615" i="22"/>
  <c r="I641" i="22"/>
  <c r="J641" i="22" s="1"/>
  <c r="P641" i="22" s="1"/>
  <c r="K10" i="21"/>
  <c r="K14" i="21"/>
  <c r="K18" i="21"/>
  <c r="K22" i="21"/>
  <c r="K26" i="21"/>
  <c r="K30" i="21"/>
  <c r="K34" i="21"/>
  <c r="K38" i="21"/>
  <c r="K42" i="21"/>
  <c r="K46" i="21"/>
  <c r="K50" i="21"/>
  <c r="K54" i="21"/>
  <c r="K58" i="21"/>
  <c r="K62" i="21"/>
  <c r="K66" i="21"/>
  <c r="K70" i="21"/>
  <c r="K74" i="21"/>
  <c r="K78" i="21"/>
  <c r="K82" i="21"/>
  <c r="K86" i="21"/>
  <c r="K90" i="21"/>
  <c r="K94" i="21"/>
  <c r="K98" i="21"/>
  <c r="K102" i="21"/>
  <c r="K106" i="21"/>
  <c r="K110" i="21"/>
  <c r="K114" i="21"/>
  <c r="K118" i="21"/>
  <c r="K122" i="21"/>
  <c r="K126" i="21"/>
  <c r="K130" i="21"/>
  <c r="K134" i="21"/>
  <c r="K138" i="21"/>
  <c r="K142" i="21"/>
  <c r="K146" i="21"/>
  <c r="K150" i="21"/>
  <c r="K154" i="21"/>
  <c r="K158" i="21"/>
  <c r="K162" i="21"/>
  <c r="K166" i="21"/>
  <c r="K170" i="21"/>
  <c r="K174" i="21"/>
  <c r="K178" i="21"/>
  <c r="K182" i="21"/>
  <c r="K186" i="21"/>
  <c r="K190" i="21"/>
  <c r="K194" i="21"/>
  <c r="K198" i="21"/>
  <c r="K202" i="21"/>
  <c r="K206" i="21"/>
  <c r="K210" i="21"/>
  <c r="K214" i="21"/>
  <c r="K218" i="21"/>
  <c r="K222" i="21"/>
  <c r="K226" i="21"/>
  <c r="K230" i="21"/>
  <c r="K234" i="21"/>
  <c r="K238" i="21"/>
  <c r="K242" i="21"/>
  <c r="K246" i="21"/>
  <c r="K250" i="21"/>
  <c r="K254" i="21"/>
  <c r="K258" i="21"/>
  <c r="K262" i="21"/>
  <c r="K266" i="21"/>
  <c r="K270" i="21"/>
  <c r="K274" i="21"/>
  <c r="K278" i="21"/>
  <c r="K282" i="21"/>
  <c r="K286" i="21"/>
  <c r="K290" i="21"/>
  <c r="K294" i="21"/>
  <c r="K298" i="21"/>
  <c r="K302" i="21"/>
  <c r="K306" i="21"/>
  <c r="K310" i="21"/>
  <c r="K314" i="21"/>
  <c r="K318" i="21"/>
  <c r="K322" i="21"/>
  <c r="K326" i="21"/>
  <c r="K330" i="21"/>
  <c r="K334" i="21"/>
  <c r="K338" i="21"/>
  <c r="K342" i="21"/>
  <c r="K346" i="21"/>
  <c r="K350" i="21"/>
  <c r="K354" i="21"/>
  <c r="K358" i="21"/>
  <c r="K362" i="21"/>
  <c r="K366" i="21"/>
  <c r="K370" i="21"/>
  <c r="K374" i="21"/>
  <c r="K378" i="21"/>
  <c r="K382" i="21"/>
  <c r="K386" i="21"/>
  <c r="K390" i="21"/>
  <c r="K394" i="21"/>
  <c r="K398" i="21"/>
  <c r="K402" i="21"/>
  <c r="K406" i="21"/>
  <c r="K410" i="21"/>
  <c r="K414" i="21"/>
  <c r="K418" i="21"/>
  <c r="K422" i="21"/>
  <c r="K426" i="21"/>
  <c r="K430" i="21"/>
  <c r="K434" i="21"/>
  <c r="K438" i="21"/>
  <c r="K442" i="21"/>
  <c r="K446" i="21"/>
  <c r="K450" i="21"/>
  <c r="K454" i="21"/>
  <c r="B452" i="23"/>
  <c r="R452" i="22"/>
  <c r="A452" i="22"/>
  <c r="O452" i="22"/>
  <c r="F452" i="22"/>
  <c r="K452" i="22"/>
  <c r="N452" i="22"/>
  <c r="M452" i="22"/>
  <c r="L452" i="22"/>
  <c r="G452" i="22"/>
  <c r="H452" i="22"/>
  <c r="B456" i="23"/>
  <c r="M456" i="22"/>
  <c r="E456" i="22"/>
  <c r="L456" i="22"/>
  <c r="K456" i="22"/>
  <c r="G456" i="22"/>
  <c r="R456" i="22"/>
  <c r="A456" i="22"/>
  <c r="O456" i="22"/>
  <c r="N456" i="22"/>
  <c r="H456" i="22"/>
  <c r="I456" i="22" s="1"/>
  <c r="J456" i="22" s="1"/>
  <c r="F456" i="22"/>
  <c r="B460" i="23"/>
  <c r="R460" i="22"/>
  <c r="A460" i="22"/>
  <c r="H460" i="22"/>
  <c r="G460" i="22"/>
  <c r="L460" i="22"/>
  <c r="F460" i="22"/>
  <c r="E460" i="22"/>
  <c r="M460" i="22"/>
  <c r="N460" i="22"/>
  <c r="O460" i="22"/>
  <c r="B464" i="23"/>
  <c r="M464" i="22"/>
  <c r="E464" i="22"/>
  <c r="N464" i="22"/>
  <c r="L464" i="22"/>
  <c r="R464" i="22"/>
  <c r="H464" i="22"/>
  <c r="K464" i="22"/>
  <c r="F464" i="22"/>
  <c r="O464" i="22"/>
  <c r="G464" i="22"/>
  <c r="B468" i="23"/>
  <c r="R468" i="22"/>
  <c r="A468" i="22"/>
  <c r="H468" i="22"/>
  <c r="I468" i="22" s="1"/>
  <c r="J468" i="22" s="1"/>
  <c r="M468" i="22"/>
  <c r="O468" i="22"/>
  <c r="N468" i="22"/>
  <c r="G468" i="22"/>
  <c r="L468" i="22"/>
  <c r="K468" i="22"/>
  <c r="F468" i="22"/>
  <c r="E468" i="22"/>
  <c r="B472" i="23"/>
  <c r="M472" i="22"/>
  <c r="E472" i="22"/>
  <c r="O472" i="22"/>
  <c r="F472" i="22"/>
  <c r="N472" i="22"/>
  <c r="H472" i="22"/>
  <c r="G472" i="22"/>
  <c r="L472" i="22"/>
  <c r="A472" i="22"/>
  <c r="B476" i="23"/>
  <c r="R476" i="22"/>
  <c r="A476" i="22"/>
  <c r="K476" i="22"/>
  <c r="N476" i="22"/>
  <c r="E476" i="22"/>
  <c r="M476" i="22"/>
  <c r="L476" i="22"/>
  <c r="H476" i="22"/>
  <c r="I476" i="22" s="1"/>
  <c r="J476" i="22" s="1"/>
  <c r="F476" i="22"/>
  <c r="O476" i="22"/>
  <c r="B480" i="23"/>
  <c r="M480" i="22"/>
  <c r="E480" i="22"/>
  <c r="G480" i="22"/>
  <c r="O480" i="22"/>
  <c r="F480" i="22"/>
  <c r="A480" i="22"/>
  <c r="R480" i="22"/>
  <c r="N480" i="22"/>
  <c r="L480" i="22"/>
  <c r="K480" i="22"/>
  <c r="H480" i="22"/>
  <c r="B484" i="23"/>
  <c r="R484" i="22"/>
  <c r="A484" i="22"/>
  <c r="L484" i="22"/>
  <c r="K484" i="22"/>
  <c r="O484" i="22"/>
  <c r="F484" i="22"/>
  <c r="H484" i="22"/>
  <c r="G484" i="22"/>
  <c r="E484" i="22"/>
  <c r="N484" i="22"/>
  <c r="B491" i="23"/>
  <c r="L491" i="22"/>
  <c r="K491" i="22"/>
  <c r="I491" i="22" s="1"/>
  <c r="J491" i="22" s="1"/>
  <c r="A491" i="22"/>
  <c r="O491" i="22"/>
  <c r="F491" i="22"/>
  <c r="G491" i="22"/>
  <c r="E491" i="22"/>
  <c r="R491" i="22"/>
  <c r="M491" i="22"/>
  <c r="N491" i="22"/>
  <c r="M504" i="21"/>
  <c r="D498" i="22" s="1"/>
  <c r="C498" i="23" s="1"/>
  <c r="O502" i="22"/>
  <c r="G502" i="22"/>
  <c r="R502" i="22"/>
  <c r="H502" i="22"/>
  <c r="F502" i="22"/>
  <c r="K502" i="22"/>
  <c r="E502" i="22"/>
  <c r="N502" i="22"/>
  <c r="A502" i="22"/>
  <c r="M502" i="22"/>
  <c r="L502" i="22"/>
  <c r="R516" i="22"/>
  <c r="A516" i="22"/>
  <c r="G516" i="22"/>
  <c r="O516" i="22"/>
  <c r="F516" i="22"/>
  <c r="N516" i="22"/>
  <c r="E516" i="22"/>
  <c r="K516" i="22"/>
  <c r="H516" i="22"/>
  <c r="I516" i="22" s="1"/>
  <c r="J516" i="22" s="1"/>
  <c r="M516" i="22"/>
  <c r="M532" i="21"/>
  <c r="D526" i="22" s="1"/>
  <c r="M536" i="22"/>
  <c r="H536" i="22"/>
  <c r="R536" i="22"/>
  <c r="G536" i="22"/>
  <c r="N536" i="22"/>
  <c r="K536" i="22"/>
  <c r="F536" i="22"/>
  <c r="E536" i="22"/>
  <c r="O536" i="22"/>
  <c r="L536" i="22"/>
  <c r="A536" i="22"/>
  <c r="M548" i="21"/>
  <c r="D542" i="22" s="1"/>
  <c r="L552" i="22"/>
  <c r="O552" i="22"/>
  <c r="F552" i="22"/>
  <c r="N552" i="22"/>
  <c r="A552" i="22"/>
  <c r="M552" i="22"/>
  <c r="H552" i="22"/>
  <c r="I552" i="22" s="1"/>
  <c r="J552" i="22" s="1"/>
  <c r="E552" i="22"/>
  <c r="K552" i="22"/>
  <c r="R552" i="22"/>
  <c r="G552" i="22"/>
  <c r="M564" i="21"/>
  <c r="D558" i="22" s="1"/>
  <c r="E474" i="22"/>
  <c r="A488" i="22"/>
  <c r="O681" i="22"/>
  <c r="G681" i="22"/>
  <c r="N681" i="22"/>
  <c r="F681" i="22"/>
  <c r="L681" i="22"/>
  <c r="K681" i="22"/>
  <c r="A681" i="22"/>
  <c r="R681" i="22"/>
  <c r="M681" i="22"/>
  <c r="H681" i="22"/>
  <c r="I681" i="22" s="1"/>
  <c r="J681" i="22" s="1"/>
  <c r="E681" i="22"/>
  <c r="L58" i="21"/>
  <c r="C52" i="22" s="1"/>
  <c r="L62" i="21"/>
  <c r="C56" i="22" s="1"/>
  <c r="L66" i="21"/>
  <c r="C60" i="22" s="1"/>
  <c r="L70" i="21"/>
  <c r="C64" i="22" s="1"/>
  <c r="L74" i="21"/>
  <c r="C68" i="22" s="1"/>
  <c r="L78" i="21"/>
  <c r="C72" i="22" s="1"/>
  <c r="L82" i="21"/>
  <c r="C76" i="22" s="1"/>
  <c r="L86" i="21"/>
  <c r="C80" i="22" s="1"/>
  <c r="L90" i="21"/>
  <c r="C84" i="22" s="1"/>
  <c r="L94" i="21"/>
  <c r="C88" i="22" s="1"/>
  <c r="L98" i="21"/>
  <c r="C92" i="22" s="1"/>
  <c r="L102" i="21"/>
  <c r="C96" i="22" s="1"/>
  <c r="L106" i="21"/>
  <c r="C100" i="22" s="1"/>
  <c r="L110" i="21"/>
  <c r="C104" i="22" s="1"/>
  <c r="L114" i="21"/>
  <c r="C108" i="22" s="1"/>
  <c r="L118" i="21"/>
  <c r="C112" i="22" s="1"/>
  <c r="L122" i="21"/>
  <c r="C116" i="22" s="1"/>
  <c r="L126" i="21"/>
  <c r="C120" i="22" s="1"/>
  <c r="L130" i="21"/>
  <c r="C124" i="22" s="1"/>
  <c r="L134" i="21"/>
  <c r="C128" i="22" s="1"/>
  <c r="L138" i="21"/>
  <c r="C132" i="22" s="1"/>
  <c r="L142" i="21"/>
  <c r="C136" i="22" s="1"/>
  <c r="L146" i="21"/>
  <c r="C140" i="22" s="1"/>
  <c r="L150" i="21"/>
  <c r="C144" i="22" s="1"/>
  <c r="L154" i="21"/>
  <c r="C148" i="22" s="1"/>
  <c r="L158" i="21"/>
  <c r="C152" i="22" s="1"/>
  <c r="L162" i="21"/>
  <c r="C156" i="22" s="1"/>
  <c r="L166" i="21"/>
  <c r="C160" i="22" s="1"/>
  <c r="L170" i="21"/>
  <c r="C164" i="22" s="1"/>
  <c r="L174" i="21"/>
  <c r="C168" i="22" s="1"/>
  <c r="L178" i="21"/>
  <c r="C172" i="22" s="1"/>
  <c r="L182" i="21"/>
  <c r="C176" i="22" s="1"/>
  <c r="L186" i="21"/>
  <c r="C180" i="22" s="1"/>
  <c r="L190" i="21"/>
  <c r="C184" i="22" s="1"/>
  <c r="L194" i="21"/>
  <c r="C188" i="22" s="1"/>
  <c r="L198" i="21"/>
  <c r="C192" i="22" s="1"/>
  <c r="L202" i="21"/>
  <c r="C196" i="22" s="1"/>
  <c r="L206" i="21"/>
  <c r="C200" i="22" s="1"/>
  <c r="L210" i="21"/>
  <c r="C204" i="22" s="1"/>
  <c r="L214" i="21"/>
  <c r="C208" i="22" s="1"/>
  <c r="L218" i="21"/>
  <c r="C212" i="22" s="1"/>
  <c r="L222" i="21"/>
  <c r="C216" i="22" s="1"/>
  <c r="L226" i="21"/>
  <c r="C220" i="22" s="1"/>
  <c r="L230" i="21"/>
  <c r="C224" i="22" s="1"/>
  <c r="L234" i="21"/>
  <c r="C228" i="22" s="1"/>
  <c r="L238" i="21"/>
  <c r="C232" i="22" s="1"/>
  <c r="L242" i="21"/>
  <c r="C236" i="22" s="1"/>
  <c r="L246" i="21"/>
  <c r="C240" i="22" s="1"/>
  <c r="L250" i="21"/>
  <c r="C244" i="22" s="1"/>
  <c r="L254" i="21"/>
  <c r="C248" i="22" s="1"/>
  <c r="L258" i="21"/>
  <c r="C252" i="22" s="1"/>
  <c r="L262" i="21"/>
  <c r="C256" i="22" s="1"/>
  <c r="L266" i="21"/>
  <c r="C260" i="22" s="1"/>
  <c r="L270" i="21"/>
  <c r="C264" i="22" s="1"/>
  <c r="L274" i="21"/>
  <c r="C268" i="22" s="1"/>
  <c r="L278" i="21"/>
  <c r="C272" i="22" s="1"/>
  <c r="L282" i="21"/>
  <c r="C276" i="22" s="1"/>
  <c r="L286" i="21"/>
  <c r="C280" i="22" s="1"/>
  <c r="L290" i="21"/>
  <c r="C284" i="22" s="1"/>
  <c r="L294" i="21"/>
  <c r="C288" i="22" s="1"/>
  <c r="L298" i="21"/>
  <c r="C292" i="22" s="1"/>
  <c r="L302" i="21"/>
  <c r="C296" i="22" s="1"/>
  <c r="L306" i="21"/>
  <c r="C300" i="22" s="1"/>
  <c r="L310" i="21"/>
  <c r="C304" i="22" s="1"/>
  <c r="L314" i="21"/>
  <c r="C308" i="22" s="1"/>
  <c r="L318" i="21"/>
  <c r="C312" i="22" s="1"/>
  <c r="L322" i="21"/>
  <c r="C316" i="22" s="1"/>
  <c r="L326" i="21"/>
  <c r="C320" i="22" s="1"/>
  <c r="L330" i="21"/>
  <c r="C324" i="22" s="1"/>
  <c r="L334" i="21"/>
  <c r="C328" i="22" s="1"/>
  <c r="L338" i="21"/>
  <c r="C332" i="22" s="1"/>
  <c r="L342" i="21"/>
  <c r="C336" i="22" s="1"/>
  <c r="L346" i="21"/>
  <c r="C340" i="22" s="1"/>
  <c r="L350" i="21"/>
  <c r="C344" i="22" s="1"/>
  <c r="L354" i="21"/>
  <c r="C348" i="22" s="1"/>
  <c r="L358" i="21"/>
  <c r="C352" i="22" s="1"/>
  <c r="L362" i="21"/>
  <c r="C356" i="22" s="1"/>
  <c r="L366" i="21"/>
  <c r="C360" i="22" s="1"/>
  <c r="L370" i="21"/>
  <c r="C364" i="22" s="1"/>
  <c r="L374" i="21"/>
  <c r="C368" i="22" s="1"/>
  <c r="L378" i="21"/>
  <c r="C372" i="22" s="1"/>
  <c r="L382" i="21"/>
  <c r="C376" i="22" s="1"/>
  <c r="L386" i="21"/>
  <c r="C380" i="22" s="1"/>
  <c r="L390" i="21"/>
  <c r="C384" i="22" s="1"/>
  <c r="L394" i="21"/>
  <c r="C388" i="22" s="1"/>
  <c r="L398" i="21"/>
  <c r="C392" i="22" s="1"/>
  <c r="L402" i="21"/>
  <c r="C396" i="22" s="1"/>
  <c r="L406" i="21"/>
  <c r="C400" i="22" s="1"/>
  <c r="L410" i="21"/>
  <c r="C404" i="22" s="1"/>
  <c r="L414" i="21"/>
  <c r="C408" i="22" s="1"/>
  <c r="L418" i="21"/>
  <c r="C412" i="22" s="1"/>
  <c r="L422" i="21"/>
  <c r="C416" i="22" s="1"/>
  <c r="L426" i="21"/>
  <c r="C420" i="22" s="1"/>
  <c r="L430" i="21"/>
  <c r="C424" i="22" s="1"/>
  <c r="L434" i="21"/>
  <c r="C428" i="22" s="1"/>
  <c r="L438" i="21"/>
  <c r="C432" i="22" s="1"/>
  <c r="L442" i="21"/>
  <c r="C436" i="22" s="1"/>
  <c r="L446" i="21"/>
  <c r="C440" i="22" s="1"/>
  <c r="L450" i="21"/>
  <c r="C444" i="22" s="1"/>
  <c r="B487" i="23"/>
  <c r="N487" i="22"/>
  <c r="F487" i="22"/>
  <c r="G487" i="22"/>
  <c r="O487" i="22"/>
  <c r="E487" i="22"/>
  <c r="A487" i="22"/>
  <c r="R487" i="22"/>
  <c r="M487" i="22"/>
  <c r="L487" i="22"/>
  <c r="H487" i="22"/>
  <c r="K487" i="22"/>
  <c r="M500" i="21"/>
  <c r="D494" i="22" s="1"/>
  <c r="C494" i="23" s="1"/>
  <c r="B498" i="23"/>
  <c r="K498" i="22"/>
  <c r="L498" i="22"/>
  <c r="A498" i="22"/>
  <c r="O498" i="22"/>
  <c r="F498" i="22"/>
  <c r="E498" i="22"/>
  <c r="R498" i="22"/>
  <c r="M498" i="22"/>
  <c r="N498" i="22"/>
  <c r="M512" i="22"/>
  <c r="E512" i="22"/>
  <c r="K512" i="22"/>
  <c r="A512" i="22"/>
  <c r="O512" i="22"/>
  <c r="F512" i="22"/>
  <c r="R512" i="22"/>
  <c r="H512" i="22"/>
  <c r="L512" i="22"/>
  <c r="N512" i="22"/>
  <c r="N519" i="22"/>
  <c r="F519" i="22"/>
  <c r="K519" i="22"/>
  <c r="A519" i="22"/>
  <c r="O519" i="22"/>
  <c r="E519" i="22"/>
  <c r="L519" i="22"/>
  <c r="H519" i="22"/>
  <c r="I519" i="22" s="1"/>
  <c r="J519" i="22" s="1"/>
  <c r="G519" i="22"/>
  <c r="R519" i="22"/>
  <c r="M519" i="22"/>
  <c r="L526" i="22"/>
  <c r="M526" i="22"/>
  <c r="K526" i="22"/>
  <c r="A526" i="22"/>
  <c r="F526" i="22"/>
  <c r="N526" i="22"/>
  <c r="H526" i="22"/>
  <c r="I526" i="22" s="1"/>
  <c r="J526" i="22" s="1"/>
  <c r="G526" i="22"/>
  <c r="R526" i="22"/>
  <c r="O526" i="22"/>
  <c r="E526" i="22"/>
  <c r="M538" i="21"/>
  <c r="D532" i="22" s="1"/>
  <c r="L542" i="22"/>
  <c r="K542" i="22"/>
  <c r="M542" i="22"/>
  <c r="A542" i="22"/>
  <c r="F542" i="22"/>
  <c r="N542" i="22"/>
  <c r="H542" i="22"/>
  <c r="G542" i="22"/>
  <c r="E542" i="22"/>
  <c r="O542" i="22"/>
  <c r="M554" i="21"/>
  <c r="D548" i="22" s="1"/>
  <c r="L558" i="22"/>
  <c r="A558" i="22"/>
  <c r="N558" i="22"/>
  <c r="E558" i="22"/>
  <c r="K558" i="22"/>
  <c r="H558" i="22"/>
  <c r="I558" i="22" s="1"/>
  <c r="J558" i="22" s="1"/>
  <c r="R558" i="22"/>
  <c r="G558" i="22"/>
  <c r="O558" i="22"/>
  <c r="M558" i="22"/>
  <c r="F558" i="22"/>
  <c r="R561" i="22"/>
  <c r="A561" i="22"/>
  <c r="N561" i="22"/>
  <c r="E561" i="22"/>
  <c r="M561" i="22"/>
  <c r="H561" i="22"/>
  <c r="L561" i="22"/>
  <c r="K561" i="22"/>
  <c r="G561" i="22"/>
  <c r="O561" i="22"/>
  <c r="F561" i="22"/>
  <c r="M570" i="21"/>
  <c r="D564" i="22" s="1"/>
  <c r="K460" i="22"/>
  <c r="F474" i="22"/>
  <c r="A495" i="22"/>
  <c r="L516" i="22"/>
  <c r="B489" i="23"/>
  <c r="L489" i="22"/>
  <c r="R489" i="22"/>
  <c r="H489" i="22"/>
  <c r="M489" i="22"/>
  <c r="K489" i="22"/>
  <c r="G489" i="22"/>
  <c r="F489" i="22"/>
  <c r="E489" i="22"/>
  <c r="A489" i="22"/>
  <c r="B493" i="23"/>
  <c r="H493" i="22"/>
  <c r="I493" i="22" s="1"/>
  <c r="J493" i="22" s="1"/>
  <c r="N493" i="22"/>
  <c r="E493" i="22"/>
  <c r="M493" i="22"/>
  <c r="R493" i="22"/>
  <c r="O493" i="22"/>
  <c r="A493" i="22"/>
  <c r="L493" i="22"/>
  <c r="G493" i="22"/>
  <c r="H501" i="22"/>
  <c r="I501" i="22" s="1"/>
  <c r="J501" i="22" s="1"/>
  <c r="O501" i="22"/>
  <c r="F501" i="22"/>
  <c r="N501" i="22"/>
  <c r="E501" i="22"/>
  <c r="A501" i="22"/>
  <c r="L501" i="22"/>
  <c r="K501" i="22"/>
  <c r="G501" i="22"/>
  <c r="L505" i="22"/>
  <c r="K505" i="22"/>
  <c r="A505" i="22"/>
  <c r="O505" i="22"/>
  <c r="F505" i="22"/>
  <c r="R505" i="22"/>
  <c r="N505" i="22"/>
  <c r="H505" i="22"/>
  <c r="H509" i="22"/>
  <c r="R509" i="22"/>
  <c r="G509" i="22"/>
  <c r="O509" i="22"/>
  <c r="F509" i="22"/>
  <c r="K509" i="22"/>
  <c r="E509" i="22"/>
  <c r="M509" i="22"/>
  <c r="N509" i="22"/>
  <c r="L509" i="22"/>
  <c r="A509" i="22"/>
  <c r="L513" i="22"/>
  <c r="M513" i="22"/>
  <c r="K513" i="22"/>
  <c r="A513" i="22"/>
  <c r="G513" i="22"/>
  <c r="E513" i="22"/>
  <c r="R513" i="22"/>
  <c r="O513" i="22"/>
  <c r="N513" i="22"/>
  <c r="H513" i="22"/>
  <c r="R521" i="22"/>
  <c r="L521" i="22"/>
  <c r="N521" i="22"/>
  <c r="E521" i="22"/>
  <c r="M521" i="22"/>
  <c r="K521" i="22"/>
  <c r="H521" i="22"/>
  <c r="O521" i="22"/>
  <c r="A521" i="22"/>
  <c r="F521" i="22"/>
  <c r="M525" i="22"/>
  <c r="E525" i="22"/>
  <c r="R525" i="22"/>
  <c r="H525" i="22"/>
  <c r="G525" i="22"/>
  <c r="F525" i="22"/>
  <c r="L525" i="22"/>
  <c r="O525" i="22"/>
  <c r="A525" i="22"/>
  <c r="R529" i="22"/>
  <c r="A529" i="22"/>
  <c r="M529" i="22"/>
  <c r="N529" i="22"/>
  <c r="L529" i="22"/>
  <c r="K529" i="22"/>
  <c r="G529" i="22"/>
  <c r="E529" i="22"/>
  <c r="O529" i="22"/>
  <c r="H529" i="22"/>
  <c r="I529" i="22" s="1"/>
  <c r="J529" i="22" s="1"/>
  <c r="M533" i="22"/>
  <c r="E533" i="22"/>
  <c r="H533" i="22"/>
  <c r="I533" i="22" s="1"/>
  <c r="J533" i="22" s="1"/>
  <c r="R533" i="22"/>
  <c r="G533" i="22"/>
  <c r="F533" i="22"/>
  <c r="L533" i="22"/>
  <c r="O533" i="22"/>
  <c r="N533" i="22"/>
  <c r="R537" i="22"/>
  <c r="A537" i="22"/>
  <c r="N537" i="22"/>
  <c r="E537" i="22"/>
  <c r="M537" i="22"/>
  <c r="L537" i="22"/>
  <c r="K537" i="22"/>
  <c r="G537" i="22"/>
  <c r="O537" i="22"/>
  <c r="H537" i="22"/>
  <c r="F537" i="22"/>
  <c r="M541" i="22"/>
  <c r="E541" i="22"/>
  <c r="A541" i="22"/>
  <c r="H541" i="22"/>
  <c r="R541" i="22"/>
  <c r="G541" i="22"/>
  <c r="F541" i="22"/>
  <c r="L541" i="22"/>
  <c r="O541" i="22"/>
  <c r="N541" i="22"/>
  <c r="R545" i="22"/>
  <c r="A545" i="22"/>
  <c r="O545" i="22"/>
  <c r="F545" i="22"/>
  <c r="M545" i="22"/>
  <c r="L545" i="22"/>
  <c r="K545" i="22"/>
  <c r="G545" i="22"/>
  <c r="N545" i="22"/>
  <c r="M549" i="22"/>
  <c r="E549" i="22"/>
  <c r="R549" i="22"/>
  <c r="H549" i="22"/>
  <c r="K549" i="22"/>
  <c r="F549" i="22"/>
  <c r="O549" i="22"/>
  <c r="G549" i="22"/>
  <c r="A549" i="22"/>
  <c r="N549" i="22"/>
  <c r="L549" i="22"/>
  <c r="R553" i="22"/>
  <c r="A553" i="22"/>
  <c r="M553" i="22"/>
  <c r="G553" i="22"/>
  <c r="K553" i="22"/>
  <c r="H553" i="22"/>
  <c r="O553" i="22"/>
  <c r="L553" i="22"/>
  <c r="F553" i="22"/>
  <c r="E553" i="22"/>
  <c r="M557" i="22"/>
  <c r="E557" i="22"/>
  <c r="L557" i="22"/>
  <c r="O557" i="22"/>
  <c r="N557" i="22"/>
  <c r="A557" i="22"/>
  <c r="H557" i="22"/>
  <c r="R557" i="22"/>
  <c r="K557" i="22"/>
  <c r="F557" i="22"/>
  <c r="M565" i="22"/>
  <c r="E565" i="22"/>
  <c r="A565" i="22"/>
  <c r="N565" i="22"/>
  <c r="R565" i="22"/>
  <c r="O565" i="22"/>
  <c r="H565" i="22"/>
  <c r="I565" i="22" s="1"/>
  <c r="J565" i="22" s="1"/>
  <c r="L565" i="22"/>
  <c r="K565" i="22"/>
  <c r="G565" i="22"/>
  <c r="F565" i="22"/>
  <c r="F529" i="22"/>
  <c r="H586" i="22"/>
  <c r="A586" i="22"/>
  <c r="R586" i="22"/>
  <c r="G586" i="22"/>
  <c r="M586" i="22"/>
  <c r="N586" i="22"/>
  <c r="L586" i="22"/>
  <c r="K586" i="22"/>
  <c r="E586" i="22"/>
  <c r="O586" i="22"/>
  <c r="R604" i="22"/>
  <c r="A604" i="22"/>
  <c r="N604" i="22"/>
  <c r="E604" i="22"/>
  <c r="K604" i="22"/>
  <c r="H604" i="22"/>
  <c r="I604" i="22" s="1"/>
  <c r="J604" i="22" s="1"/>
  <c r="O604" i="22"/>
  <c r="F604" i="22"/>
  <c r="M604" i="22"/>
  <c r="L604" i="22"/>
  <c r="G604" i="22"/>
  <c r="M505" i="22"/>
  <c r="G521" i="22"/>
  <c r="G557" i="22"/>
  <c r="O523" i="22"/>
  <c r="G523" i="22"/>
  <c r="N523" i="22"/>
  <c r="E523" i="22"/>
  <c r="K523" i="22"/>
  <c r="A523" i="22"/>
  <c r="R523" i="22"/>
  <c r="H523" i="22"/>
  <c r="L523" i="22"/>
  <c r="K527" i="22"/>
  <c r="A527" i="22"/>
  <c r="F527" i="22"/>
  <c r="O527" i="22"/>
  <c r="E527" i="22"/>
  <c r="N527" i="22"/>
  <c r="R527" i="22"/>
  <c r="M527" i="22"/>
  <c r="L527" i="22"/>
  <c r="H527" i="22"/>
  <c r="G527" i="22"/>
  <c r="O531" i="22"/>
  <c r="G531" i="22"/>
  <c r="F531" i="22"/>
  <c r="K531" i="22"/>
  <c r="A531" i="22"/>
  <c r="N531" i="22"/>
  <c r="L531" i="22"/>
  <c r="H531" i="22"/>
  <c r="I531" i="22" s="1"/>
  <c r="J531" i="22" s="1"/>
  <c r="E531" i="22"/>
  <c r="R531" i="22"/>
  <c r="K535" i="22"/>
  <c r="I535" i="22" s="1"/>
  <c r="J535" i="22" s="1"/>
  <c r="L535" i="22"/>
  <c r="F535" i="22"/>
  <c r="O535" i="22"/>
  <c r="E535" i="22"/>
  <c r="N535" i="22"/>
  <c r="G535" i="22"/>
  <c r="A535" i="22"/>
  <c r="M535" i="22"/>
  <c r="R535" i="22"/>
  <c r="O539" i="22"/>
  <c r="G539" i="22"/>
  <c r="R539" i="22"/>
  <c r="H539" i="22"/>
  <c r="I539" i="22" s="1"/>
  <c r="J539" i="22" s="1"/>
  <c r="K539" i="22"/>
  <c r="A539" i="22"/>
  <c r="N539" i="22"/>
  <c r="F539" i="22"/>
  <c r="M539" i="22"/>
  <c r="L539" i="22"/>
  <c r="E539" i="22"/>
  <c r="K543" i="22"/>
  <c r="I543" i="22" s="1"/>
  <c r="J543" i="22" s="1"/>
  <c r="M543" i="22"/>
  <c r="F543" i="22"/>
  <c r="O543" i="22"/>
  <c r="E543" i="22"/>
  <c r="N543" i="22"/>
  <c r="R543" i="22"/>
  <c r="L543" i="22"/>
  <c r="A543" i="22"/>
  <c r="G543" i="22"/>
  <c r="O547" i="22"/>
  <c r="G547" i="22"/>
  <c r="N547" i="22"/>
  <c r="E547" i="22"/>
  <c r="M547" i="22"/>
  <c r="L547" i="22"/>
  <c r="A547" i="22"/>
  <c r="H547" i="22"/>
  <c r="R547" i="22"/>
  <c r="K547" i="22"/>
  <c r="F547" i="22"/>
  <c r="O555" i="22"/>
  <c r="G555" i="22"/>
  <c r="F555" i="22"/>
  <c r="A555" i="22"/>
  <c r="M555" i="22"/>
  <c r="L555" i="22"/>
  <c r="K555" i="22"/>
  <c r="E555" i="22"/>
  <c r="R555" i="22"/>
  <c r="N555" i="22"/>
  <c r="H555" i="22"/>
  <c r="K559" i="22"/>
  <c r="L559" i="22"/>
  <c r="O559" i="22"/>
  <c r="F559" i="22"/>
  <c r="G559" i="22"/>
  <c r="R559" i="22"/>
  <c r="E559" i="22"/>
  <c r="H559" i="22"/>
  <c r="I559" i="22" s="1"/>
  <c r="J559" i="22" s="1"/>
  <c r="A559" i="22"/>
  <c r="N559" i="22"/>
  <c r="O563" i="22"/>
  <c r="G563" i="22"/>
  <c r="R563" i="22"/>
  <c r="H563" i="22"/>
  <c r="F563" i="22"/>
  <c r="K563" i="22"/>
  <c r="E563" i="22"/>
  <c r="M563" i="22"/>
  <c r="N563" i="22"/>
  <c r="F513" i="22"/>
  <c r="M531" i="22"/>
  <c r="K541" i="22"/>
  <c r="O598" i="22"/>
  <c r="G598" i="22"/>
  <c r="A598" i="22"/>
  <c r="H598" i="22"/>
  <c r="R598" i="22"/>
  <c r="F598" i="22"/>
  <c r="M598" i="22"/>
  <c r="K598" i="22"/>
  <c r="E598" i="22"/>
  <c r="N598" i="22"/>
  <c r="L598" i="22"/>
  <c r="I611" i="22"/>
  <c r="J611" i="22" s="1"/>
  <c r="N489" i="22"/>
  <c r="A533" i="22"/>
  <c r="N553" i="22"/>
  <c r="R593" i="22"/>
  <c r="A593" i="22"/>
  <c r="O593" i="22"/>
  <c r="F593" i="22"/>
  <c r="N593" i="22"/>
  <c r="E593" i="22"/>
  <c r="M593" i="22"/>
  <c r="H593" i="22"/>
  <c r="G593" i="22"/>
  <c r="K593" i="22"/>
  <c r="K666" i="22"/>
  <c r="A666" i="22"/>
  <c r="R666" i="22"/>
  <c r="H666" i="22"/>
  <c r="G666" i="22"/>
  <c r="M666" i="22"/>
  <c r="F666" i="22"/>
  <c r="E666" i="22"/>
  <c r="N666" i="22"/>
  <c r="O666" i="22"/>
  <c r="L666" i="22"/>
  <c r="I642" i="22"/>
  <c r="J642" i="22" s="1"/>
  <c r="P642" i="22" s="1"/>
  <c r="M573" i="22"/>
  <c r="E573" i="22"/>
  <c r="R573" i="22"/>
  <c r="H573" i="22"/>
  <c r="I573" i="22" s="1"/>
  <c r="J573" i="22" s="1"/>
  <c r="L573" i="22"/>
  <c r="K573" i="22"/>
  <c r="G573" i="22"/>
  <c r="O573" i="22"/>
  <c r="N573" i="22"/>
  <c r="L601" i="22"/>
  <c r="M601" i="22"/>
  <c r="F601" i="22"/>
  <c r="O601" i="22"/>
  <c r="E601" i="22"/>
  <c r="N601" i="22"/>
  <c r="A601" i="22"/>
  <c r="R601" i="22"/>
  <c r="K601" i="22"/>
  <c r="H601" i="22"/>
  <c r="I601" i="22" s="1"/>
  <c r="J601" i="22" s="1"/>
  <c r="G601" i="22"/>
  <c r="H613" i="22"/>
  <c r="I613" i="22" s="1"/>
  <c r="J613" i="22" s="1"/>
  <c r="A613" i="22"/>
  <c r="M613" i="22"/>
  <c r="K613" i="22"/>
  <c r="G613" i="22"/>
  <c r="O613" i="22"/>
  <c r="N613" i="22"/>
  <c r="L613" i="22"/>
  <c r="F613" i="22"/>
  <c r="R613" i="22"/>
  <c r="H661" i="22"/>
  <c r="I661" i="22" s="1"/>
  <c r="J661" i="22" s="1"/>
  <c r="N661" i="22"/>
  <c r="E661" i="22"/>
  <c r="M661" i="22"/>
  <c r="L661" i="22"/>
  <c r="G661" i="22"/>
  <c r="F661" i="22"/>
  <c r="O661" i="22"/>
  <c r="A661" i="22"/>
  <c r="R661" i="22"/>
  <c r="I609" i="22"/>
  <c r="J609" i="22" s="1"/>
  <c r="P609" i="22" s="1"/>
  <c r="H580" i="22"/>
  <c r="I627" i="22"/>
  <c r="J627" i="22" s="1"/>
  <c r="P627" i="22" s="1"/>
  <c r="I673" i="22"/>
  <c r="J673" i="22" s="1"/>
  <c r="P673" i="22" s="1"/>
  <c r="M608" i="22"/>
  <c r="E608" i="22"/>
  <c r="A608" i="22"/>
  <c r="F608" i="22"/>
  <c r="O608" i="22"/>
  <c r="N608" i="22"/>
  <c r="L608" i="22"/>
  <c r="K608" i="22"/>
  <c r="H608" i="22"/>
  <c r="I608" i="22" s="1"/>
  <c r="J608" i="22" s="1"/>
  <c r="I659" i="22"/>
  <c r="J659" i="22" s="1"/>
  <c r="P659" i="22" s="1"/>
  <c r="H570" i="22"/>
  <c r="N570" i="22"/>
  <c r="E570" i="22"/>
  <c r="M570" i="22"/>
  <c r="L570" i="22"/>
  <c r="A570" i="22"/>
  <c r="K570" i="22"/>
  <c r="H597" i="22"/>
  <c r="I597" i="22" s="1"/>
  <c r="J597" i="22" s="1"/>
  <c r="O597" i="22"/>
  <c r="E597" i="22"/>
  <c r="N597" i="22"/>
  <c r="M597" i="22"/>
  <c r="G597" i="22"/>
  <c r="F597" i="22"/>
  <c r="R597" i="22"/>
  <c r="A597" i="22"/>
  <c r="L617" i="22"/>
  <c r="N617" i="22"/>
  <c r="E617" i="22"/>
  <c r="R617" i="22"/>
  <c r="H617" i="22"/>
  <c r="I617" i="22" s="1"/>
  <c r="J617" i="22" s="1"/>
  <c r="G617" i="22"/>
  <c r="O617" i="22"/>
  <c r="F617" i="22"/>
  <c r="L633" i="22"/>
  <c r="A633" i="22"/>
  <c r="R633" i="22"/>
  <c r="H633" i="22"/>
  <c r="G633" i="22"/>
  <c r="M633" i="22"/>
  <c r="E633" i="22"/>
  <c r="K633" i="22"/>
  <c r="O633" i="22"/>
  <c r="N633" i="22"/>
  <c r="O654" i="22"/>
  <c r="G654" i="22"/>
  <c r="R654" i="22"/>
  <c r="H654" i="22"/>
  <c r="F654" i="22"/>
  <c r="L654" i="22"/>
  <c r="M654" i="22"/>
  <c r="K654" i="22"/>
  <c r="N654" i="22"/>
  <c r="I568" i="22"/>
  <c r="J568" i="22" s="1"/>
  <c r="P568" i="22" s="1"/>
  <c r="L574" i="22"/>
  <c r="A574" i="22"/>
  <c r="R574" i="22"/>
  <c r="H574" i="22"/>
  <c r="M574" i="22"/>
  <c r="F574" i="22"/>
  <c r="E574" i="22"/>
  <c r="K574" i="22"/>
  <c r="N580" i="22"/>
  <c r="F580" i="22"/>
  <c r="O580" i="22"/>
  <c r="E580" i="22"/>
  <c r="M580" i="22"/>
  <c r="L580" i="22"/>
  <c r="G580" i="22"/>
  <c r="K580" i="22"/>
  <c r="R585" i="22"/>
  <c r="A585" i="22"/>
  <c r="H585" i="22"/>
  <c r="I585" i="22" s="1"/>
  <c r="J585" i="22" s="1"/>
  <c r="G585" i="22"/>
  <c r="O585" i="22"/>
  <c r="F585" i="22"/>
  <c r="L585" i="22"/>
  <c r="N585" i="22"/>
  <c r="M585" i="22"/>
  <c r="K585" i="22"/>
  <c r="L590" i="22"/>
  <c r="N590" i="22"/>
  <c r="E590" i="22"/>
  <c r="M590" i="22"/>
  <c r="K590" i="22"/>
  <c r="R590" i="22"/>
  <c r="H590" i="22"/>
  <c r="O590" i="22"/>
  <c r="A590" i="22"/>
  <c r="N671" i="22"/>
  <c r="F671" i="22"/>
  <c r="O671" i="22"/>
  <c r="E671" i="22"/>
  <c r="M671" i="22"/>
  <c r="L671" i="22"/>
  <c r="K671" i="22"/>
  <c r="H671" i="22"/>
  <c r="I671" i="22" s="1"/>
  <c r="J671" i="22" s="1"/>
  <c r="A671" i="22"/>
  <c r="R671" i="22"/>
  <c r="I672" i="22"/>
  <c r="J672" i="22" s="1"/>
  <c r="O571" i="22"/>
  <c r="G571" i="22"/>
  <c r="F571" i="22"/>
  <c r="N571" i="22"/>
  <c r="E571" i="22"/>
  <c r="A571" i="22"/>
  <c r="R571" i="22"/>
  <c r="K591" i="22"/>
  <c r="N591" i="22"/>
  <c r="E591" i="22"/>
  <c r="M591" i="22"/>
  <c r="L591" i="22"/>
  <c r="R591" i="22"/>
  <c r="H591" i="22"/>
  <c r="O595" i="22"/>
  <c r="G595" i="22"/>
  <c r="R595" i="22"/>
  <c r="H595" i="22"/>
  <c r="I595" i="22" s="1"/>
  <c r="J595" i="22" s="1"/>
  <c r="F595" i="22"/>
  <c r="L595" i="22"/>
  <c r="R612" i="22"/>
  <c r="A612" i="22"/>
  <c r="H612" i="22"/>
  <c r="I612" i="22" s="1"/>
  <c r="J612" i="22" s="1"/>
  <c r="L612" i="22"/>
  <c r="E612" i="22"/>
  <c r="O612" i="22"/>
  <c r="N612" i="22"/>
  <c r="R620" i="22"/>
  <c r="A620" i="22"/>
  <c r="O620" i="22"/>
  <c r="F620" i="22"/>
  <c r="L620" i="22"/>
  <c r="K620" i="22"/>
  <c r="H620" i="22"/>
  <c r="M632" i="22"/>
  <c r="E632" i="22"/>
  <c r="R632" i="22"/>
  <c r="H632" i="22"/>
  <c r="L632" i="22"/>
  <c r="G632" i="22"/>
  <c r="F632" i="22"/>
  <c r="N632" i="22"/>
  <c r="A632" i="22"/>
  <c r="N687" i="22"/>
  <c r="F687" i="22"/>
  <c r="A687" i="22"/>
  <c r="G687" i="22"/>
  <c r="H687" i="22"/>
  <c r="E687" i="22"/>
  <c r="M687" i="22"/>
  <c r="L687" i="22"/>
  <c r="K687" i="22"/>
  <c r="N695" i="22"/>
  <c r="F695" i="22"/>
  <c r="R695" i="22"/>
  <c r="H695" i="22"/>
  <c r="G695" i="22"/>
  <c r="M695" i="22"/>
  <c r="L695" i="22"/>
  <c r="K695" i="22"/>
  <c r="O695" i="22"/>
  <c r="E695" i="22"/>
  <c r="A695" i="22"/>
  <c r="R569" i="22"/>
  <c r="I569" i="22"/>
  <c r="J569" i="22" s="1"/>
  <c r="A569" i="22"/>
  <c r="M569" i="22"/>
  <c r="L569" i="22"/>
  <c r="G569" i="22"/>
  <c r="N569" i="22"/>
  <c r="M581" i="22"/>
  <c r="E581" i="22"/>
  <c r="G581" i="22"/>
  <c r="O581" i="22"/>
  <c r="F581" i="22"/>
  <c r="N581" i="22"/>
  <c r="A581" i="22"/>
  <c r="I626" i="22"/>
  <c r="J626" i="22" s="1"/>
  <c r="M640" i="22"/>
  <c r="E640" i="22"/>
  <c r="G640" i="22"/>
  <c r="O640" i="22"/>
  <c r="F640" i="22"/>
  <c r="N640" i="22"/>
  <c r="A640" i="22"/>
  <c r="H640" i="22"/>
  <c r="L640" i="22"/>
  <c r="I667" i="22"/>
  <c r="J667" i="22" s="1"/>
  <c r="P667" i="22" s="1"/>
  <c r="N682" i="22"/>
  <c r="F682" i="22"/>
  <c r="M682" i="22"/>
  <c r="E682" i="22"/>
  <c r="K682" i="22"/>
  <c r="G682" i="22"/>
  <c r="R682" i="22"/>
  <c r="O682" i="22"/>
  <c r="L682" i="22"/>
  <c r="M696" i="22"/>
  <c r="E696" i="22"/>
  <c r="A696" i="22"/>
  <c r="R696" i="22"/>
  <c r="H696" i="22"/>
  <c r="O696" i="22"/>
  <c r="F696" i="22"/>
  <c r="N696" i="22"/>
  <c r="L696" i="22"/>
  <c r="K696" i="22"/>
  <c r="O569" i="22"/>
  <c r="K575" i="22"/>
  <c r="A575" i="22"/>
  <c r="R575" i="22"/>
  <c r="H575" i="22"/>
  <c r="G575" i="22"/>
  <c r="M575" i="22"/>
  <c r="O575" i="22"/>
  <c r="I576" i="22"/>
  <c r="J576" i="22" s="1"/>
  <c r="G591" i="22"/>
  <c r="I610" i="22"/>
  <c r="J610" i="22" s="1"/>
  <c r="P610" i="22" s="1"/>
  <c r="G612" i="22"/>
  <c r="G620" i="22"/>
  <c r="K632" i="22"/>
  <c r="K650" i="22"/>
  <c r="N650" i="22"/>
  <c r="E650" i="22"/>
  <c r="M650" i="22"/>
  <c r="L650" i="22"/>
  <c r="R650" i="22"/>
  <c r="H650" i="22"/>
  <c r="G650" i="22"/>
  <c r="N655" i="22"/>
  <c r="F655" i="22"/>
  <c r="A655" i="22"/>
  <c r="R655" i="22"/>
  <c r="H655" i="22"/>
  <c r="I655" i="22" s="1"/>
  <c r="J655" i="22" s="1"/>
  <c r="P655" i="22" s="1"/>
  <c r="M655" i="22"/>
  <c r="L655" i="22"/>
  <c r="K655" i="22"/>
  <c r="G655" i="22"/>
  <c r="O662" i="22"/>
  <c r="G662" i="22"/>
  <c r="F662" i="22"/>
  <c r="N662" i="22"/>
  <c r="E662" i="22"/>
  <c r="M662" i="22"/>
  <c r="A662" i="22"/>
  <c r="H662" i="22"/>
  <c r="I662" i="22" s="1"/>
  <c r="J662" i="22" s="1"/>
  <c r="L662" i="22"/>
  <c r="R687" i="22"/>
  <c r="O630" i="22"/>
  <c r="G630" i="22"/>
  <c r="F630" i="22"/>
  <c r="N630" i="22"/>
  <c r="E630" i="22"/>
  <c r="A630" i="22"/>
  <c r="H630" i="22"/>
  <c r="I630" i="22" s="1"/>
  <c r="J630" i="22" s="1"/>
  <c r="L630" i="22"/>
  <c r="N639" i="22"/>
  <c r="F639" i="22"/>
  <c r="O639" i="22"/>
  <c r="E639" i="22"/>
  <c r="M639" i="22"/>
  <c r="L639" i="22"/>
  <c r="H639" i="22"/>
  <c r="I639" i="22" s="1"/>
  <c r="J639" i="22" s="1"/>
  <c r="G639" i="22"/>
  <c r="A639" i="22"/>
  <c r="I675" i="22"/>
  <c r="J675" i="22" s="1"/>
  <c r="P675" i="22" s="1"/>
  <c r="F567" i="22"/>
  <c r="O567" i="22"/>
  <c r="N572" i="22"/>
  <c r="F572" i="22"/>
  <c r="K572" i="22"/>
  <c r="E577" i="22"/>
  <c r="F578" i="22"/>
  <c r="O578" i="22"/>
  <c r="H579" i="22"/>
  <c r="E587" i="22"/>
  <c r="H589" i="22"/>
  <c r="I589" i="22" s="1"/>
  <c r="J589" i="22" s="1"/>
  <c r="K594" i="22"/>
  <c r="I594" i="22" s="1"/>
  <c r="J594" i="22" s="1"/>
  <c r="P594" i="22" s="1"/>
  <c r="E596" i="22"/>
  <c r="K602" i="22"/>
  <c r="M602" i="22"/>
  <c r="O606" i="22"/>
  <c r="G606" i="22"/>
  <c r="R606" i="22"/>
  <c r="H606" i="22"/>
  <c r="I606" i="22" s="1"/>
  <c r="J606" i="22" s="1"/>
  <c r="L606" i="22"/>
  <c r="O622" i="22"/>
  <c r="G622" i="22"/>
  <c r="L622" i="22"/>
  <c r="M622" i="22"/>
  <c r="E625" i="22"/>
  <c r="H629" i="22"/>
  <c r="I629" i="22" s="1"/>
  <c r="J629" i="22" s="1"/>
  <c r="N629" i="22"/>
  <c r="E629" i="22"/>
  <c r="M629" i="22"/>
  <c r="O629" i="22"/>
  <c r="F649" i="22"/>
  <c r="R652" i="22"/>
  <c r="A652" i="22"/>
  <c r="O652" i="22"/>
  <c r="F652" i="22"/>
  <c r="N652" i="22"/>
  <c r="E652" i="22"/>
  <c r="M652" i="22"/>
  <c r="M664" i="22"/>
  <c r="E664" i="22"/>
  <c r="R664" i="22"/>
  <c r="H664" i="22"/>
  <c r="G664" i="22"/>
  <c r="L664" i="22"/>
  <c r="L665" i="22"/>
  <c r="A665" i="22"/>
  <c r="R665" i="22"/>
  <c r="H665" i="22"/>
  <c r="I665" i="22" s="1"/>
  <c r="J665" i="22" s="1"/>
  <c r="G665" i="22"/>
  <c r="M665" i="22"/>
  <c r="O665" i="22"/>
  <c r="M672" i="22"/>
  <c r="E672" i="22"/>
  <c r="G672" i="22"/>
  <c r="O672" i="22"/>
  <c r="F672" i="22"/>
  <c r="N672" i="22"/>
  <c r="A672" i="22"/>
  <c r="R678" i="22"/>
  <c r="A678" i="22"/>
  <c r="O678" i="22"/>
  <c r="G678" i="22"/>
  <c r="E678" i="22"/>
  <c r="N678" i="22"/>
  <c r="M678" i="22"/>
  <c r="R679" i="22"/>
  <c r="H679" i="22"/>
  <c r="N679" i="22"/>
  <c r="F679" i="22"/>
  <c r="G679" i="22"/>
  <c r="M679" i="22"/>
  <c r="R692" i="22"/>
  <c r="A692" i="22"/>
  <c r="N692" i="22"/>
  <c r="E692" i="22"/>
  <c r="M692" i="22"/>
  <c r="L692" i="22"/>
  <c r="K692" i="22"/>
  <c r="H692" i="22"/>
  <c r="I692" i="22" s="1"/>
  <c r="J692" i="22" s="1"/>
  <c r="P692" i="22" s="1"/>
  <c r="G692" i="22"/>
  <c r="O579" i="22"/>
  <c r="G579" i="22"/>
  <c r="K579" i="22"/>
  <c r="M589" i="22"/>
  <c r="E589" i="22"/>
  <c r="K589" i="22"/>
  <c r="M600" i="22"/>
  <c r="E600" i="22"/>
  <c r="L600" i="22"/>
  <c r="K600" i="22"/>
  <c r="I600" i="22" s="1"/>
  <c r="J600" i="22" s="1"/>
  <c r="H605" i="22"/>
  <c r="I605" i="22" s="1"/>
  <c r="J605" i="22" s="1"/>
  <c r="O605" i="22"/>
  <c r="F605" i="22"/>
  <c r="L605" i="22"/>
  <c r="M616" i="22"/>
  <c r="E616" i="22"/>
  <c r="N616" i="22"/>
  <c r="R616" i="22"/>
  <c r="H616" i="22"/>
  <c r="I616" i="22" s="1"/>
  <c r="J616" i="22" s="1"/>
  <c r="L616" i="22"/>
  <c r="K618" i="22"/>
  <c r="N618" i="22"/>
  <c r="E618" i="22"/>
  <c r="R618" i="22"/>
  <c r="H618" i="22"/>
  <c r="I618" i="22" s="1"/>
  <c r="J618" i="22" s="1"/>
  <c r="M618" i="22"/>
  <c r="K634" i="22"/>
  <c r="A634" i="22"/>
  <c r="R634" i="22"/>
  <c r="H634" i="22"/>
  <c r="G634" i="22"/>
  <c r="M634" i="22"/>
  <c r="O634" i="22"/>
  <c r="I658" i="22"/>
  <c r="J658" i="22" s="1"/>
  <c r="K676" i="22"/>
  <c r="R676" i="22"/>
  <c r="A676" i="22"/>
  <c r="H676" i="22"/>
  <c r="G676" i="22"/>
  <c r="F676" i="22"/>
  <c r="M676" i="22"/>
  <c r="H685" i="22"/>
  <c r="R685" i="22"/>
  <c r="G685" i="22"/>
  <c r="O685" i="22"/>
  <c r="F685" i="22"/>
  <c r="M685" i="22"/>
  <c r="L685" i="22"/>
  <c r="A685" i="22"/>
  <c r="K685" i="22"/>
  <c r="K578" i="22"/>
  <c r="I578" i="22" s="1"/>
  <c r="J578" i="22" s="1"/>
  <c r="L579" i="22"/>
  <c r="N588" i="22"/>
  <c r="F588" i="22"/>
  <c r="K588" i="22"/>
  <c r="L589" i="22"/>
  <c r="N600" i="22"/>
  <c r="M605" i="22"/>
  <c r="O616" i="22"/>
  <c r="O618" i="22"/>
  <c r="N623" i="22"/>
  <c r="F623" i="22"/>
  <c r="A623" i="22"/>
  <c r="M623" i="22"/>
  <c r="L623" i="22"/>
  <c r="O694" i="22"/>
  <c r="G694" i="22"/>
  <c r="R694" i="22"/>
  <c r="H694" i="22"/>
  <c r="F694" i="22"/>
  <c r="N694" i="22"/>
  <c r="E694" i="22"/>
  <c r="L694" i="22"/>
  <c r="M694" i="22"/>
  <c r="K694" i="22"/>
  <c r="L567" i="22"/>
  <c r="R577" i="22"/>
  <c r="I577" i="22"/>
  <c r="J577" i="22" s="1"/>
  <c r="P577" i="22" s="1"/>
  <c r="A577" i="22"/>
  <c r="K577" i="22"/>
  <c r="L578" i="22"/>
  <c r="M579" i="22"/>
  <c r="O587" i="22"/>
  <c r="G587" i="22"/>
  <c r="K587" i="22"/>
  <c r="I587" i="22" s="1"/>
  <c r="J587" i="22" s="1"/>
  <c r="L588" i="22"/>
  <c r="N589" i="22"/>
  <c r="R596" i="22"/>
  <c r="I596" i="22"/>
  <c r="J596" i="22" s="1"/>
  <c r="P596" i="22" s="1"/>
  <c r="A596" i="22"/>
  <c r="G596" i="22"/>
  <c r="L596" i="22"/>
  <c r="O600" i="22"/>
  <c r="N605" i="22"/>
  <c r="N607" i="22"/>
  <c r="F607" i="22"/>
  <c r="L607" i="22"/>
  <c r="O623" i="22"/>
  <c r="L625" i="22"/>
  <c r="K625" i="22"/>
  <c r="I625" i="22" s="1"/>
  <c r="J625" i="22" s="1"/>
  <c r="O625" i="22"/>
  <c r="F625" i="22"/>
  <c r="M625" i="22"/>
  <c r="R628" i="22"/>
  <c r="I628" i="22"/>
  <c r="J628" i="22" s="1"/>
  <c r="A628" i="22"/>
  <c r="M628" i="22"/>
  <c r="L628" i="22"/>
  <c r="G628" i="22"/>
  <c r="N628" i="22"/>
  <c r="R644" i="22"/>
  <c r="A644" i="22"/>
  <c r="H644" i="22"/>
  <c r="I644" i="22" s="1"/>
  <c r="J644" i="22" s="1"/>
  <c r="G644" i="22"/>
  <c r="O644" i="22"/>
  <c r="F644" i="22"/>
  <c r="L644" i="22"/>
  <c r="H645" i="22"/>
  <c r="A645" i="22"/>
  <c r="R645" i="22"/>
  <c r="G645" i="22"/>
  <c r="M645" i="22"/>
  <c r="O645" i="22"/>
  <c r="L649" i="22"/>
  <c r="N649" i="22"/>
  <c r="E649" i="22"/>
  <c r="M649" i="22"/>
  <c r="K649" i="22"/>
  <c r="R649" i="22"/>
  <c r="H649" i="22"/>
  <c r="N599" i="22"/>
  <c r="F599" i="22"/>
  <c r="K599" i="22"/>
  <c r="I599" i="22" s="1"/>
  <c r="J599" i="22" s="1"/>
  <c r="P599" i="22" s="1"/>
  <c r="E614" i="22"/>
  <c r="K621" i="22"/>
  <c r="F624" i="22"/>
  <c r="F626" i="22"/>
  <c r="O626" i="22"/>
  <c r="N631" i="22"/>
  <c r="F631" i="22"/>
  <c r="K631" i="22"/>
  <c r="I631" i="22" s="1"/>
  <c r="J631" i="22" s="1"/>
  <c r="P631" i="22" s="1"/>
  <c r="E636" i="22"/>
  <c r="F637" i="22"/>
  <c r="O637" i="22"/>
  <c r="H638" i="22"/>
  <c r="E646" i="22"/>
  <c r="H648" i="22"/>
  <c r="K653" i="22"/>
  <c r="F656" i="22"/>
  <c r="F657" i="22"/>
  <c r="O657" i="22"/>
  <c r="F658" i="22"/>
  <c r="O658" i="22"/>
  <c r="N663" i="22"/>
  <c r="F663" i="22"/>
  <c r="K663" i="22"/>
  <c r="E668" i="22"/>
  <c r="F669" i="22"/>
  <c r="O669" i="22"/>
  <c r="H670" i="22"/>
  <c r="I670" i="22" s="1"/>
  <c r="J670" i="22" s="1"/>
  <c r="O686" i="22"/>
  <c r="G686" i="22"/>
  <c r="R686" i="22"/>
  <c r="H686" i="22"/>
  <c r="I686" i="22" s="1"/>
  <c r="J686" i="22" s="1"/>
  <c r="N686" i="22"/>
  <c r="E686" i="22"/>
  <c r="I699" i="22"/>
  <c r="J699" i="22" s="1"/>
  <c r="P699" i="22" s="1"/>
  <c r="O638" i="22"/>
  <c r="G638" i="22"/>
  <c r="K638" i="22"/>
  <c r="M648" i="22"/>
  <c r="E648" i="22"/>
  <c r="K648" i="22"/>
  <c r="R660" i="22"/>
  <c r="A660" i="22"/>
  <c r="K660" i="22"/>
  <c r="O670" i="22"/>
  <c r="G670" i="22"/>
  <c r="K670" i="22"/>
  <c r="H680" i="22"/>
  <c r="I680" i="22" s="1"/>
  <c r="J680" i="22" s="1"/>
  <c r="O680" i="22"/>
  <c r="G680" i="22"/>
  <c r="M680" i="22"/>
  <c r="E680" i="22"/>
  <c r="N680" i="22"/>
  <c r="K637" i="22"/>
  <c r="I637" i="22" s="1"/>
  <c r="J637" i="22" s="1"/>
  <c r="L638" i="22"/>
  <c r="N647" i="22"/>
  <c r="F647" i="22"/>
  <c r="K647" i="22"/>
  <c r="I647" i="22" s="1"/>
  <c r="J647" i="22" s="1"/>
  <c r="P647" i="22" s="1"/>
  <c r="L648" i="22"/>
  <c r="L660" i="22"/>
  <c r="K669" i="22"/>
  <c r="L670" i="22"/>
  <c r="R680" i="22"/>
  <c r="R684" i="22"/>
  <c r="I684" i="22"/>
  <c r="J684" i="22" s="1"/>
  <c r="A684" i="22"/>
  <c r="O684" i="22"/>
  <c r="F684" i="22"/>
  <c r="N684" i="22"/>
  <c r="E684" i="22"/>
  <c r="L684" i="22"/>
  <c r="K11" i="23"/>
  <c r="O614" i="22"/>
  <c r="G614" i="22"/>
  <c r="K614" i="22"/>
  <c r="I614" i="22" s="1"/>
  <c r="J614" i="22" s="1"/>
  <c r="M624" i="22"/>
  <c r="E624" i="22"/>
  <c r="K624" i="22"/>
  <c r="L626" i="22"/>
  <c r="R636" i="22"/>
  <c r="A636" i="22"/>
  <c r="K636" i="22"/>
  <c r="L637" i="22"/>
  <c r="M638" i="22"/>
  <c r="O646" i="22"/>
  <c r="G646" i="22"/>
  <c r="K646" i="22"/>
  <c r="I646" i="22" s="1"/>
  <c r="J646" i="22" s="1"/>
  <c r="L647" i="22"/>
  <c r="N648" i="22"/>
  <c r="M656" i="22"/>
  <c r="E656" i="22"/>
  <c r="K656" i="22"/>
  <c r="K657" i="22"/>
  <c r="I657" i="22" s="1"/>
  <c r="J657" i="22" s="1"/>
  <c r="L658" i="22"/>
  <c r="M660" i="22"/>
  <c r="R668" i="22"/>
  <c r="A668" i="22"/>
  <c r="K668" i="22"/>
  <c r="L669" i="22"/>
  <c r="M670" i="22"/>
  <c r="H677" i="22"/>
  <c r="I677" i="22" s="1"/>
  <c r="J677" i="22" s="1"/>
  <c r="P677" i="22" s="1"/>
  <c r="K683" i="22"/>
  <c r="H688" i="22"/>
  <c r="R688" i="22"/>
  <c r="H689" i="22"/>
  <c r="R689" i="22"/>
  <c r="H690" i="22"/>
  <c r="I690" i="22" s="1"/>
  <c r="J690" i="22" s="1"/>
  <c r="P690" i="22" s="1"/>
  <c r="R690" i="22"/>
  <c r="K693" i="22"/>
  <c r="F697" i="22"/>
  <c r="O697" i="22"/>
  <c r="F698" i="22"/>
  <c r="O698" i="22"/>
  <c r="G700" i="22"/>
  <c r="A688" i="22"/>
  <c r="H697" i="22"/>
  <c r="I697" i="22" s="1"/>
  <c r="J697" i="22" s="1"/>
  <c r="R697" i="22"/>
  <c r="H698" i="22"/>
  <c r="I698" i="22" s="1"/>
  <c r="J698" i="22" s="1"/>
  <c r="R698" i="22"/>
  <c r="M688" i="22"/>
  <c r="E688" i="22"/>
  <c r="K688" i="22"/>
  <c r="A697" i="22"/>
  <c r="A698" i="22"/>
  <c r="R700" i="22"/>
  <c r="I700" i="22"/>
  <c r="J700" i="22" s="1"/>
  <c r="P700" i="22" s="1"/>
  <c r="A700" i="22"/>
  <c r="K700" i="22"/>
  <c r="K11" i="19"/>
  <c r="Y29" i="18"/>
  <c r="K14" i="17"/>
  <c r="L19" i="17"/>
  <c r="C13" i="18" s="1"/>
  <c r="L51" i="17"/>
  <c r="C45" i="18" s="1"/>
  <c r="L130" i="17"/>
  <c r="C124" i="18" s="1"/>
  <c r="K247" i="17"/>
  <c r="K324" i="17"/>
  <c r="N324" i="17" s="1"/>
  <c r="L14" i="17"/>
  <c r="C8" i="18" s="1"/>
  <c r="L215" i="17"/>
  <c r="C209" i="18" s="1"/>
  <c r="K284" i="17"/>
  <c r="K339" i="17"/>
  <c r="K418" i="17"/>
  <c r="N418" i="17" s="1"/>
  <c r="L433" i="17"/>
  <c r="C427" i="18" s="1"/>
  <c r="K454" i="17"/>
  <c r="K80" i="17"/>
  <c r="N80" i="17" s="1"/>
  <c r="L100" i="17"/>
  <c r="C94" i="18" s="1"/>
  <c r="K107" i="17"/>
  <c r="K139" i="17"/>
  <c r="K144" i="17"/>
  <c r="L176" i="17"/>
  <c r="C170" i="18" s="1"/>
  <c r="K182" i="17"/>
  <c r="K196" i="17"/>
  <c r="L202" i="17"/>
  <c r="C196" i="18" s="1"/>
  <c r="L236" i="17"/>
  <c r="C230" i="18" s="1"/>
  <c r="L284" i="17"/>
  <c r="C278" i="18" s="1"/>
  <c r="K312" i="17"/>
  <c r="L454" i="17"/>
  <c r="C448" i="18" s="1"/>
  <c r="K477" i="18"/>
  <c r="A543" i="18"/>
  <c r="K68" i="17"/>
  <c r="K95" i="17"/>
  <c r="K127" i="17"/>
  <c r="B121" i="18" s="1"/>
  <c r="K164" i="17"/>
  <c r="B158" i="18" s="1"/>
  <c r="K243" i="17"/>
  <c r="L272" i="17"/>
  <c r="C266" i="18" s="1"/>
  <c r="L299" i="17"/>
  <c r="C293" i="18" s="1"/>
  <c r="K320" i="17"/>
  <c r="K442" i="17"/>
  <c r="M76" i="17"/>
  <c r="D70" i="18" s="1"/>
  <c r="C70" i="19" s="1"/>
  <c r="M204" i="17"/>
  <c r="D198" i="18" s="1"/>
  <c r="C198" i="19" s="1"/>
  <c r="M93" i="17"/>
  <c r="D87" i="18" s="1"/>
  <c r="C87" i="19" s="1"/>
  <c r="M209" i="17"/>
  <c r="D203" i="18" s="1"/>
  <c r="C203" i="19" s="1"/>
  <c r="M383" i="17"/>
  <c r="D377" i="18" s="1"/>
  <c r="C377" i="19" s="1"/>
  <c r="M200" i="17"/>
  <c r="D194" i="18" s="1"/>
  <c r="C194" i="19" s="1"/>
  <c r="M88" i="17"/>
  <c r="D82" i="18" s="1"/>
  <c r="C82" i="19" s="1"/>
  <c r="M291" i="17"/>
  <c r="D285" i="18" s="1"/>
  <c r="C285" i="19" s="1"/>
  <c r="M355" i="17"/>
  <c r="D349" i="18" s="1"/>
  <c r="C349" i="19" s="1"/>
  <c r="M564" i="17"/>
  <c r="D558" i="18" s="1"/>
  <c r="M73" i="17"/>
  <c r="D67" i="18" s="1"/>
  <c r="C67" i="19" s="1"/>
  <c r="M349" i="17"/>
  <c r="D343" i="18" s="1"/>
  <c r="C343" i="19" s="1"/>
  <c r="M221" i="17"/>
  <c r="D215" i="18" s="1"/>
  <c r="C215" i="19" s="1"/>
  <c r="M109" i="17"/>
  <c r="D103" i="18" s="1"/>
  <c r="C103" i="19" s="1"/>
  <c r="M47" i="17"/>
  <c r="D41" i="18" s="1"/>
  <c r="C41" i="19" s="1"/>
  <c r="M105" i="17"/>
  <c r="D99" i="18" s="1"/>
  <c r="C99" i="19" s="1"/>
  <c r="M137" i="17"/>
  <c r="D131" i="18" s="1"/>
  <c r="C131" i="19" s="1"/>
  <c r="M11" i="17"/>
  <c r="D5" i="18" s="1"/>
  <c r="C5" i="19" s="1"/>
  <c r="M41" i="17"/>
  <c r="D35" i="18" s="1"/>
  <c r="C35" i="19" s="1"/>
  <c r="M175" i="17"/>
  <c r="D169" i="18" s="1"/>
  <c r="C169" i="19" s="1"/>
  <c r="M416" i="17"/>
  <c r="D410" i="18" s="1"/>
  <c r="C410" i="19" s="1"/>
  <c r="M122" i="17"/>
  <c r="D116" i="18" s="1"/>
  <c r="C116" i="19" s="1"/>
  <c r="M117" i="17"/>
  <c r="D111" i="18" s="1"/>
  <c r="C111" i="19" s="1"/>
  <c r="M405" i="17"/>
  <c r="D399" i="18" s="1"/>
  <c r="C399" i="19" s="1"/>
  <c r="M169" i="17"/>
  <c r="D163" i="18" s="1"/>
  <c r="C163" i="19" s="1"/>
  <c r="M323" i="17"/>
  <c r="D317" i="18" s="1"/>
  <c r="C317" i="19" s="1"/>
  <c r="M421" i="17"/>
  <c r="D415" i="18" s="1"/>
  <c r="C415" i="19" s="1"/>
  <c r="M389" i="17"/>
  <c r="D383" i="18" s="1"/>
  <c r="C383" i="19" s="1"/>
  <c r="M427" i="17"/>
  <c r="D421" i="18" s="1"/>
  <c r="C421" i="19" s="1"/>
  <c r="M381" i="17"/>
  <c r="D375" i="18" s="1"/>
  <c r="C375" i="19" s="1"/>
  <c r="N142" i="17"/>
  <c r="B136" i="18"/>
  <c r="N548" i="18"/>
  <c r="F548" i="18"/>
  <c r="K548" i="18"/>
  <c r="A548" i="18"/>
  <c r="O548" i="18"/>
  <c r="E548" i="18"/>
  <c r="M548" i="18"/>
  <c r="L548" i="18"/>
  <c r="R548" i="18"/>
  <c r="H548" i="18"/>
  <c r="G548" i="18"/>
  <c r="M39" i="17"/>
  <c r="D33" i="18" s="1"/>
  <c r="C33" i="19" s="1"/>
  <c r="B62" i="18"/>
  <c r="N68" i="17"/>
  <c r="B116" i="18"/>
  <c r="N122" i="17"/>
  <c r="M134" i="17"/>
  <c r="D128" i="18" s="1"/>
  <c r="C128" i="19" s="1"/>
  <c r="M151" i="17"/>
  <c r="D145" i="18" s="1"/>
  <c r="C145" i="19" s="1"/>
  <c r="M163" i="17"/>
  <c r="D157" i="18" s="1"/>
  <c r="C157" i="19" s="1"/>
  <c r="M196" i="17"/>
  <c r="D190" i="18" s="1"/>
  <c r="C190" i="19" s="1"/>
  <c r="M227" i="17"/>
  <c r="D221" i="18" s="1"/>
  <c r="C221" i="19" s="1"/>
  <c r="M247" i="17"/>
  <c r="D241" i="18" s="1"/>
  <c r="C241" i="19" s="1"/>
  <c r="M270" i="17"/>
  <c r="D264" i="18" s="1"/>
  <c r="C264" i="19" s="1"/>
  <c r="M318" i="17"/>
  <c r="D312" i="18" s="1"/>
  <c r="C312" i="19" s="1"/>
  <c r="K13" i="19"/>
  <c r="I695" i="18"/>
  <c r="J695" i="18" s="1"/>
  <c r="P695" i="18" s="1"/>
  <c r="I652" i="18"/>
  <c r="J652" i="18" s="1"/>
  <c r="P652" i="18" s="1"/>
  <c r="I612" i="18"/>
  <c r="J612" i="18" s="1"/>
  <c r="I576" i="18"/>
  <c r="J576" i="18" s="1"/>
  <c r="P576" i="18" s="1"/>
  <c r="I616" i="18"/>
  <c r="J616" i="18" s="1"/>
  <c r="P616" i="18" s="1"/>
  <c r="I676" i="18"/>
  <c r="J676" i="18" s="1"/>
  <c r="P676" i="18" s="1"/>
  <c r="I620" i="18"/>
  <c r="J620" i="18" s="1"/>
  <c r="I668" i="18"/>
  <c r="J668" i="18" s="1"/>
  <c r="P668" i="18" s="1"/>
  <c r="V19" i="18"/>
  <c r="T11" i="18" s="1"/>
  <c r="AE25" i="18"/>
  <c r="M15" i="17"/>
  <c r="D9" i="18" s="1"/>
  <c r="C9" i="19" s="1"/>
  <c r="M56" i="17"/>
  <c r="D50" i="18" s="1"/>
  <c r="C50" i="19" s="1"/>
  <c r="M143" i="17"/>
  <c r="D137" i="18" s="1"/>
  <c r="C137" i="19" s="1"/>
  <c r="M182" i="17"/>
  <c r="D176" i="18" s="1"/>
  <c r="C176" i="19" s="1"/>
  <c r="B318" i="18"/>
  <c r="M360" i="17"/>
  <c r="D354" i="18" s="1"/>
  <c r="C354" i="19" s="1"/>
  <c r="M365" i="17"/>
  <c r="D359" i="18" s="1"/>
  <c r="C359" i="19" s="1"/>
  <c r="L542" i="18"/>
  <c r="M542" i="18"/>
  <c r="K542" i="18"/>
  <c r="A542" i="18"/>
  <c r="G542" i="18"/>
  <c r="H542" i="18"/>
  <c r="I542" i="18" s="1"/>
  <c r="J542" i="18" s="1"/>
  <c r="F542" i="18"/>
  <c r="E542" i="18"/>
  <c r="O542" i="18"/>
  <c r="N542" i="18"/>
  <c r="R542" i="18"/>
  <c r="M570" i="17"/>
  <c r="D564" i="18" s="1"/>
  <c r="M571" i="17"/>
  <c r="D565" i="18" s="1"/>
  <c r="M19" i="17"/>
  <c r="D13" i="18" s="1"/>
  <c r="C13" i="19" s="1"/>
  <c r="M65" i="17"/>
  <c r="D59" i="18" s="1"/>
  <c r="C59" i="19" s="1"/>
  <c r="M102" i="17"/>
  <c r="D96" i="18" s="1"/>
  <c r="C96" i="19" s="1"/>
  <c r="M119" i="17"/>
  <c r="D113" i="18" s="1"/>
  <c r="C113" i="19" s="1"/>
  <c r="M131" i="17"/>
  <c r="D125" i="18" s="1"/>
  <c r="C125" i="19" s="1"/>
  <c r="M147" i="17"/>
  <c r="D141" i="18" s="1"/>
  <c r="C141" i="19" s="1"/>
  <c r="M193" i="17"/>
  <c r="D187" i="18" s="1"/>
  <c r="C187" i="19" s="1"/>
  <c r="B232" i="18"/>
  <c r="N238" i="17"/>
  <c r="M276" i="17"/>
  <c r="D270" i="18" s="1"/>
  <c r="C270" i="19" s="1"/>
  <c r="B278" i="18"/>
  <c r="N284" i="17"/>
  <c r="M299" i="17"/>
  <c r="D293" i="18" s="1"/>
  <c r="C293" i="19" s="1"/>
  <c r="M450" i="17"/>
  <c r="D444" i="18" s="1"/>
  <c r="C444" i="19" s="1"/>
  <c r="M12" i="17"/>
  <c r="D6" i="18" s="1"/>
  <c r="C6" i="19" s="1"/>
  <c r="M53" i="17"/>
  <c r="D47" i="18" s="1"/>
  <c r="C47" i="19" s="1"/>
  <c r="M152" i="17"/>
  <c r="D146" i="18" s="1"/>
  <c r="C146" i="19" s="1"/>
  <c r="M194" i="17"/>
  <c r="D188" i="18" s="1"/>
  <c r="C188" i="19" s="1"/>
  <c r="M207" i="17"/>
  <c r="D201" i="18" s="1"/>
  <c r="C201" i="19" s="1"/>
  <c r="B228" i="18"/>
  <c r="N234" i="17"/>
  <c r="M310" i="17"/>
  <c r="D304" i="18" s="1"/>
  <c r="C304" i="19" s="1"/>
  <c r="B380" i="18"/>
  <c r="N386" i="17"/>
  <c r="M419" i="17"/>
  <c r="D413" i="18" s="1"/>
  <c r="C413" i="19" s="1"/>
  <c r="M500" i="17"/>
  <c r="D494" i="18" s="1"/>
  <c r="C494" i="19" s="1"/>
  <c r="M528" i="18"/>
  <c r="L528" i="18"/>
  <c r="G528" i="18"/>
  <c r="N528" i="18"/>
  <c r="K528" i="18"/>
  <c r="E528" i="18"/>
  <c r="R528" i="18"/>
  <c r="O528" i="18"/>
  <c r="H528" i="18"/>
  <c r="I528" i="18" s="1"/>
  <c r="J528" i="18" s="1"/>
  <c r="F528" i="18"/>
  <c r="A528" i="18"/>
  <c r="M33" i="17"/>
  <c r="D27" i="18" s="1"/>
  <c r="C27" i="19" s="1"/>
  <c r="M70" i="17"/>
  <c r="D64" i="18" s="1"/>
  <c r="C64" i="19" s="1"/>
  <c r="M75" i="17"/>
  <c r="D69" i="18" s="1"/>
  <c r="C69" i="19" s="1"/>
  <c r="L78" i="17"/>
  <c r="C72" i="18" s="1"/>
  <c r="M87" i="17"/>
  <c r="D81" i="18" s="1"/>
  <c r="C81" i="19" s="1"/>
  <c r="L95" i="17"/>
  <c r="C89" i="18" s="1"/>
  <c r="M99" i="17"/>
  <c r="D93" i="18" s="1"/>
  <c r="C93" i="19" s="1"/>
  <c r="M103" i="17"/>
  <c r="D97" i="18" s="1"/>
  <c r="C97" i="19" s="1"/>
  <c r="M115" i="17"/>
  <c r="D109" i="18" s="1"/>
  <c r="C109" i="19" s="1"/>
  <c r="L120" i="17"/>
  <c r="C114" i="18" s="1"/>
  <c r="K132" i="17"/>
  <c r="M161" i="17"/>
  <c r="D155" i="18" s="1"/>
  <c r="C155" i="19" s="1"/>
  <c r="M165" i="17"/>
  <c r="D159" i="18" s="1"/>
  <c r="C159" i="19" s="1"/>
  <c r="K178" i="17"/>
  <c r="K194" i="17"/>
  <c r="L198" i="17"/>
  <c r="C192" i="18" s="1"/>
  <c r="L207" i="17"/>
  <c r="C201" i="18" s="1"/>
  <c r="M239" i="17"/>
  <c r="D233" i="18" s="1"/>
  <c r="C233" i="19" s="1"/>
  <c r="K259" i="17"/>
  <c r="L263" i="17"/>
  <c r="C257" i="18" s="1"/>
  <c r="M267" i="17"/>
  <c r="D261" i="18" s="1"/>
  <c r="C261" i="19" s="1"/>
  <c r="M289" i="17"/>
  <c r="D283" i="18" s="1"/>
  <c r="C283" i="19" s="1"/>
  <c r="M295" i="17"/>
  <c r="D289" i="18" s="1"/>
  <c r="C289" i="19" s="1"/>
  <c r="K310" i="17"/>
  <c r="M321" i="17"/>
  <c r="D315" i="18" s="1"/>
  <c r="C315" i="19" s="1"/>
  <c r="L331" i="17"/>
  <c r="C325" i="18" s="1"/>
  <c r="M337" i="17"/>
  <c r="D331" i="18" s="1"/>
  <c r="C331" i="19" s="1"/>
  <c r="L352" i="17"/>
  <c r="C346" i="18" s="1"/>
  <c r="L362" i="17"/>
  <c r="C356" i="18" s="1"/>
  <c r="L367" i="17"/>
  <c r="C361" i="18" s="1"/>
  <c r="L372" i="17"/>
  <c r="C366" i="18" s="1"/>
  <c r="M455" i="17"/>
  <c r="D449" i="18" s="1"/>
  <c r="C449" i="19" s="1"/>
  <c r="B452" i="19"/>
  <c r="M452" i="18"/>
  <c r="E452" i="18"/>
  <c r="K452" i="18"/>
  <c r="A452" i="18"/>
  <c r="O452" i="18"/>
  <c r="F452" i="18"/>
  <c r="N452" i="18"/>
  <c r="L452" i="18"/>
  <c r="H452" i="18"/>
  <c r="G452" i="18"/>
  <c r="R452" i="18"/>
  <c r="M560" i="17"/>
  <c r="D554" i="18" s="1"/>
  <c r="M561" i="17"/>
  <c r="D555" i="18" s="1"/>
  <c r="N14" i="17"/>
  <c r="B8" i="18"/>
  <c r="B74" i="18"/>
  <c r="B190" i="18"/>
  <c r="N196" i="17"/>
  <c r="B245" i="18"/>
  <c r="N251" i="17"/>
  <c r="M51" i="17"/>
  <c r="D45" i="18" s="1"/>
  <c r="C45" i="19" s="1"/>
  <c r="M101" i="17"/>
  <c r="D95" i="18" s="1"/>
  <c r="C95" i="19" s="1"/>
  <c r="M186" i="17"/>
  <c r="D180" i="18" s="1"/>
  <c r="C180" i="19" s="1"/>
  <c r="B226" i="18"/>
  <c r="N232" i="17"/>
  <c r="M261" i="17"/>
  <c r="D255" i="18" s="1"/>
  <c r="C255" i="19" s="1"/>
  <c r="M297" i="17"/>
  <c r="D291" i="18" s="1"/>
  <c r="C291" i="19" s="1"/>
  <c r="M334" i="17"/>
  <c r="D328" i="18" s="1"/>
  <c r="C328" i="19" s="1"/>
  <c r="M395" i="17"/>
  <c r="D389" i="18" s="1"/>
  <c r="C389" i="19" s="1"/>
  <c r="M556" i="17"/>
  <c r="D550" i="18" s="1"/>
  <c r="M44" i="17"/>
  <c r="D38" i="18" s="1"/>
  <c r="C38" i="19" s="1"/>
  <c r="M85" i="17"/>
  <c r="D79" i="18" s="1"/>
  <c r="C79" i="19" s="1"/>
  <c r="B104" i="18"/>
  <c r="N110" i="17"/>
  <c r="B186" i="18"/>
  <c r="N192" i="17"/>
  <c r="M257" i="17"/>
  <c r="D251" i="18" s="1"/>
  <c r="C251" i="19" s="1"/>
  <c r="M303" i="17"/>
  <c r="D297" i="18" s="1"/>
  <c r="C297" i="19" s="1"/>
  <c r="M329" i="17"/>
  <c r="D323" i="18" s="1"/>
  <c r="C323" i="19" s="1"/>
  <c r="M423" i="17"/>
  <c r="D417" i="18" s="1"/>
  <c r="C417" i="19" s="1"/>
  <c r="M568" i="17"/>
  <c r="D562" i="18" s="1"/>
  <c r="M69" i="17"/>
  <c r="D63" i="18" s="1"/>
  <c r="C63" i="19" s="1"/>
  <c r="B84" i="18"/>
  <c r="N90" i="17"/>
  <c r="M107" i="17"/>
  <c r="D101" i="18" s="1"/>
  <c r="C101" i="19" s="1"/>
  <c r="M177" i="17"/>
  <c r="D171" i="18" s="1"/>
  <c r="C171" i="19" s="1"/>
  <c r="M293" i="17"/>
  <c r="D287" i="18" s="1"/>
  <c r="C287" i="19" s="1"/>
  <c r="M324" i="17"/>
  <c r="D318" i="18" s="1"/>
  <c r="C318" i="19" s="1"/>
  <c r="M386" i="17"/>
  <c r="D380" i="18" s="1"/>
  <c r="C380" i="19" s="1"/>
  <c r="M504" i="17"/>
  <c r="D498" i="18" s="1"/>
  <c r="C498" i="19" s="1"/>
  <c r="R561" i="18"/>
  <c r="A561" i="18"/>
  <c r="H561" i="18"/>
  <c r="G561" i="18"/>
  <c r="M561" i="18"/>
  <c r="N561" i="18"/>
  <c r="L561" i="18"/>
  <c r="K561" i="18"/>
  <c r="O561" i="18"/>
  <c r="F561" i="18"/>
  <c r="E561" i="18"/>
  <c r="B30" i="18"/>
  <c r="B10" i="18"/>
  <c r="N16" i="17"/>
  <c r="M29" i="17"/>
  <c r="D23" i="18" s="1"/>
  <c r="C23" i="19" s="1"/>
  <c r="M140" i="17"/>
  <c r="D134" i="18" s="1"/>
  <c r="C134" i="19" s="1"/>
  <c r="M178" i="17"/>
  <c r="D172" i="18" s="1"/>
  <c r="C172" i="19" s="1"/>
  <c r="B192" i="18"/>
  <c r="N198" i="17"/>
  <c r="M219" i="17"/>
  <c r="D213" i="18" s="1"/>
  <c r="C213" i="19" s="1"/>
  <c r="N392" i="17"/>
  <c r="B386" i="18"/>
  <c r="M407" i="17"/>
  <c r="D401" i="18" s="1"/>
  <c r="C401" i="19" s="1"/>
  <c r="M451" i="17"/>
  <c r="D445" i="18" s="1"/>
  <c r="C445" i="19" s="1"/>
  <c r="K453" i="17"/>
  <c r="K449" i="17"/>
  <c r="K445" i="17"/>
  <c r="K441" i="17"/>
  <c r="K437" i="17"/>
  <c r="K433" i="17"/>
  <c r="K429" i="17"/>
  <c r="K425" i="17"/>
  <c r="K421" i="17"/>
  <c r="K417" i="17"/>
  <c r="K413" i="17"/>
  <c r="K409" i="17"/>
  <c r="K405" i="17"/>
  <c r="K401" i="17"/>
  <c r="K397" i="17"/>
  <c r="K393" i="17"/>
  <c r="K389" i="17"/>
  <c r="L452" i="17"/>
  <c r="C446" i="18" s="1"/>
  <c r="L449" i="17"/>
  <c r="C443" i="18" s="1"/>
  <c r="K446" i="17"/>
  <c r="K443" i="17"/>
  <c r="K440" i="17"/>
  <c r="L426" i="17"/>
  <c r="C420" i="18" s="1"/>
  <c r="L423" i="17"/>
  <c r="C417" i="18" s="1"/>
  <c r="L420" i="17"/>
  <c r="C414" i="18" s="1"/>
  <c r="L417" i="17"/>
  <c r="C411" i="18" s="1"/>
  <c r="K414" i="17"/>
  <c r="K411" i="17"/>
  <c r="K408" i="17"/>
  <c r="L394" i="17"/>
  <c r="C388" i="18" s="1"/>
  <c r="L391" i="17"/>
  <c r="C385" i="18" s="1"/>
  <c r="L388" i="17"/>
  <c r="C382" i="18" s="1"/>
  <c r="L385" i="17"/>
  <c r="C379" i="18" s="1"/>
  <c r="L381" i="17"/>
  <c r="C375" i="18" s="1"/>
  <c r="L377" i="17"/>
  <c r="C371" i="18" s="1"/>
  <c r="L373" i="17"/>
  <c r="C367" i="18" s="1"/>
  <c r="L369" i="17"/>
  <c r="C363" i="18" s="1"/>
  <c r="L365" i="17"/>
  <c r="C359" i="18" s="1"/>
  <c r="L361" i="17"/>
  <c r="C355" i="18" s="1"/>
  <c r="L357" i="17"/>
  <c r="C351" i="18" s="1"/>
  <c r="L353" i="17"/>
  <c r="C347" i="18" s="1"/>
  <c r="L349" i="17"/>
  <c r="C343" i="18" s="1"/>
  <c r="L345" i="17"/>
  <c r="C339" i="18" s="1"/>
  <c r="L341" i="17"/>
  <c r="C335" i="18" s="1"/>
  <c r="L337" i="17"/>
  <c r="C331" i="18" s="1"/>
  <c r="L333" i="17"/>
  <c r="C327" i="18" s="1"/>
  <c r="L329" i="17"/>
  <c r="C323" i="18" s="1"/>
  <c r="L325" i="17"/>
  <c r="C319" i="18" s="1"/>
  <c r="L321" i="17"/>
  <c r="C315" i="18" s="1"/>
  <c r="L317" i="17"/>
  <c r="C311" i="18" s="1"/>
  <c r="L313" i="17"/>
  <c r="C307" i="18" s="1"/>
  <c r="L309" i="17"/>
  <c r="C303" i="18" s="1"/>
  <c r="L305" i="17"/>
  <c r="C299" i="18" s="1"/>
  <c r="L301" i="17"/>
  <c r="C295" i="18" s="1"/>
  <c r="L297" i="17"/>
  <c r="C291" i="18" s="1"/>
  <c r="L293" i="17"/>
  <c r="C287" i="18" s="1"/>
  <c r="L289" i="17"/>
  <c r="C283" i="18" s="1"/>
  <c r="L285" i="17"/>
  <c r="C279" i="18" s="1"/>
  <c r="L281" i="17"/>
  <c r="C275" i="18" s="1"/>
  <c r="L277" i="17"/>
  <c r="C271" i="18" s="1"/>
  <c r="L273" i="17"/>
  <c r="C267" i="18" s="1"/>
  <c r="L269" i="17"/>
  <c r="C263" i="18" s="1"/>
  <c r="L265" i="17"/>
  <c r="C259" i="18" s="1"/>
  <c r="L261" i="17"/>
  <c r="C255" i="18" s="1"/>
  <c r="L257" i="17"/>
  <c r="C251" i="18" s="1"/>
  <c r="L253" i="17"/>
  <c r="C247" i="18" s="1"/>
  <c r="L249" i="17"/>
  <c r="C243" i="18" s="1"/>
  <c r="L245" i="17"/>
  <c r="C239" i="18" s="1"/>
  <c r="L241" i="17"/>
  <c r="C235" i="18" s="1"/>
  <c r="L237" i="17"/>
  <c r="C231" i="18" s="1"/>
  <c r="L233" i="17"/>
  <c r="C227" i="18" s="1"/>
  <c r="L229" i="17"/>
  <c r="C223" i="18" s="1"/>
  <c r="L225" i="17"/>
  <c r="C219" i="18" s="1"/>
  <c r="L221" i="17"/>
  <c r="C215" i="18" s="1"/>
  <c r="L217" i="17"/>
  <c r="C211" i="18" s="1"/>
  <c r="L213" i="17"/>
  <c r="C207" i="18" s="1"/>
  <c r="L209" i="17"/>
  <c r="C203" i="18" s="1"/>
  <c r="L205" i="17"/>
  <c r="C199" i="18" s="1"/>
  <c r="L201" i="17"/>
  <c r="C195" i="18" s="1"/>
  <c r="L197" i="17"/>
  <c r="C191" i="18" s="1"/>
  <c r="L193" i="17"/>
  <c r="C187" i="18" s="1"/>
  <c r="L189" i="17"/>
  <c r="C183" i="18" s="1"/>
  <c r="L185" i="17"/>
  <c r="C179" i="18" s="1"/>
  <c r="L181" i="17"/>
  <c r="C175" i="18" s="1"/>
  <c r="L177" i="17"/>
  <c r="C171" i="18" s="1"/>
  <c r="L173" i="17"/>
  <c r="C167" i="18" s="1"/>
  <c r="L169" i="17"/>
  <c r="C163" i="18" s="1"/>
  <c r="L165" i="17"/>
  <c r="C159" i="18" s="1"/>
  <c r="L161" i="17"/>
  <c r="C155" i="18" s="1"/>
  <c r="L157" i="17"/>
  <c r="C151" i="18" s="1"/>
  <c r="L153" i="17"/>
  <c r="C147" i="18" s="1"/>
  <c r="L149" i="17"/>
  <c r="C143" i="18" s="1"/>
  <c r="L145" i="17"/>
  <c r="C139" i="18" s="1"/>
  <c r="L141" i="17"/>
  <c r="C135" i="18" s="1"/>
  <c r="L137" i="17"/>
  <c r="C131" i="18" s="1"/>
  <c r="L133" i="17"/>
  <c r="C127" i="18" s="1"/>
  <c r="L129" i="17"/>
  <c r="C123" i="18" s="1"/>
  <c r="L125" i="17"/>
  <c r="C119" i="18" s="1"/>
  <c r="L121" i="17"/>
  <c r="C115" i="18" s="1"/>
  <c r="L117" i="17"/>
  <c r="C111" i="18" s="1"/>
  <c r="L113" i="17"/>
  <c r="C107" i="18" s="1"/>
  <c r="L109" i="17"/>
  <c r="C103" i="18" s="1"/>
  <c r="L105" i="17"/>
  <c r="C99" i="18" s="1"/>
  <c r="L101" i="17"/>
  <c r="C95" i="18" s="1"/>
  <c r="L97" i="17"/>
  <c r="C91" i="18" s="1"/>
  <c r="L93" i="17"/>
  <c r="C87" i="18" s="1"/>
  <c r="L89" i="17"/>
  <c r="C83" i="18" s="1"/>
  <c r="L85" i="17"/>
  <c r="C79" i="18" s="1"/>
  <c r="L81" i="17"/>
  <c r="C75" i="18" s="1"/>
  <c r="L77" i="17"/>
  <c r="C71" i="18" s="1"/>
  <c r="L73" i="17"/>
  <c r="C67" i="18" s="1"/>
  <c r="L69" i="17"/>
  <c r="C63" i="18" s="1"/>
  <c r="L65" i="17"/>
  <c r="C59" i="18" s="1"/>
  <c r="L61" i="17"/>
  <c r="C55" i="18" s="1"/>
  <c r="L57" i="17"/>
  <c r="C51" i="18" s="1"/>
  <c r="L53" i="17"/>
  <c r="C47" i="18" s="1"/>
  <c r="L49" i="17"/>
  <c r="C43" i="18" s="1"/>
  <c r="L45" i="17"/>
  <c r="C39" i="18" s="1"/>
  <c r="L41" i="17"/>
  <c r="C35" i="18" s="1"/>
  <c r="L37" i="17"/>
  <c r="C31" i="18" s="1"/>
  <c r="L33" i="17"/>
  <c r="C27" i="18" s="1"/>
  <c r="L29" i="17"/>
  <c r="C23" i="18" s="1"/>
  <c r="L25" i="17"/>
  <c r="C19" i="18" s="1"/>
  <c r="L21" i="17"/>
  <c r="C15" i="18" s="1"/>
  <c r="L17" i="17"/>
  <c r="C11" i="18" s="1"/>
  <c r="L13" i="17"/>
  <c r="C7" i="18" s="1"/>
  <c r="L9" i="17"/>
  <c r="C3" i="18" s="1"/>
  <c r="K452" i="17"/>
  <c r="L438" i="17"/>
  <c r="C432" i="18" s="1"/>
  <c r="L435" i="17"/>
  <c r="C429" i="18" s="1"/>
  <c r="L432" i="17"/>
  <c r="C426" i="18" s="1"/>
  <c r="L429" i="17"/>
  <c r="C423" i="18" s="1"/>
  <c r="K426" i="17"/>
  <c r="K423" i="17"/>
  <c r="K420" i="17"/>
  <c r="L406" i="17"/>
  <c r="C400" i="18" s="1"/>
  <c r="L403" i="17"/>
  <c r="C397" i="18" s="1"/>
  <c r="L400" i="17"/>
  <c r="C394" i="18" s="1"/>
  <c r="L397" i="17"/>
  <c r="C391" i="18" s="1"/>
  <c r="K394" i="17"/>
  <c r="K391" i="17"/>
  <c r="K388" i="17"/>
  <c r="K385" i="17"/>
  <c r="K381" i="17"/>
  <c r="K377" i="17"/>
  <c r="K373" i="17"/>
  <c r="K369" i="17"/>
  <c r="K365" i="17"/>
  <c r="K361" i="17"/>
  <c r="K357" i="17"/>
  <c r="K353" i="17"/>
  <c r="K349" i="17"/>
  <c r="K345" i="17"/>
  <c r="K341" i="17"/>
  <c r="K337" i="17"/>
  <c r="K333" i="17"/>
  <c r="K329" i="17"/>
  <c r="K325" i="17"/>
  <c r="K321" i="17"/>
  <c r="K317" i="17"/>
  <c r="K313" i="17"/>
  <c r="K309" i="17"/>
  <c r="K305" i="17"/>
  <c r="K301" i="17"/>
  <c r="K297" i="17"/>
  <c r="K293" i="17"/>
  <c r="K289" i="17"/>
  <c r="K285" i="17"/>
  <c r="K281" i="17"/>
  <c r="K277" i="17"/>
  <c r="K273" i="17"/>
  <c r="K269" i="17"/>
  <c r="K265" i="17"/>
  <c r="K261" i="17"/>
  <c r="K257" i="17"/>
  <c r="K253" i="17"/>
  <c r="K249" i="17"/>
  <c r="K245" i="17"/>
  <c r="K241" i="17"/>
  <c r="K237" i="17"/>
  <c r="K233" i="17"/>
  <c r="K229" i="17"/>
  <c r="K225" i="17"/>
  <c r="K221" i="17"/>
  <c r="K217" i="17"/>
  <c r="K213" i="17"/>
  <c r="K209" i="17"/>
  <c r="K205" i="17"/>
  <c r="K201" i="17"/>
  <c r="K197" i="17"/>
  <c r="K193" i="17"/>
  <c r="K189" i="17"/>
  <c r="K185" i="17"/>
  <c r="K181" i="17"/>
  <c r="K177" i="17"/>
  <c r="K173" i="17"/>
  <c r="K169" i="17"/>
  <c r="K165" i="17"/>
  <c r="K161" i="17"/>
  <c r="K157" i="17"/>
  <c r="K153" i="17"/>
  <c r="K149" i="17"/>
  <c r="K145" i="17"/>
  <c r="K141" i="17"/>
  <c r="K137" i="17"/>
  <c r="K133" i="17"/>
  <c r="K129" i="17"/>
  <c r="K125" i="17"/>
  <c r="K121" i="17"/>
  <c r="K117" i="17"/>
  <c r="K113" i="17"/>
  <c r="K109" i="17"/>
  <c r="K105" i="17"/>
  <c r="K101" i="17"/>
  <c r="K97" i="17"/>
  <c r="K93" i="17"/>
  <c r="K89" i="17"/>
  <c r="K85" i="17"/>
  <c r="K81" i="17"/>
  <c r="K77" i="17"/>
  <c r="K73" i="17"/>
  <c r="K69" i="17"/>
  <c r="K65" i="17"/>
  <c r="K61" i="17"/>
  <c r="K57" i="17"/>
  <c r="K53" i="17"/>
  <c r="K49" i="17"/>
  <c r="K45" i="17"/>
  <c r="K41" i="17"/>
  <c r="K37" i="17"/>
  <c r="K33" i="17"/>
  <c r="K29" i="17"/>
  <c r="K25" i="17"/>
  <c r="K21" i="17"/>
  <c r="K17" i="17"/>
  <c r="K13" i="17"/>
  <c r="K9" i="17"/>
  <c r="L450" i="17"/>
  <c r="C444" i="18" s="1"/>
  <c r="L439" i="17"/>
  <c r="C433" i="18" s="1"/>
  <c r="K428" i="17"/>
  <c r="K424" i="17"/>
  <c r="K422" i="17"/>
  <c r="L416" i="17"/>
  <c r="C410" i="18" s="1"/>
  <c r="L414" i="17"/>
  <c r="C408" i="18" s="1"/>
  <c r="L412" i="17"/>
  <c r="C406" i="18" s="1"/>
  <c r="L401" i="17"/>
  <c r="C395" i="18" s="1"/>
  <c r="L399" i="17"/>
  <c r="C393" i="18" s="1"/>
  <c r="K382" i="17"/>
  <c r="K372" i="17"/>
  <c r="L370" i="17"/>
  <c r="C364" i="18" s="1"/>
  <c r="K367" i="17"/>
  <c r="L360" i="17"/>
  <c r="C354" i="18" s="1"/>
  <c r="L355" i="17"/>
  <c r="C349" i="18" s="1"/>
  <c r="K350" i="17"/>
  <c r="K340" i="17"/>
  <c r="L338" i="17"/>
  <c r="C332" i="18" s="1"/>
  <c r="K335" i="17"/>
  <c r="L328" i="17"/>
  <c r="C322" i="18" s="1"/>
  <c r="L323" i="17"/>
  <c r="C317" i="18" s="1"/>
  <c r="K318" i="17"/>
  <c r="K308" i="17"/>
  <c r="L306" i="17"/>
  <c r="C300" i="18" s="1"/>
  <c r="K303" i="17"/>
  <c r="L296" i="17"/>
  <c r="C290" i="18" s="1"/>
  <c r="L291" i="17"/>
  <c r="C285" i="18" s="1"/>
  <c r="K286" i="17"/>
  <c r="K276" i="17"/>
  <c r="L274" i="17"/>
  <c r="C268" i="18" s="1"/>
  <c r="K271" i="17"/>
  <c r="L264" i="17"/>
  <c r="C258" i="18" s="1"/>
  <c r="L259" i="17"/>
  <c r="C253" i="18" s="1"/>
  <c r="K254" i="17"/>
  <c r="K244" i="17"/>
  <c r="L242" i="17"/>
  <c r="C236" i="18" s="1"/>
  <c r="K239" i="17"/>
  <c r="L232" i="17"/>
  <c r="C226" i="18" s="1"/>
  <c r="L227" i="17"/>
  <c r="C221" i="18" s="1"/>
  <c r="K222" i="17"/>
  <c r="K212" i="17"/>
  <c r="L210" i="17"/>
  <c r="C204" i="18" s="1"/>
  <c r="K207" i="17"/>
  <c r="L200" i="17"/>
  <c r="C194" i="18" s="1"/>
  <c r="L195" i="17"/>
  <c r="C189" i="18" s="1"/>
  <c r="K190" i="17"/>
  <c r="K180" i="17"/>
  <c r="K450" i="17"/>
  <c r="K439" i="17"/>
  <c r="L437" i="17"/>
  <c r="C431" i="18" s="1"/>
  <c r="K435" i="17"/>
  <c r="K416" i="17"/>
  <c r="K412" i="17"/>
  <c r="L410" i="17"/>
  <c r="C404" i="18" s="1"/>
  <c r="K399" i="17"/>
  <c r="L395" i="17"/>
  <c r="C389" i="18" s="1"/>
  <c r="L389" i="17"/>
  <c r="C383" i="18" s="1"/>
  <c r="L387" i="17"/>
  <c r="C381" i="18" s="1"/>
  <c r="L380" i="17"/>
  <c r="C374" i="18" s="1"/>
  <c r="L375" i="17"/>
  <c r="C369" i="18" s="1"/>
  <c r="K370" i="17"/>
  <c r="K360" i="17"/>
  <c r="L358" i="17"/>
  <c r="C352" i="18" s="1"/>
  <c r="K355" i="17"/>
  <c r="L348" i="17"/>
  <c r="C342" i="18" s="1"/>
  <c r="L343" i="17"/>
  <c r="C337" i="18" s="1"/>
  <c r="K338" i="17"/>
  <c r="K328" i="17"/>
  <c r="L326" i="17"/>
  <c r="C320" i="18" s="1"/>
  <c r="K448" i="17"/>
  <c r="K444" i="17"/>
  <c r="L442" i="17"/>
  <c r="C436" i="18" s="1"/>
  <c r="K431" i="17"/>
  <c r="L427" i="17"/>
  <c r="C421" i="18" s="1"/>
  <c r="L421" i="17"/>
  <c r="C415" i="18" s="1"/>
  <c r="L419" i="17"/>
  <c r="C413" i="18" s="1"/>
  <c r="L415" i="17"/>
  <c r="C409" i="18" s="1"/>
  <c r="L404" i="17"/>
  <c r="C398" i="18" s="1"/>
  <c r="L402" i="17"/>
  <c r="C396" i="18" s="1"/>
  <c r="L383" i="17"/>
  <c r="C377" i="18" s="1"/>
  <c r="K378" i="17"/>
  <c r="K368" i="17"/>
  <c r="L366" i="17"/>
  <c r="C360" i="18" s="1"/>
  <c r="K363" i="17"/>
  <c r="L356" i="17"/>
  <c r="C350" i="18" s="1"/>
  <c r="L351" i="17"/>
  <c r="C345" i="18" s="1"/>
  <c r="K346" i="17"/>
  <c r="K336" i="17"/>
  <c r="L334" i="17"/>
  <c r="C328" i="18" s="1"/>
  <c r="K331" i="17"/>
  <c r="L324" i="17"/>
  <c r="C318" i="18" s="1"/>
  <c r="L319" i="17"/>
  <c r="C313" i="18" s="1"/>
  <c r="K314" i="17"/>
  <c r="K304" i="17"/>
  <c r="L302" i="17"/>
  <c r="C296" i="18" s="1"/>
  <c r="K299" i="17"/>
  <c r="L292" i="17"/>
  <c r="C286" i="18" s="1"/>
  <c r="L287" i="17"/>
  <c r="C281" i="18" s="1"/>
  <c r="K282" i="17"/>
  <c r="K272" i="17"/>
  <c r="L270" i="17"/>
  <c r="C264" i="18" s="1"/>
  <c r="K267" i="17"/>
  <c r="L260" i="17"/>
  <c r="C254" i="18" s="1"/>
  <c r="L255" i="17"/>
  <c r="C249" i="18" s="1"/>
  <c r="K250" i="17"/>
  <c r="K240" i="17"/>
  <c r="L238" i="17"/>
  <c r="C232" i="18" s="1"/>
  <c r="K235" i="17"/>
  <c r="L228" i="17"/>
  <c r="C222" i="18" s="1"/>
  <c r="L223" i="17"/>
  <c r="C217" i="18" s="1"/>
  <c r="K218" i="17"/>
  <c r="K208" i="17"/>
  <c r="L206" i="17"/>
  <c r="C200" i="18" s="1"/>
  <c r="K203" i="17"/>
  <c r="L196" i="17"/>
  <c r="C190" i="18" s="1"/>
  <c r="L191" i="17"/>
  <c r="C185" i="18" s="1"/>
  <c r="K186" i="17"/>
  <c r="K176" i="17"/>
  <c r="L446" i="17"/>
  <c r="C440" i="18" s="1"/>
  <c r="K436" i="17"/>
  <c r="L430" i="17"/>
  <c r="C424" i="18" s="1"/>
  <c r="L428" i="17"/>
  <c r="C422" i="18" s="1"/>
  <c r="L409" i="17"/>
  <c r="C403" i="18" s="1"/>
  <c r="K407" i="17"/>
  <c r="K402" i="17"/>
  <c r="K383" i="17"/>
  <c r="L376" i="17"/>
  <c r="C370" i="18" s="1"/>
  <c r="K374" i="17"/>
  <c r="K362" i="17"/>
  <c r="L354" i="17"/>
  <c r="C348" i="18" s="1"/>
  <c r="K352" i="17"/>
  <c r="L303" i="17"/>
  <c r="C297" i="18" s="1"/>
  <c r="L294" i="17"/>
  <c r="C288" i="18" s="1"/>
  <c r="K290" i="17"/>
  <c r="K288" i="17"/>
  <c r="K280" i="17"/>
  <c r="K278" i="17"/>
  <c r="L276" i="17"/>
  <c r="C270" i="18" s="1"/>
  <c r="L267" i="17"/>
  <c r="C261" i="18" s="1"/>
  <c r="K263" i="17"/>
  <c r="L252" i="17"/>
  <c r="C246" i="18" s="1"/>
  <c r="L240" i="17"/>
  <c r="C234" i="18" s="1"/>
  <c r="K223" i="17"/>
  <c r="K219" i="17"/>
  <c r="K215" i="17"/>
  <c r="K211" i="17"/>
  <c r="L204" i="17"/>
  <c r="C198" i="18" s="1"/>
  <c r="K202" i="17"/>
  <c r="K200" i="17"/>
  <c r="L172" i="17"/>
  <c r="C166" i="18" s="1"/>
  <c r="L167" i="17"/>
  <c r="C161" i="18" s="1"/>
  <c r="K162" i="17"/>
  <c r="K152" i="17"/>
  <c r="L150" i="17"/>
  <c r="C144" i="18" s="1"/>
  <c r="K147" i="17"/>
  <c r="L140" i="17"/>
  <c r="C134" i="18" s="1"/>
  <c r="L135" i="17"/>
  <c r="C129" i="18" s="1"/>
  <c r="K130" i="17"/>
  <c r="K120" i="17"/>
  <c r="L118" i="17"/>
  <c r="C112" i="18" s="1"/>
  <c r="K115" i="17"/>
  <c r="L108" i="17"/>
  <c r="C102" i="18" s="1"/>
  <c r="L103" i="17"/>
  <c r="C97" i="18" s="1"/>
  <c r="K98" i="17"/>
  <c r="K88" i="17"/>
  <c r="L86" i="17"/>
  <c r="C80" i="18" s="1"/>
  <c r="K83" i="17"/>
  <c r="L76" i="17"/>
  <c r="C70" i="18" s="1"/>
  <c r="L71" i="17"/>
  <c r="C65" i="18" s="1"/>
  <c r="K66" i="17"/>
  <c r="K56" i="17"/>
  <c r="L54" i="17"/>
  <c r="C48" i="18" s="1"/>
  <c r="K51" i="17"/>
  <c r="L44" i="17"/>
  <c r="C38" i="18" s="1"/>
  <c r="L39" i="17"/>
  <c r="C33" i="18" s="1"/>
  <c r="K34" i="17"/>
  <c r="K24" i="17"/>
  <c r="L22" i="17"/>
  <c r="C16" i="18" s="1"/>
  <c r="K19" i="17"/>
  <c r="L12" i="17"/>
  <c r="C6" i="18" s="1"/>
  <c r="K404" i="17"/>
  <c r="L396" i="17"/>
  <c r="C390" i="18" s="1"/>
  <c r="K380" i="17"/>
  <c r="L371" i="17"/>
  <c r="C365" i="18" s="1"/>
  <c r="K366" i="17"/>
  <c r="L340" i="17"/>
  <c r="C334" i="18" s="1"/>
  <c r="K311" i="17"/>
  <c r="K307" i="17"/>
  <c r="K298" i="17"/>
  <c r="K296" i="17"/>
  <c r="K256" i="17"/>
  <c r="K246" i="17"/>
  <c r="L220" i="17"/>
  <c r="C214" i="18" s="1"/>
  <c r="K191" i="17"/>
  <c r="K187" i="17"/>
  <c r="K183" i="17"/>
  <c r="K160" i="17"/>
  <c r="L148" i="17"/>
  <c r="C142" i="18" s="1"/>
  <c r="L143" i="17"/>
  <c r="C137" i="18" s="1"/>
  <c r="K138" i="17"/>
  <c r="L116" i="17"/>
  <c r="C110" i="18" s="1"/>
  <c r="K96" i="17"/>
  <c r="L79" i="17"/>
  <c r="C73" i="18" s="1"/>
  <c r="K64" i="17"/>
  <c r="L47" i="17"/>
  <c r="C41" i="18" s="1"/>
  <c r="K42" i="17"/>
  <c r="L30" i="17"/>
  <c r="C24" i="18" s="1"/>
  <c r="K27" i="17"/>
  <c r="L166" i="17"/>
  <c r="C160" i="18" s="1"/>
  <c r="L151" i="17"/>
  <c r="C145" i="18" s="1"/>
  <c r="K136" i="17"/>
  <c r="L102" i="17"/>
  <c r="C96" i="18" s="1"/>
  <c r="K99" i="17"/>
  <c r="K82" i="17"/>
  <c r="K72" i="17"/>
  <c r="K67" i="17"/>
  <c r="K40" i="17"/>
  <c r="K35" i="17"/>
  <c r="K18" i="17"/>
  <c r="L445" i="17"/>
  <c r="C439" i="18" s="1"/>
  <c r="L431" i="17"/>
  <c r="C425" i="18" s="1"/>
  <c r="K403" i="17"/>
  <c r="K395" i="17"/>
  <c r="K348" i="17"/>
  <c r="L339" i="17"/>
  <c r="C333" i="18" s="1"/>
  <c r="K332" i="17"/>
  <c r="L318" i="17"/>
  <c r="C312" i="18" s="1"/>
  <c r="L312" i="17"/>
  <c r="C306" i="18" s="1"/>
  <c r="K306" i="17"/>
  <c r="K291" i="17"/>
  <c r="L243" i="17"/>
  <c r="C237" i="18" s="1"/>
  <c r="K230" i="17"/>
  <c r="L190" i="17"/>
  <c r="C184" i="18" s="1"/>
  <c r="L184" i="17"/>
  <c r="C178" i="18" s="1"/>
  <c r="L178" i="17"/>
  <c r="C172" i="18" s="1"/>
  <c r="K166" i="17"/>
  <c r="K156" i="17"/>
  <c r="K151" i="17"/>
  <c r="L139" i="17"/>
  <c r="C133" i="18" s="1"/>
  <c r="L122" i="17"/>
  <c r="C116" i="18" s="1"/>
  <c r="K92" i="17"/>
  <c r="K70" i="17"/>
  <c r="L43" i="17"/>
  <c r="C37" i="18" s="1"/>
  <c r="L26" i="17"/>
  <c r="C20" i="18" s="1"/>
  <c r="L441" i="17"/>
  <c r="C435" i="18" s="1"/>
  <c r="K438" i="17"/>
  <c r="K430" i="17"/>
  <c r="L425" i="17"/>
  <c r="C419" i="18" s="1"/>
  <c r="L378" i="17"/>
  <c r="C372" i="18" s="1"/>
  <c r="K376" i="17"/>
  <c r="L364" i="17"/>
  <c r="C358" i="18" s="1"/>
  <c r="L359" i="17"/>
  <c r="C353" i="18" s="1"/>
  <c r="K354" i="17"/>
  <c r="L347" i="17"/>
  <c r="C341" i="18" s="1"/>
  <c r="L315" i="17"/>
  <c r="C309" i="18" s="1"/>
  <c r="L311" i="17"/>
  <c r="C305" i="18" s="1"/>
  <c r="L307" i="17"/>
  <c r="C301" i="18" s="1"/>
  <c r="L298" i="17"/>
  <c r="C292" i="18" s="1"/>
  <c r="K294" i="17"/>
  <c r="K292" i="17"/>
  <c r="L258" i="17"/>
  <c r="C252" i="18" s="1"/>
  <c r="L256" i="17"/>
  <c r="C250" i="18" s="1"/>
  <c r="L254" i="17"/>
  <c r="C248" i="18" s="1"/>
  <c r="K252" i="17"/>
  <c r="L250" i="17"/>
  <c r="C244" i="18" s="1"/>
  <c r="L248" i="17"/>
  <c r="C242" i="18" s="1"/>
  <c r="L246" i="17"/>
  <c r="C240" i="18" s="1"/>
  <c r="K242" i="17"/>
  <c r="L231" i="17"/>
  <c r="C225" i="18" s="1"/>
  <c r="K227" i="17"/>
  <c r="K206" i="17"/>
  <c r="K204" i="17"/>
  <c r="L187" i="17"/>
  <c r="C181" i="18" s="1"/>
  <c r="L183" i="17"/>
  <c r="C177" i="18" s="1"/>
  <c r="L179" i="17"/>
  <c r="C173" i="18" s="1"/>
  <c r="K172" i="17"/>
  <c r="L170" i="17"/>
  <c r="C164" i="18" s="1"/>
  <c r="K167" i="17"/>
  <c r="L160" i="17"/>
  <c r="C154" i="18" s="1"/>
  <c r="L155" i="17"/>
  <c r="C149" i="18" s="1"/>
  <c r="K150" i="17"/>
  <c r="K140" i="17"/>
  <c r="L138" i="17"/>
  <c r="C132" i="18" s="1"/>
  <c r="K135" i="17"/>
  <c r="L128" i="17"/>
  <c r="C122" i="18" s="1"/>
  <c r="L123" i="17"/>
  <c r="C117" i="18" s="1"/>
  <c r="K118" i="17"/>
  <c r="K108" i="17"/>
  <c r="L106" i="17"/>
  <c r="C100" i="18" s="1"/>
  <c r="K103" i="17"/>
  <c r="L96" i="17"/>
  <c r="C90" i="18" s="1"/>
  <c r="L91" i="17"/>
  <c r="C85" i="18" s="1"/>
  <c r="K86" i="17"/>
  <c r="K76" i="17"/>
  <c r="L74" i="17"/>
  <c r="C68" i="18" s="1"/>
  <c r="K71" i="17"/>
  <c r="L64" i="17"/>
  <c r="C58" i="18" s="1"/>
  <c r="L59" i="17"/>
  <c r="C53" i="18" s="1"/>
  <c r="K54" i="17"/>
  <c r="K44" i="17"/>
  <c r="L42" i="17"/>
  <c r="C36" i="18" s="1"/>
  <c r="K39" i="17"/>
  <c r="L32" i="17"/>
  <c r="C26" i="18" s="1"/>
  <c r="L27" i="17"/>
  <c r="C21" i="18" s="1"/>
  <c r="K22" i="17"/>
  <c r="K12" i="17"/>
  <c r="L10" i="17"/>
  <c r="C4" i="18" s="1"/>
  <c r="N4" i="17"/>
  <c r="P454" i="17" s="1"/>
  <c r="L422" i="17"/>
  <c r="C416" i="18" s="1"/>
  <c r="L411" i="17"/>
  <c r="C405" i="18" s="1"/>
  <c r="K406" i="17"/>
  <c r="K364" i="17"/>
  <c r="K359" i="17"/>
  <c r="K347" i="17"/>
  <c r="L342" i="17"/>
  <c r="C336" i="18" s="1"/>
  <c r="L335" i="17"/>
  <c r="C329" i="18" s="1"/>
  <c r="L330" i="17"/>
  <c r="C324" i="18" s="1"/>
  <c r="K319" i="17"/>
  <c r="K315" i="17"/>
  <c r="L300" i="17"/>
  <c r="C294" i="18" s="1"/>
  <c r="L271" i="17"/>
  <c r="C265" i="18" s="1"/>
  <c r="L262" i="17"/>
  <c r="C256" i="18" s="1"/>
  <c r="K258" i="17"/>
  <c r="K248" i="17"/>
  <c r="L244" i="17"/>
  <c r="C238" i="18" s="1"/>
  <c r="L235" i="17"/>
  <c r="C229" i="18" s="1"/>
  <c r="K231" i="17"/>
  <c r="L208" i="17"/>
  <c r="C202" i="18" s="1"/>
  <c r="K179" i="17"/>
  <c r="L175" i="17"/>
  <c r="C169" i="18" s="1"/>
  <c r="K170" i="17"/>
  <c r="L158" i="17"/>
  <c r="C152" i="18" s="1"/>
  <c r="K155" i="17"/>
  <c r="K128" i="17"/>
  <c r="L126" i="17"/>
  <c r="C120" i="18" s="1"/>
  <c r="K123" i="17"/>
  <c r="L111" i="17"/>
  <c r="C105" i="18" s="1"/>
  <c r="K106" i="17"/>
  <c r="L94" i="17"/>
  <c r="C88" i="18" s="1"/>
  <c r="K91" i="17"/>
  <c r="L84" i="17"/>
  <c r="C78" i="18" s="1"/>
  <c r="K74" i="17"/>
  <c r="L62" i="17"/>
  <c r="C56" i="18" s="1"/>
  <c r="K59" i="17"/>
  <c r="L52" i="17"/>
  <c r="C46" i="18" s="1"/>
  <c r="K32" i="17"/>
  <c r="L20" i="17"/>
  <c r="C14" i="18" s="1"/>
  <c r="L15" i="17"/>
  <c r="C9" i="18" s="1"/>
  <c r="K10" i="17"/>
  <c r="L70" i="17"/>
  <c r="C64" i="18" s="1"/>
  <c r="L55" i="17"/>
  <c r="C49" i="18" s="1"/>
  <c r="L38" i="17"/>
  <c r="C32" i="18" s="1"/>
  <c r="L28" i="17"/>
  <c r="C22" i="18" s="1"/>
  <c r="L23" i="17"/>
  <c r="C17" i="18" s="1"/>
  <c r="K8" i="17"/>
  <c r="L413" i="17"/>
  <c r="C407" i="18" s="1"/>
  <c r="L386" i="17"/>
  <c r="C380" i="18" s="1"/>
  <c r="K334" i="17"/>
  <c r="L322" i="17"/>
  <c r="C316" i="18" s="1"/>
  <c r="K316" i="17"/>
  <c r="L310" i="17"/>
  <c r="C304" i="18" s="1"/>
  <c r="L295" i="17"/>
  <c r="C289" i="18" s="1"/>
  <c r="L247" i="17"/>
  <c r="C241" i="18" s="1"/>
  <c r="L234" i="17"/>
  <c r="C228" i="18" s="1"/>
  <c r="K228" i="17"/>
  <c r="L192" i="17"/>
  <c r="C186" i="18" s="1"/>
  <c r="L186" i="17"/>
  <c r="C180" i="18" s="1"/>
  <c r="L154" i="17"/>
  <c r="C148" i="18" s="1"/>
  <c r="K134" i="17"/>
  <c r="L112" i="17"/>
  <c r="C106" i="18" s="1"/>
  <c r="L90" i="17"/>
  <c r="C84" i="18" s="1"/>
  <c r="L80" i="17"/>
  <c r="C74" i="18" s="1"/>
  <c r="L75" i="17"/>
  <c r="C69" i="18" s="1"/>
  <c r="K60" i="17"/>
  <c r="K55" i="17"/>
  <c r="K28" i="17"/>
  <c r="L451" i="17"/>
  <c r="C445" i="18" s="1"/>
  <c r="L448" i="17"/>
  <c r="C442" i="18" s="1"/>
  <c r="L443" i="17"/>
  <c r="C437" i="18" s="1"/>
  <c r="K432" i="17"/>
  <c r="K427" i="17"/>
  <c r="K419" i="17"/>
  <c r="L408" i="17"/>
  <c r="C402" i="18" s="1"/>
  <c r="L398" i="17"/>
  <c r="C392" i="18" s="1"/>
  <c r="K396" i="17"/>
  <c r="L393" i="17"/>
  <c r="C387" i="18" s="1"/>
  <c r="L390" i="17"/>
  <c r="C384" i="18" s="1"/>
  <c r="K387" i="17"/>
  <c r="L382" i="17"/>
  <c r="C376" i="18" s="1"/>
  <c r="K371" i="17"/>
  <c r="L368" i="17"/>
  <c r="C362" i="18" s="1"/>
  <c r="K356" i="17"/>
  <c r="K351" i="17"/>
  <c r="L344" i="17"/>
  <c r="C338" i="18" s="1"/>
  <c r="K342" i="17"/>
  <c r="K330" i="17"/>
  <c r="K323" i="17"/>
  <c r="K302" i="17"/>
  <c r="K300" i="17"/>
  <c r="L283" i="17"/>
  <c r="C277" i="18" s="1"/>
  <c r="L279" i="17"/>
  <c r="C273" i="18" s="1"/>
  <c r="L275" i="17"/>
  <c r="C269" i="18" s="1"/>
  <c r="L266" i="17"/>
  <c r="C260" i="18" s="1"/>
  <c r="K262" i="17"/>
  <c r="K260" i="17"/>
  <c r="L226" i="17"/>
  <c r="C220" i="18" s="1"/>
  <c r="L224" i="17"/>
  <c r="C218" i="18" s="1"/>
  <c r="L222" i="17"/>
  <c r="C216" i="18" s="1"/>
  <c r="K220" i="17"/>
  <c r="L218" i="17"/>
  <c r="C212" i="18" s="1"/>
  <c r="L216" i="17"/>
  <c r="C210" i="18" s="1"/>
  <c r="L214" i="17"/>
  <c r="C208" i="18" s="1"/>
  <c r="K210" i="17"/>
  <c r="L199" i="17"/>
  <c r="C193" i="18" s="1"/>
  <c r="K195" i="17"/>
  <c r="K175" i="17"/>
  <c r="L168" i="17"/>
  <c r="C162" i="18" s="1"/>
  <c r="L163" i="17"/>
  <c r="C157" i="18" s="1"/>
  <c r="K158" i="17"/>
  <c r="K148" i="17"/>
  <c r="L146" i="17"/>
  <c r="C140" i="18" s="1"/>
  <c r="K143" i="17"/>
  <c r="L136" i="17"/>
  <c r="C130" i="18" s="1"/>
  <c r="L131" i="17"/>
  <c r="C125" i="18" s="1"/>
  <c r="K126" i="17"/>
  <c r="K116" i="17"/>
  <c r="L114" i="17"/>
  <c r="C108" i="18" s="1"/>
  <c r="K111" i="17"/>
  <c r="L104" i="17"/>
  <c r="C98" i="18" s="1"/>
  <c r="L99" i="17"/>
  <c r="C93" i="18" s="1"/>
  <c r="K94" i="17"/>
  <c r="K84" i="17"/>
  <c r="L82" i="17"/>
  <c r="C76" i="18" s="1"/>
  <c r="K79" i="17"/>
  <c r="L72" i="17"/>
  <c r="C66" i="18" s="1"/>
  <c r="L67" i="17"/>
  <c r="C61" i="18" s="1"/>
  <c r="K62" i="17"/>
  <c r="K52" i="17"/>
  <c r="L50" i="17"/>
  <c r="C44" i="18" s="1"/>
  <c r="K47" i="17"/>
  <c r="L40" i="17"/>
  <c r="C34" i="18" s="1"/>
  <c r="L35" i="17"/>
  <c r="C29" i="18" s="1"/>
  <c r="K30" i="17"/>
  <c r="K20" i="17"/>
  <c r="L18" i="17"/>
  <c r="C12" i="18" s="1"/>
  <c r="K15" i="17"/>
  <c r="L8" i="17"/>
  <c r="C2" i="18" s="1"/>
  <c r="K451" i="17"/>
  <c r="L440" i="17"/>
  <c r="C434" i="18" s="1"/>
  <c r="L434" i="17"/>
  <c r="C428" i="18" s="1"/>
  <c r="L424" i="17"/>
  <c r="C418" i="18" s="1"/>
  <c r="K398" i="17"/>
  <c r="K390" i="17"/>
  <c r="L384" i="17"/>
  <c r="C378" i="18" s="1"/>
  <c r="K375" i="17"/>
  <c r="L363" i="17"/>
  <c r="C357" i="18" s="1"/>
  <c r="K358" i="17"/>
  <c r="L346" i="17"/>
  <c r="C340" i="18" s="1"/>
  <c r="K344" i="17"/>
  <c r="L332" i="17"/>
  <c r="C326" i="18" s="1"/>
  <c r="L327" i="17"/>
  <c r="C321" i="18" s="1"/>
  <c r="L316" i="17"/>
  <c r="C310" i="18" s="1"/>
  <c r="L304" i="17"/>
  <c r="C298" i="18" s="1"/>
  <c r="K287" i="17"/>
  <c r="K283" i="17"/>
  <c r="K279" i="17"/>
  <c r="K275" i="17"/>
  <c r="L268" i="17"/>
  <c r="C262" i="18" s="1"/>
  <c r="K266" i="17"/>
  <c r="K264" i="17"/>
  <c r="L239" i="17"/>
  <c r="C233" i="18" s="1"/>
  <c r="L230" i="17"/>
  <c r="C224" i="18" s="1"/>
  <c r="K226" i="17"/>
  <c r="K224" i="17"/>
  <c r="K216" i="17"/>
  <c r="K214" i="17"/>
  <c r="L212" i="17"/>
  <c r="C206" i="18" s="1"/>
  <c r="L203" i="17"/>
  <c r="C197" i="18" s="1"/>
  <c r="K199" i="17"/>
  <c r="L188" i="17"/>
  <c r="C182" i="18" s="1"/>
  <c r="K168" i="17"/>
  <c r="K163" i="17"/>
  <c r="L156" i="17"/>
  <c r="C150" i="18" s="1"/>
  <c r="K146" i="17"/>
  <c r="L134" i="17"/>
  <c r="C128" i="18" s="1"/>
  <c r="K131" i="17"/>
  <c r="L124" i="17"/>
  <c r="C118" i="18" s="1"/>
  <c r="L119" i="17"/>
  <c r="C113" i="18" s="1"/>
  <c r="K114" i="17"/>
  <c r="K104" i="17"/>
  <c r="L92" i="17"/>
  <c r="C86" i="18" s="1"/>
  <c r="L87" i="17"/>
  <c r="C81" i="18" s="1"/>
  <c r="L60" i="17"/>
  <c r="C54" i="18" s="1"/>
  <c r="K50" i="17"/>
  <c r="L447" i="17"/>
  <c r="C441" i="18" s="1"/>
  <c r="K434" i="17"/>
  <c r="L418" i="17"/>
  <c r="C412" i="18" s="1"/>
  <c r="K410" i="17"/>
  <c r="K384" i="17"/>
  <c r="K327" i="17"/>
  <c r="L320" i="17"/>
  <c r="C314" i="18" s="1"/>
  <c r="L314" i="17"/>
  <c r="C308" i="18" s="1"/>
  <c r="K270" i="17"/>
  <c r="K268" i="17"/>
  <c r="L251" i="17"/>
  <c r="C245" i="18" s="1"/>
  <c r="L194" i="17"/>
  <c r="C188" i="18" s="1"/>
  <c r="K188" i="17"/>
  <c r="L182" i="17"/>
  <c r="C176" i="18" s="1"/>
  <c r="L171" i="17"/>
  <c r="C165" i="18" s="1"/>
  <c r="L144" i="17"/>
  <c r="C138" i="18" s="1"/>
  <c r="K124" i="17"/>
  <c r="K119" i="17"/>
  <c r="L107" i="17"/>
  <c r="C101" i="18" s="1"/>
  <c r="K102" i="17"/>
  <c r="K87" i="17"/>
  <c r="L58" i="17"/>
  <c r="C52" i="18" s="1"/>
  <c r="L48" i="17"/>
  <c r="C42" i="18" s="1"/>
  <c r="K38" i="17"/>
  <c r="K23" i="17"/>
  <c r="L16" i="17"/>
  <c r="C10" i="18" s="1"/>
  <c r="L11" i="17"/>
  <c r="C5" i="18" s="1"/>
  <c r="M37" i="17"/>
  <c r="D31" i="18" s="1"/>
  <c r="C31" i="19" s="1"/>
  <c r="K58" i="17"/>
  <c r="L66" i="17"/>
  <c r="C60" i="18" s="1"/>
  <c r="M806" i="17"/>
  <c r="M793" i="17"/>
  <c r="M569" i="17"/>
  <c r="D563" i="18" s="1"/>
  <c r="M549" i="17"/>
  <c r="D543" i="18" s="1"/>
  <c r="M536" i="17"/>
  <c r="D530" i="18" s="1"/>
  <c r="M529" i="17"/>
  <c r="D523" i="18" s="1"/>
  <c r="M503" i="17"/>
  <c r="D497" i="18" s="1"/>
  <c r="C497" i="19" s="1"/>
  <c r="M496" i="17"/>
  <c r="D490" i="18" s="1"/>
  <c r="C490" i="19" s="1"/>
  <c r="M493" i="17"/>
  <c r="D487" i="18" s="1"/>
  <c r="C487" i="19" s="1"/>
  <c r="M437" i="17"/>
  <c r="D431" i="18" s="1"/>
  <c r="C431" i="19" s="1"/>
  <c r="M380" i="17"/>
  <c r="D374" i="18" s="1"/>
  <c r="C374" i="19" s="1"/>
  <c r="M348" i="17"/>
  <c r="D342" i="18" s="1"/>
  <c r="C342" i="19" s="1"/>
  <c r="M316" i="17"/>
  <c r="D310" i="18" s="1"/>
  <c r="C310" i="19" s="1"/>
  <c r="M284" i="17"/>
  <c r="D278" i="18" s="1"/>
  <c r="C278" i="19" s="1"/>
  <c r="M252" i="17"/>
  <c r="D246" i="18" s="1"/>
  <c r="C246" i="19" s="1"/>
  <c r="M220" i="17"/>
  <c r="D214" i="18" s="1"/>
  <c r="C214" i="19" s="1"/>
  <c r="M188" i="17"/>
  <c r="D182" i="18" s="1"/>
  <c r="C182" i="19" s="1"/>
  <c r="M183" i="17"/>
  <c r="D177" i="18" s="1"/>
  <c r="C177" i="19" s="1"/>
  <c r="M796" i="17"/>
  <c r="M543" i="17"/>
  <c r="D537" i="18" s="1"/>
  <c r="M540" i="17"/>
  <c r="D534" i="18" s="1"/>
  <c r="M533" i="17"/>
  <c r="D527" i="18" s="1"/>
  <c r="M507" i="17"/>
  <c r="D501" i="18" s="1"/>
  <c r="M487" i="17"/>
  <c r="D481" i="18" s="1"/>
  <c r="C481" i="19" s="1"/>
  <c r="M433" i="17"/>
  <c r="D427" i="18" s="1"/>
  <c r="C427" i="19" s="1"/>
  <c r="M431" i="17"/>
  <c r="D425" i="18" s="1"/>
  <c r="C425" i="19" s="1"/>
  <c r="M408" i="17"/>
  <c r="D402" i="18" s="1"/>
  <c r="C402" i="19" s="1"/>
  <c r="M393" i="17"/>
  <c r="D387" i="18" s="1"/>
  <c r="C387" i="19" s="1"/>
  <c r="M368" i="17"/>
  <c r="D362" i="18" s="1"/>
  <c r="C362" i="19" s="1"/>
  <c r="M336" i="17"/>
  <c r="D330" i="18" s="1"/>
  <c r="C330" i="19" s="1"/>
  <c r="M805" i="17"/>
  <c r="M563" i="17"/>
  <c r="D557" i="18" s="1"/>
  <c r="M547" i="17"/>
  <c r="D541" i="18" s="1"/>
  <c r="M511" i="17"/>
  <c r="D505" i="18" s="1"/>
  <c r="M508" i="17"/>
  <c r="D502" i="18" s="1"/>
  <c r="M501" i="17"/>
  <c r="D495" i="18" s="1"/>
  <c r="C495" i="19" s="1"/>
  <c r="M440" i="17"/>
  <c r="D434" i="18" s="1"/>
  <c r="C434" i="19" s="1"/>
  <c r="M417" i="17"/>
  <c r="D411" i="18" s="1"/>
  <c r="C411" i="19" s="1"/>
  <c r="M376" i="17"/>
  <c r="D370" i="18" s="1"/>
  <c r="C370" i="19" s="1"/>
  <c r="M344" i="17"/>
  <c r="D338" i="18" s="1"/>
  <c r="C338" i="19" s="1"/>
  <c r="M312" i="17"/>
  <c r="D306" i="18" s="1"/>
  <c r="C306" i="19" s="1"/>
  <c r="M280" i="17"/>
  <c r="D274" i="18" s="1"/>
  <c r="C274" i="19" s="1"/>
  <c r="M248" i="17"/>
  <c r="D242" i="18" s="1"/>
  <c r="C242" i="19" s="1"/>
  <c r="M216" i="17"/>
  <c r="D210" i="18" s="1"/>
  <c r="C210" i="19" s="1"/>
  <c r="M184" i="17"/>
  <c r="D178" i="18" s="1"/>
  <c r="C178" i="19" s="1"/>
  <c r="M565" i="17"/>
  <c r="D559" i="18" s="1"/>
  <c r="M535" i="17"/>
  <c r="D529" i="18" s="1"/>
  <c r="M532" i="17"/>
  <c r="D526" i="18" s="1"/>
  <c r="M471" i="17"/>
  <c r="D465" i="18" s="1"/>
  <c r="C465" i="19" s="1"/>
  <c r="M465" i="17"/>
  <c r="D459" i="18" s="1"/>
  <c r="C459" i="19" s="1"/>
  <c r="M449" i="17"/>
  <c r="D443" i="18" s="1"/>
  <c r="C443" i="19" s="1"/>
  <c r="M420" i="17"/>
  <c r="D414" i="18" s="1"/>
  <c r="C414" i="19" s="1"/>
  <c r="M388" i="17"/>
  <c r="D382" i="18" s="1"/>
  <c r="C382" i="19" s="1"/>
  <c r="M369" i="17"/>
  <c r="D363" i="18" s="1"/>
  <c r="C363" i="19" s="1"/>
  <c r="M364" i="17"/>
  <c r="D358" i="18" s="1"/>
  <c r="C358" i="19" s="1"/>
  <c r="M359" i="17"/>
  <c r="D353" i="18" s="1"/>
  <c r="C353" i="19" s="1"/>
  <c r="M357" i="17"/>
  <c r="D351" i="18" s="1"/>
  <c r="C351" i="19" s="1"/>
  <c r="M347" i="17"/>
  <c r="D341" i="18" s="1"/>
  <c r="C341" i="19" s="1"/>
  <c r="M345" i="17"/>
  <c r="D339" i="18" s="1"/>
  <c r="C339" i="19" s="1"/>
  <c r="M317" i="17"/>
  <c r="D311" i="18" s="1"/>
  <c r="C311" i="19" s="1"/>
  <c r="M315" i="17"/>
  <c r="D309" i="18" s="1"/>
  <c r="C309" i="19" s="1"/>
  <c r="M305" i="17"/>
  <c r="D299" i="18" s="1"/>
  <c r="C299" i="19" s="1"/>
  <c r="M292" i="17"/>
  <c r="D286" i="18" s="1"/>
  <c r="C286" i="19" s="1"/>
  <c r="M256" i="17"/>
  <c r="D250" i="18" s="1"/>
  <c r="C250" i="19" s="1"/>
  <c r="M231" i="17"/>
  <c r="D225" i="18" s="1"/>
  <c r="C225" i="19" s="1"/>
  <c r="M189" i="17"/>
  <c r="D183" i="18" s="1"/>
  <c r="C183" i="19" s="1"/>
  <c r="M187" i="17"/>
  <c r="D181" i="18" s="1"/>
  <c r="C181" i="19" s="1"/>
  <c r="M160" i="17"/>
  <c r="D154" i="18" s="1"/>
  <c r="C154" i="19" s="1"/>
  <c r="M155" i="17"/>
  <c r="D149" i="18" s="1"/>
  <c r="C149" i="19" s="1"/>
  <c r="M145" i="17"/>
  <c r="D139" i="18" s="1"/>
  <c r="C139" i="19" s="1"/>
  <c r="M128" i="17"/>
  <c r="D122" i="18" s="1"/>
  <c r="C122" i="19" s="1"/>
  <c r="M123" i="17"/>
  <c r="D117" i="18" s="1"/>
  <c r="C117" i="19" s="1"/>
  <c r="M113" i="17"/>
  <c r="D107" i="18" s="1"/>
  <c r="C107" i="19" s="1"/>
  <c r="M96" i="17"/>
  <c r="D90" i="18" s="1"/>
  <c r="C90" i="19" s="1"/>
  <c r="M91" i="17"/>
  <c r="D85" i="18" s="1"/>
  <c r="C85" i="19" s="1"/>
  <c r="M81" i="17"/>
  <c r="D75" i="18" s="1"/>
  <c r="C75" i="19" s="1"/>
  <c r="M64" i="17"/>
  <c r="D58" i="18" s="1"/>
  <c r="C58" i="19" s="1"/>
  <c r="M59" i="17"/>
  <c r="D53" i="18" s="1"/>
  <c r="C53" i="19" s="1"/>
  <c r="M49" i="17"/>
  <c r="D43" i="18" s="1"/>
  <c r="C43" i="19" s="1"/>
  <c r="M32" i="17"/>
  <c r="D26" i="18" s="1"/>
  <c r="C26" i="19" s="1"/>
  <c r="M27" i="17"/>
  <c r="D21" i="18" s="1"/>
  <c r="C21" i="19" s="1"/>
  <c r="M17" i="17"/>
  <c r="D11" i="18" s="1"/>
  <c r="C11" i="19" s="1"/>
  <c r="M797" i="17"/>
  <c r="M539" i="17"/>
  <c r="D533" i="18" s="1"/>
  <c r="M443" i="17"/>
  <c r="D437" i="18" s="1"/>
  <c r="C437" i="19" s="1"/>
  <c r="M373" i="17"/>
  <c r="D367" i="18" s="1"/>
  <c r="C367" i="19" s="1"/>
  <c r="M356" i="17"/>
  <c r="D350" i="18" s="1"/>
  <c r="C350" i="19" s="1"/>
  <c r="M285" i="17"/>
  <c r="D279" i="18" s="1"/>
  <c r="C279" i="19" s="1"/>
  <c r="M273" i="17"/>
  <c r="D267" i="18" s="1"/>
  <c r="C267" i="19" s="1"/>
  <c r="M260" i="17"/>
  <c r="D254" i="18" s="1"/>
  <c r="C254" i="19" s="1"/>
  <c r="M224" i="17"/>
  <c r="D218" i="18" s="1"/>
  <c r="C218" i="19" s="1"/>
  <c r="M168" i="17"/>
  <c r="D162" i="18" s="1"/>
  <c r="C162" i="19" s="1"/>
  <c r="M153" i="17"/>
  <c r="D147" i="18" s="1"/>
  <c r="C147" i="19" s="1"/>
  <c r="M121" i="17"/>
  <c r="D115" i="18" s="1"/>
  <c r="C115" i="19" s="1"/>
  <c r="M104" i="17"/>
  <c r="D98" i="18" s="1"/>
  <c r="C98" i="19" s="1"/>
  <c r="M89" i="17"/>
  <c r="D83" i="18" s="1"/>
  <c r="C83" i="19" s="1"/>
  <c r="M72" i="17"/>
  <c r="D66" i="18" s="1"/>
  <c r="C66" i="19" s="1"/>
  <c r="M57" i="17"/>
  <c r="D51" i="18" s="1"/>
  <c r="C51" i="19" s="1"/>
  <c r="M8" i="17"/>
  <c r="M144" i="17"/>
  <c r="D138" i="18" s="1"/>
  <c r="C138" i="19" s="1"/>
  <c r="M112" i="17"/>
  <c r="D106" i="18" s="1"/>
  <c r="C106" i="19" s="1"/>
  <c r="M551" i="17"/>
  <c r="D545" i="18" s="1"/>
  <c r="M537" i="17"/>
  <c r="D531" i="18" s="1"/>
  <c r="M272" i="17"/>
  <c r="D266" i="18" s="1"/>
  <c r="C266" i="19" s="1"/>
  <c r="M249" i="17"/>
  <c r="D243" i="18" s="1"/>
  <c r="C243" i="19" s="1"/>
  <c r="M236" i="17"/>
  <c r="D230" i="18" s="1"/>
  <c r="C230" i="19" s="1"/>
  <c r="M132" i="17"/>
  <c r="D126" i="18" s="1"/>
  <c r="C126" i="19" s="1"/>
  <c r="M100" i="17"/>
  <c r="D94" i="18" s="1"/>
  <c r="C94" i="19" s="1"/>
  <c r="M63" i="17"/>
  <c r="D57" i="18" s="1"/>
  <c r="C57" i="19" s="1"/>
  <c r="M36" i="17"/>
  <c r="D30" i="18" s="1"/>
  <c r="C30" i="19" s="1"/>
  <c r="M572" i="17"/>
  <c r="D566" i="18" s="1"/>
  <c r="M505" i="17"/>
  <c r="D499" i="18" s="1"/>
  <c r="C499" i="19" s="1"/>
  <c r="M499" i="17"/>
  <c r="D493" i="18" s="1"/>
  <c r="C493" i="19" s="1"/>
  <c r="M411" i="17"/>
  <c r="D405" i="18" s="1"/>
  <c r="C405" i="19" s="1"/>
  <c r="M404" i="17"/>
  <c r="D398" i="18" s="1"/>
  <c r="C398" i="19" s="1"/>
  <c r="M399" i="17"/>
  <c r="D393" i="18" s="1"/>
  <c r="C393" i="19" s="1"/>
  <c r="M396" i="17"/>
  <c r="D390" i="18" s="1"/>
  <c r="C390" i="19" s="1"/>
  <c r="M340" i="17"/>
  <c r="D334" i="18" s="1"/>
  <c r="C334" i="19" s="1"/>
  <c r="M335" i="17"/>
  <c r="D329" i="18" s="1"/>
  <c r="C329" i="19" s="1"/>
  <c r="M328" i="17"/>
  <c r="D322" i="18" s="1"/>
  <c r="C322" i="19" s="1"/>
  <c r="M319" i="17"/>
  <c r="D313" i="18" s="1"/>
  <c r="C313" i="19" s="1"/>
  <c r="M313" i="17"/>
  <c r="D307" i="18" s="1"/>
  <c r="C307" i="19" s="1"/>
  <c r="M309" i="17"/>
  <c r="D303" i="18" s="1"/>
  <c r="C303" i="19" s="1"/>
  <c r="M300" i="17"/>
  <c r="D294" i="18" s="1"/>
  <c r="C294" i="19" s="1"/>
  <c r="M296" i="17"/>
  <c r="D290" i="18" s="1"/>
  <c r="C290" i="19" s="1"/>
  <c r="M271" i="17"/>
  <c r="D265" i="18" s="1"/>
  <c r="C265" i="19" s="1"/>
  <c r="M244" i="17"/>
  <c r="D238" i="18" s="1"/>
  <c r="C238" i="19" s="1"/>
  <c r="M235" i="17"/>
  <c r="D229" i="18" s="1"/>
  <c r="C229" i="19" s="1"/>
  <c r="M208" i="17"/>
  <c r="D202" i="18" s="1"/>
  <c r="C202" i="19" s="1"/>
  <c r="M191" i="17"/>
  <c r="D185" i="18" s="1"/>
  <c r="C185" i="19" s="1"/>
  <c r="M185" i="17"/>
  <c r="D179" i="18" s="1"/>
  <c r="C179" i="19" s="1"/>
  <c r="M181" i="17"/>
  <c r="D175" i="18" s="1"/>
  <c r="C175" i="19" s="1"/>
  <c r="M148" i="17"/>
  <c r="D142" i="18" s="1"/>
  <c r="C142" i="19" s="1"/>
  <c r="M116" i="17"/>
  <c r="D110" i="18" s="1"/>
  <c r="C110" i="19" s="1"/>
  <c r="M84" i="17"/>
  <c r="D78" i="18" s="1"/>
  <c r="C78" i="19" s="1"/>
  <c r="M52" i="17"/>
  <c r="D46" i="18" s="1"/>
  <c r="C46" i="19" s="1"/>
  <c r="M20" i="17"/>
  <c r="D14" i="18" s="1"/>
  <c r="C14" i="19" s="1"/>
  <c r="M804" i="17"/>
  <c r="M553" i="17"/>
  <c r="D547" i="18" s="1"/>
  <c r="M517" i="17"/>
  <c r="D511" i="18" s="1"/>
  <c r="M472" i="17"/>
  <c r="D466" i="18" s="1"/>
  <c r="C466" i="19" s="1"/>
  <c r="M283" i="17"/>
  <c r="D277" i="18" s="1"/>
  <c r="C277" i="19" s="1"/>
  <c r="M136" i="17"/>
  <c r="D130" i="18" s="1"/>
  <c r="C130" i="19" s="1"/>
  <c r="M40" i="17"/>
  <c r="D34" i="18" s="1"/>
  <c r="C34" i="19" s="1"/>
  <c r="M25" i="17"/>
  <c r="D19" i="18" s="1"/>
  <c r="C19" i="19" s="1"/>
  <c r="M48" i="17"/>
  <c r="D42" i="18" s="1"/>
  <c r="C42" i="19" s="1"/>
  <c r="M567" i="17"/>
  <c r="D561" i="18" s="1"/>
  <c r="M515" i="17"/>
  <c r="D509" i="18" s="1"/>
  <c r="M512" i="17"/>
  <c r="D506" i="18" s="1"/>
  <c r="M392" i="17"/>
  <c r="D386" i="18" s="1"/>
  <c r="C386" i="19" s="1"/>
  <c r="M379" i="17"/>
  <c r="D373" i="18" s="1"/>
  <c r="C373" i="19" s="1"/>
  <c r="M341" i="17"/>
  <c r="D335" i="18" s="1"/>
  <c r="C335" i="19" s="1"/>
  <c r="M180" i="17"/>
  <c r="D174" i="18" s="1"/>
  <c r="C174" i="19" s="1"/>
  <c r="M159" i="17"/>
  <c r="D153" i="18" s="1"/>
  <c r="C153" i="19" s="1"/>
  <c r="M127" i="17"/>
  <c r="D121" i="18" s="1"/>
  <c r="C121" i="19" s="1"/>
  <c r="M68" i="17"/>
  <c r="D62" i="18" s="1"/>
  <c r="C62" i="19" s="1"/>
  <c r="M800" i="17"/>
  <c r="M469" i="17"/>
  <c r="D463" i="18" s="1"/>
  <c r="C463" i="19" s="1"/>
  <c r="M424" i="17"/>
  <c r="D418" i="18" s="1"/>
  <c r="C418" i="19" s="1"/>
  <c r="M401" i="17"/>
  <c r="D395" i="18" s="1"/>
  <c r="C395" i="19" s="1"/>
  <c r="M384" i="17"/>
  <c r="D378" i="18" s="1"/>
  <c r="C378" i="19" s="1"/>
  <c r="M332" i="17"/>
  <c r="D326" i="18" s="1"/>
  <c r="C326" i="19" s="1"/>
  <c r="M304" i="17"/>
  <c r="D298" i="18" s="1"/>
  <c r="C298" i="19" s="1"/>
  <c r="M281" i="17"/>
  <c r="D275" i="18" s="1"/>
  <c r="C275" i="19" s="1"/>
  <c r="M277" i="17"/>
  <c r="D271" i="18" s="1"/>
  <c r="C271" i="19" s="1"/>
  <c r="M268" i="17"/>
  <c r="D262" i="18" s="1"/>
  <c r="C262" i="19" s="1"/>
  <c r="M264" i="17"/>
  <c r="D258" i="18" s="1"/>
  <c r="C258" i="19" s="1"/>
  <c r="M212" i="17"/>
  <c r="D206" i="18" s="1"/>
  <c r="C206" i="19" s="1"/>
  <c r="M156" i="17"/>
  <c r="D150" i="18" s="1"/>
  <c r="C150" i="19" s="1"/>
  <c r="M124" i="17"/>
  <c r="D118" i="18" s="1"/>
  <c r="C118" i="19" s="1"/>
  <c r="M92" i="17"/>
  <c r="D86" i="18" s="1"/>
  <c r="C86" i="19" s="1"/>
  <c r="M60" i="17"/>
  <c r="D54" i="18" s="1"/>
  <c r="C54" i="19" s="1"/>
  <c r="M28" i="17"/>
  <c r="D22" i="18" s="1"/>
  <c r="C22" i="19" s="1"/>
  <c r="M557" i="17"/>
  <c r="D551" i="18" s="1"/>
  <c r="M521" i="17"/>
  <c r="D515" i="18" s="1"/>
  <c r="M497" i="17"/>
  <c r="D491" i="18" s="1"/>
  <c r="C491" i="19" s="1"/>
  <c r="M479" i="17"/>
  <c r="D473" i="18" s="1"/>
  <c r="C473" i="19" s="1"/>
  <c r="M476" i="17"/>
  <c r="D470" i="18" s="1"/>
  <c r="C470" i="19" s="1"/>
  <c r="M473" i="17"/>
  <c r="D467" i="18" s="1"/>
  <c r="C467" i="19" s="1"/>
  <c r="M445" i="17"/>
  <c r="D439" i="18" s="1"/>
  <c r="C439" i="19" s="1"/>
  <c r="M320" i="17"/>
  <c r="D314" i="18" s="1"/>
  <c r="C314" i="19" s="1"/>
  <c r="M251" i="17"/>
  <c r="D245" i="18" s="1"/>
  <c r="C245" i="19" s="1"/>
  <c r="M228" i="17"/>
  <c r="D222" i="18" s="1"/>
  <c r="C222" i="19" s="1"/>
  <c r="M192" i="17"/>
  <c r="D186" i="18" s="1"/>
  <c r="C186" i="19" s="1"/>
  <c r="M80" i="17"/>
  <c r="D74" i="18" s="1"/>
  <c r="C74" i="19" s="1"/>
  <c r="M16" i="17"/>
  <c r="D10" i="18" s="1"/>
  <c r="C10" i="19" s="1"/>
  <c r="M377" i="17"/>
  <c r="D371" i="18" s="1"/>
  <c r="C371" i="19" s="1"/>
  <c r="M308" i="17"/>
  <c r="D302" i="18" s="1"/>
  <c r="C302" i="19" s="1"/>
  <c r="M245" i="17"/>
  <c r="D239" i="18" s="1"/>
  <c r="C239" i="19" s="1"/>
  <c r="M232" i="17"/>
  <c r="D226" i="18" s="1"/>
  <c r="C226" i="19" s="1"/>
  <c r="M176" i="17"/>
  <c r="D170" i="18" s="1"/>
  <c r="C170" i="19" s="1"/>
  <c r="M164" i="17"/>
  <c r="D158" i="18" s="1"/>
  <c r="C158" i="19" s="1"/>
  <c r="M95" i="17"/>
  <c r="D89" i="18" s="1"/>
  <c r="C89" i="19" s="1"/>
  <c r="M31" i="17"/>
  <c r="D25" i="18" s="1"/>
  <c r="C25" i="19" s="1"/>
  <c r="K75" i="17"/>
  <c r="M108" i="17"/>
  <c r="D102" i="18" s="1"/>
  <c r="C102" i="19" s="1"/>
  <c r="K112" i="17"/>
  <c r="M120" i="17"/>
  <c r="D114" i="18" s="1"/>
  <c r="C114" i="19" s="1"/>
  <c r="M125" i="17"/>
  <c r="D119" i="18" s="1"/>
  <c r="C119" i="19" s="1"/>
  <c r="L132" i="17"/>
  <c r="C126" i="18" s="1"/>
  <c r="M141" i="17"/>
  <c r="D135" i="18" s="1"/>
  <c r="C135" i="19" s="1"/>
  <c r="M149" i="17"/>
  <c r="D143" i="18" s="1"/>
  <c r="C143" i="19" s="1"/>
  <c r="M154" i="17"/>
  <c r="D148" i="18" s="1"/>
  <c r="C148" i="19" s="1"/>
  <c r="K174" i="17"/>
  <c r="K184" i="17"/>
  <c r="M195" i="17"/>
  <c r="D189" i="18" s="1"/>
  <c r="C189" i="19" s="1"/>
  <c r="M199" i="17"/>
  <c r="D193" i="18" s="1"/>
  <c r="C193" i="19" s="1"/>
  <c r="M203" i="17"/>
  <c r="D197" i="18" s="1"/>
  <c r="C197" i="19" s="1"/>
  <c r="M225" i="17"/>
  <c r="D219" i="18" s="1"/>
  <c r="C219" i="19" s="1"/>
  <c r="M255" i="17"/>
  <c r="D249" i="18" s="1"/>
  <c r="C249" i="19" s="1"/>
  <c r="M259" i="17"/>
  <c r="D253" i="18" s="1"/>
  <c r="C253" i="19" s="1"/>
  <c r="M263" i="17"/>
  <c r="D257" i="18" s="1"/>
  <c r="C257" i="19" s="1"/>
  <c r="K295" i="17"/>
  <c r="M301" i="17"/>
  <c r="D295" i="18" s="1"/>
  <c r="C295" i="19" s="1"/>
  <c r="M322" i="17"/>
  <c r="D316" i="18" s="1"/>
  <c r="C316" i="19" s="1"/>
  <c r="K326" i="17"/>
  <c r="K343" i="17"/>
  <c r="M352" i="17"/>
  <c r="D346" i="18" s="1"/>
  <c r="C346" i="19" s="1"/>
  <c r="M367" i="17"/>
  <c r="D361" i="18" s="1"/>
  <c r="C361" i="19" s="1"/>
  <c r="M372" i="17"/>
  <c r="D366" i="18" s="1"/>
  <c r="C366" i="19" s="1"/>
  <c r="M415" i="17"/>
  <c r="D409" i="18" s="1"/>
  <c r="C409" i="19" s="1"/>
  <c r="L436" i="17"/>
  <c r="C430" i="18" s="1"/>
  <c r="M447" i="17"/>
  <c r="D441" i="18" s="1"/>
  <c r="C441" i="19" s="1"/>
  <c r="M453" i="17"/>
  <c r="D447" i="18" s="1"/>
  <c r="C447" i="19" s="1"/>
  <c r="M460" i="17"/>
  <c r="D454" i="18" s="1"/>
  <c r="C454" i="19" s="1"/>
  <c r="M461" i="17"/>
  <c r="D455" i="18" s="1"/>
  <c r="C455" i="19" s="1"/>
  <c r="M463" i="17"/>
  <c r="D457" i="18" s="1"/>
  <c r="C457" i="19" s="1"/>
  <c r="M464" i="17"/>
  <c r="D458" i="18" s="1"/>
  <c r="C458" i="19" s="1"/>
  <c r="M488" i="17"/>
  <c r="D482" i="18" s="1"/>
  <c r="C482" i="19" s="1"/>
  <c r="M489" i="17"/>
  <c r="D483" i="18" s="1"/>
  <c r="C483" i="19" s="1"/>
  <c r="M492" i="17"/>
  <c r="D486" i="18" s="1"/>
  <c r="C486" i="19" s="1"/>
  <c r="M524" i="17"/>
  <c r="D518" i="18" s="1"/>
  <c r="M525" i="17"/>
  <c r="D519" i="18" s="1"/>
  <c r="M528" i="17"/>
  <c r="D522" i="18" s="1"/>
  <c r="M530" i="17"/>
  <c r="D524" i="18" s="1"/>
  <c r="M531" i="17"/>
  <c r="D525" i="18" s="1"/>
  <c r="H554" i="18"/>
  <c r="A554" i="18"/>
  <c r="R554" i="18"/>
  <c r="G554" i="18"/>
  <c r="M554" i="18"/>
  <c r="E554" i="18"/>
  <c r="L554" i="18"/>
  <c r="O554" i="18"/>
  <c r="F554" i="18"/>
  <c r="N554" i="18"/>
  <c r="K554" i="18"/>
  <c r="B153" i="18"/>
  <c r="B25" i="18"/>
  <c r="N31" i="17"/>
  <c r="B165" i="18"/>
  <c r="N171" i="17"/>
  <c r="B306" i="18"/>
  <c r="N312" i="17"/>
  <c r="B333" i="18"/>
  <c r="N339" i="17"/>
  <c r="B436" i="18"/>
  <c r="N442" i="17"/>
  <c r="B473" i="19"/>
  <c r="H473" i="18"/>
  <c r="K473" i="18"/>
  <c r="A473" i="18"/>
  <c r="N473" i="18"/>
  <c r="E473" i="18"/>
  <c r="R473" i="18"/>
  <c r="L473" i="18"/>
  <c r="O473" i="18"/>
  <c r="M473" i="18"/>
  <c r="G473" i="18"/>
  <c r="F473" i="18"/>
  <c r="N512" i="18"/>
  <c r="F512" i="18"/>
  <c r="R512" i="18"/>
  <c r="A512" i="18"/>
  <c r="H512" i="18"/>
  <c r="I512" i="18" s="1"/>
  <c r="J512" i="18" s="1"/>
  <c r="G512" i="18"/>
  <c r="M512" i="18"/>
  <c r="K512" i="18"/>
  <c r="O512" i="18"/>
  <c r="L512" i="18"/>
  <c r="E512" i="18"/>
  <c r="M23" i="17"/>
  <c r="D17" i="18" s="1"/>
  <c r="C17" i="19" s="1"/>
  <c r="M35" i="17"/>
  <c r="D29" i="18" s="1"/>
  <c r="C29" i="19" s="1"/>
  <c r="M97" i="17"/>
  <c r="D91" i="18" s="1"/>
  <c r="C91" i="19" s="1"/>
  <c r="M139" i="17"/>
  <c r="D133" i="18" s="1"/>
  <c r="C133" i="19" s="1"/>
  <c r="M167" i="17"/>
  <c r="D161" i="18" s="1"/>
  <c r="C161" i="19" s="1"/>
  <c r="M241" i="17"/>
  <c r="D235" i="18" s="1"/>
  <c r="C235" i="19" s="1"/>
  <c r="M287" i="17"/>
  <c r="D281" i="18" s="1"/>
  <c r="C281" i="19" s="1"/>
  <c r="B5" i="18"/>
  <c r="N11" i="17"/>
  <c r="B42" i="18"/>
  <c r="N48" i="17"/>
  <c r="M61" i="17"/>
  <c r="D55" i="18" s="1"/>
  <c r="C55" i="19" s="1"/>
  <c r="M77" i="17"/>
  <c r="D71" i="18" s="1"/>
  <c r="C71" i="19" s="1"/>
  <c r="M90" i="17"/>
  <c r="D84" i="18" s="1"/>
  <c r="C84" i="19" s="1"/>
  <c r="B133" i="18"/>
  <c r="N139" i="17"/>
  <c r="M172" i="17"/>
  <c r="D166" i="18" s="1"/>
  <c r="C166" i="19" s="1"/>
  <c r="M197" i="17"/>
  <c r="D191" i="18" s="1"/>
  <c r="C191" i="19" s="1"/>
  <c r="M223" i="17"/>
  <c r="D217" i="18" s="1"/>
  <c r="C217" i="19" s="1"/>
  <c r="B241" i="18"/>
  <c r="N247" i="17"/>
  <c r="M370" i="17"/>
  <c r="D364" i="18" s="1"/>
  <c r="C364" i="19" s="1"/>
  <c r="M428" i="17"/>
  <c r="D422" i="18" s="1"/>
  <c r="C422" i="19" s="1"/>
  <c r="M135" i="17"/>
  <c r="D129" i="18" s="1"/>
  <c r="C129" i="19" s="1"/>
  <c r="M243" i="17"/>
  <c r="D237" i="18" s="1"/>
  <c r="C237" i="19" s="1"/>
  <c r="M314" i="17"/>
  <c r="D308" i="18" s="1"/>
  <c r="C308" i="19" s="1"/>
  <c r="M351" i="17"/>
  <c r="D345" i="18" s="1"/>
  <c r="C345" i="19" s="1"/>
  <c r="M439" i="17"/>
  <c r="D433" i="18" s="1"/>
  <c r="C433" i="19" s="1"/>
  <c r="N564" i="18"/>
  <c r="F564" i="18"/>
  <c r="M564" i="18"/>
  <c r="L564" i="18"/>
  <c r="K564" i="18"/>
  <c r="R564" i="18"/>
  <c r="H564" i="18"/>
  <c r="O564" i="18"/>
  <c r="G564" i="18"/>
  <c r="E564" i="18"/>
  <c r="A564" i="18"/>
  <c r="M24" i="17"/>
  <c r="D18" i="18" s="1"/>
  <c r="C18" i="19" s="1"/>
  <c r="M45" i="17"/>
  <c r="D39" i="18" s="1"/>
  <c r="C39" i="19" s="1"/>
  <c r="M58" i="17"/>
  <c r="D52" i="18" s="1"/>
  <c r="C52" i="19" s="1"/>
  <c r="B89" i="18"/>
  <c r="N95" i="17"/>
  <c r="M111" i="17"/>
  <c r="D105" i="18" s="1"/>
  <c r="C105" i="19" s="1"/>
  <c r="B138" i="18"/>
  <c r="N144" i="17"/>
  <c r="M157" i="17"/>
  <c r="D151" i="18" s="1"/>
  <c r="C151" i="19" s="1"/>
  <c r="M173" i="17"/>
  <c r="D167" i="18" s="1"/>
  <c r="C167" i="19" s="1"/>
  <c r="M229" i="17"/>
  <c r="D223" i="18" s="1"/>
  <c r="C223" i="19" s="1"/>
  <c r="B237" i="18"/>
  <c r="N243" i="17"/>
  <c r="M253" i="17"/>
  <c r="D247" i="18" s="1"/>
  <c r="C247" i="19" s="1"/>
  <c r="M288" i="17"/>
  <c r="D282" i="18" s="1"/>
  <c r="C282" i="19" s="1"/>
  <c r="M325" i="17"/>
  <c r="D319" i="18" s="1"/>
  <c r="C319" i="19" s="1"/>
  <c r="M413" i="17"/>
  <c r="D407" i="18" s="1"/>
  <c r="C407" i="19" s="1"/>
  <c r="B497" i="19"/>
  <c r="H497" i="18"/>
  <c r="N497" i="18"/>
  <c r="E497" i="18"/>
  <c r="M497" i="18"/>
  <c r="L497" i="18"/>
  <c r="R497" i="18"/>
  <c r="O497" i="18"/>
  <c r="K497" i="18"/>
  <c r="F497" i="18"/>
  <c r="G497" i="18"/>
  <c r="A497" i="18"/>
  <c r="M13" i="17"/>
  <c r="D7" i="18" s="1"/>
  <c r="C7" i="19" s="1"/>
  <c r="M21" i="17"/>
  <c r="D15" i="18" s="1"/>
  <c r="C15" i="19" s="1"/>
  <c r="M26" i="17"/>
  <c r="D20" i="18" s="1"/>
  <c r="C20" i="19" s="1"/>
  <c r="K46" i="17"/>
  <c r="K63" i="17"/>
  <c r="M79" i="17"/>
  <c r="D73" i="18" s="1"/>
  <c r="C73" i="19" s="1"/>
  <c r="L83" i="17"/>
  <c r="C77" i="18" s="1"/>
  <c r="M9" i="17"/>
  <c r="D3" i="18" s="1"/>
  <c r="C3" i="19" s="1"/>
  <c r="K26" i="17"/>
  <c r="L34" i="17"/>
  <c r="C28" i="18" s="1"/>
  <c r="M38" i="17"/>
  <c r="D32" i="18" s="1"/>
  <c r="C32" i="19" s="1"/>
  <c r="M43" i="17"/>
  <c r="D37" i="18" s="1"/>
  <c r="C37" i="19" s="1"/>
  <c r="L46" i="17"/>
  <c r="C40" i="18" s="1"/>
  <c r="M55" i="17"/>
  <c r="D49" i="18" s="1"/>
  <c r="C49" i="19" s="1"/>
  <c r="L63" i="17"/>
  <c r="C57" i="18" s="1"/>
  <c r="M67" i="17"/>
  <c r="D61" i="18" s="1"/>
  <c r="C61" i="19" s="1"/>
  <c r="M71" i="17"/>
  <c r="D65" i="18" s="1"/>
  <c r="C65" i="19" s="1"/>
  <c r="M83" i="17"/>
  <c r="D77" i="18" s="1"/>
  <c r="C77" i="19" s="1"/>
  <c r="L88" i="17"/>
  <c r="C82" i="18" s="1"/>
  <c r="K100" i="17"/>
  <c r="M129" i="17"/>
  <c r="D123" i="18" s="1"/>
  <c r="C123" i="19" s="1"/>
  <c r="M133" i="17"/>
  <c r="D127" i="18" s="1"/>
  <c r="C127" i="19" s="1"/>
  <c r="K154" i="17"/>
  <c r="L162" i="17"/>
  <c r="C156" i="18" s="1"/>
  <c r="M166" i="17"/>
  <c r="D160" i="18" s="1"/>
  <c r="C160" i="19" s="1"/>
  <c r="M171" i="17"/>
  <c r="D165" i="18" s="1"/>
  <c r="C165" i="19" s="1"/>
  <c r="L174" i="17"/>
  <c r="C168" i="18" s="1"/>
  <c r="M190" i="17"/>
  <c r="D184" i="18" s="1"/>
  <c r="C184" i="19" s="1"/>
  <c r="M213" i="17"/>
  <c r="D207" i="18" s="1"/>
  <c r="C207" i="19" s="1"/>
  <c r="M217" i="17"/>
  <c r="D211" i="18" s="1"/>
  <c r="C211" i="19" s="1"/>
  <c r="K236" i="17"/>
  <c r="M240" i="17"/>
  <c r="D234" i="18" s="1"/>
  <c r="C234" i="19" s="1"/>
  <c r="K255" i="17"/>
  <c r="K274" i="17"/>
  <c r="L278" i="17"/>
  <c r="C272" i="18" s="1"/>
  <c r="L282" i="17"/>
  <c r="C276" i="18" s="1"/>
  <c r="L286" i="17"/>
  <c r="C280" i="18" s="1"/>
  <c r="L290" i="17"/>
  <c r="C284" i="18" s="1"/>
  <c r="M306" i="17"/>
  <c r="D300" i="18" s="1"/>
  <c r="C300" i="19" s="1"/>
  <c r="K322" i="17"/>
  <c r="M327" i="17"/>
  <c r="D321" i="18" s="1"/>
  <c r="C321" i="19" s="1"/>
  <c r="M339" i="17"/>
  <c r="D333" i="18" s="1"/>
  <c r="C333" i="19" s="1"/>
  <c r="M400" i="17"/>
  <c r="D394" i="18" s="1"/>
  <c r="C394" i="19" s="1"/>
  <c r="L405" i="17"/>
  <c r="C399" i="18" s="1"/>
  <c r="K415" i="17"/>
  <c r="M436" i="17"/>
  <c r="D430" i="18" s="1"/>
  <c r="C430" i="19" s="1"/>
  <c r="M442" i="17"/>
  <c r="D436" i="18" s="1"/>
  <c r="C436" i="19" s="1"/>
  <c r="K447" i="17"/>
  <c r="L453" i="17"/>
  <c r="C447" i="18" s="1"/>
  <c r="M480" i="17"/>
  <c r="D474" i="18" s="1"/>
  <c r="C474" i="19" s="1"/>
  <c r="M482" i="17"/>
  <c r="D476" i="18" s="1"/>
  <c r="C476" i="19" s="1"/>
  <c r="M483" i="17"/>
  <c r="D477" i="18" s="1"/>
  <c r="C477" i="19" s="1"/>
  <c r="M485" i="17"/>
  <c r="D479" i="18" s="1"/>
  <c r="C479" i="19" s="1"/>
  <c r="M518" i="17"/>
  <c r="D512" i="18" s="1"/>
  <c r="M519" i="17"/>
  <c r="D513" i="18" s="1"/>
  <c r="H518" i="18"/>
  <c r="K518" i="18"/>
  <c r="N518" i="18"/>
  <c r="M518" i="18"/>
  <c r="L518" i="18"/>
  <c r="A518" i="18"/>
  <c r="G518" i="18"/>
  <c r="F518" i="18"/>
  <c r="E518" i="18"/>
  <c r="O518" i="18"/>
  <c r="R518" i="18"/>
  <c r="M226" i="17"/>
  <c r="D220" i="18" s="1"/>
  <c r="C220" i="19" s="1"/>
  <c r="M279" i="17"/>
  <c r="D273" i="18" s="1"/>
  <c r="C273" i="19" s="1"/>
  <c r="M346" i="17"/>
  <c r="D340" i="18" s="1"/>
  <c r="C340" i="19" s="1"/>
  <c r="M398" i="17"/>
  <c r="D392" i="18" s="1"/>
  <c r="C392" i="19" s="1"/>
  <c r="B469" i="19"/>
  <c r="L469" i="18"/>
  <c r="O469" i="18"/>
  <c r="F469" i="18"/>
  <c r="N469" i="18"/>
  <c r="E469" i="18"/>
  <c r="M469" i="18"/>
  <c r="R469" i="18"/>
  <c r="K469" i="18"/>
  <c r="G469" i="18"/>
  <c r="H469" i="18"/>
  <c r="A469" i="18"/>
  <c r="M30" i="17"/>
  <c r="D24" i="18" s="1"/>
  <c r="C24" i="19" s="1"/>
  <c r="M210" i="17"/>
  <c r="D204" i="18" s="1"/>
  <c r="C204" i="19" s="1"/>
  <c r="M218" i="17"/>
  <c r="D212" i="18" s="1"/>
  <c r="C212" i="19" s="1"/>
  <c r="M222" i="17"/>
  <c r="D216" i="18" s="1"/>
  <c r="C216" i="19" s="1"/>
  <c r="M302" i="17"/>
  <c r="D296" i="18" s="1"/>
  <c r="C296" i="19" s="1"/>
  <c r="M342" i="17"/>
  <c r="D336" i="18" s="1"/>
  <c r="C336" i="19" s="1"/>
  <c r="M353" i="17"/>
  <c r="D347" i="18" s="1"/>
  <c r="C347" i="19" s="1"/>
  <c r="M371" i="17"/>
  <c r="D365" i="18" s="1"/>
  <c r="C365" i="19" s="1"/>
  <c r="M387" i="17"/>
  <c r="D381" i="18" s="1"/>
  <c r="C381" i="19" s="1"/>
  <c r="M432" i="17"/>
  <c r="D426" i="18" s="1"/>
  <c r="C426" i="19" s="1"/>
  <c r="M448" i="17"/>
  <c r="D442" i="18" s="1"/>
  <c r="C442" i="19" s="1"/>
  <c r="B466" i="19"/>
  <c r="O466" i="18"/>
  <c r="G466" i="18"/>
  <c r="K466" i="18"/>
  <c r="A466" i="18"/>
  <c r="N466" i="18"/>
  <c r="E466" i="18"/>
  <c r="M466" i="18"/>
  <c r="L466" i="18"/>
  <c r="H466" i="18"/>
  <c r="F466" i="18"/>
  <c r="R466" i="18"/>
  <c r="M475" i="17"/>
  <c r="D469" i="18" s="1"/>
  <c r="C469" i="19" s="1"/>
  <c r="M478" i="17"/>
  <c r="D472" i="18" s="1"/>
  <c r="C472" i="19" s="1"/>
  <c r="H505" i="18"/>
  <c r="O505" i="18"/>
  <c r="F505" i="18"/>
  <c r="N505" i="18"/>
  <c r="E505" i="18"/>
  <c r="M505" i="18"/>
  <c r="A505" i="18"/>
  <c r="G505" i="18"/>
  <c r="R505" i="18"/>
  <c r="K505" i="18"/>
  <c r="M508" i="18"/>
  <c r="E508" i="18"/>
  <c r="A508" i="18"/>
  <c r="R508" i="18"/>
  <c r="H508" i="18"/>
  <c r="N508" i="18"/>
  <c r="L508" i="18"/>
  <c r="K508" i="18"/>
  <c r="G508" i="18"/>
  <c r="O508" i="18"/>
  <c r="F508" i="18"/>
  <c r="M520" i="17"/>
  <c r="D514" i="18" s="1"/>
  <c r="H530" i="18"/>
  <c r="I530" i="18" s="1"/>
  <c r="J530" i="18" s="1"/>
  <c r="O530" i="18"/>
  <c r="F530" i="18"/>
  <c r="N530" i="18"/>
  <c r="E530" i="18"/>
  <c r="A530" i="18"/>
  <c r="G530" i="18"/>
  <c r="M530" i="18"/>
  <c r="L530" i="18"/>
  <c r="K530" i="18"/>
  <c r="R530" i="18"/>
  <c r="O544" i="18"/>
  <c r="F544" i="18"/>
  <c r="N544" i="18"/>
  <c r="E544" i="18"/>
  <c r="M544" i="18"/>
  <c r="K544" i="18"/>
  <c r="H544" i="18"/>
  <c r="G544" i="18"/>
  <c r="R544" i="18"/>
  <c r="L544" i="18"/>
  <c r="A544" i="18"/>
  <c r="L550" i="18"/>
  <c r="N550" i="18"/>
  <c r="E550" i="18"/>
  <c r="M550" i="18"/>
  <c r="K550" i="18"/>
  <c r="R550" i="18"/>
  <c r="H550" i="18"/>
  <c r="O550" i="18"/>
  <c r="G550" i="18"/>
  <c r="A550" i="18"/>
  <c r="F550" i="18"/>
  <c r="M10" i="17"/>
  <c r="D4" i="18" s="1"/>
  <c r="C4" i="19" s="1"/>
  <c r="M42" i="17"/>
  <c r="D36" i="18" s="1"/>
  <c r="C36" i="19" s="1"/>
  <c r="M74" i="17"/>
  <c r="D68" i="18" s="1"/>
  <c r="C68" i="19" s="1"/>
  <c r="M106" i="17"/>
  <c r="D100" i="18" s="1"/>
  <c r="C100" i="19" s="1"/>
  <c r="M138" i="17"/>
  <c r="D132" i="18" s="1"/>
  <c r="C132" i="19" s="1"/>
  <c r="M170" i="17"/>
  <c r="D164" i="18" s="1"/>
  <c r="C164" i="19" s="1"/>
  <c r="M179" i="17"/>
  <c r="D173" i="18" s="1"/>
  <c r="C173" i="19" s="1"/>
  <c r="M237" i="17"/>
  <c r="D231" i="18" s="1"/>
  <c r="C231" i="19" s="1"/>
  <c r="M246" i="17"/>
  <c r="D240" i="18" s="1"/>
  <c r="C240" i="19" s="1"/>
  <c r="M258" i="17"/>
  <c r="D252" i="18" s="1"/>
  <c r="C252" i="19" s="1"/>
  <c r="M307" i="17"/>
  <c r="D301" i="18" s="1"/>
  <c r="C301" i="19" s="1"/>
  <c r="M311" i="17"/>
  <c r="D305" i="18" s="1"/>
  <c r="C305" i="19" s="1"/>
  <c r="M361" i="17"/>
  <c r="D355" i="18" s="1"/>
  <c r="C355" i="19" s="1"/>
  <c r="M366" i="17"/>
  <c r="D360" i="18" s="1"/>
  <c r="C360" i="19" s="1"/>
  <c r="M468" i="17"/>
  <c r="D462" i="18" s="1"/>
  <c r="C462" i="19" s="1"/>
  <c r="B472" i="19"/>
  <c r="R472" i="18"/>
  <c r="A472" i="18"/>
  <c r="H472" i="18"/>
  <c r="G472" i="18"/>
  <c r="M472" i="18"/>
  <c r="O472" i="18"/>
  <c r="K472" i="18"/>
  <c r="E472" i="18"/>
  <c r="N472" i="18"/>
  <c r="L472" i="18"/>
  <c r="M481" i="17"/>
  <c r="D475" i="18" s="1"/>
  <c r="C475" i="19" s="1"/>
  <c r="M484" i="17"/>
  <c r="D478" i="18" s="1"/>
  <c r="C478" i="19" s="1"/>
  <c r="B490" i="19"/>
  <c r="O490" i="18"/>
  <c r="G490" i="18"/>
  <c r="N490" i="18"/>
  <c r="E490" i="18"/>
  <c r="M490" i="18"/>
  <c r="L490" i="18"/>
  <c r="H490" i="18"/>
  <c r="F490" i="18"/>
  <c r="R490" i="18"/>
  <c r="A490" i="18"/>
  <c r="K490" i="18"/>
  <c r="B496" i="19"/>
  <c r="R496" i="18"/>
  <c r="A496" i="18"/>
  <c r="M496" i="18"/>
  <c r="L496" i="18"/>
  <c r="K496" i="18"/>
  <c r="G496" i="18"/>
  <c r="O496" i="18"/>
  <c r="N496" i="18"/>
  <c r="E496" i="18"/>
  <c r="H496" i="18"/>
  <c r="F496" i="18"/>
  <c r="M544" i="17"/>
  <c r="D538" i="18" s="1"/>
  <c r="F472" i="18"/>
  <c r="M801" i="17"/>
  <c r="M18" i="17"/>
  <c r="D12" i="18" s="1"/>
  <c r="C12" i="19" s="1"/>
  <c r="M50" i="17"/>
  <c r="D44" i="18" s="1"/>
  <c r="C44" i="19" s="1"/>
  <c r="M146" i="17"/>
  <c r="D140" i="18" s="1"/>
  <c r="C140" i="19" s="1"/>
  <c r="M205" i="17"/>
  <c r="D199" i="18" s="1"/>
  <c r="C199" i="19" s="1"/>
  <c r="M275" i="17"/>
  <c r="D269" i="18" s="1"/>
  <c r="C269" i="19" s="1"/>
  <c r="M457" i="17"/>
  <c r="D451" i="18" s="1"/>
  <c r="C451" i="19" s="1"/>
  <c r="B454" i="19"/>
  <c r="K454" i="18"/>
  <c r="N454" i="18"/>
  <c r="E454" i="18"/>
  <c r="M454" i="18"/>
  <c r="L454" i="18"/>
  <c r="R454" i="18"/>
  <c r="H454" i="18"/>
  <c r="O454" i="18"/>
  <c r="F454" i="18"/>
  <c r="G454" i="18"/>
  <c r="B476" i="19"/>
  <c r="M476" i="18"/>
  <c r="E476" i="18"/>
  <c r="O476" i="18"/>
  <c r="F476" i="18"/>
  <c r="N476" i="18"/>
  <c r="L476" i="18"/>
  <c r="H476" i="18"/>
  <c r="G476" i="18"/>
  <c r="A476" i="18"/>
  <c r="R476" i="18"/>
  <c r="K476" i="18"/>
  <c r="B485" i="19"/>
  <c r="L485" i="18"/>
  <c r="R485" i="18"/>
  <c r="H485" i="18"/>
  <c r="G485" i="18"/>
  <c r="O485" i="18"/>
  <c r="F485" i="18"/>
  <c r="K485" i="18"/>
  <c r="A485" i="18"/>
  <c r="N485" i="18"/>
  <c r="M485" i="18"/>
  <c r="E485" i="18"/>
  <c r="M521" i="18"/>
  <c r="E521" i="18"/>
  <c r="L521" i="18"/>
  <c r="H521" i="18"/>
  <c r="G521" i="18"/>
  <c r="O521" i="18"/>
  <c r="A521" i="18"/>
  <c r="K521" i="18"/>
  <c r="R521" i="18"/>
  <c r="N521" i="18"/>
  <c r="F521" i="18"/>
  <c r="M557" i="18"/>
  <c r="E557" i="18"/>
  <c r="N557" i="18"/>
  <c r="L557" i="18"/>
  <c r="K557" i="18"/>
  <c r="R557" i="18"/>
  <c r="H557" i="18"/>
  <c r="I557" i="18" s="1"/>
  <c r="J557" i="18" s="1"/>
  <c r="G557" i="18"/>
  <c r="F557" i="18"/>
  <c r="O557" i="18"/>
  <c r="A557" i="18"/>
  <c r="M118" i="17"/>
  <c r="D112" i="18" s="1"/>
  <c r="C112" i="19" s="1"/>
  <c r="M150" i="17"/>
  <c r="D144" i="18" s="1"/>
  <c r="C144" i="19" s="1"/>
  <c r="M254" i="17"/>
  <c r="D248" i="18" s="1"/>
  <c r="C248" i="19" s="1"/>
  <c r="M354" i="17"/>
  <c r="D348" i="18" s="1"/>
  <c r="C348" i="19" s="1"/>
  <c r="M378" i="17"/>
  <c r="D372" i="18" s="1"/>
  <c r="C372" i="19" s="1"/>
  <c r="M438" i="17"/>
  <c r="D432" i="18" s="1"/>
  <c r="C432" i="19" s="1"/>
  <c r="B462" i="19"/>
  <c r="K462" i="18"/>
  <c r="O462" i="18"/>
  <c r="F462" i="18"/>
  <c r="N462" i="18"/>
  <c r="E462" i="18"/>
  <c r="M462" i="18"/>
  <c r="H462" i="18"/>
  <c r="G462" i="18"/>
  <c r="R462" i="18"/>
  <c r="A462" i="18"/>
  <c r="B465" i="19"/>
  <c r="H465" i="18"/>
  <c r="A465" i="18"/>
  <c r="R465" i="18"/>
  <c r="G465" i="18"/>
  <c r="M465" i="18"/>
  <c r="L465" i="18"/>
  <c r="K465" i="18"/>
  <c r="F465" i="18"/>
  <c r="N465" i="18"/>
  <c r="E465" i="18"/>
  <c r="O465" i="18"/>
  <c r="M538" i="17"/>
  <c r="D532" i="18" s="1"/>
  <c r="M552" i="17"/>
  <c r="D546" i="18" s="1"/>
  <c r="M34" i="17"/>
  <c r="D28" i="18" s="1"/>
  <c r="C28" i="19" s="1"/>
  <c r="M66" i="17"/>
  <c r="D60" i="18" s="1"/>
  <c r="C60" i="19" s="1"/>
  <c r="M98" i="17"/>
  <c r="D92" i="18" s="1"/>
  <c r="C92" i="19" s="1"/>
  <c r="M130" i="17"/>
  <c r="D124" i="18" s="1"/>
  <c r="C124" i="19" s="1"/>
  <c r="M162" i="17"/>
  <c r="D156" i="18" s="1"/>
  <c r="C156" i="19" s="1"/>
  <c r="M211" i="17"/>
  <c r="D205" i="18" s="1"/>
  <c r="C205" i="19" s="1"/>
  <c r="M215" i="17"/>
  <c r="D209" i="18" s="1"/>
  <c r="C209" i="19" s="1"/>
  <c r="M269" i="17"/>
  <c r="D263" i="18" s="1"/>
  <c r="C263" i="19" s="1"/>
  <c r="M278" i="17"/>
  <c r="D272" i="18" s="1"/>
  <c r="C272" i="19" s="1"/>
  <c r="M290" i="17"/>
  <c r="D284" i="18" s="1"/>
  <c r="C284" i="19" s="1"/>
  <c r="M333" i="17"/>
  <c r="D327" i="18" s="1"/>
  <c r="C327" i="19" s="1"/>
  <c r="M338" i="17"/>
  <c r="D332" i="18" s="1"/>
  <c r="C332" i="19" s="1"/>
  <c r="M374" i="17"/>
  <c r="D368" i="18" s="1"/>
  <c r="C368" i="19" s="1"/>
  <c r="M385" i="17"/>
  <c r="D379" i="18" s="1"/>
  <c r="C379" i="19" s="1"/>
  <c r="M391" i="17"/>
  <c r="D385" i="18" s="1"/>
  <c r="C385" i="19" s="1"/>
  <c r="M394" i="17"/>
  <c r="D388" i="18" s="1"/>
  <c r="C388" i="19" s="1"/>
  <c r="M409" i="17"/>
  <c r="D403" i="18" s="1"/>
  <c r="C403" i="19" s="1"/>
  <c r="M452" i="17"/>
  <c r="D446" i="18" s="1"/>
  <c r="C446" i="19" s="1"/>
  <c r="B450" i="19"/>
  <c r="O450" i="18"/>
  <c r="G450" i="18"/>
  <c r="R450" i="18"/>
  <c r="H450" i="18"/>
  <c r="F450" i="18"/>
  <c r="L450" i="18"/>
  <c r="K450" i="18"/>
  <c r="E450" i="18"/>
  <c r="A450" i="18"/>
  <c r="M450" i="18"/>
  <c r="N450" i="18"/>
  <c r="M477" i="17"/>
  <c r="D471" i="18" s="1"/>
  <c r="C471" i="19" s="1"/>
  <c r="M498" i="17"/>
  <c r="D492" i="18" s="1"/>
  <c r="C492" i="19" s="1"/>
  <c r="B498" i="19"/>
  <c r="O498" i="18"/>
  <c r="G498" i="18"/>
  <c r="F498" i="18"/>
  <c r="N498" i="18"/>
  <c r="E498" i="18"/>
  <c r="M498" i="18"/>
  <c r="A498" i="18"/>
  <c r="R498" i="18"/>
  <c r="L498" i="18"/>
  <c r="H498" i="18"/>
  <c r="K498" i="18"/>
  <c r="R504" i="18"/>
  <c r="A504" i="18"/>
  <c r="N504" i="18"/>
  <c r="E504" i="18"/>
  <c r="M504" i="18"/>
  <c r="L504" i="18"/>
  <c r="H504" i="18"/>
  <c r="G504" i="18"/>
  <c r="F504" i="18"/>
  <c r="O504" i="18"/>
  <c r="K504" i="18"/>
  <c r="N532" i="18"/>
  <c r="F532" i="18"/>
  <c r="R532" i="18"/>
  <c r="H532" i="18"/>
  <c r="L532" i="18"/>
  <c r="O532" i="18"/>
  <c r="A532" i="18"/>
  <c r="G532" i="18"/>
  <c r="E532" i="18"/>
  <c r="K532" i="18"/>
  <c r="M532" i="18"/>
  <c r="M565" i="18"/>
  <c r="E565" i="18"/>
  <c r="O565" i="18"/>
  <c r="F565" i="18"/>
  <c r="N565" i="18"/>
  <c r="L565" i="18"/>
  <c r="A565" i="18"/>
  <c r="R565" i="18"/>
  <c r="H565" i="18"/>
  <c r="K565" i="18"/>
  <c r="G565" i="18"/>
  <c r="M82" i="17"/>
  <c r="D76" i="18" s="1"/>
  <c r="C76" i="19" s="1"/>
  <c r="M114" i="17"/>
  <c r="D108" i="18" s="1"/>
  <c r="C108" i="19" s="1"/>
  <c r="M214" i="17"/>
  <c r="D208" i="18" s="1"/>
  <c r="C208" i="19" s="1"/>
  <c r="M363" i="17"/>
  <c r="D357" i="18" s="1"/>
  <c r="C357" i="19" s="1"/>
  <c r="M375" i="17"/>
  <c r="D369" i="18" s="1"/>
  <c r="C369" i="19" s="1"/>
  <c r="M390" i="17"/>
  <c r="D384" i="18" s="1"/>
  <c r="C384" i="19" s="1"/>
  <c r="B482" i="19"/>
  <c r="O482" i="18"/>
  <c r="G482" i="18"/>
  <c r="M482" i="18"/>
  <c r="L482" i="18"/>
  <c r="K482" i="18"/>
  <c r="R482" i="18"/>
  <c r="H482" i="18"/>
  <c r="N482" i="18"/>
  <c r="E482" i="18"/>
  <c r="F482" i="18"/>
  <c r="A482" i="18"/>
  <c r="M514" i="17"/>
  <c r="D508" i="18" s="1"/>
  <c r="M550" i="17"/>
  <c r="D544" i="18" s="1"/>
  <c r="M566" i="17"/>
  <c r="D560" i="18" s="1"/>
  <c r="M62" i="17"/>
  <c r="D56" i="18" s="1"/>
  <c r="C56" i="19" s="1"/>
  <c r="M94" i="17"/>
  <c r="D88" i="18" s="1"/>
  <c r="C88" i="19" s="1"/>
  <c r="M126" i="17"/>
  <c r="D120" i="18" s="1"/>
  <c r="C120" i="19" s="1"/>
  <c r="M158" i="17"/>
  <c r="D152" i="18" s="1"/>
  <c r="C152" i="19" s="1"/>
  <c r="M201" i="17"/>
  <c r="D195" i="18" s="1"/>
  <c r="C195" i="19" s="1"/>
  <c r="M22" i="17"/>
  <c r="D16" i="18" s="1"/>
  <c r="C16" i="19" s="1"/>
  <c r="M54" i="17"/>
  <c r="D48" i="18" s="1"/>
  <c r="C48" i="19" s="1"/>
  <c r="M86" i="17"/>
  <c r="D80" i="18" s="1"/>
  <c r="C80" i="19" s="1"/>
  <c r="M206" i="17"/>
  <c r="D200" i="18" s="1"/>
  <c r="C200" i="19" s="1"/>
  <c r="M233" i="17"/>
  <c r="D227" i="18" s="1"/>
  <c r="C227" i="19" s="1"/>
  <c r="M242" i="17"/>
  <c r="D236" i="18" s="1"/>
  <c r="C236" i="19" s="1"/>
  <c r="M250" i="17"/>
  <c r="D244" i="18" s="1"/>
  <c r="C244" i="19" s="1"/>
  <c r="M425" i="17"/>
  <c r="D419" i="18" s="1"/>
  <c r="C419" i="19" s="1"/>
  <c r="M435" i="17"/>
  <c r="D429" i="18" s="1"/>
  <c r="C429" i="19" s="1"/>
  <c r="B453" i="19"/>
  <c r="L453" i="18"/>
  <c r="M453" i="18"/>
  <c r="K453" i="18"/>
  <c r="A453" i="18"/>
  <c r="G453" i="18"/>
  <c r="O453" i="18"/>
  <c r="N453" i="18"/>
  <c r="E453" i="18"/>
  <c r="H453" i="18"/>
  <c r="I453" i="18" s="1"/>
  <c r="J453" i="18" s="1"/>
  <c r="R453" i="18"/>
  <c r="F453" i="18"/>
  <c r="B484" i="19"/>
  <c r="M484" i="18"/>
  <c r="E484" i="18"/>
  <c r="G484" i="18"/>
  <c r="O484" i="18"/>
  <c r="F484" i="18"/>
  <c r="N484" i="18"/>
  <c r="A484" i="18"/>
  <c r="R484" i="18"/>
  <c r="L484" i="18"/>
  <c r="H484" i="18"/>
  <c r="I484" i="18" s="1"/>
  <c r="J484" i="18" s="1"/>
  <c r="K484" i="18"/>
  <c r="M516" i="17"/>
  <c r="D510" i="18" s="1"/>
  <c r="M14" i="17"/>
  <c r="D8" i="18" s="1"/>
  <c r="C8" i="19" s="1"/>
  <c r="M46" i="17"/>
  <c r="D40" i="18" s="1"/>
  <c r="C40" i="19" s="1"/>
  <c r="M78" i="17"/>
  <c r="D72" i="18" s="1"/>
  <c r="C72" i="19" s="1"/>
  <c r="M110" i="17"/>
  <c r="D104" i="18" s="1"/>
  <c r="C104" i="19" s="1"/>
  <c r="M142" i="17"/>
  <c r="D136" i="18" s="1"/>
  <c r="C136" i="19" s="1"/>
  <c r="M174" i="17"/>
  <c r="D168" i="18" s="1"/>
  <c r="C168" i="19" s="1"/>
  <c r="M238" i="17"/>
  <c r="D232" i="18" s="1"/>
  <c r="C232" i="19" s="1"/>
  <c r="M265" i="17"/>
  <c r="D259" i="18" s="1"/>
  <c r="C259" i="19" s="1"/>
  <c r="M274" i="17"/>
  <c r="D268" i="18" s="1"/>
  <c r="C268" i="19" s="1"/>
  <c r="M282" i="17"/>
  <c r="D276" i="18" s="1"/>
  <c r="C276" i="19" s="1"/>
  <c r="M286" i="17"/>
  <c r="D280" i="18" s="1"/>
  <c r="C280" i="19" s="1"/>
  <c r="M331" i="17"/>
  <c r="D325" i="18" s="1"/>
  <c r="C325" i="19" s="1"/>
  <c r="M343" i="17"/>
  <c r="D337" i="18" s="1"/>
  <c r="C337" i="19" s="1"/>
  <c r="M412" i="17"/>
  <c r="D406" i="18" s="1"/>
  <c r="C406" i="19" s="1"/>
  <c r="M444" i="17"/>
  <c r="D438" i="18" s="1"/>
  <c r="C438" i="19" s="1"/>
  <c r="B458" i="19"/>
  <c r="O458" i="18"/>
  <c r="G458" i="18"/>
  <c r="A458" i="18"/>
  <c r="R458" i="18"/>
  <c r="H458" i="18"/>
  <c r="M458" i="18"/>
  <c r="K458" i="18"/>
  <c r="N458" i="18"/>
  <c r="L458" i="18"/>
  <c r="E458" i="18"/>
  <c r="F458" i="18"/>
  <c r="M467" i="17"/>
  <c r="D461" i="18" s="1"/>
  <c r="C461" i="19" s="1"/>
  <c r="M470" i="17"/>
  <c r="D464" i="18" s="1"/>
  <c r="C464" i="19" s="1"/>
  <c r="B468" i="19"/>
  <c r="M468" i="18"/>
  <c r="E468" i="18"/>
  <c r="N468" i="18"/>
  <c r="L468" i="18"/>
  <c r="K468" i="18"/>
  <c r="R468" i="18"/>
  <c r="H468" i="18"/>
  <c r="I468" i="18" s="1"/>
  <c r="J468" i="18" s="1"/>
  <c r="O468" i="18"/>
  <c r="F468" i="18"/>
  <c r="G468" i="18"/>
  <c r="A468" i="18"/>
  <c r="B489" i="19"/>
  <c r="H489" i="18"/>
  <c r="M489" i="18"/>
  <c r="L489" i="18"/>
  <c r="K489" i="18"/>
  <c r="R489" i="18"/>
  <c r="G489" i="18"/>
  <c r="F489" i="18"/>
  <c r="E489" i="18"/>
  <c r="A489" i="18"/>
  <c r="N489" i="18"/>
  <c r="O489" i="18"/>
  <c r="M525" i="18"/>
  <c r="A525" i="18"/>
  <c r="R525" i="18"/>
  <c r="H525" i="18"/>
  <c r="L525" i="18"/>
  <c r="F525" i="18"/>
  <c r="E525" i="18"/>
  <c r="K525" i="18"/>
  <c r="G525" i="18"/>
  <c r="N525" i="18"/>
  <c r="M534" i="17"/>
  <c r="D528" i="18" s="1"/>
  <c r="N540" i="18"/>
  <c r="F540" i="18"/>
  <c r="A540" i="18"/>
  <c r="R540" i="18"/>
  <c r="H540" i="18"/>
  <c r="M540" i="18"/>
  <c r="E540" i="18"/>
  <c r="L540" i="18"/>
  <c r="K540" i="18"/>
  <c r="G540" i="18"/>
  <c r="O540" i="18"/>
  <c r="L558" i="18"/>
  <c r="O558" i="18"/>
  <c r="F558" i="18"/>
  <c r="N558" i="18"/>
  <c r="E558" i="18"/>
  <c r="M558" i="18"/>
  <c r="H558" i="18"/>
  <c r="G558" i="18"/>
  <c r="R558" i="18"/>
  <c r="K558" i="18"/>
  <c r="A558" i="18"/>
  <c r="L18" i="19"/>
  <c r="AA23" i="18"/>
  <c r="M198" i="17"/>
  <c r="D192" i="18" s="1"/>
  <c r="C192" i="19" s="1"/>
  <c r="M230" i="17"/>
  <c r="D224" i="18" s="1"/>
  <c r="C224" i="19" s="1"/>
  <c r="M262" i="17"/>
  <c r="D256" i="18" s="1"/>
  <c r="C256" i="19" s="1"/>
  <c r="M294" i="17"/>
  <c r="D288" i="18" s="1"/>
  <c r="C288" i="19" s="1"/>
  <c r="M326" i="17"/>
  <c r="D320" i="18" s="1"/>
  <c r="C320" i="19" s="1"/>
  <c r="M358" i="17"/>
  <c r="D352" i="18" s="1"/>
  <c r="C352" i="19" s="1"/>
  <c r="M406" i="17"/>
  <c r="D400" i="18" s="1"/>
  <c r="C400" i="19" s="1"/>
  <c r="M410" i="17"/>
  <c r="D404" i="18" s="1"/>
  <c r="C404" i="19" s="1"/>
  <c r="M429" i="17"/>
  <c r="D423" i="18" s="1"/>
  <c r="C423" i="19" s="1"/>
  <c r="M454" i="17"/>
  <c r="D448" i="18" s="1"/>
  <c r="C448" i="19" s="1"/>
  <c r="B461" i="19"/>
  <c r="L461" i="18"/>
  <c r="N461" i="18"/>
  <c r="E461" i="18"/>
  <c r="M461" i="18"/>
  <c r="K461" i="18"/>
  <c r="R461" i="18"/>
  <c r="H461" i="18"/>
  <c r="G461" i="18"/>
  <c r="F461" i="18"/>
  <c r="A461" i="18"/>
  <c r="O461" i="18"/>
  <c r="M474" i="17"/>
  <c r="D468" i="18" s="1"/>
  <c r="C468" i="19" s="1"/>
  <c r="B478" i="19"/>
  <c r="K478" i="18"/>
  <c r="R478" i="18"/>
  <c r="H478" i="18"/>
  <c r="G478" i="18"/>
  <c r="O478" i="18"/>
  <c r="F478" i="18"/>
  <c r="L478" i="18"/>
  <c r="E478" i="18"/>
  <c r="M478" i="18"/>
  <c r="A478" i="18"/>
  <c r="N478" i="18"/>
  <c r="B494" i="19"/>
  <c r="K494" i="18"/>
  <c r="A494" i="18"/>
  <c r="R494" i="18"/>
  <c r="H494" i="18"/>
  <c r="N494" i="18"/>
  <c r="E494" i="18"/>
  <c r="M494" i="18"/>
  <c r="L494" i="18"/>
  <c r="G494" i="18"/>
  <c r="F494" i="18"/>
  <c r="L501" i="18"/>
  <c r="A501" i="18"/>
  <c r="R501" i="18"/>
  <c r="H501" i="18"/>
  <c r="N501" i="18"/>
  <c r="E501" i="18"/>
  <c r="K501" i="18"/>
  <c r="O501" i="18"/>
  <c r="M501" i="18"/>
  <c r="F501" i="18"/>
  <c r="G501" i="18"/>
  <c r="M510" i="17"/>
  <c r="D504" i="18" s="1"/>
  <c r="L514" i="18"/>
  <c r="O514" i="18"/>
  <c r="G514" i="18"/>
  <c r="H514" i="18"/>
  <c r="R514" i="18"/>
  <c r="F514" i="18"/>
  <c r="E514" i="18"/>
  <c r="K514" i="18"/>
  <c r="A514" i="18"/>
  <c r="M514" i="18"/>
  <c r="N514" i="18"/>
  <c r="R517" i="18"/>
  <c r="A517" i="18"/>
  <c r="L517" i="18"/>
  <c r="H517" i="18"/>
  <c r="G517" i="18"/>
  <c r="N517" i="18"/>
  <c r="K517" i="18"/>
  <c r="O517" i="18"/>
  <c r="M517" i="18"/>
  <c r="F517" i="18"/>
  <c r="R537" i="18"/>
  <c r="A537" i="18"/>
  <c r="O537" i="18"/>
  <c r="F537" i="18"/>
  <c r="N537" i="18"/>
  <c r="E537" i="18"/>
  <c r="M537" i="18"/>
  <c r="H537" i="18"/>
  <c r="L537" i="18"/>
  <c r="K537" i="18"/>
  <c r="G537" i="18"/>
  <c r="M546" i="17"/>
  <c r="D540" i="18" s="1"/>
  <c r="R553" i="18"/>
  <c r="A553" i="18"/>
  <c r="H553" i="18"/>
  <c r="I553" i="18" s="1"/>
  <c r="J553" i="18" s="1"/>
  <c r="G553" i="18"/>
  <c r="O553" i="18"/>
  <c r="F553" i="18"/>
  <c r="L553" i="18"/>
  <c r="K553" i="18"/>
  <c r="E553" i="18"/>
  <c r="N553" i="18"/>
  <c r="M562" i="17"/>
  <c r="D556" i="18" s="1"/>
  <c r="R560" i="18"/>
  <c r="H560" i="18"/>
  <c r="G560" i="18"/>
  <c r="O560" i="18"/>
  <c r="F560" i="18"/>
  <c r="L560" i="18"/>
  <c r="M560" i="18"/>
  <c r="K560" i="18"/>
  <c r="A560" i="18"/>
  <c r="N560" i="18"/>
  <c r="I460" i="18"/>
  <c r="J460" i="18" s="1"/>
  <c r="O494" i="18"/>
  <c r="M350" i="17"/>
  <c r="D344" i="18" s="1"/>
  <c r="C344" i="19" s="1"/>
  <c r="M382" i="17"/>
  <c r="D376" i="18" s="1"/>
  <c r="C376" i="19" s="1"/>
  <c r="M397" i="17"/>
  <c r="D391" i="18" s="1"/>
  <c r="C391" i="19" s="1"/>
  <c r="M422" i="17"/>
  <c r="D416" i="18" s="1"/>
  <c r="C416" i="19" s="1"/>
  <c r="B457" i="19"/>
  <c r="H457" i="18"/>
  <c r="R457" i="18"/>
  <c r="G457" i="18"/>
  <c r="O457" i="18"/>
  <c r="F457" i="18"/>
  <c r="L457" i="18"/>
  <c r="A457" i="18"/>
  <c r="N457" i="18"/>
  <c r="M457" i="18"/>
  <c r="K457" i="18"/>
  <c r="E457" i="18"/>
  <c r="M466" i="17"/>
  <c r="D460" i="18" s="1"/>
  <c r="C460" i="19" s="1"/>
  <c r="B464" i="19"/>
  <c r="R464" i="18"/>
  <c r="A464" i="18"/>
  <c r="H464" i="18"/>
  <c r="G464" i="18"/>
  <c r="O464" i="18"/>
  <c r="F464" i="18"/>
  <c r="L464" i="18"/>
  <c r="K464" i="18"/>
  <c r="E464" i="18"/>
  <c r="N464" i="18"/>
  <c r="M486" i="17"/>
  <c r="D480" i="18" s="1"/>
  <c r="C480" i="19" s="1"/>
  <c r="B493" i="19"/>
  <c r="L493" i="18"/>
  <c r="R493" i="18"/>
  <c r="H493" i="18"/>
  <c r="G493" i="18"/>
  <c r="M493" i="18"/>
  <c r="K493" i="18"/>
  <c r="F493" i="18"/>
  <c r="A493" i="18"/>
  <c r="N493" i="18"/>
  <c r="E493" i="18"/>
  <c r="O493" i="18"/>
  <c r="M506" i="17"/>
  <c r="D500" i="18" s="1"/>
  <c r="C500" i="19" s="1"/>
  <c r="N507" i="18"/>
  <c r="F507" i="18"/>
  <c r="R507" i="18"/>
  <c r="H507" i="18"/>
  <c r="I507" i="18" s="1"/>
  <c r="J507" i="18" s="1"/>
  <c r="G507" i="18"/>
  <c r="L507" i="18"/>
  <c r="K507" i="18"/>
  <c r="E507" i="18"/>
  <c r="A507" i="18"/>
  <c r="O507" i="18"/>
  <c r="M507" i="18"/>
  <c r="K510" i="18"/>
  <c r="M510" i="18"/>
  <c r="L510" i="18"/>
  <c r="A510" i="18"/>
  <c r="G510" i="18"/>
  <c r="O510" i="18"/>
  <c r="N510" i="18"/>
  <c r="E510" i="18"/>
  <c r="R510" i="18"/>
  <c r="H510" i="18"/>
  <c r="I510" i="18" s="1"/>
  <c r="J510" i="18" s="1"/>
  <c r="F510" i="18"/>
  <c r="L526" i="18"/>
  <c r="A526" i="18"/>
  <c r="N526" i="18"/>
  <c r="E526" i="18"/>
  <c r="R526" i="18"/>
  <c r="O526" i="18"/>
  <c r="H526" i="18"/>
  <c r="I526" i="18" s="1"/>
  <c r="J526" i="18" s="1"/>
  <c r="M526" i="18"/>
  <c r="F526" i="18"/>
  <c r="K526" i="18"/>
  <c r="G526" i="18"/>
  <c r="M533" i="18"/>
  <c r="E533" i="18"/>
  <c r="A533" i="18"/>
  <c r="N533" i="18"/>
  <c r="O533" i="18"/>
  <c r="L533" i="18"/>
  <c r="G533" i="18"/>
  <c r="R533" i="18"/>
  <c r="K533" i="18"/>
  <c r="H533" i="18"/>
  <c r="F533" i="18"/>
  <c r="M542" i="17"/>
  <c r="D536" i="18" s="1"/>
  <c r="H546" i="18"/>
  <c r="R546" i="18"/>
  <c r="G546" i="18"/>
  <c r="O546" i="18"/>
  <c r="F546" i="18"/>
  <c r="L546" i="18"/>
  <c r="M546" i="18"/>
  <c r="K546" i="18"/>
  <c r="N546" i="18"/>
  <c r="E546" i="18"/>
  <c r="A546" i="18"/>
  <c r="M549" i="18"/>
  <c r="E549" i="18"/>
  <c r="L549" i="18"/>
  <c r="K549" i="18"/>
  <c r="A549" i="18"/>
  <c r="G549" i="18"/>
  <c r="R549" i="18"/>
  <c r="O549" i="18"/>
  <c r="N549" i="18"/>
  <c r="F549" i="18"/>
  <c r="H549" i="18"/>
  <c r="L16" i="19"/>
  <c r="Z23" i="18"/>
  <c r="Y32" i="18" s="1"/>
  <c r="M202" i="17"/>
  <c r="D196" i="18" s="1"/>
  <c r="C196" i="19" s="1"/>
  <c r="M234" i="17"/>
  <c r="D228" i="18" s="1"/>
  <c r="C228" i="19" s="1"/>
  <c r="M266" i="17"/>
  <c r="D260" i="18" s="1"/>
  <c r="C260" i="19" s="1"/>
  <c r="M298" i="17"/>
  <c r="D292" i="18" s="1"/>
  <c r="C292" i="19" s="1"/>
  <c r="M330" i="17"/>
  <c r="D324" i="18" s="1"/>
  <c r="C324" i="19" s="1"/>
  <c r="M362" i="17"/>
  <c r="D356" i="18" s="1"/>
  <c r="C356" i="19" s="1"/>
  <c r="M403" i="17"/>
  <c r="D397" i="18" s="1"/>
  <c r="C397" i="19" s="1"/>
  <c r="M418" i="17"/>
  <c r="D412" i="18" s="1"/>
  <c r="C412" i="19" s="1"/>
  <c r="M426" i="17"/>
  <c r="D420" i="18" s="1"/>
  <c r="C420" i="19" s="1"/>
  <c r="M430" i="17"/>
  <c r="D424" i="18" s="1"/>
  <c r="C424" i="19" s="1"/>
  <c r="M441" i="17"/>
  <c r="D435" i="18" s="1"/>
  <c r="C435" i="19" s="1"/>
  <c r="M456" i="17"/>
  <c r="D450" i="18" s="1"/>
  <c r="C450" i="19" s="1"/>
  <c r="M459" i="17"/>
  <c r="D453" i="18" s="1"/>
  <c r="C453" i="19" s="1"/>
  <c r="B480" i="19"/>
  <c r="R480" i="18"/>
  <c r="A480" i="18"/>
  <c r="K480" i="18"/>
  <c r="H480" i="18"/>
  <c r="N480" i="18"/>
  <c r="E480" i="18"/>
  <c r="M480" i="18"/>
  <c r="L480" i="18"/>
  <c r="G480" i="18"/>
  <c r="O480" i="18"/>
  <c r="F480" i="18"/>
  <c r="B483" i="19"/>
  <c r="N483" i="18"/>
  <c r="F483" i="18"/>
  <c r="O483" i="18"/>
  <c r="E483" i="18"/>
  <c r="M483" i="18"/>
  <c r="L483" i="18"/>
  <c r="R483" i="18"/>
  <c r="K483" i="18"/>
  <c r="G483" i="18"/>
  <c r="A483" i="18"/>
  <c r="H483" i="18"/>
  <c r="B486" i="19"/>
  <c r="K486" i="18"/>
  <c r="R486" i="18"/>
  <c r="H486" i="18"/>
  <c r="G486" i="18"/>
  <c r="M486" i="18"/>
  <c r="A486" i="18"/>
  <c r="O486" i="18"/>
  <c r="N486" i="18"/>
  <c r="L486" i="18"/>
  <c r="M502" i="17"/>
  <c r="D496" i="18" s="1"/>
  <c r="C496" i="19" s="1"/>
  <c r="B500" i="19"/>
  <c r="M500" i="18"/>
  <c r="E500" i="18"/>
  <c r="R500" i="18"/>
  <c r="H500" i="18"/>
  <c r="G500" i="18"/>
  <c r="L500" i="18"/>
  <c r="A500" i="18"/>
  <c r="O500" i="18"/>
  <c r="N500" i="18"/>
  <c r="K500" i="18"/>
  <c r="F500" i="18"/>
  <c r="M516" i="18"/>
  <c r="E516" i="18"/>
  <c r="F516" i="18"/>
  <c r="O516" i="18"/>
  <c r="N516" i="18"/>
  <c r="R516" i="18"/>
  <c r="L516" i="18"/>
  <c r="G516" i="18"/>
  <c r="K516" i="18"/>
  <c r="H516" i="18"/>
  <c r="L522" i="18"/>
  <c r="K522" i="18"/>
  <c r="O522" i="18"/>
  <c r="G522" i="18"/>
  <c r="F522" i="18"/>
  <c r="R522" i="18"/>
  <c r="E522" i="18"/>
  <c r="H522" i="18"/>
  <c r="A522" i="18"/>
  <c r="M522" i="18"/>
  <c r="R529" i="18"/>
  <c r="A529" i="18"/>
  <c r="N529" i="18"/>
  <c r="E529" i="18"/>
  <c r="M529" i="18"/>
  <c r="H529" i="18"/>
  <c r="K529" i="18"/>
  <c r="G529" i="18"/>
  <c r="L529" i="18"/>
  <c r="O529" i="18"/>
  <c r="F529" i="18"/>
  <c r="N536" i="18"/>
  <c r="E536" i="18"/>
  <c r="M536" i="18"/>
  <c r="L536" i="18"/>
  <c r="R536" i="18"/>
  <c r="H536" i="18"/>
  <c r="I536" i="18" s="1"/>
  <c r="J536" i="18" s="1"/>
  <c r="O536" i="18"/>
  <c r="G536" i="18"/>
  <c r="F536" i="18"/>
  <c r="A536" i="18"/>
  <c r="M548" i="17"/>
  <c r="D542" i="18" s="1"/>
  <c r="H562" i="18"/>
  <c r="K562" i="18"/>
  <c r="A562" i="18"/>
  <c r="N562" i="18"/>
  <c r="E562" i="18"/>
  <c r="O562" i="18"/>
  <c r="M562" i="18"/>
  <c r="L562" i="18"/>
  <c r="R562" i="18"/>
  <c r="G562" i="18"/>
  <c r="M464" i="18"/>
  <c r="E486" i="18"/>
  <c r="A516" i="18"/>
  <c r="K659" i="18"/>
  <c r="O659" i="18"/>
  <c r="F659" i="18"/>
  <c r="N659" i="18"/>
  <c r="E659" i="18"/>
  <c r="M659" i="18"/>
  <c r="A659" i="18"/>
  <c r="L659" i="18"/>
  <c r="H659" i="18"/>
  <c r="I659" i="18" s="1"/>
  <c r="J659" i="18" s="1"/>
  <c r="G659" i="18"/>
  <c r="R659" i="18"/>
  <c r="M414" i="17"/>
  <c r="D408" i="18" s="1"/>
  <c r="C408" i="19" s="1"/>
  <c r="M446" i="17"/>
  <c r="D440" i="18" s="1"/>
  <c r="C440" i="19" s="1"/>
  <c r="B449" i="19"/>
  <c r="H449" i="18"/>
  <c r="R449" i="18"/>
  <c r="G449" i="18"/>
  <c r="O449" i="18"/>
  <c r="F449" i="18"/>
  <c r="N449" i="18"/>
  <c r="E449" i="18"/>
  <c r="K449" i="18"/>
  <c r="L449" i="18"/>
  <c r="A449" i="18"/>
  <c r="M462" i="17"/>
  <c r="D456" i="18" s="1"/>
  <c r="C456" i="19" s="1"/>
  <c r="B460" i="19"/>
  <c r="M460" i="18"/>
  <c r="E460" i="18"/>
  <c r="L460" i="18"/>
  <c r="K460" i="18"/>
  <c r="A460" i="18"/>
  <c r="G460" i="18"/>
  <c r="F460" i="18"/>
  <c r="N460" i="18"/>
  <c r="R460" i="18"/>
  <c r="O460" i="18"/>
  <c r="B474" i="19"/>
  <c r="O474" i="18"/>
  <c r="G474" i="18"/>
  <c r="L474" i="18"/>
  <c r="K474" i="18"/>
  <c r="A474" i="18"/>
  <c r="F474" i="18"/>
  <c r="E474" i="18"/>
  <c r="M474" i="18"/>
  <c r="H474" i="18"/>
  <c r="R474" i="18"/>
  <c r="N474" i="18"/>
  <c r="B481" i="19"/>
  <c r="H481" i="18"/>
  <c r="L481" i="18"/>
  <c r="K481" i="18"/>
  <c r="A481" i="18"/>
  <c r="O481" i="18"/>
  <c r="F481" i="18"/>
  <c r="N481" i="18"/>
  <c r="M481" i="18"/>
  <c r="G481" i="18"/>
  <c r="E481" i="18"/>
  <c r="M494" i="17"/>
  <c r="D488" i="18" s="1"/>
  <c r="C488" i="19" s="1"/>
  <c r="M495" i="17"/>
  <c r="D489" i="18" s="1"/>
  <c r="C489" i="19" s="1"/>
  <c r="B492" i="19"/>
  <c r="M492" i="18"/>
  <c r="E492" i="18"/>
  <c r="R492" i="18"/>
  <c r="H492" i="18"/>
  <c r="G492" i="18"/>
  <c r="O492" i="18"/>
  <c r="F492" i="18"/>
  <c r="K492" i="18"/>
  <c r="L492" i="18"/>
  <c r="A492" i="18"/>
  <c r="O506" i="18"/>
  <c r="G506" i="18"/>
  <c r="R506" i="18"/>
  <c r="H506" i="18"/>
  <c r="F506" i="18"/>
  <c r="N506" i="18"/>
  <c r="E506" i="18"/>
  <c r="K506" i="18"/>
  <c r="L506" i="18"/>
  <c r="A506" i="18"/>
  <c r="M513" i="17"/>
  <c r="D507" i="18" s="1"/>
  <c r="M513" i="18"/>
  <c r="E513" i="18"/>
  <c r="H513" i="18"/>
  <c r="N513" i="18"/>
  <c r="L513" i="18"/>
  <c r="K513" i="18"/>
  <c r="A513" i="18"/>
  <c r="G513" i="18"/>
  <c r="F513" i="18"/>
  <c r="O513" i="18"/>
  <c r="R513" i="18"/>
  <c r="M526" i="17"/>
  <c r="D520" i="18" s="1"/>
  <c r="M527" i="17"/>
  <c r="D521" i="18" s="1"/>
  <c r="R524" i="18"/>
  <c r="A524" i="18"/>
  <c r="M524" i="18"/>
  <c r="E524" i="18"/>
  <c r="K524" i="18"/>
  <c r="H524" i="18"/>
  <c r="G524" i="18"/>
  <c r="O524" i="18"/>
  <c r="L524" i="18"/>
  <c r="N524" i="18"/>
  <c r="F524" i="18"/>
  <c r="H538" i="18"/>
  <c r="R538" i="18"/>
  <c r="G538" i="18"/>
  <c r="O538" i="18"/>
  <c r="F538" i="18"/>
  <c r="N538" i="18"/>
  <c r="E538" i="18"/>
  <c r="K538" i="18"/>
  <c r="A538" i="18"/>
  <c r="L538" i="18"/>
  <c r="M538" i="18"/>
  <c r="M545" i="17"/>
  <c r="D539" i="18" s="1"/>
  <c r="R545" i="18"/>
  <c r="A545" i="18"/>
  <c r="G545" i="18"/>
  <c r="O545" i="18"/>
  <c r="F545" i="18"/>
  <c r="N545" i="18"/>
  <c r="E545" i="18"/>
  <c r="K545" i="18"/>
  <c r="L545" i="18"/>
  <c r="H545" i="18"/>
  <c r="M545" i="18"/>
  <c r="M558" i="17"/>
  <c r="D552" i="18" s="1"/>
  <c r="M559" i="17"/>
  <c r="D553" i="18" s="1"/>
  <c r="N556" i="18"/>
  <c r="F556" i="18"/>
  <c r="L556" i="18"/>
  <c r="K556" i="18"/>
  <c r="A556" i="18"/>
  <c r="G556" i="18"/>
  <c r="H556" i="18"/>
  <c r="E556" i="18"/>
  <c r="O556" i="18"/>
  <c r="R556" i="18"/>
  <c r="M556" i="18"/>
  <c r="M792" i="17"/>
  <c r="M798" i="17"/>
  <c r="M449" i="18"/>
  <c r="N492" i="18"/>
  <c r="H570" i="18"/>
  <c r="I570" i="18" s="1"/>
  <c r="J570" i="18" s="1"/>
  <c r="A570" i="18"/>
  <c r="R570" i="18"/>
  <c r="G570" i="18"/>
  <c r="M570" i="18"/>
  <c r="F570" i="18"/>
  <c r="E570" i="18"/>
  <c r="N570" i="18"/>
  <c r="L570" i="18"/>
  <c r="K570" i="18"/>
  <c r="O570" i="18"/>
  <c r="M802" i="17"/>
  <c r="M794" i="17"/>
  <c r="M799" i="17"/>
  <c r="M791" i="17"/>
  <c r="M803" i="17"/>
  <c r="M795" i="17"/>
  <c r="M402" i="17"/>
  <c r="D396" i="18" s="1"/>
  <c r="C396" i="19" s="1"/>
  <c r="M434" i="17"/>
  <c r="D428" i="18" s="1"/>
  <c r="C428" i="19" s="1"/>
  <c r="M458" i="17"/>
  <c r="D452" i="18" s="1"/>
  <c r="C452" i="19" s="1"/>
  <c r="B456" i="19"/>
  <c r="R456" i="18"/>
  <c r="A456" i="18"/>
  <c r="G456" i="18"/>
  <c r="O456" i="18"/>
  <c r="F456" i="18"/>
  <c r="N456" i="18"/>
  <c r="E456" i="18"/>
  <c r="K456" i="18"/>
  <c r="M456" i="18"/>
  <c r="H456" i="18"/>
  <c r="L456" i="18"/>
  <c r="B470" i="19"/>
  <c r="K470" i="18"/>
  <c r="G470" i="18"/>
  <c r="O470" i="18"/>
  <c r="F470" i="18"/>
  <c r="N470" i="18"/>
  <c r="E470" i="18"/>
  <c r="A470" i="18"/>
  <c r="R470" i="18"/>
  <c r="M470" i="18"/>
  <c r="H470" i="18"/>
  <c r="I470" i="18" s="1"/>
  <c r="J470" i="18" s="1"/>
  <c r="L470" i="18"/>
  <c r="B477" i="19"/>
  <c r="L477" i="18"/>
  <c r="G477" i="18"/>
  <c r="O477" i="18"/>
  <c r="F477" i="18"/>
  <c r="N477" i="18"/>
  <c r="E477" i="18"/>
  <c r="A477" i="18"/>
  <c r="H477" i="18"/>
  <c r="I477" i="18" s="1"/>
  <c r="J477" i="18" s="1"/>
  <c r="R477" i="18"/>
  <c r="M490" i="17"/>
  <c r="D484" i="18" s="1"/>
  <c r="C484" i="19" s="1"/>
  <c r="M491" i="17"/>
  <c r="D485" i="18" s="1"/>
  <c r="C485" i="19" s="1"/>
  <c r="B488" i="19"/>
  <c r="R488" i="18"/>
  <c r="A488" i="18"/>
  <c r="L488" i="18"/>
  <c r="K488" i="18"/>
  <c r="I488" i="18" s="1"/>
  <c r="J488" i="18" s="1"/>
  <c r="O488" i="18"/>
  <c r="F488" i="18"/>
  <c r="E488" i="18"/>
  <c r="M488" i="18"/>
  <c r="N488" i="18"/>
  <c r="G488" i="18"/>
  <c r="K502" i="18"/>
  <c r="L502" i="18"/>
  <c r="A502" i="18"/>
  <c r="O502" i="18"/>
  <c r="F502" i="18"/>
  <c r="E502" i="18"/>
  <c r="R502" i="18"/>
  <c r="M502" i="18"/>
  <c r="G502" i="18"/>
  <c r="N502" i="18"/>
  <c r="M509" i="17"/>
  <c r="D503" i="18" s="1"/>
  <c r="L509" i="18"/>
  <c r="K509" i="18"/>
  <c r="A509" i="18"/>
  <c r="O509" i="18"/>
  <c r="F509" i="18"/>
  <c r="N509" i="18"/>
  <c r="M509" i="18"/>
  <c r="H509" i="18"/>
  <c r="G509" i="18"/>
  <c r="E509" i="18"/>
  <c r="M522" i="17"/>
  <c r="D516" i="18" s="1"/>
  <c r="M523" i="17"/>
  <c r="D517" i="18" s="1"/>
  <c r="N520" i="18"/>
  <c r="F520" i="18"/>
  <c r="M520" i="18"/>
  <c r="E520" i="18"/>
  <c r="R520" i="18"/>
  <c r="A520" i="18"/>
  <c r="O520" i="18"/>
  <c r="L520" i="18"/>
  <c r="K520" i="18"/>
  <c r="G520" i="18"/>
  <c r="H520" i="18"/>
  <c r="L534" i="18"/>
  <c r="K534" i="18"/>
  <c r="A534" i="18"/>
  <c r="O534" i="18"/>
  <c r="F534" i="18"/>
  <c r="N534" i="18"/>
  <c r="M534" i="18"/>
  <c r="E534" i="18"/>
  <c r="R534" i="18"/>
  <c r="G534" i="18"/>
  <c r="M541" i="17"/>
  <c r="D535" i="18" s="1"/>
  <c r="M541" i="18"/>
  <c r="E541" i="18"/>
  <c r="K541" i="18"/>
  <c r="A541" i="18"/>
  <c r="O541" i="18"/>
  <c r="F541" i="18"/>
  <c r="G541" i="18"/>
  <c r="N541" i="18"/>
  <c r="R541" i="18"/>
  <c r="H541" i="18"/>
  <c r="I541" i="18" s="1"/>
  <c r="J541" i="18" s="1"/>
  <c r="L541" i="18"/>
  <c r="M554" i="17"/>
  <c r="D548" i="18" s="1"/>
  <c r="M555" i="17"/>
  <c r="D549" i="18" s="1"/>
  <c r="G552" i="18"/>
  <c r="O552" i="18"/>
  <c r="F552" i="18"/>
  <c r="N552" i="18"/>
  <c r="E552" i="18"/>
  <c r="K552" i="18"/>
  <c r="A552" i="18"/>
  <c r="R552" i="18"/>
  <c r="M552" i="18"/>
  <c r="L552" i="18"/>
  <c r="H552" i="18"/>
  <c r="I552" i="18" s="1"/>
  <c r="J552" i="18" s="1"/>
  <c r="L566" i="18"/>
  <c r="G566" i="18"/>
  <c r="O566" i="18"/>
  <c r="F566" i="18"/>
  <c r="N566" i="18"/>
  <c r="E566" i="18"/>
  <c r="A566" i="18"/>
  <c r="R566" i="18"/>
  <c r="H566" i="18"/>
  <c r="I566" i="18" s="1"/>
  <c r="J566" i="18" s="1"/>
  <c r="K566" i="18"/>
  <c r="L15" i="19"/>
  <c r="K9" i="19"/>
  <c r="H502" i="18"/>
  <c r="H534" i="18"/>
  <c r="I534" i="18" s="1"/>
  <c r="J534" i="18" s="1"/>
  <c r="I599" i="18"/>
  <c r="J599" i="18" s="1"/>
  <c r="P599" i="18" s="1"/>
  <c r="O631" i="18"/>
  <c r="G631" i="18"/>
  <c r="A631" i="18"/>
  <c r="M631" i="18"/>
  <c r="L631" i="18"/>
  <c r="K631" i="18"/>
  <c r="H631" i="18"/>
  <c r="I631" i="18" s="1"/>
  <c r="J631" i="18" s="1"/>
  <c r="R631" i="18"/>
  <c r="E631" i="18"/>
  <c r="F631" i="18"/>
  <c r="N685" i="18"/>
  <c r="F685" i="18"/>
  <c r="M685" i="18"/>
  <c r="E685" i="18"/>
  <c r="L685" i="18"/>
  <c r="R685" i="18"/>
  <c r="A685" i="18"/>
  <c r="H685" i="18"/>
  <c r="G685" i="18"/>
  <c r="O685" i="18"/>
  <c r="K685" i="18"/>
  <c r="G487" i="18"/>
  <c r="A531" i="18"/>
  <c r="B451" i="19"/>
  <c r="N451" i="18"/>
  <c r="F451" i="18"/>
  <c r="A451" i="18"/>
  <c r="R451" i="18"/>
  <c r="H451" i="18"/>
  <c r="M451" i="18"/>
  <c r="L451" i="18"/>
  <c r="K451" i="18"/>
  <c r="G451" i="18"/>
  <c r="E451" i="18"/>
  <c r="B455" i="19"/>
  <c r="O455" i="18"/>
  <c r="F455" i="18"/>
  <c r="N455" i="18"/>
  <c r="E455" i="18"/>
  <c r="M455" i="18"/>
  <c r="R455" i="18"/>
  <c r="L455" i="18"/>
  <c r="G455" i="18"/>
  <c r="A455" i="18"/>
  <c r="K455" i="18"/>
  <c r="I455" i="18" s="1"/>
  <c r="J455" i="18" s="1"/>
  <c r="B459" i="19"/>
  <c r="N459" i="18"/>
  <c r="F459" i="18"/>
  <c r="K459" i="18"/>
  <c r="I459" i="18" s="1"/>
  <c r="J459" i="18" s="1"/>
  <c r="A459" i="18"/>
  <c r="O459" i="18"/>
  <c r="E459" i="18"/>
  <c r="R459" i="18"/>
  <c r="L459" i="18"/>
  <c r="G459" i="18"/>
  <c r="B463" i="19"/>
  <c r="G463" i="18"/>
  <c r="O463" i="18"/>
  <c r="F463" i="18"/>
  <c r="N463" i="18"/>
  <c r="E463" i="18"/>
  <c r="K463" i="18"/>
  <c r="A463" i="18"/>
  <c r="H463" i="18"/>
  <c r="R463" i="18"/>
  <c r="L463" i="18"/>
  <c r="B467" i="19"/>
  <c r="N467" i="18"/>
  <c r="F467" i="18"/>
  <c r="L467" i="18"/>
  <c r="K467" i="18"/>
  <c r="A467" i="18"/>
  <c r="G467" i="18"/>
  <c r="O467" i="18"/>
  <c r="M467" i="18"/>
  <c r="R467" i="18"/>
  <c r="H467" i="18"/>
  <c r="E467" i="18"/>
  <c r="B471" i="19"/>
  <c r="R471" i="18"/>
  <c r="H471" i="18"/>
  <c r="G471" i="18"/>
  <c r="O471" i="18"/>
  <c r="F471" i="18"/>
  <c r="L471" i="18"/>
  <c r="A471" i="18"/>
  <c r="N471" i="18"/>
  <c r="M471" i="18"/>
  <c r="K471" i="18"/>
  <c r="B475" i="19"/>
  <c r="N475" i="18"/>
  <c r="F475" i="18"/>
  <c r="M475" i="18"/>
  <c r="L475" i="18"/>
  <c r="K475" i="18"/>
  <c r="R475" i="18"/>
  <c r="H475" i="18"/>
  <c r="G475" i="18"/>
  <c r="E475" i="18"/>
  <c r="A475" i="18"/>
  <c r="O475" i="18"/>
  <c r="B479" i="19"/>
  <c r="R479" i="18"/>
  <c r="H479" i="18"/>
  <c r="G479" i="18"/>
  <c r="M479" i="18"/>
  <c r="L479" i="18"/>
  <c r="K479" i="18"/>
  <c r="F479" i="18"/>
  <c r="A479" i="18"/>
  <c r="E479" i="18"/>
  <c r="B487" i="19"/>
  <c r="K487" i="18"/>
  <c r="A487" i="18"/>
  <c r="R487" i="18"/>
  <c r="H487" i="18"/>
  <c r="N487" i="18"/>
  <c r="E487" i="18"/>
  <c r="L487" i="18"/>
  <c r="F487" i="18"/>
  <c r="O487" i="18"/>
  <c r="B491" i="19"/>
  <c r="N491" i="18"/>
  <c r="F491" i="18"/>
  <c r="G491" i="18"/>
  <c r="O491" i="18"/>
  <c r="E491" i="18"/>
  <c r="M491" i="18"/>
  <c r="A491" i="18"/>
  <c r="H491" i="18"/>
  <c r="R491" i="18"/>
  <c r="K491" i="18"/>
  <c r="B495" i="19"/>
  <c r="L495" i="18"/>
  <c r="K495" i="18"/>
  <c r="A495" i="18"/>
  <c r="O495" i="18"/>
  <c r="F495" i="18"/>
  <c r="N495" i="18"/>
  <c r="M495" i="18"/>
  <c r="H495" i="18"/>
  <c r="G495" i="18"/>
  <c r="E495" i="18"/>
  <c r="B499" i="19"/>
  <c r="N499" i="18"/>
  <c r="F499" i="18"/>
  <c r="R499" i="18"/>
  <c r="H499" i="18"/>
  <c r="G499" i="18"/>
  <c r="O499" i="18"/>
  <c r="E499" i="18"/>
  <c r="K499" i="18"/>
  <c r="A499" i="18"/>
  <c r="M499" i="18"/>
  <c r="L499" i="18"/>
  <c r="M503" i="18"/>
  <c r="L503" i="18"/>
  <c r="K503" i="18"/>
  <c r="I503" i="18" s="1"/>
  <c r="J503" i="18" s="1"/>
  <c r="A503" i="18"/>
  <c r="G503" i="18"/>
  <c r="F503" i="18"/>
  <c r="E503" i="18"/>
  <c r="N503" i="18"/>
  <c r="R503" i="18"/>
  <c r="O503" i="18"/>
  <c r="O511" i="18"/>
  <c r="G511" i="18"/>
  <c r="E511" i="18"/>
  <c r="N511" i="18"/>
  <c r="M511" i="18"/>
  <c r="R511" i="18"/>
  <c r="L511" i="18"/>
  <c r="F511" i="18"/>
  <c r="K511" i="18"/>
  <c r="I511" i="18" s="1"/>
  <c r="J511" i="18" s="1"/>
  <c r="K515" i="18"/>
  <c r="N515" i="18"/>
  <c r="F515" i="18"/>
  <c r="L515" i="18"/>
  <c r="A515" i="18"/>
  <c r="E515" i="18"/>
  <c r="O515" i="18"/>
  <c r="M515" i="18"/>
  <c r="H515" i="18"/>
  <c r="R515" i="18"/>
  <c r="G515" i="18"/>
  <c r="O519" i="18"/>
  <c r="G519" i="18"/>
  <c r="H519" i="18"/>
  <c r="R519" i="18"/>
  <c r="F519" i="18"/>
  <c r="E519" i="18"/>
  <c r="L519" i="18"/>
  <c r="A519" i="18"/>
  <c r="K519" i="18"/>
  <c r="K523" i="18"/>
  <c r="N523" i="18"/>
  <c r="F523" i="18"/>
  <c r="O523" i="18"/>
  <c r="A523" i="18"/>
  <c r="M523" i="18"/>
  <c r="L523" i="18"/>
  <c r="G523" i="18"/>
  <c r="R523" i="18"/>
  <c r="H523" i="18"/>
  <c r="E523" i="18"/>
  <c r="K527" i="18"/>
  <c r="L527" i="18"/>
  <c r="A527" i="18"/>
  <c r="O527" i="18"/>
  <c r="F527" i="18"/>
  <c r="N527" i="18"/>
  <c r="M527" i="18"/>
  <c r="G527" i="18"/>
  <c r="E527" i="18"/>
  <c r="R527" i="18"/>
  <c r="H527" i="18"/>
  <c r="O531" i="18"/>
  <c r="G531" i="18"/>
  <c r="R531" i="18"/>
  <c r="H531" i="18"/>
  <c r="F531" i="18"/>
  <c r="K531" i="18"/>
  <c r="E531" i="18"/>
  <c r="L531" i="18"/>
  <c r="N531" i="18"/>
  <c r="M531" i="18"/>
  <c r="K535" i="18"/>
  <c r="M535" i="18"/>
  <c r="L535" i="18"/>
  <c r="A535" i="18"/>
  <c r="G535" i="18"/>
  <c r="R535" i="18"/>
  <c r="O535" i="18"/>
  <c r="N535" i="18"/>
  <c r="F535" i="18"/>
  <c r="H535" i="18"/>
  <c r="O539" i="18"/>
  <c r="G539" i="18"/>
  <c r="R539" i="18"/>
  <c r="H539" i="18"/>
  <c r="F539" i="18"/>
  <c r="L539" i="18"/>
  <c r="A539" i="18"/>
  <c r="K539" i="18"/>
  <c r="N539" i="18"/>
  <c r="E539" i="18"/>
  <c r="M539" i="18"/>
  <c r="K543" i="18"/>
  <c r="N543" i="18"/>
  <c r="E543" i="18"/>
  <c r="M543" i="18"/>
  <c r="L543" i="18"/>
  <c r="R543" i="18"/>
  <c r="H543" i="18"/>
  <c r="G543" i="18"/>
  <c r="F543" i="18"/>
  <c r="O547" i="18"/>
  <c r="G547" i="18"/>
  <c r="A547" i="18"/>
  <c r="R547" i="18"/>
  <c r="H547" i="18"/>
  <c r="M547" i="18"/>
  <c r="N547" i="18"/>
  <c r="L547" i="18"/>
  <c r="K547" i="18"/>
  <c r="E547" i="18"/>
  <c r="K551" i="18"/>
  <c r="O551" i="18"/>
  <c r="F551" i="18"/>
  <c r="N551" i="18"/>
  <c r="E551" i="18"/>
  <c r="M551" i="18"/>
  <c r="A551" i="18"/>
  <c r="R551" i="18"/>
  <c r="H551" i="18"/>
  <c r="I551" i="18" s="1"/>
  <c r="J551" i="18" s="1"/>
  <c r="G551" i="18"/>
  <c r="O555" i="18"/>
  <c r="G555" i="18"/>
  <c r="K555" i="18"/>
  <c r="A555" i="18"/>
  <c r="N555" i="18"/>
  <c r="E555" i="18"/>
  <c r="F555" i="18"/>
  <c r="M555" i="18"/>
  <c r="L555" i="18"/>
  <c r="H555" i="18"/>
  <c r="K559" i="18"/>
  <c r="G559" i="18"/>
  <c r="O559" i="18"/>
  <c r="F559" i="18"/>
  <c r="N559" i="18"/>
  <c r="E559" i="18"/>
  <c r="A559" i="18"/>
  <c r="L559" i="18"/>
  <c r="H559" i="18"/>
  <c r="I559" i="18" s="1"/>
  <c r="J559" i="18" s="1"/>
  <c r="R559" i="18"/>
  <c r="M559" i="18"/>
  <c r="O563" i="18"/>
  <c r="G563" i="18"/>
  <c r="L563" i="18"/>
  <c r="K563" i="18"/>
  <c r="A563" i="18"/>
  <c r="F563" i="18"/>
  <c r="R563" i="18"/>
  <c r="N563" i="18"/>
  <c r="M563" i="18"/>
  <c r="E563" i="18"/>
  <c r="H563" i="18"/>
  <c r="N479" i="18"/>
  <c r="M519" i="18"/>
  <c r="R637" i="18"/>
  <c r="A637" i="18"/>
  <c r="N637" i="18"/>
  <c r="E637" i="18"/>
  <c r="M637" i="18"/>
  <c r="H637" i="18"/>
  <c r="L637" i="18"/>
  <c r="K637" i="18"/>
  <c r="F637" i="18"/>
  <c r="G637" i="18"/>
  <c r="O637" i="18"/>
  <c r="I660" i="18"/>
  <c r="J660" i="18" s="1"/>
  <c r="P660" i="18" s="1"/>
  <c r="O587" i="18"/>
  <c r="G587" i="18"/>
  <c r="F587" i="18"/>
  <c r="N587" i="18"/>
  <c r="E587" i="18"/>
  <c r="M587" i="18"/>
  <c r="A587" i="18"/>
  <c r="R587" i="18"/>
  <c r="L587" i="18"/>
  <c r="K587" i="18"/>
  <c r="I587" i="18" s="1"/>
  <c r="J587" i="18" s="1"/>
  <c r="L610" i="18"/>
  <c r="N610" i="18"/>
  <c r="E610" i="18"/>
  <c r="A610" i="18"/>
  <c r="H610" i="18"/>
  <c r="I610" i="18" s="1"/>
  <c r="J610" i="18" s="1"/>
  <c r="O610" i="18"/>
  <c r="G610" i="18"/>
  <c r="F610" i="18"/>
  <c r="R610" i="18"/>
  <c r="N648" i="18"/>
  <c r="F648" i="18"/>
  <c r="G648" i="18"/>
  <c r="O648" i="18"/>
  <c r="E648" i="18"/>
  <c r="M648" i="18"/>
  <c r="A648" i="18"/>
  <c r="L648" i="18"/>
  <c r="K648" i="18"/>
  <c r="I648" i="18" s="1"/>
  <c r="J648" i="18" s="1"/>
  <c r="R648" i="18"/>
  <c r="K651" i="18"/>
  <c r="R651" i="18"/>
  <c r="H651" i="18"/>
  <c r="I651" i="18" s="1"/>
  <c r="J651" i="18" s="1"/>
  <c r="G651" i="18"/>
  <c r="O651" i="18"/>
  <c r="F651" i="18"/>
  <c r="L651" i="18"/>
  <c r="N651" i="18"/>
  <c r="A651" i="18"/>
  <c r="M651" i="18"/>
  <c r="E651" i="18"/>
  <c r="I597" i="18"/>
  <c r="J597" i="18" s="1"/>
  <c r="R601" i="18"/>
  <c r="A601" i="18"/>
  <c r="H601" i="18"/>
  <c r="G601" i="18"/>
  <c r="O601" i="18"/>
  <c r="F601" i="18"/>
  <c r="L601" i="18"/>
  <c r="M601" i="18"/>
  <c r="K601" i="18"/>
  <c r="R605" i="18"/>
  <c r="A605" i="18"/>
  <c r="H605" i="18"/>
  <c r="F605" i="18"/>
  <c r="O605" i="18"/>
  <c r="E605" i="18"/>
  <c r="N605" i="18"/>
  <c r="K605" i="18"/>
  <c r="M605" i="18"/>
  <c r="L605" i="18"/>
  <c r="I600" i="18"/>
  <c r="J600" i="18" s="1"/>
  <c r="P600" i="18" s="1"/>
  <c r="O647" i="18"/>
  <c r="G647" i="18"/>
  <c r="N647" i="18"/>
  <c r="E647" i="18"/>
  <c r="M647" i="18"/>
  <c r="L647" i="18"/>
  <c r="A647" i="18"/>
  <c r="K647" i="18"/>
  <c r="H647" i="18"/>
  <c r="I647" i="18" s="1"/>
  <c r="J647" i="18" s="1"/>
  <c r="F647" i="18"/>
  <c r="R647" i="18"/>
  <c r="I604" i="18"/>
  <c r="J604" i="18" s="1"/>
  <c r="P604" i="18" s="1"/>
  <c r="H622" i="18"/>
  <c r="N622" i="18"/>
  <c r="E622" i="18"/>
  <c r="G622" i="18"/>
  <c r="M622" i="18"/>
  <c r="K622" i="18"/>
  <c r="F622" i="18"/>
  <c r="R622" i="18"/>
  <c r="A622" i="18"/>
  <c r="L574" i="18"/>
  <c r="N574" i="18"/>
  <c r="E574" i="18"/>
  <c r="M574" i="18"/>
  <c r="K574" i="18"/>
  <c r="R574" i="18"/>
  <c r="H574" i="18"/>
  <c r="G574" i="18"/>
  <c r="F574" i="18"/>
  <c r="O574" i="18"/>
  <c r="A574" i="18"/>
  <c r="I583" i="18"/>
  <c r="J583" i="18" s="1"/>
  <c r="H602" i="18"/>
  <c r="I602" i="18" s="1"/>
  <c r="J602" i="18" s="1"/>
  <c r="P602" i="18" s="1"/>
  <c r="A602" i="18"/>
  <c r="R602" i="18"/>
  <c r="G602" i="18"/>
  <c r="M602" i="18"/>
  <c r="L602" i="18"/>
  <c r="K602" i="18"/>
  <c r="F602" i="18"/>
  <c r="H606" i="18"/>
  <c r="A606" i="18"/>
  <c r="K606" i="18"/>
  <c r="G606" i="18"/>
  <c r="N606" i="18"/>
  <c r="O606" i="18"/>
  <c r="M606" i="18"/>
  <c r="L606" i="18"/>
  <c r="R621" i="18"/>
  <c r="A621" i="18"/>
  <c r="M621" i="18"/>
  <c r="F621" i="18"/>
  <c r="O621" i="18"/>
  <c r="E621" i="18"/>
  <c r="N621" i="18"/>
  <c r="H621" i="18"/>
  <c r="I621" i="18" s="1"/>
  <c r="J621" i="18" s="1"/>
  <c r="G621" i="18"/>
  <c r="I628" i="18"/>
  <c r="J628" i="18" s="1"/>
  <c r="I636" i="18"/>
  <c r="J636" i="18" s="1"/>
  <c r="R569" i="18"/>
  <c r="A569" i="18"/>
  <c r="H569" i="18"/>
  <c r="G569" i="18"/>
  <c r="O569" i="18"/>
  <c r="F569" i="18"/>
  <c r="L569" i="18"/>
  <c r="E569" i="18"/>
  <c r="N569" i="18"/>
  <c r="I598" i="18"/>
  <c r="J598" i="18" s="1"/>
  <c r="P598" i="18" s="1"/>
  <c r="I667" i="18"/>
  <c r="J667" i="18" s="1"/>
  <c r="P667" i="18" s="1"/>
  <c r="M677" i="18"/>
  <c r="E677" i="18"/>
  <c r="R677" i="18"/>
  <c r="A677" i="18"/>
  <c r="G677" i="18"/>
  <c r="F677" i="18"/>
  <c r="O677" i="18"/>
  <c r="K677" i="18"/>
  <c r="H677" i="18"/>
  <c r="N677" i="18"/>
  <c r="H691" i="18"/>
  <c r="I691" i="18" s="1"/>
  <c r="J691" i="18" s="1"/>
  <c r="O691" i="18"/>
  <c r="G691" i="18"/>
  <c r="N691" i="18"/>
  <c r="F691" i="18"/>
  <c r="K691" i="18"/>
  <c r="E691" i="18"/>
  <c r="L691" i="18"/>
  <c r="A691" i="18"/>
  <c r="R691" i="18"/>
  <c r="M691" i="18"/>
  <c r="I688" i="18"/>
  <c r="J688" i="18" s="1"/>
  <c r="P688" i="18" s="1"/>
  <c r="H698" i="18"/>
  <c r="I698" i="18" s="1"/>
  <c r="J698" i="18" s="1"/>
  <c r="O698" i="18"/>
  <c r="F698" i="18"/>
  <c r="N698" i="18"/>
  <c r="E698" i="18"/>
  <c r="M698" i="18"/>
  <c r="A698" i="18"/>
  <c r="G698" i="18"/>
  <c r="L698" i="18"/>
  <c r="K698" i="18"/>
  <c r="F586" i="18"/>
  <c r="E591" i="18"/>
  <c r="G608" i="18"/>
  <c r="E640" i="18"/>
  <c r="K575" i="18"/>
  <c r="N575" i="18"/>
  <c r="E575" i="18"/>
  <c r="M575" i="18"/>
  <c r="L575" i="18"/>
  <c r="R575" i="18"/>
  <c r="H575" i="18"/>
  <c r="I575" i="18" s="1"/>
  <c r="J575" i="18" s="1"/>
  <c r="P575" i="18" s="1"/>
  <c r="O579" i="18"/>
  <c r="G579" i="18"/>
  <c r="R579" i="18"/>
  <c r="H579" i="18"/>
  <c r="I579" i="18" s="1"/>
  <c r="J579" i="18" s="1"/>
  <c r="F579" i="18"/>
  <c r="L579" i="18"/>
  <c r="N580" i="18"/>
  <c r="F580" i="18"/>
  <c r="A580" i="18"/>
  <c r="R580" i="18"/>
  <c r="H580" i="18"/>
  <c r="I580" i="18" s="1"/>
  <c r="J580" i="18" s="1"/>
  <c r="P580" i="18" s="1"/>
  <c r="M580" i="18"/>
  <c r="I584" i="18"/>
  <c r="J584" i="18" s="1"/>
  <c r="P584" i="18" s="1"/>
  <c r="N596" i="18"/>
  <c r="F596" i="18"/>
  <c r="O596" i="18"/>
  <c r="E596" i="18"/>
  <c r="M596" i="18"/>
  <c r="L596" i="18"/>
  <c r="I596" i="18"/>
  <c r="J596" i="18" s="1"/>
  <c r="R596" i="18"/>
  <c r="H614" i="18"/>
  <c r="R614" i="18"/>
  <c r="G614" i="18"/>
  <c r="K614" i="18"/>
  <c r="A614" i="18"/>
  <c r="N614" i="18"/>
  <c r="M641" i="18"/>
  <c r="E641" i="18"/>
  <c r="A641" i="18"/>
  <c r="I641" i="18"/>
  <c r="J641" i="18" s="1"/>
  <c r="P641" i="18" s="1"/>
  <c r="N641" i="18"/>
  <c r="G641" i="18"/>
  <c r="F641" i="18"/>
  <c r="R641" i="18"/>
  <c r="L641" i="18"/>
  <c r="L658" i="18"/>
  <c r="O658" i="18"/>
  <c r="F658" i="18"/>
  <c r="N658" i="18"/>
  <c r="E658" i="18"/>
  <c r="M658" i="18"/>
  <c r="A658" i="18"/>
  <c r="K658" i="18"/>
  <c r="I658" i="18" s="1"/>
  <c r="J658" i="18" s="1"/>
  <c r="R682" i="18"/>
  <c r="A682" i="18"/>
  <c r="H682" i="18"/>
  <c r="I682" i="18" s="1"/>
  <c r="J682" i="18" s="1"/>
  <c r="L682" i="18"/>
  <c r="E682" i="18"/>
  <c r="O682" i="18"/>
  <c r="N682" i="18"/>
  <c r="G682" i="18"/>
  <c r="F682" i="18"/>
  <c r="I696" i="18"/>
  <c r="J696" i="18" s="1"/>
  <c r="P696" i="18" s="1"/>
  <c r="R577" i="18"/>
  <c r="I577" i="18"/>
  <c r="J577" i="18" s="1"/>
  <c r="A577" i="18"/>
  <c r="O577" i="18"/>
  <c r="F577" i="18"/>
  <c r="N577" i="18"/>
  <c r="E577" i="18"/>
  <c r="M577" i="18"/>
  <c r="A586" i="18"/>
  <c r="M589" i="18"/>
  <c r="E589" i="18"/>
  <c r="R589" i="18"/>
  <c r="H589" i="18"/>
  <c r="I589" i="18" s="1"/>
  <c r="J589" i="18" s="1"/>
  <c r="P589" i="18" s="1"/>
  <c r="G589" i="18"/>
  <c r="L589" i="18"/>
  <c r="L590" i="18"/>
  <c r="A590" i="18"/>
  <c r="R590" i="18"/>
  <c r="H590" i="18"/>
  <c r="G590" i="18"/>
  <c r="M590" i="18"/>
  <c r="O590" i="18"/>
  <c r="M597" i="18"/>
  <c r="E597" i="18"/>
  <c r="G597" i="18"/>
  <c r="O597" i="18"/>
  <c r="F597" i="18"/>
  <c r="N597" i="18"/>
  <c r="A597" i="18"/>
  <c r="A608" i="18"/>
  <c r="R613" i="18"/>
  <c r="I613" i="18"/>
  <c r="J613" i="18" s="1"/>
  <c r="A613" i="18"/>
  <c r="O613" i="18"/>
  <c r="F613" i="18"/>
  <c r="G613" i="18"/>
  <c r="E613" i="18"/>
  <c r="N613" i="18"/>
  <c r="K613" i="18"/>
  <c r="H670" i="18"/>
  <c r="O670" i="18"/>
  <c r="F670" i="18"/>
  <c r="N670" i="18"/>
  <c r="E670" i="18"/>
  <c r="M670" i="18"/>
  <c r="A670" i="18"/>
  <c r="R670" i="18"/>
  <c r="L670" i="18"/>
  <c r="K670" i="18"/>
  <c r="H586" i="18"/>
  <c r="I586" i="18" s="1"/>
  <c r="J586" i="18" s="1"/>
  <c r="P586" i="18" s="1"/>
  <c r="N586" i="18"/>
  <c r="E586" i="18"/>
  <c r="M586" i="18"/>
  <c r="L586" i="18"/>
  <c r="R586" i="18"/>
  <c r="K591" i="18"/>
  <c r="A591" i="18"/>
  <c r="R591" i="18"/>
  <c r="H591" i="18"/>
  <c r="G591" i="18"/>
  <c r="M591" i="18"/>
  <c r="O591" i="18"/>
  <c r="N608" i="18"/>
  <c r="F608" i="18"/>
  <c r="L608" i="18"/>
  <c r="E608" i="18"/>
  <c r="O608" i="18"/>
  <c r="M608" i="18"/>
  <c r="I608" i="18"/>
  <c r="J608" i="18" s="1"/>
  <c r="N640" i="18"/>
  <c r="F640" i="18"/>
  <c r="R640" i="18"/>
  <c r="H640" i="18"/>
  <c r="I640" i="18" s="1"/>
  <c r="J640" i="18" s="1"/>
  <c r="P640" i="18" s="1"/>
  <c r="L640" i="18"/>
  <c r="K640" i="18"/>
  <c r="G640" i="18"/>
  <c r="I644" i="18"/>
  <c r="J644" i="18" s="1"/>
  <c r="P644" i="18" s="1"/>
  <c r="E571" i="18"/>
  <c r="H573" i="18"/>
  <c r="K578" i="18"/>
  <c r="I578" i="18" s="1"/>
  <c r="J578" i="18" s="1"/>
  <c r="P578" i="18" s="1"/>
  <c r="F581" i="18"/>
  <c r="F582" i="18"/>
  <c r="O582" i="18"/>
  <c r="F583" i="18"/>
  <c r="O583" i="18"/>
  <c r="N588" i="18"/>
  <c r="F588" i="18"/>
  <c r="K588" i="18"/>
  <c r="I588" i="18" s="1"/>
  <c r="J588" i="18" s="1"/>
  <c r="P588" i="18" s="1"/>
  <c r="E593" i="18"/>
  <c r="F594" i="18"/>
  <c r="O594" i="18"/>
  <c r="H595" i="18"/>
  <c r="E603" i="18"/>
  <c r="O603" i="18"/>
  <c r="M609" i="18"/>
  <c r="E609" i="18"/>
  <c r="N609" i="18"/>
  <c r="K609" i="18"/>
  <c r="I609" i="18" s="1"/>
  <c r="J609" i="18" s="1"/>
  <c r="P609" i="18" s="1"/>
  <c r="G611" i="18"/>
  <c r="N616" i="18"/>
  <c r="F616" i="18"/>
  <c r="A616" i="18"/>
  <c r="L616" i="18"/>
  <c r="G619" i="18"/>
  <c r="N624" i="18"/>
  <c r="F624" i="18"/>
  <c r="L624" i="18"/>
  <c r="R624" i="18"/>
  <c r="H624" i="18"/>
  <c r="I624" i="18" s="1"/>
  <c r="J624" i="18" s="1"/>
  <c r="M624" i="18"/>
  <c r="L626" i="18"/>
  <c r="N626" i="18"/>
  <c r="E626" i="18"/>
  <c r="A626" i="18"/>
  <c r="M626" i="18"/>
  <c r="L634" i="18"/>
  <c r="M634" i="18"/>
  <c r="K634" i="18"/>
  <c r="I634" i="18" s="1"/>
  <c r="J634" i="18" s="1"/>
  <c r="P634" i="18" s="1"/>
  <c r="G634" i="18"/>
  <c r="N634" i="18"/>
  <c r="H638" i="18"/>
  <c r="I638" i="18" s="1"/>
  <c r="J638" i="18" s="1"/>
  <c r="O638" i="18"/>
  <c r="F638" i="18"/>
  <c r="N638" i="18"/>
  <c r="E638" i="18"/>
  <c r="A638" i="18"/>
  <c r="R638" i="18"/>
  <c r="E650" i="18"/>
  <c r="E653" i="18"/>
  <c r="G657" i="18"/>
  <c r="F669" i="18"/>
  <c r="L678" i="18"/>
  <c r="H678" i="18"/>
  <c r="I678" i="18" s="1"/>
  <c r="J678" i="18" s="1"/>
  <c r="P678" i="18" s="1"/>
  <c r="A678" i="18"/>
  <c r="G678" i="18"/>
  <c r="N678" i="18"/>
  <c r="R678" i="18"/>
  <c r="I680" i="18"/>
  <c r="J680" i="18" s="1"/>
  <c r="P680" i="18" s="1"/>
  <c r="H683" i="18"/>
  <c r="O683" i="18"/>
  <c r="G683" i="18"/>
  <c r="K683" i="18"/>
  <c r="L683" i="18"/>
  <c r="A683" i="18"/>
  <c r="R683" i="18"/>
  <c r="M573" i="18"/>
  <c r="E573" i="18"/>
  <c r="K573" i="18"/>
  <c r="R585" i="18"/>
  <c r="A585" i="18"/>
  <c r="K585" i="18"/>
  <c r="I585" i="18" s="1"/>
  <c r="J585" i="18" s="1"/>
  <c r="P585" i="18" s="1"/>
  <c r="O595" i="18"/>
  <c r="G595" i="18"/>
  <c r="K595" i="18"/>
  <c r="O615" i="18"/>
  <c r="G615" i="18"/>
  <c r="I615" i="18"/>
  <c r="J615" i="18" s="1"/>
  <c r="L615" i="18"/>
  <c r="K619" i="18"/>
  <c r="I619" i="18" s="1"/>
  <c r="J619" i="18" s="1"/>
  <c r="P619" i="18" s="1"/>
  <c r="L619" i="18"/>
  <c r="I674" i="18"/>
  <c r="J674" i="18" s="1"/>
  <c r="P674" i="18" s="1"/>
  <c r="I687" i="18"/>
  <c r="J687" i="18" s="1"/>
  <c r="R697" i="18"/>
  <c r="A697" i="18"/>
  <c r="N697" i="18"/>
  <c r="E697" i="18"/>
  <c r="M697" i="18"/>
  <c r="L697" i="18"/>
  <c r="H697" i="18"/>
  <c r="I697" i="18" s="1"/>
  <c r="J697" i="18" s="1"/>
  <c r="G697" i="18"/>
  <c r="F697" i="18"/>
  <c r="O697" i="18"/>
  <c r="N572" i="18"/>
  <c r="F572" i="18"/>
  <c r="K572" i="18"/>
  <c r="L573" i="18"/>
  <c r="L585" i="18"/>
  <c r="K594" i="18"/>
  <c r="I594" i="18" s="1"/>
  <c r="J594" i="18" s="1"/>
  <c r="L595" i="18"/>
  <c r="A603" i="18"/>
  <c r="K611" i="18"/>
  <c r="I611" i="18" s="1"/>
  <c r="J611" i="18" s="1"/>
  <c r="P611" i="18" s="1"/>
  <c r="N611" i="18"/>
  <c r="E611" i="18"/>
  <c r="L611" i="18"/>
  <c r="M615" i="18"/>
  <c r="L618" i="18"/>
  <c r="K618" i="18"/>
  <c r="I618" i="18" s="1"/>
  <c r="J618" i="18" s="1"/>
  <c r="P618" i="18" s="1"/>
  <c r="M619" i="18"/>
  <c r="M625" i="18"/>
  <c r="E625" i="18"/>
  <c r="N625" i="18"/>
  <c r="I625" i="18"/>
  <c r="J625" i="18" s="1"/>
  <c r="P625" i="18" s="1"/>
  <c r="L625" i="18"/>
  <c r="K627" i="18"/>
  <c r="N627" i="18"/>
  <c r="E627" i="18"/>
  <c r="A627" i="18"/>
  <c r="M627" i="18"/>
  <c r="H630" i="18"/>
  <c r="I630" i="18" s="1"/>
  <c r="J630" i="18" s="1"/>
  <c r="P630" i="18" s="1"/>
  <c r="R630" i="18"/>
  <c r="G630" i="18"/>
  <c r="L630" i="18"/>
  <c r="N630" i="18"/>
  <c r="K635" i="18"/>
  <c r="M635" i="18"/>
  <c r="L635" i="18"/>
  <c r="G635" i="18"/>
  <c r="N635" i="18"/>
  <c r="A650" i="18"/>
  <c r="H662" i="18"/>
  <c r="I662" i="18" s="1"/>
  <c r="J662" i="18" s="1"/>
  <c r="R662" i="18"/>
  <c r="G662" i="18"/>
  <c r="O662" i="18"/>
  <c r="F662" i="18"/>
  <c r="L662" i="18"/>
  <c r="O663" i="18"/>
  <c r="G663" i="18"/>
  <c r="A663" i="18"/>
  <c r="R663" i="18"/>
  <c r="H663" i="18"/>
  <c r="I663" i="18" s="1"/>
  <c r="J663" i="18" s="1"/>
  <c r="M663" i="18"/>
  <c r="N672" i="18"/>
  <c r="F672" i="18"/>
  <c r="R672" i="18"/>
  <c r="H672" i="18"/>
  <c r="I672" i="18" s="1"/>
  <c r="J672" i="18" s="1"/>
  <c r="P672" i="18" s="1"/>
  <c r="G672" i="18"/>
  <c r="L672" i="18"/>
  <c r="M673" i="18"/>
  <c r="E673" i="18"/>
  <c r="A673" i="18"/>
  <c r="R673" i="18"/>
  <c r="H673" i="18"/>
  <c r="I673" i="18" s="1"/>
  <c r="J673" i="18" s="1"/>
  <c r="P673" i="18" s="1"/>
  <c r="N673" i="18"/>
  <c r="I692" i="18"/>
  <c r="J692" i="18" s="1"/>
  <c r="P692" i="18" s="1"/>
  <c r="O571" i="18"/>
  <c r="G571" i="18"/>
  <c r="K571" i="18"/>
  <c r="I571" i="18" s="1"/>
  <c r="J571" i="18" s="1"/>
  <c r="L572" i="18"/>
  <c r="N573" i="18"/>
  <c r="M581" i="18"/>
  <c r="E581" i="18"/>
  <c r="K581" i="18"/>
  <c r="I581" i="18" s="1"/>
  <c r="J581" i="18" s="1"/>
  <c r="P581" i="18" s="1"/>
  <c r="K582" i="18"/>
  <c r="I582" i="18" s="1"/>
  <c r="J582" i="18" s="1"/>
  <c r="L583" i="18"/>
  <c r="M585" i="18"/>
  <c r="R593" i="18"/>
  <c r="A593" i="18"/>
  <c r="K593" i="18"/>
  <c r="L594" i="18"/>
  <c r="M595" i="18"/>
  <c r="K603" i="18"/>
  <c r="G603" i="18"/>
  <c r="L603" i="18"/>
  <c r="N615" i="18"/>
  <c r="N619" i="18"/>
  <c r="L650" i="18"/>
  <c r="R650" i="18"/>
  <c r="H650" i="18"/>
  <c r="I650" i="18" s="1"/>
  <c r="J650" i="18" s="1"/>
  <c r="G650" i="18"/>
  <c r="O650" i="18"/>
  <c r="F650" i="18"/>
  <c r="K650" i="18"/>
  <c r="R653" i="18"/>
  <c r="A653" i="18"/>
  <c r="H653" i="18"/>
  <c r="I653" i="18" s="1"/>
  <c r="J653" i="18" s="1"/>
  <c r="G653" i="18"/>
  <c r="M653" i="18"/>
  <c r="O653" i="18"/>
  <c r="M657" i="18"/>
  <c r="E657" i="18"/>
  <c r="O657" i="18"/>
  <c r="F657" i="18"/>
  <c r="N657" i="18"/>
  <c r="L657" i="18"/>
  <c r="I657" i="18"/>
  <c r="J657" i="18" s="1"/>
  <c r="R657" i="18"/>
  <c r="R669" i="18"/>
  <c r="A669" i="18"/>
  <c r="N669" i="18"/>
  <c r="E669" i="18"/>
  <c r="M669" i="18"/>
  <c r="L669" i="18"/>
  <c r="H669" i="18"/>
  <c r="I669" i="18" s="1"/>
  <c r="J669" i="18" s="1"/>
  <c r="P669" i="18" s="1"/>
  <c r="N8" i="19"/>
  <c r="O607" i="18"/>
  <c r="G607" i="18"/>
  <c r="K607" i="18"/>
  <c r="I607" i="18" s="1"/>
  <c r="J607" i="18" s="1"/>
  <c r="M617" i="18"/>
  <c r="E617" i="18"/>
  <c r="K617" i="18"/>
  <c r="I617" i="18" s="1"/>
  <c r="J617" i="18" s="1"/>
  <c r="P617" i="18" s="1"/>
  <c r="R629" i="18"/>
  <c r="A629" i="18"/>
  <c r="K629" i="18"/>
  <c r="I629" i="18" s="1"/>
  <c r="J629" i="18" s="1"/>
  <c r="P629" i="18" s="1"/>
  <c r="E632" i="18"/>
  <c r="O632" i="18"/>
  <c r="O639" i="18"/>
  <c r="G639" i="18"/>
  <c r="K639" i="18"/>
  <c r="I639" i="18" s="1"/>
  <c r="J639" i="18" s="1"/>
  <c r="E642" i="18"/>
  <c r="N642" i="18"/>
  <c r="E643" i="18"/>
  <c r="N643" i="18"/>
  <c r="F645" i="18"/>
  <c r="G646" i="18"/>
  <c r="R646" i="18"/>
  <c r="M649" i="18"/>
  <c r="E649" i="18"/>
  <c r="K649" i="18"/>
  <c r="I649" i="18" s="1"/>
  <c r="J649" i="18" s="1"/>
  <c r="P649" i="18" s="1"/>
  <c r="E654" i="18"/>
  <c r="N654" i="18"/>
  <c r="H656" i="18"/>
  <c r="R661" i="18"/>
  <c r="A661" i="18"/>
  <c r="K661" i="18"/>
  <c r="I661" i="18" s="1"/>
  <c r="J661" i="18" s="1"/>
  <c r="P661" i="18" s="1"/>
  <c r="E664" i="18"/>
  <c r="O664" i="18"/>
  <c r="G666" i="18"/>
  <c r="G667" i="18"/>
  <c r="O671" i="18"/>
  <c r="G671" i="18"/>
  <c r="K671" i="18"/>
  <c r="I671" i="18" s="1"/>
  <c r="J671" i="18" s="1"/>
  <c r="E674" i="18"/>
  <c r="N674" i="18"/>
  <c r="F675" i="18"/>
  <c r="F679" i="18"/>
  <c r="R690" i="18"/>
  <c r="A690" i="18"/>
  <c r="H690" i="18"/>
  <c r="I690" i="18" s="1"/>
  <c r="J690" i="18" s="1"/>
  <c r="O690" i="18"/>
  <c r="G690" i="18"/>
  <c r="L690" i="18"/>
  <c r="N690" i="18"/>
  <c r="F694" i="18"/>
  <c r="N700" i="18"/>
  <c r="F700" i="18"/>
  <c r="R700" i="18"/>
  <c r="H700" i="18"/>
  <c r="I700" i="18" s="1"/>
  <c r="J700" i="18" s="1"/>
  <c r="P700" i="18" s="1"/>
  <c r="G700" i="18"/>
  <c r="L700" i="18"/>
  <c r="K646" i="18"/>
  <c r="I646" i="18" s="1"/>
  <c r="J646" i="18" s="1"/>
  <c r="P646" i="18" s="1"/>
  <c r="N656" i="18"/>
  <c r="F656" i="18"/>
  <c r="K656" i="18"/>
  <c r="M686" i="18"/>
  <c r="E686" i="18"/>
  <c r="L686" i="18"/>
  <c r="K686" i="18"/>
  <c r="H686" i="18"/>
  <c r="O686" i="18"/>
  <c r="N693" i="18"/>
  <c r="F693" i="18"/>
  <c r="M693" i="18"/>
  <c r="E693" i="18"/>
  <c r="L693" i="18"/>
  <c r="R693" i="18"/>
  <c r="I693" i="18"/>
  <c r="J693" i="18" s="1"/>
  <c r="P693" i="18" s="1"/>
  <c r="A693" i="18"/>
  <c r="O623" i="18"/>
  <c r="G623" i="18"/>
  <c r="K623" i="18"/>
  <c r="A632" i="18"/>
  <c r="M633" i="18"/>
  <c r="E633" i="18"/>
  <c r="K633" i="18"/>
  <c r="I633" i="18" s="1"/>
  <c r="J633" i="18" s="1"/>
  <c r="P633" i="18" s="1"/>
  <c r="A642" i="18"/>
  <c r="I642" i="18"/>
  <c r="J642" i="18" s="1"/>
  <c r="P642" i="18" s="1"/>
  <c r="A643" i="18"/>
  <c r="I643" i="18"/>
  <c r="J643" i="18" s="1"/>
  <c r="P643" i="18" s="1"/>
  <c r="R645" i="18"/>
  <c r="A645" i="18"/>
  <c r="K645" i="18"/>
  <c r="I645" i="18" s="1"/>
  <c r="J645" i="18" s="1"/>
  <c r="P645" i="18" s="1"/>
  <c r="L646" i="18"/>
  <c r="O655" i="18"/>
  <c r="G655" i="18"/>
  <c r="K655" i="18"/>
  <c r="I655" i="18" s="1"/>
  <c r="J655" i="18" s="1"/>
  <c r="L656" i="18"/>
  <c r="A664" i="18"/>
  <c r="M665" i="18"/>
  <c r="E665" i="18"/>
  <c r="K665" i="18"/>
  <c r="I665" i="18" s="1"/>
  <c r="J665" i="18" s="1"/>
  <c r="P665" i="18" s="1"/>
  <c r="K666" i="18"/>
  <c r="I666" i="18" s="1"/>
  <c r="J666" i="18" s="1"/>
  <c r="P666" i="18" s="1"/>
  <c r="L667" i="18"/>
  <c r="O675" i="18"/>
  <c r="G675" i="18"/>
  <c r="K675" i="18"/>
  <c r="I675" i="18" s="1"/>
  <c r="J675" i="18" s="1"/>
  <c r="L675" i="18"/>
  <c r="K679" i="18"/>
  <c r="I679" i="18" s="1"/>
  <c r="J679" i="18" s="1"/>
  <c r="O679" i="18"/>
  <c r="G679" i="18"/>
  <c r="L679" i="18"/>
  <c r="R686" i="18"/>
  <c r="A694" i="18"/>
  <c r="N632" i="18"/>
  <c r="F632" i="18"/>
  <c r="K632" i="18"/>
  <c r="I632" i="18" s="1"/>
  <c r="J632" i="18" s="1"/>
  <c r="M646" i="18"/>
  <c r="K654" i="18"/>
  <c r="I654" i="18" s="1"/>
  <c r="J654" i="18" s="1"/>
  <c r="P654" i="18" s="1"/>
  <c r="L655" i="18"/>
  <c r="M656" i="18"/>
  <c r="N664" i="18"/>
  <c r="F664" i="18"/>
  <c r="K664" i="18"/>
  <c r="I664" i="18" s="1"/>
  <c r="J664" i="18" s="1"/>
  <c r="L665" i="18"/>
  <c r="M666" i="18"/>
  <c r="M667" i="18"/>
  <c r="M675" i="18"/>
  <c r="M679" i="18"/>
  <c r="M694" i="18"/>
  <c r="E694" i="18"/>
  <c r="L694" i="18"/>
  <c r="K694" i="18"/>
  <c r="H694" i="18"/>
  <c r="O694" i="18"/>
  <c r="F680" i="18"/>
  <c r="N680" i="18"/>
  <c r="E681" i="18"/>
  <c r="M681" i="18"/>
  <c r="G687" i="18"/>
  <c r="O687" i="18"/>
  <c r="F688" i="18"/>
  <c r="N688" i="18"/>
  <c r="E689" i="18"/>
  <c r="M689" i="18"/>
  <c r="G695" i="18"/>
  <c r="O699" i="18"/>
  <c r="G699" i="18"/>
  <c r="K699" i="18"/>
  <c r="A681" i="18"/>
  <c r="I681" i="18"/>
  <c r="J681" i="18" s="1"/>
  <c r="R681" i="18"/>
  <c r="K687" i="18"/>
  <c r="A689" i="18"/>
  <c r="R689" i="18"/>
  <c r="L695" i="18"/>
  <c r="N10" i="19"/>
  <c r="M695" i="18"/>
  <c r="N12" i="19"/>
  <c r="L19" i="11"/>
  <c r="L14" i="11"/>
  <c r="L13" i="11"/>
  <c r="L11" i="11"/>
  <c r="L9" i="11"/>
  <c r="K4" i="11"/>
  <c r="K3" i="11"/>
  <c r="L700" i="10"/>
  <c r="D700" i="10"/>
  <c r="C700" i="10"/>
  <c r="B700" i="10"/>
  <c r="M699" i="10"/>
  <c r="L699" i="10"/>
  <c r="D699" i="10"/>
  <c r="C699" i="10"/>
  <c r="B699" i="10"/>
  <c r="D698" i="10"/>
  <c r="C698" i="10"/>
  <c r="B698" i="10"/>
  <c r="O698" i="10" s="1"/>
  <c r="G697" i="10"/>
  <c r="D697" i="10"/>
  <c r="C697" i="10"/>
  <c r="B697" i="10"/>
  <c r="H696" i="10"/>
  <c r="D696" i="10"/>
  <c r="C696" i="10"/>
  <c r="B696" i="10"/>
  <c r="R696" i="10" s="1"/>
  <c r="R695" i="10"/>
  <c r="O695" i="10"/>
  <c r="K695" i="10"/>
  <c r="H695" i="10"/>
  <c r="D695" i="10"/>
  <c r="C695" i="10"/>
  <c r="B695" i="10"/>
  <c r="N695" i="10" s="1"/>
  <c r="D694" i="10"/>
  <c r="C694" i="10"/>
  <c r="B694" i="10"/>
  <c r="O694" i="10" s="1"/>
  <c r="O693" i="10"/>
  <c r="M693" i="10"/>
  <c r="K693" i="10"/>
  <c r="E693" i="10"/>
  <c r="D693" i="10"/>
  <c r="C693" i="10"/>
  <c r="B693" i="10"/>
  <c r="L693" i="10" s="1"/>
  <c r="A693" i="10"/>
  <c r="D692" i="10"/>
  <c r="C692" i="10"/>
  <c r="B692" i="10"/>
  <c r="D691" i="10"/>
  <c r="C691" i="10"/>
  <c r="B691" i="10"/>
  <c r="E691" i="10" s="1"/>
  <c r="D690" i="10"/>
  <c r="C690" i="10"/>
  <c r="B690" i="10"/>
  <c r="O690" i="10" s="1"/>
  <c r="R689" i="10"/>
  <c r="G689" i="10"/>
  <c r="D689" i="10"/>
  <c r="C689" i="10"/>
  <c r="B689" i="10"/>
  <c r="H688" i="10"/>
  <c r="D688" i="10"/>
  <c r="C688" i="10"/>
  <c r="B688" i="10"/>
  <c r="R688" i="10" s="1"/>
  <c r="R687" i="10"/>
  <c r="O687" i="10"/>
  <c r="K687" i="10"/>
  <c r="H687" i="10"/>
  <c r="D687" i="10"/>
  <c r="C687" i="10"/>
  <c r="B687" i="10"/>
  <c r="N687" i="10" s="1"/>
  <c r="D686" i="10"/>
  <c r="C686" i="10"/>
  <c r="B686" i="10"/>
  <c r="O686" i="10" s="1"/>
  <c r="O685" i="10"/>
  <c r="M685" i="10"/>
  <c r="K685" i="10"/>
  <c r="E685" i="10"/>
  <c r="D685" i="10"/>
  <c r="C685" i="10"/>
  <c r="B685" i="10"/>
  <c r="L685" i="10" s="1"/>
  <c r="A685" i="10"/>
  <c r="D684" i="10"/>
  <c r="C684" i="10"/>
  <c r="B684" i="10"/>
  <c r="L684" i="10" s="1"/>
  <c r="E683" i="10"/>
  <c r="D683" i="10"/>
  <c r="C683" i="10"/>
  <c r="B683" i="10"/>
  <c r="M683" i="10" s="1"/>
  <c r="A683" i="10"/>
  <c r="D682" i="10"/>
  <c r="C682" i="10"/>
  <c r="B682" i="10"/>
  <c r="O682" i="10" s="1"/>
  <c r="R681" i="10"/>
  <c r="D681" i="10"/>
  <c r="C681" i="10"/>
  <c r="B681" i="10"/>
  <c r="H680" i="10"/>
  <c r="D680" i="10"/>
  <c r="C680" i="10"/>
  <c r="B680" i="10"/>
  <c r="R680" i="10" s="1"/>
  <c r="R679" i="10"/>
  <c r="O679" i="10"/>
  <c r="K679" i="10"/>
  <c r="H679" i="10"/>
  <c r="D679" i="10"/>
  <c r="C679" i="10"/>
  <c r="B679" i="10"/>
  <c r="N679" i="10" s="1"/>
  <c r="D678" i="10"/>
  <c r="C678" i="10"/>
  <c r="B678" i="10"/>
  <c r="O678" i="10" s="1"/>
  <c r="O677" i="10"/>
  <c r="M677" i="10"/>
  <c r="K677" i="10"/>
  <c r="E677" i="10"/>
  <c r="D677" i="10"/>
  <c r="C677" i="10"/>
  <c r="B677" i="10"/>
  <c r="L677" i="10" s="1"/>
  <c r="A677" i="10"/>
  <c r="L676" i="10"/>
  <c r="D676" i="10"/>
  <c r="C676" i="10"/>
  <c r="B676" i="10"/>
  <c r="M675" i="10"/>
  <c r="L675" i="10"/>
  <c r="E675" i="10"/>
  <c r="D675" i="10"/>
  <c r="C675" i="10"/>
  <c r="B675" i="10"/>
  <c r="A675" i="10"/>
  <c r="D674" i="10"/>
  <c r="C674" i="10"/>
  <c r="B674" i="10"/>
  <c r="O674" i="10" s="1"/>
  <c r="D673" i="10"/>
  <c r="C673" i="10"/>
  <c r="B673" i="10"/>
  <c r="R673" i="10" s="1"/>
  <c r="H672" i="10"/>
  <c r="D672" i="10"/>
  <c r="C672" i="10"/>
  <c r="B672" i="10"/>
  <c r="R672" i="10" s="1"/>
  <c r="R671" i="10"/>
  <c r="O671" i="10"/>
  <c r="K671" i="10"/>
  <c r="H671" i="10"/>
  <c r="D671" i="10"/>
  <c r="C671" i="10"/>
  <c r="B671" i="10"/>
  <c r="N671" i="10" s="1"/>
  <c r="D670" i="10"/>
  <c r="C670" i="10"/>
  <c r="B670" i="10"/>
  <c r="N670" i="10" s="1"/>
  <c r="R669" i="10"/>
  <c r="G669" i="10"/>
  <c r="D669" i="10"/>
  <c r="C669" i="10"/>
  <c r="B669" i="10"/>
  <c r="H668" i="10"/>
  <c r="D668" i="10"/>
  <c r="C668" i="10"/>
  <c r="B668" i="10"/>
  <c r="R668" i="10" s="1"/>
  <c r="R667" i="10"/>
  <c r="O667" i="10"/>
  <c r="K667" i="10"/>
  <c r="H667" i="10"/>
  <c r="D667" i="10"/>
  <c r="C667" i="10"/>
  <c r="B667" i="10"/>
  <c r="N667" i="10" s="1"/>
  <c r="N666" i="10"/>
  <c r="D666" i="10"/>
  <c r="C666" i="10"/>
  <c r="B666" i="10"/>
  <c r="D665" i="10"/>
  <c r="C665" i="10"/>
  <c r="B665" i="10"/>
  <c r="G665" i="10" s="1"/>
  <c r="D664" i="10"/>
  <c r="C664" i="10"/>
  <c r="B664" i="10"/>
  <c r="R664" i="10" s="1"/>
  <c r="G663" i="10"/>
  <c r="D663" i="10"/>
  <c r="C663" i="10"/>
  <c r="B663" i="10"/>
  <c r="O663" i="10" s="1"/>
  <c r="F662" i="10"/>
  <c r="D662" i="10"/>
  <c r="C662" i="10"/>
  <c r="B662" i="10"/>
  <c r="N662" i="10" s="1"/>
  <c r="R661" i="10"/>
  <c r="O661" i="10"/>
  <c r="E661" i="10"/>
  <c r="D661" i="10"/>
  <c r="C661" i="10"/>
  <c r="B661" i="10"/>
  <c r="A661" i="10"/>
  <c r="D660" i="10"/>
  <c r="C660" i="10"/>
  <c r="B660" i="10"/>
  <c r="R660" i="10" s="1"/>
  <c r="O659" i="10"/>
  <c r="M659" i="10"/>
  <c r="D659" i="10"/>
  <c r="C659" i="10"/>
  <c r="B659" i="10"/>
  <c r="D658" i="10"/>
  <c r="C658" i="10"/>
  <c r="B658" i="10"/>
  <c r="F658" i="10" s="1"/>
  <c r="O657" i="10"/>
  <c r="M657" i="10"/>
  <c r="K657" i="10"/>
  <c r="E657" i="10"/>
  <c r="D657" i="10"/>
  <c r="C657" i="10"/>
  <c r="B657" i="10"/>
  <c r="L657" i="10" s="1"/>
  <c r="A657" i="10"/>
  <c r="N656" i="10"/>
  <c r="D656" i="10"/>
  <c r="C656" i="10"/>
  <c r="B656" i="10"/>
  <c r="L656" i="10" s="1"/>
  <c r="G655" i="10"/>
  <c r="D655" i="10"/>
  <c r="C655" i="10"/>
  <c r="B655" i="10"/>
  <c r="O655" i="10" s="1"/>
  <c r="D654" i="10"/>
  <c r="C654" i="10"/>
  <c r="B654" i="10"/>
  <c r="M653" i="10"/>
  <c r="K653" i="10"/>
  <c r="D653" i="10"/>
  <c r="C653" i="10"/>
  <c r="B653" i="10"/>
  <c r="L653" i="10" s="1"/>
  <c r="D652" i="10"/>
  <c r="C652" i="10"/>
  <c r="B652" i="10"/>
  <c r="O651" i="10"/>
  <c r="M651" i="10"/>
  <c r="D651" i="10"/>
  <c r="C651" i="10"/>
  <c r="B651" i="10"/>
  <c r="F650" i="10"/>
  <c r="D650" i="10"/>
  <c r="C650" i="10"/>
  <c r="B650" i="10"/>
  <c r="N650" i="10" s="1"/>
  <c r="D649" i="10"/>
  <c r="C649" i="10"/>
  <c r="B649" i="10"/>
  <c r="G649" i="10" s="1"/>
  <c r="N648" i="10"/>
  <c r="K648" i="10"/>
  <c r="D648" i="10"/>
  <c r="C648" i="10"/>
  <c r="B648" i="10"/>
  <c r="H648" i="10" s="1"/>
  <c r="D647" i="10"/>
  <c r="C647" i="10"/>
  <c r="B647" i="10"/>
  <c r="G647" i="10" s="1"/>
  <c r="D646" i="10"/>
  <c r="C646" i="10"/>
  <c r="B646" i="10"/>
  <c r="O645" i="10"/>
  <c r="E645" i="10"/>
  <c r="D645" i="10"/>
  <c r="C645" i="10"/>
  <c r="B645" i="10"/>
  <c r="N645" i="10" s="1"/>
  <c r="A645" i="10"/>
  <c r="D644" i="10"/>
  <c r="C644" i="10"/>
  <c r="B644" i="10"/>
  <c r="F644" i="10" s="1"/>
  <c r="D643" i="10"/>
  <c r="C643" i="10"/>
  <c r="B643" i="10"/>
  <c r="E643" i="10" s="1"/>
  <c r="D642" i="10"/>
  <c r="C642" i="10"/>
  <c r="B642" i="10"/>
  <c r="N642" i="10" s="1"/>
  <c r="D641" i="10"/>
  <c r="C641" i="10"/>
  <c r="B641" i="10"/>
  <c r="N640" i="10"/>
  <c r="K640" i="10"/>
  <c r="D640" i="10"/>
  <c r="C640" i="10"/>
  <c r="B640" i="10"/>
  <c r="H640" i="10" s="1"/>
  <c r="G639" i="10"/>
  <c r="D639" i="10"/>
  <c r="C639" i="10"/>
  <c r="B639" i="10"/>
  <c r="O639" i="10" s="1"/>
  <c r="D638" i="10"/>
  <c r="C638" i="10"/>
  <c r="B638" i="10"/>
  <c r="O637" i="10"/>
  <c r="E637" i="10"/>
  <c r="D637" i="10"/>
  <c r="C637" i="10"/>
  <c r="B637" i="10"/>
  <c r="N637" i="10" s="1"/>
  <c r="A637" i="10"/>
  <c r="D636" i="10"/>
  <c r="C636" i="10"/>
  <c r="B636" i="10"/>
  <c r="F636" i="10" s="1"/>
  <c r="E635" i="10"/>
  <c r="D635" i="10"/>
  <c r="C635" i="10"/>
  <c r="B635" i="10"/>
  <c r="G635" i="10" s="1"/>
  <c r="A635" i="10"/>
  <c r="D634" i="10"/>
  <c r="C634" i="10"/>
  <c r="B634" i="10"/>
  <c r="N634" i="10" s="1"/>
  <c r="D633" i="10"/>
  <c r="C633" i="10"/>
  <c r="B633" i="10"/>
  <c r="N632" i="10"/>
  <c r="K632" i="10"/>
  <c r="D632" i="10"/>
  <c r="C632" i="10"/>
  <c r="B632" i="10"/>
  <c r="H632" i="10" s="1"/>
  <c r="O631" i="10"/>
  <c r="M631" i="10"/>
  <c r="G631" i="10"/>
  <c r="D631" i="10"/>
  <c r="C631" i="10"/>
  <c r="B631" i="10"/>
  <c r="D630" i="10"/>
  <c r="C630" i="10"/>
  <c r="B630" i="10"/>
  <c r="O629" i="10"/>
  <c r="E629" i="10"/>
  <c r="D629" i="10"/>
  <c r="C629" i="10"/>
  <c r="B629" i="10"/>
  <c r="N629" i="10" s="1"/>
  <c r="A629" i="10"/>
  <c r="K628" i="10"/>
  <c r="D628" i="10"/>
  <c r="C628" i="10"/>
  <c r="B628" i="10"/>
  <c r="F628" i="10" s="1"/>
  <c r="M627" i="10"/>
  <c r="L627" i="10"/>
  <c r="E627" i="10"/>
  <c r="D627" i="10"/>
  <c r="C627" i="10"/>
  <c r="B627" i="10"/>
  <c r="A627" i="10"/>
  <c r="D626" i="10"/>
  <c r="C626" i="10"/>
  <c r="B626" i="10"/>
  <c r="N626" i="10" s="1"/>
  <c r="D625" i="10"/>
  <c r="C625" i="10"/>
  <c r="B625" i="10"/>
  <c r="N624" i="10"/>
  <c r="K624" i="10"/>
  <c r="D624" i="10"/>
  <c r="C624" i="10"/>
  <c r="B624" i="10"/>
  <c r="H624" i="10" s="1"/>
  <c r="D623" i="10"/>
  <c r="C623" i="10"/>
  <c r="B623" i="10"/>
  <c r="N623" i="10" s="1"/>
  <c r="D622" i="10"/>
  <c r="C622" i="10"/>
  <c r="B622" i="10"/>
  <c r="L622" i="10" s="1"/>
  <c r="H621" i="10"/>
  <c r="D621" i="10"/>
  <c r="C621" i="10"/>
  <c r="B621" i="10"/>
  <c r="E620" i="10"/>
  <c r="D620" i="10"/>
  <c r="C620" i="10"/>
  <c r="B620" i="10"/>
  <c r="A620" i="10"/>
  <c r="D619" i="10"/>
  <c r="C619" i="10"/>
  <c r="B619" i="10"/>
  <c r="R619" i="10" s="1"/>
  <c r="R618" i="10"/>
  <c r="O618" i="10"/>
  <c r="L618" i="10"/>
  <c r="K618" i="10"/>
  <c r="H618" i="10"/>
  <c r="E618" i="10"/>
  <c r="D618" i="10"/>
  <c r="C618" i="10"/>
  <c r="B618" i="10"/>
  <c r="N618" i="10" s="1"/>
  <c r="A618" i="10"/>
  <c r="E617" i="10"/>
  <c r="D617" i="10"/>
  <c r="C617" i="10"/>
  <c r="B617" i="10"/>
  <c r="A617" i="10"/>
  <c r="R616" i="10"/>
  <c r="E616" i="10"/>
  <c r="D616" i="10"/>
  <c r="C616" i="10"/>
  <c r="B616" i="10"/>
  <c r="L616" i="10" s="1"/>
  <c r="A616" i="10"/>
  <c r="D615" i="10"/>
  <c r="C615" i="10"/>
  <c r="B615" i="10"/>
  <c r="R615" i="10" s="1"/>
  <c r="R614" i="10"/>
  <c r="O614" i="10"/>
  <c r="K614" i="10"/>
  <c r="H614" i="10"/>
  <c r="D614" i="10"/>
  <c r="C614" i="10"/>
  <c r="B614" i="10"/>
  <c r="N614" i="10" s="1"/>
  <c r="R613" i="10"/>
  <c r="M613" i="10"/>
  <c r="L613" i="10"/>
  <c r="E613" i="10"/>
  <c r="D613" i="10"/>
  <c r="C613" i="10"/>
  <c r="B613" i="10"/>
  <c r="O613" i="10" s="1"/>
  <c r="A613" i="10"/>
  <c r="R612" i="10"/>
  <c r="D612" i="10"/>
  <c r="C612" i="10"/>
  <c r="B612" i="10"/>
  <c r="L612" i="10" s="1"/>
  <c r="D611" i="10"/>
  <c r="C611" i="10"/>
  <c r="B611" i="10"/>
  <c r="R611" i="10" s="1"/>
  <c r="O610" i="10"/>
  <c r="M610" i="10"/>
  <c r="G610" i="10"/>
  <c r="D610" i="10"/>
  <c r="C610" i="10"/>
  <c r="B610" i="10"/>
  <c r="M609" i="10"/>
  <c r="L609" i="10"/>
  <c r="D609" i="10"/>
  <c r="C609" i="10"/>
  <c r="B609" i="10"/>
  <c r="O609" i="10" s="1"/>
  <c r="D608" i="10"/>
  <c r="C608" i="10"/>
  <c r="B608" i="10"/>
  <c r="M608" i="10" s="1"/>
  <c r="D607" i="10"/>
  <c r="C607" i="10"/>
  <c r="B607" i="10"/>
  <c r="R607" i="10" s="1"/>
  <c r="M606" i="10"/>
  <c r="L606" i="10"/>
  <c r="E606" i="10"/>
  <c r="D606" i="10"/>
  <c r="C606" i="10"/>
  <c r="B606" i="10"/>
  <c r="A606" i="10"/>
  <c r="D605" i="10"/>
  <c r="C605" i="10"/>
  <c r="B605" i="10"/>
  <c r="H605" i="10" s="1"/>
  <c r="D604" i="10"/>
  <c r="C604" i="10"/>
  <c r="B604" i="10"/>
  <c r="D603" i="10"/>
  <c r="C603" i="10"/>
  <c r="B603" i="10"/>
  <c r="R603" i="10" s="1"/>
  <c r="R602" i="10"/>
  <c r="O602" i="10"/>
  <c r="L602" i="10"/>
  <c r="K602" i="10"/>
  <c r="H602" i="10"/>
  <c r="E602" i="10"/>
  <c r="D602" i="10"/>
  <c r="C602" i="10"/>
  <c r="B602" i="10"/>
  <c r="N602" i="10" s="1"/>
  <c r="A602" i="10"/>
  <c r="R601" i="10"/>
  <c r="D601" i="10"/>
  <c r="C601" i="10"/>
  <c r="B601" i="10"/>
  <c r="R600" i="10"/>
  <c r="E600" i="10"/>
  <c r="D600" i="10"/>
  <c r="C600" i="10"/>
  <c r="B600" i="10"/>
  <c r="L600" i="10" s="1"/>
  <c r="A600" i="10"/>
  <c r="D599" i="10"/>
  <c r="C599" i="10"/>
  <c r="B599" i="10"/>
  <c r="R599" i="10" s="1"/>
  <c r="R598" i="10"/>
  <c r="O598" i="10"/>
  <c r="K598" i="10"/>
  <c r="H598" i="10"/>
  <c r="D598" i="10"/>
  <c r="C598" i="10"/>
  <c r="B598" i="10"/>
  <c r="N598" i="10" s="1"/>
  <c r="R597" i="10"/>
  <c r="M597" i="10"/>
  <c r="L597" i="10"/>
  <c r="E597" i="10"/>
  <c r="D597" i="10"/>
  <c r="C597" i="10"/>
  <c r="B597" i="10"/>
  <c r="O597" i="10" s="1"/>
  <c r="A597" i="10"/>
  <c r="R596" i="10"/>
  <c r="D596" i="10"/>
  <c r="C596" i="10"/>
  <c r="B596" i="10"/>
  <c r="L596" i="10" s="1"/>
  <c r="D595" i="10"/>
  <c r="C595" i="10"/>
  <c r="B595" i="10"/>
  <c r="R595" i="10" s="1"/>
  <c r="D594" i="10"/>
  <c r="C594" i="10"/>
  <c r="B594" i="10"/>
  <c r="M594" i="10" s="1"/>
  <c r="M593" i="10"/>
  <c r="L593" i="10"/>
  <c r="D593" i="10"/>
  <c r="C593" i="10"/>
  <c r="B593" i="10"/>
  <c r="O593" i="10" s="1"/>
  <c r="M592" i="10"/>
  <c r="D592" i="10"/>
  <c r="C592" i="10"/>
  <c r="B592" i="10"/>
  <c r="D591" i="10"/>
  <c r="C591" i="10"/>
  <c r="B591" i="10"/>
  <c r="R591" i="10" s="1"/>
  <c r="D590" i="10"/>
  <c r="C590" i="10"/>
  <c r="B590" i="10"/>
  <c r="E590" i="10" s="1"/>
  <c r="H589" i="10"/>
  <c r="D589" i="10"/>
  <c r="C589" i="10"/>
  <c r="B589" i="10"/>
  <c r="E588" i="10"/>
  <c r="D588" i="10"/>
  <c r="C588" i="10"/>
  <c r="B588" i="10"/>
  <c r="A588" i="10"/>
  <c r="D587" i="10"/>
  <c r="C587" i="10"/>
  <c r="B587" i="10"/>
  <c r="R587" i="10" s="1"/>
  <c r="R586" i="10"/>
  <c r="O586" i="10"/>
  <c r="L586" i="10"/>
  <c r="K586" i="10"/>
  <c r="H586" i="10"/>
  <c r="E586" i="10"/>
  <c r="D586" i="10"/>
  <c r="C586" i="10"/>
  <c r="B586" i="10"/>
  <c r="N586" i="10" s="1"/>
  <c r="A586" i="10"/>
  <c r="E585" i="10"/>
  <c r="D585" i="10"/>
  <c r="C585" i="10"/>
  <c r="B585" i="10"/>
  <c r="A585" i="10"/>
  <c r="R584" i="10"/>
  <c r="E584" i="10"/>
  <c r="D584" i="10"/>
  <c r="C584" i="10"/>
  <c r="B584" i="10"/>
  <c r="L584" i="10" s="1"/>
  <c r="A584" i="10"/>
  <c r="D583" i="10"/>
  <c r="C583" i="10"/>
  <c r="B583" i="10"/>
  <c r="R583" i="10" s="1"/>
  <c r="R582" i="10"/>
  <c r="O582" i="10"/>
  <c r="K582" i="10"/>
  <c r="H582" i="10"/>
  <c r="D582" i="10"/>
  <c r="C582" i="10"/>
  <c r="B582" i="10"/>
  <c r="N582" i="10" s="1"/>
  <c r="R581" i="10"/>
  <c r="M581" i="10"/>
  <c r="L581" i="10"/>
  <c r="E581" i="10"/>
  <c r="D581" i="10"/>
  <c r="C581" i="10"/>
  <c r="B581" i="10"/>
  <c r="O581" i="10" s="1"/>
  <c r="A581" i="10"/>
  <c r="R580" i="10"/>
  <c r="D580" i="10"/>
  <c r="C580" i="10"/>
  <c r="B580" i="10"/>
  <c r="L580" i="10" s="1"/>
  <c r="D579" i="10"/>
  <c r="C579" i="10"/>
  <c r="B579" i="10"/>
  <c r="F579" i="10" s="1"/>
  <c r="O578" i="10"/>
  <c r="M578" i="10"/>
  <c r="G578" i="10"/>
  <c r="D578" i="10"/>
  <c r="C578" i="10"/>
  <c r="B578" i="10"/>
  <c r="M577" i="10"/>
  <c r="L577" i="10"/>
  <c r="D577" i="10"/>
  <c r="C577" i="10"/>
  <c r="B577" i="10"/>
  <c r="O577" i="10" s="1"/>
  <c r="D576" i="10"/>
  <c r="C576" i="10"/>
  <c r="B576" i="10"/>
  <c r="M576" i="10" s="1"/>
  <c r="D575" i="10"/>
  <c r="C575" i="10"/>
  <c r="B575" i="10"/>
  <c r="F575" i="10" s="1"/>
  <c r="O574" i="10"/>
  <c r="M574" i="10"/>
  <c r="G574" i="10"/>
  <c r="D574" i="10"/>
  <c r="C574" i="10"/>
  <c r="B574" i="10"/>
  <c r="M573" i="10"/>
  <c r="L573" i="10"/>
  <c r="D573" i="10"/>
  <c r="C573" i="10"/>
  <c r="B573" i="10"/>
  <c r="O573" i="10" s="1"/>
  <c r="D572" i="10"/>
  <c r="C572" i="10"/>
  <c r="B572" i="10"/>
  <c r="M572" i="10" s="1"/>
  <c r="D571" i="10"/>
  <c r="C571" i="10"/>
  <c r="B571" i="10"/>
  <c r="F571" i="10" s="1"/>
  <c r="O570" i="10"/>
  <c r="M570" i="10"/>
  <c r="G570" i="10"/>
  <c r="D570" i="10"/>
  <c r="C570" i="10"/>
  <c r="B570" i="10"/>
  <c r="M569" i="10"/>
  <c r="L569" i="10"/>
  <c r="D569" i="10"/>
  <c r="C569" i="10"/>
  <c r="B569" i="10"/>
  <c r="O569" i="10" s="1"/>
  <c r="D568" i="10"/>
  <c r="C568" i="10"/>
  <c r="B568" i="10"/>
  <c r="M568" i="10" s="1"/>
  <c r="D567" i="10"/>
  <c r="C567" i="10"/>
  <c r="B567" i="10"/>
  <c r="AD25" i="10"/>
  <c r="AC25" i="10"/>
  <c r="AB25" i="10"/>
  <c r="Y25" i="10"/>
  <c r="AE23" i="10"/>
  <c r="Y23" i="10"/>
  <c r="S17" i="10"/>
  <c r="AD23" i="10" s="1"/>
  <c r="V15" i="10"/>
  <c r="L18" i="11" s="1"/>
  <c r="U15" i="10"/>
  <c r="AC23" i="10" s="1"/>
  <c r="T15" i="10"/>
  <c r="AB23" i="10" s="1"/>
  <c r="V13" i="10"/>
  <c r="L17" i="11" s="1"/>
  <c r="U13" i="10"/>
  <c r="Z25" i="10" s="1"/>
  <c r="T13" i="10"/>
  <c r="S13" i="10"/>
  <c r="X25" i="10" s="1"/>
  <c r="U11" i="10"/>
  <c r="L16" i="11" s="1"/>
  <c r="S11" i="10"/>
  <c r="X23" i="10" s="1"/>
  <c r="V5" i="10"/>
  <c r="P806" i="9"/>
  <c r="N806" i="9"/>
  <c r="P805" i="9"/>
  <c r="N805" i="9"/>
  <c r="P804" i="9"/>
  <c r="N804" i="9"/>
  <c r="P803" i="9"/>
  <c r="N803" i="9"/>
  <c r="P802" i="9"/>
  <c r="N802" i="9"/>
  <c r="P801" i="9"/>
  <c r="N801" i="9"/>
  <c r="P800" i="9"/>
  <c r="N800" i="9"/>
  <c r="P799" i="9"/>
  <c r="N799" i="9"/>
  <c r="P798" i="9"/>
  <c r="N798" i="9"/>
  <c r="P797" i="9"/>
  <c r="N797" i="9"/>
  <c r="P796" i="9"/>
  <c r="N796" i="9"/>
  <c r="P795" i="9"/>
  <c r="N795" i="9"/>
  <c r="P794" i="9"/>
  <c r="N794" i="9"/>
  <c r="P793" i="9"/>
  <c r="N793" i="9"/>
  <c r="P792" i="9"/>
  <c r="N792" i="9"/>
  <c r="P791" i="9"/>
  <c r="N791" i="9"/>
  <c r="P572" i="9"/>
  <c r="N572" i="9"/>
  <c r="L572" i="9"/>
  <c r="K572" i="9"/>
  <c r="J572" i="9"/>
  <c r="P571" i="9"/>
  <c r="N571" i="9"/>
  <c r="L571" i="9"/>
  <c r="K571" i="9"/>
  <c r="J571" i="9"/>
  <c r="P570" i="9"/>
  <c r="N570" i="9"/>
  <c r="L570" i="9"/>
  <c r="K570" i="9"/>
  <c r="J570" i="9"/>
  <c r="P569" i="9"/>
  <c r="N569" i="9"/>
  <c r="L569" i="9"/>
  <c r="K569" i="9"/>
  <c r="J569" i="9"/>
  <c r="P568" i="9"/>
  <c r="N568" i="9"/>
  <c r="L568" i="9"/>
  <c r="K568" i="9"/>
  <c r="J568" i="9"/>
  <c r="P567" i="9"/>
  <c r="N567" i="9"/>
  <c r="L567" i="9"/>
  <c r="K567" i="9"/>
  <c r="J567" i="9"/>
  <c r="P566" i="9"/>
  <c r="N566" i="9"/>
  <c r="L566" i="9"/>
  <c r="K566" i="9"/>
  <c r="J566" i="9"/>
  <c r="P565" i="9"/>
  <c r="N565" i="9"/>
  <c r="L565" i="9"/>
  <c r="K565" i="9"/>
  <c r="J565" i="9"/>
  <c r="P564" i="9"/>
  <c r="N564" i="9"/>
  <c r="L564" i="9"/>
  <c r="K564" i="9"/>
  <c r="J564" i="9"/>
  <c r="P563" i="9"/>
  <c r="N563" i="9"/>
  <c r="L563" i="9"/>
  <c r="K563" i="9"/>
  <c r="J563" i="9"/>
  <c r="P562" i="9"/>
  <c r="N562" i="9"/>
  <c r="L562" i="9"/>
  <c r="K562" i="9"/>
  <c r="J562" i="9"/>
  <c r="P561" i="9"/>
  <c r="N561" i="9"/>
  <c r="L561" i="9"/>
  <c r="K561" i="9"/>
  <c r="J561" i="9"/>
  <c r="P560" i="9"/>
  <c r="N560" i="9"/>
  <c r="L560" i="9"/>
  <c r="K560" i="9"/>
  <c r="J560" i="9"/>
  <c r="P559" i="9"/>
  <c r="N559" i="9"/>
  <c r="L559" i="9"/>
  <c r="K559" i="9"/>
  <c r="J559" i="9"/>
  <c r="P558" i="9"/>
  <c r="N558" i="9"/>
  <c r="L558" i="9"/>
  <c r="K558" i="9"/>
  <c r="J558" i="9"/>
  <c r="P557" i="9"/>
  <c r="N557" i="9"/>
  <c r="L557" i="9"/>
  <c r="K557" i="9"/>
  <c r="J557" i="9"/>
  <c r="P556" i="9"/>
  <c r="N556" i="9"/>
  <c r="L556" i="9"/>
  <c r="K556" i="9"/>
  <c r="J556" i="9"/>
  <c r="P555" i="9"/>
  <c r="N555" i="9"/>
  <c r="L555" i="9"/>
  <c r="K555" i="9"/>
  <c r="J555" i="9"/>
  <c r="P554" i="9"/>
  <c r="N554" i="9"/>
  <c r="L554" i="9"/>
  <c r="K554" i="9"/>
  <c r="J554" i="9"/>
  <c r="P553" i="9"/>
  <c r="N553" i="9"/>
  <c r="L553" i="9"/>
  <c r="K553" i="9"/>
  <c r="J553" i="9"/>
  <c r="P552" i="9"/>
  <c r="N552" i="9"/>
  <c r="L552" i="9"/>
  <c r="K552" i="9"/>
  <c r="J552" i="9"/>
  <c r="P551" i="9"/>
  <c r="N551" i="9"/>
  <c r="L551" i="9"/>
  <c r="K551" i="9"/>
  <c r="J551" i="9"/>
  <c r="P550" i="9"/>
  <c r="N550" i="9"/>
  <c r="L550" i="9"/>
  <c r="K550" i="9"/>
  <c r="J550" i="9"/>
  <c r="P549" i="9"/>
  <c r="N549" i="9"/>
  <c r="L549" i="9"/>
  <c r="K549" i="9"/>
  <c r="J549" i="9"/>
  <c r="P548" i="9"/>
  <c r="N548" i="9"/>
  <c r="L548" i="9"/>
  <c r="K548" i="9"/>
  <c r="J548" i="9"/>
  <c r="P547" i="9"/>
  <c r="N547" i="9"/>
  <c r="L547" i="9"/>
  <c r="K547" i="9"/>
  <c r="J547" i="9"/>
  <c r="P546" i="9"/>
  <c r="N546" i="9"/>
  <c r="L546" i="9"/>
  <c r="K546" i="9"/>
  <c r="J546" i="9"/>
  <c r="P545" i="9"/>
  <c r="N545" i="9"/>
  <c r="L545" i="9"/>
  <c r="K545" i="9"/>
  <c r="J545" i="9"/>
  <c r="P544" i="9"/>
  <c r="N544" i="9"/>
  <c r="L544" i="9"/>
  <c r="K544" i="9"/>
  <c r="J544" i="9"/>
  <c r="P543" i="9"/>
  <c r="N543" i="9"/>
  <c r="L543" i="9"/>
  <c r="K543" i="9"/>
  <c r="J543" i="9"/>
  <c r="P542" i="9"/>
  <c r="N542" i="9"/>
  <c r="L542" i="9"/>
  <c r="K542" i="9"/>
  <c r="J542" i="9"/>
  <c r="P541" i="9"/>
  <c r="N541" i="9"/>
  <c r="L541" i="9"/>
  <c r="K541" i="9"/>
  <c r="J541" i="9"/>
  <c r="P540" i="9"/>
  <c r="N540" i="9"/>
  <c r="L540" i="9"/>
  <c r="K540" i="9"/>
  <c r="J540" i="9"/>
  <c r="P539" i="9"/>
  <c r="N539" i="9"/>
  <c r="L539" i="9"/>
  <c r="K539" i="9"/>
  <c r="J539" i="9"/>
  <c r="P538" i="9"/>
  <c r="N538" i="9"/>
  <c r="L538" i="9"/>
  <c r="K538" i="9"/>
  <c r="J538" i="9"/>
  <c r="P537" i="9"/>
  <c r="N537" i="9"/>
  <c r="L537" i="9"/>
  <c r="K537" i="9"/>
  <c r="J537" i="9"/>
  <c r="P536" i="9"/>
  <c r="N536" i="9"/>
  <c r="L536" i="9"/>
  <c r="K536" i="9"/>
  <c r="J536" i="9"/>
  <c r="P535" i="9"/>
  <c r="N535" i="9"/>
  <c r="L535" i="9"/>
  <c r="K535" i="9"/>
  <c r="J535" i="9"/>
  <c r="P534" i="9"/>
  <c r="N534" i="9"/>
  <c r="L534" i="9"/>
  <c r="K534" i="9"/>
  <c r="J534" i="9"/>
  <c r="P533" i="9"/>
  <c r="N533" i="9"/>
  <c r="L533" i="9"/>
  <c r="K533" i="9"/>
  <c r="J533" i="9"/>
  <c r="P532" i="9"/>
  <c r="N532" i="9"/>
  <c r="L532" i="9"/>
  <c r="K532" i="9"/>
  <c r="J532" i="9"/>
  <c r="P531" i="9"/>
  <c r="N531" i="9"/>
  <c r="L531" i="9"/>
  <c r="K531" i="9"/>
  <c r="J531" i="9"/>
  <c r="P530" i="9"/>
  <c r="N530" i="9"/>
  <c r="L530" i="9"/>
  <c r="K530" i="9"/>
  <c r="J530" i="9"/>
  <c r="P529" i="9"/>
  <c r="N529" i="9"/>
  <c r="L529" i="9"/>
  <c r="K529" i="9"/>
  <c r="J529" i="9"/>
  <c r="P528" i="9"/>
  <c r="N528" i="9"/>
  <c r="L528" i="9"/>
  <c r="K528" i="9"/>
  <c r="J528" i="9"/>
  <c r="P527" i="9"/>
  <c r="N527" i="9"/>
  <c r="L527" i="9"/>
  <c r="K527" i="9"/>
  <c r="J527" i="9"/>
  <c r="P526" i="9"/>
  <c r="N526" i="9"/>
  <c r="L526" i="9"/>
  <c r="K526" i="9"/>
  <c r="J526" i="9"/>
  <c r="P525" i="9"/>
  <c r="N525" i="9"/>
  <c r="L525" i="9"/>
  <c r="K525" i="9"/>
  <c r="J525" i="9"/>
  <c r="P524" i="9"/>
  <c r="N524" i="9"/>
  <c r="L524" i="9"/>
  <c r="K524" i="9"/>
  <c r="J524" i="9"/>
  <c r="P523" i="9"/>
  <c r="N523" i="9"/>
  <c r="L523" i="9"/>
  <c r="K523" i="9"/>
  <c r="J523" i="9"/>
  <c r="P522" i="9"/>
  <c r="N522" i="9"/>
  <c r="L522" i="9"/>
  <c r="K522" i="9"/>
  <c r="J522" i="9"/>
  <c r="P521" i="9"/>
  <c r="N521" i="9"/>
  <c r="L521" i="9"/>
  <c r="K521" i="9"/>
  <c r="J521" i="9"/>
  <c r="P520" i="9"/>
  <c r="N520" i="9"/>
  <c r="L520" i="9"/>
  <c r="K520" i="9"/>
  <c r="J520" i="9"/>
  <c r="P519" i="9"/>
  <c r="N519" i="9"/>
  <c r="L519" i="9"/>
  <c r="K519" i="9"/>
  <c r="J519" i="9"/>
  <c r="P518" i="9"/>
  <c r="N518" i="9"/>
  <c r="L518" i="9"/>
  <c r="K518" i="9"/>
  <c r="J518" i="9"/>
  <c r="P517" i="9"/>
  <c r="N517" i="9"/>
  <c r="L517" i="9"/>
  <c r="K517" i="9"/>
  <c r="J517" i="9"/>
  <c r="P516" i="9"/>
  <c r="N516" i="9"/>
  <c r="L516" i="9"/>
  <c r="K516" i="9"/>
  <c r="J516" i="9"/>
  <c r="P515" i="9"/>
  <c r="N515" i="9"/>
  <c r="L515" i="9"/>
  <c r="K515" i="9"/>
  <c r="J515" i="9"/>
  <c r="P514" i="9"/>
  <c r="N514" i="9"/>
  <c r="L514" i="9"/>
  <c r="K514" i="9"/>
  <c r="J514" i="9"/>
  <c r="P513" i="9"/>
  <c r="N513" i="9"/>
  <c r="L513" i="9"/>
  <c r="K513" i="9"/>
  <c r="J513" i="9"/>
  <c r="P512" i="9"/>
  <c r="N512" i="9"/>
  <c r="L512" i="9"/>
  <c r="K512" i="9"/>
  <c r="J512" i="9"/>
  <c r="P511" i="9"/>
  <c r="N511" i="9"/>
  <c r="L511" i="9"/>
  <c r="K511" i="9"/>
  <c r="J511" i="9"/>
  <c r="P510" i="9"/>
  <c r="N510" i="9"/>
  <c r="L510" i="9"/>
  <c r="K510" i="9"/>
  <c r="J510" i="9"/>
  <c r="P509" i="9"/>
  <c r="N509" i="9"/>
  <c r="L509" i="9"/>
  <c r="K509" i="9"/>
  <c r="J509" i="9"/>
  <c r="P508" i="9"/>
  <c r="N508" i="9"/>
  <c r="L508" i="9"/>
  <c r="K508" i="9"/>
  <c r="J508" i="9"/>
  <c r="P507" i="9"/>
  <c r="N507" i="9"/>
  <c r="L507" i="9"/>
  <c r="K507" i="9"/>
  <c r="J507" i="9"/>
  <c r="P506" i="9"/>
  <c r="N506" i="9"/>
  <c r="L506" i="9"/>
  <c r="K506" i="9"/>
  <c r="J506" i="9"/>
  <c r="P505" i="9"/>
  <c r="N505" i="9"/>
  <c r="L505" i="9"/>
  <c r="K505" i="9"/>
  <c r="J505" i="9"/>
  <c r="P504" i="9"/>
  <c r="N504" i="9"/>
  <c r="L504" i="9"/>
  <c r="K504" i="9"/>
  <c r="J504" i="9"/>
  <c r="P503" i="9"/>
  <c r="N503" i="9"/>
  <c r="L503" i="9"/>
  <c r="K503" i="9"/>
  <c r="J503" i="9"/>
  <c r="P502" i="9"/>
  <c r="N502" i="9"/>
  <c r="L502" i="9"/>
  <c r="K502" i="9"/>
  <c r="J502" i="9"/>
  <c r="P501" i="9"/>
  <c r="N501" i="9"/>
  <c r="L501" i="9"/>
  <c r="K501" i="9"/>
  <c r="J501" i="9"/>
  <c r="P500" i="9"/>
  <c r="N500" i="9"/>
  <c r="L500" i="9"/>
  <c r="K500" i="9"/>
  <c r="J500" i="9"/>
  <c r="P499" i="9"/>
  <c r="N499" i="9"/>
  <c r="L499" i="9"/>
  <c r="K499" i="9"/>
  <c r="J499" i="9"/>
  <c r="P498" i="9"/>
  <c r="N498" i="9"/>
  <c r="L498" i="9"/>
  <c r="K498" i="9"/>
  <c r="J498" i="9"/>
  <c r="P497" i="9"/>
  <c r="N497" i="9"/>
  <c r="L497" i="9"/>
  <c r="K497" i="9"/>
  <c r="J497" i="9"/>
  <c r="P496" i="9"/>
  <c r="N496" i="9"/>
  <c r="L496" i="9"/>
  <c r="K496" i="9"/>
  <c r="J496" i="9"/>
  <c r="P495" i="9"/>
  <c r="N495" i="9"/>
  <c r="L495" i="9"/>
  <c r="K495" i="9"/>
  <c r="J495" i="9"/>
  <c r="P494" i="9"/>
  <c r="N494" i="9"/>
  <c r="L494" i="9"/>
  <c r="K494" i="9"/>
  <c r="J494" i="9"/>
  <c r="P493" i="9"/>
  <c r="N493" i="9"/>
  <c r="L493" i="9"/>
  <c r="K493" i="9"/>
  <c r="J493" i="9"/>
  <c r="P492" i="9"/>
  <c r="N492" i="9"/>
  <c r="L492" i="9"/>
  <c r="K492" i="9"/>
  <c r="J492" i="9"/>
  <c r="P491" i="9"/>
  <c r="N491" i="9"/>
  <c r="L491" i="9"/>
  <c r="K491" i="9"/>
  <c r="J491" i="9"/>
  <c r="P490" i="9"/>
  <c r="N490" i="9"/>
  <c r="L490" i="9"/>
  <c r="K490" i="9"/>
  <c r="J490" i="9"/>
  <c r="P489" i="9"/>
  <c r="N489" i="9"/>
  <c r="L489" i="9"/>
  <c r="K489" i="9"/>
  <c r="J489" i="9"/>
  <c r="P488" i="9"/>
  <c r="N488" i="9"/>
  <c r="L488" i="9"/>
  <c r="K488" i="9"/>
  <c r="J488" i="9"/>
  <c r="P487" i="9"/>
  <c r="N487" i="9"/>
  <c r="L487" i="9"/>
  <c r="K487" i="9"/>
  <c r="J487" i="9"/>
  <c r="P486" i="9"/>
  <c r="N486" i="9"/>
  <c r="L486" i="9"/>
  <c r="K486" i="9"/>
  <c r="J486" i="9"/>
  <c r="P485" i="9"/>
  <c r="N485" i="9"/>
  <c r="L485" i="9"/>
  <c r="K485" i="9"/>
  <c r="J485" i="9"/>
  <c r="P484" i="9"/>
  <c r="N484" i="9"/>
  <c r="L484" i="9"/>
  <c r="K484" i="9"/>
  <c r="J484" i="9"/>
  <c r="P483" i="9"/>
  <c r="N483" i="9"/>
  <c r="L483" i="9"/>
  <c r="K483" i="9"/>
  <c r="J483" i="9"/>
  <c r="P482" i="9"/>
  <c r="N482" i="9"/>
  <c r="L482" i="9"/>
  <c r="K482" i="9"/>
  <c r="J482" i="9"/>
  <c r="P481" i="9"/>
  <c r="N481" i="9"/>
  <c r="L481" i="9"/>
  <c r="K481" i="9"/>
  <c r="J481" i="9"/>
  <c r="P480" i="9"/>
  <c r="N480" i="9"/>
  <c r="L480" i="9"/>
  <c r="K480" i="9"/>
  <c r="J480" i="9"/>
  <c r="P479" i="9"/>
  <c r="N479" i="9"/>
  <c r="L479" i="9"/>
  <c r="K479" i="9"/>
  <c r="J479" i="9"/>
  <c r="P478" i="9"/>
  <c r="N478" i="9"/>
  <c r="L478" i="9"/>
  <c r="K478" i="9"/>
  <c r="J478" i="9"/>
  <c r="P477" i="9"/>
  <c r="N477" i="9"/>
  <c r="L477" i="9"/>
  <c r="K477" i="9"/>
  <c r="J477" i="9"/>
  <c r="P476" i="9"/>
  <c r="N476" i="9"/>
  <c r="L476" i="9"/>
  <c r="K476" i="9"/>
  <c r="J476" i="9"/>
  <c r="P475" i="9"/>
  <c r="N475" i="9"/>
  <c r="L475" i="9"/>
  <c r="K475" i="9"/>
  <c r="J475" i="9"/>
  <c r="P474" i="9"/>
  <c r="N474" i="9"/>
  <c r="L474" i="9"/>
  <c r="K474" i="9"/>
  <c r="J474" i="9"/>
  <c r="P473" i="9"/>
  <c r="N473" i="9"/>
  <c r="L473" i="9"/>
  <c r="K473" i="9"/>
  <c r="J473" i="9"/>
  <c r="P472" i="9"/>
  <c r="N472" i="9"/>
  <c r="L472" i="9"/>
  <c r="K472" i="9"/>
  <c r="J472" i="9"/>
  <c r="P471" i="9"/>
  <c r="N471" i="9"/>
  <c r="L471" i="9"/>
  <c r="K471" i="9"/>
  <c r="J471" i="9"/>
  <c r="P470" i="9"/>
  <c r="N470" i="9"/>
  <c r="L470" i="9"/>
  <c r="K470" i="9"/>
  <c r="J470" i="9"/>
  <c r="P469" i="9"/>
  <c r="N469" i="9"/>
  <c r="L469" i="9"/>
  <c r="K469" i="9"/>
  <c r="J469" i="9"/>
  <c r="P468" i="9"/>
  <c r="N468" i="9"/>
  <c r="L468" i="9"/>
  <c r="K468" i="9"/>
  <c r="J468" i="9"/>
  <c r="P467" i="9"/>
  <c r="N467" i="9"/>
  <c r="L467" i="9"/>
  <c r="K467" i="9"/>
  <c r="J467" i="9"/>
  <c r="P466" i="9"/>
  <c r="N466" i="9"/>
  <c r="L466" i="9"/>
  <c r="K466" i="9"/>
  <c r="J466" i="9"/>
  <c r="P465" i="9"/>
  <c r="N465" i="9"/>
  <c r="L465" i="9"/>
  <c r="K465" i="9"/>
  <c r="J465" i="9"/>
  <c r="P464" i="9"/>
  <c r="N464" i="9"/>
  <c r="L464" i="9"/>
  <c r="K464" i="9"/>
  <c r="J464" i="9"/>
  <c r="P463" i="9"/>
  <c r="N463" i="9"/>
  <c r="L463" i="9"/>
  <c r="K463" i="9"/>
  <c r="J463" i="9"/>
  <c r="P462" i="9"/>
  <c r="N462" i="9"/>
  <c r="L462" i="9"/>
  <c r="K462" i="9"/>
  <c r="J462" i="9"/>
  <c r="P461" i="9"/>
  <c r="N461" i="9"/>
  <c r="L461" i="9"/>
  <c r="K461" i="9"/>
  <c r="J461" i="9"/>
  <c r="P460" i="9"/>
  <c r="N460" i="9"/>
  <c r="L460" i="9"/>
  <c r="K460" i="9"/>
  <c r="J460" i="9"/>
  <c r="P459" i="9"/>
  <c r="N459" i="9"/>
  <c r="L459" i="9"/>
  <c r="K459" i="9"/>
  <c r="J459" i="9"/>
  <c r="P458" i="9"/>
  <c r="N458" i="9"/>
  <c r="L458" i="9"/>
  <c r="K458" i="9"/>
  <c r="J458" i="9"/>
  <c r="P457" i="9"/>
  <c r="N457" i="9"/>
  <c r="L457" i="9"/>
  <c r="K457" i="9"/>
  <c r="J457" i="9"/>
  <c r="P456" i="9"/>
  <c r="N456" i="9"/>
  <c r="L456" i="9"/>
  <c r="K456" i="9"/>
  <c r="J456" i="9"/>
  <c r="P455" i="9"/>
  <c r="N455" i="9"/>
  <c r="L455" i="9"/>
  <c r="K455" i="9"/>
  <c r="J455" i="9"/>
  <c r="J454" i="9"/>
  <c r="J453" i="9"/>
  <c r="J452" i="9"/>
  <c r="J451" i="9"/>
  <c r="J450" i="9"/>
  <c r="J449" i="9"/>
  <c r="J448" i="9"/>
  <c r="J447" i="9"/>
  <c r="J446" i="9"/>
  <c r="J445" i="9"/>
  <c r="J444" i="9"/>
  <c r="J443" i="9"/>
  <c r="J442" i="9"/>
  <c r="J441" i="9"/>
  <c r="J440" i="9"/>
  <c r="J439" i="9"/>
  <c r="J438" i="9"/>
  <c r="J437" i="9"/>
  <c r="J436" i="9"/>
  <c r="J435" i="9"/>
  <c r="J434" i="9"/>
  <c r="J433" i="9"/>
  <c r="J432" i="9"/>
  <c r="J431" i="9"/>
  <c r="J430" i="9"/>
  <c r="J429" i="9"/>
  <c r="J428" i="9"/>
  <c r="J427" i="9"/>
  <c r="J426" i="9"/>
  <c r="J425" i="9"/>
  <c r="J424" i="9"/>
  <c r="J423" i="9"/>
  <c r="J422" i="9"/>
  <c r="J421" i="9"/>
  <c r="J420" i="9"/>
  <c r="J419" i="9"/>
  <c r="J418" i="9"/>
  <c r="J417" i="9"/>
  <c r="J416" i="9"/>
  <c r="J415" i="9"/>
  <c r="J414" i="9"/>
  <c r="J413" i="9"/>
  <c r="J412" i="9"/>
  <c r="J411" i="9"/>
  <c r="J410" i="9"/>
  <c r="J409" i="9"/>
  <c r="J408" i="9"/>
  <c r="J407" i="9"/>
  <c r="J406" i="9"/>
  <c r="J405" i="9"/>
  <c r="J404" i="9"/>
  <c r="J403" i="9"/>
  <c r="J402" i="9"/>
  <c r="J401" i="9"/>
  <c r="J400" i="9"/>
  <c r="J399" i="9"/>
  <c r="J398" i="9"/>
  <c r="J397" i="9"/>
  <c r="J396" i="9"/>
  <c r="J395" i="9"/>
  <c r="J394" i="9"/>
  <c r="J393" i="9"/>
  <c r="J392" i="9"/>
  <c r="J391" i="9"/>
  <c r="J390" i="9"/>
  <c r="J389" i="9"/>
  <c r="J388" i="9"/>
  <c r="J387" i="9"/>
  <c r="J386" i="9"/>
  <c r="J385" i="9"/>
  <c r="J384" i="9"/>
  <c r="J383" i="9"/>
  <c r="J382" i="9"/>
  <c r="J381" i="9"/>
  <c r="J380" i="9"/>
  <c r="J379" i="9"/>
  <c r="J378" i="9"/>
  <c r="J377" i="9"/>
  <c r="J376" i="9"/>
  <c r="J375" i="9"/>
  <c r="J374" i="9"/>
  <c r="J373" i="9"/>
  <c r="J372" i="9"/>
  <c r="J371" i="9"/>
  <c r="J370" i="9"/>
  <c r="J369" i="9"/>
  <c r="J368" i="9"/>
  <c r="J367" i="9"/>
  <c r="J366" i="9"/>
  <c r="J365" i="9"/>
  <c r="J364" i="9"/>
  <c r="J363" i="9"/>
  <c r="J362" i="9"/>
  <c r="J361" i="9"/>
  <c r="J360" i="9"/>
  <c r="J359" i="9"/>
  <c r="J358" i="9"/>
  <c r="J357" i="9"/>
  <c r="J356" i="9"/>
  <c r="J355" i="9"/>
  <c r="J354" i="9"/>
  <c r="J353" i="9"/>
  <c r="J352" i="9"/>
  <c r="J351" i="9"/>
  <c r="J350" i="9"/>
  <c r="J349" i="9"/>
  <c r="J348" i="9"/>
  <c r="J347" i="9"/>
  <c r="J346" i="9"/>
  <c r="J345" i="9"/>
  <c r="J344" i="9"/>
  <c r="J343" i="9"/>
  <c r="J342" i="9"/>
  <c r="J341" i="9"/>
  <c r="J340" i="9"/>
  <c r="J339" i="9"/>
  <c r="J338" i="9"/>
  <c r="J337" i="9"/>
  <c r="J336" i="9"/>
  <c r="J335" i="9"/>
  <c r="J334" i="9"/>
  <c r="J333" i="9"/>
  <c r="J332" i="9"/>
  <c r="J331" i="9"/>
  <c r="J330" i="9"/>
  <c r="J329" i="9"/>
  <c r="J328" i="9"/>
  <c r="J327" i="9"/>
  <c r="J326" i="9"/>
  <c r="J325" i="9"/>
  <c r="J324" i="9"/>
  <c r="J323" i="9"/>
  <c r="J322" i="9"/>
  <c r="J321" i="9"/>
  <c r="J320" i="9"/>
  <c r="J319" i="9"/>
  <c r="J318" i="9"/>
  <c r="J317" i="9"/>
  <c r="J316" i="9"/>
  <c r="J315" i="9"/>
  <c r="J314" i="9"/>
  <c r="J313" i="9"/>
  <c r="J312" i="9"/>
  <c r="J311" i="9"/>
  <c r="J310" i="9"/>
  <c r="J309" i="9"/>
  <c r="J308" i="9"/>
  <c r="J307" i="9"/>
  <c r="J306" i="9"/>
  <c r="J305" i="9"/>
  <c r="J304" i="9"/>
  <c r="J303" i="9"/>
  <c r="J302" i="9"/>
  <c r="J301" i="9"/>
  <c r="J300" i="9"/>
  <c r="J299" i="9"/>
  <c r="J298" i="9"/>
  <c r="J297" i="9"/>
  <c r="J296" i="9"/>
  <c r="J295" i="9"/>
  <c r="J294" i="9"/>
  <c r="J293" i="9"/>
  <c r="J292" i="9"/>
  <c r="J291" i="9"/>
  <c r="J290" i="9"/>
  <c r="J289" i="9"/>
  <c r="J288" i="9"/>
  <c r="J287" i="9"/>
  <c r="J286" i="9"/>
  <c r="J285" i="9"/>
  <c r="J284" i="9"/>
  <c r="J283" i="9"/>
  <c r="J282" i="9"/>
  <c r="J281" i="9"/>
  <c r="J280" i="9"/>
  <c r="J279" i="9"/>
  <c r="J278" i="9"/>
  <c r="J277" i="9"/>
  <c r="J276" i="9"/>
  <c r="J275" i="9"/>
  <c r="J274" i="9"/>
  <c r="J273" i="9"/>
  <c r="J272" i="9"/>
  <c r="J271" i="9"/>
  <c r="J270" i="9"/>
  <c r="J269" i="9"/>
  <c r="J268" i="9"/>
  <c r="J267" i="9"/>
  <c r="J266" i="9"/>
  <c r="J265" i="9"/>
  <c r="J264" i="9"/>
  <c r="J263" i="9"/>
  <c r="J262" i="9"/>
  <c r="J261" i="9"/>
  <c r="J260" i="9"/>
  <c r="J259" i="9"/>
  <c r="J258" i="9"/>
  <c r="J257" i="9"/>
  <c r="J256" i="9"/>
  <c r="J255" i="9"/>
  <c r="J254" i="9"/>
  <c r="J253" i="9"/>
  <c r="J252" i="9"/>
  <c r="J251" i="9"/>
  <c r="J250" i="9"/>
  <c r="J249" i="9"/>
  <c r="J248" i="9"/>
  <c r="J247" i="9"/>
  <c r="J246" i="9"/>
  <c r="J245" i="9"/>
  <c r="J244" i="9"/>
  <c r="J243" i="9"/>
  <c r="J242" i="9"/>
  <c r="J241" i="9"/>
  <c r="J240" i="9"/>
  <c r="J239" i="9"/>
  <c r="J238" i="9"/>
  <c r="J237" i="9"/>
  <c r="J236" i="9"/>
  <c r="J235" i="9"/>
  <c r="J234" i="9"/>
  <c r="J233" i="9"/>
  <c r="J232" i="9"/>
  <c r="J231" i="9"/>
  <c r="J230" i="9"/>
  <c r="J229" i="9"/>
  <c r="J228" i="9"/>
  <c r="J227" i="9"/>
  <c r="J226" i="9"/>
  <c r="J225" i="9"/>
  <c r="J224" i="9"/>
  <c r="J223" i="9"/>
  <c r="J222" i="9"/>
  <c r="J221" i="9"/>
  <c r="J220" i="9"/>
  <c r="J219" i="9"/>
  <c r="J218" i="9"/>
  <c r="J217" i="9"/>
  <c r="J216" i="9"/>
  <c r="J215" i="9"/>
  <c r="J214" i="9"/>
  <c r="J213" i="9"/>
  <c r="J212" i="9"/>
  <c r="J211" i="9"/>
  <c r="J210" i="9"/>
  <c r="J209" i="9"/>
  <c r="J208" i="9"/>
  <c r="J207" i="9"/>
  <c r="J206" i="9"/>
  <c r="J205" i="9"/>
  <c r="J204" i="9"/>
  <c r="J203" i="9"/>
  <c r="J202" i="9"/>
  <c r="J201" i="9"/>
  <c r="J200" i="9"/>
  <c r="J199" i="9"/>
  <c r="J198" i="9"/>
  <c r="J197" i="9"/>
  <c r="J196" i="9"/>
  <c r="J195" i="9"/>
  <c r="J194" i="9"/>
  <c r="J193" i="9"/>
  <c r="J192" i="9"/>
  <c r="J191" i="9"/>
  <c r="J190" i="9"/>
  <c r="J189" i="9"/>
  <c r="J188" i="9"/>
  <c r="J187" i="9"/>
  <c r="J186" i="9"/>
  <c r="J185" i="9"/>
  <c r="J184" i="9"/>
  <c r="J183" i="9"/>
  <c r="J182" i="9"/>
  <c r="J181" i="9"/>
  <c r="J180" i="9"/>
  <c r="J179" i="9"/>
  <c r="J178" i="9"/>
  <c r="J177" i="9"/>
  <c r="J176" i="9"/>
  <c r="J175" i="9"/>
  <c r="J174" i="9"/>
  <c r="J173" i="9"/>
  <c r="J172" i="9"/>
  <c r="J171" i="9"/>
  <c r="J170" i="9"/>
  <c r="J169" i="9"/>
  <c r="J168" i="9"/>
  <c r="J167" i="9"/>
  <c r="J166" i="9"/>
  <c r="J165" i="9"/>
  <c r="J164" i="9"/>
  <c r="J163" i="9"/>
  <c r="J162" i="9"/>
  <c r="J161" i="9"/>
  <c r="J160" i="9"/>
  <c r="J159" i="9"/>
  <c r="J158" i="9"/>
  <c r="J157" i="9"/>
  <c r="J156" i="9"/>
  <c r="J155" i="9"/>
  <c r="J154" i="9"/>
  <c r="J153" i="9"/>
  <c r="J152" i="9"/>
  <c r="J151" i="9"/>
  <c r="J150" i="9"/>
  <c r="J149" i="9"/>
  <c r="J148" i="9"/>
  <c r="J147" i="9"/>
  <c r="J146" i="9"/>
  <c r="J145" i="9"/>
  <c r="J144" i="9"/>
  <c r="J143" i="9"/>
  <c r="J142" i="9"/>
  <c r="J141" i="9"/>
  <c r="J140" i="9"/>
  <c r="J139" i="9"/>
  <c r="J138" i="9"/>
  <c r="J137" i="9"/>
  <c r="J136" i="9"/>
  <c r="J135" i="9"/>
  <c r="J134" i="9"/>
  <c r="J133" i="9"/>
  <c r="J132" i="9"/>
  <c r="J131" i="9"/>
  <c r="J130" i="9"/>
  <c r="J129" i="9"/>
  <c r="J128" i="9"/>
  <c r="J127" i="9"/>
  <c r="J126" i="9"/>
  <c r="J125" i="9"/>
  <c r="J124" i="9"/>
  <c r="J123" i="9"/>
  <c r="J122" i="9"/>
  <c r="J121" i="9"/>
  <c r="J120" i="9"/>
  <c r="J119" i="9"/>
  <c r="J118" i="9"/>
  <c r="J117" i="9"/>
  <c r="J116" i="9"/>
  <c r="J115" i="9"/>
  <c r="J114" i="9"/>
  <c r="J113" i="9"/>
  <c r="J112" i="9"/>
  <c r="J111" i="9"/>
  <c r="J110" i="9"/>
  <c r="J109" i="9"/>
  <c r="J108" i="9"/>
  <c r="J107" i="9"/>
  <c r="J106" i="9"/>
  <c r="J105" i="9"/>
  <c r="J104" i="9"/>
  <c r="J103" i="9"/>
  <c r="J102" i="9"/>
  <c r="J101" i="9"/>
  <c r="J100" i="9"/>
  <c r="J99" i="9"/>
  <c r="J98" i="9"/>
  <c r="J97" i="9"/>
  <c r="J96" i="9"/>
  <c r="J95" i="9"/>
  <c r="J94" i="9"/>
  <c r="J93" i="9"/>
  <c r="J92" i="9"/>
  <c r="J91" i="9"/>
  <c r="J90" i="9"/>
  <c r="J89" i="9"/>
  <c r="J88" i="9"/>
  <c r="J87" i="9"/>
  <c r="J86" i="9"/>
  <c r="J85" i="9"/>
  <c r="J84" i="9"/>
  <c r="J83" i="9"/>
  <c r="J82" i="9"/>
  <c r="J81" i="9"/>
  <c r="J80" i="9"/>
  <c r="J79" i="9"/>
  <c r="J78" i="9"/>
  <c r="J77" i="9"/>
  <c r="J76" i="9"/>
  <c r="J75" i="9"/>
  <c r="J74" i="9"/>
  <c r="J73" i="9"/>
  <c r="J72" i="9"/>
  <c r="J71" i="9"/>
  <c r="J70" i="9"/>
  <c r="J69" i="9"/>
  <c r="J68" i="9"/>
  <c r="J67" i="9"/>
  <c r="J66" i="9"/>
  <c r="J65" i="9"/>
  <c r="J64" i="9"/>
  <c r="J63" i="9"/>
  <c r="J62" i="9"/>
  <c r="J61" i="9"/>
  <c r="J60" i="9"/>
  <c r="J59" i="9"/>
  <c r="J58" i="9"/>
  <c r="J57" i="9"/>
  <c r="J56" i="9"/>
  <c r="J55" i="9"/>
  <c r="J54" i="9"/>
  <c r="J53" i="9"/>
  <c r="J52" i="9"/>
  <c r="J51" i="9"/>
  <c r="J50" i="9"/>
  <c r="J49" i="9"/>
  <c r="J48" i="9"/>
  <c r="J47" i="9"/>
  <c r="J46" i="9"/>
  <c r="J45" i="9"/>
  <c r="J44" i="9"/>
  <c r="J43" i="9"/>
  <c r="J42" i="9"/>
  <c r="J41" i="9"/>
  <c r="J40" i="9"/>
  <c r="J39" i="9"/>
  <c r="J38" i="9"/>
  <c r="J37" i="9"/>
  <c r="J36" i="9"/>
  <c r="J35" i="9"/>
  <c r="J34" i="9"/>
  <c r="J33" i="9"/>
  <c r="J32" i="9"/>
  <c r="J31" i="9"/>
  <c r="J30" i="9"/>
  <c r="J29" i="9"/>
  <c r="J28" i="9"/>
  <c r="J27" i="9"/>
  <c r="J26" i="9"/>
  <c r="J25" i="9"/>
  <c r="J24" i="9"/>
  <c r="J23" i="9"/>
  <c r="J22" i="9"/>
  <c r="J21" i="9"/>
  <c r="J20" i="9"/>
  <c r="J19" i="9"/>
  <c r="J18" i="9"/>
  <c r="J17" i="9"/>
  <c r="J16" i="9"/>
  <c r="J15" i="9"/>
  <c r="J14" i="9"/>
  <c r="J13" i="9"/>
  <c r="J12" i="9"/>
  <c r="J11" i="9"/>
  <c r="J10" i="9"/>
  <c r="J9" i="9"/>
  <c r="J8" i="9"/>
  <c r="B6" i="9"/>
  <c r="F5" i="9"/>
  <c r="B5" i="9"/>
  <c r="M4" i="9"/>
  <c r="K4" i="9"/>
  <c r="B3" i="9"/>
  <c r="M2" i="9"/>
  <c r="K2" i="9"/>
  <c r="K452" i="9" s="1"/>
  <c r="B2" i="9"/>
  <c r="B1" i="9"/>
  <c r="I656" i="22" l="1"/>
  <c r="J656" i="22" s="1"/>
  <c r="I653" i="22"/>
  <c r="J653" i="22" s="1"/>
  <c r="P653" i="22" s="1"/>
  <c r="H295" i="22"/>
  <c r="I295" i="22" s="1"/>
  <c r="J295" i="22" s="1"/>
  <c r="I674" i="22"/>
  <c r="J674" i="22" s="1"/>
  <c r="P674" i="22" s="1"/>
  <c r="I621" i="22"/>
  <c r="J621" i="22" s="1"/>
  <c r="P621" i="22" s="1"/>
  <c r="I588" i="22"/>
  <c r="J588" i="22" s="1"/>
  <c r="P588" i="22" s="1"/>
  <c r="I545" i="22"/>
  <c r="J545" i="22" s="1"/>
  <c r="P545" i="22" s="1"/>
  <c r="H95" i="22"/>
  <c r="I95" i="22" s="1"/>
  <c r="J95" i="22" s="1"/>
  <c r="I660" i="22"/>
  <c r="J660" i="22" s="1"/>
  <c r="P660" i="22" s="1"/>
  <c r="I663" i="22"/>
  <c r="J663" i="22" s="1"/>
  <c r="P663" i="22" s="1"/>
  <c r="I498" i="22"/>
  <c r="J498" i="22" s="1"/>
  <c r="P498" i="22" s="1"/>
  <c r="I683" i="22"/>
  <c r="J683" i="22" s="1"/>
  <c r="P683" i="22" s="1"/>
  <c r="I668" i="22"/>
  <c r="J668" i="22" s="1"/>
  <c r="P668" i="22" s="1"/>
  <c r="I636" i="22"/>
  <c r="J636" i="22" s="1"/>
  <c r="P636" i="22" s="1"/>
  <c r="I624" i="22"/>
  <c r="J624" i="22" s="1"/>
  <c r="P624" i="22" s="1"/>
  <c r="A568" i="10"/>
  <c r="E568" i="10"/>
  <c r="A590" i="10"/>
  <c r="G594" i="10"/>
  <c r="O601" i="10"/>
  <c r="M601" i="10"/>
  <c r="L601" i="10"/>
  <c r="H601" i="10"/>
  <c r="L604" i="10"/>
  <c r="R604" i="10"/>
  <c r="M604" i="10"/>
  <c r="A622" i="10"/>
  <c r="E622" i="10"/>
  <c r="M635" i="10"/>
  <c r="K636" i="10"/>
  <c r="A643" i="10"/>
  <c r="N651" i="10"/>
  <c r="L651" i="10"/>
  <c r="E651" i="10"/>
  <c r="A651" i="10"/>
  <c r="R651" i="10"/>
  <c r="K651" i="10"/>
  <c r="H651" i="10"/>
  <c r="N659" i="10"/>
  <c r="L659" i="10"/>
  <c r="E659" i="10"/>
  <c r="A659" i="10"/>
  <c r="R659" i="10"/>
  <c r="K659" i="10"/>
  <c r="H659" i="10"/>
  <c r="A665" i="10"/>
  <c r="E665" i="10"/>
  <c r="F670" i="10"/>
  <c r="G673" i="10"/>
  <c r="L681" i="10"/>
  <c r="O681" i="10"/>
  <c r="E681" i="10"/>
  <c r="A681" i="10"/>
  <c r="M681" i="10"/>
  <c r="K681" i="10"/>
  <c r="A691" i="10"/>
  <c r="R692" i="10"/>
  <c r="H692" i="10"/>
  <c r="N699" i="10"/>
  <c r="R699" i="10"/>
  <c r="K699" i="10"/>
  <c r="O699" i="10"/>
  <c r="H699" i="10"/>
  <c r="G699" i="10"/>
  <c r="B411" i="22"/>
  <c r="N417" i="21"/>
  <c r="B325" i="22"/>
  <c r="B325" i="23" s="1"/>
  <c r="N331" i="21"/>
  <c r="B245" i="22"/>
  <c r="N251" i="21"/>
  <c r="B287" i="22"/>
  <c r="B287" i="23" s="1"/>
  <c r="N293" i="21"/>
  <c r="K231" i="22"/>
  <c r="L231" i="22"/>
  <c r="E231" i="22"/>
  <c r="N197" i="21"/>
  <c r="B191" i="22"/>
  <c r="N19" i="21"/>
  <c r="B13" i="22"/>
  <c r="A13" i="22" s="1"/>
  <c r="N443" i="21"/>
  <c r="B437" i="22"/>
  <c r="N319" i="21"/>
  <c r="B313" i="22"/>
  <c r="K119" i="22"/>
  <c r="O119" i="22" s="1"/>
  <c r="B119" i="23"/>
  <c r="N149" i="21"/>
  <c r="B143" i="22"/>
  <c r="A143" i="22" s="1"/>
  <c r="B185" i="22"/>
  <c r="N191" i="21"/>
  <c r="B303" i="22"/>
  <c r="N309" i="21"/>
  <c r="N307" i="21"/>
  <c r="B301" i="22"/>
  <c r="B385" i="22"/>
  <c r="N391" i="21"/>
  <c r="E343" i="22"/>
  <c r="L343" i="22"/>
  <c r="B419" i="22"/>
  <c r="N425" i="21"/>
  <c r="N399" i="21"/>
  <c r="B393" i="22"/>
  <c r="B383" i="22"/>
  <c r="N389" i="21"/>
  <c r="N283" i="21"/>
  <c r="B277" i="22"/>
  <c r="B229" i="22"/>
  <c r="N235" i="21"/>
  <c r="P693" i="22"/>
  <c r="I622" i="22"/>
  <c r="J622" i="22" s="1"/>
  <c r="P622" i="22" s="1"/>
  <c r="B241" i="22"/>
  <c r="N247" i="21"/>
  <c r="B163" i="22"/>
  <c r="N169" i="21"/>
  <c r="N75" i="21"/>
  <c r="B69" i="22"/>
  <c r="L69" i="22" s="1"/>
  <c r="B23" i="22"/>
  <c r="N29" i="21"/>
  <c r="I627" i="18"/>
  <c r="J627" i="18" s="1"/>
  <c r="P627" i="18" s="1"/>
  <c r="B394" i="18"/>
  <c r="O394" i="18" s="1"/>
  <c r="N400" i="17"/>
  <c r="B37" i="18"/>
  <c r="N43" i="17"/>
  <c r="N379" i="17"/>
  <c r="B373" i="18"/>
  <c r="N78" i="17"/>
  <c r="B72" i="18"/>
  <c r="H594" i="10"/>
  <c r="I594" i="10" s="1"/>
  <c r="J594" i="10" s="1"/>
  <c r="P594" i="10" s="1"/>
  <c r="N643" i="10"/>
  <c r="R643" i="10"/>
  <c r="K643" i="10"/>
  <c r="O643" i="10"/>
  <c r="H643" i="10"/>
  <c r="G643" i="10"/>
  <c r="N647" i="10"/>
  <c r="L647" i="10"/>
  <c r="E647" i="10"/>
  <c r="A647" i="10"/>
  <c r="R647" i="10"/>
  <c r="K647" i="10"/>
  <c r="I647" i="10" s="1"/>
  <c r="J647" i="10" s="1"/>
  <c r="P647" i="10" s="1"/>
  <c r="K673" i="10"/>
  <c r="R684" i="10"/>
  <c r="H684" i="10"/>
  <c r="L572" i="10"/>
  <c r="E572" i="10"/>
  <c r="A572" i="10"/>
  <c r="R572" i="10"/>
  <c r="N590" i="10"/>
  <c r="R590" i="10"/>
  <c r="K590" i="10"/>
  <c r="O590" i="10"/>
  <c r="H590" i="10"/>
  <c r="I590" i="10" s="1"/>
  <c r="J590" i="10" s="1"/>
  <c r="P590" i="10" s="1"/>
  <c r="G590" i="10"/>
  <c r="O605" i="10"/>
  <c r="R605" i="10"/>
  <c r="E605" i="10"/>
  <c r="A605" i="10"/>
  <c r="M605" i="10"/>
  <c r="N691" i="10"/>
  <c r="R691" i="10"/>
  <c r="K691" i="10"/>
  <c r="O691" i="10"/>
  <c r="H691" i="10"/>
  <c r="G691" i="10"/>
  <c r="O585" i="10"/>
  <c r="M585" i="10"/>
  <c r="L585" i="10"/>
  <c r="H585" i="10"/>
  <c r="L590" i="10"/>
  <c r="O617" i="10"/>
  <c r="M617" i="10"/>
  <c r="L617" i="10"/>
  <c r="N655" i="10"/>
  <c r="L655" i="10"/>
  <c r="E655" i="10"/>
  <c r="A655" i="10"/>
  <c r="R655" i="10"/>
  <c r="K655" i="10"/>
  <c r="H655" i="10"/>
  <c r="N663" i="10"/>
  <c r="L663" i="10"/>
  <c r="E663" i="10"/>
  <c r="A663" i="10"/>
  <c r="R663" i="10"/>
  <c r="K663" i="10"/>
  <c r="H663" i="10"/>
  <c r="R676" i="10"/>
  <c r="H676" i="10"/>
  <c r="I676" i="10" s="1"/>
  <c r="J676" i="10" s="1"/>
  <c r="N683" i="10"/>
  <c r="R683" i="10"/>
  <c r="K683" i="10"/>
  <c r="O683" i="10"/>
  <c r="H683" i="10"/>
  <c r="L697" i="10"/>
  <c r="O697" i="10"/>
  <c r="E697" i="10"/>
  <c r="A697" i="10"/>
  <c r="M697" i="10"/>
  <c r="K697" i="10"/>
  <c r="B205" i="22"/>
  <c r="E205" i="22" s="1"/>
  <c r="L576" i="10"/>
  <c r="E576" i="10"/>
  <c r="A576" i="10"/>
  <c r="R576" i="10"/>
  <c r="N594" i="10"/>
  <c r="L594" i="10"/>
  <c r="E594" i="10"/>
  <c r="A594" i="10"/>
  <c r="R594" i="10"/>
  <c r="K594" i="10"/>
  <c r="L605" i="10"/>
  <c r="L608" i="10"/>
  <c r="E608" i="10"/>
  <c r="A608" i="10"/>
  <c r="R608" i="10"/>
  <c r="N622" i="10"/>
  <c r="R622" i="10"/>
  <c r="K622" i="10"/>
  <c r="O622" i="10"/>
  <c r="H622" i="10"/>
  <c r="G622" i="10"/>
  <c r="H647" i="10"/>
  <c r="L649" i="10"/>
  <c r="O649" i="10"/>
  <c r="E649" i="10"/>
  <c r="A649" i="10"/>
  <c r="M649" i="10"/>
  <c r="K649" i="10"/>
  <c r="L665" i="10"/>
  <c r="M665" i="10"/>
  <c r="K665" i="10"/>
  <c r="L673" i="10"/>
  <c r="O673" i="10"/>
  <c r="E673" i="10"/>
  <c r="A673" i="10"/>
  <c r="M673" i="10"/>
  <c r="L588" i="10"/>
  <c r="R588" i="10"/>
  <c r="M588" i="10"/>
  <c r="H617" i="10"/>
  <c r="L620" i="10"/>
  <c r="R620" i="10"/>
  <c r="M620" i="10"/>
  <c r="N635" i="10"/>
  <c r="R635" i="10"/>
  <c r="K635" i="10"/>
  <c r="O635" i="10"/>
  <c r="H635" i="10"/>
  <c r="I635" i="10" s="1"/>
  <c r="J635" i="10" s="1"/>
  <c r="P635" i="10" s="1"/>
  <c r="N639" i="10"/>
  <c r="L639" i="10"/>
  <c r="E639" i="10"/>
  <c r="A639" i="10"/>
  <c r="R639" i="10"/>
  <c r="K639" i="10"/>
  <c r="H639" i="10"/>
  <c r="L643" i="10"/>
  <c r="M647" i="10"/>
  <c r="R649" i="10"/>
  <c r="O665" i="10"/>
  <c r="G683" i="10"/>
  <c r="L691" i="10"/>
  <c r="N570" i="10"/>
  <c r="L570" i="10"/>
  <c r="E570" i="10"/>
  <c r="A570" i="10"/>
  <c r="R570" i="10"/>
  <c r="K570" i="10"/>
  <c r="H570" i="10"/>
  <c r="I570" i="10" s="1"/>
  <c r="J570" i="10" s="1"/>
  <c r="P570" i="10" s="1"/>
  <c r="N574" i="10"/>
  <c r="L574" i="10"/>
  <c r="E574" i="10"/>
  <c r="A574" i="10"/>
  <c r="R574" i="10"/>
  <c r="K574" i="10"/>
  <c r="H574" i="10"/>
  <c r="N578" i="10"/>
  <c r="L578" i="10"/>
  <c r="E578" i="10"/>
  <c r="A578" i="10"/>
  <c r="R578" i="10"/>
  <c r="K578" i="10"/>
  <c r="H578" i="10"/>
  <c r="R585" i="10"/>
  <c r="O589" i="10"/>
  <c r="R589" i="10"/>
  <c r="E589" i="10"/>
  <c r="A589" i="10"/>
  <c r="M589" i="10"/>
  <c r="L589" i="10"/>
  <c r="M590" i="10"/>
  <c r="L592" i="10"/>
  <c r="E592" i="10"/>
  <c r="A592" i="10"/>
  <c r="R592" i="10"/>
  <c r="O594" i="10"/>
  <c r="A601" i="10"/>
  <c r="E601" i="10"/>
  <c r="A604" i="10"/>
  <c r="E604" i="10"/>
  <c r="N606" i="10"/>
  <c r="R606" i="10"/>
  <c r="K606" i="10"/>
  <c r="O606" i="10"/>
  <c r="H606" i="10"/>
  <c r="I606" i="10" s="1"/>
  <c r="J606" i="10" s="1"/>
  <c r="P606" i="10" s="1"/>
  <c r="G606" i="10"/>
  <c r="N610" i="10"/>
  <c r="L610" i="10"/>
  <c r="E610" i="10"/>
  <c r="A610" i="10"/>
  <c r="R610" i="10"/>
  <c r="K610" i="10"/>
  <c r="H610" i="10"/>
  <c r="I610" i="10" s="1"/>
  <c r="J610" i="10" s="1"/>
  <c r="P610" i="10" s="1"/>
  <c r="R617" i="10"/>
  <c r="O621" i="10"/>
  <c r="R621" i="10"/>
  <c r="E621" i="10"/>
  <c r="A621" i="10"/>
  <c r="M621" i="10"/>
  <c r="L621" i="10"/>
  <c r="M622" i="10"/>
  <c r="N627" i="10"/>
  <c r="R627" i="10"/>
  <c r="K627" i="10"/>
  <c r="O627" i="10"/>
  <c r="H627" i="10"/>
  <c r="G627" i="10"/>
  <c r="N631" i="10"/>
  <c r="L631" i="10"/>
  <c r="E631" i="10"/>
  <c r="A631" i="10"/>
  <c r="R631" i="10"/>
  <c r="K631" i="10"/>
  <c r="H631" i="10"/>
  <c r="L635" i="10"/>
  <c r="M639" i="10"/>
  <c r="M643" i="10"/>
  <c r="K644" i="10"/>
  <c r="O647" i="10"/>
  <c r="L650" i="10"/>
  <c r="G651" i="10"/>
  <c r="M655" i="10"/>
  <c r="G659" i="10"/>
  <c r="L661" i="10"/>
  <c r="M661" i="10"/>
  <c r="K661" i="10"/>
  <c r="G661" i="10"/>
  <c r="M663" i="10"/>
  <c r="R665" i="10"/>
  <c r="L669" i="10"/>
  <c r="O669" i="10"/>
  <c r="E669" i="10"/>
  <c r="A669" i="10"/>
  <c r="M669" i="10"/>
  <c r="K669" i="10"/>
  <c r="N675" i="10"/>
  <c r="R675" i="10"/>
  <c r="K675" i="10"/>
  <c r="O675" i="10"/>
  <c r="H675" i="10"/>
  <c r="G675" i="10"/>
  <c r="G681" i="10"/>
  <c r="L683" i="10"/>
  <c r="L689" i="10"/>
  <c r="O689" i="10"/>
  <c r="E689" i="10"/>
  <c r="A689" i="10"/>
  <c r="M689" i="10"/>
  <c r="K689" i="10"/>
  <c r="M691" i="10"/>
  <c r="L692" i="10"/>
  <c r="R697" i="10"/>
  <c r="A699" i="10"/>
  <c r="E699" i="10"/>
  <c r="R700" i="10"/>
  <c r="H700" i="10"/>
  <c r="N320" i="17"/>
  <c r="B314" i="18"/>
  <c r="B176" i="18"/>
  <c r="N182" i="17"/>
  <c r="B101" i="18"/>
  <c r="A101" i="18" s="1"/>
  <c r="N107" i="17"/>
  <c r="I645" i="22"/>
  <c r="J645" i="22" s="1"/>
  <c r="P645" i="22" s="1"/>
  <c r="B153" i="22"/>
  <c r="I472" i="18"/>
  <c r="J472" i="18" s="1"/>
  <c r="P583" i="22"/>
  <c r="B57" i="23"/>
  <c r="L57" i="22"/>
  <c r="A569" i="10"/>
  <c r="E569" i="10"/>
  <c r="R569" i="10"/>
  <c r="A573" i="10"/>
  <c r="E573" i="10"/>
  <c r="R573" i="10"/>
  <c r="A577" i="10"/>
  <c r="E577" i="10"/>
  <c r="R577" i="10"/>
  <c r="A580" i="10"/>
  <c r="E580" i="10"/>
  <c r="H581" i="10"/>
  <c r="A582" i="10"/>
  <c r="E582" i="10"/>
  <c r="L582" i="10"/>
  <c r="M584" i="10"/>
  <c r="G586" i="10"/>
  <c r="M586" i="10"/>
  <c r="A593" i="10"/>
  <c r="E593" i="10"/>
  <c r="R593" i="10"/>
  <c r="A596" i="10"/>
  <c r="E596" i="10"/>
  <c r="H597" i="10"/>
  <c r="A598" i="10"/>
  <c r="E598" i="10"/>
  <c r="L598" i="10"/>
  <c r="M600" i="10"/>
  <c r="G602" i="10"/>
  <c r="M602" i="10"/>
  <c r="A609" i="10"/>
  <c r="E609" i="10"/>
  <c r="R609" i="10"/>
  <c r="A612" i="10"/>
  <c r="E612" i="10"/>
  <c r="H613" i="10"/>
  <c r="A614" i="10"/>
  <c r="E614" i="10"/>
  <c r="L614" i="10"/>
  <c r="M616" i="10"/>
  <c r="G618" i="10"/>
  <c r="M618" i="10"/>
  <c r="F624" i="10"/>
  <c r="O624" i="10"/>
  <c r="A626" i="10"/>
  <c r="E626" i="10"/>
  <c r="F632" i="10"/>
  <c r="O632" i="10"/>
  <c r="A634" i="10"/>
  <c r="E634" i="10"/>
  <c r="F640" i="10"/>
  <c r="O640" i="10"/>
  <c r="A642" i="10"/>
  <c r="E642" i="10"/>
  <c r="F648" i="10"/>
  <c r="O648" i="10"/>
  <c r="A653" i="10"/>
  <c r="E653" i="10"/>
  <c r="O653" i="10"/>
  <c r="F656" i="10"/>
  <c r="G657" i="10"/>
  <c r="R657" i="10"/>
  <c r="H660" i="10"/>
  <c r="H664" i="10"/>
  <c r="A667" i="10"/>
  <c r="E667" i="10"/>
  <c r="L667" i="10"/>
  <c r="L668" i="10"/>
  <c r="A671" i="10"/>
  <c r="E671" i="10"/>
  <c r="L671" i="10"/>
  <c r="L672" i="10"/>
  <c r="G677" i="10"/>
  <c r="R677" i="10"/>
  <c r="A679" i="10"/>
  <c r="E679" i="10"/>
  <c r="L679" i="10"/>
  <c r="L680" i="10"/>
  <c r="G685" i="10"/>
  <c r="R685" i="10"/>
  <c r="A687" i="10"/>
  <c r="E687" i="10"/>
  <c r="L687" i="10"/>
  <c r="L688" i="10"/>
  <c r="G693" i="10"/>
  <c r="R693" i="10"/>
  <c r="A695" i="10"/>
  <c r="E695" i="10"/>
  <c r="L695" i="10"/>
  <c r="L696" i="10"/>
  <c r="I694" i="18"/>
  <c r="J694" i="18" s="1"/>
  <c r="P612" i="18"/>
  <c r="I664" i="22"/>
  <c r="J664" i="22" s="1"/>
  <c r="P664" i="22" s="1"/>
  <c r="H569" i="10"/>
  <c r="H573" i="10"/>
  <c r="H577" i="10"/>
  <c r="M580" i="10"/>
  <c r="G582" i="10"/>
  <c r="M582" i="10"/>
  <c r="H593" i="10"/>
  <c r="M596" i="10"/>
  <c r="G598" i="10"/>
  <c r="M598" i="10"/>
  <c r="H609" i="10"/>
  <c r="M612" i="10"/>
  <c r="G614" i="10"/>
  <c r="M614" i="10"/>
  <c r="G653" i="10"/>
  <c r="R653" i="10"/>
  <c r="L660" i="10"/>
  <c r="L664" i="10"/>
  <c r="G667" i="10"/>
  <c r="M667" i="10"/>
  <c r="G671" i="10"/>
  <c r="M671" i="10"/>
  <c r="G679" i="10"/>
  <c r="M679" i="10"/>
  <c r="G687" i="10"/>
  <c r="M687" i="10"/>
  <c r="G695" i="10"/>
  <c r="M695" i="10"/>
  <c r="I572" i="18"/>
  <c r="J572" i="18" s="1"/>
  <c r="P572" i="18" s="1"/>
  <c r="I683" i="18"/>
  <c r="J683" i="18" s="1"/>
  <c r="I569" i="18"/>
  <c r="J569" i="18" s="1"/>
  <c r="P569" i="18" s="1"/>
  <c r="P628" i="18"/>
  <c r="E121" i="22"/>
  <c r="L121" i="22"/>
  <c r="I555" i="18"/>
  <c r="J555" i="18" s="1"/>
  <c r="P555" i="18" s="1"/>
  <c r="I506" i="18"/>
  <c r="J506" i="18" s="1"/>
  <c r="I494" i="18"/>
  <c r="J494" i="18" s="1"/>
  <c r="I505" i="18"/>
  <c r="J505" i="18" s="1"/>
  <c r="I518" i="18"/>
  <c r="J518" i="18" s="1"/>
  <c r="P518" i="18" s="1"/>
  <c r="P620" i="18"/>
  <c r="I689" i="22"/>
  <c r="J689" i="22" s="1"/>
  <c r="P689" i="22" s="1"/>
  <c r="I669" i="22"/>
  <c r="J669" i="22" s="1"/>
  <c r="P669" i="22" s="1"/>
  <c r="P628" i="22"/>
  <c r="I676" i="22"/>
  <c r="J676" i="22" s="1"/>
  <c r="P676" i="22" s="1"/>
  <c r="P589" i="22"/>
  <c r="I696" i="22"/>
  <c r="J696" i="22" s="1"/>
  <c r="P696" i="22" s="1"/>
  <c r="I695" i="22"/>
  <c r="J695" i="22" s="1"/>
  <c r="P695" i="22" s="1"/>
  <c r="I687" i="22"/>
  <c r="J687" i="22" s="1"/>
  <c r="P687" i="22" s="1"/>
  <c r="I654" i="22"/>
  <c r="J654" i="22" s="1"/>
  <c r="P654" i="22" s="1"/>
  <c r="I666" i="22"/>
  <c r="J666" i="22" s="1"/>
  <c r="P666" i="22" s="1"/>
  <c r="I525" i="22"/>
  <c r="J525" i="22" s="1"/>
  <c r="P525" i="22" s="1"/>
  <c r="I506" i="22"/>
  <c r="J506" i="22" s="1"/>
  <c r="P506" i="22" s="1"/>
  <c r="I479" i="22"/>
  <c r="J479" i="22" s="1"/>
  <c r="P479" i="22" s="1"/>
  <c r="I473" i="22"/>
  <c r="J473" i="22" s="1"/>
  <c r="P473" i="22" s="1"/>
  <c r="I499" i="22"/>
  <c r="J499" i="22" s="1"/>
  <c r="P499" i="22" s="1"/>
  <c r="I656" i="18"/>
  <c r="J656" i="18" s="1"/>
  <c r="P656" i="18" s="1"/>
  <c r="I593" i="18"/>
  <c r="J593" i="18" s="1"/>
  <c r="P593" i="18" s="1"/>
  <c r="I635" i="18"/>
  <c r="J635" i="18" s="1"/>
  <c r="P635" i="18" s="1"/>
  <c r="I670" i="18"/>
  <c r="J670" i="18" s="1"/>
  <c r="P670" i="18" s="1"/>
  <c r="I622" i="18"/>
  <c r="J622" i="18" s="1"/>
  <c r="P622" i="18" s="1"/>
  <c r="I547" i="18"/>
  <c r="J547" i="18" s="1"/>
  <c r="I495" i="18"/>
  <c r="J495" i="18" s="1"/>
  <c r="I475" i="18"/>
  <c r="J475" i="18" s="1"/>
  <c r="P475" i="18" s="1"/>
  <c r="I471" i="18"/>
  <c r="J471" i="18" s="1"/>
  <c r="I467" i="18"/>
  <c r="J467" i="18" s="1"/>
  <c r="I451" i="18"/>
  <c r="J451" i="18" s="1"/>
  <c r="P451" i="18" s="1"/>
  <c r="I685" i="18"/>
  <c r="J685" i="18" s="1"/>
  <c r="P685" i="18" s="1"/>
  <c r="I556" i="18"/>
  <c r="J556" i="18" s="1"/>
  <c r="I449" i="18"/>
  <c r="J449" i="18" s="1"/>
  <c r="I516" i="18"/>
  <c r="J516" i="18" s="1"/>
  <c r="I480" i="18"/>
  <c r="J480" i="18" s="1"/>
  <c r="I549" i="18"/>
  <c r="J549" i="18" s="1"/>
  <c r="I533" i="18"/>
  <c r="J533" i="18" s="1"/>
  <c r="I493" i="18"/>
  <c r="J493" i="18" s="1"/>
  <c r="I464" i="18"/>
  <c r="J464" i="18" s="1"/>
  <c r="I537" i="18"/>
  <c r="J537" i="18" s="1"/>
  <c r="I478" i="18"/>
  <c r="J478" i="18" s="1"/>
  <c r="I465" i="18"/>
  <c r="J465" i="18" s="1"/>
  <c r="I544" i="18"/>
  <c r="J544" i="18" s="1"/>
  <c r="P544" i="18" s="1"/>
  <c r="I466" i="18"/>
  <c r="J466" i="18" s="1"/>
  <c r="I564" i="18"/>
  <c r="J564" i="18" s="1"/>
  <c r="I554" i="18"/>
  <c r="J554" i="18" s="1"/>
  <c r="B412" i="18"/>
  <c r="E412" i="18" s="1"/>
  <c r="P656" i="22"/>
  <c r="I694" i="22"/>
  <c r="J694" i="22" s="1"/>
  <c r="P694" i="22" s="1"/>
  <c r="I679" i="22"/>
  <c r="J679" i="22" s="1"/>
  <c r="P679" i="22" s="1"/>
  <c r="P576" i="22"/>
  <c r="I575" i="22"/>
  <c r="J575" i="22" s="1"/>
  <c r="P575" i="22" s="1"/>
  <c r="I640" i="22"/>
  <c r="J640" i="22" s="1"/>
  <c r="P640" i="22" s="1"/>
  <c r="I590" i="22"/>
  <c r="J590" i="22" s="1"/>
  <c r="P590" i="22" s="1"/>
  <c r="P611" i="22"/>
  <c r="I598" i="22"/>
  <c r="J598" i="22" s="1"/>
  <c r="P598" i="22" s="1"/>
  <c r="I541" i="22"/>
  <c r="J541" i="22" s="1"/>
  <c r="P541" i="22" s="1"/>
  <c r="I560" i="22"/>
  <c r="J560" i="22" s="1"/>
  <c r="P560" i="22" s="1"/>
  <c r="I478" i="22"/>
  <c r="J478" i="22" s="1"/>
  <c r="P478" i="22" s="1"/>
  <c r="I485" i="22"/>
  <c r="J485" i="22" s="1"/>
  <c r="P485" i="22" s="1"/>
  <c r="I469" i="22"/>
  <c r="J469" i="22" s="1"/>
  <c r="P469" i="22" s="1"/>
  <c r="I564" i="22"/>
  <c r="J564" i="22" s="1"/>
  <c r="P564" i="22" s="1"/>
  <c r="I497" i="22"/>
  <c r="J497" i="22" s="1"/>
  <c r="P497" i="22" s="1"/>
  <c r="P681" i="18"/>
  <c r="I603" i="18"/>
  <c r="J603" i="18" s="1"/>
  <c r="P624" i="18"/>
  <c r="I591" i="18"/>
  <c r="J591" i="18" s="1"/>
  <c r="P591" i="18" s="1"/>
  <c r="I590" i="18"/>
  <c r="J590" i="18" s="1"/>
  <c r="I614" i="18"/>
  <c r="J614" i="18" s="1"/>
  <c r="P614" i="18" s="1"/>
  <c r="I677" i="18"/>
  <c r="J677" i="18" s="1"/>
  <c r="P636" i="18"/>
  <c r="I605" i="18"/>
  <c r="J605" i="18" s="1"/>
  <c r="I637" i="18"/>
  <c r="J637" i="18" s="1"/>
  <c r="I563" i="18"/>
  <c r="J563" i="18" s="1"/>
  <c r="I523" i="18"/>
  <c r="J523" i="18" s="1"/>
  <c r="P523" i="18" s="1"/>
  <c r="I519" i="18"/>
  <c r="J519" i="18" s="1"/>
  <c r="I479" i="18"/>
  <c r="J479" i="18" s="1"/>
  <c r="P479" i="18" s="1"/>
  <c r="I509" i="18"/>
  <c r="J509" i="18" s="1"/>
  <c r="I492" i="18"/>
  <c r="J492" i="18" s="1"/>
  <c r="P492" i="18" s="1"/>
  <c r="I500" i="18"/>
  <c r="J500" i="18" s="1"/>
  <c r="I486" i="18"/>
  <c r="J486" i="18" s="1"/>
  <c r="I546" i="18"/>
  <c r="J546" i="18" s="1"/>
  <c r="I501" i="18"/>
  <c r="J501" i="18" s="1"/>
  <c r="P501" i="18" s="1"/>
  <c r="I461" i="18"/>
  <c r="J461" i="18" s="1"/>
  <c r="I558" i="18"/>
  <c r="J558" i="18" s="1"/>
  <c r="I482" i="18"/>
  <c r="J482" i="18" s="1"/>
  <c r="I532" i="18"/>
  <c r="J532" i="18" s="1"/>
  <c r="P532" i="18" s="1"/>
  <c r="I462" i="18"/>
  <c r="J462" i="18" s="1"/>
  <c r="I521" i="18"/>
  <c r="J521" i="18" s="1"/>
  <c r="I485" i="18"/>
  <c r="J485" i="18" s="1"/>
  <c r="I476" i="18"/>
  <c r="J476" i="18" s="1"/>
  <c r="I508" i="18"/>
  <c r="J508" i="18" s="1"/>
  <c r="I497" i="18"/>
  <c r="J497" i="18" s="1"/>
  <c r="I473" i="18"/>
  <c r="J473" i="18" s="1"/>
  <c r="I688" i="22"/>
  <c r="J688" i="22" s="1"/>
  <c r="P688" i="22" s="1"/>
  <c r="I634" i="22"/>
  <c r="J634" i="22" s="1"/>
  <c r="P634" i="22" s="1"/>
  <c r="I572" i="22"/>
  <c r="J572" i="22" s="1"/>
  <c r="P572" i="22" s="1"/>
  <c r="I632" i="22"/>
  <c r="J632" i="22" s="1"/>
  <c r="P632" i="22" s="1"/>
  <c r="I620" i="22"/>
  <c r="J620" i="22" s="1"/>
  <c r="P620" i="22" s="1"/>
  <c r="I591" i="22"/>
  <c r="J591" i="22" s="1"/>
  <c r="P591" i="22" s="1"/>
  <c r="I574" i="22"/>
  <c r="J574" i="22" s="1"/>
  <c r="P574" i="22" s="1"/>
  <c r="I633" i="22"/>
  <c r="J633" i="22" s="1"/>
  <c r="P633" i="22" s="1"/>
  <c r="I580" i="22"/>
  <c r="J580" i="22" s="1"/>
  <c r="P580" i="22" s="1"/>
  <c r="I593" i="22"/>
  <c r="J593" i="22" s="1"/>
  <c r="P593" i="22" s="1"/>
  <c r="I586" i="22"/>
  <c r="J586" i="22" s="1"/>
  <c r="P586" i="22" s="1"/>
  <c r="I557" i="22"/>
  <c r="J557" i="22" s="1"/>
  <c r="P557" i="22" s="1"/>
  <c r="I537" i="22"/>
  <c r="J537" i="22" s="1"/>
  <c r="P537" i="22" s="1"/>
  <c r="I509" i="22"/>
  <c r="J509" i="22" s="1"/>
  <c r="P509" i="22" s="1"/>
  <c r="P619" i="22"/>
  <c r="I518" i="22"/>
  <c r="J518" i="22" s="1"/>
  <c r="P518" i="22" s="1"/>
  <c r="I458" i="22"/>
  <c r="J458" i="22" s="1"/>
  <c r="P458" i="22" s="1"/>
  <c r="I454" i="22"/>
  <c r="J454" i="22" s="1"/>
  <c r="P454" i="22" s="1"/>
  <c r="I453" i="22"/>
  <c r="J453" i="22" s="1"/>
  <c r="P453" i="22" s="1"/>
  <c r="I459" i="22"/>
  <c r="J459" i="22" s="1"/>
  <c r="P459" i="22" s="1"/>
  <c r="I508" i="22"/>
  <c r="J508" i="22" s="1"/>
  <c r="P508" i="22" s="1"/>
  <c r="I465" i="22"/>
  <c r="J465" i="22" s="1"/>
  <c r="P465" i="22" s="1"/>
  <c r="I483" i="22"/>
  <c r="J483" i="22" s="1"/>
  <c r="P483" i="22" s="1"/>
  <c r="I515" i="22"/>
  <c r="J515" i="22" s="1"/>
  <c r="P515" i="22" s="1"/>
  <c r="I475" i="22"/>
  <c r="J475" i="22" s="1"/>
  <c r="P475" i="22" s="1"/>
  <c r="I481" i="22"/>
  <c r="J481" i="22" s="1"/>
  <c r="P481" i="22" s="1"/>
  <c r="I467" i="22"/>
  <c r="J467" i="22" s="1"/>
  <c r="P467" i="22" s="1"/>
  <c r="P520" i="22"/>
  <c r="H147" i="22"/>
  <c r="I147" i="22" s="1"/>
  <c r="J147" i="22" s="1"/>
  <c r="I487" i="22"/>
  <c r="J487" i="22" s="1"/>
  <c r="P487" i="22" s="1"/>
  <c r="I553" i="22"/>
  <c r="J553" i="22" s="1"/>
  <c r="P553" i="22" s="1"/>
  <c r="H391" i="22"/>
  <c r="I391" i="22" s="1"/>
  <c r="J391" i="22" s="1"/>
  <c r="H235" i="22"/>
  <c r="I235" i="22" s="1"/>
  <c r="J235" i="22" s="1"/>
  <c r="T32" i="22"/>
  <c r="U34" i="22" s="1"/>
  <c r="H27" i="22"/>
  <c r="I27" i="22" s="1"/>
  <c r="J27" i="22" s="1"/>
  <c r="P569" i="22"/>
  <c r="H311" i="22"/>
  <c r="I311" i="22" s="1"/>
  <c r="F311" i="22" s="1"/>
  <c r="H283" i="22"/>
  <c r="I283" i="22" s="1"/>
  <c r="J283" i="22" s="1"/>
  <c r="P283" i="22" s="1"/>
  <c r="U32" i="22"/>
  <c r="H203" i="22"/>
  <c r="I203" i="22" s="1"/>
  <c r="J203" i="22" s="1"/>
  <c r="H275" i="22"/>
  <c r="I275" i="22" s="1"/>
  <c r="J275" i="22" s="1"/>
  <c r="P275" i="22" s="1"/>
  <c r="H247" i="22"/>
  <c r="I247" i="22" s="1"/>
  <c r="J247" i="22" s="1"/>
  <c r="P247" i="22" s="1"/>
  <c r="H227" i="22"/>
  <c r="I227" i="22" s="1"/>
  <c r="J227" i="22" s="1"/>
  <c r="H183" i="22"/>
  <c r="I183" i="22" s="1"/>
  <c r="F183" i="22" s="1"/>
  <c r="H403" i="22"/>
  <c r="I403" i="22" s="1"/>
  <c r="J403" i="22" s="1"/>
  <c r="P403" i="22" s="1"/>
  <c r="H371" i="22"/>
  <c r="I371" i="22" s="1"/>
  <c r="J371" i="22" s="1"/>
  <c r="H439" i="22"/>
  <c r="I439" i="22" s="1"/>
  <c r="J439" i="22" s="1"/>
  <c r="H407" i="22"/>
  <c r="I407" i="22" s="1"/>
  <c r="J407" i="22" s="1"/>
  <c r="P407" i="22" s="1"/>
  <c r="H83" i="22"/>
  <c r="I83" i="22" s="1"/>
  <c r="J83" i="22" s="1"/>
  <c r="H123" i="22"/>
  <c r="I123" i="22" s="1"/>
  <c r="F123" i="22" s="1"/>
  <c r="H359" i="22"/>
  <c r="I359" i="22" s="1"/>
  <c r="J359" i="22" s="1"/>
  <c r="H127" i="22"/>
  <c r="I127" i="22" s="1"/>
  <c r="J127" i="22" s="1"/>
  <c r="H307" i="22"/>
  <c r="I307" i="22" s="1"/>
  <c r="F307" i="22" s="1"/>
  <c r="H91" i="22"/>
  <c r="I91" i="22" s="1"/>
  <c r="J91" i="22" s="1"/>
  <c r="H423" i="22"/>
  <c r="I423" i="22" s="1"/>
  <c r="J423" i="22" s="1"/>
  <c r="H59" i="22"/>
  <c r="I59" i="22" s="1"/>
  <c r="J59" i="22" s="1"/>
  <c r="P59" i="22" s="1"/>
  <c r="H435" i="22"/>
  <c r="I435" i="22" s="1"/>
  <c r="F435" i="22" s="1"/>
  <c r="H347" i="22"/>
  <c r="I347" i="22" s="1"/>
  <c r="F347" i="22" s="1"/>
  <c r="H263" i="22"/>
  <c r="I263" i="22" s="1"/>
  <c r="J263" i="22" s="1"/>
  <c r="H215" i="22"/>
  <c r="I215" i="22" s="1"/>
  <c r="J215" i="22" s="1"/>
  <c r="H331" i="22"/>
  <c r="I331" i="22" s="1"/>
  <c r="J331" i="22" s="1"/>
  <c r="H299" i="22"/>
  <c r="I299" i="22" s="1"/>
  <c r="J299" i="22" s="1"/>
  <c r="H139" i="22"/>
  <c r="I139" i="22" s="1"/>
  <c r="F139" i="22" s="1"/>
  <c r="I484" i="22"/>
  <c r="J484" i="22" s="1"/>
  <c r="P484" i="22" s="1"/>
  <c r="H291" i="22"/>
  <c r="I291" i="22" s="1"/>
  <c r="F291" i="22" s="1"/>
  <c r="I488" i="22"/>
  <c r="J488" i="22" s="1"/>
  <c r="P488" i="22" s="1"/>
  <c r="I500" i="22"/>
  <c r="J500" i="22" s="1"/>
  <c r="P500" i="22" s="1"/>
  <c r="H63" i="22"/>
  <c r="I63" i="22" s="1"/>
  <c r="J63" i="22" s="1"/>
  <c r="H187" i="22"/>
  <c r="I187" i="22" s="1"/>
  <c r="J187" i="22" s="1"/>
  <c r="P187" i="22" s="1"/>
  <c r="I471" i="22"/>
  <c r="J471" i="22" s="1"/>
  <c r="P471" i="22" s="1"/>
  <c r="I511" i="22"/>
  <c r="J511" i="22" s="1"/>
  <c r="P511" i="22" s="1"/>
  <c r="P646" i="22"/>
  <c r="P684" i="22"/>
  <c r="I480" i="22"/>
  <c r="J480" i="22" s="1"/>
  <c r="P480" i="22" s="1"/>
  <c r="U35" i="22"/>
  <c r="I517" i="22"/>
  <c r="J517" i="22" s="1"/>
  <c r="P517" i="22" s="1"/>
  <c r="I512" i="22"/>
  <c r="J512" i="22" s="1"/>
  <c r="P512" i="22" s="1"/>
  <c r="H3" i="22"/>
  <c r="I3" i="22" s="1"/>
  <c r="J3" i="22" s="1"/>
  <c r="P3" i="22" s="1"/>
  <c r="H375" i="22"/>
  <c r="I375" i="22" s="1"/>
  <c r="J375" i="22" s="1"/>
  <c r="H395" i="22"/>
  <c r="I395" i="22" s="1"/>
  <c r="J395" i="22" s="1"/>
  <c r="H135" i="22"/>
  <c r="I135" i="22" s="1"/>
  <c r="J135" i="22" s="1"/>
  <c r="P135" i="22" s="1"/>
  <c r="H251" i="22"/>
  <c r="I251" i="22" s="1"/>
  <c r="F251" i="22" s="1"/>
  <c r="H89" i="22"/>
  <c r="I89" i="22" s="1"/>
  <c r="F89" i="22" s="1"/>
  <c r="H231" i="22"/>
  <c r="I231" i="22" s="1"/>
  <c r="F231" i="22" s="1"/>
  <c r="I570" i="22"/>
  <c r="J570" i="22" s="1"/>
  <c r="P570" i="22" s="1"/>
  <c r="P682" i="22"/>
  <c r="I450" i="22"/>
  <c r="J450" i="22" s="1"/>
  <c r="P450" i="22" s="1"/>
  <c r="I504" i="22"/>
  <c r="J504" i="22" s="1"/>
  <c r="P504" i="22" s="1"/>
  <c r="H31" i="22"/>
  <c r="I31" i="22" s="1"/>
  <c r="J31" i="22" s="1"/>
  <c r="H323" i="22"/>
  <c r="I323" i="22" s="1"/>
  <c r="J323" i="22" s="1"/>
  <c r="P616" i="22"/>
  <c r="P629" i="22"/>
  <c r="P606" i="22"/>
  <c r="I650" i="22"/>
  <c r="J650" i="22" s="1"/>
  <c r="P650" i="22" s="1"/>
  <c r="H315" i="22"/>
  <c r="I315" i="22" s="1"/>
  <c r="J315" i="22" s="1"/>
  <c r="I522" i="22"/>
  <c r="J522" i="22" s="1"/>
  <c r="P522" i="22" s="1"/>
  <c r="H101" i="22"/>
  <c r="I101" i="22" s="1"/>
  <c r="J101" i="22" s="1"/>
  <c r="H443" i="22"/>
  <c r="I443" i="22" s="1"/>
  <c r="J443" i="22" s="1"/>
  <c r="O443" i="22"/>
  <c r="B87" i="23"/>
  <c r="G87" i="23" s="1"/>
  <c r="P566" i="22"/>
  <c r="A343" i="22"/>
  <c r="E443" i="22"/>
  <c r="B411" i="23"/>
  <c r="F411" i="23" s="1"/>
  <c r="N387" i="21"/>
  <c r="K71" i="22"/>
  <c r="O71" i="22" s="1"/>
  <c r="N279" i="21"/>
  <c r="N201" i="21"/>
  <c r="B387" i="22"/>
  <c r="N393" i="21"/>
  <c r="B43" i="22"/>
  <c r="N49" i="21"/>
  <c r="B75" i="22"/>
  <c r="N81" i="21"/>
  <c r="N91" i="21"/>
  <c r="B85" i="22"/>
  <c r="I547" i="22"/>
  <c r="J547" i="22" s="1"/>
  <c r="P547" i="22" s="1"/>
  <c r="P543" i="22"/>
  <c r="I523" i="22"/>
  <c r="J523" i="22" s="1"/>
  <c r="P523" i="22" s="1"/>
  <c r="I505" i="22"/>
  <c r="J505" i="22" s="1"/>
  <c r="P505" i="22" s="1"/>
  <c r="I542" i="22"/>
  <c r="J542" i="22" s="1"/>
  <c r="P542" i="22" s="1"/>
  <c r="I536" i="22"/>
  <c r="J536" i="22" s="1"/>
  <c r="P536" i="22" s="1"/>
  <c r="I495" i="22"/>
  <c r="J495" i="22" s="1"/>
  <c r="P495" i="22" s="1"/>
  <c r="I528" i="22"/>
  <c r="J528" i="22" s="1"/>
  <c r="P528" i="22" s="1"/>
  <c r="I482" i="22"/>
  <c r="J482" i="22" s="1"/>
  <c r="P482" i="22" s="1"/>
  <c r="I474" i="22"/>
  <c r="J474" i="22" s="1"/>
  <c r="P474" i="22" s="1"/>
  <c r="A419" i="22"/>
  <c r="O371" i="22"/>
  <c r="O227" i="22"/>
  <c r="L71" i="22"/>
  <c r="B123" i="23"/>
  <c r="J123" i="23" s="1"/>
  <c r="E391" i="22"/>
  <c r="B343" i="23"/>
  <c r="G343" i="23" s="1"/>
  <c r="B231" i="23"/>
  <c r="G231" i="23" s="1"/>
  <c r="O183" i="22"/>
  <c r="I461" i="22"/>
  <c r="J461" i="22" s="1"/>
  <c r="P461" i="22" s="1"/>
  <c r="A443" i="22"/>
  <c r="A347" i="22"/>
  <c r="H219" i="22"/>
  <c r="I219" i="22" s="1"/>
  <c r="J219" i="22" s="1"/>
  <c r="P219" i="22" s="1"/>
  <c r="B203" i="23"/>
  <c r="J203" i="23" s="1"/>
  <c r="B71" i="23"/>
  <c r="F71" i="23" s="1"/>
  <c r="O27" i="22"/>
  <c r="I538" i="22"/>
  <c r="J538" i="22" s="1"/>
  <c r="P538" i="22" s="1"/>
  <c r="I490" i="22"/>
  <c r="J490" i="22" s="1"/>
  <c r="P490" i="22" s="1"/>
  <c r="H47" i="22"/>
  <c r="I47" i="22" s="1"/>
  <c r="J47" i="22" s="1"/>
  <c r="P47" i="22" s="1"/>
  <c r="Y4" i="22"/>
  <c r="X4" i="22" s="1"/>
  <c r="Y18" i="22"/>
  <c r="AF18" i="22" s="1"/>
  <c r="Y17" i="22"/>
  <c r="Z17" i="22" s="1"/>
  <c r="L87" i="22"/>
  <c r="B179" i="23"/>
  <c r="F179" i="23" s="1"/>
  <c r="E65" i="22"/>
  <c r="H107" i="22"/>
  <c r="I107" i="22" s="1"/>
  <c r="F107" i="22" s="1"/>
  <c r="N385" i="21"/>
  <c r="B7" i="22"/>
  <c r="N13" i="21"/>
  <c r="N135" i="21"/>
  <c r="B129" i="22"/>
  <c r="P453" i="21"/>
  <c r="P421" i="21"/>
  <c r="P341" i="21"/>
  <c r="P307" i="21"/>
  <c r="P443" i="21"/>
  <c r="P363" i="21"/>
  <c r="P423" i="21"/>
  <c r="P217" i="21"/>
  <c r="P187" i="21"/>
  <c r="P67" i="21"/>
  <c r="P397" i="21"/>
  <c r="P315" i="21"/>
  <c r="P233" i="21"/>
  <c r="P115" i="21"/>
  <c r="P69" i="21"/>
  <c r="P235" i="21"/>
  <c r="P91" i="21"/>
  <c r="P361" i="21"/>
  <c r="P167" i="21"/>
  <c r="P125" i="21"/>
  <c r="P295" i="21"/>
  <c r="P313" i="21"/>
  <c r="P197" i="21"/>
  <c r="P151" i="21"/>
  <c r="P95" i="21"/>
  <c r="P9" i="21"/>
  <c r="P133" i="21"/>
  <c r="P13" i="21"/>
  <c r="P441" i="21"/>
  <c r="P359" i="21"/>
  <c r="P279" i="21"/>
  <c r="P269" i="21"/>
  <c r="P231" i="21"/>
  <c r="P11" i="21"/>
  <c r="P435" i="21"/>
  <c r="P407" i="21"/>
  <c r="P293" i="21"/>
  <c r="P19" i="21"/>
  <c r="I452" i="22"/>
  <c r="J452" i="22" s="1"/>
  <c r="P452" i="22" s="1"/>
  <c r="I540" i="22"/>
  <c r="J540" i="22" s="1"/>
  <c r="P540" i="22" s="1"/>
  <c r="N213" i="21"/>
  <c r="B259" i="22"/>
  <c r="N265" i="21"/>
  <c r="I555" i="22"/>
  <c r="J555" i="22" s="1"/>
  <c r="P555" i="22" s="1"/>
  <c r="I463" i="22"/>
  <c r="J463" i="22" s="1"/>
  <c r="P463" i="22" s="1"/>
  <c r="K379" i="22"/>
  <c r="H379" i="22" s="1"/>
  <c r="I379" i="22" s="1"/>
  <c r="J379" i="22" s="1"/>
  <c r="N325" i="21"/>
  <c r="L119" i="22"/>
  <c r="B339" i="22"/>
  <c r="N345" i="21"/>
  <c r="I563" i="22"/>
  <c r="J563" i="22" s="1"/>
  <c r="P563" i="22" s="1"/>
  <c r="I549" i="22"/>
  <c r="J549" i="22" s="1"/>
  <c r="P549" i="22" s="1"/>
  <c r="I561" i="22"/>
  <c r="J561" i="22" s="1"/>
  <c r="P561" i="22" s="1"/>
  <c r="I472" i="22"/>
  <c r="J472" i="22" s="1"/>
  <c r="P472" i="22" s="1"/>
  <c r="I464" i="22"/>
  <c r="J464" i="22" s="1"/>
  <c r="P464" i="22" s="1"/>
  <c r="O231" i="22"/>
  <c r="L195" i="22"/>
  <c r="N171" i="21"/>
  <c r="E119" i="22"/>
  <c r="E87" i="22"/>
  <c r="O439" i="22"/>
  <c r="A327" i="22"/>
  <c r="N239" i="21"/>
  <c r="N451" i="21"/>
  <c r="B429" i="22"/>
  <c r="A429" i="22" s="1"/>
  <c r="K411" i="22"/>
  <c r="H411" i="22" s="1"/>
  <c r="I411" i="22" s="1"/>
  <c r="J411" i="22" s="1"/>
  <c r="L379" i="22"/>
  <c r="E347" i="22"/>
  <c r="L115" i="22"/>
  <c r="Y13" i="22"/>
  <c r="AF13" i="22" s="1"/>
  <c r="Y12" i="22"/>
  <c r="Z12" i="22" s="1"/>
  <c r="B25" i="22"/>
  <c r="E25" i="22" s="1"/>
  <c r="A65" i="22"/>
  <c r="B369" i="22"/>
  <c r="A369" i="22" s="1"/>
  <c r="A379" i="22"/>
  <c r="A115" i="22"/>
  <c r="K115" i="22"/>
  <c r="O115" i="22" s="1"/>
  <c r="L65" i="22"/>
  <c r="I513" i="22"/>
  <c r="J513" i="22" s="1"/>
  <c r="P513" i="22" s="1"/>
  <c r="I460" i="22"/>
  <c r="J460" i="22" s="1"/>
  <c r="P460" i="22" s="1"/>
  <c r="I502" i="22"/>
  <c r="J502" i="22" s="1"/>
  <c r="P502" i="22" s="1"/>
  <c r="I470" i="22"/>
  <c r="J470" i="22" s="1"/>
  <c r="P470" i="22" s="1"/>
  <c r="I462" i="22"/>
  <c r="J462" i="22" s="1"/>
  <c r="P462" i="22" s="1"/>
  <c r="H195" i="22"/>
  <c r="I195" i="22" s="1"/>
  <c r="J195" i="22" s="1"/>
  <c r="P195" i="22" s="1"/>
  <c r="A119" i="22"/>
  <c r="H87" i="22"/>
  <c r="I87" i="22" s="1"/>
  <c r="J87" i="22" s="1"/>
  <c r="L443" i="22"/>
  <c r="A231" i="22"/>
  <c r="K343" i="22"/>
  <c r="O343" i="22" s="1"/>
  <c r="E327" i="22"/>
  <c r="I477" i="22"/>
  <c r="J477" i="22" s="1"/>
  <c r="P477" i="22" s="1"/>
  <c r="L411" i="22"/>
  <c r="E379" i="22"/>
  <c r="E71" i="22"/>
  <c r="I457" i="22"/>
  <c r="J457" i="22" s="1"/>
  <c r="P457" i="22" s="1"/>
  <c r="K57" i="22"/>
  <c r="H57" i="22" s="1"/>
  <c r="I57" i="22" s="1"/>
  <c r="J57" i="22" s="1"/>
  <c r="E115" i="22"/>
  <c r="I451" i="22"/>
  <c r="J451" i="22" s="1"/>
  <c r="P451" i="22" s="1"/>
  <c r="N359" i="21"/>
  <c r="O89" i="22"/>
  <c r="Y7" i="22"/>
  <c r="AF7" i="22" s="1"/>
  <c r="Y14" i="22"/>
  <c r="Z14" i="22" s="1"/>
  <c r="N85" i="21"/>
  <c r="K327" i="22"/>
  <c r="H327" i="22" s="1"/>
  <c r="I327" i="22" s="1"/>
  <c r="F327" i="22" s="1"/>
  <c r="I449" i="22"/>
  <c r="J449" i="22" s="1"/>
  <c r="P449" i="22" s="1"/>
  <c r="N209" i="21"/>
  <c r="B5" i="22"/>
  <c r="B5" i="23" s="1"/>
  <c r="B171" i="22"/>
  <c r="N177" i="21"/>
  <c r="N229" i="21"/>
  <c r="B223" i="22"/>
  <c r="B55" i="22"/>
  <c r="N61" i="21"/>
  <c r="I466" i="22"/>
  <c r="J466" i="22" s="1"/>
  <c r="P466" i="22" s="1"/>
  <c r="K65" i="22"/>
  <c r="H65" i="22" s="1"/>
  <c r="I65" i="22" s="1"/>
  <c r="J65" i="22" s="1"/>
  <c r="E195" i="22"/>
  <c r="O87" i="22"/>
  <c r="I532" i="22"/>
  <c r="J532" i="22" s="1"/>
  <c r="P532" i="22" s="1"/>
  <c r="I556" i="22"/>
  <c r="J556" i="22" s="1"/>
  <c r="P556" i="22" s="1"/>
  <c r="N125" i="21"/>
  <c r="I527" i="22"/>
  <c r="J527" i="22" s="1"/>
  <c r="P527" i="22" s="1"/>
  <c r="I521" i="22"/>
  <c r="J521" i="22" s="1"/>
  <c r="P521" i="22" s="1"/>
  <c r="I489" i="22"/>
  <c r="J489" i="22" s="1"/>
  <c r="P489" i="22" s="1"/>
  <c r="I544" i="22"/>
  <c r="J544" i="22" s="1"/>
  <c r="P544" i="22" s="1"/>
  <c r="N397" i="21"/>
  <c r="N349" i="21"/>
  <c r="N237" i="21"/>
  <c r="O203" i="22"/>
  <c r="I554" i="22"/>
  <c r="J554" i="22" s="1"/>
  <c r="P554" i="22" s="1"/>
  <c r="I510" i="22"/>
  <c r="J510" i="22" s="1"/>
  <c r="P510" i="22" s="1"/>
  <c r="I514" i="22"/>
  <c r="J514" i="22" s="1"/>
  <c r="P514" i="22" s="1"/>
  <c r="E57" i="22"/>
  <c r="I496" i="22"/>
  <c r="J496" i="22" s="1"/>
  <c r="P496" i="22" s="1"/>
  <c r="Y11" i="22"/>
  <c r="Z11" i="22" s="1"/>
  <c r="I492" i="22"/>
  <c r="J492" i="22" s="1"/>
  <c r="P492" i="22" s="1"/>
  <c r="I551" i="22"/>
  <c r="J551" i="22" s="1"/>
  <c r="P551" i="22" s="1"/>
  <c r="B37" i="22"/>
  <c r="N77" i="21"/>
  <c r="B211" i="22"/>
  <c r="N217" i="21"/>
  <c r="O295" i="22"/>
  <c r="H199" i="22"/>
  <c r="I199" i="22" s="1"/>
  <c r="J199" i="22" s="1"/>
  <c r="P199" i="22" s="1"/>
  <c r="B97" i="23"/>
  <c r="F97" i="23" s="1"/>
  <c r="H243" i="22"/>
  <c r="I243" i="22" s="1"/>
  <c r="F243" i="22" s="1"/>
  <c r="L5" i="22"/>
  <c r="A121" i="22"/>
  <c r="E179" i="22"/>
  <c r="O65" i="22"/>
  <c r="O307" i="22"/>
  <c r="K179" i="22"/>
  <c r="O179" i="22" s="1"/>
  <c r="H355" i="22"/>
  <c r="I355" i="22" s="1"/>
  <c r="F355" i="22" s="1"/>
  <c r="H427" i="22"/>
  <c r="I427" i="22" s="1"/>
  <c r="J427" i="22" s="1"/>
  <c r="P427" i="22" s="1"/>
  <c r="O379" i="22"/>
  <c r="H155" i="22"/>
  <c r="I155" i="22" s="1"/>
  <c r="J155" i="22" s="1"/>
  <c r="P155" i="22" s="1"/>
  <c r="A57" i="22"/>
  <c r="K97" i="22"/>
  <c r="H97" i="22" s="1"/>
  <c r="I97" i="22" s="1"/>
  <c r="J97" i="22" s="1"/>
  <c r="O251" i="22"/>
  <c r="E9" i="22"/>
  <c r="L179" i="22"/>
  <c r="H35" i="22"/>
  <c r="I35" i="22" s="1"/>
  <c r="E97" i="22"/>
  <c r="H11" i="22"/>
  <c r="I11" i="22" s="1"/>
  <c r="O63" i="22"/>
  <c r="H115" i="22"/>
  <c r="I115" i="22" s="1"/>
  <c r="F115" i="22" s="1"/>
  <c r="L97" i="22"/>
  <c r="K9" i="22"/>
  <c r="H9" i="22" s="1"/>
  <c r="I9" i="22" s="1"/>
  <c r="J9" i="22" s="1"/>
  <c r="K121" i="22"/>
  <c r="O121" i="22" s="1"/>
  <c r="H179" i="22"/>
  <c r="I179" i="22" s="1"/>
  <c r="F179" i="22" s="1"/>
  <c r="B121" i="23"/>
  <c r="G121" i="23" s="1"/>
  <c r="O395" i="22"/>
  <c r="P670" i="22"/>
  <c r="P595" i="22"/>
  <c r="E493" i="23"/>
  <c r="J493" i="23"/>
  <c r="F493" i="23"/>
  <c r="H493" i="23"/>
  <c r="I493" i="23"/>
  <c r="G493" i="23"/>
  <c r="B440" i="22"/>
  <c r="N446" i="21"/>
  <c r="B344" i="22"/>
  <c r="N350" i="21"/>
  <c r="B248" i="22"/>
  <c r="N254" i="21"/>
  <c r="N158" i="21"/>
  <c r="B152" i="22"/>
  <c r="B88" i="22"/>
  <c r="N94" i="21"/>
  <c r="B24" i="22"/>
  <c r="N30" i="21"/>
  <c r="P546" i="22"/>
  <c r="B326" i="22"/>
  <c r="N332" i="21"/>
  <c r="B198" i="22"/>
  <c r="N204" i="21"/>
  <c r="B38" i="22"/>
  <c r="N44" i="21"/>
  <c r="B437" i="23"/>
  <c r="E437" i="22"/>
  <c r="A437" i="22"/>
  <c r="L437" i="22"/>
  <c r="K437" i="22"/>
  <c r="O437" i="22" s="1"/>
  <c r="B441" i="23"/>
  <c r="L441" i="22"/>
  <c r="A441" i="22"/>
  <c r="O441" i="22"/>
  <c r="E441" i="22"/>
  <c r="K441" i="22"/>
  <c r="H441" i="22" s="1"/>
  <c r="I441" i="22" s="1"/>
  <c r="B425" i="23"/>
  <c r="L425" i="22"/>
  <c r="E425" i="22"/>
  <c r="K425" i="22"/>
  <c r="O425" i="22" s="1"/>
  <c r="A425" i="22"/>
  <c r="F263" i="23"/>
  <c r="G263" i="23"/>
  <c r="J263" i="23"/>
  <c r="B233" i="23"/>
  <c r="K233" i="22"/>
  <c r="O233" i="22" s="1"/>
  <c r="A233" i="22"/>
  <c r="E233" i="22"/>
  <c r="L233" i="22"/>
  <c r="F215" i="23"/>
  <c r="J215" i="23"/>
  <c r="G215" i="23"/>
  <c r="G155" i="23"/>
  <c r="J155" i="23"/>
  <c r="F155" i="23"/>
  <c r="G71" i="23"/>
  <c r="B417" i="23"/>
  <c r="L417" i="22"/>
  <c r="K417" i="22"/>
  <c r="H417" i="22" s="1"/>
  <c r="I417" i="22" s="1"/>
  <c r="E417" i="22"/>
  <c r="A417" i="22"/>
  <c r="B49" i="23"/>
  <c r="A49" i="22"/>
  <c r="L49" i="22"/>
  <c r="K49" i="22"/>
  <c r="H49" i="22" s="1"/>
  <c r="I49" i="22" s="1"/>
  <c r="E49" i="22"/>
  <c r="B133" i="23"/>
  <c r="E133" i="22"/>
  <c r="L133" i="22"/>
  <c r="K133" i="22"/>
  <c r="O133" i="22" s="1"/>
  <c r="H133" i="22"/>
  <c r="I133" i="22" s="1"/>
  <c r="F133" i="22" s="1"/>
  <c r="A133" i="22"/>
  <c r="B351" i="23"/>
  <c r="A351" i="22"/>
  <c r="L351" i="22"/>
  <c r="K351" i="22"/>
  <c r="O351" i="22" s="1"/>
  <c r="E351" i="22"/>
  <c r="AF15" i="22"/>
  <c r="X15" i="22"/>
  <c r="Z15" i="22"/>
  <c r="B239" i="23"/>
  <c r="E239" i="22"/>
  <c r="L239" i="22"/>
  <c r="A239" i="22"/>
  <c r="K239" i="22"/>
  <c r="O239" i="22" s="1"/>
  <c r="B159" i="23"/>
  <c r="E159" i="22"/>
  <c r="K159" i="22"/>
  <c r="O159" i="22" s="1"/>
  <c r="A159" i="22"/>
  <c r="L159" i="22"/>
  <c r="B131" i="23"/>
  <c r="E131" i="22"/>
  <c r="L131" i="22"/>
  <c r="K131" i="22"/>
  <c r="O131" i="22" s="1"/>
  <c r="A131" i="22"/>
  <c r="P626" i="22"/>
  <c r="P672" i="22"/>
  <c r="P613" i="22"/>
  <c r="P573" i="22"/>
  <c r="P531" i="22"/>
  <c r="B372" i="22"/>
  <c r="N378" i="21"/>
  <c r="B276" i="22"/>
  <c r="N282" i="21"/>
  <c r="B180" i="22"/>
  <c r="N186" i="21"/>
  <c r="B116" i="22"/>
  <c r="N122" i="21"/>
  <c r="B52" i="22"/>
  <c r="N58" i="21"/>
  <c r="E488" i="23"/>
  <c r="I488" i="23"/>
  <c r="G488" i="23"/>
  <c r="F488" i="23"/>
  <c r="J488" i="23"/>
  <c r="H488" i="23"/>
  <c r="M8" i="23"/>
  <c r="M10" i="23"/>
  <c r="E450" i="23"/>
  <c r="J450" i="23"/>
  <c r="G450" i="23"/>
  <c r="I450" i="23"/>
  <c r="H450" i="23"/>
  <c r="F450" i="23"/>
  <c r="B354" i="22"/>
  <c r="N360" i="21"/>
  <c r="B290" i="22"/>
  <c r="N296" i="21"/>
  <c r="B194" i="22"/>
  <c r="N200" i="21"/>
  <c r="B34" i="22"/>
  <c r="N40" i="21"/>
  <c r="E485" i="23"/>
  <c r="J485" i="23"/>
  <c r="F485" i="23"/>
  <c r="G485" i="23"/>
  <c r="I485" i="23"/>
  <c r="H485" i="23"/>
  <c r="E463" i="23"/>
  <c r="H463" i="23"/>
  <c r="G463" i="23"/>
  <c r="J463" i="23"/>
  <c r="I463" i="23"/>
  <c r="F463" i="23"/>
  <c r="B93" i="23"/>
  <c r="E93" i="22"/>
  <c r="L93" i="22"/>
  <c r="K93" i="22"/>
  <c r="H93" i="22" s="1"/>
  <c r="I93" i="22" s="1"/>
  <c r="A93" i="22"/>
  <c r="J343" i="23"/>
  <c r="O95" i="22"/>
  <c r="B173" i="23"/>
  <c r="L173" i="22"/>
  <c r="A173" i="22"/>
  <c r="K173" i="22"/>
  <c r="O173" i="22" s="1"/>
  <c r="E173" i="22"/>
  <c r="B303" i="23"/>
  <c r="L303" i="22"/>
  <c r="E303" i="22"/>
  <c r="K303" i="22"/>
  <c r="H303" i="22" s="1"/>
  <c r="I303" i="22" s="1"/>
  <c r="A303" i="22"/>
  <c r="B53" i="23"/>
  <c r="E53" i="22"/>
  <c r="L53" i="22"/>
  <c r="K53" i="22"/>
  <c r="O53" i="22" s="1"/>
  <c r="A53" i="22"/>
  <c r="B109" i="23"/>
  <c r="E109" i="22"/>
  <c r="L109" i="22"/>
  <c r="K109" i="22"/>
  <c r="H109" i="22" s="1"/>
  <c r="I109" i="22" s="1"/>
  <c r="F109" i="22" s="1"/>
  <c r="A109" i="22"/>
  <c r="E451" i="23"/>
  <c r="F451" i="23"/>
  <c r="I451" i="23"/>
  <c r="J451" i="23"/>
  <c r="H451" i="23"/>
  <c r="G451" i="23"/>
  <c r="B111" i="23"/>
  <c r="K111" i="22"/>
  <c r="O111" i="22" s="1"/>
  <c r="A111" i="22"/>
  <c r="E111" i="22"/>
  <c r="L111" i="22"/>
  <c r="B225" i="23"/>
  <c r="K225" i="22"/>
  <c r="O225" i="22" s="1"/>
  <c r="L225" i="22"/>
  <c r="H225" i="22"/>
  <c r="I225" i="22" s="1"/>
  <c r="E225" i="22"/>
  <c r="A225" i="22"/>
  <c r="G89" i="23"/>
  <c r="F89" i="23"/>
  <c r="G31" i="23"/>
  <c r="F31" i="23"/>
  <c r="H39" i="22"/>
  <c r="I39" i="22" s="1"/>
  <c r="G27" i="23"/>
  <c r="F27" i="23"/>
  <c r="G65" i="23"/>
  <c r="F65" i="23"/>
  <c r="B383" i="23"/>
  <c r="A383" i="22"/>
  <c r="L383" i="22"/>
  <c r="E383" i="22"/>
  <c r="K383" i="22"/>
  <c r="O383" i="22" s="1"/>
  <c r="P600" i="22"/>
  <c r="P652" i="22"/>
  <c r="P671" i="22"/>
  <c r="E487" i="23"/>
  <c r="H487" i="23"/>
  <c r="G487" i="23"/>
  <c r="J487" i="23"/>
  <c r="I487" i="23"/>
  <c r="F487" i="23"/>
  <c r="P681" i="22"/>
  <c r="B400" i="22"/>
  <c r="N406" i="21"/>
  <c r="B304" i="22"/>
  <c r="N310" i="21"/>
  <c r="B208" i="22"/>
  <c r="N214" i="21"/>
  <c r="B112" i="22"/>
  <c r="N118" i="21"/>
  <c r="B16" i="22"/>
  <c r="N22" i="21"/>
  <c r="B414" i="22"/>
  <c r="N420" i="21"/>
  <c r="B350" i="22"/>
  <c r="N356" i="21"/>
  <c r="B222" i="22"/>
  <c r="N228" i="21"/>
  <c r="B94" i="22"/>
  <c r="N100" i="21"/>
  <c r="P494" i="22"/>
  <c r="G227" i="23"/>
  <c r="J227" i="23"/>
  <c r="F227" i="23"/>
  <c r="O423" i="22"/>
  <c r="H279" i="22"/>
  <c r="I279" i="22" s="1"/>
  <c r="B249" i="23"/>
  <c r="E249" i="22"/>
  <c r="L249" i="22"/>
  <c r="K249" i="22"/>
  <c r="O249" i="22" s="1"/>
  <c r="H249" i="22"/>
  <c r="I249" i="22" s="1"/>
  <c r="A249" i="22"/>
  <c r="B333" i="23"/>
  <c r="K333" i="22"/>
  <c r="H333" i="22" s="1"/>
  <c r="I333" i="22" s="1"/>
  <c r="L333" i="22"/>
  <c r="E333" i="22"/>
  <c r="A333" i="22"/>
  <c r="B285" i="23"/>
  <c r="E285" i="22"/>
  <c r="L285" i="22"/>
  <c r="K285" i="22"/>
  <c r="O285" i="22" s="1"/>
  <c r="A285" i="22"/>
  <c r="H267" i="22"/>
  <c r="I267" i="22" s="1"/>
  <c r="B99" i="23"/>
  <c r="E99" i="22"/>
  <c r="L99" i="22"/>
  <c r="K99" i="22"/>
  <c r="O99" i="22" s="1"/>
  <c r="A99" i="22"/>
  <c r="K143" i="22"/>
  <c r="H143" i="22" s="1"/>
  <c r="I143" i="22" s="1"/>
  <c r="D2" i="22"/>
  <c r="C2" i="23" s="1"/>
  <c r="P2" i="21"/>
  <c r="P3" i="21" s="1"/>
  <c r="Z5" i="22"/>
  <c r="X5" i="22"/>
  <c r="B21" i="23"/>
  <c r="A21" i="22"/>
  <c r="L21" i="22"/>
  <c r="K21" i="22"/>
  <c r="H21" i="22" s="1"/>
  <c r="I21" i="22" s="1"/>
  <c r="E21" i="22"/>
  <c r="E449" i="23"/>
  <c r="J449" i="23"/>
  <c r="I449" i="23"/>
  <c r="H449" i="23"/>
  <c r="F449" i="23"/>
  <c r="G449" i="23"/>
  <c r="B241" i="23"/>
  <c r="K241" i="22"/>
  <c r="O241" i="22" s="1"/>
  <c r="E241" i="22"/>
  <c r="L241" i="22"/>
  <c r="A241" i="22"/>
  <c r="P552" i="22"/>
  <c r="P516" i="22"/>
  <c r="E480" i="23"/>
  <c r="I480" i="23"/>
  <c r="J480" i="23"/>
  <c r="H480" i="23"/>
  <c r="G480" i="23"/>
  <c r="F480" i="23"/>
  <c r="P468" i="22"/>
  <c r="E460" i="23"/>
  <c r="G460" i="23"/>
  <c r="F460" i="23"/>
  <c r="J460" i="23"/>
  <c r="I460" i="23"/>
  <c r="H460" i="23"/>
  <c r="B364" i="22"/>
  <c r="N370" i="21"/>
  <c r="B236" i="22"/>
  <c r="N242" i="21"/>
  <c r="B140" i="22"/>
  <c r="N146" i="21"/>
  <c r="B76" i="22"/>
  <c r="N82" i="21"/>
  <c r="B410" i="22"/>
  <c r="N416" i="21"/>
  <c r="B282" i="22"/>
  <c r="N288" i="21"/>
  <c r="B218" i="22"/>
  <c r="N224" i="21"/>
  <c r="B122" i="22"/>
  <c r="N128" i="21"/>
  <c r="E494" i="23"/>
  <c r="G494" i="23"/>
  <c r="H494" i="23"/>
  <c r="F494" i="23"/>
  <c r="J494" i="23"/>
  <c r="I494" i="23"/>
  <c r="F275" i="23"/>
  <c r="J275" i="23"/>
  <c r="G275" i="23"/>
  <c r="P503" i="22"/>
  <c r="E466" i="23"/>
  <c r="G466" i="23"/>
  <c r="J466" i="23"/>
  <c r="I466" i="23"/>
  <c r="H466" i="23"/>
  <c r="F466" i="23"/>
  <c r="O91" i="22"/>
  <c r="J391" i="23"/>
  <c r="G391" i="23"/>
  <c r="F391" i="23"/>
  <c r="O215" i="22"/>
  <c r="G183" i="23"/>
  <c r="F183" i="23"/>
  <c r="J183" i="23"/>
  <c r="G443" i="23"/>
  <c r="F443" i="23"/>
  <c r="J443" i="23"/>
  <c r="G411" i="23"/>
  <c r="B365" i="23"/>
  <c r="K365" i="22"/>
  <c r="H365" i="22" s="1"/>
  <c r="I365" i="22" s="1"/>
  <c r="J365" i="22" s="1"/>
  <c r="E365" i="22"/>
  <c r="L365" i="22"/>
  <c r="A365" i="22"/>
  <c r="B301" i="23"/>
  <c r="K301" i="22"/>
  <c r="H301" i="22" s="1"/>
  <c r="I301" i="22" s="1"/>
  <c r="A301" i="22"/>
  <c r="L301" i="22"/>
  <c r="E301" i="22"/>
  <c r="O235" i="22"/>
  <c r="F219" i="23"/>
  <c r="G219" i="23"/>
  <c r="J219" i="23"/>
  <c r="B17" i="23"/>
  <c r="L17" i="22"/>
  <c r="K17" i="22"/>
  <c r="H17" i="22" s="1"/>
  <c r="I17" i="22" s="1"/>
  <c r="E17" i="22"/>
  <c r="A17" i="22"/>
  <c r="G83" i="23"/>
  <c r="F83" i="23"/>
  <c r="Z10" i="22"/>
  <c r="X10" i="22"/>
  <c r="AF10" i="22"/>
  <c r="E481" i="23"/>
  <c r="F481" i="23"/>
  <c r="J481" i="23"/>
  <c r="G481" i="23"/>
  <c r="I481" i="23"/>
  <c r="H481" i="23"/>
  <c r="K193" i="22"/>
  <c r="O193" i="22" s="1"/>
  <c r="E193" i="22"/>
  <c r="B193" i="23"/>
  <c r="A193" i="22"/>
  <c r="L193" i="22"/>
  <c r="B113" i="23"/>
  <c r="A113" i="22"/>
  <c r="L113" i="22"/>
  <c r="K113" i="22"/>
  <c r="H113" i="22" s="1"/>
  <c r="I113" i="22" s="1"/>
  <c r="E113" i="22"/>
  <c r="B81" i="23"/>
  <c r="A81" i="22"/>
  <c r="L81" i="22"/>
  <c r="K81" i="22"/>
  <c r="H81" i="22" s="1"/>
  <c r="I81" i="22" s="1"/>
  <c r="E81" i="22"/>
  <c r="B360" i="22"/>
  <c r="N366" i="21"/>
  <c r="B264" i="22"/>
  <c r="N270" i="21"/>
  <c r="B168" i="22"/>
  <c r="N174" i="21"/>
  <c r="B72" i="22"/>
  <c r="N78" i="21"/>
  <c r="B438" i="22"/>
  <c r="N444" i="21"/>
  <c r="B342" i="22"/>
  <c r="N348" i="21"/>
  <c r="N316" i="21"/>
  <c r="B310" i="22"/>
  <c r="N252" i="21"/>
  <c r="B246" i="22"/>
  <c r="N188" i="21"/>
  <c r="B182" i="22"/>
  <c r="B118" i="22"/>
  <c r="N124" i="21"/>
  <c r="B86" i="22"/>
  <c r="N92" i="21"/>
  <c r="B54" i="22"/>
  <c r="N60" i="21"/>
  <c r="B22" i="22"/>
  <c r="N28" i="21"/>
  <c r="B309" i="23"/>
  <c r="L309" i="22"/>
  <c r="A309" i="22"/>
  <c r="K309" i="22"/>
  <c r="H309" i="22" s="1"/>
  <c r="I309" i="22" s="1"/>
  <c r="E309" i="22"/>
  <c r="F243" i="23"/>
  <c r="G243" i="23"/>
  <c r="J243" i="23"/>
  <c r="G147" i="23"/>
  <c r="J147" i="23"/>
  <c r="F147" i="23"/>
  <c r="E479" i="23"/>
  <c r="H479" i="23"/>
  <c r="F479" i="23"/>
  <c r="J479" i="23"/>
  <c r="G479" i="23"/>
  <c r="I479" i="23"/>
  <c r="G91" i="23"/>
  <c r="F91" i="23"/>
  <c r="B105" i="23"/>
  <c r="A105" i="22"/>
  <c r="L105" i="22"/>
  <c r="E105" i="22"/>
  <c r="K105" i="22"/>
  <c r="H105" i="22" s="1"/>
  <c r="I105" i="22" s="1"/>
  <c r="B169" i="23"/>
  <c r="K169" i="22"/>
  <c r="H169" i="22" s="1"/>
  <c r="I169" i="22" s="1"/>
  <c r="E169" i="22"/>
  <c r="L169" i="22"/>
  <c r="A169" i="22"/>
  <c r="O169" i="22"/>
  <c r="G127" i="23"/>
  <c r="J127" i="23"/>
  <c r="F127" i="23"/>
  <c r="B319" i="23"/>
  <c r="L319" i="22"/>
  <c r="K319" i="22"/>
  <c r="O319" i="22" s="1"/>
  <c r="A319" i="22"/>
  <c r="E319" i="22"/>
  <c r="E492" i="23"/>
  <c r="I492" i="23"/>
  <c r="J492" i="23"/>
  <c r="H492" i="23"/>
  <c r="F492" i="23"/>
  <c r="G492" i="23"/>
  <c r="O323" i="22"/>
  <c r="G101" i="23"/>
  <c r="F101" i="23"/>
  <c r="P614" i="22"/>
  <c r="I648" i="22"/>
  <c r="J648" i="22" s="1"/>
  <c r="P648" i="22" s="1"/>
  <c r="P665" i="22"/>
  <c r="I579" i="22"/>
  <c r="J579" i="22" s="1"/>
  <c r="P579" i="22" s="1"/>
  <c r="P662" i="22"/>
  <c r="P559" i="22"/>
  <c r="P519" i="22"/>
  <c r="E484" i="23"/>
  <c r="I484" i="23"/>
  <c r="G484" i="23"/>
  <c r="J484" i="23"/>
  <c r="H484" i="23"/>
  <c r="F484" i="23"/>
  <c r="E452" i="23"/>
  <c r="H452" i="23"/>
  <c r="G452" i="23"/>
  <c r="F452" i="23"/>
  <c r="J452" i="23"/>
  <c r="I452" i="23"/>
  <c r="B420" i="22"/>
  <c r="N426" i="21"/>
  <c r="B388" i="22"/>
  <c r="N394" i="21"/>
  <c r="B356" i="22"/>
  <c r="N362" i="21"/>
  <c r="B324" i="22"/>
  <c r="N330" i="21"/>
  <c r="B292" i="22"/>
  <c r="N298" i="21"/>
  <c r="B260" i="22"/>
  <c r="N266" i="21"/>
  <c r="B228" i="22"/>
  <c r="N234" i="21"/>
  <c r="B196" i="22"/>
  <c r="N202" i="21"/>
  <c r="B164" i="22"/>
  <c r="N170" i="21"/>
  <c r="B132" i="22"/>
  <c r="N138" i="21"/>
  <c r="B100" i="22"/>
  <c r="N106" i="21"/>
  <c r="B68" i="22"/>
  <c r="N74" i="21"/>
  <c r="B36" i="22"/>
  <c r="N42" i="21"/>
  <c r="B4" i="22"/>
  <c r="N10" i="21"/>
  <c r="P615" i="22"/>
  <c r="E500" i="23"/>
  <c r="J500" i="23"/>
  <c r="I500" i="23"/>
  <c r="H500" i="23"/>
  <c r="G500" i="23"/>
  <c r="F500" i="23"/>
  <c r="E478" i="23"/>
  <c r="G478" i="23"/>
  <c r="J478" i="23"/>
  <c r="F478" i="23"/>
  <c r="I478" i="23"/>
  <c r="H478" i="23"/>
  <c r="E470" i="23"/>
  <c r="G470" i="23"/>
  <c r="I470" i="23"/>
  <c r="J470" i="23"/>
  <c r="H470" i="23"/>
  <c r="F470" i="23"/>
  <c r="E454" i="23"/>
  <c r="G454" i="23"/>
  <c r="J454" i="23"/>
  <c r="F454" i="23"/>
  <c r="H454" i="23"/>
  <c r="I454" i="23"/>
  <c r="B434" i="22"/>
  <c r="N440" i="21"/>
  <c r="B402" i="22"/>
  <c r="N408" i="21"/>
  <c r="N376" i="21"/>
  <c r="B370" i="22"/>
  <c r="N344" i="21"/>
  <c r="B338" i="22"/>
  <c r="B306" i="22"/>
  <c r="N312" i="21"/>
  <c r="B274" i="22"/>
  <c r="N280" i="21"/>
  <c r="B242" i="22"/>
  <c r="N248" i="21"/>
  <c r="B210" i="22"/>
  <c r="N216" i="21"/>
  <c r="B178" i="22"/>
  <c r="N184" i="21"/>
  <c r="N152" i="21"/>
  <c r="B146" i="22"/>
  <c r="N120" i="21"/>
  <c r="B114" i="22"/>
  <c r="N88" i="21"/>
  <c r="B82" i="22"/>
  <c r="N56" i="21"/>
  <c r="B50" i="22"/>
  <c r="N24" i="21"/>
  <c r="B18" i="22"/>
  <c r="E453" i="23"/>
  <c r="F453" i="23"/>
  <c r="J453" i="23"/>
  <c r="I453" i="23"/>
  <c r="H453" i="23"/>
  <c r="G453" i="23"/>
  <c r="G435" i="23"/>
  <c r="J435" i="23"/>
  <c r="F435" i="23"/>
  <c r="J355" i="23"/>
  <c r="F355" i="23"/>
  <c r="G355" i="23"/>
  <c r="B213" i="23"/>
  <c r="O213" i="22"/>
  <c r="K213" i="22"/>
  <c r="H213" i="22" s="1"/>
  <c r="I213" i="22" s="1"/>
  <c r="E213" i="22"/>
  <c r="A213" i="22"/>
  <c r="L213" i="22"/>
  <c r="O299" i="22"/>
  <c r="G123" i="23"/>
  <c r="F423" i="23"/>
  <c r="G423" i="23"/>
  <c r="J423" i="23"/>
  <c r="J407" i="23"/>
  <c r="G407" i="23"/>
  <c r="F407" i="23"/>
  <c r="B377" i="23"/>
  <c r="E377" i="22"/>
  <c r="L377" i="22"/>
  <c r="A377" i="22"/>
  <c r="K377" i="22"/>
  <c r="H377" i="22" s="1"/>
  <c r="I377" i="22" s="1"/>
  <c r="O375" i="22"/>
  <c r="B361" i="23"/>
  <c r="O361" i="22"/>
  <c r="K361" i="22"/>
  <c r="H361" i="22"/>
  <c r="I361" i="22" s="1"/>
  <c r="E361" i="22"/>
  <c r="L361" i="22"/>
  <c r="A361" i="22"/>
  <c r="H343" i="22"/>
  <c r="I343" i="22" s="1"/>
  <c r="F295" i="23"/>
  <c r="J295" i="23"/>
  <c r="G295" i="23"/>
  <c r="B265" i="23"/>
  <c r="L265" i="22"/>
  <c r="E265" i="22"/>
  <c r="A265" i="22"/>
  <c r="K265" i="22"/>
  <c r="O265" i="22" s="1"/>
  <c r="B217" i="23"/>
  <c r="K217" i="22"/>
  <c r="O217" i="22" s="1"/>
  <c r="E217" i="22"/>
  <c r="L217" i="22"/>
  <c r="A217" i="22"/>
  <c r="E477" i="23"/>
  <c r="J477" i="23"/>
  <c r="F477" i="23"/>
  <c r="I477" i="23"/>
  <c r="H477" i="23"/>
  <c r="G477" i="23"/>
  <c r="L429" i="22"/>
  <c r="B413" i="23"/>
  <c r="K413" i="22"/>
  <c r="H413" i="22" s="1"/>
  <c r="I413" i="22" s="1"/>
  <c r="E413" i="22"/>
  <c r="L413" i="22"/>
  <c r="A413" i="22"/>
  <c r="B381" i="23"/>
  <c r="K381" i="22"/>
  <c r="H381" i="22" s="1"/>
  <c r="I381" i="22" s="1"/>
  <c r="A381" i="22"/>
  <c r="L381" i="22"/>
  <c r="E381" i="22"/>
  <c r="H363" i="22"/>
  <c r="I363" i="22" s="1"/>
  <c r="O331" i="22"/>
  <c r="G235" i="23"/>
  <c r="F235" i="23"/>
  <c r="J235" i="23"/>
  <c r="B205" i="23"/>
  <c r="A205" i="22"/>
  <c r="B161" i="23"/>
  <c r="K161" i="22"/>
  <c r="H161" i="22" s="1"/>
  <c r="I161" i="22" s="1"/>
  <c r="E161" i="22"/>
  <c r="A161" i="22"/>
  <c r="L161" i="22"/>
  <c r="O291" i="22"/>
  <c r="B337" i="23"/>
  <c r="E337" i="22"/>
  <c r="K337" i="22"/>
  <c r="O337" i="22" s="1"/>
  <c r="A337" i="22"/>
  <c r="L337" i="22"/>
  <c r="O9" i="22"/>
  <c r="O31" i="22"/>
  <c r="E483" i="23"/>
  <c r="H483" i="23"/>
  <c r="J483" i="23"/>
  <c r="I483" i="23"/>
  <c r="G483" i="23"/>
  <c r="F483" i="23"/>
  <c r="B177" i="23"/>
  <c r="K177" i="22"/>
  <c r="H177" i="22" s="1"/>
  <c r="I177" i="22" s="1"/>
  <c r="E177" i="22"/>
  <c r="L177" i="22"/>
  <c r="A177" i="22"/>
  <c r="H51" i="22"/>
  <c r="I51" i="22" s="1"/>
  <c r="O51" i="22"/>
  <c r="X14" i="22"/>
  <c r="B117" i="23"/>
  <c r="E117" i="22"/>
  <c r="L117" i="22"/>
  <c r="K117" i="22"/>
  <c r="O117" i="22" s="1"/>
  <c r="A117" i="22"/>
  <c r="J179" i="23"/>
  <c r="G179" i="23"/>
  <c r="E369" i="22"/>
  <c r="G35" i="23"/>
  <c r="F35" i="23"/>
  <c r="P644" i="22"/>
  <c r="P618" i="22"/>
  <c r="E476" i="23"/>
  <c r="I476" i="23"/>
  <c r="F476" i="23"/>
  <c r="J476" i="23"/>
  <c r="H476" i="23"/>
  <c r="G476" i="23"/>
  <c r="B376" i="22"/>
  <c r="N382" i="21"/>
  <c r="B280" i="22"/>
  <c r="N286" i="21"/>
  <c r="B184" i="22"/>
  <c r="N190" i="21"/>
  <c r="B56" i="22"/>
  <c r="N62" i="21"/>
  <c r="P530" i="22"/>
  <c r="N428" i="21"/>
  <c r="B422" i="22"/>
  <c r="B358" i="22"/>
  <c r="N364" i="21"/>
  <c r="B262" i="22"/>
  <c r="N268" i="21"/>
  <c r="B166" i="22"/>
  <c r="N172" i="21"/>
  <c r="B102" i="22"/>
  <c r="N108" i="21"/>
  <c r="B6" i="22"/>
  <c r="N12" i="21"/>
  <c r="B421" i="23"/>
  <c r="L421" i="22"/>
  <c r="E421" i="22"/>
  <c r="K421" i="22"/>
  <c r="O421" i="22" s="1"/>
  <c r="A421" i="22"/>
  <c r="B341" i="23"/>
  <c r="K341" i="22"/>
  <c r="H341" i="22" s="1"/>
  <c r="I341" i="22" s="1"/>
  <c r="E341" i="22"/>
  <c r="A341" i="22"/>
  <c r="L341" i="22"/>
  <c r="B185" i="23"/>
  <c r="K185" i="22"/>
  <c r="O185" i="22" s="1"/>
  <c r="L185" i="22"/>
  <c r="E185" i="22"/>
  <c r="A185" i="22"/>
  <c r="F299" i="23"/>
  <c r="G299" i="23"/>
  <c r="J299" i="23"/>
  <c r="B237" i="23"/>
  <c r="L237" i="22"/>
  <c r="K237" i="22"/>
  <c r="H237" i="22" s="1"/>
  <c r="I237" i="22" s="1"/>
  <c r="E237" i="22"/>
  <c r="A237" i="22"/>
  <c r="F203" i="23"/>
  <c r="B175" i="23"/>
  <c r="E175" i="22"/>
  <c r="L175" i="22"/>
  <c r="K175" i="22"/>
  <c r="O175" i="22" s="1"/>
  <c r="A175" i="22"/>
  <c r="B209" i="23"/>
  <c r="K209" i="22"/>
  <c r="O209" i="22" s="1"/>
  <c r="A209" i="22"/>
  <c r="L209" i="22"/>
  <c r="E209" i="22"/>
  <c r="G151" i="23"/>
  <c r="J151" i="23"/>
  <c r="F151" i="23"/>
  <c r="Z6" i="22"/>
  <c r="AF6" i="22"/>
  <c r="X6" i="22"/>
  <c r="AF8" i="22"/>
  <c r="X8" i="22"/>
  <c r="Z8" i="22"/>
  <c r="B41" i="23"/>
  <c r="A41" i="22"/>
  <c r="L41" i="22"/>
  <c r="E41" i="22"/>
  <c r="K41" i="22"/>
  <c r="O41" i="22" s="1"/>
  <c r="P698" i="22"/>
  <c r="P657" i="22"/>
  <c r="P678" i="22"/>
  <c r="P639" i="22"/>
  <c r="P558" i="22"/>
  <c r="P456" i="22"/>
  <c r="B436" i="22"/>
  <c r="N442" i="21"/>
  <c r="B340" i="22"/>
  <c r="N346" i="21"/>
  <c r="B244" i="22"/>
  <c r="N250" i="21"/>
  <c r="B148" i="22"/>
  <c r="N154" i="21"/>
  <c r="B20" i="22"/>
  <c r="N26" i="21"/>
  <c r="E486" i="23"/>
  <c r="G486" i="23"/>
  <c r="J486" i="23"/>
  <c r="I486" i="23"/>
  <c r="H486" i="23"/>
  <c r="F486" i="23"/>
  <c r="E462" i="23"/>
  <c r="G462" i="23"/>
  <c r="J462" i="23"/>
  <c r="I462" i="23"/>
  <c r="F462" i="23"/>
  <c r="H462" i="23"/>
  <c r="B386" i="22"/>
  <c r="N392" i="21"/>
  <c r="B322" i="22"/>
  <c r="N328" i="21"/>
  <c r="B226" i="22"/>
  <c r="N232" i="21"/>
  <c r="B162" i="22"/>
  <c r="N168" i="21"/>
  <c r="N104" i="21"/>
  <c r="B98" i="22"/>
  <c r="N72" i="21"/>
  <c r="B66" i="22"/>
  <c r="B2" i="22"/>
  <c r="N8" i="21"/>
  <c r="A325" i="22"/>
  <c r="B149" i="23"/>
  <c r="E149" i="22"/>
  <c r="L149" i="22"/>
  <c r="K149" i="22"/>
  <c r="O149" i="22" s="1"/>
  <c r="A149" i="22"/>
  <c r="H119" i="22"/>
  <c r="I119" i="22" s="1"/>
  <c r="B317" i="23"/>
  <c r="E317" i="22"/>
  <c r="A317" i="22"/>
  <c r="L317" i="22"/>
  <c r="K317" i="22"/>
  <c r="O317" i="22" s="1"/>
  <c r="B269" i="23"/>
  <c r="K269" i="22"/>
  <c r="H269" i="22" s="1"/>
  <c r="I269" i="22" s="1"/>
  <c r="L269" i="22"/>
  <c r="E269" i="22"/>
  <c r="A269" i="22"/>
  <c r="E496" i="23"/>
  <c r="I496" i="23"/>
  <c r="H496" i="23"/>
  <c r="J496" i="23"/>
  <c r="G496" i="23"/>
  <c r="F496" i="23"/>
  <c r="B191" i="23"/>
  <c r="E191" i="22"/>
  <c r="L191" i="22"/>
  <c r="A191" i="22"/>
  <c r="K191" i="22"/>
  <c r="O191" i="22" s="1"/>
  <c r="B353" i="23"/>
  <c r="E353" i="22"/>
  <c r="K353" i="22"/>
  <c r="O353" i="22" s="1"/>
  <c r="A353" i="22"/>
  <c r="L353" i="22"/>
  <c r="G39" i="23"/>
  <c r="F39" i="23"/>
  <c r="B415" i="23"/>
  <c r="L415" i="22"/>
  <c r="K415" i="22"/>
  <c r="O415" i="22" s="1"/>
  <c r="E415" i="22"/>
  <c r="A415" i="22"/>
  <c r="O101" i="22"/>
  <c r="I638" i="22"/>
  <c r="J638" i="22" s="1"/>
  <c r="P638" i="22" s="1"/>
  <c r="P601" i="22"/>
  <c r="P539" i="22"/>
  <c r="P565" i="22"/>
  <c r="E468" i="23"/>
  <c r="I468" i="23"/>
  <c r="H468" i="23"/>
  <c r="G468" i="23"/>
  <c r="F468" i="23"/>
  <c r="J468" i="23"/>
  <c r="B368" i="22"/>
  <c r="N374" i="21"/>
  <c r="B272" i="22"/>
  <c r="N278" i="21"/>
  <c r="B176" i="22"/>
  <c r="N182" i="21"/>
  <c r="B80" i="22"/>
  <c r="N86" i="21"/>
  <c r="B446" i="22"/>
  <c r="N452" i="21"/>
  <c r="N292" i="21"/>
  <c r="B286" i="22"/>
  <c r="B158" i="22"/>
  <c r="N164" i="21"/>
  <c r="B389" i="23"/>
  <c r="A389" i="22"/>
  <c r="L389" i="22"/>
  <c r="E389" i="22"/>
  <c r="K389" i="22"/>
  <c r="H389" i="22" s="1"/>
  <c r="I389" i="22" s="1"/>
  <c r="O391" i="22"/>
  <c r="O359" i="22"/>
  <c r="H103" i="22"/>
  <c r="I103" i="22" s="1"/>
  <c r="O83" i="22"/>
  <c r="Z16" i="22"/>
  <c r="X16" i="22"/>
  <c r="AF16" i="22"/>
  <c r="E475" i="23"/>
  <c r="H475" i="23"/>
  <c r="J475" i="23"/>
  <c r="F475" i="23"/>
  <c r="I475" i="23"/>
  <c r="G475" i="23"/>
  <c r="E455" i="23"/>
  <c r="H455" i="23"/>
  <c r="I455" i="23"/>
  <c r="J455" i="23"/>
  <c r="G455" i="23"/>
  <c r="F455" i="23"/>
  <c r="P697" i="22"/>
  <c r="P686" i="22"/>
  <c r="P637" i="22"/>
  <c r="P597" i="22"/>
  <c r="P526" i="22"/>
  <c r="B396" i="22"/>
  <c r="N402" i="21"/>
  <c r="B300" i="22"/>
  <c r="N306" i="21"/>
  <c r="B172" i="22"/>
  <c r="N178" i="21"/>
  <c r="N18" i="21"/>
  <c r="B12" i="22"/>
  <c r="B442" i="22"/>
  <c r="N448" i="21"/>
  <c r="B378" i="22"/>
  <c r="N384" i="21"/>
  <c r="B314" i="22"/>
  <c r="N320" i="21"/>
  <c r="B250" i="22"/>
  <c r="N256" i="21"/>
  <c r="B154" i="22"/>
  <c r="N160" i="21"/>
  <c r="B90" i="22"/>
  <c r="N96" i="21"/>
  <c r="N64" i="21"/>
  <c r="B58" i="22"/>
  <c r="B26" i="22"/>
  <c r="N32" i="21"/>
  <c r="J375" i="23"/>
  <c r="G375" i="23"/>
  <c r="F375" i="23"/>
  <c r="B329" i="23"/>
  <c r="L329" i="22"/>
  <c r="A329" i="22"/>
  <c r="K329" i="22"/>
  <c r="O329" i="22" s="1"/>
  <c r="E329" i="22"/>
  <c r="F279" i="23"/>
  <c r="J279" i="23"/>
  <c r="G279" i="23"/>
  <c r="B349" i="23"/>
  <c r="K349" i="22"/>
  <c r="H349" i="22" s="1"/>
  <c r="I349" i="22" s="1"/>
  <c r="A349" i="22"/>
  <c r="E349" i="22"/>
  <c r="L349" i="22"/>
  <c r="B431" i="23"/>
  <c r="K431" i="22"/>
  <c r="H431" i="22" s="1"/>
  <c r="I431" i="22" s="1"/>
  <c r="E431" i="22"/>
  <c r="L431" i="22"/>
  <c r="A431" i="22"/>
  <c r="B385" i="23"/>
  <c r="E385" i="22"/>
  <c r="L385" i="22"/>
  <c r="K385" i="22"/>
  <c r="O385" i="22" s="1"/>
  <c r="A385" i="22"/>
  <c r="E471" i="23"/>
  <c r="H471" i="23"/>
  <c r="I471" i="23"/>
  <c r="G471" i="23"/>
  <c r="F471" i="23"/>
  <c r="J471" i="23"/>
  <c r="AF9" i="22"/>
  <c r="X9" i="22"/>
  <c r="Z9" i="22"/>
  <c r="B13" i="23"/>
  <c r="K25" i="22"/>
  <c r="H25" i="22" s="1"/>
  <c r="I25" i="22" s="1"/>
  <c r="L25" i="22"/>
  <c r="O315" i="22"/>
  <c r="P533" i="22"/>
  <c r="E489" i="23"/>
  <c r="F489" i="23"/>
  <c r="J489" i="23"/>
  <c r="I489" i="23"/>
  <c r="H489" i="23"/>
  <c r="G489" i="23"/>
  <c r="B392" i="22"/>
  <c r="N398" i="21"/>
  <c r="N302" i="21"/>
  <c r="B296" i="22"/>
  <c r="N206" i="21"/>
  <c r="B200" i="22"/>
  <c r="B136" i="22"/>
  <c r="N142" i="21"/>
  <c r="B40" i="22"/>
  <c r="N46" i="21"/>
  <c r="B8" i="22"/>
  <c r="N14" i="21"/>
  <c r="B374" i="22"/>
  <c r="N380" i="21"/>
  <c r="B278" i="22"/>
  <c r="N284" i="21"/>
  <c r="B150" i="22"/>
  <c r="N156" i="21"/>
  <c r="G195" i="23"/>
  <c r="F195" i="23"/>
  <c r="J195" i="23"/>
  <c r="H167" i="22"/>
  <c r="I167" i="22" s="1"/>
  <c r="J167" i="22" s="1"/>
  <c r="P167" i="22" s="1"/>
  <c r="G3" i="23"/>
  <c r="F3" i="23"/>
  <c r="B397" i="23"/>
  <c r="A397" i="22"/>
  <c r="L397" i="22"/>
  <c r="E397" i="22"/>
  <c r="K397" i="22"/>
  <c r="H397" i="22" s="1"/>
  <c r="I397" i="22" s="1"/>
  <c r="F267" i="23"/>
  <c r="J267" i="23"/>
  <c r="G267" i="23"/>
  <c r="B145" i="23"/>
  <c r="A145" i="22"/>
  <c r="L145" i="22"/>
  <c r="K145" i="22"/>
  <c r="O145" i="22" s="1"/>
  <c r="E145" i="22"/>
  <c r="E467" i="23"/>
  <c r="H467" i="23"/>
  <c r="I467" i="23"/>
  <c r="J467" i="23"/>
  <c r="G467" i="23"/>
  <c r="F467" i="23"/>
  <c r="P455" i="22"/>
  <c r="N12" i="23"/>
  <c r="N10" i="23"/>
  <c r="N8" i="23"/>
  <c r="I685" i="22"/>
  <c r="J685" i="22" s="1"/>
  <c r="P685" i="22" s="1"/>
  <c r="P578" i="22"/>
  <c r="P630" i="22"/>
  <c r="P581" i="22"/>
  <c r="P608" i="22"/>
  <c r="P529" i="22"/>
  <c r="B448" i="22"/>
  <c r="N454" i="21"/>
  <c r="B416" i="22"/>
  <c r="N422" i="21"/>
  <c r="B384" i="22"/>
  <c r="N390" i="21"/>
  <c r="B352" i="22"/>
  <c r="N358" i="21"/>
  <c r="B320" i="22"/>
  <c r="N326" i="21"/>
  <c r="B288" i="22"/>
  <c r="N294" i="21"/>
  <c r="B256" i="22"/>
  <c r="N262" i="21"/>
  <c r="B224" i="22"/>
  <c r="N230" i="21"/>
  <c r="B192" i="22"/>
  <c r="N198" i="21"/>
  <c r="N166" i="21"/>
  <c r="B160" i="22"/>
  <c r="B128" i="22"/>
  <c r="N134" i="21"/>
  <c r="B96" i="22"/>
  <c r="N102" i="21"/>
  <c r="B64" i="22"/>
  <c r="N70" i="21"/>
  <c r="B32" i="22"/>
  <c r="N38" i="21"/>
  <c r="P507" i="22"/>
  <c r="B430" i="22"/>
  <c r="N436" i="21"/>
  <c r="B398" i="22"/>
  <c r="N404" i="21"/>
  <c r="B366" i="22"/>
  <c r="N372" i="21"/>
  <c r="B334" i="22"/>
  <c r="N340" i="21"/>
  <c r="B302" i="22"/>
  <c r="N308" i="21"/>
  <c r="B270" i="22"/>
  <c r="N276" i="21"/>
  <c r="N244" i="21"/>
  <c r="B238" i="22"/>
  <c r="B206" i="22"/>
  <c r="N212" i="21"/>
  <c r="B174" i="22"/>
  <c r="N180" i="21"/>
  <c r="B142" i="22"/>
  <c r="N148" i="21"/>
  <c r="B110" i="22"/>
  <c r="N116" i="21"/>
  <c r="B78" i="22"/>
  <c r="N84" i="21"/>
  <c r="B46" i="22"/>
  <c r="N52" i="21"/>
  <c r="B14" i="22"/>
  <c r="N20" i="21"/>
  <c r="E469" i="23"/>
  <c r="J469" i="23"/>
  <c r="F469" i="23"/>
  <c r="I469" i="23"/>
  <c r="H469" i="23"/>
  <c r="G469" i="23"/>
  <c r="O435" i="22"/>
  <c r="J371" i="23"/>
  <c r="G371" i="23"/>
  <c r="F371" i="23"/>
  <c r="B277" i="23"/>
  <c r="L277" i="22"/>
  <c r="A277" i="22"/>
  <c r="K277" i="22"/>
  <c r="O277" i="22" s="1"/>
  <c r="E277" i="22"/>
  <c r="B261" i="23"/>
  <c r="L261" i="22"/>
  <c r="K261" i="22"/>
  <c r="H261" i="22" s="1"/>
  <c r="I261" i="22" s="1"/>
  <c r="A261" i="22"/>
  <c r="E261" i="22"/>
  <c r="B245" i="23"/>
  <c r="E245" i="22"/>
  <c r="L245" i="22"/>
  <c r="K245" i="22"/>
  <c r="O245" i="22" s="1"/>
  <c r="A245" i="22"/>
  <c r="B73" i="23"/>
  <c r="A73" i="22"/>
  <c r="L73" i="22"/>
  <c r="E73" i="22"/>
  <c r="K73" i="22"/>
  <c r="H73" i="22" s="1"/>
  <c r="I73" i="22" s="1"/>
  <c r="P534" i="22"/>
  <c r="E473" i="23"/>
  <c r="F473" i="23"/>
  <c r="J473" i="23"/>
  <c r="I473" i="23"/>
  <c r="H473" i="23"/>
  <c r="G473" i="23"/>
  <c r="G439" i="23"/>
  <c r="F439" i="23"/>
  <c r="J439" i="23"/>
  <c r="O263" i="22"/>
  <c r="F247" i="23"/>
  <c r="G247" i="23"/>
  <c r="J247" i="23"/>
  <c r="J199" i="23"/>
  <c r="F199" i="23"/>
  <c r="G199" i="23"/>
  <c r="G63" i="23"/>
  <c r="F63" i="23"/>
  <c r="B445" i="23"/>
  <c r="K445" i="22"/>
  <c r="H445" i="22" s="1"/>
  <c r="I445" i="22" s="1"/>
  <c r="L445" i="22"/>
  <c r="E445" i="22"/>
  <c r="A445" i="22"/>
  <c r="B253" i="23"/>
  <c r="K253" i="22"/>
  <c r="H253" i="22" s="1"/>
  <c r="I253" i="22" s="1"/>
  <c r="A253" i="22"/>
  <c r="E253" i="22"/>
  <c r="L253" i="22"/>
  <c r="B157" i="23"/>
  <c r="E157" i="22"/>
  <c r="A157" i="22"/>
  <c r="L157" i="22"/>
  <c r="K157" i="22"/>
  <c r="H157" i="22" s="1"/>
  <c r="I157" i="22" s="1"/>
  <c r="G57" i="23"/>
  <c r="F57" i="23"/>
  <c r="B289" i="23"/>
  <c r="L289" i="22"/>
  <c r="A289" i="22"/>
  <c r="K289" i="22"/>
  <c r="O289" i="22" s="1"/>
  <c r="E289" i="22"/>
  <c r="F291" i="23"/>
  <c r="J291" i="23"/>
  <c r="G291" i="23"/>
  <c r="G97" i="23"/>
  <c r="B433" i="23"/>
  <c r="L433" i="22"/>
  <c r="E433" i="22"/>
  <c r="A433" i="22"/>
  <c r="K433" i="22"/>
  <c r="H433" i="22" s="1"/>
  <c r="I433" i="22" s="1"/>
  <c r="B305" i="23"/>
  <c r="E305" i="22"/>
  <c r="K305" i="22"/>
  <c r="H305" i="22" s="1"/>
  <c r="I305" i="22" s="1"/>
  <c r="L305" i="22"/>
  <c r="A305" i="22"/>
  <c r="B45" i="23"/>
  <c r="E45" i="22"/>
  <c r="L45" i="22"/>
  <c r="K45" i="22"/>
  <c r="H45" i="22" s="1"/>
  <c r="I45" i="22" s="1"/>
  <c r="A45" i="22"/>
  <c r="B33" i="23"/>
  <c r="K33" i="22"/>
  <c r="H33" i="22" s="1"/>
  <c r="I33" i="22" s="1"/>
  <c r="A33" i="22"/>
  <c r="E33" i="22"/>
  <c r="L33" i="22"/>
  <c r="B399" i="23"/>
  <c r="L399" i="22"/>
  <c r="K399" i="22"/>
  <c r="H399" i="22" s="1"/>
  <c r="I399" i="22" s="1"/>
  <c r="A399" i="22"/>
  <c r="E399" i="22"/>
  <c r="B77" i="23"/>
  <c r="E77" i="22"/>
  <c r="L77" i="22"/>
  <c r="K77" i="22"/>
  <c r="H77" i="22" s="1"/>
  <c r="I77" i="22" s="1"/>
  <c r="A77" i="22"/>
  <c r="G51" i="23"/>
  <c r="F51" i="23"/>
  <c r="Z19" i="22"/>
  <c r="AF19" i="22"/>
  <c r="X19" i="22"/>
  <c r="B401" i="23"/>
  <c r="E401" i="22"/>
  <c r="L401" i="22"/>
  <c r="A401" i="22"/>
  <c r="K401" i="22"/>
  <c r="O401" i="22" s="1"/>
  <c r="B273" i="23"/>
  <c r="E273" i="22"/>
  <c r="K273" i="22"/>
  <c r="O273" i="22" s="1"/>
  <c r="A273" i="22"/>
  <c r="L273" i="22"/>
  <c r="B335" i="23"/>
  <c r="L335" i="22"/>
  <c r="E335" i="22"/>
  <c r="A335" i="22"/>
  <c r="K335" i="22"/>
  <c r="H335" i="22" s="1"/>
  <c r="I335" i="22" s="1"/>
  <c r="H15" i="22"/>
  <c r="I15" i="22" s="1"/>
  <c r="B255" i="23"/>
  <c r="L255" i="22"/>
  <c r="E255" i="22"/>
  <c r="K255" i="22"/>
  <c r="O255" i="22" s="1"/>
  <c r="A255" i="22"/>
  <c r="B29" i="23"/>
  <c r="E29" i="22"/>
  <c r="L29" i="22"/>
  <c r="A29" i="22"/>
  <c r="K29" i="22"/>
  <c r="H29" i="22" s="1"/>
  <c r="I29" i="22" s="1"/>
  <c r="P625" i="22"/>
  <c r="P612" i="22"/>
  <c r="P617" i="22"/>
  <c r="B408" i="22"/>
  <c r="N414" i="21"/>
  <c r="B312" i="22"/>
  <c r="N318" i="21"/>
  <c r="B216" i="22"/>
  <c r="N222" i="21"/>
  <c r="B120" i="22"/>
  <c r="N126" i="21"/>
  <c r="P486" i="22"/>
  <c r="B390" i="22"/>
  <c r="N396" i="21"/>
  <c r="B294" i="22"/>
  <c r="N300" i="21"/>
  <c r="B230" i="22"/>
  <c r="N236" i="21"/>
  <c r="B134" i="22"/>
  <c r="N140" i="21"/>
  <c r="B70" i="22"/>
  <c r="N76" i="21"/>
  <c r="P548" i="22"/>
  <c r="F307" i="23"/>
  <c r="J307" i="23"/>
  <c r="G307" i="23"/>
  <c r="B197" i="23"/>
  <c r="A197" i="22"/>
  <c r="L197" i="22"/>
  <c r="K197" i="22"/>
  <c r="O197" i="22" s="1"/>
  <c r="E197" i="22"/>
  <c r="J347" i="23"/>
  <c r="G347" i="23"/>
  <c r="F347" i="23"/>
  <c r="P493" i="22"/>
  <c r="E491" i="23"/>
  <c r="H491" i="23"/>
  <c r="G491" i="23"/>
  <c r="F491" i="23"/>
  <c r="J491" i="23"/>
  <c r="I491" i="23"/>
  <c r="E456" i="23"/>
  <c r="I456" i="23"/>
  <c r="G456" i="23"/>
  <c r="F456" i="23"/>
  <c r="H456" i="23"/>
  <c r="J456" i="23"/>
  <c r="B404" i="22"/>
  <c r="N410" i="21"/>
  <c r="B308" i="22"/>
  <c r="N314" i="21"/>
  <c r="B212" i="22"/>
  <c r="N218" i="21"/>
  <c r="B84" i="22"/>
  <c r="N90" i="21"/>
  <c r="E474" i="23"/>
  <c r="G474" i="23"/>
  <c r="I474" i="23"/>
  <c r="H474" i="23"/>
  <c r="F474" i="23"/>
  <c r="J474" i="23"/>
  <c r="B418" i="22"/>
  <c r="N424" i="21"/>
  <c r="B258" i="22"/>
  <c r="N264" i="21"/>
  <c r="N136" i="21"/>
  <c r="B130" i="22"/>
  <c r="B405" i="23"/>
  <c r="A405" i="22"/>
  <c r="K405" i="22"/>
  <c r="H405" i="22" s="1"/>
  <c r="I405" i="22" s="1"/>
  <c r="E405" i="22"/>
  <c r="L405" i="22"/>
  <c r="B373" i="23"/>
  <c r="K373" i="22"/>
  <c r="H373" i="22" s="1"/>
  <c r="I373" i="22" s="1"/>
  <c r="J373" i="22" s="1"/>
  <c r="L373" i="22"/>
  <c r="E373" i="22"/>
  <c r="A373" i="22"/>
  <c r="B357" i="23"/>
  <c r="K357" i="22"/>
  <c r="H357" i="22" s="1"/>
  <c r="I357" i="22" s="1"/>
  <c r="O357" i="22"/>
  <c r="A357" i="22"/>
  <c r="L357" i="22"/>
  <c r="E357" i="22"/>
  <c r="G119" i="23"/>
  <c r="J119" i="23"/>
  <c r="F119" i="23"/>
  <c r="G59" i="23"/>
  <c r="F59" i="23"/>
  <c r="B313" i="23"/>
  <c r="L313" i="22"/>
  <c r="B297" i="23"/>
  <c r="L297" i="22"/>
  <c r="A297" i="22"/>
  <c r="E297" i="22"/>
  <c r="K297" i="22"/>
  <c r="H297" i="22" s="1"/>
  <c r="I297" i="22" s="1"/>
  <c r="J297" i="22" s="1"/>
  <c r="B153" i="23"/>
  <c r="K153" i="22"/>
  <c r="H153" i="22" s="1"/>
  <c r="I153" i="22" s="1"/>
  <c r="A153" i="22"/>
  <c r="E153" i="22"/>
  <c r="L153" i="22"/>
  <c r="G95" i="23"/>
  <c r="F95" i="23"/>
  <c r="J379" i="23"/>
  <c r="G379" i="23"/>
  <c r="F379" i="23"/>
  <c r="J363" i="23"/>
  <c r="G363" i="23"/>
  <c r="F363" i="23"/>
  <c r="E497" i="23"/>
  <c r="F497" i="23"/>
  <c r="J497" i="23"/>
  <c r="H497" i="23"/>
  <c r="G497" i="23"/>
  <c r="I497" i="23"/>
  <c r="B257" i="23"/>
  <c r="E257" i="22"/>
  <c r="K257" i="22"/>
  <c r="H257" i="22" s="1"/>
  <c r="I257" i="22" s="1"/>
  <c r="A257" i="22"/>
  <c r="L257" i="22"/>
  <c r="B79" i="23"/>
  <c r="K79" i="22"/>
  <c r="H79" i="22" s="1"/>
  <c r="I79" i="22" s="1"/>
  <c r="A79" i="22"/>
  <c r="E79" i="22"/>
  <c r="L79" i="22"/>
  <c r="A287" i="22"/>
  <c r="B19" i="23"/>
  <c r="E19" i="22"/>
  <c r="L19" i="22"/>
  <c r="A19" i="22"/>
  <c r="K19" i="22"/>
  <c r="O19" i="22" s="1"/>
  <c r="P524" i="22"/>
  <c r="F315" i="23"/>
  <c r="J315" i="23"/>
  <c r="G315" i="23"/>
  <c r="P535" i="22"/>
  <c r="B432" i="22"/>
  <c r="N438" i="21"/>
  <c r="B336" i="22"/>
  <c r="N342" i="21"/>
  <c r="B240" i="22"/>
  <c r="N246" i="21"/>
  <c r="B144" i="22"/>
  <c r="N150" i="21"/>
  <c r="B48" i="22"/>
  <c r="N54" i="21"/>
  <c r="B382" i="22"/>
  <c r="N388" i="21"/>
  <c r="N324" i="21"/>
  <c r="B318" i="22"/>
  <c r="B254" i="22"/>
  <c r="N260" i="21"/>
  <c r="B190" i="22"/>
  <c r="N196" i="21"/>
  <c r="B126" i="22"/>
  <c r="N132" i="21"/>
  <c r="B62" i="22"/>
  <c r="N68" i="21"/>
  <c r="B30" i="22"/>
  <c r="N36" i="21"/>
  <c r="B165" i="23"/>
  <c r="L165" i="22"/>
  <c r="A165" i="22"/>
  <c r="K165" i="22"/>
  <c r="H165" i="22" s="1"/>
  <c r="I165" i="22" s="1"/>
  <c r="E165" i="22"/>
  <c r="B61" i="23"/>
  <c r="E61" i="22"/>
  <c r="L61" i="22"/>
  <c r="K61" i="22"/>
  <c r="O61" i="22" s="1"/>
  <c r="H61" i="22"/>
  <c r="I61" i="22" s="1"/>
  <c r="A61" i="22"/>
  <c r="B125" i="23"/>
  <c r="E125" i="22"/>
  <c r="L125" i="22"/>
  <c r="K125" i="22"/>
  <c r="H125" i="22" s="1"/>
  <c r="I125" i="22" s="1"/>
  <c r="A125" i="22"/>
  <c r="B137" i="23"/>
  <c r="A137" i="22"/>
  <c r="L137" i="22"/>
  <c r="E137" i="22"/>
  <c r="K137" i="22"/>
  <c r="O137" i="22" s="1"/>
  <c r="J359" i="23"/>
  <c r="F359" i="23"/>
  <c r="G359" i="23"/>
  <c r="B201" i="23"/>
  <c r="K201" i="22"/>
  <c r="O201" i="22" s="1"/>
  <c r="A201" i="22"/>
  <c r="E201" i="22"/>
  <c r="L201" i="22"/>
  <c r="B189" i="23"/>
  <c r="E189" i="22"/>
  <c r="A189" i="22"/>
  <c r="L189" i="22"/>
  <c r="K189" i="22"/>
  <c r="O189" i="22" s="1"/>
  <c r="G103" i="23"/>
  <c r="J103" i="23"/>
  <c r="F103" i="23"/>
  <c r="E490" i="23"/>
  <c r="G490" i="23"/>
  <c r="H490" i="23"/>
  <c r="J490" i="23"/>
  <c r="I490" i="23"/>
  <c r="F490" i="23"/>
  <c r="G9" i="23"/>
  <c r="F9" i="23"/>
  <c r="P550" i="22"/>
  <c r="AF20" i="22"/>
  <c r="X20" i="22"/>
  <c r="Z20" i="22"/>
  <c r="B321" i="23"/>
  <c r="L321" i="22"/>
  <c r="A321" i="22"/>
  <c r="K321" i="22"/>
  <c r="O321" i="22" s="1"/>
  <c r="E321" i="22"/>
  <c r="P623" i="22"/>
  <c r="P605" i="22"/>
  <c r="P661" i="22"/>
  <c r="P501" i="22"/>
  <c r="E498" i="23"/>
  <c r="G498" i="23"/>
  <c r="J498" i="23"/>
  <c r="I498" i="23"/>
  <c r="F498" i="23"/>
  <c r="H498" i="23"/>
  <c r="B428" i="22"/>
  <c r="N434" i="21"/>
  <c r="B332" i="22"/>
  <c r="N338" i="21"/>
  <c r="B268" i="22"/>
  <c r="N274" i="21"/>
  <c r="B204" i="22"/>
  <c r="N210" i="21"/>
  <c r="B108" i="22"/>
  <c r="N114" i="21"/>
  <c r="B44" i="22"/>
  <c r="N50" i="21"/>
  <c r="P562" i="22"/>
  <c r="B346" i="22"/>
  <c r="N352" i="21"/>
  <c r="B186" i="22"/>
  <c r="N192" i="21"/>
  <c r="B293" i="23"/>
  <c r="E293" i="22"/>
  <c r="L293" i="22"/>
  <c r="A293" i="22"/>
  <c r="K293" i="22"/>
  <c r="H293" i="22" s="1"/>
  <c r="I293" i="22" s="1"/>
  <c r="O147" i="22"/>
  <c r="E461" i="23"/>
  <c r="F461" i="23"/>
  <c r="I461" i="23"/>
  <c r="H461" i="23"/>
  <c r="G461" i="23"/>
  <c r="J461" i="23"/>
  <c r="G427" i="23"/>
  <c r="J427" i="23"/>
  <c r="F427" i="23"/>
  <c r="J395" i="23"/>
  <c r="G395" i="23"/>
  <c r="F395" i="23"/>
  <c r="E499" i="23"/>
  <c r="H499" i="23"/>
  <c r="I499" i="23"/>
  <c r="J499" i="23"/>
  <c r="G499" i="23"/>
  <c r="F499" i="23"/>
  <c r="E459" i="23"/>
  <c r="H459" i="23"/>
  <c r="I459" i="23"/>
  <c r="F459" i="23"/>
  <c r="J459" i="23"/>
  <c r="G459" i="23"/>
  <c r="B447" i="23"/>
  <c r="L447" i="22"/>
  <c r="A447" i="22"/>
  <c r="K447" i="22"/>
  <c r="O447" i="22" s="1"/>
  <c r="E447" i="22"/>
  <c r="P680" i="22"/>
  <c r="P587" i="22"/>
  <c r="P567" i="22"/>
  <c r="P604" i="22"/>
  <c r="P491" i="22"/>
  <c r="P476" i="22"/>
  <c r="E472" i="23"/>
  <c r="I472" i="23"/>
  <c r="J472" i="23"/>
  <c r="F472" i="23"/>
  <c r="H472" i="23"/>
  <c r="G472" i="23"/>
  <c r="B424" i="22"/>
  <c r="N430" i="21"/>
  <c r="N334" i="21"/>
  <c r="B328" i="22"/>
  <c r="N238" i="21"/>
  <c r="B232" i="22"/>
  <c r="B104" i="22"/>
  <c r="N110" i="21"/>
  <c r="E495" i="23"/>
  <c r="H495" i="23"/>
  <c r="J495" i="23"/>
  <c r="I495" i="23"/>
  <c r="F495" i="23"/>
  <c r="G495" i="23"/>
  <c r="B406" i="22"/>
  <c r="N412" i="21"/>
  <c r="N220" i="21"/>
  <c r="B214" i="22"/>
  <c r="O123" i="22"/>
  <c r="B345" i="23"/>
  <c r="A345" i="22"/>
  <c r="L345" i="22"/>
  <c r="K345" i="22"/>
  <c r="H345" i="22" s="1"/>
  <c r="I345" i="22" s="1"/>
  <c r="E345" i="22"/>
  <c r="O127" i="22"/>
  <c r="G135" i="23"/>
  <c r="J135" i="23"/>
  <c r="F135" i="23"/>
  <c r="B141" i="23"/>
  <c r="E141" i="22"/>
  <c r="L141" i="22"/>
  <c r="K141" i="22"/>
  <c r="O141" i="22" s="1"/>
  <c r="H141" i="22"/>
  <c r="I141" i="22" s="1"/>
  <c r="A141" i="22"/>
  <c r="B271" i="23"/>
  <c r="L271" i="22"/>
  <c r="E271" i="22"/>
  <c r="K271" i="22"/>
  <c r="O271" i="22" s="1"/>
  <c r="A271" i="22"/>
  <c r="P658" i="22"/>
  <c r="I649" i="22"/>
  <c r="J649" i="22" s="1"/>
  <c r="P649" i="22" s="1"/>
  <c r="P571" i="22"/>
  <c r="P585" i="22"/>
  <c r="E464" i="23"/>
  <c r="I464" i="23"/>
  <c r="F464" i="23"/>
  <c r="J464" i="23"/>
  <c r="H464" i="23"/>
  <c r="G464" i="23"/>
  <c r="B444" i="22"/>
  <c r="N450" i="21"/>
  <c r="B412" i="22"/>
  <c r="N418" i="21"/>
  <c r="B380" i="22"/>
  <c r="N386" i="21"/>
  <c r="B348" i="22"/>
  <c r="N354" i="21"/>
  <c r="B316" i="22"/>
  <c r="N322" i="21"/>
  <c r="B284" i="22"/>
  <c r="N290" i="21"/>
  <c r="B252" i="22"/>
  <c r="N258" i="21"/>
  <c r="N226" i="21"/>
  <c r="B220" i="22"/>
  <c r="B188" i="22"/>
  <c r="N194" i="21"/>
  <c r="B156" i="22"/>
  <c r="N162" i="21"/>
  <c r="B124" i="22"/>
  <c r="N130" i="21"/>
  <c r="B92" i="22"/>
  <c r="N98" i="21"/>
  <c r="B60" i="22"/>
  <c r="N66" i="21"/>
  <c r="B28" i="22"/>
  <c r="N34" i="21"/>
  <c r="E482" i="23"/>
  <c r="G482" i="23"/>
  <c r="F482" i="23"/>
  <c r="J482" i="23"/>
  <c r="H482" i="23"/>
  <c r="I482" i="23"/>
  <c r="E458" i="23"/>
  <c r="J458" i="23"/>
  <c r="I458" i="23"/>
  <c r="F458" i="23"/>
  <c r="H458" i="23"/>
  <c r="G458" i="23"/>
  <c r="B426" i="22"/>
  <c r="N432" i="21"/>
  <c r="B394" i="22"/>
  <c r="N400" i="21"/>
  <c r="B362" i="22"/>
  <c r="N368" i="21"/>
  <c r="B330" i="22"/>
  <c r="N336" i="21"/>
  <c r="B298" i="22"/>
  <c r="N304" i="21"/>
  <c r="B266" i="22"/>
  <c r="N272" i="21"/>
  <c r="B234" i="22"/>
  <c r="N240" i="21"/>
  <c r="B202" i="22"/>
  <c r="N208" i="21"/>
  <c r="B170" i="22"/>
  <c r="N176" i="21"/>
  <c r="B138" i="22"/>
  <c r="N144" i="21"/>
  <c r="B106" i="22"/>
  <c r="N112" i="21"/>
  <c r="B74" i="22"/>
  <c r="N80" i="21"/>
  <c r="B42" i="22"/>
  <c r="N48" i="21"/>
  <c r="B10" i="22"/>
  <c r="N16" i="21"/>
  <c r="J403" i="23"/>
  <c r="F403" i="23"/>
  <c r="G403" i="23"/>
  <c r="B229" i="23"/>
  <c r="E229" i="22"/>
  <c r="L229" i="22"/>
  <c r="K229" i="22"/>
  <c r="O229" i="22" s="1"/>
  <c r="A229" i="22"/>
  <c r="B181" i="23"/>
  <c r="A181" i="22"/>
  <c r="L181" i="22"/>
  <c r="K181" i="22"/>
  <c r="O181" i="22" s="1"/>
  <c r="H181" i="22"/>
  <c r="I181" i="22" s="1"/>
  <c r="F181" i="22" s="1"/>
  <c r="E181" i="22"/>
  <c r="G11" i="23"/>
  <c r="F11" i="23"/>
  <c r="B409" i="23"/>
  <c r="A409" i="22"/>
  <c r="E409" i="22"/>
  <c r="K409" i="22"/>
  <c r="O409" i="22" s="1"/>
  <c r="L409" i="22"/>
  <c r="B393" i="23"/>
  <c r="E393" i="22"/>
  <c r="L393" i="22"/>
  <c r="K393" i="22"/>
  <c r="H393" i="22" s="1"/>
  <c r="I393" i="22" s="1"/>
  <c r="A393" i="22"/>
  <c r="F327" i="23"/>
  <c r="J327" i="23"/>
  <c r="G327" i="23"/>
  <c r="F311" i="23"/>
  <c r="G311" i="23"/>
  <c r="J311" i="23"/>
  <c r="B281" i="23"/>
  <c r="E281" i="22"/>
  <c r="L281" i="22"/>
  <c r="K281" i="22"/>
  <c r="O281" i="22" s="1"/>
  <c r="A281" i="22"/>
  <c r="F167" i="23"/>
  <c r="G167" i="23"/>
  <c r="J167" i="23"/>
  <c r="J331" i="23"/>
  <c r="G331" i="23"/>
  <c r="F331" i="23"/>
  <c r="F283" i="23"/>
  <c r="G283" i="23"/>
  <c r="J283" i="23"/>
  <c r="B221" i="23"/>
  <c r="A221" i="22"/>
  <c r="L221" i="22"/>
  <c r="E221" i="22"/>
  <c r="K221" i="22"/>
  <c r="O221" i="22" s="1"/>
  <c r="J187" i="23"/>
  <c r="G187" i="23"/>
  <c r="F187" i="23"/>
  <c r="E457" i="23"/>
  <c r="J457" i="23"/>
  <c r="I457" i="23"/>
  <c r="H457" i="23"/>
  <c r="G457" i="23"/>
  <c r="F457" i="23"/>
  <c r="G115" i="23"/>
  <c r="J115" i="23"/>
  <c r="F115" i="23"/>
  <c r="B67" i="23"/>
  <c r="E67" i="22"/>
  <c r="L67" i="22"/>
  <c r="K67" i="22"/>
  <c r="H67" i="22" s="1"/>
  <c r="I67" i="22" s="1"/>
  <c r="A67" i="22"/>
  <c r="F251" i="23"/>
  <c r="G251" i="23"/>
  <c r="J251" i="23"/>
  <c r="H151" i="22"/>
  <c r="I151" i="22" s="1"/>
  <c r="E465" i="23"/>
  <c r="J465" i="23"/>
  <c r="H465" i="23"/>
  <c r="G465" i="23"/>
  <c r="F465" i="23"/>
  <c r="I465" i="23"/>
  <c r="Z21" i="22"/>
  <c r="AF21" i="22"/>
  <c r="X21" i="22"/>
  <c r="Z2" i="22"/>
  <c r="X2" i="22"/>
  <c r="Z3" i="22"/>
  <c r="X3" i="22"/>
  <c r="B367" i="23"/>
  <c r="A367" i="22"/>
  <c r="L367" i="22"/>
  <c r="K367" i="22"/>
  <c r="H367" i="22" s="1"/>
  <c r="I367" i="22" s="1"/>
  <c r="E367" i="22"/>
  <c r="E69" i="22"/>
  <c r="J323" i="23"/>
  <c r="F323" i="23"/>
  <c r="G323" i="23"/>
  <c r="B207" i="23"/>
  <c r="E207" i="22"/>
  <c r="L207" i="22"/>
  <c r="A207" i="22"/>
  <c r="K207" i="22"/>
  <c r="O207" i="22" s="1"/>
  <c r="G139" i="23"/>
  <c r="J139" i="23"/>
  <c r="F139" i="23"/>
  <c r="G47" i="23"/>
  <c r="F47" i="23"/>
  <c r="F15" i="23"/>
  <c r="G15" i="23"/>
  <c r="G107" i="23"/>
  <c r="J107" i="23"/>
  <c r="F107" i="23"/>
  <c r="I529" i="18"/>
  <c r="J529" i="18" s="1"/>
  <c r="P529" i="18" s="1"/>
  <c r="P679" i="18"/>
  <c r="I513" i="18"/>
  <c r="J513" i="18" s="1"/>
  <c r="P513" i="18" s="1"/>
  <c r="I686" i="18"/>
  <c r="J686" i="18" s="1"/>
  <c r="P686" i="18" s="1"/>
  <c r="I601" i="18"/>
  <c r="J601" i="18" s="1"/>
  <c r="P601" i="18" s="1"/>
  <c r="I496" i="18"/>
  <c r="J496" i="18" s="1"/>
  <c r="P496" i="18" s="1"/>
  <c r="P694" i="18"/>
  <c r="I454" i="18"/>
  <c r="J454" i="18" s="1"/>
  <c r="P454" i="18" s="1"/>
  <c r="P638" i="18"/>
  <c r="I522" i="18"/>
  <c r="J522" i="18" s="1"/>
  <c r="P522" i="18" s="1"/>
  <c r="P650" i="18"/>
  <c r="P655" i="18"/>
  <c r="P697" i="18"/>
  <c r="P608" i="18"/>
  <c r="P537" i="18"/>
  <c r="P488" i="18"/>
  <c r="P699" i="18"/>
  <c r="P615" i="18"/>
  <c r="P551" i="18"/>
  <c r="I520" i="18"/>
  <c r="J520" i="18" s="1"/>
  <c r="P520" i="18" s="1"/>
  <c r="I457" i="18"/>
  <c r="J457" i="18" s="1"/>
  <c r="P457" i="18" s="1"/>
  <c r="I498" i="18"/>
  <c r="J498" i="18" s="1"/>
  <c r="P498" i="18" s="1"/>
  <c r="P596" i="18"/>
  <c r="P579" i="18"/>
  <c r="P637" i="18"/>
  <c r="P546" i="18"/>
  <c r="I550" i="18"/>
  <c r="J550" i="18" s="1"/>
  <c r="P550" i="18" s="1"/>
  <c r="P651" i="18"/>
  <c r="P623" i="18"/>
  <c r="P597" i="18"/>
  <c r="P549" i="18"/>
  <c r="I452" i="18"/>
  <c r="J452" i="18" s="1"/>
  <c r="P452" i="18" s="1"/>
  <c r="I548" i="18"/>
  <c r="J548" i="18" s="1"/>
  <c r="P548" i="18" s="1"/>
  <c r="P657" i="18"/>
  <c r="P603" i="18"/>
  <c r="I606" i="18"/>
  <c r="J606" i="18" s="1"/>
  <c r="P606" i="18" s="1"/>
  <c r="I524" i="18"/>
  <c r="J524" i="18" s="1"/>
  <c r="P524" i="18" s="1"/>
  <c r="I538" i="18"/>
  <c r="J538" i="18" s="1"/>
  <c r="P538" i="18" s="1"/>
  <c r="I565" i="18"/>
  <c r="J565" i="18" s="1"/>
  <c r="P565" i="18" s="1"/>
  <c r="N127" i="17"/>
  <c r="I535" i="18"/>
  <c r="J535" i="18" s="1"/>
  <c r="P535" i="18" s="1"/>
  <c r="I463" i="18"/>
  <c r="J463" i="18" s="1"/>
  <c r="P463" i="18" s="1"/>
  <c r="I502" i="18"/>
  <c r="J502" i="18" s="1"/>
  <c r="P502" i="18" s="1"/>
  <c r="I456" i="18"/>
  <c r="J456" i="18" s="1"/>
  <c r="P456" i="18" s="1"/>
  <c r="I481" i="18"/>
  <c r="J481" i="18" s="1"/>
  <c r="P481" i="18" s="1"/>
  <c r="I560" i="18"/>
  <c r="J560" i="18" s="1"/>
  <c r="P560" i="18" s="1"/>
  <c r="I517" i="18"/>
  <c r="J517" i="18" s="1"/>
  <c r="P517" i="18" s="1"/>
  <c r="I458" i="18"/>
  <c r="J458" i="18" s="1"/>
  <c r="P458" i="18" s="1"/>
  <c r="I504" i="18"/>
  <c r="J504" i="18" s="1"/>
  <c r="P504" i="18" s="1"/>
  <c r="P497" i="18"/>
  <c r="B448" i="18"/>
  <c r="N454" i="17"/>
  <c r="P509" i="18"/>
  <c r="I562" i="18"/>
  <c r="J562" i="18" s="1"/>
  <c r="P562" i="18" s="1"/>
  <c r="P453" i="18"/>
  <c r="I487" i="18"/>
  <c r="J487" i="18" s="1"/>
  <c r="P487" i="18" s="1"/>
  <c r="I531" i="18"/>
  <c r="J531" i="18" s="1"/>
  <c r="P531" i="18" s="1"/>
  <c r="P511" i="18"/>
  <c r="P559" i="18"/>
  <c r="I489" i="18"/>
  <c r="J489" i="18" s="1"/>
  <c r="P489" i="18" s="1"/>
  <c r="I543" i="18"/>
  <c r="J543" i="18" s="1"/>
  <c r="P543" i="18" s="1"/>
  <c r="I539" i="18"/>
  <c r="J539" i="18" s="1"/>
  <c r="P539" i="18" s="1"/>
  <c r="I545" i="18"/>
  <c r="J545" i="18" s="1"/>
  <c r="P545" i="18" s="1"/>
  <c r="I483" i="18"/>
  <c r="J483" i="18" s="1"/>
  <c r="P483" i="18" s="1"/>
  <c r="I514" i="18"/>
  <c r="J514" i="18" s="1"/>
  <c r="P514" i="18" s="1"/>
  <c r="I525" i="18"/>
  <c r="J525" i="18" s="1"/>
  <c r="P525" i="18" s="1"/>
  <c r="N164" i="17"/>
  <c r="I561" i="18"/>
  <c r="J561" i="18" s="1"/>
  <c r="P561" i="18" s="1"/>
  <c r="P464" i="18"/>
  <c r="I490" i="18"/>
  <c r="J490" i="18" s="1"/>
  <c r="P490" i="18" s="1"/>
  <c r="I515" i="18"/>
  <c r="J515" i="18" s="1"/>
  <c r="P515" i="18" s="1"/>
  <c r="I491" i="18"/>
  <c r="J491" i="18" s="1"/>
  <c r="P491" i="18" s="1"/>
  <c r="I474" i="18"/>
  <c r="J474" i="18" s="1"/>
  <c r="P474" i="18" s="1"/>
  <c r="P536" i="18"/>
  <c r="P526" i="18"/>
  <c r="I450" i="18"/>
  <c r="J450" i="18" s="1"/>
  <c r="P450" i="18" s="1"/>
  <c r="P466" i="18"/>
  <c r="I469" i="18"/>
  <c r="J469" i="18" s="1"/>
  <c r="P469" i="18" s="1"/>
  <c r="G499" i="19"/>
  <c r="I499" i="19"/>
  <c r="H499" i="19"/>
  <c r="F499" i="19"/>
  <c r="E499" i="19"/>
  <c r="J499" i="19"/>
  <c r="B42" i="19"/>
  <c r="E42" i="18"/>
  <c r="A42" i="18"/>
  <c r="L42" i="18"/>
  <c r="K42" i="18"/>
  <c r="O42" i="18" s="1"/>
  <c r="P556" i="18"/>
  <c r="G465" i="19"/>
  <c r="E465" i="19"/>
  <c r="J465" i="19"/>
  <c r="I465" i="19"/>
  <c r="H465" i="19"/>
  <c r="F465" i="19"/>
  <c r="B133" i="19"/>
  <c r="L133" i="18"/>
  <c r="K133" i="18"/>
  <c r="O133" i="18" s="1"/>
  <c r="A133" i="18"/>
  <c r="E133" i="18"/>
  <c r="B304" i="18"/>
  <c r="N310" i="17"/>
  <c r="P691" i="18"/>
  <c r="P478" i="18"/>
  <c r="P461" i="18"/>
  <c r="B373" i="19"/>
  <c r="K373" i="18"/>
  <c r="A373" i="18"/>
  <c r="E373" i="18"/>
  <c r="L373" i="18"/>
  <c r="O373" i="18"/>
  <c r="P590" i="18"/>
  <c r="P519" i="18"/>
  <c r="B104" i="19"/>
  <c r="K104" i="18"/>
  <c r="O104" i="18" s="1"/>
  <c r="A104" i="18"/>
  <c r="E104" i="18"/>
  <c r="L104" i="18"/>
  <c r="P690" i="18"/>
  <c r="P683" i="18"/>
  <c r="G456" i="19"/>
  <c r="J456" i="19"/>
  <c r="I456" i="19"/>
  <c r="H456" i="19"/>
  <c r="F456" i="19"/>
  <c r="E456" i="19"/>
  <c r="P553" i="18"/>
  <c r="I540" i="18"/>
  <c r="J540" i="18" s="1"/>
  <c r="P540" i="18" s="1"/>
  <c r="B268" i="18"/>
  <c r="N274" i="17"/>
  <c r="P583" i="18"/>
  <c r="G493" i="19"/>
  <c r="J493" i="19"/>
  <c r="H493" i="19"/>
  <c r="I493" i="19"/>
  <c r="F493" i="19"/>
  <c r="E493" i="19"/>
  <c r="G497" i="19"/>
  <c r="F497" i="19"/>
  <c r="E497" i="19"/>
  <c r="J497" i="19"/>
  <c r="I497" i="19"/>
  <c r="H497" i="19"/>
  <c r="I499" i="18"/>
  <c r="J499" i="18" s="1"/>
  <c r="P499" i="18" s="1"/>
  <c r="P610" i="18"/>
  <c r="P470" i="18"/>
  <c r="P506" i="18"/>
  <c r="G476" i="19"/>
  <c r="I476" i="19"/>
  <c r="F476" i="19"/>
  <c r="J476" i="19"/>
  <c r="H476" i="19"/>
  <c r="E476" i="19"/>
  <c r="B337" i="18"/>
  <c r="N343" i="17"/>
  <c r="B260" i="18"/>
  <c r="N266" i="17"/>
  <c r="B384" i="18"/>
  <c r="N390" i="17"/>
  <c r="N62" i="17"/>
  <c r="B56" i="18"/>
  <c r="B204" i="18"/>
  <c r="N210" i="17"/>
  <c r="B254" i="18"/>
  <c r="N260" i="17"/>
  <c r="B317" i="18"/>
  <c r="N323" i="17"/>
  <c r="B421" i="18"/>
  <c r="N427" i="17"/>
  <c r="B222" i="18"/>
  <c r="N228" i="17"/>
  <c r="N10" i="17"/>
  <c r="B4" i="18"/>
  <c r="B149" i="18"/>
  <c r="N155" i="17"/>
  <c r="B80" i="18"/>
  <c r="N86" i="17"/>
  <c r="B348" i="18"/>
  <c r="N354" i="17"/>
  <c r="N156" i="17"/>
  <c r="B150" i="18"/>
  <c r="B300" i="18"/>
  <c r="N306" i="17"/>
  <c r="B93" i="18"/>
  <c r="N99" i="17"/>
  <c r="B154" i="18"/>
  <c r="N160" i="17"/>
  <c r="B292" i="18"/>
  <c r="N298" i="17"/>
  <c r="B398" i="18"/>
  <c r="N404" i="17"/>
  <c r="B45" i="18"/>
  <c r="N51" i="17"/>
  <c r="B82" i="18"/>
  <c r="N88" i="17"/>
  <c r="B194" i="18"/>
  <c r="N200" i="17"/>
  <c r="B396" i="18"/>
  <c r="N402" i="17"/>
  <c r="N186" i="17"/>
  <c r="B180" i="18"/>
  <c r="B308" i="18"/>
  <c r="N314" i="17"/>
  <c r="B364" i="18"/>
  <c r="N370" i="17"/>
  <c r="B406" i="18"/>
  <c r="N412" i="17"/>
  <c r="B233" i="18"/>
  <c r="N239" i="17"/>
  <c r="B270" i="18"/>
  <c r="N276" i="17"/>
  <c r="B361" i="18"/>
  <c r="N367" i="17"/>
  <c r="B11" i="18"/>
  <c r="N17" i="17"/>
  <c r="B43" i="18"/>
  <c r="N49" i="17"/>
  <c r="B75" i="18"/>
  <c r="N81" i="17"/>
  <c r="B107" i="18"/>
  <c r="N113" i="17"/>
  <c r="B139" i="18"/>
  <c r="N145" i="17"/>
  <c r="B171" i="18"/>
  <c r="N177" i="17"/>
  <c r="B203" i="18"/>
  <c r="N209" i="17"/>
  <c r="B235" i="18"/>
  <c r="N241" i="17"/>
  <c r="N273" i="17"/>
  <c r="B267" i="18"/>
  <c r="B299" i="18"/>
  <c r="N305" i="17"/>
  <c r="B331" i="18"/>
  <c r="N337" i="17"/>
  <c r="B363" i="18"/>
  <c r="N369" i="17"/>
  <c r="B408" i="18"/>
  <c r="N414" i="17"/>
  <c r="B407" i="18"/>
  <c r="N413" i="17"/>
  <c r="B439" i="18"/>
  <c r="N445" i="17"/>
  <c r="B10" i="19"/>
  <c r="L10" i="18"/>
  <c r="K10" i="18"/>
  <c r="E10" i="18"/>
  <c r="A10" i="18"/>
  <c r="B318" i="19"/>
  <c r="A318" i="18"/>
  <c r="L318" i="18"/>
  <c r="K318" i="18"/>
  <c r="O318" i="18" s="1"/>
  <c r="E318" i="18"/>
  <c r="G466" i="19"/>
  <c r="F466" i="19"/>
  <c r="I466" i="19"/>
  <c r="H466" i="19"/>
  <c r="E466" i="19"/>
  <c r="J466" i="19"/>
  <c r="B380" i="19"/>
  <c r="K380" i="18"/>
  <c r="O380" i="18" s="1"/>
  <c r="A380" i="18"/>
  <c r="E380" i="18"/>
  <c r="L380" i="18"/>
  <c r="G455" i="19"/>
  <c r="J455" i="19"/>
  <c r="I455" i="19"/>
  <c r="H455" i="19"/>
  <c r="F455" i="19"/>
  <c r="E455" i="19"/>
  <c r="G484" i="19"/>
  <c r="I484" i="19"/>
  <c r="F484" i="19"/>
  <c r="J484" i="19"/>
  <c r="H484" i="19"/>
  <c r="E484" i="19"/>
  <c r="P503" i="18"/>
  <c r="P632" i="18"/>
  <c r="P495" i="18"/>
  <c r="P449" i="18"/>
  <c r="P516" i="18"/>
  <c r="P500" i="18"/>
  <c r="P505" i="18"/>
  <c r="B333" i="19"/>
  <c r="E333" i="18"/>
  <c r="L333" i="18"/>
  <c r="K333" i="18"/>
  <c r="A333" i="18"/>
  <c r="B320" i="18"/>
  <c r="N326" i="17"/>
  <c r="B321" i="18"/>
  <c r="N327" i="17"/>
  <c r="B140" i="18"/>
  <c r="N146" i="17"/>
  <c r="B208" i="18"/>
  <c r="N214" i="17"/>
  <c r="B392" i="18"/>
  <c r="N398" i="17"/>
  <c r="B14" i="18"/>
  <c r="N20" i="17"/>
  <c r="B105" i="18"/>
  <c r="N111" i="17"/>
  <c r="N148" i="17"/>
  <c r="B142" i="18"/>
  <c r="N262" i="17"/>
  <c r="B256" i="18"/>
  <c r="B324" i="18"/>
  <c r="N330" i="17"/>
  <c r="B381" i="18"/>
  <c r="N387" i="17"/>
  <c r="N432" i="17"/>
  <c r="B426" i="18"/>
  <c r="B85" i="18"/>
  <c r="N91" i="17"/>
  <c r="B242" i="18"/>
  <c r="N248" i="17"/>
  <c r="P451" i="17"/>
  <c r="P447" i="17"/>
  <c r="P443" i="17"/>
  <c r="P439" i="17"/>
  <c r="P435" i="17"/>
  <c r="P431" i="17"/>
  <c r="P427" i="17"/>
  <c r="P423" i="17"/>
  <c r="P419" i="17"/>
  <c r="P415" i="17"/>
  <c r="P411" i="17"/>
  <c r="P407" i="17"/>
  <c r="P403" i="17"/>
  <c r="P399" i="17"/>
  <c r="P395" i="17"/>
  <c r="P391" i="17"/>
  <c r="P387" i="17"/>
  <c r="P453" i="17"/>
  <c r="P450" i="17"/>
  <c r="P424" i="17"/>
  <c r="P421" i="17"/>
  <c r="P418" i="17"/>
  <c r="P392" i="17"/>
  <c r="P389" i="17"/>
  <c r="P386" i="17"/>
  <c r="P436" i="17"/>
  <c r="P433" i="17"/>
  <c r="P430" i="17"/>
  <c r="P404" i="17"/>
  <c r="P401" i="17"/>
  <c r="P398" i="17"/>
  <c r="P383" i="17"/>
  <c r="P379" i="17"/>
  <c r="P375" i="17"/>
  <c r="P371" i="17"/>
  <c r="P367" i="17"/>
  <c r="P363" i="17"/>
  <c r="P359" i="17"/>
  <c r="P355" i="17"/>
  <c r="P351" i="17"/>
  <c r="P347" i="17"/>
  <c r="P343" i="17"/>
  <c r="P339" i="17"/>
  <c r="P335" i="17"/>
  <c r="P331" i="17"/>
  <c r="P327" i="17"/>
  <c r="P323" i="17"/>
  <c r="P319" i="17"/>
  <c r="P315" i="17"/>
  <c r="P311" i="17"/>
  <c r="P307" i="17"/>
  <c r="P303" i="17"/>
  <c r="P299" i="17"/>
  <c r="P295" i="17"/>
  <c r="P291" i="17"/>
  <c r="P287" i="17"/>
  <c r="P283" i="17"/>
  <c r="P279" i="17"/>
  <c r="P275" i="17"/>
  <c r="P271" i="17"/>
  <c r="P267" i="17"/>
  <c r="P263" i="17"/>
  <c r="P259" i="17"/>
  <c r="P255" i="17"/>
  <c r="P251" i="17"/>
  <c r="P247" i="17"/>
  <c r="P243" i="17"/>
  <c r="P239" i="17"/>
  <c r="P235" i="17"/>
  <c r="P231" i="17"/>
  <c r="P227" i="17"/>
  <c r="P223" i="17"/>
  <c r="P219" i="17"/>
  <c r="P215" i="17"/>
  <c r="P211" i="17"/>
  <c r="P207" i="17"/>
  <c r="P203" i="17"/>
  <c r="P199" i="17"/>
  <c r="P195" i="17"/>
  <c r="P191" i="17"/>
  <c r="P187" i="17"/>
  <c r="P183" i="17"/>
  <c r="P179" i="17"/>
  <c r="P175" i="17"/>
  <c r="P171" i="17"/>
  <c r="P167" i="17"/>
  <c r="P163" i="17"/>
  <c r="P159" i="17"/>
  <c r="P155" i="17"/>
  <c r="P151" i="17"/>
  <c r="P147" i="17"/>
  <c r="P143" i="17"/>
  <c r="P139" i="17"/>
  <c r="P135" i="17"/>
  <c r="P131" i="17"/>
  <c r="P127" i="17"/>
  <c r="P123" i="17"/>
  <c r="P119" i="17"/>
  <c r="P115" i="17"/>
  <c r="P111" i="17"/>
  <c r="P107" i="17"/>
  <c r="P103" i="17"/>
  <c r="P99" i="17"/>
  <c r="P95" i="17"/>
  <c r="P91" i="17"/>
  <c r="P87" i="17"/>
  <c r="P83" i="17"/>
  <c r="P79" i="17"/>
  <c r="P75" i="17"/>
  <c r="P71" i="17"/>
  <c r="P67" i="17"/>
  <c r="P63" i="17"/>
  <c r="P59" i="17"/>
  <c r="P55" i="17"/>
  <c r="P51" i="17"/>
  <c r="P47" i="17"/>
  <c r="P43" i="17"/>
  <c r="P39" i="17"/>
  <c r="P35" i="17"/>
  <c r="P31" i="17"/>
  <c r="P27" i="17"/>
  <c r="P23" i="17"/>
  <c r="P19" i="17"/>
  <c r="P15" i="17"/>
  <c r="P11" i="17"/>
  <c r="P446" i="17"/>
  <c r="P373" i="17"/>
  <c r="P358" i="17"/>
  <c r="P356" i="17"/>
  <c r="P341" i="17"/>
  <c r="P326" i="17"/>
  <c r="P324" i="17"/>
  <c r="P309" i="17"/>
  <c r="P294" i="17"/>
  <c r="P292" i="17"/>
  <c r="P277" i="17"/>
  <c r="P262" i="17"/>
  <c r="P260" i="17"/>
  <c r="P245" i="17"/>
  <c r="P230" i="17"/>
  <c r="P228" i="17"/>
  <c r="P213" i="17"/>
  <c r="P198" i="17"/>
  <c r="P196" i="17"/>
  <c r="P181" i="17"/>
  <c r="P444" i="17"/>
  <c r="P442" i="17"/>
  <c r="P440" i="17"/>
  <c r="P429" i="17"/>
  <c r="P425" i="17"/>
  <c r="P417" i="17"/>
  <c r="P406" i="17"/>
  <c r="P402" i="17"/>
  <c r="P378" i="17"/>
  <c r="P376" i="17"/>
  <c r="P361" i="17"/>
  <c r="P346" i="17"/>
  <c r="P344" i="17"/>
  <c r="P329" i="17"/>
  <c r="P449" i="17"/>
  <c r="P438" i="17"/>
  <c r="P434" i="17"/>
  <c r="P390" i="17"/>
  <c r="P388" i="17"/>
  <c r="P384" i="17"/>
  <c r="P369" i="17"/>
  <c r="P354" i="17"/>
  <c r="P352" i="17"/>
  <c r="P337" i="17"/>
  <c r="P322" i="17"/>
  <c r="P320" i="17"/>
  <c r="P305" i="17"/>
  <c r="P290" i="17"/>
  <c r="P288" i="17"/>
  <c r="P273" i="17"/>
  <c r="P258" i="17"/>
  <c r="P256" i="17"/>
  <c r="P241" i="17"/>
  <c r="P226" i="17"/>
  <c r="P224" i="17"/>
  <c r="P209" i="17"/>
  <c r="P194" i="17"/>
  <c r="P192" i="17"/>
  <c r="P177" i="17"/>
  <c r="P452" i="17"/>
  <c r="P441" i="17"/>
  <c r="P422" i="17"/>
  <c r="P414" i="17"/>
  <c r="P396" i="17"/>
  <c r="P385" i="17"/>
  <c r="P380" i="17"/>
  <c r="P349" i="17"/>
  <c r="P338" i="17"/>
  <c r="P321" i="17"/>
  <c r="P300" i="17"/>
  <c r="P298" i="17"/>
  <c r="P254" i="17"/>
  <c r="P250" i="17"/>
  <c r="P246" i="17"/>
  <c r="P242" i="17"/>
  <c r="P233" i="17"/>
  <c r="P220" i="17"/>
  <c r="P208" i="17"/>
  <c r="P206" i="17"/>
  <c r="P193" i="17"/>
  <c r="P170" i="17"/>
  <c r="P168" i="17"/>
  <c r="P153" i="17"/>
  <c r="P138" i="17"/>
  <c r="P136" i="17"/>
  <c r="P121" i="17"/>
  <c r="P106" i="17"/>
  <c r="P104" i="17"/>
  <c r="P89" i="17"/>
  <c r="P74" i="17"/>
  <c r="P72" i="17"/>
  <c r="P57" i="17"/>
  <c r="P42" i="17"/>
  <c r="P40" i="17"/>
  <c r="P25" i="17"/>
  <c r="P10" i="17"/>
  <c r="P8" i="17"/>
  <c r="P448" i="17"/>
  <c r="P416" i="17"/>
  <c r="P408" i="17"/>
  <c r="P332" i="17"/>
  <c r="P316" i="17"/>
  <c r="P302" i="17"/>
  <c r="P289" i="17"/>
  <c r="P268" i="17"/>
  <c r="P214" i="17"/>
  <c r="P210" i="17"/>
  <c r="P146" i="17"/>
  <c r="P129" i="17"/>
  <c r="P112" i="17"/>
  <c r="P33" i="17"/>
  <c r="P16" i="17"/>
  <c r="P190" i="17"/>
  <c r="P186" i="17"/>
  <c r="P169" i="17"/>
  <c r="P120" i="17"/>
  <c r="P88" i="17"/>
  <c r="P26" i="17"/>
  <c r="P24" i="17"/>
  <c r="P9" i="17"/>
  <c r="P381" i="17"/>
  <c r="P276" i="17"/>
  <c r="P200" i="17"/>
  <c r="P174" i="17"/>
  <c r="P142" i="17"/>
  <c r="P125" i="17"/>
  <c r="P78" i="17"/>
  <c r="P46" i="17"/>
  <c r="P29" i="17"/>
  <c r="P14" i="17"/>
  <c r="P12" i="17"/>
  <c r="P432" i="17"/>
  <c r="P366" i="17"/>
  <c r="P342" i="17"/>
  <c r="P330" i="17"/>
  <c r="P325" i="17"/>
  <c r="P285" i="17"/>
  <c r="P281" i="17"/>
  <c r="P264" i="17"/>
  <c r="P237" i="17"/>
  <c r="P216" i="17"/>
  <c r="P212" i="17"/>
  <c r="P197" i="17"/>
  <c r="P173" i="17"/>
  <c r="P158" i="17"/>
  <c r="P156" i="17"/>
  <c r="P141" i="17"/>
  <c r="P126" i="17"/>
  <c r="P124" i="17"/>
  <c r="P109" i="17"/>
  <c r="P94" i="17"/>
  <c r="P92" i="17"/>
  <c r="P77" i="17"/>
  <c r="P62" i="17"/>
  <c r="P60" i="17"/>
  <c r="P45" i="17"/>
  <c r="P30" i="17"/>
  <c r="P28" i="17"/>
  <c r="P13" i="17"/>
  <c r="P445" i="17"/>
  <c r="P393" i="17"/>
  <c r="P382" i="17"/>
  <c r="P368" i="17"/>
  <c r="P304" i="17"/>
  <c r="P266" i="17"/>
  <c r="P222" i="17"/>
  <c r="P218" i="17"/>
  <c r="P201" i="17"/>
  <c r="P188" i="17"/>
  <c r="P161" i="17"/>
  <c r="P144" i="17"/>
  <c r="P114" i="17"/>
  <c r="P97" i="17"/>
  <c r="P82" i="17"/>
  <c r="P80" i="17"/>
  <c r="P65" i="17"/>
  <c r="P50" i="17"/>
  <c r="P48" i="17"/>
  <c r="P18" i="17"/>
  <c r="P105" i="17"/>
  <c r="P58" i="17"/>
  <c r="P428" i="17"/>
  <c r="P400" i="17"/>
  <c r="P350" i="17"/>
  <c r="P301" i="17"/>
  <c r="P280" i="17"/>
  <c r="P261" i="17"/>
  <c r="P221" i="17"/>
  <c r="P217" i="17"/>
  <c r="P172" i="17"/>
  <c r="P108" i="17"/>
  <c r="P93" i="17"/>
  <c r="P437" i="17"/>
  <c r="P413" i="17"/>
  <c r="P377" i="17"/>
  <c r="P353" i="17"/>
  <c r="P348" i="17"/>
  <c r="P312" i="17"/>
  <c r="P308" i="17"/>
  <c r="P293" i="17"/>
  <c r="P253" i="17"/>
  <c r="P249" i="17"/>
  <c r="P232" i="17"/>
  <c r="P205" i="17"/>
  <c r="P184" i="17"/>
  <c r="P180" i="17"/>
  <c r="P176" i="17"/>
  <c r="P166" i="17"/>
  <c r="P164" i="17"/>
  <c r="P149" i="17"/>
  <c r="P134" i="17"/>
  <c r="P132" i="17"/>
  <c r="P117" i="17"/>
  <c r="P102" i="17"/>
  <c r="P100" i="17"/>
  <c r="P85" i="17"/>
  <c r="P70" i="17"/>
  <c r="P68" i="17"/>
  <c r="P53" i="17"/>
  <c r="P38" i="17"/>
  <c r="P36" i="17"/>
  <c r="P21" i="17"/>
  <c r="P410" i="17"/>
  <c r="P405" i="17"/>
  <c r="P372" i="17"/>
  <c r="P365" i="17"/>
  <c r="P360" i="17"/>
  <c r="P334" i="17"/>
  <c r="P318" i="17"/>
  <c r="P314" i="17"/>
  <c r="P310" i="17"/>
  <c r="P306" i="17"/>
  <c r="P297" i="17"/>
  <c r="P284" i="17"/>
  <c r="P272" i="17"/>
  <c r="P270" i="17"/>
  <c r="P257" i="17"/>
  <c r="P236" i="17"/>
  <c r="P234" i="17"/>
  <c r="P182" i="17"/>
  <c r="P178" i="17"/>
  <c r="P154" i="17"/>
  <c r="P152" i="17"/>
  <c r="P137" i="17"/>
  <c r="P122" i="17"/>
  <c r="P90" i="17"/>
  <c r="P73" i="17"/>
  <c r="P56" i="17"/>
  <c r="P41" i="17"/>
  <c r="P426" i="17"/>
  <c r="P370" i="17"/>
  <c r="P336" i="17"/>
  <c r="P157" i="17"/>
  <c r="P140" i="17"/>
  <c r="P110" i="17"/>
  <c r="P76" i="17"/>
  <c r="P61" i="17"/>
  <c r="P44" i="17"/>
  <c r="P420" i="17"/>
  <c r="P409" i="17"/>
  <c r="P225" i="17"/>
  <c r="P145" i="17"/>
  <c r="P116" i="17"/>
  <c r="P17" i="17"/>
  <c r="P66" i="17"/>
  <c r="P54" i="17"/>
  <c r="P37" i="17"/>
  <c r="P32" i="17"/>
  <c r="P81" i="17"/>
  <c r="P52" i="17"/>
  <c r="P340" i="17"/>
  <c r="P313" i="17"/>
  <c r="P204" i="17"/>
  <c r="P113" i="17"/>
  <c r="P317" i="17"/>
  <c r="P296" i="17"/>
  <c r="P96" i="17"/>
  <c r="P34" i="17"/>
  <c r="P22" i="17"/>
  <c r="P362" i="17"/>
  <c r="P357" i="17"/>
  <c r="P244" i="17"/>
  <c r="P189" i="17"/>
  <c r="P165" i="17"/>
  <c r="P128" i="17"/>
  <c r="P20" i="17"/>
  <c r="P238" i="17"/>
  <c r="P98" i="17"/>
  <c r="P86" i="17"/>
  <c r="P69" i="17"/>
  <c r="P412" i="17"/>
  <c r="P345" i="17"/>
  <c r="P64" i="17"/>
  <c r="P286" i="17"/>
  <c r="P282" i="17"/>
  <c r="P278" i="17"/>
  <c r="P274" i="17"/>
  <c r="P240" i="17"/>
  <c r="P185" i="17"/>
  <c r="P229" i="17"/>
  <c r="P202" i="17"/>
  <c r="P148" i="17"/>
  <c r="P49" i="17"/>
  <c r="P397" i="17"/>
  <c r="P248" i="17"/>
  <c r="P160" i="17"/>
  <c r="P252" i="17"/>
  <c r="P374" i="17"/>
  <c r="P265" i="17"/>
  <c r="P130" i="17"/>
  <c r="P118" i="17"/>
  <c r="P101" i="17"/>
  <c r="P364" i="17"/>
  <c r="P328" i="17"/>
  <c r="P84" i="17"/>
  <c r="P394" i="17"/>
  <c r="P333" i="17"/>
  <c r="P269" i="17"/>
  <c r="P162" i="17"/>
  <c r="P150" i="17"/>
  <c r="P133" i="17"/>
  <c r="B38" i="18"/>
  <c r="N44" i="17"/>
  <c r="B129" i="18"/>
  <c r="N135" i="17"/>
  <c r="N172" i="17"/>
  <c r="B166" i="18"/>
  <c r="B236" i="18"/>
  <c r="N242" i="17"/>
  <c r="B286" i="18"/>
  <c r="N292" i="17"/>
  <c r="N166" i="17"/>
  <c r="B160" i="18"/>
  <c r="B58" i="18"/>
  <c r="N64" i="17"/>
  <c r="B177" i="18"/>
  <c r="N183" i="17"/>
  <c r="B301" i="18"/>
  <c r="N307" i="17"/>
  <c r="B92" i="18"/>
  <c r="N98" i="17"/>
  <c r="B196" i="18"/>
  <c r="N202" i="17"/>
  <c r="B257" i="18"/>
  <c r="N263" i="17"/>
  <c r="B401" i="18"/>
  <c r="N407" i="17"/>
  <c r="B229" i="18"/>
  <c r="N235" i="17"/>
  <c r="B266" i="18"/>
  <c r="N272" i="17"/>
  <c r="B357" i="18"/>
  <c r="N363" i="17"/>
  <c r="B322" i="18"/>
  <c r="N328" i="17"/>
  <c r="B410" i="18"/>
  <c r="N416" i="17"/>
  <c r="N286" i="17"/>
  <c r="B280" i="18"/>
  <c r="B416" i="18"/>
  <c r="N422" i="17"/>
  <c r="B15" i="18"/>
  <c r="N21" i="17"/>
  <c r="B47" i="18"/>
  <c r="N53" i="17"/>
  <c r="B79" i="18"/>
  <c r="N85" i="17"/>
  <c r="B111" i="18"/>
  <c r="N117" i="17"/>
  <c r="N149" i="17"/>
  <c r="B143" i="18"/>
  <c r="B175" i="18"/>
  <c r="N181" i="17"/>
  <c r="B207" i="18"/>
  <c r="N213" i="17"/>
  <c r="B239" i="18"/>
  <c r="N245" i="17"/>
  <c r="B271" i="18"/>
  <c r="N277" i="17"/>
  <c r="B303" i="18"/>
  <c r="N309" i="17"/>
  <c r="B335" i="18"/>
  <c r="N341" i="17"/>
  <c r="B367" i="18"/>
  <c r="N373" i="17"/>
  <c r="B411" i="18"/>
  <c r="N417" i="17"/>
  <c r="B443" i="18"/>
  <c r="N449" i="17"/>
  <c r="B192" i="19"/>
  <c r="E192" i="18"/>
  <c r="L192" i="18"/>
  <c r="A192" i="18"/>
  <c r="K192" i="18"/>
  <c r="B30" i="19"/>
  <c r="E30" i="18"/>
  <c r="L30" i="18"/>
  <c r="K30" i="18"/>
  <c r="A30" i="18"/>
  <c r="B190" i="19"/>
  <c r="L190" i="18"/>
  <c r="E190" i="18"/>
  <c r="K190" i="18"/>
  <c r="A190" i="18"/>
  <c r="N194" i="17"/>
  <c r="B188" i="18"/>
  <c r="B72" i="19"/>
  <c r="A72" i="18"/>
  <c r="L72" i="18"/>
  <c r="E72" i="18"/>
  <c r="K72" i="18"/>
  <c r="O72" i="18" s="1"/>
  <c r="P664" i="18"/>
  <c r="P663" i="18"/>
  <c r="I573" i="18"/>
  <c r="J573" i="18" s="1"/>
  <c r="P573" i="18" s="1"/>
  <c r="P613" i="18"/>
  <c r="P682" i="18"/>
  <c r="P587" i="18"/>
  <c r="P467" i="18"/>
  <c r="G467" i="19"/>
  <c r="H467" i="19"/>
  <c r="E467" i="19"/>
  <c r="J467" i="19"/>
  <c r="I467" i="19"/>
  <c r="F467" i="19"/>
  <c r="P631" i="18"/>
  <c r="P477" i="18"/>
  <c r="G500" i="19"/>
  <c r="J500" i="19"/>
  <c r="I500" i="19"/>
  <c r="H500" i="19"/>
  <c r="F500" i="19"/>
  <c r="E500" i="19"/>
  <c r="P508" i="18"/>
  <c r="G469" i="19"/>
  <c r="J469" i="19"/>
  <c r="H469" i="19"/>
  <c r="I469" i="19"/>
  <c r="F469" i="19"/>
  <c r="E469" i="19"/>
  <c r="B249" i="18"/>
  <c r="N255" i="17"/>
  <c r="B20" i="18"/>
  <c r="N26" i="17"/>
  <c r="B5" i="19"/>
  <c r="K5" i="18"/>
  <c r="A5" i="18"/>
  <c r="L5" i="18"/>
  <c r="E5" i="18"/>
  <c r="P473" i="18"/>
  <c r="B306" i="19"/>
  <c r="E306" i="18"/>
  <c r="A306" i="18"/>
  <c r="K306" i="18"/>
  <c r="O306" i="18" s="1"/>
  <c r="L306" i="18"/>
  <c r="N58" i="17"/>
  <c r="B52" i="18"/>
  <c r="N87" i="17"/>
  <c r="B81" i="18"/>
  <c r="B182" i="18"/>
  <c r="N188" i="17"/>
  <c r="B378" i="18"/>
  <c r="N384" i="17"/>
  <c r="B210" i="18"/>
  <c r="N216" i="17"/>
  <c r="B269" i="18"/>
  <c r="N275" i="17"/>
  <c r="B338" i="18"/>
  <c r="N344" i="17"/>
  <c r="N30" i="17"/>
  <c r="B24" i="18"/>
  <c r="N158" i="17"/>
  <c r="B152" i="18"/>
  <c r="B336" i="18"/>
  <c r="N342" i="17"/>
  <c r="B2" i="18"/>
  <c r="N8" i="17"/>
  <c r="N170" i="17"/>
  <c r="B164" i="18"/>
  <c r="B252" i="18"/>
  <c r="N258" i="17"/>
  <c r="N54" i="17"/>
  <c r="B48" i="18"/>
  <c r="N294" i="17"/>
  <c r="B288" i="18"/>
  <c r="B12" i="18"/>
  <c r="N18" i="17"/>
  <c r="B130" i="18"/>
  <c r="N136" i="17"/>
  <c r="B181" i="18"/>
  <c r="N187" i="17"/>
  <c r="B305" i="18"/>
  <c r="N311" i="17"/>
  <c r="B13" i="18"/>
  <c r="N19" i="17"/>
  <c r="B50" i="18"/>
  <c r="N56" i="17"/>
  <c r="B141" i="18"/>
  <c r="N147" i="17"/>
  <c r="B346" i="18"/>
  <c r="N352" i="17"/>
  <c r="B276" i="18"/>
  <c r="N282" i="17"/>
  <c r="B332" i="18"/>
  <c r="N338" i="17"/>
  <c r="B429" i="18"/>
  <c r="N435" i="17"/>
  <c r="B201" i="18"/>
  <c r="N207" i="17"/>
  <c r="B238" i="18"/>
  <c r="N244" i="17"/>
  <c r="B329" i="18"/>
  <c r="N335" i="17"/>
  <c r="B366" i="18"/>
  <c r="N372" i="17"/>
  <c r="B418" i="18"/>
  <c r="N424" i="17"/>
  <c r="N25" i="17"/>
  <c r="B19" i="18"/>
  <c r="N57" i="17"/>
  <c r="B51" i="18"/>
  <c r="B83" i="18"/>
  <c r="N89" i="17"/>
  <c r="B115" i="18"/>
  <c r="N121" i="17"/>
  <c r="B147" i="18"/>
  <c r="N153" i="17"/>
  <c r="B179" i="18"/>
  <c r="N185" i="17"/>
  <c r="B211" i="18"/>
  <c r="N217" i="17"/>
  <c r="B243" i="18"/>
  <c r="N249" i="17"/>
  <c r="B275" i="18"/>
  <c r="N281" i="17"/>
  <c r="B307" i="18"/>
  <c r="N313" i="17"/>
  <c r="B339" i="18"/>
  <c r="N345" i="17"/>
  <c r="B371" i="18"/>
  <c r="N377" i="17"/>
  <c r="B383" i="18"/>
  <c r="N389" i="17"/>
  <c r="B415" i="18"/>
  <c r="N421" i="17"/>
  <c r="B447" i="18"/>
  <c r="N453" i="17"/>
  <c r="B226" i="19"/>
  <c r="K226" i="18"/>
  <c r="E226" i="18"/>
  <c r="A226" i="18"/>
  <c r="L226" i="18"/>
  <c r="O226" i="18"/>
  <c r="N178" i="17"/>
  <c r="B172" i="18"/>
  <c r="B314" i="19"/>
  <c r="E314" i="18"/>
  <c r="K314" i="18"/>
  <c r="O314" i="18"/>
  <c r="A314" i="18"/>
  <c r="L314" i="18"/>
  <c r="V11" i="18"/>
  <c r="U32" i="18" s="1"/>
  <c r="B116" i="19"/>
  <c r="K116" i="18"/>
  <c r="L116" i="18"/>
  <c r="A116" i="18"/>
  <c r="E116" i="18"/>
  <c r="P607" i="18"/>
  <c r="P658" i="18"/>
  <c r="P677" i="18"/>
  <c r="P647" i="18"/>
  <c r="G491" i="19"/>
  <c r="H491" i="19"/>
  <c r="E491" i="19"/>
  <c r="J491" i="19"/>
  <c r="I491" i="19"/>
  <c r="F491" i="19"/>
  <c r="G479" i="19"/>
  <c r="J479" i="19"/>
  <c r="I479" i="19"/>
  <c r="H479" i="19"/>
  <c r="F479" i="19"/>
  <c r="E479" i="19"/>
  <c r="G459" i="19"/>
  <c r="H459" i="19"/>
  <c r="E459" i="19"/>
  <c r="J459" i="19"/>
  <c r="I459" i="19"/>
  <c r="F459" i="19"/>
  <c r="G470" i="19"/>
  <c r="I470" i="19"/>
  <c r="J470" i="19"/>
  <c r="H470" i="19"/>
  <c r="F470" i="19"/>
  <c r="E470" i="19"/>
  <c r="G474" i="19"/>
  <c r="F474" i="19"/>
  <c r="E474" i="19"/>
  <c r="J474" i="19"/>
  <c r="I474" i="19"/>
  <c r="H474" i="19"/>
  <c r="P659" i="18"/>
  <c r="G480" i="19"/>
  <c r="F480" i="19"/>
  <c r="E480" i="19"/>
  <c r="J480" i="19"/>
  <c r="I480" i="19"/>
  <c r="H480" i="19"/>
  <c r="P494" i="18"/>
  <c r="P468" i="18"/>
  <c r="G468" i="19"/>
  <c r="I468" i="19"/>
  <c r="F468" i="19"/>
  <c r="J468" i="19"/>
  <c r="H468" i="19"/>
  <c r="E468" i="19"/>
  <c r="G458" i="19"/>
  <c r="F458" i="19"/>
  <c r="J458" i="19"/>
  <c r="I458" i="19"/>
  <c r="H458" i="19"/>
  <c r="E458" i="19"/>
  <c r="P465" i="18"/>
  <c r="P462" i="18"/>
  <c r="G485" i="19"/>
  <c r="J485" i="19"/>
  <c r="H485" i="19"/>
  <c r="I485" i="19"/>
  <c r="F485" i="19"/>
  <c r="E485" i="19"/>
  <c r="P472" i="18"/>
  <c r="G472" i="19"/>
  <c r="I472" i="19"/>
  <c r="H472" i="19"/>
  <c r="F472" i="19"/>
  <c r="E472" i="19"/>
  <c r="J472" i="19"/>
  <c r="B441" i="18"/>
  <c r="N447" i="17"/>
  <c r="B316" i="18"/>
  <c r="N322" i="17"/>
  <c r="B138" i="19"/>
  <c r="E138" i="18"/>
  <c r="L138" i="18"/>
  <c r="K138" i="18"/>
  <c r="O138" i="18" s="1"/>
  <c r="A138" i="18"/>
  <c r="B121" i="19"/>
  <c r="E121" i="18"/>
  <c r="L121" i="18"/>
  <c r="K121" i="18"/>
  <c r="A121" i="18"/>
  <c r="P554" i="18"/>
  <c r="N102" i="17"/>
  <c r="B96" i="18"/>
  <c r="B404" i="18"/>
  <c r="N410" i="17"/>
  <c r="B98" i="18"/>
  <c r="N104" i="17"/>
  <c r="B157" i="18"/>
  <c r="N163" i="17"/>
  <c r="B218" i="18"/>
  <c r="N224" i="17"/>
  <c r="B273" i="18"/>
  <c r="N279" i="17"/>
  <c r="B73" i="18"/>
  <c r="N79" i="17"/>
  <c r="N116" i="17"/>
  <c r="B110" i="18"/>
  <c r="B26" i="18"/>
  <c r="N32" i="17"/>
  <c r="N106" i="17"/>
  <c r="B100" i="18"/>
  <c r="B341" i="18"/>
  <c r="N347" i="17"/>
  <c r="B6" i="18"/>
  <c r="N12" i="17"/>
  <c r="B97" i="18"/>
  <c r="N103" i="17"/>
  <c r="B134" i="18"/>
  <c r="N140" i="17"/>
  <c r="B370" i="18"/>
  <c r="N376" i="17"/>
  <c r="N70" i="17"/>
  <c r="B64" i="18"/>
  <c r="B326" i="18"/>
  <c r="N332" i="17"/>
  <c r="N35" i="17"/>
  <c r="B29" i="18"/>
  <c r="B90" i="18"/>
  <c r="N96" i="17"/>
  <c r="B185" i="18"/>
  <c r="N191" i="17"/>
  <c r="N66" i="17"/>
  <c r="B60" i="18"/>
  <c r="B205" i="18"/>
  <c r="N211" i="17"/>
  <c r="N203" i="17"/>
  <c r="B197" i="18"/>
  <c r="B234" i="18"/>
  <c r="N240" i="17"/>
  <c r="B325" i="18"/>
  <c r="N331" i="17"/>
  <c r="B362" i="18"/>
  <c r="N368" i="17"/>
  <c r="N254" i="17"/>
  <c r="B248" i="18"/>
  <c r="B376" i="18"/>
  <c r="N382" i="17"/>
  <c r="B422" i="18"/>
  <c r="N428" i="17"/>
  <c r="B23" i="18"/>
  <c r="N29" i="17"/>
  <c r="B55" i="18"/>
  <c r="N61" i="17"/>
  <c r="B87" i="18"/>
  <c r="N93" i="17"/>
  <c r="B119" i="18"/>
  <c r="N125" i="17"/>
  <c r="B151" i="18"/>
  <c r="N157" i="17"/>
  <c r="B183" i="18"/>
  <c r="N189" i="17"/>
  <c r="B215" i="18"/>
  <c r="N221" i="17"/>
  <c r="B247" i="18"/>
  <c r="N253" i="17"/>
  <c r="B279" i="18"/>
  <c r="N285" i="17"/>
  <c r="B311" i="18"/>
  <c r="N317" i="17"/>
  <c r="B343" i="18"/>
  <c r="N349" i="17"/>
  <c r="B375" i="18"/>
  <c r="N381" i="17"/>
  <c r="B446" i="18"/>
  <c r="N452" i="17"/>
  <c r="B387" i="18"/>
  <c r="N393" i="17"/>
  <c r="B419" i="18"/>
  <c r="N425" i="17"/>
  <c r="B74" i="19"/>
  <c r="E74" i="18"/>
  <c r="L74" i="18"/>
  <c r="A74" i="18"/>
  <c r="K74" i="18"/>
  <c r="O74" i="18" s="1"/>
  <c r="P528" i="18"/>
  <c r="B278" i="19"/>
  <c r="A278" i="18"/>
  <c r="K278" i="18"/>
  <c r="L278" i="18"/>
  <c r="E278" i="18"/>
  <c r="P542" i="18"/>
  <c r="G471" i="19"/>
  <c r="J471" i="19"/>
  <c r="E471" i="19"/>
  <c r="I471" i="19"/>
  <c r="H471" i="19"/>
  <c r="F471" i="19"/>
  <c r="P459" i="18"/>
  <c r="P552" i="18"/>
  <c r="P570" i="18"/>
  <c r="P493" i="18"/>
  <c r="B176" i="19"/>
  <c r="E176" i="18"/>
  <c r="L176" i="18"/>
  <c r="A176" i="18"/>
  <c r="K176" i="18"/>
  <c r="B241" i="19"/>
  <c r="L241" i="18"/>
  <c r="A241" i="18"/>
  <c r="E241" i="18"/>
  <c r="K241" i="18"/>
  <c r="O241" i="18" s="1"/>
  <c r="G473" i="19"/>
  <c r="E473" i="19"/>
  <c r="J473" i="19"/>
  <c r="I473" i="19"/>
  <c r="H473" i="19"/>
  <c r="F473" i="19"/>
  <c r="B178" i="18"/>
  <c r="N184" i="17"/>
  <c r="B106" i="18"/>
  <c r="N112" i="17"/>
  <c r="N114" i="17"/>
  <c r="B108" i="18"/>
  <c r="B220" i="18"/>
  <c r="N226" i="17"/>
  <c r="B277" i="18"/>
  <c r="N283" i="17"/>
  <c r="B352" i="18"/>
  <c r="N358" i="17"/>
  <c r="B120" i="18"/>
  <c r="N126" i="17"/>
  <c r="N134" i="17"/>
  <c r="B128" i="18"/>
  <c r="B173" i="18"/>
  <c r="N179" i="17"/>
  <c r="B353" i="18"/>
  <c r="N359" i="17"/>
  <c r="B144" i="18"/>
  <c r="N150" i="17"/>
  <c r="B360" i="18"/>
  <c r="N366" i="17"/>
  <c r="B18" i="18"/>
  <c r="N24" i="17"/>
  <c r="B146" i="18"/>
  <c r="N152" i="17"/>
  <c r="N278" i="17"/>
  <c r="B272" i="18"/>
  <c r="N250" i="17"/>
  <c r="B244" i="18"/>
  <c r="B425" i="18"/>
  <c r="N431" i="17"/>
  <c r="B433" i="18"/>
  <c r="N439" i="17"/>
  <c r="B206" i="18"/>
  <c r="N212" i="17"/>
  <c r="B297" i="18"/>
  <c r="N303" i="17"/>
  <c r="N33" i="17"/>
  <c r="B27" i="18"/>
  <c r="B91" i="18"/>
  <c r="N97" i="17"/>
  <c r="B155" i="18"/>
  <c r="N161" i="17"/>
  <c r="B219" i="18"/>
  <c r="N225" i="17"/>
  <c r="B283" i="18"/>
  <c r="N289" i="17"/>
  <c r="B379" i="18"/>
  <c r="N385" i="17"/>
  <c r="B391" i="18"/>
  <c r="N397" i="17"/>
  <c r="B423" i="18"/>
  <c r="N429" i="17"/>
  <c r="B62" i="19"/>
  <c r="K62" i="18"/>
  <c r="O62" i="18" s="1"/>
  <c r="A62" i="18"/>
  <c r="L62" i="18"/>
  <c r="E62" i="18"/>
  <c r="B394" i="19"/>
  <c r="K394" i="18"/>
  <c r="I595" i="18"/>
  <c r="J595" i="18" s="1"/>
  <c r="P595" i="18" s="1"/>
  <c r="P605" i="18"/>
  <c r="G451" i="19"/>
  <c r="E451" i="19"/>
  <c r="J451" i="19"/>
  <c r="I451" i="19"/>
  <c r="H451" i="19"/>
  <c r="F451" i="19"/>
  <c r="P534" i="18"/>
  <c r="G477" i="19"/>
  <c r="J477" i="19"/>
  <c r="H477" i="19"/>
  <c r="E477" i="19"/>
  <c r="I477" i="19"/>
  <c r="F477" i="19"/>
  <c r="G481" i="19"/>
  <c r="E481" i="19"/>
  <c r="J481" i="19"/>
  <c r="I481" i="19"/>
  <c r="H481" i="19"/>
  <c r="F481" i="19"/>
  <c r="G449" i="19"/>
  <c r="E449" i="19"/>
  <c r="J449" i="19"/>
  <c r="I449" i="19"/>
  <c r="H449" i="19"/>
  <c r="F449" i="19"/>
  <c r="G483" i="19"/>
  <c r="H483" i="19"/>
  <c r="E483" i="19"/>
  <c r="F483" i="19"/>
  <c r="J483" i="19"/>
  <c r="I483" i="19"/>
  <c r="G489" i="19"/>
  <c r="E489" i="19"/>
  <c r="H489" i="19"/>
  <c r="F489" i="19"/>
  <c r="J489" i="19"/>
  <c r="I489" i="19"/>
  <c r="P484" i="18"/>
  <c r="G498" i="19"/>
  <c r="H498" i="19"/>
  <c r="F498" i="19"/>
  <c r="E498" i="19"/>
  <c r="J498" i="19"/>
  <c r="I498" i="19"/>
  <c r="G450" i="19"/>
  <c r="H450" i="19"/>
  <c r="F450" i="19"/>
  <c r="E450" i="19"/>
  <c r="I450" i="19"/>
  <c r="J450" i="19"/>
  <c r="G462" i="19"/>
  <c r="I462" i="19"/>
  <c r="H462" i="19"/>
  <c r="F462" i="19"/>
  <c r="E462" i="19"/>
  <c r="J462" i="19"/>
  <c r="B168" i="18"/>
  <c r="N174" i="17"/>
  <c r="B113" i="18"/>
  <c r="N119" i="17"/>
  <c r="B281" i="18"/>
  <c r="N287" i="17"/>
  <c r="B41" i="18"/>
  <c r="N47" i="17"/>
  <c r="B169" i="18"/>
  <c r="N175" i="17"/>
  <c r="B350" i="18"/>
  <c r="N356" i="17"/>
  <c r="B22" i="18"/>
  <c r="N28" i="17"/>
  <c r="B117" i="18"/>
  <c r="N123" i="17"/>
  <c r="B65" i="18"/>
  <c r="N71" i="17"/>
  <c r="B102" i="18"/>
  <c r="N108" i="17"/>
  <c r="N204" i="17"/>
  <c r="B198" i="18"/>
  <c r="B246" i="18"/>
  <c r="N252" i="17"/>
  <c r="B224" i="18"/>
  <c r="N230" i="17"/>
  <c r="B61" i="18"/>
  <c r="N67" i="17"/>
  <c r="N138" i="17"/>
  <c r="B132" i="18"/>
  <c r="B240" i="18"/>
  <c r="N246" i="17"/>
  <c r="N34" i="17"/>
  <c r="B28" i="18"/>
  <c r="B274" i="18"/>
  <c r="N280" i="17"/>
  <c r="N222" i="17"/>
  <c r="B216" i="18"/>
  <c r="B31" i="18"/>
  <c r="N37" i="17"/>
  <c r="B127" i="18"/>
  <c r="N133" i="17"/>
  <c r="B191" i="18"/>
  <c r="N197" i="17"/>
  <c r="B255" i="18"/>
  <c r="N261" i="17"/>
  <c r="B319" i="18"/>
  <c r="N325" i="17"/>
  <c r="B382" i="18"/>
  <c r="N388" i="17"/>
  <c r="B395" i="18"/>
  <c r="N401" i="17"/>
  <c r="B427" i="18"/>
  <c r="N433" i="17"/>
  <c r="K101" i="18"/>
  <c r="B253" i="18"/>
  <c r="N259" i="17"/>
  <c r="B126" i="18"/>
  <c r="N132" i="17"/>
  <c r="B228" i="19"/>
  <c r="A228" i="18"/>
  <c r="L228" i="18"/>
  <c r="K228" i="18"/>
  <c r="O228" i="18" s="1"/>
  <c r="E228" i="18"/>
  <c r="B136" i="19"/>
  <c r="E136" i="18"/>
  <c r="A136" i="18"/>
  <c r="L136" i="18"/>
  <c r="K136" i="18"/>
  <c r="O136" i="18" s="1"/>
  <c r="P687" i="18"/>
  <c r="P571" i="18"/>
  <c r="P594" i="18"/>
  <c r="P582" i="18"/>
  <c r="P577" i="18"/>
  <c r="P621" i="18"/>
  <c r="P547" i="18"/>
  <c r="G495" i="19"/>
  <c r="J495" i="19"/>
  <c r="I495" i="19"/>
  <c r="H495" i="19"/>
  <c r="F495" i="19"/>
  <c r="E495" i="19"/>
  <c r="P455" i="18"/>
  <c r="G492" i="19"/>
  <c r="I492" i="19"/>
  <c r="F492" i="19"/>
  <c r="H492" i="19"/>
  <c r="E492" i="19"/>
  <c r="J492" i="19"/>
  <c r="G457" i="19"/>
  <c r="E457" i="19"/>
  <c r="H457" i="19"/>
  <c r="F457" i="19"/>
  <c r="J457" i="19"/>
  <c r="I457" i="19"/>
  <c r="P482" i="18"/>
  <c r="P557" i="18"/>
  <c r="P521" i="18"/>
  <c r="P485" i="18"/>
  <c r="P476" i="18"/>
  <c r="G454" i="19"/>
  <c r="I454" i="19"/>
  <c r="F454" i="19"/>
  <c r="E454" i="19"/>
  <c r="J454" i="19"/>
  <c r="H454" i="19"/>
  <c r="P530" i="18"/>
  <c r="B409" i="18"/>
  <c r="N415" i="17"/>
  <c r="B57" i="18"/>
  <c r="N63" i="17"/>
  <c r="B237" i="19"/>
  <c r="E237" i="18"/>
  <c r="L237" i="18"/>
  <c r="A237" i="18"/>
  <c r="K237" i="18"/>
  <c r="A89" i="18"/>
  <c r="B89" i="19"/>
  <c r="E89" i="18"/>
  <c r="L89" i="18"/>
  <c r="K89" i="18"/>
  <c r="B158" i="19"/>
  <c r="A158" i="18"/>
  <c r="E158" i="18"/>
  <c r="K158" i="18"/>
  <c r="L158" i="18"/>
  <c r="B436" i="19"/>
  <c r="E436" i="18"/>
  <c r="L436" i="18"/>
  <c r="K436" i="18"/>
  <c r="O436" i="18" s="1"/>
  <c r="A436" i="18"/>
  <c r="B25" i="19"/>
  <c r="E25" i="18"/>
  <c r="A25" i="18"/>
  <c r="L25" i="18"/>
  <c r="K25" i="18"/>
  <c r="O25" i="18" s="1"/>
  <c r="B69" i="18"/>
  <c r="N75" i="17"/>
  <c r="D2" i="18"/>
  <c r="C2" i="19" s="1"/>
  <c r="P2" i="17"/>
  <c r="P3" i="17" s="1"/>
  <c r="B17" i="18"/>
  <c r="N23" i="17"/>
  <c r="B118" i="18"/>
  <c r="N124" i="17"/>
  <c r="B264" i="18"/>
  <c r="N270" i="17"/>
  <c r="B193" i="18"/>
  <c r="N199" i="17"/>
  <c r="B369" i="18"/>
  <c r="N375" i="17"/>
  <c r="Y3" i="18"/>
  <c r="Y19" i="18"/>
  <c r="Y14" i="18"/>
  <c r="Y12" i="18"/>
  <c r="Y10" i="18"/>
  <c r="Y5" i="18"/>
  <c r="Y16" i="18"/>
  <c r="Y21" i="18"/>
  <c r="Y6" i="18"/>
  <c r="Y18" i="18"/>
  <c r="Y9" i="18"/>
  <c r="Y15" i="18"/>
  <c r="Y20" i="18"/>
  <c r="Y8" i="18"/>
  <c r="Y4" i="18"/>
  <c r="Y11" i="18"/>
  <c r="Y17" i="18"/>
  <c r="Y13" i="18"/>
  <c r="Y2" i="18"/>
  <c r="Y7" i="18"/>
  <c r="B88" i="18"/>
  <c r="N94" i="17"/>
  <c r="B189" i="18"/>
  <c r="N195" i="17"/>
  <c r="B294" i="18"/>
  <c r="N300" i="17"/>
  <c r="B49" i="18"/>
  <c r="N55" i="17"/>
  <c r="B225" i="18"/>
  <c r="N231" i="17"/>
  <c r="B309" i="18"/>
  <c r="N315" i="17"/>
  <c r="B400" i="18"/>
  <c r="N406" i="17"/>
  <c r="B112" i="18"/>
  <c r="N118" i="17"/>
  <c r="N206" i="17"/>
  <c r="B200" i="18"/>
  <c r="B424" i="18"/>
  <c r="N430" i="17"/>
  <c r="B389" i="18"/>
  <c r="N395" i="17"/>
  <c r="B66" i="18"/>
  <c r="N72" i="17"/>
  <c r="B250" i="18"/>
  <c r="N256" i="17"/>
  <c r="B374" i="18"/>
  <c r="N380" i="17"/>
  <c r="B77" i="18"/>
  <c r="N83" i="17"/>
  <c r="N120" i="17"/>
  <c r="B114" i="18"/>
  <c r="B217" i="18"/>
  <c r="N223" i="17"/>
  <c r="B282" i="18"/>
  <c r="N288" i="17"/>
  <c r="B212" i="18"/>
  <c r="N218" i="17"/>
  <c r="B340" i="18"/>
  <c r="N346" i="17"/>
  <c r="B438" i="18"/>
  <c r="N444" i="17"/>
  <c r="B393" i="18"/>
  <c r="N399" i="17"/>
  <c r="B174" i="18"/>
  <c r="N180" i="17"/>
  <c r="B265" i="18"/>
  <c r="N271" i="17"/>
  <c r="B302" i="18"/>
  <c r="N308" i="17"/>
  <c r="B3" i="18"/>
  <c r="N9" i="17"/>
  <c r="B35" i="18"/>
  <c r="N41" i="17"/>
  <c r="B67" i="18"/>
  <c r="N73" i="17"/>
  <c r="B99" i="18"/>
  <c r="N105" i="17"/>
  <c r="B131" i="18"/>
  <c r="N137" i="17"/>
  <c r="B163" i="18"/>
  <c r="N169" i="17"/>
  <c r="B195" i="18"/>
  <c r="N201" i="17"/>
  <c r="B227" i="18"/>
  <c r="N233" i="17"/>
  <c r="B259" i="18"/>
  <c r="N265" i="17"/>
  <c r="B291" i="18"/>
  <c r="N297" i="17"/>
  <c r="B323" i="18"/>
  <c r="N329" i="17"/>
  <c r="B355" i="18"/>
  <c r="N361" i="17"/>
  <c r="B385" i="18"/>
  <c r="N391" i="17"/>
  <c r="B420" i="18"/>
  <c r="N426" i="17"/>
  <c r="B402" i="18"/>
  <c r="N408" i="17"/>
  <c r="B437" i="18"/>
  <c r="N443" i="17"/>
  <c r="B399" i="18"/>
  <c r="N405" i="17"/>
  <c r="B431" i="18"/>
  <c r="N437" i="17"/>
  <c r="B84" i="19"/>
  <c r="K84" i="18"/>
  <c r="O84" i="18" s="1"/>
  <c r="L84" i="18"/>
  <c r="A84" i="18"/>
  <c r="E84" i="18"/>
  <c r="B186" i="19"/>
  <c r="K186" i="18"/>
  <c r="L186" i="18"/>
  <c r="A186" i="18"/>
  <c r="E186" i="18"/>
  <c r="B8" i="19"/>
  <c r="L8" i="18"/>
  <c r="K8" i="18"/>
  <c r="O8" i="18"/>
  <c r="E8" i="18"/>
  <c r="A8" i="18"/>
  <c r="B232" i="19"/>
  <c r="E232" i="18"/>
  <c r="K232" i="18"/>
  <c r="L232" i="18"/>
  <c r="A232" i="18"/>
  <c r="M10" i="19"/>
  <c r="M8" i="19"/>
  <c r="P460" i="18"/>
  <c r="G461" i="19"/>
  <c r="J461" i="19"/>
  <c r="H461" i="19"/>
  <c r="I461" i="19"/>
  <c r="F461" i="19"/>
  <c r="E461" i="19"/>
  <c r="G490" i="19"/>
  <c r="F490" i="19"/>
  <c r="J490" i="19"/>
  <c r="I490" i="19"/>
  <c r="H490" i="19"/>
  <c r="E490" i="19"/>
  <c r="B230" i="18"/>
  <c r="N236" i="17"/>
  <c r="B148" i="18"/>
  <c r="N154" i="17"/>
  <c r="P512" i="18"/>
  <c r="B165" i="19"/>
  <c r="E165" i="18"/>
  <c r="K165" i="18"/>
  <c r="A165" i="18"/>
  <c r="L165" i="18"/>
  <c r="B289" i="18"/>
  <c r="N295" i="17"/>
  <c r="B162" i="18"/>
  <c r="N168" i="17"/>
  <c r="B214" i="18"/>
  <c r="N220" i="17"/>
  <c r="B345" i="18"/>
  <c r="N351" i="17"/>
  <c r="B390" i="18"/>
  <c r="N396" i="17"/>
  <c r="N22" i="17"/>
  <c r="B16" i="18"/>
  <c r="B86" i="18"/>
  <c r="N92" i="17"/>
  <c r="B34" i="18"/>
  <c r="N40" i="17"/>
  <c r="B109" i="18"/>
  <c r="N115" i="17"/>
  <c r="B209" i="18"/>
  <c r="N215" i="17"/>
  <c r="B356" i="18"/>
  <c r="N362" i="17"/>
  <c r="N378" i="17"/>
  <c r="B372" i="18"/>
  <c r="B334" i="18"/>
  <c r="N340" i="17"/>
  <c r="B59" i="18"/>
  <c r="N65" i="17"/>
  <c r="B123" i="18"/>
  <c r="N129" i="17"/>
  <c r="B187" i="18"/>
  <c r="N193" i="17"/>
  <c r="B251" i="18"/>
  <c r="N257" i="17"/>
  <c r="B315" i="18"/>
  <c r="N321" i="17"/>
  <c r="B347" i="18"/>
  <c r="N353" i="17"/>
  <c r="B414" i="18"/>
  <c r="N420" i="17"/>
  <c r="P662" i="18"/>
  <c r="P563" i="18"/>
  <c r="I527" i="18"/>
  <c r="J527" i="18" s="1"/>
  <c r="P527" i="18" s="1"/>
  <c r="P533" i="18"/>
  <c r="G478" i="19"/>
  <c r="I478" i="19"/>
  <c r="J478" i="19"/>
  <c r="H478" i="19"/>
  <c r="F478" i="19"/>
  <c r="E478" i="19"/>
  <c r="P558" i="18"/>
  <c r="B262" i="18"/>
  <c r="N268" i="17"/>
  <c r="B428" i="18"/>
  <c r="N434" i="17"/>
  <c r="B445" i="18"/>
  <c r="N451" i="17"/>
  <c r="N84" i="17"/>
  <c r="B78" i="18"/>
  <c r="B310" i="18"/>
  <c r="N316" i="17"/>
  <c r="B53" i="18"/>
  <c r="N59" i="17"/>
  <c r="B358" i="18"/>
  <c r="N364" i="17"/>
  <c r="B342" i="18"/>
  <c r="N348" i="17"/>
  <c r="B21" i="18"/>
  <c r="N27" i="17"/>
  <c r="B156" i="18"/>
  <c r="N162" i="17"/>
  <c r="B213" i="18"/>
  <c r="N219" i="17"/>
  <c r="B368" i="18"/>
  <c r="N374" i="17"/>
  <c r="B430" i="18"/>
  <c r="N436" i="17"/>
  <c r="B202" i="18"/>
  <c r="N208" i="17"/>
  <c r="B293" i="18"/>
  <c r="N299" i="17"/>
  <c r="B330" i="18"/>
  <c r="N336" i="17"/>
  <c r="B349" i="18"/>
  <c r="N355" i="17"/>
  <c r="B444" i="18"/>
  <c r="N450" i="17"/>
  <c r="N350" i="17"/>
  <c r="B344" i="18"/>
  <c r="B63" i="18"/>
  <c r="N69" i="17"/>
  <c r="B95" i="18"/>
  <c r="N101" i="17"/>
  <c r="B159" i="18"/>
  <c r="N165" i="17"/>
  <c r="B223" i="18"/>
  <c r="N229" i="17"/>
  <c r="B287" i="18"/>
  <c r="N293" i="17"/>
  <c r="B351" i="18"/>
  <c r="N357" i="17"/>
  <c r="B417" i="18"/>
  <c r="N423" i="17"/>
  <c r="B434" i="18"/>
  <c r="N440" i="17"/>
  <c r="B386" i="19"/>
  <c r="E386" i="18"/>
  <c r="L386" i="18"/>
  <c r="A386" i="18"/>
  <c r="K386" i="18"/>
  <c r="B37" i="19"/>
  <c r="L37" i="18"/>
  <c r="K37" i="18"/>
  <c r="O37" i="18" s="1"/>
  <c r="E37" i="18"/>
  <c r="A37" i="18"/>
  <c r="P675" i="18"/>
  <c r="P671" i="18"/>
  <c r="P639" i="18"/>
  <c r="P653" i="18"/>
  <c r="P698" i="18"/>
  <c r="I574" i="18"/>
  <c r="J574" i="18" s="1"/>
  <c r="P574" i="18" s="1"/>
  <c r="P648" i="18"/>
  <c r="G487" i="19"/>
  <c r="J487" i="19"/>
  <c r="I487" i="19"/>
  <c r="H487" i="19"/>
  <c r="F487" i="19"/>
  <c r="E487" i="19"/>
  <c r="G475" i="19"/>
  <c r="H475" i="19"/>
  <c r="E475" i="19"/>
  <c r="J475" i="19"/>
  <c r="I475" i="19"/>
  <c r="F475" i="19"/>
  <c r="P471" i="18"/>
  <c r="G463" i="19"/>
  <c r="J463" i="19"/>
  <c r="H463" i="19"/>
  <c r="F463" i="19"/>
  <c r="E463" i="19"/>
  <c r="I463" i="19"/>
  <c r="P566" i="18"/>
  <c r="P541" i="18"/>
  <c r="G488" i="19"/>
  <c r="J488" i="19"/>
  <c r="I488" i="19"/>
  <c r="H488" i="19"/>
  <c r="F488" i="19"/>
  <c r="E488" i="19"/>
  <c r="G460" i="19"/>
  <c r="I460" i="19"/>
  <c r="F460" i="19"/>
  <c r="H460" i="19"/>
  <c r="E460" i="19"/>
  <c r="J460" i="19"/>
  <c r="P486" i="18"/>
  <c r="G486" i="19"/>
  <c r="I486" i="19"/>
  <c r="F486" i="19"/>
  <c r="E486" i="19"/>
  <c r="J486" i="19"/>
  <c r="H486" i="19"/>
  <c r="P480" i="18"/>
  <c r="P510" i="18"/>
  <c r="P507" i="18"/>
  <c r="G464" i="19"/>
  <c r="J464" i="19"/>
  <c r="I464" i="19"/>
  <c r="H464" i="19"/>
  <c r="F464" i="19"/>
  <c r="E464" i="19"/>
  <c r="G494" i="19"/>
  <c r="J494" i="19"/>
  <c r="I494" i="19"/>
  <c r="H494" i="19"/>
  <c r="F494" i="19"/>
  <c r="E494" i="19"/>
  <c r="G453" i="19"/>
  <c r="H453" i="19"/>
  <c r="J453" i="19"/>
  <c r="I453" i="19"/>
  <c r="F453" i="19"/>
  <c r="E453" i="19"/>
  <c r="G482" i="19"/>
  <c r="F482" i="19"/>
  <c r="J482" i="19"/>
  <c r="I482" i="19"/>
  <c r="H482" i="19"/>
  <c r="E482" i="19"/>
  <c r="G496" i="19"/>
  <c r="E496" i="19"/>
  <c r="J496" i="19"/>
  <c r="I496" i="19"/>
  <c r="H496" i="19"/>
  <c r="F496" i="19"/>
  <c r="B94" i="18"/>
  <c r="N100" i="17"/>
  <c r="N46" i="17"/>
  <c r="B40" i="18"/>
  <c r="P564" i="18"/>
  <c r="B153" i="19"/>
  <c r="A153" i="18"/>
  <c r="L153" i="18"/>
  <c r="K153" i="18"/>
  <c r="O153" i="18" s="1"/>
  <c r="E153" i="18"/>
  <c r="B32" i="18"/>
  <c r="N38" i="17"/>
  <c r="N50" i="17"/>
  <c r="B44" i="18"/>
  <c r="B125" i="18"/>
  <c r="N131" i="17"/>
  <c r="B258" i="18"/>
  <c r="N264" i="17"/>
  <c r="N15" i="17"/>
  <c r="B9" i="18"/>
  <c r="B46" i="18"/>
  <c r="N52" i="17"/>
  <c r="B137" i="18"/>
  <c r="N143" i="17"/>
  <c r="N302" i="17"/>
  <c r="B296" i="18"/>
  <c r="B365" i="18"/>
  <c r="N371" i="17"/>
  <c r="B413" i="18"/>
  <c r="N419" i="17"/>
  <c r="B54" i="18"/>
  <c r="N60" i="17"/>
  <c r="B328" i="18"/>
  <c r="N334" i="17"/>
  <c r="N74" i="17"/>
  <c r="B68" i="18"/>
  <c r="B122" i="18"/>
  <c r="N128" i="17"/>
  <c r="B313" i="18"/>
  <c r="N319" i="17"/>
  <c r="B33" i="18"/>
  <c r="N39" i="17"/>
  <c r="B70" i="18"/>
  <c r="N76" i="17"/>
  <c r="B161" i="18"/>
  <c r="N167" i="17"/>
  <c r="B221" i="18"/>
  <c r="N227" i="17"/>
  <c r="B432" i="18"/>
  <c r="N438" i="17"/>
  <c r="B145" i="18"/>
  <c r="N151" i="17"/>
  <c r="B285" i="18"/>
  <c r="N291" i="17"/>
  <c r="B397" i="18"/>
  <c r="N403" i="17"/>
  <c r="B76" i="18"/>
  <c r="N82" i="17"/>
  <c r="N42" i="17"/>
  <c r="B36" i="18"/>
  <c r="B290" i="18"/>
  <c r="N296" i="17"/>
  <c r="N130" i="17"/>
  <c r="B124" i="18"/>
  <c r="N290" i="17"/>
  <c r="B284" i="18"/>
  <c r="B377" i="18"/>
  <c r="N383" i="17"/>
  <c r="B170" i="18"/>
  <c r="N176" i="17"/>
  <c r="B261" i="18"/>
  <c r="N267" i="17"/>
  <c r="B298" i="18"/>
  <c r="N304" i="17"/>
  <c r="B442" i="18"/>
  <c r="N448" i="17"/>
  <c r="B354" i="18"/>
  <c r="N360" i="17"/>
  <c r="B184" i="18"/>
  <c r="N190" i="17"/>
  <c r="B312" i="18"/>
  <c r="N318" i="17"/>
  <c r="N13" i="17"/>
  <c r="B7" i="18"/>
  <c r="B39" i="18"/>
  <c r="N45" i="17"/>
  <c r="B71" i="18"/>
  <c r="N77" i="17"/>
  <c r="B103" i="18"/>
  <c r="N109" i="17"/>
  <c r="B135" i="18"/>
  <c r="N141" i="17"/>
  <c r="B167" i="18"/>
  <c r="N173" i="17"/>
  <c r="B199" i="18"/>
  <c r="N205" i="17"/>
  <c r="B231" i="18"/>
  <c r="N237" i="17"/>
  <c r="B263" i="18"/>
  <c r="N269" i="17"/>
  <c r="B295" i="18"/>
  <c r="N301" i="17"/>
  <c r="B327" i="18"/>
  <c r="N333" i="17"/>
  <c r="B359" i="18"/>
  <c r="N365" i="17"/>
  <c r="B388" i="18"/>
  <c r="N394" i="17"/>
  <c r="B405" i="18"/>
  <c r="N411" i="17"/>
  <c r="B440" i="18"/>
  <c r="N446" i="17"/>
  <c r="B403" i="18"/>
  <c r="N409" i="17"/>
  <c r="B435" i="18"/>
  <c r="N441" i="17"/>
  <c r="B245" i="19"/>
  <c r="E245" i="18"/>
  <c r="A245" i="18"/>
  <c r="K245" i="18"/>
  <c r="L245" i="18"/>
  <c r="G452" i="19"/>
  <c r="F452" i="19"/>
  <c r="J452" i="19"/>
  <c r="I452" i="19"/>
  <c r="H452" i="19"/>
  <c r="E452" i="19"/>
  <c r="B412" i="19"/>
  <c r="A412" i="18"/>
  <c r="K11" i="11"/>
  <c r="N12" i="11" s="1"/>
  <c r="C449" i="10"/>
  <c r="B454" i="10"/>
  <c r="C465" i="10"/>
  <c r="B470" i="10"/>
  <c r="C521" i="10"/>
  <c r="C529" i="10"/>
  <c r="B542" i="10"/>
  <c r="A542" i="10" s="1"/>
  <c r="C454" i="10"/>
  <c r="B459" i="10"/>
  <c r="C462" i="10"/>
  <c r="B467" i="10"/>
  <c r="E467" i="10" s="1"/>
  <c r="B475" i="10"/>
  <c r="B483" i="10"/>
  <c r="B491" i="10"/>
  <c r="B507" i="10"/>
  <c r="F507" i="10" s="1"/>
  <c r="B531" i="10"/>
  <c r="A531" i="10" s="1"/>
  <c r="B539" i="10"/>
  <c r="B547" i="10"/>
  <c r="B555" i="10"/>
  <c r="H555" i="10" s="1"/>
  <c r="C566" i="10"/>
  <c r="C451" i="10"/>
  <c r="B456" i="10"/>
  <c r="C459" i="10"/>
  <c r="B464" i="10"/>
  <c r="C467" i="10"/>
  <c r="B472" i="10"/>
  <c r="C475" i="10"/>
  <c r="B480" i="10"/>
  <c r="C483" i="10"/>
  <c r="B488" i="10"/>
  <c r="C491" i="10"/>
  <c r="B496" i="10"/>
  <c r="C499" i="10"/>
  <c r="B504" i="10"/>
  <c r="C507" i="10"/>
  <c r="B512" i="10"/>
  <c r="G512" i="10" s="1"/>
  <c r="C515" i="10"/>
  <c r="B520" i="10"/>
  <c r="C523" i="10"/>
  <c r="B528" i="10"/>
  <c r="G528" i="10" s="1"/>
  <c r="C531" i="10"/>
  <c r="B536" i="10"/>
  <c r="C539" i="10"/>
  <c r="B544" i="10"/>
  <c r="N544" i="10" s="1"/>
  <c r="C547" i="10"/>
  <c r="B552" i="10"/>
  <c r="C555" i="10"/>
  <c r="B560" i="10"/>
  <c r="G560" i="10" s="1"/>
  <c r="C563" i="10"/>
  <c r="B453" i="10"/>
  <c r="C456" i="10"/>
  <c r="B461" i="10"/>
  <c r="C464" i="10"/>
  <c r="B469" i="10"/>
  <c r="C472" i="10"/>
  <c r="B477" i="10"/>
  <c r="C480" i="10"/>
  <c r="B485" i="10"/>
  <c r="C488" i="10"/>
  <c r="B493" i="10"/>
  <c r="C496" i="10"/>
  <c r="B501" i="10"/>
  <c r="C504" i="10"/>
  <c r="B509" i="10"/>
  <c r="C512" i="10"/>
  <c r="B517" i="10"/>
  <c r="C520" i="10"/>
  <c r="B525" i="10"/>
  <c r="C528" i="10"/>
  <c r="B533" i="10"/>
  <c r="C536" i="10"/>
  <c r="B541" i="10"/>
  <c r="C544" i="10"/>
  <c r="B549" i="10"/>
  <c r="C552" i="10"/>
  <c r="B557" i="10"/>
  <c r="C560" i="10"/>
  <c r="B565" i="10"/>
  <c r="C457" i="10"/>
  <c r="C481" i="10"/>
  <c r="C489" i="10"/>
  <c r="B502" i="10"/>
  <c r="C513" i="10"/>
  <c r="B526" i="10"/>
  <c r="K526" i="10" s="1"/>
  <c r="B566" i="10"/>
  <c r="B450" i="10"/>
  <c r="C469" i="10"/>
  <c r="C477" i="10"/>
  <c r="C485" i="10"/>
  <c r="C493" i="10"/>
  <c r="C509" i="10"/>
  <c r="B514" i="10"/>
  <c r="G514" i="10" s="1"/>
  <c r="C525" i="10"/>
  <c r="B538" i="10"/>
  <c r="C541" i="10"/>
  <c r="B554" i="10"/>
  <c r="F554" i="10" s="1"/>
  <c r="C557" i="10"/>
  <c r="B562" i="10"/>
  <c r="C565" i="10"/>
  <c r="C450" i="10"/>
  <c r="B455" i="10"/>
  <c r="C458" i="10"/>
  <c r="B463" i="10"/>
  <c r="F463" i="10" s="1"/>
  <c r="C466" i="10"/>
  <c r="B471" i="10"/>
  <c r="C474" i="10"/>
  <c r="B479" i="10"/>
  <c r="E479" i="10" s="1"/>
  <c r="C482" i="10"/>
  <c r="B487" i="10"/>
  <c r="C490" i="10"/>
  <c r="B495" i="10"/>
  <c r="L495" i="10" s="1"/>
  <c r="C498" i="10"/>
  <c r="B503" i="10"/>
  <c r="C506" i="10"/>
  <c r="B511" i="10"/>
  <c r="O511" i="10" s="1"/>
  <c r="C514" i="10"/>
  <c r="B519" i="10"/>
  <c r="C522" i="10"/>
  <c r="B527" i="10"/>
  <c r="M527" i="10" s="1"/>
  <c r="C530" i="10"/>
  <c r="B535" i="10"/>
  <c r="C538" i="10"/>
  <c r="B543" i="10"/>
  <c r="R543" i="10" s="1"/>
  <c r="C546" i="10"/>
  <c r="B551" i="10"/>
  <c r="C554" i="10"/>
  <c r="B559" i="10"/>
  <c r="R559" i="10" s="1"/>
  <c r="C562" i="10"/>
  <c r="B462" i="10"/>
  <c r="C473" i="10"/>
  <c r="B478" i="10"/>
  <c r="M478" i="10" s="1"/>
  <c r="B494" i="10"/>
  <c r="B510" i="10"/>
  <c r="B518" i="10"/>
  <c r="C537" i="10"/>
  <c r="C553" i="10"/>
  <c r="C561" i="10"/>
  <c r="C486" i="10"/>
  <c r="C502" i="10"/>
  <c r="B515" i="10"/>
  <c r="L515" i="10" s="1"/>
  <c r="C534" i="10"/>
  <c r="B563" i="10"/>
  <c r="B458" i="10"/>
  <c r="H458" i="10" s="1"/>
  <c r="C461" i="10"/>
  <c r="B466" i="10"/>
  <c r="B474" i="10"/>
  <c r="B482" i="10"/>
  <c r="A482" i="10" s="1"/>
  <c r="B490" i="10"/>
  <c r="B498" i="10"/>
  <c r="B506" i="10"/>
  <c r="C517" i="10"/>
  <c r="B522" i="10"/>
  <c r="H522" i="10" s="1"/>
  <c r="C533" i="10"/>
  <c r="B546" i="10"/>
  <c r="C549" i="10"/>
  <c r="B452" i="10"/>
  <c r="C455" i="10"/>
  <c r="B460" i="10"/>
  <c r="C463" i="10"/>
  <c r="B468" i="10"/>
  <c r="C471" i="10"/>
  <c r="B476" i="10"/>
  <c r="C479" i="10"/>
  <c r="B484" i="10"/>
  <c r="C487" i="10"/>
  <c r="B492" i="10"/>
  <c r="C495" i="10"/>
  <c r="B500" i="10"/>
  <c r="C503" i="10"/>
  <c r="B508" i="10"/>
  <c r="C511" i="10"/>
  <c r="B516" i="10"/>
  <c r="C519" i="10"/>
  <c r="B524" i="10"/>
  <c r="C527" i="10"/>
  <c r="B532" i="10"/>
  <c r="C535" i="10"/>
  <c r="B540" i="10"/>
  <c r="C543" i="10"/>
  <c r="B548" i="10"/>
  <c r="C551" i="10"/>
  <c r="B556" i="10"/>
  <c r="C559" i="10"/>
  <c r="B564" i="10"/>
  <c r="B486" i="10"/>
  <c r="C497" i="10"/>
  <c r="C505" i="10"/>
  <c r="B534" i="10"/>
  <c r="O534" i="10" s="1"/>
  <c r="C545" i="10"/>
  <c r="B550" i="10"/>
  <c r="B558" i="10"/>
  <c r="E558" i="10" s="1"/>
  <c r="B451" i="10"/>
  <c r="C470" i="10"/>
  <c r="C478" i="10"/>
  <c r="C494" i="10"/>
  <c r="B499" i="10"/>
  <c r="C510" i="10"/>
  <c r="C518" i="10"/>
  <c r="B523" i="10"/>
  <c r="A523" i="10" s="1"/>
  <c r="C526" i="10"/>
  <c r="C542" i="10"/>
  <c r="C550" i="10"/>
  <c r="C558" i="10"/>
  <c r="C453" i="10"/>
  <c r="C501" i="10"/>
  <c r="B530" i="10"/>
  <c r="B449" i="10"/>
  <c r="H449" i="10" s="1"/>
  <c r="C452" i="10"/>
  <c r="B457" i="10"/>
  <c r="C460" i="10"/>
  <c r="B465" i="10"/>
  <c r="B465" i="11" s="1"/>
  <c r="C468" i="10"/>
  <c r="B473" i="10"/>
  <c r="C476" i="10"/>
  <c r="B481" i="10"/>
  <c r="K481" i="10" s="1"/>
  <c r="C484" i="10"/>
  <c r="B489" i="10"/>
  <c r="C492" i="10"/>
  <c r="B497" i="10"/>
  <c r="B497" i="11" s="1"/>
  <c r="C500" i="10"/>
  <c r="B505" i="10"/>
  <c r="K505" i="10" s="1"/>
  <c r="C508" i="10"/>
  <c r="B513" i="10"/>
  <c r="G513" i="10" s="1"/>
  <c r="C516" i="10"/>
  <c r="B521" i="10"/>
  <c r="K521" i="10" s="1"/>
  <c r="C524" i="10"/>
  <c r="B529" i="10"/>
  <c r="G529" i="10" s="1"/>
  <c r="C532" i="10"/>
  <c r="B537" i="10"/>
  <c r="L537" i="10" s="1"/>
  <c r="C540" i="10"/>
  <c r="B545" i="10"/>
  <c r="G545" i="10" s="1"/>
  <c r="C548" i="10"/>
  <c r="B553" i="10"/>
  <c r="L553" i="10" s="1"/>
  <c r="C556" i="10"/>
  <c r="B561" i="10"/>
  <c r="N561" i="10" s="1"/>
  <c r="C564" i="10"/>
  <c r="M10" i="9"/>
  <c r="M11" i="9"/>
  <c r="M792" i="9"/>
  <c r="M9" i="9"/>
  <c r="M14" i="9"/>
  <c r="M18" i="9"/>
  <c r="M22" i="9"/>
  <c r="M26" i="9"/>
  <c r="M30" i="9"/>
  <c r="M34" i="9"/>
  <c r="M38" i="9"/>
  <c r="M42" i="9"/>
  <c r="M46" i="9"/>
  <c r="M50" i="9"/>
  <c r="M54" i="9"/>
  <c r="M58" i="9"/>
  <c r="M62" i="9"/>
  <c r="M66" i="9"/>
  <c r="M70" i="9"/>
  <c r="M74" i="9"/>
  <c r="M78" i="9"/>
  <c r="M82" i="9"/>
  <c r="M86" i="9"/>
  <c r="M90" i="9"/>
  <c r="M94" i="9"/>
  <c r="M98" i="9"/>
  <c r="M102" i="9"/>
  <c r="M106" i="9"/>
  <c r="M110" i="9"/>
  <c r="M15" i="9"/>
  <c r="M19" i="9"/>
  <c r="M23" i="9"/>
  <c r="M27" i="9"/>
  <c r="M31" i="9"/>
  <c r="M35" i="9"/>
  <c r="M39" i="9"/>
  <c r="M43" i="9"/>
  <c r="M47" i="9"/>
  <c r="M51" i="9"/>
  <c r="M55" i="9"/>
  <c r="M59" i="9"/>
  <c r="M63" i="9"/>
  <c r="M67" i="9"/>
  <c r="M71" i="9"/>
  <c r="M75" i="9"/>
  <c r="M79" i="9"/>
  <c r="M83" i="9"/>
  <c r="M87" i="9"/>
  <c r="M91" i="9"/>
  <c r="M95" i="9"/>
  <c r="M99" i="9"/>
  <c r="M103" i="9"/>
  <c r="M107" i="9"/>
  <c r="M111" i="9"/>
  <c r="M115" i="9"/>
  <c r="M119" i="9"/>
  <c r="M12" i="9"/>
  <c r="M16" i="9"/>
  <c r="M20" i="9"/>
  <c r="M24" i="9"/>
  <c r="M28" i="9"/>
  <c r="M32" i="9"/>
  <c r="M36" i="9"/>
  <c r="M40" i="9"/>
  <c r="M44" i="9"/>
  <c r="M48" i="9"/>
  <c r="M52" i="9"/>
  <c r="M56" i="9"/>
  <c r="M60" i="9"/>
  <c r="M64" i="9"/>
  <c r="M68" i="9"/>
  <c r="M72" i="9"/>
  <c r="M76" i="9"/>
  <c r="M80" i="9"/>
  <c r="M84" i="9"/>
  <c r="M88" i="9"/>
  <c r="M92" i="9"/>
  <c r="M96" i="9"/>
  <c r="M100" i="9"/>
  <c r="M104" i="9"/>
  <c r="M108" i="9"/>
  <c r="M112" i="9"/>
  <c r="M13" i="9"/>
  <c r="M17" i="9"/>
  <c r="M21" i="9"/>
  <c r="M25" i="9"/>
  <c r="M29" i="9"/>
  <c r="M33" i="9"/>
  <c r="M37" i="9"/>
  <c r="M41" i="9"/>
  <c r="M45" i="9"/>
  <c r="M49" i="9"/>
  <c r="M53" i="9"/>
  <c r="M57" i="9"/>
  <c r="M61" i="9"/>
  <c r="M65" i="9"/>
  <c r="M69" i="9"/>
  <c r="M73" i="9"/>
  <c r="M77" i="9"/>
  <c r="M81" i="9"/>
  <c r="M85" i="9"/>
  <c r="M89" i="9"/>
  <c r="M93" i="9"/>
  <c r="M97" i="9"/>
  <c r="M101" i="9"/>
  <c r="M105" i="9"/>
  <c r="M109" i="9"/>
  <c r="M113" i="9"/>
  <c r="M117" i="9"/>
  <c r="B446" i="10"/>
  <c r="N452" i="9"/>
  <c r="L8" i="9"/>
  <c r="L10" i="9"/>
  <c r="L12" i="9"/>
  <c r="L14" i="9"/>
  <c r="L16" i="9"/>
  <c r="L18" i="9"/>
  <c r="L20" i="9"/>
  <c r="L22" i="9"/>
  <c r="L24" i="9"/>
  <c r="L26" i="9"/>
  <c r="L28" i="9"/>
  <c r="L30" i="9"/>
  <c r="L32" i="9"/>
  <c r="L34" i="9"/>
  <c r="L36" i="9"/>
  <c r="L38" i="9"/>
  <c r="L40" i="9"/>
  <c r="L42" i="9"/>
  <c r="L44" i="9"/>
  <c r="L46" i="9"/>
  <c r="L48" i="9"/>
  <c r="L50" i="9"/>
  <c r="L52" i="9"/>
  <c r="L54" i="9"/>
  <c r="L56" i="9"/>
  <c r="L58" i="9"/>
  <c r="L60" i="9"/>
  <c r="L62" i="9"/>
  <c r="L64" i="9"/>
  <c r="L66" i="9"/>
  <c r="L68" i="9"/>
  <c r="L70" i="9"/>
  <c r="L72" i="9"/>
  <c r="L74" i="9"/>
  <c r="L76" i="9"/>
  <c r="L78" i="9"/>
  <c r="L80" i="9"/>
  <c r="L82" i="9"/>
  <c r="L84" i="9"/>
  <c r="L86" i="9"/>
  <c r="L88" i="9"/>
  <c r="L90" i="9"/>
  <c r="L92" i="9"/>
  <c r="L94" i="9"/>
  <c r="L96" i="9"/>
  <c r="L98" i="9"/>
  <c r="L100" i="9"/>
  <c r="L102" i="9"/>
  <c r="L104" i="9"/>
  <c r="L106" i="9"/>
  <c r="L108" i="9"/>
  <c r="L110" i="9"/>
  <c r="L112" i="9"/>
  <c r="M114" i="9"/>
  <c r="L118" i="9"/>
  <c r="L119" i="9"/>
  <c r="K120" i="9"/>
  <c r="M122" i="9"/>
  <c r="M123" i="9"/>
  <c r="K128" i="9"/>
  <c r="M130" i="9"/>
  <c r="M131" i="9"/>
  <c r="K136" i="9"/>
  <c r="M138" i="9"/>
  <c r="M139" i="9"/>
  <c r="K144" i="9"/>
  <c r="M146" i="9"/>
  <c r="M147" i="9"/>
  <c r="K152" i="9"/>
  <c r="M154" i="9"/>
  <c r="M155" i="9"/>
  <c r="K160" i="9"/>
  <c r="M162" i="9"/>
  <c r="M163" i="9"/>
  <c r="K168" i="9"/>
  <c r="M170" i="9"/>
  <c r="M171" i="9"/>
  <c r="K176" i="9"/>
  <c r="M178" i="9"/>
  <c r="M179" i="9"/>
  <c r="K184" i="9"/>
  <c r="M186" i="9"/>
  <c r="M187" i="9"/>
  <c r="K192" i="9"/>
  <c r="M194" i="9"/>
  <c r="M195" i="9"/>
  <c r="K200" i="9"/>
  <c r="M202" i="9"/>
  <c r="M203" i="9"/>
  <c r="K208" i="9"/>
  <c r="M210" i="9"/>
  <c r="M211" i="9"/>
  <c r="K216" i="9"/>
  <c r="M218" i="9"/>
  <c r="M219" i="9"/>
  <c r="K224" i="9"/>
  <c r="M226" i="9"/>
  <c r="M227" i="9"/>
  <c r="K232" i="9"/>
  <c r="M234" i="9"/>
  <c r="M235" i="9"/>
  <c r="K240" i="9"/>
  <c r="M242" i="9"/>
  <c r="M243" i="9"/>
  <c r="K248" i="9"/>
  <c r="M250" i="9"/>
  <c r="M251" i="9"/>
  <c r="K256" i="9"/>
  <c r="M258" i="9"/>
  <c r="M259" i="9"/>
  <c r="K264" i="9"/>
  <c r="M266" i="9"/>
  <c r="M267" i="9"/>
  <c r="K272" i="9"/>
  <c r="M274" i="9"/>
  <c r="M275" i="9"/>
  <c r="K280" i="9"/>
  <c r="M282" i="9"/>
  <c r="M283" i="9"/>
  <c r="K288" i="9"/>
  <c r="M290" i="9"/>
  <c r="M291" i="9"/>
  <c r="K296" i="9"/>
  <c r="M298" i="9"/>
  <c r="M299" i="9"/>
  <c r="K304" i="9"/>
  <c r="M306" i="9"/>
  <c r="M307" i="9"/>
  <c r="K312" i="9"/>
  <c r="M314" i="9"/>
  <c r="M315" i="9"/>
  <c r="K320" i="9"/>
  <c r="M322" i="9"/>
  <c r="M323" i="9"/>
  <c r="K328" i="9"/>
  <c r="M330" i="9"/>
  <c r="M331" i="9"/>
  <c r="K336" i="9"/>
  <c r="M338" i="9"/>
  <c r="M339" i="9"/>
  <c r="K344" i="9"/>
  <c r="M346" i="9"/>
  <c r="M347" i="9"/>
  <c r="K352" i="9"/>
  <c r="M354" i="9"/>
  <c r="M355" i="9"/>
  <c r="K360" i="9"/>
  <c r="M362" i="9"/>
  <c r="M363" i="9"/>
  <c r="K368" i="9"/>
  <c r="M370" i="9"/>
  <c r="M371" i="9"/>
  <c r="K376" i="9"/>
  <c r="M378" i="9"/>
  <c r="M379" i="9"/>
  <c r="K384" i="9"/>
  <c r="M386" i="9"/>
  <c r="M387" i="9"/>
  <c r="K392" i="9"/>
  <c r="M394" i="9"/>
  <c r="M395" i="9"/>
  <c r="K400" i="9"/>
  <c r="M402" i="9"/>
  <c r="M403" i="9"/>
  <c r="K408" i="9"/>
  <c r="M410" i="9"/>
  <c r="M411" i="9"/>
  <c r="K416" i="9"/>
  <c r="M418" i="9"/>
  <c r="M419" i="9"/>
  <c r="K424" i="9"/>
  <c r="M426" i="9"/>
  <c r="M427" i="9"/>
  <c r="K432" i="9"/>
  <c r="M434" i="9"/>
  <c r="M435" i="9"/>
  <c r="K440" i="9"/>
  <c r="M442" i="9"/>
  <c r="M443" i="9"/>
  <c r="K448" i="9"/>
  <c r="M450" i="9"/>
  <c r="M451" i="9"/>
  <c r="L449" i="10"/>
  <c r="G449" i="10"/>
  <c r="M449" i="10"/>
  <c r="M458" i="9"/>
  <c r="B453" i="11"/>
  <c r="L453" i="10"/>
  <c r="H453" i="10"/>
  <c r="O453" i="10"/>
  <c r="K453" i="10"/>
  <c r="G453" i="10"/>
  <c r="N453" i="10"/>
  <c r="F453" i="10"/>
  <c r="R453" i="10"/>
  <c r="M453" i="10"/>
  <c r="E453" i="10"/>
  <c r="A453" i="10"/>
  <c r="M462" i="9"/>
  <c r="B457" i="11"/>
  <c r="O457" i="10"/>
  <c r="K457" i="10"/>
  <c r="G457" i="10"/>
  <c r="M457" i="10"/>
  <c r="H457" i="10"/>
  <c r="R457" i="10"/>
  <c r="L457" i="10"/>
  <c r="F457" i="10"/>
  <c r="A457" i="10"/>
  <c r="E457" i="10"/>
  <c r="M466" i="9"/>
  <c r="B461" i="11"/>
  <c r="O461" i="10"/>
  <c r="L461" i="10"/>
  <c r="M470" i="9"/>
  <c r="G465" i="10"/>
  <c r="A465" i="10"/>
  <c r="H465" i="10"/>
  <c r="M474" i="9"/>
  <c r="B469" i="11"/>
  <c r="O469" i="10"/>
  <c r="K469" i="10"/>
  <c r="G469" i="10"/>
  <c r="N469" i="10"/>
  <c r="F469" i="10"/>
  <c r="L469" i="10"/>
  <c r="H469" i="10"/>
  <c r="E469" i="10"/>
  <c r="R469" i="10"/>
  <c r="A469" i="10"/>
  <c r="M469" i="10"/>
  <c r="M478" i="9"/>
  <c r="O473" i="10"/>
  <c r="K473" i="10"/>
  <c r="G473" i="10"/>
  <c r="N473" i="10"/>
  <c r="F473" i="10"/>
  <c r="L473" i="10"/>
  <c r="H473" i="10"/>
  <c r="A473" i="10"/>
  <c r="M473" i="10"/>
  <c r="E473" i="10"/>
  <c r="M482" i="9"/>
  <c r="K477" i="10"/>
  <c r="N477" i="10"/>
  <c r="E477" i="10"/>
  <c r="R477" i="10"/>
  <c r="M486" i="9"/>
  <c r="O481" i="10"/>
  <c r="F481" i="10"/>
  <c r="E481" i="10"/>
  <c r="M490" i="9"/>
  <c r="B485" i="11"/>
  <c r="O485" i="10"/>
  <c r="K485" i="10"/>
  <c r="G485" i="10"/>
  <c r="N485" i="10"/>
  <c r="F485" i="10"/>
  <c r="R485" i="10"/>
  <c r="M485" i="10"/>
  <c r="E485" i="10"/>
  <c r="A485" i="10"/>
  <c r="L485" i="10"/>
  <c r="H485" i="10"/>
  <c r="M494" i="9"/>
  <c r="B489" i="11"/>
  <c r="O489" i="10"/>
  <c r="K489" i="10"/>
  <c r="G489" i="10"/>
  <c r="F489" i="10"/>
  <c r="R489" i="10"/>
  <c r="M489" i="10"/>
  <c r="E489" i="10"/>
  <c r="A489" i="10"/>
  <c r="L489" i="10"/>
  <c r="H489" i="10"/>
  <c r="I489" i="10" s="1"/>
  <c r="J489" i="10" s="1"/>
  <c r="M498" i="9"/>
  <c r="B493" i="11"/>
  <c r="E493" i="10"/>
  <c r="A493" i="10"/>
  <c r="M502" i="9"/>
  <c r="G497" i="10"/>
  <c r="M497" i="10"/>
  <c r="H497" i="10"/>
  <c r="M506" i="9"/>
  <c r="O501" i="10"/>
  <c r="K501" i="10"/>
  <c r="G501" i="10"/>
  <c r="N501" i="10"/>
  <c r="F501" i="10"/>
  <c r="R501" i="10"/>
  <c r="M501" i="10"/>
  <c r="E501" i="10"/>
  <c r="A501" i="10"/>
  <c r="L501" i="10"/>
  <c r="H501" i="10"/>
  <c r="M510" i="9"/>
  <c r="O505" i="10"/>
  <c r="G505" i="10"/>
  <c r="R505" i="10"/>
  <c r="L505" i="10"/>
  <c r="F505" i="10"/>
  <c r="A505" i="10"/>
  <c r="E505" i="10"/>
  <c r="N505" i="10"/>
  <c r="H505" i="10"/>
  <c r="I505" i="10" s="1"/>
  <c r="J505" i="10" s="1"/>
  <c r="M514" i="9"/>
  <c r="L509" i="10"/>
  <c r="F509" i="10"/>
  <c r="M518" i="9"/>
  <c r="K513" i="10"/>
  <c r="H513" i="10"/>
  <c r="A513" i="10"/>
  <c r="M522" i="9"/>
  <c r="O517" i="10"/>
  <c r="K517" i="10"/>
  <c r="G517" i="10"/>
  <c r="E517" i="10"/>
  <c r="N517" i="10"/>
  <c r="M517" i="10"/>
  <c r="H517" i="10"/>
  <c r="R517" i="10"/>
  <c r="L517" i="10"/>
  <c r="F517" i="10"/>
  <c r="A517" i="10"/>
  <c r="M526" i="9"/>
  <c r="O521" i="10"/>
  <c r="G521" i="10"/>
  <c r="R521" i="10"/>
  <c r="L521" i="10"/>
  <c r="F521" i="10"/>
  <c r="A521" i="10"/>
  <c r="E521" i="10"/>
  <c r="N521" i="10"/>
  <c r="H521" i="10"/>
  <c r="M530" i="9"/>
  <c r="F525" i="10"/>
  <c r="M534" i="9"/>
  <c r="K529" i="10"/>
  <c r="H529" i="10"/>
  <c r="A529" i="10"/>
  <c r="M538" i="9"/>
  <c r="O533" i="10"/>
  <c r="K533" i="10"/>
  <c r="G533" i="10"/>
  <c r="E533" i="10"/>
  <c r="N533" i="10"/>
  <c r="M533" i="10"/>
  <c r="H533" i="10"/>
  <c r="R533" i="10"/>
  <c r="L533" i="10"/>
  <c r="F533" i="10"/>
  <c r="A533" i="10"/>
  <c r="M542" i="9"/>
  <c r="O537" i="10"/>
  <c r="K537" i="10"/>
  <c r="G537" i="10"/>
  <c r="N537" i="10"/>
  <c r="F537" i="10"/>
  <c r="M537" i="10"/>
  <c r="E537" i="10"/>
  <c r="R537" i="10"/>
  <c r="A537" i="10"/>
  <c r="H537" i="10"/>
  <c r="M546" i="9"/>
  <c r="G541" i="10"/>
  <c r="F541" i="10"/>
  <c r="E541" i="10"/>
  <c r="L541" i="10"/>
  <c r="M550" i="9"/>
  <c r="K545" i="10"/>
  <c r="M545" i="10"/>
  <c r="A545" i="10"/>
  <c r="M554" i="9"/>
  <c r="O549" i="10"/>
  <c r="K549" i="10"/>
  <c r="G549" i="10"/>
  <c r="N549" i="10"/>
  <c r="F549" i="10"/>
  <c r="R549" i="10"/>
  <c r="A549" i="10"/>
  <c r="H549" i="10"/>
  <c r="M549" i="10"/>
  <c r="E549" i="10"/>
  <c r="L549" i="10"/>
  <c r="M558" i="9"/>
  <c r="O553" i="10"/>
  <c r="K553" i="10"/>
  <c r="G553" i="10"/>
  <c r="N553" i="10"/>
  <c r="F553" i="10"/>
  <c r="M553" i="10"/>
  <c r="E553" i="10"/>
  <c r="R553" i="10"/>
  <c r="A553" i="10"/>
  <c r="H553" i="10"/>
  <c r="M562" i="9"/>
  <c r="K557" i="10"/>
  <c r="F557" i="10"/>
  <c r="R557" i="10"/>
  <c r="M566" i="9"/>
  <c r="G561" i="10"/>
  <c r="E561" i="10"/>
  <c r="H561" i="10"/>
  <c r="M570" i="9"/>
  <c r="O565" i="10"/>
  <c r="K565" i="10"/>
  <c r="G565" i="10"/>
  <c r="N565" i="10"/>
  <c r="F565" i="10"/>
  <c r="R565" i="10"/>
  <c r="A565" i="10"/>
  <c r="H565" i="10"/>
  <c r="M565" i="10"/>
  <c r="E565" i="10"/>
  <c r="L565" i="10"/>
  <c r="M804" i="9"/>
  <c r="M8" i="9"/>
  <c r="K9" i="9"/>
  <c r="K11" i="9"/>
  <c r="K13" i="9"/>
  <c r="K15" i="9"/>
  <c r="K17" i="9"/>
  <c r="K19" i="9"/>
  <c r="K21" i="9"/>
  <c r="K23" i="9"/>
  <c r="K25" i="9"/>
  <c r="K27" i="9"/>
  <c r="K29" i="9"/>
  <c r="K31" i="9"/>
  <c r="K33" i="9"/>
  <c r="K35" i="9"/>
  <c r="K37" i="9"/>
  <c r="K39" i="9"/>
  <c r="K41" i="9"/>
  <c r="K43" i="9"/>
  <c r="K45" i="9"/>
  <c r="K47" i="9"/>
  <c r="K49" i="9"/>
  <c r="K51" i="9"/>
  <c r="K53" i="9"/>
  <c r="K55" i="9"/>
  <c r="K57" i="9"/>
  <c r="K59" i="9"/>
  <c r="K61" i="9"/>
  <c r="K63" i="9"/>
  <c r="K65" i="9"/>
  <c r="K67" i="9"/>
  <c r="K69" i="9"/>
  <c r="K71" i="9"/>
  <c r="K73" i="9"/>
  <c r="K75" i="9"/>
  <c r="K77" i="9"/>
  <c r="K79" i="9"/>
  <c r="K81" i="9"/>
  <c r="K83" i="9"/>
  <c r="K85" i="9"/>
  <c r="K87" i="9"/>
  <c r="K89" i="9"/>
  <c r="K91" i="9"/>
  <c r="K93" i="9"/>
  <c r="K95" i="9"/>
  <c r="K97" i="9"/>
  <c r="K99" i="9"/>
  <c r="K101" i="9"/>
  <c r="K103" i="9"/>
  <c r="K105" i="9"/>
  <c r="K107" i="9"/>
  <c r="K109" i="9"/>
  <c r="K111" i="9"/>
  <c r="L113" i="9"/>
  <c r="K114" i="9"/>
  <c r="M116" i="9"/>
  <c r="K122" i="9"/>
  <c r="M124" i="9"/>
  <c r="M125" i="9"/>
  <c r="K130" i="9"/>
  <c r="M132" i="9"/>
  <c r="M133" i="9"/>
  <c r="K138" i="9"/>
  <c r="M140" i="9"/>
  <c r="M141" i="9"/>
  <c r="K146" i="9"/>
  <c r="M148" i="9"/>
  <c r="M149" i="9"/>
  <c r="K154" i="9"/>
  <c r="M156" i="9"/>
  <c r="M157" i="9"/>
  <c r="K162" i="9"/>
  <c r="M164" i="9"/>
  <c r="M165" i="9"/>
  <c r="K170" i="9"/>
  <c r="M172" i="9"/>
  <c r="M173" i="9"/>
  <c r="K178" i="9"/>
  <c r="M180" i="9"/>
  <c r="M181" i="9"/>
  <c r="K186" i="9"/>
  <c r="M188" i="9"/>
  <c r="M189" i="9"/>
  <c r="K194" i="9"/>
  <c r="M196" i="9"/>
  <c r="M197" i="9"/>
  <c r="K202" i="9"/>
  <c r="M204" i="9"/>
  <c r="M205" i="9"/>
  <c r="K210" i="9"/>
  <c r="M212" i="9"/>
  <c r="M213" i="9"/>
  <c r="K218" i="9"/>
  <c r="M220" i="9"/>
  <c r="M221" i="9"/>
  <c r="K226" i="9"/>
  <c r="M228" i="9"/>
  <c r="M229" i="9"/>
  <c r="K234" i="9"/>
  <c r="M236" i="9"/>
  <c r="M237" i="9"/>
  <c r="K242" i="9"/>
  <c r="M244" i="9"/>
  <c r="M245" i="9"/>
  <c r="K250" i="9"/>
  <c r="M252" i="9"/>
  <c r="M253" i="9"/>
  <c r="K258" i="9"/>
  <c r="M260" i="9"/>
  <c r="M261" i="9"/>
  <c r="K266" i="9"/>
  <c r="M268" i="9"/>
  <c r="M269" i="9"/>
  <c r="K274" i="9"/>
  <c r="M276" i="9"/>
  <c r="M277" i="9"/>
  <c r="K282" i="9"/>
  <c r="M284" i="9"/>
  <c r="M285" i="9"/>
  <c r="K290" i="9"/>
  <c r="M292" i="9"/>
  <c r="M293" i="9"/>
  <c r="K298" i="9"/>
  <c r="M300" i="9"/>
  <c r="M301" i="9"/>
  <c r="K306" i="9"/>
  <c r="M308" i="9"/>
  <c r="M309" i="9"/>
  <c r="K314" i="9"/>
  <c r="M316" i="9"/>
  <c r="M317" i="9"/>
  <c r="K322" i="9"/>
  <c r="M324" i="9"/>
  <c r="M325" i="9"/>
  <c r="K330" i="9"/>
  <c r="M332" i="9"/>
  <c r="M333" i="9"/>
  <c r="K338" i="9"/>
  <c r="M340" i="9"/>
  <c r="M341" i="9"/>
  <c r="K346" i="9"/>
  <c r="M348" i="9"/>
  <c r="M349" i="9"/>
  <c r="K354" i="9"/>
  <c r="M356" i="9"/>
  <c r="M357" i="9"/>
  <c r="K362" i="9"/>
  <c r="M364" i="9"/>
  <c r="M365" i="9"/>
  <c r="K370" i="9"/>
  <c r="M372" i="9"/>
  <c r="M373" i="9"/>
  <c r="K378" i="9"/>
  <c r="M380" i="9"/>
  <c r="M381" i="9"/>
  <c r="K386" i="9"/>
  <c r="M388" i="9"/>
  <c r="M389" i="9"/>
  <c r="K394" i="9"/>
  <c r="M396" i="9"/>
  <c r="M397" i="9"/>
  <c r="K402" i="9"/>
  <c r="M404" i="9"/>
  <c r="M405" i="9"/>
  <c r="K410" i="9"/>
  <c r="M412" i="9"/>
  <c r="M413" i="9"/>
  <c r="K418" i="9"/>
  <c r="M420" i="9"/>
  <c r="M421" i="9"/>
  <c r="K426" i="9"/>
  <c r="M428" i="9"/>
  <c r="M429" i="9"/>
  <c r="K434" i="9"/>
  <c r="M436" i="9"/>
  <c r="M437" i="9"/>
  <c r="K442" i="9"/>
  <c r="M444" i="9"/>
  <c r="M445" i="9"/>
  <c r="K450" i="9"/>
  <c r="M452" i="9"/>
  <c r="M453" i="9"/>
  <c r="M457" i="9"/>
  <c r="R452" i="10"/>
  <c r="M452" i="10"/>
  <c r="H452" i="10"/>
  <c r="K452" i="10"/>
  <c r="M461" i="9"/>
  <c r="B456" i="11"/>
  <c r="L456" i="10"/>
  <c r="H456" i="10"/>
  <c r="O456" i="10"/>
  <c r="E456" i="10"/>
  <c r="N456" i="10"/>
  <c r="M456" i="10"/>
  <c r="G456" i="10"/>
  <c r="R456" i="10"/>
  <c r="K456" i="10"/>
  <c r="F456" i="10"/>
  <c r="A456" i="10"/>
  <c r="M465" i="9"/>
  <c r="B460" i="11"/>
  <c r="L460" i="10"/>
  <c r="H460" i="10"/>
  <c r="R460" i="10"/>
  <c r="K460" i="10"/>
  <c r="F460" i="10"/>
  <c r="A460" i="10"/>
  <c r="O460" i="10"/>
  <c r="E460" i="10"/>
  <c r="N460" i="10"/>
  <c r="M460" i="10"/>
  <c r="G460" i="10"/>
  <c r="M469" i="9"/>
  <c r="H464" i="10"/>
  <c r="M464" i="10"/>
  <c r="O464" i="10"/>
  <c r="E464" i="10"/>
  <c r="M473" i="9"/>
  <c r="L468" i="10"/>
  <c r="R468" i="10"/>
  <c r="K468" i="10"/>
  <c r="O468" i="10"/>
  <c r="M477" i="9"/>
  <c r="B472" i="11"/>
  <c r="L472" i="10"/>
  <c r="H472" i="10"/>
  <c r="O472" i="10"/>
  <c r="K472" i="10"/>
  <c r="G472" i="10"/>
  <c r="R472" i="10"/>
  <c r="M472" i="10"/>
  <c r="E472" i="10"/>
  <c r="A472" i="10"/>
  <c r="N472" i="10"/>
  <c r="F472" i="10"/>
  <c r="M481" i="9"/>
  <c r="B476" i="11"/>
  <c r="L476" i="10"/>
  <c r="H476" i="10"/>
  <c r="O476" i="10"/>
  <c r="K476" i="10"/>
  <c r="G476" i="10"/>
  <c r="R476" i="10"/>
  <c r="M476" i="10"/>
  <c r="E476" i="10"/>
  <c r="A476" i="10"/>
  <c r="N476" i="10"/>
  <c r="F476" i="10"/>
  <c r="M485" i="9"/>
  <c r="L480" i="10"/>
  <c r="H480" i="10"/>
  <c r="G480" i="10"/>
  <c r="R480" i="10"/>
  <c r="F480" i="10"/>
  <c r="N480" i="10"/>
  <c r="M489" i="9"/>
  <c r="B484" i="11"/>
  <c r="L484" i="10"/>
  <c r="G484" i="10"/>
  <c r="N484" i="10"/>
  <c r="M484" i="10"/>
  <c r="E484" i="10"/>
  <c r="M493" i="9"/>
  <c r="B488" i="11"/>
  <c r="L488" i="10"/>
  <c r="H488" i="10"/>
  <c r="O488" i="10"/>
  <c r="K488" i="10"/>
  <c r="G488" i="10"/>
  <c r="N488" i="10"/>
  <c r="F488" i="10"/>
  <c r="R488" i="10"/>
  <c r="M488" i="10"/>
  <c r="E488" i="10"/>
  <c r="A488" i="10"/>
  <c r="M497" i="9"/>
  <c r="B492" i="11"/>
  <c r="L492" i="10"/>
  <c r="H492" i="10"/>
  <c r="O492" i="10"/>
  <c r="K492" i="10"/>
  <c r="G492" i="10"/>
  <c r="N492" i="10"/>
  <c r="F492" i="10"/>
  <c r="R492" i="10"/>
  <c r="M492" i="10"/>
  <c r="E492" i="10"/>
  <c r="A492" i="10"/>
  <c r="M501" i="9"/>
  <c r="L496" i="10"/>
  <c r="O496" i="10"/>
  <c r="K496" i="10"/>
  <c r="M496" i="10"/>
  <c r="E496" i="10"/>
  <c r="M505" i="9"/>
  <c r="B500" i="11"/>
  <c r="G500" i="10"/>
  <c r="N500" i="10"/>
  <c r="R500" i="10"/>
  <c r="M500" i="10"/>
  <c r="M509" i="9"/>
  <c r="L504" i="10"/>
  <c r="M504" i="10"/>
  <c r="H504" i="10"/>
  <c r="R504" i="10"/>
  <c r="K504" i="10"/>
  <c r="G504" i="10"/>
  <c r="O504" i="10"/>
  <c r="F504" i="10"/>
  <c r="N504" i="10"/>
  <c r="E504" i="10"/>
  <c r="A504" i="10"/>
  <c r="M513" i="9"/>
  <c r="L508" i="10"/>
  <c r="H508" i="10"/>
  <c r="N508" i="10"/>
  <c r="M508" i="10"/>
  <c r="G508" i="10"/>
  <c r="R508" i="10"/>
  <c r="K508" i="10"/>
  <c r="F508" i="10"/>
  <c r="A508" i="10"/>
  <c r="O508" i="10"/>
  <c r="E508" i="10"/>
  <c r="M517" i="9"/>
  <c r="H512" i="10"/>
  <c r="O512" i="10"/>
  <c r="N512" i="10"/>
  <c r="M512" i="10"/>
  <c r="A512" i="10"/>
  <c r="M521" i="9"/>
  <c r="H516" i="10"/>
  <c r="K516" i="10"/>
  <c r="E516" i="10"/>
  <c r="N516" i="10"/>
  <c r="M525" i="9"/>
  <c r="L520" i="10"/>
  <c r="H520" i="10"/>
  <c r="M520" i="10"/>
  <c r="G520" i="10"/>
  <c r="R520" i="10"/>
  <c r="K520" i="10"/>
  <c r="F520" i="10"/>
  <c r="A520" i="10"/>
  <c r="O520" i="10"/>
  <c r="E520" i="10"/>
  <c r="N520" i="10"/>
  <c r="M529" i="9"/>
  <c r="L524" i="10"/>
  <c r="H524" i="10"/>
  <c r="N524" i="10"/>
  <c r="M524" i="10"/>
  <c r="G524" i="10"/>
  <c r="R524" i="10"/>
  <c r="K524" i="10"/>
  <c r="F524" i="10"/>
  <c r="A524" i="10"/>
  <c r="O524" i="10"/>
  <c r="E524" i="10"/>
  <c r="M533" i="9"/>
  <c r="L528" i="10"/>
  <c r="N528" i="10"/>
  <c r="M528" i="10"/>
  <c r="K528" i="10"/>
  <c r="F528" i="10"/>
  <c r="M537" i="9"/>
  <c r="H532" i="10"/>
  <c r="K532" i="10"/>
  <c r="A532" i="10"/>
  <c r="O532" i="10"/>
  <c r="M541" i="9"/>
  <c r="L536" i="10"/>
  <c r="H536" i="10"/>
  <c r="O536" i="10"/>
  <c r="K536" i="10"/>
  <c r="G536" i="10"/>
  <c r="N536" i="10"/>
  <c r="F536" i="10"/>
  <c r="M536" i="10"/>
  <c r="E536" i="10"/>
  <c r="R536" i="10"/>
  <c r="A536" i="10"/>
  <c r="M545" i="9"/>
  <c r="L540" i="10"/>
  <c r="H540" i="10"/>
  <c r="O540" i="10"/>
  <c r="K540" i="10"/>
  <c r="G540" i="10"/>
  <c r="R540" i="10"/>
  <c r="A540" i="10"/>
  <c r="N540" i="10"/>
  <c r="F540" i="10"/>
  <c r="M540" i="10"/>
  <c r="E540" i="10"/>
  <c r="M549" i="9"/>
  <c r="H544" i="10"/>
  <c r="O544" i="10"/>
  <c r="M544" i="10"/>
  <c r="E544" i="10"/>
  <c r="A544" i="10"/>
  <c r="M553" i="9"/>
  <c r="G548" i="10"/>
  <c r="R548" i="10"/>
  <c r="N548" i="10"/>
  <c r="F548" i="10"/>
  <c r="M557" i="9"/>
  <c r="L552" i="10"/>
  <c r="H552" i="10"/>
  <c r="O552" i="10"/>
  <c r="K552" i="10"/>
  <c r="G552" i="10"/>
  <c r="N552" i="10"/>
  <c r="F552" i="10"/>
  <c r="M552" i="10"/>
  <c r="E552" i="10"/>
  <c r="R552" i="10"/>
  <c r="A552" i="10"/>
  <c r="M561" i="9"/>
  <c r="L556" i="10"/>
  <c r="H556" i="10"/>
  <c r="O556" i="10"/>
  <c r="K556" i="10"/>
  <c r="G556" i="10"/>
  <c r="R556" i="10"/>
  <c r="A556" i="10"/>
  <c r="N556" i="10"/>
  <c r="F556" i="10"/>
  <c r="M556" i="10"/>
  <c r="E556" i="10"/>
  <c r="M565" i="9"/>
  <c r="L560" i="10"/>
  <c r="H560" i="10"/>
  <c r="K560" i="10"/>
  <c r="N560" i="10"/>
  <c r="R560" i="10"/>
  <c r="A560" i="10"/>
  <c r="M569" i="9"/>
  <c r="H564" i="10"/>
  <c r="O564" i="10"/>
  <c r="A564" i="10"/>
  <c r="N564" i="10"/>
  <c r="E564" i="10"/>
  <c r="N4" i="9"/>
  <c r="M803" i="9"/>
  <c r="M799" i="9"/>
  <c r="M795" i="9"/>
  <c r="M791" i="9"/>
  <c r="M805" i="9"/>
  <c r="M801" i="9"/>
  <c r="M797" i="9"/>
  <c r="M793" i="9"/>
  <c r="M806" i="9"/>
  <c r="M802" i="9"/>
  <c r="M798" i="9"/>
  <c r="M794" i="9"/>
  <c r="L9" i="9"/>
  <c r="L11" i="9"/>
  <c r="L13" i="9"/>
  <c r="L15" i="9"/>
  <c r="L17" i="9"/>
  <c r="L19" i="9"/>
  <c r="L21" i="9"/>
  <c r="L23" i="9"/>
  <c r="L25" i="9"/>
  <c r="L27" i="9"/>
  <c r="L29" i="9"/>
  <c r="L31" i="9"/>
  <c r="L33" i="9"/>
  <c r="L35" i="9"/>
  <c r="L37" i="9"/>
  <c r="L39" i="9"/>
  <c r="L41" i="9"/>
  <c r="L43" i="9"/>
  <c r="L45" i="9"/>
  <c r="L47" i="9"/>
  <c r="L49" i="9"/>
  <c r="L51" i="9"/>
  <c r="L53" i="9"/>
  <c r="L55" i="9"/>
  <c r="L57" i="9"/>
  <c r="L59" i="9"/>
  <c r="L61" i="9"/>
  <c r="L63" i="9"/>
  <c r="L65" i="9"/>
  <c r="L67" i="9"/>
  <c r="L69" i="9"/>
  <c r="L71" i="9"/>
  <c r="L73" i="9"/>
  <c r="L75" i="9"/>
  <c r="L77" i="9"/>
  <c r="L79" i="9"/>
  <c r="L81" i="9"/>
  <c r="L83" i="9"/>
  <c r="L85" i="9"/>
  <c r="L87" i="9"/>
  <c r="L89" i="9"/>
  <c r="L91" i="9"/>
  <c r="L93" i="9"/>
  <c r="L95" i="9"/>
  <c r="L97" i="9"/>
  <c r="L99" i="9"/>
  <c r="L101" i="9"/>
  <c r="L103" i="9"/>
  <c r="L105" i="9"/>
  <c r="L107" i="9"/>
  <c r="L109" i="9"/>
  <c r="L111" i="9"/>
  <c r="L114" i="9"/>
  <c r="L115" i="9"/>
  <c r="K116" i="9"/>
  <c r="M118" i="9"/>
  <c r="K124" i="9"/>
  <c r="M126" i="9"/>
  <c r="M127" i="9"/>
  <c r="K132" i="9"/>
  <c r="M134" i="9"/>
  <c r="M135" i="9"/>
  <c r="K140" i="9"/>
  <c r="M142" i="9"/>
  <c r="M143" i="9"/>
  <c r="K148" i="9"/>
  <c r="M150" i="9"/>
  <c r="M151" i="9"/>
  <c r="K156" i="9"/>
  <c r="M158" i="9"/>
  <c r="M159" i="9"/>
  <c r="K164" i="9"/>
  <c r="M166" i="9"/>
  <c r="M167" i="9"/>
  <c r="K172" i="9"/>
  <c r="M174" i="9"/>
  <c r="M175" i="9"/>
  <c r="K180" i="9"/>
  <c r="M182" i="9"/>
  <c r="M183" i="9"/>
  <c r="K188" i="9"/>
  <c r="M190" i="9"/>
  <c r="M191" i="9"/>
  <c r="K196" i="9"/>
  <c r="M198" i="9"/>
  <c r="M199" i="9"/>
  <c r="K204" i="9"/>
  <c r="M206" i="9"/>
  <c r="M207" i="9"/>
  <c r="K212" i="9"/>
  <c r="M214" i="9"/>
  <c r="M215" i="9"/>
  <c r="K220" i="9"/>
  <c r="M222" i="9"/>
  <c r="M223" i="9"/>
  <c r="K228" i="9"/>
  <c r="M230" i="9"/>
  <c r="M231" i="9"/>
  <c r="K236" i="9"/>
  <c r="M238" i="9"/>
  <c r="M239" i="9"/>
  <c r="K244" i="9"/>
  <c r="M246" i="9"/>
  <c r="M247" i="9"/>
  <c r="K252" i="9"/>
  <c r="M254" i="9"/>
  <c r="M255" i="9"/>
  <c r="K260" i="9"/>
  <c r="M262" i="9"/>
  <c r="M263" i="9"/>
  <c r="K268" i="9"/>
  <c r="M270" i="9"/>
  <c r="M271" i="9"/>
  <c r="K276" i="9"/>
  <c r="M278" i="9"/>
  <c r="M279" i="9"/>
  <c r="K284" i="9"/>
  <c r="M286" i="9"/>
  <c r="M287" i="9"/>
  <c r="K292" i="9"/>
  <c r="M294" i="9"/>
  <c r="M295" i="9"/>
  <c r="K300" i="9"/>
  <c r="M302" i="9"/>
  <c r="M303" i="9"/>
  <c r="K308" i="9"/>
  <c r="M310" i="9"/>
  <c r="M311" i="9"/>
  <c r="K316" i="9"/>
  <c r="M318" i="9"/>
  <c r="M319" i="9"/>
  <c r="K324" i="9"/>
  <c r="M326" i="9"/>
  <c r="M327" i="9"/>
  <c r="K332" i="9"/>
  <c r="M334" i="9"/>
  <c r="M335" i="9"/>
  <c r="K340" i="9"/>
  <c r="M342" i="9"/>
  <c r="M343" i="9"/>
  <c r="K348" i="9"/>
  <c r="M350" i="9"/>
  <c r="M351" i="9"/>
  <c r="K356" i="9"/>
  <c r="M358" i="9"/>
  <c r="M359" i="9"/>
  <c r="K364" i="9"/>
  <c r="M366" i="9"/>
  <c r="M367" i="9"/>
  <c r="K372" i="9"/>
  <c r="M374" i="9"/>
  <c r="M375" i="9"/>
  <c r="K380" i="9"/>
  <c r="M382" i="9"/>
  <c r="M383" i="9"/>
  <c r="K388" i="9"/>
  <c r="M390" i="9"/>
  <c r="M391" i="9"/>
  <c r="K396" i="9"/>
  <c r="M398" i="9"/>
  <c r="M399" i="9"/>
  <c r="K404" i="9"/>
  <c r="M406" i="9"/>
  <c r="M407" i="9"/>
  <c r="K412" i="9"/>
  <c r="M414" i="9"/>
  <c r="M415" i="9"/>
  <c r="K420" i="9"/>
  <c r="M422" i="9"/>
  <c r="M423" i="9"/>
  <c r="K428" i="9"/>
  <c r="M430" i="9"/>
  <c r="M431" i="9"/>
  <c r="K436" i="9"/>
  <c r="M438" i="9"/>
  <c r="M439" i="9"/>
  <c r="K444" i="9"/>
  <c r="M446" i="9"/>
  <c r="M447" i="9"/>
  <c r="M454" i="9"/>
  <c r="M456" i="9"/>
  <c r="F451" i="10"/>
  <c r="M451" i="10"/>
  <c r="A451" i="10"/>
  <c r="L451" i="10"/>
  <c r="M460" i="9"/>
  <c r="B455" i="11"/>
  <c r="R455" i="10"/>
  <c r="M455" i="10"/>
  <c r="E455" i="10"/>
  <c r="A455" i="10"/>
  <c r="K455" i="10"/>
  <c r="F455" i="10"/>
  <c r="O455" i="10"/>
  <c r="N455" i="10"/>
  <c r="H455" i="10"/>
  <c r="L455" i="10"/>
  <c r="G455" i="10"/>
  <c r="M464" i="9"/>
  <c r="B459" i="11"/>
  <c r="R459" i="10"/>
  <c r="M459" i="10"/>
  <c r="E459" i="10"/>
  <c r="A459" i="10"/>
  <c r="L459" i="10"/>
  <c r="G459" i="10"/>
  <c r="K459" i="10"/>
  <c r="F459" i="10"/>
  <c r="O459" i="10"/>
  <c r="N459" i="10"/>
  <c r="H459" i="10"/>
  <c r="I459" i="10" s="1"/>
  <c r="J459" i="10" s="1"/>
  <c r="M468" i="9"/>
  <c r="M472" i="9"/>
  <c r="M476" i="9"/>
  <c r="B471" i="11"/>
  <c r="R471" i="10"/>
  <c r="M471" i="10"/>
  <c r="E471" i="10"/>
  <c r="A471" i="10"/>
  <c r="L471" i="10"/>
  <c r="H471" i="10"/>
  <c r="N471" i="10"/>
  <c r="F471" i="10"/>
  <c r="O471" i="10"/>
  <c r="K471" i="10"/>
  <c r="G471" i="10"/>
  <c r="M480" i="9"/>
  <c r="B475" i="11"/>
  <c r="M475" i="10"/>
  <c r="E475" i="10"/>
  <c r="F475" i="10"/>
  <c r="O475" i="10"/>
  <c r="G475" i="10"/>
  <c r="M484" i="9"/>
  <c r="A479" i="10"/>
  <c r="M488" i="9"/>
  <c r="B483" i="11"/>
  <c r="R483" i="10"/>
  <c r="M483" i="10"/>
  <c r="E483" i="10"/>
  <c r="A483" i="10"/>
  <c r="L483" i="10"/>
  <c r="H483" i="10"/>
  <c r="O483" i="10"/>
  <c r="K483" i="10"/>
  <c r="G483" i="10"/>
  <c r="N483" i="10"/>
  <c r="F483" i="10"/>
  <c r="M492" i="9"/>
  <c r="B487" i="11"/>
  <c r="R487" i="10"/>
  <c r="M487" i="10"/>
  <c r="E487" i="10"/>
  <c r="A487" i="10"/>
  <c r="L487" i="10"/>
  <c r="H487" i="10"/>
  <c r="O487" i="10"/>
  <c r="K487" i="10"/>
  <c r="G487" i="10"/>
  <c r="N487" i="10"/>
  <c r="F487" i="10"/>
  <c r="M496" i="9"/>
  <c r="B491" i="11"/>
  <c r="R491" i="10"/>
  <c r="M491" i="10"/>
  <c r="E491" i="10"/>
  <c r="A491" i="10"/>
  <c r="L491" i="10"/>
  <c r="H491" i="10"/>
  <c r="O491" i="10"/>
  <c r="K491" i="10"/>
  <c r="G491" i="10"/>
  <c r="N491" i="10"/>
  <c r="F491" i="10"/>
  <c r="M500" i="9"/>
  <c r="M504" i="9"/>
  <c r="B499" i="11"/>
  <c r="R499" i="10"/>
  <c r="L499" i="10"/>
  <c r="O499" i="10"/>
  <c r="G499" i="10"/>
  <c r="N499" i="10"/>
  <c r="M508" i="9"/>
  <c r="R503" i="10"/>
  <c r="M503" i="10"/>
  <c r="E503" i="10"/>
  <c r="A503" i="10"/>
  <c r="L503" i="10"/>
  <c r="H503" i="10"/>
  <c r="I503" i="10" s="1"/>
  <c r="J503" i="10" s="1"/>
  <c r="O503" i="10"/>
  <c r="K503" i="10"/>
  <c r="G503" i="10"/>
  <c r="N503" i="10"/>
  <c r="F503" i="10"/>
  <c r="M512" i="9"/>
  <c r="L507" i="10"/>
  <c r="M516" i="9"/>
  <c r="M520" i="9"/>
  <c r="R515" i="10"/>
  <c r="M515" i="10"/>
  <c r="E515" i="10"/>
  <c r="A515" i="10"/>
  <c r="O515" i="10"/>
  <c r="N515" i="10"/>
  <c r="M524" i="9"/>
  <c r="R519" i="10"/>
  <c r="M519" i="10"/>
  <c r="E519" i="10"/>
  <c r="A519" i="10"/>
  <c r="N519" i="10"/>
  <c r="H519" i="10"/>
  <c r="L519" i="10"/>
  <c r="G519" i="10"/>
  <c r="K519" i="10"/>
  <c r="F519" i="10"/>
  <c r="O519" i="10"/>
  <c r="M528" i="9"/>
  <c r="K523" i="10"/>
  <c r="M532" i="9"/>
  <c r="M536" i="9"/>
  <c r="E531" i="10"/>
  <c r="L531" i="10"/>
  <c r="K531" i="10"/>
  <c r="F531" i="10"/>
  <c r="M540" i="9"/>
  <c r="R535" i="10"/>
  <c r="M535" i="10"/>
  <c r="E535" i="10"/>
  <c r="A535" i="10"/>
  <c r="L535" i="10"/>
  <c r="O535" i="10"/>
  <c r="H535" i="10"/>
  <c r="I535" i="10" s="1"/>
  <c r="J535" i="10" s="1"/>
  <c r="N535" i="10"/>
  <c r="G535" i="10"/>
  <c r="K535" i="10"/>
  <c r="F535" i="10"/>
  <c r="M544" i="9"/>
  <c r="R539" i="10"/>
  <c r="M539" i="10"/>
  <c r="E539" i="10"/>
  <c r="A539" i="10"/>
  <c r="L539" i="10"/>
  <c r="H539" i="10"/>
  <c r="K539" i="10"/>
  <c r="O539" i="10"/>
  <c r="G539" i="10"/>
  <c r="N539" i="10"/>
  <c r="F539" i="10"/>
  <c r="M548" i="9"/>
  <c r="M552" i="9"/>
  <c r="R547" i="10"/>
  <c r="M547" i="10"/>
  <c r="E547" i="10"/>
  <c r="A547" i="10"/>
  <c r="L547" i="10"/>
  <c r="H547" i="10"/>
  <c r="K547" i="10"/>
  <c r="O547" i="10"/>
  <c r="G547" i="10"/>
  <c r="N547" i="10"/>
  <c r="F547" i="10"/>
  <c r="M556" i="9"/>
  <c r="R551" i="10"/>
  <c r="M551" i="10"/>
  <c r="E551" i="10"/>
  <c r="A551" i="10"/>
  <c r="L551" i="10"/>
  <c r="H551" i="10"/>
  <c r="O551" i="10"/>
  <c r="G551" i="10"/>
  <c r="N551" i="10"/>
  <c r="F551" i="10"/>
  <c r="K551" i="10"/>
  <c r="M560" i="9"/>
  <c r="G555" i="10"/>
  <c r="M564" i="9"/>
  <c r="M568" i="9"/>
  <c r="R563" i="10"/>
  <c r="M563" i="10"/>
  <c r="E563" i="10"/>
  <c r="A563" i="10"/>
  <c r="L563" i="10"/>
  <c r="H563" i="10"/>
  <c r="K563" i="10"/>
  <c r="O563" i="10"/>
  <c r="G563" i="10"/>
  <c r="N563" i="10"/>
  <c r="F563" i="10"/>
  <c r="M572" i="9"/>
  <c r="M796" i="9"/>
  <c r="L454" i="9"/>
  <c r="L452" i="9"/>
  <c r="L450" i="9"/>
  <c r="L448" i="9"/>
  <c r="L446" i="9"/>
  <c r="L444" i="9"/>
  <c r="L442" i="9"/>
  <c r="L440" i="9"/>
  <c r="L438" i="9"/>
  <c r="L436" i="9"/>
  <c r="L434" i="9"/>
  <c r="L432" i="9"/>
  <c r="L430" i="9"/>
  <c r="L428" i="9"/>
  <c r="L426" i="9"/>
  <c r="L424" i="9"/>
  <c r="L422" i="9"/>
  <c r="L420" i="9"/>
  <c r="L418" i="9"/>
  <c r="L416" i="9"/>
  <c r="L414" i="9"/>
  <c r="L412" i="9"/>
  <c r="L410" i="9"/>
  <c r="L408" i="9"/>
  <c r="L406" i="9"/>
  <c r="L404" i="9"/>
  <c r="L402" i="9"/>
  <c r="L400" i="9"/>
  <c r="L398" i="9"/>
  <c r="L396" i="9"/>
  <c r="L394" i="9"/>
  <c r="L392" i="9"/>
  <c r="L390" i="9"/>
  <c r="L388" i="9"/>
  <c r="L386" i="9"/>
  <c r="L384" i="9"/>
  <c r="L382" i="9"/>
  <c r="L380" i="9"/>
  <c r="L378" i="9"/>
  <c r="L376" i="9"/>
  <c r="L374" i="9"/>
  <c r="L372" i="9"/>
  <c r="L370" i="9"/>
  <c r="L368" i="9"/>
  <c r="L366" i="9"/>
  <c r="L364" i="9"/>
  <c r="L362" i="9"/>
  <c r="L360" i="9"/>
  <c r="L358" i="9"/>
  <c r="L356" i="9"/>
  <c r="L354" i="9"/>
  <c r="L352" i="9"/>
  <c r="L350" i="9"/>
  <c r="L348" i="9"/>
  <c r="L346" i="9"/>
  <c r="L344" i="9"/>
  <c r="L342" i="9"/>
  <c r="L340" i="9"/>
  <c r="L338" i="9"/>
  <c r="L336" i="9"/>
  <c r="L334" i="9"/>
  <c r="L332" i="9"/>
  <c r="L330" i="9"/>
  <c r="L328" i="9"/>
  <c r="L326" i="9"/>
  <c r="L324" i="9"/>
  <c r="L322" i="9"/>
  <c r="L320" i="9"/>
  <c r="L318" i="9"/>
  <c r="L316" i="9"/>
  <c r="L314" i="9"/>
  <c r="L312" i="9"/>
  <c r="L310" i="9"/>
  <c r="L308" i="9"/>
  <c r="L306" i="9"/>
  <c r="L304" i="9"/>
  <c r="L302" i="9"/>
  <c r="L300" i="9"/>
  <c r="L298" i="9"/>
  <c r="L296" i="9"/>
  <c r="L294" i="9"/>
  <c r="L292" i="9"/>
  <c r="L290" i="9"/>
  <c r="L288" i="9"/>
  <c r="L286" i="9"/>
  <c r="L284" i="9"/>
  <c r="L282" i="9"/>
  <c r="L280" i="9"/>
  <c r="L278" i="9"/>
  <c r="L276" i="9"/>
  <c r="L274" i="9"/>
  <c r="L272" i="9"/>
  <c r="L270" i="9"/>
  <c r="L268" i="9"/>
  <c r="L266" i="9"/>
  <c r="L264" i="9"/>
  <c r="L262" i="9"/>
  <c r="L260" i="9"/>
  <c r="L258" i="9"/>
  <c r="L256" i="9"/>
  <c r="L254" i="9"/>
  <c r="L252" i="9"/>
  <c r="L250" i="9"/>
  <c r="L248" i="9"/>
  <c r="L246" i="9"/>
  <c r="L244" i="9"/>
  <c r="L242" i="9"/>
  <c r="L240" i="9"/>
  <c r="L238" i="9"/>
  <c r="L236" i="9"/>
  <c r="L234" i="9"/>
  <c r="L232" i="9"/>
  <c r="L230" i="9"/>
  <c r="L228" i="9"/>
  <c r="L226" i="9"/>
  <c r="L224" i="9"/>
  <c r="L222" i="9"/>
  <c r="L220" i="9"/>
  <c r="L218" i="9"/>
  <c r="L216" i="9"/>
  <c r="L214" i="9"/>
  <c r="L212" i="9"/>
  <c r="L210" i="9"/>
  <c r="L208" i="9"/>
  <c r="L206" i="9"/>
  <c r="L204" i="9"/>
  <c r="L202" i="9"/>
  <c r="L200" i="9"/>
  <c r="L198" i="9"/>
  <c r="L196" i="9"/>
  <c r="L194" i="9"/>
  <c r="L192" i="9"/>
  <c r="L190" i="9"/>
  <c r="L188" i="9"/>
  <c r="L186" i="9"/>
  <c r="L184" i="9"/>
  <c r="L182" i="9"/>
  <c r="L180" i="9"/>
  <c r="L178" i="9"/>
  <c r="L176" i="9"/>
  <c r="L174" i="9"/>
  <c r="L172" i="9"/>
  <c r="L170" i="9"/>
  <c r="L168" i="9"/>
  <c r="L166" i="9"/>
  <c r="L164" i="9"/>
  <c r="L162" i="9"/>
  <c r="L160" i="9"/>
  <c r="L158" i="9"/>
  <c r="L156" i="9"/>
  <c r="L154" i="9"/>
  <c r="L152" i="9"/>
  <c r="L150" i="9"/>
  <c r="L148" i="9"/>
  <c r="L146" i="9"/>
  <c r="L144" i="9"/>
  <c r="L142" i="9"/>
  <c r="L140" i="9"/>
  <c r="L138" i="9"/>
  <c r="L136" i="9"/>
  <c r="L134" i="9"/>
  <c r="L132" i="9"/>
  <c r="L130" i="9"/>
  <c r="L128" i="9"/>
  <c r="L126" i="9"/>
  <c r="L124" i="9"/>
  <c r="L122" i="9"/>
  <c r="L120" i="9"/>
  <c r="L453" i="9"/>
  <c r="L451" i="9"/>
  <c r="L449" i="9"/>
  <c r="L447" i="9"/>
  <c r="L445" i="9"/>
  <c r="L443" i="9"/>
  <c r="L441" i="9"/>
  <c r="L439" i="9"/>
  <c r="L437" i="9"/>
  <c r="L435" i="9"/>
  <c r="L433" i="9"/>
  <c r="L431" i="9"/>
  <c r="L429" i="9"/>
  <c r="L427" i="9"/>
  <c r="L425" i="9"/>
  <c r="L423" i="9"/>
  <c r="L421" i="9"/>
  <c r="L419" i="9"/>
  <c r="L417" i="9"/>
  <c r="L415" i="9"/>
  <c r="L413" i="9"/>
  <c r="L411" i="9"/>
  <c r="L409" i="9"/>
  <c r="L407" i="9"/>
  <c r="L405" i="9"/>
  <c r="L403" i="9"/>
  <c r="L401" i="9"/>
  <c r="L399" i="9"/>
  <c r="L397" i="9"/>
  <c r="L395" i="9"/>
  <c r="L393" i="9"/>
  <c r="L391" i="9"/>
  <c r="L389" i="9"/>
  <c r="L387" i="9"/>
  <c r="L385" i="9"/>
  <c r="L383" i="9"/>
  <c r="L381" i="9"/>
  <c r="L379" i="9"/>
  <c r="L377" i="9"/>
  <c r="L375" i="9"/>
  <c r="L373" i="9"/>
  <c r="L371" i="9"/>
  <c r="L369" i="9"/>
  <c r="L367" i="9"/>
  <c r="L365" i="9"/>
  <c r="L363" i="9"/>
  <c r="L361" i="9"/>
  <c r="L359" i="9"/>
  <c r="L357" i="9"/>
  <c r="L355" i="9"/>
  <c r="L353" i="9"/>
  <c r="L351" i="9"/>
  <c r="L349" i="9"/>
  <c r="L347" i="9"/>
  <c r="L345" i="9"/>
  <c r="L343" i="9"/>
  <c r="L341" i="9"/>
  <c r="L339" i="9"/>
  <c r="L337" i="9"/>
  <c r="L335" i="9"/>
  <c r="L333" i="9"/>
  <c r="L331" i="9"/>
  <c r="L329" i="9"/>
  <c r="L327" i="9"/>
  <c r="L325" i="9"/>
  <c r="L323" i="9"/>
  <c r="L321" i="9"/>
  <c r="L319" i="9"/>
  <c r="L317" i="9"/>
  <c r="L315" i="9"/>
  <c r="L313" i="9"/>
  <c r="L311" i="9"/>
  <c r="L309" i="9"/>
  <c r="L307" i="9"/>
  <c r="L305" i="9"/>
  <c r="L303" i="9"/>
  <c r="L301" i="9"/>
  <c r="L299" i="9"/>
  <c r="L297" i="9"/>
  <c r="L295" i="9"/>
  <c r="L293" i="9"/>
  <c r="L291" i="9"/>
  <c r="L289" i="9"/>
  <c r="L287" i="9"/>
  <c r="L285" i="9"/>
  <c r="L283" i="9"/>
  <c r="L281" i="9"/>
  <c r="L279" i="9"/>
  <c r="L277" i="9"/>
  <c r="L275" i="9"/>
  <c r="L273" i="9"/>
  <c r="L271" i="9"/>
  <c r="L269" i="9"/>
  <c r="L267" i="9"/>
  <c r="L265" i="9"/>
  <c r="L263" i="9"/>
  <c r="L261" i="9"/>
  <c r="L259" i="9"/>
  <c r="L257" i="9"/>
  <c r="L255" i="9"/>
  <c r="L253" i="9"/>
  <c r="L251" i="9"/>
  <c r="L249" i="9"/>
  <c r="L247" i="9"/>
  <c r="L245" i="9"/>
  <c r="L243" i="9"/>
  <c r="L241" i="9"/>
  <c r="L239" i="9"/>
  <c r="L237" i="9"/>
  <c r="L235" i="9"/>
  <c r="L233" i="9"/>
  <c r="L231" i="9"/>
  <c r="L229" i="9"/>
  <c r="L227" i="9"/>
  <c r="L225" i="9"/>
  <c r="L223" i="9"/>
  <c r="L221" i="9"/>
  <c r="L219" i="9"/>
  <c r="L217" i="9"/>
  <c r="L215" i="9"/>
  <c r="L213" i="9"/>
  <c r="L211" i="9"/>
  <c r="L209" i="9"/>
  <c r="L207" i="9"/>
  <c r="L205" i="9"/>
  <c r="L203" i="9"/>
  <c r="L201" i="9"/>
  <c r="L199" i="9"/>
  <c r="L197" i="9"/>
  <c r="L195" i="9"/>
  <c r="L193" i="9"/>
  <c r="L191" i="9"/>
  <c r="L189" i="9"/>
  <c r="L187" i="9"/>
  <c r="L185" i="9"/>
  <c r="L183" i="9"/>
  <c r="L181" i="9"/>
  <c r="L179" i="9"/>
  <c r="L177" i="9"/>
  <c r="L175" i="9"/>
  <c r="L173" i="9"/>
  <c r="L171" i="9"/>
  <c r="L169" i="9"/>
  <c r="L167" i="9"/>
  <c r="L165" i="9"/>
  <c r="L163" i="9"/>
  <c r="L161" i="9"/>
  <c r="L159" i="9"/>
  <c r="L157" i="9"/>
  <c r="L155" i="9"/>
  <c r="L153" i="9"/>
  <c r="L151" i="9"/>
  <c r="L149" i="9"/>
  <c r="L147" i="9"/>
  <c r="L145" i="9"/>
  <c r="L143" i="9"/>
  <c r="L141" i="9"/>
  <c r="L139" i="9"/>
  <c r="L137" i="9"/>
  <c r="L135" i="9"/>
  <c r="L133" i="9"/>
  <c r="L131" i="9"/>
  <c r="L129" i="9"/>
  <c r="L127" i="9"/>
  <c r="L125" i="9"/>
  <c r="L123" i="9"/>
  <c r="L121" i="9"/>
  <c r="K453" i="9"/>
  <c r="K451" i="9"/>
  <c r="K449" i="9"/>
  <c r="K447" i="9"/>
  <c r="K445" i="9"/>
  <c r="K443" i="9"/>
  <c r="K441" i="9"/>
  <c r="K439" i="9"/>
  <c r="K437" i="9"/>
  <c r="K435" i="9"/>
  <c r="K433" i="9"/>
  <c r="K431" i="9"/>
  <c r="K429" i="9"/>
  <c r="K427" i="9"/>
  <c r="K425" i="9"/>
  <c r="K423" i="9"/>
  <c r="K421" i="9"/>
  <c r="K419" i="9"/>
  <c r="K417" i="9"/>
  <c r="K415" i="9"/>
  <c r="K413" i="9"/>
  <c r="K411" i="9"/>
  <c r="K409" i="9"/>
  <c r="K407" i="9"/>
  <c r="K405" i="9"/>
  <c r="K403" i="9"/>
  <c r="K401" i="9"/>
  <c r="K399" i="9"/>
  <c r="K397" i="9"/>
  <c r="K395" i="9"/>
  <c r="K393" i="9"/>
  <c r="K391" i="9"/>
  <c r="K389" i="9"/>
  <c r="K387" i="9"/>
  <c r="K385" i="9"/>
  <c r="K383" i="9"/>
  <c r="K381" i="9"/>
  <c r="K379" i="9"/>
  <c r="K377" i="9"/>
  <c r="K375" i="9"/>
  <c r="K373" i="9"/>
  <c r="K371" i="9"/>
  <c r="K369" i="9"/>
  <c r="K367" i="9"/>
  <c r="K365" i="9"/>
  <c r="K363" i="9"/>
  <c r="K361" i="9"/>
  <c r="K359" i="9"/>
  <c r="K357" i="9"/>
  <c r="K355" i="9"/>
  <c r="K353" i="9"/>
  <c r="K351" i="9"/>
  <c r="K349" i="9"/>
  <c r="K347" i="9"/>
  <c r="K345" i="9"/>
  <c r="K343" i="9"/>
  <c r="K341" i="9"/>
  <c r="K339" i="9"/>
  <c r="K337" i="9"/>
  <c r="K335" i="9"/>
  <c r="K333" i="9"/>
  <c r="K331" i="9"/>
  <c r="K329" i="9"/>
  <c r="K327" i="9"/>
  <c r="K325" i="9"/>
  <c r="K323" i="9"/>
  <c r="K321" i="9"/>
  <c r="K319" i="9"/>
  <c r="K317" i="9"/>
  <c r="K315" i="9"/>
  <c r="K313" i="9"/>
  <c r="K311" i="9"/>
  <c r="K309" i="9"/>
  <c r="K307" i="9"/>
  <c r="K305" i="9"/>
  <c r="K303" i="9"/>
  <c r="K301" i="9"/>
  <c r="K299" i="9"/>
  <c r="K297" i="9"/>
  <c r="K295" i="9"/>
  <c r="K293" i="9"/>
  <c r="K291" i="9"/>
  <c r="K289" i="9"/>
  <c r="K287" i="9"/>
  <c r="K285" i="9"/>
  <c r="K283" i="9"/>
  <c r="K281" i="9"/>
  <c r="K279" i="9"/>
  <c r="K277" i="9"/>
  <c r="K275" i="9"/>
  <c r="K273" i="9"/>
  <c r="K271" i="9"/>
  <c r="K269" i="9"/>
  <c r="K267" i="9"/>
  <c r="K265" i="9"/>
  <c r="K263" i="9"/>
  <c r="K261" i="9"/>
  <c r="K259" i="9"/>
  <c r="K257" i="9"/>
  <c r="K255" i="9"/>
  <c r="K253" i="9"/>
  <c r="K251" i="9"/>
  <c r="K249" i="9"/>
  <c r="K247" i="9"/>
  <c r="K245" i="9"/>
  <c r="K243" i="9"/>
  <c r="K241" i="9"/>
  <c r="K239" i="9"/>
  <c r="K237" i="9"/>
  <c r="K235" i="9"/>
  <c r="K233" i="9"/>
  <c r="K231" i="9"/>
  <c r="K229" i="9"/>
  <c r="K227" i="9"/>
  <c r="K225" i="9"/>
  <c r="K223" i="9"/>
  <c r="K221" i="9"/>
  <c r="K219" i="9"/>
  <c r="K217" i="9"/>
  <c r="K215" i="9"/>
  <c r="K213" i="9"/>
  <c r="K211" i="9"/>
  <c r="K209" i="9"/>
  <c r="K207" i="9"/>
  <c r="K205" i="9"/>
  <c r="K203" i="9"/>
  <c r="K201" i="9"/>
  <c r="K199" i="9"/>
  <c r="K197" i="9"/>
  <c r="K195" i="9"/>
  <c r="K193" i="9"/>
  <c r="K191" i="9"/>
  <c r="K189" i="9"/>
  <c r="K187" i="9"/>
  <c r="K185" i="9"/>
  <c r="K183" i="9"/>
  <c r="K181" i="9"/>
  <c r="K179" i="9"/>
  <c r="K177" i="9"/>
  <c r="K175" i="9"/>
  <c r="K173" i="9"/>
  <c r="K171" i="9"/>
  <c r="K169" i="9"/>
  <c r="K167" i="9"/>
  <c r="K165" i="9"/>
  <c r="K163" i="9"/>
  <c r="K161" i="9"/>
  <c r="K159" i="9"/>
  <c r="K157" i="9"/>
  <c r="K155" i="9"/>
  <c r="K153" i="9"/>
  <c r="K151" i="9"/>
  <c r="K149" i="9"/>
  <c r="K147" i="9"/>
  <c r="K145" i="9"/>
  <c r="K143" i="9"/>
  <c r="K141" i="9"/>
  <c r="K139" i="9"/>
  <c r="K137" i="9"/>
  <c r="K135" i="9"/>
  <c r="K133" i="9"/>
  <c r="K131" i="9"/>
  <c r="K129" i="9"/>
  <c r="K127" i="9"/>
  <c r="K125" i="9"/>
  <c r="K123" i="9"/>
  <c r="K121" i="9"/>
  <c r="K119" i="9"/>
  <c r="K117" i="9"/>
  <c r="K115" i="9"/>
  <c r="K113" i="9"/>
  <c r="K8" i="9"/>
  <c r="K10" i="9"/>
  <c r="K12" i="9"/>
  <c r="K14" i="9"/>
  <c r="K16" i="9"/>
  <c r="K18" i="9"/>
  <c r="K20" i="9"/>
  <c r="K22" i="9"/>
  <c r="K24" i="9"/>
  <c r="K26" i="9"/>
  <c r="K28" i="9"/>
  <c r="K30" i="9"/>
  <c r="K32" i="9"/>
  <c r="K34" i="9"/>
  <c r="K36" i="9"/>
  <c r="K38" i="9"/>
  <c r="K40" i="9"/>
  <c r="K42" i="9"/>
  <c r="K44" i="9"/>
  <c r="K46" i="9"/>
  <c r="K48" i="9"/>
  <c r="K50" i="9"/>
  <c r="K52" i="9"/>
  <c r="K54" i="9"/>
  <c r="K56" i="9"/>
  <c r="K58" i="9"/>
  <c r="K60" i="9"/>
  <c r="K62" i="9"/>
  <c r="K64" i="9"/>
  <c r="K66" i="9"/>
  <c r="K68" i="9"/>
  <c r="K70" i="9"/>
  <c r="K72" i="9"/>
  <c r="K74" i="9"/>
  <c r="K76" i="9"/>
  <c r="K78" i="9"/>
  <c r="K80" i="9"/>
  <c r="K82" i="9"/>
  <c r="K84" i="9"/>
  <c r="K86" i="9"/>
  <c r="K88" i="9"/>
  <c r="K90" i="9"/>
  <c r="K92" i="9"/>
  <c r="K94" i="9"/>
  <c r="K96" i="9"/>
  <c r="K98" i="9"/>
  <c r="K100" i="9"/>
  <c r="K102" i="9"/>
  <c r="K104" i="9"/>
  <c r="K106" i="9"/>
  <c r="K108" i="9"/>
  <c r="K110" i="9"/>
  <c r="K112" i="9"/>
  <c r="L116" i="9"/>
  <c r="L117" i="9"/>
  <c r="K118" i="9"/>
  <c r="M120" i="9"/>
  <c r="M121" i="9"/>
  <c r="K126" i="9"/>
  <c r="M128" i="9"/>
  <c r="M129" i="9"/>
  <c r="K134" i="9"/>
  <c r="M136" i="9"/>
  <c r="M137" i="9"/>
  <c r="K142" i="9"/>
  <c r="M144" i="9"/>
  <c r="M145" i="9"/>
  <c r="K150" i="9"/>
  <c r="M152" i="9"/>
  <c r="M153" i="9"/>
  <c r="K158" i="9"/>
  <c r="M160" i="9"/>
  <c r="M161" i="9"/>
  <c r="K166" i="9"/>
  <c r="M168" i="9"/>
  <c r="M169" i="9"/>
  <c r="K174" i="9"/>
  <c r="M176" i="9"/>
  <c r="M177" i="9"/>
  <c r="K182" i="9"/>
  <c r="M184" i="9"/>
  <c r="M185" i="9"/>
  <c r="K190" i="9"/>
  <c r="M192" i="9"/>
  <c r="M193" i="9"/>
  <c r="K198" i="9"/>
  <c r="M200" i="9"/>
  <c r="M201" i="9"/>
  <c r="K206" i="9"/>
  <c r="M208" i="9"/>
  <c r="M209" i="9"/>
  <c r="K214" i="9"/>
  <c r="M216" i="9"/>
  <c r="M217" i="9"/>
  <c r="K222" i="9"/>
  <c r="M224" i="9"/>
  <c r="M225" i="9"/>
  <c r="K230" i="9"/>
  <c r="M232" i="9"/>
  <c r="M233" i="9"/>
  <c r="K238" i="9"/>
  <c r="M240" i="9"/>
  <c r="M241" i="9"/>
  <c r="K246" i="9"/>
  <c r="M248" i="9"/>
  <c r="M249" i="9"/>
  <c r="K254" i="9"/>
  <c r="M256" i="9"/>
  <c r="M257" i="9"/>
  <c r="K262" i="9"/>
  <c r="M264" i="9"/>
  <c r="M265" i="9"/>
  <c r="K270" i="9"/>
  <c r="M272" i="9"/>
  <c r="M273" i="9"/>
  <c r="K278" i="9"/>
  <c r="M280" i="9"/>
  <c r="M281" i="9"/>
  <c r="K286" i="9"/>
  <c r="M288" i="9"/>
  <c r="M289" i="9"/>
  <c r="K294" i="9"/>
  <c r="M296" i="9"/>
  <c r="M297" i="9"/>
  <c r="K302" i="9"/>
  <c r="M304" i="9"/>
  <c r="M305" i="9"/>
  <c r="K310" i="9"/>
  <c r="M312" i="9"/>
  <c r="M313" i="9"/>
  <c r="K318" i="9"/>
  <c r="M320" i="9"/>
  <c r="M321" i="9"/>
  <c r="K326" i="9"/>
  <c r="M328" i="9"/>
  <c r="M329" i="9"/>
  <c r="K334" i="9"/>
  <c r="M336" i="9"/>
  <c r="M337" i="9"/>
  <c r="K342" i="9"/>
  <c r="M344" i="9"/>
  <c r="M345" i="9"/>
  <c r="K350" i="9"/>
  <c r="M352" i="9"/>
  <c r="M353" i="9"/>
  <c r="K358" i="9"/>
  <c r="M360" i="9"/>
  <c r="M361" i="9"/>
  <c r="K366" i="9"/>
  <c r="M368" i="9"/>
  <c r="M369" i="9"/>
  <c r="K374" i="9"/>
  <c r="M376" i="9"/>
  <c r="M377" i="9"/>
  <c r="K382" i="9"/>
  <c r="M384" i="9"/>
  <c r="M385" i="9"/>
  <c r="K390" i="9"/>
  <c r="M392" i="9"/>
  <c r="M393" i="9"/>
  <c r="K398" i="9"/>
  <c r="M400" i="9"/>
  <c r="M401" i="9"/>
  <c r="K406" i="9"/>
  <c r="M408" i="9"/>
  <c r="M409" i="9"/>
  <c r="K414" i="9"/>
  <c r="M416" i="9"/>
  <c r="M417" i="9"/>
  <c r="K422" i="9"/>
  <c r="M424" i="9"/>
  <c r="M425" i="9"/>
  <c r="K430" i="9"/>
  <c r="M432" i="9"/>
  <c r="M433" i="9"/>
  <c r="K438" i="9"/>
  <c r="M440" i="9"/>
  <c r="M441" i="9"/>
  <c r="K446" i="9"/>
  <c r="M448" i="9"/>
  <c r="M449" i="9"/>
  <c r="K454" i="9"/>
  <c r="M455" i="9"/>
  <c r="B450" i="11"/>
  <c r="O450" i="10"/>
  <c r="K450" i="10"/>
  <c r="G450" i="10"/>
  <c r="N450" i="10"/>
  <c r="F450" i="10"/>
  <c r="R450" i="10"/>
  <c r="M450" i="10"/>
  <c r="E450" i="10"/>
  <c r="A450" i="10"/>
  <c r="L450" i="10"/>
  <c r="H450" i="10"/>
  <c r="M459" i="9"/>
  <c r="B454" i="11"/>
  <c r="N454" i="10"/>
  <c r="R454" i="10"/>
  <c r="L454" i="10"/>
  <c r="G454" i="10"/>
  <c r="K454" i="10"/>
  <c r="F454" i="10"/>
  <c r="O454" i="10"/>
  <c r="E454" i="10"/>
  <c r="A454" i="10"/>
  <c r="M454" i="10"/>
  <c r="H454" i="10"/>
  <c r="M463" i="9"/>
  <c r="A458" i="10"/>
  <c r="M467" i="9"/>
  <c r="B462" i="11"/>
  <c r="N462" i="10"/>
  <c r="F462" i="10"/>
  <c r="O462" i="10"/>
  <c r="M462" i="10"/>
  <c r="H462" i="10"/>
  <c r="R462" i="10"/>
  <c r="L462" i="10"/>
  <c r="G462" i="10"/>
  <c r="A462" i="10"/>
  <c r="K462" i="10"/>
  <c r="E462" i="10"/>
  <c r="M471" i="9"/>
  <c r="B466" i="11"/>
  <c r="N466" i="10"/>
  <c r="F466" i="10"/>
  <c r="K466" i="10"/>
  <c r="E466" i="10"/>
  <c r="O466" i="10"/>
  <c r="M466" i="10"/>
  <c r="H466" i="10"/>
  <c r="R466" i="10"/>
  <c r="L466" i="10"/>
  <c r="G466" i="10"/>
  <c r="A466" i="10"/>
  <c r="M475" i="9"/>
  <c r="B470" i="11"/>
  <c r="N470" i="10"/>
  <c r="F470" i="10"/>
  <c r="R470" i="10"/>
  <c r="M470" i="10"/>
  <c r="E470" i="10"/>
  <c r="A470" i="10"/>
  <c r="K470" i="10"/>
  <c r="G470" i="10"/>
  <c r="L470" i="10"/>
  <c r="H470" i="10"/>
  <c r="M479" i="9"/>
  <c r="B474" i="11"/>
  <c r="N474" i="10"/>
  <c r="F474" i="10"/>
  <c r="R474" i="10"/>
  <c r="M474" i="10"/>
  <c r="E474" i="10"/>
  <c r="A474" i="10"/>
  <c r="O474" i="10"/>
  <c r="K474" i="10"/>
  <c r="G474" i="10"/>
  <c r="L474" i="10"/>
  <c r="H474" i="10"/>
  <c r="M483" i="9"/>
  <c r="M487" i="9"/>
  <c r="K482" i="10"/>
  <c r="M491" i="9"/>
  <c r="B486" i="11"/>
  <c r="N486" i="10"/>
  <c r="F486" i="10"/>
  <c r="R486" i="10"/>
  <c r="M486" i="10"/>
  <c r="E486" i="10"/>
  <c r="A486" i="10"/>
  <c r="L486" i="10"/>
  <c r="H486" i="10"/>
  <c r="O486" i="10"/>
  <c r="K486" i="10"/>
  <c r="G486" i="10"/>
  <c r="M495" i="9"/>
  <c r="B490" i="11"/>
  <c r="M490" i="10"/>
  <c r="E490" i="10"/>
  <c r="L490" i="10"/>
  <c r="H490" i="10"/>
  <c r="M499" i="9"/>
  <c r="B494" i="11"/>
  <c r="F494" i="10"/>
  <c r="R494" i="10"/>
  <c r="L494" i="10"/>
  <c r="H494" i="10"/>
  <c r="K494" i="10"/>
  <c r="G494" i="10"/>
  <c r="M503" i="9"/>
  <c r="B498" i="11"/>
  <c r="N498" i="10"/>
  <c r="F498" i="10"/>
  <c r="R498" i="10"/>
  <c r="M498" i="10"/>
  <c r="E498" i="10"/>
  <c r="A498" i="10"/>
  <c r="L498" i="10"/>
  <c r="H498" i="10"/>
  <c r="O498" i="10"/>
  <c r="K498" i="10"/>
  <c r="G498" i="10"/>
  <c r="M507" i="9"/>
  <c r="N502" i="10"/>
  <c r="F502" i="10"/>
  <c r="R502" i="10"/>
  <c r="M502" i="10"/>
  <c r="E502" i="10"/>
  <c r="A502" i="10"/>
  <c r="L502" i="10"/>
  <c r="H502" i="10"/>
  <c r="O502" i="10"/>
  <c r="K502" i="10"/>
  <c r="G502" i="10"/>
  <c r="M511" i="9"/>
  <c r="N506" i="10"/>
  <c r="F506" i="10"/>
  <c r="K506" i="10"/>
  <c r="E506" i="10"/>
  <c r="O506" i="10"/>
  <c r="M506" i="10"/>
  <c r="H506" i="10"/>
  <c r="R506" i="10"/>
  <c r="L506" i="10"/>
  <c r="G506" i="10"/>
  <c r="A506" i="10"/>
  <c r="M515" i="9"/>
  <c r="N510" i="10"/>
  <c r="F510" i="10"/>
  <c r="R510" i="10"/>
  <c r="L510" i="10"/>
  <c r="G510" i="10"/>
  <c r="A510" i="10"/>
  <c r="K510" i="10"/>
  <c r="E510" i="10"/>
  <c r="O510" i="10"/>
  <c r="M510" i="10"/>
  <c r="H510" i="10"/>
  <c r="I510" i="10" s="1"/>
  <c r="J510" i="10" s="1"/>
  <c r="M519" i="9"/>
  <c r="N514" i="10"/>
  <c r="F514" i="10"/>
  <c r="H514" i="10"/>
  <c r="R514" i="10"/>
  <c r="L514" i="10"/>
  <c r="A514" i="10"/>
  <c r="K514" i="10"/>
  <c r="E514" i="10"/>
  <c r="M523" i="9"/>
  <c r="N518" i="10"/>
  <c r="F518" i="10"/>
  <c r="O518" i="10"/>
  <c r="M518" i="10"/>
  <c r="H518" i="10"/>
  <c r="R518" i="10"/>
  <c r="L518" i="10"/>
  <c r="G518" i="10"/>
  <c r="A518" i="10"/>
  <c r="K518" i="10"/>
  <c r="E518" i="10"/>
  <c r="M527" i="9"/>
  <c r="N522" i="10"/>
  <c r="F522" i="10"/>
  <c r="E522" i="10"/>
  <c r="O522" i="10"/>
  <c r="M522" i="10"/>
  <c r="L522" i="10"/>
  <c r="G522" i="10"/>
  <c r="M531" i="9"/>
  <c r="N526" i="10"/>
  <c r="F526" i="10"/>
  <c r="R526" i="10"/>
  <c r="L526" i="10"/>
  <c r="G526" i="10"/>
  <c r="A526" i="10"/>
  <c r="E526" i="10"/>
  <c r="O526" i="10"/>
  <c r="M526" i="10"/>
  <c r="H526" i="10"/>
  <c r="M535" i="9"/>
  <c r="N530" i="10"/>
  <c r="F530" i="10"/>
  <c r="M530" i="10"/>
  <c r="H530" i="10"/>
  <c r="R530" i="10"/>
  <c r="L530" i="10"/>
  <c r="G530" i="10"/>
  <c r="A530" i="10"/>
  <c r="K530" i="10"/>
  <c r="E530" i="10"/>
  <c r="O530" i="10"/>
  <c r="M539" i="9"/>
  <c r="N534" i="10"/>
  <c r="F534" i="10"/>
  <c r="H534" i="10"/>
  <c r="R534" i="10"/>
  <c r="G534" i="10"/>
  <c r="A534" i="10"/>
  <c r="K534" i="10"/>
  <c r="M543" i="9"/>
  <c r="N538" i="10"/>
  <c r="F538" i="10"/>
  <c r="R538" i="10"/>
  <c r="M538" i="10"/>
  <c r="E538" i="10"/>
  <c r="A538" i="10"/>
  <c r="L538" i="10"/>
  <c r="K538" i="10"/>
  <c r="H538" i="10"/>
  <c r="O538" i="10"/>
  <c r="G538" i="10"/>
  <c r="M547" i="9"/>
  <c r="M551" i="9"/>
  <c r="N546" i="10"/>
  <c r="F546" i="10"/>
  <c r="R546" i="10"/>
  <c r="M546" i="10"/>
  <c r="E546" i="10"/>
  <c r="A546" i="10"/>
  <c r="L546" i="10"/>
  <c r="K546" i="10"/>
  <c r="H546" i="10"/>
  <c r="O546" i="10"/>
  <c r="G546" i="10"/>
  <c r="M555" i="9"/>
  <c r="N550" i="10"/>
  <c r="F550" i="10"/>
  <c r="R550" i="10"/>
  <c r="M550" i="10"/>
  <c r="E550" i="10"/>
  <c r="A550" i="10"/>
  <c r="H550" i="10"/>
  <c r="O550" i="10"/>
  <c r="G550" i="10"/>
  <c r="L550" i="10"/>
  <c r="K550" i="10"/>
  <c r="M559" i="9"/>
  <c r="N554" i="10"/>
  <c r="R554" i="10"/>
  <c r="M554" i="10"/>
  <c r="E554" i="10"/>
  <c r="A554" i="10"/>
  <c r="L554" i="10"/>
  <c r="K554" i="10"/>
  <c r="H554" i="10"/>
  <c r="G554" i="10"/>
  <c r="M563" i="9"/>
  <c r="O558" i="10"/>
  <c r="M567" i="9"/>
  <c r="N562" i="10"/>
  <c r="F562" i="10"/>
  <c r="R562" i="10"/>
  <c r="M562" i="10"/>
  <c r="E562" i="10"/>
  <c r="A562" i="10"/>
  <c r="L562" i="10"/>
  <c r="K562" i="10"/>
  <c r="H562" i="10"/>
  <c r="O562" i="10"/>
  <c r="G562" i="10"/>
  <c r="M571" i="9"/>
  <c r="N566" i="10"/>
  <c r="F566" i="10"/>
  <c r="R566" i="10"/>
  <c r="M566" i="10"/>
  <c r="E566" i="10"/>
  <c r="A566" i="10"/>
  <c r="H566" i="10"/>
  <c r="I566" i="10" s="1"/>
  <c r="J566" i="10" s="1"/>
  <c r="O566" i="10"/>
  <c r="G566" i="10"/>
  <c r="L566" i="10"/>
  <c r="K566" i="10"/>
  <c r="M800" i="9"/>
  <c r="Y28" i="10"/>
  <c r="Y27" i="10"/>
  <c r="I699" i="10"/>
  <c r="J699" i="10" s="1"/>
  <c r="P699" i="10" s="1"/>
  <c r="I695" i="10"/>
  <c r="J695" i="10" s="1"/>
  <c r="P695" i="10" s="1"/>
  <c r="I691" i="10"/>
  <c r="J691" i="10" s="1"/>
  <c r="P691" i="10" s="1"/>
  <c r="I687" i="10"/>
  <c r="J687" i="10" s="1"/>
  <c r="P687" i="10" s="1"/>
  <c r="I683" i="10"/>
  <c r="J683" i="10" s="1"/>
  <c r="P683" i="10" s="1"/>
  <c r="I679" i="10"/>
  <c r="J679" i="10" s="1"/>
  <c r="P679" i="10" s="1"/>
  <c r="I675" i="10"/>
  <c r="J675" i="10" s="1"/>
  <c r="P675" i="10" s="1"/>
  <c r="K13" i="11"/>
  <c r="I659" i="10"/>
  <c r="J659" i="10" s="1"/>
  <c r="P659" i="10" s="1"/>
  <c r="I663" i="10"/>
  <c r="J663" i="10" s="1"/>
  <c r="P663" i="10" s="1"/>
  <c r="I651" i="10"/>
  <c r="J651" i="10" s="1"/>
  <c r="P651" i="10" s="1"/>
  <c r="I667" i="10"/>
  <c r="J667" i="10" s="1"/>
  <c r="P667" i="10" s="1"/>
  <c r="I671" i="10"/>
  <c r="J671" i="10" s="1"/>
  <c r="P671" i="10" s="1"/>
  <c r="I655" i="10"/>
  <c r="J655" i="10" s="1"/>
  <c r="P655" i="10" s="1"/>
  <c r="I639" i="10"/>
  <c r="J639" i="10" s="1"/>
  <c r="P639" i="10" s="1"/>
  <c r="I631" i="10"/>
  <c r="J631" i="10" s="1"/>
  <c r="P631" i="10" s="1"/>
  <c r="V19" i="10"/>
  <c r="T11" i="10" s="1"/>
  <c r="Y29" i="10"/>
  <c r="Y30" i="10"/>
  <c r="K9" i="11"/>
  <c r="L15" i="11"/>
  <c r="Z23" i="10"/>
  <c r="Y32" i="10" s="1"/>
  <c r="AA25" i="10"/>
  <c r="AE25" i="10"/>
  <c r="V11" i="10"/>
  <c r="V18" i="10" s="1"/>
  <c r="AA23" i="10"/>
  <c r="R567" i="10"/>
  <c r="M567" i="10"/>
  <c r="E567" i="10"/>
  <c r="A567" i="10"/>
  <c r="L567" i="10"/>
  <c r="H567" i="10"/>
  <c r="I567" i="10" s="1"/>
  <c r="J567" i="10" s="1"/>
  <c r="G567" i="10"/>
  <c r="O567" i="10"/>
  <c r="I574" i="10"/>
  <c r="J574" i="10" s="1"/>
  <c r="P574" i="10" s="1"/>
  <c r="I578" i="10"/>
  <c r="J578" i="10" s="1"/>
  <c r="P578" i="10" s="1"/>
  <c r="I582" i="10"/>
  <c r="J582" i="10" s="1"/>
  <c r="P582" i="10" s="1"/>
  <c r="I598" i="10"/>
  <c r="J598" i="10" s="1"/>
  <c r="P598" i="10" s="1"/>
  <c r="I614" i="10"/>
  <c r="J614" i="10" s="1"/>
  <c r="P614" i="10" s="1"/>
  <c r="K567" i="10"/>
  <c r="L568" i="10"/>
  <c r="H568" i="10"/>
  <c r="O568" i="10"/>
  <c r="K568" i="10"/>
  <c r="G568" i="10"/>
  <c r="F568" i="10"/>
  <c r="N568" i="10"/>
  <c r="R571" i="10"/>
  <c r="M571" i="10"/>
  <c r="E571" i="10"/>
  <c r="A571" i="10"/>
  <c r="L571" i="10"/>
  <c r="H571" i="10"/>
  <c r="I571" i="10" s="1"/>
  <c r="J571" i="10" s="1"/>
  <c r="O571" i="10"/>
  <c r="K571" i="10"/>
  <c r="G571" i="10"/>
  <c r="R575" i="10"/>
  <c r="M575" i="10"/>
  <c r="E575" i="10"/>
  <c r="A575" i="10"/>
  <c r="L575" i="10"/>
  <c r="H575" i="10"/>
  <c r="O575" i="10"/>
  <c r="K575" i="10"/>
  <c r="G575" i="10"/>
  <c r="R579" i="10"/>
  <c r="M579" i="10"/>
  <c r="E579" i="10"/>
  <c r="A579" i="10"/>
  <c r="L579" i="10"/>
  <c r="H579" i="10"/>
  <c r="O579" i="10"/>
  <c r="K579" i="10"/>
  <c r="G579" i="10"/>
  <c r="I622" i="10"/>
  <c r="J622" i="10" s="1"/>
  <c r="P622" i="10" s="1"/>
  <c r="I627" i="10"/>
  <c r="J627" i="10" s="1"/>
  <c r="I643" i="10"/>
  <c r="J643" i="10" s="1"/>
  <c r="F567" i="10"/>
  <c r="N567" i="10"/>
  <c r="R568" i="10"/>
  <c r="N571" i="10"/>
  <c r="N575" i="10"/>
  <c r="N579" i="10"/>
  <c r="I586" i="10"/>
  <c r="J586" i="10" s="1"/>
  <c r="P586" i="10" s="1"/>
  <c r="I602" i="10"/>
  <c r="J602" i="10" s="1"/>
  <c r="P602" i="10" s="1"/>
  <c r="I618" i="10"/>
  <c r="J618" i="10" s="1"/>
  <c r="P618" i="10" s="1"/>
  <c r="F583" i="10"/>
  <c r="N583" i="10"/>
  <c r="F587" i="10"/>
  <c r="N587" i="10"/>
  <c r="F591" i="10"/>
  <c r="N591" i="10"/>
  <c r="F595" i="10"/>
  <c r="N595" i="10"/>
  <c r="F599" i="10"/>
  <c r="N599" i="10"/>
  <c r="F603" i="10"/>
  <c r="N603" i="10"/>
  <c r="F607" i="10"/>
  <c r="N607" i="10"/>
  <c r="F611" i="10"/>
  <c r="N611" i="10"/>
  <c r="F615" i="10"/>
  <c r="N615" i="10"/>
  <c r="F619" i="10"/>
  <c r="N619" i="10"/>
  <c r="F623" i="10"/>
  <c r="O623" i="10"/>
  <c r="L625" i="10"/>
  <c r="H625" i="10"/>
  <c r="I625" i="10" s="1"/>
  <c r="J625" i="10" s="1"/>
  <c r="F625" i="10"/>
  <c r="K625" i="10"/>
  <c r="R625" i="10"/>
  <c r="O630" i="10"/>
  <c r="K630" i="10"/>
  <c r="G630" i="10"/>
  <c r="F630" i="10"/>
  <c r="L630" i="10"/>
  <c r="R630" i="10"/>
  <c r="L633" i="10"/>
  <c r="H633" i="10"/>
  <c r="I633" i="10" s="1"/>
  <c r="J633" i="10" s="1"/>
  <c r="F633" i="10"/>
  <c r="K633" i="10"/>
  <c r="R633" i="10"/>
  <c r="O638" i="10"/>
  <c r="K638" i="10"/>
  <c r="G638" i="10"/>
  <c r="F638" i="10"/>
  <c r="L638" i="10"/>
  <c r="R638" i="10"/>
  <c r="L641" i="10"/>
  <c r="H641" i="10"/>
  <c r="F641" i="10"/>
  <c r="K641" i="10"/>
  <c r="R641" i="10"/>
  <c r="O646" i="10"/>
  <c r="K646" i="10"/>
  <c r="G646" i="10"/>
  <c r="F646" i="10"/>
  <c r="L646" i="10"/>
  <c r="R646" i="10"/>
  <c r="R652" i="10"/>
  <c r="M652" i="10"/>
  <c r="E652" i="10"/>
  <c r="A652" i="10"/>
  <c r="O652" i="10"/>
  <c r="K652" i="10"/>
  <c r="G652" i="10"/>
  <c r="H652" i="10"/>
  <c r="I652" i="10" s="1"/>
  <c r="J652" i="10" s="1"/>
  <c r="O654" i="10"/>
  <c r="K654" i="10"/>
  <c r="G654" i="10"/>
  <c r="R654" i="10"/>
  <c r="M654" i="10"/>
  <c r="E654" i="10"/>
  <c r="A654" i="10"/>
  <c r="H654" i="10"/>
  <c r="I654" i="10" s="1"/>
  <c r="J654" i="10" s="1"/>
  <c r="O666" i="10"/>
  <c r="K666" i="10"/>
  <c r="G666" i="10"/>
  <c r="R666" i="10"/>
  <c r="M666" i="10"/>
  <c r="E666" i="10"/>
  <c r="A666" i="10"/>
  <c r="L666" i="10"/>
  <c r="H666" i="10"/>
  <c r="I666" i="10" s="1"/>
  <c r="J666" i="10" s="1"/>
  <c r="N8" i="11"/>
  <c r="F572" i="10"/>
  <c r="N572" i="10"/>
  <c r="F576" i="10"/>
  <c r="N576" i="10"/>
  <c r="F580" i="10"/>
  <c r="N580" i="10"/>
  <c r="G583" i="10"/>
  <c r="K583" i="10"/>
  <c r="O583" i="10"/>
  <c r="F584" i="10"/>
  <c r="N584" i="10"/>
  <c r="G587" i="10"/>
  <c r="K587" i="10"/>
  <c r="O587" i="10"/>
  <c r="F588" i="10"/>
  <c r="N588" i="10"/>
  <c r="G591" i="10"/>
  <c r="K591" i="10"/>
  <c r="O591" i="10"/>
  <c r="F592" i="10"/>
  <c r="N592" i="10"/>
  <c r="G595" i="10"/>
  <c r="K595" i="10"/>
  <c r="O595" i="10"/>
  <c r="F596" i="10"/>
  <c r="N596" i="10"/>
  <c r="G599" i="10"/>
  <c r="K599" i="10"/>
  <c r="O599" i="10"/>
  <c r="F600" i="10"/>
  <c r="N600" i="10"/>
  <c r="G603" i="10"/>
  <c r="K603" i="10"/>
  <c r="O603" i="10"/>
  <c r="F604" i="10"/>
  <c r="N604" i="10"/>
  <c r="G607" i="10"/>
  <c r="K607" i="10"/>
  <c r="O607" i="10"/>
  <c r="F608" i="10"/>
  <c r="N608" i="10"/>
  <c r="G611" i="10"/>
  <c r="K611" i="10"/>
  <c r="O611" i="10"/>
  <c r="F612" i="10"/>
  <c r="N612" i="10"/>
  <c r="G615" i="10"/>
  <c r="K615" i="10"/>
  <c r="O615" i="10"/>
  <c r="F616" i="10"/>
  <c r="N616" i="10"/>
  <c r="G619" i="10"/>
  <c r="K619" i="10"/>
  <c r="O619" i="10"/>
  <c r="F620" i="10"/>
  <c r="N620" i="10"/>
  <c r="G623" i="10"/>
  <c r="K623" i="10"/>
  <c r="G625" i="10"/>
  <c r="M625" i="10"/>
  <c r="R628" i="10"/>
  <c r="M628" i="10"/>
  <c r="E628" i="10"/>
  <c r="A628" i="10"/>
  <c r="G628" i="10"/>
  <c r="L628" i="10"/>
  <c r="H630" i="10"/>
  <c r="M630" i="10"/>
  <c r="G633" i="10"/>
  <c r="M633" i="10"/>
  <c r="R636" i="10"/>
  <c r="M636" i="10"/>
  <c r="E636" i="10"/>
  <c r="A636" i="10"/>
  <c r="G636" i="10"/>
  <c r="L636" i="10"/>
  <c r="H638" i="10"/>
  <c r="M638" i="10"/>
  <c r="G641" i="10"/>
  <c r="M641" i="10"/>
  <c r="R644" i="10"/>
  <c r="M644" i="10"/>
  <c r="E644" i="10"/>
  <c r="A644" i="10"/>
  <c r="G644" i="10"/>
  <c r="L644" i="10"/>
  <c r="H646" i="10"/>
  <c r="I646" i="10" s="1"/>
  <c r="J646" i="10" s="1"/>
  <c r="M646" i="10"/>
  <c r="O662" i="10"/>
  <c r="K662" i="10"/>
  <c r="G662" i="10"/>
  <c r="R662" i="10"/>
  <c r="M662" i="10"/>
  <c r="E662" i="10"/>
  <c r="A662" i="10"/>
  <c r="L662" i="10"/>
  <c r="H662" i="10"/>
  <c r="F569" i="10"/>
  <c r="N569" i="10"/>
  <c r="G572" i="10"/>
  <c r="K572" i="10"/>
  <c r="O572" i="10"/>
  <c r="F573" i="10"/>
  <c r="N573" i="10"/>
  <c r="G576" i="10"/>
  <c r="K576" i="10"/>
  <c r="O576" i="10"/>
  <c r="F577" i="10"/>
  <c r="N577" i="10"/>
  <c r="G580" i="10"/>
  <c r="K580" i="10"/>
  <c r="O580" i="10"/>
  <c r="F581" i="10"/>
  <c r="N581" i="10"/>
  <c r="H583" i="10"/>
  <c r="I583" i="10" s="1"/>
  <c r="J583" i="10" s="1"/>
  <c r="L583" i="10"/>
  <c r="G584" i="10"/>
  <c r="K584" i="10"/>
  <c r="O584" i="10"/>
  <c r="F585" i="10"/>
  <c r="N585" i="10"/>
  <c r="H587" i="10"/>
  <c r="I587" i="10" s="1"/>
  <c r="J587" i="10" s="1"/>
  <c r="L587" i="10"/>
  <c r="G588" i="10"/>
  <c r="K588" i="10"/>
  <c r="O588" i="10"/>
  <c r="F589" i="10"/>
  <c r="N589" i="10"/>
  <c r="H591" i="10"/>
  <c r="L591" i="10"/>
  <c r="G592" i="10"/>
  <c r="K592" i="10"/>
  <c r="O592" i="10"/>
  <c r="F593" i="10"/>
  <c r="N593" i="10"/>
  <c r="H595" i="10"/>
  <c r="L595" i="10"/>
  <c r="G596" i="10"/>
  <c r="K596" i="10"/>
  <c r="O596" i="10"/>
  <c r="F597" i="10"/>
  <c r="N597" i="10"/>
  <c r="H599" i="10"/>
  <c r="I599" i="10" s="1"/>
  <c r="J599" i="10" s="1"/>
  <c r="L599" i="10"/>
  <c r="G600" i="10"/>
  <c r="K600" i="10"/>
  <c r="O600" i="10"/>
  <c r="F601" i="10"/>
  <c r="N601" i="10"/>
  <c r="H603" i="10"/>
  <c r="I603" i="10" s="1"/>
  <c r="J603" i="10" s="1"/>
  <c r="L603" i="10"/>
  <c r="G604" i="10"/>
  <c r="K604" i="10"/>
  <c r="O604" i="10"/>
  <c r="F605" i="10"/>
  <c r="N605" i="10"/>
  <c r="H607" i="10"/>
  <c r="L607" i="10"/>
  <c r="G608" i="10"/>
  <c r="K608" i="10"/>
  <c r="O608" i="10"/>
  <c r="F609" i="10"/>
  <c r="N609" i="10"/>
  <c r="H611" i="10"/>
  <c r="L611" i="10"/>
  <c r="G612" i="10"/>
  <c r="K612" i="10"/>
  <c r="O612" i="10"/>
  <c r="F613" i="10"/>
  <c r="N613" i="10"/>
  <c r="H615" i="10"/>
  <c r="I615" i="10" s="1"/>
  <c r="J615" i="10" s="1"/>
  <c r="L615" i="10"/>
  <c r="G616" i="10"/>
  <c r="K616" i="10"/>
  <c r="O616" i="10"/>
  <c r="F617" i="10"/>
  <c r="N617" i="10"/>
  <c r="H619" i="10"/>
  <c r="I619" i="10" s="1"/>
  <c r="J619" i="10" s="1"/>
  <c r="L619" i="10"/>
  <c r="G620" i="10"/>
  <c r="K620" i="10"/>
  <c r="O620" i="10"/>
  <c r="F621" i="10"/>
  <c r="N621" i="10"/>
  <c r="H623" i="10"/>
  <c r="L623" i="10"/>
  <c r="R623" i="10"/>
  <c r="N625" i="10"/>
  <c r="O626" i="10"/>
  <c r="K626" i="10"/>
  <c r="G626" i="10"/>
  <c r="F626" i="10"/>
  <c r="L626" i="10"/>
  <c r="R626" i="10"/>
  <c r="H628" i="10"/>
  <c r="I628" i="10" s="1"/>
  <c r="J628" i="10" s="1"/>
  <c r="N628" i="10"/>
  <c r="L629" i="10"/>
  <c r="H629" i="10"/>
  <c r="F629" i="10"/>
  <c r="K629" i="10"/>
  <c r="R629" i="10"/>
  <c r="N630" i="10"/>
  <c r="N633" i="10"/>
  <c r="O634" i="10"/>
  <c r="K634" i="10"/>
  <c r="G634" i="10"/>
  <c r="F634" i="10"/>
  <c r="L634" i="10"/>
  <c r="R634" i="10"/>
  <c r="H636" i="10"/>
  <c r="I636" i="10" s="1"/>
  <c r="J636" i="10" s="1"/>
  <c r="N636" i="10"/>
  <c r="L637" i="10"/>
  <c r="H637" i="10"/>
  <c r="F637" i="10"/>
  <c r="K637" i="10"/>
  <c r="R637" i="10"/>
  <c r="N638" i="10"/>
  <c r="N641" i="10"/>
  <c r="O642" i="10"/>
  <c r="K642" i="10"/>
  <c r="G642" i="10"/>
  <c r="F642" i="10"/>
  <c r="L642" i="10"/>
  <c r="R642" i="10"/>
  <c r="H644" i="10"/>
  <c r="I644" i="10" s="1"/>
  <c r="J644" i="10" s="1"/>
  <c r="N644" i="10"/>
  <c r="L645" i="10"/>
  <c r="H645" i="10"/>
  <c r="F645" i="10"/>
  <c r="K645" i="10"/>
  <c r="R645" i="10"/>
  <c r="N646" i="10"/>
  <c r="O650" i="10"/>
  <c r="K650" i="10"/>
  <c r="G650" i="10"/>
  <c r="R650" i="10"/>
  <c r="M650" i="10"/>
  <c r="E650" i="10"/>
  <c r="A650" i="10"/>
  <c r="H650" i="10"/>
  <c r="L652" i="10"/>
  <c r="L654" i="10"/>
  <c r="R656" i="10"/>
  <c r="M656" i="10"/>
  <c r="E656" i="10"/>
  <c r="A656" i="10"/>
  <c r="O656" i="10"/>
  <c r="K656" i="10"/>
  <c r="G656" i="10"/>
  <c r="H656" i="10"/>
  <c r="I656" i="10" s="1"/>
  <c r="J656" i="10" s="1"/>
  <c r="O658" i="10"/>
  <c r="K658" i="10"/>
  <c r="G658" i="10"/>
  <c r="R658" i="10"/>
  <c r="M658" i="10"/>
  <c r="E658" i="10"/>
  <c r="A658" i="10"/>
  <c r="L658" i="10"/>
  <c r="H658" i="10"/>
  <c r="I658" i="10" s="1"/>
  <c r="J658" i="10" s="1"/>
  <c r="G569" i="10"/>
  <c r="K569" i="10"/>
  <c r="I569" i="10" s="1"/>
  <c r="J569" i="10" s="1"/>
  <c r="P569" i="10" s="1"/>
  <c r="F570" i="10"/>
  <c r="H572" i="10"/>
  <c r="I572" i="10" s="1"/>
  <c r="J572" i="10" s="1"/>
  <c r="G573" i="10"/>
  <c r="K573" i="10"/>
  <c r="I573" i="10" s="1"/>
  <c r="J573" i="10" s="1"/>
  <c r="P573" i="10" s="1"/>
  <c r="F574" i="10"/>
  <c r="H576" i="10"/>
  <c r="G577" i="10"/>
  <c r="K577" i="10"/>
  <c r="F578" i="10"/>
  <c r="H580" i="10"/>
  <c r="I580" i="10" s="1"/>
  <c r="J580" i="10" s="1"/>
  <c r="G581" i="10"/>
  <c r="K581" i="10"/>
  <c r="I581" i="10" s="1"/>
  <c r="J581" i="10" s="1"/>
  <c r="P581" i="10" s="1"/>
  <c r="F582" i="10"/>
  <c r="A583" i="10"/>
  <c r="E583" i="10"/>
  <c r="M583" i="10"/>
  <c r="H584" i="10"/>
  <c r="I584" i="10" s="1"/>
  <c r="J584" i="10" s="1"/>
  <c r="G585" i="10"/>
  <c r="K585" i="10"/>
  <c r="F586" i="10"/>
  <c r="A587" i="10"/>
  <c r="E587" i="10"/>
  <c r="M587" i="10"/>
  <c r="H588" i="10"/>
  <c r="I588" i="10" s="1"/>
  <c r="J588" i="10" s="1"/>
  <c r="G589" i="10"/>
  <c r="K589" i="10"/>
  <c r="I589" i="10" s="1"/>
  <c r="J589" i="10" s="1"/>
  <c r="P589" i="10" s="1"/>
  <c r="F590" i="10"/>
  <c r="A591" i="10"/>
  <c r="E591" i="10"/>
  <c r="M591" i="10"/>
  <c r="H592" i="10"/>
  <c r="G593" i="10"/>
  <c r="K593" i="10"/>
  <c r="F594" i="10"/>
  <c r="A595" i="10"/>
  <c r="E595" i="10"/>
  <c r="M595" i="10"/>
  <c r="H596" i="10"/>
  <c r="I596" i="10" s="1"/>
  <c r="J596" i="10" s="1"/>
  <c r="G597" i="10"/>
  <c r="K597" i="10"/>
  <c r="I597" i="10" s="1"/>
  <c r="J597" i="10" s="1"/>
  <c r="P597" i="10" s="1"/>
  <c r="F598" i="10"/>
  <c r="A599" i="10"/>
  <c r="E599" i="10"/>
  <c r="M599" i="10"/>
  <c r="H600" i="10"/>
  <c r="I600" i="10" s="1"/>
  <c r="J600" i="10" s="1"/>
  <c r="G601" i="10"/>
  <c r="K601" i="10"/>
  <c r="F602" i="10"/>
  <c r="A603" i="10"/>
  <c r="E603" i="10"/>
  <c r="M603" i="10"/>
  <c r="H604" i="10"/>
  <c r="I604" i="10" s="1"/>
  <c r="J604" i="10" s="1"/>
  <c r="G605" i="10"/>
  <c r="K605" i="10"/>
  <c r="I605" i="10" s="1"/>
  <c r="J605" i="10" s="1"/>
  <c r="P605" i="10" s="1"/>
  <c r="F606" i="10"/>
  <c r="A607" i="10"/>
  <c r="E607" i="10"/>
  <c r="M607" i="10"/>
  <c r="H608" i="10"/>
  <c r="G609" i="10"/>
  <c r="K609" i="10"/>
  <c r="F610" i="10"/>
  <c r="A611" i="10"/>
  <c r="E611" i="10"/>
  <c r="M611" i="10"/>
  <c r="H612" i="10"/>
  <c r="I612" i="10" s="1"/>
  <c r="J612" i="10" s="1"/>
  <c r="G613" i="10"/>
  <c r="K613" i="10"/>
  <c r="I613" i="10" s="1"/>
  <c r="J613" i="10" s="1"/>
  <c r="P613" i="10" s="1"/>
  <c r="F614" i="10"/>
  <c r="A615" i="10"/>
  <c r="E615" i="10"/>
  <c r="M615" i="10"/>
  <c r="H616" i="10"/>
  <c r="I616" i="10" s="1"/>
  <c r="J616" i="10" s="1"/>
  <c r="G617" i="10"/>
  <c r="K617" i="10"/>
  <c r="F618" i="10"/>
  <c r="A619" i="10"/>
  <c r="E619" i="10"/>
  <c r="M619" i="10"/>
  <c r="H620" i="10"/>
  <c r="I620" i="10" s="1"/>
  <c r="J620" i="10" s="1"/>
  <c r="G621" i="10"/>
  <c r="K621" i="10"/>
  <c r="I621" i="10" s="1"/>
  <c r="J621" i="10" s="1"/>
  <c r="P621" i="10" s="1"/>
  <c r="F622" i="10"/>
  <c r="A623" i="10"/>
  <c r="E623" i="10"/>
  <c r="M623" i="10"/>
  <c r="R624" i="10"/>
  <c r="M624" i="10"/>
  <c r="I624" i="10"/>
  <c r="J624" i="10" s="1"/>
  <c r="P624" i="10" s="1"/>
  <c r="E624" i="10"/>
  <c r="A624" i="10"/>
  <c r="G624" i="10"/>
  <c r="L624" i="10"/>
  <c r="A625" i="10"/>
  <c r="E625" i="10"/>
  <c r="O625" i="10"/>
  <c r="H626" i="10"/>
  <c r="I626" i="10" s="1"/>
  <c r="J626" i="10" s="1"/>
  <c r="M626" i="10"/>
  <c r="O628" i="10"/>
  <c r="G629" i="10"/>
  <c r="M629" i="10"/>
  <c r="A630" i="10"/>
  <c r="E630" i="10"/>
  <c r="R632" i="10"/>
  <c r="M632" i="10"/>
  <c r="I632" i="10"/>
  <c r="J632" i="10" s="1"/>
  <c r="P632" i="10" s="1"/>
  <c r="E632" i="10"/>
  <c r="A632" i="10"/>
  <c r="G632" i="10"/>
  <c r="L632" i="10"/>
  <c r="A633" i="10"/>
  <c r="E633" i="10"/>
  <c r="O633" i="10"/>
  <c r="H634" i="10"/>
  <c r="I634" i="10" s="1"/>
  <c r="J634" i="10" s="1"/>
  <c r="M634" i="10"/>
  <c r="O636" i="10"/>
  <c r="G637" i="10"/>
  <c r="M637" i="10"/>
  <c r="A638" i="10"/>
  <c r="E638" i="10"/>
  <c r="R640" i="10"/>
  <c r="M640" i="10"/>
  <c r="I640" i="10"/>
  <c r="J640" i="10" s="1"/>
  <c r="P640" i="10" s="1"/>
  <c r="E640" i="10"/>
  <c r="A640" i="10"/>
  <c r="G640" i="10"/>
  <c r="L640" i="10"/>
  <c r="A641" i="10"/>
  <c r="E641" i="10"/>
  <c r="O641" i="10"/>
  <c r="H642" i="10"/>
  <c r="M642" i="10"/>
  <c r="O644" i="10"/>
  <c r="G645" i="10"/>
  <c r="M645" i="10"/>
  <c r="A646" i="10"/>
  <c r="E646" i="10"/>
  <c r="R648" i="10"/>
  <c r="M648" i="10"/>
  <c r="I648" i="10"/>
  <c r="J648" i="10" s="1"/>
  <c r="P648" i="10" s="1"/>
  <c r="E648" i="10"/>
  <c r="A648" i="10"/>
  <c r="G648" i="10"/>
  <c r="L648" i="10"/>
  <c r="F652" i="10"/>
  <c r="N652" i="10"/>
  <c r="F654" i="10"/>
  <c r="N654" i="10"/>
  <c r="N658" i="10"/>
  <c r="F666" i="10"/>
  <c r="O670" i="10"/>
  <c r="K670" i="10"/>
  <c r="G670" i="10"/>
  <c r="R670" i="10"/>
  <c r="M670" i="10"/>
  <c r="E670" i="10"/>
  <c r="A670" i="10"/>
  <c r="L670" i="10"/>
  <c r="H670" i="10"/>
  <c r="F660" i="10"/>
  <c r="N660" i="10"/>
  <c r="F664" i="10"/>
  <c r="N664" i="10"/>
  <c r="F668" i="10"/>
  <c r="N668" i="10"/>
  <c r="F672" i="10"/>
  <c r="N672" i="10"/>
  <c r="H674" i="10"/>
  <c r="L674" i="10"/>
  <c r="F676" i="10"/>
  <c r="N676" i="10"/>
  <c r="H678" i="10"/>
  <c r="L678" i="10"/>
  <c r="F680" i="10"/>
  <c r="N680" i="10"/>
  <c r="H682" i="10"/>
  <c r="L682" i="10"/>
  <c r="F684" i="10"/>
  <c r="N684" i="10"/>
  <c r="H686" i="10"/>
  <c r="L686" i="10"/>
  <c r="F688" i="10"/>
  <c r="N688" i="10"/>
  <c r="H690" i="10"/>
  <c r="L690" i="10"/>
  <c r="F692" i="10"/>
  <c r="N692" i="10"/>
  <c r="H694" i="10"/>
  <c r="L694" i="10"/>
  <c r="F696" i="10"/>
  <c r="N696" i="10"/>
  <c r="H698" i="10"/>
  <c r="L698" i="10"/>
  <c r="F700" i="10"/>
  <c r="N700" i="10"/>
  <c r="F649" i="10"/>
  <c r="N649" i="10"/>
  <c r="F653" i="10"/>
  <c r="N653" i="10"/>
  <c r="F657" i="10"/>
  <c r="N657" i="10"/>
  <c r="G660" i="10"/>
  <c r="K660" i="10"/>
  <c r="O660" i="10"/>
  <c r="F661" i="10"/>
  <c r="N661" i="10"/>
  <c r="G664" i="10"/>
  <c r="K664" i="10"/>
  <c r="I664" i="10" s="1"/>
  <c r="J664" i="10" s="1"/>
  <c r="O664" i="10"/>
  <c r="F665" i="10"/>
  <c r="N665" i="10"/>
  <c r="G668" i="10"/>
  <c r="K668" i="10"/>
  <c r="O668" i="10"/>
  <c r="F669" i="10"/>
  <c r="N669" i="10"/>
  <c r="G672" i="10"/>
  <c r="K672" i="10"/>
  <c r="I672" i="10" s="1"/>
  <c r="J672" i="10" s="1"/>
  <c r="O672" i="10"/>
  <c r="F673" i="10"/>
  <c r="N673" i="10"/>
  <c r="A674" i="10"/>
  <c r="E674" i="10"/>
  <c r="M674" i="10"/>
  <c r="R674" i="10"/>
  <c r="G676" i="10"/>
  <c r="K676" i="10"/>
  <c r="O676" i="10"/>
  <c r="F677" i="10"/>
  <c r="N677" i="10"/>
  <c r="A678" i="10"/>
  <c r="E678" i="10"/>
  <c r="M678" i="10"/>
  <c r="R678" i="10"/>
  <c r="G680" i="10"/>
  <c r="K680" i="10"/>
  <c r="O680" i="10"/>
  <c r="F681" i="10"/>
  <c r="N681" i="10"/>
  <c r="A682" i="10"/>
  <c r="E682" i="10"/>
  <c r="M682" i="10"/>
  <c r="R682" i="10"/>
  <c r="G684" i="10"/>
  <c r="K684" i="10"/>
  <c r="I684" i="10" s="1"/>
  <c r="J684" i="10" s="1"/>
  <c r="O684" i="10"/>
  <c r="F685" i="10"/>
  <c r="N685" i="10"/>
  <c r="A686" i="10"/>
  <c r="E686" i="10"/>
  <c r="M686" i="10"/>
  <c r="R686" i="10"/>
  <c r="G688" i="10"/>
  <c r="K688" i="10"/>
  <c r="I688" i="10" s="1"/>
  <c r="J688" i="10" s="1"/>
  <c r="O688" i="10"/>
  <c r="F689" i="10"/>
  <c r="N689" i="10"/>
  <c r="A690" i="10"/>
  <c r="E690" i="10"/>
  <c r="M690" i="10"/>
  <c r="R690" i="10"/>
  <c r="G692" i="10"/>
  <c r="K692" i="10"/>
  <c r="O692" i="10"/>
  <c r="F693" i="10"/>
  <c r="N693" i="10"/>
  <c r="A694" i="10"/>
  <c r="E694" i="10"/>
  <c r="M694" i="10"/>
  <c r="R694" i="10"/>
  <c r="G696" i="10"/>
  <c r="K696" i="10"/>
  <c r="O696" i="10"/>
  <c r="F697" i="10"/>
  <c r="N697" i="10"/>
  <c r="A698" i="10"/>
  <c r="E698" i="10"/>
  <c r="M698" i="10"/>
  <c r="R698" i="10"/>
  <c r="G700" i="10"/>
  <c r="K700" i="10"/>
  <c r="I700" i="10" s="1"/>
  <c r="J700" i="10" s="1"/>
  <c r="O700" i="10"/>
  <c r="F674" i="10"/>
  <c r="N674" i="10"/>
  <c r="F678" i="10"/>
  <c r="N678" i="10"/>
  <c r="F682" i="10"/>
  <c r="N682" i="10"/>
  <c r="F686" i="10"/>
  <c r="N686" i="10"/>
  <c r="F690" i="10"/>
  <c r="N690" i="10"/>
  <c r="F694" i="10"/>
  <c r="N694" i="10"/>
  <c r="F698" i="10"/>
  <c r="N698" i="10"/>
  <c r="F627" i="10"/>
  <c r="F631" i="10"/>
  <c r="F635" i="10"/>
  <c r="F639" i="10"/>
  <c r="F643" i="10"/>
  <c r="F647" i="10"/>
  <c r="H649" i="10"/>
  <c r="F651" i="10"/>
  <c r="H653" i="10"/>
  <c r="I653" i="10" s="1"/>
  <c r="J653" i="10" s="1"/>
  <c r="P653" i="10" s="1"/>
  <c r="F655" i="10"/>
  <c r="H657" i="10"/>
  <c r="I657" i="10" s="1"/>
  <c r="J657" i="10" s="1"/>
  <c r="P657" i="10" s="1"/>
  <c r="F659" i="10"/>
  <c r="A660" i="10"/>
  <c r="E660" i="10"/>
  <c r="I660" i="10"/>
  <c r="J660" i="10" s="1"/>
  <c r="M660" i="10"/>
  <c r="H661" i="10"/>
  <c r="I661" i="10" s="1"/>
  <c r="J661" i="10" s="1"/>
  <c r="P661" i="10" s="1"/>
  <c r="F663" i="10"/>
  <c r="A664" i="10"/>
  <c r="E664" i="10"/>
  <c r="M664" i="10"/>
  <c r="H665" i="10"/>
  <c r="I665" i="10" s="1"/>
  <c r="J665" i="10" s="1"/>
  <c r="P665" i="10" s="1"/>
  <c r="F667" i="10"/>
  <c r="A668" i="10"/>
  <c r="E668" i="10"/>
  <c r="I668" i="10"/>
  <c r="J668" i="10" s="1"/>
  <c r="M668" i="10"/>
  <c r="H669" i="10"/>
  <c r="I669" i="10" s="1"/>
  <c r="J669" i="10" s="1"/>
  <c r="P669" i="10" s="1"/>
  <c r="F671" i="10"/>
  <c r="A672" i="10"/>
  <c r="E672" i="10"/>
  <c r="M672" i="10"/>
  <c r="H673" i="10"/>
  <c r="I673" i="10" s="1"/>
  <c r="J673" i="10" s="1"/>
  <c r="P673" i="10" s="1"/>
  <c r="G674" i="10"/>
  <c r="K674" i="10"/>
  <c r="F675" i="10"/>
  <c r="A676" i="10"/>
  <c r="E676" i="10"/>
  <c r="M676" i="10"/>
  <c r="H677" i="10"/>
  <c r="I677" i="10" s="1"/>
  <c r="J677" i="10" s="1"/>
  <c r="P677" i="10" s="1"/>
  <c r="G678" i="10"/>
  <c r="K678" i="10"/>
  <c r="F679" i="10"/>
  <c r="A680" i="10"/>
  <c r="E680" i="10"/>
  <c r="I680" i="10"/>
  <c r="J680" i="10" s="1"/>
  <c r="M680" i="10"/>
  <c r="H681" i="10"/>
  <c r="I681" i="10" s="1"/>
  <c r="J681" i="10" s="1"/>
  <c r="P681" i="10" s="1"/>
  <c r="G682" i="10"/>
  <c r="K682" i="10"/>
  <c r="F683" i="10"/>
  <c r="A684" i="10"/>
  <c r="E684" i="10"/>
  <c r="M684" i="10"/>
  <c r="H685" i="10"/>
  <c r="I685" i="10" s="1"/>
  <c r="J685" i="10" s="1"/>
  <c r="P685" i="10" s="1"/>
  <c r="G686" i="10"/>
  <c r="K686" i="10"/>
  <c r="F687" i="10"/>
  <c r="A688" i="10"/>
  <c r="E688" i="10"/>
  <c r="M688" i="10"/>
  <c r="H689" i="10"/>
  <c r="I689" i="10" s="1"/>
  <c r="J689" i="10" s="1"/>
  <c r="P689" i="10" s="1"/>
  <c r="G690" i="10"/>
  <c r="K690" i="10"/>
  <c r="F691" i="10"/>
  <c r="A692" i="10"/>
  <c r="E692" i="10"/>
  <c r="I692" i="10"/>
  <c r="J692" i="10" s="1"/>
  <c r="M692" i="10"/>
  <c r="H693" i="10"/>
  <c r="I693" i="10" s="1"/>
  <c r="J693" i="10" s="1"/>
  <c r="P693" i="10" s="1"/>
  <c r="G694" i="10"/>
  <c r="K694" i="10"/>
  <c r="F695" i="10"/>
  <c r="A696" i="10"/>
  <c r="E696" i="10"/>
  <c r="I696" i="10"/>
  <c r="J696" i="10" s="1"/>
  <c r="M696" i="10"/>
  <c r="H697" i="10"/>
  <c r="I697" i="10" s="1"/>
  <c r="J697" i="10" s="1"/>
  <c r="P697" i="10" s="1"/>
  <c r="G698" i="10"/>
  <c r="K698" i="10"/>
  <c r="F699" i="10"/>
  <c r="A700" i="10"/>
  <c r="E700" i="10"/>
  <c r="M700" i="10"/>
  <c r="F295" i="22" l="1"/>
  <c r="F95" i="22"/>
  <c r="G95" i="22" s="1"/>
  <c r="R95" i="22" s="1"/>
  <c r="I609" i="10"/>
  <c r="J609" i="10" s="1"/>
  <c r="P609" i="10" s="1"/>
  <c r="I593" i="10"/>
  <c r="J593" i="10" s="1"/>
  <c r="P593" i="10" s="1"/>
  <c r="P643" i="10"/>
  <c r="M558" i="10"/>
  <c r="I550" i="10"/>
  <c r="J550" i="10" s="1"/>
  <c r="G542" i="10"/>
  <c r="N482" i="10"/>
  <c r="L555" i="10"/>
  <c r="M523" i="10"/>
  <c r="R507" i="10"/>
  <c r="L463" i="10"/>
  <c r="A561" i="10"/>
  <c r="M561" i="10"/>
  <c r="K561" i="10"/>
  <c r="R545" i="10"/>
  <c r="F545" i="10"/>
  <c r="O545" i="10"/>
  <c r="F529" i="10"/>
  <c r="M529" i="10"/>
  <c r="O529" i="10"/>
  <c r="F513" i="10"/>
  <c r="M513" i="10"/>
  <c r="O513" i="10"/>
  <c r="L497" i="10"/>
  <c r="R497" i="10"/>
  <c r="K497" i="10"/>
  <c r="H481" i="10"/>
  <c r="N481" i="10"/>
  <c r="B481" i="11"/>
  <c r="M465" i="10"/>
  <c r="F465" i="10"/>
  <c r="K465" i="10"/>
  <c r="R449" i="10"/>
  <c r="K449" i="10"/>
  <c r="B449" i="11"/>
  <c r="I449" i="11" s="1"/>
  <c r="K412" i="18"/>
  <c r="E101" i="18"/>
  <c r="L394" i="18"/>
  <c r="A69" i="22"/>
  <c r="B69" i="23"/>
  <c r="K287" i="22"/>
  <c r="H287" i="22" s="1"/>
  <c r="I287" i="22" s="1"/>
  <c r="F287" i="22" s="1"/>
  <c r="O297" i="22"/>
  <c r="E313" i="22"/>
  <c r="E13" i="22"/>
  <c r="K13" i="22"/>
  <c r="H13" i="22" s="1"/>
  <c r="I13" i="22" s="1"/>
  <c r="F13" i="22" s="1"/>
  <c r="X17" i="22"/>
  <c r="L325" i="22"/>
  <c r="G203" i="23"/>
  <c r="K369" i="22"/>
  <c r="B369" i="23"/>
  <c r="L205" i="22"/>
  <c r="J411" i="23"/>
  <c r="L143" i="22"/>
  <c r="B143" i="23"/>
  <c r="F87" i="23"/>
  <c r="E87" i="23" s="1"/>
  <c r="I87" i="23" s="1"/>
  <c r="B419" i="23"/>
  <c r="L419" i="22"/>
  <c r="K419" i="22"/>
  <c r="E419" i="22"/>
  <c r="I698" i="10"/>
  <c r="J698" i="10" s="1"/>
  <c r="P698" i="10" s="1"/>
  <c r="I686" i="10"/>
  <c r="J686" i="10" s="1"/>
  <c r="P686" i="10" s="1"/>
  <c r="I682" i="10"/>
  <c r="J682" i="10" s="1"/>
  <c r="P682" i="10" s="1"/>
  <c r="I577" i="10"/>
  <c r="J577" i="10" s="1"/>
  <c r="P577" i="10" s="1"/>
  <c r="I637" i="10"/>
  <c r="J637" i="10" s="1"/>
  <c r="P637" i="10" s="1"/>
  <c r="I623" i="10"/>
  <c r="J623" i="10" s="1"/>
  <c r="I607" i="10"/>
  <c r="J607" i="10" s="1"/>
  <c r="I591" i="10"/>
  <c r="J591" i="10" s="1"/>
  <c r="P591" i="10" s="1"/>
  <c r="I662" i="10"/>
  <c r="J662" i="10" s="1"/>
  <c r="I638" i="10"/>
  <c r="J638" i="10" s="1"/>
  <c r="I641" i="10"/>
  <c r="J641" i="10" s="1"/>
  <c r="I579" i="10"/>
  <c r="J579" i="10" s="1"/>
  <c r="P579" i="10" s="1"/>
  <c r="E542" i="10"/>
  <c r="L559" i="10"/>
  <c r="O527" i="10"/>
  <c r="K511" i="10"/>
  <c r="N495" i="10"/>
  <c r="I491" i="10"/>
  <c r="J491" i="10" s="1"/>
  <c r="G467" i="10"/>
  <c r="B463" i="11"/>
  <c r="F463" i="11" s="1"/>
  <c r="I560" i="10"/>
  <c r="J560" i="10" s="1"/>
  <c r="I556" i="10"/>
  <c r="J556" i="10" s="1"/>
  <c r="I552" i="10"/>
  <c r="J552" i="10" s="1"/>
  <c r="I504" i="10"/>
  <c r="J504" i="10" s="1"/>
  <c r="P504" i="10" s="1"/>
  <c r="R561" i="10"/>
  <c r="F561" i="10"/>
  <c r="O561" i="10"/>
  <c r="L545" i="10"/>
  <c r="N545" i="10"/>
  <c r="L529" i="10"/>
  <c r="N529" i="10"/>
  <c r="L513" i="10"/>
  <c r="N513" i="10"/>
  <c r="A497" i="10"/>
  <c r="F497" i="10"/>
  <c r="O497" i="10"/>
  <c r="P497" i="10" s="1"/>
  <c r="M481" i="10"/>
  <c r="L481" i="10"/>
  <c r="G481" i="10"/>
  <c r="N465" i="10"/>
  <c r="L465" i="10"/>
  <c r="O465" i="10"/>
  <c r="A449" i="10"/>
  <c r="F449" i="10"/>
  <c r="O449" i="10"/>
  <c r="L412" i="18"/>
  <c r="L101" i="18"/>
  <c r="B101" i="19"/>
  <c r="F101" i="19" s="1"/>
  <c r="E101" i="19" s="1"/>
  <c r="H101" i="19" s="1"/>
  <c r="J101" i="19" s="1"/>
  <c r="A394" i="18"/>
  <c r="K69" i="22"/>
  <c r="H69" i="22" s="1"/>
  <c r="I69" i="22" s="1"/>
  <c r="F69" i="22" s="1"/>
  <c r="O125" i="22"/>
  <c r="L287" i="22"/>
  <c r="K313" i="22"/>
  <c r="O313" i="22" s="1"/>
  <c r="H197" i="22"/>
  <c r="I197" i="22" s="1"/>
  <c r="J197" i="22" s="1"/>
  <c r="P197" i="22" s="1"/>
  <c r="H277" i="22"/>
  <c r="I277" i="22" s="1"/>
  <c r="F277" i="22" s="1"/>
  <c r="L13" i="22"/>
  <c r="O389" i="22"/>
  <c r="E325" i="22"/>
  <c r="O341" i="22"/>
  <c r="L369" i="22"/>
  <c r="K205" i="22"/>
  <c r="H205" i="22" s="1"/>
  <c r="I205" i="22" s="1"/>
  <c r="J205" i="22" s="1"/>
  <c r="O81" i="22"/>
  <c r="E143" i="22"/>
  <c r="O93" i="22"/>
  <c r="A411" i="22"/>
  <c r="E411" i="22"/>
  <c r="I497" i="10"/>
  <c r="J497" i="10" s="1"/>
  <c r="I465" i="10"/>
  <c r="J465" i="10" s="1"/>
  <c r="P465" i="10" s="1"/>
  <c r="I649" i="10"/>
  <c r="J649" i="10" s="1"/>
  <c r="P649" i="10" s="1"/>
  <c r="I670" i="10"/>
  <c r="J670" i="10" s="1"/>
  <c r="I617" i="10"/>
  <c r="J617" i="10" s="1"/>
  <c r="P617" i="10" s="1"/>
  <c r="I601" i="10"/>
  <c r="J601" i="10" s="1"/>
  <c r="P601" i="10" s="1"/>
  <c r="I585" i="10"/>
  <c r="J585" i="10" s="1"/>
  <c r="P585" i="10" s="1"/>
  <c r="I650" i="10"/>
  <c r="J650" i="10" s="1"/>
  <c r="I645" i="10"/>
  <c r="J645" i="10" s="1"/>
  <c r="P645" i="10" s="1"/>
  <c r="I611" i="10"/>
  <c r="J611" i="10" s="1"/>
  <c r="I595" i="10"/>
  <c r="J595" i="10" s="1"/>
  <c r="P627" i="10"/>
  <c r="I575" i="10"/>
  <c r="J575" i="10" s="1"/>
  <c r="I568" i="10"/>
  <c r="J568" i="10" s="1"/>
  <c r="P568" i="10" s="1"/>
  <c r="O478" i="10"/>
  <c r="A543" i="10"/>
  <c r="A495" i="10"/>
  <c r="M467" i="10"/>
  <c r="I476" i="10"/>
  <c r="J476" i="10" s="1"/>
  <c r="L561" i="10"/>
  <c r="H545" i="10"/>
  <c r="E545" i="10"/>
  <c r="I533" i="10"/>
  <c r="J533" i="10" s="1"/>
  <c r="E529" i="10"/>
  <c r="R529" i="10"/>
  <c r="I517" i="10"/>
  <c r="J517" i="10" s="1"/>
  <c r="P517" i="10" s="1"/>
  <c r="E513" i="10"/>
  <c r="R513" i="10"/>
  <c r="E497" i="10"/>
  <c r="N497" i="10"/>
  <c r="A481" i="10"/>
  <c r="R481" i="10"/>
  <c r="E465" i="10"/>
  <c r="R465" i="10"/>
  <c r="E449" i="10"/>
  <c r="N449" i="10"/>
  <c r="E394" i="18"/>
  <c r="O293" i="22"/>
  <c r="E287" i="22"/>
  <c r="A313" i="22"/>
  <c r="O253" i="22"/>
  <c r="K325" i="22"/>
  <c r="H325" i="22" s="1"/>
  <c r="I325" i="22" s="1"/>
  <c r="F325" i="22" s="1"/>
  <c r="O411" i="22"/>
  <c r="H193" i="22"/>
  <c r="I193" i="22" s="1"/>
  <c r="F193" i="22" s="1"/>
  <c r="H99" i="22"/>
  <c r="I99" i="22" s="1"/>
  <c r="F99" i="22" s="1"/>
  <c r="E23" i="22"/>
  <c r="B23" i="23"/>
  <c r="K23" i="22"/>
  <c r="A23" i="22"/>
  <c r="L23" i="22"/>
  <c r="E163" i="22"/>
  <c r="A163" i="22"/>
  <c r="L163" i="22"/>
  <c r="K163" i="22"/>
  <c r="B163" i="23"/>
  <c r="N10" i="11"/>
  <c r="I530" i="10"/>
  <c r="J530" i="10" s="1"/>
  <c r="P530" i="10" s="1"/>
  <c r="X11" i="22"/>
  <c r="AF11" i="22"/>
  <c r="Z4" i="22"/>
  <c r="Z18" i="22"/>
  <c r="AF17" i="22"/>
  <c r="AF14" i="22"/>
  <c r="Z13" i="22"/>
  <c r="X13" i="22"/>
  <c r="X18" i="22"/>
  <c r="F371" i="22"/>
  <c r="G371" i="22" s="1"/>
  <c r="F91" i="22"/>
  <c r="G91" i="22" s="1"/>
  <c r="R91" i="22" s="1"/>
  <c r="F127" i="22"/>
  <c r="G127" i="22" s="1"/>
  <c r="R127" i="22" s="1"/>
  <c r="P203" i="22"/>
  <c r="F403" i="22"/>
  <c r="G403" i="22" s="1"/>
  <c r="R403" i="22" s="1"/>
  <c r="J435" i="22"/>
  <c r="P435" i="22" s="1"/>
  <c r="P395" i="22"/>
  <c r="P379" i="22"/>
  <c r="F147" i="22"/>
  <c r="G147" i="22" s="1"/>
  <c r="R147" i="22" s="1"/>
  <c r="J311" i="22"/>
  <c r="P311" i="22" s="1"/>
  <c r="F63" i="22"/>
  <c r="G63" i="22" s="1"/>
  <c r="R63" i="22" s="1"/>
  <c r="P147" i="22"/>
  <c r="P315" i="22"/>
  <c r="F391" i="22"/>
  <c r="G391" i="22" s="1"/>
  <c r="R391" i="22" s="1"/>
  <c r="F203" i="22"/>
  <c r="G203" i="22" s="1"/>
  <c r="R203" i="22" s="1"/>
  <c r="P83" i="22"/>
  <c r="F407" i="22"/>
  <c r="G407" i="22" s="1"/>
  <c r="R407" i="22" s="1"/>
  <c r="J183" i="22"/>
  <c r="P183" i="22" s="1"/>
  <c r="F59" i="22"/>
  <c r="G59" i="22" s="1"/>
  <c r="R59" i="22" s="1"/>
  <c r="F235" i="22"/>
  <c r="G235" i="22" s="1"/>
  <c r="P235" i="22"/>
  <c r="F411" i="22"/>
  <c r="G411" i="22" s="1"/>
  <c r="R411" i="22" s="1"/>
  <c r="F423" i="22"/>
  <c r="G423" i="22" s="1"/>
  <c r="R423" i="22" s="1"/>
  <c r="P411" i="22"/>
  <c r="E331" i="23"/>
  <c r="I331" i="23" s="1"/>
  <c r="P439" i="22"/>
  <c r="F395" i="22"/>
  <c r="G395" i="22" s="1"/>
  <c r="R395" i="22" s="1"/>
  <c r="F275" i="22"/>
  <c r="G275" i="22" s="1"/>
  <c r="R275" i="22" s="1"/>
  <c r="P371" i="22"/>
  <c r="P443" i="22"/>
  <c r="P263" i="22"/>
  <c r="F263" i="22"/>
  <c r="G263" i="22" s="1"/>
  <c r="R263" i="22" s="1"/>
  <c r="F359" i="22"/>
  <c r="G359" i="22" s="1"/>
  <c r="R359" i="22" s="1"/>
  <c r="F83" i="22"/>
  <c r="G83" i="22" s="1"/>
  <c r="R83" i="22" s="1"/>
  <c r="J123" i="22"/>
  <c r="P123" i="22" s="1"/>
  <c r="J291" i="22"/>
  <c r="P291" i="22" s="1"/>
  <c r="F439" i="22"/>
  <c r="G439" i="22" s="1"/>
  <c r="R439" i="22" s="1"/>
  <c r="F375" i="22"/>
  <c r="G375" i="22" s="1"/>
  <c r="R375" i="22" s="1"/>
  <c r="J89" i="22"/>
  <c r="P89" i="22" s="1"/>
  <c r="F331" i="22"/>
  <c r="G331" i="22" s="1"/>
  <c r="R331" i="22" s="1"/>
  <c r="P127" i="22"/>
  <c r="F283" i="22"/>
  <c r="G283" i="22" s="1"/>
  <c r="R283" i="22" s="1"/>
  <c r="F215" i="22"/>
  <c r="G215" i="22" s="1"/>
  <c r="R215" i="22" s="1"/>
  <c r="J307" i="22"/>
  <c r="P307" i="22" s="1"/>
  <c r="J347" i="22"/>
  <c r="P347" i="22" s="1"/>
  <c r="F27" i="22"/>
  <c r="G27" i="22" s="1"/>
  <c r="R27" i="22" s="1"/>
  <c r="F247" i="22"/>
  <c r="G247" i="22" s="1"/>
  <c r="R247" i="22" s="1"/>
  <c r="P227" i="22"/>
  <c r="P331" i="22"/>
  <c r="P63" i="22"/>
  <c r="F227" i="22"/>
  <c r="G227" i="22" s="1"/>
  <c r="R227" i="22" s="1"/>
  <c r="P27" i="22"/>
  <c r="F315" i="22"/>
  <c r="G315" i="22" s="1"/>
  <c r="R315" i="22" s="1"/>
  <c r="J139" i="22"/>
  <c r="P139" i="22" s="1"/>
  <c r="F65" i="22"/>
  <c r="G65" i="22" s="1"/>
  <c r="R65" i="22" s="1"/>
  <c r="E347" i="23"/>
  <c r="I347" i="23" s="1"/>
  <c r="E57" i="23"/>
  <c r="H57" i="23" s="1"/>
  <c r="J57" i="23" s="1"/>
  <c r="E403" i="23"/>
  <c r="H403" i="23" s="1"/>
  <c r="F299" i="22"/>
  <c r="G299" i="22" s="1"/>
  <c r="R299" i="22" s="1"/>
  <c r="F199" i="22"/>
  <c r="G199" i="22" s="1"/>
  <c r="R199" i="22" s="1"/>
  <c r="E311" i="23"/>
  <c r="I311" i="23" s="1"/>
  <c r="P375" i="22"/>
  <c r="F187" i="22"/>
  <c r="G187" i="22" s="1"/>
  <c r="R187" i="22" s="1"/>
  <c r="F101" i="22"/>
  <c r="G101" i="22" s="1"/>
  <c r="R101" i="22" s="1"/>
  <c r="P359" i="22"/>
  <c r="P31" i="22"/>
  <c r="F3" i="22"/>
  <c r="G3" i="22" s="1"/>
  <c r="R3" i="22" s="1"/>
  <c r="F135" i="22"/>
  <c r="G135" i="22" s="1"/>
  <c r="R135" i="22" s="1"/>
  <c r="J327" i="22"/>
  <c r="J107" i="22"/>
  <c r="P107" i="22" s="1"/>
  <c r="E115" i="23"/>
  <c r="H115" i="23" s="1"/>
  <c r="E59" i="23"/>
  <c r="I59" i="23" s="1"/>
  <c r="E103" i="23"/>
  <c r="I103" i="23" s="1"/>
  <c r="E323" i="23"/>
  <c r="H323" i="23" s="1"/>
  <c r="E427" i="23"/>
  <c r="I427" i="23" s="1"/>
  <c r="E439" i="23"/>
  <c r="I439" i="23" s="1"/>
  <c r="E35" i="23"/>
  <c r="H35" i="23" s="1"/>
  <c r="J35" i="23" s="1"/>
  <c r="E199" i="23"/>
  <c r="H199" i="23" s="1"/>
  <c r="E267" i="23"/>
  <c r="H267" i="23" s="1"/>
  <c r="E15" i="23"/>
  <c r="H15" i="23" s="1"/>
  <c r="J15" i="23" s="1"/>
  <c r="E135" i="23"/>
  <c r="I135" i="23" s="1"/>
  <c r="E315" i="23"/>
  <c r="I315" i="23" s="1"/>
  <c r="E407" i="23"/>
  <c r="H407" i="23" s="1"/>
  <c r="P299" i="22"/>
  <c r="E227" i="23"/>
  <c r="H227" i="23" s="1"/>
  <c r="E65" i="23"/>
  <c r="H65" i="23" s="1"/>
  <c r="J65" i="23" s="1"/>
  <c r="F443" i="22"/>
  <c r="G443" i="22" s="1"/>
  <c r="R443" i="22" s="1"/>
  <c r="J251" i="22"/>
  <c r="P251" i="22" s="1"/>
  <c r="E251" i="23"/>
  <c r="I251" i="23" s="1"/>
  <c r="E423" i="23"/>
  <c r="I423" i="23" s="1"/>
  <c r="E391" i="23"/>
  <c r="I391" i="23" s="1"/>
  <c r="M12" i="23"/>
  <c r="E187" i="23"/>
  <c r="H187" i="23" s="1"/>
  <c r="E443" i="23"/>
  <c r="I443" i="23" s="1"/>
  <c r="F379" i="22"/>
  <c r="G379" i="22" s="1"/>
  <c r="E283" i="23"/>
  <c r="H283" i="23" s="1"/>
  <c r="E195" i="23"/>
  <c r="I195" i="23" s="1"/>
  <c r="E39" i="23"/>
  <c r="H39" i="23" s="1"/>
  <c r="J39" i="23" s="1"/>
  <c r="P9" i="22"/>
  <c r="F195" i="22"/>
  <c r="G195" i="22" s="1"/>
  <c r="R195" i="22" s="1"/>
  <c r="F47" i="22"/>
  <c r="G47" i="22" s="1"/>
  <c r="R47" i="22" s="1"/>
  <c r="E95" i="23"/>
  <c r="H95" i="23" s="1"/>
  <c r="J95" i="23" s="1"/>
  <c r="E291" i="23"/>
  <c r="I291" i="23" s="1"/>
  <c r="E235" i="23"/>
  <c r="I235" i="23" s="1"/>
  <c r="E219" i="23"/>
  <c r="I219" i="23" s="1"/>
  <c r="F323" i="22"/>
  <c r="G323" i="22" s="1"/>
  <c r="R323" i="22" s="1"/>
  <c r="E47" i="23"/>
  <c r="I47" i="23" s="1"/>
  <c r="F31" i="22"/>
  <c r="G31" i="22" s="1"/>
  <c r="E379" i="23"/>
  <c r="I379" i="23" s="1"/>
  <c r="E247" i="23"/>
  <c r="H247" i="23" s="1"/>
  <c r="E151" i="23"/>
  <c r="I151" i="23" s="1"/>
  <c r="F9" i="22"/>
  <c r="G9" i="22" s="1"/>
  <c r="R9" i="22" s="1"/>
  <c r="P323" i="22"/>
  <c r="E183" i="23"/>
  <c r="H183" i="23" s="1"/>
  <c r="E27" i="23"/>
  <c r="I27" i="23" s="1"/>
  <c r="E155" i="23"/>
  <c r="I155" i="23" s="1"/>
  <c r="F87" i="22"/>
  <c r="G87" i="22" s="1"/>
  <c r="R87" i="22" s="1"/>
  <c r="J231" i="22"/>
  <c r="P231" i="22" s="1"/>
  <c r="E11" i="23"/>
  <c r="I11" i="23" s="1"/>
  <c r="E371" i="23"/>
  <c r="I371" i="23" s="1"/>
  <c r="E31" i="23"/>
  <c r="I31" i="23" s="1"/>
  <c r="E107" i="23"/>
  <c r="I107" i="23" s="1"/>
  <c r="E119" i="23"/>
  <c r="I119" i="23" s="1"/>
  <c r="E279" i="23"/>
  <c r="I279" i="23" s="1"/>
  <c r="P101" i="22"/>
  <c r="E299" i="23"/>
  <c r="I299" i="23" s="1"/>
  <c r="E275" i="23"/>
  <c r="I275" i="23" s="1"/>
  <c r="J243" i="22"/>
  <c r="P243" i="22" s="1"/>
  <c r="P65" i="22"/>
  <c r="E71" i="23"/>
  <c r="I71" i="23" s="1"/>
  <c r="G5" i="23"/>
  <c r="F5" i="23"/>
  <c r="O257" i="22"/>
  <c r="B25" i="23"/>
  <c r="G25" i="23" s="1"/>
  <c r="J231" i="23"/>
  <c r="H191" i="22"/>
  <c r="I191" i="22" s="1"/>
  <c r="J191" i="22" s="1"/>
  <c r="P191" i="22" s="1"/>
  <c r="K223" i="22"/>
  <c r="O223" i="22" s="1"/>
  <c r="B223" i="23"/>
  <c r="A223" i="22"/>
  <c r="E223" i="22"/>
  <c r="L223" i="22"/>
  <c r="H223" i="22"/>
  <c r="I223" i="22" s="1"/>
  <c r="J223" i="22" s="1"/>
  <c r="B129" i="23"/>
  <c r="L129" i="22"/>
  <c r="K129" i="22"/>
  <c r="H129" i="22" s="1"/>
  <c r="I129" i="22" s="1"/>
  <c r="A129" i="22"/>
  <c r="E129" i="22"/>
  <c r="O387" i="22"/>
  <c r="L387" i="22"/>
  <c r="B387" i="23"/>
  <c r="K387" i="22"/>
  <c r="H387" i="22" s="1"/>
  <c r="I387" i="22" s="1"/>
  <c r="E387" i="22"/>
  <c r="A387" i="22"/>
  <c r="H281" i="22"/>
  <c r="I281" i="22" s="1"/>
  <c r="J281" i="22" s="1"/>
  <c r="P281" i="22" s="1"/>
  <c r="H273" i="22"/>
  <c r="I273" i="22" s="1"/>
  <c r="F273" i="22" s="1"/>
  <c r="O33" i="22"/>
  <c r="O157" i="22"/>
  <c r="F231" i="23"/>
  <c r="E231" i="23" s="1"/>
  <c r="I231" i="23" s="1"/>
  <c r="O237" i="22"/>
  <c r="O205" i="22"/>
  <c r="H265" i="22"/>
  <c r="I265" i="22" s="1"/>
  <c r="F265" i="22" s="1"/>
  <c r="G265" i="22" s="1"/>
  <c r="J115" i="22"/>
  <c r="P115" i="22" s="1"/>
  <c r="E85" i="22"/>
  <c r="L85" i="22"/>
  <c r="B85" i="23"/>
  <c r="K85" i="22"/>
  <c r="A85" i="22"/>
  <c r="B339" i="23"/>
  <c r="L339" i="22"/>
  <c r="E339" i="22"/>
  <c r="K339" i="22"/>
  <c r="O339" i="22" s="1"/>
  <c r="A339" i="22"/>
  <c r="B43" i="23"/>
  <c r="L43" i="22"/>
  <c r="E43" i="22"/>
  <c r="A43" i="22"/>
  <c r="K43" i="22"/>
  <c r="O43" i="22" s="1"/>
  <c r="H43" i="22"/>
  <c r="I43" i="22" s="1"/>
  <c r="J43" i="22" s="1"/>
  <c r="B429" i="23"/>
  <c r="O367" i="22"/>
  <c r="O393" i="22"/>
  <c r="AF12" i="22"/>
  <c r="H201" i="22"/>
  <c r="I201" i="22" s="1"/>
  <c r="F201" i="22" s="1"/>
  <c r="O29" i="22"/>
  <c r="O335" i="22"/>
  <c r="O45" i="22"/>
  <c r="H289" i="22"/>
  <c r="I289" i="22" s="1"/>
  <c r="J289" i="22" s="1"/>
  <c r="P289" i="22" s="1"/>
  <c r="F57" i="22"/>
  <c r="O261" i="22"/>
  <c r="O13" i="22"/>
  <c r="Z7" i="22"/>
  <c r="K429" i="22"/>
  <c r="H429" i="22" s="1"/>
  <c r="I429" i="22" s="1"/>
  <c r="J429" i="22" s="1"/>
  <c r="O377" i="22"/>
  <c r="H239" i="22"/>
  <c r="I239" i="22" s="1"/>
  <c r="F239" i="22" s="1"/>
  <c r="P295" i="22"/>
  <c r="F155" i="22"/>
  <c r="G155" i="22" s="1"/>
  <c r="B211" i="23"/>
  <c r="A211" i="22"/>
  <c r="L211" i="22"/>
  <c r="E211" i="22"/>
  <c r="K211" i="22"/>
  <c r="L171" i="22"/>
  <c r="E171" i="22"/>
  <c r="K171" i="22"/>
  <c r="O171" i="22" s="1"/>
  <c r="B171" i="23"/>
  <c r="A171" i="22"/>
  <c r="A7" i="22"/>
  <c r="K7" i="22"/>
  <c r="H7" i="22" s="1"/>
  <c r="I7" i="22" s="1"/>
  <c r="F7" i="22" s="1"/>
  <c r="B7" i="23"/>
  <c r="E7" i="22"/>
  <c r="L7" i="22"/>
  <c r="L55" i="22"/>
  <c r="E55" i="22"/>
  <c r="O55" i="22"/>
  <c r="B55" i="23"/>
  <c r="K55" i="22"/>
  <c r="H55" i="22" s="1"/>
  <c r="I55" i="22" s="1"/>
  <c r="A55" i="22"/>
  <c r="F167" i="22"/>
  <c r="G167" i="22" s="1"/>
  <c r="R167" i="22" s="1"/>
  <c r="X12" i="22"/>
  <c r="AD12" i="22" s="1"/>
  <c r="AC12" i="22" s="1"/>
  <c r="A25" i="22"/>
  <c r="X7" i="22"/>
  <c r="E429" i="22"/>
  <c r="F123" i="23"/>
  <c r="F343" i="23"/>
  <c r="E343" i="23" s="1"/>
  <c r="I343" i="23" s="1"/>
  <c r="P87" i="22"/>
  <c r="O57" i="22"/>
  <c r="P57" i="22" s="1"/>
  <c r="F219" i="22"/>
  <c r="E5" i="22"/>
  <c r="K5" i="22"/>
  <c r="A5" i="22"/>
  <c r="B75" i="23"/>
  <c r="E75" i="22"/>
  <c r="L75" i="22"/>
  <c r="A75" i="22"/>
  <c r="K75" i="22"/>
  <c r="H71" i="22"/>
  <c r="I71" i="22" s="1"/>
  <c r="H121" i="22"/>
  <c r="I121" i="22" s="1"/>
  <c r="J121" i="22" s="1"/>
  <c r="P121" i="22" s="1"/>
  <c r="H131" i="22"/>
  <c r="I131" i="22" s="1"/>
  <c r="F131" i="22" s="1"/>
  <c r="H159" i="22"/>
  <c r="I159" i="22" s="1"/>
  <c r="J159" i="22" s="1"/>
  <c r="P159" i="22" s="1"/>
  <c r="J355" i="22"/>
  <c r="P355" i="22" s="1"/>
  <c r="A37" i="22"/>
  <c r="B37" i="23"/>
  <c r="E37" i="22"/>
  <c r="L37" i="22"/>
  <c r="K37" i="22"/>
  <c r="O37" i="22" s="1"/>
  <c r="E259" i="22"/>
  <c r="L259" i="22"/>
  <c r="B259" i="23"/>
  <c r="A259" i="22"/>
  <c r="K259" i="22"/>
  <c r="O327" i="22"/>
  <c r="J25" i="22"/>
  <c r="F25" i="22"/>
  <c r="G25" i="22" s="1"/>
  <c r="R25" i="22" s="1"/>
  <c r="J21" i="22"/>
  <c r="F21" i="22"/>
  <c r="G21" i="22" s="1"/>
  <c r="R21" i="22" s="1"/>
  <c r="H319" i="22"/>
  <c r="I319" i="22" s="1"/>
  <c r="F319" i="22" s="1"/>
  <c r="O49" i="22"/>
  <c r="H447" i="22"/>
  <c r="I447" i="22" s="1"/>
  <c r="F447" i="22" s="1"/>
  <c r="H321" i="22"/>
  <c r="I321" i="22" s="1"/>
  <c r="J321" i="22" s="1"/>
  <c r="P321" i="22" s="1"/>
  <c r="O165" i="22"/>
  <c r="O287" i="22"/>
  <c r="F121" i="23"/>
  <c r="E121" i="23" s="1"/>
  <c r="O399" i="22"/>
  <c r="O73" i="22"/>
  <c r="H149" i="22"/>
  <c r="I149" i="22" s="1"/>
  <c r="J149" i="22" s="1"/>
  <c r="P149" i="22" s="1"/>
  <c r="O161" i="22"/>
  <c r="O365" i="22"/>
  <c r="P365" i="22" s="1"/>
  <c r="O109" i="22"/>
  <c r="H351" i="22"/>
  <c r="I351" i="22" s="1"/>
  <c r="F351" i="22" s="1"/>
  <c r="J35" i="22"/>
  <c r="P35" i="22" s="1"/>
  <c r="F35" i="22"/>
  <c r="O97" i="22"/>
  <c r="P97" i="22" s="1"/>
  <c r="J11" i="22"/>
  <c r="P11" i="22" s="1"/>
  <c r="F11" i="22"/>
  <c r="O373" i="22"/>
  <c r="P373" i="22" s="1"/>
  <c r="J121" i="23"/>
  <c r="O25" i="22"/>
  <c r="P215" i="22"/>
  <c r="H437" i="22"/>
  <c r="I437" i="22" s="1"/>
  <c r="J179" i="22"/>
  <c r="P179" i="22" s="1"/>
  <c r="H189" i="22"/>
  <c r="I189" i="22" s="1"/>
  <c r="J189" i="22" s="1"/>
  <c r="P189" i="22" s="1"/>
  <c r="H137" i="22"/>
  <c r="I137" i="22" s="1"/>
  <c r="J137" i="22" s="1"/>
  <c r="P137" i="22" s="1"/>
  <c r="H19" i="22"/>
  <c r="I19" i="22" s="1"/>
  <c r="F19" i="22" s="1"/>
  <c r="H401" i="22"/>
  <c r="I401" i="22" s="1"/>
  <c r="J401" i="22" s="1"/>
  <c r="P401" i="22" s="1"/>
  <c r="F427" i="22"/>
  <c r="G427" i="22" s="1"/>
  <c r="R427" i="22" s="1"/>
  <c r="F97" i="22"/>
  <c r="G97" i="22" s="1"/>
  <c r="R97" i="22" s="1"/>
  <c r="P391" i="22"/>
  <c r="H41" i="22"/>
  <c r="I41" i="22" s="1"/>
  <c r="F41" i="22" s="1"/>
  <c r="O413" i="22"/>
  <c r="O303" i="22"/>
  <c r="O105" i="22"/>
  <c r="H409" i="22"/>
  <c r="I409" i="22" s="1"/>
  <c r="F409" i="22" s="1"/>
  <c r="H145" i="22"/>
  <c r="I145" i="22" s="1"/>
  <c r="F145" i="22" s="1"/>
  <c r="H385" i="22"/>
  <c r="I385" i="22" s="1"/>
  <c r="O349" i="22"/>
  <c r="H415" i="22"/>
  <c r="I415" i="22" s="1"/>
  <c r="F415" i="22" s="1"/>
  <c r="G415" i="22" s="1"/>
  <c r="R415" i="22" s="1"/>
  <c r="H217" i="22"/>
  <c r="I217" i="22" s="1"/>
  <c r="J217" i="22" s="1"/>
  <c r="P217" i="22" s="1"/>
  <c r="O21" i="22"/>
  <c r="H111" i="22"/>
  <c r="I111" i="22" s="1"/>
  <c r="F111" i="22" s="1"/>
  <c r="O433" i="22"/>
  <c r="O431" i="22"/>
  <c r="O113" i="22"/>
  <c r="O301" i="22"/>
  <c r="H173" i="22"/>
  <c r="I173" i="22" s="1"/>
  <c r="J173" i="22" s="1"/>
  <c r="P173" i="22" s="1"/>
  <c r="G181" i="22"/>
  <c r="R181" i="22" s="1"/>
  <c r="F399" i="22"/>
  <c r="J399" i="22"/>
  <c r="J349" i="22"/>
  <c r="F349" i="22"/>
  <c r="F381" i="22"/>
  <c r="J381" i="22"/>
  <c r="F413" i="22"/>
  <c r="J413" i="22"/>
  <c r="J309" i="22"/>
  <c r="F309" i="22"/>
  <c r="J165" i="22"/>
  <c r="F165" i="22"/>
  <c r="F153" i="22"/>
  <c r="J153" i="22"/>
  <c r="J269" i="22"/>
  <c r="F269" i="22"/>
  <c r="J301" i="22"/>
  <c r="F301" i="22"/>
  <c r="F303" i="22"/>
  <c r="J303" i="22"/>
  <c r="F417" i="22"/>
  <c r="J417" i="22"/>
  <c r="J393" i="22"/>
  <c r="F393" i="22"/>
  <c r="F445" i="22"/>
  <c r="J445" i="22"/>
  <c r="F431" i="22"/>
  <c r="J431" i="22"/>
  <c r="J105" i="22"/>
  <c r="F105" i="22"/>
  <c r="F81" i="22"/>
  <c r="J81" i="22"/>
  <c r="P81" i="22" s="1"/>
  <c r="J249" i="22"/>
  <c r="P249" i="22" s="1"/>
  <c r="F249" i="22"/>
  <c r="G133" i="22"/>
  <c r="R133" i="22" s="1"/>
  <c r="J77" i="22"/>
  <c r="F77" i="22"/>
  <c r="F33" i="22"/>
  <c r="J33" i="22"/>
  <c r="J261" i="22"/>
  <c r="F261" i="22"/>
  <c r="J225" i="22"/>
  <c r="P225" i="22" s="1"/>
  <c r="F225" i="22"/>
  <c r="F305" i="22"/>
  <c r="J305" i="22"/>
  <c r="J93" i="22"/>
  <c r="P93" i="22" s="1"/>
  <c r="F93" i="22"/>
  <c r="F441" i="22"/>
  <c r="J441" i="22"/>
  <c r="P441" i="22" s="1"/>
  <c r="F345" i="22"/>
  <c r="J345" i="22"/>
  <c r="J293" i="22"/>
  <c r="F293" i="22"/>
  <c r="J79" i="22"/>
  <c r="F79" i="22"/>
  <c r="J257" i="22"/>
  <c r="F257" i="22"/>
  <c r="J335" i="22"/>
  <c r="F335" i="22"/>
  <c r="F45" i="22"/>
  <c r="J45" i="22"/>
  <c r="J73" i="22"/>
  <c r="F73" i="22"/>
  <c r="J13" i="22"/>
  <c r="J341" i="22"/>
  <c r="P341" i="22" s="1"/>
  <c r="F341" i="22"/>
  <c r="J357" i="22"/>
  <c r="P357" i="22" s="1"/>
  <c r="F357" i="22"/>
  <c r="F29" i="22"/>
  <c r="J29" i="22"/>
  <c r="J361" i="22"/>
  <c r="P361" i="22" s="1"/>
  <c r="F361" i="22"/>
  <c r="G109" i="22"/>
  <c r="R109" i="22" s="1"/>
  <c r="F125" i="22"/>
  <c r="J125" i="22"/>
  <c r="P125" i="22" s="1"/>
  <c r="J397" i="22"/>
  <c r="F397" i="22"/>
  <c r="F377" i="22"/>
  <c r="J377" i="22"/>
  <c r="J367" i="22"/>
  <c r="F367" i="22"/>
  <c r="F237" i="22"/>
  <c r="J237" i="22"/>
  <c r="J161" i="22"/>
  <c r="F161" i="22"/>
  <c r="F213" i="22"/>
  <c r="J213" i="22"/>
  <c r="P213" i="22" s="1"/>
  <c r="J113" i="22"/>
  <c r="F113" i="22"/>
  <c r="J17" i="22"/>
  <c r="F17" i="22"/>
  <c r="F143" i="22"/>
  <c r="J143" i="22"/>
  <c r="F67" i="22"/>
  <c r="J67" i="22"/>
  <c r="J61" i="22"/>
  <c r="P61" i="22" s="1"/>
  <c r="F61" i="22"/>
  <c r="F389" i="22"/>
  <c r="J389" i="22"/>
  <c r="P389" i="22" s="1"/>
  <c r="J193" i="22"/>
  <c r="P193" i="22" s="1"/>
  <c r="J49" i="22"/>
  <c r="F49" i="22"/>
  <c r="F141" i="22"/>
  <c r="J141" i="22"/>
  <c r="P141" i="22" s="1"/>
  <c r="J405" i="22"/>
  <c r="F405" i="22"/>
  <c r="F433" i="22"/>
  <c r="J433" i="22"/>
  <c r="J157" i="22"/>
  <c r="F157" i="22"/>
  <c r="F253" i="22"/>
  <c r="J253" i="22"/>
  <c r="P253" i="22" s="1"/>
  <c r="F177" i="22"/>
  <c r="J177" i="22"/>
  <c r="F169" i="22"/>
  <c r="J169" i="22"/>
  <c r="P169" i="22" s="1"/>
  <c r="J333" i="22"/>
  <c r="F333" i="22"/>
  <c r="B32" i="23"/>
  <c r="E32" i="22"/>
  <c r="L32" i="22"/>
  <c r="K32" i="22"/>
  <c r="O32" i="22" s="1"/>
  <c r="A32" i="22"/>
  <c r="B98" i="23"/>
  <c r="K98" i="22"/>
  <c r="H98" i="22" s="1"/>
  <c r="I98" i="22" s="1"/>
  <c r="L98" i="22"/>
  <c r="A98" i="22"/>
  <c r="E98" i="22"/>
  <c r="J175" i="23"/>
  <c r="G175" i="23"/>
  <c r="F175" i="23"/>
  <c r="E175" i="23" s="1"/>
  <c r="E295" i="23"/>
  <c r="G361" i="23"/>
  <c r="F361" i="23"/>
  <c r="E361" i="23" s="1"/>
  <c r="J361" i="23"/>
  <c r="B50" i="23"/>
  <c r="K50" i="22"/>
  <c r="L50" i="22"/>
  <c r="E50" i="22"/>
  <c r="A50" i="22"/>
  <c r="B36" i="23"/>
  <c r="E36" i="22"/>
  <c r="L36" i="22"/>
  <c r="A36" i="22"/>
  <c r="K36" i="22"/>
  <c r="H36" i="22" s="1"/>
  <c r="I36" i="22" s="1"/>
  <c r="B164" i="23"/>
  <c r="K164" i="22"/>
  <c r="H164" i="22" s="1"/>
  <c r="I164" i="22" s="1"/>
  <c r="J164" i="22" s="1"/>
  <c r="E164" i="22"/>
  <c r="L164" i="22"/>
  <c r="A164" i="22"/>
  <c r="B292" i="23"/>
  <c r="K292" i="22"/>
  <c r="O292" i="22" s="1"/>
  <c r="L292" i="22"/>
  <c r="A292" i="22"/>
  <c r="E292" i="22"/>
  <c r="B420" i="23"/>
  <c r="A420" i="22"/>
  <c r="K420" i="22"/>
  <c r="O420" i="22" s="1"/>
  <c r="E420" i="22"/>
  <c r="L420" i="22"/>
  <c r="E127" i="23"/>
  <c r="F309" i="23"/>
  <c r="E309" i="23" s="1"/>
  <c r="J309" i="23"/>
  <c r="G309" i="23"/>
  <c r="B118" i="23"/>
  <c r="L118" i="22"/>
  <c r="K118" i="22"/>
  <c r="O118" i="22" s="1"/>
  <c r="E118" i="22"/>
  <c r="A118" i="22"/>
  <c r="B342" i="23"/>
  <c r="A342" i="22"/>
  <c r="E342" i="22"/>
  <c r="L342" i="22"/>
  <c r="K342" i="22"/>
  <c r="O342" i="22" s="1"/>
  <c r="B168" i="23"/>
  <c r="L168" i="22"/>
  <c r="K168" i="22"/>
  <c r="H168" i="22" s="1"/>
  <c r="I168" i="22" s="1"/>
  <c r="A168" i="22"/>
  <c r="E168" i="22"/>
  <c r="G81" i="23"/>
  <c r="F81" i="23"/>
  <c r="E81" i="23" s="1"/>
  <c r="E83" i="23"/>
  <c r="F301" i="23"/>
  <c r="E301" i="23" s="1"/>
  <c r="J301" i="23"/>
  <c r="G301" i="23"/>
  <c r="B364" i="23"/>
  <c r="L364" i="22"/>
  <c r="K364" i="22"/>
  <c r="H364" i="22" s="1"/>
  <c r="I364" i="22" s="1"/>
  <c r="E364" i="22"/>
  <c r="A364" i="22"/>
  <c r="AD5" i="22"/>
  <c r="AC5" i="22" s="1"/>
  <c r="AA5" i="22" s="1"/>
  <c r="G99" i="23"/>
  <c r="F99" i="23"/>
  <c r="E99" i="23" s="1"/>
  <c r="B304" i="23"/>
  <c r="K304" i="22"/>
  <c r="O304" i="22" s="1"/>
  <c r="L304" i="22"/>
  <c r="A304" i="22"/>
  <c r="E304" i="22"/>
  <c r="B354" i="23"/>
  <c r="E354" i="22"/>
  <c r="A354" i="22"/>
  <c r="L354" i="22"/>
  <c r="K354" i="22"/>
  <c r="H354" i="22" s="1"/>
  <c r="I354" i="22" s="1"/>
  <c r="B52" i="23"/>
  <c r="E52" i="22"/>
  <c r="L52" i="22"/>
  <c r="A52" i="22"/>
  <c r="K52" i="22"/>
  <c r="O52" i="22" s="1"/>
  <c r="G131" i="23"/>
  <c r="J131" i="23"/>
  <c r="F131" i="23"/>
  <c r="E131" i="23" s="1"/>
  <c r="B198" i="23"/>
  <c r="E198" i="22"/>
  <c r="A198" i="22"/>
  <c r="L198" i="22"/>
  <c r="K198" i="22"/>
  <c r="O198" i="22" s="1"/>
  <c r="B88" i="23"/>
  <c r="A88" i="22"/>
  <c r="E88" i="22"/>
  <c r="L88" i="22"/>
  <c r="K88" i="22"/>
  <c r="H88" i="22" s="1"/>
  <c r="I88" i="22" s="1"/>
  <c r="B440" i="23"/>
  <c r="E440" i="22"/>
  <c r="K440" i="22"/>
  <c r="H440" i="22" s="1"/>
  <c r="I440" i="22" s="1"/>
  <c r="J440" i="22" s="1"/>
  <c r="L440" i="22"/>
  <c r="A440" i="22"/>
  <c r="H207" i="22"/>
  <c r="I207" i="22" s="1"/>
  <c r="O69" i="22"/>
  <c r="O67" i="22"/>
  <c r="E167" i="23"/>
  <c r="B106" i="23"/>
  <c r="K106" i="22"/>
  <c r="H106" i="22" s="1"/>
  <c r="I106" i="22" s="1"/>
  <c r="F106" i="22" s="1"/>
  <c r="E106" i="22"/>
  <c r="L106" i="22"/>
  <c r="A106" i="22"/>
  <c r="B234" i="23"/>
  <c r="A234" i="22"/>
  <c r="E234" i="22"/>
  <c r="L234" i="22"/>
  <c r="K234" i="22"/>
  <c r="H234" i="22" s="1"/>
  <c r="I234" i="22" s="1"/>
  <c r="O234" i="22"/>
  <c r="B362" i="23"/>
  <c r="E362" i="22"/>
  <c r="A362" i="22"/>
  <c r="K362" i="22"/>
  <c r="O362" i="22" s="1"/>
  <c r="L362" i="22"/>
  <c r="B124" i="23"/>
  <c r="E124" i="22"/>
  <c r="L124" i="22"/>
  <c r="A124" i="22"/>
  <c r="K124" i="22"/>
  <c r="H124" i="22" s="1"/>
  <c r="I124" i="22" s="1"/>
  <c r="B252" i="23"/>
  <c r="A252" i="22"/>
  <c r="K252" i="22"/>
  <c r="H252" i="22" s="1"/>
  <c r="I252" i="22" s="1"/>
  <c r="E252" i="22"/>
  <c r="L252" i="22"/>
  <c r="B380" i="23"/>
  <c r="L380" i="22"/>
  <c r="K380" i="22"/>
  <c r="H380" i="22" s="1"/>
  <c r="I380" i="22" s="1"/>
  <c r="A380" i="22"/>
  <c r="E380" i="22"/>
  <c r="G345" i="23"/>
  <c r="J345" i="23"/>
  <c r="F345" i="23"/>
  <c r="E345" i="23" s="1"/>
  <c r="B108" i="23"/>
  <c r="E108" i="22"/>
  <c r="L108" i="22"/>
  <c r="A108" i="22"/>
  <c r="K108" i="22"/>
  <c r="O108" i="22" s="1"/>
  <c r="B428" i="23"/>
  <c r="A428" i="22"/>
  <c r="L428" i="22"/>
  <c r="E428" i="22"/>
  <c r="K428" i="22"/>
  <c r="O428" i="22" s="1"/>
  <c r="B62" i="23"/>
  <c r="L62" i="22"/>
  <c r="K62" i="22"/>
  <c r="H62" i="22" s="1"/>
  <c r="I62" i="22" s="1"/>
  <c r="A62" i="22"/>
  <c r="E62" i="22"/>
  <c r="B240" i="23"/>
  <c r="L240" i="22"/>
  <c r="K240" i="22"/>
  <c r="O240" i="22" s="1"/>
  <c r="E240" i="22"/>
  <c r="A240" i="22"/>
  <c r="O79" i="22"/>
  <c r="G79" i="23"/>
  <c r="F79" i="23"/>
  <c r="E79" i="23" s="1"/>
  <c r="G153" i="23"/>
  <c r="J153" i="23"/>
  <c r="F153" i="23"/>
  <c r="E153" i="23" s="1"/>
  <c r="I153" i="23" s="1"/>
  <c r="O405" i="22"/>
  <c r="B404" i="23"/>
  <c r="E404" i="22"/>
  <c r="K404" i="22"/>
  <c r="H404" i="22" s="1"/>
  <c r="I404" i="22" s="1"/>
  <c r="A404" i="22"/>
  <c r="L404" i="22"/>
  <c r="E307" i="23"/>
  <c r="B408" i="23"/>
  <c r="L408" i="22"/>
  <c r="A408" i="22"/>
  <c r="K408" i="22"/>
  <c r="H408" i="22" s="1"/>
  <c r="I408" i="22" s="1"/>
  <c r="E408" i="22"/>
  <c r="O408" i="22"/>
  <c r="F255" i="23"/>
  <c r="E255" i="23" s="1"/>
  <c r="J255" i="23"/>
  <c r="G255" i="23"/>
  <c r="J335" i="23"/>
  <c r="F335" i="23"/>
  <c r="E335" i="23" s="1"/>
  <c r="G335" i="23"/>
  <c r="F305" i="23"/>
  <c r="E305" i="23" s="1"/>
  <c r="G305" i="23"/>
  <c r="J305" i="23"/>
  <c r="E97" i="23"/>
  <c r="G157" i="23"/>
  <c r="F157" i="23"/>
  <c r="E157" i="23" s="1"/>
  <c r="J157" i="23"/>
  <c r="F277" i="23"/>
  <c r="E277" i="23" s="1"/>
  <c r="J277" i="23"/>
  <c r="G277" i="23"/>
  <c r="B136" i="23"/>
  <c r="A136" i="22"/>
  <c r="E136" i="22"/>
  <c r="L136" i="22"/>
  <c r="K136" i="22"/>
  <c r="H136" i="22" s="1"/>
  <c r="I136" i="22" s="1"/>
  <c r="F136" i="22" s="1"/>
  <c r="F13" i="23"/>
  <c r="E13" i="23" s="1"/>
  <c r="G13" i="23"/>
  <c r="H329" i="22"/>
  <c r="I329" i="22" s="1"/>
  <c r="G329" i="23"/>
  <c r="J329" i="23"/>
  <c r="F329" i="23"/>
  <c r="E329" i="23" s="1"/>
  <c r="B26" i="23"/>
  <c r="E26" i="22"/>
  <c r="L26" i="22"/>
  <c r="K26" i="22"/>
  <c r="O26" i="22" s="1"/>
  <c r="A26" i="22"/>
  <c r="B250" i="23"/>
  <c r="A250" i="22"/>
  <c r="E250" i="22"/>
  <c r="K250" i="22"/>
  <c r="H250" i="22" s="1"/>
  <c r="I250" i="22" s="1"/>
  <c r="L250" i="22"/>
  <c r="B12" i="23"/>
  <c r="E12" i="22"/>
  <c r="L12" i="22"/>
  <c r="K12" i="22"/>
  <c r="O12" i="22" s="1"/>
  <c r="A12" i="22"/>
  <c r="AD16" i="22"/>
  <c r="AC16" i="22" s="1"/>
  <c r="AA16" i="22" s="1"/>
  <c r="AB16" i="22" s="1"/>
  <c r="AE16" i="22" s="1"/>
  <c r="B386" i="23"/>
  <c r="L386" i="22"/>
  <c r="E386" i="22"/>
  <c r="K386" i="22"/>
  <c r="O386" i="22" s="1"/>
  <c r="H386" i="22"/>
  <c r="I386" i="22" s="1"/>
  <c r="A386" i="22"/>
  <c r="B148" i="23"/>
  <c r="E148" i="22"/>
  <c r="L148" i="22"/>
  <c r="A148" i="22"/>
  <c r="K148" i="22"/>
  <c r="H148" i="22" s="1"/>
  <c r="I148" i="22" s="1"/>
  <c r="H209" i="22"/>
  <c r="I209" i="22" s="1"/>
  <c r="B422" i="23"/>
  <c r="L422" i="22"/>
  <c r="A422" i="22"/>
  <c r="K422" i="22"/>
  <c r="O422" i="22" s="1"/>
  <c r="E422" i="22"/>
  <c r="H422" i="22"/>
  <c r="I422" i="22" s="1"/>
  <c r="B280" i="23"/>
  <c r="K280" i="22"/>
  <c r="O280" i="22" s="1"/>
  <c r="E280" i="22"/>
  <c r="L280" i="22"/>
  <c r="A280" i="22"/>
  <c r="G369" i="23"/>
  <c r="J369" i="23"/>
  <c r="F369" i="23"/>
  <c r="E369" i="23" s="1"/>
  <c r="G413" i="23"/>
  <c r="J413" i="23"/>
  <c r="F413" i="23"/>
  <c r="E413" i="23" s="1"/>
  <c r="I413" i="23" s="1"/>
  <c r="E123" i="23"/>
  <c r="B178" i="23"/>
  <c r="E178" i="22"/>
  <c r="A178" i="22"/>
  <c r="L178" i="22"/>
  <c r="K178" i="22"/>
  <c r="B306" i="23"/>
  <c r="E306" i="22"/>
  <c r="A306" i="22"/>
  <c r="K306" i="22"/>
  <c r="H306" i="22" s="1"/>
  <c r="I306" i="22" s="1"/>
  <c r="J306" i="22" s="1"/>
  <c r="L306" i="22"/>
  <c r="B434" i="23"/>
  <c r="K434" i="22"/>
  <c r="H434" i="22" s="1"/>
  <c r="I434" i="22" s="1"/>
  <c r="A434" i="22"/>
  <c r="O434" i="22"/>
  <c r="L434" i="22"/>
  <c r="E434" i="22"/>
  <c r="G105" i="23"/>
  <c r="J105" i="23"/>
  <c r="F105" i="23"/>
  <c r="E105" i="23" s="1"/>
  <c r="H105" i="23" s="1"/>
  <c r="B182" i="23"/>
  <c r="E182" i="22"/>
  <c r="A182" i="22"/>
  <c r="L182" i="22"/>
  <c r="K182" i="22"/>
  <c r="H182" i="22" s="1"/>
  <c r="I182" i="22" s="1"/>
  <c r="F182" i="22" s="1"/>
  <c r="B122" i="23"/>
  <c r="K122" i="22"/>
  <c r="H122" i="22" s="1"/>
  <c r="I122" i="22" s="1"/>
  <c r="E122" i="22"/>
  <c r="L122" i="22"/>
  <c r="A122" i="22"/>
  <c r="F241" i="23"/>
  <c r="E241" i="23" s="1"/>
  <c r="J241" i="23"/>
  <c r="G241" i="23"/>
  <c r="J267" i="22"/>
  <c r="P267" i="22" s="1"/>
  <c r="F267" i="22"/>
  <c r="B94" i="23"/>
  <c r="L94" i="22"/>
  <c r="K94" i="22"/>
  <c r="O94" i="22" s="1"/>
  <c r="A94" i="22"/>
  <c r="H94" i="22"/>
  <c r="I94" i="22" s="1"/>
  <c r="E94" i="22"/>
  <c r="G109" i="23"/>
  <c r="F109" i="23"/>
  <c r="E109" i="23" s="1"/>
  <c r="J109" i="23"/>
  <c r="G49" i="23"/>
  <c r="F49" i="23"/>
  <c r="E49" i="23" s="1"/>
  <c r="I49" i="23" s="1"/>
  <c r="H233" i="22"/>
  <c r="I233" i="22" s="1"/>
  <c r="J233" i="23"/>
  <c r="F233" i="23"/>
  <c r="E233" i="23" s="1"/>
  <c r="H233" i="23" s="1"/>
  <c r="G233" i="23"/>
  <c r="B152" i="23"/>
  <c r="A152" i="22"/>
  <c r="L152" i="22"/>
  <c r="E152" i="22"/>
  <c r="K152" i="22"/>
  <c r="H152" i="22" s="1"/>
  <c r="I152" i="22" s="1"/>
  <c r="G311" i="22"/>
  <c r="G179" i="22"/>
  <c r="R179" i="22" s="1"/>
  <c r="G251" i="22"/>
  <c r="J367" i="23"/>
  <c r="G367" i="23"/>
  <c r="F367" i="23"/>
  <c r="E367" i="23" s="1"/>
  <c r="G67" i="23"/>
  <c r="F67" i="23"/>
  <c r="E67" i="23" s="1"/>
  <c r="H67" i="23" s="1"/>
  <c r="J67" i="23" s="1"/>
  <c r="F181" i="23"/>
  <c r="E181" i="23" s="1"/>
  <c r="G181" i="23"/>
  <c r="J181" i="23"/>
  <c r="H229" i="22"/>
  <c r="I229" i="22" s="1"/>
  <c r="B328" i="23"/>
  <c r="K328" i="22"/>
  <c r="H328" i="22" s="1"/>
  <c r="I328" i="22" s="1"/>
  <c r="L328" i="22"/>
  <c r="E328" i="22"/>
  <c r="A328" i="22"/>
  <c r="F447" i="23"/>
  <c r="E447" i="23" s="1"/>
  <c r="J447" i="23"/>
  <c r="G447" i="23"/>
  <c r="B186" i="23"/>
  <c r="A186" i="22"/>
  <c r="E186" i="22"/>
  <c r="L186" i="22"/>
  <c r="K186" i="22"/>
  <c r="G321" i="23"/>
  <c r="F321" i="23"/>
  <c r="E321" i="23" s="1"/>
  <c r="H321" i="23" s="1"/>
  <c r="J321" i="23"/>
  <c r="G137" i="23"/>
  <c r="J137" i="23"/>
  <c r="F137" i="23"/>
  <c r="E137" i="23" s="1"/>
  <c r="O153" i="22"/>
  <c r="F373" i="22"/>
  <c r="B418" i="23"/>
  <c r="K418" i="22"/>
  <c r="H418" i="22" s="1"/>
  <c r="I418" i="22" s="1"/>
  <c r="E418" i="22"/>
  <c r="L418" i="22"/>
  <c r="A418" i="22"/>
  <c r="B134" i="23"/>
  <c r="L134" i="22"/>
  <c r="K134" i="22"/>
  <c r="A134" i="22"/>
  <c r="E134" i="22"/>
  <c r="H255" i="22"/>
  <c r="I255" i="22" s="1"/>
  <c r="F15" i="22"/>
  <c r="J15" i="22"/>
  <c r="P15" i="22" s="1"/>
  <c r="J399" i="23"/>
  <c r="G399" i="23"/>
  <c r="F399" i="23"/>
  <c r="E399" i="23" s="1"/>
  <c r="O305" i="22"/>
  <c r="H245" i="22"/>
  <c r="I245" i="22" s="1"/>
  <c r="B14" i="23"/>
  <c r="E14" i="22"/>
  <c r="L14" i="22"/>
  <c r="K14" i="22"/>
  <c r="O14" i="22" s="1"/>
  <c r="A14" i="22"/>
  <c r="B142" i="23"/>
  <c r="L142" i="22"/>
  <c r="K142" i="22"/>
  <c r="H142" i="22" s="1"/>
  <c r="I142" i="22" s="1"/>
  <c r="J142" i="22" s="1"/>
  <c r="A142" i="22"/>
  <c r="E142" i="22"/>
  <c r="B270" i="23"/>
  <c r="A270" i="22"/>
  <c r="E270" i="22"/>
  <c r="L270" i="22"/>
  <c r="K270" i="22"/>
  <c r="H270" i="22" s="1"/>
  <c r="I270" i="22" s="1"/>
  <c r="B398" i="23"/>
  <c r="K398" i="22"/>
  <c r="O398" i="22" s="1"/>
  <c r="A398" i="22"/>
  <c r="E398" i="22"/>
  <c r="L398" i="22"/>
  <c r="B64" i="23"/>
  <c r="A64" i="22"/>
  <c r="E64" i="22"/>
  <c r="L64" i="22"/>
  <c r="K64" i="22"/>
  <c r="H64" i="22" s="1"/>
  <c r="I64" i="22" s="1"/>
  <c r="J64" i="22" s="1"/>
  <c r="B192" i="23"/>
  <c r="L192" i="22"/>
  <c r="K192" i="22"/>
  <c r="H192" i="22" s="1"/>
  <c r="I192" i="22" s="1"/>
  <c r="A192" i="22"/>
  <c r="E192" i="22"/>
  <c r="B320" i="23"/>
  <c r="K320" i="22"/>
  <c r="O320" i="22" s="1"/>
  <c r="E320" i="22"/>
  <c r="L320" i="22"/>
  <c r="A320" i="22"/>
  <c r="B448" i="23"/>
  <c r="E448" i="22"/>
  <c r="A448" i="22"/>
  <c r="L448" i="22"/>
  <c r="K448" i="22"/>
  <c r="O448" i="22" s="1"/>
  <c r="O397" i="22"/>
  <c r="G397" i="23"/>
  <c r="J397" i="23"/>
  <c r="F397" i="23"/>
  <c r="E397" i="23" s="1"/>
  <c r="B200" i="23"/>
  <c r="L200" i="22"/>
  <c r="K200" i="22"/>
  <c r="O200" i="22" s="1"/>
  <c r="A200" i="22"/>
  <c r="E200" i="22"/>
  <c r="G385" i="23"/>
  <c r="F385" i="23"/>
  <c r="E385" i="23" s="1"/>
  <c r="J385" i="23"/>
  <c r="B58" i="23"/>
  <c r="K58" i="22"/>
  <c r="H58" i="22" s="1"/>
  <c r="I58" i="22" s="1"/>
  <c r="E58" i="22"/>
  <c r="L58" i="22"/>
  <c r="A58" i="22"/>
  <c r="B446" i="23"/>
  <c r="L446" i="22"/>
  <c r="E446" i="22"/>
  <c r="K446" i="22"/>
  <c r="H446" i="22" s="1"/>
  <c r="I446" i="22" s="1"/>
  <c r="A446" i="22"/>
  <c r="B272" i="23"/>
  <c r="K272" i="22"/>
  <c r="L272" i="22"/>
  <c r="A272" i="22"/>
  <c r="E272" i="22"/>
  <c r="F317" i="23"/>
  <c r="E317" i="23" s="1"/>
  <c r="H317" i="23" s="1"/>
  <c r="J317" i="23"/>
  <c r="G317" i="23"/>
  <c r="AD6" i="22"/>
  <c r="AC6" i="22" s="1"/>
  <c r="AA6" i="22" s="1"/>
  <c r="J185" i="23"/>
  <c r="F185" i="23"/>
  <c r="E185" i="23" s="1"/>
  <c r="I185" i="23" s="1"/>
  <c r="G185" i="23"/>
  <c r="B102" i="23"/>
  <c r="L102" i="22"/>
  <c r="K102" i="22"/>
  <c r="E102" i="22"/>
  <c r="A102" i="22"/>
  <c r="H117" i="22"/>
  <c r="I117" i="22" s="1"/>
  <c r="AD14" i="22"/>
  <c r="AC14" i="22" s="1"/>
  <c r="O381" i="22"/>
  <c r="G381" i="23"/>
  <c r="J381" i="23"/>
  <c r="F381" i="23"/>
  <c r="E381" i="23" s="1"/>
  <c r="F343" i="22"/>
  <c r="J343" i="22"/>
  <c r="P343" i="22" s="1"/>
  <c r="F213" i="23"/>
  <c r="G213" i="23"/>
  <c r="E213" i="23"/>
  <c r="I213" i="23" s="1"/>
  <c r="J213" i="23"/>
  <c r="B82" i="23"/>
  <c r="K82" i="22"/>
  <c r="L82" i="22"/>
  <c r="E82" i="22"/>
  <c r="A82" i="22"/>
  <c r="B338" i="23"/>
  <c r="E338" i="22"/>
  <c r="A338" i="22"/>
  <c r="K338" i="22"/>
  <c r="O338" i="22" s="1"/>
  <c r="L338" i="22"/>
  <c r="B68" i="23"/>
  <c r="E68" i="22"/>
  <c r="L68" i="22"/>
  <c r="A68" i="22"/>
  <c r="K68" i="22"/>
  <c r="H68" i="22" s="1"/>
  <c r="I68" i="22" s="1"/>
  <c r="F68" i="22" s="1"/>
  <c r="B196" i="23"/>
  <c r="K196" i="22"/>
  <c r="E196" i="22"/>
  <c r="L196" i="22"/>
  <c r="A196" i="22"/>
  <c r="B324" i="23"/>
  <c r="K324" i="22"/>
  <c r="O324" i="22" s="1"/>
  <c r="L324" i="22"/>
  <c r="A324" i="22"/>
  <c r="E324" i="22"/>
  <c r="J169" i="23"/>
  <c r="G169" i="23"/>
  <c r="F169" i="23"/>
  <c r="E169" i="23" s="1"/>
  <c r="B22" i="23"/>
  <c r="E22" i="22"/>
  <c r="A22" i="22"/>
  <c r="L22" i="22"/>
  <c r="K22" i="22"/>
  <c r="H22" i="22" s="1"/>
  <c r="I22" i="22" s="1"/>
  <c r="B438" i="23"/>
  <c r="K438" i="22"/>
  <c r="E438" i="22"/>
  <c r="A438" i="22"/>
  <c r="L438" i="22"/>
  <c r="B264" i="23"/>
  <c r="K264" i="22"/>
  <c r="H264" i="22" s="1"/>
  <c r="I264" i="22" s="1"/>
  <c r="O264" i="22"/>
  <c r="E264" i="22"/>
  <c r="A264" i="22"/>
  <c r="L264" i="22"/>
  <c r="F17" i="23"/>
  <c r="E17" i="23" s="1"/>
  <c r="I17" i="23" s="1"/>
  <c r="G17" i="23"/>
  <c r="F365" i="22"/>
  <c r="P91" i="22"/>
  <c r="B76" i="23"/>
  <c r="E76" i="22"/>
  <c r="L76" i="22"/>
  <c r="A76" i="22"/>
  <c r="K76" i="22"/>
  <c r="O76" i="22" s="1"/>
  <c r="O143" i="22"/>
  <c r="G143" i="23"/>
  <c r="J143" i="23"/>
  <c r="F143" i="23"/>
  <c r="E143" i="23" s="1"/>
  <c r="H285" i="22"/>
  <c r="I285" i="22" s="1"/>
  <c r="B16" i="23"/>
  <c r="E16" i="22"/>
  <c r="L16" i="22"/>
  <c r="A16" i="22"/>
  <c r="K16" i="22"/>
  <c r="O16" i="22" s="1"/>
  <c r="B400" i="23"/>
  <c r="L400" i="22"/>
  <c r="K400" i="22"/>
  <c r="A400" i="22"/>
  <c r="E400" i="22"/>
  <c r="J39" i="22"/>
  <c r="P39" i="22" s="1"/>
  <c r="F39" i="22"/>
  <c r="H53" i="22"/>
  <c r="I53" i="22" s="1"/>
  <c r="B34" i="23"/>
  <c r="K34" i="22"/>
  <c r="H34" i="22" s="1"/>
  <c r="I34" i="22" s="1"/>
  <c r="A34" i="22"/>
  <c r="E34" i="22"/>
  <c r="L34" i="22"/>
  <c r="B116" i="23"/>
  <c r="E116" i="22"/>
  <c r="L116" i="22"/>
  <c r="A116" i="22"/>
  <c r="K116" i="22"/>
  <c r="O417" i="22"/>
  <c r="B326" i="23"/>
  <c r="A326" i="22"/>
  <c r="E326" i="22"/>
  <c r="L326" i="22"/>
  <c r="K326" i="22"/>
  <c r="G355" i="22"/>
  <c r="R355" i="22" s="1"/>
  <c r="G231" i="22"/>
  <c r="G327" i="22"/>
  <c r="R327" i="22" s="1"/>
  <c r="G347" i="22"/>
  <c r="R347" i="22" s="1"/>
  <c r="O345" i="22"/>
  <c r="B258" i="23"/>
  <c r="A258" i="22"/>
  <c r="L258" i="22"/>
  <c r="E258" i="22"/>
  <c r="K258" i="22"/>
  <c r="H258" i="22" s="1"/>
  <c r="I258" i="22" s="1"/>
  <c r="J258" i="22" s="1"/>
  <c r="F253" i="23"/>
  <c r="E253" i="23" s="1"/>
  <c r="J253" i="23"/>
  <c r="G253" i="23"/>
  <c r="B110" i="23"/>
  <c r="L110" i="22"/>
  <c r="K110" i="22"/>
  <c r="O110" i="22" s="1"/>
  <c r="A110" i="22"/>
  <c r="E110" i="22"/>
  <c r="B288" i="23"/>
  <c r="K288" i="22"/>
  <c r="O288" i="22" s="1"/>
  <c r="H288" i="22"/>
  <c r="I288" i="22" s="1"/>
  <c r="F288" i="22" s="1"/>
  <c r="E288" i="22"/>
  <c r="L288" i="22"/>
  <c r="A288" i="22"/>
  <c r="G431" i="23"/>
  <c r="J431" i="23"/>
  <c r="F431" i="23"/>
  <c r="E431" i="23" s="1"/>
  <c r="B176" i="23"/>
  <c r="L176" i="22"/>
  <c r="E176" i="22"/>
  <c r="A176" i="22"/>
  <c r="K176" i="22"/>
  <c r="O176" i="22" s="1"/>
  <c r="H176" i="22"/>
  <c r="I176" i="22" s="1"/>
  <c r="B6" i="23"/>
  <c r="K6" i="22"/>
  <c r="H6" i="22" s="1"/>
  <c r="I6" i="22" s="1"/>
  <c r="A6" i="22"/>
  <c r="L6" i="22"/>
  <c r="E6" i="22"/>
  <c r="B372" i="23"/>
  <c r="L372" i="22"/>
  <c r="K372" i="22"/>
  <c r="H372" i="22" s="1"/>
  <c r="I372" i="22" s="1"/>
  <c r="A372" i="22"/>
  <c r="E372" i="22"/>
  <c r="B284" i="23"/>
  <c r="K284" i="22"/>
  <c r="H284" i="22" s="1"/>
  <c r="I284" i="22" s="1"/>
  <c r="L284" i="22"/>
  <c r="A284" i="22"/>
  <c r="E284" i="22"/>
  <c r="E9" i="23"/>
  <c r="B336" i="23"/>
  <c r="K336" i="22"/>
  <c r="O336" i="22" s="1"/>
  <c r="L336" i="22"/>
  <c r="A336" i="22"/>
  <c r="E336" i="22"/>
  <c r="P297" i="22"/>
  <c r="B84" i="23"/>
  <c r="E84" i="22"/>
  <c r="L84" i="22"/>
  <c r="A84" i="22"/>
  <c r="K84" i="22"/>
  <c r="H84" i="22" s="1"/>
  <c r="I84" i="22" s="1"/>
  <c r="O84" i="22"/>
  <c r="B120" i="23"/>
  <c r="A120" i="22"/>
  <c r="E120" i="22"/>
  <c r="L120" i="22"/>
  <c r="K120" i="22"/>
  <c r="H120" i="22" s="1"/>
  <c r="I120" i="22" s="1"/>
  <c r="J120" i="22" s="1"/>
  <c r="G29" i="23"/>
  <c r="F29" i="23"/>
  <c r="E29" i="23" s="1"/>
  <c r="G45" i="23"/>
  <c r="F45" i="23"/>
  <c r="E45" i="23" s="1"/>
  <c r="B314" i="23"/>
  <c r="E314" i="22"/>
  <c r="A314" i="22"/>
  <c r="L314" i="22"/>
  <c r="K314" i="22"/>
  <c r="H314" i="22" s="1"/>
  <c r="I314" i="22" s="1"/>
  <c r="O314" i="22"/>
  <c r="F103" i="22"/>
  <c r="J103" i="22"/>
  <c r="P103" i="22" s="1"/>
  <c r="F325" i="23"/>
  <c r="E325" i="23" s="1"/>
  <c r="J325" i="23"/>
  <c r="G325" i="23"/>
  <c r="B244" i="23"/>
  <c r="K244" i="22"/>
  <c r="A244" i="22"/>
  <c r="L244" i="22"/>
  <c r="E244" i="22"/>
  <c r="B210" i="23"/>
  <c r="A210" i="22"/>
  <c r="E210" i="22"/>
  <c r="K210" i="22"/>
  <c r="L210" i="22"/>
  <c r="E147" i="23"/>
  <c r="B246" i="23"/>
  <c r="E246" i="22"/>
  <c r="L246" i="22"/>
  <c r="A246" i="22"/>
  <c r="K246" i="22"/>
  <c r="O246" i="22" s="1"/>
  <c r="AD4" i="22"/>
  <c r="AC4" i="22" s="1"/>
  <c r="G243" i="22"/>
  <c r="R243" i="22" s="1"/>
  <c r="F151" i="22"/>
  <c r="J151" i="22"/>
  <c r="P151" i="22" s="1"/>
  <c r="B346" i="23"/>
  <c r="E346" i="22"/>
  <c r="A346" i="22"/>
  <c r="O346" i="22"/>
  <c r="K346" i="22"/>
  <c r="H346" i="22" s="1"/>
  <c r="I346" i="22" s="1"/>
  <c r="L346" i="22"/>
  <c r="E51" i="23"/>
  <c r="B174" i="23"/>
  <c r="A174" i="22"/>
  <c r="E174" i="22"/>
  <c r="L174" i="22"/>
  <c r="K174" i="22"/>
  <c r="B430" i="23"/>
  <c r="E430" i="22"/>
  <c r="A430" i="22"/>
  <c r="K430" i="22"/>
  <c r="O430" i="22" s="1"/>
  <c r="L430" i="22"/>
  <c r="B224" i="23"/>
  <c r="L224" i="22"/>
  <c r="K224" i="22"/>
  <c r="O224" i="22" s="1"/>
  <c r="A224" i="22"/>
  <c r="H224" i="22"/>
  <c r="I224" i="22" s="1"/>
  <c r="E224" i="22"/>
  <c r="B150" i="23"/>
  <c r="A150" i="22"/>
  <c r="E150" i="22"/>
  <c r="K150" i="22"/>
  <c r="O150" i="22" s="1"/>
  <c r="L150" i="22"/>
  <c r="G41" i="23"/>
  <c r="F41" i="23"/>
  <c r="E41" i="23" s="1"/>
  <c r="H41" i="23" s="1"/>
  <c r="J41" i="23" s="1"/>
  <c r="H421" i="22"/>
  <c r="I421" i="22" s="1"/>
  <c r="J363" i="22"/>
  <c r="P363" i="22" s="1"/>
  <c r="F363" i="22"/>
  <c r="J217" i="23"/>
  <c r="F217" i="23"/>
  <c r="E217" i="23" s="1"/>
  <c r="G217" i="23"/>
  <c r="B228" i="23"/>
  <c r="K228" i="22"/>
  <c r="L228" i="22"/>
  <c r="E228" i="22"/>
  <c r="A228" i="22"/>
  <c r="H241" i="22"/>
  <c r="I241" i="22" s="1"/>
  <c r="F239" i="23"/>
  <c r="E239" i="23" s="1"/>
  <c r="G239" i="23"/>
  <c r="J239" i="23"/>
  <c r="G351" i="23"/>
  <c r="J351" i="23"/>
  <c r="F351" i="23"/>
  <c r="E351" i="23" s="1"/>
  <c r="B248" i="23"/>
  <c r="K248" i="22"/>
  <c r="E248" i="22"/>
  <c r="L248" i="22"/>
  <c r="A248" i="22"/>
  <c r="G207" i="23"/>
  <c r="F207" i="23"/>
  <c r="E207" i="23" s="1"/>
  <c r="J207" i="23"/>
  <c r="AD3" i="22"/>
  <c r="AC3" i="22" s="1"/>
  <c r="H221" i="22"/>
  <c r="I221" i="22" s="1"/>
  <c r="G409" i="23"/>
  <c r="J409" i="23"/>
  <c r="F409" i="23"/>
  <c r="E409" i="23" s="1"/>
  <c r="J181" i="22"/>
  <c r="P181" i="22" s="1"/>
  <c r="B42" i="23"/>
  <c r="K42" i="22"/>
  <c r="O42" i="22" s="1"/>
  <c r="E42" i="22"/>
  <c r="L42" i="22"/>
  <c r="A42" i="22"/>
  <c r="B170" i="23"/>
  <c r="E170" i="22"/>
  <c r="L170" i="22"/>
  <c r="A170" i="22"/>
  <c r="K170" i="22"/>
  <c r="H170" i="22" s="1"/>
  <c r="I170" i="22" s="1"/>
  <c r="B298" i="23"/>
  <c r="E298" i="22"/>
  <c r="A298" i="22"/>
  <c r="L298" i="22"/>
  <c r="K298" i="22"/>
  <c r="O298" i="22" s="1"/>
  <c r="B426" i="23"/>
  <c r="K426" i="22"/>
  <c r="H426" i="22" s="1"/>
  <c r="I426" i="22" s="1"/>
  <c r="E426" i="22"/>
  <c r="A426" i="22"/>
  <c r="L426" i="22"/>
  <c r="B60" i="23"/>
  <c r="E60" i="22"/>
  <c r="L60" i="22"/>
  <c r="A60" i="22"/>
  <c r="K60" i="22"/>
  <c r="H60" i="22" s="1"/>
  <c r="I60" i="22" s="1"/>
  <c r="B188" i="23"/>
  <c r="K188" i="22"/>
  <c r="A188" i="22"/>
  <c r="L188" i="22"/>
  <c r="E188" i="22"/>
  <c r="B316" i="23"/>
  <c r="K316" i="22"/>
  <c r="L316" i="22"/>
  <c r="A316" i="22"/>
  <c r="E316" i="22"/>
  <c r="B444" i="23"/>
  <c r="A444" i="22"/>
  <c r="E444" i="22"/>
  <c r="L444" i="22"/>
  <c r="K444" i="22"/>
  <c r="B424" i="23"/>
  <c r="E424" i="22"/>
  <c r="K424" i="22"/>
  <c r="O424" i="22" s="1"/>
  <c r="A424" i="22"/>
  <c r="L424" i="22"/>
  <c r="B268" i="23"/>
  <c r="K268" i="22"/>
  <c r="O268" i="22"/>
  <c r="E268" i="22"/>
  <c r="H268" i="22"/>
  <c r="I268" i="22" s="1"/>
  <c r="A268" i="22"/>
  <c r="L268" i="22"/>
  <c r="B190" i="23"/>
  <c r="E190" i="22"/>
  <c r="A190" i="22"/>
  <c r="L190" i="22"/>
  <c r="K190" i="22"/>
  <c r="O190" i="22" s="1"/>
  <c r="H190" i="22"/>
  <c r="I190" i="22" s="1"/>
  <c r="B48" i="23"/>
  <c r="A48" i="22"/>
  <c r="E48" i="22"/>
  <c r="L48" i="22"/>
  <c r="K48" i="22"/>
  <c r="O48" i="22" s="1"/>
  <c r="B432" i="23"/>
  <c r="E432" i="22"/>
  <c r="L432" i="22"/>
  <c r="A432" i="22"/>
  <c r="K432" i="22"/>
  <c r="H432" i="22" s="1"/>
  <c r="I432" i="22" s="1"/>
  <c r="F432" i="22" s="1"/>
  <c r="G432" i="22" s="1"/>
  <c r="R432" i="22" s="1"/>
  <c r="F19" i="23"/>
  <c r="E19" i="23" s="1"/>
  <c r="G19" i="23"/>
  <c r="F297" i="22"/>
  <c r="F313" i="23"/>
  <c r="E313" i="23" s="1"/>
  <c r="I313" i="23" s="1"/>
  <c r="J313" i="23"/>
  <c r="G313" i="23"/>
  <c r="B130" i="23"/>
  <c r="K130" i="22"/>
  <c r="H130" i="22" s="1"/>
  <c r="I130" i="22" s="1"/>
  <c r="J130" i="22" s="1"/>
  <c r="L130" i="22"/>
  <c r="A130" i="22"/>
  <c r="E130" i="22"/>
  <c r="B212" i="23"/>
  <c r="K212" i="22"/>
  <c r="H212" i="22" s="1"/>
  <c r="I212" i="22" s="1"/>
  <c r="A212" i="22"/>
  <c r="L212" i="22"/>
  <c r="E212" i="22"/>
  <c r="B216" i="23"/>
  <c r="L216" i="22"/>
  <c r="K216" i="22"/>
  <c r="O216" i="22" s="1"/>
  <c r="H216" i="22"/>
  <c r="I216" i="22" s="1"/>
  <c r="E216" i="22"/>
  <c r="A216" i="22"/>
  <c r="G401" i="23"/>
  <c r="F401" i="23"/>
  <c r="E401" i="23" s="1"/>
  <c r="J401" i="23"/>
  <c r="F245" i="23"/>
  <c r="E245" i="23" s="1"/>
  <c r="J245" i="23"/>
  <c r="G245" i="23"/>
  <c r="B8" i="23"/>
  <c r="E8" i="22"/>
  <c r="L8" i="22"/>
  <c r="K8" i="22"/>
  <c r="H8" i="22" s="1"/>
  <c r="I8" i="22" s="1"/>
  <c r="A8" i="22"/>
  <c r="O8" i="22"/>
  <c r="B90" i="23"/>
  <c r="K90" i="22"/>
  <c r="E90" i="22"/>
  <c r="L90" i="22"/>
  <c r="A90" i="22"/>
  <c r="B378" i="23"/>
  <c r="E378" i="22"/>
  <c r="L378" i="22"/>
  <c r="A378" i="22"/>
  <c r="K378" i="22"/>
  <c r="H378" i="22" s="1"/>
  <c r="I378" i="22" s="1"/>
  <c r="J378" i="22" s="1"/>
  <c r="H353" i="22"/>
  <c r="I353" i="22" s="1"/>
  <c r="J191" i="23"/>
  <c r="G191" i="23"/>
  <c r="F191" i="23"/>
  <c r="E191" i="23" s="1"/>
  <c r="O269" i="22"/>
  <c r="H317" i="22"/>
  <c r="I317" i="22" s="1"/>
  <c r="G149" i="23"/>
  <c r="F149" i="23"/>
  <c r="E149" i="23" s="1"/>
  <c r="J149" i="23"/>
  <c r="B2" i="23"/>
  <c r="A2" i="22"/>
  <c r="E2" i="22"/>
  <c r="L2" i="22"/>
  <c r="K2" i="22"/>
  <c r="Y31" i="22"/>
  <c r="Y33" i="22"/>
  <c r="B226" i="23"/>
  <c r="A226" i="22"/>
  <c r="E226" i="22"/>
  <c r="L226" i="22"/>
  <c r="K226" i="22"/>
  <c r="H226" i="22" s="1"/>
  <c r="I226" i="22" s="1"/>
  <c r="B340" i="23"/>
  <c r="L340" i="22"/>
  <c r="K340" i="22"/>
  <c r="H340" i="22" s="1"/>
  <c r="I340" i="22" s="1"/>
  <c r="E340" i="22"/>
  <c r="A340" i="22"/>
  <c r="AD8" i="22"/>
  <c r="AC8" i="22" s="1"/>
  <c r="H175" i="22"/>
  <c r="I175" i="22" s="1"/>
  <c r="F237" i="23"/>
  <c r="E237" i="23" s="1"/>
  <c r="J237" i="23"/>
  <c r="G237" i="23"/>
  <c r="H185" i="22"/>
  <c r="I185" i="22" s="1"/>
  <c r="F421" i="23"/>
  <c r="E421" i="23" s="1"/>
  <c r="G421" i="23"/>
  <c r="J421" i="23"/>
  <c r="B56" i="23"/>
  <c r="A56" i="22"/>
  <c r="E56" i="22"/>
  <c r="L56" i="22"/>
  <c r="K56" i="22"/>
  <c r="H56" i="22" s="1"/>
  <c r="I56" i="22" s="1"/>
  <c r="J177" i="23"/>
  <c r="G177" i="23"/>
  <c r="F177" i="23"/>
  <c r="E177" i="23" s="1"/>
  <c r="H337" i="22"/>
  <c r="I337" i="22" s="1"/>
  <c r="J161" i="23"/>
  <c r="G161" i="23"/>
  <c r="F161" i="23"/>
  <c r="E161" i="23"/>
  <c r="B242" i="23"/>
  <c r="A242" i="22"/>
  <c r="E242" i="22"/>
  <c r="K242" i="22"/>
  <c r="O242" i="22" s="1"/>
  <c r="L242" i="22"/>
  <c r="E243" i="23"/>
  <c r="B310" i="23"/>
  <c r="A310" i="22"/>
  <c r="E310" i="22"/>
  <c r="O310" i="22"/>
  <c r="K310" i="22"/>
  <c r="L310" i="22"/>
  <c r="H310" i="22"/>
  <c r="I310" i="22" s="1"/>
  <c r="B282" i="23"/>
  <c r="E282" i="22"/>
  <c r="A282" i="22"/>
  <c r="L282" i="22"/>
  <c r="K282" i="22"/>
  <c r="G21" i="23"/>
  <c r="F21" i="23"/>
  <c r="E21" i="23" s="1"/>
  <c r="J333" i="23"/>
  <c r="G333" i="23"/>
  <c r="F333" i="23"/>
  <c r="E333" i="23" s="1"/>
  <c r="B350" i="23"/>
  <c r="A350" i="22"/>
  <c r="E350" i="22"/>
  <c r="K350" i="22"/>
  <c r="H350" i="22" s="1"/>
  <c r="I350" i="22" s="1"/>
  <c r="L350" i="22"/>
  <c r="G383" i="23"/>
  <c r="F383" i="23"/>
  <c r="E383" i="23" s="1"/>
  <c r="I383" i="23" s="1"/>
  <c r="J383" i="23"/>
  <c r="G111" i="23"/>
  <c r="J111" i="23"/>
  <c r="F111" i="23"/>
  <c r="E111" i="23" s="1"/>
  <c r="F303" i="23"/>
  <c r="E303" i="23" s="1"/>
  <c r="I303" i="23" s="1"/>
  <c r="J303" i="23"/>
  <c r="G303" i="23"/>
  <c r="AD15" i="22"/>
  <c r="AC15" i="22" s="1"/>
  <c r="J133" i="22"/>
  <c r="P133" i="22" s="1"/>
  <c r="E263" i="23"/>
  <c r="G123" i="22"/>
  <c r="R123" i="22" s="1"/>
  <c r="G435" i="22"/>
  <c r="R435" i="22" s="1"/>
  <c r="G307" i="22"/>
  <c r="R307" i="22" s="1"/>
  <c r="G89" i="22"/>
  <c r="R89" i="22" s="1"/>
  <c r="G107" i="22"/>
  <c r="R107" i="22" s="1"/>
  <c r="F229" i="23"/>
  <c r="E229" i="23" s="1"/>
  <c r="H229" i="23" s="1"/>
  <c r="J229" i="23"/>
  <c r="G229" i="23"/>
  <c r="G125" i="23"/>
  <c r="F125" i="23"/>
  <c r="E125" i="23" s="1"/>
  <c r="J125" i="23"/>
  <c r="B318" i="23"/>
  <c r="A318" i="22"/>
  <c r="E318" i="22"/>
  <c r="K318" i="22"/>
  <c r="L318" i="22"/>
  <c r="G357" i="23"/>
  <c r="F357" i="23"/>
  <c r="E357" i="23" s="1"/>
  <c r="H357" i="23" s="1"/>
  <c r="J357" i="23"/>
  <c r="B390" i="23"/>
  <c r="A390" i="22"/>
  <c r="E390" i="22"/>
  <c r="L390" i="22"/>
  <c r="K390" i="22"/>
  <c r="O390" i="22" s="1"/>
  <c r="AD11" i="22"/>
  <c r="AC11" i="22" s="1"/>
  <c r="AA11" i="22" s="1"/>
  <c r="AB11" i="22" s="1"/>
  <c r="F445" i="23"/>
  <c r="E445" i="23" s="1"/>
  <c r="J445" i="23"/>
  <c r="G445" i="23"/>
  <c r="B366" i="23"/>
  <c r="A366" i="22"/>
  <c r="E366" i="22"/>
  <c r="L366" i="22"/>
  <c r="K366" i="22"/>
  <c r="H366" i="22" s="1"/>
  <c r="I366" i="22" s="1"/>
  <c r="B416" i="23"/>
  <c r="E416" i="22"/>
  <c r="A416" i="22"/>
  <c r="K416" i="22"/>
  <c r="H416" i="22" s="1"/>
  <c r="I416" i="22" s="1"/>
  <c r="L416" i="22"/>
  <c r="B374" i="23"/>
  <c r="A374" i="22"/>
  <c r="E374" i="22"/>
  <c r="L374" i="22"/>
  <c r="K374" i="22"/>
  <c r="H374" i="22" s="1"/>
  <c r="I374" i="22" s="1"/>
  <c r="B138" i="23"/>
  <c r="K138" i="22"/>
  <c r="H138" i="22" s="1"/>
  <c r="I138" i="22" s="1"/>
  <c r="E138" i="22"/>
  <c r="L138" i="22"/>
  <c r="A138" i="22"/>
  <c r="B394" i="23"/>
  <c r="L394" i="22"/>
  <c r="E394" i="22"/>
  <c r="K394" i="22"/>
  <c r="A394" i="22"/>
  <c r="B156" i="23"/>
  <c r="K156" i="22"/>
  <c r="O156" i="22" s="1"/>
  <c r="E156" i="22"/>
  <c r="A156" i="22"/>
  <c r="H156" i="22"/>
  <c r="I156" i="22" s="1"/>
  <c r="L156" i="22"/>
  <c r="B204" i="23"/>
  <c r="K204" i="22"/>
  <c r="H204" i="22" s="1"/>
  <c r="I204" i="22" s="1"/>
  <c r="E204" i="22"/>
  <c r="A204" i="22"/>
  <c r="L204" i="22"/>
  <c r="AD20" i="22"/>
  <c r="AC20" i="22" s="1"/>
  <c r="B382" i="23"/>
  <c r="A382" i="22"/>
  <c r="E382" i="22"/>
  <c r="O382" i="22"/>
  <c r="L382" i="22"/>
  <c r="K382" i="22"/>
  <c r="H382" i="22" s="1"/>
  <c r="I382" i="22" s="1"/>
  <c r="J382" i="22" s="1"/>
  <c r="F289" i="23"/>
  <c r="E289" i="23" s="1"/>
  <c r="H289" i="23" s="1"/>
  <c r="J289" i="23"/>
  <c r="G289" i="23"/>
  <c r="F261" i="23"/>
  <c r="E261" i="23" s="1"/>
  <c r="I261" i="23" s="1"/>
  <c r="J261" i="23"/>
  <c r="G261" i="23"/>
  <c r="B162" i="23"/>
  <c r="E162" i="22"/>
  <c r="A162" i="22"/>
  <c r="L162" i="22"/>
  <c r="K162" i="22"/>
  <c r="O162" i="22" s="1"/>
  <c r="B376" i="23"/>
  <c r="H376" i="22"/>
  <c r="I376" i="22" s="1"/>
  <c r="K376" i="22"/>
  <c r="O376" i="22" s="1"/>
  <c r="L376" i="22"/>
  <c r="A376" i="22"/>
  <c r="E376" i="22"/>
  <c r="F265" i="23"/>
  <c r="E265" i="23" s="1"/>
  <c r="J265" i="23"/>
  <c r="G265" i="23"/>
  <c r="E411" i="23"/>
  <c r="B218" i="23"/>
  <c r="A218" i="22"/>
  <c r="E218" i="22"/>
  <c r="O218" i="22"/>
  <c r="L218" i="22"/>
  <c r="K218" i="22"/>
  <c r="H218" i="22" s="1"/>
  <c r="I218" i="22" s="1"/>
  <c r="B222" i="23"/>
  <c r="E222" i="22"/>
  <c r="A222" i="22"/>
  <c r="K222" i="22"/>
  <c r="H222" i="22" s="1"/>
  <c r="I222" i="22" s="1"/>
  <c r="F222" i="22" s="1"/>
  <c r="L222" i="22"/>
  <c r="F173" i="23"/>
  <c r="E173" i="23" s="1"/>
  <c r="I173" i="23" s="1"/>
  <c r="J173" i="23"/>
  <c r="G173" i="23"/>
  <c r="G93" i="23"/>
  <c r="F93" i="23"/>
  <c r="E93" i="23" s="1"/>
  <c r="H425" i="22"/>
  <c r="I425" i="22" s="1"/>
  <c r="G69" i="23"/>
  <c r="F69" i="23"/>
  <c r="E69" i="23"/>
  <c r="F257" i="23"/>
  <c r="E257" i="23" s="1"/>
  <c r="H257" i="23" s="1"/>
  <c r="J257" i="23"/>
  <c r="G257" i="23"/>
  <c r="G405" i="23"/>
  <c r="F405" i="23"/>
  <c r="E405" i="23" s="1"/>
  <c r="H405" i="23" s="1"/>
  <c r="J405" i="23"/>
  <c r="B230" i="23"/>
  <c r="E230" i="22"/>
  <c r="A230" i="22"/>
  <c r="L230" i="22"/>
  <c r="K230" i="22"/>
  <c r="H230" i="22" s="1"/>
  <c r="I230" i="22" s="1"/>
  <c r="O77" i="22"/>
  <c r="AD9" i="22"/>
  <c r="AC9" i="22" s="1"/>
  <c r="B172" i="23"/>
  <c r="K172" i="22"/>
  <c r="H172" i="22" s="1"/>
  <c r="I172" i="22" s="1"/>
  <c r="E172" i="22"/>
  <c r="L172" i="22"/>
  <c r="A172" i="22"/>
  <c r="G389" i="23"/>
  <c r="F389" i="23"/>
  <c r="E389" i="23" s="1"/>
  <c r="J389" i="23"/>
  <c r="B166" i="23"/>
  <c r="A166" i="22"/>
  <c r="E166" i="22"/>
  <c r="K166" i="22"/>
  <c r="O166" i="22" s="1"/>
  <c r="H166" i="22"/>
  <c r="I166" i="22" s="1"/>
  <c r="L166" i="22"/>
  <c r="B356" i="23"/>
  <c r="L356" i="22"/>
  <c r="K356" i="22"/>
  <c r="H356" i="22" s="1"/>
  <c r="I356" i="22" s="1"/>
  <c r="E356" i="22"/>
  <c r="A356" i="22"/>
  <c r="B54" i="23"/>
  <c r="L54" i="22"/>
  <c r="K54" i="22"/>
  <c r="E54" i="22"/>
  <c r="A54" i="22"/>
  <c r="B360" i="23"/>
  <c r="K360" i="22"/>
  <c r="H360" i="22" s="1"/>
  <c r="I360" i="22" s="1"/>
  <c r="A360" i="22"/>
  <c r="L360" i="22"/>
  <c r="E360" i="22"/>
  <c r="N3" i="23"/>
  <c r="B112" i="23"/>
  <c r="A112" i="22"/>
  <c r="E112" i="22"/>
  <c r="L112" i="22"/>
  <c r="K112" i="22"/>
  <c r="O112" i="22" s="1"/>
  <c r="J109" i="22"/>
  <c r="B180" i="23"/>
  <c r="K180" i="22"/>
  <c r="H180" i="22" s="1"/>
  <c r="I180" i="22" s="1"/>
  <c r="E180" i="22"/>
  <c r="A180" i="22"/>
  <c r="L180" i="22"/>
  <c r="J441" i="23"/>
  <c r="F441" i="23"/>
  <c r="E441" i="23" s="1"/>
  <c r="G441" i="23"/>
  <c r="G183" i="22"/>
  <c r="R183" i="22" s="1"/>
  <c r="E139" i="23"/>
  <c r="F221" i="23"/>
  <c r="E221" i="23" s="1"/>
  <c r="J221" i="23"/>
  <c r="G221" i="23"/>
  <c r="E327" i="23"/>
  <c r="G393" i="23"/>
  <c r="F393" i="23"/>
  <c r="E393" i="23" s="1"/>
  <c r="J393" i="23"/>
  <c r="B220" i="23"/>
  <c r="K220" i="22"/>
  <c r="O220" i="22" s="1"/>
  <c r="E220" i="22"/>
  <c r="L220" i="22"/>
  <c r="A220" i="22"/>
  <c r="H271" i="22"/>
  <c r="I271" i="22" s="1"/>
  <c r="G141" i="23"/>
  <c r="F141" i="23"/>
  <c r="E141" i="23" s="1"/>
  <c r="H141" i="23" s="1"/>
  <c r="J141" i="23"/>
  <c r="J201" i="23"/>
  <c r="G201" i="23"/>
  <c r="F201" i="23"/>
  <c r="E201" i="23" s="1"/>
  <c r="G61" i="23"/>
  <c r="F61" i="23"/>
  <c r="E61" i="23" s="1"/>
  <c r="J373" i="23"/>
  <c r="G373" i="23"/>
  <c r="F373" i="23"/>
  <c r="E373" i="23" s="1"/>
  <c r="B294" i="23"/>
  <c r="A294" i="22"/>
  <c r="E294" i="22"/>
  <c r="L294" i="22"/>
  <c r="K294" i="22"/>
  <c r="H294" i="22"/>
  <c r="I294" i="22" s="1"/>
  <c r="J294" i="22" s="1"/>
  <c r="O294" i="22"/>
  <c r="G33" i="23"/>
  <c r="F33" i="23"/>
  <c r="E33" i="23" s="1"/>
  <c r="O445" i="22"/>
  <c r="E63" i="23"/>
  <c r="B78" i="23"/>
  <c r="L78" i="22"/>
  <c r="K78" i="22"/>
  <c r="H78" i="22" s="1"/>
  <c r="I78" i="22" s="1"/>
  <c r="A78" i="22"/>
  <c r="E78" i="22"/>
  <c r="B206" i="23"/>
  <c r="E206" i="22"/>
  <c r="A206" i="22"/>
  <c r="L206" i="22"/>
  <c r="K206" i="22"/>
  <c r="O206" i="22" s="1"/>
  <c r="B334" i="23"/>
  <c r="A334" i="22"/>
  <c r="E334" i="22"/>
  <c r="L334" i="22"/>
  <c r="K334" i="22"/>
  <c r="H334" i="22" s="1"/>
  <c r="I334" i="22" s="1"/>
  <c r="B128" i="23"/>
  <c r="A128" i="22"/>
  <c r="E128" i="22"/>
  <c r="L128" i="22"/>
  <c r="K128" i="22"/>
  <c r="H128" i="22" s="1"/>
  <c r="I128" i="22" s="1"/>
  <c r="B256" i="23"/>
  <c r="K256" i="22"/>
  <c r="O256" i="22" s="1"/>
  <c r="E256" i="22"/>
  <c r="A256" i="22"/>
  <c r="L256" i="22"/>
  <c r="H256" i="22"/>
  <c r="I256" i="22" s="1"/>
  <c r="B384" i="23"/>
  <c r="K384" i="22"/>
  <c r="O384" i="22" s="1"/>
  <c r="A384" i="22"/>
  <c r="E384" i="22"/>
  <c r="L384" i="22"/>
  <c r="H384" i="22"/>
  <c r="I384" i="22" s="1"/>
  <c r="E3" i="23"/>
  <c r="B278" i="23"/>
  <c r="A278" i="22"/>
  <c r="E278" i="22"/>
  <c r="K278" i="22"/>
  <c r="O278" i="22" s="1"/>
  <c r="L278" i="22"/>
  <c r="G349" i="23"/>
  <c r="F349" i="23"/>
  <c r="E349" i="23" s="1"/>
  <c r="J349" i="23"/>
  <c r="E375" i="23"/>
  <c r="B300" i="23"/>
  <c r="K300" i="22"/>
  <c r="E300" i="22"/>
  <c r="L300" i="22"/>
  <c r="A300" i="22"/>
  <c r="B158" i="23"/>
  <c r="A158" i="22"/>
  <c r="L158" i="22"/>
  <c r="K158" i="22"/>
  <c r="H158" i="22" s="1"/>
  <c r="I158" i="22" s="1"/>
  <c r="F158" i="22" s="1"/>
  <c r="E158" i="22"/>
  <c r="B80" i="23"/>
  <c r="A80" i="22"/>
  <c r="E80" i="22"/>
  <c r="L80" i="22"/>
  <c r="K80" i="22"/>
  <c r="AD17" i="22"/>
  <c r="AC17" i="22" s="1"/>
  <c r="G353" i="23"/>
  <c r="F353" i="23"/>
  <c r="E353" i="23" s="1"/>
  <c r="J353" i="23"/>
  <c r="B66" i="23"/>
  <c r="K66" i="22"/>
  <c r="H66" i="22" s="1"/>
  <c r="I66" i="22" s="1"/>
  <c r="L66" i="22"/>
  <c r="A66" i="22"/>
  <c r="E66" i="22"/>
  <c r="E203" i="23"/>
  <c r="B262" i="23"/>
  <c r="E262" i="22"/>
  <c r="L262" i="22"/>
  <c r="K262" i="22"/>
  <c r="A262" i="22"/>
  <c r="E179" i="23"/>
  <c r="O177" i="22"/>
  <c r="G337" i="23"/>
  <c r="J337" i="23"/>
  <c r="F337" i="23"/>
  <c r="E337" i="23" s="1"/>
  <c r="B18" i="23"/>
  <c r="A18" i="22"/>
  <c r="L18" i="22"/>
  <c r="K18" i="22"/>
  <c r="E18" i="22"/>
  <c r="B146" i="23"/>
  <c r="K146" i="22"/>
  <c r="L146" i="22"/>
  <c r="E146" i="22"/>
  <c r="A146" i="22"/>
  <c r="B4" i="23"/>
  <c r="A4" i="22"/>
  <c r="E4" i="22"/>
  <c r="K4" i="22"/>
  <c r="O4" i="22" s="1"/>
  <c r="L4" i="22"/>
  <c r="B132" i="23"/>
  <c r="E132" i="22"/>
  <c r="L132" i="22"/>
  <c r="A132" i="22"/>
  <c r="K132" i="22"/>
  <c r="H132" i="22" s="1"/>
  <c r="I132" i="22" s="1"/>
  <c r="J132" i="22" s="1"/>
  <c r="B260" i="23"/>
  <c r="K260" i="22"/>
  <c r="O260" i="22" s="1"/>
  <c r="A260" i="22"/>
  <c r="E260" i="22"/>
  <c r="L260" i="22"/>
  <c r="B388" i="23"/>
  <c r="E388" i="22"/>
  <c r="K388" i="22"/>
  <c r="O388" i="22" s="1"/>
  <c r="A388" i="22"/>
  <c r="L388" i="22"/>
  <c r="E91" i="23"/>
  <c r="O309" i="22"/>
  <c r="B86" i="23"/>
  <c r="L86" i="22"/>
  <c r="K86" i="22"/>
  <c r="H86" i="22" s="1"/>
  <c r="I86" i="22" s="1"/>
  <c r="E86" i="22"/>
  <c r="A86" i="22"/>
  <c r="B72" i="23"/>
  <c r="A72" i="22"/>
  <c r="E72" i="22"/>
  <c r="L72" i="22"/>
  <c r="K72" i="22"/>
  <c r="H72" i="22" s="1"/>
  <c r="I72" i="22" s="1"/>
  <c r="G113" i="23"/>
  <c r="J113" i="23"/>
  <c r="F113" i="23"/>
  <c r="E113" i="23" s="1"/>
  <c r="I113" i="23" s="1"/>
  <c r="J193" i="23"/>
  <c r="G193" i="23"/>
  <c r="F193" i="23"/>
  <c r="E193" i="23" s="1"/>
  <c r="AD10" i="22"/>
  <c r="AC10" i="22" s="1"/>
  <c r="AA10" i="22" s="1"/>
  <c r="O17" i="22"/>
  <c r="F365" i="23"/>
  <c r="E365" i="23" s="1"/>
  <c r="J365" i="23"/>
  <c r="G365" i="23"/>
  <c r="B236" i="23"/>
  <c r="K236" i="22"/>
  <c r="O236" i="22" s="1"/>
  <c r="A236" i="22"/>
  <c r="E236" i="22"/>
  <c r="L236" i="22"/>
  <c r="O333" i="22"/>
  <c r="P423" i="22"/>
  <c r="B208" i="23"/>
  <c r="L208" i="22"/>
  <c r="K208" i="22"/>
  <c r="E208" i="22"/>
  <c r="A208" i="22"/>
  <c r="H383" i="22"/>
  <c r="I383" i="22" s="1"/>
  <c r="B290" i="23"/>
  <c r="E290" i="22"/>
  <c r="A290" i="22"/>
  <c r="L290" i="22"/>
  <c r="K290" i="22"/>
  <c r="B276" i="23"/>
  <c r="K276" i="22"/>
  <c r="O276" i="22" s="1"/>
  <c r="E276" i="22"/>
  <c r="L276" i="22"/>
  <c r="A276" i="22"/>
  <c r="G159" i="23"/>
  <c r="J159" i="23"/>
  <c r="F159" i="23"/>
  <c r="E159" i="23" s="1"/>
  <c r="E215" i="23"/>
  <c r="J425" i="23"/>
  <c r="G425" i="23"/>
  <c r="F425" i="23"/>
  <c r="E425" i="23" s="1"/>
  <c r="B38" i="23"/>
  <c r="L38" i="22"/>
  <c r="K38" i="22"/>
  <c r="O38" i="22" s="1"/>
  <c r="E38" i="22"/>
  <c r="A38" i="22"/>
  <c r="B24" i="23"/>
  <c r="A24" i="22"/>
  <c r="E24" i="22"/>
  <c r="L24" i="22"/>
  <c r="K24" i="22"/>
  <c r="H24" i="22" s="1"/>
  <c r="I24" i="22" s="1"/>
  <c r="B344" i="23"/>
  <c r="K344" i="22"/>
  <c r="H344" i="22" s="1"/>
  <c r="I344" i="22" s="1"/>
  <c r="E344" i="22"/>
  <c r="A344" i="22"/>
  <c r="L344" i="22"/>
  <c r="B232" i="23"/>
  <c r="L232" i="22"/>
  <c r="K232" i="22"/>
  <c r="E232" i="22"/>
  <c r="A232" i="22"/>
  <c r="B70" i="23"/>
  <c r="L70" i="22"/>
  <c r="K70" i="22"/>
  <c r="H70" i="22" s="1"/>
  <c r="I70" i="22" s="1"/>
  <c r="E70" i="22"/>
  <c r="A70" i="22"/>
  <c r="G73" i="23"/>
  <c r="F73" i="23"/>
  <c r="E73" i="23" s="1"/>
  <c r="H73" i="23" s="1"/>
  <c r="J73" i="23" s="1"/>
  <c r="B396" i="23"/>
  <c r="L396" i="22"/>
  <c r="K396" i="22"/>
  <c r="H396" i="22" s="1"/>
  <c r="I396" i="22" s="1"/>
  <c r="E396" i="22"/>
  <c r="A396" i="22"/>
  <c r="B358" i="23"/>
  <c r="A358" i="22"/>
  <c r="E358" i="22"/>
  <c r="K358" i="22"/>
  <c r="O358" i="22" s="1"/>
  <c r="L358" i="22"/>
  <c r="AD21" i="22"/>
  <c r="AC21" i="22" s="1"/>
  <c r="AA21" i="22" s="1"/>
  <c r="F281" i="23"/>
  <c r="E281" i="23"/>
  <c r="G281" i="23"/>
  <c r="J281" i="23"/>
  <c r="B10" i="23"/>
  <c r="E10" i="22"/>
  <c r="L10" i="22"/>
  <c r="K10" i="22"/>
  <c r="O10" i="22" s="1"/>
  <c r="A10" i="22"/>
  <c r="B266" i="23"/>
  <c r="A266" i="22"/>
  <c r="H266" i="22"/>
  <c r="I266" i="22" s="1"/>
  <c r="J266" i="22" s="1"/>
  <c r="L266" i="22"/>
  <c r="K266" i="22"/>
  <c r="O266" i="22" s="1"/>
  <c r="E266" i="22"/>
  <c r="B28" i="23"/>
  <c r="E28" i="22"/>
  <c r="L28" i="22"/>
  <c r="A28" i="22"/>
  <c r="K28" i="22"/>
  <c r="B412" i="23"/>
  <c r="A412" i="22"/>
  <c r="E412" i="22"/>
  <c r="L412" i="22"/>
  <c r="K412" i="22"/>
  <c r="O412" i="22" s="1"/>
  <c r="E395" i="23"/>
  <c r="E359" i="23"/>
  <c r="B126" i="23"/>
  <c r="L126" i="22"/>
  <c r="K126" i="22"/>
  <c r="O126" i="22" s="1"/>
  <c r="A126" i="22"/>
  <c r="E126" i="22"/>
  <c r="F287" i="23"/>
  <c r="E287" i="23" s="1"/>
  <c r="G287" i="23"/>
  <c r="J287" i="23"/>
  <c r="E5" i="23"/>
  <c r="F249" i="23"/>
  <c r="E249" i="23"/>
  <c r="I249" i="23" s="1"/>
  <c r="J249" i="23"/>
  <c r="G249" i="23"/>
  <c r="G133" i="23"/>
  <c r="F133" i="23"/>
  <c r="E133" i="23" s="1"/>
  <c r="J133" i="23"/>
  <c r="B214" i="23"/>
  <c r="E214" i="22"/>
  <c r="A214" i="22"/>
  <c r="K214" i="22"/>
  <c r="H214" i="22" s="1"/>
  <c r="I214" i="22" s="1"/>
  <c r="F214" i="22" s="1"/>
  <c r="G214" i="22" s="1"/>
  <c r="R214" i="22" s="1"/>
  <c r="O214" i="22"/>
  <c r="L214" i="22"/>
  <c r="J165" i="23"/>
  <c r="G165" i="23"/>
  <c r="F165" i="23"/>
  <c r="E165" i="23" s="1"/>
  <c r="E363" i="23"/>
  <c r="G77" i="23"/>
  <c r="F77" i="23"/>
  <c r="E77" i="23" s="1"/>
  <c r="B46" i="23"/>
  <c r="L46" i="22"/>
  <c r="K46" i="22"/>
  <c r="H46" i="22" s="1"/>
  <c r="I46" i="22" s="1"/>
  <c r="A46" i="22"/>
  <c r="E46" i="22"/>
  <c r="B302" i="23"/>
  <c r="A302" i="22"/>
  <c r="E302" i="22"/>
  <c r="L302" i="22"/>
  <c r="K302" i="22"/>
  <c r="B96" i="23"/>
  <c r="A96" i="22"/>
  <c r="E96" i="22"/>
  <c r="L96" i="22"/>
  <c r="K96" i="22"/>
  <c r="H96" i="22" s="1"/>
  <c r="I96" i="22" s="1"/>
  <c r="B352" i="23"/>
  <c r="K352" i="22"/>
  <c r="O352" i="22" s="1"/>
  <c r="E352" i="22"/>
  <c r="L352" i="22"/>
  <c r="A352" i="22"/>
  <c r="B296" i="23"/>
  <c r="K296" i="22"/>
  <c r="H296" i="22" s="1"/>
  <c r="I296" i="22" s="1"/>
  <c r="F296" i="22" s="1"/>
  <c r="A296" i="22"/>
  <c r="L296" i="22"/>
  <c r="E296" i="22"/>
  <c r="B368" i="23"/>
  <c r="K368" i="22"/>
  <c r="H368" i="22" s="1"/>
  <c r="I368" i="22" s="1"/>
  <c r="E368" i="22"/>
  <c r="L368" i="22"/>
  <c r="A368" i="22"/>
  <c r="F269" i="23"/>
  <c r="E269" i="23" s="1"/>
  <c r="J269" i="23"/>
  <c r="G269" i="23"/>
  <c r="J209" i="23"/>
  <c r="G209" i="23"/>
  <c r="F209" i="23"/>
  <c r="E209" i="23" s="1"/>
  <c r="F205" i="23"/>
  <c r="E205" i="23" s="1"/>
  <c r="J205" i="23"/>
  <c r="G205" i="23"/>
  <c r="E355" i="23"/>
  <c r="B114" i="23"/>
  <c r="K114" i="22"/>
  <c r="H114" i="22" s="1"/>
  <c r="I114" i="22" s="1"/>
  <c r="L114" i="22"/>
  <c r="A114" i="22"/>
  <c r="E114" i="22"/>
  <c r="B370" i="23"/>
  <c r="E370" i="22"/>
  <c r="A370" i="22"/>
  <c r="K370" i="22"/>
  <c r="O370" i="22" s="1"/>
  <c r="L370" i="22"/>
  <c r="B100" i="23"/>
  <c r="E100" i="22"/>
  <c r="L100" i="22"/>
  <c r="A100" i="22"/>
  <c r="K100" i="22"/>
  <c r="H100" i="22"/>
  <c r="I100" i="22" s="1"/>
  <c r="O100" i="22"/>
  <c r="E101" i="23"/>
  <c r="B140" i="23"/>
  <c r="E140" i="22"/>
  <c r="L140" i="22"/>
  <c r="A140" i="22"/>
  <c r="K140" i="22"/>
  <c r="O140" i="22" s="1"/>
  <c r="F279" i="22"/>
  <c r="J279" i="22"/>
  <c r="P279" i="22" s="1"/>
  <c r="E89" i="23"/>
  <c r="B194" i="23"/>
  <c r="A194" i="22"/>
  <c r="E194" i="22"/>
  <c r="L194" i="22"/>
  <c r="K194" i="22"/>
  <c r="H194" i="22" s="1"/>
  <c r="I194" i="22" s="1"/>
  <c r="O194" i="22"/>
  <c r="F437" i="23"/>
  <c r="E437" i="23" s="1"/>
  <c r="G437" i="23"/>
  <c r="J437" i="23"/>
  <c r="G291" i="22"/>
  <c r="R291" i="22" s="1"/>
  <c r="AD2" i="22"/>
  <c r="AC2" i="22" s="1"/>
  <c r="AA2" i="22" s="1"/>
  <c r="AB2" i="22" s="1"/>
  <c r="B74" i="23"/>
  <c r="K74" i="22"/>
  <c r="H74" i="22" s="1"/>
  <c r="I74" i="22" s="1"/>
  <c r="E74" i="22"/>
  <c r="L74" i="22"/>
  <c r="A74" i="22"/>
  <c r="B202" i="23"/>
  <c r="A202" i="22"/>
  <c r="E202" i="22"/>
  <c r="K202" i="22"/>
  <c r="H202" i="22" s="1"/>
  <c r="I202" i="22" s="1"/>
  <c r="L202" i="22"/>
  <c r="B330" i="23"/>
  <c r="E330" i="22"/>
  <c r="A330" i="22"/>
  <c r="L330" i="22"/>
  <c r="K330" i="22"/>
  <c r="O330" i="22" s="1"/>
  <c r="B92" i="23"/>
  <c r="E92" i="22"/>
  <c r="L92" i="22"/>
  <c r="A92" i="22"/>
  <c r="K92" i="22"/>
  <c r="H92" i="22" s="1"/>
  <c r="I92" i="22" s="1"/>
  <c r="J92" i="22" s="1"/>
  <c r="B348" i="23"/>
  <c r="L348" i="22"/>
  <c r="K348" i="22"/>
  <c r="A348" i="22"/>
  <c r="E348" i="22"/>
  <c r="F271" i="23"/>
  <c r="E271" i="23" s="1"/>
  <c r="H271" i="23" s="1"/>
  <c r="J271" i="23"/>
  <c r="G271" i="23"/>
  <c r="B406" i="23"/>
  <c r="L406" i="22"/>
  <c r="K406" i="22"/>
  <c r="H406" i="22" s="1"/>
  <c r="I406" i="22" s="1"/>
  <c r="F406" i="22" s="1"/>
  <c r="A406" i="22"/>
  <c r="E406" i="22"/>
  <c r="B104" i="23"/>
  <c r="A104" i="22"/>
  <c r="E104" i="22"/>
  <c r="L104" i="22"/>
  <c r="K104" i="22"/>
  <c r="H104" i="22" s="1"/>
  <c r="I104" i="22" s="1"/>
  <c r="F293" i="23"/>
  <c r="E293" i="23" s="1"/>
  <c r="H293" i="23" s="1"/>
  <c r="J293" i="23"/>
  <c r="G293" i="23"/>
  <c r="B44" i="23"/>
  <c r="E44" i="22"/>
  <c r="L44" i="22"/>
  <c r="A44" i="22"/>
  <c r="K44" i="22"/>
  <c r="O44" i="22" s="1"/>
  <c r="B332" i="23"/>
  <c r="K332" i="22"/>
  <c r="H332" i="22" s="1"/>
  <c r="I332" i="22" s="1"/>
  <c r="E332" i="22"/>
  <c r="A332" i="22"/>
  <c r="L332" i="22"/>
  <c r="F189" i="23"/>
  <c r="E189" i="23" s="1"/>
  <c r="G189" i="23"/>
  <c r="J189" i="23"/>
  <c r="B30" i="23"/>
  <c r="E30" i="22"/>
  <c r="L30" i="22"/>
  <c r="A30" i="22"/>
  <c r="K30" i="22"/>
  <c r="B254" i="23"/>
  <c r="E254" i="22"/>
  <c r="L254" i="22"/>
  <c r="K254" i="22"/>
  <c r="H254" i="22" s="1"/>
  <c r="I254" i="22" s="1"/>
  <c r="A254" i="22"/>
  <c r="O254" i="22"/>
  <c r="B144" i="23"/>
  <c r="A144" i="22"/>
  <c r="E144" i="22"/>
  <c r="L144" i="22"/>
  <c r="K144" i="22"/>
  <c r="H144" i="22" s="1"/>
  <c r="I144" i="22" s="1"/>
  <c r="F297" i="23"/>
  <c r="E297" i="23" s="1"/>
  <c r="I297" i="23" s="1"/>
  <c r="J297" i="23"/>
  <c r="G297" i="23"/>
  <c r="B308" i="23"/>
  <c r="K308" i="22"/>
  <c r="H308" i="22" s="1"/>
  <c r="I308" i="22" s="1"/>
  <c r="O308" i="22"/>
  <c r="E308" i="22"/>
  <c r="L308" i="22"/>
  <c r="A308" i="22"/>
  <c r="F197" i="23"/>
  <c r="E197" i="23" s="1"/>
  <c r="J197" i="23"/>
  <c r="G197" i="23"/>
  <c r="B312" i="23"/>
  <c r="K312" i="22"/>
  <c r="E312" i="22"/>
  <c r="A312" i="22"/>
  <c r="L312" i="22"/>
  <c r="F273" i="23"/>
  <c r="E273" i="23" s="1"/>
  <c r="J273" i="23"/>
  <c r="G273" i="23"/>
  <c r="AD19" i="22"/>
  <c r="AC19" i="22" s="1"/>
  <c r="J433" i="23"/>
  <c r="G433" i="23"/>
  <c r="F433" i="23"/>
  <c r="E433" i="23" s="1"/>
  <c r="B238" i="23"/>
  <c r="E238" i="22"/>
  <c r="A238" i="22"/>
  <c r="L238" i="22"/>
  <c r="K238" i="22"/>
  <c r="H238" i="22" s="1"/>
  <c r="I238" i="22" s="1"/>
  <c r="B160" i="23"/>
  <c r="L160" i="22"/>
  <c r="K160" i="22"/>
  <c r="A160" i="22"/>
  <c r="E160" i="22"/>
  <c r="G145" i="23"/>
  <c r="J145" i="23"/>
  <c r="F145" i="23"/>
  <c r="E145" i="23" s="1"/>
  <c r="H145" i="23" s="1"/>
  <c r="B40" i="23"/>
  <c r="A40" i="22"/>
  <c r="E40" i="22"/>
  <c r="L40" i="22"/>
  <c r="K40" i="22"/>
  <c r="B392" i="23"/>
  <c r="L392" i="22"/>
  <c r="K392" i="22"/>
  <c r="H392" i="22" s="1"/>
  <c r="I392" i="22" s="1"/>
  <c r="A392" i="22"/>
  <c r="E392" i="22"/>
  <c r="O392" i="22"/>
  <c r="B154" i="23"/>
  <c r="E154" i="22"/>
  <c r="L154" i="22"/>
  <c r="K154" i="22"/>
  <c r="H154" i="22" s="1"/>
  <c r="I154" i="22" s="1"/>
  <c r="F154" i="22" s="1"/>
  <c r="A154" i="22"/>
  <c r="O154" i="22"/>
  <c r="B442" i="23"/>
  <c r="K442" i="22"/>
  <c r="L442" i="22"/>
  <c r="A442" i="22"/>
  <c r="E442" i="22"/>
  <c r="B286" i="23"/>
  <c r="A286" i="22"/>
  <c r="E286" i="22"/>
  <c r="L286" i="22"/>
  <c r="K286" i="22"/>
  <c r="J415" i="23"/>
  <c r="F415" i="23"/>
  <c r="E415" i="23" s="1"/>
  <c r="G415" i="23"/>
  <c r="J119" i="22"/>
  <c r="P119" i="22" s="1"/>
  <c r="F119" i="22"/>
  <c r="B322" i="23"/>
  <c r="E322" i="22"/>
  <c r="A322" i="22"/>
  <c r="L322" i="22"/>
  <c r="K322" i="22"/>
  <c r="O322" i="22" s="1"/>
  <c r="H322" i="22"/>
  <c r="I322" i="22" s="1"/>
  <c r="B20" i="23"/>
  <c r="K20" i="22"/>
  <c r="A20" i="22"/>
  <c r="E20" i="22"/>
  <c r="L20" i="22"/>
  <c r="B436" i="23"/>
  <c r="A436" i="22"/>
  <c r="E436" i="22"/>
  <c r="K436" i="22"/>
  <c r="H436" i="22" s="1"/>
  <c r="I436" i="22" s="1"/>
  <c r="L436" i="22"/>
  <c r="J341" i="23"/>
  <c r="G341" i="23"/>
  <c r="F341" i="23"/>
  <c r="E341" i="23" s="1"/>
  <c r="B184" i="23"/>
  <c r="L184" i="22"/>
  <c r="K184" i="22"/>
  <c r="H184" i="22" s="1"/>
  <c r="I184" i="22" s="1"/>
  <c r="E184" i="22"/>
  <c r="A184" i="22"/>
  <c r="G117" i="23"/>
  <c r="F117" i="23"/>
  <c r="E117" i="23" s="1"/>
  <c r="J117" i="23"/>
  <c r="J51" i="22"/>
  <c r="P51" i="22" s="1"/>
  <c r="F51" i="22"/>
  <c r="F429" i="23"/>
  <c r="E429" i="23" s="1"/>
  <c r="J429" i="23"/>
  <c r="G429" i="23"/>
  <c r="G377" i="23"/>
  <c r="F377" i="23"/>
  <c r="E377" i="23" s="1"/>
  <c r="H377" i="23" s="1"/>
  <c r="J377" i="23"/>
  <c r="E435" i="23"/>
  <c r="B274" i="23"/>
  <c r="E274" i="22"/>
  <c r="A274" i="22"/>
  <c r="K274" i="22"/>
  <c r="H274" i="22" s="1"/>
  <c r="I274" i="22" s="1"/>
  <c r="O274" i="22"/>
  <c r="L274" i="22"/>
  <c r="B402" i="23"/>
  <c r="L402" i="22"/>
  <c r="E402" i="22"/>
  <c r="A402" i="22"/>
  <c r="K402" i="22"/>
  <c r="H402" i="22" s="1"/>
  <c r="I402" i="22" s="1"/>
  <c r="F319" i="23"/>
  <c r="E319" i="23" s="1"/>
  <c r="G319" i="23"/>
  <c r="J319" i="23"/>
  <c r="B410" i="23"/>
  <c r="L410" i="22"/>
  <c r="E410" i="22"/>
  <c r="A410" i="22"/>
  <c r="K410" i="22"/>
  <c r="H410" i="22" s="1"/>
  <c r="I410" i="22" s="1"/>
  <c r="F285" i="23"/>
  <c r="E285" i="23" s="1"/>
  <c r="H285" i="23" s="1"/>
  <c r="J285" i="23"/>
  <c r="G285" i="23"/>
  <c r="B414" i="23"/>
  <c r="L414" i="22"/>
  <c r="A414" i="22"/>
  <c r="K414" i="22"/>
  <c r="H414" i="22" s="1"/>
  <c r="I414" i="22" s="1"/>
  <c r="E414" i="22"/>
  <c r="J225" i="23"/>
  <c r="G225" i="23"/>
  <c r="F225" i="23"/>
  <c r="E225" i="23" s="1"/>
  <c r="G53" i="23"/>
  <c r="F53" i="23"/>
  <c r="E53" i="23" s="1"/>
  <c r="P95" i="22"/>
  <c r="J417" i="23"/>
  <c r="G417" i="23"/>
  <c r="F417" i="23"/>
  <c r="E417" i="23" s="1"/>
  <c r="I417" i="23" s="1"/>
  <c r="G295" i="22"/>
  <c r="R295" i="22" s="1"/>
  <c r="G139" i="22"/>
  <c r="R139" i="22" s="1"/>
  <c r="G115" i="22"/>
  <c r="R115" i="22" s="1"/>
  <c r="H121" i="18"/>
  <c r="I121" i="18" s="1"/>
  <c r="J121" i="18" s="1"/>
  <c r="H158" i="18"/>
  <c r="I158" i="18" s="1"/>
  <c r="J158" i="18" s="1"/>
  <c r="H245" i="18"/>
  <c r="I245" i="18" s="1"/>
  <c r="J245" i="18" s="1"/>
  <c r="H386" i="18"/>
  <c r="I386" i="18" s="1"/>
  <c r="J386" i="18" s="1"/>
  <c r="H394" i="18"/>
  <c r="I394" i="18" s="1"/>
  <c r="J394" i="18" s="1"/>
  <c r="P394" i="18" s="1"/>
  <c r="H232" i="18"/>
  <c r="I232" i="18" s="1"/>
  <c r="J232" i="18" s="1"/>
  <c r="H237" i="18"/>
  <c r="I237" i="18" s="1"/>
  <c r="J237" i="18" s="1"/>
  <c r="V18" i="18"/>
  <c r="H314" i="18"/>
  <c r="I314" i="18" s="1"/>
  <c r="J314" i="18" s="1"/>
  <c r="P314" i="18" s="1"/>
  <c r="H226" i="18"/>
  <c r="I226" i="18" s="1"/>
  <c r="J226" i="18" s="1"/>
  <c r="P226" i="18" s="1"/>
  <c r="H5" i="18"/>
  <c r="I5" i="18" s="1"/>
  <c r="J5" i="18" s="1"/>
  <c r="H25" i="18"/>
  <c r="I25" i="18" s="1"/>
  <c r="J25" i="18" s="1"/>
  <c r="P25" i="18" s="1"/>
  <c r="H89" i="18"/>
  <c r="I89" i="18" s="1"/>
  <c r="J89" i="18" s="1"/>
  <c r="H101" i="18"/>
  <c r="I101" i="18" s="1"/>
  <c r="J101" i="18" s="1"/>
  <c r="H30" i="18"/>
  <c r="I30" i="18" s="1"/>
  <c r="J30" i="18" s="1"/>
  <c r="H333" i="18"/>
  <c r="I333" i="18" s="1"/>
  <c r="J333" i="18" s="1"/>
  <c r="H116" i="18"/>
  <c r="I116" i="18" s="1"/>
  <c r="J116" i="18" s="1"/>
  <c r="U35" i="18"/>
  <c r="H186" i="18"/>
  <c r="I186" i="18" s="1"/>
  <c r="J186" i="18" s="1"/>
  <c r="H192" i="18"/>
  <c r="I192" i="18" s="1"/>
  <c r="J192" i="18" s="1"/>
  <c r="H37" i="18"/>
  <c r="I37" i="18" s="1"/>
  <c r="J37" i="18" s="1"/>
  <c r="P37" i="18" s="1"/>
  <c r="H176" i="18"/>
  <c r="I176" i="18" s="1"/>
  <c r="J176" i="18" s="1"/>
  <c r="H278" i="18"/>
  <c r="I278" i="18" s="1"/>
  <c r="J278" i="18" s="1"/>
  <c r="H190" i="18"/>
  <c r="I190" i="18" s="1"/>
  <c r="J190" i="18" s="1"/>
  <c r="H412" i="18"/>
  <c r="I412" i="18" s="1"/>
  <c r="J412" i="18" s="1"/>
  <c r="H165" i="18"/>
  <c r="I165" i="18" s="1"/>
  <c r="J165" i="18" s="1"/>
  <c r="H8" i="18"/>
  <c r="I8" i="18" s="1"/>
  <c r="J8" i="18" s="1"/>
  <c r="P8" i="18" s="1"/>
  <c r="H10" i="18"/>
  <c r="I10" i="18" s="1"/>
  <c r="J10" i="18" s="1"/>
  <c r="H373" i="18"/>
  <c r="I373" i="18" s="1"/>
  <c r="J373" i="18" s="1"/>
  <c r="P373" i="18" s="1"/>
  <c r="A448" i="18"/>
  <c r="K448" i="18"/>
  <c r="H448" i="18" s="1"/>
  <c r="I448" i="18" s="1"/>
  <c r="J448" i="18" s="1"/>
  <c r="E448" i="18"/>
  <c r="B448" i="19"/>
  <c r="L448" i="18"/>
  <c r="O232" i="18"/>
  <c r="O158" i="18"/>
  <c r="H138" i="18"/>
  <c r="I138" i="18" s="1"/>
  <c r="J138" i="18" s="1"/>
  <c r="P138" i="18" s="1"/>
  <c r="H42" i="18"/>
  <c r="I42" i="18" s="1"/>
  <c r="J42" i="18" s="1"/>
  <c r="P42" i="18" s="1"/>
  <c r="O186" i="18"/>
  <c r="H84" i="18"/>
  <c r="I84" i="18" s="1"/>
  <c r="J84" i="18" s="1"/>
  <c r="P84" i="18" s="1"/>
  <c r="H133" i="18"/>
  <c r="I133" i="18" s="1"/>
  <c r="J133" i="18" s="1"/>
  <c r="P133" i="18" s="1"/>
  <c r="O278" i="18"/>
  <c r="O165" i="18"/>
  <c r="H436" i="18"/>
  <c r="I436" i="18" s="1"/>
  <c r="J436" i="18" s="1"/>
  <c r="P436" i="18" s="1"/>
  <c r="H153" i="18"/>
  <c r="I153" i="18" s="1"/>
  <c r="J153" i="18" s="1"/>
  <c r="P153" i="18" s="1"/>
  <c r="O386" i="18"/>
  <c r="O237" i="18"/>
  <c r="H74" i="18"/>
  <c r="I74" i="18" s="1"/>
  <c r="J74" i="18" s="1"/>
  <c r="P74" i="18" s="1"/>
  <c r="O190" i="18"/>
  <c r="O245" i="18"/>
  <c r="H318" i="18"/>
  <c r="I318" i="18" s="1"/>
  <c r="O5" i="18"/>
  <c r="H62" i="18"/>
  <c r="I62" i="18" s="1"/>
  <c r="O89" i="18"/>
  <c r="B405" i="19"/>
  <c r="L405" i="18"/>
  <c r="E405" i="18"/>
  <c r="A405" i="18"/>
  <c r="K405" i="18"/>
  <c r="O405" i="18" s="1"/>
  <c r="B198" i="19"/>
  <c r="O198" i="18"/>
  <c r="A198" i="18"/>
  <c r="E198" i="18"/>
  <c r="K198" i="18"/>
  <c r="H198" i="18" s="1"/>
  <c r="I198" i="18" s="1"/>
  <c r="J198" i="18" s="1"/>
  <c r="L198" i="18"/>
  <c r="B391" i="19"/>
  <c r="E391" i="18"/>
  <c r="L391" i="18"/>
  <c r="A391" i="18"/>
  <c r="K391" i="18"/>
  <c r="F74" i="19"/>
  <c r="E74" i="19" s="1"/>
  <c r="G74" i="19"/>
  <c r="B422" i="19"/>
  <c r="K422" i="18"/>
  <c r="L422" i="18"/>
  <c r="A422" i="18"/>
  <c r="E422" i="18"/>
  <c r="B326" i="19"/>
  <c r="A326" i="18"/>
  <c r="E326" i="18"/>
  <c r="L326" i="18"/>
  <c r="K326" i="18"/>
  <c r="O326" i="18" s="1"/>
  <c r="B26" i="19"/>
  <c r="E26" i="18"/>
  <c r="L26" i="18"/>
  <c r="A26" i="18"/>
  <c r="K26" i="18"/>
  <c r="J314" i="19"/>
  <c r="G314" i="19"/>
  <c r="F314" i="19"/>
  <c r="E314" i="19" s="1"/>
  <c r="I314" i="19" s="1"/>
  <c r="J226" i="19"/>
  <c r="G226" i="19"/>
  <c r="F226" i="19"/>
  <c r="E226" i="19" s="1"/>
  <c r="H226" i="19" s="1"/>
  <c r="B371" i="19"/>
  <c r="L371" i="18"/>
  <c r="K371" i="18"/>
  <c r="H371" i="18" s="1"/>
  <c r="I371" i="18" s="1"/>
  <c r="J371" i="18" s="1"/>
  <c r="E371" i="18"/>
  <c r="A371" i="18"/>
  <c r="B243" i="19"/>
  <c r="L243" i="18"/>
  <c r="K243" i="18"/>
  <c r="H243" i="18" s="1"/>
  <c r="I243" i="18" s="1"/>
  <c r="A243" i="18"/>
  <c r="E243" i="18"/>
  <c r="B115" i="19"/>
  <c r="L115" i="18"/>
  <c r="E115" i="18"/>
  <c r="A115" i="18"/>
  <c r="K115" i="18"/>
  <c r="O115" i="18" s="1"/>
  <c r="B418" i="19"/>
  <c r="L418" i="18"/>
  <c r="K418" i="18"/>
  <c r="E418" i="18"/>
  <c r="A418" i="18"/>
  <c r="B201" i="19"/>
  <c r="L201" i="18"/>
  <c r="E201" i="18"/>
  <c r="A201" i="18"/>
  <c r="K201" i="18"/>
  <c r="O201" i="18" s="1"/>
  <c r="B346" i="19"/>
  <c r="E346" i="18"/>
  <c r="L346" i="18"/>
  <c r="K346" i="18"/>
  <c r="H346" i="18" s="1"/>
  <c r="I346" i="18" s="1"/>
  <c r="A346" i="18"/>
  <c r="B305" i="19"/>
  <c r="E305" i="18"/>
  <c r="L305" i="18"/>
  <c r="A305" i="18"/>
  <c r="K305" i="18"/>
  <c r="H305" i="18" s="1"/>
  <c r="I305" i="18" s="1"/>
  <c r="J305" i="18" s="1"/>
  <c r="B2" i="19"/>
  <c r="A2" i="18"/>
  <c r="L2" i="18"/>
  <c r="K2" i="18"/>
  <c r="E2" i="18"/>
  <c r="Y33" i="18"/>
  <c r="Y31" i="18"/>
  <c r="B338" i="19"/>
  <c r="E338" i="18"/>
  <c r="K338" i="18"/>
  <c r="H338" i="18" s="1"/>
  <c r="I338" i="18" s="1"/>
  <c r="J338" i="18" s="1"/>
  <c r="A338" i="18"/>
  <c r="L338" i="18"/>
  <c r="B182" i="19"/>
  <c r="O182" i="18"/>
  <c r="K182" i="18"/>
  <c r="H182" i="18" s="1"/>
  <c r="I182" i="18" s="1"/>
  <c r="E182" i="18"/>
  <c r="L182" i="18"/>
  <c r="A182" i="18"/>
  <c r="B143" i="19"/>
  <c r="E143" i="18"/>
  <c r="A143" i="18"/>
  <c r="L143" i="18"/>
  <c r="K143" i="18"/>
  <c r="F318" i="19"/>
  <c r="E318" i="19" s="1"/>
  <c r="J318" i="19"/>
  <c r="G318" i="19"/>
  <c r="B439" i="19"/>
  <c r="L439" i="18"/>
  <c r="K439" i="18"/>
  <c r="O439" i="18" s="1"/>
  <c r="A439" i="18"/>
  <c r="E439" i="18"/>
  <c r="B331" i="19"/>
  <c r="L331" i="18"/>
  <c r="K331" i="18"/>
  <c r="H331" i="18" s="1"/>
  <c r="I331" i="18" s="1"/>
  <c r="J331" i="18" s="1"/>
  <c r="A331" i="18"/>
  <c r="E331" i="18"/>
  <c r="B203" i="19"/>
  <c r="K203" i="18"/>
  <c r="A203" i="18"/>
  <c r="L203" i="18"/>
  <c r="E203" i="18"/>
  <c r="B75" i="19"/>
  <c r="L75" i="18"/>
  <c r="A75" i="18"/>
  <c r="E75" i="18"/>
  <c r="K75" i="18"/>
  <c r="B270" i="19"/>
  <c r="A270" i="18"/>
  <c r="L270" i="18"/>
  <c r="K270" i="18"/>
  <c r="O270" i="18" s="1"/>
  <c r="E270" i="18"/>
  <c r="B308" i="19"/>
  <c r="K308" i="18"/>
  <c r="A308" i="18"/>
  <c r="L308" i="18"/>
  <c r="E308" i="18"/>
  <c r="B82" i="19"/>
  <c r="E82" i="18"/>
  <c r="A82" i="18"/>
  <c r="L82" i="18"/>
  <c r="K82" i="18"/>
  <c r="B154" i="19"/>
  <c r="E154" i="18"/>
  <c r="K154" i="18"/>
  <c r="O154" i="18" s="1"/>
  <c r="A154" i="18"/>
  <c r="L154" i="18"/>
  <c r="B348" i="19"/>
  <c r="K348" i="18"/>
  <c r="O348" i="18" s="1"/>
  <c r="E348" i="18"/>
  <c r="L348" i="18"/>
  <c r="A348" i="18"/>
  <c r="H348" i="18"/>
  <c r="I348" i="18" s="1"/>
  <c r="B222" i="19"/>
  <c r="L222" i="18"/>
  <c r="K222" i="18"/>
  <c r="O222" i="18" s="1"/>
  <c r="E222" i="18"/>
  <c r="A222" i="18"/>
  <c r="B204" i="19"/>
  <c r="A204" i="18"/>
  <c r="L204" i="18"/>
  <c r="K204" i="18"/>
  <c r="H204" i="18" s="1"/>
  <c r="I204" i="18" s="1"/>
  <c r="E204" i="18"/>
  <c r="B337" i="19"/>
  <c r="A337" i="18"/>
  <c r="E337" i="18"/>
  <c r="K337" i="18"/>
  <c r="L337" i="18"/>
  <c r="F104" i="19"/>
  <c r="E104" i="19" s="1"/>
  <c r="I104" i="19" s="1"/>
  <c r="J104" i="19"/>
  <c r="G104" i="19"/>
  <c r="O412" i="18"/>
  <c r="B7" i="19"/>
  <c r="E7" i="18"/>
  <c r="A7" i="18"/>
  <c r="K7" i="18"/>
  <c r="H7" i="18" s="1"/>
  <c r="I7" i="18" s="1"/>
  <c r="J7" i="18" s="1"/>
  <c r="L7" i="18"/>
  <c r="B36" i="19"/>
  <c r="E36" i="18"/>
  <c r="L36" i="18"/>
  <c r="K36" i="18"/>
  <c r="A36" i="18"/>
  <c r="B68" i="19"/>
  <c r="E68" i="18"/>
  <c r="L68" i="18"/>
  <c r="K68" i="18"/>
  <c r="O68" i="18" s="1"/>
  <c r="H68" i="18"/>
  <c r="I68" i="18" s="1"/>
  <c r="A68" i="18"/>
  <c r="B9" i="19"/>
  <c r="K9" i="18"/>
  <c r="H9" i="18" s="1"/>
  <c r="I9" i="18" s="1"/>
  <c r="E9" i="18"/>
  <c r="L9" i="18"/>
  <c r="A9" i="18"/>
  <c r="F37" i="19"/>
  <c r="E37" i="19"/>
  <c r="H37" i="19" s="1"/>
  <c r="J37" i="19" s="1"/>
  <c r="G37" i="19"/>
  <c r="B434" i="19"/>
  <c r="E434" i="18"/>
  <c r="A434" i="18"/>
  <c r="L434" i="18"/>
  <c r="K434" i="18"/>
  <c r="O434" i="18" s="1"/>
  <c r="B223" i="19"/>
  <c r="E223" i="18"/>
  <c r="L223" i="18"/>
  <c r="A223" i="18"/>
  <c r="K223" i="18"/>
  <c r="O223" i="18" s="1"/>
  <c r="B293" i="19"/>
  <c r="L293" i="18"/>
  <c r="E293" i="18"/>
  <c r="A293" i="18"/>
  <c r="K293" i="18"/>
  <c r="O293" i="18" s="1"/>
  <c r="B213" i="19"/>
  <c r="K213" i="18"/>
  <c r="H213" i="18" s="1"/>
  <c r="I213" i="18" s="1"/>
  <c r="A213" i="18"/>
  <c r="E213" i="18"/>
  <c r="L213" i="18"/>
  <c r="B358" i="19"/>
  <c r="A358" i="18"/>
  <c r="K358" i="18"/>
  <c r="E358" i="18"/>
  <c r="L358" i="18"/>
  <c r="B445" i="19"/>
  <c r="L445" i="18"/>
  <c r="K445" i="18"/>
  <c r="H445" i="18" s="1"/>
  <c r="I445" i="18" s="1"/>
  <c r="A445" i="18"/>
  <c r="E445" i="18"/>
  <c r="B230" i="19"/>
  <c r="E230" i="18"/>
  <c r="L230" i="18"/>
  <c r="A230" i="18"/>
  <c r="K230" i="18"/>
  <c r="O230" i="18" s="1"/>
  <c r="F232" i="19"/>
  <c r="E232" i="19" s="1"/>
  <c r="J232" i="19"/>
  <c r="G232" i="19"/>
  <c r="B437" i="19"/>
  <c r="L437" i="18"/>
  <c r="A437" i="18"/>
  <c r="E437" i="18"/>
  <c r="K437" i="18"/>
  <c r="B355" i="19"/>
  <c r="L355" i="18"/>
  <c r="E355" i="18"/>
  <c r="A355" i="18"/>
  <c r="K355" i="18"/>
  <c r="O355" i="18" s="1"/>
  <c r="H355" i="18"/>
  <c r="I355" i="18" s="1"/>
  <c r="B227" i="19"/>
  <c r="K227" i="18"/>
  <c r="O227" i="18" s="1"/>
  <c r="A227" i="18"/>
  <c r="E227" i="18"/>
  <c r="L227" i="18"/>
  <c r="B99" i="19"/>
  <c r="L99" i="18"/>
  <c r="E99" i="18"/>
  <c r="K99" i="18"/>
  <c r="H99" i="18" s="1"/>
  <c r="I99" i="18" s="1"/>
  <c r="J99" i="18" s="1"/>
  <c r="O99" i="18"/>
  <c r="A99" i="18"/>
  <c r="B302" i="19"/>
  <c r="A302" i="18"/>
  <c r="K302" i="18"/>
  <c r="E302" i="18"/>
  <c r="L302" i="18"/>
  <c r="B438" i="19"/>
  <c r="K438" i="18"/>
  <c r="O438" i="18" s="1"/>
  <c r="L438" i="18"/>
  <c r="A438" i="18"/>
  <c r="E438" i="18"/>
  <c r="B217" i="19"/>
  <c r="L217" i="18"/>
  <c r="E217" i="18"/>
  <c r="A217" i="18"/>
  <c r="K217" i="18"/>
  <c r="B250" i="19"/>
  <c r="K250" i="18"/>
  <c r="O250" i="18" s="1"/>
  <c r="L250" i="18"/>
  <c r="A250" i="18"/>
  <c r="E250" i="18"/>
  <c r="B225" i="19"/>
  <c r="L225" i="18"/>
  <c r="O225" i="18"/>
  <c r="K225" i="18"/>
  <c r="H225" i="18" s="1"/>
  <c r="I225" i="18" s="1"/>
  <c r="J225" i="18" s="1"/>
  <c r="A225" i="18"/>
  <c r="E225" i="18"/>
  <c r="B88" i="19"/>
  <c r="L88" i="18"/>
  <c r="A88" i="18"/>
  <c r="K88" i="18"/>
  <c r="O88" i="18" s="1"/>
  <c r="E88" i="18"/>
  <c r="AF20" i="18"/>
  <c r="X20" i="18"/>
  <c r="Z20" i="18"/>
  <c r="Z10" i="18"/>
  <c r="AF10" i="18"/>
  <c r="X10" i="18"/>
  <c r="B193" i="19"/>
  <c r="L193" i="18"/>
  <c r="K193" i="18"/>
  <c r="O193" i="18" s="1"/>
  <c r="E193" i="18"/>
  <c r="A193" i="18"/>
  <c r="N3" i="19"/>
  <c r="L3" i="19"/>
  <c r="F25" i="19"/>
  <c r="E25" i="19" s="1"/>
  <c r="G25" i="19"/>
  <c r="G237" i="19"/>
  <c r="F237" i="19"/>
  <c r="E237" i="19" s="1"/>
  <c r="J237" i="19"/>
  <c r="H228" i="18"/>
  <c r="I228" i="18" s="1"/>
  <c r="B253" i="19"/>
  <c r="O253" i="18"/>
  <c r="E253" i="18"/>
  <c r="K253" i="18"/>
  <c r="H253" i="18" s="1"/>
  <c r="I253" i="18" s="1"/>
  <c r="A253" i="18"/>
  <c r="L253" i="18"/>
  <c r="B427" i="19"/>
  <c r="E427" i="18"/>
  <c r="A427" i="18"/>
  <c r="L427" i="18"/>
  <c r="H427" i="18"/>
  <c r="I427" i="18" s="1"/>
  <c r="K427" i="18"/>
  <c r="O427" i="18" s="1"/>
  <c r="B255" i="19"/>
  <c r="L255" i="18"/>
  <c r="K255" i="18"/>
  <c r="O255" i="18" s="1"/>
  <c r="A255" i="18"/>
  <c r="E255" i="18"/>
  <c r="B22" i="19"/>
  <c r="E22" i="18"/>
  <c r="L22" i="18"/>
  <c r="A22" i="18"/>
  <c r="K22" i="18"/>
  <c r="H22" i="18" s="1"/>
  <c r="I22" i="18" s="1"/>
  <c r="B281" i="19"/>
  <c r="E281" i="18"/>
  <c r="A281" i="18"/>
  <c r="L281" i="18"/>
  <c r="K281" i="18"/>
  <c r="O176" i="18"/>
  <c r="F278" i="19"/>
  <c r="E278" i="19" s="1"/>
  <c r="J278" i="19"/>
  <c r="G278" i="19"/>
  <c r="B64" i="19"/>
  <c r="A64" i="18"/>
  <c r="L64" i="18"/>
  <c r="K64" i="18"/>
  <c r="E64" i="18"/>
  <c r="B110" i="19"/>
  <c r="A110" i="18"/>
  <c r="L110" i="18"/>
  <c r="K110" i="18"/>
  <c r="E110" i="18"/>
  <c r="B441" i="19"/>
  <c r="E441" i="18"/>
  <c r="A441" i="18"/>
  <c r="L441" i="18"/>
  <c r="K441" i="18"/>
  <c r="O441" i="18" s="1"/>
  <c r="J116" i="19"/>
  <c r="G116" i="19"/>
  <c r="F116" i="19"/>
  <c r="E116" i="19" s="1"/>
  <c r="B172" i="19"/>
  <c r="A172" i="18"/>
  <c r="K172" i="18"/>
  <c r="O172" i="18" s="1"/>
  <c r="L172" i="18"/>
  <c r="E172" i="18"/>
  <c r="B48" i="19"/>
  <c r="A48" i="18"/>
  <c r="L48" i="18"/>
  <c r="K48" i="18"/>
  <c r="E48" i="18"/>
  <c r="B81" i="19"/>
  <c r="L81" i="18"/>
  <c r="K81" i="18"/>
  <c r="A81" i="18"/>
  <c r="E81" i="18"/>
  <c r="F72" i="19"/>
  <c r="E72" i="19" s="1"/>
  <c r="H72" i="19" s="1"/>
  <c r="J72" i="19" s="1"/>
  <c r="G72" i="19"/>
  <c r="F190" i="19"/>
  <c r="E190" i="19" s="1"/>
  <c r="I190" i="19" s="1"/>
  <c r="G190" i="19"/>
  <c r="J190" i="19"/>
  <c r="O30" i="18"/>
  <c r="B411" i="19"/>
  <c r="L411" i="18"/>
  <c r="K411" i="18"/>
  <c r="E411" i="18"/>
  <c r="A411" i="18"/>
  <c r="B271" i="19"/>
  <c r="K271" i="18"/>
  <c r="H271" i="18" s="1"/>
  <c r="I271" i="18" s="1"/>
  <c r="J271" i="18" s="1"/>
  <c r="L271" i="18"/>
  <c r="A271" i="18"/>
  <c r="E271" i="18"/>
  <c r="B15" i="19"/>
  <c r="A15" i="18"/>
  <c r="E15" i="18"/>
  <c r="K15" i="18"/>
  <c r="L15" i="18"/>
  <c r="B322" i="19"/>
  <c r="E322" i="18"/>
  <c r="L322" i="18"/>
  <c r="A322" i="18"/>
  <c r="K322" i="18"/>
  <c r="B401" i="19"/>
  <c r="A401" i="18"/>
  <c r="L401" i="18"/>
  <c r="K401" i="18"/>
  <c r="E401" i="18"/>
  <c r="B301" i="19"/>
  <c r="E301" i="18"/>
  <c r="L301" i="18"/>
  <c r="A301" i="18"/>
  <c r="K301" i="18"/>
  <c r="B286" i="19"/>
  <c r="A286" i="18"/>
  <c r="L286" i="18"/>
  <c r="K286" i="18"/>
  <c r="H286" i="18" s="1"/>
  <c r="I286" i="18" s="1"/>
  <c r="E286" i="18"/>
  <c r="B38" i="19"/>
  <c r="K38" i="18"/>
  <c r="H38" i="18" s="1"/>
  <c r="I38" i="18" s="1"/>
  <c r="A38" i="18"/>
  <c r="E38" i="18"/>
  <c r="L38" i="18"/>
  <c r="B242" i="19"/>
  <c r="K242" i="18"/>
  <c r="O242" i="18" s="1"/>
  <c r="L242" i="18"/>
  <c r="A242" i="18"/>
  <c r="E242" i="18"/>
  <c r="H242" i="18"/>
  <c r="I242" i="18" s="1"/>
  <c r="B324" i="19"/>
  <c r="K324" i="18"/>
  <c r="O324" i="18" s="1"/>
  <c r="L324" i="18"/>
  <c r="A324" i="18"/>
  <c r="E324" i="18"/>
  <c r="B14" i="19"/>
  <c r="L14" i="18"/>
  <c r="K14" i="18"/>
  <c r="E14" i="18"/>
  <c r="A14" i="18"/>
  <c r="B321" i="19"/>
  <c r="E321" i="18"/>
  <c r="K321" i="18"/>
  <c r="O321" i="18" s="1"/>
  <c r="L321" i="18"/>
  <c r="A321" i="18"/>
  <c r="O333" i="18"/>
  <c r="J333" i="19"/>
  <c r="G333" i="19"/>
  <c r="F333" i="19"/>
  <c r="E333" i="19" s="1"/>
  <c r="H333" i="19" s="1"/>
  <c r="B180" i="19"/>
  <c r="A180" i="18"/>
  <c r="K180" i="18"/>
  <c r="L180" i="18"/>
  <c r="E180" i="18"/>
  <c r="B56" i="19"/>
  <c r="A56" i="18"/>
  <c r="L56" i="18"/>
  <c r="K56" i="18"/>
  <c r="H56" i="18" s="1"/>
  <c r="I56" i="18" s="1"/>
  <c r="J56" i="18" s="1"/>
  <c r="E56" i="18"/>
  <c r="J373" i="19"/>
  <c r="F373" i="19"/>
  <c r="E373" i="19" s="1"/>
  <c r="H373" i="19" s="1"/>
  <c r="G373" i="19"/>
  <c r="F42" i="19"/>
  <c r="E42" i="19" s="1"/>
  <c r="I42" i="19" s="1"/>
  <c r="G42" i="19"/>
  <c r="B435" i="19"/>
  <c r="E435" i="18"/>
  <c r="K435" i="18"/>
  <c r="H435" i="18" s="1"/>
  <c r="I435" i="18" s="1"/>
  <c r="L435" i="18"/>
  <c r="A435" i="18"/>
  <c r="B388" i="19"/>
  <c r="K388" i="18"/>
  <c r="O388" i="18" s="1"/>
  <c r="L388" i="18"/>
  <c r="A388" i="18"/>
  <c r="E388" i="18"/>
  <c r="B263" i="19"/>
  <c r="H263" i="18"/>
  <c r="I263" i="18" s="1"/>
  <c r="A263" i="18"/>
  <c r="L263" i="18"/>
  <c r="K263" i="18"/>
  <c r="O263" i="18" s="1"/>
  <c r="E263" i="18"/>
  <c r="B135" i="19"/>
  <c r="E135" i="18"/>
  <c r="L135" i="18"/>
  <c r="A135" i="18"/>
  <c r="K135" i="18"/>
  <c r="O135" i="18" s="1"/>
  <c r="B442" i="19"/>
  <c r="H442" i="18"/>
  <c r="I442" i="18" s="1"/>
  <c r="E442" i="18"/>
  <c r="K442" i="18"/>
  <c r="O442" i="18" s="1"/>
  <c r="A442" i="18"/>
  <c r="L442" i="18"/>
  <c r="B377" i="19"/>
  <c r="E377" i="18"/>
  <c r="A377" i="18"/>
  <c r="L377" i="18"/>
  <c r="K377" i="18"/>
  <c r="O377" i="18" s="1"/>
  <c r="B145" i="19"/>
  <c r="L145" i="18"/>
  <c r="A145" i="18"/>
  <c r="E145" i="18"/>
  <c r="K145" i="18"/>
  <c r="B70" i="19"/>
  <c r="K70" i="18"/>
  <c r="A70" i="18"/>
  <c r="E70" i="18"/>
  <c r="L70" i="18"/>
  <c r="B365" i="19"/>
  <c r="A365" i="18"/>
  <c r="E365" i="18"/>
  <c r="L365" i="18"/>
  <c r="K365" i="18"/>
  <c r="B32" i="19"/>
  <c r="L32" i="18"/>
  <c r="K32" i="18"/>
  <c r="H32" i="18" s="1"/>
  <c r="I32" i="18" s="1"/>
  <c r="A32" i="18"/>
  <c r="E32" i="18"/>
  <c r="B40" i="19"/>
  <c r="A40" i="18"/>
  <c r="L40" i="18"/>
  <c r="K40" i="18"/>
  <c r="E40" i="18"/>
  <c r="B347" i="19"/>
  <c r="L347" i="18"/>
  <c r="E347" i="18"/>
  <c r="K347" i="18"/>
  <c r="A347" i="18"/>
  <c r="B123" i="19"/>
  <c r="L123" i="18"/>
  <c r="K123" i="18"/>
  <c r="H123" i="18" s="1"/>
  <c r="I123" i="18" s="1"/>
  <c r="E123" i="18"/>
  <c r="A123" i="18"/>
  <c r="B356" i="19"/>
  <c r="K356" i="18"/>
  <c r="O356" i="18" s="1"/>
  <c r="E356" i="18"/>
  <c r="A356" i="18"/>
  <c r="L356" i="18"/>
  <c r="B86" i="19"/>
  <c r="A86" i="18"/>
  <c r="E86" i="18"/>
  <c r="L86" i="18"/>
  <c r="K86" i="18"/>
  <c r="O86" i="18" s="1"/>
  <c r="B214" i="19"/>
  <c r="L214" i="18"/>
  <c r="K214" i="18"/>
  <c r="H214" i="18" s="1"/>
  <c r="I214" i="18" s="1"/>
  <c r="A214" i="18"/>
  <c r="E214" i="18"/>
  <c r="M12" i="19"/>
  <c r="B114" i="19"/>
  <c r="E114" i="18"/>
  <c r="L114" i="18"/>
  <c r="K114" i="18"/>
  <c r="O114" i="18" s="1"/>
  <c r="A114" i="18"/>
  <c r="X7" i="18"/>
  <c r="AF7" i="18"/>
  <c r="Z7" i="18"/>
  <c r="AF15" i="18"/>
  <c r="X15" i="18"/>
  <c r="Z15" i="18"/>
  <c r="Z12" i="18"/>
  <c r="AF12" i="18"/>
  <c r="X12" i="18"/>
  <c r="B379" i="19"/>
  <c r="L379" i="18"/>
  <c r="A379" i="18"/>
  <c r="E379" i="18"/>
  <c r="K379" i="18"/>
  <c r="O379" i="18" s="1"/>
  <c r="B91" i="19"/>
  <c r="L91" i="18"/>
  <c r="K91" i="18"/>
  <c r="A91" i="18"/>
  <c r="E91" i="18"/>
  <c r="B433" i="19"/>
  <c r="E433" i="18"/>
  <c r="L433" i="18"/>
  <c r="A433" i="18"/>
  <c r="K433" i="18"/>
  <c r="H433" i="18" s="1"/>
  <c r="I433" i="18" s="1"/>
  <c r="J433" i="18" s="1"/>
  <c r="B146" i="19"/>
  <c r="E146" i="18"/>
  <c r="A146" i="18"/>
  <c r="L146" i="18"/>
  <c r="K146" i="18"/>
  <c r="B353" i="19"/>
  <c r="L353" i="18"/>
  <c r="K353" i="18"/>
  <c r="O353" i="18" s="1"/>
  <c r="A353" i="18"/>
  <c r="E353" i="18"/>
  <c r="B352" i="19"/>
  <c r="K352" i="18"/>
  <c r="H352" i="18" s="1"/>
  <c r="I352" i="18" s="1"/>
  <c r="A352" i="18"/>
  <c r="E352" i="18"/>
  <c r="L352" i="18"/>
  <c r="B106" i="19"/>
  <c r="E106" i="18"/>
  <c r="L106" i="18"/>
  <c r="K106" i="18"/>
  <c r="O106" i="18" s="1"/>
  <c r="H106" i="18"/>
  <c r="I106" i="18" s="1"/>
  <c r="A106" i="18"/>
  <c r="H241" i="18"/>
  <c r="I241" i="18" s="1"/>
  <c r="B419" i="19"/>
  <c r="E419" i="18"/>
  <c r="L419" i="18"/>
  <c r="A419" i="18"/>
  <c r="K419" i="18"/>
  <c r="H419" i="18" s="1"/>
  <c r="I419" i="18" s="1"/>
  <c r="B343" i="19"/>
  <c r="L343" i="18"/>
  <c r="E343" i="18"/>
  <c r="A343" i="18"/>
  <c r="K343" i="18"/>
  <c r="H343" i="18" s="1"/>
  <c r="I343" i="18" s="1"/>
  <c r="B215" i="19"/>
  <c r="L215" i="18"/>
  <c r="K215" i="18"/>
  <c r="E215" i="18"/>
  <c r="A215" i="18"/>
  <c r="B87" i="19"/>
  <c r="E87" i="18"/>
  <c r="K87" i="18"/>
  <c r="O87" i="18" s="1"/>
  <c r="A87" i="18"/>
  <c r="L87" i="18"/>
  <c r="B376" i="19"/>
  <c r="E376" i="18"/>
  <c r="L376" i="18"/>
  <c r="K376" i="18"/>
  <c r="H376" i="18" s="1"/>
  <c r="I376" i="18" s="1"/>
  <c r="J376" i="18" s="1"/>
  <c r="A376" i="18"/>
  <c r="B234" i="19"/>
  <c r="K234" i="18"/>
  <c r="H234" i="18" s="1"/>
  <c r="I234" i="18" s="1"/>
  <c r="J234" i="18" s="1"/>
  <c r="A234" i="18"/>
  <c r="E234" i="18"/>
  <c r="L234" i="18"/>
  <c r="B185" i="19"/>
  <c r="L185" i="18"/>
  <c r="A185" i="18"/>
  <c r="K185" i="18"/>
  <c r="E185" i="18"/>
  <c r="B6" i="19"/>
  <c r="A6" i="18"/>
  <c r="E6" i="18"/>
  <c r="L6" i="18"/>
  <c r="K6" i="18"/>
  <c r="O6" i="18" s="1"/>
  <c r="B157" i="19"/>
  <c r="E157" i="18"/>
  <c r="K157" i="18"/>
  <c r="O157" i="18" s="1"/>
  <c r="A157" i="18"/>
  <c r="L157" i="18"/>
  <c r="B447" i="19"/>
  <c r="E447" i="18"/>
  <c r="L447" i="18"/>
  <c r="A447" i="18"/>
  <c r="K447" i="18"/>
  <c r="B339" i="19"/>
  <c r="L339" i="18"/>
  <c r="K339" i="18"/>
  <c r="H339" i="18" s="1"/>
  <c r="I339" i="18" s="1"/>
  <c r="A339" i="18"/>
  <c r="E339" i="18"/>
  <c r="B211" i="19"/>
  <c r="H211" i="18"/>
  <c r="I211" i="18" s="1"/>
  <c r="L211" i="18"/>
  <c r="A211" i="18"/>
  <c r="K211" i="18"/>
  <c r="O211" i="18" s="1"/>
  <c r="E211" i="18"/>
  <c r="B83" i="19"/>
  <c r="L83" i="18"/>
  <c r="K83" i="18"/>
  <c r="H83" i="18" s="1"/>
  <c r="I83" i="18" s="1"/>
  <c r="A83" i="18"/>
  <c r="E83" i="18"/>
  <c r="B366" i="19"/>
  <c r="A366" i="18"/>
  <c r="K366" i="18"/>
  <c r="E366" i="18"/>
  <c r="L366" i="18"/>
  <c r="B429" i="19"/>
  <c r="L429" i="18"/>
  <c r="A429" i="18"/>
  <c r="E429" i="18"/>
  <c r="K429" i="18"/>
  <c r="H429" i="18" s="1"/>
  <c r="I429" i="18" s="1"/>
  <c r="B141" i="19"/>
  <c r="L141" i="18"/>
  <c r="K141" i="18"/>
  <c r="O141" i="18" s="1"/>
  <c r="A141" i="18"/>
  <c r="E141" i="18"/>
  <c r="B181" i="19"/>
  <c r="A181" i="18"/>
  <c r="L181" i="18"/>
  <c r="E181" i="18"/>
  <c r="K181" i="18"/>
  <c r="B336" i="19"/>
  <c r="L336" i="18"/>
  <c r="A336" i="18"/>
  <c r="E336" i="18"/>
  <c r="K336" i="18"/>
  <c r="O336" i="18" s="1"/>
  <c r="B269" i="19"/>
  <c r="E269" i="18"/>
  <c r="L269" i="18"/>
  <c r="A269" i="18"/>
  <c r="K269" i="18"/>
  <c r="O269" i="18" s="1"/>
  <c r="J306" i="19"/>
  <c r="G306" i="19"/>
  <c r="F306" i="19"/>
  <c r="E306" i="19" s="1"/>
  <c r="I306" i="19" s="1"/>
  <c r="G5" i="19"/>
  <c r="F5" i="19"/>
  <c r="E5" i="19" s="1"/>
  <c r="T32" i="18"/>
  <c r="U34" i="18" s="1"/>
  <c r="B188" i="19"/>
  <c r="A188" i="18"/>
  <c r="K188" i="18"/>
  <c r="L188" i="18"/>
  <c r="E188" i="18"/>
  <c r="O192" i="18"/>
  <c r="B256" i="19"/>
  <c r="A256" i="18"/>
  <c r="E256" i="18"/>
  <c r="K256" i="18"/>
  <c r="H256" i="18" s="1"/>
  <c r="I256" i="18" s="1"/>
  <c r="L256" i="18"/>
  <c r="O10" i="18"/>
  <c r="B407" i="19"/>
  <c r="L407" i="18"/>
  <c r="K407" i="18"/>
  <c r="H407" i="18" s="1"/>
  <c r="I407" i="18" s="1"/>
  <c r="E407" i="18"/>
  <c r="A407" i="18"/>
  <c r="B299" i="19"/>
  <c r="L299" i="18"/>
  <c r="A299" i="18"/>
  <c r="E299" i="18"/>
  <c r="K299" i="18"/>
  <c r="H299" i="18" s="1"/>
  <c r="I299" i="18" s="1"/>
  <c r="B171" i="19"/>
  <c r="E171" i="18"/>
  <c r="K171" i="18"/>
  <c r="O171" i="18" s="1"/>
  <c r="L171" i="18"/>
  <c r="A171" i="18"/>
  <c r="B43" i="19"/>
  <c r="E43" i="18"/>
  <c r="L43" i="18"/>
  <c r="A43" i="18"/>
  <c r="K43" i="18"/>
  <c r="B233" i="19"/>
  <c r="L233" i="18"/>
  <c r="K233" i="18"/>
  <c r="A233" i="18"/>
  <c r="E233" i="18"/>
  <c r="B45" i="19"/>
  <c r="L45" i="18"/>
  <c r="K45" i="18"/>
  <c r="O45" i="18" s="1"/>
  <c r="E45" i="18"/>
  <c r="A45" i="18"/>
  <c r="B93" i="19"/>
  <c r="E93" i="18"/>
  <c r="L93" i="18"/>
  <c r="K93" i="18"/>
  <c r="A93" i="18"/>
  <c r="B80" i="19"/>
  <c r="E80" i="18"/>
  <c r="K80" i="18"/>
  <c r="O80" i="18" s="1"/>
  <c r="L80" i="18"/>
  <c r="A80" i="18"/>
  <c r="B421" i="19"/>
  <c r="L421" i="18"/>
  <c r="K421" i="18"/>
  <c r="H421" i="18" s="1"/>
  <c r="I421" i="18" s="1"/>
  <c r="E421" i="18"/>
  <c r="A421" i="18"/>
  <c r="G245" i="19"/>
  <c r="F245" i="19"/>
  <c r="E245" i="19" s="1"/>
  <c r="J245" i="19"/>
  <c r="B39" i="19"/>
  <c r="A39" i="18"/>
  <c r="E39" i="18"/>
  <c r="L39" i="18"/>
  <c r="K39" i="18"/>
  <c r="H39" i="18" s="1"/>
  <c r="I39" i="18" s="1"/>
  <c r="B290" i="19"/>
  <c r="E290" i="18"/>
  <c r="L290" i="18"/>
  <c r="K290" i="18"/>
  <c r="A290" i="18"/>
  <c r="B161" i="19"/>
  <c r="K161" i="18"/>
  <c r="H161" i="18" s="1"/>
  <c r="I161" i="18" s="1"/>
  <c r="A161" i="18"/>
  <c r="E161" i="18"/>
  <c r="L161" i="18"/>
  <c r="B46" i="19"/>
  <c r="K46" i="18"/>
  <c r="O46" i="18" s="1"/>
  <c r="A46" i="18"/>
  <c r="L46" i="18"/>
  <c r="E46" i="18"/>
  <c r="B414" i="19"/>
  <c r="K414" i="18"/>
  <c r="O414" i="18" s="1"/>
  <c r="L414" i="18"/>
  <c r="A414" i="18"/>
  <c r="E414" i="18"/>
  <c r="B34" i="19"/>
  <c r="A34" i="18"/>
  <c r="E34" i="18"/>
  <c r="L34" i="18"/>
  <c r="K34" i="18"/>
  <c r="E200" i="18"/>
  <c r="L200" i="18"/>
  <c r="B200" i="19"/>
  <c r="A200" i="18"/>
  <c r="K200" i="18"/>
  <c r="H200" i="18" s="1"/>
  <c r="I200" i="18" s="1"/>
  <c r="AF8" i="18"/>
  <c r="X8" i="18"/>
  <c r="Z8" i="18"/>
  <c r="B132" i="19"/>
  <c r="K132" i="18"/>
  <c r="O132" i="18" s="1"/>
  <c r="A132" i="18"/>
  <c r="E132" i="18"/>
  <c r="L132" i="18"/>
  <c r="B247" i="19"/>
  <c r="L247" i="18"/>
  <c r="K247" i="18"/>
  <c r="O247" i="18" s="1"/>
  <c r="A247" i="18"/>
  <c r="E247" i="18"/>
  <c r="B159" i="19"/>
  <c r="L159" i="18"/>
  <c r="A159" i="18"/>
  <c r="E159" i="18"/>
  <c r="K159" i="18"/>
  <c r="B53" i="19"/>
  <c r="L53" i="18"/>
  <c r="K53" i="18"/>
  <c r="O53" i="18" s="1"/>
  <c r="E53" i="18"/>
  <c r="A53" i="18"/>
  <c r="F84" i="19"/>
  <c r="E84" i="19" s="1"/>
  <c r="G84" i="19"/>
  <c r="B67" i="19"/>
  <c r="E67" i="18"/>
  <c r="L67" i="18"/>
  <c r="A67" i="18"/>
  <c r="O67" i="18"/>
  <c r="K67" i="18"/>
  <c r="H67" i="18" s="1"/>
  <c r="I67" i="18" s="1"/>
  <c r="B49" i="19"/>
  <c r="K49" i="18"/>
  <c r="H49" i="18" s="1"/>
  <c r="I49" i="18" s="1"/>
  <c r="L49" i="18"/>
  <c r="E49" i="18"/>
  <c r="A49" i="18"/>
  <c r="Z14" i="18"/>
  <c r="AF14" i="18"/>
  <c r="X14" i="18"/>
  <c r="B395" i="19"/>
  <c r="K395" i="18"/>
  <c r="O395" i="18" s="1"/>
  <c r="A395" i="18"/>
  <c r="E395" i="18"/>
  <c r="L395" i="18"/>
  <c r="B102" i="19"/>
  <c r="A102" i="18"/>
  <c r="L102" i="18"/>
  <c r="E102" i="18"/>
  <c r="K102" i="18"/>
  <c r="O102" i="18" s="1"/>
  <c r="F62" i="19"/>
  <c r="G62" i="19"/>
  <c r="E62" i="19"/>
  <c r="I62" i="19" s="1"/>
  <c r="B248" i="19"/>
  <c r="E248" i="18"/>
  <c r="A248" i="18"/>
  <c r="L248" i="18"/>
  <c r="K248" i="18"/>
  <c r="O248" i="18" s="1"/>
  <c r="B152" i="19"/>
  <c r="L152" i="18"/>
  <c r="K152" i="18"/>
  <c r="A152" i="18"/>
  <c r="E152" i="18"/>
  <c r="B239" i="19"/>
  <c r="E239" i="18"/>
  <c r="K239" i="18"/>
  <c r="A239" i="18"/>
  <c r="L239" i="18"/>
  <c r="B357" i="19"/>
  <c r="L357" i="18"/>
  <c r="E357" i="18"/>
  <c r="K357" i="18"/>
  <c r="H357" i="18" s="1"/>
  <c r="I357" i="18" s="1"/>
  <c r="A357" i="18"/>
  <c r="B236" i="19"/>
  <c r="A236" i="18"/>
  <c r="L236" i="18"/>
  <c r="K236" i="18"/>
  <c r="H236" i="18" s="1"/>
  <c r="I236" i="18" s="1"/>
  <c r="E236" i="18"/>
  <c r="B392" i="19"/>
  <c r="A392" i="18"/>
  <c r="K392" i="18"/>
  <c r="L392" i="18"/>
  <c r="E392" i="18"/>
  <c r="B267" i="19"/>
  <c r="L267" i="18"/>
  <c r="E267" i="18"/>
  <c r="K267" i="18"/>
  <c r="A267" i="18"/>
  <c r="B231" i="19"/>
  <c r="E231" i="18"/>
  <c r="A231" i="18"/>
  <c r="K231" i="18"/>
  <c r="L231" i="18"/>
  <c r="B298" i="19"/>
  <c r="E298" i="18"/>
  <c r="L298" i="18"/>
  <c r="K298" i="18"/>
  <c r="A298" i="18"/>
  <c r="B432" i="19"/>
  <c r="A432" i="18"/>
  <c r="L432" i="18"/>
  <c r="K432" i="18"/>
  <c r="O432" i="18" s="1"/>
  <c r="E432" i="18"/>
  <c r="B258" i="19"/>
  <c r="E258" i="18"/>
  <c r="L258" i="18"/>
  <c r="K258" i="18"/>
  <c r="H258" i="18" s="1"/>
  <c r="I258" i="18" s="1"/>
  <c r="A258" i="18"/>
  <c r="B209" i="19"/>
  <c r="L209" i="18"/>
  <c r="E209" i="18"/>
  <c r="A209" i="18"/>
  <c r="K209" i="18"/>
  <c r="H209" i="18" s="1"/>
  <c r="I209" i="18" s="1"/>
  <c r="J165" i="19"/>
  <c r="G165" i="19"/>
  <c r="F165" i="19"/>
  <c r="E165" i="19" s="1"/>
  <c r="H165" i="19" s="1"/>
  <c r="AF18" i="18"/>
  <c r="X18" i="18"/>
  <c r="Z18" i="18"/>
  <c r="O101" i="18"/>
  <c r="B173" i="19"/>
  <c r="L173" i="18"/>
  <c r="E173" i="18"/>
  <c r="A173" i="18"/>
  <c r="K173" i="18"/>
  <c r="H173" i="18" s="1"/>
  <c r="I173" i="18" s="1"/>
  <c r="B178" i="19"/>
  <c r="K178" i="18"/>
  <c r="H178" i="18" s="1"/>
  <c r="I178" i="18" s="1"/>
  <c r="L178" i="18"/>
  <c r="A178" i="18"/>
  <c r="E178" i="18"/>
  <c r="B311" i="19"/>
  <c r="L311" i="18"/>
  <c r="E311" i="18"/>
  <c r="K311" i="18"/>
  <c r="O311" i="18" s="1"/>
  <c r="A311" i="18"/>
  <c r="B90" i="19"/>
  <c r="E90" i="18"/>
  <c r="K90" i="18"/>
  <c r="O90" i="18" s="1"/>
  <c r="A90" i="18"/>
  <c r="L90" i="18"/>
  <c r="B341" i="19"/>
  <c r="E341" i="18"/>
  <c r="A341" i="18"/>
  <c r="L341" i="18"/>
  <c r="K341" i="18"/>
  <c r="O341" i="18" s="1"/>
  <c r="B98" i="19"/>
  <c r="E98" i="18"/>
  <c r="L98" i="18"/>
  <c r="K98" i="18"/>
  <c r="O98" i="18" s="1"/>
  <c r="A98" i="18"/>
  <c r="O116" i="18"/>
  <c r="B179" i="19"/>
  <c r="E179" i="18"/>
  <c r="K179" i="18"/>
  <c r="O179" i="18" s="1"/>
  <c r="L179" i="18"/>
  <c r="A179" i="18"/>
  <c r="B332" i="19"/>
  <c r="K332" i="18"/>
  <c r="H332" i="18" s="1"/>
  <c r="I332" i="18" s="1"/>
  <c r="L332" i="18"/>
  <c r="A332" i="18"/>
  <c r="E332" i="18"/>
  <c r="O332" i="18"/>
  <c r="B252" i="19"/>
  <c r="A252" i="18"/>
  <c r="E252" i="18"/>
  <c r="L252" i="18"/>
  <c r="K252" i="18"/>
  <c r="H252" i="18" s="1"/>
  <c r="I252" i="18" s="1"/>
  <c r="B20" i="19"/>
  <c r="A20" i="18"/>
  <c r="E20" i="18"/>
  <c r="L20" i="18"/>
  <c r="K20" i="18"/>
  <c r="B142" i="19"/>
  <c r="A142" i="18"/>
  <c r="E142" i="18"/>
  <c r="L142" i="18"/>
  <c r="K142" i="18"/>
  <c r="O142" i="18" s="1"/>
  <c r="B139" i="19"/>
  <c r="L139" i="18"/>
  <c r="A139" i="18"/>
  <c r="E139" i="18"/>
  <c r="K139" i="18"/>
  <c r="H139" i="18" s="1"/>
  <c r="I139" i="18" s="1"/>
  <c r="O139" i="18"/>
  <c r="B396" i="19"/>
  <c r="E396" i="18"/>
  <c r="L396" i="18"/>
  <c r="K396" i="18"/>
  <c r="O396" i="18" s="1"/>
  <c r="A396" i="18"/>
  <c r="B149" i="19"/>
  <c r="E149" i="18"/>
  <c r="L149" i="18"/>
  <c r="K149" i="18"/>
  <c r="A149" i="18"/>
  <c r="E133" i="19"/>
  <c r="I133" i="19" s="1"/>
  <c r="J133" i="19"/>
  <c r="F133" i="19"/>
  <c r="G133" i="19"/>
  <c r="B124" i="19"/>
  <c r="K124" i="18"/>
  <c r="H124" i="18" s="1"/>
  <c r="I124" i="18" s="1"/>
  <c r="L124" i="18"/>
  <c r="E124" i="18"/>
  <c r="A124" i="18"/>
  <c r="O124" i="18"/>
  <c r="B94" i="19"/>
  <c r="A94" i="18"/>
  <c r="O94" i="18"/>
  <c r="E94" i="18"/>
  <c r="K94" i="18"/>
  <c r="H94" i="18" s="1"/>
  <c r="I94" i="18" s="1"/>
  <c r="L94" i="18"/>
  <c r="B351" i="19"/>
  <c r="A351" i="18"/>
  <c r="O351" i="18"/>
  <c r="K351" i="18"/>
  <c r="H351" i="18" s="1"/>
  <c r="I351" i="18" s="1"/>
  <c r="E351" i="18"/>
  <c r="L351" i="18"/>
  <c r="B95" i="19"/>
  <c r="L95" i="18"/>
  <c r="K95" i="18"/>
  <c r="A95" i="18"/>
  <c r="E95" i="18"/>
  <c r="B349" i="19"/>
  <c r="E349" i="18"/>
  <c r="K349" i="18"/>
  <c r="A349" i="18"/>
  <c r="L349" i="18"/>
  <c r="B430" i="19"/>
  <c r="K430" i="18"/>
  <c r="O430" i="18" s="1"/>
  <c r="A430" i="18"/>
  <c r="E430" i="18"/>
  <c r="L430" i="18"/>
  <c r="B21" i="19"/>
  <c r="K21" i="18"/>
  <c r="H21" i="18" s="1"/>
  <c r="I21" i="18" s="1"/>
  <c r="J21" i="18" s="1"/>
  <c r="L21" i="18"/>
  <c r="E21" i="18"/>
  <c r="A21" i="18"/>
  <c r="B310" i="19"/>
  <c r="A310" i="18"/>
  <c r="L310" i="18"/>
  <c r="K310" i="18"/>
  <c r="H310" i="18" s="1"/>
  <c r="I310" i="18" s="1"/>
  <c r="O310" i="18"/>
  <c r="E310" i="18"/>
  <c r="B262" i="19"/>
  <c r="A262" i="18"/>
  <c r="L262" i="18"/>
  <c r="K262" i="18"/>
  <c r="E262" i="18"/>
  <c r="G186" i="19"/>
  <c r="F186" i="19"/>
  <c r="E186" i="19" s="1"/>
  <c r="I186" i="19" s="1"/>
  <c r="J186" i="19"/>
  <c r="B431" i="19"/>
  <c r="L431" i="18"/>
  <c r="K431" i="18"/>
  <c r="O431" i="18" s="1"/>
  <c r="A431" i="18"/>
  <c r="E431" i="18"/>
  <c r="B420" i="19"/>
  <c r="E420" i="18"/>
  <c r="A420" i="18"/>
  <c r="K420" i="18"/>
  <c r="L420" i="18"/>
  <c r="B291" i="19"/>
  <c r="L291" i="18"/>
  <c r="E291" i="18"/>
  <c r="K291" i="18"/>
  <c r="O291" i="18" s="1"/>
  <c r="A291" i="18"/>
  <c r="B163" i="19"/>
  <c r="L163" i="18"/>
  <c r="E163" i="18"/>
  <c r="K163" i="18"/>
  <c r="A163" i="18"/>
  <c r="B35" i="19"/>
  <c r="E35" i="18"/>
  <c r="K35" i="18"/>
  <c r="O35" i="18" s="1"/>
  <c r="L35" i="18"/>
  <c r="A35" i="18"/>
  <c r="B174" i="19"/>
  <c r="A174" i="18"/>
  <c r="E174" i="18"/>
  <c r="L174" i="18"/>
  <c r="K174" i="18"/>
  <c r="B212" i="19"/>
  <c r="A212" i="18"/>
  <c r="E212" i="18"/>
  <c r="L212" i="18"/>
  <c r="K212" i="18"/>
  <c r="H212" i="18" s="1"/>
  <c r="I212" i="18" s="1"/>
  <c r="B77" i="19"/>
  <c r="L77" i="18"/>
  <c r="K77" i="18"/>
  <c r="A77" i="18"/>
  <c r="E77" i="18"/>
  <c r="O77" i="18"/>
  <c r="H77" i="18"/>
  <c r="I77" i="18" s="1"/>
  <c r="B389" i="19"/>
  <c r="L389" i="18"/>
  <c r="K389" i="18"/>
  <c r="O389" i="18" s="1"/>
  <c r="A389" i="18"/>
  <c r="E389" i="18"/>
  <c r="B400" i="19"/>
  <c r="A400" i="18"/>
  <c r="L400" i="18"/>
  <c r="E400" i="18"/>
  <c r="K400" i="18"/>
  <c r="H400" i="18" s="1"/>
  <c r="I400" i="18" s="1"/>
  <c r="J400" i="18" s="1"/>
  <c r="B294" i="19"/>
  <c r="A294" i="18"/>
  <c r="L294" i="18"/>
  <c r="K294" i="18"/>
  <c r="O294" i="18" s="1"/>
  <c r="E294" i="18"/>
  <c r="AF17" i="18"/>
  <c r="X17" i="18"/>
  <c r="Z17" i="18"/>
  <c r="X6" i="18"/>
  <c r="Z6" i="18"/>
  <c r="AF6" i="18"/>
  <c r="X3" i="18"/>
  <c r="Z3" i="18"/>
  <c r="B118" i="19"/>
  <c r="A118" i="18"/>
  <c r="K118" i="18"/>
  <c r="O118" i="18" s="1"/>
  <c r="E118" i="18"/>
  <c r="L118" i="18"/>
  <c r="F158" i="19"/>
  <c r="E158" i="19" s="1"/>
  <c r="H158" i="19" s="1"/>
  <c r="J158" i="19"/>
  <c r="G158" i="19"/>
  <c r="B409" i="19"/>
  <c r="K409" i="18"/>
  <c r="A409" i="18"/>
  <c r="E409" i="18"/>
  <c r="L409" i="18"/>
  <c r="H136" i="18"/>
  <c r="I136" i="18" s="1"/>
  <c r="J136" i="18" s="1"/>
  <c r="P136" i="18" s="1"/>
  <c r="G228" i="19"/>
  <c r="F228" i="19"/>
  <c r="E228" i="19" s="1"/>
  <c r="H228" i="19" s="1"/>
  <c r="J228" i="19"/>
  <c r="B382" i="19"/>
  <c r="A382" i="18"/>
  <c r="L382" i="18"/>
  <c r="K382" i="18"/>
  <c r="O382" i="18" s="1"/>
  <c r="E382" i="18"/>
  <c r="B127" i="19"/>
  <c r="L127" i="18"/>
  <c r="K127" i="18"/>
  <c r="H127" i="18" s="1"/>
  <c r="I127" i="18" s="1"/>
  <c r="A127" i="18"/>
  <c r="E127" i="18"/>
  <c r="B224" i="19"/>
  <c r="E224" i="18"/>
  <c r="A224" i="18"/>
  <c r="L224" i="18"/>
  <c r="K224" i="18"/>
  <c r="O224" i="18" s="1"/>
  <c r="B65" i="19"/>
  <c r="K65" i="18"/>
  <c r="H65" i="18" s="1"/>
  <c r="I65" i="18" s="1"/>
  <c r="L65" i="18"/>
  <c r="E65" i="18"/>
  <c r="A65" i="18"/>
  <c r="B169" i="19"/>
  <c r="L169" i="18"/>
  <c r="A169" i="18"/>
  <c r="E169" i="18"/>
  <c r="K169" i="18"/>
  <c r="O169" i="18" s="1"/>
  <c r="B168" i="19"/>
  <c r="E168" i="18"/>
  <c r="K168" i="18"/>
  <c r="O168" i="18" s="1"/>
  <c r="L168" i="18"/>
  <c r="A168" i="18"/>
  <c r="J394" i="19"/>
  <c r="F394" i="19"/>
  <c r="E394" i="19" s="1"/>
  <c r="I394" i="19" s="1"/>
  <c r="G394" i="19"/>
  <c r="B244" i="19"/>
  <c r="A244" i="18"/>
  <c r="E244" i="18"/>
  <c r="L244" i="18"/>
  <c r="K244" i="18"/>
  <c r="H244" i="18" s="1"/>
  <c r="I244" i="18" s="1"/>
  <c r="J244" i="18" s="1"/>
  <c r="B128" i="19"/>
  <c r="E128" i="18"/>
  <c r="L128" i="18"/>
  <c r="A128" i="18"/>
  <c r="K128" i="18"/>
  <c r="O128" i="18" s="1"/>
  <c r="B29" i="19"/>
  <c r="E29" i="18"/>
  <c r="L29" i="18"/>
  <c r="K29" i="18"/>
  <c r="A29" i="18"/>
  <c r="B100" i="19"/>
  <c r="K100" i="18"/>
  <c r="O100" i="18" s="1"/>
  <c r="E100" i="18"/>
  <c r="L100" i="18"/>
  <c r="A100" i="18"/>
  <c r="F138" i="19"/>
  <c r="E138" i="19" s="1"/>
  <c r="H138" i="19" s="1"/>
  <c r="J138" i="19"/>
  <c r="G138" i="19"/>
  <c r="B19" i="19"/>
  <c r="E19" i="18"/>
  <c r="L19" i="18"/>
  <c r="K19" i="18"/>
  <c r="O19" i="18" s="1"/>
  <c r="A19" i="18"/>
  <c r="B164" i="19"/>
  <c r="K164" i="18"/>
  <c r="E164" i="18"/>
  <c r="A164" i="18"/>
  <c r="L164" i="18"/>
  <c r="B24" i="19"/>
  <c r="A24" i="18"/>
  <c r="L24" i="18"/>
  <c r="E24" i="18"/>
  <c r="K24" i="18"/>
  <c r="H72" i="18"/>
  <c r="I72" i="18" s="1"/>
  <c r="J192" i="19"/>
  <c r="G192" i="19"/>
  <c r="F192" i="19"/>
  <c r="E192" i="19" s="1"/>
  <c r="B335" i="19"/>
  <c r="E335" i="18"/>
  <c r="K335" i="18"/>
  <c r="L335" i="18"/>
  <c r="A335" i="18"/>
  <c r="B207" i="19"/>
  <c r="L207" i="18"/>
  <c r="K207" i="18"/>
  <c r="O207" i="18" s="1"/>
  <c r="A207" i="18"/>
  <c r="E207" i="18"/>
  <c r="B79" i="19"/>
  <c r="H79" i="18"/>
  <c r="I79" i="18" s="1"/>
  <c r="E79" i="18"/>
  <c r="A79" i="18"/>
  <c r="K79" i="18"/>
  <c r="O79" i="18" s="1"/>
  <c r="L79" i="18"/>
  <c r="B266" i="19"/>
  <c r="E266" i="18"/>
  <c r="L266" i="18"/>
  <c r="K266" i="18"/>
  <c r="A266" i="18"/>
  <c r="B196" i="19"/>
  <c r="A196" i="18"/>
  <c r="K196" i="18"/>
  <c r="O196" i="18" s="1"/>
  <c r="E196" i="18"/>
  <c r="L196" i="18"/>
  <c r="B58" i="19"/>
  <c r="E58" i="18"/>
  <c r="A58" i="18"/>
  <c r="L58" i="18"/>
  <c r="K58" i="18"/>
  <c r="H58" i="18" s="1"/>
  <c r="I58" i="18" s="1"/>
  <c r="B208" i="19"/>
  <c r="E208" i="18"/>
  <c r="L208" i="18"/>
  <c r="K208" i="18"/>
  <c r="A208" i="18"/>
  <c r="H380" i="18"/>
  <c r="I380" i="18" s="1"/>
  <c r="J380" i="18" s="1"/>
  <c r="P380" i="18" s="1"/>
  <c r="B150" i="19"/>
  <c r="A150" i="18"/>
  <c r="E150" i="18"/>
  <c r="K150" i="18"/>
  <c r="O150" i="18" s="1"/>
  <c r="L150" i="18"/>
  <c r="B4" i="19"/>
  <c r="A4" i="18"/>
  <c r="L4" i="18"/>
  <c r="K4" i="18"/>
  <c r="H4" i="18" s="1"/>
  <c r="I4" i="18" s="1"/>
  <c r="E4" i="18"/>
  <c r="K268" i="18"/>
  <c r="O268" i="18" s="1"/>
  <c r="L268" i="18"/>
  <c r="A268" i="18"/>
  <c r="B268" i="19"/>
  <c r="E268" i="18"/>
  <c r="H104" i="18"/>
  <c r="I104" i="18" s="1"/>
  <c r="B167" i="19"/>
  <c r="A167" i="18"/>
  <c r="L167" i="18"/>
  <c r="K167" i="18"/>
  <c r="E167" i="18"/>
  <c r="B354" i="19"/>
  <c r="E354" i="18"/>
  <c r="L354" i="18"/>
  <c r="K354" i="18"/>
  <c r="H354" i="18" s="1"/>
  <c r="I354" i="18" s="1"/>
  <c r="J354" i="18" s="1"/>
  <c r="A354" i="18"/>
  <c r="B285" i="19"/>
  <c r="K285" i="18"/>
  <c r="A285" i="18"/>
  <c r="E285" i="18"/>
  <c r="L285" i="18"/>
  <c r="B413" i="19"/>
  <c r="L413" i="18"/>
  <c r="E413" i="18"/>
  <c r="A413" i="18"/>
  <c r="K413" i="18"/>
  <c r="H413" i="18" s="1"/>
  <c r="I413" i="18" s="1"/>
  <c r="J153" i="19"/>
  <c r="G153" i="19"/>
  <c r="F153" i="19"/>
  <c r="E153" i="19" s="1"/>
  <c r="B344" i="19"/>
  <c r="A344" i="18"/>
  <c r="H344" i="18"/>
  <c r="I344" i="18" s="1"/>
  <c r="K344" i="18"/>
  <c r="O344" i="18" s="1"/>
  <c r="E344" i="18"/>
  <c r="L344" i="18"/>
  <c r="B187" i="19"/>
  <c r="E187" i="18"/>
  <c r="K187" i="18"/>
  <c r="L187" i="18"/>
  <c r="A187" i="18"/>
  <c r="B345" i="19"/>
  <c r="K345" i="18"/>
  <c r="O345" i="18" s="1"/>
  <c r="A345" i="18"/>
  <c r="E345" i="18"/>
  <c r="L345" i="18"/>
  <c r="Z5" i="18"/>
  <c r="X5" i="18"/>
  <c r="AF5" i="18"/>
  <c r="B216" i="19"/>
  <c r="E216" i="18"/>
  <c r="L216" i="18"/>
  <c r="K216" i="18"/>
  <c r="A216" i="18"/>
  <c r="B155" i="19"/>
  <c r="L155" i="18"/>
  <c r="K155" i="18"/>
  <c r="O155" i="18" s="1"/>
  <c r="A155" i="18"/>
  <c r="E155" i="18"/>
  <c r="B144" i="19"/>
  <c r="E144" i="18"/>
  <c r="K144" i="18"/>
  <c r="O144" i="18" s="1"/>
  <c r="A144" i="18"/>
  <c r="L144" i="18"/>
  <c r="B375" i="19"/>
  <c r="L375" i="18"/>
  <c r="K375" i="18"/>
  <c r="A375" i="18"/>
  <c r="E375" i="18"/>
  <c r="B325" i="19"/>
  <c r="L325" i="18"/>
  <c r="K325" i="18"/>
  <c r="H325" i="18" s="1"/>
  <c r="I325" i="18" s="1"/>
  <c r="A325" i="18"/>
  <c r="E325" i="18"/>
  <c r="B218" i="19"/>
  <c r="K218" i="18"/>
  <c r="O218" i="18" s="1"/>
  <c r="L218" i="18"/>
  <c r="A218" i="18"/>
  <c r="E218" i="18"/>
  <c r="B284" i="19"/>
  <c r="K284" i="18"/>
  <c r="L284" i="18"/>
  <c r="A284" i="18"/>
  <c r="E284" i="18"/>
  <c r="B417" i="19"/>
  <c r="L417" i="18"/>
  <c r="K417" i="18"/>
  <c r="A417" i="18"/>
  <c r="E417" i="18"/>
  <c r="B156" i="19"/>
  <c r="K156" i="18"/>
  <c r="H156" i="18" s="1"/>
  <c r="I156" i="18" s="1"/>
  <c r="E156" i="18"/>
  <c r="L156" i="18"/>
  <c r="A156" i="18"/>
  <c r="B323" i="19"/>
  <c r="L323" i="18"/>
  <c r="A323" i="18"/>
  <c r="H323" i="18"/>
  <c r="I323" i="18" s="1"/>
  <c r="E323" i="18"/>
  <c r="K323" i="18"/>
  <c r="O323" i="18" s="1"/>
  <c r="B265" i="19"/>
  <c r="L265" i="18"/>
  <c r="E265" i="18"/>
  <c r="A265" i="18"/>
  <c r="K265" i="18"/>
  <c r="B66" i="19"/>
  <c r="E66" i="18"/>
  <c r="A66" i="18"/>
  <c r="K66" i="18"/>
  <c r="L66" i="18"/>
  <c r="X2" i="18"/>
  <c r="Z2" i="18"/>
  <c r="B69" i="19"/>
  <c r="L69" i="18"/>
  <c r="K69" i="18"/>
  <c r="H69" i="18" s="1"/>
  <c r="I69" i="18" s="1"/>
  <c r="O69" i="18"/>
  <c r="E69" i="18"/>
  <c r="A69" i="18"/>
  <c r="F89" i="19"/>
  <c r="E89" i="19" s="1"/>
  <c r="G89" i="19"/>
  <c r="B57" i="19"/>
  <c r="H57" i="18"/>
  <c r="I57" i="18" s="1"/>
  <c r="J57" i="18" s="1"/>
  <c r="K57" i="18"/>
  <c r="O57" i="18" s="1"/>
  <c r="A57" i="18"/>
  <c r="E57" i="18"/>
  <c r="L57" i="18"/>
  <c r="B274" i="19"/>
  <c r="E274" i="18"/>
  <c r="L274" i="18"/>
  <c r="K274" i="18"/>
  <c r="O274" i="18" s="1"/>
  <c r="A274" i="18"/>
  <c r="B113" i="19"/>
  <c r="L113" i="18"/>
  <c r="K113" i="18"/>
  <c r="H113" i="18" s="1"/>
  <c r="I113" i="18" s="1"/>
  <c r="J113" i="18" s="1"/>
  <c r="E113" i="18"/>
  <c r="A113" i="18"/>
  <c r="B27" i="19"/>
  <c r="E27" i="18"/>
  <c r="L27" i="18"/>
  <c r="K27" i="18"/>
  <c r="O27" i="18" s="1"/>
  <c r="A27" i="18"/>
  <c r="B197" i="19"/>
  <c r="L197" i="18"/>
  <c r="K197" i="18"/>
  <c r="H197" i="18" s="1"/>
  <c r="I197" i="18" s="1"/>
  <c r="J197" i="18" s="1"/>
  <c r="E197" i="18"/>
  <c r="A197" i="18"/>
  <c r="B51" i="19"/>
  <c r="E51" i="18"/>
  <c r="L51" i="18"/>
  <c r="A51" i="18"/>
  <c r="K51" i="18"/>
  <c r="B52" i="19"/>
  <c r="E52" i="18"/>
  <c r="L52" i="18"/>
  <c r="K52" i="18"/>
  <c r="H52" i="18" s="1"/>
  <c r="I52" i="18" s="1"/>
  <c r="A52" i="18"/>
  <c r="B367" i="19"/>
  <c r="L367" i="18"/>
  <c r="K367" i="18"/>
  <c r="O367" i="18" s="1"/>
  <c r="A367" i="18"/>
  <c r="E367" i="18"/>
  <c r="B416" i="19"/>
  <c r="A416" i="18"/>
  <c r="K416" i="18"/>
  <c r="O416" i="18" s="1"/>
  <c r="H416" i="18"/>
  <c r="I416" i="18" s="1"/>
  <c r="E416" i="18"/>
  <c r="L416" i="18"/>
  <c r="B177" i="19"/>
  <c r="L177" i="18"/>
  <c r="E177" i="18"/>
  <c r="K177" i="18"/>
  <c r="A177" i="18"/>
  <c r="B85" i="19"/>
  <c r="E85" i="18"/>
  <c r="L85" i="18"/>
  <c r="A85" i="18"/>
  <c r="K85" i="18"/>
  <c r="H85" i="18" s="1"/>
  <c r="I85" i="18" s="1"/>
  <c r="J85" i="18" s="1"/>
  <c r="J380" i="19"/>
  <c r="G380" i="19"/>
  <c r="F380" i="19"/>
  <c r="E380" i="19"/>
  <c r="H380" i="19" s="1"/>
  <c r="B359" i="19"/>
  <c r="K359" i="18"/>
  <c r="H359" i="18" s="1"/>
  <c r="I359" i="18" s="1"/>
  <c r="A359" i="18"/>
  <c r="E359" i="18"/>
  <c r="L359" i="18"/>
  <c r="B312" i="19"/>
  <c r="E312" i="18"/>
  <c r="K312" i="18"/>
  <c r="H312" i="18" s="1"/>
  <c r="I312" i="18" s="1"/>
  <c r="A312" i="18"/>
  <c r="L312" i="18"/>
  <c r="B76" i="19"/>
  <c r="K76" i="18"/>
  <c r="O76" i="18" s="1"/>
  <c r="L76" i="18"/>
  <c r="A76" i="18"/>
  <c r="E76" i="18"/>
  <c r="H76" i="18"/>
  <c r="I76" i="18" s="1"/>
  <c r="B328" i="19"/>
  <c r="E328" i="18"/>
  <c r="K328" i="18"/>
  <c r="O328" i="18" s="1"/>
  <c r="L328" i="18"/>
  <c r="A328" i="18"/>
  <c r="B59" i="19"/>
  <c r="E59" i="18"/>
  <c r="L59" i="18"/>
  <c r="A59" i="18"/>
  <c r="K59" i="18"/>
  <c r="O59" i="18" s="1"/>
  <c r="Z13" i="18"/>
  <c r="X13" i="18"/>
  <c r="AF13" i="18"/>
  <c r="B28" i="19"/>
  <c r="E28" i="18"/>
  <c r="L28" i="18"/>
  <c r="K28" i="18"/>
  <c r="O28" i="18" s="1"/>
  <c r="A28" i="18"/>
  <c r="B18" i="19"/>
  <c r="K18" i="18"/>
  <c r="H18" i="18" s="1"/>
  <c r="I18" i="18" s="1"/>
  <c r="J18" i="18" s="1"/>
  <c r="E18" i="18"/>
  <c r="A18" i="18"/>
  <c r="L18" i="18"/>
  <c r="B55" i="19"/>
  <c r="A55" i="18"/>
  <c r="E55" i="18"/>
  <c r="K55" i="18"/>
  <c r="H55" i="18" s="1"/>
  <c r="I55" i="18" s="1"/>
  <c r="L55" i="18"/>
  <c r="B370" i="19"/>
  <c r="E370" i="18"/>
  <c r="A370" i="18"/>
  <c r="L370" i="18"/>
  <c r="K370" i="18"/>
  <c r="B415" i="19"/>
  <c r="A415" i="18"/>
  <c r="K415" i="18"/>
  <c r="H415" i="18" s="1"/>
  <c r="I415" i="18" s="1"/>
  <c r="L415" i="18"/>
  <c r="E415" i="18"/>
  <c r="B50" i="19"/>
  <c r="E50" i="18"/>
  <c r="K50" i="18"/>
  <c r="O50" i="18" s="1"/>
  <c r="L50" i="18"/>
  <c r="A50" i="18"/>
  <c r="B280" i="19"/>
  <c r="E280" i="18"/>
  <c r="A280" i="18"/>
  <c r="L280" i="18"/>
  <c r="K280" i="18"/>
  <c r="O280" i="18" s="1"/>
  <c r="B166" i="19"/>
  <c r="A166" i="18"/>
  <c r="L166" i="18"/>
  <c r="K166" i="18"/>
  <c r="H166" i="18" s="1"/>
  <c r="I166" i="18" s="1"/>
  <c r="E166" i="18"/>
  <c r="A408" i="18"/>
  <c r="B408" i="19"/>
  <c r="L408" i="18"/>
  <c r="K408" i="18"/>
  <c r="E408" i="18"/>
  <c r="B11" i="19"/>
  <c r="A11" i="18"/>
  <c r="E11" i="18"/>
  <c r="K11" i="18"/>
  <c r="O11" i="18" s="1"/>
  <c r="L11" i="18"/>
  <c r="B398" i="19"/>
  <c r="K398" i="18"/>
  <c r="O398" i="18" s="1"/>
  <c r="E398" i="18"/>
  <c r="A398" i="18"/>
  <c r="L398" i="18"/>
  <c r="B300" i="19"/>
  <c r="K300" i="18"/>
  <c r="L300" i="18"/>
  <c r="E300" i="18"/>
  <c r="A300" i="18"/>
  <c r="B384" i="19"/>
  <c r="E384" i="18"/>
  <c r="A384" i="18"/>
  <c r="L384" i="18"/>
  <c r="K384" i="18"/>
  <c r="H384" i="18" s="1"/>
  <c r="I384" i="18" s="1"/>
  <c r="B440" i="19"/>
  <c r="A440" i="18"/>
  <c r="E440" i="18"/>
  <c r="L440" i="18"/>
  <c r="K440" i="18"/>
  <c r="O440" i="18" s="1"/>
  <c r="B327" i="19"/>
  <c r="E327" i="18"/>
  <c r="A327" i="18"/>
  <c r="L327" i="18"/>
  <c r="K327" i="18"/>
  <c r="H327" i="18" s="1"/>
  <c r="I327" i="18" s="1"/>
  <c r="B199" i="19"/>
  <c r="K199" i="18"/>
  <c r="O199" i="18" s="1"/>
  <c r="E199" i="18"/>
  <c r="A199" i="18"/>
  <c r="L199" i="18"/>
  <c r="B71" i="19"/>
  <c r="A71" i="18"/>
  <c r="E71" i="18"/>
  <c r="L71" i="18"/>
  <c r="K71" i="18"/>
  <c r="B184" i="19"/>
  <c r="E184" i="18"/>
  <c r="L184" i="18"/>
  <c r="H184" i="18"/>
  <c r="I184" i="18" s="1"/>
  <c r="J184" i="18" s="1"/>
  <c r="A184" i="18"/>
  <c r="K184" i="18"/>
  <c r="O184" i="18" s="1"/>
  <c r="B261" i="19"/>
  <c r="E261" i="18"/>
  <c r="K261" i="18"/>
  <c r="H261" i="18" s="1"/>
  <c r="I261" i="18" s="1"/>
  <c r="J261" i="18" s="1"/>
  <c r="A261" i="18"/>
  <c r="L261" i="18"/>
  <c r="B397" i="19"/>
  <c r="L397" i="18"/>
  <c r="E397" i="18"/>
  <c r="A397" i="18"/>
  <c r="K397" i="18"/>
  <c r="B221" i="19"/>
  <c r="L221" i="18"/>
  <c r="K221" i="18"/>
  <c r="H221" i="18" s="1"/>
  <c r="I221" i="18" s="1"/>
  <c r="A221" i="18"/>
  <c r="O221" i="18"/>
  <c r="E221" i="18"/>
  <c r="B313" i="19"/>
  <c r="E313" i="18"/>
  <c r="A313" i="18"/>
  <c r="K313" i="18"/>
  <c r="O313" i="18" s="1"/>
  <c r="L313" i="18"/>
  <c r="B54" i="19"/>
  <c r="K54" i="18"/>
  <c r="H54" i="18" s="1"/>
  <c r="I54" i="18" s="1"/>
  <c r="A54" i="18"/>
  <c r="E54" i="18"/>
  <c r="L54" i="18"/>
  <c r="B137" i="19"/>
  <c r="E137" i="18"/>
  <c r="K137" i="18"/>
  <c r="H137" i="18" s="1"/>
  <c r="I137" i="18" s="1"/>
  <c r="L137" i="18"/>
  <c r="A137" i="18"/>
  <c r="B125" i="19"/>
  <c r="K125" i="18"/>
  <c r="O125" i="18" s="1"/>
  <c r="A125" i="18"/>
  <c r="E125" i="18"/>
  <c r="L125" i="18"/>
  <c r="B78" i="19"/>
  <c r="A78" i="18"/>
  <c r="E78" i="18"/>
  <c r="L78" i="18"/>
  <c r="K78" i="18"/>
  <c r="O78" i="18" s="1"/>
  <c r="B251" i="19"/>
  <c r="E251" i="18"/>
  <c r="L251" i="18"/>
  <c r="A251" i="18"/>
  <c r="K251" i="18"/>
  <c r="H251" i="18" s="1"/>
  <c r="I251" i="18" s="1"/>
  <c r="J251" i="18" s="1"/>
  <c r="B334" i="19"/>
  <c r="A334" i="18"/>
  <c r="E334" i="18"/>
  <c r="L334" i="18"/>
  <c r="K334" i="18"/>
  <c r="H334" i="18" s="1"/>
  <c r="I334" i="18" s="1"/>
  <c r="J334" i="18" s="1"/>
  <c r="B109" i="19"/>
  <c r="L109" i="18"/>
  <c r="K109" i="18"/>
  <c r="E109" i="18"/>
  <c r="A109" i="18"/>
  <c r="B390" i="19"/>
  <c r="A390" i="18"/>
  <c r="E390" i="18"/>
  <c r="L390" i="18"/>
  <c r="H390" i="18"/>
  <c r="I390" i="18" s="1"/>
  <c r="K390" i="18"/>
  <c r="O390" i="18" s="1"/>
  <c r="B289" i="19"/>
  <c r="L289" i="18"/>
  <c r="K289" i="18"/>
  <c r="H289" i="18" s="1"/>
  <c r="I289" i="18" s="1"/>
  <c r="E289" i="18"/>
  <c r="A289" i="18"/>
  <c r="Z11" i="18"/>
  <c r="AF11" i="18"/>
  <c r="X11" i="18"/>
  <c r="Z21" i="18"/>
  <c r="X21" i="18"/>
  <c r="AF21" i="18"/>
  <c r="B423" i="19"/>
  <c r="K423" i="18"/>
  <c r="A423" i="18"/>
  <c r="E423" i="18"/>
  <c r="L423" i="18"/>
  <c r="B219" i="19"/>
  <c r="L219" i="18"/>
  <c r="K219" i="18"/>
  <c r="A219" i="18"/>
  <c r="E219" i="18"/>
  <c r="B297" i="19"/>
  <c r="A297" i="18"/>
  <c r="L297" i="18"/>
  <c r="K297" i="18"/>
  <c r="O297" i="18" s="1"/>
  <c r="E297" i="18"/>
  <c r="B360" i="19"/>
  <c r="L360" i="18"/>
  <c r="K360" i="18"/>
  <c r="O360" i="18" s="1"/>
  <c r="A360" i="18"/>
  <c r="H360" i="18"/>
  <c r="I360" i="18" s="1"/>
  <c r="E360" i="18"/>
  <c r="B220" i="19"/>
  <c r="A220" i="18"/>
  <c r="K220" i="18"/>
  <c r="E220" i="18"/>
  <c r="L220" i="18"/>
  <c r="F176" i="19"/>
  <c r="E176" i="19" s="1"/>
  <c r="I176" i="19" s="1"/>
  <c r="J176" i="19"/>
  <c r="G176" i="19"/>
  <c r="B446" i="19"/>
  <c r="K446" i="18"/>
  <c r="O446" i="18" s="1"/>
  <c r="L446" i="18"/>
  <c r="A446" i="18"/>
  <c r="E446" i="18"/>
  <c r="B279" i="19"/>
  <c r="L279" i="18"/>
  <c r="K279" i="18"/>
  <c r="A279" i="18"/>
  <c r="E279" i="18"/>
  <c r="B151" i="19"/>
  <c r="E151" i="18"/>
  <c r="K151" i="18"/>
  <c r="H151" i="18" s="1"/>
  <c r="I151" i="18" s="1"/>
  <c r="A151" i="18"/>
  <c r="L151" i="18"/>
  <c r="B23" i="19"/>
  <c r="A23" i="18"/>
  <c r="E23" i="18"/>
  <c r="K23" i="18"/>
  <c r="L23" i="18"/>
  <c r="B362" i="19"/>
  <c r="E362" i="18"/>
  <c r="L362" i="18"/>
  <c r="K362" i="18"/>
  <c r="H362" i="18" s="1"/>
  <c r="I362" i="18" s="1"/>
  <c r="J362" i="18" s="1"/>
  <c r="A362" i="18"/>
  <c r="B205" i="19"/>
  <c r="A205" i="18"/>
  <c r="L205" i="18"/>
  <c r="K205" i="18"/>
  <c r="E205" i="18"/>
  <c r="B134" i="19"/>
  <c r="A134" i="18"/>
  <c r="L134" i="18"/>
  <c r="K134" i="18"/>
  <c r="H134" i="18" s="1"/>
  <c r="I134" i="18" s="1"/>
  <c r="E134" i="18"/>
  <c r="B273" i="19"/>
  <c r="L273" i="18"/>
  <c r="K273" i="18"/>
  <c r="O273" i="18" s="1"/>
  <c r="A273" i="18"/>
  <c r="E273" i="18"/>
  <c r="B404" i="19"/>
  <c r="E404" i="18"/>
  <c r="L404" i="18"/>
  <c r="A404" i="18"/>
  <c r="K404" i="18"/>
  <c r="H404" i="18" s="1"/>
  <c r="I404" i="18" s="1"/>
  <c r="B383" i="19"/>
  <c r="E383" i="18"/>
  <c r="L383" i="18"/>
  <c r="A383" i="18"/>
  <c r="K383" i="18"/>
  <c r="H383" i="18" s="1"/>
  <c r="I383" i="18" s="1"/>
  <c r="B275" i="19"/>
  <c r="L275" i="18"/>
  <c r="E275" i="18"/>
  <c r="K275" i="18"/>
  <c r="H275" i="18" s="1"/>
  <c r="I275" i="18" s="1"/>
  <c r="A275" i="18"/>
  <c r="B147" i="19"/>
  <c r="L147" i="18"/>
  <c r="K147" i="18"/>
  <c r="O147" i="18" s="1"/>
  <c r="A147" i="18"/>
  <c r="E147" i="18"/>
  <c r="B238" i="19"/>
  <c r="E238" i="18"/>
  <c r="A238" i="18"/>
  <c r="L238" i="18"/>
  <c r="K238" i="18"/>
  <c r="O238" i="18" s="1"/>
  <c r="B276" i="19"/>
  <c r="K276" i="18"/>
  <c r="H276" i="18" s="1"/>
  <c r="I276" i="18" s="1"/>
  <c r="L276" i="18"/>
  <c r="A276" i="18"/>
  <c r="E276" i="18"/>
  <c r="B13" i="19"/>
  <c r="A13" i="18"/>
  <c r="E13" i="18"/>
  <c r="K13" i="18"/>
  <c r="O13" i="18" s="1"/>
  <c r="L13" i="18"/>
  <c r="B12" i="19"/>
  <c r="L12" i="18"/>
  <c r="K12" i="18"/>
  <c r="O12" i="18"/>
  <c r="H12" i="18"/>
  <c r="I12" i="18" s="1"/>
  <c r="E12" i="18"/>
  <c r="A12" i="18"/>
  <c r="B378" i="19"/>
  <c r="E378" i="18"/>
  <c r="K378" i="18"/>
  <c r="H378" i="18" s="1"/>
  <c r="I378" i="18" s="1"/>
  <c r="L378" i="18"/>
  <c r="A378" i="18"/>
  <c r="H306" i="18"/>
  <c r="I306" i="18" s="1"/>
  <c r="J306" i="18" s="1"/>
  <c r="P306" i="18" s="1"/>
  <c r="B249" i="19"/>
  <c r="L249" i="18"/>
  <c r="K249" i="18"/>
  <c r="H249" i="18" s="1"/>
  <c r="I249" i="18" s="1"/>
  <c r="A249" i="18"/>
  <c r="O249" i="18"/>
  <c r="E249" i="18"/>
  <c r="B160" i="19"/>
  <c r="A160" i="18"/>
  <c r="L160" i="18"/>
  <c r="K160" i="18"/>
  <c r="O160" i="18" s="1"/>
  <c r="E160" i="18"/>
  <c r="F10" i="19"/>
  <c r="E10" i="19" s="1"/>
  <c r="G10" i="19"/>
  <c r="B363" i="19"/>
  <c r="L363" i="18"/>
  <c r="E363" i="18"/>
  <c r="A363" i="18"/>
  <c r="K363" i="18"/>
  <c r="H363" i="18" s="1"/>
  <c r="I363" i="18" s="1"/>
  <c r="B235" i="19"/>
  <c r="L235" i="18"/>
  <c r="K235" i="18"/>
  <c r="O235" i="18" s="1"/>
  <c r="A235" i="18"/>
  <c r="E235" i="18"/>
  <c r="B107" i="19"/>
  <c r="L107" i="18"/>
  <c r="E107" i="18"/>
  <c r="K107" i="18"/>
  <c r="O107" i="18" s="1"/>
  <c r="A107" i="18"/>
  <c r="B361" i="19"/>
  <c r="L361" i="18"/>
  <c r="K361" i="18"/>
  <c r="O361" i="18" s="1"/>
  <c r="H361" i="18"/>
  <c r="I361" i="18" s="1"/>
  <c r="A361" i="18"/>
  <c r="E361" i="18"/>
  <c r="B364" i="19"/>
  <c r="K364" i="18"/>
  <c r="H364" i="18" s="1"/>
  <c r="I364" i="18" s="1"/>
  <c r="L364" i="18"/>
  <c r="E364" i="18"/>
  <c r="A364" i="18"/>
  <c r="B194" i="19"/>
  <c r="K194" i="18"/>
  <c r="O194" i="18" s="1"/>
  <c r="L194" i="18"/>
  <c r="A194" i="18"/>
  <c r="E194" i="18"/>
  <c r="B292" i="19"/>
  <c r="K292" i="18"/>
  <c r="A292" i="18"/>
  <c r="L292" i="18"/>
  <c r="H292" i="18"/>
  <c r="I292" i="18" s="1"/>
  <c r="O292" i="18"/>
  <c r="E292" i="18"/>
  <c r="B254" i="19"/>
  <c r="A254" i="18"/>
  <c r="L254" i="18"/>
  <c r="K254" i="18"/>
  <c r="O254" i="18" s="1"/>
  <c r="E254" i="18"/>
  <c r="B260" i="19"/>
  <c r="K260" i="18"/>
  <c r="H260" i="18" s="1"/>
  <c r="I260" i="18" s="1"/>
  <c r="L260" i="18"/>
  <c r="A260" i="18"/>
  <c r="E260" i="18"/>
  <c r="B304" i="19"/>
  <c r="K304" i="18"/>
  <c r="O304" i="18" s="1"/>
  <c r="L304" i="18"/>
  <c r="E304" i="18"/>
  <c r="A304" i="18"/>
  <c r="B295" i="19"/>
  <c r="E295" i="18"/>
  <c r="L295" i="18"/>
  <c r="K295" i="18"/>
  <c r="H295" i="18" s="1"/>
  <c r="I295" i="18" s="1"/>
  <c r="A295" i="18"/>
  <c r="B170" i="19"/>
  <c r="K170" i="18"/>
  <c r="H170" i="18" s="1"/>
  <c r="I170" i="18" s="1"/>
  <c r="E170" i="18"/>
  <c r="L170" i="18"/>
  <c r="A170" i="18"/>
  <c r="B122" i="19"/>
  <c r="E122" i="18"/>
  <c r="A122" i="18"/>
  <c r="L122" i="18"/>
  <c r="K122" i="18"/>
  <c r="H122" i="18" s="1"/>
  <c r="I122" i="18" s="1"/>
  <c r="B206" i="19"/>
  <c r="K206" i="18"/>
  <c r="O206" i="18" s="1"/>
  <c r="A206" i="18"/>
  <c r="E206" i="18"/>
  <c r="L206" i="18"/>
  <c r="H206" i="18"/>
  <c r="I206" i="18" s="1"/>
  <c r="B120" i="19"/>
  <c r="L120" i="18"/>
  <c r="K120" i="18"/>
  <c r="H120" i="18" s="1"/>
  <c r="I120" i="18" s="1"/>
  <c r="E120" i="18"/>
  <c r="A120" i="18"/>
  <c r="J241" i="19"/>
  <c r="G241" i="19"/>
  <c r="F241" i="19"/>
  <c r="E241" i="19" s="1"/>
  <c r="I241" i="19" s="1"/>
  <c r="B119" i="19"/>
  <c r="L119" i="18"/>
  <c r="K119" i="18"/>
  <c r="O119" i="18" s="1"/>
  <c r="A119" i="18"/>
  <c r="E119" i="18"/>
  <c r="B97" i="19"/>
  <c r="K97" i="18"/>
  <c r="H97" i="18" s="1"/>
  <c r="I97" i="18" s="1"/>
  <c r="A97" i="18"/>
  <c r="E97" i="18"/>
  <c r="L97" i="18"/>
  <c r="B296" i="19"/>
  <c r="E296" i="18"/>
  <c r="A296" i="18"/>
  <c r="L296" i="18"/>
  <c r="K296" i="18"/>
  <c r="O296" i="18" s="1"/>
  <c r="B444" i="19"/>
  <c r="E444" i="18"/>
  <c r="A444" i="18"/>
  <c r="K444" i="18"/>
  <c r="H444" i="18" s="1"/>
  <c r="I444" i="18" s="1"/>
  <c r="L444" i="18"/>
  <c r="B202" i="19"/>
  <c r="K202" i="18"/>
  <c r="H202" i="18" s="1"/>
  <c r="I202" i="18" s="1"/>
  <c r="E202" i="18"/>
  <c r="L202" i="18"/>
  <c r="A202" i="18"/>
  <c r="B428" i="19"/>
  <c r="E428" i="18"/>
  <c r="K428" i="18"/>
  <c r="H428" i="18" s="1"/>
  <c r="I428" i="18" s="1"/>
  <c r="A428" i="18"/>
  <c r="L428" i="18"/>
  <c r="B16" i="19"/>
  <c r="E16" i="18"/>
  <c r="L16" i="18"/>
  <c r="K16" i="18"/>
  <c r="O16" i="18" s="1"/>
  <c r="A16" i="18"/>
  <c r="B402" i="19"/>
  <c r="K402" i="18"/>
  <c r="H402" i="18" s="1"/>
  <c r="I402" i="18" s="1"/>
  <c r="J402" i="18" s="1"/>
  <c r="A402" i="18"/>
  <c r="E402" i="18"/>
  <c r="L402" i="18"/>
  <c r="B195" i="19"/>
  <c r="E195" i="18"/>
  <c r="A195" i="18"/>
  <c r="K195" i="18"/>
  <c r="H195" i="18" s="1"/>
  <c r="I195" i="18" s="1"/>
  <c r="L195" i="18"/>
  <c r="B340" i="19"/>
  <c r="K340" i="18"/>
  <c r="H340" i="18" s="1"/>
  <c r="I340" i="18" s="1"/>
  <c r="E340" i="18"/>
  <c r="L340" i="18"/>
  <c r="A340" i="18"/>
  <c r="B112" i="19"/>
  <c r="L112" i="18"/>
  <c r="K112" i="18"/>
  <c r="H112" i="18" s="1"/>
  <c r="I112" i="18" s="1"/>
  <c r="A112" i="18"/>
  <c r="E112" i="18"/>
  <c r="Z9" i="18"/>
  <c r="X9" i="18"/>
  <c r="AF9" i="18"/>
  <c r="B264" i="19"/>
  <c r="K264" i="18"/>
  <c r="O264" i="18" s="1"/>
  <c r="E264" i="18"/>
  <c r="A264" i="18"/>
  <c r="L264" i="18"/>
  <c r="B191" i="19"/>
  <c r="K191" i="18"/>
  <c r="H191" i="18" s="1"/>
  <c r="I191" i="18" s="1"/>
  <c r="A191" i="18"/>
  <c r="E191" i="18"/>
  <c r="L191" i="18"/>
  <c r="B61" i="19"/>
  <c r="L61" i="18"/>
  <c r="K61" i="18"/>
  <c r="H61" i="18" s="1"/>
  <c r="I61" i="18" s="1"/>
  <c r="A61" i="18"/>
  <c r="E61" i="18"/>
  <c r="B350" i="19"/>
  <c r="A350" i="18"/>
  <c r="L350" i="18"/>
  <c r="E350" i="18"/>
  <c r="K350" i="18"/>
  <c r="B111" i="19"/>
  <c r="K111" i="18"/>
  <c r="O111" i="18" s="1"/>
  <c r="A111" i="18"/>
  <c r="E111" i="18"/>
  <c r="L111" i="18"/>
  <c r="B257" i="19"/>
  <c r="K257" i="18"/>
  <c r="O257" i="18" s="1"/>
  <c r="H257" i="18"/>
  <c r="I257" i="18" s="1"/>
  <c r="L257" i="18"/>
  <c r="A257" i="18"/>
  <c r="E257" i="18"/>
  <c r="B320" i="19"/>
  <c r="E320" i="18"/>
  <c r="A320" i="18"/>
  <c r="L320" i="18"/>
  <c r="K320" i="18"/>
  <c r="H320" i="18" s="1"/>
  <c r="I320" i="18" s="1"/>
  <c r="J412" i="19"/>
  <c r="F412" i="19"/>
  <c r="E412" i="19" s="1"/>
  <c r="I412" i="19" s="1"/>
  <c r="G412" i="19"/>
  <c r="B403" i="19"/>
  <c r="L403" i="18"/>
  <c r="K403" i="18"/>
  <c r="H403" i="18" s="1"/>
  <c r="I403" i="18" s="1"/>
  <c r="A403" i="18"/>
  <c r="E403" i="18"/>
  <c r="O403" i="18"/>
  <c r="B103" i="19"/>
  <c r="A103" i="18"/>
  <c r="L103" i="18"/>
  <c r="K103" i="18"/>
  <c r="E103" i="18"/>
  <c r="B33" i="19"/>
  <c r="A33" i="18"/>
  <c r="E33" i="18"/>
  <c r="K33" i="18"/>
  <c r="H33" i="18" s="1"/>
  <c r="I33" i="18" s="1"/>
  <c r="L33" i="18"/>
  <c r="B315" i="19"/>
  <c r="L315" i="18"/>
  <c r="K315" i="18"/>
  <c r="H315" i="18" s="1"/>
  <c r="I315" i="18" s="1"/>
  <c r="E315" i="18"/>
  <c r="A315" i="18"/>
  <c r="B162" i="19"/>
  <c r="E162" i="18"/>
  <c r="L162" i="18"/>
  <c r="K162" i="18"/>
  <c r="O162" i="18" s="1"/>
  <c r="A162" i="18"/>
  <c r="Z19" i="18"/>
  <c r="AF19" i="18"/>
  <c r="X19" i="18"/>
  <c r="B283" i="19"/>
  <c r="L283" i="18"/>
  <c r="E283" i="18"/>
  <c r="K283" i="18"/>
  <c r="H283" i="18" s="1"/>
  <c r="I283" i="18" s="1"/>
  <c r="A283" i="18"/>
  <c r="B425" i="19"/>
  <c r="L425" i="18"/>
  <c r="K425" i="18"/>
  <c r="O425" i="18" s="1"/>
  <c r="E425" i="18"/>
  <c r="A425" i="18"/>
  <c r="B277" i="19"/>
  <c r="E277" i="18"/>
  <c r="K277" i="18"/>
  <c r="L277" i="18"/>
  <c r="A277" i="18"/>
  <c r="B387" i="19"/>
  <c r="L387" i="18"/>
  <c r="A387" i="18"/>
  <c r="E387" i="18"/>
  <c r="K387" i="18"/>
  <c r="B183" i="19"/>
  <c r="L183" i="18"/>
  <c r="K183" i="18"/>
  <c r="O183" i="18" s="1"/>
  <c r="A183" i="18"/>
  <c r="E183" i="18"/>
  <c r="B73" i="19"/>
  <c r="K73" i="18"/>
  <c r="H73" i="18" s="1"/>
  <c r="I73" i="18" s="1"/>
  <c r="A73" i="18"/>
  <c r="L73" i="18"/>
  <c r="E73" i="18"/>
  <c r="O121" i="18"/>
  <c r="B307" i="19"/>
  <c r="L307" i="18"/>
  <c r="K307" i="18"/>
  <c r="O307" i="18" s="1"/>
  <c r="A307" i="18"/>
  <c r="E307" i="18"/>
  <c r="B329" i="19"/>
  <c r="L329" i="18"/>
  <c r="E329" i="18"/>
  <c r="K329" i="18"/>
  <c r="O329" i="18" s="1"/>
  <c r="A329" i="18"/>
  <c r="B130" i="19"/>
  <c r="E130" i="18"/>
  <c r="K130" i="18"/>
  <c r="H130" i="18" s="1"/>
  <c r="I130" i="18" s="1"/>
  <c r="A130" i="18"/>
  <c r="L130" i="18"/>
  <c r="B210" i="19"/>
  <c r="K210" i="18"/>
  <c r="O210" i="18" s="1"/>
  <c r="E210" i="18"/>
  <c r="A210" i="18"/>
  <c r="H210" i="18"/>
  <c r="I210" i="18" s="1"/>
  <c r="L210" i="18"/>
  <c r="B426" i="19"/>
  <c r="E426" i="18"/>
  <c r="L426" i="18"/>
  <c r="K426" i="18"/>
  <c r="O426" i="18" s="1"/>
  <c r="A426" i="18"/>
  <c r="B406" i="19"/>
  <c r="K406" i="18"/>
  <c r="E406" i="18"/>
  <c r="A406" i="18"/>
  <c r="L406" i="18"/>
  <c r="B317" i="19"/>
  <c r="L317" i="18"/>
  <c r="K317" i="18"/>
  <c r="A317" i="18"/>
  <c r="E317" i="18"/>
  <c r="B44" i="19"/>
  <c r="E44" i="18"/>
  <c r="L44" i="18"/>
  <c r="K44" i="18"/>
  <c r="H44" i="18" s="1"/>
  <c r="I44" i="18" s="1"/>
  <c r="A44" i="18"/>
  <c r="J386" i="19"/>
  <c r="F386" i="19"/>
  <c r="E386" i="19" s="1"/>
  <c r="G386" i="19"/>
  <c r="B287" i="19"/>
  <c r="L287" i="18"/>
  <c r="K287" i="18"/>
  <c r="A287" i="18"/>
  <c r="E287" i="18"/>
  <c r="B63" i="19"/>
  <c r="A63" i="18"/>
  <c r="E63" i="18"/>
  <c r="L63" i="18"/>
  <c r="K63" i="18"/>
  <c r="H63" i="18" s="1"/>
  <c r="I63" i="18" s="1"/>
  <c r="B330" i="19"/>
  <c r="E330" i="18"/>
  <c r="A330" i="18"/>
  <c r="K330" i="18"/>
  <c r="O330" i="18" s="1"/>
  <c r="L330" i="18"/>
  <c r="B368" i="19"/>
  <c r="L368" i="18"/>
  <c r="K368" i="18"/>
  <c r="H368" i="18" s="1"/>
  <c r="I368" i="18" s="1"/>
  <c r="E368" i="18"/>
  <c r="A368" i="18"/>
  <c r="B342" i="19"/>
  <c r="A342" i="18"/>
  <c r="E342" i="18"/>
  <c r="K342" i="18"/>
  <c r="H342" i="18" s="1"/>
  <c r="I342" i="18" s="1"/>
  <c r="L342" i="18"/>
  <c r="B372" i="19"/>
  <c r="K372" i="18"/>
  <c r="O372" i="18" s="1"/>
  <c r="E372" i="18"/>
  <c r="L372" i="18"/>
  <c r="A372" i="18"/>
  <c r="B148" i="19"/>
  <c r="K148" i="18"/>
  <c r="H148" i="18" s="1"/>
  <c r="I148" i="18" s="1"/>
  <c r="L148" i="18"/>
  <c r="A148" i="18"/>
  <c r="E148" i="18"/>
  <c r="F8" i="19"/>
  <c r="E8" i="19" s="1"/>
  <c r="H8" i="19" s="1"/>
  <c r="J8" i="19" s="1"/>
  <c r="G8" i="19"/>
  <c r="B399" i="19"/>
  <c r="K399" i="18"/>
  <c r="H399" i="18" s="1"/>
  <c r="I399" i="18" s="1"/>
  <c r="A399" i="18"/>
  <c r="E399" i="18"/>
  <c r="L399" i="18"/>
  <c r="B385" i="19"/>
  <c r="E385" i="18"/>
  <c r="K385" i="18"/>
  <c r="H385" i="18" s="1"/>
  <c r="I385" i="18" s="1"/>
  <c r="L385" i="18"/>
  <c r="A385" i="18"/>
  <c r="B259" i="19"/>
  <c r="L259" i="18"/>
  <c r="E259" i="18"/>
  <c r="K259" i="18"/>
  <c r="O259" i="18" s="1"/>
  <c r="A259" i="18"/>
  <c r="B131" i="19"/>
  <c r="L131" i="18"/>
  <c r="A131" i="18"/>
  <c r="E131" i="18"/>
  <c r="K131" i="18"/>
  <c r="B3" i="19"/>
  <c r="E3" i="18"/>
  <c r="L3" i="18"/>
  <c r="A3" i="18"/>
  <c r="K3" i="18"/>
  <c r="O3" i="18" s="1"/>
  <c r="B393" i="19"/>
  <c r="L393" i="18"/>
  <c r="E393" i="18"/>
  <c r="K393" i="18"/>
  <c r="H393" i="18" s="1"/>
  <c r="I393" i="18" s="1"/>
  <c r="A393" i="18"/>
  <c r="B282" i="19"/>
  <c r="E282" i="18"/>
  <c r="L282" i="18"/>
  <c r="K282" i="18"/>
  <c r="O282" i="18" s="1"/>
  <c r="A282" i="18"/>
  <c r="B374" i="19"/>
  <c r="A374" i="18"/>
  <c r="L374" i="18"/>
  <c r="K374" i="18"/>
  <c r="O374" i="18" s="1"/>
  <c r="E374" i="18"/>
  <c r="B424" i="19"/>
  <c r="A424" i="18"/>
  <c r="L424" i="18"/>
  <c r="K424" i="18"/>
  <c r="O424" i="18" s="1"/>
  <c r="E424" i="18"/>
  <c r="B309" i="19"/>
  <c r="K309" i="18"/>
  <c r="A309" i="18"/>
  <c r="E309" i="18"/>
  <c r="L309" i="18"/>
  <c r="B189" i="19"/>
  <c r="K189" i="18"/>
  <c r="O189" i="18" s="1"/>
  <c r="L189" i="18"/>
  <c r="A189" i="18"/>
  <c r="E189" i="18"/>
  <c r="Z4" i="18"/>
  <c r="AF4" i="18"/>
  <c r="X4" i="18"/>
  <c r="Z16" i="18"/>
  <c r="AF16" i="18"/>
  <c r="X16" i="18"/>
  <c r="B369" i="19"/>
  <c r="E369" i="18"/>
  <c r="L369" i="18"/>
  <c r="A369" i="18"/>
  <c r="K369" i="18"/>
  <c r="O369" i="18" s="1"/>
  <c r="B17" i="19"/>
  <c r="K17" i="18"/>
  <c r="A17" i="18"/>
  <c r="L17" i="18"/>
  <c r="E17" i="18"/>
  <c r="G436" i="19"/>
  <c r="F436" i="19"/>
  <c r="E436" i="19" s="1"/>
  <c r="J436" i="19"/>
  <c r="G136" i="19"/>
  <c r="J136" i="19"/>
  <c r="F136" i="19"/>
  <c r="E136" i="19" s="1"/>
  <c r="I136" i="19" s="1"/>
  <c r="B126" i="19"/>
  <c r="A126" i="18"/>
  <c r="L126" i="18"/>
  <c r="K126" i="18"/>
  <c r="O126" i="18" s="1"/>
  <c r="E126" i="18"/>
  <c r="G101" i="19"/>
  <c r="B319" i="19"/>
  <c r="H319" i="18"/>
  <c r="I319" i="18" s="1"/>
  <c r="E319" i="18"/>
  <c r="L319" i="18"/>
  <c r="K319" i="18"/>
  <c r="O319" i="18" s="1"/>
  <c r="A319" i="18"/>
  <c r="B31" i="19"/>
  <c r="E31" i="18"/>
  <c r="L31" i="18"/>
  <c r="K31" i="18"/>
  <c r="A31" i="18"/>
  <c r="B240" i="19"/>
  <c r="E240" i="18"/>
  <c r="L240" i="18"/>
  <c r="A240" i="18"/>
  <c r="K240" i="18"/>
  <c r="H240" i="18" s="1"/>
  <c r="I240" i="18" s="1"/>
  <c r="B246" i="19"/>
  <c r="E246" i="18"/>
  <c r="K246" i="18"/>
  <c r="O246" i="18" s="1"/>
  <c r="L246" i="18"/>
  <c r="A246" i="18"/>
  <c r="B117" i="19"/>
  <c r="A117" i="18"/>
  <c r="K117" i="18"/>
  <c r="H117" i="18" s="1"/>
  <c r="I117" i="18" s="1"/>
  <c r="E117" i="18"/>
  <c r="L117" i="18"/>
  <c r="B41" i="19"/>
  <c r="K41" i="18"/>
  <c r="A41" i="18"/>
  <c r="L41" i="18"/>
  <c r="E41" i="18"/>
  <c r="B272" i="19"/>
  <c r="L272" i="18"/>
  <c r="E272" i="18"/>
  <c r="K272" i="18"/>
  <c r="O272" i="18" s="1"/>
  <c r="A272" i="18"/>
  <c r="B108" i="19"/>
  <c r="K108" i="18"/>
  <c r="H108" i="18" s="1"/>
  <c r="I108" i="18" s="1"/>
  <c r="O108" i="18"/>
  <c r="E108" i="18"/>
  <c r="A108" i="18"/>
  <c r="L108" i="18"/>
  <c r="B60" i="19"/>
  <c r="E60" i="18"/>
  <c r="L60" i="18"/>
  <c r="K60" i="18"/>
  <c r="O60" i="18" s="1"/>
  <c r="H60" i="18"/>
  <c r="I60" i="18" s="1"/>
  <c r="J60" i="18" s="1"/>
  <c r="A60" i="18"/>
  <c r="B96" i="19"/>
  <c r="A96" i="18"/>
  <c r="L96" i="18"/>
  <c r="K96" i="18"/>
  <c r="H96" i="18" s="1"/>
  <c r="I96" i="18" s="1"/>
  <c r="E96" i="18"/>
  <c r="J121" i="19"/>
  <c r="F121" i="19"/>
  <c r="E121" i="19" s="1"/>
  <c r="I121" i="19" s="1"/>
  <c r="G121" i="19"/>
  <c r="B316" i="19"/>
  <c r="K316" i="18"/>
  <c r="O316" i="18" s="1"/>
  <c r="A316" i="18"/>
  <c r="E316" i="18"/>
  <c r="L316" i="18"/>
  <c r="B288" i="19"/>
  <c r="E288" i="18"/>
  <c r="K288" i="18"/>
  <c r="H288" i="18" s="1"/>
  <c r="I288" i="18" s="1"/>
  <c r="L288" i="18"/>
  <c r="A288" i="18"/>
  <c r="F30" i="19"/>
  <c r="E30" i="19" s="1"/>
  <c r="G30" i="19"/>
  <c r="B443" i="19"/>
  <c r="L443" i="18"/>
  <c r="A443" i="18"/>
  <c r="K443" i="18"/>
  <c r="E443" i="18"/>
  <c r="B303" i="19"/>
  <c r="L303" i="18"/>
  <c r="A303" i="18"/>
  <c r="E303" i="18"/>
  <c r="K303" i="18"/>
  <c r="H303" i="18" s="1"/>
  <c r="I303" i="18" s="1"/>
  <c r="B175" i="19"/>
  <c r="K175" i="18"/>
  <c r="L175" i="18"/>
  <c r="A175" i="18"/>
  <c r="E175" i="18"/>
  <c r="B47" i="19"/>
  <c r="A47" i="18"/>
  <c r="E47" i="18"/>
  <c r="L47" i="18"/>
  <c r="K47" i="18"/>
  <c r="H47" i="18" s="1"/>
  <c r="I47" i="18" s="1"/>
  <c r="B410" i="19"/>
  <c r="L410" i="18"/>
  <c r="K410" i="18"/>
  <c r="H410" i="18" s="1"/>
  <c r="I410" i="18" s="1"/>
  <c r="A410" i="18"/>
  <c r="E410" i="18"/>
  <c r="B229" i="19"/>
  <c r="L229" i="18"/>
  <c r="K229" i="18"/>
  <c r="O229" i="18" s="1"/>
  <c r="E229" i="18"/>
  <c r="A229" i="18"/>
  <c r="B92" i="19"/>
  <c r="K92" i="18"/>
  <c r="H92" i="18" s="1"/>
  <c r="I92" i="18" s="1"/>
  <c r="E92" i="18"/>
  <c r="L92" i="18"/>
  <c r="A92" i="18"/>
  <c r="B129" i="19"/>
  <c r="E129" i="18"/>
  <c r="A129" i="18"/>
  <c r="L129" i="18"/>
  <c r="K129" i="18"/>
  <c r="O129" i="18" s="1"/>
  <c r="B381" i="19"/>
  <c r="L381" i="18"/>
  <c r="K381" i="18"/>
  <c r="O381" i="18" s="1"/>
  <c r="A381" i="18"/>
  <c r="E381" i="18"/>
  <c r="B105" i="19"/>
  <c r="L105" i="18"/>
  <c r="K105" i="18"/>
  <c r="H105" i="18" s="1"/>
  <c r="I105" i="18" s="1"/>
  <c r="A105" i="18"/>
  <c r="E105" i="18"/>
  <c r="B140" i="19"/>
  <c r="K140" i="18"/>
  <c r="H140" i="18" s="1"/>
  <c r="I140" i="18" s="1"/>
  <c r="L140" i="18"/>
  <c r="A140" i="18"/>
  <c r="E140" i="18"/>
  <c r="I554" i="10"/>
  <c r="J554" i="10" s="1"/>
  <c r="I690" i="10"/>
  <c r="J690" i="10" s="1"/>
  <c r="P690" i="10" s="1"/>
  <c r="I694" i="10"/>
  <c r="J694" i="10" s="1"/>
  <c r="P694" i="10" s="1"/>
  <c r="I630" i="10"/>
  <c r="J630" i="10" s="1"/>
  <c r="P630" i="10" s="1"/>
  <c r="I536" i="10"/>
  <c r="J536" i="10" s="1"/>
  <c r="P536" i="10" s="1"/>
  <c r="I678" i="10"/>
  <c r="J678" i="10" s="1"/>
  <c r="P678" i="10" s="1"/>
  <c r="I674" i="10"/>
  <c r="J674" i="10" s="1"/>
  <c r="P674" i="10" s="1"/>
  <c r="P696" i="10"/>
  <c r="P680" i="10"/>
  <c r="P644" i="10"/>
  <c r="P625" i="10"/>
  <c r="P628" i="10"/>
  <c r="P676" i="10"/>
  <c r="I549" i="10"/>
  <c r="J549" i="10" s="1"/>
  <c r="P549" i="10" s="1"/>
  <c r="I460" i="10"/>
  <c r="J460" i="10" s="1"/>
  <c r="P460" i="10" s="1"/>
  <c r="I473" i="10"/>
  <c r="J473" i="10" s="1"/>
  <c r="P473" i="10" s="1"/>
  <c r="H558" i="10"/>
  <c r="O542" i="10"/>
  <c r="F559" i="10"/>
  <c r="O555" i="10"/>
  <c r="E543" i="10"/>
  <c r="G527" i="10"/>
  <c r="N523" i="10"/>
  <c r="N511" i="10"/>
  <c r="H507" i="10"/>
  <c r="I507" i="10" s="1"/>
  <c r="J507" i="10" s="1"/>
  <c r="G495" i="10"/>
  <c r="A467" i="10"/>
  <c r="H463" i="10"/>
  <c r="I532" i="10"/>
  <c r="J532" i="10" s="1"/>
  <c r="P532" i="10" s="1"/>
  <c r="H478" i="10"/>
  <c r="C448" i="10"/>
  <c r="N559" i="10"/>
  <c r="N527" i="10"/>
  <c r="M507" i="10"/>
  <c r="R463" i="10"/>
  <c r="I457" i="10"/>
  <c r="J457" i="10" s="1"/>
  <c r="P457" i="10" s="1"/>
  <c r="G543" i="10"/>
  <c r="L543" i="10"/>
  <c r="H543" i="10"/>
  <c r="O543" i="10"/>
  <c r="M543" i="10"/>
  <c r="K543" i="10"/>
  <c r="E495" i="10"/>
  <c r="F495" i="10"/>
  <c r="H495" i="10"/>
  <c r="O495" i="10"/>
  <c r="K495" i="10"/>
  <c r="M495" i="10"/>
  <c r="N467" i="10"/>
  <c r="O467" i="10"/>
  <c r="H467" i="10"/>
  <c r="B467" i="11"/>
  <c r="E467" i="11" s="1"/>
  <c r="L467" i="10"/>
  <c r="F467" i="10"/>
  <c r="O482" i="10"/>
  <c r="G458" i="10"/>
  <c r="A559" i="10"/>
  <c r="E527" i="10"/>
  <c r="L482" i="10"/>
  <c r="R458" i="10"/>
  <c r="M559" i="10"/>
  <c r="B495" i="11"/>
  <c r="I508" i="10"/>
  <c r="J508" i="10" s="1"/>
  <c r="P508" i="10" s="1"/>
  <c r="I474" i="10"/>
  <c r="J474" i="10" s="1"/>
  <c r="P474" i="10" s="1"/>
  <c r="B478" i="11"/>
  <c r="K478" i="10"/>
  <c r="N478" i="10"/>
  <c r="G478" i="10"/>
  <c r="F478" i="10"/>
  <c r="L478" i="10"/>
  <c r="E478" i="10"/>
  <c r="R527" i="10"/>
  <c r="H527" i="10"/>
  <c r="A527" i="10"/>
  <c r="K527" i="10"/>
  <c r="F527" i="10"/>
  <c r="L527" i="10"/>
  <c r="N479" i="10"/>
  <c r="B479" i="11"/>
  <c r="K479" i="10"/>
  <c r="R479" i="10"/>
  <c r="G479" i="10"/>
  <c r="M479" i="10"/>
  <c r="O479" i="10"/>
  <c r="L479" i="10"/>
  <c r="M555" i="10"/>
  <c r="N555" i="10"/>
  <c r="E555" i="10"/>
  <c r="F555" i="10"/>
  <c r="A555" i="10"/>
  <c r="K555" i="10"/>
  <c r="I555" i="10" s="1"/>
  <c r="J555" i="10" s="1"/>
  <c r="F542" i="10"/>
  <c r="L542" i="10"/>
  <c r="R542" i="10"/>
  <c r="K542" i="10"/>
  <c r="M542" i="10"/>
  <c r="H542" i="10"/>
  <c r="N542" i="10"/>
  <c r="R467" i="10"/>
  <c r="I514" i="10"/>
  <c r="J514" i="10" s="1"/>
  <c r="R478" i="10"/>
  <c r="F543" i="10"/>
  <c r="F479" i="10"/>
  <c r="O523" i="10"/>
  <c r="H523" i="10"/>
  <c r="I523" i="10" s="1"/>
  <c r="J523" i="10" s="1"/>
  <c r="L523" i="10"/>
  <c r="G523" i="10"/>
  <c r="E523" i="10"/>
  <c r="N558" i="10"/>
  <c r="G558" i="10"/>
  <c r="F558" i="10"/>
  <c r="L558" i="10"/>
  <c r="R558" i="10"/>
  <c r="K558" i="10"/>
  <c r="A558" i="10"/>
  <c r="R482" i="10"/>
  <c r="G482" i="10"/>
  <c r="M482" i="10"/>
  <c r="E482" i="10"/>
  <c r="B482" i="11"/>
  <c r="E482" i="11" s="1"/>
  <c r="H482" i="10"/>
  <c r="I482" i="10" s="1"/>
  <c r="J482" i="10" s="1"/>
  <c r="N458" i="10"/>
  <c r="K458" i="10"/>
  <c r="F458" i="10"/>
  <c r="E458" i="10"/>
  <c r="M458" i="10"/>
  <c r="O458" i="10"/>
  <c r="L458" i="10"/>
  <c r="H559" i="10"/>
  <c r="O559" i="10"/>
  <c r="G559" i="10"/>
  <c r="E559" i="10"/>
  <c r="K559" i="10"/>
  <c r="M511" i="10"/>
  <c r="L511" i="10"/>
  <c r="H511" i="10"/>
  <c r="I511" i="10" s="1"/>
  <c r="J511" i="10" s="1"/>
  <c r="P511" i="10" s="1"/>
  <c r="R511" i="10"/>
  <c r="G511" i="10"/>
  <c r="E511" i="10"/>
  <c r="F511" i="10"/>
  <c r="A463" i="10"/>
  <c r="M463" i="10"/>
  <c r="O463" i="10"/>
  <c r="E463" i="10"/>
  <c r="N463" i="10"/>
  <c r="G463" i="10"/>
  <c r="N507" i="10"/>
  <c r="E507" i="10"/>
  <c r="A507" i="10"/>
  <c r="O507" i="10"/>
  <c r="G507" i="10"/>
  <c r="A478" i="10"/>
  <c r="R555" i="10"/>
  <c r="R523" i="10"/>
  <c r="A511" i="10"/>
  <c r="R495" i="10"/>
  <c r="F482" i="10"/>
  <c r="B458" i="11"/>
  <c r="N543" i="10"/>
  <c r="F523" i="10"/>
  <c r="K507" i="10"/>
  <c r="H479" i="10"/>
  <c r="K467" i="10"/>
  <c r="K463" i="10"/>
  <c r="I516" i="10"/>
  <c r="J516" i="10" s="1"/>
  <c r="I452" i="10"/>
  <c r="J452" i="10" s="1"/>
  <c r="H499" i="10"/>
  <c r="I499" i="10" s="1"/>
  <c r="J499" i="10" s="1"/>
  <c r="P499" i="10" s="1"/>
  <c r="R451" i="10"/>
  <c r="G451" i="10"/>
  <c r="L564" i="10"/>
  <c r="F564" i="10"/>
  <c r="H548" i="10"/>
  <c r="M548" i="10"/>
  <c r="R532" i="10"/>
  <c r="G532" i="10"/>
  <c r="R516" i="10"/>
  <c r="G516" i="10"/>
  <c r="O500" i="10"/>
  <c r="A500" i="10"/>
  <c r="F484" i="10"/>
  <c r="B468" i="11"/>
  <c r="F468" i="10"/>
  <c r="N468" i="10"/>
  <c r="E468" i="10"/>
  <c r="E452" i="10"/>
  <c r="F452" i="10"/>
  <c r="A452" i="10"/>
  <c r="O452" i="10"/>
  <c r="A557" i="10"/>
  <c r="O557" i="10"/>
  <c r="H557" i="10"/>
  <c r="I557" i="10" s="1"/>
  <c r="J557" i="10" s="1"/>
  <c r="N557" i="10"/>
  <c r="L557" i="10"/>
  <c r="A541" i="10"/>
  <c r="H541" i="10"/>
  <c r="I541" i="10" s="1"/>
  <c r="J541" i="10" s="1"/>
  <c r="O541" i="10"/>
  <c r="M541" i="10"/>
  <c r="N541" i="10"/>
  <c r="O525" i="10"/>
  <c r="A525" i="10"/>
  <c r="K525" i="10"/>
  <c r="E525" i="10"/>
  <c r="G525" i="10"/>
  <c r="N525" i="10"/>
  <c r="R525" i="10"/>
  <c r="O509" i="10"/>
  <c r="A509" i="10"/>
  <c r="K509" i="10"/>
  <c r="E509" i="10"/>
  <c r="G509" i="10"/>
  <c r="N509" i="10"/>
  <c r="R509" i="10"/>
  <c r="K493" i="10"/>
  <c r="L493" i="10"/>
  <c r="G493" i="10"/>
  <c r="H493" i="10"/>
  <c r="N493" i="10"/>
  <c r="M493" i="10"/>
  <c r="L477" i="10"/>
  <c r="H477" i="10"/>
  <c r="I477" i="10" s="1"/>
  <c r="J477" i="10" s="1"/>
  <c r="B477" i="11"/>
  <c r="M477" i="10"/>
  <c r="G477" i="10"/>
  <c r="A477" i="10"/>
  <c r="K461" i="10"/>
  <c r="F461" i="10"/>
  <c r="G461" i="10"/>
  <c r="A461" i="10"/>
  <c r="E461" i="10"/>
  <c r="H461" i="10"/>
  <c r="B496" i="11"/>
  <c r="F496" i="11" s="1"/>
  <c r="R496" i="10"/>
  <c r="K480" i="10"/>
  <c r="I480" i="10" s="1"/>
  <c r="J480" i="10" s="1"/>
  <c r="R464" i="10"/>
  <c r="B464" i="11"/>
  <c r="H464" i="11" s="1"/>
  <c r="A464" i="10"/>
  <c r="A475" i="10"/>
  <c r="O554" i="10"/>
  <c r="L534" i="10"/>
  <c r="A522" i="10"/>
  <c r="K522" i="10"/>
  <c r="I522" i="10" s="1"/>
  <c r="J522" i="10" s="1"/>
  <c r="P522" i="10" s="1"/>
  <c r="O514" i="10"/>
  <c r="M514" i="10"/>
  <c r="O494" i="10"/>
  <c r="N494" i="10"/>
  <c r="A490" i="10"/>
  <c r="O470" i="10"/>
  <c r="G531" i="10"/>
  <c r="H515" i="10"/>
  <c r="I515" i="10" s="1"/>
  <c r="J515" i="10" s="1"/>
  <c r="P515" i="10" s="1"/>
  <c r="K499" i="10"/>
  <c r="K475" i="10"/>
  <c r="R475" i="10"/>
  <c r="I455" i="10"/>
  <c r="J455" i="10" s="1"/>
  <c r="P455" i="10" s="1"/>
  <c r="E451" i="10"/>
  <c r="M564" i="10"/>
  <c r="O560" i="10"/>
  <c r="P560" i="10" s="1"/>
  <c r="A548" i="10"/>
  <c r="R544" i="10"/>
  <c r="L544" i="10"/>
  <c r="F532" i="10"/>
  <c r="R528" i="10"/>
  <c r="M516" i="10"/>
  <c r="L516" i="10"/>
  <c r="E512" i="10"/>
  <c r="F500" i="10"/>
  <c r="A496" i="10"/>
  <c r="H496" i="10"/>
  <c r="I496" i="10" s="1"/>
  <c r="J496" i="10" s="1"/>
  <c r="P496" i="10" s="1"/>
  <c r="R484" i="10"/>
  <c r="O480" i="10"/>
  <c r="A468" i="10"/>
  <c r="N464" i="10"/>
  <c r="L464" i="10"/>
  <c r="L452" i="10"/>
  <c r="G557" i="10"/>
  <c r="R541" i="10"/>
  <c r="F477" i="10"/>
  <c r="I538" i="10"/>
  <c r="J538" i="10" s="1"/>
  <c r="P538" i="10" s="1"/>
  <c r="M534" i="10"/>
  <c r="R522" i="10"/>
  <c r="A494" i="10"/>
  <c r="G490" i="10"/>
  <c r="R490" i="10"/>
  <c r="I486" i="10"/>
  <c r="J486" i="10" s="1"/>
  <c r="P486" i="10" s="1"/>
  <c r="H531" i="10"/>
  <c r="I531" i="10" s="1"/>
  <c r="J531" i="10" s="1"/>
  <c r="F515" i="10"/>
  <c r="A499" i="10"/>
  <c r="N475" i="10"/>
  <c r="K451" i="10"/>
  <c r="N451" i="10"/>
  <c r="R564" i="10"/>
  <c r="E560" i="10"/>
  <c r="K548" i="10"/>
  <c r="F544" i="10"/>
  <c r="M532" i="10"/>
  <c r="L532" i="10"/>
  <c r="E528" i="10"/>
  <c r="O516" i="10"/>
  <c r="F512" i="10"/>
  <c r="L512" i="10"/>
  <c r="K500" i="10"/>
  <c r="F496" i="10"/>
  <c r="K484" i="10"/>
  <c r="A480" i="10"/>
  <c r="B480" i="11"/>
  <c r="I472" i="10"/>
  <c r="J472" i="10" s="1"/>
  <c r="P472" i="10" s="1"/>
  <c r="G468" i="10"/>
  <c r="F464" i="10"/>
  <c r="B452" i="11"/>
  <c r="K541" i="10"/>
  <c r="L525" i="10"/>
  <c r="H509" i="10"/>
  <c r="I509" i="10" s="1"/>
  <c r="J509" i="10" s="1"/>
  <c r="R493" i="10"/>
  <c r="O477" i="10"/>
  <c r="R461" i="10"/>
  <c r="E534" i="10"/>
  <c r="I526" i="10"/>
  <c r="J526" i="10" s="1"/>
  <c r="P526" i="10" s="1"/>
  <c r="E494" i="10"/>
  <c r="K490" i="10"/>
  <c r="I490" i="10" s="1"/>
  <c r="J490" i="10" s="1"/>
  <c r="F490" i="10"/>
  <c r="N531" i="10"/>
  <c r="M531" i="10"/>
  <c r="K515" i="10"/>
  <c r="E499" i="10"/>
  <c r="H475" i="10"/>
  <c r="O451" i="10"/>
  <c r="B451" i="11"/>
  <c r="G564" i="10"/>
  <c r="M560" i="10"/>
  <c r="O548" i="10"/>
  <c r="G544" i="10"/>
  <c r="N532" i="10"/>
  <c r="O528" i="10"/>
  <c r="A516" i="10"/>
  <c r="K512" i="10"/>
  <c r="H500" i="10"/>
  <c r="I500" i="10" s="1"/>
  <c r="J500" i="10" s="1"/>
  <c r="N496" i="10"/>
  <c r="I492" i="10"/>
  <c r="J492" i="10" s="1"/>
  <c r="P492" i="10" s="1"/>
  <c r="O484" i="10"/>
  <c r="E480" i="10"/>
  <c r="M468" i="10"/>
  <c r="K464" i="10"/>
  <c r="I464" i="10" s="1"/>
  <c r="J464" i="10" s="1"/>
  <c r="P464" i="10" s="1"/>
  <c r="N452" i="10"/>
  <c r="E557" i="10"/>
  <c r="H525" i="10"/>
  <c r="I525" i="10" s="1"/>
  <c r="J525" i="10" s="1"/>
  <c r="M509" i="10"/>
  <c r="F493" i="10"/>
  <c r="M461" i="10"/>
  <c r="I506" i="10"/>
  <c r="J506" i="10" s="1"/>
  <c r="P506" i="10" s="1"/>
  <c r="M494" i="10"/>
  <c r="O490" i="10"/>
  <c r="N490" i="10"/>
  <c r="I466" i="10"/>
  <c r="J466" i="10" s="1"/>
  <c r="P466" i="10" s="1"/>
  <c r="O531" i="10"/>
  <c r="R531" i="10"/>
  <c r="G515" i="10"/>
  <c r="F499" i="10"/>
  <c r="M499" i="10"/>
  <c r="L475" i="10"/>
  <c r="H451" i="10"/>
  <c r="I451" i="10" s="1"/>
  <c r="J451" i="10" s="1"/>
  <c r="K564" i="10"/>
  <c r="I564" i="10" s="1"/>
  <c r="J564" i="10" s="1"/>
  <c r="P564" i="10" s="1"/>
  <c r="F560" i="10"/>
  <c r="E548" i="10"/>
  <c r="L548" i="10"/>
  <c r="K544" i="10"/>
  <c r="I544" i="10" s="1"/>
  <c r="J544" i="10" s="1"/>
  <c r="P544" i="10" s="1"/>
  <c r="E532" i="10"/>
  <c r="A528" i="10"/>
  <c r="H528" i="10"/>
  <c r="I528" i="10" s="1"/>
  <c r="J528" i="10" s="1"/>
  <c r="I520" i="10"/>
  <c r="J520" i="10" s="1"/>
  <c r="P520" i="10" s="1"/>
  <c r="F516" i="10"/>
  <c r="R512" i="10"/>
  <c r="E500" i="10"/>
  <c r="L500" i="10"/>
  <c r="G496" i="10"/>
  <c r="A484" i="10"/>
  <c r="H484" i="10"/>
  <c r="I484" i="10" s="1"/>
  <c r="J484" i="10" s="1"/>
  <c r="M480" i="10"/>
  <c r="H468" i="10"/>
  <c r="I468" i="10" s="1"/>
  <c r="J468" i="10" s="1"/>
  <c r="P468" i="10" s="1"/>
  <c r="G464" i="10"/>
  <c r="G452" i="10"/>
  <c r="M557" i="10"/>
  <c r="M525" i="10"/>
  <c r="O493" i="10"/>
  <c r="N461" i="10"/>
  <c r="I456" i="10"/>
  <c r="J456" i="10" s="1"/>
  <c r="P456" i="10" s="1"/>
  <c r="M521" i="10"/>
  <c r="I513" i="10"/>
  <c r="J513" i="10" s="1"/>
  <c r="M505" i="10"/>
  <c r="N489" i="10"/>
  <c r="R473" i="10"/>
  <c r="B473" i="11"/>
  <c r="N457" i="10"/>
  <c r="I565" i="10"/>
  <c r="J565" i="10" s="1"/>
  <c r="P565" i="10" s="1"/>
  <c r="I529" i="10"/>
  <c r="J529" i="10" s="1"/>
  <c r="P529" i="10" s="1"/>
  <c r="I501" i="10"/>
  <c r="J501" i="10" s="1"/>
  <c r="P501" i="10" s="1"/>
  <c r="I449" i="10"/>
  <c r="J449" i="10" s="1"/>
  <c r="P449" i="10" s="1"/>
  <c r="I553" i="10"/>
  <c r="J553" i="10" s="1"/>
  <c r="P553" i="10" s="1"/>
  <c r="I537" i="10"/>
  <c r="J537" i="10" s="1"/>
  <c r="P537" i="10" s="1"/>
  <c r="D426" i="10"/>
  <c r="D339" i="10"/>
  <c r="D234" i="10"/>
  <c r="C110" i="10"/>
  <c r="C129" i="10"/>
  <c r="C193" i="10"/>
  <c r="C257" i="10"/>
  <c r="C321" i="10"/>
  <c r="C385" i="10"/>
  <c r="C114" i="10"/>
  <c r="C162" i="10"/>
  <c r="C226" i="10"/>
  <c r="C274" i="10"/>
  <c r="C338" i="10"/>
  <c r="C402" i="10"/>
  <c r="D498" i="10"/>
  <c r="D353" i="10"/>
  <c r="D248" i="10"/>
  <c r="C85" i="10"/>
  <c r="C53" i="10"/>
  <c r="C21" i="10"/>
  <c r="D519" i="10"/>
  <c r="D431" i="10"/>
  <c r="D326" i="10"/>
  <c r="D110" i="10"/>
  <c r="D560" i="10"/>
  <c r="D317" i="10"/>
  <c r="D212" i="10"/>
  <c r="D108" i="10"/>
  <c r="D111" i="10"/>
  <c r="D86" i="10"/>
  <c r="D69" i="10"/>
  <c r="D40" i="10"/>
  <c r="D521" i="10"/>
  <c r="D402" i="10"/>
  <c r="D315" i="10"/>
  <c r="D210" i="10"/>
  <c r="C115" i="10"/>
  <c r="C179" i="10"/>
  <c r="C243" i="10"/>
  <c r="C275" i="10"/>
  <c r="C339" i="10"/>
  <c r="C403" i="10"/>
  <c r="C132" i="10"/>
  <c r="C196" i="10"/>
  <c r="C260" i="10"/>
  <c r="C324" i="10"/>
  <c r="C356" i="10"/>
  <c r="C404" i="10"/>
  <c r="C436" i="10"/>
  <c r="D550" i="10"/>
  <c r="D416" i="10"/>
  <c r="D329" i="10"/>
  <c r="D224" i="10"/>
  <c r="C99" i="10"/>
  <c r="C35" i="10"/>
  <c r="D483" i="10"/>
  <c r="D407" i="10"/>
  <c r="D302" i="10"/>
  <c r="D215" i="10"/>
  <c r="D536" i="10"/>
  <c r="D444" i="10"/>
  <c r="D229" i="10"/>
  <c r="D124" i="10"/>
  <c r="C58" i="10"/>
  <c r="C10" i="10"/>
  <c r="D11" i="10"/>
  <c r="D97" i="10"/>
  <c r="D100" i="10"/>
  <c r="D442" i="10"/>
  <c r="D227" i="10"/>
  <c r="C117" i="10"/>
  <c r="C197" i="10"/>
  <c r="C261" i="10"/>
  <c r="C325" i="10"/>
  <c r="C389" i="10"/>
  <c r="C118" i="10"/>
  <c r="C166" i="10"/>
  <c r="C230" i="10"/>
  <c r="C278" i="10"/>
  <c r="C326" i="10"/>
  <c r="C374" i="10"/>
  <c r="C406" i="10"/>
  <c r="D392" i="10"/>
  <c r="D305" i="10"/>
  <c r="D200" i="10"/>
  <c r="D112" i="10"/>
  <c r="C97" i="10"/>
  <c r="C81" i="10"/>
  <c r="C65" i="10"/>
  <c r="C49" i="10"/>
  <c r="C33" i="10"/>
  <c r="C17" i="10"/>
  <c r="D563" i="10"/>
  <c r="D555" i="10"/>
  <c r="D495" i="10"/>
  <c r="D463" i="10"/>
  <c r="D447" i="10"/>
  <c r="D406" i="10"/>
  <c r="D383" i="10"/>
  <c r="D342" i="10"/>
  <c r="D319" i="10"/>
  <c r="D278" i="10"/>
  <c r="D255" i="10"/>
  <c r="D214" i="10"/>
  <c r="D191" i="10"/>
  <c r="D150" i="10"/>
  <c r="D127" i="10"/>
  <c r="C107" i="10"/>
  <c r="D528" i="10"/>
  <c r="D472" i="10"/>
  <c r="D420" i="10"/>
  <c r="D397" i="10"/>
  <c r="D356" i="10"/>
  <c r="D333" i="10"/>
  <c r="D292" i="10"/>
  <c r="D269" i="10"/>
  <c r="D228" i="10"/>
  <c r="D205" i="10"/>
  <c r="D164" i="10"/>
  <c r="D141" i="10"/>
  <c r="C104" i="10"/>
  <c r="C88" i="10"/>
  <c r="C72" i="10"/>
  <c r="C56" i="10"/>
  <c r="C40" i="10"/>
  <c r="C24" i="10"/>
  <c r="C8" i="10"/>
  <c r="D103" i="10"/>
  <c r="D71" i="10"/>
  <c r="D39" i="10"/>
  <c r="D7" i="10"/>
  <c r="D78" i="10"/>
  <c r="D46" i="10"/>
  <c r="D14" i="10"/>
  <c r="D93" i="10"/>
  <c r="D61" i="10"/>
  <c r="D29" i="10"/>
  <c r="D96" i="10"/>
  <c r="D64" i="10"/>
  <c r="D32" i="10"/>
  <c r="D497" i="10"/>
  <c r="D465" i="10"/>
  <c r="D418" i="10"/>
  <c r="D395" i="10"/>
  <c r="D354" i="10"/>
  <c r="D331" i="10"/>
  <c r="D290" i="10"/>
  <c r="D267" i="10"/>
  <c r="D226" i="10"/>
  <c r="D203" i="10"/>
  <c r="D162" i="10"/>
  <c r="D139" i="10"/>
  <c r="C119" i="10"/>
  <c r="C135" i="10"/>
  <c r="C151" i="10"/>
  <c r="C167" i="10"/>
  <c r="C183" i="10"/>
  <c r="C199" i="10"/>
  <c r="C215" i="10"/>
  <c r="C231" i="10"/>
  <c r="C247" i="10"/>
  <c r="C263" i="10"/>
  <c r="C279" i="10"/>
  <c r="C295" i="10"/>
  <c r="C311" i="10"/>
  <c r="C327" i="10"/>
  <c r="C343" i="10"/>
  <c r="C359" i="10"/>
  <c r="C375" i="10"/>
  <c r="C391" i="10"/>
  <c r="C407" i="10"/>
  <c r="C423" i="10"/>
  <c r="C439" i="10"/>
  <c r="C120" i="10"/>
  <c r="C136" i="10"/>
  <c r="C152" i="10"/>
  <c r="C168" i="10"/>
  <c r="C184" i="10"/>
  <c r="C200" i="10"/>
  <c r="C216" i="10"/>
  <c r="C232" i="10"/>
  <c r="C248" i="10"/>
  <c r="C264" i="10"/>
  <c r="C280" i="10"/>
  <c r="C296" i="10"/>
  <c r="C312" i="10"/>
  <c r="C328" i="10"/>
  <c r="C344" i="10"/>
  <c r="C360" i="10"/>
  <c r="C376" i="10"/>
  <c r="C392" i="10"/>
  <c r="C408" i="10"/>
  <c r="C424" i="10"/>
  <c r="C440" i="10"/>
  <c r="D510" i="10"/>
  <c r="D502" i="10"/>
  <c r="D470" i="10"/>
  <c r="D458" i="10"/>
  <c r="D432" i="10"/>
  <c r="D409" i="10"/>
  <c r="D368" i="10"/>
  <c r="D345" i="10"/>
  <c r="D304" i="10"/>
  <c r="D281" i="10"/>
  <c r="D240" i="10"/>
  <c r="D217" i="10"/>
  <c r="D176" i="10"/>
  <c r="D153" i="10"/>
  <c r="C95" i="10"/>
  <c r="C79" i="10"/>
  <c r="C63" i="10"/>
  <c r="C47" i="10"/>
  <c r="C31" i="10"/>
  <c r="C15" i="10"/>
  <c r="D547" i="10"/>
  <c r="D539" i="10"/>
  <c r="D475" i="10"/>
  <c r="D446" i="10"/>
  <c r="D423" i="10"/>
  <c r="D382" i="10"/>
  <c r="D359" i="10"/>
  <c r="D318" i="10"/>
  <c r="D295" i="10"/>
  <c r="D254" i="10"/>
  <c r="D231" i="10"/>
  <c r="D190" i="10"/>
  <c r="D167" i="10"/>
  <c r="D126" i="10"/>
  <c r="D520" i="10"/>
  <c r="D512" i="10"/>
  <c r="D504" i="10"/>
  <c r="D484" i="10"/>
  <c r="D452" i="10"/>
  <c r="D437" i="10"/>
  <c r="D396" i="10"/>
  <c r="D373" i="10"/>
  <c r="D332" i="10"/>
  <c r="D309" i="10"/>
  <c r="D268" i="10"/>
  <c r="D245" i="10"/>
  <c r="D204" i="10"/>
  <c r="D181" i="10"/>
  <c r="D140" i="10"/>
  <c r="D117" i="10"/>
  <c r="C102" i="10"/>
  <c r="C86" i="10"/>
  <c r="C70" i="10"/>
  <c r="C54" i="10"/>
  <c r="C38" i="10"/>
  <c r="C22" i="10"/>
  <c r="C6" i="10"/>
  <c r="D99" i="10"/>
  <c r="D67" i="10"/>
  <c r="D35" i="10"/>
  <c r="D106" i="10"/>
  <c r="D74" i="10"/>
  <c r="D42" i="10"/>
  <c r="D10" i="10"/>
  <c r="D89" i="10"/>
  <c r="D57" i="10"/>
  <c r="D25" i="10"/>
  <c r="D92" i="10"/>
  <c r="D60" i="10"/>
  <c r="D28" i="10"/>
  <c r="D5" i="10"/>
  <c r="D553" i="10"/>
  <c r="D403" i="10"/>
  <c r="D298" i="10"/>
  <c r="D211" i="10"/>
  <c r="C177" i="10"/>
  <c r="C241" i="10"/>
  <c r="C305" i="10"/>
  <c r="C369" i="10"/>
  <c r="C433" i="10"/>
  <c r="C146" i="10"/>
  <c r="C210" i="10"/>
  <c r="C258" i="10"/>
  <c r="C322" i="10"/>
  <c r="C370" i="10"/>
  <c r="C386" i="10"/>
  <c r="C434" i="10"/>
  <c r="D440" i="10"/>
  <c r="D225" i="10"/>
  <c r="D120" i="10"/>
  <c r="D511" i="10"/>
  <c r="D390" i="10"/>
  <c r="D239" i="10"/>
  <c r="D134" i="10"/>
  <c r="D445" i="10"/>
  <c r="D340" i="10"/>
  <c r="D253" i="10"/>
  <c r="D148" i="10"/>
  <c r="C60" i="10"/>
  <c r="D79" i="10"/>
  <c r="D54" i="10"/>
  <c r="D104" i="10"/>
  <c r="D537" i="10"/>
  <c r="D443" i="10"/>
  <c r="D338" i="10"/>
  <c r="D123" i="10"/>
  <c r="C163" i="10"/>
  <c r="C211" i="10"/>
  <c r="C291" i="10"/>
  <c r="C355" i="10"/>
  <c r="C419" i="10"/>
  <c r="C164" i="10"/>
  <c r="C228" i="10"/>
  <c r="C308" i="10"/>
  <c r="C372" i="10"/>
  <c r="D566" i="10"/>
  <c r="D534" i="10"/>
  <c r="D393" i="10"/>
  <c r="D288" i="10"/>
  <c r="D137" i="10"/>
  <c r="C83" i="10"/>
  <c r="C51" i="10"/>
  <c r="C3" i="10"/>
  <c r="D430" i="10"/>
  <c r="D343" i="10"/>
  <c r="D238" i="10"/>
  <c r="D544" i="10"/>
  <c r="D421" i="10"/>
  <c r="D316" i="10"/>
  <c r="D188" i="10"/>
  <c r="C90" i="10"/>
  <c r="D107" i="10"/>
  <c r="D82" i="10"/>
  <c r="D33" i="10"/>
  <c r="D3" i="10"/>
  <c r="D505" i="10"/>
  <c r="D419" i="10"/>
  <c r="D314" i="10"/>
  <c r="D163" i="10"/>
  <c r="C133" i="10"/>
  <c r="C213" i="10"/>
  <c r="C277" i="10"/>
  <c r="C357" i="10"/>
  <c r="C421" i="10"/>
  <c r="C150" i="10"/>
  <c r="C214" i="10"/>
  <c r="C358" i="10"/>
  <c r="D526" i="10"/>
  <c r="D490" i="10"/>
  <c r="D241" i="10"/>
  <c r="D136" i="10"/>
  <c r="D477" i="10"/>
  <c r="D371" i="10"/>
  <c r="D266" i="10"/>
  <c r="D179" i="10"/>
  <c r="C153" i="10"/>
  <c r="C201" i="10"/>
  <c r="C249" i="10"/>
  <c r="C297" i="10"/>
  <c r="C345" i="10"/>
  <c r="C393" i="10"/>
  <c r="C441" i="10"/>
  <c r="C154" i="10"/>
  <c r="C202" i="10"/>
  <c r="C250" i="10"/>
  <c r="C298" i="10"/>
  <c r="C394" i="10"/>
  <c r="D482" i="10"/>
  <c r="D385" i="10"/>
  <c r="D280" i="10"/>
  <c r="D193" i="10"/>
  <c r="C109" i="10"/>
  <c r="D531" i="10"/>
  <c r="D515" i="10"/>
  <c r="D422" i="10"/>
  <c r="D335" i="10"/>
  <c r="D230" i="10"/>
  <c r="D143" i="10"/>
  <c r="D496" i="10"/>
  <c r="D413" i="10"/>
  <c r="D308" i="10"/>
  <c r="D221" i="10"/>
  <c r="D157" i="10"/>
  <c r="C100" i="10"/>
  <c r="D95" i="10"/>
  <c r="D31" i="10"/>
  <c r="D38" i="10"/>
  <c r="D53" i="10"/>
  <c r="D56" i="10"/>
  <c r="D549" i="10"/>
  <c r="D541" i="10"/>
  <c r="D533" i="10"/>
  <c r="D525" i="10"/>
  <c r="D517" i="10"/>
  <c r="D489" i="10"/>
  <c r="D457" i="10"/>
  <c r="D434" i="10"/>
  <c r="D411" i="10"/>
  <c r="D370" i="10"/>
  <c r="D347" i="10"/>
  <c r="D306" i="10"/>
  <c r="D283" i="10"/>
  <c r="D242" i="10"/>
  <c r="D219" i="10"/>
  <c r="D178" i="10"/>
  <c r="D155" i="10"/>
  <c r="D114" i="10"/>
  <c r="C123" i="10"/>
  <c r="C139" i="10"/>
  <c r="C155" i="10"/>
  <c r="C171" i="10"/>
  <c r="C187" i="10"/>
  <c r="C203" i="10"/>
  <c r="C219" i="10"/>
  <c r="C235" i="10"/>
  <c r="C251" i="10"/>
  <c r="C267" i="10"/>
  <c r="C283" i="10"/>
  <c r="C299" i="10"/>
  <c r="C315" i="10"/>
  <c r="C331" i="10"/>
  <c r="C347" i="10"/>
  <c r="C363" i="10"/>
  <c r="C379" i="10"/>
  <c r="C395" i="10"/>
  <c r="C411" i="10"/>
  <c r="C427" i="10"/>
  <c r="C443" i="10"/>
  <c r="C124" i="10"/>
  <c r="C140" i="10"/>
  <c r="C156" i="10"/>
  <c r="C172" i="10"/>
  <c r="C188" i="10"/>
  <c r="C204" i="10"/>
  <c r="C220" i="10"/>
  <c r="C236" i="10"/>
  <c r="C252" i="10"/>
  <c r="C268" i="10"/>
  <c r="C284" i="10"/>
  <c r="C300" i="10"/>
  <c r="C316" i="10"/>
  <c r="C332" i="10"/>
  <c r="C348" i="10"/>
  <c r="C364" i="10"/>
  <c r="C380" i="10"/>
  <c r="C396" i="10"/>
  <c r="C412" i="10"/>
  <c r="C428" i="10"/>
  <c r="C444" i="10"/>
  <c r="D562" i="10"/>
  <c r="D554" i="10"/>
  <c r="D546" i="10"/>
  <c r="D538" i="10"/>
  <c r="D494" i="10"/>
  <c r="D450" i="10"/>
  <c r="D425" i="10"/>
  <c r="D384" i="10"/>
  <c r="D361" i="10"/>
  <c r="D320" i="10"/>
  <c r="D297" i="10"/>
  <c r="D256" i="10"/>
  <c r="D233" i="10"/>
  <c r="D192" i="10"/>
  <c r="D169" i="10"/>
  <c r="D128" i="10"/>
  <c r="C108" i="10"/>
  <c r="C91" i="10"/>
  <c r="C75" i="10"/>
  <c r="C59" i="10"/>
  <c r="C43" i="10"/>
  <c r="C27" i="10"/>
  <c r="C11" i="10"/>
  <c r="D499" i="10"/>
  <c r="D467" i="10"/>
  <c r="D439" i="10"/>
  <c r="D398" i="10"/>
  <c r="D375" i="10"/>
  <c r="D334" i="10"/>
  <c r="D311" i="10"/>
  <c r="D270" i="10"/>
  <c r="D247" i="10"/>
  <c r="D206" i="10"/>
  <c r="D183" i="10"/>
  <c r="D142" i="10"/>
  <c r="D119" i="10"/>
  <c r="D556" i="10"/>
  <c r="D548" i="10"/>
  <c r="D540" i="10"/>
  <c r="D476" i="10"/>
  <c r="D412" i="10"/>
  <c r="D389" i="10"/>
  <c r="D348" i="10"/>
  <c r="D325" i="10"/>
  <c r="D284" i="10"/>
  <c r="D261" i="10"/>
  <c r="D220" i="10"/>
  <c r="D197" i="10"/>
  <c r="D156" i="10"/>
  <c r="D133" i="10"/>
  <c r="C98" i="10"/>
  <c r="C82" i="10"/>
  <c r="C66" i="10"/>
  <c r="C50" i="10"/>
  <c r="C34" i="10"/>
  <c r="C18" i="10"/>
  <c r="C2" i="10"/>
  <c r="D91" i="10"/>
  <c r="D59" i="10"/>
  <c r="D27" i="10"/>
  <c r="D98" i="10"/>
  <c r="D66" i="10"/>
  <c r="D34" i="10"/>
  <c r="D113" i="10"/>
  <c r="D81" i="10"/>
  <c r="D49" i="10"/>
  <c r="D17" i="10"/>
  <c r="D84" i="10"/>
  <c r="D52" i="10"/>
  <c r="D20" i="10"/>
  <c r="D561" i="10"/>
  <c r="D461" i="10"/>
  <c r="D275" i="10"/>
  <c r="D170" i="10"/>
  <c r="C161" i="10"/>
  <c r="C225" i="10"/>
  <c r="C289" i="10"/>
  <c r="C353" i="10"/>
  <c r="C417" i="10"/>
  <c r="C178" i="10"/>
  <c r="C290" i="10"/>
  <c r="D417" i="10"/>
  <c r="D312" i="10"/>
  <c r="D161" i="10"/>
  <c r="C69" i="10"/>
  <c r="C5" i="10"/>
  <c r="D527" i="10"/>
  <c r="D471" i="10"/>
  <c r="D303" i="10"/>
  <c r="D198" i="10"/>
  <c r="D404" i="10"/>
  <c r="D189" i="10"/>
  <c r="C92" i="10"/>
  <c r="C44" i="10"/>
  <c r="C12" i="10"/>
  <c r="D15" i="10"/>
  <c r="D101" i="10"/>
  <c r="D72" i="10"/>
  <c r="D529" i="10"/>
  <c r="D473" i="10"/>
  <c r="D251" i="10"/>
  <c r="D146" i="10"/>
  <c r="C147" i="10"/>
  <c r="C227" i="10"/>
  <c r="C307" i="10"/>
  <c r="C387" i="10"/>
  <c r="C116" i="10"/>
  <c r="C180" i="10"/>
  <c r="C244" i="10"/>
  <c r="C276" i="10"/>
  <c r="C340" i="10"/>
  <c r="C420" i="10"/>
  <c r="D542" i="10"/>
  <c r="D466" i="10"/>
  <c r="D352" i="10"/>
  <c r="D201" i="10"/>
  <c r="C67" i="10"/>
  <c r="C19" i="10"/>
  <c r="D366" i="10"/>
  <c r="D151" i="10"/>
  <c r="D552" i="10"/>
  <c r="D492" i="10"/>
  <c r="D380" i="10"/>
  <c r="D293" i="10"/>
  <c r="D165" i="10"/>
  <c r="C106" i="10"/>
  <c r="C42" i="10"/>
  <c r="D75" i="10"/>
  <c r="D50" i="10"/>
  <c r="D65" i="10"/>
  <c r="D68" i="10"/>
  <c r="D485" i="10"/>
  <c r="D378" i="10"/>
  <c r="D291" i="10"/>
  <c r="D186" i="10"/>
  <c r="C165" i="10"/>
  <c r="C229" i="10"/>
  <c r="C293" i="10"/>
  <c r="C341" i="10"/>
  <c r="C405" i="10"/>
  <c r="C134" i="10"/>
  <c r="C198" i="10"/>
  <c r="C262" i="10"/>
  <c r="C294" i="10"/>
  <c r="C342" i="10"/>
  <c r="C390" i="10"/>
  <c r="C438" i="10"/>
  <c r="D433" i="10"/>
  <c r="D328" i="10"/>
  <c r="D177" i="10"/>
  <c r="D565" i="10"/>
  <c r="D435" i="10"/>
  <c r="D330" i="10"/>
  <c r="D243" i="10"/>
  <c r="D138" i="10"/>
  <c r="C121" i="10"/>
  <c r="C169" i="10"/>
  <c r="C217" i="10"/>
  <c r="C281" i="10"/>
  <c r="C329" i="10"/>
  <c r="C377" i="10"/>
  <c r="C425" i="10"/>
  <c r="C138" i="10"/>
  <c r="C186" i="10"/>
  <c r="C234" i="10"/>
  <c r="C282" i="10"/>
  <c r="C330" i="10"/>
  <c r="C362" i="10"/>
  <c r="C442" i="10"/>
  <c r="D408" i="10"/>
  <c r="D321" i="10"/>
  <c r="D216" i="10"/>
  <c r="D129" i="10"/>
  <c r="C93" i="10"/>
  <c r="C61" i="10"/>
  <c r="C45" i="10"/>
  <c r="C29" i="10"/>
  <c r="C13" i="10"/>
  <c r="D523" i="10"/>
  <c r="D487" i="10"/>
  <c r="D399" i="10"/>
  <c r="D294" i="10"/>
  <c r="D207" i="10"/>
  <c r="D436" i="10"/>
  <c r="D349" i="10"/>
  <c r="D244" i="10"/>
  <c r="D116" i="10"/>
  <c r="C68" i="10"/>
  <c r="C36" i="10"/>
  <c r="C4" i="10"/>
  <c r="D102" i="10"/>
  <c r="D6" i="10"/>
  <c r="D21" i="10"/>
  <c r="D24" i="10"/>
  <c r="D509" i="10"/>
  <c r="D501" i="10"/>
  <c r="D469" i="10"/>
  <c r="D410" i="10"/>
  <c r="D387" i="10"/>
  <c r="D346" i="10"/>
  <c r="D323" i="10"/>
  <c r="D282" i="10"/>
  <c r="D259" i="10"/>
  <c r="D218" i="10"/>
  <c r="D195" i="10"/>
  <c r="D154" i="10"/>
  <c r="D131" i="10"/>
  <c r="C125" i="10"/>
  <c r="C141" i="10"/>
  <c r="C157" i="10"/>
  <c r="C173" i="10"/>
  <c r="C189" i="10"/>
  <c r="C205" i="10"/>
  <c r="C221" i="10"/>
  <c r="C237" i="10"/>
  <c r="C253" i="10"/>
  <c r="C269" i="10"/>
  <c r="C285" i="10"/>
  <c r="C301" i="10"/>
  <c r="C317" i="10"/>
  <c r="C333" i="10"/>
  <c r="C349" i="10"/>
  <c r="C365" i="10"/>
  <c r="C381" i="10"/>
  <c r="C397" i="10"/>
  <c r="C413" i="10"/>
  <c r="C429" i="10"/>
  <c r="C445" i="10"/>
  <c r="C126" i="10"/>
  <c r="C142" i="10"/>
  <c r="C158" i="10"/>
  <c r="C174" i="10"/>
  <c r="C190" i="10"/>
  <c r="C206" i="10"/>
  <c r="C222" i="10"/>
  <c r="C238" i="10"/>
  <c r="C254" i="10"/>
  <c r="C270" i="10"/>
  <c r="C286" i="10"/>
  <c r="C302" i="10"/>
  <c r="C318" i="10"/>
  <c r="C334" i="10"/>
  <c r="C350" i="10"/>
  <c r="C366" i="10"/>
  <c r="C382" i="10"/>
  <c r="C398" i="10"/>
  <c r="C414" i="10"/>
  <c r="C430" i="10"/>
  <c r="C446" i="10"/>
  <c r="D530" i="10"/>
  <c r="D522" i="10"/>
  <c r="D474" i="10"/>
  <c r="D462" i="10"/>
  <c r="D448" i="10"/>
  <c r="D424" i="10"/>
  <c r="D401" i="10"/>
  <c r="D360" i="10"/>
  <c r="D337" i="10"/>
  <c r="D296" i="10"/>
  <c r="D273" i="10"/>
  <c r="D232" i="10"/>
  <c r="D209" i="10"/>
  <c r="D168" i="10"/>
  <c r="D145" i="10"/>
  <c r="C105" i="10"/>
  <c r="C89" i="10"/>
  <c r="C73" i="10"/>
  <c r="C57" i="10"/>
  <c r="C41" i="10"/>
  <c r="C25" i="10"/>
  <c r="C9" i="10"/>
  <c r="D559" i="10"/>
  <c r="D479" i="10"/>
  <c r="D438" i="10"/>
  <c r="D415" i="10"/>
  <c r="D374" i="10"/>
  <c r="D351" i="10"/>
  <c r="D310" i="10"/>
  <c r="D287" i="10"/>
  <c r="D246" i="10"/>
  <c r="D223" i="10"/>
  <c r="D182" i="10"/>
  <c r="D159" i="10"/>
  <c r="D118" i="10"/>
  <c r="D532" i="10"/>
  <c r="D488" i="10"/>
  <c r="D456" i="10"/>
  <c r="D429" i="10"/>
  <c r="D388" i="10"/>
  <c r="D365" i="10"/>
  <c r="D324" i="10"/>
  <c r="D301" i="10"/>
  <c r="D260" i="10"/>
  <c r="D237" i="10"/>
  <c r="D196" i="10"/>
  <c r="D173" i="10"/>
  <c r="D132" i="10"/>
  <c r="C113" i="10"/>
  <c r="C96" i="10"/>
  <c r="C80" i="10"/>
  <c r="C64" i="10"/>
  <c r="C48" i="10"/>
  <c r="C32" i="10"/>
  <c r="C16" i="10"/>
  <c r="D87" i="10"/>
  <c r="D55" i="10"/>
  <c r="D23" i="10"/>
  <c r="D94" i="10"/>
  <c r="D62" i="10"/>
  <c r="D30" i="10"/>
  <c r="D109" i="10"/>
  <c r="D77" i="10"/>
  <c r="D45" i="10"/>
  <c r="D13" i="10"/>
  <c r="D80" i="10"/>
  <c r="D48" i="10"/>
  <c r="D16" i="10"/>
  <c r="D493" i="10"/>
  <c r="D362" i="10"/>
  <c r="D147" i="10"/>
  <c r="C145" i="10"/>
  <c r="C209" i="10"/>
  <c r="C273" i="10"/>
  <c r="C337" i="10"/>
  <c r="C401" i="10"/>
  <c r="C130" i="10"/>
  <c r="C194" i="10"/>
  <c r="C242" i="10"/>
  <c r="C306" i="10"/>
  <c r="C354" i="10"/>
  <c r="C418" i="10"/>
  <c r="D454" i="10"/>
  <c r="D376" i="10"/>
  <c r="D289" i="10"/>
  <c r="D184" i="10"/>
  <c r="C101" i="10"/>
  <c r="C37" i="10"/>
  <c r="D535" i="10"/>
  <c r="D503" i="10"/>
  <c r="D367" i="10"/>
  <c r="D262" i="10"/>
  <c r="D175" i="10"/>
  <c r="D480" i="10"/>
  <c r="D381" i="10"/>
  <c r="D276" i="10"/>
  <c r="D125" i="10"/>
  <c r="C76" i="10"/>
  <c r="C28" i="10"/>
  <c r="D47" i="10"/>
  <c r="D22" i="10"/>
  <c r="D37" i="10"/>
  <c r="D8" i="10"/>
  <c r="D545" i="10"/>
  <c r="D513" i="10"/>
  <c r="D379" i="10"/>
  <c r="D274" i="10"/>
  <c r="D187" i="10"/>
  <c r="C131" i="10"/>
  <c r="C195" i="10"/>
  <c r="C259" i="10"/>
  <c r="C323" i="10"/>
  <c r="C371" i="10"/>
  <c r="C435" i="10"/>
  <c r="C148" i="10"/>
  <c r="C212" i="10"/>
  <c r="C292" i="10"/>
  <c r="C388" i="10"/>
  <c r="D558" i="10"/>
  <c r="D478" i="10"/>
  <c r="D265" i="10"/>
  <c r="D160" i="10"/>
  <c r="D451" i="10"/>
  <c r="D279" i="10"/>
  <c r="D174" i="10"/>
  <c r="D460" i="10"/>
  <c r="D357" i="10"/>
  <c r="D252" i="10"/>
  <c r="C74" i="10"/>
  <c r="C26" i="10"/>
  <c r="D43" i="10"/>
  <c r="D18" i="10"/>
  <c r="D36" i="10"/>
  <c r="D453" i="10"/>
  <c r="D355" i="10"/>
  <c r="D250" i="10"/>
  <c r="D122" i="10"/>
  <c r="C149" i="10"/>
  <c r="C181" i="10"/>
  <c r="C245" i="10"/>
  <c r="C309" i="10"/>
  <c r="C373" i="10"/>
  <c r="C437" i="10"/>
  <c r="C182" i="10"/>
  <c r="C246" i="10"/>
  <c r="C310" i="10"/>
  <c r="C422" i="10"/>
  <c r="D518" i="10"/>
  <c r="D369" i="10"/>
  <c r="D264" i="10"/>
  <c r="D557" i="10"/>
  <c r="D394" i="10"/>
  <c r="D307" i="10"/>
  <c r="D202" i="10"/>
  <c r="D115" i="10"/>
  <c r="C137" i="10"/>
  <c r="C185" i="10"/>
  <c r="C233" i="10"/>
  <c r="C265" i="10"/>
  <c r="C313" i="10"/>
  <c r="C361" i="10"/>
  <c r="C409" i="10"/>
  <c r="C122" i="10"/>
  <c r="C170" i="10"/>
  <c r="C218" i="10"/>
  <c r="C266" i="10"/>
  <c r="C314" i="10"/>
  <c r="C346" i="10"/>
  <c r="C378" i="10"/>
  <c r="C410" i="10"/>
  <c r="C426" i="10"/>
  <c r="D344" i="10"/>
  <c r="D257" i="10"/>
  <c r="D152" i="10"/>
  <c r="C77" i="10"/>
  <c r="D507" i="10"/>
  <c r="D455" i="10"/>
  <c r="D358" i="10"/>
  <c r="D271" i="10"/>
  <c r="D166" i="10"/>
  <c r="D564" i="10"/>
  <c r="D464" i="10"/>
  <c r="D372" i="10"/>
  <c r="D285" i="10"/>
  <c r="D180" i="10"/>
  <c r="C84" i="10"/>
  <c r="C52" i="10"/>
  <c r="C20" i="10"/>
  <c r="D63" i="10"/>
  <c r="D70" i="10"/>
  <c r="D85" i="10"/>
  <c r="D88" i="10"/>
  <c r="D481" i="10"/>
  <c r="D449" i="10"/>
  <c r="D427" i="10"/>
  <c r="D386" i="10"/>
  <c r="D363" i="10"/>
  <c r="D322" i="10"/>
  <c r="D299" i="10"/>
  <c r="D258" i="10"/>
  <c r="D235" i="10"/>
  <c r="D194" i="10"/>
  <c r="D171" i="10"/>
  <c r="D130" i="10"/>
  <c r="C111" i="10"/>
  <c r="C127" i="10"/>
  <c r="C143" i="10"/>
  <c r="C159" i="10"/>
  <c r="C175" i="10"/>
  <c r="C191" i="10"/>
  <c r="C207" i="10"/>
  <c r="C223" i="10"/>
  <c r="C239" i="10"/>
  <c r="C255" i="10"/>
  <c r="C271" i="10"/>
  <c r="C287" i="10"/>
  <c r="C303" i="10"/>
  <c r="C319" i="10"/>
  <c r="C335" i="10"/>
  <c r="C351" i="10"/>
  <c r="C367" i="10"/>
  <c r="C383" i="10"/>
  <c r="C399" i="10"/>
  <c r="C415" i="10"/>
  <c r="C431" i="10"/>
  <c r="C447" i="10"/>
  <c r="C128" i="10"/>
  <c r="C144" i="10"/>
  <c r="C160" i="10"/>
  <c r="C176" i="10"/>
  <c r="C192" i="10"/>
  <c r="C208" i="10"/>
  <c r="C224" i="10"/>
  <c r="C240" i="10"/>
  <c r="C256" i="10"/>
  <c r="C272" i="10"/>
  <c r="C288" i="10"/>
  <c r="C304" i="10"/>
  <c r="C320" i="10"/>
  <c r="C336" i="10"/>
  <c r="C352" i="10"/>
  <c r="C368" i="10"/>
  <c r="C384" i="10"/>
  <c r="C400" i="10"/>
  <c r="C416" i="10"/>
  <c r="C432" i="10"/>
  <c r="D514" i="10"/>
  <c r="D506" i="10"/>
  <c r="D486" i="10"/>
  <c r="D441" i="10"/>
  <c r="D400" i="10"/>
  <c r="D377" i="10"/>
  <c r="D336" i="10"/>
  <c r="D313" i="10"/>
  <c r="D272" i="10"/>
  <c r="D249" i="10"/>
  <c r="D208" i="10"/>
  <c r="D185" i="10"/>
  <c r="D144" i="10"/>
  <c r="D121" i="10"/>
  <c r="C103" i="10"/>
  <c r="C87" i="10"/>
  <c r="C71" i="10"/>
  <c r="C55" i="10"/>
  <c r="C39" i="10"/>
  <c r="C23" i="10"/>
  <c r="C7" i="10"/>
  <c r="D551" i="10"/>
  <c r="D543" i="10"/>
  <c r="D491" i="10"/>
  <c r="D459" i="10"/>
  <c r="D414" i="10"/>
  <c r="D391" i="10"/>
  <c r="D350" i="10"/>
  <c r="D327" i="10"/>
  <c r="D286" i="10"/>
  <c r="D263" i="10"/>
  <c r="D222" i="10"/>
  <c r="D199" i="10"/>
  <c r="D158" i="10"/>
  <c r="D135" i="10"/>
  <c r="D524" i="10"/>
  <c r="D516" i="10"/>
  <c r="D508" i="10"/>
  <c r="D500" i="10"/>
  <c r="D468" i="10"/>
  <c r="D428" i="10"/>
  <c r="D405" i="10"/>
  <c r="D364" i="10"/>
  <c r="D341" i="10"/>
  <c r="D300" i="10"/>
  <c r="D277" i="10"/>
  <c r="D236" i="10"/>
  <c r="D213" i="10"/>
  <c r="D172" i="10"/>
  <c r="D149" i="10"/>
  <c r="C112" i="10"/>
  <c r="C94" i="10"/>
  <c r="C78" i="10"/>
  <c r="C62" i="10"/>
  <c r="C46" i="10"/>
  <c r="C30" i="10"/>
  <c r="C14" i="10"/>
  <c r="D83" i="10"/>
  <c r="D51" i="10"/>
  <c r="D19" i="10"/>
  <c r="D90" i="10"/>
  <c r="D58" i="10"/>
  <c r="D26" i="10"/>
  <c r="D105" i="10"/>
  <c r="D73" i="10"/>
  <c r="D41" i="10"/>
  <c r="D9" i="10"/>
  <c r="D76" i="10"/>
  <c r="D44" i="10"/>
  <c r="D12" i="10"/>
  <c r="D4" i="10"/>
  <c r="I546" i="10"/>
  <c r="J546" i="10" s="1"/>
  <c r="P546" i="10" s="1"/>
  <c r="I534" i="10"/>
  <c r="J534" i="10" s="1"/>
  <c r="P534" i="10" s="1"/>
  <c r="I470" i="10"/>
  <c r="J470" i="10" s="1"/>
  <c r="I462" i="10"/>
  <c r="J462" i="10" s="1"/>
  <c r="P462" i="10" s="1"/>
  <c r="I512" i="10"/>
  <c r="J512" i="10" s="1"/>
  <c r="P512" i="10" s="1"/>
  <c r="I488" i="10"/>
  <c r="J488" i="10" s="1"/>
  <c r="P488" i="10" s="1"/>
  <c r="I545" i="10"/>
  <c r="J545" i="10" s="1"/>
  <c r="P545" i="10" s="1"/>
  <c r="I521" i="10"/>
  <c r="J521" i="10" s="1"/>
  <c r="P521" i="10" s="1"/>
  <c r="I469" i="10"/>
  <c r="J469" i="10" s="1"/>
  <c r="P469" i="10" s="1"/>
  <c r="I502" i="10"/>
  <c r="J502" i="10" s="1"/>
  <c r="P502" i="10" s="1"/>
  <c r="I498" i="10"/>
  <c r="J498" i="10" s="1"/>
  <c r="P498" i="10" s="1"/>
  <c r="I454" i="10"/>
  <c r="J454" i="10" s="1"/>
  <c r="P454" i="10" s="1"/>
  <c r="I487" i="10"/>
  <c r="J487" i="10" s="1"/>
  <c r="P487" i="10" s="1"/>
  <c r="I471" i="10"/>
  <c r="J471" i="10" s="1"/>
  <c r="P471" i="10" s="1"/>
  <c r="I540" i="10"/>
  <c r="J540" i="10" s="1"/>
  <c r="P540" i="10" s="1"/>
  <c r="P476" i="10"/>
  <c r="I453" i="10"/>
  <c r="J453" i="10" s="1"/>
  <c r="P453" i="10" s="1"/>
  <c r="I562" i="10"/>
  <c r="J562" i="10" s="1"/>
  <c r="P562" i="10" s="1"/>
  <c r="I518" i="10"/>
  <c r="J518" i="10" s="1"/>
  <c r="P518" i="10" s="1"/>
  <c r="I494" i="10"/>
  <c r="J494" i="10" s="1"/>
  <c r="I458" i="10"/>
  <c r="J458" i="10" s="1"/>
  <c r="I450" i="10"/>
  <c r="J450" i="10" s="1"/>
  <c r="P450" i="10" s="1"/>
  <c r="I563" i="10"/>
  <c r="J563" i="10" s="1"/>
  <c r="P563" i="10" s="1"/>
  <c r="I551" i="10"/>
  <c r="J551" i="10" s="1"/>
  <c r="P551" i="10" s="1"/>
  <c r="I547" i="10"/>
  <c r="J547" i="10" s="1"/>
  <c r="P547" i="10" s="1"/>
  <c r="I539" i="10"/>
  <c r="J539" i="10" s="1"/>
  <c r="P539" i="10" s="1"/>
  <c r="I519" i="10"/>
  <c r="J519" i="10" s="1"/>
  <c r="P519" i="10" s="1"/>
  <c r="I483" i="10"/>
  <c r="J483" i="10" s="1"/>
  <c r="P483" i="10" s="1"/>
  <c r="I524" i="10"/>
  <c r="J524" i="10" s="1"/>
  <c r="P524" i="10" s="1"/>
  <c r="I561" i="10"/>
  <c r="J561" i="10" s="1"/>
  <c r="P561" i="10" s="1"/>
  <c r="I485" i="10"/>
  <c r="J485" i="10" s="1"/>
  <c r="P485" i="10" s="1"/>
  <c r="I481" i="10"/>
  <c r="J481" i="10" s="1"/>
  <c r="P481" i="10" s="1"/>
  <c r="P641" i="10"/>
  <c r="P633" i="10"/>
  <c r="P668" i="10"/>
  <c r="P660" i="10"/>
  <c r="P670" i="10"/>
  <c r="P700" i="10"/>
  <c r="P684" i="10"/>
  <c r="I608" i="10"/>
  <c r="J608" i="10" s="1"/>
  <c r="P608" i="10" s="1"/>
  <c r="I592" i="10"/>
  <c r="J592" i="10" s="1"/>
  <c r="P592" i="10" s="1"/>
  <c r="I576" i="10"/>
  <c r="J576" i="10" s="1"/>
  <c r="P576" i="10" s="1"/>
  <c r="P650" i="10"/>
  <c r="P634" i="10"/>
  <c r="I629" i="10"/>
  <c r="J629" i="10" s="1"/>
  <c r="P629" i="10" s="1"/>
  <c r="P662" i="10"/>
  <c r="P619" i="10"/>
  <c r="P611" i="10"/>
  <c r="P603" i="10"/>
  <c r="P595" i="10"/>
  <c r="P587" i="10"/>
  <c r="P567" i="10"/>
  <c r="F486" i="11"/>
  <c r="I486" i="11"/>
  <c r="E486" i="11"/>
  <c r="H486" i="11"/>
  <c r="G486" i="11"/>
  <c r="F470" i="11"/>
  <c r="I470" i="11"/>
  <c r="E470" i="11"/>
  <c r="H470" i="11"/>
  <c r="G470" i="11"/>
  <c r="G454" i="11"/>
  <c r="F454" i="11"/>
  <c r="I454" i="11"/>
  <c r="E454" i="11"/>
  <c r="H454" i="11"/>
  <c r="B440" i="10"/>
  <c r="N446" i="9"/>
  <c r="B408" i="10"/>
  <c r="N414" i="9"/>
  <c r="B376" i="10"/>
  <c r="N382" i="9"/>
  <c r="B344" i="10"/>
  <c r="N350" i="9"/>
  <c r="B312" i="10"/>
  <c r="N318" i="9"/>
  <c r="B280" i="10"/>
  <c r="N286" i="9"/>
  <c r="B248" i="10"/>
  <c r="N254" i="9"/>
  <c r="B216" i="10"/>
  <c r="N222" i="9"/>
  <c r="B184" i="10"/>
  <c r="N190" i="9"/>
  <c r="B152" i="10"/>
  <c r="N158" i="9"/>
  <c r="B120" i="10"/>
  <c r="N126" i="9"/>
  <c r="B102" i="10"/>
  <c r="N108" i="9"/>
  <c r="B94" i="10"/>
  <c r="N100" i="9"/>
  <c r="B86" i="10"/>
  <c r="N92" i="9"/>
  <c r="B78" i="10"/>
  <c r="N84" i="9"/>
  <c r="B70" i="10"/>
  <c r="N76" i="9"/>
  <c r="B62" i="10"/>
  <c r="N68" i="9"/>
  <c r="B54" i="10"/>
  <c r="N60" i="9"/>
  <c r="B46" i="10"/>
  <c r="N52" i="9"/>
  <c r="B38" i="10"/>
  <c r="N44" i="9"/>
  <c r="B30" i="10"/>
  <c r="N36" i="9"/>
  <c r="B22" i="10"/>
  <c r="N28" i="9"/>
  <c r="B14" i="10"/>
  <c r="N20" i="9"/>
  <c r="B6" i="10"/>
  <c r="N12" i="9"/>
  <c r="B109" i="10"/>
  <c r="N115" i="9"/>
  <c r="B117" i="10"/>
  <c r="N123" i="9"/>
  <c r="B125" i="10"/>
  <c r="N131" i="9"/>
  <c r="B133" i="10"/>
  <c r="N139" i="9"/>
  <c r="B141" i="10"/>
  <c r="N147" i="9"/>
  <c r="B149" i="10"/>
  <c r="N155" i="9"/>
  <c r="B157" i="10"/>
  <c r="N163" i="9"/>
  <c r="B165" i="10"/>
  <c r="N171" i="9"/>
  <c r="B173" i="10"/>
  <c r="N179" i="9"/>
  <c r="B181" i="10"/>
  <c r="N187" i="9"/>
  <c r="B189" i="10"/>
  <c r="N195" i="9"/>
  <c r="B197" i="10"/>
  <c r="N203" i="9"/>
  <c r="B205" i="10"/>
  <c r="N211" i="9"/>
  <c r="B213" i="10"/>
  <c r="N219" i="9"/>
  <c r="B221" i="10"/>
  <c r="N227" i="9"/>
  <c r="B229" i="10"/>
  <c r="N235" i="9"/>
  <c r="B237" i="10"/>
  <c r="N243" i="9"/>
  <c r="B245" i="10"/>
  <c r="N251" i="9"/>
  <c r="B253" i="10"/>
  <c r="N259" i="9"/>
  <c r="B261" i="10"/>
  <c r="N267" i="9"/>
  <c r="B269" i="10"/>
  <c r="N275" i="9"/>
  <c r="B277" i="10"/>
  <c r="N283" i="9"/>
  <c r="B285" i="10"/>
  <c r="N291" i="9"/>
  <c r="B293" i="10"/>
  <c r="N299" i="9"/>
  <c r="B301" i="10"/>
  <c r="N307" i="9"/>
  <c r="B309" i="10"/>
  <c r="N315" i="9"/>
  <c r="B317" i="10"/>
  <c r="N323" i="9"/>
  <c r="B325" i="10"/>
  <c r="N331" i="9"/>
  <c r="B333" i="10"/>
  <c r="N339" i="9"/>
  <c r="B341" i="10"/>
  <c r="N347" i="9"/>
  <c r="B349" i="10"/>
  <c r="N355" i="9"/>
  <c r="B357" i="10"/>
  <c r="N363" i="9"/>
  <c r="B365" i="10"/>
  <c r="N371" i="9"/>
  <c r="B373" i="10"/>
  <c r="N379" i="9"/>
  <c r="B381" i="10"/>
  <c r="N387" i="9"/>
  <c r="B389" i="10"/>
  <c r="N395" i="9"/>
  <c r="B397" i="10"/>
  <c r="N403" i="9"/>
  <c r="B405" i="10"/>
  <c r="N411" i="9"/>
  <c r="B413" i="10"/>
  <c r="N419" i="9"/>
  <c r="B421" i="10"/>
  <c r="N427" i="9"/>
  <c r="B429" i="10"/>
  <c r="N435" i="9"/>
  <c r="B437" i="10"/>
  <c r="N443" i="9"/>
  <c r="B445" i="10"/>
  <c r="N451" i="9"/>
  <c r="P535" i="10"/>
  <c r="F495" i="11"/>
  <c r="I495" i="11"/>
  <c r="E495" i="11"/>
  <c r="H495" i="11"/>
  <c r="G495" i="11"/>
  <c r="F479" i="11"/>
  <c r="I479" i="11"/>
  <c r="E479" i="11"/>
  <c r="H479" i="11"/>
  <c r="G479" i="11"/>
  <c r="H463" i="11"/>
  <c r="B422" i="10"/>
  <c r="N428" i="9"/>
  <c r="B390" i="10"/>
  <c r="N396" i="9"/>
  <c r="B358" i="10"/>
  <c r="N364" i="9"/>
  <c r="B326" i="10"/>
  <c r="N332" i="9"/>
  <c r="B294" i="10"/>
  <c r="N300" i="9"/>
  <c r="B262" i="10"/>
  <c r="N268" i="9"/>
  <c r="B230" i="10"/>
  <c r="N236" i="9"/>
  <c r="B198" i="10"/>
  <c r="N204" i="9"/>
  <c r="B166" i="10"/>
  <c r="N172" i="9"/>
  <c r="B134" i="10"/>
  <c r="N140" i="9"/>
  <c r="B110" i="10"/>
  <c r="N116" i="9"/>
  <c r="P556" i="10"/>
  <c r="F488" i="11"/>
  <c r="I488" i="11"/>
  <c r="E488" i="11"/>
  <c r="H488" i="11"/>
  <c r="G488" i="11"/>
  <c r="F472" i="11"/>
  <c r="I472" i="11"/>
  <c r="E472" i="11"/>
  <c r="H472" i="11"/>
  <c r="G472" i="11"/>
  <c r="G456" i="11"/>
  <c r="F456" i="11"/>
  <c r="I456" i="11"/>
  <c r="E456" i="11"/>
  <c r="H456" i="11"/>
  <c r="B420" i="10"/>
  <c r="N426" i="9"/>
  <c r="B388" i="10"/>
  <c r="N394" i="9"/>
  <c r="B356" i="10"/>
  <c r="N362" i="9"/>
  <c r="B324" i="10"/>
  <c r="N330" i="9"/>
  <c r="B292" i="10"/>
  <c r="N298" i="9"/>
  <c r="B260" i="10"/>
  <c r="N266" i="9"/>
  <c r="B228" i="10"/>
  <c r="N234" i="9"/>
  <c r="B196" i="10"/>
  <c r="N202" i="9"/>
  <c r="B164" i="10"/>
  <c r="N170" i="9"/>
  <c r="B132" i="10"/>
  <c r="N138" i="9"/>
  <c r="B108" i="10"/>
  <c r="N114" i="9"/>
  <c r="B101" i="10"/>
  <c r="N107" i="9"/>
  <c r="B93" i="10"/>
  <c r="N99" i="9"/>
  <c r="B85" i="10"/>
  <c r="N91" i="9"/>
  <c r="B77" i="10"/>
  <c r="N83" i="9"/>
  <c r="B69" i="10"/>
  <c r="N75" i="9"/>
  <c r="B61" i="10"/>
  <c r="N67" i="9"/>
  <c r="B53" i="10"/>
  <c r="N59" i="9"/>
  <c r="B45" i="10"/>
  <c r="N51" i="9"/>
  <c r="B37" i="10"/>
  <c r="N43" i="9"/>
  <c r="B29" i="10"/>
  <c r="N35" i="9"/>
  <c r="B21" i="10"/>
  <c r="N27" i="9"/>
  <c r="B13" i="10"/>
  <c r="N19" i="9"/>
  <c r="B5" i="10"/>
  <c r="N11" i="9"/>
  <c r="P533" i="10"/>
  <c r="P489" i="10"/>
  <c r="F485" i="11"/>
  <c r="I485" i="11"/>
  <c r="E485" i="11"/>
  <c r="H485" i="11"/>
  <c r="G485" i="11"/>
  <c r="F469" i="11"/>
  <c r="I469" i="11"/>
  <c r="E469" i="11"/>
  <c r="H469" i="11"/>
  <c r="G469" i="11"/>
  <c r="G453" i="11"/>
  <c r="F453" i="11"/>
  <c r="I453" i="11"/>
  <c r="E453" i="11"/>
  <c r="H453" i="11"/>
  <c r="B426" i="10"/>
  <c r="N432" i="9"/>
  <c r="B394" i="10"/>
  <c r="N400" i="9"/>
  <c r="B362" i="10"/>
  <c r="N368" i="9"/>
  <c r="B330" i="10"/>
  <c r="N336" i="9"/>
  <c r="B298" i="10"/>
  <c r="N304" i="9"/>
  <c r="B266" i="10"/>
  <c r="N272" i="9"/>
  <c r="B234" i="10"/>
  <c r="N240" i="9"/>
  <c r="B202" i="10"/>
  <c r="N208" i="9"/>
  <c r="B170" i="10"/>
  <c r="N176" i="9"/>
  <c r="B138" i="10"/>
  <c r="N144" i="9"/>
  <c r="P688" i="10"/>
  <c r="P672" i="10"/>
  <c r="P664" i="10"/>
  <c r="I642" i="10"/>
  <c r="J642" i="10" s="1"/>
  <c r="P642" i="10" s="1"/>
  <c r="P626" i="10"/>
  <c r="P638" i="10"/>
  <c r="P571" i="10"/>
  <c r="M10" i="11"/>
  <c r="M8" i="11"/>
  <c r="F490" i="11"/>
  <c r="I490" i="11"/>
  <c r="E490" i="11"/>
  <c r="H490" i="11"/>
  <c r="G490" i="11"/>
  <c r="F474" i="11"/>
  <c r="I474" i="11"/>
  <c r="E474" i="11"/>
  <c r="H474" i="11"/>
  <c r="G474" i="11"/>
  <c r="G458" i="11"/>
  <c r="F458" i="11"/>
  <c r="I458" i="11"/>
  <c r="E458" i="11"/>
  <c r="H458" i="11"/>
  <c r="B448" i="10"/>
  <c r="N454" i="9"/>
  <c r="B416" i="10"/>
  <c r="N422" i="9"/>
  <c r="B384" i="10"/>
  <c r="N390" i="9"/>
  <c r="B352" i="10"/>
  <c r="N358" i="9"/>
  <c r="B320" i="10"/>
  <c r="N326" i="9"/>
  <c r="B288" i="10"/>
  <c r="N294" i="9"/>
  <c r="B256" i="10"/>
  <c r="N262" i="9"/>
  <c r="B224" i="10"/>
  <c r="N230" i="9"/>
  <c r="B192" i="10"/>
  <c r="N198" i="9"/>
  <c r="B160" i="10"/>
  <c r="N166" i="9"/>
  <c r="B128" i="10"/>
  <c r="N134" i="9"/>
  <c r="B100" i="10"/>
  <c r="N106" i="9"/>
  <c r="B92" i="10"/>
  <c r="N98" i="9"/>
  <c r="B84" i="10"/>
  <c r="N90" i="9"/>
  <c r="B76" i="10"/>
  <c r="N82" i="9"/>
  <c r="B68" i="10"/>
  <c r="N74" i="9"/>
  <c r="B60" i="10"/>
  <c r="N66" i="9"/>
  <c r="B52" i="10"/>
  <c r="N58" i="9"/>
  <c r="B44" i="10"/>
  <c r="N50" i="9"/>
  <c r="B36" i="10"/>
  <c r="N42" i="9"/>
  <c r="B28" i="10"/>
  <c r="N34" i="9"/>
  <c r="B20" i="10"/>
  <c r="N26" i="9"/>
  <c r="B12" i="10"/>
  <c r="N18" i="9"/>
  <c r="B4" i="10"/>
  <c r="N10" i="9"/>
  <c r="B111" i="10"/>
  <c r="N117" i="9"/>
  <c r="B119" i="10"/>
  <c r="N125" i="9"/>
  <c r="B127" i="10"/>
  <c r="N133" i="9"/>
  <c r="B135" i="10"/>
  <c r="N141" i="9"/>
  <c r="B143" i="10"/>
  <c r="N149" i="9"/>
  <c r="B151" i="10"/>
  <c r="N157" i="9"/>
  <c r="B159" i="10"/>
  <c r="N165" i="9"/>
  <c r="B167" i="10"/>
  <c r="N173" i="9"/>
  <c r="B175" i="10"/>
  <c r="N181" i="9"/>
  <c r="B183" i="10"/>
  <c r="N189" i="9"/>
  <c r="B191" i="10"/>
  <c r="N197" i="9"/>
  <c r="B199" i="10"/>
  <c r="N205" i="9"/>
  <c r="B207" i="10"/>
  <c r="N213" i="9"/>
  <c r="B215" i="10"/>
  <c r="N221" i="9"/>
  <c r="B223" i="10"/>
  <c r="N229" i="9"/>
  <c r="B231" i="10"/>
  <c r="N237" i="9"/>
  <c r="B239" i="10"/>
  <c r="N245" i="9"/>
  <c r="B247" i="10"/>
  <c r="N253" i="9"/>
  <c r="B255" i="10"/>
  <c r="N261" i="9"/>
  <c r="B263" i="10"/>
  <c r="N269" i="9"/>
  <c r="B271" i="10"/>
  <c r="N277" i="9"/>
  <c r="B279" i="10"/>
  <c r="N285" i="9"/>
  <c r="B287" i="10"/>
  <c r="N293" i="9"/>
  <c r="B295" i="10"/>
  <c r="N301" i="9"/>
  <c r="B303" i="10"/>
  <c r="N309" i="9"/>
  <c r="B311" i="10"/>
  <c r="N317" i="9"/>
  <c r="B319" i="10"/>
  <c r="N325" i="9"/>
  <c r="B327" i="10"/>
  <c r="N333" i="9"/>
  <c r="B335" i="10"/>
  <c r="N341" i="9"/>
  <c r="B343" i="10"/>
  <c r="N349" i="9"/>
  <c r="B351" i="10"/>
  <c r="N357" i="9"/>
  <c r="B359" i="10"/>
  <c r="N365" i="9"/>
  <c r="B367" i="10"/>
  <c r="N373" i="9"/>
  <c r="B375" i="10"/>
  <c r="N381" i="9"/>
  <c r="B383" i="10"/>
  <c r="N389" i="9"/>
  <c r="B391" i="10"/>
  <c r="N397" i="9"/>
  <c r="B399" i="10"/>
  <c r="N405" i="9"/>
  <c r="B407" i="10"/>
  <c r="N413" i="9"/>
  <c r="B415" i="10"/>
  <c r="N421" i="9"/>
  <c r="B423" i="10"/>
  <c r="N429" i="9"/>
  <c r="B431" i="10"/>
  <c r="N437" i="9"/>
  <c r="B439" i="10"/>
  <c r="N445" i="9"/>
  <c r="B447" i="10"/>
  <c r="N453" i="9"/>
  <c r="F499" i="11"/>
  <c r="I499" i="11"/>
  <c r="E499" i="11"/>
  <c r="H499" i="11"/>
  <c r="G499" i="11"/>
  <c r="F483" i="11"/>
  <c r="I483" i="11"/>
  <c r="E483" i="11"/>
  <c r="H483" i="11"/>
  <c r="G483" i="11"/>
  <c r="I467" i="11"/>
  <c r="P459" i="10"/>
  <c r="G451" i="11"/>
  <c r="F451" i="11"/>
  <c r="I451" i="11"/>
  <c r="E451" i="11"/>
  <c r="H451" i="11"/>
  <c r="B430" i="10"/>
  <c r="N436" i="9"/>
  <c r="B398" i="10"/>
  <c r="N404" i="9"/>
  <c r="B366" i="10"/>
  <c r="N372" i="9"/>
  <c r="B334" i="10"/>
  <c r="N340" i="9"/>
  <c r="B302" i="10"/>
  <c r="N308" i="9"/>
  <c r="B270" i="10"/>
  <c r="N276" i="9"/>
  <c r="B238" i="10"/>
  <c r="N244" i="9"/>
  <c r="B206" i="10"/>
  <c r="N212" i="9"/>
  <c r="B174" i="10"/>
  <c r="N180" i="9"/>
  <c r="B142" i="10"/>
  <c r="N148" i="9"/>
  <c r="F492" i="11"/>
  <c r="I492" i="11"/>
  <c r="E492" i="11"/>
  <c r="H492" i="11"/>
  <c r="G492" i="11"/>
  <c r="F476" i="11"/>
  <c r="I476" i="11"/>
  <c r="E476" i="11"/>
  <c r="H476" i="11"/>
  <c r="G476" i="11"/>
  <c r="F460" i="11"/>
  <c r="G460" i="11"/>
  <c r="E460" i="11"/>
  <c r="I460" i="11"/>
  <c r="H460" i="11"/>
  <c r="B428" i="10"/>
  <c r="N434" i="9"/>
  <c r="B396" i="10"/>
  <c r="N402" i="9"/>
  <c r="B364" i="10"/>
  <c r="N370" i="9"/>
  <c r="B332" i="10"/>
  <c r="N338" i="9"/>
  <c r="B300" i="10"/>
  <c r="N306" i="9"/>
  <c r="B268" i="10"/>
  <c r="N274" i="9"/>
  <c r="B236" i="10"/>
  <c r="N242" i="9"/>
  <c r="B204" i="10"/>
  <c r="N210" i="9"/>
  <c r="B172" i="10"/>
  <c r="N178" i="9"/>
  <c r="B140" i="10"/>
  <c r="N146" i="9"/>
  <c r="B99" i="10"/>
  <c r="N105" i="9"/>
  <c r="B91" i="10"/>
  <c r="N97" i="9"/>
  <c r="B83" i="10"/>
  <c r="N89" i="9"/>
  <c r="B75" i="10"/>
  <c r="N81" i="9"/>
  <c r="B67" i="10"/>
  <c r="N73" i="9"/>
  <c r="B59" i="10"/>
  <c r="N65" i="9"/>
  <c r="B51" i="10"/>
  <c r="N57" i="9"/>
  <c r="B43" i="10"/>
  <c r="N49" i="9"/>
  <c r="B35" i="10"/>
  <c r="N41" i="9"/>
  <c r="B27" i="10"/>
  <c r="N33" i="9"/>
  <c r="B19" i="10"/>
  <c r="N25" i="9"/>
  <c r="B11" i="10"/>
  <c r="N17" i="9"/>
  <c r="B3" i="10"/>
  <c r="N9" i="9"/>
  <c r="F489" i="11"/>
  <c r="I489" i="11"/>
  <c r="E489" i="11"/>
  <c r="H489" i="11"/>
  <c r="G489" i="11"/>
  <c r="F473" i="11"/>
  <c r="I473" i="11"/>
  <c r="E473" i="11"/>
  <c r="H473" i="11"/>
  <c r="G473" i="11"/>
  <c r="G457" i="11"/>
  <c r="F457" i="11"/>
  <c r="I457" i="11"/>
  <c r="E457" i="11"/>
  <c r="H457" i="11"/>
  <c r="B434" i="10"/>
  <c r="N440" i="9"/>
  <c r="B402" i="10"/>
  <c r="N408" i="9"/>
  <c r="B370" i="10"/>
  <c r="N376" i="9"/>
  <c r="B338" i="10"/>
  <c r="N344" i="9"/>
  <c r="B306" i="10"/>
  <c r="N312" i="9"/>
  <c r="B274" i="10"/>
  <c r="N280" i="9"/>
  <c r="B242" i="10"/>
  <c r="N248" i="9"/>
  <c r="B210" i="10"/>
  <c r="N216" i="9"/>
  <c r="B178" i="10"/>
  <c r="N184" i="9"/>
  <c r="B146" i="10"/>
  <c r="N152" i="9"/>
  <c r="B114" i="10"/>
  <c r="N120" i="9"/>
  <c r="Y21" i="10"/>
  <c r="Y19" i="10"/>
  <c r="Y12" i="10"/>
  <c r="Y6" i="10"/>
  <c r="Y5" i="10"/>
  <c r="Y20" i="10"/>
  <c r="Y17" i="10"/>
  <c r="Y11" i="10"/>
  <c r="Y8" i="10"/>
  <c r="Y7" i="10"/>
  <c r="Y15" i="10"/>
  <c r="Y3" i="10"/>
  <c r="Y4" i="10"/>
  <c r="P692" i="10"/>
  <c r="P658" i="10"/>
  <c r="P656" i="10"/>
  <c r="P620" i="10"/>
  <c r="P616" i="10"/>
  <c r="P612" i="10"/>
  <c r="P604" i="10"/>
  <c r="P600" i="10"/>
  <c r="P596" i="10"/>
  <c r="P588" i="10"/>
  <c r="P584" i="10"/>
  <c r="P580" i="10"/>
  <c r="P572" i="10"/>
  <c r="P615" i="10"/>
  <c r="P607" i="10"/>
  <c r="P599" i="10"/>
  <c r="P583" i="10"/>
  <c r="P654" i="10"/>
  <c r="P652" i="10"/>
  <c r="P646" i="10"/>
  <c r="P623" i="10"/>
  <c r="P575" i="10"/>
  <c r="F494" i="11"/>
  <c r="I494" i="11"/>
  <c r="E494" i="11"/>
  <c r="H494" i="11"/>
  <c r="G494" i="11"/>
  <c r="F478" i="11"/>
  <c r="I478" i="11"/>
  <c r="E478" i="11"/>
  <c r="H478" i="11"/>
  <c r="G478" i="11"/>
  <c r="F462" i="11"/>
  <c r="G462" i="11"/>
  <c r="E462" i="11"/>
  <c r="I462" i="11"/>
  <c r="H462" i="11"/>
  <c r="B424" i="10"/>
  <c r="N430" i="9"/>
  <c r="B392" i="10"/>
  <c r="N398" i="9"/>
  <c r="B360" i="10"/>
  <c r="N366" i="9"/>
  <c r="B328" i="10"/>
  <c r="N334" i="9"/>
  <c r="B296" i="10"/>
  <c r="N302" i="9"/>
  <c r="B264" i="10"/>
  <c r="N270" i="9"/>
  <c r="B232" i="10"/>
  <c r="N238" i="9"/>
  <c r="B200" i="10"/>
  <c r="N206" i="9"/>
  <c r="B168" i="10"/>
  <c r="N174" i="9"/>
  <c r="B136" i="10"/>
  <c r="N142" i="9"/>
  <c r="B106" i="10"/>
  <c r="N112" i="9"/>
  <c r="B98" i="10"/>
  <c r="N104" i="9"/>
  <c r="B90" i="10"/>
  <c r="N96" i="9"/>
  <c r="B82" i="10"/>
  <c r="N88" i="9"/>
  <c r="B74" i="10"/>
  <c r="N80" i="9"/>
  <c r="B66" i="10"/>
  <c r="N72" i="9"/>
  <c r="B58" i="10"/>
  <c r="N64" i="9"/>
  <c r="B50" i="10"/>
  <c r="N56" i="9"/>
  <c r="B42" i="10"/>
  <c r="N48" i="9"/>
  <c r="B34" i="10"/>
  <c r="N40" i="9"/>
  <c r="B26" i="10"/>
  <c r="N32" i="9"/>
  <c r="B18" i="10"/>
  <c r="N24" i="9"/>
  <c r="B10" i="10"/>
  <c r="N16" i="9"/>
  <c r="B2" i="10"/>
  <c r="N8" i="9"/>
  <c r="B113" i="10"/>
  <c r="N119" i="9"/>
  <c r="B121" i="10"/>
  <c r="N127" i="9"/>
  <c r="B129" i="10"/>
  <c r="N135" i="9"/>
  <c r="B137" i="10"/>
  <c r="N143" i="9"/>
  <c r="B145" i="10"/>
  <c r="N151" i="9"/>
  <c r="B153" i="10"/>
  <c r="N159" i="9"/>
  <c r="B161" i="10"/>
  <c r="N167" i="9"/>
  <c r="B169" i="10"/>
  <c r="N175" i="9"/>
  <c r="B177" i="10"/>
  <c r="N183" i="9"/>
  <c r="B185" i="10"/>
  <c r="N191" i="9"/>
  <c r="B193" i="10"/>
  <c r="N199" i="9"/>
  <c r="B201" i="10"/>
  <c r="N207" i="9"/>
  <c r="B209" i="10"/>
  <c r="N215" i="9"/>
  <c r="B217" i="10"/>
  <c r="N223" i="9"/>
  <c r="B225" i="10"/>
  <c r="N231" i="9"/>
  <c r="B233" i="10"/>
  <c r="N239" i="9"/>
  <c r="B241" i="10"/>
  <c r="N247" i="9"/>
  <c r="B249" i="10"/>
  <c r="N255" i="9"/>
  <c r="B257" i="10"/>
  <c r="N263" i="9"/>
  <c r="B265" i="10"/>
  <c r="N271" i="9"/>
  <c r="B273" i="10"/>
  <c r="N279" i="9"/>
  <c r="B281" i="10"/>
  <c r="N287" i="9"/>
  <c r="B289" i="10"/>
  <c r="N295" i="9"/>
  <c r="B297" i="10"/>
  <c r="N303" i="9"/>
  <c r="B305" i="10"/>
  <c r="N311" i="9"/>
  <c r="B313" i="10"/>
  <c r="N319" i="9"/>
  <c r="B321" i="10"/>
  <c r="N327" i="9"/>
  <c r="B329" i="10"/>
  <c r="N335" i="9"/>
  <c r="B337" i="10"/>
  <c r="N343" i="9"/>
  <c r="B345" i="10"/>
  <c r="N351" i="9"/>
  <c r="B353" i="10"/>
  <c r="N359" i="9"/>
  <c r="B361" i="10"/>
  <c r="N367" i="9"/>
  <c r="B369" i="10"/>
  <c r="N375" i="9"/>
  <c r="B377" i="10"/>
  <c r="N383" i="9"/>
  <c r="B385" i="10"/>
  <c r="N391" i="9"/>
  <c r="B393" i="10"/>
  <c r="N399" i="9"/>
  <c r="B401" i="10"/>
  <c r="N407" i="9"/>
  <c r="B409" i="10"/>
  <c r="N415" i="9"/>
  <c r="B417" i="10"/>
  <c r="N423" i="9"/>
  <c r="B425" i="10"/>
  <c r="N431" i="9"/>
  <c r="B433" i="10"/>
  <c r="N439" i="9"/>
  <c r="B441" i="10"/>
  <c r="N447" i="9"/>
  <c r="F487" i="11"/>
  <c r="I487" i="11"/>
  <c r="E487" i="11"/>
  <c r="H487" i="11"/>
  <c r="G487" i="11"/>
  <c r="F471" i="11"/>
  <c r="I471" i="11"/>
  <c r="E471" i="11"/>
  <c r="H471" i="11"/>
  <c r="G471" i="11"/>
  <c r="G455" i="11"/>
  <c r="F455" i="11"/>
  <c r="I455" i="11"/>
  <c r="E455" i="11"/>
  <c r="H455" i="11"/>
  <c r="B438" i="10"/>
  <c r="N444" i="9"/>
  <c r="B406" i="10"/>
  <c r="N412" i="9"/>
  <c r="B374" i="10"/>
  <c r="N380" i="9"/>
  <c r="B342" i="10"/>
  <c r="N348" i="9"/>
  <c r="B310" i="10"/>
  <c r="N316" i="9"/>
  <c r="B278" i="10"/>
  <c r="N284" i="9"/>
  <c r="B246" i="10"/>
  <c r="N252" i="9"/>
  <c r="B214" i="10"/>
  <c r="N220" i="9"/>
  <c r="B182" i="10"/>
  <c r="N188" i="9"/>
  <c r="B150" i="10"/>
  <c r="N156" i="9"/>
  <c r="B118" i="10"/>
  <c r="N124" i="9"/>
  <c r="P552" i="10"/>
  <c r="G496" i="11"/>
  <c r="F480" i="11"/>
  <c r="I480" i="11"/>
  <c r="E480" i="11"/>
  <c r="H480" i="11"/>
  <c r="G480" i="11"/>
  <c r="E464" i="11"/>
  <c r="B436" i="10"/>
  <c r="N442" i="9"/>
  <c r="B404" i="10"/>
  <c r="N410" i="9"/>
  <c r="B372" i="10"/>
  <c r="N378" i="9"/>
  <c r="B340" i="10"/>
  <c r="N346" i="9"/>
  <c r="B308" i="10"/>
  <c r="N314" i="9"/>
  <c r="B276" i="10"/>
  <c r="N282" i="9"/>
  <c r="B244" i="10"/>
  <c r="N250" i="9"/>
  <c r="B212" i="10"/>
  <c r="N218" i="9"/>
  <c r="B180" i="10"/>
  <c r="N186" i="9"/>
  <c r="B148" i="10"/>
  <c r="N154" i="9"/>
  <c r="B116" i="10"/>
  <c r="N122" i="9"/>
  <c r="B105" i="10"/>
  <c r="N111" i="9"/>
  <c r="B97" i="10"/>
  <c r="N103" i="9"/>
  <c r="B89" i="10"/>
  <c r="N95" i="9"/>
  <c r="B81" i="10"/>
  <c r="N87" i="9"/>
  <c r="B73" i="10"/>
  <c r="N79" i="9"/>
  <c r="B65" i="10"/>
  <c r="N71" i="9"/>
  <c r="B57" i="10"/>
  <c r="N63" i="9"/>
  <c r="B49" i="10"/>
  <c r="N55" i="9"/>
  <c r="B41" i="10"/>
  <c r="N47" i="9"/>
  <c r="B33" i="10"/>
  <c r="N39" i="9"/>
  <c r="B25" i="10"/>
  <c r="N31" i="9"/>
  <c r="B17" i="10"/>
  <c r="N23" i="9"/>
  <c r="B9" i="10"/>
  <c r="N15" i="9"/>
  <c r="D2" i="10"/>
  <c r="P2" i="9"/>
  <c r="P3" i="9" s="1"/>
  <c r="P505" i="10"/>
  <c r="F493" i="11"/>
  <c r="I493" i="11"/>
  <c r="E493" i="11"/>
  <c r="H493" i="11"/>
  <c r="G493" i="11"/>
  <c r="F477" i="11"/>
  <c r="I477" i="11"/>
  <c r="E477" i="11"/>
  <c r="H477" i="11"/>
  <c r="G477" i="11"/>
  <c r="F461" i="11"/>
  <c r="I461" i="11"/>
  <c r="H461" i="11"/>
  <c r="G461" i="11"/>
  <c r="E461" i="11"/>
  <c r="B442" i="10"/>
  <c r="N448" i="9"/>
  <c r="B410" i="10"/>
  <c r="N416" i="9"/>
  <c r="B378" i="10"/>
  <c r="N384" i="9"/>
  <c r="B346" i="10"/>
  <c r="N352" i="9"/>
  <c r="B314" i="10"/>
  <c r="N320" i="9"/>
  <c r="B282" i="10"/>
  <c r="N288" i="9"/>
  <c r="B250" i="10"/>
  <c r="N256" i="9"/>
  <c r="B218" i="10"/>
  <c r="N224" i="9"/>
  <c r="B186" i="10"/>
  <c r="N192" i="9"/>
  <c r="B154" i="10"/>
  <c r="N160" i="9"/>
  <c r="B122" i="10"/>
  <c r="N128" i="9"/>
  <c r="P636" i="10"/>
  <c r="P666" i="10"/>
  <c r="U35" i="10"/>
  <c r="U32" i="10"/>
  <c r="T32" i="10"/>
  <c r="U34" i="10" s="1"/>
  <c r="P566" i="10"/>
  <c r="P550" i="10"/>
  <c r="P510" i="10"/>
  <c r="F498" i="11"/>
  <c r="I498" i="11"/>
  <c r="E498" i="11"/>
  <c r="H498" i="11"/>
  <c r="G498" i="11"/>
  <c r="I482" i="11"/>
  <c r="F466" i="11"/>
  <c r="I466" i="11"/>
  <c r="E466" i="11"/>
  <c r="H466" i="11"/>
  <c r="G466" i="11"/>
  <c r="G450" i="11"/>
  <c r="F450" i="11"/>
  <c r="I450" i="11"/>
  <c r="E450" i="11"/>
  <c r="H450" i="11"/>
  <c r="B432" i="10"/>
  <c r="N438" i="9"/>
  <c r="B400" i="10"/>
  <c r="N406" i="9"/>
  <c r="B368" i="10"/>
  <c r="N374" i="9"/>
  <c r="B336" i="10"/>
  <c r="N342" i="9"/>
  <c r="B304" i="10"/>
  <c r="N310" i="9"/>
  <c r="B272" i="10"/>
  <c r="N278" i="9"/>
  <c r="B240" i="10"/>
  <c r="N246" i="9"/>
  <c r="B208" i="10"/>
  <c r="N214" i="9"/>
  <c r="B176" i="10"/>
  <c r="N182" i="9"/>
  <c r="B144" i="10"/>
  <c r="N150" i="9"/>
  <c r="B112" i="10"/>
  <c r="N118" i="9"/>
  <c r="B104" i="10"/>
  <c r="N110" i="9"/>
  <c r="B96" i="10"/>
  <c r="N102" i="9"/>
  <c r="B88" i="10"/>
  <c r="N94" i="9"/>
  <c r="B80" i="10"/>
  <c r="N86" i="9"/>
  <c r="B72" i="10"/>
  <c r="N78" i="9"/>
  <c r="B64" i="10"/>
  <c r="N70" i="9"/>
  <c r="B56" i="10"/>
  <c r="N62" i="9"/>
  <c r="B48" i="10"/>
  <c r="N54" i="9"/>
  <c r="B40" i="10"/>
  <c r="N46" i="9"/>
  <c r="B32" i="10"/>
  <c r="N38" i="9"/>
  <c r="B24" i="10"/>
  <c r="N30" i="9"/>
  <c r="B16" i="10"/>
  <c r="N22" i="9"/>
  <c r="N14" i="9"/>
  <c r="B8" i="10"/>
  <c r="B107" i="10"/>
  <c r="N113" i="9"/>
  <c r="B115" i="10"/>
  <c r="N121" i="9"/>
  <c r="B123" i="10"/>
  <c r="N129" i="9"/>
  <c r="B131" i="10"/>
  <c r="N137" i="9"/>
  <c r="B139" i="10"/>
  <c r="N145" i="9"/>
  <c r="B147" i="10"/>
  <c r="N153" i="9"/>
  <c r="B155" i="10"/>
  <c r="N161" i="9"/>
  <c r="B163" i="10"/>
  <c r="N169" i="9"/>
  <c r="B171" i="10"/>
  <c r="N177" i="9"/>
  <c r="B179" i="10"/>
  <c r="N185" i="9"/>
  <c r="B187" i="10"/>
  <c r="N193" i="9"/>
  <c r="B195" i="10"/>
  <c r="N201" i="9"/>
  <c r="B203" i="10"/>
  <c r="N209" i="9"/>
  <c r="B211" i="10"/>
  <c r="N217" i="9"/>
  <c r="B219" i="10"/>
  <c r="N225" i="9"/>
  <c r="B227" i="10"/>
  <c r="N233" i="9"/>
  <c r="B235" i="10"/>
  <c r="N241" i="9"/>
  <c r="B243" i="10"/>
  <c r="N249" i="9"/>
  <c r="B251" i="10"/>
  <c r="N257" i="9"/>
  <c r="B259" i="10"/>
  <c r="N265" i="9"/>
  <c r="B267" i="10"/>
  <c r="N273" i="9"/>
  <c r="B275" i="10"/>
  <c r="N281" i="9"/>
  <c r="B283" i="10"/>
  <c r="N289" i="9"/>
  <c r="B291" i="10"/>
  <c r="N297" i="9"/>
  <c r="B299" i="10"/>
  <c r="N305" i="9"/>
  <c r="B307" i="10"/>
  <c r="N313" i="9"/>
  <c r="B315" i="10"/>
  <c r="N321" i="9"/>
  <c r="B323" i="10"/>
  <c r="N329" i="9"/>
  <c r="B331" i="10"/>
  <c r="N337" i="9"/>
  <c r="B339" i="10"/>
  <c r="N345" i="9"/>
  <c r="B347" i="10"/>
  <c r="N353" i="9"/>
  <c r="B355" i="10"/>
  <c r="N361" i="9"/>
  <c r="B363" i="10"/>
  <c r="N369" i="9"/>
  <c r="B371" i="10"/>
  <c r="N377" i="9"/>
  <c r="B379" i="10"/>
  <c r="N385" i="9"/>
  <c r="B387" i="10"/>
  <c r="N393" i="9"/>
  <c r="B395" i="10"/>
  <c r="N401" i="9"/>
  <c r="B403" i="10"/>
  <c r="N409" i="9"/>
  <c r="B411" i="10"/>
  <c r="N417" i="9"/>
  <c r="B419" i="10"/>
  <c r="N425" i="9"/>
  <c r="B427" i="10"/>
  <c r="N433" i="9"/>
  <c r="B435" i="10"/>
  <c r="N441" i="9"/>
  <c r="B443" i="10"/>
  <c r="N449" i="9"/>
  <c r="P503" i="10"/>
  <c r="P491" i="10"/>
  <c r="F491" i="11"/>
  <c r="I491" i="11"/>
  <c r="E491" i="11"/>
  <c r="H491" i="11"/>
  <c r="G491" i="11"/>
  <c r="F475" i="11"/>
  <c r="I475" i="11"/>
  <c r="E475" i="11"/>
  <c r="H475" i="11"/>
  <c r="G475" i="11"/>
  <c r="F459" i="11"/>
  <c r="I459" i="11"/>
  <c r="H459" i="11"/>
  <c r="G459" i="11"/>
  <c r="E459" i="11"/>
  <c r="B414" i="10"/>
  <c r="N420" i="9"/>
  <c r="B382" i="10"/>
  <c r="N388" i="9"/>
  <c r="B350" i="10"/>
  <c r="N356" i="9"/>
  <c r="B318" i="10"/>
  <c r="N324" i="9"/>
  <c r="B286" i="10"/>
  <c r="N292" i="9"/>
  <c r="B254" i="10"/>
  <c r="N260" i="9"/>
  <c r="B222" i="10"/>
  <c r="N228" i="9"/>
  <c r="B190" i="10"/>
  <c r="N196" i="9"/>
  <c r="B158" i="10"/>
  <c r="N164" i="9"/>
  <c r="B126" i="10"/>
  <c r="N132" i="9"/>
  <c r="P453" i="9"/>
  <c r="P451" i="9"/>
  <c r="P449" i="9"/>
  <c r="P447" i="9"/>
  <c r="P445" i="9"/>
  <c r="P443" i="9"/>
  <c r="P441" i="9"/>
  <c r="P439" i="9"/>
  <c r="P437" i="9"/>
  <c r="P435" i="9"/>
  <c r="P433" i="9"/>
  <c r="P431" i="9"/>
  <c r="P429" i="9"/>
  <c r="P427" i="9"/>
  <c r="P425" i="9"/>
  <c r="P423" i="9"/>
  <c r="P421" i="9"/>
  <c r="P419" i="9"/>
  <c r="P417" i="9"/>
  <c r="P415" i="9"/>
  <c r="P413" i="9"/>
  <c r="P411" i="9"/>
  <c r="P409" i="9"/>
  <c r="P407" i="9"/>
  <c r="P405" i="9"/>
  <c r="P403" i="9"/>
  <c r="P401" i="9"/>
  <c r="P399" i="9"/>
  <c r="P397" i="9"/>
  <c r="P395" i="9"/>
  <c r="P393" i="9"/>
  <c r="P391" i="9"/>
  <c r="P389" i="9"/>
  <c r="P387" i="9"/>
  <c r="P385" i="9"/>
  <c r="P383" i="9"/>
  <c r="P381" i="9"/>
  <c r="P379" i="9"/>
  <c r="P377" i="9"/>
  <c r="P375" i="9"/>
  <c r="P373" i="9"/>
  <c r="P371" i="9"/>
  <c r="P369" i="9"/>
  <c r="P367" i="9"/>
  <c r="P365" i="9"/>
  <c r="P363" i="9"/>
  <c r="P361" i="9"/>
  <c r="P359" i="9"/>
  <c r="P357" i="9"/>
  <c r="P355" i="9"/>
  <c r="P353" i="9"/>
  <c r="P351" i="9"/>
  <c r="P349" i="9"/>
  <c r="P347" i="9"/>
  <c r="P345" i="9"/>
  <c r="P343" i="9"/>
  <c r="P341" i="9"/>
  <c r="P339" i="9"/>
  <c r="P337" i="9"/>
  <c r="P335" i="9"/>
  <c r="P333" i="9"/>
  <c r="P331" i="9"/>
  <c r="P329" i="9"/>
  <c r="P327" i="9"/>
  <c r="P325" i="9"/>
  <c r="P323" i="9"/>
  <c r="P321" i="9"/>
  <c r="P319" i="9"/>
  <c r="P317" i="9"/>
  <c r="P315" i="9"/>
  <c r="P313" i="9"/>
  <c r="P311" i="9"/>
  <c r="P309" i="9"/>
  <c r="P307" i="9"/>
  <c r="P305" i="9"/>
  <c r="P303" i="9"/>
  <c r="P301" i="9"/>
  <c r="P299" i="9"/>
  <c r="P297" i="9"/>
  <c r="P295" i="9"/>
  <c r="P293" i="9"/>
  <c r="P291" i="9"/>
  <c r="P289" i="9"/>
  <c r="P287" i="9"/>
  <c r="P285" i="9"/>
  <c r="P283" i="9"/>
  <c r="P281" i="9"/>
  <c r="P279" i="9"/>
  <c r="P277" i="9"/>
  <c r="P275" i="9"/>
  <c r="P273" i="9"/>
  <c r="P271" i="9"/>
  <c r="P269" i="9"/>
  <c r="P267" i="9"/>
  <c r="P265" i="9"/>
  <c r="P263" i="9"/>
  <c r="P261" i="9"/>
  <c r="P259" i="9"/>
  <c r="P257" i="9"/>
  <c r="P255" i="9"/>
  <c r="P253" i="9"/>
  <c r="P251" i="9"/>
  <c r="P249" i="9"/>
  <c r="P247" i="9"/>
  <c r="P245" i="9"/>
  <c r="P243" i="9"/>
  <c r="P241" i="9"/>
  <c r="P239" i="9"/>
  <c r="P237" i="9"/>
  <c r="P235" i="9"/>
  <c r="P233" i="9"/>
  <c r="P231" i="9"/>
  <c r="P229" i="9"/>
  <c r="P227" i="9"/>
  <c r="P225" i="9"/>
  <c r="P223" i="9"/>
  <c r="P221" i="9"/>
  <c r="P219" i="9"/>
  <c r="P217" i="9"/>
  <c r="P215" i="9"/>
  <c r="P213" i="9"/>
  <c r="P211" i="9"/>
  <c r="P209" i="9"/>
  <c r="P207" i="9"/>
  <c r="P205" i="9"/>
  <c r="P203" i="9"/>
  <c r="P201" i="9"/>
  <c r="P199" i="9"/>
  <c r="P197" i="9"/>
  <c r="P195" i="9"/>
  <c r="P193" i="9"/>
  <c r="P191" i="9"/>
  <c r="P189" i="9"/>
  <c r="P187" i="9"/>
  <c r="P185" i="9"/>
  <c r="P183" i="9"/>
  <c r="P181" i="9"/>
  <c r="P179" i="9"/>
  <c r="P177" i="9"/>
  <c r="P175" i="9"/>
  <c r="P173" i="9"/>
  <c r="P171" i="9"/>
  <c r="P169" i="9"/>
  <c r="P167" i="9"/>
  <c r="P165" i="9"/>
  <c r="P163" i="9"/>
  <c r="P161" i="9"/>
  <c r="P159" i="9"/>
  <c r="P157" i="9"/>
  <c r="P155" i="9"/>
  <c r="P153" i="9"/>
  <c r="P151" i="9"/>
  <c r="P149" i="9"/>
  <c r="P147" i="9"/>
  <c r="P145" i="9"/>
  <c r="P143" i="9"/>
  <c r="P141" i="9"/>
  <c r="P139" i="9"/>
  <c r="P137" i="9"/>
  <c r="P135" i="9"/>
  <c r="P133" i="9"/>
  <c r="P131" i="9"/>
  <c r="P129" i="9"/>
  <c r="P127" i="9"/>
  <c r="P125" i="9"/>
  <c r="P123" i="9"/>
  <c r="P121" i="9"/>
  <c r="P119" i="9"/>
  <c r="P117" i="9"/>
  <c r="P115" i="9"/>
  <c r="P113" i="9"/>
  <c r="P452" i="9"/>
  <c r="P444" i="9"/>
  <c r="P436" i="9"/>
  <c r="P428" i="9"/>
  <c r="P420" i="9"/>
  <c r="P412" i="9"/>
  <c r="P404" i="9"/>
  <c r="P396" i="9"/>
  <c r="P388" i="9"/>
  <c r="P380" i="9"/>
  <c r="P372" i="9"/>
  <c r="P364" i="9"/>
  <c r="P356" i="9"/>
  <c r="P348" i="9"/>
  <c r="P340" i="9"/>
  <c r="P332" i="9"/>
  <c r="P324" i="9"/>
  <c r="P316" i="9"/>
  <c r="P308" i="9"/>
  <c r="P300" i="9"/>
  <c r="P292" i="9"/>
  <c r="P284" i="9"/>
  <c r="P276" i="9"/>
  <c r="P268" i="9"/>
  <c r="P260" i="9"/>
  <c r="P252" i="9"/>
  <c r="P244" i="9"/>
  <c r="P236" i="9"/>
  <c r="P228" i="9"/>
  <c r="P220" i="9"/>
  <c r="P212" i="9"/>
  <c r="P204" i="9"/>
  <c r="P196" i="9"/>
  <c r="P188" i="9"/>
  <c r="P180" i="9"/>
  <c r="P172" i="9"/>
  <c r="P164" i="9"/>
  <c r="P156" i="9"/>
  <c r="P148" i="9"/>
  <c r="P140" i="9"/>
  <c r="P132" i="9"/>
  <c r="P124" i="9"/>
  <c r="P112" i="9"/>
  <c r="P110" i="9"/>
  <c r="P108" i="9"/>
  <c r="P106" i="9"/>
  <c r="P104" i="9"/>
  <c r="P102" i="9"/>
  <c r="P100" i="9"/>
  <c r="P98" i="9"/>
  <c r="P96" i="9"/>
  <c r="P94" i="9"/>
  <c r="P92" i="9"/>
  <c r="P90" i="9"/>
  <c r="P88" i="9"/>
  <c r="P86" i="9"/>
  <c r="P84" i="9"/>
  <c r="P82" i="9"/>
  <c r="P80" i="9"/>
  <c r="P78" i="9"/>
  <c r="P76" i="9"/>
  <c r="P74" i="9"/>
  <c r="P72" i="9"/>
  <c r="P70" i="9"/>
  <c r="P68" i="9"/>
  <c r="P66" i="9"/>
  <c r="P64" i="9"/>
  <c r="P62" i="9"/>
  <c r="P60" i="9"/>
  <c r="P58" i="9"/>
  <c r="P56" i="9"/>
  <c r="P54" i="9"/>
  <c r="P52" i="9"/>
  <c r="P50" i="9"/>
  <c r="P48" i="9"/>
  <c r="P46" i="9"/>
  <c r="P44" i="9"/>
  <c r="P42" i="9"/>
  <c r="P40" i="9"/>
  <c r="P38" i="9"/>
  <c r="P36" i="9"/>
  <c r="P34" i="9"/>
  <c r="P32" i="9"/>
  <c r="P30" i="9"/>
  <c r="P28" i="9"/>
  <c r="P26" i="9"/>
  <c r="P24" i="9"/>
  <c r="P22" i="9"/>
  <c r="P20" i="9"/>
  <c r="P18" i="9"/>
  <c r="P16" i="9"/>
  <c r="P14" i="9"/>
  <c r="P12" i="9"/>
  <c r="P10" i="9"/>
  <c r="P8" i="9"/>
  <c r="P450" i="9"/>
  <c r="P442" i="9"/>
  <c r="P434" i="9"/>
  <c r="P426" i="9"/>
  <c r="P418" i="9"/>
  <c r="P410" i="9"/>
  <c r="P402" i="9"/>
  <c r="P394" i="9"/>
  <c r="P386" i="9"/>
  <c r="P378" i="9"/>
  <c r="P370" i="9"/>
  <c r="P362" i="9"/>
  <c r="P354" i="9"/>
  <c r="P346" i="9"/>
  <c r="P338" i="9"/>
  <c r="P330" i="9"/>
  <c r="P322" i="9"/>
  <c r="P314" i="9"/>
  <c r="P306" i="9"/>
  <c r="P298" i="9"/>
  <c r="P290" i="9"/>
  <c r="P282" i="9"/>
  <c r="P274" i="9"/>
  <c r="P266" i="9"/>
  <c r="P258" i="9"/>
  <c r="P250" i="9"/>
  <c r="P242" i="9"/>
  <c r="P234" i="9"/>
  <c r="P226" i="9"/>
  <c r="P218" i="9"/>
  <c r="P210" i="9"/>
  <c r="P202" i="9"/>
  <c r="P194" i="9"/>
  <c r="P186" i="9"/>
  <c r="P178" i="9"/>
  <c r="P170" i="9"/>
  <c r="P162" i="9"/>
  <c r="P154" i="9"/>
  <c r="P146" i="9"/>
  <c r="P138" i="9"/>
  <c r="P130" i="9"/>
  <c r="P122" i="9"/>
  <c r="P118" i="9"/>
  <c r="P448" i="9"/>
  <c r="P440" i="9"/>
  <c r="P432" i="9"/>
  <c r="P424" i="9"/>
  <c r="P416" i="9"/>
  <c r="P408" i="9"/>
  <c r="P400" i="9"/>
  <c r="P392" i="9"/>
  <c r="P384" i="9"/>
  <c r="P376" i="9"/>
  <c r="P368" i="9"/>
  <c r="P360" i="9"/>
  <c r="P352" i="9"/>
  <c r="P344" i="9"/>
  <c r="P336" i="9"/>
  <c r="P328" i="9"/>
  <c r="P320" i="9"/>
  <c r="P312" i="9"/>
  <c r="P304" i="9"/>
  <c r="P296" i="9"/>
  <c r="P288" i="9"/>
  <c r="P280" i="9"/>
  <c r="P272" i="9"/>
  <c r="P264" i="9"/>
  <c r="P256" i="9"/>
  <c r="P248" i="9"/>
  <c r="P240" i="9"/>
  <c r="P232" i="9"/>
  <c r="P224" i="9"/>
  <c r="P216" i="9"/>
  <c r="P208" i="9"/>
  <c r="P200" i="9"/>
  <c r="P192" i="9"/>
  <c r="P184" i="9"/>
  <c r="P176" i="9"/>
  <c r="P168" i="9"/>
  <c r="P160" i="9"/>
  <c r="P152" i="9"/>
  <c r="P144" i="9"/>
  <c r="P136" i="9"/>
  <c r="P128" i="9"/>
  <c r="P120" i="9"/>
  <c r="P116" i="9"/>
  <c r="P111" i="9"/>
  <c r="P109" i="9"/>
  <c r="P107" i="9"/>
  <c r="P105" i="9"/>
  <c r="P103" i="9"/>
  <c r="P101" i="9"/>
  <c r="P99" i="9"/>
  <c r="P97" i="9"/>
  <c r="P95" i="9"/>
  <c r="P93" i="9"/>
  <c r="P91" i="9"/>
  <c r="P89" i="9"/>
  <c r="P87" i="9"/>
  <c r="P85" i="9"/>
  <c r="P83" i="9"/>
  <c r="P81" i="9"/>
  <c r="P79" i="9"/>
  <c r="P77" i="9"/>
  <c r="P75" i="9"/>
  <c r="P73" i="9"/>
  <c r="P71" i="9"/>
  <c r="P69" i="9"/>
  <c r="P67" i="9"/>
  <c r="P65" i="9"/>
  <c r="P63" i="9"/>
  <c r="P61" i="9"/>
  <c r="P59" i="9"/>
  <c r="P57" i="9"/>
  <c r="P55" i="9"/>
  <c r="P53" i="9"/>
  <c r="P51" i="9"/>
  <c r="P49" i="9"/>
  <c r="P47" i="9"/>
  <c r="P45" i="9"/>
  <c r="P43" i="9"/>
  <c r="P41" i="9"/>
  <c r="P39" i="9"/>
  <c r="P37" i="9"/>
  <c r="P35" i="9"/>
  <c r="P33" i="9"/>
  <c r="P31" i="9"/>
  <c r="P29" i="9"/>
  <c r="P27" i="9"/>
  <c r="P25" i="9"/>
  <c r="P23" i="9"/>
  <c r="P21" i="9"/>
  <c r="P19" i="9"/>
  <c r="P17" i="9"/>
  <c r="P15" i="9"/>
  <c r="P13" i="9"/>
  <c r="P11" i="9"/>
  <c r="P9" i="9"/>
  <c r="P454" i="9"/>
  <c r="P446" i="9"/>
  <c r="P438" i="9"/>
  <c r="P430" i="9"/>
  <c r="P422" i="9"/>
  <c r="P414" i="9"/>
  <c r="P406" i="9"/>
  <c r="P398" i="9"/>
  <c r="P390" i="9"/>
  <c r="P382" i="9"/>
  <c r="P374" i="9"/>
  <c r="P366" i="9"/>
  <c r="P358" i="9"/>
  <c r="P350" i="9"/>
  <c r="P342" i="9"/>
  <c r="P334" i="9"/>
  <c r="P326" i="9"/>
  <c r="P318" i="9"/>
  <c r="P310" i="9"/>
  <c r="P302" i="9"/>
  <c r="P294" i="9"/>
  <c r="P286" i="9"/>
  <c r="P278" i="9"/>
  <c r="P270" i="9"/>
  <c r="P262" i="9"/>
  <c r="P254" i="9"/>
  <c r="P246" i="9"/>
  <c r="P238" i="9"/>
  <c r="P230" i="9"/>
  <c r="P222" i="9"/>
  <c r="P214" i="9"/>
  <c r="P206" i="9"/>
  <c r="P198" i="9"/>
  <c r="P190" i="9"/>
  <c r="P182" i="9"/>
  <c r="P174" i="9"/>
  <c r="P166" i="9"/>
  <c r="P158" i="9"/>
  <c r="P150" i="9"/>
  <c r="P142" i="9"/>
  <c r="P134" i="9"/>
  <c r="P126" i="9"/>
  <c r="P114" i="9"/>
  <c r="F500" i="11"/>
  <c r="I500" i="11"/>
  <c r="E500" i="11"/>
  <c r="H500" i="11"/>
  <c r="G500" i="11"/>
  <c r="F484" i="11"/>
  <c r="I484" i="11"/>
  <c r="E484" i="11"/>
  <c r="H484" i="11"/>
  <c r="G484" i="11"/>
  <c r="F468" i="11"/>
  <c r="I468" i="11"/>
  <c r="E468" i="11"/>
  <c r="H468" i="11"/>
  <c r="G468" i="11"/>
  <c r="G452" i="11"/>
  <c r="F452" i="11"/>
  <c r="I452" i="11"/>
  <c r="E452" i="11"/>
  <c r="H452" i="11"/>
  <c r="B444" i="10"/>
  <c r="N450" i="9"/>
  <c r="B412" i="10"/>
  <c r="N418" i="9"/>
  <c r="B380" i="10"/>
  <c r="N386" i="9"/>
  <c r="B348" i="10"/>
  <c r="N354" i="9"/>
  <c r="B316" i="10"/>
  <c r="N322" i="9"/>
  <c r="B284" i="10"/>
  <c r="N290" i="9"/>
  <c r="B252" i="10"/>
  <c r="N258" i="9"/>
  <c r="B220" i="10"/>
  <c r="N226" i="9"/>
  <c r="B188" i="10"/>
  <c r="N194" i="9"/>
  <c r="B156" i="10"/>
  <c r="N162" i="9"/>
  <c r="B124" i="10"/>
  <c r="N130" i="9"/>
  <c r="B103" i="10"/>
  <c r="N109" i="9"/>
  <c r="B95" i="10"/>
  <c r="N101" i="9"/>
  <c r="B87" i="10"/>
  <c r="N93" i="9"/>
  <c r="B79" i="10"/>
  <c r="N85" i="9"/>
  <c r="B71" i="10"/>
  <c r="N77" i="9"/>
  <c r="B63" i="10"/>
  <c r="N69" i="9"/>
  <c r="B55" i="10"/>
  <c r="N61" i="9"/>
  <c r="B47" i="10"/>
  <c r="N53" i="9"/>
  <c r="B39" i="10"/>
  <c r="N45" i="9"/>
  <c r="B31" i="10"/>
  <c r="N37" i="9"/>
  <c r="B23" i="10"/>
  <c r="N29" i="9"/>
  <c r="B15" i="10"/>
  <c r="N21" i="9"/>
  <c r="B7" i="10"/>
  <c r="N13" i="9"/>
  <c r="F497" i="11"/>
  <c r="I497" i="11"/>
  <c r="E497" i="11"/>
  <c r="H497" i="11"/>
  <c r="G497" i="11"/>
  <c r="F481" i="11"/>
  <c r="I481" i="11"/>
  <c r="E481" i="11"/>
  <c r="H481" i="11"/>
  <c r="G481" i="11"/>
  <c r="F465" i="11"/>
  <c r="I465" i="11"/>
  <c r="E465" i="11"/>
  <c r="H465" i="11"/>
  <c r="G465" i="11"/>
  <c r="F449" i="11"/>
  <c r="B418" i="10"/>
  <c r="N424" i="9"/>
  <c r="B386" i="10"/>
  <c r="N392" i="9"/>
  <c r="B354" i="10"/>
  <c r="N360" i="9"/>
  <c r="B322" i="10"/>
  <c r="N328" i="9"/>
  <c r="B290" i="10"/>
  <c r="N296" i="9"/>
  <c r="B258" i="10"/>
  <c r="N264" i="9"/>
  <c r="B226" i="10"/>
  <c r="N232" i="9"/>
  <c r="B194" i="10"/>
  <c r="N200" i="9"/>
  <c r="B162" i="10"/>
  <c r="N168" i="9"/>
  <c r="B130" i="10"/>
  <c r="N136" i="9"/>
  <c r="B446" i="11"/>
  <c r="K446" i="10"/>
  <c r="O446" i="10" s="1"/>
  <c r="E446" i="10"/>
  <c r="A446" i="10"/>
  <c r="L446" i="10"/>
  <c r="F197" i="22" l="1"/>
  <c r="J69" i="22"/>
  <c r="J287" i="22"/>
  <c r="J277" i="22"/>
  <c r="P277" i="22" s="1"/>
  <c r="J99" i="22"/>
  <c r="P99" i="22" s="1"/>
  <c r="F205" i="22"/>
  <c r="G205" i="22" s="1"/>
  <c r="R205" i="22" s="1"/>
  <c r="J325" i="22"/>
  <c r="H449" i="11"/>
  <c r="G449" i="11"/>
  <c r="G482" i="11"/>
  <c r="F482" i="11"/>
  <c r="I464" i="11"/>
  <c r="H496" i="11"/>
  <c r="G467" i="11"/>
  <c r="F467" i="11"/>
  <c r="E463" i="11"/>
  <c r="P513" i="10"/>
  <c r="I461" i="10"/>
  <c r="J461" i="10" s="1"/>
  <c r="P461" i="10" s="1"/>
  <c r="I543" i="10"/>
  <c r="J543" i="10" s="1"/>
  <c r="H374" i="18"/>
  <c r="I374" i="18" s="1"/>
  <c r="H329" i="18"/>
  <c r="I329" i="18" s="1"/>
  <c r="O202" i="18"/>
  <c r="H147" i="18"/>
  <c r="I147" i="18" s="1"/>
  <c r="F147" i="18" s="1"/>
  <c r="H78" i="18"/>
  <c r="I78" i="18" s="1"/>
  <c r="J78" i="18" s="1"/>
  <c r="H199" i="18"/>
  <c r="I199" i="18" s="1"/>
  <c r="H28" i="18"/>
  <c r="I28" i="18" s="1"/>
  <c r="H311" i="18"/>
  <c r="I311" i="18" s="1"/>
  <c r="J311" i="18" s="1"/>
  <c r="P311" i="18" s="1"/>
  <c r="O83" i="18"/>
  <c r="O32" i="18"/>
  <c r="O184" i="22"/>
  <c r="O92" i="22"/>
  <c r="H370" i="22"/>
  <c r="I370" i="22" s="1"/>
  <c r="J370" i="22" s="1"/>
  <c r="P370" i="22" s="1"/>
  <c r="H388" i="22"/>
  <c r="I388" i="22" s="1"/>
  <c r="J388" i="22" s="1"/>
  <c r="P388" i="22" s="1"/>
  <c r="O416" i="22"/>
  <c r="H390" i="22"/>
  <c r="I390" i="22" s="1"/>
  <c r="J390" i="22" s="1"/>
  <c r="P390" i="22" s="1"/>
  <c r="H424" i="22"/>
  <c r="I424" i="22" s="1"/>
  <c r="F424" i="22" s="1"/>
  <c r="G424" i="22" s="1"/>
  <c r="R424" i="22" s="1"/>
  <c r="O429" i="22"/>
  <c r="O284" i="22"/>
  <c r="H16" i="22"/>
  <c r="I16" i="22" s="1"/>
  <c r="J16" i="22" s="1"/>
  <c r="P16" i="22" s="1"/>
  <c r="H324" i="22"/>
  <c r="I324" i="22" s="1"/>
  <c r="J324" i="22" s="1"/>
  <c r="P324" i="22" s="1"/>
  <c r="H338" i="22"/>
  <c r="I338" i="22" s="1"/>
  <c r="F338" i="22" s="1"/>
  <c r="O306" i="22"/>
  <c r="H32" i="22"/>
  <c r="I32" i="22" s="1"/>
  <c r="F32" i="22" s="1"/>
  <c r="G32" i="22" s="1"/>
  <c r="R32" i="22" s="1"/>
  <c r="O419" i="22"/>
  <c r="H419" i="22"/>
  <c r="I419" i="22" s="1"/>
  <c r="O163" i="22"/>
  <c r="H163" i="22"/>
  <c r="I163" i="22" s="1"/>
  <c r="H482" i="11"/>
  <c r="G464" i="11"/>
  <c r="F464" i="11"/>
  <c r="I496" i="11"/>
  <c r="H467" i="11"/>
  <c r="I463" i="11"/>
  <c r="I479" i="10"/>
  <c r="J479" i="10" s="1"/>
  <c r="H229" i="18"/>
  <c r="I229" i="18" s="1"/>
  <c r="J229" i="18" s="1"/>
  <c r="P229" i="18" s="1"/>
  <c r="H328" i="18"/>
  <c r="I328" i="18" s="1"/>
  <c r="H144" i="18"/>
  <c r="I144" i="18" s="1"/>
  <c r="O58" i="18"/>
  <c r="H294" i="18"/>
  <c r="I294" i="18" s="1"/>
  <c r="J294" i="18" s="1"/>
  <c r="O161" i="18"/>
  <c r="O270" i="22"/>
  <c r="P293" i="22"/>
  <c r="O325" i="22"/>
  <c r="P325" i="22" s="1"/>
  <c r="O23" i="22"/>
  <c r="H23" i="22"/>
  <c r="I23" i="22" s="1"/>
  <c r="H369" i="22"/>
  <c r="I369" i="22" s="1"/>
  <c r="O369" i="22"/>
  <c r="H316" i="18"/>
  <c r="I316" i="18" s="1"/>
  <c r="O327" i="18"/>
  <c r="E449" i="11"/>
  <c r="G463" i="11"/>
  <c r="I475" i="10"/>
  <c r="J475" i="10" s="1"/>
  <c r="P475" i="10" s="1"/>
  <c r="I493" i="10"/>
  <c r="J493" i="10" s="1"/>
  <c r="I548" i="10"/>
  <c r="J548" i="10" s="1"/>
  <c r="I559" i="10"/>
  <c r="J559" i="10" s="1"/>
  <c r="I495" i="10"/>
  <c r="J495" i="10" s="1"/>
  <c r="O240" i="18"/>
  <c r="O112" i="18"/>
  <c r="O364" i="18"/>
  <c r="O55" i="18"/>
  <c r="O113" i="18"/>
  <c r="H118" i="18"/>
  <c r="I118" i="18" s="1"/>
  <c r="H396" i="18"/>
  <c r="I396" i="18" s="1"/>
  <c r="F396" i="18" s="1"/>
  <c r="H142" i="18"/>
  <c r="I142" i="18" s="1"/>
  <c r="J142" i="18" s="1"/>
  <c r="H379" i="18"/>
  <c r="I379" i="18" s="1"/>
  <c r="H172" i="18"/>
  <c r="I172" i="18" s="1"/>
  <c r="O338" i="18"/>
  <c r="P338" i="18" s="1"/>
  <c r="H126" i="22"/>
  <c r="I126" i="22" s="1"/>
  <c r="J126" i="22" s="1"/>
  <c r="P126" i="22" s="1"/>
  <c r="O70" i="22"/>
  <c r="O60" i="22"/>
  <c r="O148" i="22"/>
  <c r="H26" i="22"/>
  <c r="I26" i="22" s="1"/>
  <c r="J26" i="22" s="1"/>
  <c r="P26" i="22" s="1"/>
  <c r="H52" i="22"/>
  <c r="I52" i="22" s="1"/>
  <c r="F52" i="22" s="1"/>
  <c r="H304" i="22"/>
  <c r="I304" i="22" s="1"/>
  <c r="J304" i="22" s="1"/>
  <c r="P304" i="22" s="1"/>
  <c r="H420" i="22"/>
  <c r="I420" i="22" s="1"/>
  <c r="J420" i="22" s="1"/>
  <c r="P420" i="22" s="1"/>
  <c r="O164" i="22"/>
  <c r="H171" i="22"/>
  <c r="I171" i="22" s="1"/>
  <c r="J171" i="22" s="1"/>
  <c r="P171" i="22" s="1"/>
  <c r="H339" i="22"/>
  <c r="I339" i="22" s="1"/>
  <c r="F339" i="22" s="1"/>
  <c r="G339" i="22" s="1"/>
  <c r="R339" i="22" s="1"/>
  <c r="F163" i="23"/>
  <c r="E163" i="23" s="1"/>
  <c r="H163" i="23" s="1"/>
  <c r="J163" i="23"/>
  <c r="G163" i="23"/>
  <c r="G23" i="23"/>
  <c r="F23" i="23"/>
  <c r="E23" i="23" s="1"/>
  <c r="I23" i="23" s="1"/>
  <c r="G419" i="23"/>
  <c r="J419" i="23"/>
  <c r="F419" i="23"/>
  <c r="E419" i="23" s="1"/>
  <c r="I419" i="23" s="1"/>
  <c r="H313" i="22"/>
  <c r="I313" i="22" s="1"/>
  <c r="P477" i="10"/>
  <c r="P514" i="10"/>
  <c r="AD18" i="22"/>
  <c r="AC18" i="22" s="1"/>
  <c r="AA18" i="22" s="1"/>
  <c r="AB18" i="22" s="1"/>
  <c r="AD13" i="22"/>
  <c r="AC13" i="22" s="1"/>
  <c r="AA13" i="22" s="1"/>
  <c r="AB13" i="22" s="1"/>
  <c r="AD7" i="22"/>
  <c r="AC7" i="22" s="1"/>
  <c r="AA7" i="22" s="1"/>
  <c r="AB7" i="22" s="1"/>
  <c r="M403" i="22"/>
  <c r="N403" i="22" s="1"/>
  <c r="H347" i="23"/>
  <c r="I267" i="23"/>
  <c r="M147" i="22"/>
  <c r="N147" i="22" s="1"/>
  <c r="H11" i="23"/>
  <c r="J11" i="23" s="1"/>
  <c r="H275" i="23"/>
  <c r="H291" i="23"/>
  <c r="P69" i="22"/>
  <c r="H331" i="23"/>
  <c r="J111" i="22"/>
  <c r="P111" i="22" s="1"/>
  <c r="M63" i="22"/>
  <c r="N63" i="22" s="1"/>
  <c r="I187" i="23"/>
  <c r="H155" i="23"/>
  <c r="P109" i="22"/>
  <c r="I115" i="23"/>
  <c r="I183" i="23"/>
  <c r="J201" i="22"/>
  <c r="P201" i="22" s="1"/>
  <c r="P49" i="22"/>
  <c r="H423" i="23"/>
  <c r="P301" i="22"/>
  <c r="F401" i="22"/>
  <c r="G401" i="22" s="1"/>
  <c r="R401" i="22" s="1"/>
  <c r="H151" i="23"/>
  <c r="P77" i="22"/>
  <c r="J265" i="22"/>
  <c r="P265" i="22" s="1"/>
  <c r="P367" i="22"/>
  <c r="H311" i="23"/>
  <c r="H103" i="23"/>
  <c r="M21" i="22"/>
  <c r="N21" i="22" s="1"/>
  <c r="I57" i="23"/>
  <c r="H439" i="23"/>
  <c r="J296" i="22"/>
  <c r="J145" i="22"/>
  <c r="P145" i="22" s="1"/>
  <c r="J41" i="22"/>
  <c r="P41" i="22" s="1"/>
  <c r="P29" i="22"/>
  <c r="I283" i="23"/>
  <c r="H119" i="23"/>
  <c r="M133" i="22"/>
  <c r="N133" i="22" s="1"/>
  <c r="P161" i="22"/>
  <c r="P45" i="22"/>
  <c r="P405" i="22"/>
  <c r="P13" i="22"/>
  <c r="P205" i="22"/>
  <c r="H59" i="23"/>
  <c r="J59" i="23" s="1"/>
  <c r="P413" i="22"/>
  <c r="P327" i="22"/>
  <c r="I403" i="23"/>
  <c r="P237" i="22"/>
  <c r="H87" i="23"/>
  <c r="J87" i="23" s="1"/>
  <c r="P261" i="22"/>
  <c r="P349" i="22"/>
  <c r="M243" i="22"/>
  <c r="N243" i="22" s="1"/>
  <c r="P157" i="22"/>
  <c r="P33" i="22"/>
  <c r="P393" i="22"/>
  <c r="H107" i="23"/>
  <c r="I285" i="23"/>
  <c r="M127" i="22"/>
  <c r="N127" i="22" s="1"/>
  <c r="M315" i="22"/>
  <c r="N315" i="22" s="1"/>
  <c r="I227" i="23"/>
  <c r="I323" i="23"/>
  <c r="J222" i="22"/>
  <c r="H303" i="23"/>
  <c r="I35" i="23"/>
  <c r="F121" i="22"/>
  <c r="G121" i="22" s="1"/>
  <c r="R121" i="22" s="1"/>
  <c r="F281" i="22"/>
  <c r="G281" i="22" s="1"/>
  <c r="R281" i="22" s="1"/>
  <c r="H249" i="23"/>
  <c r="H47" i="23"/>
  <c r="J47" i="23" s="1"/>
  <c r="M199" i="22"/>
  <c r="N199" i="22" s="1"/>
  <c r="H27" i="23"/>
  <c r="J27" i="23" s="1"/>
  <c r="F189" i="22"/>
  <c r="G189" i="22" s="1"/>
  <c r="R189" i="22" s="1"/>
  <c r="I39" i="23"/>
  <c r="H279" i="23"/>
  <c r="H71" i="23"/>
  <c r="J71" i="23" s="1"/>
  <c r="I95" i="23"/>
  <c r="I247" i="23"/>
  <c r="H443" i="23"/>
  <c r="H379" i="23"/>
  <c r="I407" i="23"/>
  <c r="H31" i="23"/>
  <c r="J31" i="23" s="1"/>
  <c r="H315" i="23"/>
  <c r="H391" i="23"/>
  <c r="I199" i="23"/>
  <c r="H427" i="23"/>
  <c r="I357" i="23"/>
  <c r="J409" i="22"/>
  <c r="P409" i="22" s="1"/>
  <c r="M435" i="22"/>
  <c r="N435" i="22" s="1"/>
  <c r="M355" i="22"/>
  <c r="N355" i="22" s="1"/>
  <c r="G57" i="22"/>
  <c r="R57" i="22" s="1"/>
  <c r="M391" i="22"/>
  <c r="N391" i="22" s="1"/>
  <c r="J136" i="22"/>
  <c r="H135" i="23"/>
  <c r="M283" i="22"/>
  <c r="N283" i="22" s="1"/>
  <c r="H195" i="23"/>
  <c r="I65" i="23"/>
  <c r="F321" i="22"/>
  <c r="G321" i="22" s="1"/>
  <c r="R321" i="22" s="1"/>
  <c r="H231" i="23"/>
  <c r="F289" i="22"/>
  <c r="G289" i="22" s="1"/>
  <c r="R289" i="22" s="1"/>
  <c r="I15" i="23"/>
  <c r="P73" i="22"/>
  <c r="P335" i="22"/>
  <c r="P303" i="22"/>
  <c r="F191" i="22"/>
  <c r="G191" i="22" s="1"/>
  <c r="R191" i="22" s="1"/>
  <c r="H343" i="23"/>
  <c r="H251" i="23"/>
  <c r="M407" i="22"/>
  <c r="N407" i="22" s="1"/>
  <c r="P21" i="22"/>
  <c r="H371" i="23"/>
  <c r="M101" i="22"/>
  <c r="N101" i="22" s="1"/>
  <c r="H219" i="23"/>
  <c r="J131" i="22"/>
  <c r="P131" i="22" s="1"/>
  <c r="H235" i="23"/>
  <c r="F266" i="22"/>
  <c r="G266" i="22" s="1"/>
  <c r="R266" i="22" s="1"/>
  <c r="M359" i="22"/>
  <c r="N359" i="22" s="1"/>
  <c r="J158" i="22"/>
  <c r="I229" i="23"/>
  <c r="M439" i="22"/>
  <c r="N439" i="22" s="1"/>
  <c r="H299" i="23"/>
  <c r="P223" i="22"/>
  <c r="H93" i="23"/>
  <c r="J93" i="23" s="1"/>
  <c r="I93" i="23"/>
  <c r="H117" i="23"/>
  <c r="I117" i="23"/>
  <c r="I349" i="23"/>
  <c r="H349" i="23"/>
  <c r="I245" i="23"/>
  <c r="H245" i="23"/>
  <c r="H241" i="23"/>
  <c r="I241" i="23"/>
  <c r="G154" i="22"/>
  <c r="R154" i="22" s="1"/>
  <c r="I365" i="23"/>
  <c r="H365" i="23"/>
  <c r="H157" i="23"/>
  <c r="I157" i="23"/>
  <c r="P429" i="22"/>
  <c r="O75" i="22"/>
  <c r="H75" i="22"/>
  <c r="I75" i="22" s="1"/>
  <c r="H211" i="22"/>
  <c r="I211" i="22" s="1"/>
  <c r="O211" i="22"/>
  <c r="O202" i="22"/>
  <c r="O74" i="22"/>
  <c r="H236" i="22"/>
  <c r="I236" i="22" s="1"/>
  <c r="F236" i="22" s="1"/>
  <c r="G236" i="22" s="1"/>
  <c r="R236" i="22" s="1"/>
  <c r="O128" i="22"/>
  <c r="H220" i="22"/>
  <c r="I220" i="22" s="1"/>
  <c r="F220" i="22" s="1"/>
  <c r="H42" i="22"/>
  <c r="I42" i="22" s="1"/>
  <c r="F42" i="22" s="1"/>
  <c r="G42" i="22" s="1"/>
  <c r="R42" i="22" s="1"/>
  <c r="P143" i="22"/>
  <c r="J415" i="22"/>
  <c r="P415" i="22" s="1"/>
  <c r="H448" i="22"/>
  <c r="I448" i="22" s="1"/>
  <c r="J448" i="22" s="1"/>
  <c r="P448" i="22" s="1"/>
  <c r="O64" i="22"/>
  <c r="P64" i="22" s="1"/>
  <c r="F137" i="22"/>
  <c r="G137" i="22" s="1"/>
  <c r="R137" i="22" s="1"/>
  <c r="F173" i="22"/>
  <c r="G173" i="22" s="1"/>
  <c r="R173" i="22" s="1"/>
  <c r="M227" i="22"/>
  <c r="N227" i="22" s="1"/>
  <c r="J55" i="22"/>
  <c r="P55" i="22" s="1"/>
  <c r="F55" i="22"/>
  <c r="O332" i="22"/>
  <c r="I293" i="23"/>
  <c r="M59" i="22"/>
  <c r="N59" i="22" s="1"/>
  <c r="O46" i="22"/>
  <c r="H412" i="22"/>
  <c r="I412" i="22" s="1"/>
  <c r="F412" i="22" s="1"/>
  <c r="H358" i="22"/>
  <c r="I358" i="22" s="1"/>
  <c r="F358" i="22" s="1"/>
  <c r="O86" i="22"/>
  <c r="O78" i="22"/>
  <c r="I289" i="23"/>
  <c r="T9" i="22"/>
  <c r="F25" i="23"/>
  <c r="E25" i="23" s="1"/>
  <c r="H25" i="23" s="1"/>
  <c r="J25" i="23" s="1"/>
  <c r="H298" i="22"/>
  <c r="I298" i="22" s="1"/>
  <c r="F298" i="22" s="1"/>
  <c r="P345" i="22"/>
  <c r="H398" i="22"/>
  <c r="I398" i="22" s="1"/>
  <c r="J398" i="22" s="1"/>
  <c r="P398" i="22" s="1"/>
  <c r="H14" i="22"/>
  <c r="I14" i="22" s="1"/>
  <c r="O182" i="22"/>
  <c r="H428" i="22"/>
  <c r="I428" i="22" s="1"/>
  <c r="F428" i="22" s="1"/>
  <c r="O380" i="22"/>
  <c r="O106" i="22"/>
  <c r="H342" i="22"/>
  <c r="I342" i="22" s="1"/>
  <c r="F342" i="22" s="1"/>
  <c r="F217" i="22"/>
  <c r="G217" i="22" s="1"/>
  <c r="R217" i="22" s="1"/>
  <c r="P377" i="22"/>
  <c r="P165" i="22"/>
  <c r="P113" i="22"/>
  <c r="P399" i="22"/>
  <c r="J7" i="22"/>
  <c r="G171" i="23"/>
  <c r="F171" i="23"/>
  <c r="E171" i="23" s="1"/>
  <c r="J171" i="23"/>
  <c r="J339" i="23"/>
  <c r="G339" i="23"/>
  <c r="F339" i="23"/>
  <c r="E339" i="23" s="1"/>
  <c r="H339" i="23" s="1"/>
  <c r="F223" i="22"/>
  <c r="G7" i="22"/>
  <c r="R7" i="22" s="1"/>
  <c r="P43" i="22"/>
  <c r="O396" i="22"/>
  <c r="O152" i="22"/>
  <c r="O259" i="22"/>
  <c r="H259" i="22"/>
  <c r="I259" i="22" s="1"/>
  <c r="F43" i="22"/>
  <c r="G43" i="22" s="1"/>
  <c r="R43" i="22" s="1"/>
  <c r="O144" i="22"/>
  <c r="H352" i="22"/>
  <c r="I352" i="22" s="1"/>
  <c r="J352" i="22" s="1"/>
  <c r="P352" i="22" s="1"/>
  <c r="H276" i="22"/>
  <c r="I276" i="22" s="1"/>
  <c r="F276" i="22" s="1"/>
  <c r="O340" i="22"/>
  <c r="M327" i="22"/>
  <c r="N327" i="22" s="1"/>
  <c r="O142" i="22"/>
  <c r="P142" i="22" s="1"/>
  <c r="O62" i="22"/>
  <c r="O124" i="22"/>
  <c r="O36" i="22"/>
  <c r="J239" i="22"/>
  <c r="P239" i="22" s="1"/>
  <c r="F149" i="22"/>
  <c r="G149" i="22" s="1"/>
  <c r="R149" i="22" s="1"/>
  <c r="P257" i="22"/>
  <c r="F429" i="22"/>
  <c r="G429" i="22" s="1"/>
  <c r="R429" i="22" s="1"/>
  <c r="P431" i="22"/>
  <c r="J273" i="22"/>
  <c r="P273" i="22" s="1"/>
  <c r="M181" i="22"/>
  <c r="N181" i="22" s="1"/>
  <c r="P433" i="22"/>
  <c r="P25" i="22"/>
  <c r="O129" i="22"/>
  <c r="G43" i="23"/>
  <c r="F43" i="23"/>
  <c r="E43" i="23" s="1"/>
  <c r="I43" i="23" s="1"/>
  <c r="O85" i="22"/>
  <c r="H85" i="22"/>
  <c r="I85" i="22" s="1"/>
  <c r="M25" i="22"/>
  <c r="N25" i="22" s="1"/>
  <c r="G219" i="22"/>
  <c r="R219" i="22" s="1"/>
  <c r="O22" i="22"/>
  <c r="G75" i="23"/>
  <c r="F75" i="23"/>
  <c r="E75" i="23" s="1"/>
  <c r="F223" i="23"/>
  <c r="E223" i="23" s="1"/>
  <c r="H223" i="23" s="1"/>
  <c r="G223" i="23"/>
  <c r="J223" i="23"/>
  <c r="I141" i="23"/>
  <c r="H336" i="22"/>
  <c r="I336" i="22" s="1"/>
  <c r="J336" i="22" s="1"/>
  <c r="P336" i="22" s="1"/>
  <c r="P381" i="22"/>
  <c r="P153" i="22"/>
  <c r="F306" i="22"/>
  <c r="G306" i="22" s="1"/>
  <c r="R306" i="22" s="1"/>
  <c r="J447" i="22"/>
  <c r="P447" i="22" s="1"/>
  <c r="F159" i="22"/>
  <c r="G159" i="22" s="1"/>
  <c r="R159" i="22" s="1"/>
  <c r="J259" i="23"/>
  <c r="F259" i="23"/>
  <c r="E259" i="23" s="1"/>
  <c r="H259" i="23" s="1"/>
  <c r="G259" i="23"/>
  <c r="H37" i="22"/>
  <c r="I37" i="22" s="1"/>
  <c r="O5" i="22"/>
  <c r="H5" i="22"/>
  <c r="I5" i="22" s="1"/>
  <c r="F55" i="23"/>
  <c r="E55" i="23" s="1"/>
  <c r="G55" i="23"/>
  <c r="O7" i="22"/>
  <c r="G85" i="23"/>
  <c r="F85" i="23"/>
  <c r="E85" i="23" s="1"/>
  <c r="I85" i="23" s="1"/>
  <c r="F387" i="22"/>
  <c r="J387" i="22"/>
  <c r="P387" i="22" s="1"/>
  <c r="F129" i="23"/>
  <c r="E129" i="23" s="1"/>
  <c r="G129" i="23"/>
  <c r="J129" i="23"/>
  <c r="H383" i="23"/>
  <c r="F37" i="23"/>
  <c r="E37" i="23" s="1"/>
  <c r="I37" i="23" s="1"/>
  <c r="G37" i="23"/>
  <c r="G211" i="23"/>
  <c r="J211" i="23"/>
  <c r="F211" i="23"/>
  <c r="E211" i="23" s="1"/>
  <c r="F129" i="22"/>
  <c r="G129" i="22" s="1"/>
  <c r="R129" i="22" s="1"/>
  <c r="J129" i="22"/>
  <c r="M295" i="22"/>
  <c r="N295" i="22" s="1"/>
  <c r="AE2" i="22"/>
  <c r="AF2" i="22" s="1"/>
  <c r="H10" i="22"/>
  <c r="I10" i="22" s="1"/>
  <c r="F10" i="22" s="1"/>
  <c r="H38" i="22"/>
  <c r="I38" i="22" s="1"/>
  <c r="J38" i="22" s="1"/>
  <c r="P38" i="22" s="1"/>
  <c r="H242" i="22"/>
  <c r="I242" i="22" s="1"/>
  <c r="J242" i="22" s="1"/>
  <c r="P242" i="22" s="1"/>
  <c r="O378" i="22"/>
  <c r="P378" i="22" s="1"/>
  <c r="O170" i="22"/>
  <c r="I41" i="23"/>
  <c r="O120" i="22"/>
  <c r="P120" i="22" s="1"/>
  <c r="M95" i="22"/>
  <c r="N95" i="22" s="1"/>
  <c r="H185" i="23"/>
  <c r="H200" i="22"/>
  <c r="I200" i="22" s="1"/>
  <c r="J200" i="22" s="1"/>
  <c r="P200" i="22" s="1"/>
  <c r="J71" i="22"/>
  <c r="P71" i="22" s="1"/>
  <c r="F71" i="22"/>
  <c r="G7" i="23"/>
  <c r="F7" i="23"/>
  <c r="E7" i="23" s="1"/>
  <c r="F387" i="23"/>
  <c r="E387" i="23" s="1"/>
  <c r="I387" i="23" s="1"/>
  <c r="J387" i="23"/>
  <c r="G387" i="23"/>
  <c r="G35" i="22"/>
  <c r="R35" i="22" s="1"/>
  <c r="J250" i="22"/>
  <c r="F250" i="22"/>
  <c r="G250" i="22" s="1"/>
  <c r="R250" i="22" s="1"/>
  <c r="H442" i="22"/>
  <c r="I442" i="22" s="1"/>
  <c r="J442" i="22" s="1"/>
  <c r="O442" i="22"/>
  <c r="O312" i="22"/>
  <c r="H312" i="22"/>
  <c r="I312" i="22" s="1"/>
  <c r="F332" i="22"/>
  <c r="G332" i="22" s="1"/>
  <c r="J332" i="22"/>
  <c r="I165" i="23"/>
  <c r="H165" i="23"/>
  <c r="J24" i="22"/>
  <c r="F24" i="22"/>
  <c r="G24" i="22" s="1"/>
  <c r="R24" i="22" s="1"/>
  <c r="O54" i="22"/>
  <c r="H54" i="22"/>
  <c r="I54" i="22" s="1"/>
  <c r="J376" i="22"/>
  <c r="P376" i="22" s="1"/>
  <c r="F376" i="22"/>
  <c r="G376" i="22" s="1"/>
  <c r="R376" i="22" s="1"/>
  <c r="O350" i="22"/>
  <c r="O50" i="22"/>
  <c r="H50" i="22"/>
  <c r="I50" i="22" s="1"/>
  <c r="F50" i="22" s="1"/>
  <c r="G50" i="22" s="1"/>
  <c r="R50" i="22" s="1"/>
  <c r="J319" i="22"/>
  <c r="P319" i="22" s="1"/>
  <c r="O40" i="22"/>
  <c r="H40" i="22"/>
  <c r="I40" i="22" s="1"/>
  <c r="J40" i="22" s="1"/>
  <c r="H302" i="22"/>
  <c r="I302" i="22" s="1"/>
  <c r="F302" i="22" s="1"/>
  <c r="O302" i="22"/>
  <c r="M135" i="22"/>
  <c r="N135" i="22" s="1"/>
  <c r="I201" i="23"/>
  <c r="H201" i="23"/>
  <c r="O28" i="22"/>
  <c r="H28" i="22"/>
  <c r="I28" i="22" s="1"/>
  <c r="F28" i="22" s="1"/>
  <c r="H333" i="23"/>
  <c r="I333" i="23"/>
  <c r="R311" i="22"/>
  <c r="M311" i="22"/>
  <c r="N311" i="22" s="1"/>
  <c r="I145" i="23"/>
  <c r="H394" i="22"/>
  <c r="I394" i="22" s="1"/>
  <c r="J394" i="22" s="1"/>
  <c r="O394" i="22"/>
  <c r="H400" i="22"/>
  <c r="I400" i="22" s="1"/>
  <c r="F400" i="22" s="1"/>
  <c r="G400" i="22" s="1"/>
  <c r="R400" i="22" s="1"/>
  <c r="O400" i="22"/>
  <c r="J328" i="22"/>
  <c r="F328" i="22"/>
  <c r="G328" i="22" s="1"/>
  <c r="R328" i="22" s="1"/>
  <c r="R371" i="22"/>
  <c r="M371" i="22"/>
  <c r="N371" i="22" s="1"/>
  <c r="O30" i="22"/>
  <c r="H30" i="22"/>
  <c r="I30" i="22" s="1"/>
  <c r="J30" i="22" s="1"/>
  <c r="R379" i="22"/>
  <c r="M379" i="22"/>
  <c r="N379" i="22" s="1"/>
  <c r="I281" i="23"/>
  <c r="H281" i="23"/>
  <c r="I337" i="23"/>
  <c r="H337" i="23"/>
  <c r="H393" i="23"/>
  <c r="I393" i="23"/>
  <c r="J360" i="22"/>
  <c r="F360" i="22"/>
  <c r="G360" i="22" s="1"/>
  <c r="H318" i="22"/>
  <c r="I318" i="22" s="1"/>
  <c r="J318" i="22" s="1"/>
  <c r="O318" i="22"/>
  <c r="H2" i="22"/>
  <c r="I2" i="22" s="1"/>
  <c r="F2" i="22" s="1"/>
  <c r="O2" i="22"/>
  <c r="O444" i="22"/>
  <c r="H444" i="22"/>
  <c r="I444" i="22" s="1"/>
  <c r="H116" i="22"/>
  <c r="I116" i="22" s="1"/>
  <c r="F116" i="22" s="1"/>
  <c r="O116" i="22"/>
  <c r="I361" i="23"/>
  <c r="H361" i="23"/>
  <c r="J385" i="22"/>
  <c r="P385" i="22" s="1"/>
  <c r="F385" i="22"/>
  <c r="H111" i="23"/>
  <c r="I111" i="23"/>
  <c r="I217" i="23"/>
  <c r="H217" i="23"/>
  <c r="H189" i="23"/>
  <c r="I189" i="23"/>
  <c r="I373" i="23"/>
  <c r="H373" i="23"/>
  <c r="F284" i="22"/>
  <c r="G284" i="22" s="1"/>
  <c r="J284" i="22"/>
  <c r="P284" i="22" s="1"/>
  <c r="F386" i="22"/>
  <c r="G386" i="22" s="1"/>
  <c r="R386" i="22" s="1"/>
  <c r="J386" i="22"/>
  <c r="P386" i="22" s="1"/>
  <c r="P105" i="22"/>
  <c r="O160" i="22"/>
  <c r="H160" i="22"/>
  <c r="I160" i="22" s="1"/>
  <c r="F160" i="22" s="1"/>
  <c r="G160" i="22" s="1"/>
  <c r="R160" i="22" s="1"/>
  <c r="I197" i="23"/>
  <c r="H197" i="23"/>
  <c r="O348" i="22"/>
  <c r="H348" i="22"/>
  <c r="I348" i="22" s="1"/>
  <c r="J348" i="22" s="1"/>
  <c r="R31" i="22"/>
  <c r="M31" i="22"/>
  <c r="N31" i="22" s="1"/>
  <c r="I193" i="23"/>
  <c r="H193" i="23"/>
  <c r="H262" i="22"/>
  <c r="I262" i="22" s="1"/>
  <c r="F262" i="22" s="1"/>
  <c r="G262" i="22" s="1"/>
  <c r="R262" i="22" s="1"/>
  <c r="O262" i="22"/>
  <c r="O360" i="22"/>
  <c r="O226" i="22"/>
  <c r="O316" i="22"/>
  <c r="H316" i="22"/>
  <c r="I316" i="22" s="1"/>
  <c r="F316" i="22" s="1"/>
  <c r="G316" i="22" s="1"/>
  <c r="R316" i="22" s="1"/>
  <c r="I321" i="23"/>
  <c r="R265" i="22"/>
  <c r="M265" i="22"/>
  <c r="N265" i="22" s="1"/>
  <c r="F437" i="22"/>
  <c r="J437" i="22"/>
  <c r="P437" i="22" s="1"/>
  <c r="O18" i="22"/>
  <c r="H18" i="22"/>
  <c r="I18" i="22" s="1"/>
  <c r="J18" i="22" s="1"/>
  <c r="I319" i="23"/>
  <c r="H319" i="23"/>
  <c r="H209" i="23"/>
  <c r="I209" i="23"/>
  <c r="H232" i="22"/>
  <c r="I232" i="22" s="1"/>
  <c r="F232" i="22" s="1"/>
  <c r="G232" i="22" s="1"/>
  <c r="R232" i="22" s="1"/>
  <c r="O232" i="22"/>
  <c r="AE11" i="22"/>
  <c r="H313" i="23"/>
  <c r="J60" i="22"/>
  <c r="P60" i="22" s="1"/>
  <c r="F60" i="22"/>
  <c r="G60" i="22" s="1"/>
  <c r="R60" i="22" s="1"/>
  <c r="F426" i="22"/>
  <c r="G426" i="22" s="1"/>
  <c r="R426" i="22" s="1"/>
  <c r="J426" i="22"/>
  <c r="H326" i="22"/>
  <c r="I326" i="22" s="1"/>
  <c r="F326" i="22" s="1"/>
  <c r="O326" i="22"/>
  <c r="I317" i="23"/>
  <c r="I399" i="23"/>
  <c r="H399" i="23"/>
  <c r="O328" i="22"/>
  <c r="P67" i="22"/>
  <c r="M115" i="22"/>
  <c r="N115" i="22" s="1"/>
  <c r="J406" i="22"/>
  <c r="M215" i="22"/>
  <c r="N215" i="22" s="1"/>
  <c r="P333" i="22"/>
  <c r="O66" i="22"/>
  <c r="H206" i="22"/>
  <c r="I206" i="22" s="1"/>
  <c r="F206" i="22" s="1"/>
  <c r="O130" i="22"/>
  <c r="P130" i="22" s="1"/>
  <c r="O426" i="22"/>
  <c r="M83" i="22"/>
  <c r="N83" i="22" s="1"/>
  <c r="H246" i="22"/>
  <c r="I246" i="22" s="1"/>
  <c r="F246" i="22" s="1"/>
  <c r="G246" i="22" s="1"/>
  <c r="R246" i="22" s="1"/>
  <c r="O372" i="22"/>
  <c r="J68" i="22"/>
  <c r="Z27" i="22"/>
  <c r="O192" i="22"/>
  <c r="P305" i="22"/>
  <c r="O418" i="22"/>
  <c r="M179" i="22"/>
  <c r="N179" i="22" s="1"/>
  <c r="H362" i="22"/>
  <c r="I362" i="22" s="1"/>
  <c r="F362" i="22" s="1"/>
  <c r="G362" i="22" s="1"/>
  <c r="R362" i="22" s="1"/>
  <c r="O440" i="22"/>
  <c r="P440" i="22" s="1"/>
  <c r="O88" i="22"/>
  <c r="O96" i="22"/>
  <c r="O250" i="22"/>
  <c r="O402" i="22"/>
  <c r="H330" i="22"/>
  <c r="I330" i="22" s="1"/>
  <c r="M299" i="22"/>
  <c r="N299" i="22" s="1"/>
  <c r="O24" i="22"/>
  <c r="M423" i="22"/>
  <c r="N423" i="22" s="1"/>
  <c r="H280" i="22"/>
  <c r="I280" i="22" s="1"/>
  <c r="H153" i="23"/>
  <c r="H108" i="22"/>
  <c r="I108" i="22" s="1"/>
  <c r="J108" i="22" s="1"/>
  <c r="P108" i="22" s="1"/>
  <c r="J19" i="22"/>
  <c r="P19" i="22" s="1"/>
  <c r="G11" i="22"/>
  <c r="R11" i="22" s="1"/>
  <c r="O238" i="22"/>
  <c r="H140" i="22"/>
  <c r="I140" i="22" s="1"/>
  <c r="J140" i="22" s="1"/>
  <c r="P140" i="22" s="1"/>
  <c r="O114" i="22"/>
  <c r="O72" i="22"/>
  <c r="M183" i="22"/>
  <c r="N183" i="22" s="1"/>
  <c r="O180" i="22"/>
  <c r="H112" i="22"/>
  <c r="I112" i="22" s="1"/>
  <c r="O230" i="22"/>
  <c r="O374" i="22"/>
  <c r="M307" i="22"/>
  <c r="N307" i="22" s="1"/>
  <c r="O258" i="22"/>
  <c r="P258" i="22" s="1"/>
  <c r="M3" i="22"/>
  <c r="N3" i="22" s="1"/>
  <c r="O364" i="22"/>
  <c r="M203" i="22"/>
  <c r="N203" i="22" s="1"/>
  <c r="J351" i="22"/>
  <c r="P351" i="22" s="1"/>
  <c r="O334" i="22"/>
  <c r="O366" i="22"/>
  <c r="H48" i="22"/>
  <c r="I48" i="22" s="1"/>
  <c r="J48" i="22" s="1"/>
  <c r="P48" i="22" s="1"/>
  <c r="O446" i="22"/>
  <c r="P287" i="22"/>
  <c r="F86" i="22"/>
  <c r="J86" i="22"/>
  <c r="J344" i="22"/>
  <c r="F344" i="22"/>
  <c r="F314" i="22"/>
  <c r="J314" i="22"/>
  <c r="P314" i="22" s="1"/>
  <c r="G68" i="22"/>
  <c r="R68" i="22" s="1"/>
  <c r="F192" i="22"/>
  <c r="J192" i="22"/>
  <c r="J402" i="22"/>
  <c r="F402" i="22"/>
  <c r="F308" i="22"/>
  <c r="J308" i="22"/>
  <c r="P308" i="22" s="1"/>
  <c r="J436" i="22"/>
  <c r="F436" i="22"/>
  <c r="G119" i="22"/>
  <c r="R119" i="22" s="1"/>
  <c r="J96" i="22"/>
  <c r="F96" i="22"/>
  <c r="J396" i="22"/>
  <c r="F396" i="22"/>
  <c r="I425" i="23"/>
  <c r="H425" i="23"/>
  <c r="O208" i="22"/>
  <c r="H208" i="22"/>
  <c r="I208" i="22" s="1"/>
  <c r="J72" i="22"/>
  <c r="F72" i="22"/>
  <c r="H61" i="23"/>
  <c r="J61" i="23" s="1"/>
  <c r="I61" i="23"/>
  <c r="F230" i="22"/>
  <c r="J230" i="22"/>
  <c r="J366" i="22"/>
  <c r="F366" i="22"/>
  <c r="H445" i="23"/>
  <c r="I445" i="23"/>
  <c r="I125" i="23"/>
  <c r="H125" i="23"/>
  <c r="AA8" i="22"/>
  <c r="F226" i="22"/>
  <c r="J226" i="22"/>
  <c r="F378" i="23"/>
  <c r="E378" i="23" s="1"/>
  <c r="H378" i="23" s="1"/>
  <c r="J378" i="23"/>
  <c r="G378" i="23"/>
  <c r="J190" i="22"/>
  <c r="P190" i="22" s="1"/>
  <c r="F190" i="22"/>
  <c r="H188" i="22"/>
  <c r="I188" i="22" s="1"/>
  <c r="O188" i="22"/>
  <c r="H409" i="23"/>
  <c r="I409" i="23"/>
  <c r="AA3" i="22"/>
  <c r="AB3" i="22" s="1"/>
  <c r="J224" i="23"/>
  <c r="G224" i="23"/>
  <c r="F224" i="23"/>
  <c r="E224" i="23"/>
  <c r="I224" i="23" s="1"/>
  <c r="H210" i="22"/>
  <c r="I210" i="22" s="1"/>
  <c r="O210" i="22"/>
  <c r="O244" i="22"/>
  <c r="H244" i="22"/>
  <c r="I244" i="22" s="1"/>
  <c r="F34" i="22"/>
  <c r="J34" i="22"/>
  <c r="F22" i="22"/>
  <c r="J22" i="22"/>
  <c r="O82" i="22"/>
  <c r="H82" i="22"/>
  <c r="I82" i="22" s="1"/>
  <c r="O134" i="22"/>
  <c r="H134" i="22"/>
  <c r="I134" i="22" s="1"/>
  <c r="G418" i="23"/>
  <c r="J418" i="23"/>
  <c r="F418" i="23"/>
  <c r="E418" i="23" s="1"/>
  <c r="H109" i="23"/>
  <c r="I109" i="23"/>
  <c r="I329" i="23"/>
  <c r="H329" i="23"/>
  <c r="G136" i="22"/>
  <c r="R136" i="22" s="1"/>
  <c r="H277" i="23"/>
  <c r="I277" i="23"/>
  <c r="F408" i="22"/>
  <c r="J408" i="22"/>
  <c r="P408" i="22" s="1"/>
  <c r="H81" i="23"/>
  <c r="J81" i="23" s="1"/>
  <c r="I81" i="23"/>
  <c r="F36" i="22"/>
  <c r="J36" i="22"/>
  <c r="I225" i="23"/>
  <c r="H225" i="23"/>
  <c r="J322" i="22"/>
  <c r="P322" i="22" s="1"/>
  <c r="F322" i="22"/>
  <c r="F74" i="22"/>
  <c r="J74" i="22"/>
  <c r="F368" i="22"/>
  <c r="J368" i="22"/>
  <c r="G158" i="22"/>
  <c r="R158" i="22" s="1"/>
  <c r="H441" i="23"/>
  <c r="I441" i="23"/>
  <c r="J180" i="22"/>
  <c r="F180" i="22"/>
  <c r="F156" i="22"/>
  <c r="J156" i="22"/>
  <c r="P156" i="22" s="1"/>
  <c r="I263" i="23"/>
  <c r="H263" i="23"/>
  <c r="F350" i="22"/>
  <c r="J350" i="22"/>
  <c r="I421" i="23"/>
  <c r="H421" i="23"/>
  <c r="H149" i="23"/>
  <c r="I149" i="23"/>
  <c r="I19" i="23"/>
  <c r="H19" i="23"/>
  <c r="J19" i="23" s="1"/>
  <c r="F426" i="23"/>
  <c r="E426" i="23" s="1"/>
  <c r="J426" i="23"/>
  <c r="G426" i="23"/>
  <c r="H351" i="23"/>
  <c r="I351" i="23"/>
  <c r="F120" i="22"/>
  <c r="H381" i="23"/>
  <c r="I381" i="23"/>
  <c r="H272" i="22"/>
  <c r="I272" i="22" s="1"/>
  <c r="O272" i="22"/>
  <c r="R235" i="22"/>
  <c r="M235" i="22"/>
  <c r="N235" i="22" s="1"/>
  <c r="I181" i="23"/>
  <c r="H181" i="23"/>
  <c r="J152" i="22"/>
  <c r="F152" i="22"/>
  <c r="J233" i="22"/>
  <c r="P233" i="22" s="1"/>
  <c r="F233" i="22"/>
  <c r="J422" i="22"/>
  <c r="P422" i="22" s="1"/>
  <c r="F422" i="22"/>
  <c r="AA12" i="22"/>
  <c r="AB12" i="22" s="1"/>
  <c r="F88" i="22"/>
  <c r="J88" i="22"/>
  <c r="H99" i="23"/>
  <c r="J99" i="23" s="1"/>
  <c r="I99" i="23"/>
  <c r="J364" i="22"/>
  <c r="F364" i="22"/>
  <c r="H429" i="23"/>
  <c r="I429" i="23"/>
  <c r="AA19" i="22"/>
  <c r="AB19" i="22" s="1"/>
  <c r="F92" i="22"/>
  <c r="G330" i="23"/>
  <c r="J330" i="23"/>
  <c r="F330" i="23"/>
  <c r="E330" i="23" s="1"/>
  <c r="F100" i="22"/>
  <c r="J100" i="22"/>
  <c r="P100" i="22" s="1"/>
  <c r="I77" i="23"/>
  <c r="H77" i="23"/>
  <c r="J77" i="23" s="1"/>
  <c r="M214" i="22"/>
  <c r="N214" i="22" s="1"/>
  <c r="F66" i="22"/>
  <c r="J66" i="22"/>
  <c r="F384" i="22"/>
  <c r="J384" i="22"/>
  <c r="P384" i="22" s="1"/>
  <c r="G334" i="23"/>
  <c r="J334" i="23"/>
  <c r="F334" i="23"/>
  <c r="E334" i="23" s="1"/>
  <c r="I221" i="23"/>
  <c r="H221" i="23"/>
  <c r="J356" i="22"/>
  <c r="F356" i="22"/>
  <c r="J166" i="22"/>
  <c r="P166" i="22" s="1"/>
  <c r="F166" i="22"/>
  <c r="F172" i="22"/>
  <c r="J172" i="22"/>
  <c r="I257" i="23"/>
  <c r="H411" i="23"/>
  <c r="I411" i="23"/>
  <c r="J138" i="22"/>
  <c r="F138" i="22"/>
  <c r="J416" i="22"/>
  <c r="P416" i="22" s="1"/>
  <c r="F416" i="22"/>
  <c r="H401" i="23"/>
  <c r="I401" i="23"/>
  <c r="J432" i="22"/>
  <c r="F268" i="22"/>
  <c r="J268" i="22"/>
  <c r="P268" i="22" s="1"/>
  <c r="F170" i="22"/>
  <c r="J170" i="22"/>
  <c r="I207" i="23"/>
  <c r="H207" i="23"/>
  <c r="I45" i="23"/>
  <c r="H45" i="23"/>
  <c r="J45" i="23" s="1"/>
  <c r="R251" i="22"/>
  <c r="M251" i="22"/>
  <c r="N251" i="22" s="1"/>
  <c r="J122" i="22"/>
  <c r="F122" i="22"/>
  <c r="J434" i="22"/>
  <c r="P434" i="22" s="1"/>
  <c r="F434" i="22"/>
  <c r="I79" i="23"/>
  <c r="H79" i="23"/>
  <c r="J79" i="23" s="1"/>
  <c r="J252" i="22"/>
  <c r="F252" i="22"/>
  <c r="G106" i="22"/>
  <c r="R106" i="22" s="1"/>
  <c r="H101" i="23"/>
  <c r="J101" i="23" s="1"/>
  <c r="I101" i="23"/>
  <c r="H341" i="23"/>
  <c r="I341" i="23"/>
  <c r="AB21" i="22"/>
  <c r="AE21" i="22" s="1"/>
  <c r="I353" i="23"/>
  <c r="H353" i="23"/>
  <c r="F172" i="23"/>
  <c r="E172" i="23" s="1"/>
  <c r="J172" i="23"/>
  <c r="G172" i="23"/>
  <c r="AA4" i="22"/>
  <c r="AB4" i="22" s="1"/>
  <c r="F6" i="22"/>
  <c r="J6" i="22"/>
  <c r="I397" i="23"/>
  <c r="H397" i="23"/>
  <c r="G182" i="22"/>
  <c r="R182" i="22" s="1"/>
  <c r="G144" i="23"/>
  <c r="J144" i="23"/>
  <c r="F144" i="23"/>
  <c r="E144" i="23"/>
  <c r="I144" i="23" s="1"/>
  <c r="G214" i="23"/>
  <c r="J214" i="23"/>
  <c r="F214" i="23"/>
  <c r="E214" i="23"/>
  <c r="I214" i="23" s="1"/>
  <c r="F396" i="23"/>
  <c r="E396" i="23" s="1"/>
  <c r="G396" i="23"/>
  <c r="J396" i="23"/>
  <c r="F310" i="22"/>
  <c r="J310" i="22"/>
  <c r="P310" i="22" s="1"/>
  <c r="H90" i="22"/>
  <c r="I90" i="22" s="1"/>
  <c r="O90" i="22"/>
  <c r="F224" i="22"/>
  <c r="J224" i="22"/>
  <c r="P224" i="22" s="1"/>
  <c r="H29" i="23"/>
  <c r="J29" i="23" s="1"/>
  <c r="I29" i="23"/>
  <c r="J264" i="22"/>
  <c r="P264" i="22" s="1"/>
  <c r="F264" i="22"/>
  <c r="J446" i="22"/>
  <c r="F446" i="22"/>
  <c r="H186" i="22"/>
  <c r="I186" i="22" s="1"/>
  <c r="O186" i="22"/>
  <c r="J234" i="22"/>
  <c r="P234" i="22" s="1"/>
  <c r="F234" i="22"/>
  <c r="F414" i="22"/>
  <c r="J414" i="22"/>
  <c r="F274" i="22"/>
  <c r="J274" i="22"/>
  <c r="P274" i="22" s="1"/>
  <c r="H286" i="22"/>
  <c r="I286" i="22" s="1"/>
  <c r="O286" i="22"/>
  <c r="H273" i="23"/>
  <c r="I273" i="23"/>
  <c r="G406" i="22"/>
  <c r="R406" i="22" s="1"/>
  <c r="I437" i="23"/>
  <c r="H437" i="23"/>
  <c r="F114" i="22"/>
  <c r="J114" i="22"/>
  <c r="I269" i="23"/>
  <c r="H269" i="23"/>
  <c r="G96" i="23"/>
  <c r="F96" i="23"/>
  <c r="E96" i="23" s="1"/>
  <c r="I96" i="23" s="1"/>
  <c r="H133" i="23"/>
  <c r="I133" i="23"/>
  <c r="I359" i="23"/>
  <c r="H359" i="23"/>
  <c r="I159" i="23"/>
  <c r="H159" i="23"/>
  <c r="H113" i="23"/>
  <c r="J334" i="22"/>
  <c r="F334" i="22"/>
  <c r="I33" i="23"/>
  <c r="H33" i="23"/>
  <c r="J33" i="23" s="1"/>
  <c r="H327" i="23"/>
  <c r="I327" i="23"/>
  <c r="I389" i="23"/>
  <c r="H389" i="23"/>
  <c r="G230" i="23"/>
  <c r="J230" i="23"/>
  <c r="F230" i="23"/>
  <c r="E230" i="23" s="1"/>
  <c r="I230" i="23" s="1"/>
  <c r="I265" i="23"/>
  <c r="H265" i="23"/>
  <c r="F162" i="23"/>
  <c r="E162" i="23" s="1"/>
  <c r="J162" i="23"/>
  <c r="G162" i="23"/>
  <c r="F204" i="22"/>
  <c r="J204" i="22"/>
  <c r="F374" i="22"/>
  <c r="J374" i="22"/>
  <c r="H21" i="23"/>
  <c r="J21" i="23" s="1"/>
  <c r="I21" i="23"/>
  <c r="F340" i="22"/>
  <c r="J340" i="22"/>
  <c r="I191" i="23"/>
  <c r="H191" i="23"/>
  <c r="F130" i="22"/>
  <c r="F246" i="23"/>
  <c r="E246" i="23" s="1"/>
  <c r="I246" i="23" s="1"/>
  <c r="J246" i="23"/>
  <c r="G246" i="23"/>
  <c r="F176" i="22"/>
  <c r="J176" i="22"/>
  <c r="P176" i="22" s="1"/>
  <c r="I143" i="23"/>
  <c r="H143" i="23"/>
  <c r="G76" i="23"/>
  <c r="F76" i="23"/>
  <c r="E76" i="23" s="1"/>
  <c r="AB6" i="22"/>
  <c r="AE6" i="22" s="1"/>
  <c r="F64" i="22"/>
  <c r="J270" i="22"/>
  <c r="P270" i="22" s="1"/>
  <c r="F270" i="22"/>
  <c r="G182" i="23"/>
  <c r="J182" i="23"/>
  <c r="F182" i="23"/>
  <c r="E182" i="23" s="1"/>
  <c r="I13" i="23"/>
  <c r="H13" i="23"/>
  <c r="J13" i="23" s="1"/>
  <c r="F62" i="22"/>
  <c r="J62" i="22"/>
  <c r="H345" i="23"/>
  <c r="I345" i="23"/>
  <c r="J380" i="22"/>
  <c r="F380" i="22"/>
  <c r="J354" i="22"/>
  <c r="F354" i="22"/>
  <c r="H309" i="23"/>
  <c r="I309" i="23"/>
  <c r="J98" i="22"/>
  <c r="F98" i="22"/>
  <c r="J410" i="23"/>
  <c r="F410" i="23"/>
  <c r="E410" i="23" s="1"/>
  <c r="G410" i="23"/>
  <c r="J184" i="22"/>
  <c r="P184" i="22" s="1"/>
  <c r="F184" i="22"/>
  <c r="H415" i="23"/>
  <c r="I415" i="23"/>
  <c r="G4" i="23"/>
  <c r="F4" i="23"/>
  <c r="E4" i="23" s="1"/>
  <c r="G138" i="23"/>
  <c r="J138" i="23"/>
  <c r="F138" i="23"/>
  <c r="E138" i="23" s="1"/>
  <c r="AA15" i="22"/>
  <c r="AB15" i="22" s="1"/>
  <c r="G444" i="23"/>
  <c r="J444" i="23"/>
  <c r="F444" i="23"/>
  <c r="E444" i="23" s="1"/>
  <c r="H431" i="23"/>
  <c r="I431" i="23"/>
  <c r="G122" i="23"/>
  <c r="J122" i="23"/>
  <c r="F122" i="23"/>
  <c r="E122" i="23"/>
  <c r="I122" i="23" s="1"/>
  <c r="O178" i="22"/>
  <c r="H178" i="22"/>
  <c r="I178" i="22" s="1"/>
  <c r="AB5" i="22"/>
  <c r="AE5" i="22" s="1"/>
  <c r="AF5" i="22" s="1"/>
  <c r="H205" i="23"/>
  <c r="I205" i="23"/>
  <c r="AA9" i="22"/>
  <c r="AB9" i="22" s="1"/>
  <c r="H177" i="23"/>
  <c r="I177" i="23"/>
  <c r="F346" i="22"/>
  <c r="J346" i="22"/>
  <c r="P346" i="22" s="1"/>
  <c r="F372" i="22"/>
  <c r="J372" i="22"/>
  <c r="F338" i="23"/>
  <c r="E338" i="23" s="1"/>
  <c r="J338" i="23"/>
  <c r="G338" i="23"/>
  <c r="J58" i="22"/>
  <c r="F58" i="22"/>
  <c r="I447" i="23"/>
  <c r="H447" i="23"/>
  <c r="I305" i="23"/>
  <c r="H305" i="23"/>
  <c r="F168" i="22"/>
  <c r="J168" i="22"/>
  <c r="I377" i="23"/>
  <c r="H433" i="23"/>
  <c r="I433" i="23"/>
  <c r="F70" i="22"/>
  <c r="J70" i="22"/>
  <c r="P70" i="22" s="1"/>
  <c r="H290" i="22"/>
  <c r="I290" i="22" s="1"/>
  <c r="O290" i="22"/>
  <c r="G72" i="23"/>
  <c r="J72" i="23"/>
  <c r="F72" i="23"/>
  <c r="E72" i="23" s="1"/>
  <c r="I72" i="23" s="1"/>
  <c r="H3" i="23"/>
  <c r="J3" i="23" s="1"/>
  <c r="I3" i="23"/>
  <c r="J256" i="22"/>
  <c r="P256" i="22" s="1"/>
  <c r="F256" i="22"/>
  <c r="F128" i="22"/>
  <c r="J128" i="22"/>
  <c r="H69" i="23"/>
  <c r="J69" i="23" s="1"/>
  <c r="I69" i="23"/>
  <c r="H237" i="23"/>
  <c r="I237" i="23"/>
  <c r="J216" i="22"/>
  <c r="P216" i="22" s="1"/>
  <c r="F216" i="22"/>
  <c r="F212" i="22"/>
  <c r="J212" i="22"/>
  <c r="H239" i="23"/>
  <c r="I239" i="23"/>
  <c r="H174" i="22"/>
  <c r="I174" i="22" s="1"/>
  <c r="O174" i="22"/>
  <c r="I9" i="23"/>
  <c r="H9" i="23"/>
  <c r="J9" i="23" s="1"/>
  <c r="J288" i="22"/>
  <c r="P288" i="22" s="1"/>
  <c r="R231" i="22"/>
  <c r="M231" i="22"/>
  <c r="N231" i="22" s="1"/>
  <c r="H438" i="22"/>
  <c r="I438" i="22" s="1"/>
  <c r="O438" i="22"/>
  <c r="H196" i="22"/>
  <c r="I196" i="22" s="1"/>
  <c r="O196" i="22"/>
  <c r="AA14" i="22"/>
  <c r="AB14" i="22" s="1"/>
  <c r="H385" i="23"/>
  <c r="I385" i="23"/>
  <c r="G12" i="23"/>
  <c r="F12" i="23"/>
  <c r="E12" i="23" s="1"/>
  <c r="H301" i="23"/>
  <c r="I301" i="23"/>
  <c r="F104" i="22"/>
  <c r="J104" i="22"/>
  <c r="F202" i="22"/>
  <c r="J202" i="22"/>
  <c r="H215" i="23"/>
  <c r="I215" i="23"/>
  <c r="J78" i="22"/>
  <c r="F78" i="22"/>
  <c r="F282" i="23"/>
  <c r="E282" i="23" s="1"/>
  <c r="G282" i="23"/>
  <c r="J282" i="23"/>
  <c r="I325" i="23"/>
  <c r="H325" i="23"/>
  <c r="F84" i="22"/>
  <c r="J84" i="22"/>
  <c r="P84" i="22" s="1"/>
  <c r="G288" i="22"/>
  <c r="F258" i="22"/>
  <c r="H137" i="23"/>
  <c r="I137" i="23"/>
  <c r="F94" i="22"/>
  <c r="J94" i="22"/>
  <c r="P94" i="22" s="1"/>
  <c r="I131" i="23"/>
  <c r="H131" i="23"/>
  <c r="H287" i="23"/>
  <c r="I287" i="23"/>
  <c r="AB10" i="22"/>
  <c r="AE10" i="22" s="1"/>
  <c r="F132" i="22"/>
  <c r="J218" i="22"/>
  <c r="P218" i="22" s="1"/>
  <c r="F218" i="22"/>
  <c r="F8" i="22"/>
  <c r="J8" i="22"/>
  <c r="P8" i="22" s="1"/>
  <c r="H228" i="22"/>
  <c r="I228" i="22" s="1"/>
  <c r="O228" i="22"/>
  <c r="O102" i="22"/>
  <c r="H102" i="22"/>
  <c r="I102" i="22" s="1"/>
  <c r="F148" i="22"/>
  <c r="J148" i="22"/>
  <c r="I255" i="23"/>
  <c r="H255" i="23"/>
  <c r="R155" i="22"/>
  <c r="M155" i="22"/>
  <c r="N155" i="22" s="1"/>
  <c r="H53" i="23"/>
  <c r="J53" i="23" s="1"/>
  <c r="I53" i="23"/>
  <c r="J410" i="22"/>
  <c r="F410" i="22"/>
  <c r="O20" i="22"/>
  <c r="H20" i="22"/>
  <c r="I20" i="22" s="1"/>
  <c r="J392" i="22"/>
  <c r="P392" i="22" s="1"/>
  <c r="F392" i="22"/>
  <c r="J238" i="22"/>
  <c r="F238" i="22"/>
  <c r="J144" i="22"/>
  <c r="F144" i="22"/>
  <c r="F254" i="22"/>
  <c r="J254" i="22"/>
  <c r="P254" i="22" s="1"/>
  <c r="G332" i="23"/>
  <c r="J332" i="23"/>
  <c r="F332" i="23"/>
  <c r="E332" i="23" s="1"/>
  <c r="J406" i="23"/>
  <c r="G406" i="23"/>
  <c r="F406" i="23"/>
  <c r="E406" i="23" s="1"/>
  <c r="H406" i="23" s="1"/>
  <c r="F194" i="22"/>
  <c r="J194" i="22"/>
  <c r="P194" i="22" s="1"/>
  <c r="G296" i="22"/>
  <c r="R296" i="22" s="1"/>
  <c r="F46" i="22"/>
  <c r="J46" i="22"/>
  <c r="I91" i="23"/>
  <c r="H91" i="23"/>
  <c r="J91" i="23" s="1"/>
  <c r="O146" i="22"/>
  <c r="H146" i="22"/>
  <c r="I146" i="22" s="1"/>
  <c r="H80" i="22"/>
  <c r="I80" i="22" s="1"/>
  <c r="O80" i="22"/>
  <c r="O300" i="22"/>
  <c r="H300" i="22"/>
  <c r="I300" i="22" s="1"/>
  <c r="G222" i="22"/>
  <c r="R222" i="22" s="1"/>
  <c r="F382" i="22"/>
  <c r="H282" i="22"/>
  <c r="I282" i="22" s="1"/>
  <c r="O282" i="22"/>
  <c r="H161" i="23"/>
  <c r="I161" i="23"/>
  <c r="J56" i="22"/>
  <c r="F56" i="22"/>
  <c r="M432" i="22"/>
  <c r="N432" i="22" s="1"/>
  <c r="O248" i="22"/>
  <c r="H248" i="22"/>
  <c r="I248" i="22" s="1"/>
  <c r="Z32" i="22"/>
  <c r="Z30" i="22"/>
  <c r="T8" i="22"/>
  <c r="Z28" i="22"/>
  <c r="T2" i="22"/>
  <c r="Z29" i="22"/>
  <c r="H253" i="23"/>
  <c r="I253" i="23"/>
  <c r="H169" i="23"/>
  <c r="I169" i="23"/>
  <c r="J418" i="22"/>
  <c r="F418" i="22"/>
  <c r="H367" i="23"/>
  <c r="I367" i="23"/>
  <c r="H369" i="23"/>
  <c r="I369" i="23"/>
  <c r="H335" i="23"/>
  <c r="I335" i="23"/>
  <c r="F404" i="22"/>
  <c r="J404" i="22"/>
  <c r="J124" i="22"/>
  <c r="F124" i="22"/>
  <c r="I175" i="23"/>
  <c r="H175" i="23"/>
  <c r="G351" i="22"/>
  <c r="R351" i="22" s="1"/>
  <c r="G29" i="22"/>
  <c r="R29" i="22" s="1"/>
  <c r="G303" i="22"/>
  <c r="R303" i="22" s="1"/>
  <c r="G154" i="23"/>
  <c r="J154" i="23"/>
  <c r="F154" i="23"/>
  <c r="E154" i="23" s="1"/>
  <c r="I395" i="23"/>
  <c r="H395" i="23"/>
  <c r="G10" i="23"/>
  <c r="F10" i="23"/>
  <c r="E10" i="23" s="1"/>
  <c r="H10" i="23" s="1"/>
  <c r="J10" i="23" s="1"/>
  <c r="F360" i="23"/>
  <c r="E360" i="23" s="1"/>
  <c r="J360" i="23"/>
  <c r="G360" i="23"/>
  <c r="F390" i="23"/>
  <c r="E390" i="23" s="1"/>
  <c r="J390" i="23"/>
  <c r="G390" i="23"/>
  <c r="J432" i="23"/>
  <c r="G432" i="23"/>
  <c r="F432" i="23"/>
  <c r="E432" i="23" s="1"/>
  <c r="G120" i="23"/>
  <c r="J120" i="23"/>
  <c r="F120" i="23"/>
  <c r="E120" i="23"/>
  <c r="I120" i="23" s="1"/>
  <c r="G448" i="23"/>
  <c r="F448" i="23"/>
  <c r="E448" i="23" s="1"/>
  <c r="J448" i="23"/>
  <c r="G94" i="23"/>
  <c r="F94" i="23"/>
  <c r="E94" i="23" s="1"/>
  <c r="G88" i="23"/>
  <c r="F88" i="23"/>
  <c r="E88" i="23" s="1"/>
  <c r="I88" i="23" s="1"/>
  <c r="H292" i="22"/>
  <c r="I292" i="22" s="1"/>
  <c r="G113" i="22"/>
  <c r="R113" i="22" s="1"/>
  <c r="G357" i="22"/>
  <c r="G92" i="23"/>
  <c r="F92" i="23"/>
  <c r="E92" i="23"/>
  <c r="I92" i="23" s="1"/>
  <c r="G114" i="23"/>
  <c r="J114" i="23"/>
  <c r="F114" i="23"/>
  <c r="E114" i="23"/>
  <c r="I114" i="23" s="1"/>
  <c r="H260" i="22"/>
  <c r="I260" i="22" s="1"/>
  <c r="G132" i="23"/>
  <c r="F132" i="23"/>
  <c r="E132" i="23" s="1"/>
  <c r="J132" i="23"/>
  <c r="G158" i="23"/>
  <c r="F158" i="23"/>
  <c r="E158" i="23" s="1"/>
  <c r="I158" i="23" s="1"/>
  <c r="J158" i="23"/>
  <c r="H375" i="23"/>
  <c r="I375" i="23"/>
  <c r="G128" i="23"/>
  <c r="J128" i="23"/>
  <c r="F128" i="23"/>
  <c r="E128" i="23" s="1"/>
  <c r="M27" i="22"/>
  <c r="N27" i="22" s="1"/>
  <c r="G180" i="23"/>
  <c r="F180" i="23"/>
  <c r="E180" i="23" s="1"/>
  <c r="J180" i="23"/>
  <c r="H173" i="23"/>
  <c r="F376" i="23"/>
  <c r="E376" i="23" s="1"/>
  <c r="J376" i="23"/>
  <c r="G376" i="23"/>
  <c r="M331" i="22"/>
  <c r="N331" i="22" s="1"/>
  <c r="G56" i="23"/>
  <c r="F56" i="23"/>
  <c r="E56" i="23" s="1"/>
  <c r="F185" i="22"/>
  <c r="J185" i="22"/>
  <c r="P185" i="22" s="1"/>
  <c r="F226" i="23"/>
  <c r="E226" i="23" s="1"/>
  <c r="I226" i="23" s="1"/>
  <c r="J226" i="23"/>
  <c r="G226" i="23"/>
  <c r="F2" i="23"/>
  <c r="E2" i="23"/>
  <c r="H2" i="23" s="1"/>
  <c r="J2" i="23" s="1"/>
  <c r="G2" i="23"/>
  <c r="F317" i="22"/>
  <c r="J317" i="22"/>
  <c r="P317" i="22" s="1"/>
  <c r="F353" i="22"/>
  <c r="J353" i="22"/>
  <c r="P353" i="22" s="1"/>
  <c r="F8" i="23"/>
  <c r="E8" i="23" s="1"/>
  <c r="I8" i="23" s="1"/>
  <c r="G8" i="23"/>
  <c r="F424" i="23"/>
  <c r="E424" i="23" s="1"/>
  <c r="J424" i="23"/>
  <c r="G424" i="23"/>
  <c r="G60" i="23"/>
  <c r="F60" i="23"/>
  <c r="E60" i="23" s="1"/>
  <c r="I60" i="23" s="1"/>
  <c r="G42" i="23"/>
  <c r="F42" i="23"/>
  <c r="E42" i="23" s="1"/>
  <c r="G150" i="23"/>
  <c r="F150" i="23"/>
  <c r="E150" i="23" s="1"/>
  <c r="I150" i="23" s="1"/>
  <c r="J150" i="23"/>
  <c r="H110" i="22"/>
  <c r="I110" i="22" s="1"/>
  <c r="F16" i="23"/>
  <c r="E16" i="23" s="1"/>
  <c r="G16" i="23"/>
  <c r="G365" i="22"/>
  <c r="R365" i="22" s="1"/>
  <c r="G22" i="23"/>
  <c r="F22" i="23"/>
  <c r="E22" i="23" s="1"/>
  <c r="I22" i="23" s="1"/>
  <c r="G68" i="23"/>
  <c r="F68" i="23"/>
  <c r="E68" i="23" s="1"/>
  <c r="H68" i="23" s="1"/>
  <c r="J68" i="23" s="1"/>
  <c r="G102" i="23"/>
  <c r="F102" i="23"/>
  <c r="E102" i="23" s="1"/>
  <c r="J102" i="23"/>
  <c r="F142" i="22"/>
  <c r="G134" i="23"/>
  <c r="F134" i="23"/>
  <c r="E134" i="23" s="1"/>
  <c r="J134" i="23"/>
  <c r="F229" i="22"/>
  <c r="J229" i="22"/>
  <c r="P229" i="22" s="1"/>
  <c r="M443" i="22"/>
  <c r="N443" i="22" s="1"/>
  <c r="M411" i="22"/>
  <c r="N411" i="22" s="1"/>
  <c r="H97" i="23"/>
  <c r="J97" i="23" s="1"/>
  <c r="I97" i="23"/>
  <c r="F240" i="23"/>
  <c r="J240" i="23"/>
  <c r="E240" i="23"/>
  <c r="H240" i="23" s="1"/>
  <c r="G240" i="23"/>
  <c r="G124" i="23"/>
  <c r="F124" i="23"/>
  <c r="E124" i="23"/>
  <c r="J124" i="23"/>
  <c r="J106" i="22"/>
  <c r="F440" i="22"/>
  <c r="F304" i="23"/>
  <c r="E304" i="23" s="1"/>
  <c r="G304" i="23"/>
  <c r="J304" i="23"/>
  <c r="F164" i="22"/>
  <c r="I295" i="23"/>
  <c r="H295" i="23"/>
  <c r="G145" i="22"/>
  <c r="R145" i="22" s="1"/>
  <c r="G13" i="22"/>
  <c r="R13" i="22" s="1"/>
  <c r="G77" i="22"/>
  <c r="R77" i="22" s="1"/>
  <c r="G393" i="22"/>
  <c r="R393" i="22" s="1"/>
  <c r="G417" i="22"/>
  <c r="G99" i="22"/>
  <c r="R99" i="22" s="1"/>
  <c r="G273" i="22"/>
  <c r="R273" i="22" s="1"/>
  <c r="G413" i="22"/>
  <c r="R413" i="22" s="1"/>
  <c r="M415" i="22"/>
  <c r="N415" i="22" s="1"/>
  <c r="M139" i="22"/>
  <c r="N139" i="22" s="1"/>
  <c r="O414" i="22"/>
  <c r="F274" i="23"/>
  <c r="E274" i="23" s="1"/>
  <c r="G274" i="23"/>
  <c r="J274" i="23"/>
  <c r="O436" i="22"/>
  <c r="J436" i="23"/>
  <c r="F436" i="23"/>
  <c r="E436" i="23" s="1"/>
  <c r="I436" i="23" s="1"/>
  <c r="G436" i="23"/>
  <c r="J442" i="23"/>
  <c r="G442" i="23"/>
  <c r="F442" i="23"/>
  <c r="E442" i="23" s="1"/>
  <c r="H44" i="22"/>
  <c r="I44" i="22" s="1"/>
  <c r="I271" i="23"/>
  <c r="I355" i="23"/>
  <c r="H355" i="23"/>
  <c r="O296" i="22"/>
  <c r="H363" i="23"/>
  <c r="I363" i="23"/>
  <c r="H5" i="23"/>
  <c r="J5" i="23" s="1"/>
  <c r="I5" i="23"/>
  <c r="P266" i="22"/>
  <c r="F266" i="23"/>
  <c r="E266" i="23" s="1"/>
  <c r="G266" i="23"/>
  <c r="J266" i="23"/>
  <c r="I73" i="23"/>
  <c r="J232" i="23"/>
  <c r="F232" i="23"/>
  <c r="E232" i="23" s="1"/>
  <c r="G232" i="23"/>
  <c r="M87" i="22"/>
  <c r="N87" i="22" s="1"/>
  <c r="O344" i="22"/>
  <c r="F24" i="23"/>
  <c r="E24" i="23" s="1"/>
  <c r="I24" i="23" s="1"/>
  <c r="G24" i="23"/>
  <c r="F290" i="23"/>
  <c r="E290" i="23" s="1"/>
  <c r="G290" i="23"/>
  <c r="J290" i="23"/>
  <c r="H4" i="22"/>
  <c r="I4" i="22" s="1"/>
  <c r="P177" i="22"/>
  <c r="F262" i="23"/>
  <c r="E262" i="23" s="1"/>
  <c r="J262" i="23"/>
  <c r="G262" i="23"/>
  <c r="G66" i="23"/>
  <c r="F66" i="23"/>
  <c r="E66" i="23" s="1"/>
  <c r="T3" i="22"/>
  <c r="J271" i="22"/>
  <c r="P271" i="22" s="1"/>
  <c r="F271" i="22"/>
  <c r="I139" i="23"/>
  <c r="H139" i="23"/>
  <c r="N4" i="23"/>
  <c r="U5" i="22"/>
  <c r="O356" i="22"/>
  <c r="H162" i="22"/>
  <c r="I162" i="22" s="1"/>
  <c r="H261" i="23"/>
  <c r="P382" i="22"/>
  <c r="F382" i="23"/>
  <c r="E382" i="23" s="1"/>
  <c r="J382" i="23"/>
  <c r="G382" i="23"/>
  <c r="M9" i="22"/>
  <c r="N9" i="22" s="1"/>
  <c r="G374" i="23"/>
  <c r="F374" i="23"/>
  <c r="E374" i="23"/>
  <c r="J374" i="23"/>
  <c r="M107" i="22"/>
  <c r="N107" i="22" s="1"/>
  <c r="M47" i="22"/>
  <c r="N47" i="22" s="1"/>
  <c r="Z33" i="22"/>
  <c r="P269" i="22"/>
  <c r="M187" i="22"/>
  <c r="N187" i="22" s="1"/>
  <c r="F268" i="23"/>
  <c r="E268" i="23" s="1"/>
  <c r="J268" i="23"/>
  <c r="G268" i="23"/>
  <c r="M167" i="22"/>
  <c r="N167" i="22" s="1"/>
  <c r="M91" i="22"/>
  <c r="N91" i="22" s="1"/>
  <c r="G363" i="22"/>
  <c r="R363" i="22" s="1"/>
  <c r="G151" i="22"/>
  <c r="R151" i="22" s="1"/>
  <c r="O6" i="22"/>
  <c r="G6" i="23"/>
  <c r="F6" i="23"/>
  <c r="E6" i="23" s="1"/>
  <c r="G110" i="23"/>
  <c r="F110" i="23"/>
  <c r="E110" i="23" s="1"/>
  <c r="J110" i="23"/>
  <c r="M347" i="22"/>
  <c r="N347" i="22" s="1"/>
  <c r="O34" i="22"/>
  <c r="G34" i="23"/>
  <c r="F34" i="23"/>
  <c r="E34" i="23" s="1"/>
  <c r="H34" i="23" s="1"/>
  <c r="J34" i="23" s="1"/>
  <c r="J285" i="22"/>
  <c r="P285" i="22" s="1"/>
  <c r="F285" i="22"/>
  <c r="H213" i="23"/>
  <c r="F272" i="23"/>
  <c r="E272" i="23" s="1"/>
  <c r="I272" i="23" s="1"/>
  <c r="G272" i="23"/>
  <c r="J272" i="23"/>
  <c r="P397" i="22"/>
  <c r="H320" i="22"/>
  <c r="I320" i="22" s="1"/>
  <c r="G64" i="23"/>
  <c r="F64" i="23"/>
  <c r="E64" i="23" s="1"/>
  <c r="H64" i="23" s="1"/>
  <c r="J64" i="23" s="1"/>
  <c r="G14" i="23"/>
  <c r="F14" i="23"/>
  <c r="E14" i="23" s="1"/>
  <c r="G15" i="22"/>
  <c r="R15" i="22" s="1"/>
  <c r="I67" i="23"/>
  <c r="I233" i="23"/>
  <c r="G267" i="22"/>
  <c r="R267" i="22" s="1"/>
  <c r="I105" i="23"/>
  <c r="G178" i="23"/>
  <c r="F178" i="23"/>
  <c r="E178" i="23" s="1"/>
  <c r="H413" i="23"/>
  <c r="J386" i="23"/>
  <c r="F386" i="23"/>
  <c r="E386" i="23" s="1"/>
  <c r="G386" i="23"/>
  <c r="H12" i="22"/>
  <c r="I12" i="22" s="1"/>
  <c r="F329" i="22"/>
  <c r="J329" i="22"/>
  <c r="P329" i="22" s="1"/>
  <c r="F404" i="23"/>
  <c r="E404" i="23" s="1"/>
  <c r="I404" i="23" s="1"/>
  <c r="J404" i="23"/>
  <c r="G404" i="23"/>
  <c r="P79" i="22"/>
  <c r="O252" i="22"/>
  <c r="J440" i="23"/>
  <c r="G440" i="23"/>
  <c r="F440" i="23"/>
  <c r="E440" i="23" s="1"/>
  <c r="I83" i="23"/>
  <c r="H83" i="23"/>
  <c r="J83" i="23" s="1"/>
  <c r="G118" i="23"/>
  <c r="F118" i="23"/>
  <c r="E118" i="23" s="1"/>
  <c r="J118" i="23"/>
  <c r="I127" i="23"/>
  <c r="H127" i="23"/>
  <c r="G420" i="23"/>
  <c r="J420" i="23"/>
  <c r="F420" i="23"/>
  <c r="E420" i="23" s="1"/>
  <c r="G50" i="23"/>
  <c r="F50" i="23"/>
  <c r="E50" i="23" s="1"/>
  <c r="F32" i="23"/>
  <c r="E32" i="23" s="1"/>
  <c r="H32" i="23" s="1"/>
  <c r="J32" i="23" s="1"/>
  <c r="G32" i="23"/>
  <c r="G111" i="22"/>
  <c r="R111" i="22" s="1"/>
  <c r="G169" i="22"/>
  <c r="R169" i="22" s="1"/>
  <c r="G177" i="22"/>
  <c r="R177" i="22" s="1"/>
  <c r="G389" i="22"/>
  <c r="R389" i="22" s="1"/>
  <c r="G237" i="22"/>
  <c r="R237" i="22" s="1"/>
  <c r="G361" i="22"/>
  <c r="R361" i="22" s="1"/>
  <c r="G201" i="22"/>
  <c r="R201" i="22" s="1"/>
  <c r="G447" i="22"/>
  <c r="G445" i="22"/>
  <c r="R445" i="22" s="1"/>
  <c r="G301" i="22"/>
  <c r="R301" i="22" s="1"/>
  <c r="G349" i="22"/>
  <c r="G62" i="23"/>
  <c r="F62" i="23"/>
  <c r="E62" i="23" s="1"/>
  <c r="I167" i="23"/>
  <c r="H167" i="23"/>
  <c r="G98" i="23"/>
  <c r="F98" i="23"/>
  <c r="E98" i="23" s="1"/>
  <c r="G433" i="22"/>
  <c r="R433" i="22" s="1"/>
  <c r="G397" i="22"/>
  <c r="R397" i="22" s="1"/>
  <c r="G345" i="22"/>
  <c r="R345" i="22" s="1"/>
  <c r="G399" i="22"/>
  <c r="F20" i="23"/>
  <c r="E20" i="23" s="1"/>
  <c r="I20" i="23" s="1"/>
  <c r="G20" i="23"/>
  <c r="G160" i="23"/>
  <c r="J160" i="23"/>
  <c r="F160" i="23"/>
  <c r="E160" i="23" s="1"/>
  <c r="G279" i="22"/>
  <c r="R279" i="22" s="1"/>
  <c r="F300" i="23"/>
  <c r="E300" i="23" s="1"/>
  <c r="G300" i="23"/>
  <c r="J300" i="23"/>
  <c r="P294" i="22"/>
  <c r="G416" i="23"/>
  <c r="F416" i="23"/>
  <c r="E416" i="23" s="1"/>
  <c r="J416" i="23"/>
  <c r="F175" i="22"/>
  <c r="J175" i="22"/>
  <c r="P175" i="22" s="1"/>
  <c r="F176" i="23"/>
  <c r="E176" i="23" s="1"/>
  <c r="J176" i="23"/>
  <c r="G176" i="23"/>
  <c r="G446" i="23"/>
  <c r="J446" i="23"/>
  <c r="F446" i="23"/>
  <c r="E446" i="23" s="1"/>
  <c r="G398" i="23"/>
  <c r="J398" i="23"/>
  <c r="F398" i="23"/>
  <c r="E398" i="23" s="1"/>
  <c r="G152" i="23"/>
  <c r="J152" i="23"/>
  <c r="F152" i="23"/>
  <c r="E152" i="23" s="1"/>
  <c r="P164" i="22"/>
  <c r="G79" i="22"/>
  <c r="R79" i="22" s="1"/>
  <c r="G33" i="22"/>
  <c r="R33" i="22" s="1"/>
  <c r="G104" i="23"/>
  <c r="J104" i="23"/>
  <c r="F104" i="23"/>
  <c r="E104" i="23" s="1"/>
  <c r="H104" i="23" s="1"/>
  <c r="F352" i="23"/>
  <c r="E352" i="23"/>
  <c r="H352" i="23" s="1"/>
  <c r="J352" i="23"/>
  <c r="G352" i="23"/>
  <c r="J358" i="23"/>
  <c r="G358" i="23"/>
  <c r="F358" i="23"/>
  <c r="E358" i="23" s="1"/>
  <c r="F236" i="23"/>
  <c r="E236" i="23" s="1"/>
  <c r="H236" i="23" s="1"/>
  <c r="G236" i="23"/>
  <c r="J236" i="23"/>
  <c r="J394" i="23"/>
  <c r="G394" i="23"/>
  <c r="F394" i="23"/>
  <c r="E394" i="23" s="1"/>
  <c r="J154" i="22"/>
  <c r="P154" i="22" s="1"/>
  <c r="O368" i="22"/>
  <c r="J214" i="22"/>
  <c r="P214" i="22" s="1"/>
  <c r="J383" i="22"/>
  <c r="P383" i="22" s="1"/>
  <c r="F383" i="22"/>
  <c r="F260" i="23"/>
  <c r="G260" i="23"/>
  <c r="E260" i="23"/>
  <c r="J260" i="23"/>
  <c r="H203" i="23"/>
  <c r="I203" i="23"/>
  <c r="AA17" i="22"/>
  <c r="AB17" i="22" s="1"/>
  <c r="O204" i="22"/>
  <c r="F314" i="23"/>
  <c r="E314" i="23" s="1"/>
  <c r="I314" i="23" s="1"/>
  <c r="G314" i="23"/>
  <c r="J314" i="23"/>
  <c r="J255" i="22"/>
  <c r="P255" i="22" s="1"/>
  <c r="F255" i="22"/>
  <c r="F408" i="23"/>
  <c r="E408" i="23" s="1"/>
  <c r="G408" i="23"/>
  <c r="J408" i="23"/>
  <c r="G108" i="23"/>
  <c r="F108" i="23"/>
  <c r="E108" i="23" s="1"/>
  <c r="J108" i="23"/>
  <c r="J354" i="23"/>
  <c r="G354" i="23"/>
  <c r="F354" i="23"/>
  <c r="E354" i="23" s="1"/>
  <c r="H118" i="22"/>
  <c r="I118" i="22" s="1"/>
  <c r="G405" i="22"/>
  <c r="R405" i="22" s="1"/>
  <c r="G143" i="22"/>
  <c r="R143" i="22" s="1"/>
  <c r="G319" i="22"/>
  <c r="R319" i="22" s="1"/>
  <c r="M65" i="22"/>
  <c r="N65" i="22" s="1"/>
  <c r="G402" i="23"/>
  <c r="F402" i="23"/>
  <c r="E402" i="23" s="1"/>
  <c r="H402" i="23" s="1"/>
  <c r="J402" i="23"/>
  <c r="F286" i="23"/>
  <c r="E286" i="23" s="1"/>
  <c r="J286" i="23"/>
  <c r="G286" i="23"/>
  <c r="G40" i="23"/>
  <c r="F40" i="23"/>
  <c r="E40" i="23"/>
  <c r="H40" i="23" s="1"/>
  <c r="J40" i="23" s="1"/>
  <c r="H297" i="23"/>
  <c r="O104" i="22"/>
  <c r="O406" i="22"/>
  <c r="M247" i="22"/>
  <c r="N247" i="22" s="1"/>
  <c r="M323" i="22"/>
  <c r="N323" i="22" s="1"/>
  <c r="F28" i="23"/>
  <c r="E28" i="23" s="1"/>
  <c r="G28" i="23"/>
  <c r="G70" i="23"/>
  <c r="F70" i="23"/>
  <c r="E70" i="23" s="1"/>
  <c r="H70" i="23" s="1"/>
  <c r="J70" i="23" s="1"/>
  <c r="M375" i="22"/>
  <c r="N375" i="22" s="1"/>
  <c r="F344" i="23"/>
  <c r="E344" i="23" s="1"/>
  <c r="J344" i="23"/>
  <c r="G344" i="23"/>
  <c r="F276" i="23"/>
  <c r="E276" i="23" s="1"/>
  <c r="J276" i="23"/>
  <c r="G276" i="23"/>
  <c r="H179" i="23"/>
  <c r="I179" i="23"/>
  <c r="O158" i="22"/>
  <c r="H278" i="22"/>
  <c r="I278" i="22" s="1"/>
  <c r="F294" i="22"/>
  <c r="O222" i="22"/>
  <c r="F318" i="23"/>
  <c r="E318" i="23" s="1"/>
  <c r="J318" i="23"/>
  <c r="G318" i="23"/>
  <c r="M89" i="22"/>
  <c r="N89" i="22" s="1"/>
  <c r="M123" i="22"/>
  <c r="N123" i="22" s="1"/>
  <c r="F242" i="23"/>
  <c r="E242" i="23" s="1"/>
  <c r="I242" i="23" s="1"/>
  <c r="G242" i="23"/>
  <c r="J242" i="23"/>
  <c r="O56" i="22"/>
  <c r="O212" i="22"/>
  <c r="G130" i="23"/>
  <c r="J130" i="23"/>
  <c r="F130" i="23"/>
  <c r="E130" i="23" s="1"/>
  <c r="O432" i="22"/>
  <c r="G190" i="23"/>
  <c r="J190" i="23"/>
  <c r="F190" i="23"/>
  <c r="E190" i="23" s="1"/>
  <c r="M395" i="22"/>
  <c r="N395" i="22" s="1"/>
  <c r="J421" i="22"/>
  <c r="P421" i="22" s="1"/>
  <c r="F421" i="22"/>
  <c r="H150" i="22"/>
  <c r="I150" i="22" s="1"/>
  <c r="H430" i="22"/>
  <c r="I430" i="22" s="1"/>
  <c r="J372" i="23"/>
  <c r="F372" i="23"/>
  <c r="E372" i="23" s="1"/>
  <c r="H372" i="23" s="1"/>
  <c r="G372" i="23"/>
  <c r="F288" i="23"/>
  <c r="E288" i="23" s="1"/>
  <c r="J288" i="23"/>
  <c r="G288" i="23"/>
  <c r="G116" i="23"/>
  <c r="F116" i="23"/>
  <c r="E116" i="23" s="1"/>
  <c r="I116" i="23" s="1"/>
  <c r="J116" i="23"/>
  <c r="G39" i="22"/>
  <c r="R39" i="22" s="1"/>
  <c r="H76" i="22"/>
  <c r="I76" i="22" s="1"/>
  <c r="O58" i="22"/>
  <c r="G192" i="23"/>
  <c r="F192" i="23"/>
  <c r="E192" i="23" s="1"/>
  <c r="J192" i="23"/>
  <c r="G142" i="23"/>
  <c r="F142" i="23"/>
  <c r="E142" i="23" s="1"/>
  <c r="J142" i="23"/>
  <c r="M427" i="22"/>
  <c r="N427" i="22" s="1"/>
  <c r="G186" i="23"/>
  <c r="F186" i="23"/>
  <c r="E186" i="23" s="1"/>
  <c r="J186" i="23"/>
  <c r="H49" i="23"/>
  <c r="J49" i="23" s="1"/>
  <c r="F306" i="23"/>
  <c r="E306" i="23" s="1"/>
  <c r="H306" i="23" s="1"/>
  <c r="G306" i="23"/>
  <c r="J306" i="23"/>
  <c r="I123" i="23"/>
  <c r="H123" i="23"/>
  <c r="G422" i="23"/>
  <c r="F422" i="23"/>
  <c r="E422" i="23" s="1"/>
  <c r="J422" i="23"/>
  <c r="G148" i="23"/>
  <c r="F148" i="23"/>
  <c r="E148" i="23" s="1"/>
  <c r="J148" i="23"/>
  <c r="O136" i="22"/>
  <c r="H307" i="23"/>
  <c r="I307" i="23"/>
  <c r="M275" i="22"/>
  <c r="N275" i="22" s="1"/>
  <c r="M195" i="22"/>
  <c r="N195" i="22" s="1"/>
  <c r="O168" i="22"/>
  <c r="F342" i="23"/>
  <c r="E342" i="23"/>
  <c r="I342" i="23" s="1"/>
  <c r="J342" i="23"/>
  <c r="G342" i="23"/>
  <c r="G36" i="23"/>
  <c r="F36" i="23"/>
  <c r="E36" i="23" s="1"/>
  <c r="G157" i="22"/>
  <c r="R157" i="22" s="1"/>
  <c r="G49" i="22"/>
  <c r="R49" i="22" s="1"/>
  <c r="G161" i="22"/>
  <c r="R161" i="22" s="1"/>
  <c r="G41" i="22"/>
  <c r="R41" i="22" s="1"/>
  <c r="G377" i="22"/>
  <c r="R377" i="22" s="1"/>
  <c r="G125" i="22"/>
  <c r="R125" i="22" s="1"/>
  <c r="G73" i="22"/>
  <c r="R73" i="22" s="1"/>
  <c r="G335" i="22"/>
  <c r="R335" i="22" s="1"/>
  <c r="G293" i="22"/>
  <c r="R293" i="22" s="1"/>
  <c r="G441" i="22"/>
  <c r="R441" i="22" s="1"/>
  <c r="G225" i="22"/>
  <c r="R225" i="22" s="1"/>
  <c r="G105" i="22"/>
  <c r="R105" i="22" s="1"/>
  <c r="G325" i="22"/>
  <c r="R325" i="22" s="1"/>
  <c r="G197" i="22"/>
  <c r="H240" i="22"/>
  <c r="I240" i="22" s="1"/>
  <c r="J362" i="23"/>
  <c r="G362" i="23"/>
  <c r="F362" i="23"/>
  <c r="E362" i="23" s="1"/>
  <c r="G141" i="22"/>
  <c r="R141" i="22" s="1"/>
  <c r="G249" i="22"/>
  <c r="R249" i="22" s="1"/>
  <c r="G165" i="22"/>
  <c r="R165" i="22" s="1"/>
  <c r="G38" i="23"/>
  <c r="F38" i="23"/>
  <c r="E38" i="23" s="1"/>
  <c r="I38" i="23" s="1"/>
  <c r="P17" i="22"/>
  <c r="J220" i="23"/>
  <c r="F220" i="23"/>
  <c r="E220" i="23" s="1"/>
  <c r="G220" i="23"/>
  <c r="G112" i="23"/>
  <c r="J112" i="23"/>
  <c r="F112" i="23"/>
  <c r="E112" i="23" s="1"/>
  <c r="I112" i="23" s="1"/>
  <c r="G222" i="23"/>
  <c r="J222" i="23"/>
  <c r="F222" i="23"/>
  <c r="E222" i="23" s="1"/>
  <c r="G216" i="23"/>
  <c r="F216" i="23"/>
  <c r="E216" i="23" s="1"/>
  <c r="J216" i="23"/>
  <c r="F248" i="23"/>
  <c r="E248" i="23" s="1"/>
  <c r="J248" i="23"/>
  <c r="G248" i="23"/>
  <c r="J346" i="23"/>
  <c r="E346" i="23"/>
  <c r="H346" i="23" s="1"/>
  <c r="G346" i="23"/>
  <c r="F346" i="23"/>
  <c r="I147" i="23"/>
  <c r="H147" i="23"/>
  <c r="G373" i="22"/>
  <c r="R373" i="22" s="1"/>
  <c r="F328" i="23"/>
  <c r="E328" i="23" s="1"/>
  <c r="H328" i="23" s="1"/>
  <c r="G328" i="23"/>
  <c r="J328" i="23"/>
  <c r="G61" i="22"/>
  <c r="R61" i="22" s="1"/>
  <c r="G367" i="22"/>
  <c r="R367" i="22" s="1"/>
  <c r="G431" i="22"/>
  <c r="J414" i="23"/>
  <c r="G414" i="23"/>
  <c r="F414" i="23"/>
  <c r="E414" i="23" s="1"/>
  <c r="I414" i="23" s="1"/>
  <c r="F308" i="23"/>
  <c r="E308" i="23"/>
  <c r="G308" i="23"/>
  <c r="J308" i="23"/>
  <c r="G30" i="23"/>
  <c r="F30" i="23"/>
  <c r="E30" i="23" s="1"/>
  <c r="G74" i="23"/>
  <c r="F74" i="23"/>
  <c r="E74" i="23" s="1"/>
  <c r="G46" i="23"/>
  <c r="F46" i="23"/>
  <c r="E46" i="23"/>
  <c r="H46" i="23" s="1"/>
  <c r="J46" i="23" s="1"/>
  <c r="G78" i="23"/>
  <c r="F78" i="23"/>
  <c r="E78" i="23"/>
  <c r="H78" i="23" s="1"/>
  <c r="J78" i="23" s="1"/>
  <c r="F166" i="23"/>
  <c r="E166" i="23" s="1"/>
  <c r="I166" i="23" s="1"/>
  <c r="J166" i="23"/>
  <c r="G166" i="23"/>
  <c r="I405" i="23"/>
  <c r="G156" i="23"/>
  <c r="F156" i="23"/>
  <c r="E156" i="23" s="1"/>
  <c r="J156" i="23"/>
  <c r="Z31" i="22"/>
  <c r="G297" i="22"/>
  <c r="J170" i="23"/>
  <c r="F170" i="23"/>
  <c r="E170" i="23"/>
  <c r="I170" i="23" s="1"/>
  <c r="G170" i="23"/>
  <c r="F400" i="23"/>
  <c r="J400" i="23"/>
  <c r="G400" i="23"/>
  <c r="E400" i="23"/>
  <c r="H400" i="23" s="1"/>
  <c r="G438" i="23"/>
  <c r="F438" i="23"/>
  <c r="E438" i="23" s="1"/>
  <c r="I438" i="23" s="1"/>
  <c r="J438" i="23"/>
  <c r="J196" i="23"/>
  <c r="G196" i="23"/>
  <c r="F196" i="23"/>
  <c r="E196" i="23" s="1"/>
  <c r="F117" i="22"/>
  <c r="J117" i="22"/>
  <c r="P117" i="22" s="1"/>
  <c r="J245" i="22"/>
  <c r="P245" i="22" s="1"/>
  <c r="F245" i="22"/>
  <c r="G26" i="23"/>
  <c r="F26" i="23"/>
  <c r="E26" i="23" s="1"/>
  <c r="H26" i="23" s="1"/>
  <c r="J26" i="23" s="1"/>
  <c r="O354" i="22"/>
  <c r="G409" i="22"/>
  <c r="R409" i="22" s="1"/>
  <c r="G213" i="22"/>
  <c r="R213" i="22" s="1"/>
  <c r="G341" i="22"/>
  <c r="R341" i="22" s="1"/>
  <c r="G381" i="22"/>
  <c r="R381" i="22" s="1"/>
  <c r="H417" i="23"/>
  <c r="F254" i="23"/>
  <c r="G254" i="23"/>
  <c r="E254" i="23"/>
  <c r="J254" i="23"/>
  <c r="G44" i="23"/>
  <c r="F44" i="23"/>
  <c r="E44" i="23" s="1"/>
  <c r="I44" i="23" s="1"/>
  <c r="P92" i="22"/>
  <c r="F202" i="23"/>
  <c r="E202" i="23" s="1"/>
  <c r="J202" i="23"/>
  <c r="G202" i="23"/>
  <c r="G194" i="23"/>
  <c r="J194" i="23"/>
  <c r="F194" i="23"/>
  <c r="E194" i="23" s="1"/>
  <c r="I194" i="23" s="1"/>
  <c r="G100" i="23"/>
  <c r="F100" i="23"/>
  <c r="E100" i="23" s="1"/>
  <c r="H100" i="23" s="1"/>
  <c r="J100" i="23" s="1"/>
  <c r="F368" i="23"/>
  <c r="E368" i="23" s="1"/>
  <c r="H368" i="23" s="1"/>
  <c r="G368" i="23"/>
  <c r="J368" i="23"/>
  <c r="F302" i="23"/>
  <c r="E302" i="23" s="1"/>
  <c r="G302" i="23"/>
  <c r="J302" i="23"/>
  <c r="G86" i="23"/>
  <c r="F86" i="23"/>
  <c r="E86" i="23" s="1"/>
  <c r="J388" i="23"/>
  <c r="G388" i="23"/>
  <c r="F388" i="23"/>
  <c r="E388" i="23" s="1"/>
  <c r="O132" i="22"/>
  <c r="P132" i="22" s="1"/>
  <c r="G146" i="23"/>
  <c r="J146" i="23"/>
  <c r="F146" i="23"/>
  <c r="E146" i="23" s="1"/>
  <c r="F384" i="23"/>
  <c r="E384" i="23" s="1"/>
  <c r="H384" i="23" s="1"/>
  <c r="J384" i="23"/>
  <c r="G384" i="23"/>
  <c r="G206" i="23"/>
  <c r="J206" i="23"/>
  <c r="F206" i="23"/>
  <c r="E206" i="23" s="1"/>
  <c r="I63" i="23"/>
  <c r="H63" i="23"/>
  <c r="J63" i="23" s="1"/>
  <c r="F294" i="23"/>
  <c r="E294" i="23" s="1"/>
  <c r="J294" i="23"/>
  <c r="G294" i="23"/>
  <c r="G356" i="23"/>
  <c r="J356" i="23"/>
  <c r="F356" i="23"/>
  <c r="E356" i="23" s="1"/>
  <c r="H356" i="23" s="1"/>
  <c r="AA20" i="22"/>
  <c r="J204" i="23"/>
  <c r="G204" i="23"/>
  <c r="F204" i="23"/>
  <c r="E204" i="23" s="1"/>
  <c r="O138" i="22"/>
  <c r="J350" i="23"/>
  <c r="G350" i="23"/>
  <c r="F350" i="23"/>
  <c r="E350" i="23" s="1"/>
  <c r="F310" i="23"/>
  <c r="E310" i="23" s="1"/>
  <c r="J310" i="23"/>
  <c r="G310" i="23"/>
  <c r="J337" i="22"/>
  <c r="P337" i="22" s="1"/>
  <c r="F337" i="22"/>
  <c r="F378" i="22"/>
  <c r="G90" i="23"/>
  <c r="F90" i="23"/>
  <c r="E90" i="23" s="1"/>
  <c r="H90" i="23" s="1"/>
  <c r="J90" i="23" s="1"/>
  <c r="F316" i="23"/>
  <c r="E316" i="23" s="1"/>
  <c r="J316" i="23"/>
  <c r="G316" i="23"/>
  <c r="F298" i="23"/>
  <c r="E298" i="23" s="1"/>
  <c r="G298" i="23"/>
  <c r="J298" i="23"/>
  <c r="F221" i="22"/>
  <c r="J221" i="22"/>
  <c r="P221" i="22" s="1"/>
  <c r="J241" i="22"/>
  <c r="P241" i="22" s="1"/>
  <c r="F241" i="22"/>
  <c r="G430" i="23"/>
  <c r="J430" i="23"/>
  <c r="F430" i="23"/>
  <c r="E430" i="23" s="1"/>
  <c r="I430" i="23" s="1"/>
  <c r="H51" i="23"/>
  <c r="J51" i="23" s="1"/>
  <c r="I51" i="23"/>
  <c r="F244" i="23"/>
  <c r="J244" i="23"/>
  <c r="E244" i="23"/>
  <c r="I244" i="23" s="1"/>
  <c r="G244" i="23"/>
  <c r="G103" i="22"/>
  <c r="R103" i="22" s="1"/>
  <c r="F336" i="23"/>
  <c r="G336" i="23"/>
  <c r="J336" i="23"/>
  <c r="E336" i="23"/>
  <c r="I336" i="23" s="1"/>
  <c r="F284" i="23"/>
  <c r="E284" i="23" s="1"/>
  <c r="H284" i="23" s="1"/>
  <c r="J284" i="23"/>
  <c r="G284" i="23"/>
  <c r="G326" i="23"/>
  <c r="J326" i="23"/>
  <c r="F326" i="23"/>
  <c r="E326" i="23"/>
  <c r="H326" i="23" s="1"/>
  <c r="H17" i="23"/>
  <c r="J17" i="23" s="1"/>
  <c r="F264" i="23"/>
  <c r="E264" i="23" s="1"/>
  <c r="G264" i="23"/>
  <c r="J264" i="23"/>
  <c r="J324" i="23"/>
  <c r="G324" i="23"/>
  <c r="F324" i="23"/>
  <c r="E324" i="23" s="1"/>
  <c r="O68" i="22"/>
  <c r="G82" i="23"/>
  <c r="F82" i="23"/>
  <c r="E82" i="23" s="1"/>
  <c r="G343" i="22"/>
  <c r="R343" i="22" s="1"/>
  <c r="O122" i="22"/>
  <c r="J182" i="22"/>
  <c r="F250" i="23"/>
  <c r="E250" i="23" s="1"/>
  <c r="G250" i="23"/>
  <c r="J250" i="23"/>
  <c r="J428" i="23"/>
  <c r="F428" i="23"/>
  <c r="E428" i="23" s="1"/>
  <c r="G428" i="23"/>
  <c r="J380" i="23"/>
  <c r="F380" i="23"/>
  <c r="E380" i="23" s="1"/>
  <c r="G380" i="23"/>
  <c r="J234" i="23"/>
  <c r="G234" i="23"/>
  <c r="F234" i="23"/>
  <c r="E234" i="23" s="1"/>
  <c r="H198" i="22"/>
  <c r="I198" i="22" s="1"/>
  <c r="G52" i="23"/>
  <c r="F52" i="23"/>
  <c r="E52" i="23" s="1"/>
  <c r="O98" i="22"/>
  <c r="G239" i="22"/>
  <c r="R239" i="22" s="1"/>
  <c r="G333" i="22"/>
  <c r="R333" i="22" s="1"/>
  <c r="G67" i="22"/>
  <c r="R67" i="22" s="1"/>
  <c r="G93" i="22"/>
  <c r="R93" i="22" s="1"/>
  <c r="G261" i="22"/>
  <c r="R261" i="22" s="1"/>
  <c r="G131" i="22"/>
  <c r="R131" i="22" s="1"/>
  <c r="G136" i="23"/>
  <c r="J136" i="23"/>
  <c r="F136" i="23"/>
  <c r="E136" i="23" s="1"/>
  <c r="I136" i="23" s="1"/>
  <c r="F292" i="23"/>
  <c r="E292" i="23" s="1"/>
  <c r="J292" i="23"/>
  <c r="G292" i="23"/>
  <c r="G287" i="22"/>
  <c r="R287" i="22" s="1"/>
  <c r="G269" i="22"/>
  <c r="R269" i="22" s="1"/>
  <c r="G51" i="22"/>
  <c r="R51" i="22" s="1"/>
  <c r="J208" i="23"/>
  <c r="F208" i="23"/>
  <c r="E208" i="23" s="1"/>
  <c r="G208" i="23"/>
  <c r="H435" i="23"/>
  <c r="I435" i="23"/>
  <c r="F348" i="23"/>
  <c r="E348" i="23" s="1"/>
  <c r="I348" i="23" s="1"/>
  <c r="J348" i="23"/>
  <c r="G348" i="23"/>
  <c r="G370" i="23"/>
  <c r="F370" i="23"/>
  <c r="E370" i="23" s="1"/>
  <c r="I370" i="23" s="1"/>
  <c r="J370" i="23"/>
  <c r="F296" i="23"/>
  <c r="E296" i="23" s="1"/>
  <c r="G296" i="23"/>
  <c r="J296" i="23"/>
  <c r="F18" i="23"/>
  <c r="G18" i="23"/>
  <c r="E18" i="23"/>
  <c r="G80" i="23"/>
  <c r="F80" i="23"/>
  <c r="E80" i="23" s="1"/>
  <c r="F256" i="23"/>
  <c r="E256" i="23" s="1"/>
  <c r="H256" i="23" s="1"/>
  <c r="J256" i="23"/>
  <c r="G256" i="23"/>
  <c r="F340" i="23"/>
  <c r="E340" i="23" s="1"/>
  <c r="H340" i="23" s="1"/>
  <c r="G340" i="23"/>
  <c r="J340" i="23"/>
  <c r="F188" i="23"/>
  <c r="E188" i="23" s="1"/>
  <c r="J188" i="23"/>
  <c r="G188" i="23"/>
  <c r="J228" i="23"/>
  <c r="G228" i="23"/>
  <c r="F228" i="23"/>
  <c r="E228" i="23" s="1"/>
  <c r="I228" i="23" s="1"/>
  <c r="G174" i="23"/>
  <c r="J174" i="23"/>
  <c r="F174" i="23"/>
  <c r="E174" i="23" s="1"/>
  <c r="F53" i="22"/>
  <c r="J53" i="22"/>
  <c r="P53" i="22" s="1"/>
  <c r="J200" i="23"/>
  <c r="G200" i="23"/>
  <c r="F200" i="23"/>
  <c r="E200" i="23" s="1"/>
  <c r="P306" i="22"/>
  <c r="F252" i="23"/>
  <c r="E252" i="23" s="1"/>
  <c r="H252" i="23" s="1"/>
  <c r="J252" i="23"/>
  <c r="G252" i="23"/>
  <c r="G106" i="23"/>
  <c r="J106" i="23"/>
  <c r="F106" i="23"/>
  <c r="E106" i="23"/>
  <c r="H106" i="23" s="1"/>
  <c r="G364" i="23"/>
  <c r="J364" i="23"/>
  <c r="F364" i="23"/>
  <c r="E364" i="23" s="1"/>
  <c r="G253" i="22"/>
  <c r="R253" i="22" s="1"/>
  <c r="G19" i="22"/>
  <c r="R19" i="22" s="1"/>
  <c r="G45" i="22"/>
  <c r="R45" i="22" s="1"/>
  <c r="G81" i="22"/>
  <c r="R81" i="22" s="1"/>
  <c r="O410" i="22"/>
  <c r="J184" i="23"/>
  <c r="G184" i="23"/>
  <c r="F184" i="23"/>
  <c r="E184" i="23" s="1"/>
  <c r="I184" i="23" s="1"/>
  <c r="J322" i="23"/>
  <c r="G322" i="23"/>
  <c r="F322" i="23"/>
  <c r="E322" i="23" s="1"/>
  <c r="F392" i="23"/>
  <c r="E392" i="23" s="1"/>
  <c r="G392" i="23"/>
  <c r="J392" i="23"/>
  <c r="G238" i="23"/>
  <c r="J238" i="23"/>
  <c r="F238" i="23"/>
  <c r="E238" i="23" s="1"/>
  <c r="F312" i="23"/>
  <c r="E312" i="23" s="1"/>
  <c r="J312" i="23"/>
  <c r="G312" i="23"/>
  <c r="M291" i="22"/>
  <c r="N291" i="22" s="1"/>
  <c r="H89" i="23"/>
  <c r="J89" i="23" s="1"/>
  <c r="I89" i="23"/>
  <c r="G140" i="23"/>
  <c r="F140" i="23"/>
  <c r="E140" i="23" s="1"/>
  <c r="J140" i="23"/>
  <c r="G126" i="23"/>
  <c r="F126" i="23"/>
  <c r="E126" i="23" s="1"/>
  <c r="J126" i="23"/>
  <c r="F412" i="23"/>
  <c r="E412" i="23" s="1"/>
  <c r="J412" i="23"/>
  <c r="G412" i="23"/>
  <c r="P309" i="22"/>
  <c r="F278" i="23"/>
  <c r="E278" i="23" s="1"/>
  <c r="I278" i="23" s="1"/>
  <c r="J278" i="23"/>
  <c r="G278" i="23"/>
  <c r="P445" i="22"/>
  <c r="H121" i="23"/>
  <c r="I121" i="23"/>
  <c r="G54" i="23"/>
  <c r="F54" i="23"/>
  <c r="E54" i="23" s="1"/>
  <c r="O172" i="22"/>
  <c r="M97" i="22"/>
  <c r="N97" i="22" s="1"/>
  <c r="F425" i="22"/>
  <c r="J425" i="22"/>
  <c r="P425" i="22" s="1"/>
  <c r="J218" i="23"/>
  <c r="G218" i="23"/>
  <c r="F218" i="23"/>
  <c r="E218" i="23" s="1"/>
  <c r="G366" i="23"/>
  <c r="F366" i="23"/>
  <c r="E366" i="23" s="1"/>
  <c r="J366" i="23"/>
  <c r="I243" i="23"/>
  <c r="H243" i="23"/>
  <c r="M263" i="22"/>
  <c r="N263" i="22" s="1"/>
  <c r="J212" i="23"/>
  <c r="G212" i="23"/>
  <c r="F212" i="23"/>
  <c r="E212" i="23" s="1"/>
  <c r="G48" i="23"/>
  <c r="F48" i="23"/>
  <c r="E48" i="23" s="1"/>
  <c r="I48" i="23" s="1"/>
  <c r="G210" i="23"/>
  <c r="F210" i="23"/>
  <c r="E210" i="23" s="1"/>
  <c r="I210" i="23" s="1"/>
  <c r="J210" i="23"/>
  <c r="G84" i="23"/>
  <c r="F84" i="23"/>
  <c r="E84" i="23" s="1"/>
  <c r="F258" i="23"/>
  <c r="E258" i="23" s="1"/>
  <c r="H258" i="23" s="1"/>
  <c r="G258" i="23"/>
  <c r="J258" i="23"/>
  <c r="P417" i="22"/>
  <c r="G58" i="23"/>
  <c r="F58" i="23"/>
  <c r="E58" i="23" s="1"/>
  <c r="H58" i="23" s="1"/>
  <c r="J58" i="23" s="1"/>
  <c r="F320" i="23"/>
  <c r="E320" i="23" s="1"/>
  <c r="G320" i="23"/>
  <c r="J320" i="23"/>
  <c r="F270" i="23"/>
  <c r="E270" i="23" s="1"/>
  <c r="J270" i="23"/>
  <c r="G270" i="23"/>
  <c r="F434" i="23"/>
  <c r="E434" i="23" s="1"/>
  <c r="J434" i="23"/>
  <c r="G434" i="23"/>
  <c r="F280" i="23"/>
  <c r="E280" i="23" s="1"/>
  <c r="G280" i="23"/>
  <c r="J280" i="23"/>
  <c r="F209" i="22"/>
  <c r="J209" i="22"/>
  <c r="P209" i="22" s="1"/>
  <c r="O404" i="22"/>
  <c r="J207" i="22"/>
  <c r="P207" i="22" s="1"/>
  <c r="F207" i="22"/>
  <c r="G198" i="23"/>
  <c r="F198" i="23"/>
  <c r="E198" i="23" s="1"/>
  <c r="J198" i="23"/>
  <c r="G168" i="23"/>
  <c r="J168" i="23"/>
  <c r="F168" i="23"/>
  <c r="E168" i="23" s="1"/>
  <c r="J164" i="23"/>
  <c r="F164" i="23"/>
  <c r="G164" i="23"/>
  <c r="E164" i="23"/>
  <c r="I164" i="23" s="1"/>
  <c r="G193" i="22"/>
  <c r="R193" i="22" s="1"/>
  <c r="G17" i="22"/>
  <c r="R17" i="22" s="1"/>
  <c r="M109" i="22"/>
  <c r="N109" i="22" s="1"/>
  <c r="G257" i="22"/>
  <c r="R257" i="22" s="1"/>
  <c r="G305" i="22"/>
  <c r="R305" i="22" s="1"/>
  <c r="G277" i="22"/>
  <c r="R277" i="22" s="1"/>
  <c r="G153" i="22"/>
  <c r="R153" i="22" s="1"/>
  <c r="G309" i="22"/>
  <c r="R309" i="22" s="1"/>
  <c r="G69" i="22"/>
  <c r="R69" i="22" s="1"/>
  <c r="P158" i="18"/>
  <c r="P5" i="18"/>
  <c r="F232" i="18"/>
  <c r="P121" i="18"/>
  <c r="P237" i="18"/>
  <c r="P192" i="18"/>
  <c r="F138" i="18"/>
  <c r="G138" i="18" s="1"/>
  <c r="R138" i="18" s="1"/>
  <c r="F394" i="18"/>
  <c r="G394" i="18" s="1"/>
  <c r="R394" i="18" s="1"/>
  <c r="P386" i="18"/>
  <c r="F249" i="18"/>
  <c r="G249" i="18" s="1"/>
  <c r="F386" i="18"/>
  <c r="G386" i="18" s="1"/>
  <c r="R386" i="18" s="1"/>
  <c r="P30" i="18"/>
  <c r="F158" i="18"/>
  <c r="G158" i="18" s="1"/>
  <c r="R158" i="18" s="1"/>
  <c r="F25" i="18"/>
  <c r="G25" i="18" s="1"/>
  <c r="R25" i="18" s="1"/>
  <c r="P245" i="18"/>
  <c r="F192" i="18"/>
  <c r="G192" i="18" s="1"/>
  <c r="R192" i="18" s="1"/>
  <c r="F360" i="18"/>
  <c r="G360" i="18" s="1"/>
  <c r="R360" i="18" s="1"/>
  <c r="F52" i="18"/>
  <c r="G52" i="18" s="1"/>
  <c r="R52" i="18" s="1"/>
  <c r="F333" i="18"/>
  <c r="G333" i="18" s="1"/>
  <c r="R333" i="18" s="1"/>
  <c r="F89" i="18"/>
  <c r="G89" i="18" s="1"/>
  <c r="P333" i="18"/>
  <c r="F378" i="18"/>
  <c r="G378" i="18" s="1"/>
  <c r="F124" i="18"/>
  <c r="G124" i="18" s="1"/>
  <c r="R124" i="18" s="1"/>
  <c r="F314" i="18"/>
  <c r="G314" i="18" s="1"/>
  <c r="R314" i="18" s="1"/>
  <c r="F237" i="18"/>
  <c r="G237" i="18" s="1"/>
  <c r="R237" i="18" s="1"/>
  <c r="F69" i="18"/>
  <c r="G69" i="18" s="1"/>
  <c r="R69" i="18" s="1"/>
  <c r="F310" i="18"/>
  <c r="G310" i="18" s="1"/>
  <c r="R310" i="18" s="1"/>
  <c r="F206" i="18"/>
  <c r="G206" i="18" s="1"/>
  <c r="R206" i="18" s="1"/>
  <c r="F351" i="18"/>
  <c r="G351" i="18" s="1"/>
  <c r="R351" i="18" s="1"/>
  <c r="F121" i="18"/>
  <c r="G121" i="18" s="1"/>
  <c r="R121" i="18" s="1"/>
  <c r="F245" i="18"/>
  <c r="G245" i="18" s="1"/>
  <c r="F200" i="18"/>
  <c r="G200" i="18" s="1"/>
  <c r="R200" i="18" s="1"/>
  <c r="F312" i="18"/>
  <c r="G312" i="18" s="1"/>
  <c r="R312" i="18" s="1"/>
  <c r="F101" i="18"/>
  <c r="G101" i="18" s="1"/>
  <c r="R101" i="18" s="1"/>
  <c r="F165" i="18"/>
  <c r="G165" i="18" s="1"/>
  <c r="F226" i="18"/>
  <c r="G226" i="18" s="1"/>
  <c r="R226" i="18" s="1"/>
  <c r="F116" i="18"/>
  <c r="G116" i="18" s="1"/>
  <c r="R116" i="18" s="1"/>
  <c r="F54" i="18"/>
  <c r="G54" i="18" s="1"/>
  <c r="R54" i="18" s="1"/>
  <c r="F37" i="18"/>
  <c r="G37" i="18" s="1"/>
  <c r="R37" i="18" s="1"/>
  <c r="F436" i="18"/>
  <c r="G436" i="18" s="1"/>
  <c r="R436" i="18" s="1"/>
  <c r="P116" i="18"/>
  <c r="P101" i="18"/>
  <c r="F49" i="18"/>
  <c r="G49" i="18" s="1"/>
  <c r="R49" i="18" s="1"/>
  <c r="F39" i="18"/>
  <c r="G39" i="18" s="1"/>
  <c r="R39" i="18" s="1"/>
  <c r="F263" i="18"/>
  <c r="G263" i="18" s="1"/>
  <c r="R263" i="18" s="1"/>
  <c r="F38" i="18"/>
  <c r="G38" i="18" s="1"/>
  <c r="R38" i="18" s="1"/>
  <c r="F68" i="18"/>
  <c r="G68" i="18" s="1"/>
  <c r="R68" i="18" s="1"/>
  <c r="F412" i="18"/>
  <c r="G412" i="18" s="1"/>
  <c r="R412" i="18" s="1"/>
  <c r="F172" i="18"/>
  <c r="G172" i="18" s="1"/>
  <c r="R172" i="18" s="1"/>
  <c r="F229" i="18"/>
  <c r="G229" i="18" s="1"/>
  <c r="R229" i="18" s="1"/>
  <c r="F373" i="18"/>
  <c r="G373" i="18" s="1"/>
  <c r="R373" i="18" s="1"/>
  <c r="F5" i="18"/>
  <c r="G5" i="18" s="1"/>
  <c r="R5" i="18" s="1"/>
  <c r="F153" i="18"/>
  <c r="G153" i="18" s="1"/>
  <c r="R153" i="18" s="1"/>
  <c r="F421" i="18"/>
  <c r="G421" i="18" s="1"/>
  <c r="R421" i="18" s="1"/>
  <c r="F12" i="18"/>
  <c r="G12" i="18" s="1"/>
  <c r="R12" i="18" s="1"/>
  <c r="F173" i="18"/>
  <c r="G173" i="18" s="1"/>
  <c r="R173" i="18" s="1"/>
  <c r="F299" i="18"/>
  <c r="G299" i="18" s="1"/>
  <c r="R299" i="18" s="1"/>
  <c r="F429" i="18"/>
  <c r="G429" i="18" s="1"/>
  <c r="R429" i="18" s="1"/>
  <c r="F214" i="18"/>
  <c r="G214" i="18" s="1"/>
  <c r="R214" i="18" s="1"/>
  <c r="F22" i="18"/>
  <c r="G22" i="18" s="1"/>
  <c r="R22" i="18" s="1"/>
  <c r="F311" i="18"/>
  <c r="G311" i="18" s="1"/>
  <c r="R311" i="18" s="1"/>
  <c r="P176" i="18"/>
  <c r="P232" i="18"/>
  <c r="F133" i="18"/>
  <c r="G133" i="18" s="1"/>
  <c r="R133" i="18" s="1"/>
  <c r="F400" i="18"/>
  <c r="G400" i="18" s="1"/>
  <c r="R400" i="18" s="1"/>
  <c r="F186" i="18"/>
  <c r="G186" i="18" s="1"/>
  <c r="R186" i="18" s="1"/>
  <c r="P186" i="18"/>
  <c r="P89" i="18"/>
  <c r="F8" i="18"/>
  <c r="G8" i="18" s="1"/>
  <c r="R8" i="18" s="1"/>
  <c r="P278" i="18"/>
  <c r="F30" i="18"/>
  <c r="G30" i="18" s="1"/>
  <c r="F278" i="18"/>
  <c r="G278" i="18" s="1"/>
  <c r="R278" i="18" s="1"/>
  <c r="F10" i="18"/>
  <c r="G10" i="18" s="1"/>
  <c r="R10" i="18" s="1"/>
  <c r="P113" i="18"/>
  <c r="F176" i="18"/>
  <c r="G176" i="18" s="1"/>
  <c r="R176" i="18" s="1"/>
  <c r="F448" i="18"/>
  <c r="G448" i="18" s="1"/>
  <c r="R448" i="18" s="1"/>
  <c r="F190" i="18"/>
  <c r="G190" i="18" s="1"/>
  <c r="R190" i="18" s="1"/>
  <c r="F84" i="18"/>
  <c r="G84" i="18" s="1"/>
  <c r="R84" i="18" s="1"/>
  <c r="F113" i="18"/>
  <c r="G113" i="18" s="1"/>
  <c r="R113" i="18" s="1"/>
  <c r="P10" i="18"/>
  <c r="P190" i="18"/>
  <c r="F42" i="18"/>
  <c r="G42" i="18" s="1"/>
  <c r="R42" i="18" s="1"/>
  <c r="F198" i="18"/>
  <c r="G198" i="18" s="1"/>
  <c r="R198" i="18" s="1"/>
  <c r="J22" i="18"/>
  <c r="P198" i="18"/>
  <c r="F433" i="18"/>
  <c r="G433" i="18" s="1"/>
  <c r="R433" i="18" s="1"/>
  <c r="P412" i="18"/>
  <c r="J263" i="18"/>
  <c r="P263" i="18" s="1"/>
  <c r="I30" i="19"/>
  <c r="H30" i="19"/>
  <c r="J30" i="19" s="1"/>
  <c r="J332" i="18"/>
  <c r="P332" i="18" s="1"/>
  <c r="F332" i="18"/>
  <c r="G332" i="18" s="1"/>
  <c r="R332" i="18" s="1"/>
  <c r="J182" i="18"/>
  <c r="P182" i="18" s="1"/>
  <c r="F182" i="18"/>
  <c r="G182" i="18" s="1"/>
  <c r="R182" i="18" s="1"/>
  <c r="F292" i="18"/>
  <c r="J292" i="18"/>
  <c r="P292" i="18" s="1"/>
  <c r="H89" i="19"/>
  <c r="J89" i="19" s="1"/>
  <c r="I89" i="19"/>
  <c r="O33" i="18"/>
  <c r="I158" i="19"/>
  <c r="O21" i="18"/>
  <c r="P21" i="18" s="1"/>
  <c r="F74" i="18"/>
  <c r="G74" i="18" s="1"/>
  <c r="R74" i="18" s="1"/>
  <c r="O214" i="18"/>
  <c r="P99" i="18"/>
  <c r="H293" i="18"/>
  <c r="I293" i="18" s="1"/>
  <c r="J293" i="18" s="1"/>
  <c r="P293" i="18" s="1"/>
  <c r="O342" i="18"/>
  <c r="O340" i="18"/>
  <c r="O362" i="18"/>
  <c r="P362" i="18" s="1"/>
  <c r="O334" i="18"/>
  <c r="P334" i="18" s="1"/>
  <c r="O359" i="18"/>
  <c r="H367" i="18"/>
  <c r="I367" i="18" s="1"/>
  <c r="F367" i="18" s="1"/>
  <c r="G367" i="18" s="1"/>
  <c r="R367" i="18" s="1"/>
  <c r="O4" i="18"/>
  <c r="O65" i="18"/>
  <c r="H389" i="18"/>
  <c r="I389" i="18" s="1"/>
  <c r="J389" i="18" s="1"/>
  <c r="P389" i="18" s="1"/>
  <c r="H102" i="18"/>
  <c r="I102" i="18" s="1"/>
  <c r="J102" i="18" s="1"/>
  <c r="P102" i="18" s="1"/>
  <c r="J200" i="18"/>
  <c r="O39" i="18"/>
  <c r="H6" i="18"/>
  <c r="I6" i="18" s="1"/>
  <c r="F6" i="18" s="1"/>
  <c r="G6" i="18" s="1"/>
  <c r="R6" i="18" s="1"/>
  <c r="O56" i="18"/>
  <c r="P56" i="18" s="1"/>
  <c r="H321" i="18"/>
  <c r="I321" i="18" s="1"/>
  <c r="J321" i="18" s="1"/>
  <c r="P321" i="18" s="1"/>
  <c r="H324" i="18"/>
  <c r="I324" i="18" s="1"/>
  <c r="F324" i="18" s="1"/>
  <c r="G324" i="18" s="1"/>
  <c r="R324" i="18" s="1"/>
  <c r="H250" i="18"/>
  <c r="I250" i="18" s="1"/>
  <c r="J250" i="18" s="1"/>
  <c r="P250" i="18" s="1"/>
  <c r="F338" i="18"/>
  <c r="G338" i="18" s="1"/>
  <c r="R338" i="18" s="1"/>
  <c r="G448" i="19"/>
  <c r="F448" i="19"/>
  <c r="E448" i="19" s="1"/>
  <c r="J448" i="19"/>
  <c r="J172" i="18"/>
  <c r="P172" i="18" s="1"/>
  <c r="H129" i="18"/>
  <c r="I129" i="18" s="1"/>
  <c r="J129" i="18" s="1"/>
  <c r="P129" i="18" s="1"/>
  <c r="O173" i="18"/>
  <c r="H282" i="18"/>
  <c r="I282" i="18" s="1"/>
  <c r="J282" i="18" s="1"/>
  <c r="P282" i="18" s="1"/>
  <c r="H254" i="18"/>
  <c r="I254" i="18" s="1"/>
  <c r="J254" i="18" s="1"/>
  <c r="P254" i="18" s="1"/>
  <c r="J378" i="18"/>
  <c r="H125" i="18"/>
  <c r="I125" i="18" s="1"/>
  <c r="F125" i="18" s="1"/>
  <c r="G125" i="18" s="1"/>
  <c r="R125" i="18" s="1"/>
  <c r="H398" i="18"/>
  <c r="I398" i="18" s="1"/>
  <c r="J398" i="18" s="1"/>
  <c r="P398" i="18" s="1"/>
  <c r="O415" i="18"/>
  <c r="J52" i="18"/>
  <c r="O413" i="18"/>
  <c r="O354" i="18"/>
  <c r="P354" i="18" s="1"/>
  <c r="H268" i="18"/>
  <c r="I268" i="18" s="1"/>
  <c r="J268" i="18" s="1"/>
  <c r="P268" i="18" s="1"/>
  <c r="O252" i="18"/>
  <c r="H353" i="18"/>
  <c r="I353" i="18" s="1"/>
  <c r="J353" i="18" s="1"/>
  <c r="P353" i="18" s="1"/>
  <c r="O371" i="18"/>
  <c r="P371" i="18" s="1"/>
  <c r="O448" i="18"/>
  <c r="P448" i="18" s="1"/>
  <c r="H3" i="18"/>
  <c r="I3" i="18" s="1"/>
  <c r="J3" i="18" s="1"/>
  <c r="P3" i="18" s="1"/>
  <c r="H264" i="18"/>
  <c r="I264" i="18" s="1"/>
  <c r="J264" i="18" s="1"/>
  <c r="P264" i="18" s="1"/>
  <c r="H13" i="18"/>
  <c r="I13" i="18" s="1"/>
  <c r="J13" i="18" s="1"/>
  <c r="P13" i="18" s="1"/>
  <c r="H273" i="18"/>
  <c r="I273" i="18" s="1"/>
  <c r="F273" i="18" s="1"/>
  <c r="G273" i="18" s="1"/>
  <c r="R273" i="18" s="1"/>
  <c r="H207" i="18"/>
  <c r="I207" i="18" s="1"/>
  <c r="J207" i="18" s="1"/>
  <c r="P207" i="18" s="1"/>
  <c r="O209" i="18"/>
  <c r="H183" i="18"/>
  <c r="I183" i="18" s="1"/>
  <c r="J183" i="18" s="1"/>
  <c r="P183" i="18" s="1"/>
  <c r="H235" i="18"/>
  <c r="I235" i="18" s="1"/>
  <c r="F235" i="18" s="1"/>
  <c r="G235" i="18" s="1"/>
  <c r="R235" i="18" s="1"/>
  <c r="O52" i="18"/>
  <c r="H128" i="18"/>
  <c r="I128" i="18" s="1"/>
  <c r="H431" i="18"/>
  <c r="I431" i="18" s="1"/>
  <c r="F431" i="18" s="1"/>
  <c r="G431" i="18" s="1"/>
  <c r="J310" i="18"/>
  <c r="P310" i="18" s="1"/>
  <c r="H430" i="18"/>
  <c r="I430" i="18" s="1"/>
  <c r="F430" i="18" s="1"/>
  <c r="O236" i="18"/>
  <c r="H62" i="19"/>
  <c r="J62" i="19" s="1"/>
  <c r="H80" i="18"/>
  <c r="I80" i="18" s="1"/>
  <c r="J80" i="18" s="1"/>
  <c r="P80" i="18" s="1"/>
  <c r="O429" i="18"/>
  <c r="O343" i="18"/>
  <c r="H114" i="18"/>
  <c r="I114" i="18" s="1"/>
  <c r="J114" i="18" s="1"/>
  <c r="P114" i="18" s="1"/>
  <c r="O435" i="18"/>
  <c r="O38" i="18"/>
  <c r="H438" i="18"/>
  <c r="I438" i="18" s="1"/>
  <c r="J438" i="18" s="1"/>
  <c r="P438" i="18" s="1"/>
  <c r="H230" i="18"/>
  <c r="I230" i="18" s="1"/>
  <c r="J230" i="18" s="1"/>
  <c r="P230" i="18" s="1"/>
  <c r="O7" i="18"/>
  <c r="P7" i="18" s="1"/>
  <c r="O346" i="18"/>
  <c r="H405" i="18"/>
  <c r="I405" i="18" s="1"/>
  <c r="F405" i="18" s="1"/>
  <c r="P165" i="18"/>
  <c r="O117" i="18"/>
  <c r="O9" i="18"/>
  <c r="O105" i="18"/>
  <c r="H121" i="19"/>
  <c r="F261" i="18"/>
  <c r="G261" i="18" s="1"/>
  <c r="R261" i="18" s="1"/>
  <c r="F136" i="18"/>
  <c r="G136" i="18" s="1"/>
  <c r="R136" i="18" s="1"/>
  <c r="H19" i="18"/>
  <c r="I19" i="18" s="1"/>
  <c r="J19" i="18" s="1"/>
  <c r="P19" i="18" s="1"/>
  <c r="H382" i="18"/>
  <c r="I382" i="18" s="1"/>
  <c r="J382" i="18" s="1"/>
  <c r="P382" i="18" s="1"/>
  <c r="O212" i="18"/>
  <c r="H141" i="18"/>
  <c r="I141" i="18" s="1"/>
  <c r="F141" i="18" s="1"/>
  <c r="F56" i="18"/>
  <c r="G56" i="18" s="1"/>
  <c r="R56" i="18" s="1"/>
  <c r="O286" i="18"/>
  <c r="O331" i="18"/>
  <c r="P331" i="18" s="1"/>
  <c r="H201" i="18"/>
  <c r="I201" i="18" s="1"/>
  <c r="J201" i="18" s="1"/>
  <c r="P201" i="18" s="1"/>
  <c r="O317" i="18"/>
  <c r="H317" i="18"/>
  <c r="I317" i="18" s="1"/>
  <c r="F317" i="18" s="1"/>
  <c r="O387" i="18"/>
  <c r="H387" i="18"/>
  <c r="I387" i="18" s="1"/>
  <c r="J387" i="18" s="1"/>
  <c r="O277" i="18"/>
  <c r="H277" i="18"/>
  <c r="I277" i="18" s="1"/>
  <c r="O51" i="18"/>
  <c r="H51" i="18"/>
  <c r="I51" i="18" s="1"/>
  <c r="J51" i="18" s="1"/>
  <c r="J104" i="18"/>
  <c r="P104" i="18" s="1"/>
  <c r="F104" i="18"/>
  <c r="G104" i="18" s="1"/>
  <c r="R104" i="18" s="1"/>
  <c r="O349" i="18"/>
  <c r="H349" i="18"/>
  <c r="I349" i="18" s="1"/>
  <c r="F349" i="18" s="1"/>
  <c r="G349" i="18" s="1"/>
  <c r="F83" i="18"/>
  <c r="G83" i="18" s="1"/>
  <c r="R83" i="18" s="1"/>
  <c r="J83" i="18"/>
  <c r="P83" i="18" s="1"/>
  <c r="F435" i="18"/>
  <c r="J435" i="18"/>
  <c r="O175" i="18"/>
  <c r="H175" i="18"/>
  <c r="I175" i="18" s="1"/>
  <c r="O443" i="18"/>
  <c r="H443" i="18"/>
  <c r="I443" i="18" s="1"/>
  <c r="J443" i="18" s="1"/>
  <c r="H131" i="18"/>
  <c r="I131" i="18" s="1"/>
  <c r="F131" i="18" s="1"/>
  <c r="O131" i="18"/>
  <c r="O350" i="18"/>
  <c r="H350" i="18"/>
  <c r="I350" i="18" s="1"/>
  <c r="J350" i="18" s="1"/>
  <c r="J361" i="18"/>
  <c r="P361" i="18" s="1"/>
  <c r="F361" i="18"/>
  <c r="G361" i="18" s="1"/>
  <c r="R361" i="18" s="1"/>
  <c r="J328" i="18"/>
  <c r="P328" i="18" s="1"/>
  <c r="F328" i="18"/>
  <c r="G328" i="18" s="1"/>
  <c r="R328" i="18" s="1"/>
  <c r="I318" i="19"/>
  <c r="H318" i="19"/>
  <c r="H422" i="18"/>
  <c r="I422" i="18" s="1"/>
  <c r="F422" i="18" s="1"/>
  <c r="G422" i="18" s="1"/>
  <c r="R422" i="18" s="1"/>
  <c r="O422" i="18"/>
  <c r="H31" i="18"/>
  <c r="I31" i="18" s="1"/>
  <c r="F31" i="18" s="1"/>
  <c r="O31" i="18"/>
  <c r="O287" i="18"/>
  <c r="H287" i="18"/>
  <c r="I287" i="18" s="1"/>
  <c r="O309" i="18"/>
  <c r="H309" i="18"/>
  <c r="I309" i="18" s="1"/>
  <c r="J309" i="18" s="1"/>
  <c r="H103" i="18"/>
  <c r="I103" i="18" s="1"/>
  <c r="O103" i="18"/>
  <c r="O220" i="18"/>
  <c r="H220" i="18"/>
  <c r="I220" i="18" s="1"/>
  <c r="J220" i="18" s="1"/>
  <c r="F323" i="18"/>
  <c r="G323" i="18" s="1"/>
  <c r="R323" i="18" s="1"/>
  <c r="J323" i="18"/>
  <c r="P323" i="18" s="1"/>
  <c r="H29" i="18"/>
  <c r="I29" i="18" s="1"/>
  <c r="O29" i="18"/>
  <c r="O163" i="18"/>
  <c r="H163" i="18"/>
  <c r="I163" i="18" s="1"/>
  <c r="O43" i="18"/>
  <c r="H43" i="18"/>
  <c r="I43" i="18" s="1"/>
  <c r="O215" i="18"/>
  <c r="H215" i="18"/>
  <c r="I215" i="18" s="1"/>
  <c r="F9" i="18"/>
  <c r="G9" i="18" s="1"/>
  <c r="R9" i="18" s="1"/>
  <c r="J9" i="18"/>
  <c r="H406" i="18"/>
  <c r="I406" i="18" s="1"/>
  <c r="O406" i="18"/>
  <c r="F275" i="18"/>
  <c r="G275" i="18" s="1"/>
  <c r="J275" i="18"/>
  <c r="F407" i="18"/>
  <c r="G407" i="18" s="1"/>
  <c r="R407" i="18" s="1"/>
  <c r="J407" i="18"/>
  <c r="H272" i="18"/>
  <c r="I272" i="18" s="1"/>
  <c r="O41" i="18"/>
  <c r="H41" i="18"/>
  <c r="I41" i="18" s="1"/>
  <c r="F41" i="18" s="1"/>
  <c r="G41" i="18" s="1"/>
  <c r="R41" i="18" s="1"/>
  <c r="H136" i="19"/>
  <c r="H17" i="18"/>
  <c r="I17" i="18" s="1"/>
  <c r="F17" i="18" s="1"/>
  <c r="O17" i="18"/>
  <c r="H386" i="19"/>
  <c r="I386" i="19"/>
  <c r="J241" i="18"/>
  <c r="P241" i="18" s="1"/>
  <c r="F241" i="18"/>
  <c r="G241" i="18" s="1"/>
  <c r="R241" i="18" s="1"/>
  <c r="O70" i="18"/>
  <c r="H70" i="18"/>
  <c r="I70" i="18" s="1"/>
  <c r="F70" i="18" s="1"/>
  <c r="H24" i="18"/>
  <c r="I24" i="18" s="1"/>
  <c r="J24" i="18" s="1"/>
  <c r="O24" i="18"/>
  <c r="H409" i="18"/>
  <c r="I409" i="18" s="1"/>
  <c r="O409" i="18"/>
  <c r="O420" i="18"/>
  <c r="H420" i="18"/>
  <c r="I420" i="18" s="1"/>
  <c r="O49" i="18"/>
  <c r="F379" i="18"/>
  <c r="G379" i="18" s="1"/>
  <c r="R379" i="18" s="1"/>
  <c r="J379" i="18"/>
  <c r="P379" i="18" s="1"/>
  <c r="H223" i="18"/>
  <c r="I223" i="18" s="1"/>
  <c r="J223" i="18" s="1"/>
  <c r="P223" i="18" s="1"/>
  <c r="H308" i="18"/>
  <c r="I308" i="18" s="1"/>
  <c r="J308" i="18" s="1"/>
  <c r="O308" i="18"/>
  <c r="H143" i="18"/>
  <c r="I143" i="18" s="1"/>
  <c r="F143" i="18" s="1"/>
  <c r="O143" i="18"/>
  <c r="H115" i="18"/>
  <c r="I115" i="18" s="1"/>
  <c r="J62" i="18"/>
  <c r="P62" i="18" s="1"/>
  <c r="F62" i="18"/>
  <c r="G62" i="18" s="1"/>
  <c r="R62" i="18" s="1"/>
  <c r="H369" i="18"/>
  <c r="I369" i="18" s="1"/>
  <c r="J369" i="18" s="1"/>
  <c r="P369" i="18" s="1"/>
  <c r="O148" i="18"/>
  <c r="H426" i="18"/>
  <c r="I426" i="18" s="1"/>
  <c r="O320" i="18"/>
  <c r="O402" i="18"/>
  <c r="P402" i="18" s="1"/>
  <c r="O260" i="18"/>
  <c r="H107" i="18"/>
  <c r="I107" i="18" s="1"/>
  <c r="J107" i="18" s="1"/>
  <c r="P107" i="18" s="1"/>
  <c r="H160" i="18"/>
  <c r="I160" i="18" s="1"/>
  <c r="H238" i="18"/>
  <c r="I238" i="18" s="1"/>
  <c r="F238" i="18" s="1"/>
  <c r="O275" i="18"/>
  <c r="H446" i="18"/>
  <c r="I446" i="18" s="1"/>
  <c r="F446" i="18" s="1"/>
  <c r="H397" i="18"/>
  <c r="I397" i="18" s="1"/>
  <c r="F397" i="18" s="1"/>
  <c r="G397" i="18" s="1"/>
  <c r="R397" i="18" s="1"/>
  <c r="O397" i="18"/>
  <c r="F76" i="18"/>
  <c r="J76" i="18"/>
  <c r="P76" i="18" s="1"/>
  <c r="O66" i="18"/>
  <c r="H66" i="18"/>
  <c r="I66" i="18" s="1"/>
  <c r="O216" i="18"/>
  <c r="H216" i="18"/>
  <c r="I216" i="18" s="1"/>
  <c r="O335" i="18"/>
  <c r="H335" i="18"/>
  <c r="I335" i="18" s="1"/>
  <c r="J335" i="18" s="1"/>
  <c r="O174" i="18"/>
  <c r="H174" i="18"/>
  <c r="I174" i="18" s="1"/>
  <c r="F174" i="18" s="1"/>
  <c r="G174" i="18" s="1"/>
  <c r="R174" i="18" s="1"/>
  <c r="H35" i="18"/>
  <c r="I35" i="18" s="1"/>
  <c r="O262" i="18"/>
  <c r="H262" i="18"/>
  <c r="I262" i="18" s="1"/>
  <c r="J262" i="18" s="1"/>
  <c r="O267" i="18"/>
  <c r="H267" i="18"/>
  <c r="I267" i="18" s="1"/>
  <c r="J267" i="18" s="1"/>
  <c r="O159" i="18"/>
  <c r="H159" i="18"/>
  <c r="I159" i="18" s="1"/>
  <c r="J159" i="18" s="1"/>
  <c r="O188" i="18"/>
  <c r="H188" i="18"/>
  <c r="I188" i="18" s="1"/>
  <c r="F188" i="18" s="1"/>
  <c r="G188" i="18" s="1"/>
  <c r="R188" i="18" s="1"/>
  <c r="H87" i="18"/>
  <c r="I87" i="18" s="1"/>
  <c r="O91" i="18"/>
  <c r="H91" i="18"/>
  <c r="I91" i="18" s="1"/>
  <c r="F91" i="18" s="1"/>
  <c r="H145" i="18"/>
  <c r="I145" i="18" s="1"/>
  <c r="J145" i="18" s="1"/>
  <c r="O145" i="18"/>
  <c r="I72" i="19"/>
  <c r="H110" i="18"/>
  <c r="I110" i="18" s="1"/>
  <c r="J110" i="18" s="1"/>
  <c r="O110" i="18"/>
  <c r="O281" i="18"/>
  <c r="H281" i="18"/>
  <c r="I281" i="18" s="1"/>
  <c r="J281" i="18" s="1"/>
  <c r="H255" i="18"/>
  <c r="I255" i="18" s="1"/>
  <c r="J255" i="18" s="1"/>
  <c r="P255" i="18" s="1"/>
  <c r="I237" i="19"/>
  <c r="H237" i="19"/>
  <c r="F99" i="18"/>
  <c r="G99" i="18" s="1"/>
  <c r="R99" i="18" s="1"/>
  <c r="H2" i="18"/>
  <c r="I2" i="18" s="1"/>
  <c r="J2" i="18" s="1"/>
  <c r="O2" i="18"/>
  <c r="H119" i="18"/>
  <c r="I119" i="18" s="1"/>
  <c r="J119" i="18" s="1"/>
  <c r="P119" i="18" s="1"/>
  <c r="H10" i="19"/>
  <c r="J10" i="19" s="1"/>
  <c r="I10" i="19"/>
  <c r="F178" i="18"/>
  <c r="G178" i="18" s="1"/>
  <c r="R178" i="18" s="1"/>
  <c r="J178" i="18"/>
  <c r="F352" i="18"/>
  <c r="G352" i="18" s="1"/>
  <c r="R352" i="18" s="1"/>
  <c r="J352" i="18"/>
  <c r="O73" i="18"/>
  <c r="H304" i="18"/>
  <c r="I304" i="18" s="1"/>
  <c r="H176" i="19"/>
  <c r="H417" i="18"/>
  <c r="I417" i="18" s="1"/>
  <c r="J417" i="18" s="1"/>
  <c r="O417" i="18"/>
  <c r="O244" i="18"/>
  <c r="P244" i="18" s="1"/>
  <c r="H394" i="19"/>
  <c r="H395" i="18"/>
  <c r="I395" i="18" s="1"/>
  <c r="J395" i="18" s="1"/>
  <c r="P395" i="18" s="1"/>
  <c r="I84" i="19"/>
  <c r="H84" i="19"/>
  <c r="J84" i="19" s="1"/>
  <c r="O256" i="18"/>
  <c r="H447" i="18"/>
  <c r="I447" i="18" s="1"/>
  <c r="O447" i="18"/>
  <c r="O352" i="18"/>
  <c r="H401" i="18"/>
  <c r="I401" i="18" s="1"/>
  <c r="F401" i="18" s="1"/>
  <c r="G401" i="18" s="1"/>
  <c r="R401" i="18" s="1"/>
  <c r="O401" i="18"/>
  <c r="I278" i="19"/>
  <c r="H278" i="19"/>
  <c r="J253" i="18"/>
  <c r="P253" i="18" s="1"/>
  <c r="F253" i="18"/>
  <c r="G253" i="18" s="1"/>
  <c r="R253" i="18" s="1"/>
  <c r="H437" i="18"/>
  <c r="I437" i="18" s="1"/>
  <c r="J437" i="18" s="1"/>
  <c r="O437" i="18"/>
  <c r="I232" i="19"/>
  <c r="H232" i="19"/>
  <c r="J318" i="18"/>
  <c r="P318" i="18" s="1"/>
  <c r="F318" i="18"/>
  <c r="G318" i="18" s="1"/>
  <c r="R318" i="18" s="1"/>
  <c r="J289" i="18"/>
  <c r="F289" i="18"/>
  <c r="G289" i="18" s="1"/>
  <c r="R289" i="18" s="1"/>
  <c r="J442" i="18"/>
  <c r="P442" i="18" s="1"/>
  <c r="F442" i="18"/>
  <c r="G442" i="18" s="1"/>
  <c r="R442" i="18" s="1"/>
  <c r="O300" i="18"/>
  <c r="H300" i="18"/>
  <c r="I300" i="18" s="1"/>
  <c r="F300" i="18" s="1"/>
  <c r="O370" i="18"/>
  <c r="H370" i="18"/>
  <c r="I370" i="18" s="1"/>
  <c r="F370" i="18" s="1"/>
  <c r="O284" i="18"/>
  <c r="H284" i="18"/>
  <c r="I284" i="18" s="1"/>
  <c r="F284" i="18" s="1"/>
  <c r="H74" i="19"/>
  <c r="J74" i="19" s="1"/>
  <c r="I74" i="19"/>
  <c r="O428" i="18"/>
  <c r="H241" i="19"/>
  <c r="O120" i="18"/>
  <c r="P78" i="18"/>
  <c r="P184" i="18"/>
  <c r="J77" i="18"/>
  <c r="P77" i="18" s="1"/>
  <c r="F77" i="18"/>
  <c r="H149" i="18"/>
  <c r="I149" i="18" s="1"/>
  <c r="O149" i="18"/>
  <c r="H20" i="18"/>
  <c r="I20" i="18" s="1"/>
  <c r="F20" i="18" s="1"/>
  <c r="O20" i="18"/>
  <c r="I165" i="19"/>
  <c r="O407" i="18"/>
  <c r="H366" i="18"/>
  <c r="I366" i="18" s="1"/>
  <c r="O366" i="18"/>
  <c r="F427" i="18"/>
  <c r="G427" i="18" s="1"/>
  <c r="R427" i="18" s="1"/>
  <c r="J427" i="18"/>
  <c r="P427" i="18" s="1"/>
  <c r="H302" i="18"/>
  <c r="I302" i="18" s="1"/>
  <c r="O302" i="18"/>
  <c r="O418" i="18"/>
  <c r="H418" i="18"/>
  <c r="I418" i="18" s="1"/>
  <c r="J418" i="18" s="1"/>
  <c r="O298" i="18"/>
  <c r="H298" i="18"/>
  <c r="I298" i="18" s="1"/>
  <c r="H239" i="18"/>
  <c r="I239" i="18" s="1"/>
  <c r="F239" i="18" s="1"/>
  <c r="O239" i="18"/>
  <c r="H64" i="18"/>
  <c r="I64" i="18" s="1"/>
  <c r="O64" i="18"/>
  <c r="O203" i="18"/>
  <c r="H203" i="18"/>
  <c r="I203" i="18" s="1"/>
  <c r="F203" i="18" s="1"/>
  <c r="H375" i="18"/>
  <c r="I375" i="18" s="1"/>
  <c r="O375" i="18"/>
  <c r="J396" i="18"/>
  <c r="P396" i="18" s="1"/>
  <c r="F362" i="18"/>
  <c r="G362" i="18" s="1"/>
  <c r="R362" i="18" s="1"/>
  <c r="O423" i="18"/>
  <c r="H423" i="18"/>
  <c r="I423" i="18" s="1"/>
  <c r="H274" i="18"/>
  <c r="I274" i="18" s="1"/>
  <c r="F274" i="18" s="1"/>
  <c r="O285" i="18"/>
  <c r="H285" i="18"/>
  <c r="I285" i="18" s="1"/>
  <c r="F285" i="18" s="1"/>
  <c r="G285" i="18" s="1"/>
  <c r="R285" i="18" s="1"/>
  <c r="H169" i="18"/>
  <c r="I169" i="18" s="1"/>
  <c r="F169" i="18" s="1"/>
  <c r="G169" i="18" s="1"/>
  <c r="R169" i="18" s="1"/>
  <c r="J351" i="18"/>
  <c r="P351" i="18" s="1"/>
  <c r="O152" i="18"/>
  <c r="H152" i="18"/>
  <c r="I152" i="18" s="1"/>
  <c r="J152" i="18" s="1"/>
  <c r="H132" i="18"/>
  <c r="I132" i="18" s="1"/>
  <c r="J132" i="18" s="1"/>
  <c r="P132" i="18" s="1"/>
  <c r="O200" i="18"/>
  <c r="O34" i="18"/>
  <c r="H34" i="18"/>
  <c r="I34" i="18" s="1"/>
  <c r="F34" i="18" s="1"/>
  <c r="H185" i="18"/>
  <c r="I185" i="18" s="1"/>
  <c r="O185" i="18"/>
  <c r="O301" i="18"/>
  <c r="H301" i="18"/>
  <c r="I301" i="18" s="1"/>
  <c r="J301" i="18" s="1"/>
  <c r="H98" i="18"/>
  <c r="I98" i="18" s="1"/>
  <c r="J98" i="18" s="1"/>
  <c r="P98" i="18" s="1"/>
  <c r="H53" i="18"/>
  <c r="I53" i="18" s="1"/>
  <c r="H269" i="18"/>
  <c r="I269" i="18" s="1"/>
  <c r="O376" i="18"/>
  <c r="P376" i="18" s="1"/>
  <c r="O213" i="18"/>
  <c r="O54" i="18"/>
  <c r="H11" i="18"/>
  <c r="I11" i="18" s="1"/>
  <c r="J11" i="18" s="1"/>
  <c r="P11" i="18" s="1"/>
  <c r="P57" i="18"/>
  <c r="H218" i="18"/>
  <c r="I218" i="18" s="1"/>
  <c r="J218" i="18" s="1"/>
  <c r="P218" i="18" s="1"/>
  <c r="O127" i="18"/>
  <c r="O400" i="18"/>
  <c r="P400" i="18" s="1"/>
  <c r="H291" i="18"/>
  <c r="I291" i="18" s="1"/>
  <c r="J291" i="18" s="1"/>
  <c r="P291" i="18" s="1"/>
  <c r="H414" i="18"/>
  <c r="I414" i="18" s="1"/>
  <c r="F414" i="18" s="1"/>
  <c r="H86" i="18"/>
  <c r="I86" i="18" s="1"/>
  <c r="F86" i="18" s="1"/>
  <c r="G86" i="18" s="1"/>
  <c r="R86" i="18" s="1"/>
  <c r="H313" i="18"/>
  <c r="I313" i="18" s="1"/>
  <c r="J313" i="18" s="1"/>
  <c r="P313" i="18" s="1"/>
  <c r="F57" i="18"/>
  <c r="O22" i="18"/>
  <c r="H222" i="18"/>
  <c r="I222" i="18" s="1"/>
  <c r="J222" i="18" s="1"/>
  <c r="P222" i="18" s="1"/>
  <c r="F47" i="18"/>
  <c r="J47" i="18"/>
  <c r="F117" i="18"/>
  <c r="J117" i="18"/>
  <c r="F393" i="18"/>
  <c r="J393" i="18"/>
  <c r="F385" i="18"/>
  <c r="J385" i="18"/>
  <c r="J148" i="18"/>
  <c r="F148" i="18"/>
  <c r="J342" i="18"/>
  <c r="F342" i="18"/>
  <c r="J403" i="18"/>
  <c r="P403" i="18" s="1"/>
  <c r="F403" i="18"/>
  <c r="F320" i="18"/>
  <c r="J320" i="18"/>
  <c r="J191" i="18"/>
  <c r="F191" i="18"/>
  <c r="F428" i="18"/>
  <c r="J428" i="18"/>
  <c r="F363" i="18"/>
  <c r="J363" i="18"/>
  <c r="J139" i="18"/>
  <c r="P139" i="18" s="1"/>
  <c r="F139" i="18"/>
  <c r="F258" i="18"/>
  <c r="J258" i="18"/>
  <c r="H25" i="19"/>
  <c r="J25" i="19" s="1"/>
  <c r="I25" i="19"/>
  <c r="J92" i="18"/>
  <c r="F92" i="18"/>
  <c r="J122" i="18"/>
  <c r="F122" i="18"/>
  <c r="F170" i="18"/>
  <c r="J170" i="18"/>
  <c r="J404" i="18"/>
  <c r="F404" i="18"/>
  <c r="J413" i="18"/>
  <c r="F413" i="18"/>
  <c r="J236" i="18"/>
  <c r="F236" i="18"/>
  <c r="J357" i="18"/>
  <c r="F357" i="18"/>
  <c r="J339" i="18"/>
  <c r="F339" i="18"/>
  <c r="F140" i="18"/>
  <c r="J140" i="18"/>
  <c r="F319" i="18"/>
  <c r="J319" i="18"/>
  <c r="P319" i="18" s="1"/>
  <c r="F374" i="18"/>
  <c r="J374" i="18"/>
  <c r="P374" i="18" s="1"/>
  <c r="F210" i="18"/>
  <c r="J210" i="18"/>
  <c r="P210" i="18" s="1"/>
  <c r="J130" i="18"/>
  <c r="F130" i="18"/>
  <c r="J329" i="18"/>
  <c r="P329" i="18" s="1"/>
  <c r="F329" i="18"/>
  <c r="F257" i="18"/>
  <c r="J257" i="18"/>
  <c r="P257" i="18" s="1"/>
  <c r="J61" i="18"/>
  <c r="F61" i="18"/>
  <c r="J195" i="18"/>
  <c r="F195" i="18"/>
  <c r="F444" i="18"/>
  <c r="J444" i="18"/>
  <c r="J276" i="18"/>
  <c r="F276" i="18"/>
  <c r="F384" i="18"/>
  <c r="J384" i="18"/>
  <c r="F166" i="18"/>
  <c r="J166" i="18"/>
  <c r="F67" i="18"/>
  <c r="J67" i="18"/>
  <c r="P67" i="18" s="1"/>
  <c r="J204" i="18"/>
  <c r="F204" i="18"/>
  <c r="J316" i="18"/>
  <c r="P316" i="18" s="1"/>
  <c r="F316" i="18"/>
  <c r="J94" i="18"/>
  <c r="P94" i="18" s="1"/>
  <c r="F94" i="18"/>
  <c r="J105" i="18"/>
  <c r="F105" i="18"/>
  <c r="F33" i="18"/>
  <c r="J33" i="18"/>
  <c r="F112" i="18"/>
  <c r="J112" i="18"/>
  <c r="P112" i="18" s="1"/>
  <c r="F295" i="18"/>
  <c r="J295" i="18"/>
  <c r="F144" i="18"/>
  <c r="J144" i="18"/>
  <c r="P144" i="18" s="1"/>
  <c r="F58" i="18"/>
  <c r="J58" i="18"/>
  <c r="P58" i="18" s="1"/>
  <c r="J123" i="18"/>
  <c r="F123" i="18"/>
  <c r="J243" i="18"/>
  <c r="F243" i="18"/>
  <c r="J410" i="18"/>
  <c r="F410" i="18"/>
  <c r="J240" i="18"/>
  <c r="P240" i="18" s="1"/>
  <c r="F240" i="18"/>
  <c r="J283" i="18"/>
  <c r="F283" i="18"/>
  <c r="F315" i="18"/>
  <c r="J315" i="18"/>
  <c r="J120" i="18"/>
  <c r="F120" i="18"/>
  <c r="F260" i="18"/>
  <c r="J260" i="18"/>
  <c r="J137" i="18"/>
  <c r="F137" i="18"/>
  <c r="F415" i="18"/>
  <c r="J415" i="18"/>
  <c r="F325" i="18"/>
  <c r="J325" i="18"/>
  <c r="H245" i="19"/>
  <c r="I245" i="19"/>
  <c r="F211" i="18"/>
  <c r="J211" i="18"/>
  <c r="P211" i="18" s="1"/>
  <c r="J147" i="18"/>
  <c r="P147" i="18" s="1"/>
  <c r="I436" i="19"/>
  <c r="H436" i="19"/>
  <c r="P60" i="18"/>
  <c r="F108" i="18"/>
  <c r="J108" i="18"/>
  <c r="P108" i="18" s="1"/>
  <c r="J399" i="18"/>
  <c r="F399" i="18"/>
  <c r="J97" i="18"/>
  <c r="F97" i="18"/>
  <c r="J327" i="18"/>
  <c r="P327" i="18" s="1"/>
  <c r="F327" i="18"/>
  <c r="J156" i="18"/>
  <c r="F156" i="18"/>
  <c r="I153" i="19"/>
  <c r="H153" i="19"/>
  <c r="F44" i="18"/>
  <c r="J44" i="18"/>
  <c r="F383" i="18"/>
  <c r="J383" i="18"/>
  <c r="J303" i="18"/>
  <c r="F303" i="18"/>
  <c r="J288" i="18"/>
  <c r="F288" i="18"/>
  <c r="J96" i="18"/>
  <c r="F96" i="18"/>
  <c r="F368" i="18"/>
  <c r="J368" i="18"/>
  <c r="F63" i="18"/>
  <c r="J63" i="18"/>
  <c r="F73" i="18"/>
  <c r="J73" i="18"/>
  <c r="F340" i="18"/>
  <c r="J340" i="18"/>
  <c r="J202" i="18"/>
  <c r="P202" i="18" s="1"/>
  <c r="F202" i="18"/>
  <c r="F364" i="18"/>
  <c r="J364" i="18"/>
  <c r="P364" i="18" s="1"/>
  <c r="J134" i="18"/>
  <c r="F134" i="18"/>
  <c r="J79" i="18"/>
  <c r="P79" i="18" s="1"/>
  <c r="F79" i="18"/>
  <c r="F343" i="18"/>
  <c r="J343" i="18"/>
  <c r="F17" i="19"/>
  <c r="E17" i="19" s="1"/>
  <c r="G17" i="19"/>
  <c r="G191" i="19"/>
  <c r="J191" i="19"/>
  <c r="F191" i="19"/>
  <c r="E191" i="19" s="1"/>
  <c r="F16" i="19"/>
  <c r="E16" i="19" s="1"/>
  <c r="G16" i="19"/>
  <c r="F12" i="19"/>
  <c r="E12" i="19" s="1"/>
  <c r="G12" i="19"/>
  <c r="J251" i="19"/>
  <c r="G251" i="19"/>
  <c r="F251" i="19"/>
  <c r="E251" i="19" s="1"/>
  <c r="I251" i="19" s="1"/>
  <c r="H164" i="18"/>
  <c r="I164" i="18" s="1"/>
  <c r="O164" i="18"/>
  <c r="I5" i="19"/>
  <c r="H5" i="19"/>
  <c r="J5" i="19" s="1"/>
  <c r="J321" i="19"/>
  <c r="F321" i="19"/>
  <c r="E321" i="19" s="1"/>
  <c r="G321" i="19"/>
  <c r="F38" i="19"/>
  <c r="E38" i="19" s="1"/>
  <c r="G38" i="19"/>
  <c r="H441" i="18"/>
  <c r="I441" i="18" s="1"/>
  <c r="J445" i="18"/>
  <c r="F445" i="18"/>
  <c r="Z31" i="18"/>
  <c r="J288" i="19"/>
  <c r="F288" i="19"/>
  <c r="E288" i="19" s="1"/>
  <c r="G288" i="19"/>
  <c r="H189" i="18"/>
  <c r="I189" i="18" s="1"/>
  <c r="F63" i="19"/>
  <c r="E63" i="19"/>
  <c r="H63" i="19" s="1"/>
  <c r="J63" i="19" s="1"/>
  <c r="G63" i="19"/>
  <c r="G130" i="19"/>
  <c r="F130" i="19"/>
  <c r="E130" i="19" s="1"/>
  <c r="I130" i="19" s="1"/>
  <c r="J130" i="19"/>
  <c r="J120" i="19"/>
  <c r="G120" i="19"/>
  <c r="F120" i="19"/>
  <c r="E120" i="19"/>
  <c r="H120" i="19" s="1"/>
  <c r="O122" i="18"/>
  <c r="J205" i="19"/>
  <c r="G205" i="19"/>
  <c r="F205" i="19"/>
  <c r="E205" i="19" s="1"/>
  <c r="I205" i="19" s="1"/>
  <c r="O384" i="18"/>
  <c r="F168" i="19"/>
  <c r="E168" i="19" s="1"/>
  <c r="J168" i="19"/>
  <c r="G168" i="19"/>
  <c r="J357" i="19"/>
  <c r="G357" i="19"/>
  <c r="F357" i="19"/>
  <c r="E357" i="19" s="1"/>
  <c r="G239" i="19"/>
  <c r="J239" i="19"/>
  <c r="F239" i="19"/>
  <c r="E239" i="19" s="1"/>
  <c r="J39" i="18"/>
  <c r="H40" i="18"/>
  <c r="I40" i="18" s="1"/>
  <c r="O40" i="18"/>
  <c r="H42" i="19"/>
  <c r="J42" i="19" s="1"/>
  <c r="G271" i="19"/>
  <c r="F271" i="19"/>
  <c r="E271" i="19" s="1"/>
  <c r="J271" i="19"/>
  <c r="J228" i="18"/>
  <c r="P228" i="18" s="1"/>
  <c r="F228" i="18"/>
  <c r="H75" i="18"/>
  <c r="I75" i="18" s="1"/>
  <c r="O75" i="18"/>
  <c r="Z33" i="18"/>
  <c r="F189" i="19"/>
  <c r="E189" i="19" s="1"/>
  <c r="I189" i="19" s="1"/>
  <c r="J189" i="19"/>
  <c r="G189" i="19"/>
  <c r="J170" i="19"/>
  <c r="G170" i="19"/>
  <c r="F170" i="19"/>
  <c r="E170" i="19" s="1"/>
  <c r="J362" i="19"/>
  <c r="F362" i="19"/>
  <c r="E362" i="19" s="1"/>
  <c r="G362" i="19"/>
  <c r="J390" i="18"/>
  <c r="P390" i="18" s="1"/>
  <c r="F390" i="18"/>
  <c r="F78" i="18"/>
  <c r="F76" i="19"/>
  <c r="E76" i="19" s="1"/>
  <c r="H76" i="19" s="1"/>
  <c r="J76" i="19" s="1"/>
  <c r="G76" i="19"/>
  <c r="F359" i="18"/>
  <c r="J359" i="18"/>
  <c r="F85" i="18"/>
  <c r="F85" i="19"/>
  <c r="E85" i="19" s="1"/>
  <c r="I85" i="19" s="1"/>
  <c r="G85" i="19"/>
  <c r="F197" i="18"/>
  <c r="F197" i="19"/>
  <c r="E197" i="19" s="1"/>
  <c r="J197" i="19"/>
  <c r="G197" i="19"/>
  <c r="F150" i="19"/>
  <c r="E150" i="19" s="1"/>
  <c r="I150" i="19" s="1"/>
  <c r="J150" i="19"/>
  <c r="G150" i="19"/>
  <c r="I192" i="19"/>
  <c r="H192" i="19"/>
  <c r="I138" i="19"/>
  <c r="J212" i="19"/>
  <c r="G212" i="19"/>
  <c r="F212" i="19"/>
  <c r="E212" i="19" s="1"/>
  <c r="H186" i="19"/>
  <c r="H95" i="18"/>
  <c r="I95" i="18" s="1"/>
  <c r="O95" i="18"/>
  <c r="F142" i="18"/>
  <c r="J341" i="19"/>
  <c r="G341" i="19"/>
  <c r="F341" i="19"/>
  <c r="E341" i="19"/>
  <c r="I341" i="19" s="1"/>
  <c r="O258" i="18"/>
  <c r="J298" i="19"/>
  <c r="G298" i="19"/>
  <c r="F298" i="19"/>
  <c r="E298" i="19" s="1"/>
  <c r="H298" i="19" s="1"/>
  <c r="H392" i="18"/>
  <c r="I392" i="18" s="1"/>
  <c r="O392" i="18"/>
  <c r="H248" i="18"/>
  <c r="I248" i="18" s="1"/>
  <c r="J395" i="19"/>
  <c r="G395" i="19"/>
  <c r="F395" i="19"/>
  <c r="E395" i="19" s="1"/>
  <c r="I395" i="19" s="1"/>
  <c r="F67" i="19"/>
  <c r="E67" i="19" s="1"/>
  <c r="I67" i="19" s="1"/>
  <c r="G67" i="19"/>
  <c r="J200" i="19"/>
  <c r="G200" i="19"/>
  <c r="F200" i="19"/>
  <c r="E200" i="19" s="1"/>
  <c r="H200" i="19" s="1"/>
  <c r="O290" i="18"/>
  <c r="H290" i="18"/>
  <c r="I290" i="18" s="1"/>
  <c r="F106" i="19"/>
  <c r="E106" i="19" s="1"/>
  <c r="G106" i="19"/>
  <c r="J106" i="19"/>
  <c r="H388" i="18"/>
  <c r="I388" i="18" s="1"/>
  <c r="F286" i="19"/>
  <c r="E286" i="19" s="1"/>
  <c r="J286" i="19"/>
  <c r="G286" i="19"/>
  <c r="O15" i="18"/>
  <c r="H15" i="18"/>
  <c r="I15" i="18" s="1"/>
  <c r="H48" i="18"/>
  <c r="I48" i="18" s="1"/>
  <c r="O48" i="18"/>
  <c r="F172" i="19"/>
  <c r="E172" i="19" s="1"/>
  <c r="H172" i="19" s="1"/>
  <c r="J172" i="19"/>
  <c r="G172" i="19"/>
  <c r="H193" i="18"/>
  <c r="I193" i="18" s="1"/>
  <c r="AD20" i="18"/>
  <c r="AC20" i="18" s="1"/>
  <c r="AA20" i="18" s="1"/>
  <c r="J227" i="19"/>
  <c r="F227" i="19"/>
  <c r="E227" i="19" s="1"/>
  <c r="G227" i="19"/>
  <c r="G445" i="19"/>
  <c r="J445" i="19"/>
  <c r="F445" i="19"/>
  <c r="E445" i="19" s="1"/>
  <c r="I37" i="19"/>
  <c r="F68" i="19"/>
  <c r="E68" i="19" s="1"/>
  <c r="G68" i="19"/>
  <c r="J348" i="18"/>
  <c r="P348" i="18" s="1"/>
  <c r="F348" i="18"/>
  <c r="J331" i="19"/>
  <c r="G331" i="19"/>
  <c r="F331" i="19"/>
  <c r="E331" i="19" s="1"/>
  <c r="O26" i="18"/>
  <c r="H26" i="18"/>
  <c r="I26" i="18" s="1"/>
  <c r="O140" i="18"/>
  <c r="J129" i="19"/>
  <c r="F129" i="19"/>
  <c r="E129" i="19" s="1"/>
  <c r="G129" i="19"/>
  <c r="F47" i="19"/>
  <c r="E47" i="19" s="1"/>
  <c r="I47" i="19" s="1"/>
  <c r="G47" i="19"/>
  <c r="F96" i="19"/>
  <c r="E96" i="19"/>
  <c r="I96" i="19" s="1"/>
  <c r="G96" i="19"/>
  <c r="F41" i="19"/>
  <c r="E41" i="19" s="1"/>
  <c r="G41" i="19"/>
  <c r="H246" i="18"/>
  <c r="I246" i="18" s="1"/>
  <c r="F31" i="19"/>
  <c r="E31" i="19" s="1"/>
  <c r="I31" i="19" s="1"/>
  <c r="G31" i="19"/>
  <c r="H424" i="18"/>
  <c r="I424" i="18" s="1"/>
  <c r="O399" i="18"/>
  <c r="J148" i="19"/>
  <c r="F148" i="19"/>
  <c r="E148" i="19" s="1"/>
  <c r="G148" i="19"/>
  <c r="J330" i="19"/>
  <c r="F330" i="19"/>
  <c r="E330" i="19" s="1"/>
  <c r="G330" i="19"/>
  <c r="F44" i="19"/>
  <c r="E44" i="19" s="1"/>
  <c r="G44" i="19"/>
  <c r="G210" i="19"/>
  <c r="F210" i="19"/>
  <c r="E210" i="19" s="1"/>
  <c r="J210" i="19"/>
  <c r="O130" i="18"/>
  <c r="H425" i="18"/>
  <c r="I425" i="18" s="1"/>
  <c r="J315" i="19"/>
  <c r="G315" i="19"/>
  <c r="F315" i="19"/>
  <c r="E315" i="19" s="1"/>
  <c r="J195" i="19"/>
  <c r="G195" i="19"/>
  <c r="F195" i="19"/>
  <c r="E195" i="19" s="1"/>
  <c r="H16" i="18"/>
  <c r="I16" i="18" s="1"/>
  <c r="F202" i="19"/>
  <c r="E202" i="19" s="1"/>
  <c r="H202" i="19" s="1"/>
  <c r="J202" i="19"/>
  <c r="G202" i="19"/>
  <c r="H296" i="18"/>
  <c r="I296" i="18" s="1"/>
  <c r="J206" i="18"/>
  <c r="P206" i="18" s="1"/>
  <c r="G304" i="19"/>
  <c r="F304" i="19"/>
  <c r="E304" i="19" s="1"/>
  <c r="J304" i="19"/>
  <c r="J378" i="19"/>
  <c r="F378" i="19"/>
  <c r="E378" i="19" s="1"/>
  <c r="I378" i="19" s="1"/>
  <c r="G378" i="19"/>
  <c r="O276" i="18"/>
  <c r="O404" i="18"/>
  <c r="J273" i="19"/>
  <c r="F273" i="19"/>
  <c r="E273" i="19" s="1"/>
  <c r="I273" i="19" s="1"/>
  <c r="G273" i="19"/>
  <c r="F334" i="18"/>
  <c r="O251" i="18"/>
  <c r="P251" i="18" s="1"/>
  <c r="F78" i="19"/>
  <c r="E78" i="19" s="1"/>
  <c r="G78" i="19"/>
  <c r="O137" i="18"/>
  <c r="J221" i="18"/>
  <c r="P221" i="18" s="1"/>
  <c r="F221" i="18"/>
  <c r="H71" i="18"/>
  <c r="I71" i="18" s="1"/>
  <c r="O71" i="18"/>
  <c r="F71" i="19"/>
  <c r="E71" i="19" s="1"/>
  <c r="H71" i="19" s="1"/>
  <c r="J71" i="19" s="1"/>
  <c r="G71" i="19"/>
  <c r="G300" i="19"/>
  <c r="E300" i="19"/>
  <c r="H300" i="19" s="1"/>
  <c r="J300" i="19"/>
  <c r="F300" i="19"/>
  <c r="J415" i="19"/>
  <c r="G415" i="19"/>
  <c r="F415" i="19"/>
  <c r="E415" i="19" s="1"/>
  <c r="I415" i="19" s="1"/>
  <c r="J370" i="19"/>
  <c r="F370" i="19"/>
  <c r="E370" i="19" s="1"/>
  <c r="G370" i="19"/>
  <c r="F55" i="19"/>
  <c r="E55" i="19" s="1"/>
  <c r="G55" i="19"/>
  <c r="O18" i="18"/>
  <c r="P18" i="18" s="1"/>
  <c r="AD13" i="18"/>
  <c r="AC13" i="18" s="1"/>
  <c r="O312" i="18"/>
  <c r="J359" i="19"/>
  <c r="G359" i="19"/>
  <c r="F359" i="19"/>
  <c r="E359" i="19" s="1"/>
  <c r="I359" i="19" s="1"/>
  <c r="J177" i="19"/>
  <c r="G177" i="19"/>
  <c r="F177" i="19"/>
  <c r="E177" i="19" s="1"/>
  <c r="H177" i="19" s="1"/>
  <c r="G416" i="19"/>
  <c r="F416" i="19"/>
  <c r="E416" i="19" s="1"/>
  <c r="J416" i="19"/>
  <c r="G156" i="19"/>
  <c r="F156" i="19"/>
  <c r="E156" i="19" s="1"/>
  <c r="J156" i="19"/>
  <c r="J218" i="19"/>
  <c r="G218" i="19"/>
  <c r="F218" i="19"/>
  <c r="E218" i="19" s="1"/>
  <c r="F344" i="18"/>
  <c r="J344" i="18"/>
  <c r="P344" i="18" s="1"/>
  <c r="F354" i="18"/>
  <c r="J268" i="19"/>
  <c r="G268" i="19"/>
  <c r="F268" i="19"/>
  <c r="E268" i="19" s="1"/>
  <c r="J196" i="19"/>
  <c r="F196" i="19"/>
  <c r="E196" i="19" s="1"/>
  <c r="G196" i="19"/>
  <c r="F100" i="19"/>
  <c r="G100" i="19"/>
  <c r="E100" i="19"/>
  <c r="H100" i="19" s="1"/>
  <c r="J100" i="19" s="1"/>
  <c r="F244" i="18"/>
  <c r="J244" i="19"/>
  <c r="G244" i="19"/>
  <c r="F244" i="19"/>
  <c r="E244" i="19" s="1"/>
  <c r="F294" i="19"/>
  <c r="E294" i="19" s="1"/>
  <c r="J294" i="19"/>
  <c r="G294" i="19"/>
  <c r="J124" i="18"/>
  <c r="P124" i="18" s="1"/>
  <c r="H179" i="18"/>
  <c r="I179" i="18" s="1"/>
  <c r="H90" i="18"/>
  <c r="I90" i="18" s="1"/>
  <c r="G231" i="19"/>
  <c r="F231" i="19"/>
  <c r="E231" i="19" s="1"/>
  <c r="I231" i="19" s="1"/>
  <c r="J231" i="19"/>
  <c r="G267" i="19"/>
  <c r="F267" i="19"/>
  <c r="E267" i="19" s="1"/>
  <c r="I267" i="19" s="1"/>
  <c r="J267" i="19"/>
  <c r="J49" i="18"/>
  <c r="H247" i="18"/>
  <c r="I247" i="18" s="1"/>
  <c r="J421" i="18"/>
  <c r="H45" i="18"/>
  <c r="I45" i="18" s="1"/>
  <c r="J256" i="19"/>
  <c r="F256" i="19"/>
  <c r="E256" i="19" s="1"/>
  <c r="G256" i="19"/>
  <c r="O123" i="18"/>
  <c r="H347" i="18"/>
  <c r="I347" i="18" s="1"/>
  <c r="O347" i="18"/>
  <c r="F32" i="19"/>
  <c r="E32" i="19" s="1"/>
  <c r="H32" i="19" s="1"/>
  <c r="J32" i="19" s="1"/>
  <c r="G32" i="19"/>
  <c r="J324" i="19"/>
  <c r="G324" i="19"/>
  <c r="F324" i="19"/>
  <c r="E324" i="19" s="1"/>
  <c r="H324" i="19" s="1"/>
  <c r="F271" i="18"/>
  <c r="F225" i="18"/>
  <c r="J217" i="19"/>
  <c r="G217" i="19"/>
  <c r="F217" i="19"/>
  <c r="E217" i="19" s="1"/>
  <c r="J358" i="19"/>
  <c r="G358" i="19"/>
  <c r="F358" i="19"/>
  <c r="E358" i="19" s="1"/>
  <c r="J68" i="18"/>
  <c r="P68" i="18" s="1"/>
  <c r="F36" i="19"/>
  <c r="E36" i="19" s="1"/>
  <c r="G36" i="19"/>
  <c r="O204" i="18"/>
  <c r="H270" i="18"/>
  <c r="I270" i="18" s="1"/>
  <c r="G2" i="19"/>
  <c r="F2" i="19"/>
  <c r="E2" i="19" s="1"/>
  <c r="I2" i="19" s="1"/>
  <c r="F371" i="18"/>
  <c r="I226" i="19"/>
  <c r="J326" i="19"/>
  <c r="G326" i="19"/>
  <c r="F326" i="19"/>
  <c r="E326" i="19" s="1"/>
  <c r="H391" i="18"/>
  <c r="I391" i="18" s="1"/>
  <c r="O391" i="18"/>
  <c r="O288" i="18"/>
  <c r="J393" i="19"/>
  <c r="G393" i="19"/>
  <c r="F393" i="19"/>
  <c r="E393" i="19" s="1"/>
  <c r="I393" i="19" s="1"/>
  <c r="J257" i="19"/>
  <c r="F257" i="19"/>
  <c r="E257" i="19" s="1"/>
  <c r="G257" i="19"/>
  <c r="G194" i="19"/>
  <c r="F194" i="19"/>
  <c r="E194" i="19" s="1"/>
  <c r="J194" i="19"/>
  <c r="O363" i="18"/>
  <c r="H109" i="18"/>
  <c r="I109" i="18" s="1"/>
  <c r="O109" i="18"/>
  <c r="F166" i="19"/>
  <c r="J166" i="19"/>
  <c r="G166" i="19"/>
  <c r="E166" i="19"/>
  <c r="I166" i="19" s="1"/>
  <c r="J265" i="19"/>
  <c r="G265" i="19"/>
  <c r="F265" i="19"/>
  <c r="E265" i="19" s="1"/>
  <c r="I265" i="19" s="1"/>
  <c r="F65" i="18"/>
  <c r="J65" i="18"/>
  <c r="F118" i="19"/>
  <c r="E118" i="19" s="1"/>
  <c r="J118" i="19"/>
  <c r="G118" i="19"/>
  <c r="AD8" i="18"/>
  <c r="AC8" i="18" s="1"/>
  <c r="J336" i="19"/>
  <c r="F336" i="19"/>
  <c r="E336" i="19" s="1"/>
  <c r="H336" i="19" s="1"/>
  <c r="G336" i="19"/>
  <c r="J286" i="18"/>
  <c r="F286" i="18"/>
  <c r="G15" i="19"/>
  <c r="F15" i="19"/>
  <c r="E15" i="19" s="1"/>
  <c r="I15" i="19" s="1"/>
  <c r="F222" i="19"/>
  <c r="E222" i="19" s="1"/>
  <c r="H222" i="19" s="1"/>
  <c r="J222" i="19"/>
  <c r="G222" i="19"/>
  <c r="J346" i="18"/>
  <c r="F346" i="18"/>
  <c r="F92" i="19"/>
  <c r="G92" i="19"/>
  <c r="E92" i="19"/>
  <c r="H92" i="19" s="1"/>
  <c r="J92" i="19" s="1"/>
  <c r="F60" i="19"/>
  <c r="E60" i="19" s="1"/>
  <c r="G60" i="19"/>
  <c r="O393" i="18"/>
  <c r="F33" i="19"/>
  <c r="E33" i="19" s="1"/>
  <c r="I33" i="19" s="1"/>
  <c r="G33" i="19"/>
  <c r="AD9" i="18"/>
  <c r="AC9" i="18" s="1"/>
  <c r="O195" i="18"/>
  <c r="J404" i="19"/>
  <c r="G404" i="19"/>
  <c r="F404" i="19"/>
  <c r="E404" i="19" s="1"/>
  <c r="J297" i="19"/>
  <c r="G297" i="19"/>
  <c r="F297" i="19"/>
  <c r="E297" i="19" s="1"/>
  <c r="J124" i="19"/>
  <c r="F124" i="19"/>
  <c r="E124" i="19" s="1"/>
  <c r="G124" i="19"/>
  <c r="G173" i="19"/>
  <c r="F173" i="19"/>
  <c r="E173" i="19" s="1"/>
  <c r="J173" i="19"/>
  <c r="J407" i="19"/>
  <c r="G407" i="19"/>
  <c r="F407" i="19"/>
  <c r="E407" i="19" s="1"/>
  <c r="H407" i="19" s="1"/>
  <c r="F99" i="19"/>
  <c r="E99" i="19" s="1"/>
  <c r="G99" i="19"/>
  <c r="G418" i="19"/>
  <c r="J418" i="19"/>
  <c r="F418" i="19"/>
  <c r="E418" i="19" s="1"/>
  <c r="I418" i="19" s="1"/>
  <c r="F26" i="19"/>
  <c r="E26" i="19" s="1"/>
  <c r="G26" i="19"/>
  <c r="O96" i="18"/>
  <c r="H126" i="18"/>
  <c r="I126" i="18" s="1"/>
  <c r="O385" i="18"/>
  <c r="I8" i="19"/>
  <c r="H307" i="18"/>
  <c r="I307" i="18" s="1"/>
  <c r="J320" i="19"/>
  <c r="G320" i="19"/>
  <c r="F320" i="19"/>
  <c r="E320" i="19" s="1"/>
  <c r="H320" i="19" s="1"/>
  <c r="J361" i="19"/>
  <c r="G361" i="19"/>
  <c r="F361" i="19"/>
  <c r="E361" i="19" s="1"/>
  <c r="H361" i="19" s="1"/>
  <c r="J249" i="18"/>
  <c r="P249" i="18" s="1"/>
  <c r="G423" i="19"/>
  <c r="J423" i="19"/>
  <c r="F423" i="19"/>
  <c r="E423" i="19" s="1"/>
  <c r="I423" i="19" s="1"/>
  <c r="J313" i="19"/>
  <c r="G313" i="19"/>
  <c r="E313" i="19"/>
  <c r="I313" i="19" s="1"/>
  <c r="F313" i="19"/>
  <c r="J184" i="19"/>
  <c r="G184" i="19"/>
  <c r="F184" i="19"/>
  <c r="E184" i="19" s="1"/>
  <c r="O92" i="18"/>
  <c r="O410" i="18"/>
  <c r="O303" i="18"/>
  <c r="F60" i="18"/>
  <c r="J374" i="19"/>
  <c r="G374" i="19"/>
  <c r="F374" i="19"/>
  <c r="E374" i="19" s="1"/>
  <c r="I374" i="19" s="1"/>
  <c r="J131" i="19"/>
  <c r="F131" i="19"/>
  <c r="E131" i="19" s="1"/>
  <c r="G131" i="19"/>
  <c r="O368" i="18"/>
  <c r="G425" i="19"/>
  <c r="F425" i="19"/>
  <c r="E425" i="19" s="1"/>
  <c r="H425" i="19" s="1"/>
  <c r="J425" i="19"/>
  <c r="H162" i="18"/>
  <c r="I162" i="18" s="1"/>
  <c r="O97" i="18"/>
  <c r="F292" i="19"/>
  <c r="E292" i="19" s="1"/>
  <c r="I292" i="19" s="1"/>
  <c r="J292" i="19"/>
  <c r="G292" i="19"/>
  <c r="O134" i="18"/>
  <c r="J360" i="18"/>
  <c r="P360" i="18" s="1"/>
  <c r="J221" i="19"/>
  <c r="G221" i="19"/>
  <c r="F221" i="19"/>
  <c r="E221" i="19" s="1"/>
  <c r="G199" i="19"/>
  <c r="J199" i="19"/>
  <c r="F199" i="19"/>
  <c r="E199" i="19" s="1"/>
  <c r="I199" i="19" s="1"/>
  <c r="J408" i="19"/>
  <c r="F408" i="19"/>
  <c r="E408" i="19" s="1"/>
  <c r="G408" i="19"/>
  <c r="H100" i="18"/>
  <c r="I100" i="18" s="1"/>
  <c r="O339" i="18"/>
  <c r="O365" i="18"/>
  <c r="H365" i="18"/>
  <c r="I365" i="18" s="1"/>
  <c r="F64" i="19"/>
  <c r="E64" i="19" s="1"/>
  <c r="G64" i="19"/>
  <c r="H104" i="19"/>
  <c r="J154" i="19"/>
  <c r="G154" i="19"/>
  <c r="F154" i="19"/>
  <c r="E154" i="19" s="1"/>
  <c r="F305" i="18"/>
  <c r="J381" i="19"/>
  <c r="G381" i="19"/>
  <c r="F381" i="19"/>
  <c r="E381" i="19" s="1"/>
  <c r="J410" i="19"/>
  <c r="F410" i="19"/>
  <c r="E410" i="19" s="1"/>
  <c r="I410" i="19" s="1"/>
  <c r="G410" i="19"/>
  <c r="G443" i="19"/>
  <c r="J443" i="19"/>
  <c r="F443" i="19"/>
  <c r="E443" i="19" s="1"/>
  <c r="J272" i="19"/>
  <c r="G272" i="19"/>
  <c r="F272" i="19"/>
  <c r="E272" i="19" s="1"/>
  <c r="H272" i="19" s="1"/>
  <c r="J240" i="19"/>
  <c r="G240" i="19"/>
  <c r="F240" i="19"/>
  <c r="E240" i="19" s="1"/>
  <c r="I101" i="19"/>
  <c r="F126" i="19"/>
  <c r="G126" i="19"/>
  <c r="E126" i="19"/>
  <c r="H126" i="19" s="1"/>
  <c r="J126" i="19"/>
  <c r="H372" i="18"/>
  <c r="I372" i="18" s="1"/>
  <c r="J368" i="19"/>
  <c r="G368" i="19"/>
  <c r="F368" i="19"/>
  <c r="E368" i="19" s="1"/>
  <c r="H368" i="19" s="1"/>
  <c r="O63" i="18"/>
  <c r="O44" i="18"/>
  <c r="G426" i="19"/>
  <c r="J426" i="19"/>
  <c r="F426" i="19"/>
  <c r="E426" i="19" s="1"/>
  <c r="I426" i="19" s="1"/>
  <c r="J307" i="19"/>
  <c r="G307" i="19"/>
  <c r="F307" i="19"/>
  <c r="E307" i="19" s="1"/>
  <c r="J162" i="19"/>
  <c r="F162" i="19"/>
  <c r="E162" i="19" s="1"/>
  <c r="G162" i="19"/>
  <c r="J403" i="19"/>
  <c r="G403" i="19"/>
  <c r="F403" i="19"/>
  <c r="E403" i="19" s="1"/>
  <c r="I403" i="19" s="1"/>
  <c r="H111" i="18"/>
  <c r="I111" i="18" s="1"/>
  <c r="O191" i="18"/>
  <c r="J340" i="19"/>
  <c r="G340" i="19"/>
  <c r="F340" i="19"/>
  <c r="E340" i="19" s="1"/>
  <c r="F402" i="18"/>
  <c r="G296" i="19"/>
  <c r="J296" i="19"/>
  <c r="F296" i="19"/>
  <c r="E296" i="19" s="1"/>
  <c r="H296" i="19" s="1"/>
  <c r="G122" i="19"/>
  <c r="J122" i="19"/>
  <c r="F122" i="19"/>
  <c r="E122" i="19" s="1"/>
  <c r="I122" i="19" s="1"/>
  <c r="O295" i="18"/>
  <c r="H194" i="18"/>
  <c r="I194" i="18" s="1"/>
  <c r="J235" i="19"/>
  <c r="G235" i="19"/>
  <c r="F235" i="19"/>
  <c r="E235" i="19" s="1"/>
  <c r="I235" i="19" s="1"/>
  <c r="J249" i="19"/>
  <c r="F249" i="19"/>
  <c r="E249" i="19" s="1"/>
  <c r="I249" i="19" s="1"/>
  <c r="G249" i="19"/>
  <c r="J12" i="18"/>
  <c r="P12" i="18" s="1"/>
  <c r="F23" i="19"/>
  <c r="E23" i="19" s="1"/>
  <c r="H23" i="19" s="1"/>
  <c r="J23" i="19" s="1"/>
  <c r="G23" i="19"/>
  <c r="O151" i="18"/>
  <c r="H279" i="18"/>
  <c r="I279" i="18" s="1"/>
  <c r="O279" i="18"/>
  <c r="F125" i="19"/>
  <c r="E125" i="19" s="1"/>
  <c r="G125" i="19"/>
  <c r="J125" i="19"/>
  <c r="J137" i="19"/>
  <c r="F137" i="19"/>
  <c r="E137" i="19" s="1"/>
  <c r="G137" i="19"/>
  <c r="J54" i="18"/>
  <c r="J312" i="18"/>
  <c r="O85" i="18"/>
  <c r="P85" i="18" s="1"/>
  <c r="H177" i="18"/>
  <c r="I177" i="18" s="1"/>
  <c r="O177" i="18"/>
  <c r="J113" i="19"/>
  <c r="F113" i="19"/>
  <c r="G113" i="19"/>
  <c r="E113" i="19"/>
  <c r="I113" i="19" s="1"/>
  <c r="G274" i="19"/>
  <c r="J274" i="19"/>
  <c r="F274" i="19"/>
  <c r="E274" i="19" s="1"/>
  <c r="I274" i="19" s="1"/>
  <c r="J69" i="18"/>
  <c r="P69" i="18" s="1"/>
  <c r="F155" i="19"/>
  <c r="E155" i="19" s="1"/>
  <c r="G155" i="19"/>
  <c r="J155" i="19"/>
  <c r="H345" i="18"/>
  <c r="I345" i="18" s="1"/>
  <c r="J187" i="19"/>
  <c r="G187" i="19"/>
  <c r="F187" i="19"/>
  <c r="E187" i="19" s="1"/>
  <c r="I187" i="19" s="1"/>
  <c r="J413" i="19"/>
  <c r="G413" i="19"/>
  <c r="F413" i="19"/>
  <c r="E413" i="19" s="1"/>
  <c r="H196" i="18"/>
  <c r="I196" i="18" s="1"/>
  <c r="F65" i="19"/>
  <c r="G65" i="19"/>
  <c r="E65" i="19"/>
  <c r="I65" i="19" s="1"/>
  <c r="I228" i="19"/>
  <c r="H133" i="19"/>
  <c r="J209" i="19"/>
  <c r="F209" i="19"/>
  <c r="E209" i="19" s="1"/>
  <c r="G209" i="19"/>
  <c r="G258" i="19"/>
  <c r="F258" i="19"/>
  <c r="E258" i="19" s="1"/>
  <c r="H258" i="19" s="1"/>
  <c r="J258" i="19"/>
  <c r="H231" i="18"/>
  <c r="I231" i="18" s="1"/>
  <c r="O231" i="18"/>
  <c r="G247" i="19"/>
  <c r="J247" i="19"/>
  <c r="F247" i="19"/>
  <c r="E247" i="19" s="1"/>
  <c r="H46" i="18"/>
  <c r="I46" i="18" s="1"/>
  <c r="O421" i="18"/>
  <c r="J256" i="18"/>
  <c r="F256" i="18"/>
  <c r="H306" i="19"/>
  <c r="J429" i="18"/>
  <c r="J366" i="19"/>
  <c r="G366" i="19"/>
  <c r="F366" i="19"/>
  <c r="E366" i="19" s="1"/>
  <c r="F234" i="18"/>
  <c r="J234" i="19"/>
  <c r="G234" i="19"/>
  <c r="F234" i="19"/>
  <c r="E234" i="19" s="1"/>
  <c r="O419" i="18"/>
  <c r="F106" i="18"/>
  <c r="J106" i="18"/>
  <c r="P106" i="18" s="1"/>
  <c r="AD15" i="18"/>
  <c r="AC15" i="18" s="1"/>
  <c r="J356" i="19"/>
  <c r="F356" i="19"/>
  <c r="E356" i="19" s="1"/>
  <c r="I356" i="19" s="1"/>
  <c r="G356" i="19"/>
  <c r="H135" i="18"/>
  <c r="I135" i="18" s="1"/>
  <c r="I333" i="19"/>
  <c r="O14" i="18"/>
  <c r="H14" i="18"/>
  <c r="I14" i="18" s="1"/>
  <c r="F7" i="18"/>
  <c r="O82" i="18"/>
  <c r="H82" i="18"/>
  <c r="I82" i="18" s="1"/>
  <c r="F331" i="18"/>
  <c r="F182" i="19"/>
  <c r="E182" i="19" s="1"/>
  <c r="I182" i="19" s="1"/>
  <c r="J182" i="19"/>
  <c r="G182" i="19"/>
  <c r="J243" i="19"/>
  <c r="F243" i="19"/>
  <c r="E243" i="19" s="1"/>
  <c r="G243" i="19"/>
  <c r="H314" i="19"/>
  <c r="F198" i="19"/>
  <c r="E198" i="19" s="1"/>
  <c r="G198" i="19"/>
  <c r="J198" i="19"/>
  <c r="G119" i="19"/>
  <c r="J119" i="19"/>
  <c r="F119" i="19"/>
  <c r="E119" i="19" s="1"/>
  <c r="J280" i="19"/>
  <c r="G280" i="19"/>
  <c r="F280" i="19"/>
  <c r="E280" i="19" s="1"/>
  <c r="H280" i="19" s="1"/>
  <c r="F416" i="18"/>
  <c r="J416" i="18"/>
  <c r="P416" i="18" s="1"/>
  <c r="J409" i="19"/>
  <c r="G409" i="19"/>
  <c r="F409" i="19"/>
  <c r="E409" i="19" s="1"/>
  <c r="G433" i="19"/>
  <c r="F433" i="19"/>
  <c r="E433" i="19" s="1"/>
  <c r="I433" i="19" s="1"/>
  <c r="J433" i="19"/>
  <c r="O36" i="18"/>
  <c r="H36" i="18"/>
  <c r="I36" i="18" s="1"/>
  <c r="F117" i="19"/>
  <c r="E117" i="19" s="1"/>
  <c r="J117" i="19"/>
  <c r="G117" i="19"/>
  <c r="G319" i="19"/>
  <c r="J319" i="19"/>
  <c r="F319" i="19"/>
  <c r="E319" i="19" s="1"/>
  <c r="J372" i="19"/>
  <c r="G372" i="19"/>
  <c r="F372" i="19"/>
  <c r="E372" i="19"/>
  <c r="H372" i="19" s="1"/>
  <c r="G444" i="19"/>
  <c r="F444" i="19"/>
  <c r="E444" i="19" s="1"/>
  <c r="H444" i="19" s="1"/>
  <c r="J444" i="19"/>
  <c r="H205" i="18"/>
  <c r="I205" i="18" s="1"/>
  <c r="O205" i="18"/>
  <c r="F18" i="18"/>
  <c r="J28" i="18"/>
  <c r="P28" i="18" s="1"/>
  <c r="F28" i="18"/>
  <c r="H265" i="18"/>
  <c r="I265" i="18" s="1"/>
  <c r="O265" i="18"/>
  <c r="J323" i="19"/>
  <c r="G323" i="19"/>
  <c r="F323" i="19"/>
  <c r="E323" i="19" s="1"/>
  <c r="H187" i="18"/>
  <c r="I187" i="18" s="1"/>
  <c r="O187" i="18"/>
  <c r="J354" i="19"/>
  <c r="F354" i="19"/>
  <c r="E354" i="19" s="1"/>
  <c r="G354" i="19"/>
  <c r="F419" i="18"/>
  <c r="J419" i="18"/>
  <c r="J388" i="19"/>
  <c r="G388" i="19"/>
  <c r="F388" i="19"/>
  <c r="E388" i="19" s="1"/>
  <c r="F56" i="19"/>
  <c r="E56" i="19" s="1"/>
  <c r="G56" i="19"/>
  <c r="J301" i="19"/>
  <c r="G301" i="19"/>
  <c r="F301" i="19"/>
  <c r="E301" i="19" s="1"/>
  <c r="I301" i="19" s="1"/>
  <c r="F213" i="18"/>
  <c r="J213" i="18"/>
  <c r="G203" i="19"/>
  <c r="F203" i="19"/>
  <c r="E203" i="19" s="1"/>
  <c r="I203" i="19" s="1"/>
  <c r="J203" i="19"/>
  <c r="J282" i="19"/>
  <c r="F282" i="19"/>
  <c r="E282" i="19" s="1"/>
  <c r="G282" i="19"/>
  <c r="G183" i="19"/>
  <c r="J183" i="19"/>
  <c r="F183" i="19"/>
  <c r="E183" i="19" s="1"/>
  <c r="G283" i="19"/>
  <c r="F283" i="19"/>
  <c r="E283" i="19" s="1"/>
  <c r="J283" i="19"/>
  <c r="H412" i="19"/>
  <c r="F61" i="19"/>
  <c r="E61" i="19" s="1"/>
  <c r="G61" i="19"/>
  <c r="J276" i="19"/>
  <c r="G276" i="19"/>
  <c r="F276" i="19"/>
  <c r="E276" i="19" s="1"/>
  <c r="J289" i="19"/>
  <c r="G289" i="19"/>
  <c r="F289" i="19"/>
  <c r="E289" i="19" s="1"/>
  <c r="H208" i="18"/>
  <c r="I208" i="18" s="1"/>
  <c r="O208" i="18"/>
  <c r="AD4" i="18"/>
  <c r="AC4" i="18" s="1"/>
  <c r="AA4" i="18" s="1"/>
  <c r="H330" i="18"/>
  <c r="I330" i="18" s="1"/>
  <c r="F73" i="19"/>
  <c r="E73" i="19" s="1"/>
  <c r="G73" i="19"/>
  <c r="O283" i="18"/>
  <c r="G147" i="19"/>
  <c r="F147" i="19"/>
  <c r="E147" i="19"/>
  <c r="H147" i="19" s="1"/>
  <c r="J147" i="19"/>
  <c r="J390" i="19"/>
  <c r="G390" i="19"/>
  <c r="F390" i="19"/>
  <c r="E390" i="19" s="1"/>
  <c r="F109" i="19"/>
  <c r="E109" i="19" s="1"/>
  <c r="H109" i="19" s="1"/>
  <c r="J109" i="19"/>
  <c r="G109" i="19"/>
  <c r="J199" i="18"/>
  <c r="P199" i="18" s="1"/>
  <c r="F199" i="18"/>
  <c r="J312" i="19"/>
  <c r="F312" i="19"/>
  <c r="E312" i="19" s="1"/>
  <c r="G312" i="19"/>
  <c r="H150" i="18"/>
  <c r="I150" i="18" s="1"/>
  <c r="G430" i="19"/>
  <c r="J430" i="19"/>
  <c r="F430" i="19"/>
  <c r="E430" i="19" s="1"/>
  <c r="J179" i="19"/>
  <c r="G179" i="19"/>
  <c r="F179" i="19"/>
  <c r="E179" i="19" s="1"/>
  <c r="O233" i="18"/>
  <c r="H233" i="18"/>
  <c r="I233" i="18" s="1"/>
  <c r="O299" i="18"/>
  <c r="G427" i="19"/>
  <c r="J427" i="19"/>
  <c r="F427" i="19"/>
  <c r="E427" i="19" s="1"/>
  <c r="P225" i="18"/>
  <c r="G438" i="19"/>
  <c r="J438" i="19"/>
  <c r="F438" i="19"/>
  <c r="E438" i="19" s="1"/>
  <c r="J355" i="19"/>
  <c r="G355" i="19"/>
  <c r="F355" i="19"/>
  <c r="E355" i="19" s="1"/>
  <c r="I355" i="19" s="1"/>
  <c r="F82" i="19"/>
  <c r="E82" i="19" s="1"/>
  <c r="G82" i="19"/>
  <c r="O47" i="18"/>
  <c r="J369" i="19"/>
  <c r="E369" i="19"/>
  <c r="H369" i="19" s="1"/>
  <c r="G369" i="19"/>
  <c r="F369" i="19"/>
  <c r="G424" i="19"/>
  <c r="J424" i="19"/>
  <c r="F424" i="19"/>
  <c r="E424" i="19" s="1"/>
  <c r="G3" i="19"/>
  <c r="F3" i="19"/>
  <c r="E3" i="19" s="1"/>
  <c r="H259" i="18"/>
  <c r="I259" i="18" s="1"/>
  <c r="J399" i="19"/>
  <c r="G399" i="19"/>
  <c r="F399" i="19"/>
  <c r="E399" i="19" s="1"/>
  <c r="I399" i="19" s="1"/>
  <c r="J277" i="19"/>
  <c r="F277" i="19"/>
  <c r="E277" i="19" s="1"/>
  <c r="G277" i="19"/>
  <c r="G111" i="19"/>
  <c r="J111" i="19"/>
  <c r="F111" i="19"/>
  <c r="E111" i="19" s="1"/>
  <c r="O61" i="18"/>
  <c r="J264" i="19"/>
  <c r="G264" i="19"/>
  <c r="F264" i="19"/>
  <c r="E264" i="19" s="1"/>
  <c r="O444" i="18"/>
  <c r="O378" i="18"/>
  <c r="O383" i="18"/>
  <c r="F134" i="19"/>
  <c r="E134" i="19" s="1"/>
  <c r="I134" i="19" s="1"/>
  <c r="G134" i="19"/>
  <c r="J134" i="19"/>
  <c r="O23" i="18"/>
  <c r="H23" i="18"/>
  <c r="I23" i="18" s="1"/>
  <c r="G151" i="19"/>
  <c r="F151" i="19"/>
  <c r="E151" i="19"/>
  <c r="I151" i="19" s="1"/>
  <c r="J151" i="19"/>
  <c r="H297" i="18"/>
  <c r="I297" i="18" s="1"/>
  <c r="O289" i="18"/>
  <c r="J397" i="19"/>
  <c r="G397" i="19"/>
  <c r="F397" i="19"/>
  <c r="E397" i="19" s="1"/>
  <c r="J55" i="18"/>
  <c r="P55" i="18" s="1"/>
  <c r="F55" i="18"/>
  <c r="O197" i="18"/>
  <c r="P197" i="18" s="1"/>
  <c r="O156" i="18"/>
  <c r="J325" i="19"/>
  <c r="G325" i="19"/>
  <c r="F325" i="19"/>
  <c r="E325" i="19" s="1"/>
  <c r="J216" i="19"/>
  <c r="G216" i="19"/>
  <c r="F216" i="19"/>
  <c r="E216" i="19" s="1"/>
  <c r="H216" i="19" s="1"/>
  <c r="J344" i="19"/>
  <c r="G344" i="19"/>
  <c r="F344" i="19"/>
  <c r="E344" i="19" s="1"/>
  <c r="O167" i="18"/>
  <c r="H167" i="18"/>
  <c r="I167" i="18" s="1"/>
  <c r="J72" i="18"/>
  <c r="P72" i="18" s="1"/>
  <c r="F72" i="18"/>
  <c r="G224" i="19"/>
  <c r="F224" i="19"/>
  <c r="E224" i="19" s="1"/>
  <c r="J224" i="19"/>
  <c r="G127" i="19"/>
  <c r="J127" i="19"/>
  <c r="F127" i="19"/>
  <c r="E127" i="19" s="1"/>
  <c r="H127" i="19" s="1"/>
  <c r="J118" i="18"/>
  <c r="P118" i="18" s="1"/>
  <c r="F118" i="18"/>
  <c r="F21" i="18"/>
  <c r="J349" i="19"/>
  <c r="G349" i="19"/>
  <c r="F349" i="19"/>
  <c r="E349" i="19" s="1"/>
  <c r="F95" i="19"/>
  <c r="E95" i="19" s="1"/>
  <c r="G95" i="19"/>
  <c r="F20" i="19"/>
  <c r="E20" i="19" s="1"/>
  <c r="I20" i="19" s="1"/>
  <c r="G20" i="19"/>
  <c r="J252" i="19"/>
  <c r="G252" i="19"/>
  <c r="F252" i="19"/>
  <c r="E252" i="19" s="1"/>
  <c r="I252" i="19" s="1"/>
  <c r="O178" i="18"/>
  <c r="F209" i="18"/>
  <c r="J209" i="18"/>
  <c r="F161" i="18"/>
  <c r="J161" i="18"/>
  <c r="P161" i="18" s="1"/>
  <c r="J161" i="19"/>
  <c r="G161" i="19"/>
  <c r="F161" i="19"/>
  <c r="E161" i="19" s="1"/>
  <c r="I161" i="19" s="1"/>
  <c r="J299" i="18"/>
  <c r="J188" i="19"/>
  <c r="G188" i="19"/>
  <c r="F188" i="19"/>
  <c r="E188" i="19" s="1"/>
  <c r="I188" i="19" s="1"/>
  <c r="H336" i="18"/>
  <c r="I336" i="18" s="1"/>
  <c r="F376" i="18"/>
  <c r="J343" i="19"/>
  <c r="F343" i="19"/>
  <c r="E343" i="19" s="1"/>
  <c r="G343" i="19"/>
  <c r="J353" i="19"/>
  <c r="G353" i="19"/>
  <c r="F353" i="19"/>
  <c r="E353" i="19" s="1"/>
  <c r="J146" i="19"/>
  <c r="G146" i="19"/>
  <c r="F146" i="19"/>
  <c r="E146" i="19" s="1"/>
  <c r="J214" i="18"/>
  <c r="I373" i="19"/>
  <c r="J38" i="18"/>
  <c r="H322" i="18"/>
  <c r="I322" i="18" s="1"/>
  <c r="O322" i="18"/>
  <c r="J322" i="19"/>
  <c r="F322" i="19"/>
  <c r="E322" i="19" s="1"/>
  <c r="I322" i="19" s="1"/>
  <c r="G322" i="19"/>
  <c r="H411" i="18"/>
  <c r="I411" i="18" s="1"/>
  <c r="O411" i="18"/>
  <c r="F81" i="19"/>
  <c r="E81" i="19" s="1"/>
  <c r="G81" i="19"/>
  <c r="J193" i="19"/>
  <c r="G193" i="19"/>
  <c r="F193" i="19"/>
  <c r="E193" i="19" s="1"/>
  <c r="O217" i="18"/>
  <c r="H217" i="18"/>
  <c r="I217" i="18" s="1"/>
  <c r="H227" i="18"/>
  <c r="I227" i="18" s="1"/>
  <c r="O445" i="18"/>
  <c r="O358" i="18"/>
  <c r="H358" i="18"/>
  <c r="I358" i="18" s="1"/>
  <c r="J293" i="19"/>
  <c r="F293" i="19"/>
  <c r="E293" i="19" s="1"/>
  <c r="G293" i="19"/>
  <c r="J337" i="19"/>
  <c r="G337" i="19"/>
  <c r="F337" i="19"/>
  <c r="E337" i="19" s="1"/>
  <c r="J346" i="19"/>
  <c r="F346" i="19"/>
  <c r="E346" i="19" s="1"/>
  <c r="G346" i="19"/>
  <c r="O243" i="18"/>
  <c r="J405" i="19"/>
  <c r="G405" i="19"/>
  <c r="F405" i="19"/>
  <c r="E405" i="19" s="1"/>
  <c r="G309" i="19"/>
  <c r="J309" i="19"/>
  <c r="F309" i="19"/>
  <c r="E309" i="19" s="1"/>
  <c r="H309" i="19" s="1"/>
  <c r="J385" i="19"/>
  <c r="G385" i="19"/>
  <c r="F385" i="19"/>
  <c r="E385" i="19" s="1"/>
  <c r="J387" i="19"/>
  <c r="G387" i="19"/>
  <c r="F387" i="19"/>
  <c r="E387" i="19" s="1"/>
  <c r="I387" i="19" s="1"/>
  <c r="J233" i="19"/>
  <c r="G233" i="19"/>
  <c r="F233" i="19"/>
  <c r="E233" i="19" s="1"/>
  <c r="I233" i="19" s="1"/>
  <c r="F48" i="19"/>
  <c r="E48" i="19"/>
  <c r="H48" i="19" s="1"/>
  <c r="J48" i="19" s="1"/>
  <c r="G48" i="19"/>
  <c r="F75" i="19"/>
  <c r="E75" i="19" s="1"/>
  <c r="I75" i="19" s="1"/>
  <c r="G75" i="19"/>
  <c r="J201" i="19"/>
  <c r="G201" i="19"/>
  <c r="F201" i="19"/>
  <c r="E201" i="19" s="1"/>
  <c r="J140" i="19"/>
  <c r="G140" i="19"/>
  <c r="F140" i="19"/>
  <c r="E140" i="19" s="1"/>
  <c r="G175" i="19"/>
  <c r="J175" i="19"/>
  <c r="F175" i="19"/>
  <c r="E175" i="19" s="1"/>
  <c r="AD16" i="18"/>
  <c r="AC16" i="18" s="1"/>
  <c r="AA16" i="18" s="1"/>
  <c r="G317" i="19"/>
  <c r="F317" i="19"/>
  <c r="E317" i="19" s="1"/>
  <c r="H317" i="19" s="1"/>
  <c r="J317" i="19"/>
  <c r="J402" i="19"/>
  <c r="F402" i="19"/>
  <c r="E402" i="19" s="1"/>
  <c r="G402" i="19"/>
  <c r="J151" i="18"/>
  <c r="F151" i="18"/>
  <c r="G446" i="19"/>
  <c r="F446" i="19"/>
  <c r="E446" i="19" s="1"/>
  <c r="J446" i="19"/>
  <c r="F219" i="19"/>
  <c r="E219" i="19" s="1"/>
  <c r="J219" i="19"/>
  <c r="G219" i="19"/>
  <c r="H440" i="18"/>
  <c r="I440" i="18" s="1"/>
  <c r="H408" i="18"/>
  <c r="I408" i="18" s="1"/>
  <c r="O408" i="18"/>
  <c r="F51" i="19"/>
  <c r="E51" i="19" s="1"/>
  <c r="G51" i="19"/>
  <c r="J335" i="19"/>
  <c r="F335" i="19"/>
  <c r="E335" i="19" s="1"/>
  <c r="G335" i="19"/>
  <c r="J149" i="19"/>
  <c r="F149" i="19"/>
  <c r="E149" i="19" s="1"/>
  <c r="H149" i="19" s="1"/>
  <c r="G149" i="19"/>
  <c r="J173" i="18"/>
  <c r="H181" i="18"/>
  <c r="I181" i="18" s="1"/>
  <c r="O181" i="18"/>
  <c r="J377" i="19"/>
  <c r="F377" i="19"/>
  <c r="E377" i="19" s="1"/>
  <c r="G377" i="19"/>
  <c r="F242" i="18"/>
  <c r="J242" i="18"/>
  <c r="P242" i="18" s="1"/>
  <c r="H81" i="18"/>
  <c r="I81" i="18" s="1"/>
  <c r="O81" i="18"/>
  <c r="J259" i="19"/>
  <c r="G259" i="19"/>
  <c r="F259" i="19"/>
  <c r="E259" i="19" s="1"/>
  <c r="H259" i="19" s="1"/>
  <c r="F251" i="18"/>
  <c r="H381" i="18"/>
  <c r="I381" i="18" s="1"/>
  <c r="J350" i="19"/>
  <c r="G350" i="19"/>
  <c r="F350" i="19"/>
  <c r="E350" i="19" s="1"/>
  <c r="H350" i="19" s="1"/>
  <c r="H219" i="18"/>
  <c r="I219" i="18" s="1"/>
  <c r="O219" i="18"/>
  <c r="F59" i="19"/>
  <c r="E59" i="19" s="1"/>
  <c r="G59" i="19"/>
  <c r="H155" i="18"/>
  <c r="I155" i="18" s="1"/>
  <c r="J345" i="19"/>
  <c r="G345" i="19"/>
  <c r="F345" i="19"/>
  <c r="E345" i="19" s="1"/>
  <c r="F127" i="18"/>
  <c r="J127" i="18"/>
  <c r="P142" i="18"/>
  <c r="AD12" i="18"/>
  <c r="AC12" i="18" s="1"/>
  <c r="J32" i="18"/>
  <c r="P32" i="18" s="1"/>
  <c r="F32" i="18"/>
  <c r="I116" i="19"/>
  <c r="H116" i="19"/>
  <c r="F88" i="19"/>
  <c r="E88" i="19" s="1"/>
  <c r="I88" i="19" s="1"/>
  <c r="G88" i="19"/>
  <c r="G250" i="19"/>
  <c r="F250" i="19"/>
  <c r="E250" i="19" s="1"/>
  <c r="J250" i="19"/>
  <c r="H154" i="18"/>
  <c r="I154" i="18" s="1"/>
  <c r="G308" i="19"/>
  <c r="F308" i="19"/>
  <c r="E308" i="19" s="1"/>
  <c r="J308" i="19"/>
  <c r="H439" i="18"/>
  <c r="I439" i="18" s="1"/>
  <c r="H326" i="18"/>
  <c r="I326" i="18" s="1"/>
  <c r="G422" i="19"/>
  <c r="J422" i="19"/>
  <c r="F422" i="19"/>
  <c r="E422" i="19" s="1"/>
  <c r="J391" i="19"/>
  <c r="G391" i="19"/>
  <c r="F391" i="19"/>
  <c r="E391" i="19" s="1"/>
  <c r="F105" i="19"/>
  <c r="E105" i="19" s="1"/>
  <c r="I105" i="19" s="1"/>
  <c r="J105" i="19"/>
  <c r="G105" i="19"/>
  <c r="J229" i="19"/>
  <c r="G229" i="19"/>
  <c r="F229" i="19"/>
  <c r="E229" i="19" s="1"/>
  <c r="I229" i="19" s="1"/>
  <c r="G303" i="19"/>
  <c r="F303" i="19"/>
  <c r="E303" i="19" s="1"/>
  <c r="H303" i="19" s="1"/>
  <c r="J303" i="19"/>
  <c r="F316" i="19"/>
  <c r="E316" i="19" s="1"/>
  <c r="J316" i="19"/>
  <c r="G316" i="19"/>
  <c r="F108" i="19"/>
  <c r="E108" i="19" s="1"/>
  <c r="G108" i="19"/>
  <c r="J108" i="19"/>
  <c r="F246" i="19"/>
  <c r="E246" i="19" s="1"/>
  <c r="J246" i="19"/>
  <c r="G246" i="19"/>
  <c r="J342" i="19"/>
  <c r="F342" i="19"/>
  <c r="E342" i="19" s="1"/>
  <c r="G342" i="19"/>
  <c r="G287" i="19"/>
  <c r="F287" i="19"/>
  <c r="E287" i="19" s="1"/>
  <c r="H287" i="19" s="1"/>
  <c r="J287" i="19"/>
  <c r="J406" i="19"/>
  <c r="F406" i="19"/>
  <c r="E406" i="19" s="1"/>
  <c r="G406" i="19"/>
  <c r="J329" i="19"/>
  <c r="F329" i="19"/>
  <c r="E329" i="19" s="1"/>
  <c r="G329" i="19"/>
  <c r="AD19" i="18"/>
  <c r="AC19" i="18" s="1"/>
  <c r="AA19" i="18" s="1"/>
  <c r="O315" i="18"/>
  <c r="F103" i="19"/>
  <c r="E103" i="19" s="1"/>
  <c r="H103" i="19" s="1"/>
  <c r="G103" i="19"/>
  <c r="J103" i="19"/>
  <c r="J112" i="19"/>
  <c r="G112" i="19"/>
  <c r="F112" i="19"/>
  <c r="E112" i="19" s="1"/>
  <c r="O170" i="18"/>
  <c r="G295" i="19"/>
  <c r="F295" i="19"/>
  <c r="E295" i="19" s="1"/>
  <c r="J295" i="19"/>
  <c r="F254" i="19"/>
  <c r="E254" i="19" s="1"/>
  <c r="G254" i="19"/>
  <c r="J254" i="19"/>
  <c r="F107" i="19"/>
  <c r="E107" i="19" s="1"/>
  <c r="I107" i="19" s="1"/>
  <c r="J107" i="19"/>
  <c r="G107" i="19"/>
  <c r="G160" i="19"/>
  <c r="F160" i="19"/>
  <c r="E160" i="19" s="1"/>
  <c r="I160" i="19" s="1"/>
  <c r="J160" i="19"/>
  <c r="F238" i="19"/>
  <c r="E238" i="19" s="1"/>
  <c r="I238" i="19" s="1"/>
  <c r="J238" i="19"/>
  <c r="G238" i="19"/>
  <c r="G220" i="19"/>
  <c r="F220" i="19"/>
  <c r="E220" i="19" s="1"/>
  <c r="I220" i="19" s="1"/>
  <c r="J220" i="19"/>
  <c r="F184" i="18"/>
  <c r="G440" i="19"/>
  <c r="J440" i="19"/>
  <c r="F440" i="19"/>
  <c r="E440" i="19"/>
  <c r="I440" i="19" s="1"/>
  <c r="O166" i="18"/>
  <c r="I380" i="19"/>
  <c r="F52" i="19"/>
  <c r="E52" i="19" s="1"/>
  <c r="G52" i="19"/>
  <c r="H27" i="18"/>
  <c r="I27" i="18" s="1"/>
  <c r="F57" i="19"/>
  <c r="E57" i="19" s="1"/>
  <c r="G57" i="19"/>
  <c r="J375" i="19"/>
  <c r="G375" i="19"/>
  <c r="F375" i="19"/>
  <c r="E375" i="19" s="1"/>
  <c r="G285" i="19"/>
  <c r="J285" i="19"/>
  <c r="F285" i="19"/>
  <c r="E285" i="19" s="1"/>
  <c r="J4" i="18"/>
  <c r="F4" i="18"/>
  <c r="H266" i="18"/>
  <c r="I266" i="18" s="1"/>
  <c r="O266" i="18"/>
  <c r="F306" i="18"/>
  <c r="AD17" i="18"/>
  <c r="AC17" i="18" s="1"/>
  <c r="AA17" i="18" s="1"/>
  <c r="F294" i="18"/>
  <c r="F212" i="18"/>
  <c r="J212" i="18"/>
  <c r="G291" i="19"/>
  <c r="F291" i="19"/>
  <c r="E291" i="19" s="1"/>
  <c r="I291" i="19" s="1"/>
  <c r="J291" i="19"/>
  <c r="F262" i="19"/>
  <c r="E262" i="19" s="1"/>
  <c r="G262" i="19"/>
  <c r="J262" i="19"/>
  <c r="F310" i="19"/>
  <c r="E310" i="19" s="1"/>
  <c r="J310" i="19"/>
  <c r="G310" i="19"/>
  <c r="J252" i="18"/>
  <c r="F252" i="18"/>
  <c r="H432" i="18"/>
  <c r="I432" i="18" s="1"/>
  <c r="F236" i="19"/>
  <c r="E236" i="19" s="1"/>
  <c r="J236" i="19"/>
  <c r="G236" i="19"/>
  <c r="F102" i="19"/>
  <c r="E102" i="19" s="1"/>
  <c r="G102" i="19"/>
  <c r="J102" i="19"/>
  <c r="G421" i="19"/>
  <c r="F421" i="19"/>
  <c r="E421" i="19" s="1"/>
  <c r="J421" i="19"/>
  <c r="H93" i="18"/>
  <c r="I93" i="18" s="1"/>
  <c r="O93" i="18"/>
  <c r="G447" i="19"/>
  <c r="J447" i="19"/>
  <c r="F447" i="19"/>
  <c r="E447" i="19" s="1"/>
  <c r="O234" i="18"/>
  <c r="P234" i="18" s="1"/>
  <c r="O146" i="18"/>
  <c r="H146" i="18"/>
  <c r="I146" i="18" s="1"/>
  <c r="J379" i="19"/>
  <c r="G379" i="19"/>
  <c r="F379" i="19"/>
  <c r="E379" i="19" s="1"/>
  <c r="I379" i="19" s="1"/>
  <c r="H356" i="18"/>
  <c r="I356" i="18" s="1"/>
  <c r="H180" i="18"/>
  <c r="I180" i="18" s="1"/>
  <c r="O180" i="18"/>
  <c r="F14" i="19"/>
  <c r="E14" i="19" s="1"/>
  <c r="I14" i="19" s="1"/>
  <c r="G14" i="19"/>
  <c r="H190" i="19"/>
  <c r="F355" i="18"/>
  <c r="J355" i="18"/>
  <c r="P355" i="18" s="1"/>
  <c r="G223" i="19"/>
  <c r="J223" i="19"/>
  <c r="F223" i="19"/>
  <c r="E223" i="19" s="1"/>
  <c r="G434" i="19"/>
  <c r="J434" i="19"/>
  <c r="F434" i="19"/>
  <c r="E434" i="19" s="1"/>
  <c r="F9" i="19"/>
  <c r="E9" i="19" s="1"/>
  <c r="H9" i="19" s="1"/>
  <c r="J9" i="19" s="1"/>
  <c r="G9" i="19"/>
  <c r="H337" i="18"/>
  <c r="I337" i="18" s="1"/>
  <c r="O337" i="18"/>
  <c r="J204" i="19"/>
  <c r="G204" i="19"/>
  <c r="F204" i="19"/>
  <c r="E204" i="19" s="1"/>
  <c r="I204" i="19" s="1"/>
  <c r="J338" i="19"/>
  <c r="F338" i="19"/>
  <c r="E338" i="19" s="1"/>
  <c r="G338" i="19"/>
  <c r="J371" i="19"/>
  <c r="G371" i="19"/>
  <c r="F371" i="19"/>
  <c r="E371" i="19" s="1"/>
  <c r="I371" i="19" s="1"/>
  <c r="AD21" i="18"/>
  <c r="AC21" i="18" s="1"/>
  <c r="O261" i="18"/>
  <c r="P261" i="18" s="1"/>
  <c r="J384" i="19"/>
  <c r="G384" i="19"/>
  <c r="F384" i="19"/>
  <c r="E384" i="19" s="1"/>
  <c r="H59" i="18"/>
  <c r="I59" i="18" s="1"/>
  <c r="F58" i="19"/>
  <c r="E58" i="19" s="1"/>
  <c r="G58" i="19"/>
  <c r="G207" i="19"/>
  <c r="F207" i="19"/>
  <c r="E207" i="19" s="1"/>
  <c r="J207" i="19"/>
  <c r="G19" i="19"/>
  <c r="F19" i="19"/>
  <c r="E19" i="19" s="1"/>
  <c r="I19" i="19" s="1"/>
  <c r="H168" i="18"/>
  <c r="I168" i="18" s="1"/>
  <c r="AD3" i="18"/>
  <c r="AC3" i="18" s="1"/>
  <c r="F77" i="19"/>
  <c r="E77" i="19" s="1"/>
  <c r="G77" i="19"/>
  <c r="F163" i="19"/>
  <c r="E163" i="19" s="1"/>
  <c r="H163" i="19" s="1"/>
  <c r="J163" i="19"/>
  <c r="G163" i="19"/>
  <c r="T8" i="18"/>
  <c r="T9" i="18"/>
  <c r="T2" i="18"/>
  <c r="Z29" i="18"/>
  <c r="Z28" i="18"/>
  <c r="Z30" i="18"/>
  <c r="Z27" i="18"/>
  <c r="Z32" i="18"/>
  <c r="F142" i="19"/>
  <c r="E142" i="19" s="1"/>
  <c r="H142" i="19" s="1"/>
  <c r="J142" i="19"/>
  <c r="G142" i="19"/>
  <c r="F98" i="19"/>
  <c r="E98" i="19" s="1"/>
  <c r="G98" i="19"/>
  <c r="J178" i="19"/>
  <c r="G178" i="19"/>
  <c r="F178" i="19"/>
  <c r="E178" i="19" s="1"/>
  <c r="I178" i="19" s="1"/>
  <c r="AD18" i="18"/>
  <c r="AC18" i="18" s="1"/>
  <c r="F49" i="19"/>
  <c r="E49" i="19" s="1"/>
  <c r="G49" i="19"/>
  <c r="G159" i="19"/>
  <c r="J159" i="19"/>
  <c r="F159" i="19"/>
  <c r="E159" i="19" s="1"/>
  <c r="F46" i="19"/>
  <c r="E46" i="19" s="1"/>
  <c r="G46" i="19"/>
  <c r="F45" i="19"/>
  <c r="E45" i="19" s="1"/>
  <c r="G45" i="19"/>
  <c r="H171" i="18"/>
  <c r="I171" i="18" s="1"/>
  <c r="F299" i="19"/>
  <c r="E299" i="19" s="1"/>
  <c r="G299" i="19"/>
  <c r="J299" i="19"/>
  <c r="J269" i="19"/>
  <c r="G269" i="19"/>
  <c r="F269" i="19"/>
  <c r="E269" i="19" s="1"/>
  <c r="G429" i="19"/>
  <c r="F429" i="19"/>
  <c r="E429" i="19" s="1"/>
  <c r="J429" i="19"/>
  <c r="J339" i="19"/>
  <c r="G339" i="19"/>
  <c r="F339" i="19"/>
  <c r="E339" i="19" s="1"/>
  <c r="J185" i="19"/>
  <c r="F185" i="19"/>
  <c r="E185" i="19" s="1"/>
  <c r="H185" i="19" s="1"/>
  <c r="G185" i="19"/>
  <c r="G215" i="19"/>
  <c r="F215" i="19"/>
  <c r="E215" i="19" s="1"/>
  <c r="H215" i="19" s="1"/>
  <c r="J215" i="19"/>
  <c r="F86" i="19"/>
  <c r="E86" i="19" s="1"/>
  <c r="I86" i="19" s="1"/>
  <c r="G86" i="19"/>
  <c r="F40" i="19"/>
  <c r="E40" i="19" s="1"/>
  <c r="G40" i="19"/>
  <c r="J145" i="19"/>
  <c r="G145" i="19"/>
  <c r="F145" i="19"/>
  <c r="E145" i="19" s="1"/>
  <c r="G263" i="19"/>
  <c r="J263" i="19"/>
  <c r="F263" i="19"/>
  <c r="E263" i="19" s="1"/>
  <c r="F110" i="19"/>
  <c r="E110" i="19" s="1"/>
  <c r="G110" i="19"/>
  <c r="J110" i="19"/>
  <c r="G255" i="19"/>
  <c r="J255" i="19"/>
  <c r="F255" i="19"/>
  <c r="E255" i="19"/>
  <c r="H88" i="18"/>
  <c r="I88" i="18" s="1"/>
  <c r="F230" i="19"/>
  <c r="J230" i="19"/>
  <c r="E230" i="19"/>
  <c r="H230" i="19" s="1"/>
  <c r="G230" i="19"/>
  <c r="G143" i="19"/>
  <c r="F143" i="19"/>
  <c r="E143" i="19" s="1"/>
  <c r="J143" i="19"/>
  <c r="O305" i="18"/>
  <c r="P305" i="18" s="1"/>
  <c r="J383" i="19"/>
  <c r="G383" i="19"/>
  <c r="F383" i="19"/>
  <c r="E383" i="19" s="1"/>
  <c r="H383" i="19" s="1"/>
  <c r="F11" i="19"/>
  <c r="E11" i="19" s="1"/>
  <c r="I11" i="19" s="1"/>
  <c r="G11" i="19"/>
  <c r="H280" i="18"/>
  <c r="I280" i="18" s="1"/>
  <c r="H50" i="18"/>
  <c r="I50" i="18" s="1"/>
  <c r="F28" i="19"/>
  <c r="E28" i="19" s="1"/>
  <c r="G28" i="19"/>
  <c r="F69" i="19"/>
  <c r="E69" i="19" s="1"/>
  <c r="G69" i="19"/>
  <c r="O325" i="18"/>
  <c r="J208" i="19"/>
  <c r="G208" i="19"/>
  <c r="F208" i="19"/>
  <c r="E208" i="19" s="1"/>
  <c r="F79" i="19"/>
  <c r="G79" i="19"/>
  <c r="E79" i="19"/>
  <c r="I79" i="19" s="1"/>
  <c r="G164" i="19"/>
  <c r="F164" i="19"/>
  <c r="E164" i="19" s="1"/>
  <c r="I164" i="19" s="1"/>
  <c r="J164" i="19"/>
  <c r="H224" i="18"/>
  <c r="I224" i="18" s="1"/>
  <c r="P294" i="18"/>
  <c r="J389" i="19"/>
  <c r="G389" i="19"/>
  <c r="F389" i="19"/>
  <c r="E389" i="19" s="1"/>
  <c r="F35" i="19"/>
  <c r="E35" i="19" s="1"/>
  <c r="G35" i="19"/>
  <c r="G431" i="19"/>
  <c r="J431" i="19"/>
  <c r="F431" i="19"/>
  <c r="E431" i="19" s="1"/>
  <c r="I431" i="19" s="1"/>
  <c r="G139" i="19"/>
  <c r="J139" i="19"/>
  <c r="F139" i="19"/>
  <c r="E139" i="19" s="1"/>
  <c r="I139" i="19" s="1"/>
  <c r="H341" i="18"/>
  <c r="I341" i="18" s="1"/>
  <c r="G311" i="19"/>
  <c r="F311" i="19"/>
  <c r="E311" i="19" s="1"/>
  <c r="J311" i="19"/>
  <c r="O357" i="18"/>
  <c r="AD14" i="18"/>
  <c r="AC14" i="18" s="1"/>
  <c r="F53" i="19"/>
  <c r="E53" i="19" s="1"/>
  <c r="I53" i="19" s="1"/>
  <c r="G53" i="19"/>
  <c r="J414" i="19"/>
  <c r="G414" i="19"/>
  <c r="F414" i="19"/>
  <c r="E414" i="19" s="1"/>
  <c r="F39" i="19"/>
  <c r="E39" i="19" s="1"/>
  <c r="G39" i="19"/>
  <c r="F93" i="19"/>
  <c r="E93" i="19" s="1"/>
  <c r="I93" i="19" s="1"/>
  <c r="G93" i="19"/>
  <c r="J171" i="19"/>
  <c r="G171" i="19"/>
  <c r="F171" i="19"/>
  <c r="E171" i="19" s="1"/>
  <c r="T3" i="18"/>
  <c r="J141" i="19"/>
  <c r="F141" i="19"/>
  <c r="E141" i="19" s="1"/>
  <c r="I141" i="19" s="1"/>
  <c r="G141" i="19"/>
  <c r="G211" i="19"/>
  <c r="F211" i="19"/>
  <c r="E211" i="19" s="1"/>
  <c r="I211" i="19" s="1"/>
  <c r="J211" i="19"/>
  <c r="H157" i="18"/>
  <c r="I157" i="18" s="1"/>
  <c r="G6" i="19"/>
  <c r="F6" i="19"/>
  <c r="E6" i="19" s="1"/>
  <c r="F87" i="19"/>
  <c r="E87" i="19" s="1"/>
  <c r="G87" i="19"/>
  <c r="AD7" i="18"/>
  <c r="AC7" i="18" s="1"/>
  <c r="AA7" i="18" s="1"/>
  <c r="F114" i="19"/>
  <c r="E114" i="19" s="1"/>
  <c r="G114" i="19"/>
  <c r="J114" i="19"/>
  <c r="F214" i="19"/>
  <c r="E214" i="19" s="1"/>
  <c r="H214" i="19" s="1"/>
  <c r="J214" i="19"/>
  <c r="G214" i="19"/>
  <c r="J347" i="19"/>
  <c r="G347" i="19"/>
  <c r="F347" i="19"/>
  <c r="E347" i="19" s="1"/>
  <c r="F70" i="19"/>
  <c r="E70" i="19" s="1"/>
  <c r="G70" i="19"/>
  <c r="H377" i="18"/>
  <c r="I377" i="18" s="1"/>
  <c r="G135" i="19"/>
  <c r="J135" i="19"/>
  <c r="F135" i="19"/>
  <c r="E135" i="19" s="1"/>
  <c r="H135" i="19" s="1"/>
  <c r="O271" i="18"/>
  <c r="P271" i="18" s="1"/>
  <c r="G441" i="19"/>
  <c r="F441" i="19"/>
  <c r="E441" i="19"/>
  <c r="I441" i="19" s="1"/>
  <c r="J441" i="19"/>
  <c r="F22" i="19"/>
  <c r="E22" i="19"/>
  <c r="H22" i="19" s="1"/>
  <c r="J22" i="19" s="1"/>
  <c r="G22" i="19"/>
  <c r="T5" i="18"/>
  <c r="F380" i="18"/>
  <c r="G279" i="19"/>
  <c r="F279" i="19"/>
  <c r="E279" i="19" s="1"/>
  <c r="J279" i="19"/>
  <c r="J360" i="19"/>
  <c r="F360" i="19"/>
  <c r="E360" i="19" s="1"/>
  <c r="G360" i="19"/>
  <c r="AD11" i="18"/>
  <c r="AC11" i="18" s="1"/>
  <c r="J334" i="19"/>
  <c r="G334" i="19"/>
  <c r="F334" i="19"/>
  <c r="E334" i="19" s="1"/>
  <c r="F54" i="19"/>
  <c r="E54" i="19" s="1"/>
  <c r="G54" i="19"/>
  <c r="G261" i="19"/>
  <c r="F261" i="19"/>
  <c r="E261" i="19" s="1"/>
  <c r="J261" i="19"/>
  <c r="J327" i="19"/>
  <c r="G327" i="19"/>
  <c r="F327" i="19"/>
  <c r="E327" i="19" s="1"/>
  <c r="F50" i="19"/>
  <c r="E50" i="19" s="1"/>
  <c r="G50" i="19"/>
  <c r="G18" i="19"/>
  <c r="F18" i="19"/>
  <c r="E18" i="19" s="1"/>
  <c r="J328" i="19"/>
  <c r="G328" i="19"/>
  <c r="F328" i="19"/>
  <c r="E328" i="19" s="1"/>
  <c r="J367" i="19"/>
  <c r="G367" i="19"/>
  <c r="F367" i="19"/>
  <c r="E367" i="19" s="1"/>
  <c r="F27" i="19"/>
  <c r="E27" i="19" s="1"/>
  <c r="I27" i="19" s="1"/>
  <c r="G27" i="19"/>
  <c r="AD2" i="18"/>
  <c r="AC2" i="18" s="1"/>
  <c r="F66" i="19"/>
  <c r="E66" i="19" s="1"/>
  <c r="G66" i="19"/>
  <c r="J284" i="19"/>
  <c r="G284" i="19"/>
  <c r="F284" i="19"/>
  <c r="E284" i="19" s="1"/>
  <c r="I284" i="19" s="1"/>
  <c r="J144" i="19"/>
  <c r="F144" i="19"/>
  <c r="E144" i="19" s="1"/>
  <c r="I144" i="19" s="1"/>
  <c r="G144" i="19"/>
  <c r="AD5" i="18"/>
  <c r="AC5" i="18" s="1"/>
  <c r="G167" i="19"/>
  <c r="F167" i="19"/>
  <c r="E167" i="19" s="1"/>
  <c r="J167" i="19"/>
  <c r="F4" i="19"/>
  <c r="E4" i="19" s="1"/>
  <c r="G4" i="19"/>
  <c r="J128" i="19"/>
  <c r="F128" i="19"/>
  <c r="E128" i="19" s="1"/>
  <c r="H128" i="19" s="1"/>
  <c r="G128" i="19"/>
  <c r="J169" i="19"/>
  <c r="G169" i="19"/>
  <c r="F169" i="19"/>
  <c r="E169" i="19" s="1"/>
  <c r="J382" i="19"/>
  <c r="G382" i="19"/>
  <c r="F382" i="19"/>
  <c r="E382" i="19" s="1"/>
  <c r="F21" i="19"/>
  <c r="G21" i="19"/>
  <c r="E21" i="19"/>
  <c r="I21" i="19" s="1"/>
  <c r="J351" i="19"/>
  <c r="G351" i="19"/>
  <c r="F351" i="19"/>
  <c r="E351" i="19" s="1"/>
  <c r="F94" i="19"/>
  <c r="E94" i="19" s="1"/>
  <c r="G94" i="19"/>
  <c r="J332" i="19"/>
  <c r="F332" i="19"/>
  <c r="E332" i="19" s="1"/>
  <c r="G332" i="19"/>
  <c r="G432" i="19"/>
  <c r="J432" i="19"/>
  <c r="F432" i="19"/>
  <c r="E432" i="19" s="1"/>
  <c r="J392" i="19"/>
  <c r="F392" i="19"/>
  <c r="G392" i="19"/>
  <c r="E392" i="19"/>
  <c r="H392" i="19" s="1"/>
  <c r="J352" i="19"/>
  <c r="G352" i="19"/>
  <c r="F352" i="19"/>
  <c r="E352" i="19" s="1"/>
  <c r="F91" i="19"/>
  <c r="E91" i="19" s="1"/>
  <c r="G91" i="19"/>
  <c r="G232" i="18"/>
  <c r="R232" i="18" s="1"/>
  <c r="J242" i="19"/>
  <c r="G242" i="19"/>
  <c r="F242" i="19"/>
  <c r="E242" i="19" s="1"/>
  <c r="H242" i="19" s="1"/>
  <c r="J401" i="19"/>
  <c r="G401" i="19"/>
  <c r="F401" i="19"/>
  <c r="E401" i="19" s="1"/>
  <c r="J411" i="19"/>
  <c r="G411" i="19"/>
  <c r="F411" i="19"/>
  <c r="E411" i="19" s="1"/>
  <c r="N4" i="19"/>
  <c r="U5" i="18"/>
  <c r="J225" i="19"/>
  <c r="G225" i="19"/>
  <c r="F225" i="19"/>
  <c r="E225" i="19" s="1"/>
  <c r="F302" i="19"/>
  <c r="E302" i="19" s="1"/>
  <c r="J302" i="19"/>
  <c r="G302" i="19"/>
  <c r="G437" i="19"/>
  <c r="F437" i="19"/>
  <c r="E437" i="19" s="1"/>
  <c r="I437" i="19" s="1"/>
  <c r="J437" i="19"/>
  <c r="J213" i="19"/>
  <c r="G213" i="19"/>
  <c r="F213" i="19"/>
  <c r="E213" i="19" s="1"/>
  <c r="H434" i="18"/>
  <c r="I434" i="18" s="1"/>
  <c r="F7" i="19"/>
  <c r="E7" i="19" s="1"/>
  <c r="H7" i="19" s="1"/>
  <c r="J7" i="19" s="1"/>
  <c r="G7" i="19"/>
  <c r="J348" i="19"/>
  <c r="G348" i="19"/>
  <c r="F348" i="19"/>
  <c r="E348" i="19"/>
  <c r="H348" i="19" s="1"/>
  <c r="F270" i="19"/>
  <c r="E270" i="19" s="1"/>
  <c r="H270" i="19" s="1"/>
  <c r="G270" i="19"/>
  <c r="J270" i="19"/>
  <c r="G439" i="19"/>
  <c r="J439" i="19"/>
  <c r="F439" i="19"/>
  <c r="E439" i="19" s="1"/>
  <c r="J305" i="19"/>
  <c r="F305" i="19"/>
  <c r="E305" i="19" s="1"/>
  <c r="G305" i="19"/>
  <c r="J115" i="19"/>
  <c r="G115" i="19"/>
  <c r="F115" i="19"/>
  <c r="E115" i="19" s="1"/>
  <c r="G428" i="19"/>
  <c r="F428" i="19"/>
  <c r="E428" i="19" s="1"/>
  <c r="J428" i="19"/>
  <c r="F97" i="19"/>
  <c r="E97" i="19" s="1"/>
  <c r="H97" i="19" s="1"/>
  <c r="J97" i="19" s="1"/>
  <c r="G97" i="19"/>
  <c r="F206" i="19"/>
  <c r="E206" i="19" s="1"/>
  <c r="I206" i="19" s="1"/>
  <c r="J206" i="19"/>
  <c r="G206" i="19"/>
  <c r="J260" i="19"/>
  <c r="G260" i="19"/>
  <c r="F260" i="19"/>
  <c r="E260" i="19" s="1"/>
  <c r="J364" i="19"/>
  <c r="G364" i="19"/>
  <c r="F364" i="19"/>
  <c r="E364" i="19" s="1"/>
  <c r="I364" i="19" s="1"/>
  <c r="J363" i="19"/>
  <c r="G363" i="19"/>
  <c r="F363" i="19"/>
  <c r="E363" i="19" s="1"/>
  <c r="F13" i="19"/>
  <c r="E13" i="19" s="1"/>
  <c r="I13" i="19" s="1"/>
  <c r="G13" i="19"/>
  <c r="G275" i="19"/>
  <c r="F275" i="19"/>
  <c r="E275" i="19" s="1"/>
  <c r="J275" i="19"/>
  <c r="J398" i="19"/>
  <c r="G398" i="19"/>
  <c r="F398" i="19"/>
  <c r="E398" i="19"/>
  <c r="I398" i="19" s="1"/>
  <c r="G417" i="19"/>
  <c r="F417" i="19"/>
  <c r="E417" i="19" s="1"/>
  <c r="J417" i="19"/>
  <c r="F266" i="19"/>
  <c r="E266" i="19" s="1"/>
  <c r="H266" i="19" s="1"/>
  <c r="J266" i="19"/>
  <c r="G266" i="19"/>
  <c r="F24" i="19"/>
  <c r="E24" i="19" s="1"/>
  <c r="I24" i="19" s="1"/>
  <c r="G24" i="19"/>
  <c r="F29" i="19"/>
  <c r="E29" i="19" s="1"/>
  <c r="H29" i="19" s="1"/>
  <c r="J29" i="19" s="1"/>
  <c r="G29" i="19"/>
  <c r="AD6" i="18"/>
  <c r="AC6" i="18" s="1"/>
  <c r="J400" i="19"/>
  <c r="F400" i="19"/>
  <c r="E400" i="19" s="1"/>
  <c r="G400" i="19"/>
  <c r="F174" i="19"/>
  <c r="E174" i="19" s="1"/>
  <c r="J174" i="19"/>
  <c r="G174" i="19"/>
  <c r="G420" i="19"/>
  <c r="F420" i="19"/>
  <c r="E420" i="19"/>
  <c r="J420" i="19"/>
  <c r="J396" i="19"/>
  <c r="G396" i="19"/>
  <c r="F396" i="19"/>
  <c r="E396" i="19" s="1"/>
  <c r="F90" i="19"/>
  <c r="E90" i="19" s="1"/>
  <c r="G90" i="19"/>
  <c r="J152" i="19"/>
  <c r="G152" i="19"/>
  <c r="F152" i="19"/>
  <c r="E152" i="19" s="1"/>
  <c r="H152" i="19" s="1"/>
  <c r="G248" i="19"/>
  <c r="J248" i="19"/>
  <c r="F248" i="19"/>
  <c r="E248" i="19" s="1"/>
  <c r="H248" i="19" s="1"/>
  <c r="G132" i="19"/>
  <c r="F132" i="19"/>
  <c r="E132" i="19" s="1"/>
  <c r="J132" i="19"/>
  <c r="F34" i="19"/>
  <c r="E34" i="19" s="1"/>
  <c r="G34" i="19"/>
  <c r="J290" i="19"/>
  <c r="G290" i="19"/>
  <c r="F290" i="19"/>
  <c r="E290" i="19" s="1"/>
  <c r="F80" i="19"/>
  <c r="E80" i="19" s="1"/>
  <c r="I80" i="19" s="1"/>
  <c r="G80" i="19"/>
  <c r="F43" i="19"/>
  <c r="E43" i="19" s="1"/>
  <c r="G43" i="19"/>
  <c r="G181" i="19"/>
  <c r="F181" i="19"/>
  <c r="E181" i="19" s="1"/>
  <c r="H181" i="19" s="1"/>
  <c r="J181" i="19"/>
  <c r="F83" i="19"/>
  <c r="E83" i="19" s="1"/>
  <c r="G83" i="19"/>
  <c r="J157" i="19"/>
  <c r="G157" i="19"/>
  <c r="F157" i="19"/>
  <c r="E157" i="19" s="1"/>
  <c r="J376" i="19"/>
  <c r="G376" i="19"/>
  <c r="F376" i="19"/>
  <c r="E376" i="19" s="1"/>
  <c r="G419" i="19"/>
  <c r="J419" i="19"/>
  <c r="F419" i="19"/>
  <c r="E419" i="19" s="1"/>
  <c r="I419" i="19" s="1"/>
  <c r="O433" i="18"/>
  <c r="P433" i="18" s="1"/>
  <c r="J123" i="19"/>
  <c r="G123" i="19"/>
  <c r="F123" i="19"/>
  <c r="E123" i="19" s="1"/>
  <c r="J365" i="19"/>
  <c r="G365" i="19"/>
  <c r="F365" i="19"/>
  <c r="E365" i="19" s="1"/>
  <c r="H365" i="19" s="1"/>
  <c r="G442" i="19"/>
  <c r="F442" i="19"/>
  <c r="E442" i="19" s="1"/>
  <c r="J442" i="19"/>
  <c r="G435" i="19"/>
  <c r="J435" i="19"/>
  <c r="F435" i="19"/>
  <c r="E435" i="19" s="1"/>
  <c r="J180" i="19"/>
  <c r="G180" i="19"/>
  <c r="F180" i="19"/>
  <c r="E180" i="19" s="1"/>
  <c r="I180" i="19" s="1"/>
  <c r="J281" i="19"/>
  <c r="F281" i="19"/>
  <c r="E281" i="19" s="1"/>
  <c r="G281" i="19"/>
  <c r="F253" i="19"/>
  <c r="E253" i="19" s="1"/>
  <c r="J253" i="19"/>
  <c r="G253" i="19"/>
  <c r="AD10" i="18"/>
  <c r="AC10" i="18" s="1"/>
  <c r="P554" i="10"/>
  <c r="P500" i="10"/>
  <c r="P541" i="10"/>
  <c r="P482" i="10"/>
  <c r="P458" i="10"/>
  <c r="P559" i="10"/>
  <c r="P493" i="10"/>
  <c r="P452" i="10"/>
  <c r="P494" i="10"/>
  <c r="P495" i="10"/>
  <c r="P531" i="10"/>
  <c r="P557" i="10"/>
  <c r="P480" i="10"/>
  <c r="P548" i="10"/>
  <c r="P516" i="10"/>
  <c r="P484" i="10"/>
  <c r="P528" i="10"/>
  <c r="P451" i="10"/>
  <c r="M12" i="11"/>
  <c r="P543" i="10"/>
  <c r="P525" i="10"/>
  <c r="P507" i="10"/>
  <c r="P555" i="10"/>
  <c r="P490" i="10"/>
  <c r="P509" i="10"/>
  <c r="P479" i="10"/>
  <c r="P523" i="10"/>
  <c r="Y14" i="10"/>
  <c r="AF14" i="10" s="1"/>
  <c r="Y13" i="10"/>
  <c r="AF13" i="10" s="1"/>
  <c r="Y2" i="10"/>
  <c r="X2" i="10" s="1"/>
  <c r="Y10" i="10"/>
  <c r="AF10" i="10" s="1"/>
  <c r="Y9" i="10"/>
  <c r="X9" i="10" s="1"/>
  <c r="Y16" i="10"/>
  <c r="AF16" i="10" s="1"/>
  <c r="Y18" i="10"/>
  <c r="Z18" i="10" s="1"/>
  <c r="P470" i="10"/>
  <c r="E496" i="11"/>
  <c r="I467" i="10"/>
  <c r="J467" i="10" s="1"/>
  <c r="P467" i="10" s="1"/>
  <c r="I542" i="10"/>
  <c r="J542" i="10" s="1"/>
  <c r="P542" i="10" s="1"/>
  <c r="I478" i="10"/>
  <c r="J478" i="10" s="1"/>
  <c r="P478" i="10" s="1"/>
  <c r="I527" i="10"/>
  <c r="J527" i="10" s="1"/>
  <c r="P527" i="10" s="1"/>
  <c r="I558" i="10"/>
  <c r="J558" i="10" s="1"/>
  <c r="P558" i="10" s="1"/>
  <c r="I463" i="10"/>
  <c r="J463" i="10" s="1"/>
  <c r="P463" i="10" s="1"/>
  <c r="C51" i="11"/>
  <c r="C427" i="11"/>
  <c r="C271" i="11"/>
  <c r="C102" i="11"/>
  <c r="C4" i="11"/>
  <c r="C9" i="11"/>
  <c r="C18" i="11"/>
  <c r="C47" i="11"/>
  <c r="C30" i="11"/>
  <c r="C237" i="11"/>
  <c r="C474" i="11"/>
  <c r="J474" i="11" s="1"/>
  <c r="C177" i="11"/>
  <c r="C72" i="11"/>
  <c r="C334" i="11"/>
  <c r="C434" i="11"/>
  <c r="C38" i="11"/>
  <c r="C143" i="11"/>
  <c r="C385" i="11"/>
  <c r="C419" i="11"/>
  <c r="C120" i="11"/>
  <c r="C11" i="11"/>
  <c r="C329" i="11"/>
  <c r="C402" i="11"/>
  <c r="C300" i="11"/>
  <c r="C118" i="11"/>
  <c r="C346" i="11"/>
  <c r="C129" i="11"/>
  <c r="C328" i="11"/>
  <c r="C20" i="11"/>
  <c r="C49" i="11"/>
  <c r="C66" i="11"/>
  <c r="C412" i="11"/>
  <c r="C316" i="11"/>
  <c r="C430" i="11"/>
  <c r="C338" i="11"/>
  <c r="C92" i="11"/>
  <c r="C10" i="11"/>
  <c r="C181" i="11"/>
  <c r="C167" i="11"/>
  <c r="C318" i="11"/>
  <c r="C475" i="11"/>
  <c r="J475" i="11" s="1"/>
  <c r="C162" i="11"/>
  <c r="C29" i="11"/>
  <c r="C397" i="11"/>
  <c r="C234" i="11"/>
  <c r="C41" i="11"/>
  <c r="C208" i="11"/>
  <c r="C43" i="11"/>
  <c r="C16" i="11"/>
  <c r="C45" i="11"/>
  <c r="C62" i="11"/>
  <c r="C87" i="11"/>
  <c r="C132" i="11"/>
  <c r="C260" i="11"/>
  <c r="C429" i="11"/>
  <c r="C424" i="11"/>
  <c r="C387" i="11"/>
  <c r="C24" i="11"/>
  <c r="C244" i="11"/>
  <c r="C201" i="11"/>
  <c r="C101" i="11"/>
  <c r="C471" i="11"/>
  <c r="J471" i="11" s="1"/>
  <c r="C161" i="11"/>
  <c r="C170" i="11"/>
  <c r="C206" i="11"/>
  <c r="C375" i="11"/>
  <c r="C169" i="11"/>
  <c r="C320" i="11"/>
  <c r="C494" i="11"/>
  <c r="J494" i="11" s="1"/>
  <c r="C457" i="11"/>
  <c r="J457" i="11" s="1"/>
  <c r="C31" i="11"/>
  <c r="C221" i="11"/>
  <c r="C230" i="11"/>
  <c r="C482" i="11"/>
  <c r="J482" i="11" s="1"/>
  <c r="C288" i="11"/>
  <c r="C104" i="11"/>
  <c r="C148" i="11"/>
  <c r="C225" i="11"/>
  <c r="C440" i="11"/>
  <c r="C298" i="11"/>
  <c r="C359" i="11"/>
  <c r="C153" i="11"/>
  <c r="C304" i="11"/>
  <c r="C458" i="11"/>
  <c r="J458" i="11" s="1"/>
  <c r="C203" i="11"/>
  <c r="C319" i="11"/>
  <c r="C227" i="11"/>
  <c r="C442" i="11"/>
  <c r="C416" i="11"/>
  <c r="C111" i="11"/>
  <c r="C498" i="11"/>
  <c r="J498" i="11" s="1"/>
  <c r="C213" i="11"/>
  <c r="C500" i="11"/>
  <c r="J500" i="11" s="1"/>
  <c r="C199" i="11"/>
  <c r="C350" i="11"/>
  <c r="C249" i="11"/>
  <c r="C400" i="11"/>
  <c r="C464" i="11"/>
  <c r="J464" i="11" s="1"/>
  <c r="C455" i="11"/>
  <c r="J455" i="11" s="1"/>
  <c r="C369" i="11"/>
  <c r="C460" i="11"/>
  <c r="J460" i="11" s="1"/>
  <c r="C174" i="11"/>
  <c r="C184" i="11"/>
  <c r="C159" i="11"/>
  <c r="C310" i="11"/>
  <c r="C479" i="11"/>
  <c r="J479" i="11" s="1"/>
  <c r="C218" i="11"/>
  <c r="C349" i="11"/>
  <c r="C487" i="11"/>
  <c r="J487" i="11" s="1"/>
  <c r="C216" i="11"/>
  <c r="C330" i="11"/>
  <c r="C433" i="11"/>
  <c r="C291" i="11"/>
  <c r="C50" i="11"/>
  <c r="C165" i="11"/>
  <c r="C352" i="11"/>
  <c r="C251" i="11"/>
  <c r="C473" i="11"/>
  <c r="J473" i="11" s="1"/>
  <c r="C312" i="11"/>
  <c r="C52" i="11"/>
  <c r="C81" i="11"/>
  <c r="C98" i="11"/>
  <c r="C156" i="11"/>
  <c r="C284" i="11"/>
  <c r="C476" i="11"/>
  <c r="J476" i="11" s="1"/>
  <c r="C247" i="11"/>
  <c r="C361" i="11"/>
  <c r="C178" i="11"/>
  <c r="C347" i="11"/>
  <c r="C136" i="11"/>
  <c r="C107" i="11"/>
  <c r="C421" i="11"/>
  <c r="C443" i="11"/>
  <c r="C239" i="11"/>
  <c r="C5" i="11"/>
  <c r="C25" i="11"/>
  <c r="C42" i="11"/>
  <c r="C67" i="11"/>
  <c r="C204" i="11"/>
  <c r="C332" i="11"/>
  <c r="C452" i="11"/>
  <c r="J452" i="11" s="1"/>
  <c r="C190" i="11"/>
  <c r="C345" i="11"/>
  <c r="C354" i="11"/>
  <c r="C32" i="11"/>
  <c r="C61" i="11"/>
  <c r="C78" i="11"/>
  <c r="C103" i="11"/>
  <c r="C141" i="11"/>
  <c r="C269" i="11"/>
  <c r="C420" i="11"/>
  <c r="C150" i="11"/>
  <c r="C463" i="11"/>
  <c r="J463" i="11" s="1"/>
  <c r="C305" i="11"/>
  <c r="C215" i="11"/>
  <c r="C339" i="11"/>
  <c r="C26" i="11"/>
  <c r="C135" i="11"/>
  <c r="C88" i="11"/>
  <c r="C274" i="11"/>
  <c r="C276" i="11"/>
  <c r="C362" i="11"/>
  <c r="C13" i="11"/>
  <c r="C55" i="11"/>
  <c r="C154" i="11"/>
  <c r="C138" i="11"/>
  <c r="C157" i="11"/>
  <c r="C356" i="11"/>
  <c r="C406" i="11"/>
  <c r="C317" i="11"/>
  <c r="C172" i="11"/>
  <c r="C468" i="11"/>
  <c r="J468" i="11" s="1"/>
  <c r="C491" i="11"/>
  <c r="J491" i="11" s="1"/>
  <c r="C258" i="11"/>
  <c r="C367" i="11"/>
  <c r="C454" i="11"/>
  <c r="J454" i="11" s="1"/>
  <c r="C399" i="11"/>
  <c r="C65" i="11"/>
  <c r="C146" i="11"/>
  <c r="C303" i="11"/>
  <c r="C155" i="11"/>
  <c r="C306" i="11"/>
  <c r="C309" i="11"/>
  <c r="C437" i="11"/>
  <c r="C331" i="11"/>
  <c r="C497" i="11"/>
  <c r="J497" i="11" s="1"/>
  <c r="C228" i="11"/>
  <c r="C127" i="11"/>
  <c r="C278" i="11"/>
  <c r="C447" i="11"/>
  <c r="C58" i="11"/>
  <c r="C341" i="11"/>
  <c r="C130" i="11"/>
  <c r="C299" i="11"/>
  <c r="C85" i="11"/>
  <c r="C355" i="11"/>
  <c r="C265" i="11"/>
  <c r="C478" i="11"/>
  <c r="J478" i="11" s="1"/>
  <c r="C273" i="11"/>
  <c r="C73" i="11"/>
  <c r="C364" i="11"/>
  <c r="C202" i="11"/>
  <c r="C480" i="11"/>
  <c r="J480" i="11" s="1"/>
  <c r="C94" i="11"/>
  <c r="C351" i="11"/>
  <c r="C410" i="11"/>
  <c r="C321" i="11"/>
  <c r="C151" i="11"/>
  <c r="C489" i="11"/>
  <c r="J489" i="11" s="1"/>
  <c r="C393" i="11"/>
  <c r="C253" i="11"/>
  <c r="C382" i="11"/>
  <c r="C472" i="11"/>
  <c r="J472" i="11" s="1"/>
  <c r="C191" i="11"/>
  <c r="C100" i="11"/>
  <c r="C40" i="11"/>
  <c r="C326" i="11"/>
  <c r="C236" i="11"/>
  <c r="C405" i="11"/>
  <c r="C222" i="11"/>
  <c r="C121" i="11"/>
  <c r="C272" i="11"/>
  <c r="C363" i="11"/>
  <c r="C180" i="11"/>
  <c r="C307" i="11"/>
  <c r="C279" i="11"/>
  <c r="C175" i="11"/>
  <c r="C289" i="11"/>
  <c r="C182" i="11"/>
  <c r="C337" i="11"/>
  <c r="C469" i="11"/>
  <c r="J469" i="11" s="1"/>
  <c r="C436" i="11"/>
  <c r="C207" i="11"/>
  <c r="C378" i="11"/>
  <c r="C75" i="11"/>
  <c r="C293" i="11"/>
  <c r="C366" i="11"/>
  <c r="C466" i="11"/>
  <c r="J466" i="11" s="1"/>
  <c r="C417" i="11"/>
  <c r="C84" i="11"/>
  <c r="C113" i="11"/>
  <c r="C27" i="11"/>
  <c r="C197" i="11"/>
  <c r="C119" i="11"/>
  <c r="C270" i="11"/>
  <c r="C439" i="11"/>
  <c r="C233" i="11"/>
  <c r="C384" i="11"/>
  <c r="C370" i="11"/>
  <c r="C413" i="11"/>
  <c r="C193" i="11"/>
  <c r="C241" i="11"/>
  <c r="C490" i="11"/>
  <c r="J490" i="11" s="1"/>
  <c r="C163" i="11"/>
  <c r="C3" i="11"/>
  <c r="C238" i="11"/>
  <c r="C28" i="11"/>
  <c r="C57" i="11"/>
  <c r="C74" i="11"/>
  <c r="C99" i="11"/>
  <c r="C117" i="11"/>
  <c r="C245" i="11"/>
  <c r="C373" i="11"/>
  <c r="C484" i="11"/>
  <c r="J484" i="11" s="1"/>
  <c r="C423" i="11"/>
  <c r="C217" i="11"/>
  <c r="C368" i="11"/>
  <c r="C267" i="11"/>
  <c r="C64" i="11"/>
  <c r="C93" i="11"/>
  <c r="C7" i="11"/>
  <c r="C164" i="11"/>
  <c r="C292" i="11"/>
  <c r="C495" i="11"/>
  <c r="J495" i="11" s="1"/>
  <c r="C392" i="11"/>
  <c r="C302" i="11"/>
  <c r="C426" i="11"/>
  <c r="C372" i="11"/>
  <c r="C388" i="11"/>
  <c r="C438" i="11"/>
  <c r="C195" i="11"/>
  <c r="C243" i="11"/>
  <c r="C186" i="11"/>
  <c r="C91" i="11"/>
  <c r="C133" i="11"/>
  <c r="C261" i="11"/>
  <c r="C137" i="11"/>
  <c r="C123" i="11"/>
  <c r="C35" i="11"/>
  <c r="C46" i="11"/>
  <c r="C200" i="11"/>
  <c r="C444" i="11"/>
  <c r="C483" i="11"/>
  <c r="J483" i="11" s="1"/>
  <c r="C83" i="11"/>
  <c r="C158" i="11"/>
  <c r="C358" i="11"/>
  <c r="C115" i="11"/>
  <c r="C379" i="11"/>
  <c r="C381" i="11"/>
  <c r="C44" i="11"/>
  <c r="C391" i="11"/>
  <c r="C441" i="11"/>
  <c r="C481" i="11"/>
  <c r="J481" i="11" s="1"/>
  <c r="C70" i="11"/>
  <c r="C77" i="11"/>
  <c r="C173" i="11"/>
  <c r="C301" i="11"/>
  <c r="C456" i="11"/>
  <c r="J456" i="11" s="1"/>
  <c r="C296" i="11"/>
  <c r="C448" i="11"/>
  <c r="C189" i="11"/>
  <c r="C275" i="11"/>
  <c r="C398" i="11"/>
  <c r="C219" i="11"/>
  <c r="C95" i="11"/>
  <c r="C308" i="11"/>
  <c r="C335" i="11"/>
  <c r="C54" i="11"/>
  <c r="C226" i="11"/>
  <c r="C395" i="11"/>
  <c r="C342" i="11"/>
  <c r="C2" i="11"/>
  <c r="C76" i="11"/>
  <c r="C105" i="11"/>
  <c r="C19" i="11"/>
  <c r="C263" i="11"/>
  <c r="C414" i="11"/>
  <c r="C313" i="11"/>
  <c r="C486" i="11"/>
  <c r="J486" i="11" s="1"/>
  <c r="C194" i="11"/>
  <c r="C63" i="11"/>
  <c r="C122" i="11"/>
  <c r="C36" i="11"/>
  <c r="C451" i="11"/>
  <c r="J451" i="11" s="1"/>
  <c r="C187" i="11"/>
  <c r="C22" i="11"/>
  <c r="C125" i="11"/>
  <c r="C80" i="11"/>
  <c r="C109" i="11"/>
  <c r="C23" i="11"/>
  <c r="C196" i="11"/>
  <c r="C324" i="11"/>
  <c r="C488" i="11"/>
  <c r="J488" i="11" s="1"/>
  <c r="C223" i="11"/>
  <c r="C374" i="11"/>
  <c r="C168" i="11"/>
  <c r="C462" i="11"/>
  <c r="J462" i="11" s="1"/>
  <c r="C131" i="11"/>
  <c r="C282" i="11"/>
  <c r="C6" i="11"/>
  <c r="C408" i="11"/>
  <c r="C404" i="11"/>
  <c r="C461" i="11"/>
  <c r="J461" i="11" s="1"/>
  <c r="C348" i="11"/>
  <c r="C311" i="11"/>
  <c r="C425" i="11"/>
  <c r="C242" i="11"/>
  <c r="C411" i="11"/>
  <c r="C53" i="11"/>
  <c r="C422" i="11"/>
  <c r="C266" i="11"/>
  <c r="C314" i="11"/>
  <c r="C79" i="11"/>
  <c r="C340" i="11"/>
  <c r="C254" i="11"/>
  <c r="C409" i="11"/>
  <c r="C418" i="11"/>
  <c r="C333" i="11"/>
  <c r="C214" i="11"/>
  <c r="C383" i="11"/>
  <c r="C97" i="11"/>
  <c r="C124" i="11"/>
  <c r="C224" i="11"/>
  <c r="C315" i="11"/>
  <c r="C69" i="11"/>
  <c r="C212" i="11"/>
  <c r="C431" i="11"/>
  <c r="C248" i="11"/>
  <c r="C286" i="11"/>
  <c r="C185" i="11"/>
  <c r="C336" i="11"/>
  <c r="C250" i="11"/>
  <c r="C160" i="11"/>
  <c r="C246" i="11"/>
  <c r="C401" i="11"/>
  <c r="C116" i="11"/>
  <c r="C183" i="11"/>
  <c r="C297" i="11"/>
  <c r="C450" i="11"/>
  <c r="J450" i="11" s="1"/>
  <c r="C445" i="11"/>
  <c r="C211" i="11"/>
  <c r="C281" i="11"/>
  <c r="C432" i="11"/>
  <c r="C229" i="11"/>
  <c r="C86" i="11"/>
  <c r="C353" i="11"/>
  <c r="C327" i="11"/>
  <c r="C377" i="11"/>
  <c r="C152" i="11"/>
  <c r="C264" i="11"/>
  <c r="C357" i="11"/>
  <c r="C287" i="11"/>
  <c r="C232" i="11"/>
  <c r="C492" i="11"/>
  <c r="J492" i="11" s="1"/>
  <c r="C499" i="11"/>
  <c r="J499" i="11" s="1"/>
  <c r="C128" i="11"/>
  <c r="C477" i="11"/>
  <c r="J477" i="11" s="1"/>
  <c r="C82" i="11"/>
  <c r="C134" i="11"/>
  <c r="C71" i="11"/>
  <c r="C12" i="11"/>
  <c r="C449" i="11"/>
  <c r="J449" i="11" s="1"/>
  <c r="C257" i="11"/>
  <c r="C8" i="11"/>
  <c r="C493" i="11"/>
  <c r="J493" i="11" s="1"/>
  <c r="C90" i="11"/>
  <c r="C171" i="11"/>
  <c r="C322" i="11"/>
  <c r="C344" i="11"/>
  <c r="C453" i="11"/>
  <c r="J453" i="11" s="1"/>
  <c r="C37" i="11"/>
  <c r="C48" i="11"/>
  <c r="C145" i="11"/>
  <c r="C259" i="11"/>
  <c r="C21" i="11"/>
  <c r="C435" i="11"/>
  <c r="C15" i="11"/>
  <c r="C325" i="11"/>
  <c r="C192" i="11"/>
  <c r="C56" i="11"/>
  <c r="C179" i="11"/>
  <c r="C390" i="11"/>
  <c r="C403" i="11"/>
  <c r="C231" i="11"/>
  <c r="C176" i="11"/>
  <c r="C470" i="11"/>
  <c r="J470" i="11" s="1"/>
  <c r="C210" i="11"/>
  <c r="C108" i="11"/>
  <c r="C110" i="11"/>
  <c r="C149" i="11"/>
  <c r="C277" i="11"/>
  <c r="C428" i="11"/>
  <c r="C459" i="11"/>
  <c r="J459" i="11" s="1"/>
  <c r="C144" i="11"/>
  <c r="C235" i="11"/>
  <c r="C386" i="11"/>
  <c r="C285" i="11"/>
  <c r="C166" i="11"/>
  <c r="C394" i="11"/>
  <c r="C252" i="11"/>
  <c r="C262" i="11"/>
  <c r="C376" i="11"/>
  <c r="C147" i="11"/>
  <c r="C365" i="11"/>
  <c r="C415" i="11"/>
  <c r="C209" i="11"/>
  <c r="C360" i="11"/>
  <c r="C323" i="11"/>
  <c r="C294" i="11"/>
  <c r="C485" i="11"/>
  <c r="J485" i="11" s="1"/>
  <c r="C68" i="11"/>
  <c r="C380" i="11"/>
  <c r="C198" i="11"/>
  <c r="C17" i="11"/>
  <c r="C34" i="11"/>
  <c r="C59" i="11"/>
  <c r="C220" i="11"/>
  <c r="C389" i="11"/>
  <c r="C142" i="11"/>
  <c r="C467" i="11"/>
  <c r="J467" i="11" s="1"/>
  <c r="C256" i="11"/>
  <c r="C114" i="11"/>
  <c r="C283" i="11"/>
  <c r="C496" i="11"/>
  <c r="J496" i="11" s="1"/>
  <c r="C280" i="11"/>
  <c r="C371" i="11"/>
  <c r="C33" i="11"/>
  <c r="C188" i="11"/>
  <c r="C343" i="11"/>
  <c r="C60" i="11"/>
  <c r="C89" i="11"/>
  <c r="C106" i="11"/>
  <c r="C140" i="11"/>
  <c r="C268" i="11"/>
  <c r="C396" i="11"/>
  <c r="C126" i="11"/>
  <c r="C295" i="11"/>
  <c r="C446" i="11"/>
  <c r="J446" i="11" s="1"/>
  <c r="C240" i="11"/>
  <c r="C139" i="11"/>
  <c r="C290" i="11"/>
  <c r="C465" i="11"/>
  <c r="J465" i="11" s="1"/>
  <c r="C96" i="11"/>
  <c r="C14" i="11"/>
  <c r="C39" i="11"/>
  <c r="C205" i="11"/>
  <c r="C255" i="11"/>
  <c r="C112" i="11"/>
  <c r="C407" i="11"/>
  <c r="H446" i="10"/>
  <c r="I446" i="10" s="1"/>
  <c r="F446" i="10" s="1"/>
  <c r="B435" i="11"/>
  <c r="E435" i="10"/>
  <c r="A435" i="10"/>
  <c r="L435" i="10"/>
  <c r="K435" i="10"/>
  <c r="H435" i="10" s="1"/>
  <c r="I435" i="10" s="1"/>
  <c r="B419" i="11"/>
  <c r="E419" i="10"/>
  <c r="A419" i="10"/>
  <c r="L419" i="10"/>
  <c r="K419" i="10"/>
  <c r="H419" i="10" s="1"/>
  <c r="I419" i="10" s="1"/>
  <c r="B403" i="11"/>
  <c r="E403" i="10"/>
  <c r="A403" i="10"/>
  <c r="L403" i="10"/>
  <c r="K403" i="10"/>
  <c r="H403" i="10" s="1"/>
  <c r="I403" i="10" s="1"/>
  <c r="B387" i="11"/>
  <c r="E387" i="10"/>
  <c r="A387" i="10"/>
  <c r="K387" i="10"/>
  <c r="H387" i="10" s="1"/>
  <c r="L387" i="10"/>
  <c r="B371" i="11"/>
  <c r="E371" i="10"/>
  <c r="A371" i="10"/>
  <c r="L371" i="10"/>
  <c r="K371" i="10"/>
  <c r="O371" i="10" s="1"/>
  <c r="B355" i="11"/>
  <c r="E355" i="10"/>
  <c r="A355" i="10"/>
  <c r="L355" i="10"/>
  <c r="K355" i="10"/>
  <c r="O355" i="10" s="1"/>
  <c r="B339" i="11"/>
  <c r="E339" i="10"/>
  <c r="A339" i="10"/>
  <c r="L339" i="10"/>
  <c r="K339" i="10"/>
  <c r="O339" i="10" s="1"/>
  <c r="B323" i="11"/>
  <c r="E323" i="10"/>
  <c r="A323" i="10"/>
  <c r="L323" i="10"/>
  <c r="K323" i="10"/>
  <c r="O323" i="10" s="1"/>
  <c r="B307" i="11"/>
  <c r="E307" i="10"/>
  <c r="A307" i="10"/>
  <c r="L307" i="10"/>
  <c r="K307" i="10"/>
  <c r="O307" i="10" s="1"/>
  <c r="B291" i="11"/>
  <c r="E291" i="10"/>
  <c r="A291" i="10"/>
  <c r="L291" i="10"/>
  <c r="K291" i="10"/>
  <c r="O291" i="10" s="1"/>
  <c r="B275" i="11"/>
  <c r="E275" i="10"/>
  <c r="A275" i="10"/>
  <c r="L275" i="10"/>
  <c r="K275" i="10"/>
  <c r="O275" i="10" s="1"/>
  <c r="B259" i="11"/>
  <c r="E259" i="10"/>
  <c r="A259" i="10"/>
  <c r="L259" i="10"/>
  <c r="K259" i="10"/>
  <c r="O259" i="10" s="1"/>
  <c r="B243" i="11"/>
  <c r="E243" i="10"/>
  <c r="A243" i="10"/>
  <c r="L243" i="10"/>
  <c r="K243" i="10"/>
  <c r="O243" i="10" s="1"/>
  <c r="B227" i="11"/>
  <c r="E227" i="10"/>
  <c r="A227" i="10"/>
  <c r="L227" i="10"/>
  <c r="K227" i="10"/>
  <c r="H227" i="10" s="1"/>
  <c r="B211" i="11"/>
  <c r="L211" i="10"/>
  <c r="K211" i="10"/>
  <c r="H211" i="10" s="1"/>
  <c r="I211" i="10" s="1"/>
  <c r="E211" i="10"/>
  <c r="A211" i="10"/>
  <c r="B195" i="11"/>
  <c r="L195" i="10"/>
  <c r="K195" i="10"/>
  <c r="H195" i="10" s="1"/>
  <c r="I195" i="10" s="1"/>
  <c r="F195" i="10" s="1"/>
  <c r="E195" i="10"/>
  <c r="A195" i="10"/>
  <c r="B179" i="11"/>
  <c r="L179" i="10"/>
  <c r="K179" i="10"/>
  <c r="H179" i="10" s="1"/>
  <c r="I179" i="10" s="1"/>
  <c r="E179" i="10"/>
  <c r="A179" i="10"/>
  <c r="B163" i="11"/>
  <c r="L163" i="10"/>
  <c r="K163" i="10"/>
  <c r="H163" i="10" s="1"/>
  <c r="I163" i="10" s="1"/>
  <c r="F163" i="10" s="1"/>
  <c r="E163" i="10"/>
  <c r="A163" i="10"/>
  <c r="B147" i="11"/>
  <c r="L147" i="10"/>
  <c r="K147" i="10"/>
  <c r="H147" i="10" s="1"/>
  <c r="I147" i="10" s="1"/>
  <c r="E147" i="10"/>
  <c r="A147" i="10"/>
  <c r="B131" i="11"/>
  <c r="L131" i="10"/>
  <c r="K131" i="10"/>
  <c r="H131" i="10" s="1"/>
  <c r="I131" i="10" s="1"/>
  <c r="F131" i="10" s="1"/>
  <c r="E131" i="10"/>
  <c r="A131" i="10"/>
  <c r="B115" i="11"/>
  <c r="L115" i="10"/>
  <c r="K115" i="10"/>
  <c r="H115" i="10" s="1"/>
  <c r="I115" i="10" s="1"/>
  <c r="E115" i="10"/>
  <c r="A115" i="10"/>
  <c r="B24" i="11"/>
  <c r="L24" i="10"/>
  <c r="K24" i="10"/>
  <c r="H24" i="10" s="1"/>
  <c r="I24" i="10" s="1"/>
  <c r="F24" i="10" s="1"/>
  <c r="E24" i="10"/>
  <c r="A24" i="10"/>
  <c r="B40" i="11"/>
  <c r="L40" i="10"/>
  <c r="K40" i="10"/>
  <c r="H40" i="10" s="1"/>
  <c r="I40" i="10" s="1"/>
  <c r="E40" i="10"/>
  <c r="A40" i="10"/>
  <c r="B56" i="11"/>
  <c r="L56" i="10"/>
  <c r="K56" i="10"/>
  <c r="H56" i="10" s="1"/>
  <c r="I56" i="10" s="1"/>
  <c r="E56" i="10"/>
  <c r="A56" i="10"/>
  <c r="B72" i="11"/>
  <c r="K72" i="10"/>
  <c r="O72" i="10" s="1"/>
  <c r="E72" i="10"/>
  <c r="A72" i="10"/>
  <c r="L72" i="10"/>
  <c r="B88" i="11"/>
  <c r="K88" i="10"/>
  <c r="O88" i="10" s="1"/>
  <c r="E88" i="10"/>
  <c r="A88" i="10"/>
  <c r="L88" i="10"/>
  <c r="B104" i="11"/>
  <c r="K104" i="10"/>
  <c r="O104" i="10" s="1"/>
  <c r="E104" i="10"/>
  <c r="A104" i="10"/>
  <c r="L104" i="10"/>
  <c r="B144" i="11"/>
  <c r="K144" i="10"/>
  <c r="O144" i="10" s="1"/>
  <c r="E144" i="10"/>
  <c r="A144" i="10"/>
  <c r="L144" i="10"/>
  <c r="B208" i="11"/>
  <c r="O208" i="10"/>
  <c r="K208" i="10"/>
  <c r="E208" i="10"/>
  <c r="A208" i="10"/>
  <c r="L208" i="10"/>
  <c r="H208" i="10"/>
  <c r="B272" i="11"/>
  <c r="L272" i="10"/>
  <c r="H272" i="10"/>
  <c r="K272" i="10"/>
  <c r="O272" i="10" s="1"/>
  <c r="E272" i="10"/>
  <c r="A272" i="10"/>
  <c r="B336" i="11"/>
  <c r="L336" i="10"/>
  <c r="K336" i="10"/>
  <c r="H336" i="10" s="1"/>
  <c r="I336" i="10" s="1"/>
  <c r="E336" i="10"/>
  <c r="A336" i="10"/>
  <c r="B400" i="11"/>
  <c r="E400" i="10"/>
  <c r="A400" i="10"/>
  <c r="L400" i="10"/>
  <c r="K400" i="10"/>
  <c r="H400" i="10" s="1"/>
  <c r="B17" i="11"/>
  <c r="E17" i="10"/>
  <c r="A17" i="10"/>
  <c r="L17" i="10"/>
  <c r="K17" i="10"/>
  <c r="H17" i="10" s="1"/>
  <c r="I17" i="10" s="1"/>
  <c r="B33" i="11"/>
  <c r="E33" i="10"/>
  <c r="A33" i="10"/>
  <c r="L33" i="10"/>
  <c r="K33" i="10"/>
  <c r="H33" i="10" s="1"/>
  <c r="I33" i="10" s="1"/>
  <c r="B49" i="11"/>
  <c r="K49" i="10"/>
  <c r="O49" i="10" s="1"/>
  <c r="E49" i="10"/>
  <c r="A49" i="10"/>
  <c r="L49" i="10"/>
  <c r="B65" i="11"/>
  <c r="L65" i="10"/>
  <c r="A65" i="10"/>
  <c r="K65" i="10"/>
  <c r="H65" i="10" s="1"/>
  <c r="I65" i="10" s="1"/>
  <c r="E65" i="10"/>
  <c r="B81" i="11"/>
  <c r="E81" i="10"/>
  <c r="A81" i="10"/>
  <c r="L81" i="10"/>
  <c r="K81" i="10"/>
  <c r="O81" i="10" s="1"/>
  <c r="B97" i="11"/>
  <c r="E97" i="10"/>
  <c r="A97" i="10"/>
  <c r="L97" i="10"/>
  <c r="K97" i="10"/>
  <c r="H97" i="10" s="1"/>
  <c r="I97" i="10" s="1"/>
  <c r="B116" i="11"/>
  <c r="K116" i="10"/>
  <c r="O116" i="10" s="1"/>
  <c r="E116" i="10"/>
  <c r="A116" i="10"/>
  <c r="L116" i="10"/>
  <c r="B180" i="11"/>
  <c r="K180" i="10"/>
  <c r="O180" i="10" s="1"/>
  <c r="E180" i="10"/>
  <c r="A180" i="10"/>
  <c r="L180" i="10"/>
  <c r="B244" i="11"/>
  <c r="L244" i="10"/>
  <c r="K244" i="10"/>
  <c r="H244" i="10" s="1"/>
  <c r="E244" i="10"/>
  <c r="A244" i="10"/>
  <c r="B308" i="11"/>
  <c r="L308" i="10"/>
  <c r="K308" i="10"/>
  <c r="H308" i="10" s="1"/>
  <c r="I308" i="10" s="1"/>
  <c r="E308" i="10"/>
  <c r="A308" i="10"/>
  <c r="B372" i="11"/>
  <c r="L372" i="10"/>
  <c r="K372" i="10"/>
  <c r="H372" i="10" s="1"/>
  <c r="E372" i="10"/>
  <c r="A372" i="10"/>
  <c r="B436" i="11"/>
  <c r="E436" i="10"/>
  <c r="A436" i="10"/>
  <c r="L436" i="10"/>
  <c r="K436" i="10"/>
  <c r="H436" i="10" s="1"/>
  <c r="I436" i="10" s="1"/>
  <c r="B441" i="11"/>
  <c r="L441" i="10"/>
  <c r="K441" i="10"/>
  <c r="O441" i="10" s="1"/>
  <c r="E441" i="10"/>
  <c r="A441" i="10"/>
  <c r="B425" i="11"/>
  <c r="L425" i="10"/>
  <c r="K425" i="10"/>
  <c r="H425" i="10" s="1"/>
  <c r="I425" i="10" s="1"/>
  <c r="E425" i="10"/>
  <c r="A425" i="10"/>
  <c r="B409" i="11"/>
  <c r="L409" i="10"/>
  <c r="K409" i="10"/>
  <c r="O409" i="10" s="1"/>
  <c r="E409" i="10"/>
  <c r="A409" i="10"/>
  <c r="B393" i="11"/>
  <c r="L393" i="10"/>
  <c r="K393" i="10"/>
  <c r="H393" i="10" s="1"/>
  <c r="I393" i="10" s="1"/>
  <c r="E393" i="10"/>
  <c r="A393" i="10"/>
  <c r="B377" i="11"/>
  <c r="K377" i="10"/>
  <c r="O377" i="10" s="1"/>
  <c r="E377" i="10"/>
  <c r="A377" i="10"/>
  <c r="L377" i="10"/>
  <c r="B361" i="11"/>
  <c r="K361" i="10"/>
  <c r="O361" i="10" s="1"/>
  <c r="E361" i="10"/>
  <c r="A361" i="10"/>
  <c r="L361" i="10"/>
  <c r="B345" i="11"/>
  <c r="K345" i="10"/>
  <c r="O345" i="10" s="1"/>
  <c r="E345" i="10"/>
  <c r="A345" i="10"/>
  <c r="L345" i="10"/>
  <c r="B329" i="11"/>
  <c r="K329" i="10"/>
  <c r="O329" i="10" s="1"/>
  <c r="E329" i="10"/>
  <c r="A329" i="10"/>
  <c r="L329" i="10"/>
  <c r="B313" i="11"/>
  <c r="K313" i="10"/>
  <c r="O313" i="10" s="1"/>
  <c r="E313" i="10"/>
  <c r="A313" i="10"/>
  <c r="L313" i="10"/>
  <c r="B297" i="11"/>
  <c r="K297" i="10"/>
  <c r="O297" i="10" s="1"/>
  <c r="E297" i="10"/>
  <c r="A297" i="10"/>
  <c r="L297" i="10"/>
  <c r="B281" i="11"/>
  <c r="K281" i="10"/>
  <c r="O281" i="10" s="1"/>
  <c r="E281" i="10"/>
  <c r="A281" i="10"/>
  <c r="L281" i="10"/>
  <c r="B265" i="11"/>
  <c r="K265" i="10"/>
  <c r="O265" i="10" s="1"/>
  <c r="E265" i="10"/>
  <c r="A265" i="10"/>
  <c r="L265" i="10"/>
  <c r="B249" i="11"/>
  <c r="K249" i="10"/>
  <c r="O249" i="10" s="1"/>
  <c r="E249" i="10"/>
  <c r="A249" i="10"/>
  <c r="L249" i="10"/>
  <c r="B233" i="11"/>
  <c r="K233" i="10"/>
  <c r="O233" i="10" s="1"/>
  <c r="L233" i="10"/>
  <c r="E233" i="10"/>
  <c r="A233" i="10"/>
  <c r="B217" i="11"/>
  <c r="E217" i="10"/>
  <c r="A217" i="10"/>
  <c r="L217" i="10"/>
  <c r="K217" i="10"/>
  <c r="O217" i="10" s="1"/>
  <c r="B201" i="11"/>
  <c r="E201" i="10"/>
  <c r="A201" i="10"/>
  <c r="L201" i="10"/>
  <c r="K201" i="10"/>
  <c r="H201" i="10" s="1"/>
  <c r="I201" i="10" s="1"/>
  <c r="B185" i="11"/>
  <c r="E185" i="10"/>
  <c r="A185" i="10"/>
  <c r="L185" i="10"/>
  <c r="K185" i="10"/>
  <c r="O185" i="10" s="1"/>
  <c r="B169" i="11"/>
  <c r="E169" i="10"/>
  <c r="A169" i="10"/>
  <c r="L169" i="10"/>
  <c r="K169" i="10"/>
  <c r="H169" i="10" s="1"/>
  <c r="I169" i="10" s="1"/>
  <c r="B153" i="11"/>
  <c r="E153" i="10"/>
  <c r="A153" i="10"/>
  <c r="L153" i="10"/>
  <c r="K153" i="10"/>
  <c r="O153" i="10" s="1"/>
  <c r="B137" i="11"/>
  <c r="E137" i="10"/>
  <c r="A137" i="10"/>
  <c r="L137" i="10"/>
  <c r="K137" i="10"/>
  <c r="H137" i="10" s="1"/>
  <c r="I137" i="10" s="1"/>
  <c r="B121" i="11"/>
  <c r="E121" i="10"/>
  <c r="A121" i="10"/>
  <c r="L121" i="10"/>
  <c r="K121" i="10"/>
  <c r="O121" i="10" s="1"/>
  <c r="B2" i="11"/>
  <c r="L2" i="10"/>
  <c r="E2" i="10"/>
  <c r="A2" i="10"/>
  <c r="K2" i="10"/>
  <c r="H2" i="10" s="1"/>
  <c r="I2" i="10" s="1"/>
  <c r="Y33" i="10"/>
  <c r="Y31" i="10"/>
  <c r="B18" i="11"/>
  <c r="K18" i="10"/>
  <c r="O18" i="10" s="1"/>
  <c r="E18" i="10"/>
  <c r="A18" i="10"/>
  <c r="L18" i="10"/>
  <c r="B34" i="11"/>
  <c r="E34" i="10"/>
  <c r="A34" i="10"/>
  <c r="L34" i="10"/>
  <c r="K34" i="10"/>
  <c r="H34" i="10" s="1"/>
  <c r="I34" i="10" s="1"/>
  <c r="B50" i="11"/>
  <c r="E50" i="10"/>
  <c r="A50" i="10"/>
  <c r="L50" i="10"/>
  <c r="K50" i="10"/>
  <c r="H50" i="10" s="1"/>
  <c r="I50" i="10" s="1"/>
  <c r="B66" i="11"/>
  <c r="E66" i="10"/>
  <c r="A66" i="10"/>
  <c r="L66" i="10"/>
  <c r="K66" i="10"/>
  <c r="O66" i="10" s="1"/>
  <c r="B82" i="11"/>
  <c r="E82" i="10"/>
  <c r="A82" i="10"/>
  <c r="L82" i="10"/>
  <c r="K82" i="10"/>
  <c r="H82" i="10" s="1"/>
  <c r="I82" i="10" s="1"/>
  <c r="B98" i="11"/>
  <c r="E98" i="10"/>
  <c r="A98" i="10"/>
  <c r="L98" i="10"/>
  <c r="K98" i="10"/>
  <c r="H98" i="10" s="1"/>
  <c r="I98" i="10" s="1"/>
  <c r="B136" i="11"/>
  <c r="K136" i="10"/>
  <c r="O136" i="10" s="1"/>
  <c r="E136" i="10"/>
  <c r="A136" i="10"/>
  <c r="L136" i="10"/>
  <c r="B200" i="11"/>
  <c r="K200" i="10"/>
  <c r="O200" i="10" s="1"/>
  <c r="E200" i="10"/>
  <c r="A200" i="10"/>
  <c r="L200" i="10"/>
  <c r="B264" i="11"/>
  <c r="L264" i="10"/>
  <c r="K264" i="10"/>
  <c r="H264" i="10" s="1"/>
  <c r="I264" i="10" s="1"/>
  <c r="E264" i="10"/>
  <c r="A264" i="10"/>
  <c r="B328" i="11"/>
  <c r="L328" i="10"/>
  <c r="K328" i="10"/>
  <c r="O328" i="10" s="1"/>
  <c r="E328" i="10"/>
  <c r="A328" i="10"/>
  <c r="B392" i="11"/>
  <c r="E392" i="10"/>
  <c r="A392" i="10"/>
  <c r="L392" i="10"/>
  <c r="K392" i="10"/>
  <c r="H392" i="10" s="1"/>
  <c r="I392" i="10" s="1"/>
  <c r="Z4" i="10"/>
  <c r="AF4" i="10"/>
  <c r="X4" i="10"/>
  <c r="X18" i="10"/>
  <c r="Z11" i="10"/>
  <c r="AF11" i="10"/>
  <c r="X11" i="10"/>
  <c r="Z16" i="10"/>
  <c r="AF12" i="10"/>
  <c r="X12" i="10"/>
  <c r="Z12" i="10"/>
  <c r="B447" i="11"/>
  <c r="E447" i="10"/>
  <c r="A447" i="10"/>
  <c r="L447" i="10"/>
  <c r="K447" i="10"/>
  <c r="H447" i="10" s="1"/>
  <c r="I447" i="10" s="1"/>
  <c r="B431" i="11"/>
  <c r="E431" i="10"/>
  <c r="A431" i="10"/>
  <c r="L431" i="10"/>
  <c r="K431" i="10"/>
  <c r="H431" i="10" s="1"/>
  <c r="B415" i="11"/>
  <c r="E415" i="10"/>
  <c r="A415" i="10"/>
  <c r="L415" i="10"/>
  <c r="K415" i="10"/>
  <c r="H415" i="10" s="1"/>
  <c r="I415" i="10" s="1"/>
  <c r="B399" i="11"/>
  <c r="E399" i="10"/>
  <c r="A399" i="10"/>
  <c r="L399" i="10"/>
  <c r="K399" i="10"/>
  <c r="H399" i="10" s="1"/>
  <c r="B383" i="11"/>
  <c r="L383" i="10"/>
  <c r="A383" i="10"/>
  <c r="K383" i="10"/>
  <c r="O383" i="10" s="1"/>
  <c r="E383" i="10"/>
  <c r="B367" i="11"/>
  <c r="E367" i="10"/>
  <c r="A367" i="10"/>
  <c r="L367" i="10"/>
  <c r="K367" i="10"/>
  <c r="H367" i="10" s="1"/>
  <c r="I367" i="10" s="1"/>
  <c r="B351" i="11"/>
  <c r="E351" i="10"/>
  <c r="A351" i="10"/>
  <c r="L351" i="10"/>
  <c r="K351" i="10"/>
  <c r="O351" i="10" s="1"/>
  <c r="B335" i="11"/>
  <c r="E335" i="10"/>
  <c r="A335" i="10"/>
  <c r="L335" i="10"/>
  <c r="K335" i="10"/>
  <c r="H335" i="10" s="1"/>
  <c r="I335" i="10" s="1"/>
  <c r="B319" i="11"/>
  <c r="E319" i="10"/>
  <c r="A319" i="10"/>
  <c r="L319" i="10"/>
  <c r="K319" i="10"/>
  <c r="O319" i="10" s="1"/>
  <c r="B303" i="11"/>
  <c r="E303" i="10"/>
  <c r="A303" i="10"/>
  <c r="L303" i="10"/>
  <c r="K303" i="10"/>
  <c r="H303" i="10" s="1"/>
  <c r="I303" i="10" s="1"/>
  <c r="B287" i="11"/>
  <c r="E287" i="10"/>
  <c r="A287" i="10"/>
  <c r="L287" i="10"/>
  <c r="K287" i="10"/>
  <c r="O287" i="10" s="1"/>
  <c r="B271" i="11"/>
  <c r="E271" i="10"/>
  <c r="A271" i="10"/>
  <c r="L271" i="10"/>
  <c r="K271" i="10"/>
  <c r="H271" i="10" s="1"/>
  <c r="I271" i="10" s="1"/>
  <c r="B255" i="11"/>
  <c r="E255" i="10"/>
  <c r="A255" i="10"/>
  <c r="L255" i="10"/>
  <c r="K255" i="10"/>
  <c r="O255" i="10" s="1"/>
  <c r="B239" i="11"/>
  <c r="E239" i="10"/>
  <c r="A239" i="10"/>
  <c r="L239" i="10"/>
  <c r="K239" i="10"/>
  <c r="H239" i="10" s="1"/>
  <c r="I239" i="10" s="1"/>
  <c r="B223" i="11"/>
  <c r="L223" i="10"/>
  <c r="O223" i="10"/>
  <c r="K223" i="10"/>
  <c r="H223" i="10" s="1"/>
  <c r="I223" i="10" s="1"/>
  <c r="E223" i="10"/>
  <c r="A223" i="10"/>
  <c r="B207" i="11"/>
  <c r="L207" i="10"/>
  <c r="K207" i="10"/>
  <c r="O207" i="10" s="1"/>
  <c r="E207" i="10"/>
  <c r="A207" i="10"/>
  <c r="B191" i="11"/>
  <c r="L191" i="10"/>
  <c r="K191" i="10"/>
  <c r="H191" i="10" s="1"/>
  <c r="I191" i="10" s="1"/>
  <c r="E191" i="10"/>
  <c r="A191" i="10"/>
  <c r="B175" i="11"/>
  <c r="L175" i="10"/>
  <c r="K175" i="10"/>
  <c r="H175" i="10" s="1"/>
  <c r="I175" i="10" s="1"/>
  <c r="J175" i="10" s="1"/>
  <c r="E175" i="10"/>
  <c r="A175" i="10"/>
  <c r="B159" i="11"/>
  <c r="L159" i="10"/>
  <c r="K159" i="10"/>
  <c r="H159" i="10" s="1"/>
  <c r="I159" i="10" s="1"/>
  <c r="E159" i="10"/>
  <c r="A159" i="10"/>
  <c r="B143" i="11"/>
  <c r="L143" i="10"/>
  <c r="K143" i="10"/>
  <c r="H143" i="10" s="1"/>
  <c r="I143" i="10" s="1"/>
  <c r="J143" i="10" s="1"/>
  <c r="E143" i="10"/>
  <c r="A143" i="10"/>
  <c r="B127" i="11"/>
  <c r="L127" i="10"/>
  <c r="K127" i="10"/>
  <c r="H127" i="10" s="1"/>
  <c r="I127" i="10" s="1"/>
  <c r="E127" i="10"/>
  <c r="A127" i="10"/>
  <c r="B111" i="11"/>
  <c r="L111" i="10"/>
  <c r="K111" i="10"/>
  <c r="H111" i="10" s="1"/>
  <c r="I111" i="10" s="1"/>
  <c r="J111" i="10" s="1"/>
  <c r="E111" i="10"/>
  <c r="A111" i="10"/>
  <c r="B12" i="11"/>
  <c r="K12" i="10"/>
  <c r="H12" i="10" s="1"/>
  <c r="I12" i="10" s="1"/>
  <c r="E12" i="10"/>
  <c r="A12" i="10"/>
  <c r="L12" i="10"/>
  <c r="B28" i="11"/>
  <c r="L28" i="10"/>
  <c r="K28" i="10"/>
  <c r="H28" i="10" s="1"/>
  <c r="I28" i="10" s="1"/>
  <c r="J28" i="10" s="1"/>
  <c r="E28" i="10"/>
  <c r="A28" i="10"/>
  <c r="B44" i="11"/>
  <c r="L44" i="10"/>
  <c r="K44" i="10"/>
  <c r="H44" i="10" s="1"/>
  <c r="I44" i="10" s="1"/>
  <c r="E44" i="10"/>
  <c r="A44" i="10"/>
  <c r="B60" i="11"/>
  <c r="L60" i="10"/>
  <c r="K60" i="10"/>
  <c r="O60" i="10" s="1"/>
  <c r="E60" i="10"/>
  <c r="A60" i="10"/>
  <c r="B76" i="11"/>
  <c r="K76" i="10"/>
  <c r="O76" i="10" s="1"/>
  <c r="E76" i="10"/>
  <c r="A76" i="10"/>
  <c r="L76" i="10"/>
  <c r="B92" i="11"/>
  <c r="K92" i="10"/>
  <c r="H92" i="10" s="1"/>
  <c r="I92" i="10" s="1"/>
  <c r="E92" i="10"/>
  <c r="A92" i="10"/>
  <c r="L92" i="10"/>
  <c r="B128" i="11"/>
  <c r="K128" i="10"/>
  <c r="O128" i="10" s="1"/>
  <c r="E128" i="10"/>
  <c r="A128" i="10"/>
  <c r="L128" i="10"/>
  <c r="B192" i="11"/>
  <c r="K192" i="10"/>
  <c r="O192" i="10" s="1"/>
  <c r="E192" i="10"/>
  <c r="A192" i="10"/>
  <c r="L192" i="10"/>
  <c r="B256" i="11"/>
  <c r="L256" i="10"/>
  <c r="K256" i="10"/>
  <c r="H256" i="10" s="1"/>
  <c r="I256" i="10" s="1"/>
  <c r="E256" i="10"/>
  <c r="A256" i="10"/>
  <c r="B320" i="11"/>
  <c r="L320" i="10"/>
  <c r="K320" i="10"/>
  <c r="H320" i="10" s="1"/>
  <c r="I320" i="10" s="1"/>
  <c r="J320" i="10" s="1"/>
  <c r="E320" i="10"/>
  <c r="A320" i="10"/>
  <c r="B384" i="11"/>
  <c r="E384" i="10"/>
  <c r="A384" i="10"/>
  <c r="K384" i="10"/>
  <c r="H384" i="10" s="1"/>
  <c r="I384" i="10" s="1"/>
  <c r="L384" i="10"/>
  <c r="B448" i="11"/>
  <c r="E448" i="10"/>
  <c r="A448" i="10"/>
  <c r="L448" i="10"/>
  <c r="K448" i="10"/>
  <c r="H448" i="10" s="1"/>
  <c r="I448" i="10" s="1"/>
  <c r="B138" i="11"/>
  <c r="E138" i="10"/>
  <c r="A138" i="10"/>
  <c r="L138" i="10"/>
  <c r="K138" i="10"/>
  <c r="O138" i="10" s="1"/>
  <c r="B202" i="11"/>
  <c r="E202" i="10"/>
  <c r="A202" i="10"/>
  <c r="L202" i="10"/>
  <c r="K202" i="10"/>
  <c r="H202" i="10" s="1"/>
  <c r="I202" i="10" s="1"/>
  <c r="B266" i="11"/>
  <c r="E266" i="10"/>
  <c r="A266" i="10"/>
  <c r="L266" i="10"/>
  <c r="K266" i="10"/>
  <c r="H266" i="10" s="1"/>
  <c r="I266" i="10" s="1"/>
  <c r="B330" i="11"/>
  <c r="E330" i="10"/>
  <c r="A330" i="10"/>
  <c r="L330" i="10"/>
  <c r="K330" i="10"/>
  <c r="H330" i="10" s="1"/>
  <c r="I330" i="10" s="1"/>
  <c r="B394" i="11"/>
  <c r="K394" i="10"/>
  <c r="O394" i="10" s="1"/>
  <c r="E394" i="10"/>
  <c r="A394" i="10"/>
  <c r="L394" i="10"/>
  <c r="B134" i="11"/>
  <c r="E134" i="10"/>
  <c r="A134" i="10"/>
  <c r="L134" i="10"/>
  <c r="K134" i="10"/>
  <c r="H134" i="10" s="1"/>
  <c r="I134" i="10" s="1"/>
  <c r="B198" i="11"/>
  <c r="E198" i="10"/>
  <c r="A198" i="10"/>
  <c r="L198" i="10"/>
  <c r="K198" i="10"/>
  <c r="O198" i="10" s="1"/>
  <c r="B262" i="11"/>
  <c r="E262" i="10"/>
  <c r="A262" i="10"/>
  <c r="L262" i="10"/>
  <c r="H262" i="10"/>
  <c r="K262" i="10"/>
  <c r="O262" i="10" s="1"/>
  <c r="B326" i="11"/>
  <c r="E326" i="10"/>
  <c r="A326" i="10"/>
  <c r="L326" i="10"/>
  <c r="K326" i="10"/>
  <c r="H326" i="10" s="1"/>
  <c r="I326" i="10" s="1"/>
  <c r="B390" i="11"/>
  <c r="O390" i="10"/>
  <c r="K390" i="10"/>
  <c r="E390" i="10"/>
  <c r="A390" i="10"/>
  <c r="L390" i="10"/>
  <c r="H390" i="10"/>
  <c r="B437" i="11"/>
  <c r="L437" i="10"/>
  <c r="O437" i="10"/>
  <c r="K437" i="10"/>
  <c r="H437" i="10" s="1"/>
  <c r="I437" i="10" s="1"/>
  <c r="E437" i="10"/>
  <c r="A437" i="10"/>
  <c r="B421" i="11"/>
  <c r="L421" i="10"/>
  <c r="K421" i="10"/>
  <c r="O421" i="10" s="1"/>
  <c r="E421" i="10"/>
  <c r="A421" i="10"/>
  <c r="B405" i="11"/>
  <c r="L405" i="10"/>
  <c r="K405" i="10"/>
  <c r="E405" i="10"/>
  <c r="A405" i="10"/>
  <c r="B389" i="11"/>
  <c r="L389" i="10"/>
  <c r="K389" i="10"/>
  <c r="H389" i="10" s="1"/>
  <c r="I389" i="10" s="1"/>
  <c r="J389" i="10" s="1"/>
  <c r="E389" i="10"/>
  <c r="A389" i="10"/>
  <c r="B373" i="11"/>
  <c r="K373" i="10"/>
  <c r="O373" i="10" s="1"/>
  <c r="E373" i="10"/>
  <c r="A373" i="10"/>
  <c r="L373" i="10"/>
  <c r="H373" i="10"/>
  <c r="I373" i="10" s="1"/>
  <c r="B357" i="11"/>
  <c r="K357" i="10"/>
  <c r="O357" i="10" s="1"/>
  <c r="E357" i="10"/>
  <c r="A357" i="10"/>
  <c r="L357" i="10"/>
  <c r="B341" i="11"/>
  <c r="K341" i="10"/>
  <c r="O341" i="10" s="1"/>
  <c r="E341" i="10"/>
  <c r="A341" i="10"/>
  <c r="L341" i="10"/>
  <c r="B325" i="11"/>
  <c r="K325" i="10"/>
  <c r="H325" i="10" s="1"/>
  <c r="E325" i="10"/>
  <c r="A325" i="10"/>
  <c r="L325" i="10"/>
  <c r="B309" i="11"/>
  <c r="K309" i="10"/>
  <c r="O309" i="10" s="1"/>
  <c r="E309" i="10"/>
  <c r="A309" i="10"/>
  <c r="L309" i="10"/>
  <c r="H309" i="10"/>
  <c r="I309" i="10" s="1"/>
  <c r="B293" i="11"/>
  <c r="K293" i="10"/>
  <c r="O293" i="10" s="1"/>
  <c r="E293" i="10"/>
  <c r="A293" i="10"/>
  <c r="L293" i="10"/>
  <c r="H293" i="10"/>
  <c r="I293" i="10" s="1"/>
  <c r="B277" i="11"/>
  <c r="K277" i="10"/>
  <c r="O277" i="10" s="1"/>
  <c r="E277" i="10"/>
  <c r="A277" i="10"/>
  <c r="L277" i="10"/>
  <c r="B261" i="11"/>
  <c r="K261" i="10"/>
  <c r="H261" i="10" s="1"/>
  <c r="I261" i="10" s="1"/>
  <c r="E261" i="10"/>
  <c r="A261" i="10"/>
  <c r="L261" i="10"/>
  <c r="B245" i="11"/>
  <c r="K245" i="10"/>
  <c r="O245" i="10" s="1"/>
  <c r="E245" i="10"/>
  <c r="A245" i="10"/>
  <c r="L245" i="10"/>
  <c r="B229" i="11"/>
  <c r="K229" i="10"/>
  <c r="H229" i="10" s="1"/>
  <c r="I229" i="10" s="1"/>
  <c r="L229" i="10"/>
  <c r="A229" i="10"/>
  <c r="E229" i="10"/>
  <c r="B213" i="11"/>
  <c r="E213" i="10"/>
  <c r="A213" i="10"/>
  <c r="L213" i="10"/>
  <c r="K213" i="10"/>
  <c r="B197" i="11"/>
  <c r="E197" i="10"/>
  <c r="A197" i="10"/>
  <c r="L197" i="10"/>
  <c r="K197" i="10"/>
  <c r="H197" i="10" s="1"/>
  <c r="B181" i="11"/>
  <c r="E181" i="10"/>
  <c r="A181" i="10"/>
  <c r="L181" i="10"/>
  <c r="K181" i="10"/>
  <c r="H181" i="10" s="1"/>
  <c r="I181" i="10" s="1"/>
  <c r="B165" i="11"/>
  <c r="E165" i="10"/>
  <c r="A165" i="10"/>
  <c r="L165" i="10"/>
  <c r="K165" i="10"/>
  <c r="B149" i="11"/>
  <c r="E149" i="10"/>
  <c r="A149" i="10"/>
  <c r="L149" i="10"/>
  <c r="K149" i="10"/>
  <c r="H149" i="10" s="1"/>
  <c r="I149" i="10" s="1"/>
  <c r="B133" i="11"/>
  <c r="E133" i="10"/>
  <c r="A133" i="10"/>
  <c r="L133" i="10"/>
  <c r="K133" i="10"/>
  <c r="H133" i="10" s="1"/>
  <c r="I133" i="10" s="1"/>
  <c r="B117" i="11"/>
  <c r="E117" i="10"/>
  <c r="A117" i="10"/>
  <c r="L117" i="10"/>
  <c r="K117" i="10"/>
  <c r="H117" i="10" s="1"/>
  <c r="I117" i="10" s="1"/>
  <c r="B6" i="11"/>
  <c r="E6" i="10"/>
  <c r="A6" i="10"/>
  <c r="K6" i="10"/>
  <c r="O6" i="10" s="1"/>
  <c r="L6" i="10"/>
  <c r="B22" i="11"/>
  <c r="E22" i="10"/>
  <c r="A22" i="10"/>
  <c r="L22" i="10"/>
  <c r="K22" i="10"/>
  <c r="B38" i="11"/>
  <c r="E38" i="10"/>
  <c r="A38" i="10"/>
  <c r="L38" i="10"/>
  <c r="K38" i="10"/>
  <c r="O38" i="10" s="1"/>
  <c r="B54" i="11"/>
  <c r="E54" i="10"/>
  <c r="A54" i="10"/>
  <c r="L54" i="10"/>
  <c r="K54" i="10"/>
  <c r="H54" i="10" s="1"/>
  <c r="I54" i="10" s="1"/>
  <c r="B70" i="11"/>
  <c r="E70" i="10"/>
  <c r="A70" i="10"/>
  <c r="L70" i="10"/>
  <c r="K70" i="10"/>
  <c r="H70" i="10" s="1"/>
  <c r="I70" i="10" s="1"/>
  <c r="B86" i="11"/>
  <c r="E86" i="10"/>
  <c r="A86" i="10"/>
  <c r="L86" i="10"/>
  <c r="K86" i="10"/>
  <c r="O86" i="10" s="1"/>
  <c r="B102" i="11"/>
  <c r="E102" i="10"/>
  <c r="A102" i="10"/>
  <c r="L102" i="10"/>
  <c r="K102" i="10"/>
  <c r="H102" i="10" s="1"/>
  <c r="I102" i="10" s="1"/>
  <c r="B152" i="11"/>
  <c r="K152" i="10"/>
  <c r="O152" i="10" s="1"/>
  <c r="E152" i="10"/>
  <c r="A152" i="10"/>
  <c r="L152" i="10"/>
  <c r="B216" i="11"/>
  <c r="K216" i="10"/>
  <c r="O216" i="10" s="1"/>
  <c r="E216" i="10"/>
  <c r="A216" i="10"/>
  <c r="L216" i="10"/>
  <c r="B280" i="11"/>
  <c r="L280" i="10"/>
  <c r="K280" i="10"/>
  <c r="H280" i="10" s="1"/>
  <c r="I280" i="10" s="1"/>
  <c r="E280" i="10"/>
  <c r="A280" i="10"/>
  <c r="B344" i="11"/>
  <c r="L344" i="10"/>
  <c r="K344" i="10"/>
  <c r="E344" i="10"/>
  <c r="A344" i="10"/>
  <c r="B408" i="11"/>
  <c r="E408" i="10"/>
  <c r="A408" i="10"/>
  <c r="L408" i="10"/>
  <c r="K408" i="10"/>
  <c r="O408" i="10" s="1"/>
  <c r="B130" i="11"/>
  <c r="E130" i="10"/>
  <c r="A130" i="10"/>
  <c r="L130" i="10"/>
  <c r="K130" i="10"/>
  <c r="B194" i="11"/>
  <c r="E194" i="10"/>
  <c r="A194" i="10"/>
  <c r="L194" i="10"/>
  <c r="K194" i="10"/>
  <c r="H194" i="10" s="1"/>
  <c r="B258" i="11"/>
  <c r="E258" i="10"/>
  <c r="A258" i="10"/>
  <c r="L258" i="10"/>
  <c r="K258" i="10"/>
  <c r="H258" i="10" s="1"/>
  <c r="I258" i="10" s="1"/>
  <c r="B322" i="11"/>
  <c r="E322" i="10"/>
  <c r="A322" i="10"/>
  <c r="L322" i="10"/>
  <c r="K322" i="10"/>
  <c r="O322" i="10" s="1"/>
  <c r="B386" i="11"/>
  <c r="K386" i="10"/>
  <c r="L386" i="10"/>
  <c r="A386" i="10"/>
  <c r="E386" i="10"/>
  <c r="B15" i="11"/>
  <c r="E15" i="10"/>
  <c r="A15" i="10"/>
  <c r="L15" i="10"/>
  <c r="K15" i="10"/>
  <c r="H15" i="10" s="1"/>
  <c r="I15" i="10" s="1"/>
  <c r="B31" i="11"/>
  <c r="L31" i="10"/>
  <c r="K31" i="10"/>
  <c r="H31" i="10" s="1"/>
  <c r="I31" i="10" s="1"/>
  <c r="E31" i="10"/>
  <c r="A31" i="10"/>
  <c r="B47" i="11"/>
  <c r="E47" i="10"/>
  <c r="A47" i="10"/>
  <c r="L47" i="10"/>
  <c r="K47" i="10"/>
  <c r="H47" i="10" s="1"/>
  <c r="I47" i="10" s="1"/>
  <c r="B63" i="11"/>
  <c r="L63" i="10"/>
  <c r="K63" i="10"/>
  <c r="H63" i="10" s="1"/>
  <c r="I63" i="10" s="1"/>
  <c r="A63" i="10"/>
  <c r="E63" i="10"/>
  <c r="B79" i="11"/>
  <c r="L79" i="10"/>
  <c r="K79" i="10"/>
  <c r="O79" i="10" s="1"/>
  <c r="E79" i="10"/>
  <c r="A79" i="10"/>
  <c r="B95" i="11"/>
  <c r="L95" i="10"/>
  <c r="K95" i="10"/>
  <c r="H95" i="10" s="1"/>
  <c r="I95" i="10" s="1"/>
  <c r="E95" i="10"/>
  <c r="A95" i="10"/>
  <c r="B124" i="11"/>
  <c r="K124" i="10"/>
  <c r="O124" i="10" s="1"/>
  <c r="E124" i="10"/>
  <c r="A124" i="10"/>
  <c r="L124" i="10"/>
  <c r="B188" i="11"/>
  <c r="K188" i="10"/>
  <c r="O188" i="10" s="1"/>
  <c r="E188" i="10"/>
  <c r="A188" i="10"/>
  <c r="L188" i="10"/>
  <c r="B252" i="11"/>
  <c r="L252" i="10"/>
  <c r="K252" i="10"/>
  <c r="O252" i="10" s="1"/>
  <c r="E252" i="10"/>
  <c r="A252" i="10"/>
  <c r="B316" i="11"/>
  <c r="L316" i="10"/>
  <c r="K316" i="10"/>
  <c r="H316" i="10" s="1"/>
  <c r="I316" i="10" s="1"/>
  <c r="E316" i="10"/>
  <c r="A316" i="10"/>
  <c r="B380" i="11"/>
  <c r="L380" i="10"/>
  <c r="K380" i="10"/>
  <c r="O380" i="10" s="1"/>
  <c r="E380" i="10"/>
  <c r="A380" i="10"/>
  <c r="B444" i="11"/>
  <c r="E444" i="10"/>
  <c r="A444" i="10"/>
  <c r="L444" i="10"/>
  <c r="K444" i="10"/>
  <c r="H444" i="10" s="1"/>
  <c r="I444" i="10" s="1"/>
  <c r="B126" i="11"/>
  <c r="E126" i="10"/>
  <c r="A126" i="10"/>
  <c r="L126" i="10"/>
  <c r="K126" i="10"/>
  <c r="B190" i="11"/>
  <c r="E190" i="10"/>
  <c r="A190" i="10"/>
  <c r="L190" i="10"/>
  <c r="K190" i="10"/>
  <c r="H190" i="10" s="1"/>
  <c r="I190" i="10" s="1"/>
  <c r="B254" i="11"/>
  <c r="E254" i="10"/>
  <c r="A254" i="10"/>
  <c r="L254" i="10"/>
  <c r="K254" i="10"/>
  <c r="B318" i="11"/>
  <c r="E318" i="10"/>
  <c r="A318" i="10"/>
  <c r="L318" i="10"/>
  <c r="K318" i="10"/>
  <c r="H318" i="10" s="1"/>
  <c r="I318" i="10" s="1"/>
  <c r="B382" i="11"/>
  <c r="E382" i="10"/>
  <c r="A382" i="10"/>
  <c r="L382" i="10"/>
  <c r="K382" i="10"/>
  <c r="O382" i="10" s="1"/>
  <c r="B122" i="11"/>
  <c r="E122" i="10"/>
  <c r="A122" i="10"/>
  <c r="L122" i="10"/>
  <c r="K122" i="10"/>
  <c r="H122" i="10" s="1"/>
  <c r="I122" i="10" s="1"/>
  <c r="B186" i="11"/>
  <c r="E186" i="10"/>
  <c r="A186" i="10"/>
  <c r="L186" i="10"/>
  <c r="K186" i="10"/>
  <c r="H186" i="10" s="1"/>
  <c r="I186" i="10" s="1"/>
  <c r="B250" i="11"/>
  <c r="E250" i="10"/>
  <c r="A250" i="10"/>
  <c r="L250" i="10"/>
  <c r="K250" i="10"/>
  <c r="H250" i="10" s="1"/>
  <c r="I250" i="10" s="1"/>
  <c r="B314" i="11"/>
  <c r="E314" i="10"/>
  <c r="A314" i="10"/>
  <c r="L314" i="10"/>
  <c r="K314" i="10"/>
  <c r="O314" i="10" s="1"/>
  <c r="B378" i="11"/>
  <c r="E378" i="10"/>
  <c r="A378" i="10"/>
  <c r="L378" i="10"/>
  <c r="K378" i="10"/>
  <c r="H378" i="10" s="1"/>
  <c r="I378" i="10" s="1"/>
  <c r="B442" i="11"/>
  <c r="K442" i="10"/>
  <c r="O442" i="10" s="1"/>
  <c r="E442" i="10"/>
  <c r="A442" i="10"/>
  <c r="L442" i="10"/>
  <c r="B118" i="11"/>
  <c r="E118" i="10"/>
  <c r="A118" i="10"/>
  <c r="L118" i="10"/>
  <c r="K118" i="10"/>
  <c r="H118" i="10" s="1"/>
  <c r="I118" i="10" s="1"/>
  <c r="B182" i="11"/>
  <c r="E182" i="10"/>
  <c r="A182" i="10"/>
  <c r="L182" i="10"/>
  <c r="K182" i="10"/>
  <c r="B246" i="11"/>
  <c r="E246" i="10"/>
  <c r="A246" i="10"/>
  <c r="L246" i="10"/>
  <c r="K246" i="10"/>
  <c r="H246" i="10" s="1"/>
  <c r="I246" i="10" s="1"/>
  <c r="B310" i="11"/>
  <c r="E310" i="10"/>
  <c r="A310" i="10"/>
  <c r="L310" i="10"/>
  <c r="K310" i="10"/>
  <c r="O310" i="10" s="1"/>
  <c r="B374" i="11"/>
  <c r="E374" i="10"/>
  <c r="A374" i="10"/>
  <c r="L374" i="10"/>
  <c r="K374" i="10"/>
  <c r="H374" i="10" s="1"/>
  <c r="I374" i="10" s="1"/>
  <c r="B438" i="11"/>
  <c r="K438" i="10"/>
  <c r="O438" i="10" s="1"/>
  <c r="E438" i="10"/>
  <c r="A438" i="10"/>
  <c r="L438" i="10"/>
  <c r="AF7" i="10"/>
  <c r="X7" i="10"/>
  <c r="Z7" i="10"/>
  <c r="Z5" i="10"/>
  <c r="AF5" i="10"/>
  <c r="X5" i="10"/>
  <c r="B114" i="11"/>
  <c r="E114" i="10"/>
  <c r="A114" i="10"/>
  <c r="L114" i="10"/>
  <c r="K114" i="10"/>
  <c r="H114" i="10" s="1"/>
  <c r="I114" i="10" s="1"/>
  <c r="B178" i="11"/>
  <c r="E178" i="10"/>
  <c r="A178" i="10"/>
  <c r="L178" i="10"/>
  <c r="K178" i="10"/>
  <c r="O178" i="10" s="1"/>
  <c r="B242" i="11"/>
  <c r="E242" i="10"/>
  <c r="A242" i="10"/>
  <c r="L242" i="10"/>
  <c r="K242" i="10"/>
  <c r="H242" i="10" s="1"/>
  <c r="B306" i="11"/>
  <c r="E306" i="10"/>
  <c r="A306" i="10"/>
  <c r="L306" i="10"/>
  <c r="K306" i="10"/>
  <c r="B370" i="11"/>
  <c r="E370" i="10"/>
  <c r="A370" i="10"/>
  <c r="L370" i="10"/>
  <c r="K370" i="10"/>
  <c r="O370" i="10" s="1"/>
  <c r="B434" i="11"/>
  <c r="K434" i="10"/>
  <c r="O434" i="10" s="1"/>
  <c r="E434" i="10"/>
  <c r="A434" i="10"/>
  <c r="L434" i="10"/>
  <c r="H434" i="10"/>
  <c r="I434" i="10" s="1"/>
  <c r="B3" i="11"/>
  <c r="L3" i="10"/>
  <c r="E3" i="10"/>
  <c r="A3" i="10"/>
  <c r="K3" i="10"/>
  <c r="O3" i="10" s="1"/>
  <c r="B19" i="11"/>
  <c r="L19" i="10"/>
  <c r="K19" i="10"/>
  <c r="H19" i="10" s="1"/>
  <c r="I19" i="10" s="1"/>
  <c r="E19" i="10"/>
  <c r="A19" i="10"/>
  <c r="B35" i="11"/>
  <c r="E35" i="10"/>
  <c r="A35" i="10"/>
  <c r="L35" i="10"/>
  <c r="K35" i="10"/>
  <c r="H35" i="10" s="1"/>
  <c r="I35" i="10" s="1"/>
  <c r="B51" i="11"/>
  <c r="E51" i="10"/>
  <c r="A51" i="10"/>
  <c r="L51" i="10"/>
  <c r="K51" i="10"/>
  <c r="B67" i="11"/>
  <c r="L67" i="10"/>
  <c r="K67" i="10"/>
  <c r="O67" i="10" s="1"/>
  <c r="A67" i="10"/>
  <c r="E67" i="10"/>
  <c r="B83" i="11"/>
  <c r="L83" i="10"/>
  <c r="K83" i="10"/>
  <c r="H83" i="10" s="1"/>
  <c r="I83" i="10" s="1"/>
  <c r="E83" i="10"/>
  <c r="A83" i="10"/>
  <c r="B99" i="11"/>
  <c r="L99" i="10"/>
  <c r="K99" i="10"/>
  <c r="H99" i="10" s="1"/>
  <c r="I99" i="10" s="1"/>
  <c r="J99" i="10" s="1"/>
  <c r="E99" i="10"/>
  <c r="A99" i="10"/>
  <c r="B172" i="11"/>
  <c r="O172" i="10"/>
  <c r="K172" i="10"/>
  <c r="E172" i="10"/>
  <c r="A172" i="10"/>
  <c r="L172" i="10"/>
  <c r="H172" i="10"/>
  <c r="I172" i="10" s="1"/>
  <c r="B236" i="11"/>
  <c r="L236" i="10"/>
  <c r="K236" i="10"/>
  <c r="E236" i="10"/>
  <c r="A236" i="10"/>
  <c r="B300" i="11"/>
  <c r="L300" i="10"/>
  <c r="K300" i="10"/>
  <c r="H300" i="10" s="1"/>
  <c r="I300" i="10" s="1"/>
  <c r="E300" i="10"/>
  <c r="A300" i="10"/>
  <c r="B364" i="11"/>
  <c r="L364" i="10"/>
  <c r="O364" i="10"/>
  <c r="K364" i="10"/>
  <c r="H364" i="10" s="1"/>
  <c r="I364" i="10" s="1"/>
  <c r="J364" i="10" s="1"/>
  <c r="E364" i="10"/>
  <c r="A364" i="10"/>
  <c r="B428" i="11"/>
  <c r="E428" i="10"/>
  <c r="A428" i="10"/>
  <c r="L428" i="10"/>
  <c r="H428" i="10"/>
  <c r="I428" i="10" s="1"/>
  <c r="K428" i="10"/>
  <c r="O428" i="10" s="1"/>
  <c r="B142" i="11"/>
  <c r="E142" i="10"/>
  <c r="A142" i="10"/>
  <c r="L142" i="10"/>
  <c r="K142" i="10"/>
  <c r="H142" i="10" s="1"/>
  <c r="I142" i="10" s="1"/>
  <c r="B206" i="11"/>
  <c r="E206" i="10"/>
  <c r="A206" i="10"/>
  <c r="L206" i="10"/>
  <c r="K206" i="10"/>
  <c r="B270" i="11"/>
  <c r="E270" i="10"/>
  <c r="A270" i="10"/>
  <c r="L270" i="10"/>
  <c r="O270" i="10"/>
  <c r="K270" i="10"/>
  <c r="H270" i="10" s="1"/>
  <c r="I270" i="10" s="1"/>
  <c r="B334" i="11"/>
  <c r="E334" i="10"/>
  <c r="A334" i="10"/>
  <c r="L334" i="10"/>
  <c r="K334" i="10"/>
  <c r="H334" i="10" s="1"/>
  <c r="I334" i="10" s="1"/>
  <c r="B398" i="11"/>
  <c r="K398" i="10"/>
  <c r="O398" i="10" s="1"/>
  <c r="E398" i="10"/>
  <c r="A398" i="10"/>
  <c r="L398" i="10"/>
  <c r="B13" i="11"/>
  <c r="E13" i="10"/>
  <c r="A13" i="10"/>
  <c r="L13" i="10"/>
  <c r="K13" i="10"/>
  <c r="O13" i="10" s="1"/>
  <c r="B29" i="11"/>
  <c r="L29" i="10"/>
  <c r="K29" i="10"/>
  <c r="O29" i="10" s="1"/>
  <c r="E29" i="10"/>
  <c r="A29" i="10"/>
  <c r="B45" i="11"/>
  <c r="K45" i="10"/>
  <c r="O45" i="10" s="1"/>
  <c r="E45" i="10"/>
  <c r="A45" i="10"/>
  <c r="L45" i="10"/>
  <c r="B61" i="11"/>
  <c r="K61" i="10"/>
  <c r="O61" i="10" s="1"/>
  <c r="E61" i="10"/>
  <c r="A61" i="10"/>
  <c r="L61" i="10"/>
  <c r="B77" i="11"/>
  <c r="E77" i="10"/>
  <c r="A77" i="10"/>
  <c r="L77" i="10"/>
  <c r="K77" i="10"/>
  <c r="H77" i="10" s="1"/>
  <c r="I77" i="10" s="1"/>
  <c r="B93" i="11"/>
  <c r="E93" i="10"/>
  <c r="A93" i="10"/>
  <c r="L93" i="10"/>
  <c r="K93" i="10"/>
  <c r="H93" i="10" s="1"/>
  <c r="I93" i="10" s="1"/>
  <c r="B108" i="11"/>
  <c r="K108" i="10"/>
  <c r="O108" i="10" s="1"/>
  <c r="E108" i="10"/>
  <c r="A108" i="10"/>
  <c r="L108" i="10"/>
  <c r="B164" i="11"/>
  <c r="K164" i="10"/>
  <c r="O164" i="10" s="1"/>
  <c r="E164" i="10"/>
  <c r="A164" i="10"/>
  <c r="L164" i="10"/>
  <c r="B228" i="11"/>
  <c r="L228" i="10"/>
  <c r="K228" i="10"/>
  <c r="H228" i="10" s="1"/>
  <c r="I228" i="10" s="1"/>
  <c r="E228" i="10"/>
  <c r="A228" i="10"/>
  <c r="B292" i="11"/>
  <c r="L292" i="10"/>
  <c r="K292" i="10"/>
  <c r="O292" i="10" s="1"/>
  <c r="E292" i="10"/>
  <c r="A292" i="10"/>
  <c r="B356" i="11"/>
  <c r="L356" i="10"/>
  <c r="K356" i="10"/>
  <c r="H356" i="10" s="1"/>
  <c r="I356" i="10" s="1"/>
  <c r="E356" i="10"/>
  <c r="A356" i="10"/>
  <c r="B420" i="11"/>
  <c r="E420" i="10"/>
  <c r="A420" i="10"/>
  <c r="L420" i="10"/>
  <c r="K420" i="10"/>
  <c r="H420" i="10" s="1"/>
  <c r="I420" i="10" s="1"/>
  <c r="B443" i="11"/>
  <c r="E443" i="10"/>
  <c r="A443" i="10"/>
  <c r="L443" i="10"/>
  <c r="K443" i="10"/>
  <c r="B427" i="11"/>
  <c r="E427" i="10"/>
  <c r="A427" i="10"/>
  <c r="L427" i="10"/>
  <c r="K427" i="10"/>
  <c r="H427" i="10" s="1"/>
  <c r="B411" i="11"/>
  <c r="E411" i="10"/>
  <c r="A411" i="10"/>
  <c r="L411" i="10"/>
  <c r="K411" i="10"/>
  <c r="H411" i="10" s="1"/>
  <c r="I411" i="10" s="1"/>
  <c r="B395" i="11"/>
  <c r="E395" i="10"/>
  <c r="A395" i="10"/>
  <c r="L395" i="10"/>
  <c r="K395" i="10"/>
  <c r="B379" i="11"/>
  <c r="E379" i="10"/>
  <c r="A379" i="10"/>
  <c r="L379" i="10"/>
  <c r="K379" i="10"/>
  <c r="O379" i="10" s="1"/>
  <c r="B363" i="11"/>
  <c r="E363" i="10"/>
  <c r="A363" i="10"/>
  <c r="L363" i="10"/>
  <c r="K363" i="10"/>
  <c r="H363" i="10" s="1"/>
  <c r="I363" i="10" s="1"/>
  <c r="B347" i="11"/>
  <c r="E347" i="10"/>
  <c r="A347" i="10"/>
  <c r="L347" i="10"/>
  <c r="K347" i="10"/>
  <c r="O347" i="10" s="1"/>
  <c r="B331" i="11"/>
  <c r="E331" i="10"/>
  <c r="A331" i="10"/>
  <c r="L331" i="10"/>
  <c r="K331" i="10"/>
  <c r="H331" i="10" s="1"/>
  <c r="I331" i="10" s="1"/>
  <c r="B315" i="11"/>
  <c r="E315" i="10"/>
  <c r="A315" i="10"/>
  <c r="L315" i="10"/>
  <c r="K315" i="10"/>
  <c r="B299" i="11"/>
  <c r="E299" i="10"/>
  <c r="A299" i="10"/>
  <c r="L299" i="10"/>
  <c r="K299" i="10"/>
  <c r="H299" i="10" s="1"/>
  <c r="I299" i="10" s="1"/>
  <c r="B283" i="11"/>
  <c r="E283" i="10"/>
  <c r="A283" i="10"/>
  <c r="L283" i="10"/>
  <c r="K283" i="10"/>
  <c r="O283" i="10" s="1"/>
  <c r="B267" i="11"/>
  <c r="E267" i="10"/>
  <c r="A267" i="10"/>
  <c r="L267" i="10"/>
  <c r="K267" i="10"/>
  <c r="H267" i="10" s="1"/>
  <c r="I267" i="10" s="1"/>
  <c r="B251" i="11"/>
  <c r="E251" i="10"/>
  <c r="A251" i="10"/>
  <c r="L251" i="10"/>
  <c r="K251" i="10"/>
  <c r="O251" i="10" s="1"/>
  <c r="B235" i="11"/>
  <c r="E235" i="10"/>
  <c r="A235" i="10"/>
  <c r="L235" i="10"/>
  <c r="K235" i="10"/>
  <c r="H235" i="10" s="1"/>
  <c r="I235" i="10" s="1"/>
  <c r="B219" i="11"/>
  <c r="L219" i="10"/>
  <c r="O219" i="10"/>
  <c r="K219" i="10"/>
  <c r="H219" i="10" s="1"/>
  <c r="I219" i="10" s="1"/>
  <c r="E219" i="10"/>
  <c r="A219" i="10"/>
  <c r="B203" i="11"/>
  <c r="L203" i="10"/>
  <c r="K203" i="10"/>
  <c r="O203" i="10" s="1"/>
  <c r="E203" i="10"/>
  <c r="A203" i="10"/>
  <c r="B187" i="11"/>
  <c r="L187" i="10"/>
  <c r="K187" i="10"/>
  <c r="E187" i="10"/>
  <c r="A187" i="10"/>
  <c r="B171" i="11"/>
  <c r="L171" i="10"/>
  <c r="K171" i="10"/>
  <c r="H171" i="10" s="1"/>
  <c r="I171" i="10" s="1"/>
  <c r="J171" i="10" s="1"/>
  <c r="E171" i="10"/>
  <c r="A171" i="10"/>
  <c r="B155" i="11"/>
  <c r="L155" i="10"/>
  <c r="K155" i="10"/>
  <c r="H155" i="10" s="1"/>
  <c r="I155" i="10" s="1"/>
  <c r="E155" i="10"/>
  <c r="A155" i="10"/>
  <c r="B139" i="11"/>
  <c r="L139" i="10"/>
  <c r="K139" i="10"/>
  <c r="H139" i="10" s="1"/>
  <c r="I139" i="10" s="1"/>
  <c r="J139" i="10" s="1"/>
  <c r="E139" i="10"/>
  <c r="A139" i="10"/>
  <c r="B123" i="11"/>
  <c r="L123" i="10"/>
  <c r="K123" i="10"/>
  <c r="E123" i="10"/>
  <c r="A123" i="10"/>
  <c r="B107" i="11"/>
  <c r="L107" i="10"/>
  <c r="K107" i="10"/>
  <c r="O107" i="10" s="1"/>
  <c r="E107" i="10"/>
  <c r="A107" i="10"/>
  <c r="B16" i="11"/>
  <c r="L16" i="10"/>
  <c r="K16" i="10"/>
  <c r="E16" i="10"/>
  <c r="A16" i="10"/>
  <c r="B32" i="11"/>
  <c r="K32" i="10"/>
  <c r="O32" i="10" s="1"/>
  <c r="E32" i="10"/>
  <c r="A32" i="10"/>
  <c r="L32" i="10"/>
  <c r="B48" i="11"/>
  <c r="L48" i="10"/>
  <c r="K48" i="10"/>
  <c r="H48" i="10" s="1"/>
  <c r="I48" i="10" s="1"/>
  <c r="E48" i="10"/>
  <c r="A48" i="10"/>
  <c r="B64" i="11"/>
  <c r="K64" i="10"/>
  <c r="E64" i="10"/>
  <c r="L64" i="10"/>
  <c r="A64" i="10"/>
  <c r="B80" i="11"/>
  <c r="K80" i="10"/>
  <c r="O80" i="10" s="1"/>
  <c r="E80" i="10"/>
  <c r="A80" i="10"/>
  <c r="L80" i="10"/>
  <c r="B96" i="11"/>
  <c r="K96" i="10"/>
  <c r="O96" i="10" s="1"/>
  <c r="E96" i="10"/>
  <c r="A96" i="10"/>
  <c r="L96" i="10"/>
  <c r="H96" i="10"/>
  <c r="I96" i="10" s="1"/>
  <c r="B112" i="11"/>
  <c r="K112" i="10"/>
  <c r="O112" i="10" s="1"/>
  <c r="E112" i="10"/>
  <c r="A112" i="10"/>
  <c r="L112" i="10"/>
  <c r="B176" i="11"/>
  <c r="K176" i="10"/>
  <c r="O176" i="10" s="1"/>
  <c r="E176" i="10"/>
  <c r="A176" i="10"/>
  <c r="L176" i="10"/>
  <c r="B240" i="11"/>
  <c r="L240" i="10"/>
  <c r="K240" i="10"/>
  <c r="H240" i="10" s="1"/>
  <c r="I240" i="10" s="1"/>
  <c r="E240" i="10"/>
  <c r="A240" i="10"/>
  <c r="B304" i="11"/>
  <c r="L304" i="10"/>
  <c r="K304" i="10"/>
  <c r="H304" i="10" s="1"/>
  <c r="I304" i="10" s="1"/>
  <c r="J304" i="10" s="1"/>
  <c r="E304" i="10"/>
  <c r="A304" i="10"/>
  <c r="B368" i="11"/>
  <c r="L368" i="10"/>
  <c r="O368" i="10"/>
  <c r="K368" i="10"/>
  <c r="H368" i="10" s="1"/>
  <c r="I368" i="10" s="1"/>
  <c r="E368" i="10"/>
  <c r="A368" i="10"/>
  <c r="B432" i="11"/>
  <c r="E432" i="10"/>
  <c r="A432" i="10"/>
  <c r="L432" i="10"/>
  <c r="K432" i="10"/>
  <c r="H432" i="10" s="1"/>
  <c r="I432" i="10" s="1"/>
  <c r="B9" i="11"/>
  <c r="K9" i="10"/>
  <c r="H9" i="10" s="1"/>
  <c r="I9" i="10" s="1"/>
  <c r="E9" i="10"/>
  <c r="A9" i="10"/>
  <c r="L9" i="10"/>
  <c r="B25" i="11"/>
  <c r="E25" i="10"/>
  <c r="A25" i="10"/>
  <c r="L25" i="10"/>
  <c r="K25" i="10"/>
  <c r="O25" i="10" s="1"/>
  <c r="B41" i="11"/>
  <c r="K41" i="10"/>
  <c r="O41" i="10" s="1"/>
  <c r="E41" i="10"/>
  <c r="A41" i="10"/>
  <c r="L41" i="10"/>
  <c r="B57" i="11"/>
  <c r="K57" i="10"/>
  <c r="O57" i="10" s="1"/>
  <c r="E57" i="10"/>
  <c r="A57" i="10"/>
  <c r="L57" i="10"/>
  <c r="B73" i="11"/>
  <c r="E73" i="10"/>
  <c r="A73" i="10"/>
  <c r="L73" i="10"/>
  <c r="K73" i="10"/>
  <c r="H73" i="10" s="1"/>
  <c r="I73" i="10" s="1"/>
  <c r="B89" i="11"/>
  <c r="E89" i="10"/>
  <c r="A89" i="10"/>
  <c r="L89" i="10"/>
  <c r="K89" i="10"/>
  <c r="H89" i="10" s="1"/>
  <c r="I89" i="10" s="1"/>
  <c r="B105" i="11"/>
  <c r="E105" i="10"/>
  <c r="A105" i="10"/>
  <c r="L105" i="10"/>
  <c r="K105" i="10"/>
  <c r="H105" i="10" s="1"/>
  <c r="I105" i="10" s="1"/>
  <c r="B148" i="11"/>
  <c r="K148" i="10"/>
  <c r="O148" i="10" s="1"/>
  <c r="E148" i="10"/>
  <c r="A148" i="10"/>
  <c r="L148" i="10"/>
  <c r="B212" i="11"/>
  <c r="K212" i="10"/>
  <c r="O212" i="10" s="1"/>
  <c r="E212" i="10"/>
  <c r="A212" i="10"/>
  <c r="L212" i="10"/>
  <c r="B276" i="11"/>
  <c r="L276" i="10"/>
  <c r="K276" i="10"/>
  <c r="H276" i="10" s="1"/>
  <c r="I276" i="10" s="1"/>
  <c r="J276" i="10" s="1"/>
  <c r="E276" i="10"/>
  <c r="A276" i="10"/>
  <c r="B340" i="11"/>
  <c r="L340" i="10"/>
  <c r="K340" i="10"/>
  <c r="H340" i="10" s="1"/>
  <c r="I340" i="10" s="1"/>
  <c r="E340" i="10"/>
  <c r="A340" i="10"/>
  <c r="B404" i="11"/>
  <c r="E404" i="10"/>
  <c r="A404" i="10"/>
  <c r="L404" i="10"/>
  <c r="K404" i="10"/>
  <c r="B433" i="11"/>
  <c r="L433" i="10"/>
  <c r="K433" i="10"/>
  <c r="E433" i="10"/>
  <c r="A433" i="10"/>
  <c r="B417" i="11"/>
  <c r="L417" i="10"/>
  <c r="K417" i="10"/>
  <c r="H417" i="10" s="1"/>
  <c r="I417" i="10" s="1"/>
  <c r="J417" i="10" s="1"/>
  <c r="E417" i="10"/>
  <c r="A417" i="10"/>
  <c r="B401" i="11"/>
  <c r="L401" i="10"/>
  <c r="K401" i="10"/>
  <c r="H401" i="10" s="1"/>
  <c r="I401" i="10" s="1"/>
  <c r="F401" i="10" s="1"/>
  <c r="E401" i="10"/>
  <c r="A401" i="10"/>
  <c r="B385" i="11"/>
  <c r="L385" i="10"/>
  <c r="K385" i="10"/>
  <c r="H385" i="10" s="1"/>
  <c r="I385" i="10" s="1"/>
  <c r="E385" i="10"/>
  <c r="A385" i="10"/>
  <c r="B369" i="11"/>
  <c r="K369" i="10"/>
  <c r="O369" i="10" s="1"/>
  <c r="E369" i="10"/>
  <c r="A369" i="10"/>
  <c r="L369" i="10"/>
  <c r="B353" i="11"/>
  <c r="K353" i="10"/>
  <c r="O353" i="10" s="1"/>
  <c r="E353" i="10"/>
  <c r="A353" i="10"/>
  <c r="L353" i="10"/>
  <c r="B337" i="11"/>
  <c r="K337" i="10"/>
  <c r="O337" i="10" s="1"/>
  <c r="E337" i="10"/>
  <c r="A337" i="10"/>
  <c r="L337" i="10"/>
  <c r="B321" i="11"/>
  <c r="K321" i="10"/>
  <c r="O321" i="10" s="1"/>
  <c r="E321" i="10"/>
  <c r="A321" i="10"/>
  <c r="L321" i="10"/>
  <c r="H321" i="10"/>
  <c r="B305" i="11"/>
  <c r="K305" i="10"/>
  <c r="O305" i="10" s="1"/>
  <c r="E305" i="10"/>
  <c r="A305" i="10"/>
  <c r="L305" i="10"/>
  <c r="B289" i="11"/>
  <c r="K289" i="10"/>
  <c r="H289" i="10" s="1"/>
  <c r="I289" i="10" s="1"/>
  <c r="E289" i="10"/>
  <c r="A289" i="10"/>
  <c r="L289" i="10"/>
  <c r="B273" i="11"/>
  <c r="K273" i="10"/>
  <c r="O273" i="10" s="1"/>
  <c r="E273" i="10"/>
  <c r="A273" i="10"/>
  <c r="L273" i="10"/>
  <c r="H273" i="10"/>
  <c r="B257" i="11"/>
  <c r="K257" i="10"/>
  <c r="O257" i="10" s="1"/>
  <c r="E257" i="10"/>
  <c r="A257" i="10"/>
  <c r="L257" i="10"/>
  <c r="H257" i="10"/>
  <c r="B241" i="11"/>
  <c r="K241" i="10"/>
  <c r="O241" i="10" s="1"/>
  <c r="E241" i="10"/>
  <c r="A241" i="10"/>
  <c r="L241" i="10"/>
  <c r="B225" i="11"/>
  <c r="K225" i="10"/>
  <c r="O225" i="10" s="1"/>
  <c r="L225" i="10"/>
  <c r="A225" i="10"/>
  <c r="E225" i="10"/>
  <c r="B209" i="11"/>
  <c r="E209" i="10"/>
  <c r="A209" i="10"/>
  <c r="L209" i="10"/>
  <c r="K209" i="10"/>
  <c r="H209" i="10" s="1"/>
  <c r="I209" i="10" s="1"/>
  <c r="J209" i="10" s="1"/>
  <c r="B193" i="11"/>
  <c r="E193" i="10"/>
  <c r="A193" i="10"/>
  <c r="L193" i="10"/>
  <c r="K193" i="10"/>
  <c r="O193" i="10" s="1"/>
  <c r="B177" i="11"/>
  <c r="E177" i="10"/>
  <c r="A177" i="10"/>
  <c r="L177" i="10"/>
  <c r="K177" i="10"/>
  <c r="H177" i="10" s="1"/>
  <c r="I177" i="10" s="1"/>
  <c r="J177" i="10" s="1"/>
  <c r="B161" i="11"/>
  <c r="E161" i="10"/>
  <c r="A161" i="10"/>
  <c r="L161" i="10"/>
  <c r="K161" i="10"/>
  <c r="B145" i="11"/>
  <c r="E145" i="10"/>
  <c r="A145" i="10"/>
  <c r="L145" i="10"/>
  <c r="K145" i="10"/>
  <c r="H145" i="10" s="1"/>
  <c r="I145" i="10" s="1"/>
  <c r="J145" i="10" s="1"/>
  <c r="B129" i="11"/>
  <c r="E129" i="10"/>
  <c r="A129" i="10"/>
  <c r="L129" i="10"/>
  <c r="K129" i="10"/>
  <c r="H129" i="10" s="1"/>
  <c r="I129" i="10" s="1"/>
  <c r="B113" i="11"/>
  <c r="E113" i="10"/>
  <c r="A113" i="10"/>
  <c r="L113" i="10"/>
  <c r="K113" i="10"/>
  <c r="B10" i="11"/>
  <c r="K10" i="10"/>
  <c r="O10" i="10" s="1"/>
  <c r="E10" i="10"/>
  <c r="A10" i="10"/>
  <c r="L10" i="10"/>
  <c r="B26" i="11"/>
  <c r="E26" i="10"/>
  <c r="A26" i="10"/>
  <c r="L26" i="10"/>
  <c r="K26" i="10"/>
  <c r="O26" i="10" s="1"/>
  <c r="B42" i="11"/>
  <c r="E42" i="10"/>
  <c r="A42" i="10"/>
  <c r="L42" i="10"/>
  <c r="K42" i="10"/>
  <c r="H42" i="10" s="1"/>
  <c r="I42" i="10" s="1"/>
  <c r="B58" i="11"/>
  <c r="E58" i="10"/>
  <c r="A58" i="10"/>
  <c r="L58" i="10"/>
  <c r="K58" i="10"/>
  <c r="H58" i="10" s="1"/>
  <c r="I58" i="10" s="1"/>
  <c r="J58" i="10" s="1"/>
  <c r="B74" i="11"/>
  <c r="E74" i="10"/>
  <c r="A74" i="10"/>
  <c r="L74" i="10"/>
  <c r="K74" i="10"/>
  <c r="O74" i="10" s="1"/>
  <c r="B90" i="11"/>
  <c r="E90" i="10"/>
  <c r="A90" i="10"/>
  <c r="L90" i="10"/>
  <c r="K90" i="10"/>
  <c r="H90" i="10" s="1"/>
  <c r="I90" i="10" s="1"/>
  <c r="B106" i="11"/>
  <c r="E106" i="10"/>
  <c r="A106" i="10"/>
  <c r="L106" i="10"/>
  <c r="K106" i="10"/>
  <c r="O106" i="10" s="1"/>
  <c r="B168" i="11"/>
  <c r="K168" i="10"/>
  <c r="O168" i="10" s="1"/>
  <c r="E168" i="10"/>
  <c r="A168" i="10"/>
  <c r="L168" i="10"/>
  <c r="H168" i="10"/>
  <c r="I168" i="10" s="1"/>
  <c r="B232" i="11"/>
  <c r="L232" i="10"/>
  <c r="O232" i="10"/>
  <c r="K232" i="10"/>
  <c r="H232" i="10" s="1"/>
  <c r="I232" i="10" s="1"/>
  <c r="J232" i="10" s="1"/>
  <c r="E232" i="10"/>
  <c r="A232" i="10"/>
  <c r="B296" i="11"/>
  <c r="L296" i="10"/>
  <c r="K296" i="10"/>
  <c r="H296" i="10" s="1"/>
  <c r="I296" i="10" s="1"/>
  <c r="E296" i="10"/>
  <c r="A296" i="10"/>
  <c r="B360" i="11"/>
  <c r="L360" i="10"/>
  <c r="K360" i="10"/>
  <c r="O360" i="10" s="1"/>
  <c r="E360" i="10"/>
  <c r="A360" i="10"/>
  <c r="B424" i="11"/>
  <c r="E424" i="10"/>
  <c r="A424" i="10"/>
  <c r="L424" i="10"/>
  <c r="K424" i="10"/>
  <c r="AF3" i="10"/>
  <c r="X3" i="10"/>
  <c r="Z3" i="10"/>
  <c r="Z8" i="10"/>
  <c r="AF8" i="10"/>
  <c r="X8" i="10"/>
  <c r="Z17" i="10"/>
  <c r="AF17" i="10"/>
  <c r="X17" i="10"/>
  <c r="Z6" i="10"/>
  <c r="AF6" i="10"/>
  <c r="X6" i="10"/>
  <c r="AF19" i="10"/>
  <c r="X19" i="10"/>
  <c r="Z19" i="10"/>
  <c r="B439" i="11"/>
  <c r="E439" i="10"/>
  <c r="A439" i="10"/>
  <c r="L439" i="10"/>
  <c r="K439" i="10"/>
  <c r="O439" i="10" s="1"/>
  <c r="B423" i="11"/>
  <c r="E423" i="10"/>
  <c r="A423" i="10"/>
  <c r="L423" i="10"/>
  <c r="K423" i="10"/>
  <c r="B407" i="11"/>
  <c r="E407" i="10"/>
  <c r="A407" i="10"/>
  <c r="L407" i="10"/>
  <c r="O407" i="10"/>
  <c r="K407" i="10"/>
  <c r="H407" i="10" s="1"/>
  <c r="B391" i="11"/>
  <c r="E391" i="10"/>
  <c r="A391" i="10"/>
  <c r="L391" i="10"/>
  <c r="K391" i="10"/>
  <c r="H391" i="10" s="1"/>
  <c r="I391" i="10" s="1"/>
  <c r="B375" i="11"/>
  <c r="E375" i="10"/>
  <c r="A375" i="10"/>
  <c r="L375" i="10"/>
  <c r="K375" i="10"/>
  <c r="O375" i="10" s="1"/>
  <c r="B359" i="11"/>
  <c r="E359" i="10"/>
  <c r="A359" i="10"/>
  <c r="L359" i="10"/>
  <c r="K359" i="10"/>
  <c r="H359" i="10" s="1"/>
  <c r="I359" i="10" s="1"/>
  <c r="B343" i="11"/>
  <c r="E343" i="10"/>
  <c r="A343" i="10"/>
  <c r="L343" i="10"/>
  <c r="K343" i="10"/>
  <c r="O343" i="10" s="1"/>
  <c r="B327" i="11"/>
  <c r="E327" i="10"/>
  <c r="A327" i="10"/>
  <c r="L327" i="10"/>
  <c r="K327" i="10"/>
  <c r="H327" i="10" s="1"/>
  <c r="I327" i="10" s="1"/>
  <c r="B311" i="11"/>
  <c r="E311" i="10"/>
  <c r="A311" i="10"/>
  <c r="L311" i="10"/>
  <c r="K311" i="10"/>
  <c r="O311" i="10" s="1"/>
  <c r="B295" i="11"/>
  <c r="E295" i="10"/>
  <c r="A295" i="10"/>
  <c r="L295" i="10"/>
  <c r="K295" i="10"/>
  <c r="H295" i="10" s="1"/>
  <c r="I295" i="10" s="1"/>
  <c r="B279" i="11"/>
  <c r="E279" i="10"/>
  <c r="A279" i="10"/>
  <c r="L279" i="10"/>
  <c r="K279" i="10"/>
  <c r="O279" i="10" s="1"/>
  <c r="B263" i="11"/>
  <c r="E263" i="10"/>
  <c r="A263" i="10"/>
  <c r="L263" i="10"/>
  <c r="K263" i="10"/>
  <c r="H263" i="10" s="1"/>
  <c r="I263" i="10" s="1"/>
  <c r="B247" i="11"/>
  <c r="E247" i="10"/>
  <c r="A247" i="10"/>
  <c r="L247" i="10"/>
  <c r="K247" i="10"/>
  <c r="O247" i="10" s="1"/>
  <c r="B231" i="11"/>
  <c r="E231" i="10"/>
  <c r="A231" i="10"/>
  <c r="L231" i="10"/>
  <c r="K231" i="10"/>
  <c r="H231" i="10" s="1"/>
  <c r="I231" i="10" s="1"/>
  <c r="B215" i="11"/>
  <c r="L215" i="10"/>
  <c r="K215" i="10"/>
  <c r="O215" i="10" s="1"/>
  <c r="E215" i="10"/>
  <c r="A215" i="10"/>
  <c r="B199" i="11"/>
  <c r="L199" i="10"/>
  <c r="K199" i="10"/>
  <c r="H199" i="10" s="1"/>
  <c r="I199" i="10" s="1"/>
  <c r="E199" i="10"/>
  <c r="A199" i="10"/>
  <c r="B183" i="11"/>
  <c r="L183" i="10"/>
  <c r="K183" i="10"/>
  <c r="E183" i="10"/>
  <c r="A183" i="10"/>
  <c r="B167" i="11"/>
  <c r="L167" i="10"/>
  <c r="K167" i="10"/>
  <c r="H167" i="10" s="1"/>
  <c r="I167" i="10" s="1"/>
  <c r="E167" i="10"/>
  <c r="A167" i="10"/>
  <c r="B151" i="11"/>
  <c r="L151" i="10"/>
  <c r="K151" i="10"/>
  <c r="O151" i="10" s="1"/>
  <c r="E151" i="10"/>
  <c r="A151" i="10"/>
  <c r="B135" i="11"/>
  <c r="L135" i="10"/>
  <c r="K135" i="10"/>
  <c r="H135" i="10" s="1"/>
  <c r="I135" i="10" s="1"/>
  <c r="E135" i="10"/>
  <c r="A135" i="10"/>
  <c r="B119" i="11"/>
  <c r="L119" i="10"/>
  <c r="K119" i="10"/>
  <c r="H119" i="10" s="1"/>
  <c r="I119" i="10" s="1"/>
  <c r="F119" i="10" s="1"/>
  <c r="E119" i="10"/>
  <c r="A119" i="10"/>
  <c r="B4" i="11"/>
  <c r="L4" i="10"/>
  <c r="E4" i="10"/>
  <c r="A4" i="10"/>
  <c r="K4" i="10"/>
  <c r="H4" i="10" s="1"/>
  <c r="I4" i="10" s="1"/>
  <c r="B20" i="11"/>
  <c r="E20" i="10"/>
  <c r="A20" i="10"/>
  <c r="L20" i="10"/>
  <c r="K20" i="10"/>
  <c r="O20" i="10" s="1"/>
  <c r="B36" i="11"/>
  <c r="L36" i="10"/>
  <c r="K36" i="10"/>
  <c r="H36" i="10" s="1"/>
  <c r="I36" i="10" s="1"/>
  <c r="E36" i="10"/>
  <c r="A36" i="10"/>
  <c r="B52" i="11"/>
  <c r="L52" i="10"/>
  <c r="K52" i="10"/>
  <c r="O52" i="10" s="1"/>
  <c r="E52" i="10"/>
  <c r="A52" i="10"/>
  <c r="B68" i="11"/>
  <c r="K68" i="10"/>
  <c r="H68" i="10" s="1"/>
  <c r="I68" i="10" s="1"/>
  <c r="F68" i="10" s="1"/>
  <c r="L68" i="10"/>
  <c r="E68" i="10"/>
  <c r="A68" i="10"/>
  <c r="B84" i="11"/>
  <c r="K84" i="10"/>
  <c r="O84" i="10" s="1"/>
  <c r="E84" i="10"/>
  <c r="A84" i="10"/>
  <c r="L84" i="10"/>
  <c r="H84" i="10"/>
  <c r="I84" i="10" s="1"/>
  <c r="B100" i="11"/>
  <c r="K100" i="10"/>
  <c r="O100" i="10" s="1"/>
  <c r="E100" i="10"/>
  <c r="A100" i="10"/>
  <c r="L100" i="10"/>
  <c r="B160" i="11"/>
  <c r="K160" i="10"/>
  <c r="O160" i="10" s="1"/>
  <c r="E160" i="10"/>
  <c r="A160" i="10"/>
  <c r="L160" i="10"/>
  <c r="B224" i="11"/>
  <c r="K224" i="10"/>
  <c r="O224" i="10" s="1"/>
  <c r="E224" i="10"/>
  <c r="A224" i="10"/>
  <c r="L224" i="10"/>
  <c r="H224" i="10"/>
  <c r="I224" i="10" s="1"/>
  <c r="B288" i="11"/>
  <c r="L288" i="10"/>
  <c r="K288" i="10"/>
  <c r="E288" i="10"/>
  <c r="A288" i="10"/>
  <c r="B352" i="11"/>
  <c r="L352" i="10"/>
  <c r="K352" i="10"/>
  <c r="H352" i="10" s="1"/>
  <c r="I352" i="10" s="1"/>
  <c r="E352" i="10"/>
  <c r="A352" i="10"/>
  <c r="B416" i="11"/>
  <c r="E416" i="10"/>
  <c r="A416" i="10"/>
  <c r="L416" i="10"/>
  <c r="K416" i="10"/>
  <c r="O416" i="10" s="1"/>
  <c r="B170" i="11"/>
  <c r="E170" i="10"/>
  <c r="A170" i="10"/>
  <c r="L170" i="10"/>
  <c r="K170" i="10"/>
  <c r="H170" i="10" s="1"/>
  <c r="I170" i="10" s="1"/>
  <c r="B234" i="11"/>
  <c r="E234" i="10"/>
  <c r="A234" i="10"/>
  <c r="K234" i="10"/>
  <c r="H234" i="10" s="1"/>
  <c r="I234" i="10" s="1"/>
  <c r="L234" i="10"/>
  <c r="B298" i="11"/>
  <c r="E298" i="10"/>
  <c r="A298" i="10"/>
  <c r="L298" i="10"/>
  <c r="K298" i="10"/>
  <c r="H298" i="10" s="1"/>
  <c r="I298" i="10" s="1"/>
  <c r="B362" i="11"/>
  <c r="E362" i="10"/>
  <c r="A362" i="10"/>
  <c r="L362" i="10"/>
  <c r="K362" i="10"/>
  <c r="O362" i="10" s="1"/>
  <c r="B426" i="11"/>
  <c r="K426" i="10"/>
  <c r="O426" i="10" s="1"/>
  <c r="E426" i="10"/>
  <c r="A426" i="10"/>
  <c r="L426" i="10"/>
  <c r="H426" i="10"/>
  <c r="B110" i="11"/>
  <c r="E110" i="10"/>
  <c r="A110" i="10"/>
  <c r="L110" i="10"/>
  <c r="K110" i="10"/>
  <c r="O110" i="10" s="1"/>
  <c r="B166" i="11"/>
  <c r="E166" i="10"/>
  <c r="A166" i="10"/>
  <c r="L166" i="10"/>
  <c r="K166" i="10"/>
  <c r="H166" i="10" s="1"/>
  <c r="I166" i="10" s="1"/>
  <c r="B230" i="11"/>
  <c r="E230" i="10"/>
  <c r="A230" i="10"/>
  <c r="K230" i="10"/>
  <c r="L230" i="10"/>
  <c r="B294" i="11"/>
  <c r="E294" i="10"/>
  <c r="A294" i="10"/>
  <c r="L294" i="10"/>
  <c r="K294" i="10"/>
  <c r="B358" i="11"/>
  <c r="E358" i="10"/>
  <c r="A358" i="10"/>
  <c r="L358" i="10"/>
  <c r="K358" i="10"/>
  <c r="H358" i="10" s="1"/>
  <c r="I358" i="10" s="1"/>
  <c r="B422" i="11"/>
  <c r="K422" i="10"/>
  <c r="O422" i="10" s="1"/>
  <c r="E422" i="10"/>
  <c r="A422" i="10"/>
  <c r="L422" i="10"/>
  <c r="H422" i="10"/>
  <c r="B445" i="11"/>
  <c r="L445" i="10"/>
  <c r="K445" i="10"/>
  <c r="H445" i="10" s="1"/>
  <c r="I445" i="10" s="1"/>
  <c r="F445" i="10" s="1"/>
  <c r="E445" i="10"/>
  <c r="A445" i="10"/>
  <c r="B429" i="11"/>
  <c r="L429" i="10"/>
  <c r="K429" i="10"/>
  <c r="H429" i="10" s="1"/>
  <c r="I429" i="10" s="1"/>
  <c r="E429" i="10"/>
  <c r="A429" i="10"/>
  <c r="B413" i="11"/>
  <c r="L413" i="10"/>
  <c r="K413" i="10"/>
  <c r="E413" i="10"/>
  <c r="A413" i="10"/>
  <c r="B397" i="11"/>
  <c r="L397" i="10"/>
  <c r="K397" i="10"/>
  <c r="H397" i="10" s="1"/>
  <c r="I397" i="10" s="1"/>
  <c r="E397" i="10"/>
  <c r="A397" i="10"/>
  <c r="B381" i="11"/>
  <c r="K381" i="10"/>
  <c r="O381" i="10" s="1"/>
  <c r="E381" i="10"/>
  <c r="A381" i="10"/>
  <c r="L381" i="10"/>
  <c r="B365" i="11"/>
  <c r="K365" i="10"/>
  <c r="O365" i="10" s="1"/>
  <c r="E365" i="10"/>
  <c r="A365" i="10"/>
  <c r="L365" i="10"/>
  <c r="B349" i="11"/>
  <c r="K349" i="10"/>
  <c r="O349" i="10" s="1"/>
  <c r="E349" i="10"/>
  <c r="A349" i="10"/>
  <c r="L349" i="10"/>
  <c r="H349" i="10"/>
  <c r="B333" i="11"/>
  <c r="K333" i="10"/>
  <c r="O333" i="10" s="1"/>
  <c r="E333" i="10"/>
  <c r="A333" i="10"/>
  <c r="L333" i="10"/>
  <c r="H333" i="10"/>
  <c r="I333" i="10" s="1"/>
  <c r="B317" i="11"/>
  <c r="K317" i="10"/>
  <c r="O317" i="10" s="1"/>
  <c r="E317" i="10"/>
  <c r="A317" i="10"/>
  <c r="L317" i="10"/>
  <c r="B301" i="11"/>
  <c r="K301" i="10"/>
  <c r="O301" i="10" s="1"/>
  <c r="E301" i="10"/>
  <c r="A301" i="10"/>
  <c r="L301" i="10"/>
  <c r="B285" i="11"/>
  <c r="K285" i="10"/>
  <c r="H285" i="10" s="1"/>
  <c r="I285" i="10" s="1"/>
  <c r="E285" i="10"/>
  <c r="A285" i="10"/>
  <c r="L285" i="10"/>
  <c r="B269" i="11"/>
  <c r="K269" i="10"/>
  <c r="O269" i="10" s="1"/>
  <c r="E269" i="10"/>
  <c r="A269" i="10"/>
  <c r="L269" i="10"/>
  <c r="H269" i="10"/>
  <c r="I269" i="10" s="1"/>
  <c r="B253" i="11"/>
  <c r="K253" i="10"/>
  <c r="O253" i="10" s="1"/>
  <c r="E253" i="10"/>
  <c r="A253" i="10"/>
  <c r="L253" i="10"/>
  <c r="H253" i="10"/>
  <c r="B237" i="11"/>
  <c r="K237" i="10"/>
  <c r="O237" i="10" s="1"/>
  <c r="E237" i="10"/>
  <c r="A237" i="10"/>
  <c r="L237" i="10"/>
  <c r="B221" i="11"/>
  <c r="E221" i="10"/>
  <c r="A221" i="10"/>
  <c r="L221" i="10"/>
  <c r="K221" i="10"/>
  <c r="H221" i="10" s="1"/>
  <c r="I221" i="10" s="1"/>
  <c r="B205" i="11"/>
  <c r="E205" i="10"/>
  <c r="A205" i="10"/>
  <c r="L205" i="10"/>
  <c r="K205" i="10"/>
  <c r="H205" i="10" s="1"/>
  <c r="I205" i="10" s="1"/>
  <c r="B189" i="11"/>
  <c r="E189" i="10"/>
  <c r="A189" i="10"/>
  <c r="L189" i="10"/>
  <c r="K189" i="10"/>
  <c r="O189" i="10" s="1"/>
  <c r="B173" i="11"/>
  <c r="E173" i="10"/>
  <c r="A173" i="10"/>
  <c r="L173" i="10"/>
  <c r="K173" i="10"/>
  <c r="B157" i="11"/>
  <c r="E157" i="10"/>
  <c r="A157" i="10"/>
  <c r="L157" i="10"/>
  <c r="K157" i="10"/>
  <c r="H157" i="10" s="1"/>
  <c r="B141" i="11"/>
  <c r="E141" i="10"/>
  <c r="A141" i="10"/>
  <c r="L141" i="10"/>
  <c r="K141" i="10"/>
  <c r="H141" i="10" s="1"/>
  <c r="I141" i="10" s="1"/>
  <c r="B125" i="11"/>
  <c r="E125" i="10"/>
  <c r="A125" i="10"/>
  <c r="L125" i="10"/>
  <c r="K125" i="10"/>
  <c r="H125" i="10" s="1"/>
  <c r="I125" i="10" s="1"/>
  <c r="B109" i="11"/>
  <c r="E109" i="10"/>
  <c r="A109" i="10"/>
  <c r="L109" i="10"/>
  <c r="K109" i="10"/>
  <c r="H109" i="10" s="1"/>
  <c r="I109" i="10" s="1"/>
  <c r="B14" i="11"/>
  <c r="K14" i="10"/>
  <c r="O14" i="10" s="1"/>
  <c r="E14" i="10"/>
  <c r="A14" i="10"/>
  <c r="L14" i="10"/>
  <c r="B30" i="11"/>
  <c r="L30" i="10"/>
  <c r="K30" i="10"/>
  <c r="H30" i="10" s="1"/>
  <c r="I30" i="10" s="1"/>
  <c r="E30" i="10"/>
  <c r="A30" i="10"/>
  <c r="B46" i="11"/>
  <c r="E46" i="10"/>
  <c r="A46" i="10"/>
  <c r="L46" i="10"/>
  <c r="K46" i="10"/>
  <c r="H46" i="10" s="1"/>
  <c r="I46" i="10" s="1"/>
  <c r="B62" i="11"/>
  <c r="E62" i="10"/>
  <c r="A62" i="10"/>
  <c r="L62" i="10"/>
  <c r="K62" i="10"/>
  <c r="H62" i="10" s="1"/>
  <c r="I62" i="10" s="1"/>
  <c r="B78" i="11"/>
  <c r="E78" i="10"/>
  <c r="A78" i="10"/>
  <c r="L78" i="10"/>
  <c r="K78" i="10"/>
  <c r="O78" i="10" s="1"/>
  <c r="B94" i="11"/>
  <c r="E94" i="10"/>
  <c r="A94" i="10"/>
  <c r="L94" i="10"/>
  <c r="K94" i="10"/>
  <c r="O94" i="10" s="1"/>
  <c r="B120" i="11"/>
  <c r="K120" i="10"/>
  <c r="O120" i="10" s="1"/>
  <c r="E120" i="10"/>
  <c r="A120" i="10"/>
  <c r="L120" i="10"/>
  <c r="B184" i="11"/>
  <c r="K184" i="10"/>
  <c r="O184" i="10" s="1"/>
  <c r="E184" i="10"/>
  <c r="A184" i="10"/>
  <c r="L184" i="10"/>
  <c r="H184" i="10"/>
  <c r="B248" i="11"/>
  <c r="L248" i="10"/>
  <c r="K248" i="10"/>
  <c r="O248" i="10" s="1"/>
  <c r="E248" i="10"/>
  <c r="A248" i="10"/>
  <c r="B312" i="11"/>
  <c r="L312" i="10"/>
  <c r="K312" i="10"/>
  <c r="H312" i="10" s="1"/>
  <c r="I312" i="10" s="1"/>
  <c r="E312" i="10"/>
  <c r="A312" i="10"/>
  <c r="B376" i="11"/>
  <c r="L376" i="10"/>
  <c r="K376" i="10"/>
  <c r="E376" i="10"/>
  <c r="A376" i="10"/>
  <c r="B440" i="11"/>
  <c r="E440" i="10"/>
  <c r="A440" i="10"/>
  <c r="L440" i="10"/>
  <c r="K440" i="10"/>
  <c r="H440" i="10" s="1"/>
  <c r="I440" i="10" s="1"/>
  <c r="G446" i="11"/>
  <c r="F446" i="11"/>
  <c r="E446" i="11" s="1"/>
  <c r="B162" i="11"/>
  <c r="E162" i="10"/>
  <c r="A162" i="10"/>
  <c r="L162" i="10"/>
  <c r="K162" i="10"/>
  <c r="H162" i="10" s="1"/>
  <c r="I162" i="10" s="1"/>
  <c r="B226" i="11"/>
  <c r="E226" i="10"/>
  <c r="A226" i="10"/>
  <c r="L226" i="10"/>
  <c r="K226" i="10"/>
  <c r="O226" i="10" s="1"/>
  <c r="B290" i="11"/>
  <c r="E290" i="10"/>
  <c r="A290" i="10"/>
  <c r="L290" i="10"/>
  <c r="K290" i="10"/>
  <c r="H290" i="10" s="1"/>
  <c r="I290" i="10" s="1"/>
  <c r="B354" i="11"/>
  <c r="E354" i="10"/>
  <c r="A354" i="10"/>
  <c r="L354" i="10"/>
  <c r="H354" i="10"/>
  <c r="K354" i="10"/>
  <c r="O354" i="10" s="1"/>
  <c r="B418" i="11"/>
  <c r="K418" i="10"/>
  <c r="O418" i="10" s="1"/>
  <c r="E418" i="10"/>
  <c r="A418" i="10"/>
  <c r="L418" i="10"/>
  <c r="B7" i="11"/>
  <c r="E7" i="10"/>
  <c r="A7" i="10"/>
  <c r="K7" i="10"/>
  <c r="O7" i="10" s="1"/>
  <c r="L7" i="10"/>
  <c r="B23" i="11"/>
  <c r="E23" i="10"/>
  <c r="A23" i="10"/>
  <c r="L23" i="10"/>
  <c r="K23" i="10"/>
  <c r="H23" i="10" s="1"/>
  <c r="I23" i="10" s="1"/>
  <c r="B39" i="11"/>
  <c r="E39" i="10"/>
  <c r="A39" i="10"/>
  <c r="L39" i="10"/>
  <c r="K39" i="10"/>
  <c r="O39" i="10" s="1"/>
  <c r="B55" i="11"/>
  <c r="E55" i="10"/>
  <c r="A55" i="10"/>
  <c r="L55" i="10"/>
  <c r="K55" i="10"/>
  <c r="H55" i="10" s="1"/>
  <c r="I55" i="10" s="1"/>
  <c r="B71" i="11"/>
  <c r="L71" i="10"/>
  <c r="K71" i="10"/>
  <c r="O71" i="10" s="1"/>
  <c r="E71" i="10"/>
  <c r="A71" i="10"/>
  <c r="B87" i="11"/>
  <c r="L87" i="10"/>
  <c r="K87" i="10"/>
  <c r="H87" i="10" s="1"/>
  <c r="I87" i="10" s="1"/>
  <c r="E87" i="10"/>
  <c r="A87" i="10"/>
  <c r="B103" i="11"/>
  <c r="L103" i="10"/>
  <c r="K103" i="10"/>
  <c r="H103" i="10" s="1"/>
  <c r="I103" i="10" s="1"/>
  <c r="F103" i="10" s="1"/>
  <c r="E103" i="10"/>
  <c r="A103" i="10"/>
  <c r="B156" i="11"/>
  <c r="K156" i="10"/>
  <c r="H156" i="10" s="1"/>
  <c r="I156" i="10" s="1"/>
  <c r="E156" i="10"/>
  <c r="A156" i="10"/>
  <c r="L156" i="10"/>
  <c r="B220" i="11"/>
  <c r="K220" i="10"/>
  <c r="O220" i="10" s="1"/>
  <c r="E220" i="10"/>
  <c r="A220" i="10"/>
  <c r="L220" i="10"/>
  <c r="B284" i="11"/>
  <c r="L284" i="10"/>
  <c r="K284" i="10"/>
  <c r="E284" i="10"/>
  <c r="A284" i="10"/>
  <c r="B348" i="11"/>
  <c r="L348" i="10"/>
  <c r="K348" i="10"/>
  <c r="H348" i="10" s="1"/>
  <c r="I348" i="10" s="1"/>
  <c r="F348" i="10" s="1"/>
  <c r="E348" i="10"/>
  <c r="A348" i="10"/>
  <c r="B412" i="11"/>
  <c r="E412" i="10"/>
  <c r="A412" i="10"/>
  <c r="L412" i="10"/>
  <c r="K412" i="10"/>
  <c r="H412" i="10" s="1"/>
  <c r="I412" i="10" s="1"/>
  <c r="B158" i="11"/>
  <c r="E158" i="10"/>
  <c r="A158" i="10"/>
  <c r="L158" i="10"/>
  <c r="K158" i="10"/>
  <c r="B222" i="11"/>
  <c r="E222" i="10"/>
  <c r="A222" i="10"/>
  <c r="L222" i="10"/>
  <c r="K222" i="10"/>
  <c r="H222" i="10" s="1"/>
  <c r="I222" i="10" s="1"/>
  <c r="B286" i="11"/>
  <c r="E286" i="10"/>
  <c r="A286" i="10"/>
  <c r="L286" i="10"/>
  <c r="K286" i="10"/>
  <c r="O286" i="10" s="1"/>
  <c r="B350" i="11"/>
  <c r="E350" i="10"/>
  <c r="A350" i="10"/>
  <c r="L350" i="10"/>
  <c r="K350" i="10"/>
  <c r="B414" i="11"/>
  <c r="K414" i="10"/>
  <c r="O414" i="10" s="1"/>
  <c r="E414" i="10"/>
  <c r="A414" i="10"/>
  <c r="L414" i="10"/>
  <c r="H414" i="10"/>
  <c r="B8" i="11"/>
  <c r="K8" i="10"/>
  <c r="O8" i="10" s="1"/>
  <c r="E8" i="10"/>
  <c r="A8" i="10"/>
  <c r="L8" i="10"/>
  <c r="B154" i="11"/>
  <c r="E154" i="10"/>
  <c r="A154" i="10"/>
  <c r="L154" i="10"/>
  <c r="K154" i="10"/>
  <c r="O154" i="10" s="1"/>
  <c r="B218" i="11"/>
  <c r="E218" i="10"/>
  <c r="A218" i="10"/>
  <c r="L218" i="10"/>
  <c r="K218" i="10"/>
  <c r="H218" i="10" s="1"/>
  <c r="I218" i="10" s="1"/>
  <c r="B282" i="11"/>
  <c r="E282" i="10"/>
  <c r="A282" i="10"/>
  <c r="L282" i="10"/>
  <c r="K282" i="10"/>
  <c r="H282" i="10" s="1"/>
  <c r="B346" i="11"/>
  <c r="E346" i="10"/>
  <c r="A346" i="10"/>
  <c r="L346" i="10"/>
  <c r="K346" i="10"/>
  <c r="H346" i="10" s="1"/>
  <c r="I346" i="10" s="1"/>
  <c r="B410" i="11"/>
  <c r="K410" i="10"/>
  <c r="O410" i="10" s="1"/>
  <c r="E410" i="10"/>
  <c r="A410" i="10"/>
  <c r="L410" i="10"/>
  <c r="B150" i="11"/>
  <c r="E150" i="10"/>
  <c r="A150" i="10"/>
  <c r="L150" i="10"/>
  <c r="K150" i="10"/>
  <c r="H150" i="10" s="1"/>
  <c r="I150" i="10" s="1"/>
  <c r="B214" i="11"/>
  <c r="E214" i="10"/>
  <c r="A214" i="10"/>
  <c r="L214" i="10"/>
  <c r="K214" i="10"/>
  <c r="O214" i="10" s="1"/>
  <c r="B278" i="11"/>
  <c r="E278" i="10"/>
  <c r="A278" i="10"/>
  <c r="L278" i="10"/>
  <c r="K278" i="10"/>
  <c r="H278" i="10" s="1"/>
  <c r="I278" i="10" s="1"/>
  <c r="B342" i="11"/>
  <c r="E342" i="10"/>
  <c r="A342" i="10"/>
  <c r="L342" i="10"/>
  <c r="K342" i="10"/>
  <c r="O342" i="10" s="1"/>
  <c r="B406" i="11"/>
  <c r="K406" i="10"/>
  <c r="O406" i="10" s="1"/>
  <c r="E406" i="10"/>
  <c r="A406" i="10"/>
  <c r="L406" i="10"/>
  <c r="AF15" i="10"/>
  <c r="X15" i="10"/>
  <c r="Z15" i="10"/>
  <c r="Z9" i="10"/>
  <c r="AF9" i="10"/>
  <c r="Z20" i="10"/>
  <c r="AF20" i="10"/>
  <c r="X20" i="10"/>
  <c r="AF21" i="10"/>
  <c r="X21" i="10"/>
  <c r="Z21" i="10"/>
  <c r="B146" i="11"/>
  <c r="E146" i="10"/>
  <c r="A146" i="10"/>
  <c r="L146" i="10"/>
  <c r="K146" i="10"/>
  <c r="O146" i="10" s="1"/>
  <c r="B210" i="11"/>
  <c r="E210" i="10"/>
  <c r="A210" i="10"/>
  <c r="L210" i="10"/>
  <c r="K210" i="10"/>
  <c r="H210" i="10" s="1"/>
  <c r="I210" i="10" s="1"/>
  <c r="B274" i="11"/>
  <c r="E274" i="10"/>
  <c r="A274" i="10"/>
  <c r="L274" i="10"/>
  <c r="K274" i="10"/>
  <c r="H274" i="10" s="1"/>
  <c r="I274" i="10" s="1"/>
  <c r="B338" i="11"/>
  <c r="E338" i="10"/>
  <c r="A338" i="10"/>
  <c r="L338" i="10"/>
  <c r="K338" i="10"/>
  <c r="O338" i="10" s="1"/>
  <c r="B402" i="11"/>
  <c r="K402" i="10"/>
  <c r="O402" i="10" s="1"/>
  <c r="E402" i="10"/>
  <c r="A402" i="10"/>
  <c r="L402" i="10"/>
  <c r="B11" i="11"/>
  <c r="E11" i="10"/>
  <c r="A11" i="10"/>
  <c r="L11" i="10"/>
  <c r="K11" i="10"/>
  <c r="H11" i="10" s="1"/>
  <c r="I11" i="10" s="1"/>
  <c r="B27" i="11"/>
  <c r="L27" i="10"/>
  <c r="K27" i="10"/>
  <c r="H27" i="10" s="1"/>
  <c r="I27" i="10" s="1"/>
  <c r="E27" i="10"/>
  <c r="A27" i="10"/>
  <c r="B43" i="11"/>
  <c r="E43" i="10"/>
  <c r="A43" i="10"/>
  <c r="L43" i="10"/>
  <c r="K43" i="10"/>
  <c r="H43" i="10" s="1"/>
  <c r="I43" i="10" s="1"/>
  <c r="B59" i="11"/>
  <c r="E59" i="10"/>
  <c r="A59" i="10"/>
  <c r="L59" i="10"/>
  <c r="K59" i="10"/>
  <c r="H59" i="10" s="1"/>
  <c r="I59" i="10" s="1"/>
  <c r="B75" i="11"/>
  <c r="L75" i="10"/>
  <c r="K75" i="10"/>
  <c r="O75" i="10" s="1"/>
  <c r="E75" i="10"/>
  <c r="A75" i="10"/>
  <c r="B91" i="11"/>
  <c r="L91" i="10"/>
  <c r="K91" i="10"/>
  <c r="H91" i="10" s="1"/>
  <c r="I91" i="10" s="1"/>
  <c r="E91" i="10"/>
  <c r="A91" i="10"/>
  <c r="B140" i="11"/>
  <c r="K140" i="10"/>
  <c r="O140" i="10" s="1"/>
  <c r="E140" i="10"/>
  <c r="A140" i="10"/>
  <c r="L140" i="10"/>
  <c r="B204" i="11"/>
  <c r="K204" i="10"/>
  <c r="O204" i="10" s="1"/>
  <c r="E204" i="10"/>
  <c r="A204" i="10"/>
  <c r="L204" i="10"/>
  <c r="B268" i="11"/>
  <c r="L268" i="10"/>
  <c r="K268" i="10"/>
  <c r="O268" i="10" s="1"/>
  <c r="E268" i="10"/>
  <c r="A268" i="10"/>
  <c r="B332" i="11"/>
  <c r="L332" i="10"/>
  <c r="K332" i="10"/>
  <c r="O332" i="10" s="1"/>
  <c r="E332" i="10"/>
  <c r="A332" i="10"/>
  <c r="B396" i="11"/>
  <c r="E396" i="10"/>
  <c r="A396" i="10"/>
  <c r="L396" i="10"/>
  <c r="K396" i="10"/>
  <c r="H396" i="10" s="1"/>
  <c r="I396" i="10" s="1"/>
  <c r="B174" i="11"/>
  <c r="E174" i="10"/>
  <c r="A174" i="10"/>
  <c r="L174" i="10"/>
  <c r="K174" i="10"/>
  <c r="H174" i="10" s="1"/>
  <c r="B238" i="11"/>
  <c r="E238" i="10"/>
  <c r="A238" i="10"/>
  <c r="L238" i="10"/>
  <c r="K238" i="10"/>
  <c r="O238" i="10" s="1"/>
  <c r="B302" i="11"/>
  <c r="E302" i="10"/>
  <c r="A302" i="10"/>
  <c r="L302" i="10"/>
  <c r="K302" i="10"/>
  <c r="O302" i="10" s="1"/>
  <c r="B366" i="11"/>
  <c r="E366" i="10"/>
  <c r="A366" i="10"/>
  <c r="L366" i="10"/>
  <c r="K366" i="10"/>
  <c r="O366" i="10" s="1"/>
  <c r="B430" i="11"/>
  <c r="K430" i="10"/>
  <c r="O430" i="10" s="1"/>
  <c r="E430" i="10"/>
  <c r="A430" i="10"/>
  <c r="L430" i="10"/>
  <c r="B5" i="11"/>
  <c r="L5" i="10"/>
  <c r="K5" i="10"/>
  <c r="H5" i="10" s="1"/>
  <c r="I5" i="10" s="1"/>
  <c r="F5" i="10" s="1"/>
  <c r="A5" i="10"/>
  <c r="E5" i="10"/>
  <c r="B21" i="11"/>
  <c r="K21" i="10"/>
  <c r="O21" i="10" s="1"/>
  <c r="E21" i="10"/>
  <c r="A21" i="10"/>
  <c r="L21" i="10"/>
  <c r="B37" i="11"/>
  <c r="K37" i="10"/>
  <c r="O37" i="10" s="1"/>
  <c r="E37" i="10"/>
  <c r="A37" i="10"/>
  <c r="L37" i="10"/>
  <c r="B53" i="11"/>
  <c r="K53" i="10"/>
  <c r="O53" i="10" s="1"/>
  <c r="E53" i="10"/>
  <c r="A53" i="10"/>
  <c r="L53" i="10"/>
  <c r="B69" i="11"/>
  <c r="E69" i="10"/>
  <c r="A69" i="10"/>
  <c r="K69" i="10"/>
  <c r="O69" i="10" s="1"/>
  <c r="L69" i="10"/>
  <c r="B85" i="11"/>
  <c r="E85" i="10"/>
  <c r="A85" i="10"/>
  <c r="L85" i="10"/>
  <c r="K85" i="10"/>
  <c r="O85" i="10" s="1"/>
  <c r="B101" i="11"/>
  <c r="E101" i="10"/>
  <c r="A101" i="10"/>
  <c r="L101" i="10"/>
  <c r="K101" i="10"/>
  <c r="O101" i="10" s="1"/>
  <c r="B132" i="11"/>
  <c r="K132" i="10"/>
  <c r="O132" i="10" s="1"/>
  <c r="E132" i="10"/>
  <c r="A132" i="10"/>
  <c r="L132" i="10"/>
  <c r="B196" i="11"/>
  <c r="K196" i="10"/>
  <c r="O196" i="10" s="1"/>
  <c r="E196" i="10"/>
  <c r="A196" i="10"/>
  <c r="L196" i="10"/>
  <c r="B260" i="11"/>
  <c r="L260" i="10"/>
  <c r="K260" i="10"/>
  <c r="O260" i="10" s="1"/>
  <c r="E260" i="10"/>
  <c r="A260" i="10"/>
  <c r="B324" i="11"/>
  <c r="L324" i="10"/>
  <c r="K324" i="10"/>
  <c r="O324" i="10" s="1"/>
  <c r="E324" i="10"/>
  <c r="A324" i="10"/>
  <c r="B388" i="11"/>
  <c r="E388" i="10"/>
  <c r="A388" i="10"/>
  <c r="L388" i="10"/>
  <c r="K388" i="10"/>
  <c r="O388" i="10" s="1"/>
  <c r="L3" i="23"/>
  <c r="AA27" i="22"/>
  <c r="AD27" i="22"/>
  <c r="AC27" i="22"/>
  <c r="F304" i="22" l="1"/>
  <c r="AE18" i="22"/>
  <c r="H419" i="23"/>
  <c r="J339" i="22"/>
  <c r="P339" i="22" s="1"/>
  <c r="M339" i="22"/>
  <c r="N339" i="22" s="1"/>
  <c r="J32" i="22"/>
  <c r="P32" i="22" s="1"/>
  <c r="H23" i="23"/>
  <c r="J23" i="23" s="1"/>
  <c r="I163" i="23"/>
  <c r="F126" i="22"/>
  <c r="G126" i="22" s="1"/>
  <c r="R126" i="22" s="1"/>
  <c r="J424" i="22"/>
  <c r="P424" i="22" s="1"/>
  <c r="F324" i="22"/>
  <c r="G324" i="22" s="1"/>
  <c r="R324" i="22" s="1"/>
  <c r="J52" i="22"/>
  <c r="P52" i="22" s="1"/>
  <c r="F26" i="22"/>
  <c r="G26" i="22" s="1"/>
  <c r="R26" i="22" s="1"/>
  <c r="F370" i="22"/>
  <c r="G370" i="22" s="1"/>
  <c r="R370" i="22" s="1"/>
  <c r="J338" i="22"/>
  <c r="P338" i="22" s="1"/>
  <c r="F171" i="22"/>
  <c r="G171" i="22" s="1"/>
  <c r="R171" i="22" s="1"/>
  <c r="F388" i="22"/>
  <c r="G388" i="22" s="1"/>
  <c r="R388" i="22" s="1"/>
  <c r="J313" i="22"/>
  <c r="P313" i="22" s="1"/>
  <c r="F313" i="22"/>
  <c r="G313" i="22" s="1"/>
  <c r="R313" i="22" s="1"/>
  <c r="F163" i="22"/>
  <c r="J163" i="22"/>
  <c r="P163" i="22" s="1"/>
  <c r="P148" i="22"/>
  <c r="F16" i="22"/>
  <c r="G16" i="22" s="1"/>
  <c r="R16" i="22" s="1"/>
  <c r="J369" i="22"/>
  <c r="P369" i="22" s="1"/>
  <c r="F369" i="22"/>
  <c r="G369" i="22" s="1"/>
  <c r="R369" i="22" s="1"/>
  <c r="F390" i="22"/>
  <c r="G390" i="22" s="1"/>
  <c r="R390" i="22" s="1"/>
  <c r="J23" i="22"/>
  <c r="P23" i="22" s="1"/>
  <c r="F23" i="22"/>
  <c r="G23" i="22" s="1"/>
  <c r="R23" i="22" s="1"/>
  <c r="F419" i="22"/>
  <c r="J419" i="22"/>
  <c r="P419" i="22" s="1"/>
  <c r="O391" i="10"/>
  <c r="H408" i="10"/>
  <c r="O330" i="10"/>
  <c r="AF18" i="10"/>
  <c r="O419" i="10"/>
  <c r="H203" i="10"/>
  <c r="I203" i="10" s="1"/>
  <c r="J203" i="10" s="1"/>
  <c r="H382" i="10"/>
  <c r="I382" i="10" s="1"/>
  <c r="F382" i="10" s="1"/>
  <c r="O261" i="10"/>
  <c r="H207" i="10"/>
  <c r="I207" i="10" s="1"/>
  <c r="J207" i="10" s="1"/>
  <c r="H441" i="10"/>
  <c r="I441" i="10" s="1"/>
  <c r="F441" i="10" s="1"/>
  <c r="O436" i="10"/>
  <c r="O372" i="10"/>
  <c r="F420" i="22"/>
  <c r="G420" i="22" s="1"/>
  <c r="R420" i="22" s="1"/>
  <c r="X16" i="10"/>
  <c r="AD16" i="10" s="1"/>
  <c r="AC16" i="10" s="1"/>
  <c r="Z13" i="10"/>
  <c r="Z2" i="10"/>
  <c r="X10" i="10"/>
  <c r="Z14" i="10"/>
  <c r="X14" i="10"/>
  <c r="Z10" i="10"/>
  <c r="X13" i="10"/>
  <c r="P402" i="22"/>
  <c r="P226" i="22"/>
  <c r="P182" i="22"/>
  <c r="F348" i="22"/>
  <c r="G348" i="22" s="1"/>
  <c r="R348" i="22" s="1"/>
  <c r="M121" i="22"/>
  <c r="N121" i="22" s="1"/>
  <c r="P372" i="22"/>
  <c r="F318" i="22"/>
  <c r="G318" i="22" s="1"/>
  <c r="R318" i="22" s="1"/>
  <c r="F48" i="22"/>
  <c r="G48" i="22" s="1"/>
  <c r="R48" i="22" s="1"/>
  <c r="P446" i="22"/>
  <c r="P328" i="22"/>
  <c r="P86" i="22"/>
  <c r="M41" i="22"/>
  <c r="N41" i="22" s="1"/>
  <c r="P340" i="22"/>
  <c r="P364" i="22"/>
  <c r="I46" i="23"/>
  <c r="M281" i="22"/>
  <c r="N281" i="22" s="1"/>
  <c r="P124" i="22"/>
  <c r="M219" i="22"/>
  <c r="N219" i="22" s="1"/>
  <c r="P432" i="22"/>
  <c r="P426" i="22"/>
  <c r="P30" i="22"/>
  <c r="P74" i="22"/>
  <c r="P418" i="22"/>
  <c r="F242" i="22"/>
  <c r="G242" i="22" s="1"/>
  <c r="R242" i="22" s="1"/>
  <c r="P36" i="22"/>
  <c r="P406" i="22"/>
  <c r="M393" i="22"/>
  <c r="N393" i="22" s="1"/>
  <c r="F442" i="22"/>
  <c r="G442" i="22" s="1"/>
  <c r="R442" i="22" s="1"/>
  <c r="P18" i="22"/>
  <c r="P202" i="22"/>
  <c r="J400" i="22"/>
  <c r="P400" i="22" s="1"/>
  <c r="J428" i="22"/>
  <c r="P428" i="22" s="1"/>
  <c r="P332" i="22"/>
  <c r="J28" i="22"/>
  <c r="P28" i="22" s="1"/>
  <c r="P296" i="22"/>
  <c r="P62" i="22"/>
  <c r="P22" i="22"/>
  <c r="P396" i="22"/>
  <c r="I284" i="23"/>
  <c r="I100" i="23"/>
  <c r="M441" i="22"/>
  <c r="N441" i="22" s="1"/>
  <c r="I236" i="23"/>
  <c r="P128" i="22"/>
  <c r="P72" i="22"/>
  <c r="P98" i="22"/>
  <c r="M381" i="22"/>
  <c r="N381" i="22" s="1"/>
  <c r="P34" i="22"/>
  <c r="I368" i="23"/>
  <c r="P230" i="22"/>
  <c r="P334" i="22"/>
  <c r="M33" i="22"/>
  <c r="N33" i="22" s="1"/>
  <c r="P106" i="22"/>
  <c r="P78" i="22"/>
  <c r="P66" i="22"/>
  <c r="M136" i="22"/>
  <c r="N136" i="22" s="1"/>
  <c r="P348" i="22"/>
  <c r="P40" i="22"/>
  <c r="J236" i="22"/>
  <c r="P236" i="22" s="1"/>
  <c r="J298" i="22"/>
  <c r="P298" i="22" s="1"/>
  <c r="F30" i="22"/>
  <c r="G30" i="22" s="1"/>
  <c r="R30" i="22" s="1"/>
  <c r="P212" i="22"/>
  <c r="P344" i="22"/>
  <c r="I2" i="23"/>
  <c r="M43" i="22"/>
  <c r="N43" i="22" s="1"/>
  <c r="P250" i="22"/>
  <c r="J342" i="22"/>
  <c r="P342" i="22" s="1"/>
  <c r="P222" i="22"/>
  <c r="M193" i="22"/>
  <c r="N193" i="22" s="1"/>
  <c r="P404" i="22"/>
  <c r="M333" i="22"/>
  <c r="N333" i="22" s="1"/>
  <c r="M79" i="22"/>
  <c r="N79" i="22" s="1"/>
  <c r="M335" i="22"/>
  <c r="N335" i="22" s="1"/>
  <c r="M49" i="22"/>
  <c r="N49" i="22" s="1"/>
  <c r="P368" i="22"/>
  <c r="J262" i="22"/>
  <c r="P262" i="22" s="1"/>
  <c r="P24" i="22"/>
  <c r="I259" i="23"/>
  <c r="R332" i="22"/>
  <c r="M332" i="22"/>
  <c r="N332" i="22" s="1"/>
  <c r="F38" i="22"/>
  <c r="G38" i="22" s="1"/>
  <c r="R38" i="22" s="1"/>
  <c r="F394" i="22"/>
  <c r="G394" i="22" s="1"/>
  <c r="R394" i="22" s="1"/>
  <c r="P354" i="22"/>
  <c r="H210" i="23"/>
  <c r="M67" i="22"/>
  <c r="N67" i="22" s="1"/>
  <c r="I356" i="23"/>
  <c r="H85" i="23"/>
  <c r="J85" i="23" s="1"/>
  <c r="M237" i="22"/>
  <c r="N237" i="22" s="1"/>
  <c r="J42" i="22"/>
  <c r="P42" i="22" s="1"/>
  <c r="H43" i="23"/>
  <c r="J43" i="23" s="1"/>
  <c r="M429" i="22"/>
  <c r="N429" i="22" s="1"/>
  <c r="P152" i="22"/>
  <c r="M157" i="22"/>
  <c r="N157" i="22" s="1"/>
  <c r="F108" i="22"/>
  <c r="G108" i="22" s="1"/>
  <c r="R108" i="22" s="1"/>
  <c r="J10" i="22"/>
  <c r="P10" i="22" s="1"/>
  <c r="M406" i="22"/>
  <c r="N406" i="22" s="1"/>
  <c r="F200" i="22"/>
  <c r="G200" i="22" s="1"/>
  <c r="R200" i="22" s="1"/>
  <c r="P360" i="22"/>
  <c r="M15" i="22"/>
  <c r="N15" i="22" s="1"/>
  <c r="P158" i="22"/>
  <c r="P168" i="22"/>
  <c r="M266" i="22"/>
  <c r="N266" i="22" s="1"/>
  <c r="I339" i="23"/>
  <c r="F336" i="22"/>
  <c r="G336" i="22" s="1"/>
  <c r="R336" i="22" s="1"/>
  <c r="P350" i="22"/>
  <c r="P136" i="22"/>
  <c r="M131" i="22"/>
  <c r="N131" i="22" s="1"/>
  <c r="M445" i="22"/>
  <c r="N445" i="22" s="1"/>
  <c r="M137" i="22"/>
  <c r="N137" i="22" s="1"/>
  <c r="J220" i="22"/>
  <c r="P220" i="22" s="1"/>
  <c r="M262" i="22"/>
  <c r="N262" i="22" s="1"/>
  <c r="P394" i="22"/>
  <c r="M57" i="22"/>
  <c r="N57" i="22" s="1"/>
  <c r="I310" i="23"/>
  <c r="H310" i="23"/>
  <c r="H180" i="23"/>
  <c r="I180" i="23"/>
  <c r="I75" i="23"/>
  <c r="H75" i="23"/>
  <c r="J75" i="23" s="1"/>
  <c r="I142" i="23"/>
  <c r="H142" i="23"/>
  <c r="M321" i="22"/>
  <c r="N321" i="22" s="1"/>
  <c r="M42" i="22"/>
  <c r="N42" i="22" s="1"/>
  <c r="F75" i="22"/>
  <c r="J75" i="22"/>
  <c r="P75" i="22" s="1"/>
  <c r="P238" i="22"/>
  <c r="I25" i="23"/>
  <c r="J116" i="22"/>
  <c r="P116" i="22" s="1"/>
  <c r="I211" i="23"/>
  <c r="H211" i="23"/>
  <c r="I129" i="23"/>
  <c r="H129" i="23"/>
  <c r="J5" i="22"/>
  <c r="P5" i="22" s="1"/>
  <c r="F5" i="22"/>
  <c r="G5" i="22" s="1"/>
  <c r="R5" i="22" s="1"/>
  <c r="I171" i="23"/>
  <c r="H171" i="23"/>
  <c r="P172" i="22"/>
  <c r="P58" i="22"/>
  <c r="I40" i="23"/>
  <c r="P414" i="22"/>
  <c r="J412" i="22"/>
  <c r="P412" i="22" s="1"/>
  <c r="J302" i="22"/>
  <c r="P302" i="22" s="1"/>
  <c r="F398" i="22"/>
  <c r="G398" i="22" s="1"/>
  <c r="M362" i="22"/>
  <c r="N362" i="22" s="1"/>
  <c r="P180" i="22"/>
  <c r="F85" i="22"/>
  <c r="J85" i="22"/>
  <c r="P85" i="22" s="1"/>
  <c r="M7" i="22"/>
  <c r="N7" i="22" s="1"/>
  <c r="H37" i="23"/>
  <c r="J37" i="23" s="1"/>
  <c r="I223" i="23"/>
  <c r="M213" i="22"/>
  <c r="N213" i="22" s="1"/>
  <c r="G71" i="22"/>
  <c r="R71" i="22" s="1"/>
  <c r="I55" i="23"/>
  <c r="H55" i="23"/>
  <c r="J55" i="23" s="1"/>
  <c r="H272" i="23"/>
  <c r="P170" i="22"/>
  <c r="P46" i="22"/>
  <c r="F352" i="22"/>
  <c r="G352" i="22" s="1"/>
  <c r="J276" i="22"/>
  <c r="P276" i="22" s="1"/>
  <c r="P380" i="22"/>
  <c r="F448" i="22"/>
  <c r="G448" i="22" s="1"/>
  <c r="R448" i="22" s="1"/>
  <c r="J358" i="22"/>
  <c r="P358" i="22" s="1"/>
  <c r="P366" i="22"/>
  <c r="P96" i="22"/>
  <c r="G223" i="22"/>
  <c r="R223" i="22" s="1"/>
  <c r="H387" i="23"/>
  <c r="M267" i="22"/>
  <c r="N267" i="22" s="1"/>
  <c r="P6" i="22"/>
  <c r="J326" i="22"/>
  <c r="P326" i="22" s="1"/>
  <c r="I326" i="23"/>
  <c r="P192" i="22"/>
  <c r="G387" i="22"/>
  <c r="R387" i="22" s="1"/>
  <c r="F37" i="22"/>
  <c r="J37" i="22"/>
  <c r="P37" i="22" s="1"/>
  <c r="I90" i="23"/>
  <c r="M13" i="22"/>
  <c r="N13" i="22" s="1"/>
  <c r="F40" i="22"/>
  <c r="G40" i="22" s="1"/>
  <c r="R40" i="22" s="1"/>
  <c r="M129" i="22"/>
  <c r="N129" i="22" s="1"/>
  <c r="P88" i="22"/>
  <c r="P318" i="22"/>
  <c r="I7" i="23"/>
  <c r="H7" i="23"/>
  <c r="J7" i="23" s="1"/>
  <c r="J259" i="22"/>
  <c r="P259" i="22" s="1"/>
  <c r="F259" i="22"/>
  <c r="G55" i="22"/>
  <c r="R55" i="22" s="1"/>
  <c r="M296" i="22"/>
  <c r="N296" i="22" s="1"/>
  <c r="P144" i="22"/>
  <c r="M424" i="22"/>
  <c r="N424" i="22" s="1"/>
  <c r="J232" i="22"/>
  <c r="P232" i="22" s="1"/>
  <c r="P7" i="22"/>
  <c r="P129" i="22"/>
  <c r="F14" i="22"/>
  <c r="J14" i="22"/>
  <c r="P14" i="22" s="1"/>
  <c r="J211" i="22"/>
  <c r="P211" i="22" s="1"/>
  <c r="F211" i="22"/>
  <c r="M154" i="22"/>
  <c r="N154" i="22" s="1"/>
  <c r="T5" i="22"/>
  <c r="I174" i="23"/>
  <c r="H174" i="23"/>
  <c r="H296" i="23"/>
  <c r="I296" i="23"/>
  <c r="I254" i="23"/>
  <c r="H254" i="23"/>
  <c r="I148" i="23"/>
  <c r="H148" i="23"/>
  <c r="J206" i="22"/>
  <c r="P206" i="22" s="1"/>
  <c r="J280" i="22"/>
  <c r="P280" i="22" s="1"/>
  <c r="F280" i="22"/>
  <c r="G280" i="22" s="1"/>
  <c r="I200" i="23"/>
  <c r="H200" i="23"/>
  <c r="I374" i="23"/>
  <c r="H374" i="23"/>
  <c r="R417" i="22"/>
  <c r="M417" i="22"/>
  <c r="N417" i="22" s="1"/>
  <c r="I84" i="23"/>
  <c r="H84" i="23"/>
  <c r="J84" i="23" s="1"/>
  <c r="G385" i="22"/>
  <c r="R385" i="22" s="1"/>
  <c r="F312" i="22"/>
  <c r="G312" i="22" s="1"/>
  <c r="R312" i="22" s="1"/>
  <c r="J312" i="22"/>
  <c r="P312" i="22" s="1"/>
  <c r="I308" i="23"/>
  <c r="H308" i="23"/>
  <c r="I286" i="23"/>
  <c r="H286" i="23"/>
  <c r="R447" i="22"/>
  <c r="M447" i="22"/>
  <c r="N447" i="22" s="1"/>
  <c r="R357" i="22"/>
  <c r="M357" i="22"/>
  <c r="N357" i="22" s="1"/>
  <c r="I270" i="23"/>
  <c r="H270" i="23"/>
  <c r="H18" i="23"/>
  <c r="J18" i="23" s="1"/>
  <c r="I18" i="23"/>
  <c r="I86" i="23"/>
  <c r="H86" i="23"/>
  <c r="J86" i="23" s="1"/>
  <c r="R297" i="22"/>
  <c r="M297" i="22"/>
  <c r="N297" i="22" s="1"/>
  <c r="R349" i="22"/>
  <c r="M349" i="22"/>
  <c r="N349" i="22" s="1"/>
  <c r="H396" i="23"/>
  <c r="I396" i="23"/>
  <c r="R399" i="22"/>
  <c r="M399" i="22"/>
  <c r="N399" i="22" s="1"/>
  <c r="H444" i="23"/>
  <c r="I444" i="23"/>
  <c r="I204" i="23"/>
  <c r="H204" i="23"/>
  <c r="H388" i="23"/>
  <c r="I388" i="23"/>
  <c r="H192" i="23"/>
  <c r="I192" i="23"/>
  <c r="I382" i="23"/>
  <c r="H382" i="23"/>
  <c r="J54" i="22"/>
  <c r="P54" i="22" s="1"/>
  <c r="F54" i="22"/>
  <c r="G54" i="22" s="1"/>
  <c r="R54" i="22" s="1"/>
  <c r="I416" i="23"/>
  <c r="H416" i="23"/>
  <c r="I182" i="23"/>
  <c r="H182" i="23"/>
  <c r="M253" i="22"/>
  <c r="N253" i="22" s="1"/>
  <c r="H136" i="23"/>
  <c r="I260" i="23"/>
  <c r="H260" i="23"/>
  <c r="H132" i="23"/>
  <c r="I132" i="23"/>
  <c r="R284" i="22"/>
  <c r="M284" i="22"/>
  <c r="N284" i="22" s="1"/>
  <c r="R360" i="22"/>
  <c r="M360" i="22"/>
  <c r="N360" i="22" s="1"/>
  <c r="I300" i="23"/>
  <c r="H300" i="23"/>
  <c r="R431" i="22"/>
  <c r="M431" i="22"/>
  <c r="N431" i="22" s="1"/>
  <c r="R197" i="22"/>
  <c r="M197" i="22"/>
  <c r="N197" i="22" s="1"/>
  <c r="H108" i="23"/>
  <c r="I108" i="23"/>
  <c r="H124" i="23"/>
  <c r="I124" i="23"/>
  <c r="H448" i="23"/>
  <c r="I448" i="23"/>
  <c r="R288" i="22"/>
  <c r="M288" i="22"/>
  <c r="N288" i="22" s="1"/>
  <c r="M173" i="22"/>
  <c r="N173" i="22" s="1"/>
  <c r="J50" i="22"/>
  <c r="P50" i="22" s="1"/>
  <c r="H72" i="23"/>
  <c r="F140" i="22"/>
  <c r="G140" i="22" s="1"/>
  <c r="R140" i="22" s="1"/>
  <c r="P410" i="22"/>
  <c r="M287" i="22"/>
  <c r="N287" i="22" s="1"/>
  <c r="H244" i="23"/>
  <c r="H170" i="23"/>
  <c r="M373" i="22"/>
  <c r="N373" i="22" s="1"/>
  <c r="M225" i="22"/>
  <c r="N225" i="22" s="1"/>
  <c r="J246" i="22"/>
  <c r="P246" i="22" s="1"/>
  <c r="I70" i="23"/>
  <c r="H24" i="23"/>
  <c r="J24" i="23" s="1"/>
  <c r="M351" i="22"/>
  <c r="N351" i="22" s="1"/>
  <c r="P114" i="22"/>
  <c r="M158" i="22"/>
  <c r="N158" i="22" s="1"/>
  <c r="M160" i="22"/>
  <c r="N160" i="22" s="1"/>
  <c r="M119" i="22"/>
  <c r="N119" i="22" s="1"/>
  <c r="M11" i="22"/>
  <c r="N11" i="22" s="1"/>
  <c r="P442" i="22"/>
  <c r="P374" i="22"/>
  <c r="M24" i="22"/>
  <c r="N24" i="22" s="1"/>
  <c r="J330" i="22"/>
  <c r="P330" i="22" s="1"/>
  <c r="F330" i="22"/>
  <c r="G330" i="22" s="1"/>
  <c r="R330" i="22" s="1"/>
  <c r="F112" i="22"/>
  <c r="G112" i="22" s="1"/>
  <c r="R112" i="22" s="1"/>
  <c r="J112" i="22"/>
  <c r="P112" i="22" s="1"/>
  <c r="I252" i="23"/>
  <c r="P104" i="22"/>
  <c r="G437" i="22"/>
  <c r="R437" i="22" s="1"/>
  <c r="M159" i="22"/>
  <c r="N159" i="22" s="1"/>
  <c r="H88" i="23"/>
  <c r="J88" i="23" s="1"/>
  <c r="P68" i="22"/>
  <c r="J362" i="22"/>
  <c r="P362" i="22" s="1"/>
  <c r="H404" i="23"/>
  <c r="P356" i="22"/>
  <c r="J316" i="22"/>
  <c r="P316" i="22" s="1"/>
  <c r="M232" i="22"/>
  <c r="N232" i="22" s="1"/>
  <c r="F18" i="22"/>
  <c r="G18" i="22" s="1"/>
  <c r="R18" i="22" s="1"/>
  <c r="J2" i="22"/>
  <c r="P2" i="22" s="1"/>
  <c r="F444" i="22"/>
  <c r="J444" i="22"/>
  <c r="P444" i="22" s="1"/>
  <c r="M35" i="22"/>
  <c r="N35" i="22" s="1"/>
  <c r="J160" i="22"/>
  <c r="P160" i="22" s="1"/>
  <c r="M51" i="22"/>
  <c r="N51" i="22" s="1"/>
  <c r="I26" i="23"/>
  <c r="M165" i="22"/>
  <c r="N165" i="22" s="1"/>
  <c r="I352" i="23"/>
  <c r="I34" i="23"/>
  <c r="M303" i="22"/>
  <c r="N303" i="22" s="1"/>
  <c r="M222" i="22"/>
  <c r="N222" i="22" s="1"/>
  <c r="H224" i="23"/>
  <c r="I198" i="23"/>
  <c r="H198" i="23"/>
  <c r="H312" i="23"/>
  <c r="I312" i="23"/>
  <c r="I298" i="23"/>
  <c r="H298" i="23"/>
  <c r="I216" i="23"/>
  <c r="H216" i="23"/>
  <c r="I140" i="23"/>
  <c r="H140" i="23"/>
  <c r="I62" i="23"/>
  <c r="H62" i="23"/>
  <c r="J62" i="23" s="1"/>
  <c r="H80" i="23"/>
  <c r="J80" i="23" s="1"/>
  <c r="I80" i="23"/>
  <c r="H292" i="23"/>
  <c r="I292" i="23"/>
  <c r="I52" i="23"/>
  <c r="H52" i="23"/>
  <c r="J52" i="23" s="1"/>
  <c r="I250" i="23"/>
  <c r="H250" i="23"/>
  <c r="I186" i="23"/>
  <c r="H186" i="23"/>
  <c r="H288" i="23"/>
  <c r="I288" i="23"/>
  <c r="H276" i="23"/>
  <c r="I276" i="23"/>
  <c r="H408" i="23"/>
  <c r="I408" i="23"/>
  <c r="H178" i="23"/>
  <c r="J178" i="23" s="1"/>
  <c r="I178" i="23"/>
  <c r="H6" i="23"/>
  <c r="J6" i="23" s="1"/>
  <c r="I6" i="23"/>
  <c r="H66" i="23"/>
  <c r="J66" i="23" s="1"/>
  <c r="I66" i="23"/>
  <c r="H442" i="23"/>
  <c r="I442" i="23"/>
  <c r="H138" i="23"/>
  <c r="I138" i="23"/>
  <c r="I76" i="23"/>
  <c r="H76" i="23"/>
  <c r="J76" i="23" s="1"/>
  <c r="H380" i="23"/>
  <c r="I380" i="23"/>
  <c r="H324" i="23"/>
  <c r="I324" i="23"/>
  <c r="H146" i="23"/>
  <c r="I146" i="23"/>
  <c r="I302" i="23"/>
  <c r="H302" i="23"/>
  <c r="I202" i="23"/>
  <c r="H202" i="23"/>
  <c r="I222" i="23"/>
  <c r="H222" i="23"/>
  <c r="I220" i="23"/>
  <c r="H220" i="23"/>
  <c r="I50" i="23"/>
  <c r="H50" i="23"/>
  <c r="J50" i="23" s="1"/>
  <c r="I118" i="23"/>
  <c r="H118" i="23"/>
  <c r="H304" i="23"/>
  <c r="I304" i="23"/>
  <c r="H102" i="23"/>
  <c r="I102" i="23"/>
  <c r="I282" i="23"/>
  <c r="H282" i="23"/>
  <c r="H330" i="23"/>
  <c r="I330" i="23"/>
  <c r="I82" i="23"/>
  <c r="H82" i="23"/>
  <c r="J82" i="23" s="1"/>
  <c r="H110" i="23"/>
  <c r="I110" i="23"/>
  <c r="I280" i="23"/>
  <c r="H280" i="23"/>
  <c r="H196" i="23"/>
  <c r="I196" i="23"/>
  <c r="H316" i="23"/>
  <c r="I316" i="23"/>
  <c r="H398" i="23"/>
  <c r="I398" i="23"/>
  <c r="I268" i="23"/>
  <c r="H268" i="23"/>
  <c r="H390" i="23"/>
  <c r="I390" i="23"/>
  <c r="H366" i="23"/>
  <c r="I366" i="23"/>
  <c r="I350" i="23"/>
  <c r="H350" i="23"/>
  <c r="H74" i="23"/>
  <c r="J74" i="23" s="1"/>
  <c r="I74" i="23"/>
  <c r="H248" i="23"/>
  <c r="I248" i="23"/>
  <c r="I190" i="23"/>
  <c r="H190" i="23"/>
  <c r="H344" i="23"/>
  <c r="I344" i="23"/>
  <c r="I176" i="23"/>
  <c r="H176" i="23"/>
  <c r="I98" i="23"/>
  <c r="H98" i="23"/>
  <c r="J98" i="23" s="1"/>
  <c r="H420" i="23"/>
  <c r="I420" i="23"/>
  <c r="I14" i="23"/>
  <c r="H14" i="23"/>
  <c r="J14" i="23" s="1"/>
  <c r="H290" i="23"/>
  <c r="I290" i="23"/>
  <c r="H266" i="23"/>
  <c r="I266" i="23"/>
  <c r="H16" i="23"/>
  <c r="J16" i="23" s="1"/>
  <c r="I16" i="23"/>
  <c r="H42" i="23"/>
  <c r="J42" i="23" s="1"/>
  <c r="I42" i="23"/>
  <c r="I338" i="23"/>
  <c r="H338" i="23"/>
  <c r="H4" i="23"/>
  <c r="J4" i="23" s="1"/>
  <c r="I4" i="23"/>
  <c r="I320" i="23"/>
  <c r="H320" i="23"/>
  <c r="I264" i="23"/>
  <c r="H264" i="23"/>
  <c r="H422" i="23"/>
  <c r="I422" i="23"/>
  <c r="I12" i="23"/>
  <c r="H12" i="23"/>
  <c r="J12" i="23" s="1"/>
  <c r="I238" i="23"/>
  <c r="H238" i="23"/>
  <c r="H152" i="23"/>
  <c r="I152" i="23"/>
  <c r="H172" i="23"/>
  <c r="I172" i="23"/>
  <c r="I168" i="23"/>
  <c r="H168" i="23"/>
  <c r="I412" i="23"/>
  <c r="H412" i="23"/>
  <c r="I206" i="23"/>
  <c r="H206" i="23"/>
  <c r="H424" i="23"/>
  <c r="I424" i="23"/>
  <c r="H426" i="23"/>
  <c r="I426" i="23"/>
  <c r="I212" i="23"/>
  <c r="H212" i="23"/>
  <c r="I54" i="23"/>
  <c r="H54" i="23"/>
  <c r="J54" i="23" s="1"/>
  <c r="I126" i="23"/>
  <c r="H126" i="23"/>
  <c r="H364" i="23"/>
  <c r="I364" i="23"/>
  <c r="I234" i="23"/>
  <c r="H234" i="23"/>
  <c r="I428" i="23"/>
  <c r="H428" i="23"/>
  <c r="H318" i="23"/>
  <c r="I318" i="23"/>
  <c r="H394" i="23"/>
  <c r="I394" i="23"/>
  <c r="H160" i="23"/>
  <c r="I160" i="23"/>
  <c r="H262" i="23"/>
  <c r="I262" i="23"/>
  <c r="H134" i="23"/>
  <c r="I134" i="23"/>
  <c r="I432" i="23"/>
  <c r="H432" i="23"/>
  <c r="I332" i="23"/>
  <c r="H332" i="23"/>
  <c r="H322" i="23"/>
  <c r="I322" i="23"/>
  <c r="I208" i="23"/>
  <c r="H208" i="23"/>
  <c r="H334" i="23"/>
  <c r="I334" i="23"/>
  <c r="I294" i="23"/>
  <c r="H294" i="23"/>
  <c r="H130" i="23"/>
  <c r="I130" i="23"/>
  <c r="H434" i="23"/>
  <c r="I434" i="23"/>
  <c r="I36" i="23"/>
  <c r="H36" i="23"/>
  <c r="J36" i="23" s="1"/>
  <c r="I28" i="23"/>
  <c r="H28" i="23"/>
  <c r="J28" i="23" s="1"/>
  <c r="H274" i="23"/>
  <c r="I274" i="23"/>
  <c r="H376" i="23"/>
  <c r="I376" i="23"/>
  <c r="I218" i="23"/>
  <c r="H218" i="23"/>
  <c r="I392" i="23"/>
  <c r="H392" i="23"/>
  <c r="I188" i="23"/>
  <c r="H188" i="23"/>
  <c r="H156" i="23"/>
  <c r="I156" i="23"/>
  <c r="H30" i="23"/>
  <c r="J30" i="23" s="1"/>
  <c r="I30" i="23"/>
  <c r="H362" i="23"/>
  <c r="I362" i="23"/>
  <c r="I354" i="23"/>
  <c r="H354" i="23"/>
  <c r="I358" i="23"/>
  <c r="H358" i="23"/>
  <c r="I446" i="23"/>
  <c r="H446" i="23"/>
  <c r="I440" i="23"/>
  <c r="H440" i="23"/>
  <c r="H386" i="23"/>
  <c r="I386" i="23"/>
  <c r="H232" i="23"/>
  <c r="I232" i="23"/>
  <c r="I56" i="23"/>
  <c r="H56" i="23"/>
  <c r="J56" i="23" s="1"/>
  <c r="H128" i="23"/>
  <c r="I128" i="23"/>
  <c r="H94" i="23"/>
  <c r="J94" i="23" s="1"/>
  <c r="I94" i="23"/>
  <c r="H360" i="23"/>
  <c r="I360" i="23"/>
  <c r="H154" i="23"/>
  <c r="I154" i="23"/>
  <c r="I410" i="23"/>
  <c r="H410" i="23"/>
  <c r="I162" i="23"/>
  <c r="H162" i="23"/>
  <c r="H418" i="23"/>
  <c r="I418" i="23"/>
  <c r="G56" i="22"/>
  <c r="R56" i="22" s="1"/>
  <c r="G258" i="22"/>
  <c r="R258" i="22" s="1"/>
  <c r="G350" i="22"/>
  <c r="R350" i="22" s="1"/>
  <c r="G34" i="22"/>
  <c r="R34" i="22" s="1"/>
  <c r="G436" i="22"/>
  <c r="R436" i="22" s="1"/>
  <c r="M377" i="22"/>
  <c r="N377" i="22" s="1"/>
  <c r="I306" i="23"/>
  <c r="G285" i="22"/>
  <c r="R285" i="22" s="1"/>
  <c r="M365" i="22"/>
  <c r="N365" i="22" s="1"/>
  <c r="G374" i="22"/>
  <c r="R374" i="22" s="1"/>
  <c r="G334" i="22"/>
  <c r="R334" i="22" s="1"/>
  <c r="J208" i="22"/>
  <c r="P208" i="22" s="1"/>
  <c r="F208" i="22"/>
  <c r="M269" i="22"/>
  <c r="N269" i="22" s="1"/>
  <c r="G378" i="22"/>
  <c r="R378" i="22" s="1"/>
  <c r="G245" i="22"/>
  <c r="R245" i="22" s="1"/>
  <c r="M191" i="22"/>
  <c r="N191" i="22" s="1"/>
  <c r="M367" i="22"/>
  <c r="N367" i="22" s="1"/>
  <c r="I328" i="23"/>
  <c r="I346" i="23"/>
  <c r="H112" i="23"/>
  <c r="M249" i="22"/>
  <c r="N249" i="22" s="1"/>
  <c r="H342" i="23"/>
  <c r="J76" i="22"/>
  <c r="P76" i="22" s="1"/>
  <c r="F76" i="22"/>
  <c r="F150" i="22"/>
  <c r="J150" i="22"/>
  <c r="P150" i="22" s="1"/>
  <c r="G255" i="22"/>
  <c r="R255" i="22" s="1"/>
  <c r="M279" i="22"/>
  <c r="N279" i="22" s="1"/>
  <c r="M433" i="22"/>
  <c r="N433" i="22" s="1"/>
  <c r="M169" i="22"/>
  <c r="N169" i="22" s="1"/>
  <c r="I32" i="23"/>
  <c r="G329" i="22"/>
  <c r="R329" i="22" s="1"/>
  <c r="I64" i="23"/>
  <c r="G271" i="22"/>
  <c r="R271" i="22" s="1"/>
  <c r="P436" i="22"/>
  <c r="G440" i="22"/>
  <c r="R440" i="22" s="1"/>
  <c r="I240" i="23"/>
  <c r="H114" i="23"/>
  <c r="I10" i="23"/>
  <c r="M401" i="22"/>
  <c r="N401" i="22" s="1"/>
  <c r="I406" i="23"/>
  <c r="G392" i="22"/>
  <c r="R392" i="22" s="1"/>
  <c r="M306" i="22"/>
  <c r="N306" i="22" s="1"/>
  <c r="G8" i="22"/>
  <c r="R8" i="22" s="1"/>
  <c r="J438" i="22"/>
  <c r="P438" i="22" s="1"/>
  <c r="F438" i="22"/>
  <c r="G276" i="22"/>
  <c r="R276" i="22" s="1"/>
  <c r="G62" i="22"/>
  <c r="R62" i="22" s="1"/>
  <c r="H96" i="23"/>
  <c r="J96" i="23" s="1"/>
  <c r="G274" i="22"/>
  <c r="R274" i="22" s="1"/>
  <c r="H214" i="23"/>
  <c r="H144" i="23"/>
  <c r="G6" i="22"/>
  <c r="R6" i="22" s="1"/>
  <c r="G428" i="22"/>
  <c r="R428" i="22" s="1"/>
  <c r="G170" i="22"/>
  <c r="R170" i="22" s="1"/>
  <c r="G172" i="22"/>
  <c r="R172" i="22" s="1"/>
  <c r="G66" i="22"/>
  <c r="R66" i="22" s="1"/>
  <c r="J272" i="22"/>
  <c r="P272" i="22" s="1"/>
  <c r="F272" i="22"/>
  <c r="G74" i="22"/>
  <c r="R74" i="22" s="1"/>
  <c r="I378" i="23"/>
  <c r="M277" i="22"/>
  <c r="N277" i="22" s="1"/>
  <c r="M17" i="22"/>
  <c r="N17" i="22" s="1"/>
  <c r="H164" i="23"/>
  <c r="I258" i="23"/>
  <c r="H48" i="23"/>
  <c r="J48" i="23" s="1"/>
  <c r="M81" i="22"/>
  <c r="N81" i="22" s="1"/>
  <c r="I340" i="23"/>
  <c r="I256" i="23"/>
  <c r="H348" i="23"/>
  <c r="M289" i="22"/>
  <c r="N289" i="22" s="1"/>
  <c r="M93" i="22"/>
  <c r="N93" i="22" s="1"/>
  <c r="H430" i="23"/>
  <c r="I384" i="23"/>
  <c r="H44" i="23"/>
  <c r="J44" i="23" s="1"/>
  <c r="M341" i="22"/>
  <c r="N341" i="22" s="1"/>
  <c r="I78" i="23"/>
  <c r="M61" i="22"/>
  <c r="N61" i="22" s="1"/>
  <c r="H38" i="23"/>
  <c r="J38" i="23" s="1"/>
  <c r="M141" i="22"/>
  <c r="N141" i="22" s="1"/>
  <c r="M105" i="22"/>
  <c r="N105" i="22" s="1"/>
  <c r="M39" i="22"/>
  <c r="N39" i="22" s="1"/>
  <c r="G421" i="22"/>
  <c r="R421" i="22" s="1"/>
  <c r="I402" i="23"/>
  <c r="M405" i="22"/>
  <c r="N405" i="22" s="1"/>
  <c r="I104" i="23"/>
  <c r="M345" i="22"/>
  <c r="N345" i="22" s="1"/>
  <c r="M389" i="22"/>
  <c r="N389" i="22" s="1"/>
  <c r="M111" i="22"/>
  <c r="N111" i="22" s="1"/>
  <c r="J12" i="22"/>
  <c r="P12" i="22" s="1"/>
  <c r="F12" i="22"/>
  <c r="M151" i="22"/>
  <c r="N151" i="22" s="1"/>
  <c r="J162" i="22"/>
  <c r="P162" i="22" s="1"/>
  <c r="F162" i="22"/>
  <c r="J4" i="22"/>
  <c r="P4" i="22" s="1"/>
  <c r="F4" i="22"/>
  <c r="H60" i="23"/>
  <c r="J60" i="23" s="1"/>
  <c r="G353" i="22"/>
  <c r="R353" i="22" s="1"/>
  <c r="H158" i="23"/>
  <c r="J292" i="22"/>
  <c r="P292" i="22" s="1"/>
  <c r="F292" i="22"/>
  <c r="G404" i="22"/>
  <c r="R404" i="22" s="1"/>
  <c r="M328" i="22"/>
  <c r="N328" i="22" s="1"/>
  <c r="J80" i="22"/>
  <c r="P80" i="22" s="1"/>
  <c r="F80" i="22"/>
  <c r="J102" i="22"/>
  <c r="P102" i="22" s="1"/>
  <c r="F102" i="22"/>
  <c r="G218" i="22"/>
  <c r="R218" i="22" s="1"/>
  <c r="G58" i="22"/>
  <c r="R58" i="22" s="1"/>
  <c r="AE9" i="22"/>
  <c r="AE15" i="22"/>
  <c r="G354" i="22"/>
  <c r="R354" i="22" s="1"/>
  <c r="H246" i="23"/>
  <c r="G204" i="22"/>
  <c r="R204" i="22" s="1"/>
  <c r="G114" i="22"/>
  <c r="R114" i="22" s="1"/>
  <c r="J186" i="22"/>
  <c r="P186" i="22" s="1"/>
  <c r="F186" i="22"/>
  <c r="M182" i="22"/>
  <c r="N182" i="22" s="1"/>
  <c r="AE4" i="22"/>
  <c r="AF4" i="22" s="1"/>
  <c r="G138" i="22"/>
  <c r="R138" i="22" s="1"/>
  <c r="G166" i="22"/>
  <c r="R166" i="22" s="1"/>
  <c r="G88" i="22"/>
  <c r="R88" i="22" s="1"/>
  <c r="G152" i="22"/>
  <c r="R152" i="22" s="1"/>
  <c r="G120" i="22"/>
  <c r="R120" i="22" s="1"/>
  <c r="G2" i="22"/>
  <c r="R2" i="22" s="1"/>
  <c r="M32" i="22"/>
  <c r="N32" i="22" s="1"/>
  <c r="J188" i="22"/>
  <c r="P188" i="22" s="1"/>
  <c r="F188" i="22"/>
  <c r="G96" i="22"/>
  <c r="R96" i="22" s="1"/>
  <c r="G308" i="22"/>
  <c r="R308" i="22" s="1"/>
  <c r="G314" i="22"/>
  <c r="R314" i="22" s="1"/>
  <c r="F110" i="22"/>
  <c r="J110" i="22"/>
  <c r="P110" i="22" s="1"/>
  <c r="G382" i="22"/>
  <c r="R382" i="22" s="1"/>
  <c r="G238" i="22"/>
  <c r="R238" i="22" s="1"/>
  <c r="G298" i="22"/>
  <c r="R298" i="22" s="1"/>
  <c r="G264" i="22"/>
  <c r="R264" i="22" s="1"/>
  <c r="M261" i="22"/>
  <c r="N261" i="22" s="1"/>
  <c r="M103" i="22"/>
  <c r="N103" i="22" s="1"/>
  <c r="M143" i="22"/>
  <c r="N143" i="22" s="1"/>
  <c r="G383" i="22"/>
  <c r="R383" i="22" s="1"/>
  <c r="P252" i="22"/>
  <c r="M99" i="22"/>
  <c r="N99" i="22" s="1"/>
  <c r="M113" i="22"/>
  <c r="N113" i="22" s="1"/>
  <c r="AE7" i="22"/>
  <c r="G46" i="22"/>
  <c r="R46" i="22" s="1"/>
  <c r="G268" i="22"/>
  <c r="R268" i="22" s="1"/>
  <c r="J244" i="22"/>
  <c r="P244" i="22" s="1"/>
  <c r="F244" i="22"/>
  <c r="M60" i="22"/>
  <c r="N60" i="22" s="1"/>
  <c r="G230" i="22"/>
  <c r="R230" i="22" s="1"/>
  <c r="M68" i="22"/>
  <c r="N68" i="22" s="1"/>
  <c r="M153" i="22"/>
  <c r="N153" i="22" s="1"/>
  <c r="G207" i="22"/>
  <c r="R207" i="22" s="1"/>
  <c r="H184" i="23"/>
  <c r="I106" i="23"/>
  <c r="I400" i="23"/>
  <c r="H166" i="23"/>
  <c r="J118" i="22"/>
  <c r="P118" i="22" s="1"/>
  <c r="F118" i="22"/>
  <c r="G142" i="22"/>
  <c r="R142" i="22" s="1"/>
  <c r="G52" i="22"/>
  <c r="R52" i="22" s="1"/>
  <c r="G212" i="22"/>
  <c r="R212" i="22" s="1"/>
  <c r="G372" i="22"/>
  <c r="R372" i="22" s="1"/>
  <c r="H122" i="23"/>
  <c r="G10" i="22"/>
  <c r="R10" i="22" s="1"/>
  <c r="F90" i="22"/>
  <c r="J90" i="22"/>
  <c r="P90" i="22" s="1"/>
  <c r="F210" i="22"/>
  <c r="J210" i="22"/>
  <c r="P210" i="22" s="1"/>
  <c r="G402" i="22"/>
  <c r="R402" i="22" s="1"/>
  <c r="M69" i="22"/>
  <c r="N69" i="22" s="1"/>
  <c r="M305" i="22"/>
  <c r="N305" i="22" s="1"/>
  <c r="M45" i="22"/>
  <c r="N45" i="22" s="1"/>
  <c r="G53" i="22"/>
  <c r="R53" i="22" s="1"/>
  <c r="H228" i="23"/>
  <c r="H370" i="23"/>
  <c r="M149" i="22"/>
  <c r="N149" i="22" s="1"/>
  <c r="M239" i="22"/>
  <c r="N239" i="22" s="1"/>
  <c r="P122" i="22"/>
  <c r="H336" i="23"/>
  <c r="P138" i="22"/>
  <c r="G117" i="22"/>
  <c r="R117" i="22" s="1"/>
  <c r="H438" i="23"/>
  <c r="H414" i="23"/>
  <c r="M217" i="22"/>
  <c r="N217" i="22" s="1"/>
  <c r="F240" i="22"/>
  <c r="J240" i="22"/>
  <c r="P240" i="22" s="1"/>
  <c r="M73" i="22"/>
  <c r="N73" i="22" s="1"/>
  <c r="M161" i="22"/>
  <c r="N161" i="22" s="1"/>
  <c r="H116" i="23"/>
  <c r="H242" i="23"/>
  <c r="G294" i="22"/>
  <c r="R294" i="22" s="1"/>
  <c r="M301" i="22"/>
  <c r="N301" i="22" s="1"/>
  <c r="M201" i="22"/>
  <c r="N201" i="22" s="1"/>
  <c r="M363" i="22"/>
  <c r="N363" i="22" s="1"/>
  <c r="M413" i="22"/>
  <c r="N413" i="22" s="1"/>
  <c r="M145" i="22"/>
  <c r="N145" i="22" s="1"/>
  <c r="G229" i="22"/>
  <c r="R229" i="22" s="1"/>
  <c r="H8" i="23"/>
  <c r="J8" i="23" s="1"/>
  <c r="G317" i="22"/>
  <c r="R317" i="22" s="1"/>
  <c r="F260" i="22"/>
  <c r="J260" i="22"/>
  <c r="P260" i="22" s="1"/>
  <c r="H120" i="23"/>
  <c r="AE13" i="22"/>
  <c r="G124" i="22"/>
  <c r="R124" i="22" s="1"/>
  <c r="G418" i="22"/>
  <c r="R418" i="22" s="1"/>
  <c r="F248" i="22"/>
  <c r="J248" i="22"/>
  <c r="P248" i="22" s="1"/>
  <c r="G194" i="22"/>
  <c r="R194" i="22" s="1"/>
  <c r="G254" i="22"/>
  <c r="R254" i="22" s="1"/>
  <c r="G94" i="22"/>
  <c r="R94" i="22" s="1"/>
  <c r="AE14" i="22"/>
  <c r="J174" i="22"/>
  <c r="P174" i="22" s="1"/>
  <c r="F174" i="22"/>
  <c r="G216" i="22"/>
  <c r="R216" i="22" s="1"/>
  <c r="G220" i="22"/>
  <c r="R220" i="22" s="1"/>
  <c r="G302" i="22"/>
  <c r="R302" i="22" s="1"/>
  <c r="G380" i="22"/>
  <c r="R380" i="22" s="1"/>
  <c r="G340" i="22"/>
  <c r="R340" i="22" s="1"/>
  <c r="G234" i="22"/>
  <c r="R234" i="22" s="1"/>
  <c r="M236" i="22"/>
  <c r="N236" i="22" s="1"/>
  <c r="M106" i="22"/>
  <c r="N106" i="22" s="1"/>
  <c r="G434" i="22"/>
  <c r="R434" i="22" s="1"/>
  <c r="M246" i="22"/>
  <c r="N246" i="22" s="1"/>
  <c r="M426" i="22"/>
  <c r="N426" i="22" s="1"/>
  <c r="G356" i="22"/>
  <c r="R356" i="22" s="1"/>
  <c r="G100" i="22"/>
  <c r="R100" i="22" s="1"/>
  <c r="AE12" i="22"/>
  <c r="G180" i="22"/>
  <c r="R180" i="22" s="1"/>
  <c r="M50" i="22"/>
  <c r="N50" i="22" s="1"/>
  <c r="G226" i="22"/>
  <c r="R226" i="22" s="1"/>
  <c r="G396" i="22"/>
  <c r="R396" i="22" s="1"/>
  <c r="G175" i="22"/>
  <c r="R175" i="22" s="1"/>
  <c r="F300" i="22"/>
  <c r="J300" i="22"/>
  <c r="P300" i="22" s="1"/>
  <c r="J196" i="22"/>
  <c r="P196" i="22" s="1"/>
  <c r="F196" i="22"/>
  <c r="G64" i="22"/>
  <c r="R64" i="22" s="1"/>
  <c r="J286" i="22"/>
  <c r="P286" i="22" s="1"/>
  <c r="F286" i="22"/>
  <c r="G358" i="22"/>
  <c r="R358" i="22" s="1"/>
  <c r="M293" i="22"/>
  <c r="N293" i="22" s="1"/>
  <c r="M77" i="22"/>
  <c r="N77" i="22" s="1"/>
  <c r="G342" i="22"/>
  <c r="R342" i="22" s="1"/>
  <c r="G304" i="22"/>
  <c r="R304" i="22" s="1"/>
  <c r="G130" i="22"/>
  <c r="R130" i="22" s="1"/>
  <c r="G416" i="22"/>
  <c r="R416" i="22" s="1"/>
  <c r="AE19" i="22"/>
  <c r="J82" i="22"/>
  <c r="P82" i="22" s="1"/>
  <c r="F82" i="22"/>
  <c r="I372" i="23"/>
  <c r="P56" i="22"/>
  <c r="H20" i="23"/>
  <c r="J20" i="23" s="1"/>
  <c r="F44" i="22"/>
  <c r="J44" i="22"/>
  <c r="P44" i="22" s="1"/>
  <c r="I68" i="23"/>
  <c r="G185" i="22"/>
  <c r="R185" i="22" s="1"/>
  <c r="J20" i="22"/>
  <c r="P20" i="22" s="1"/>
  <c r="F20" i="22"/>
  <c r="G202" i="22"/>
  <c r="R202" i="22" s="1"/>
  <c r="G326" i="22"/>
  <c r="R326" i="22" s="1"/>
  <c r="H230" i="23"/>
  <c r="G414" i="22"/>
  <c r="R414" i="22" s="1"/>
  <c r="AE3" i="22"/>
  <c r="AF3" i="22" s="1"/>
  <c r="G190" i="22"/>
  <c r="R190" i="22" s="1"/>
  <c r="G366" i="22"/>
  <c r="R366" i="22" s="1"/>
  <c r="G209" i="22"/>
  <c r="R209" i="22" s="1"/>
  <c r="I58" i="23"/>
  <c r="H278" i="23"/>
  <c r="H194" i="23"/>
  <c r="J278" i="22"/>
  <c r="P278" i="22" s="1"/>
  <c r="F278" i="22"/>
  <c r="H314" i="23"/>
  <c r="P204" i="22"/>
  <c r="F320" i="22"/>
  <c r="J320" i="22"/>
  <c r="P320" i="22" s="1"/>
  <c r="H22" i="23"/>
  <c r="J22" i="23" s="1"/>
  <c r="H150" i="23"/>
  <c r="H226" i="23"/>
  <c r="H92" i="23"/>
  <c r="J92" i="23" s="1"/>
  <c r="J282" i="22"/>
  <c r="P282" i="22" s="1"/>
  <c r="F282" i="22"/>
  <c r="F146" i="22"/>
  <c r="J146" i="22"/>
  <c r="P146" i="22" s="1"/>
  <c r="G144" i="22"/>
  <c r="R144" i="22" s="1"/>
  <c r="G410" i="22"/>
  <c r="R410" i="22" s="1"/>
  <c r="G132" i="22"/>
  <c r="R132" i="22" s="1"/>
  <c r="G104" i="22"/>
  <c r="R104" i="22" s="1"/>
  <c r="G70" i="22"/>
  <c r="R70" i="22" s="1"/>
  <c r="G168" i="22"/>
  <c r="R168" i="22" s="1"/>
  <c r="G346" i="22"/>
  <c r="R346" i="22" s="1"/>
  <c r="G184" i="22"/>
  <c r="R184" i="22" s="1"/>
  <c r="G98" i="22"/>
  <c r="R98" i="22" s="1"/>
  <c r="G270" i="22"/>
  <c r="R270" i="22" s="1"/>
  <c r="G446" i="22"/>
  <c r="R446" i="22" s="1"/>
  <c r="G224" i="22"/>
  <c r="R224" i="22" s="1"/>
  <c r="G310" i="22"/>
  <c r="R310" i="22" s="1"/>
  <c r="G92" i="22"/>
  <c r="R92" i="22" s="1"/>
  <c r="G364" i="22"/>
  <c r="R364" i="22" s="1"/>
  <c r="G156" i="22"/>
  <c r="R156" i="22" s="1"/>
  <c r="G322" i="22"/>
  <c r="R322" i="22" s="1"/>
  <c r="J134" i="22"/>
  <c r="P134" i="22" s="1"/>
  <c r="F134" i="22"/>
  <c r="G22" i="22"/>
  <c r="R22" i="22" s="1"/>
  <c r="G148" i="22"/>
  <c r="R148" i="22" s="1"/>
  <c r="G128" i="22"/>
  <c r="R128" i="22" s="1"/>
  <c r="F178" i="22"/>
  <c r="J178" i="22"/>
  <c r="P178" i="22" s="1"/>
  <c r="G384" i="22"/>
  <c r="R384" i="22" s="1"/>
  <c r="G241" i="22"/>
  <c r="R241" i="22" s="1"/>
  <c r="M325" i="22"/>
  <c r="N325" i="22" s="1"/>
  <c r="F430" i="22"/>
  <c r="J430" i="22"/>
  <c r="P430" i="22" s="1"/>
  <c r="G164" i="22"/>
  <c r="R164" i="22" s="1"/>
  <c r="G256" i="22"/>
  <c r="R256" i="22" s="1"/>
  <c r="M386" i="22"/>
  <c r="N386" i="22" s="1"/>
  <c r="G233" i="22"/>
  <c r="R233" i="22" s="1"/>
  <c r="G221" i="22"/>
  <c r="R221" i="22" s="1"/>
  <c r="G337" i="22"/>
  <c r="R337" i="22" s="1"/>
  <c r="H436" i="23"/>
  <c r="G84" i="22"/>
  <c r="R84" i="22" s="1"/>
  <c r="G116" i="22"/>
  <c r="R116" i="22" s="1"/>
  <c r="F290" i="22"/>
  <c r="J290" i="22"/>
  <c r="P290" i="22" s="1"/>
  <c r="G338" i="22"/>
  <c r="R338" i="22" s="1"/>
  <c r="G344" i="22"/>
  <c r="R344" i="22" s="1"/>
  <c r="M309" i="22"/>
  <c r="N309" i="22" s="1"/>
  <c r="M257" i="22"/>
  <c r="N257" i="22" s="1"/>
  <c r="G425" i="22"/>
  <c r="R425" i="22" s="1"/>
  <c r="M19" i="22"/>
  <c r="N19" i="22" s="1"/>
  <c r="M189" i="22"/>
  <c r="N189" i="22" s="1"/>
  <c r="J198" i="22"/>
  <c r="P198" i="22" s="1"/>
  <c r="F198" i="22"/>
  <c r="M343" i="22"/>
  <c r="N343" i="22" s="1"/>
  <c r="M409" i="22"/>
  <c r="N409" i="22" s="1"/>
  <c r="M125" i="22"/>
  <c r="N125" i="22" s="1"/>
  <c r="M319" i="22"/>
  <c r="N319" i="22" s="1"/>
  <c r="AE17" i="22"/>
  <c r="M397" i="22"/>
  <c r="N397" i="22" s="1"/>
  <c r="M361" i="22"/>
  <c r="N361" i="22" s="1"/>
  <c r="M177" i="22"/>
  <c r="N177" i="22" s="1"/>
  <c r="U6" i="22"/>
  <c r="M273" i="22"/>
  <c r="N273" i="22" s="1"/>
  <c r="M205" i="22"/>
  <c r="N205" i="22" s="1"/>
  <c r="M29" i="22"/>
  <c r="N29" i="22" s="1"/>
  <c r="AB20" i="22"/>
  <c r="AE20" i="22" s="1"/>
  <c r="G206" i="22"/>
  <c r="R206" i="22" s="1"/>
  <c r="G412" i="22"/>
  <c r="R412" i="22" s="1"/>
  <c r="J228" i="22"/>
  <c r="P228" i="22" s="1"/>
  <c r="F228" i="22"/>
  <c r="G78" i="22"/>
  <c r="R78" i="22" s="1"/>
  <c r="G28" i="22"/>
  <c r="R28" i="22" s="1"/>
  <c r="M250" i="22"/>
  <c r="N250" i="22" s="1"/>
  <c r="G176" i="22"/>
  <c r="R176" i="22" s="1"/>
  <c r="M316" i="22"/>
  <c r="N316" i="22" s="1"/>
  <c r="G252" i="22"/>
  <c r="R252" i="22" s="1"/>
  <c r="G122" i="22"/>
  <c r="R122" i="22" s="1"/>
  <c r="G422" i="22"/>
  <c r="R422" i="22" s="1"/>
  <c r="M400" i="22"/>
  <c r="N400" i="22" s="1"/>
  <c r="M376" i="22"/>
  <c r="N376" i="22" s="1"/>
  <c r="G368" i="22"/>
  <c r="R368" i="22" s="1"/>
  <c r="G36" i="22"/>
  <c r="R36" i="22" s="1"/>
  <c r="G408" i="22"/>
  <c r="R408" i="22" s="1"/>
  <c r="AB8" i="22"/>
  <c r="AE8" i="22" s="1"/>
  <c r="G72" i="22"/>
  <c r="R72" i="22" s="1"/>
  <c r="G192" i="22"/>
  <c r="R192" i="22" s="1"/>
  <c r="G86" i="22"/>
  <c r="R86" i="22" s="1"/>
  <c r="M169" i="18"/>
  <c r="N169" i="18" s="1"/>
  <c r="P4" i="18"/>
  <c r="P346" i="18"/>
  <c r="P65" i="18"/>
  <c r="M69" i="18"/>
  <c r="N69" i="18" s="1"/>
  <c r="P22" i="18"/>
  <c r="J317" i="18"/>
  <c r="P317" i="18" s="1"/>
  <c r="F114" i="18"/>
  <c r="G114" i="18" s="1"/>
  <c r="R114" i="18" s="1"/>
  <c r="F293" i="18"/>
  <c r="G293" i="18" s="1"/>
  <c r="R293" i="18" s="1"/>
  <c r="F13" i="18"/>
  <c r="G13" i="18" s="1"/>
  <c r="R13" i="18" s="1"/>
  <c r="M198" i="18"/>
  <c r="N198" i="18" s="1"/>
  <c r="F382" i="18"/>
  <c r="G382" i="18" s="1"/>
  <c r="R382" i="18" s="1"/>
  <c r="P166" i="18"/>
  <c r="M214" i="18"/>
  <c r="N214" i="18" s="1"/>
  <c r="F282" i="18"/>
  <c r="G282" i="18" s="1"/>
  <c r="R282" i="18" s="1"/>
  <c r="M49" i="18"/>
  <c r="N49" i="18" s="1"/>
  <c r="J431" i="18"/>
  <c r="P431" i="18" s="1"/>
  <c r="J31" i="18"/>
  <c r="P31" i="18" s="1"/>
  <c r="M9" i="18"/>
  <c r="N9" i="18" s="1"/>
  <c r="F254" i="18"/>
  <c r="G254" i="18" s="1"/>
  <c r="R254" i="18" s="1"/>
  <c r="J131" i="18"/>
  <c r="P131" i="18" s="1"/>
  <c r="M200" i="18"/>
  <c r="N200" i="18" s="1"/>
  <c r="P340" i="18"/>
  <c r="P33" i="18"/>
  <c r="F268" i="18"/>
  <c r="G268" i="18" s="1"/>
  <c r="R268" i="18" s="1"/>
  <c r="F102" i="18"/>
  <c r="G102" i="18" s="1"/>
  <c r="R102" i="18" s="1"/>
  <c r="M22" i="18"/>
  <c r="N22" i="18" s="1"/>
  <c r="M338" i="18"/>
  <c r="N338" i="18" s="1"/>
  <c r="M299" i="18"/>
  <c r="N299" i="18" s="1"/>
  <c r="M332" i="18"/>
  <c r="N332" i="18" s="1"/>
  <c r="J274" i="18"/>
  <c r="P274" i="18" s="1"/>
  <c r="J235" i="18"/>
  <c r="P235" i="18" s="1"/>
  <c r="M312" i="18"/>
  <c r="N312" i="18" s="1"/>
  <c r="F132" i="18"/>
  <c r="G132" i="18" s="1"/>
  <c r="R132" i="18" s="1"/>
  <c r="J370" i="18"/>
  <c r="P370" i="18" s="1"/>
  <c r="F51" i="18"/>
  <c r="G51" i="18" s="1"/>
  <c r="R51" i="18" s="1"/>
  <c r="P404" i="18"/>
  <c r="M38" i="18"/>
  <c r="N38" i="18" s="1"/>
  <c r="M68" i="18"/>
  <c r="N68" i="18" s="1"/>
  <c r="F387" i="18"/>
  <c r="G387" i="18" s="1"/>
  <c r="R387" i="18" s="1"/>
  <c r="P383" i="18"/>
  <c r="P51" i="18"/>
  <c r="P52" i="18"/>
  <c r="P378" i="18"/>
  <c r="M311" i="18"/>
  <c r="N311" i="18" s="1"/>
  <c r="P335" i="18"/>
  <c r="F222" i="18"/>
  <c r="G222" i="18" s="1"/>
  <c r="R222" i="18" s="1"/>
  <c r="F3" i="18"/>
  <c r="G3" i="18" s="1"/>
  <c r="R3" i="18" s="1"/>
  <c r="H80" i="19"/>
  <c r="J80" i="19" s="1"/>
  <c r="M421" i="18"/>
  <c r="N421" i="18" s="1"/>
  <c r="P170" i="18"/>
  <c r="P127" i="18"/>
  <c r="P429" i="18"/>
  <c r="P134" i="18"/>
  <c r="F301" i="18"/>
  <c r="G301" i="18" s="1"/>
  <c r="R301" i="18" s="1"/>
  <c r="P260" i="18"/>
  <c r="F159" i="18"/>
  <c r="G159" i="18" s="1"/>
  <c r="R159" i="18" s="1"/>
  <c r="F80" i="18"/>
  <c r="G80" i="18" s="1"/>
  <c r="R80" i="18" s="1"/>
  <c r="P145" i="18"/>
  <c r="F250" i="18"/>
  <c r="G250" i="18" s="1"/>
  <c r="R250" i="18" s="1"/>
  <c r="P105" i="18"/>
  <c r="H86" i="19"/>
  <c r="J86" i="19" s="1"/>
  <c r="M124" i="18"/>
  <c r="N124" i="18" s="1"/>
  <c r="P173" i="18"/>
  <c r="P214" i="18"/>
  <c r="M261" i="18"/>
  <c r="N261" i="18" s="1"/>
  <c r="F129" i="18"/>
  <c r="G129" i="18" s="1"/>
  <c r="R129" i="18" s="1"/>
  <c r="P309" i="18"/>
  <c r="J324" i="18"/>
  <c r="P324" i="18" s="1"/>
  <c r="P435" i="18"/>
  <c r="I22" i="19"/>
  <c r="F321" i="18"/>
  <c r="G321" i="18" s="1"/>
  <c r="R321" i="18" s="1"/>
  <c r="F119" i="18"/>
  <c r="G119" i="18" s="1"/>
  <c r="R119" i="18" s="1"/>
  <c r="P415" i="18"/>
  <c r="P428" i="18"/>
  <c r="P275" i="18"/>
  <c r="F201" i="18"/>
  <c r="G201" i="18" s="1"/>
  <c r="R201" i="18" s="1"/>
  <c r="P413" i="18"/>
  <c r="M172" i="18"/>
  <c r="N172" i="18" s="1"/>
  <c r="M52" i="18"/>
  <c r="N52" i="18" s="1"/>
  <c r="P286" i="18"/>
  <c r="P49" i="18"/>
  <c r="F267" i="18"/>
  <c r="G267" i="18" s="1"/>
  <c r="R267" i="18" s="1"/>
  <c r="P73" i="18"/>
  <c r="P117" i="18"/>
  <c r="F218" i="18"/>
  <c r="G218" i="18" s="1"/>
  <c r="R218" i="18" s="1"/>
  <c r="P262" i="18"/>
  <c r="J300" i="18"/>
  <c r="P300" i="18" s="1"/>
  <c r="M116" i="18"/>
  <c r="N116" i="18" s="1"/>
  <c r="M113" i="18"/>
  <c r="N113" i="18" s="1"/>
  <c r="F443" i="18"/>
  <c r="G443" i="18" s="1"/>
  <c r="R443" i="18" s="1"/>
  <c r="F19" i="18"/>
  <c r="G19" i="18" s="1"/>
  <c r="R19" i="18" s="1"/>
  <c r="J41" i="18"/>
  <c r="P41" i="18" s="1"/>
  <c r="J143" i="18"/>
  <c r="P143" i="18" s="1"/>
  <c r="P267" i="18"/>
  <c r="F335" i="18"/>
  <c r="G335" i="18" s="1"/>
  <c r="R335" i="18" s="1"/>
  <c r="F281" i="18"/>
  <c r="G281" i="18" s="1"/>
  <c r="R281" i="18" s="1"/>
  <c r="F145" i="18"/>
  <c r="G145" i="18" s="1"/>
  <c r="R145" i="18" s="1"/>
  <c r="F255" i="18"/>
  <c r="G255" i="18" s="1"/>
  <c r="R255" i="18" s="1"/>
  <c r="J239" i="18"/>
  <c r="P239" i="18" s="1"/>
  <c r="J91" i="18"/>
  <c r="P91" i="18" s="1"/>
  <c r="P437" i="18"/>
  <c r="P352" i="18"/>
  <c r="P148" i="18"/>
  <c r="P212" i="18"/>
  <c r="P243" i="18"/>
  <c r="J285" i="18"/>
  <c r="P285" i="18" s="1"/>
  <c r="F350" i="18"/>
  <c r="G350" i="18" s="1"/>
  <c r="R350" i="18" s="1"/>
  <c r="J141" i="18"/>
  <c r="P141" i="18" s="1"/>
  <c r="P2" i="18"/>
  <c r="F110" i="18"/>
  <c r="G110" i="18" s="1"/>
  <c r="R110" i="18" s="1"/>
  <c r="M397" i="18"/>
  <c r="N397" i="18" s="1"/>
  <c r="J273" i="18"/>
  <c r="P273" i="18" s="1"/>
  <c r="P417" i="18"/>
  <c r="P159" i="18"/>
  <c r="P24" i="18"/>
  <c r="P325" i="18"/>
  <c r="J34" i="18"/>
  <c r="P34" i="18" s="1"/>
  <c r="J397" i="18"/>
  <c r="P397" i="18" s="1"/>
  <c r="F395" i="18"/>
  <c r="G395" i="18" s="1"/>
  <c r="R395" i="18" s="1"/>
  <c r="M401" i="18"/>
  <c r="N401" i="18" s="1"/>
  <c r="J405" i="18"/>
  <c r="P405" i="18" s="1"/>
  <c r="P220" i="18"/>
  <c r="I369" i="19"/>
  <c r="P283" i="18"/>
  <c r="P343" i="18"/>
  <c r="P320" i="18"/>
  <c r="I216" i="19"/>
  <c r="P387" i="18"/>
  <c r="M188" i="18"/>
  <c r="N188" i="18" s="1"/>
  <c r="F313" i="18"/>
  <c r="G313" i="18" s="1"/>
  <c r="R313" i="18" s="1"/>
  <c r="I127" i="19"/>
  <c r="P421" i="18"/>
  <c r="G292" i="18"/>
  <c r="R292" i="18" s="1"/>
  <c r="P213" i="18"/>
  <c r="J367" i="18"/>
  <c r="P367" i="18" s="1"/>
  <c r="F183" i="18"/>
  <c r="G183" i="18" s="1"/>
  <c r="R183" i="18" s="1"/>
  <c r="P418" i="18"/>
  <c r="M6" i="18"/>
  <c r="N6" i="18" s="1"/>
  <c r="M422" i="18"/>
  <c r="N422" i="18" s="1"/>
  <c r="P301" i="18"/>
  <c r="J349" i="18"/>
  <c r="P349" i="18" s="1"/>
  <c r="M153" i="18"/>
  <c r="N153" i="18" s="1"/>
  <c r="H313" i="19"/>
  <c r="M351" i="18"/>
  <c r="N351" i="18" s="1"/>
  <c r="F230" i="18"/>
  <c r="G230" i="18" s="1"/>
  <c r="R230" i="18" s="1"/>
  <c r="F437" i="18"/>
  <c r="G437" i="18" s="1"/>
  <c r="R437" i="18" s="1"/>
  <c r="P281" i="18"/>
  <c r="M136" i="18"/>
  <c r="N136" i="18" s="1"/>
  <c r="F98" i="18"/>
  <c r="G98" i="18" s="1"/>
  <c r="R98" i="18" s="1"/>
  <c r="P156" i="18"/>
  <c r="P295" i="18"/>
  <c r="P368" i="18"/>
  <c r="P303" i="18"/>
  <c r="F309" i="18"/>
  <c r="G309" i="18" s="1"/>
  <c r="R309" i="18" s="1"/>
  <c r="H96" i="19"/>
  <c r="J96" i="19" s="1"/>
  <c r="F24" i="18"/>
  <c r="G24" i="18" s="1"/>
  <c r="R24" i="18" s="1"/>
  <c r="P443" i="18"/>
  <c r="M448" i="18"/>
  <c r="N448" i="18" s="1"/>
  <c r="M352" i="18"/>
  <c r="N352" i="18" s="1"/>
  <c r="J86" i="18"/>
  <c r="P86" i="18" s="1"/>
  <c r="J174" i="18"/>
  <c r="P174" i="18" s="1"/>
  <c r="P258" i="18"/>
  <c r="I342" i="19"/>
  <c r="H342" i="19"/>
  <c r="H91" i="19"/>
  <c r="J91" i="19" s="1"/>
  <c r="I91" i="19"/>
  <c r="H26" i="19"/>
  <c r="J26" i="19" s="1"/>
  <c r="I26" i="19"/>
  <c r="I194" i="19"/>
  <c r="H194" i="19"/>
  <c r="H276" i="19"/>
  <c r="I276" i="19"/>
  <c r="P152" i="18"/>
  <c r="I253" i="19"/>
  <c r="H253" i="19"/>
  <c r="I6" i="19"/>
  <c r="H6" i="19"/>
  <c r="J6" i="19" s="1"/>
  <c r="I129" i="19"/>
  <c r="H129" i="19"/>
  <c r="H446" i="19"/>
  <c r="I446" i="19"/>
  <c r="H124" i="19"/>
  <c r="I124" i="19"/>
  <c r="H330" i="19"/>
  <c r="I330" i="19"/>
  <c r="M25" i="18"/>
  <c r="N25" i="18" s="1"/>
  <c r="F223" i="18"/>
  <c r="F262" i="18"/>
  <c r="G262" i="18" s="1"/>
  <c r="R262" i="18" s="1"/>
  <c r="I92" i="19"/>
  <c r="I222" i="19"/>
  <c r="M394" i="18"/>
  <c r="N394" i="18" s="1"/>
  <c r="I32" i="19"/>
  <c r="P276" i="18"/>
  <c r="F308" i="18"/>
  <c r="G308" i="18" s="1"/>
  <c r="R308" i="18" s="1"/>
  <c r="J238" i="18"/>
  <c r="P238" i="18" s="1"/>
  <c r="J203" i="18"/>
  <c r="P203" i="18" s="1"/>
  <c r="J284" i="18"/>
  <c r="P284" i="18" s="1"/>
  <c r="P120" i="18"/>
  <c r="F398" i="18"/>
  <c r="G398" i="18" s="1"/>
  <c r="R398" i="18" s="1"/>
  <c r="P407" i="18"/>
  <c r="H448" i="19"/>
  <c r="I448" i="19"/>
  <c r="P38" i="18"/>
  <c r="I242" i="19"/>
  <c r="I142" i="19"/>
  <c r="F418" i="18"/>
  <c r="G418" i="18" s="1"/>
  <c r="R418" i="18" s="1"/>
  <c r="P289" i="18"/>
  <c r="P444" i="18"/>
  <c r="M182" i="18"/>
  <c r="N182" i="18" s="1"/>
  <c r="J446" i="18"/>
  <c r="P446" i="18" s="1"/>
  <c r="H166" i="19"/>
  <c r="F2" i="18"/>
  <c r="G2" i="18" s="1"/>
  <c r="R2" i="18" s="1"/>
  <c r="H398" i="19"/>
  <c r="M121" i="18"/>
  <c r="N121" i="18" s="1"/>
  <c r="M278" i="18"/>
  <c r="N278" i="18" s="1"/>
  <c r="M362" i="18"/>
  <c r="N362" i="18" s="1"/>
  <c r="M176" i="18"/>
  <c r="N176" i="18" s="1"/>
  <c r="M253" i="18"/>
  <c r="N253" i="18" s="1"/>
  <c r="M367" i="18"/>
  <c r="N367" i="18" s="1"/>
  <c r="I300" i="19"/>
  <c r="G430" i="18"/>
  <c r="R430" i="18" s="1"/>
  <c r="F369" i="18"/>
  <c r="G369" i="18" s="1"/>
  <c r="R369" i="18" s="1"/>
  <c r="F152" i="18"/>
  <c r="G152" i="18" s="1"/>
  <c r="R152" i="18" s="1"/>
  <c r="F11" i="18"/>
  <c r="G11" i="18" s="1"/>
  <c r="R11" i="18" s="1"/>
  <c r="P342" i="18"/>
  <c r="F207" i="18"/>
  <c r="M173" i="18"/>
  <c r="N173" i="18" s="1"/>
  <c r="J6" i="18"/>
  <c r="P6" i="18" s="1"/>
  <c r="M241" i="18"/>
  <c r="N241" i="18" s="1"/>
  <c r="P54" i="18"/>
  <c r="M56" i="18"/>
  <c r="N56" i="18" s="1"/>
  <c r="M289" i="18"/>
  <c r="N289" i="18" s="1"/>
  <c r="P236" i="18"/>
  <c r="F438" i="18"/>
  <c r="G438" i="18" s="1"/>
  <c r="R438" i="18" s="1"/>
  <c r="J125" i="18"/>
  <c r="P125" i="18" s="1"/>
  <c r="P96" i="18"/>
  <c r="H88" i="19"/>
  <c r="J88" i="19" s="1"/>
  <c r="M39" i="18"/>
  <c r="N39" i="18" s="1"/>
  <c r="M226" i="18"/>
  <c r="N226" i="18" s="1"/>
  <c r="F291" i="18"/>
  <c r="G291" i="18" s="1"/>
  <c r="R291" i="18" s="1"/>
  <c r="J188" i="18"/>
  <c r="P188" i="18" s="1"/>
  <c r="F220" i="18"/>
  <c r="G220" i="18" s="1"/>
  <c r="R220" i="18" s="1"/>
  <c r="P204" i="18"/>
  <c r="J414" i="18"/>
  <c r="P414" i="18" s="1"/>
  <c r="P39" i="18"/>
  <c r="F264" i="18"/>
  <c r="G264" i="18" s="1"/>
  <c r="R264" i="18" s="1"/>
  <c r="J17" i="18"/>
  <c r="P17" i="18" s="1"/>
  <c r="P200" i="18"/>
  <c r="P9" i="18"/>
  <c r="F353" i="18"/>
  <c r="G353" i="18" s="1"/>
  <c r="R353" i="18" s="1"/>
  <c r="H371" i="19"/>
  <c r="H433" i="19"/>
  <c r="J430" i="18"/>
  <c r="P430" i="18" s="1"/>
  <c r="J128" i="18"/>
  <c r="P128" i="18" s="1"/>
  <c r="F128" i="18"/>
  <c r="M192" i="18"/>
  <c r="N192" i="18" s="1"/>
  <c r="I230" i="19"/>
  <c r="H14" i="19"/>
  <c r="J14" i="19" s="1"/>
  <c r="P252" i="18"/>
  <c r="M125" i="18"/>
  <c r="N125" i="18" s="1"/>
  <c r="M285" i="18"/>
  <c r="N285" i="18" s="1"/>
  <c r="P445" i="18"/>
  <c r="P209" i="18"/>
  <c r="H151" i="19"/>
  <c r="P256" i="18"/>
  <c r="F389" i="18"/>
  <c r="G389" i="18" s="1"/>
  <c r="R389" i="18" s="1"/>
  <c r="P151" i="18"/>
  <c r="P359" i="18"/>
  <c r="M328" i="18"/>
  <c r="N328" i="18" s="1"/>
  <c r="I108" i="19"/>
  <c r="H108" i="19"/>
  <c r="H174" i="19"/>
  <c r="I174" i="19"/>
  <c r="I269" i="19"/>
  <c r="H269" i="19"/>
  <c r="H430" i="19"/>
  <c r="I430" i="19"/>
  <c r="H260" i="19"/>
  <c r="I260" i="19"/>
  <c r="H283" i="19"/>
  <c r="I283" i="19"/>
  <c r="I414" i="19"/>
  <c r="H414" i="19"/>
  <c r="I357" i="19"/>
  <c r="H357" i="19"/>
  <c r="I432" i="19"/>
  <c r="H432" i="19"/>
  <c r="H295" i="19"/>
  <c r="I295" i="19"/>
  <c r="I346" i="19"/>
  <c r="H346" i="19"/>
  <c r="H143" i="19"/>
  <c r="I143" i="19"/>
  <c r="I351" i="19"/>
  <c r="H351" i="19"/>
  <c r="R89" i="18"/>
  <c r="M89" i="18"/>
  <c r="N89" i="18" s="1"/>
  <c r="H69" i="19"/>
  <c r="J69" i="19" s="1"/>
  <c r="I69" i="19"/>
  <c r="I255" i="19"/>
  <c r="H255" i="19"/>
  <c r="H68" i="19"/>
  <c r="J68" i="19" s="1"/>
  <c r="I68" i="19"/>
  <c r="F272" i="18"/>
  <c r="G272" i="18" s="1"/>
  <c r="R272" i="18" s="1"/>
  <c r="J272" i="18"/>
  <c r="P272" i="18" s="1"/>
  <c r="J406" i="18"/>
  <c r="P406" i="18" s="1"/>
  <c r="F406" i="18"/>
  <c r="G406" i="18" s="1"/>
  <c r="R406" i="18" s="1"/>
  <c r="J103" i="18"/>
  <c r="P103" i="18" s="1"/>
  <c r="F103" i="18"/>
  <c r="G103" i="18" s="1"/>
  <c r="R103" i="18" s="1"/>
  <c r="F175" i="18"/>
  <c r="J175" i="18"/>
  <c r="P175" i="18" s="1"/>
  <c r="J277" i="18"/>
  <c r="P277" i="18" s="1"/>
  <c r="F277" i="18"/>
  <c r="I420" i="19"/>
  <c r="H420" i="19"/>
  <c r="I128" i="19"/>
  <c r="AA5" i="18"/>
  <c r="AB5" i="18" s="1"/>
  <c r="H53" i="19"/>
  <c r="J53" i="19" s="1"/>
  <c r="I185" i="19"/>
  <c r="H291" i="19"/>
  <c r="I285" i="19"/>
  <c r="H285" i="19"/>
  <c r="I59" i="19"/>
  <c r="H59" i="19"/>
  <c r="J59" i="19" s="1"/>
  <c r="R30" i="18"/>
  <c r="M30" i="18"/>
  <c r="N30" i="18" s="1"/>
  <c r="I95" i="19"/>
  <c r="H95" i="19"/>
  <c r="J95" i="19" s="1"/>
  <c r="R431" i="18"/>
  <c r="M431" i="18"/>
  <c r="N431" i="18" s="1"/>
  <c r="H85" i="19"/>
  <c r="J85" i="19" s="1"/>
  <c r="M273" i="18"/>
  <c r="N273" i="18" s="1"/>
  <c r="F216" i="18"/>
  <c r="J216" i="18"/>
  <c r="P216" i="18" s="1"/>
  <c r="G446" i="18"/>
  <c r="R446" i="18" s="1"/>
  <c r="J426" i="18"/>
  <c r="P426" i="18" s="1"/>
  <c r="F426" i="18"/>
  <c r="G426" i="18" s="1"/>
  <c r="R426" i="18" s="1"/>
  <c r="I152" i="19"/>
  <c r="I4" i="19"/>
  <c r="H4" i="19"/>
  <c r="J4" i="19" s="1"/>
  <c r="H329" i="19"/>
  <c r="I329" i="19"/>
  <c r="I377" i="19"/>
  <c r="H377" i="19"/>
  <c r="J20" i="18"/>
  <c r="P20" i="18" s="1"/>
  <c r="I240" i="19"/>
  <c r="H240" i="19"/>
  <c r="I407" i="19"/>
  <c r="I404" i="19"/>
  <c r="H404" i="19"/>
  <c r="J401" i="18"/>
  <c r="P401" i="18" s="1"/>
  <c r="P110" i="18"/>
  <c r="P308" i="18"/>
  <c r="H382" i="19"/>
  <c r="I382" i="19"/>
  <c r="AA14" i="18"/>
  <c r="H195" i="19"/>
  <c r="I195" i="19"/>
  <c r="R249" i="18"/>
  <c r="M249" i="18"/>
  <c r="N249" i="18" s="1"/>
  <c r="J185" i="18"/>
  <c r="P185" i="18" s="1"/>
  <c r="F185" i="18"/>
  <c r="G396" i="18"/>
  <c r="R396" i="18" s="1"/>
  <c r="G20" i="18"/>
  <c r="R20" i="18" s="1"/>
  <c r="F215" i="18"/>
  <c r="G215" i="18" s="1"/>
  <c r="R215" i="18" s="1"/>
  <c r="J215" i="18"/>
  <c r="P215" i="18" s="1"/>
  <c r="I87" i="19"/>
  <c r="H87" i="19"/>
  <c r="J87" i="19" s="1"/>
  <c r="I179" i="19"/>
  <c r="H179" i="19"/>
  <c r="J35" i="18"/>
  <c r="P35" i="18" s="1"/>
  <c r="F35" i="18"/>
  <c r="J160" i="18"/>
  <c r="P160" i="18" s="1"/>
  <c r="F160" i="18"/>
  <c r="R245" i="18"/>
  <c r="M245" i="18"/>
  <c r="N245" i="18" s="1"/>
  <c r="I46" i="19"/>
  <c r="H46" i="19"/>
  <c r="J46" i="19" s="1"/>
  <c r="I406" i="19"/>
  <c r="H406" i="19"/>
  <c r="H105" i="19"/>
  <c r="I109" i="19"/>
  <c r="M99" i="18"/>
  <c r="N99" i="18" s="1"/>
  <c r="H410" i="19"/>
  <c r="H212" i="19"/>
  <c r="I212" i="19"/>
  <c r="H189" i="19"/>
  <c r="I299" i="19"/>
  <c r="H299" i="19"/>
  <c r="H334" i="19"/>
  <c r="I334" i="19"/>
  <c r="R275" i="18"/>
  <c r="M275" i="18"/>
  <c r="N275" i="18" s="1"/>
  <c r="F269" i="18"/>
  <c r="J269" i="18"/>
  <c r="P269" i="18" s="1"/>
  <c r="J64" i="18"/>
  <c r="P64" i="18" s="1"/>
  <c r="F64" i="18"/>
  <c r="F302" i="18"/>
  <c r="J302" i="18"/>
  <c r="P302" i="18" s="1"/>
  <c r="I266" i="19"/>
  <c r="H21" i="19"/>
  <c r="J21" i="19" s="1"/>
  <c r="I422" i="19"/>
  <c r="H422" i="19"/>
  <c r="I349" i="19"/>
  <c r="H349" i="19"/>
  <c r="H180" i="19"/>
  <c r="M42" i="18"/>
  <c r="N42" i="18" s="1"/>
  <c r="I348" i="19"/>
  <c r="I392" i="19"/>
  <c r="H141" i="19"/>
  <c r="H93" i="19"/>
  <c r="J93" i="19" s="1"/>
  <c r="H379" i="19"/>
  <c r="I303" i="19"/>
  <c r="H64" i="19"/>
  <c r="J64" i="19" s="1"/>
  <c r="I64" i="19"/>
  <c r="R165" i="18"/>
  <c r="M165" i="18"/>
  <c r="N165" i="18" s="1"/>
  <c r="F298" i="18"/>
  <c r="G298" i="18" s="1"/>
  <c r="R298" i="18" s="1"/>
  <c r="J298" i="18"/>
  <c r="P298" i="18" s="1"/>
  <c r="G77" i="18"/>
  <c r="R77" i="18" s="1"/>
  <c r="AB19" i="18"/>
  <c r="AE19" i="18" s="1"/>
  <c r="I48" i="19"/>
  <c r="H209" i="19"/>
  <c r="I209" i="19"/>
  <c r="I173" i="19"/>
  <c r="H173" i="19"/>
  <c r="I55" i="19"/>
  <c r="H55" i="19"/>
  <c r="J55" i="19" s="1"/>
  <c r="I286" i="19"/>
  <c r="H286" i="19"/>
  <c r="H271" i="19"/>
  <c r="I271" i="19"/>
  <c r="I191" i="19"/>
  <c r="H191" i="19"/>
  <c r="R378" i="18"/>
  <c r="M378" i="18"/>
  <c r="N378" i="18" s="1"/>
  <c r="M86" i="18"/>
  <c r="N86" i="18" s="1"/>
  <c r="P350" i="18"/>
  <c r="G57" i="18"/>
  <c r="R57" i="18" s="1"/>
  <c r="F53" i="18"/>
  <c r="J53" i="18"/>
  <c r="P53" i="18" s="1"/>
  <c r="F87" i="18"/>
  <c r="G87" i="18" s="1"/>
  <c r="R87" i="18" s="1"/>
  <c r="J87" i="18"/>
  <c r="P87" i="18" s="1"/>
  <c r="I103" i="19"/>
  <c r="P288" i="18"/>
  <c r="P130" i="18"/>
  <c r="F149" i="18"/>
  <c r="J149" i="18"/>
  <c r="P149" i="18" s="1"/>
  <c r="J66" i="18"/>
  <c r="P66" i="18" s="1"/>
  <c r="F66" i="18"/>
  <c r="M400" i="18"/>
  <c r="N400" i="18" s="1"/>
  <c r="J29" i="18"/>
  <c r="P29" i="18" s="1"/>
  <c r="F29" i="18"/>
  <c r="G29" i="18" s="1"/>
  <c r="R29" i="18" s="1"/>
  <c r="M349" i="18"/>
  <c r="N349" i="18" s="1"/>
  <c r="R349" i="18"/>
  <c r="J304" i="18"/>
  <c r="P304" i="18" s="1"/>
  <c r="F304" i="18"/>
  <c r="J409" i="18"/>
  <c r="P409" i="18" s="1"/>
  <c r="F409" i="18"/>
  <c r="F287" i="18"/>
  <c r="J287" i="18"/>
  <c r="P287" i="18" s="1"/>
  <c r="J422" i="18"/>
  <c r="P422" i="18" s="1"/>
  <c r="P178" i="18"/>
  <c r="P63" i="18"/>
  <c r="P410" i="18"/>
  <c r="M442" i="18"/>
  <c r="N442" i="18" s="1"/>
  <c r="F107" i="18"/>
  <c r="G107" i="18" s="1"/>
  <c r="G414" i="18"/>
  <c r="R414" i="18" s="1"/>
  <c r="J423" i="18"/>
  <c r="P423" i="18" s="1"/>
  <c r="F423" i="18"/>
  <c r="G423" i="18" s="1"/>
  <c r="R423" i="18" s="1"/>
  <c r="G76" i="18"/>
  <c r="R76" i="18" s="1"/>
  <c r="J115" i="18"/>
  <c r="P115" i="18" s="1"/>
  <c r="F115" i="18"/>
  <c r="G115" i="18" s="1"/>
  <c r="R115" i="18" s="1"/>
  <c r="F43" i="18"/>
  <c r="G43" i="18" s="1"/>
  <c r="R43" i="18" s="1"/>
  <c r="J43" i="18"/>
  <c r="P43" i="18" s="1"/>
  <c r="P44" i="18"/>
  <c r="P97" i="18"/>
  <c r="F366" i="18"/>
  <c r="J366" i="18"/>
  <c r="P366" i="18" s="1"/>
  <c r="M436" i="18"/>
  <c r="N436" i="18" s="1"/>
  <c r="M263" i="18"/>
  <c r="N263" i="18" s="1"/>
  <c r="F417" i="18"/>
  <c r="P47" i="18"/>
  <c r="P299" i="18"/>
  <c r="P419" i="18"/>
  <c r="M323" i="18"/>
  <c r="N323" i="18" s="1"/>
  <c r="J169" i="18"/>
  <c r="P169" i="18" s="1"/>
  <c r="P92" i="18"/>
  <c r="P385" i="18"/>
  <c r="M427" i="18"/>
  <c r="N427" i="18" s="1"/>
  <c r="I324" i="19"/>
  <c r="H231" i="19"/>
  <c r="M310" i="18"/>
  <c r="N310" i="18" s="1"/>
  <c r="J70" i="18"/>
  <c r="P70" i="18" s="1"/>
  <c r="M235" i="18"/>
  <c r="N235" i="18" s="1"/>
  <c r="F447" i="18"/>
  <c r="J447" i="18"/>
  <c r="P447" i="18" s="1"/>
  <c r="F420" i="18"/>
  <c r="J420" i="18"/>
  <c r="P420" i="18" s="1"/>
  <c r="P195" i="18"/>
  <c r="F375" i="18"/>
  <c r="J375" i="18"/>
  <c r="P375" i="18" s="1"/>
  <c r="H356" i="19"/>
  <c r="I126" i="19"/>
  <c r="P137" i="18"/>
  <c r="I172" i="19"/>
  <c r="H395" i="19"/>
  <c r="M433" i="18"/>
  <c r="N433" i="18" s="1"/>
  <c r="F163" i="18"/>
  <c r="G163" i="18" s="1"/>
  <c r="R163" i="18" s="1"/>
  <c r="J163" i="18"/>
  <c r="P163" i="18" s="1"/>
  <c r="G435" i="18"/>
  <c r="R435" i="18" s="1"/>
  <c r="I400" i="19"/>
  <c r="H400" i="19"/>
  <c r="H115" i="19"/>
  <c r="I115" i="19"/>
  <c r="I401" i="19"/>
  <c r="H401" i="19"/>
  <c r="I389" i="19"/>
  <c r="H389" i="19"/>
  <c r="H263" i="19"/>
  <c r="I263" i="19"/>
  <c r="AA21" i="18"/>
  <c r="AB21" i="18" s="1"/>
  <c r="I246" i="19"/>
  <c r="H246" i="19"/>
  <c r="I51" i="19"/>
  <c r="H51" i="19"/>
  <c r="J51" i="19" s="1"/>
  <c r="I219" i="19"/>
  <c r="H219" i="19"/>
  <c r="I140" i="19"/>
  <c r="H140" i="19"/>
  <c r="H293" i="19"/>
  <c r="I293" i="19"/>
  <c r="H81" i="19"/>
  <c r="J81" i="19" s="1"/>
  <c r="I81" i="19"/>
  <c r="I353" i="19"/>
  <c r="H353" i="19"/>
  <c r="H388" i="19"/>
  <c r="I388" i="19"/>
  <c r="I117" i="19"/>
  <c r="H117" i="19"/>
  <c r="H155" i="19"/>
  <c r="I155" i="19"/>
  <c r="H125" i="19"/>
  <c r="I125" i="19"/>
  <c r="H408" i="19"/>
  <c r="I408" i="19"/>
  <c r="H118" i="19"/>
  <c r="I118" i="19"/>
  <c r="I257" i="19"/>
  <c r="H257" i="19"/>
  <c r="I156" i="19"/>
  <c r="H156" i="19"/>
  <c r="I370" i="19"/>
  <c r="H370" i="19"/>
  <c r="H123" i="19"/>
  <c r="I123" i="19"/>
  <c r="I376" i="19"/>
  <c r="H376" i="19"/>
  <c r="I83" i="19"/>
  <c r="H83" i="19"/>
  <c r="J83" i="19" s="1"/>
  <c r="I34" i="19"/>
  <c r="H34" i="19"/>
  <c r="J34" i="19" s="1"/>
  <c r="H396" i="19"/>
  <c r="I396" i="19"/>
  <c r="I363" i="19"/>
  <c r="H363" i="19"/>
  <c r="I94" i="19"/>
  <c r="H94" i="19"/>
  <c r="J94" i="19" s="1"/>
  <c r="H169" i="19"/>
  <c r="I169" i="19"/>
  <c r="H279" i="19"/>
  <c r="I279" i="19"/>
  <c r="H347" i="19"/>
  <c r="I347" i="19"/>
  <c r="H45" i="19"/>
  <c r="J45" i="19" s="1"/>
  <c r="I45" i="19"/>
  <c r="AA3" i="18"/>
  <c r="AB3" i="18" s="1"/>
  <c r="I223" i="19"/>
  <c r="H223" i="19"/>
  <c r="I310" i="19"/>
  <c r="H310" i="19"/>
  <c r="I316" i="19"/>
  <c r="H316" i="19"/>
  <c r="AA12" i="18"/>
  <c r="AB12" i="18" s="1"/>
  <c r="I344" i="19"/>
  <c r="H344" i="19"/>
  <c r="H3" i="19"/>
  <c r="J3" i="19" s="1"/>
  <c r="I3" i="19"/>
  <c r="AB4" i="18"/>
  <c r="AE4" i="18" s="1"/>
  <c r="H366" i="19"/>
  <c r="I366" i="19"/>
  <c r="H307" i="19"/>
  <c r="I307" i="19"/>
  <c r="I381" i="19"/>
  <c r="H381" i="19"/>
  <c r="I99" i="19"/>
  <c r="H99" i="19"/>
  <c r="J99" i="19" s="1"/>
  <c r="H297" i="19"/>
  <c r="I297" i="19"/>
  <c r="H60" i="19"/>
  <c r="J60" i="19" s="1"/>
  <c r="I60" i="19"/>
  <c r="I294" i="19"/>
  <c r="H294" i="19"/>
  <c r="AA13" i="18"/>
  <c r="I210" i="19"/>
  <c r="H210" i="19"/>
  <c r="H331" i="19"/>
  <c r="I331" i="19"/>
  <c r="H170" i="19"/>
  <c r="I170" i="19"/>
  <c r="AA6" i="18"/>
  <c r="AB6" i="18" s="1"/>
  <c r="I367" i="19"/>
  <c r="H367" i="19"/>
  <c r="H114" i="19"/>
  <c r="I114" i="19"/>
  <c r="I49" i="19"/>
  <c r="H49" i="19"/>
  <c r="J49" i="19" s="1"/>
  <c r="I447" i="19"/>
  <c r="H447" i="19"/>
  <c r="I421" i="19"/>
  <c r="H421" i="19"/>
  <c r="I391" i="19"/>
  <c r="H391" i="19"/>
  <c r="I250" i="19"/>
  <c r="H250" i="19"/>
  <c r="H345" i="19"/>
  <c r="I345" i="19"/>
  <c r="I402" i="19"/>
  <c r="H402" i="19"/>
  <c r="AB16" i="18"/>
  <c r="AE16" i="18" s="1"/>
  <c r="I405" i="19"/>
  <c r="H405" i="19"/>
  <c r="I193" i="19"/>
  <c r="H193" i="19"/>
  <c r="I224" i="19"/>
  <c r="H224" i="19"/>
  <c r="I325" i="19"/>
  <c r="H325" i="19"/>
  <c r="I264" i="19"/>
  <c r="H264" i="19"/>
  <c r="I277" i="19"/>
  <c r="H277" i="19"/>
  <c r="H390" i="19"/>
  <c r="I390" i="19"/>
  <c r="I354" i="19"/>
  <c r="H354" i="19"/>
  <c r="I119" i="19"/>
  <c r="H119" i="19"/>
  <c r="H198" i="19"/>
  <c r="I198" i="19"/>
  <c r="I247" i="19"/>
  <c r="H247" i="19"/>
  <c r="I131" i="19"/>
  <c r="H131" i="19"/>
  <c r="H36" i="19"/>
  <c r="J36" i="19" s="1"/>
  <c r="I36" i="19"/>
  <c r="H244" i="19"/>
  <c r="I244" i="19"/>
  <c r="I106" i="19"/>
  <c r="H106" i="19"/>
  <c r="H197" i="19"/>
  <c r="I197" i="19"/>
  <c r="I239" i="19"/>
  <c r="H239" i="19"/>
  <c r="I225" i="19"/>
  <c r="H225" i="19"/>
  <c r="H443" i="19"/>
  <c r="I443" i="19"/>
  <c r="H442" i="19"/>
  <c r="I442" i="19"/>
  <c r="H18" i="19"/>
  <c r="J18" i="19" s="1"/>
  <c r="I18" i="19"/>
  <c r="H98" i="19"/>
  <c r="J98" i="19" s="1"/>
  <c r="I98" i="19"/>
  <c r="H52" i="19"/>
  <c r="J52" i="19" s="1"/>
  <c r="I52" i="19"/>
  <c r="I424" i="19"/>
  <c r="H424" i="19"/>
  <c r="H183" i="19"/>
  <c r="I183" i="19"/>
  <c r="I227" i="19"/>
  <c r="H227" i="19"/>
  <c r="I157" i="19"/>
  <c r="H157" i="19"/>
  <c r="I305" i="19"/>
  <c r="H305" i="19"/>
  <c r="H66" i="19"/>
  <c r="J66" i="19" s="1"/>
  <c r="I66" i="19"/>
  <c r="I207" i="19"/>
  <c r="H207" i="19"/>
  <c r="H262" i="19"/>
  <c r="I262" i="19"/>
  <c r="H337" i="19"/>
  <c r="I337" i="19"/>
  <c r="I343" i="19"/>
  <c r="H343" i="19"/>
  <c r="H137" i="19"/>
  <c r="I137" i="19"/>
  <c r="I326" i="19"/>
  <c r="H326" i="19"/>
  <c r="H196" i="19"/>
  <c r="I196" i="19"/>
  <c r="H148" i="19"/>
  <c r="I148" i="19"/>
  <c r="I290" i="19"/>
  <c r="H290" i="19"/>
  <c r="I411" i="19"/>
  <c r="H411" i="19"/>
  <c r="I171" i="19"/>
  <c r="H171" i="19"/>
  <c r="I208" i="19"/>
  <c r="H208" i="19"/>
  <c r="H57" i="19"/>
  <c r="J57" i="19" s="1"/>
  <c r="I57" i="19"/>
  <c r="H254" i="19"/>
  <c r="I254" i="19"/>
  <c r="I175" i="19"/>
  <c r="H175" i="19"/>
  <c r="I201" i="19"/>
  <c r="H201" i="19"/>
  <c r="I146" i="19"/>
  <c r="H146" i="19"/>
  <c r="I243" i="19"/>
  <c r="H243" i="19"/>
  <c r="I234" i="19"/>
  <c r="H234" i="19"/>
  <c r="I304" i="19"/>
  <c r="H304" i="19"/>
  <c r="I168" i="19"/>
  <c r="H168" i="19"/>
  <c r="I38" i="19"/>
  <c r="H38" i="19"/>
  <c r="J38" i="19" s="1"/>
  <c r="H12" i="19"/>
  <c r="J12" i="19" s="1"/>
  <c r="I12" i="19"/>
  <c r="I90" i="19"/>
  <c r="H90" i="19"/>
  <c r="J90" i="19" s="1"/>
  <c r="H77" i="19"/>
  <c r="J77" i="19" s="1"/>
  <c r="I77" i="19"/>
  <c r="I132" i="19"/>
  <c r="H132" i="19"/>
  <c r="H261" i="19"/>
  <c r="I261" i="19"/>
  <c r="H145" i="19"/>
  <c r="I145" i="19"/>
  <c r="H429" i="19"/>
  <c r="I429" i="19"/>
  <c r="H384" i="19"/>
  <c r="I384" i="19"/>
  <c r="H102" i="19"/>
  <c r="I102" i="19"/>
  <c r="H385" i="19"/>
  <c r="I385" i="19"/>
  <c r="H438" i="19"/>
  <c r="I438" i="19"/>
  <c r="I319" i="19"/>
  <c r="H319" i="19"/>
  <c r="I315" i="19"/>
  <c r="H315" i="19"/>
  <c r="H335" i="19"/>
  <c r="I335" i="19"/>
  <c r="H340" i="19"/>
  <c r="I340" i="19"/>
  <c r="I184" i="19"/>
  <c r="H184" i="19"/>
  <c r="I256" i="19"/>
  <c r="H256" i="19"/>
  <c r="H44" i="19"/>
  <c r="J44" i="19" s="1"/>
  <c r="I44" i="19"/>
  <c r="I281" i="19"/>
  <c r="H281" i="19"/>
  <c r="I428" i="19"/>
  <c r="H428" i="19"/>
  <c r="I439" i="19"/>
  <c r="H439" i="19"/>
  <c r="I213" i="19"/>
  <c r="H213" i="19"/>
  <c r="I167" i="19"/>
  <c r="H167" i="19"/>
  <c r="I328" i="19"/>
  <c r="H328" i="19"/>
  <c r="H50" i="19"/>
  <c r="J50" i="19" s="1"/>
  <c r="I50" i="19"/>
  <c r="H54" i="19"/>
  <c r="J54" i="19" s="1"/>
  <c r="I54" i="19"/>
  <c r="I360" i="19"/>
  <c r="H360" i="19"/>
  <c r="I35" i="19"/>
  <c r="H35" i="19"/>
  <c r="J35" i="19" s="1"/>
  <c r="I159" i="19"/>
  <c r="H159" i="19"/>
  <c r="H434" i="19"/>
  <c r="I434" i="19"/>
  <c r="I375" i="19"/>
  <c r="H375" i="19"/>
  <c r="I308" i="19"/>
  <c r="H308" i="19"/>
  <c r="I111" i="19"/>
  <c r="H111" i="19"/>
  <c r="I82" i="19"/>
  <c r="H82" i="19"/>
  <c r="J82" i="19" s="1"/>
  <c r="H312" i="19"/>
  <c r="I312" i="19"/>
  <c r="H73" i="19"/>
  <c r="J73" i="19" s="1"/>
  <c r="I73" i="19"/>
  <c r="H323" i="19"/>
  <c r="I323" i="19"/>
  <c r="I409" i="19"/>
  <c r="H409" i="19"/>
  <c r="I413" i="19"/>
  <c r="H413" i="19"/>
  <c r="I221" i="19"/>
  <c r="H221" i="19"/>
  <c r="I268" i="19"/>
  <c r="H268" i="19"/>
  <c r="H416" i="19"/>
  <c r="I416" i="19"/>
  <c r="I41" i="19"/>
  <c r="H41" i="19"/>
  <c r="J41" i="19" s="1"/>
  <c r="H288" i="19"/>
  <c r="I288" i="19"/>
  <c r="I352" i="19"/>
  <c r="H352" i="19"/>
  <c r="H417" i="19"/>
  <c r="I417" i="19"/>
  <c r="I338" i="19"/>
  <c r="H338" i="19"/>
  <c r="I397" i="19"/>
  <c r="H397" i="19"/>
  <c r="I61" i="19"/>
  <c r="H61" i="19"/>
  <c r="J61" i="19" s="1"/>
  <c r="H275" i="19"/>
  <c r="I275" i="19"/>
  <c r="I332" i="19"/>
  <c r="H332" i="19"/>
  <c r="AA11" i="18"/>
  <c r="I112" i="19"/>
  <c r="H112" i="19"/>
  <c r="I358" i="19"/>
  <c r="H358" i="19"/>
  <c r="I218" i="19"/>
  <c r="H218" i="19"/>
  <c r="AA10" i="18"/>
  <c r="AB10" i="18" s="1"/>
  <c r="H435" i="19"/>
  <c r="I435" i="19"/>
  <c r="I43" i="19"/>
  <c r="H43" i="19"/>
  <c r="J43" i="19" s="1"/>
  <c r="H302" i="19"/>
  <c r="I302" i="19"/>
  <c r="H327" i="19"/>
  <c r="I327" i="19"/>
  <c r="I70" i="19"/>
  <c r="H70" i="19"/>
  <c r="J70" i="19" s="1"/>
  <c r="I39" i="19"/>
  <c r="H39" i="19"/>
  <c r="J39" i="19" s="1"/>
  <c r="H311" i="19"/>
  <c r="I311" i="19"/>
  <c r="I28" i="19"/>
  <c r="H28" i="19"/>
  <c r="J28" i="19" s="1"/>
  <c r="I110" i="19"/>
  <c r="H110" i="19"/>
  <c r="H40" i="19"/>
  <c r="J40" i="19" s="1"/>
  <c r="I40" i="19"/>
  <c r="I339" i="19"/>
  <c r="H339" i="19"/>
  <c r="H58" i="19"/>
  <c r="J58" i="19" s="1"/>
  <c r="I58" i="19"/>
  <c r="I236" i="19"/>
  <c r="H236" i="19"/>
  <c r="I427" i="19"/>
  <c r="H427" i="19"/>
  <c r="H289" i="19"/>
  <c r="I289" i="19"/>
  <c r="I282" i="19"/>
  <c r="H282" i="19"/>
  <c r="I56" i="19"/>
  <c r="H56" i="19"/>
  <c r="J56" i="19" s="1"/>
  <c r="AA15" i="18"/>
  <c r="I162" i="19"/>
  <c r="H162" i="19"/>
  <c r="H154" i="19"/>
  <c r="I154" i="19"/>
  <c r="I217" i="19"/>
  <c r="H217" i="19"/>
  <c r="H78" i="19"/>
  <c r="J78" i="19" s="1"/>
  <c r="I78" i="19"/>
  <c r="I445" i="19"/>
  <c r="H445" i="19"/>
  <c r="I362" i="19"/>
  <c r="H362" i="19"/>
  <c r="H321" i="19"/>
  <c r="I321" i="19"/>
  <c r="I16" i="19"/>
  <c r="H16" i="19"/>
  <c r="J16" i="19" s="1"/>
  <c r="I17" i="19"/>
  <c r="H17" i="19"/>
  <c r="J17" i="19" s="1"/>
  <c r="J36" i="18"/>
  <c r="P36" i="18" s="1"/>
  <c r="F36" i="18"/>
  <c r="J162" i="18"/>
  <c r="P162" i="18" s="1"/>
  <c r="F162" i="18"/>
  <c r="G371" i="18"/>
  <c r="R371" i="18" s="1"/>
  <c r="J26" i="18"/>
  <c r="P26" i="18" s="1"/>
  <c r="F26" i="18"/>
  <c r="F392" i="18"/>
  <c r="J392" i="18"/>
  <c r="P392" i="18" s="1"/>
  <c r="F75" i="18"/>
  <c r="J75" i="18"/>
  <c r="P75" i="18" s="1"/>
  <c r="G202" i="18"/>
  <c r="R202" i="18" s="1"/>
  <c r="G63" i="18"/>
  <c r="R63" i="18" s="1"/>
  <c r="G288" i="18"/>
  <c r="R288" i="18" s="1"/>
  <c r="G44" i="18"/>
  <c r="R44" i="18" s="1"/>
  <c r="G399" i="18"/>
  <c r="R399" i="18" s="1"/>
  <c r="G108" i="18"/>
  <c r="R108" i="18" s="1"/>
  <c r="G243" i="18"/>
  <c r="R243" i="18" s="1"/>
  <c r="G166" i="18"/>
  <c r="R166" i="18" s="1"/>
  <c r="G61" i="18"/>
  <c r="R61" i="18" s="1"/>
  <c r="G130" i="18"/>
  <c r="R130" i="18" s="1"/>
  <c r="G413" i="18"/>
  <c r="R413" i="18" s="1"/>
  <c r="G122" i="18"/>
  <c r="R122" i="18" s="1"/>
  <c r="G385" i="18"/>
  <c r="R385" i="18" s="1"/>
  <c r="M412" i="18"/>
  <c r="N412" i="18" s="1"/>
  <c r="I181" i="19"/>
  <c r="H364" i="19"/>
  <c r="I97" i="19"/>
  <c r="U6" i="18"/>
  <c r="H27" i="19"/>
  <c r="J27" i="19" s="1"/>
  <c r="AB7" i="18"/>
  <c r="AE7" i="18" s="1"/>
  <c r="J157" i="18"/>
  <c r="P157" i="18" s="1"/>
  <c r="F157" i="18"/>
  <c r="F341" i="18"/>
  <c r="J341" i="18"/>
  <c r="P341" i="18" s="1"/>
  <c r="H164" i="19"/>
  <c r="J50" i="18"/>
  <c r="P50" i="18" s="1"/>
  <c r="F50" i="18"/>
  <c r="I163" i="19"/>
  <c r="M386" i="18"/>
  <c r="N386" i="18" s="1"/>
  <c r="J180" i="18"/>
  <c r="P180" i="18" s="1"/>
  <c r="F180" i="18"/>
  <c r="G252" i="18"/>
  <c r="R252" i="18" s="1"/>
  <c r="G294" i="18"/>
  <c r="R294" i="18" s="1"/>
  <c r="H229" i="19"/>
  <c r="J439" i="18"/>
  <c r="P439" i="18" s="1"/>
  <c r="F439" i="18"/>
  <c r="I149" i="19"/>
  <c r="J297" i="18"/>
  <c r="P297" i="18" s="1"/>
  <c r="F297" i="18"/>
  <c r="M54" i="18"/>
  <c r="N54" i="18" s="1"/>
  <c r="J330" i="18"/>
  <c r="P330" i="18" s="1"/>
  <c r="F330" i="18"/>
  <c r="G7" i="18"/>
  <c r="R7" i="18" s="1"/>
  <c r="J46" i="18"/>
  <c r="P46" i="18" s="1"/>
  <c r="F46" i="18"/>
  <c r="I23" i="19"/>
  <c r="P339" i="18"/>
  <c r="I425" i="19"/>
  <c r="H33" i="19"/>
  <c r="J33" i="19" s="1"/>
  <c r="AA8" i="18"/>
  <c r="AB8" i="18" s="1"/>
  <c r="J179" i="18"/>
  <c r="P179" i="18" s="1"/>
  <c r="F179" i="18"/>
  <c r="G244" i="18"/>
  <c r="R244" i="18" s="1"/>
  <c r="P312" i="18"/>
  <c r="F71" i="18"/>
  <c r="J71" i="18"/>
  <c r="P71" i="18" s="1"/>
  <c r="AB20" i="18"/>
  <c r="AE20" i="18" s="1"/>
  <c r="I76" i="19"/>
  <c r="G228" i="18"/>
  <c r="R228" i="18" s="1"/>
  <c r="H205" i="19"/>
  <c r="I63" i="19"/>
  <c r="G343" i="18"/>
  <c r="R343" i="18" s="1"/>
  <c r="G238" i="18"/>
  <c r="R238" i="18" s="1"/>
  <c r="G240" i="18"/>
  <c r="R240" i="18" s="1"/>
  <c r="G33" i="18"/>
  <c r="R33" i="18" s="1"/>
  <c r="G105" i="18"/>
  <c r="R105" i="18" s="1"/>
  <c r="G17" i="18"/>
  <c r="R17" i="18" s="1"/>
  <c r="G203" i="18"/>
  <c r="R203" i="18" s="1"/>
  <c r="G317" i="18"/>
  <c r="R317" i="18" s="1"/>
  <c r="I29" i="19"/>
  <c r="M333" i="18"/>
  <c r="N333" i="18" s="1"/>
  <c r="H13" i="19"/>
  <c r="J13" i="19" s="1"/>
  <c r="H206" i="19"/>
  <c r="I270" i="19"/>
  <c r="H437" i="19"/>
  <c r="H284" i="19"/>
  <c r="I135" i="19"/>
  <c r="H211" i="19"/>
  <c r="P357" i="18"/>
  <c r="H79" i="19"/>
  <c r="J79" i="19" s="1"/>
  <c r="F280" i="18"/>
  <c r="J280" i="18"/>
  <c r="P280" i="18" s="1"/>
  <c r="H204" i="19"/>
  <c r="I9" i="19"/>
  <c r="AB17" i="18"/>
  <c r="AE17" i="18" s="1"/>
  <c r="H238" i="19"/>
  <c r="I287" i="19"/>
  <c r="M324" i="18"/>
  <c r="N324" i="18" s="1"/>
  <c r="G127" i="18"/>
  <c r="R127" i="18" s="1"/>
  <c r="M74" i="18"/>
  <c r="N74" i="18" s="1"/>
  <c r="H75" i="19"/>
  <c r="J75" i="19" s="1"/>
  <c r="H387" i="19"/>
  <c r="H188" i="19"/>
  <c r="H252" i="19"/>
  <c r="H20" i="19"/>
  <c r="J20" i="19" s="1"/>
  <c r="H134" i="19"/>
  <c r="J259" i="18"/>
  <c r="P259" i="18" s="1"/>
  <c r="F259" i="18"/>
  <c r="F233" i="18"/>
  <c r="J233" i="18"/>
  <c r="P233" i="18" s="1"/>
  <c r="F208" i="18"/>
  <c r="J208" i="18"/>
  <c r="P208" i="18" s="1"/>
  <c r="M360" i="18"/>
  <c r="N360" i="18" s="1"/>
  <c r="M10" i="18"/>
  <c r="N10" i="18" s="1"/>
  <c r="G213" i="18"/>
  <c r="R213" i="18" s="1"/>
  <c r="F205" i="18"/>
  <c r="J205" i="18"/>
  <c r="P205" i="18" s="1"/>
  <c r="H182" i="19"/>
  <c r="G106" i="18"/>
  <c r="R106" i="18" s="1"/>
  <c r="H113" i="19"/>
  <c r="H249" i="19"/>
  <c r="H235" i="19"/>
  <c r="H403" i="19"/>
  <c r="F372" i="18"/>
  <c r="J372" i="18"/>
  <c r="P372" i="18" s="1"/>
  <c r="G305" i="18"/>
  <c r="R305" i="18" s="1"/>
  <c r="H199" i="19"/>
  <c r="I320" i="19"/>
  <c r="H15" i="19"/>
  <c r="J15" i="19" s="1"/>
  <c r="I336" i="19"/>
  <c r="H265" i="19"/>
  <c r="F270" i="18"/>
  <c r="J270" i="18"/>
  <c r="P270" i="18" s="1"/>
  <c r="I100" i="19"/>
  <c r="I177" i="19"/>
  <c r="H273" i="19"/>
  <c r="H378" i="19"/>
  <c r="I202" i="19"/>
  <c r="P399" i="18"/>
  <c r="H67" i="19"/>
  <c r="J67" i="19" s="1"/>
  <c r="J95" i="18"/>
  <c r="P95" i="18" s="1"/>
  <c r="F95" i="18"/>
  <c r="H150" i="19"/>
  <c r="H130" i="19"/>
  <c r="H251" i="19"/>
  <c r="G79" i="18"/>
  <c r="R79" i="18" s="1"/>
  <c r="G368" i="18"/>
  <c r="R368" i="18" s="1"/>
  <c r="G156" i="18"/>
  <c r="R156" i="18" s="1"/>
  <c r="M229" i="18"/>
  <c r="N229" i="18" s="1"/>
  <c r="G147" i="18"/>
  <c r="R147" i="18" s="1"/>
  <c r="G315" i="18"/>
  <c r="R315" i="18" s="1"/>
  <c r="G123" i="18"/>
  <c r="R123" i="18" s="1"/>
  <c r="G67" i="18"/>
  <c r="R67" i="18" s="1"/>
  <c r="G384" i="18"/>
  <c r="R384" i="18" s="1"/>
  <c r="G339" i="18"/>
  <c r="R339" i="18" s="1"/>
  <c r="G357" i="18"/>
  <c r="R357" i="18" s="1"/>
  <c r="G258" i="18"/>
  <c r="R258" i="18" s="1"/>
  <c r="G363" i="18"/>
  <c r="R363" i="18" s="1"/>
  <c r="G191" i="18"/>
  <c r="R191" i="18" s="1"/>
  <c r="G393" i="18"/>
  <c r="R393" i="18" s="1"/>
  <c r="G212" i="18"/>
  <c r="R212" i="18" s="1"/>
  <c r="F27" i="18"/>
  <c r="J27" i="18"/>
  <c r="P27" i="18" s="1"/>
  <c r="J336" i="18"/>
  <c r="P336" i="18" s="1"/>
  <c r="F336" i="18"/>
  <c r="F23" i="18"/>
  <c r="J23" i="18"/>
  <c r="P23" i="18" s="1"/>
  <c r="F177" i="18"/>
  <c r="J177" i="18"/>
  <c r="P177" i="18" s="1"/>
  <c r="J111" i="18"/>
  <c r="P111" i="18" s="1"/>
  <c r="F111" i="18"/>
  <c r="G445" i="18"/>
  <c r="R445" i="18" s="1"/>
  <c r="G428" i="18"/>
  <c r="R428" i="18" s="1"/>
  <c r="I365" i="19"/>
  <c r="I215" i="19"/>
  <c r="F266" i="18"/>
  <c r="J266" i="18"/>
  <c r="P266" i="18" s="1"/>
  <c r="G55" i="18"/>
  <c r="R55" i="18" s="1"/>
  <c r="I147" i="19"/>
  <c r="H187" i="19"/>
  <c r="F246" i="18"/>
  <c r="J246" i="18"/>
  <c r="P246" i="18" s="1"/>
  <c r="G85" i="18"/>
  <c r="R85" i="18" s="1"/>
  <c r="G283" i="18"/>
  <c r="R283" i="18" s="1"/>
  <c r="G444" i="18"/>
  <c r="R444" i="18" s="1"/>
  <c r="M361" i="18"/>
  <c r="N361" i="18" s="1"/>
  <c r="M62" i="18"/>
  <c r="N62" i="18" s="1"/>
  <c r="I7" i="19"/>
  <c r="G380" i="18"/>
  <c r="R380" i="18" s="1"/>
  <c r="H11" i="19"/>
  <c r="J11" i="19" s="1"/>
  <c r="G355" i="18"/>
  <c r="R355" i="18" s="1"/>
  <c r="M318" i="18"/>
  <c r="N318" i="18" s="1"/>
  <c r="H220" i="19"/>
  <c r="G32" i="18"/>
  <c r="R32" i="18" s="1"/>
  <c r="F381" i="18"/>
  <c r="J381" i="18"/>
  <c r="P381" i="18" s="1"/>
  <c r="H233" i="19"/>
  <c r="I361" i="19"/>
  <c r="H2" i="19"/>
  <c r="J2" i="19" s="1"/>
  <c r="G271" i="18"/>
  <c r="R271" i="18" s="1"/>
  <c r="J290" i="18"/>
  <c r="P290" i="18" s="1"/>
  <c r="F290" i="18"/>
  <c r="H341" i="19"/>
  <c r="G134" i="18"/>
  <c r="R134" i="18" s="1"/>
  <c r="G97" i="18"/>
  <c r="R97" i="18" s="1"/>
  <c r="M12" i="18"/>
  <c r="N12" i="18" s="1"/>
  <c r="G260" i="18"/>
  <c r="R260" i="18" s="1"/>
  <c r="G316" i="18"/>
  <c r="R316" i="18" s="1"/>
  <c r="G319" i="18"/>
  <c r="R319" i="18" s="1"/>
  <c r="G117" i="18"/>
  <c r="R117" i="18" s="1"/>
  <c r="H419" i="19"/>
  <c r="I248" i="19"/>
  <c r="M232" i="18"/>
  <c r="N232" i="18" s="1"/>
  <c r="AA2" i="18"/>
  <c r="AB2" i="18" s="1"/>
  <c r="I383" i="19"/>
  <c r="H19" i="19"/>
  <c r="J19" i="19" s="1"/>
  <c r="F432" i="18"/>
  <c r="J432" i="18"/>
  <c r="P432" i="18" s="1"/>
  <c r="M84" i="18"/>
  <c r="N84" i="18" s="1"/>
  <c r="M407" i="18"/>
  <c r="N407" i="18" s="1"/>
  <c r="M133" i="18"/>
  <c r="N133" i="18" s="1"/>
  <c r="I350" i="19"/>
  <c r="G251" i="18"/>
  <c r="R251" i="18" s="1"/>
  <c r="F440" i="18"/>
  <c r="J440" i="18"/>
  <c r="P440" i="18" s="1"/>
  <c r="I317" i="19"/>
  <c r="J411" i="18"/>
  <c r="P411" i="18" s="1"/>
  <c r="F411" i="18"/>
  <c r="J322" i="18"/>
  <c r="P322" i="18" s="1"/>
  <c r="F322" i="18"/>
  <c r="G376" i="18"/>
  <c r="R376" i="18" s="1"/>
  <c r="M5" i="18"/>
  <c r="N5" i="18" s="1"/>
  <c r="G199" i="18"/>
  <c r="R199" i="18" s="1"/>
  <c r="M373" i="18"/>
  <c r="N373" i="18" s="1"/>
  <c r="M8" i="18"/>
  <c r="N8" i="18" s="1"/>
  <c r="I444" i="19"/>
  <c r="I280" i="19"/>
  <c r="H65" i="19"/>
  <c r="J65" i="19" s="1"/>
  <c r="M314" i="18"/>
  <c r="N314" i="18" s="1"/>
  <c r="H274" i="19"/>
  <c r="I296" i="19"/>
  <c r="I272" i="19"/>
  <c r="H292" i="19"/>
  <c r="G60" i="18"/>
  <c r="R60" i="18" s="1"/>
  <c r="H418" i="19"/>
  <c r="J109" i="18"/>
  <c r="P109" i="18" s="1"/>
  <c r="F109" i="18"/>
  <c r="P123" i="18"/>
  <c r="F45" i="18"/>
  <c r="J45" i="18"/>
  <c r="P45" i="18" s="1"/>
  <c r="M186" i="18"/>
  <c r="N186" i="18" s="1"/>
  <c r="G354" i="18"/>
  <c r="R354" i="18" s="1"/>
  <c r="H415" i="19"/>
  <c r="I71" i="19"/>
  <c r="H31" i="19"/>
  <c r="J31" i="19" s="1"/>
  <c r="H47" i="19"/>
  <c r="J47" i="19" s="1"/>
  <c r="F193" i="18"/>
  <c r="J193" i="18"/>
  <c r="P193" i="18" s="1"/>
  <c r="J48" i="18"/>
  <c r="P48" i="18" s="1"/>
  <c r="F48" i="18"/>
  <c r="I200" i="19"/>
  <c r="M190" i="18"/>
  <c r="N190" i="18" s="1"/>
  <c r="I298" i="19"/>
  <c r="G359" i="18"/>
  <c r="R359" i="18" s="1"/>
  <c r="G78" i="18"/>
  <c r="R78" i="18" s="1"/>
  <c r="M429" i="18"/>
  <c r="N429" i="18" s="1"/>
  <c r="I120" i="19"/>
  <c r="F189" i="18"/>
  <c r="J189" i="18"/>
  <c r="P189" i="18" s="1"/>
  <c r="M41" i="18"/>
  <c r="N41" i="18" s="1"/>
  <c r="M174" i="18"/>
  <c r="N174" i="18" s="1"/>
  <c r="G211" i="18"/>
  <c r="R211" i="18" s="1"/>
  <c r="G415" i="18"/>
  <c r="R415" i="18" s="1"/>
  <c r="G120" i="18"/>
  <c r="R120" i="18" s="1"/>
  <c r="G410" i="18"/>
  <c r="R410" i="18" s="1"/>
  <c r="G141" i="18"/>
  <c r="R141" i="18" s="1"/>
  <c r="G144" i="18"/>
  <c r="R144" i="18" s="1"/>
  <c r="M206" i="18"/>
  <c r="N206" i="18" s="1"/>
  <c r="G31" i="18"/>
  <c r="R31" i="18" s="1"/>
  <c r="G140" i="18"/>
  <c r="R140" i="18" s="1"/>
  <c r="G139" i="18"/>
  <c r="R139" i="18" s="1"/>
  <c r="G148" i="18"/>
  <c r="R148" i="18" s="1"/>
  <c r="J93" i="18"/>
  <c r="P93" i="18" s="1"/>
  <c r="F93" i="18"/>
  <c r="H160" i="19"/>
  <c r="F187" i="18"/>
  <c r="J187" i="18"/>
  <c r="P187" i="18" s="1"/>
  <c r="H374" i="19"/>
  <c r="J126" i="18"/>
  <c r="P126" i="18" s="1"/>
  <c r="F126" i="18"/>
  <c r="G346" i="18"/>
  <c r="R346" i="18" s="1"/>
  <c r="F424" i="18"/>
  <c r="J424" i="18"/>
  <c r="P424" i="18" s="1"/>
  <c r="G197" i="18"/>
  <c r="R197" i="18" s="1"/>
  <c r="F40" i="18"/>
  <c r="J40" i="18"/>
  <c r="P40" i="18" s="1"/>
  <c r="G325" i="18"/>
  <c r="R325" i="18" s="1"/>
  <c r="G58" i="18"/>
  <c r="R58" i="18" s="1"/>
  <c r="G342" i="18"/>
  <c r="R342" i="18" s="1"/>
  <c r="H178" i="19"/>
  <c r="J146" i="18"/>
  <c r="P146" i="18" s="1"/>
  <c r="F146" i="18"/>
  <c r="J81" i="18"/>
  <c r="P81" i="18" s="1"/>
  <c r="F81" i="18"/>
  <c r="F217" i="18"/>
  <c r="J217" i="18"/>
  <c r="P217" i="18" s="1"/>
  <c r="H161" i="19"/>
  <c r="H301" i="19"/>
  <c r="G28" i="18"/>
  <c r="R28" i="18" s="1"/>
  <c r="J296" i="18"/>
  <c r="P296" i="18" s="1"/>
  <c r="F296" i="18"/>
  <c r="G143" i="18"/>
  <c r="R143" i="18" s="1"/>
  <c r="G195" i="18"/>
  <c r="R195" i="18" s="1"/>
  <c r="G404" i="18"/>
  <c r="R404" i="18" s="1"/>
  <c r="M178" i="18"/>
  <c r="N178" i="18" s="1"/>
  <c r="H24" i="19"/>
  <c r="J24" i="19" s="1"/>
  <c r="H144" i="19"/>
  <c r="H441" i="19"/>
  <c r="I214" i="19"/>
  <c r="H139" i="19"/>
  <c r="H431" i="19"/>
  <c r="AA18" i="18"/>
  <c r="F337" i="18"/>
  <c r="J337" i="18"/>
  <c r="P337" i="18" s="1"/>
  <c r="H440" i="19"/>
  <c r="H107" i="19"/>
  <c r="P315" i="18"/>
  <c r="I259" i="19"/>
  <c r="G242" i="18"/>
  <c r="R242" i="18" s="1"/>
  <c r="F181" i="18"/>
  <c r="J181" i="18"/>
  <c r="P181" i="18" s="1"/>
  <c r="I309" i="19"/>
  <c r="H322" i="19"/>
  <c r="G370" i="18"/>
  <c r="R370" i="18" s="1"/>
  <c r="H399" i="19"/>
  <c r="H355" i="19"/>
  <c r="H203" i="19"/>
  <c r="G419" i="18"/>
  <c r="R419" i="18" s="1"/>
  <c r="G18" i="18"/>
  <c r="R18" i="18" s="1"/>
  <c r="I372" i="19"/>
  <c r="G300" i="18"/>
  <c r="R300" i="18" s="1"/>
  <c r="G331" i="18"/>
  <c r="R331" i="18" s="1"/>
  <c r="G256" i="18"/>
  <c r="R256" i="18" s="1"/>
  <c r="J345" i="18"/>
  <c r="P345" i="18" s="1"/>
  <c r="F345" i="18"/>
  <c r="H122" i="19"/>
  <c r="H426" i="19"/>
  <c r="I368" i="19"/>
  <c r="H423" i="19"/>
  <c r="AA9" i="18"/>
  <c r="P393" i="18"/>
  <c r="G286" i="18"/>
  <c r="R286" i="18" s="1"/>
  <c r="G65" i="18"/>
  <c r="R65" i="18" s="1"/>
  <c r="P363" i="18"/>
  <c r="H393" i="19"/>
  <c r="H267" i="19"/>
  <c r="H359" i="19"/>
  <c r="G334" i="18"/>
  <c r="R334" i="18" s="1"/>
  <c r="P140" i="18"/>
  <c r="J15" i="18"/>
  <c r="P15" i="18" s="1"/>
  <c r="F15" i="18"/>
  <c r="G390" i="18"/>
  <c r="R390" i="18" s="1"/>
  <c r="P384" i="18"/>
  <c r="F164" i="18"/>
  <c r="J164" i="18"/>
  <c r="P164" i="18" s="1"/>
  <c r="G73" i="18"/>
  <c r="R73" i="18" s="1"/>
  <c r="G96" i="18"/>
  <c r="R96" i="18" s="1"/>
  <c r="G303" i="18"/>
  <c r="R303" i="18" s="1"/>
  <c r="G383" i="18"/>
  <c r="R383" i="18" s="1"/>
  <c r="G327" i="18"/>
  <c r="R327" i="18" s="1"/>
  <c r="G137" i="18"/>
  <c r="R137" i="18" s="1"/>
  <c r="G204" i="18"/>
  <c r="R204" i="18" s="1"/>
  <c r="G276" i="18"/>
  <c r="R276" i="18" s="1"/>
  <c r="G329" i="18"/>
  <c r="R329" i="18" s="1"/>
  <c r="G92" i="18"/>
  <c r="R92" i="18" s="1"/>
  <c r="G91" i="18"/>
  <c r="R91" i="18" s="1"/>
  <c r="G284" i="18"/>
  <c r="R284" i="18" s="1"/>
  <c r="G320" i="18"/>
  <c r="R320" i="18" s="1"/>
  <c r="G47" i="18"/>
  <c r="R47" i="18" s="1"/>
  <c r="F224" i="18"/>
  <c r="J224" i="18"/>
  <c r="P224" i="18" s="1"/>
  <c r="F59" i="18"/>
  <c r="J59" i="18"/>
  <c r="P59" i="18" s="1"/>
  <c r="G306" i="18"/>
  <c r="R306" i="18" s="1"/>
  <c r="F154" i="18"/>
  <c r="J154" i="18"/>
  <c r="P154" i="18" s="1"/>
  <c r="G161" i="18"/>
  <c r="R161" i="18" s="1"/>
  <c r="G72" i="18"/>
  <c r="R72" i="18" s="1"/>
  <c r="J14" i="18"/>
  <c r="P14" i="18" s="1"/>
  <c r="F14" i="18"/>
  <c r="F196" i="18"/>
  <c r="J196" i="18"/>
  <c r="P196" i="18" s="1"/>
  <c r="J307" i="18"/>
  <c r="P307" i="18" s="1"/>
  <c r="F307" i="18"/>
  <c r="F391" i="18"/>
  <c r="J391" i="18"/>
  <c r="P391" i="18" s="1"/>
  <c r="J425" i="18"/>
  <c r="P425" i="18" s="1"/>
  <c r="F425" i="18"/>
  <c r="F377" i="18"/>
  <c r="J377" i="18"/>
  <c r="P377" i="18" s="1"/>
  <c r="J171" i="18"/>
  <c r="P171" i="18" s="1"/>
  <c r="F171" i="18"/>
  <c r="G34" i="18"/>
  <c r="R34" i="18" s="1"/>
  <c r="G151" i="18"/>
  <c r="R151" i="18" s="1"/>
  <c r="F227" i="18"/>
  <c r="J227" i="18"/>
  <c r="P227" i="18" s="1"/>
  <c r="J167" i="18"/>
  <c r="P167" i="18" s="1"/>
  <c r="F167" i="18"/>
  <c r="F150" i="18"/>
  <c r="J150" i="18"/>
  <c r="P150" i="18" s="1"/>
  <c r="F265" i="18"/>
  <c r="J265" i="18"/>
  <c r="P265" i="18" s="1"/>
  <c r="F135" i="18"/>
  <c r="J135" i="18"/>
  <c r="P135" i="18" s="1"/>
  <c r="G234" i="18"/>
  <c r="R234" i="18" s="1"/>
  <c r="I258" i="19"/>
  <c r="G221" i="18"/>
  <c r="R221" i="18" s="1"/>
  <c r="F16" i="18"/>
  <c r="J16" i="18"/>
  <c r="P16" i="18" s="1"/>
  <c r="G348" i="18"/>
  <c r="R348" i="18" s="1"/>
  <c r="J441" i="18"/>
  <c r="P441" i="18" s="1"/>
  <c r="F441" i="18"/>
  <c r="G340" i="18"/>
  <c r="R340" i="18" s="1"/>
  <c r="G131" i="18"/>
  <c r="R131" i="18" s="1"/>
  <c r="G295" i="18"/>
  <c r="R295" i="18" s="1"/>
  <c r="G210" i="18"/>
  <c r="R210" i="18" s="1"/>
  <c r="F356" i="18"/>
  <c r="J356" i="18"/>
  <c r="P356" i="18" s="1"/>
  <c r="G4" i="18"/>
  <c r="R4" i="18" s="1"/>
  <c r="G184" i="18"/>
  <c r="R184" i="18" s="1"/>
  <c r="F155" i="18"/>
  <c r="J155" i="18"/>
  <c r="P155" i="18" s="1"/>
  <c r="J408" i="18"/>
  <c r="P408" i="18" s="1"/>
  <c r="F408" i="18"/>
  <c r="G21" i="18"/>
  <c r="R21" i="18" s="1"/>
  <c r="J231" i="18"/>
  <c r="P231" i="18" s="1"/>
  <c r="F231" i="18"/>
  <c r="F347" i="18"/>
  <c r="J347" i="18"/>
  <c r="P347" i="18" s="1"/>
  <c r="F248" i="18"/>
  <c r="J248" i="18"/>
  <c r="P248" i="18" s="1"/>
  <c r="G405" i="18"/>
  <c r="R405" i="18" s="1"/>
  <c r="G94" i="18"/>
  <c r="R94" i="18" s="1"/>
  <c r="G239" i="18"/>
  <c r="R239" i="18" s="1"/>
  <c r="G257" i="18"/>
  <c r="R257" i="18" s="1"/>
  <c r="G236" i="18"/>
  <c r="R236" i="18" s="1"/>
  <c r="F434" i="18"/>
  <c r="J434" i="18"/>
  <c r="P434" i="18" s="1"/>
  <c r="M138" i="18"/>
  <c r="N138" i="18" s="1"/>
  <c r="J88" i="18"/>
  <c r="P88" i="18" s="1"/>
  <c r="F88" i="18"/>
  <c r="F168" i="18"/>
  <c r="J168" i="18"/>
  <c r="P168" i="18" s="1"/>
  <c r="M101" i="18"/>
  <c r="N101" i="18" s="1"/>
  <c r="G274" i="18"/>
  <c r="R274" i="18" s="1"/>
  <c r="J326" i="18"/>
  <c r="P326" i="18" s="1"/>
  <c r="F326" i="18"/>
  <c r="F219" i="18"/>
  <c r="J219" i="18"/>
  <c r="P219" i="18" s="1"/>
  <c r="M237" i="18"/>
  <c r="N237" i="18" s="1"/>
  <c r="M379" i="18"/>
  <c r="N379" i="18" s="1"/>
  <c r="F358" i="18"/>
  <c r="J358" i="18"/>
  <c r="P358" i="18" s="1"/>
  <c r="G209" i="18"/>
  <c r="R209" i="18" s="1"/>
  <c r="G118" i="18"/>
  <c r="R118" i="18" s="1"/>
  <c r="P61" i="18"/>
  <c r="M104" i="18"/>
  <c r="N104" i="18" s="1"/>
  <c r="M158" i="18"/>
  <c r="N158" i="18" s="1"/>
  <c r="M83" i="18"/>
  <c r="N83" i="18" s="1"/>
  <c r="G416" i="18"/>
  <c r="R416" i="18" s="1"/>
  <c r="J82" i="18"/>
  <c r="P82" i="18" s="1"/>
  <c r="F82" i="18"/>
  <c r="M37" i="18"/>
  <c r="N37" i="18" s="1"/>
  <c r="F279" i="18"/>
  <c r="J279" i="18"/>
  <c r="P279" i="18" s="1"/>
  <c r="J194" i="18"/>
  <c r="P194" i="18" s="1"/>
  <c r="F194" i="18"/>
  <c r="G402" i="18"/>
  <c r="R402" i="18" s="1"/>
  <c r="P191" i="18"/>
  <c r="J365" i="18"/>
  <c r="P365" i="18" s="1"/>
  <c r="F365" i="18"/>
  <c r="J100" i="18"/>
  <c r="P100" i="18" s="1"/>
  <c r="F100" i="18"/>
  <c r="G225" i="18"/>
  <c r="R225" i="18" s="1"/>
  <c r="F247" i="18"/>
  <c r="J247" i="18"/>
  <c r="P247" i="18" s="1"/>
  <c r="F90" i="18"/>
  <c r="J90" i="18"/>
  <c r="P90" i="18" s="1"/>
  <c r="G344" i="18"/>
  <c r="R344" i="18" s="1"/>
  <c r="J388" i="18"/>
  <c r="P388" i="18" s="1"/>
  <c r="F388" i="18"/>
  <c r="G142" i="18"/>
  <c r="R142" i="18" s="1"/>
  <c r="P122" i="18"/>
  <c r="G364" i="18"/>
  <c r="R364" i="18" s="1"/>
  <c r="G70" i="18"/>
  <c r="R70" i="18" s="1"/>
  <c r="G112" i="18"/>
  <c r="R112" i="18" s="1"/>
  <c r="G374" i="18"/>
  <c r="R374" i="18" s="1"/>
  <c r="G170" i="18"/>
  <c r="R170" i="18" s="1"/>
  <c r="G403" i="18"/>
  <c r="R403" i="18" s="1"/>
  <c r="F177" i="10"/>
  <c r="G177" i="10" s="1"/>
  <c r="R177" i="10" s="1"/>
  <c r="N3" i="11"/>
  <c r="N4" i="11" s="1"/>
  <c r="H388" i="10"/>
  <c r="I388" i="10" s="1"/>
  <c r="F388" i="10" s="1"/>
  <c r="O278" i="10"/>
  <c r="O221" i="10"/>
  <c r="H370" i="10"/>
  <c r="I370" i="10" s="1"/>
  <c r="F370" i="10" s="1"/>
  <c r="H307" i="10"/>
  <c r="I307" i="10" s="1"/>
  <c r="H322" i="10"/>
  <c r="I322" i="10" s="1"/>
  <c r="F322" i="10" s="1"/>
  <c r="O181" i="10"/>
  <c r="O325" i="10"/>
  <c r="H241" i="10"/>
  <c r="I241" i="10" s="1"/>
  <c r="H305" i="10"/>
  <c r="I305" i="10" s="1"/>
  <c r="J305" i="10" s="1"/>
  <c r="P305" i="10" s="1"/>
  <c r="H369" i="10"/>
  <c r="I369" i="10" s="1"/>
  <c r="J369" i="10" s="1"/>
  <c r="P369" i="10" s="1"/>
  <c r="O9" i="10"/>
  <c r="O304" i="10"/>
  <c r="P304" i="10" s="1"/>
  <c r="O242" i="10"/>
  <c r="H277" i="10"/>
  <c r="I277" i="10" s="1"/>
  <c r="H128" i="10"/>
  <c r="I128" i="10" s="1"/>
  <c r="J128" i="10" s="1"/>
  <c r="P128" i="10" s="1"/>
  <c r="O191" i="10"/>
  <c r="H104" i="10"/>
  <c r="I104" i="10" s="1"/>
  <c r="F104" i="10" s="1"/>
  <c r="O387" i="10"/>
  <c r="O348" i="10"/>
  <c r="O290" i="10"/>
  <c r="O285" i="10"/>
  <c r="H317" i="10"/>
  <c r="I317" i="10" s="1"/>
  <c r="J317" i="10" s="1"/>
  <c r="P317" i="10" s="1"/>
  <c r="H381" i="10"/>
  <c r="I381" i="10" s="1"/>
  <c r="F381" i="10" s="1"/>
  <c r="H406" i="10"/>
  <c r="I406" i="10" s="1"/>
  <c r="F406" i="10" s="1"/>
  <c r="O282" i="10"/>
  <c r="H189" i="10"/>
  <c r="I189" i="10" s="1"/>
  <c r="F189" i="10" s="1"/>
  <c r="O445" i="10"/>
  <c r="O385" i="10"/>
  <c r="H176" i="10"/>
  <c r="I176" i="10" s="1"/>
  <c r="H347" i="10"/>
  <c r="I347" i="10" s="1"/>
  <c r="F347" i="10" s="1"/>
  <c r="H292" i="10"/>
  <c r="I292" i="10" s="1"/>
  <c r="J292" i="10" s="1"/>
  <c r="P292" i="10" s="1"/>
  <c r="H152" i="10"/>
  <c r="I152" i="10" s="1"/>
  <c r="J152" i="10" s="1"/>
  <c r="P152" i="10" s="1"/>
  <c r="H341" i="10"/>
  <c r="I341" i="10" s="1"/>
  <c r="F341" i="10" s="1"/>
  <c r="H192" i="10"/>
  <c r="I192" i="10" s="1"/>
  <c r="J192" i="10" s="1"/>
  <c r="P192" i="10" s="1"/>
  <c r="O205" i="10"/>
  <c r="H301" i="10"/>
  <c r="I301" i="10" s="1"/>
  <c r="H353" i="10"/>
  <c r="I353" i="10" s="1"/>
  <c r="J353" i="10" s="1"/>
  <c r="P353" i="10" s="1"/>
  <c r="H212" i="10"/>
  <c r="I212" i="10" s="1"/>
  <c r="J212" i="10" s="1"/>
  <c r="P212" i="10" s="1"/>
  <c r="H45" i="10"/>
  <c r="I45" i="10" s="1"/>
  <c r="J45" i="10" s="1"/>
  <c r="P45" i="10" s="1"/>
  <c r="H398" i="10"/>
  <c r="I398" i="10" s="1"/>
  <c r="H214" i="10"/>
  <c r="I214" i="10" s="1"/>
  <c r="F214" i="10" s="1"/>
  <c r="O346" i="10"/>
  <c r="H120" i="10"/>
  <c r="I120" i="10" s="1"/>
  <c r="J120" i="10" s="1"/>
  <c r="P120" i="10" s="1"/>
  <c r="O429" i="10"/>
  <c r="O358" i="10"/>
  <c r="O177" i="10"/>
  <c r="P177" i="10" s="1"/>
  <c r="H216" i="10"/>
  <c r="I216" i="10" s="1"/>
  <c r="J216" i="10" s="1"/>
  <c r="P216" i="10" s="1"/>
  <c r="H245" i="10"/>
  <c r="I245" i="10" s="1"/>
  <c r="F245" i="10" s="1"/>
  <c r="H394" i="10"/>
  <c r="I394" i="10" s="1"/>
  <c r="J394" i="10" s="1"/>
  <c r="P394" i="10" s="1"/>
  <c r="H351" i="10"/>
  <c r="I351" i="10" s="1"/>
  <c r="F351" i="10" s="1"/>
  <c r="H180" i="10"/>
  <c r="I180" i="10" s="1"/>
  <c r="J180" i="10" s="1"/>
  <c r="P180" i="10" s="1"/>
  <c r="H72" i="10"/>
  <c r="I72" i="10" s="1"/>
  <c r="F72" i="10" s="1"/>
  <c r="I354" i="10"/>
  <c r="F354" i="10" s="1"/>
  <c r="H25" i="10"/>
  <c r="I25" i="10" s="1"/>
  <c r="F25" i="10" s="1"/>
  <c r="O92" i="10"/>
  <c r="O46" i="10"/>
  <c r="I253" i="10"/>
  <c r="J253" i="10" s="1"/>
  <c r="P253" i="10" s="1"/>
  <c r="H41" i="10"/>
  <c r="I41" i="10" s="1"/>
  <c r="J41" i="10" s="1"/>
  <c r="P41" i="10" s="1"/>
  <c r="H112" i="10"/>
  <c r="I112" i="10" s="1"/>
  <c r="F112" i="10" s="1"/>
  <c r="I414" i="10"/>
  <c r="J414" i="10" s="1"/>
  <c r="P414" i="10" s="1"/>
  <c r="I273" i="10"/>
  <c r="J273" i="10" s="1"/>
  <c r="P273" i="10" s="1"/>
  <c r="I390" i="10"/>
  <c r="J390" i="10" s="1"/>
  <c r="P390" i="10" s="1"/>
  <c r="I272" i="10"/>
  <c r="J272" i="10" s="1"/>
  <c r="P272" i="10" s="1"/>
  <c r="I184" i="10"/>
  <c r="J184" i="10" s="1"/>
  <c r="P184" i="10" s="1"/>
  <c r="H100" i="10"/>
  <c r="I100" i="10" s="1"/>
  <c r="F100" i="10" s="1"/>
  <c r="O167" i="10"/>
  <c r="I257" i="10"/>
  <c r="J257" i="10" s="1"/>
  <c r="P257" i="10" s="1"/>
  <c r="I321" i="10"/>
  <c r="F321" i="10" s="1"/>
  <c r="H108" i="10"/>
  <c r="I108" i="10" s="1"/>
  <c r="J108" i="10" s="1"/>
  <c r="P108" i="10" s="1"/>
  <c r="H61" i="10"/>
  <c r="I61" i="10" s="1"/>
  <c r="J61" i="10" s="1"/>
  <c r="P61" i="10" s="1"/>
  <c r="O163" i="10"/>
  <c r="H14" i="10"/>
  <c r="I14" i="10" s="1"/>
  <c r="F14" i="10" s="1"/>
  <c r="H57" i="10"/>
  <c r="I57" i="10" s="1"/>
  <c r="F57" i="10" s="1"/>
  <c r="O62" i="10"/>
  <c r="H29" i="10"/>
  <c r="I29" i="10" s="1"/>
  <c r="J29" i="10" s="1"/>
  <c r="P29" i="10" s="1"/>
  <c r="O12" i="10"/>
  <c r="I349" i="10"/>
  <c r="J349" i="10" s="1"/>
  <c r="P349" i="10" s="1"/>
  <c r="I422" i="10"/>
  <c r="J422" i="10" s="1"/>
  <c r="P422" i="10" s="1"/>
  <c r="I426" i="10"/>
  <c r="F426" i="10" s="1"/>
  <c r="H151" i="10"/>
  <c r="I151" i="10" s="1"/>
  <c r="F151" i="10" s="1"/>
  <c r="G151" i="10" s="1"/>
  <c r="H10" i="10"/>
  <c r="I10" i="10" s="1"/>
  <c r="F10" i="10" s="1"/>
  <c r="H148" i="10"/>
  <c r="I148" i="10" s="1"/>
  <c r="F148" i="10" s="1"/>
  <c r="H80" i="10"/>
  <c r="I80" i="10" s="1"/>
  <c r="J80" i="10" s="1"/>
  <c r="P80" i="10" s="1"/>
  <c r="H32" i="10"/>
  <c r="I32" i="10" s="1"/>
  <c r="J32" i="10" s="1"/>
  <c r="P32" i="10" s="1"/>
  <c r="H86" i="10"/>
  <c r="I86" i="10" s="1"/>
  <c r="J86" i="10" s="1"/>
  <c r="P86" i="10" s="1"/>
  <c r="H38" i="10"/>
  <c r="I38" i="10" s="1"/>
  <c r="F38" i="10" s="1"/>
  <c r="O117" i="10"/>
  <c r="I325" i="10"/>
  <c r="J325" i="10" s="1"/>
  <c r="H138" i="10"/>
  <c r="I138" i="10" s="1"/>
  <c r="F138" i="10" s="1"/>
  <c r="I208" i="10"/>
  <c r="J208" i="10" s="1"/>
  <c r="P208" i="10" s="1"/>
  <c r="H418" i="10"/>
  <c r="I418" i="10" s="1"/>
  <c r="J418" i="10" s="1"/>
  <c r="P418" i="10" s="1"/>
  <c r="H164" i="10"/>
  <c r="I164" i="10" s="1"/>
  <c r="J164" i="10" s="1"/>
  <c r="P164" i="10" s="1"/>
  <c r="H357" i="10"/>
  <c r="I357" i="10" s="1"/>
  <c r="F357" i="10" s="1"/>
  <c r="H69" i="10"/>
  <c r="I69" i="10" s="1"/>
  <c r="J69" i="10" s="1"/>
  <c r="P69" i="10" s="1"/>
  <c r="O156" i="10"/>
  <c r="H71" i="10"/>
  <c r="I71" i="10" s="1"/>
  <c r="F71" i="10" s="1"/>
  <c r="G71" i="10" s="1"/>
  <c r="R71" i="10" s="1"/>
  <c r="O312" i="10"/>
  <c r="O109" i="10"/>
  <c r="O141" i="10"/>
  <c r="O298" i="10"/>
  <c r="O234" i="10"/>
  <c r="O36" i="10"/>
  <c r="O4" i="10"/>
  <c r="O199" i="10"/>
  <c r="O209" i="10"/>
  <c r="P209" i="10" s="1"/>
  <c r="H225" i="10"/>
  <c r="I225" i="10" s="1"/>
  <c r="O289" i="10"/>
  <c r="O276" i="10"/>
  <c r="P276" i="10" s="1"/>
  <c r="O105" i="10"/>
  <c r="O155" i="10"/>
  <c r="O411" i="10"/>
  <c r="O356" i="10"/>
  <c r="O93" i="10"/>
  <c r="O334" i="10"/>
  <c r="H178" i="10"/>
  <c r="I178" i="10" s="1"/>
  <c r="H310" i="10"/>
  <c r="I310" i="10" s="1"/>
  <c r="O280" i="10"/>
  <c r="H421" i="10"/>
  <c r="I421" i="10" s="1"/>
  <c r="J421" i="10" s="1"/>
  <c r="P421" i="10" s="1"/>
  <c r="H198" i="10"/>
  <c r="I198" i="10" s="1"/>
  <c r="J198" i="10" s="1"/>
  <c r="P198" i="10" s="1"/>
  <c r="O384" i="10"/>
  <c r="O320" i="10"/>
  <c r="P320" i="10" s="1"/>
  <c r="O143" i="10"/>
  <c r="P143" i="10" s="1"/>
  <c r="H287" i="10"/>
  <c r="I287" i="10" s="1"/>
  <c r="J287" i="10" s="1"/>
  <c r="P287" i="10" s="1"/>
  <c r="O431" i="10"/>
  <c r="O244" i="10"/>
  <c r="H81" i="10"/>
  <c r="I81" i="10" s="1"/>
  <c r="J81" i="10" s="1"/>
  <c r="P81" i="10" s="1"/>
  <c r="O33" i="10"/>
  <c r="O131" i="10"/>
  <c r="H243" i="10"/>
  <c r="I243" i="10" s="1"/>
  <c r="J243" i="10" s="1"/>
  <c r="P243" i="10" s="1"/>
  <c r="H237" i="10"/>
  <c r="I237" i="10" s="1"/>
  <c r="J237" i="10" s="1"/>
  <c r="P237" i="10" s="1"/>
  <c r="H365" i="10"/>
  <c r="I365" i="10" s="1"/>
  <c r="J365" i="10" s="1"/>
  <c r="P365" i="10" s="1"/>
  <c r="H337" i="10"/>
  <c r="I337" i="10" s="1"/>
  <c r="F337" i="10" s="1"/>
  <c r="H8" i="10"/>
  <c r="I8" i="10" s="1"/>
  <c r="J8" i="10" s="1"/>
  <c r="P8" i="10" s="1"/>
  <c r="H160" i="10"/>
  <c r="I160" i="10" s="1"/>
  <c r="F160" i="10" s="1"/>
  <c r="H76" i="10"/>
  <c r="I76" i="10" s="1"/>
  <c r="J76" i="10" s="1"/>
  <c r="P76" i="10" s="1"/>
  <c r="H85" i="10"/>
  <c r="I85" i="10" s="1"/>
  <c r="J85" i="10" s="1"/>
  <c r="P85" i="10" s="1"/>
  <c r="O174" i="10"/>
  <c r="O210" i="10"/>
  <c r="H154" i="10"/>
  <c r="I154" i="10" s="1"/>
  <c r="J154" i="10" s="1"/>
  <c r="P154" i="10" s="1"/>
  <c r="H286" i="10"/>
  <c r="I286" i="10" s="1"/>
  <c r="J286" i="10" s="1"/>
  <c r="P286" i="10" s="1"/>
  <c r="O87" i="10"/>
  <c r="H248" i="10"/>
  <c r="I248" i="10" s="1"/>
  <c r="F248" i="10" s="1"/>
  <c r="G248" i="10" s="1"/>
  <c r="O125" i="10"/>
  <c r="O157" i="10"/>
  <c r="H362" i="10"/>
  <c r="I362" i="10" s="1"/>
  <c r="H52" i="10"/>
  <c r="I52" i="10" s="1"/>
  <c r="F52" i="10" s="1"/>
  <c r="G52" i="10" s="1"/>
  <c r="R52" i="10" s="1"/>
  <c r="H215" i="10"/>
  <c r="I215" i="10" s="1"/>
  <c r="F215" i="10" s="1"/>
  <c r="G215" i="10" s="1"/>
  <c r="O231" i="10"/>
  <c r="H439" i="10"/>
  <c r="I439" i="10" s="1"/>
  <c r="J439" i="10" s="1"/>
  <c r="P439" i="10" s="1"/>
  <c r="H360" i="10"/>
  <c r="I360" i="10" s="1"/>
  <c r="F360" i="10" s="1"/>
  <c r="G360" i="10" s="1"/>
  <c r="R360" i="10" s="1"/>
  <c r="H193" i="10"/>
  <c r="I193" i="10" s="1"/>
  <c r="J193" i="10" s="1"/>
  <c r="P193" i="10" s="1"/>
  <c r="O417" i="10"/>
  <c r="P417" i="10" s="1"/>
  <c r="O340" i="10"/>
  <c r="O89" i="10"/>
  <c r="O171" i="10"/>
  <c r="P171" i="10" s="1"/>
  <c r="H283" i="10"/>
  <c r="I283" i="10" s="1"/>
  <c r="F283" i="10" s="1"/>
  <c r="O427" i="10"/>
  <c r="O159" i="10"/>
  <c r="O415" i="10"/>
  <c r="O392" i="10"/>
  <c r="H328" i="10"/>
  <c r="I328" i="10" s="1"/>
  <c r="J328" i="10" s="1"/>
  <c r="P328" i="10" s="1"/>
  <c r="H185" i="10"/>
  <c r="I185" i="10" s="1"/>
  <c r="O17" i="10"/>
  <c r="O195" i="10"/>
  <c r="H371" i="10"/>
  <c r="I371" i="10" s="1"/>
  <c r="J371" i="10" s="1"/>
  <c r="P371" i="10" s="1"/>
  <c r="H220" i="10"/>
  <c r="I220" i="10" s="1"/>
  <c r="J220" i="10" s="1"/>
  <c r="P220" i="10" s="1"/>
  <c r="H64" i="10"/>
  <c r="I64" i="10" s="1"/>
  <c r="J64" i="10" s="1"/>
  <c r="O64" i="10"/>
  <c r="O315" i="10"/>
  <c r="H315" i="10"/>
  <c r="I315" i="10" s="1"/>
  <c r="F315" i="10" s="1"/>
  <c r="O386" i="10"/>
  <c r="H386" i="10"/>
  <c r="I386" i="10" s="1"/>
  <c r="F386" i="10" s="1"/>
  <c r="G386" i="10" s="1"/>
  <c r="R386" i="10" s="1"/>
  <c r="O22" i="10"/>
  <c r="H22" i="10"/>
  <c r="I22" i="10" s="1"/>
  <c r="F22" i="10" s="1"/>
  <c r="H260" i="10"/>
  <c r="I260" i="10" s="1"/>
  <c r="J260" i="10" s="1"/>
  <c r="P260" i="10" s="1"/>
  <c r="O5" i="10"/>
  <c r="O396" i="10"/>
  <c r="H332" i="10"/>
  <c r="I332" i="10" s="1"/>
  <c r="H284" i="10"/>
  <c r="I284" i="10" s="1"/>
  <c r="J284" i="10" s="1"/>
  <c r="O284" i="10"/>
  <c r="H376" i="10"/>
  <c r="I376" i="10" s="1"/>
  <c r="O376" i="10"/>
  <c r="H294" i="10"/>
  <c r="I294" i="10" s="1"/>
  <c r="J294" i="10" s="1"/>
  <c r="O294" i="10"/>
  <c r="H183" i="10"/>
  <c r="I183" i="10" s="1"/>
  <c r="O183" i="10"/>
  <c r="H424" i="10"/>
  <c r="I424" i="10" s="1"/>
  <c r="J424" i="10" s="1"/>
  <c r="O424" i="10"/>
  <c r="F232" i="10"/>
  <c r="H161" i="10"/>
  <c r="I161" i="10" s="1"/>
  <c r="F161" i="10" s="1"/>
  <c r="O161" i="10"/>
  <c r="H123" i="10"/>
  <c r="I123" i="10" s="1"/>
  <c r="F123" i="10" s="1"/>
  <c r="O123" i="10"/>
  <c r="H236" i="10"/>
  <c r="I236" i="10" s="1"/>
  <c r="J236" i="10" s="1"/>
  <c r="O236" i="10"/>
  <c r="O254" i="10"/>
  <c r="H254" i="10"/>
  <c r="I254" i="10" s="1"/>
  <c r="H288" i="10"/>
  <c r="I288" i="10" s="1"/>
  <c r="F288" i="10" s="1"/>
  <c r="G288" i="10" s="1"/>
  <c r="R288" i="10" s="1"/>
  <c r="O288" i="10"/>
  <c r="O59" i="10"/>
  <c r="H146" i="10"/>
  <c r="I146" i="10" s="1"/>
  <c r="H342" i="10"/>
  <c r="I342" i="10" s="1"/>
  <c r="J342" i="10" s="1"/>
  <c r="P342" i="10" s="1"/>
  <c r="H350" i="10"/>
  <c r="I350" i="10" s="1"/>
  <c r="J350" i="10" s="1"/>
  <c r="O350" i="10"/>
  <c r="O158" i="10"/>
  <c r="H158" i="10"/>
  <c r="I158" i="10" s="1"/>
  <c r="H173" i="10"/>
  <c r="I173" i="10" s="1"/>
  <c r="J173" i="10" s="1"/>
  <c r="O173" i="10"/>
  <c r="H413" i="10"/>
  <c r="I413" i="10" s="1"/>
  <c r="O413" i="10"/>
  <c r="H113" i="10"/>
  <c r="I113" i="10" s="1"/>
  <c r="J113" i="10" s="1"/>
  <c r="O113" i="10"/>
  <c r="H395" i="10"/>
  <c r="I395" i="10" s="1"/>
  <c r="F395" i="10" s="1"/>
  <c r="O395" i="10"/>
  <c r="O51" i="10"/>
  <c r="H51" i="10"/>
  <c r="I51" i="10" s="1"/>
  <c r="H182" i="10"/>
  <c r="I182" i="10" s="1"/>
  <c r="J182" i="10" s="1"/>
  <c r="O182" i="10"/>
  <c r="H130" i="10"/>
  <c r="I130" i="10" s="1"/>
  <c r="F130" i="10" s="1"/>
  <c r="O130" i="10"/>
  <c r="H165" i="10"/>
  <c r="I165" i="10" s="1"/>
  <c r="O165" i="10"/>
  <c r="H213" i="10"/>
  <c r="I213" i="10" s="1"/>
  <c r="J213" i="10" s="1"/>
  <c r="O213" i="10"/>
  <c r="H410" i="10"/>
  <c r="I410" i="10" s="1"/>
  <c r="J410" i="10" s="1"/>
  <c r="P410" i="10" s="1"/>
  <c r="H302" i="10"/>
  <c r="I302" i="10" s="1"/>
  <c r="J302" i="10" s="1"/>
  <c r="P302" i="10" s="1"/>
  <c r="O11" i="10"/>
  <c r="H230" i="10"/>
  <c r="I230" i="10" s="1"/>
  <c r="F230" i="10" s="1"/>
  <c r="O230" i="10"/>
  <c r="H423" i="10"/>
  <c r="I423" i="10" s="1"/>
  <c r="J423" i="10" s="1"/>
  <c r="O423" i="10"/>
  <c r="H433" i="10"/>
  <c r="I433" i="10" s="1"/>
  <c r="O433" i="10"/>
  <c r="H16" i="10"/>
  <c r="I16" i="10" s="1"/>
  <c r="J16" i="10" s="1"/>
  <c r="O16" i="10"/>
  <c r="H187" i="10"/>
  <c r="I187" i="10" s="1"/>
  <c r="O187" i="10"/>
  <c r="H443" i="10"/>
  <c r="I443" i="10" s="1"/>
  <c r="J443" i="10" s="1"/>
  <c r="O443" i="10"/>
  <c r="O206" i="10"/>
  <c r="H206" i="10"/>
  <c r="I206" i="10" s="1"/>
  <c r="H306" i="10"/>
  <c r="I306" i="10" s="1"/>
  <c r="J306" i="10" s="1"/>
  <c r="O306" i="10"/>
  <c r="H126" i="10"/>
  <c r="I126" i="10" s="1"/>
  <c r="O126" i="10"/>
  <c r="H344" i="10"/>
  <c r="I344" i="10" s="1"/>
  <c r="J344" i="10" s="1"/>
  <c r="O344" i="10"/>
  <c r="H405" i="10"/>
  <c r="I405" i="10" s="1"/>
  <c r="O405" i="10"/>
  <c r="O326" i="10"/>
  <c r="O256" i="10"/>
  <c r="H60" i="10"/>
  <c r="I60" i="10" s="1"/>
  <c r="O111" i="10"/>
  <c r="P111" i="10" s="1"/>
  <c r="O175" i="10"/>
  <c r="P175" i="10" s="1"/>
  <c r="H319" i="10"/>
  <c r="I319" i="10" s="1"/>
  <c r="J319" i="10" s="1"/>
  <c r="P319" i="10" s="1"/>
  <c r="O399" i="10"/>
  <c r="O447" i="10"/>
  <c r="O34" i="10"/>
  <c r="H153" i="10"/>
  <c r="I153" i="10" s="1"/>
  <c r="J153" i="10" s="1"/>
  <c r="P153" i="10" s="1"/>
  <c r="O400" i="10"/>
  <c r="O211" i="10"/>
  <c r="O227" i="10"/>
  <c r="H339" i="10"/>
  <c r="I339" i="10" s="1"/>
  <c r="J339" i="10" s="1"/>
  <c r="P339" i="10" s="1"/>
  <c r="J446" i="10"/>
  <c r="P446" i="10" s="1"/>
  <c r="O186" i="10"/>
  <c r="H252" i="10"/>
  <c r="I252" i="10" s="1"/>
  <c r="J252" i="10" s="1"/>
  <c r="P252" i="10" s="1"/>
  <c r="O15" i="10"/>
  <c r="O194" i="10"/>
  <c r="O133" i="10"/>
  <c r="O197" i="10"/>
  <c r="O229" i="10"/>
  <c r="O389" i="10"/>
  <c r="P389" i="10" s="1"/>
  <c r="H383" i="10"/>
  <c r="I383" i="10" s="1"/>
  <c r="J383" i="10" s="1"/>
  <c r="P383" i="10" s="1"/>
  <c r="H233" i="10"/>
  <c r="I233" i="10" s="1"/>
  <c r="J233" i="10" s="1"/>
  <c r="P233" i="10" s="1"/>
  <c r="O397" i="10"/>
  <c r="O352" i="10"/>
  <c r="O119" i="10"/>
  <c r="O58" i="10"/>
  <c r="P58" i="10" s="1"/>
  <c r="O401" i="10"/>
  <c r="O240" i="10"/>
  <c r="H107" i="10"/>
  <c r="I107" i="10" s="1"/>
  <c r="J107" i="10" s="1"/>
  <c r="P107" i="10" s="1"/>
  <c r="H251" i="10"/>
  <c r="I251" i="10" s="1"/>
  <c r="H379" i="10"/>
  <c r="I379" i="10" s="1"/>
  <c r="J379" i="10" s="1"/>
  <c r="P379" i="10" s="1"/>
  <c r="O228" i="10"/>
  <c r="O300" i="10"/>
  <c r="O99" i="10"/>
  <c r="P99" i="10" s="1"/>
  <c r="O35" i="10"/>
  <c r="H314" i="10"/>
  <c r="I314" i="10" s="1"/>
  <c r="O190" i="10"/>
  <c r="O444" i="10"/>
  <c r="H380" i="10"/>
  <c r="I380" i="10" s="1"/>
  <c r="O47" i="10"/>
  <c r="O266" i="10"/>
  <c r="O44" i="10"/>
  <c r="H255" i="10"/>
  <c r="I255" i="10" s="1"/>
  <c r="J255" i="10" s="1"/>
  <c r="P255" i="10" s="1"/>
  <c r="H217" i="10"/>
  <c r="I217" i="10" s="1"/>
  <c r="H409" i="10"/>
  <c r="I409" i="10" s="1"/>
  <c r="J409" i="10" s="1"/>
  <c r="P409" i="10" s="1"/>
  <c r="O56" i="10"/>
  <c r="O179" i="10"/>
  <c r="H275" i="10"/>
  <c r="I275" i="10" s="1"/>
  <c r="J275" i="10" s="1"/>
  <c r="P275" i="10" s="1"/>
  <c r="J42" i="10"/>
  <c r="F42" i="10"/>
  <c r="J129" i="10"/>
  <c r="F129" i="10"/>
  <c r="O43" i="10"/>
  <c r="O103" i="10"/>
  <c r="O30" i="10"/>
  <c r="O135" i="10"/>
  <c r="P232" i="10"/>
  <c r="O73" i="10"/>
  <c r="O48" i="10"/>
  <c r="O77" i="10"/>
  <c r="H13" i="10"/>
  <c r="I13" i="10" s="1"/>
  <c r="F13" i="10" s="1"/>
  <c r="I242" i="10"/>
  <c r="O118" i="10"/>
  <c r="O54" i="10"/>
  <c r="O28" i="10"/>
  <c r="P28" i="10" s="1"/>
  <c r="O98" i="10"/>
  <c r="H121" i="10"/>
  <c r="I121" i="10" s="1"/>
  <c r="I282" i="10"/>
  <c r="J282" i="10" s="1"/>
  <c r="H7" i="10"/>
  <c r="I7" i="10" s="1"/>
  <c r="I194" i="10"/>
  <c r="J194" i="10" s="1"/>
  <c r="I262" i="10"/>
  <c r="J262" i="10" s="1"/>
  <c r="P262" i="10" s="1"/>
  <c r="I399" i="10"/>
  <c r="F399" i="10" s="1"/>
  <c r="I372" i="10"/>
  <c r="F372" i="10" s="1"/>
  <c r="I244" i="10"/>
  <c r="J244" i="10" s="1"/>
  <c r="I174" i="10"/>
  <c r="J174" i="10" s="1"/>
  <c r="H94" i="10"/>
  <c r="I94" i="10" s="1"/>
  <c r="J94" i="10" s="1"/>
  <c r="P94" i="10" s="1"/>
  <c r="O68" i="10"/>
  <c r="O42" i="10"/>
  <c r="H26" i="10"/>
  <c r="I26" i="10" s="1"/>
  <c r="F26" i="10" s="1"/>
  <c r="O129" i="10"/>
  <c r="O145" i="10"/>
  <c r="P145" i="10" s="1"/>
  <c r="O139" i="10"/>
  <c r="P139" i="10" s="1"/>
  <c r="I427" i="10"/>
  <c r="J427" i="10" s="1"/>
  <c r="O83" i="10"/>
  <c r="O19" i="10"/>
  <c r="O122" i="10"/>
  <c r="H79" i="10"/>
  <c r="I79" i="10" s="1"/>
  <c r="F79" i="10" s="1"/>
  <c r="I408" i="10"/>
  <c r="J408" i="10" s="1"/>
  <c r="P408" i="10" s="1"/>
  <c r="H6" i="10"/>
  <c r="I6" i="10" s="1"/>
  <c r="F6" i="10" s="1"/>
  <c r="O149" i="10"/>
  <c r="I197" i="10"/>
  <c r="J197" i="10" s="1"/>
  <c r="O127" i="10"/>
  <c r="I431" i="10"/>
  <c r="F431" i="10" s="1"/>
  <c r="O82" i="10"/>
  <c r="I400" i="10"/>
  <c r="J400" i="10" s="1"/>
  <c r="O24" i="10"/>
  <c r="O147" i="10"/>
  <c r="I387" i="10"/>
  <c r="J387" i="10" s="1"/>
  <c r="I157" i="10"/>
  <c r="F157" i="10" s="1"/>
  <c r="I407" i="10"/>
  <c r="F407" i="10" s="1"/>
  <c r="I227" i="10"/>
  <c r="F227" i="10" s="1"/>
  <c r="G5" i="10"/>
  <c r="R5" i="10" s="1"/>
  <c r="J91" i="10"/>
  <c r="F91" i="10"/>
  <c r="J222" i="10"/>
  <c r="F222" i="10"/>
  <c r="J23" i="10"/>
  <c r="F23" i="10"/>
  <c r="J162" i="10"/>
  <c r="F162" i="10"/>
  <c r="J440" i="10"/>
  <c r="F440" i="10"/>
  <c r="J62" i="10"/>
  <c r="F62" i="10"/>
  <c r="J46" i="10"/>
  <c r="F46" i="10"/>
  <c r="F269" i="10"/>
  <c r="J269" i="10"/>
  <c r="P269" i="10" s="1"/>
  <c r="F333" i="10"/>
  <c r="J333" i="10"/>
  <c r="P333" i="10" s="1"/>
  <c r="J429" i="10"/>
  <c r="F429" i="10"/>
  <c r="J170" i="10"/>
  <c r="F170" i="10"/>
  <c r="J352" i="10"/>
  <c r="F352" i="10"/>
  <c r="F224" i="10"/>
  <c r="J224" i="10"/>
  <c r="P224" i="10" s="1"/>
  <c r="J4" i="10"/>
  <c r="F4" i="10"/>
  <c r="F168" i="10"/>
  <c r="J168" i="10"/>
  <c r="P168" i="10" s="1"/>
  <c r="J90" i="10"/>
  <c r="F90" i="10"/>
  <c r="F340" i="10"/>
  <c r="J340" i="10"/>
  <c r="J278" i="10"/>
  <c r="F278" i="10"/>
  <c r="J150" i="10"/>
  <c r="F150" i="10"/>
  <c r="J346" i="10"/>
  <c r="F346" i="10"/>
  <c r="F156" i="10"/>
  <c r="J156" i="10"/>
  <c r="J290" i="10"/>
  <c r="F290" i="10"/>
  <c r="H446" i="11"/>
  <c r="I446" i="11"/>
  <c r="J205" i="10"/>
  <c r="F205" i="10"/>
  <c r="J221" i="10"/>
  <c r="F221" i="10"/>
  <c r="J358" i="10"/>
  <c r="F358" i="10"/>
  <c r="J234" i="10"/>
  <c r="F234" i="10"/>
  <c r="J84" i="10"/>
  <c r="P84" i="10" s="1"/>
  <c r="F84" i="10"/>
  <c r="J167" i="10"/>
  <c r="F167" i="10"/>
  <c r="F231" i="10"/>
  <c r="J231" i="10"/>
  <c r="J295" i="10"/>
  <c r="F295" i="10"/>
  <c r="J359" i="10"/>
  <c r="F359" i="10"/>
  <c r="J296" i="10"/>
  <c r="F296" i="10"/>
  <c r="F59" i="10"/>
  <c r="J59" i="10"/>
  <c r="J11" i="10"/>
  <c r="F11" i="10"/>
  <c r="J274" i="10"/>
  <c r="F274" i="10"/>
  <c r="J218" i="10"/>
  <c r="F218" i="10"/>
  <c r="G348" i="10"/>
  <c r="R348" i="10" s="1"/>
  <c r="G103" i="10"/>
  <c r="R103" i="10" s="1"/>
  <c r="J87" i="10"/>
  <c r="F87" i="10"/>
  <c r="J55" i="10"/>
  <c r="F55" i="10"/>
  <c r="J109" i="10"/>
  <c r="F109" i="10"/>
  <c r="J125" i="10"/>
  <c r="F125" i="10"/>
  <c r="J397" i="10"/>
  <c r="F397" i="10"/>
  <c r="G445" i="10"/>
  <c r="R445" i="10" s="1"/>
  <c r="G68" i="10"/>
  <c r="R68" i="10" s="1"/>
  <c r="J36" i="10"/>
  <c r="F36" i="10"/>
  <c r="J396" i="10"/>
  <c r="F396" i="10"/>
  <c r="J43" i="10"/>
  <c r="F43" i="10"/>
  <c r="J27" i="10"/>
  <c r="F27" i="10"/>
  <c r="J210" i="10"/>
  <c r="F210" i="10"/>
  <c r="J412" i="10"/>
  <c r="F412" i="10"/>
  <c r="J312" i="10"/>
  <c r="F312" i="10"/>
  <c r="J30" i="10"/>
  <c r="F30" i="10"/>
  <c r="J141" i="10"/>
  <c r="F141" i="10"/>
  <c r="J285" i="10"/>
  <c r="F285" i="10"/>
  <c r="J166" i="10"/>
  <c r="F166" i="10"/>
  <c r="J298" i="10"/>
  <c r="F298" i="10"/>
  <c r="G119" i="10"/>
  <c r="R119" i="10" s="1"/>
  <c r="J135" i="10"/>
  <c r="F135" i="10"/>
  <c r="J199" i="10"/>
  <c r="F199" i="10"/>
  <c r="J263" i="10"/>
  <c r="F263" i="10"/>
  <c r="J327" i="10"/>
  <c r="F327" i="10"/>
  <c r="J391" i="10"/>
  <c r="P391" i="10" s="1"/>
  <c r="F391" i="10"/>
  <c r="F289" i="10"/>
  <c r="J289" i="10"/>
  <c r="J388" i="11"/>
  <c r="F388" i="11"/>
  <c r="E388" i="11" s="1"/>
  <c r="G388" i="11"/>
  <c r="H324" i="10"/>
  <c r="I324" i="10" s="1"/>
  <c r="H101" i="10"/>
  <c r="I101" i="10" s="1"/>
  <c r="G85" i="11"/>
  <c r="F85" i="11"/>
  <c r="E85" i="11" s="1"/>
  <c r="G53" i="11"/>
  <c r="F53" i="11"/>
  <c r="E53" i="11" s="1"/>
  <c r="H53" i="11" s="1"/>
  <c r="J53" i="11" s="1"/>
  <c r="G21" i="11"/>
  <c r="F21" i="11"/>
  <c r="E21" i="11" s="1"/>
  <c r="J5" i="10"/>
  <c r="G430" i="11"/>
  <c r="J430" i="11"/>
  <c r="F430" i="11"/>
  <c r="E430" i="11" s="1"/>
  <c r="H366" i="10"/>
  <c r="I366" i="10" s="1"/>
  <c r="J302" i="11"/>
  <c r="F302" i="11"/>
  <c r="E302" i="11" s="1"/>
  <c r="H302" i="11" s="1"/>
  <c r="G302" i="11"/>
  <c r="H238" i="10"/>
  <c r="I238" i="10" s="1"/>
  <c r="G174" i="11"/>
  <c r="J174" i="11"/>
  <c r="F174" i="11"/>
  <c r="E174" i="11" s="1"/>
  <c r="J332" i="11"/>
  <c r="F332" i="11"/>
  <c r="E332" i="11" s="1"/>
  <c r="G332" i="11"/>
  <c r="H268" i="10"/>
  <c r="I268" i="10" s="1"/>
  <c r="J204" i="11"/>
  <c r="F204" i="11"/>
  <c r="E204" i="11" s="1"/>
  <c r="I204" i="11" s="1"/>
  <c r="G204" i="11"/>
  <c r="G91" i="11"/>
  <c r="F91" i="11"/>
  <c r="E91" i="11" s="1"/>
  <c r="H91" i="11" s="1"/>
  <c r="J91" i="11" s="1"/>
  <c r="H75" i="10"/>
  <c r="I75" i="10" s="1"/>
  <c r="G59" i="11"/>
  <c r="F59" i="11"/>
  <c r="E59" i="11" s="1"/>
  <c r="H59" i="11" s="1"/>
  <c r="J59" i="11" s="1"/>
  <c r="G27" i="11"/>
  <c r="F27" i="11"/>
  <c r="E27" i="11" s="1"/>
  <c r="G402" i="11"/>
  <c r="J402" i="11"/>
  <c r="F402" i="11"/>
  <c r="E402" i="11" s="1"/>
  <c r="H402" i="11" s="1"/>
  <c r="H338" i="10"/>
  <c r="I338" i="10" s="1"/>
  <c r="J274" i="11"/>
  <c r="F274" i="11"/>
  <c r="E274" i="11" s="1"/>
  <c r="G274" i="11"/>
  <c r="G146" i="11"/>
  <c r="J146" i="11"/>
  <c r="F146" i="11"/>
  <c r="E146" i="11" s="1"/>
  <c r="H146" i="11" s="1"/>
  <c r="AD9" i="10"/>
  <c r="AC9" i="10" s="1"/>
  <c r="J348" i="10"/>
  <c r="J103" i="10"/>
  <c r="H39" i="10"/>
  <c r="I39" i="10" s="1"/>
  <c r="H78" i="10"/>
  <c r="I78" i="10" s="1"/>
  <c r="J445" i="10"/>
  <c r="H110" i="10"/>
  <c r="I110" i="10" s="1"/>
  <c r="H416" i="10"/>
  <c r="I416" i="10" s="1"/>
  <c r="J68" i="10"/>
  <c r="H20" i="10"/>
  <c r="I20" i="10" s="1"/>
  <c r="J119" i="10"/>
  <c r="H247" i="10"/>
  <c r="I247" i="10" s="1"/>
  <c r="H279" i="10"/>
  <c r="I279" i="10" s="1"/>
  <c r="H311" i="10"/>
  <c r="I311" i="10" s="1"/>
  <c r="H343" i="10"/>
  <c r="I343" i="10" s="1"/>
  <c r="H375" i="10"/>
  <c r="I375" i="10" s="1"/>
  <c r="AD19" i="10"/>
  <c r="AC19" i="10" s="1"/>
  <c r="AD17" i="10"/>
  <c r="AC17" i="10" s="1"/>
  <c r="AD3" i="10"/>
  <c r="AC3" i="10" s="1"/>
  <c r="AA3" i="10" s="1"/>
  <c r="G168" i="11"/>
  <c r="J168" i="11"/>
  <c r="F168" i="11"/>
  <c r="E168" i="11" s="1"/>
  <c r="G90" i="11"/>
  <c r="F90" i="11"/>
  <c r="E90" i="11" s="1"/>
  <c r="H90" i="11" s="1"/>
  <c r="J90" i="11" s="1"/>
  <c r="G401" i="10"/>
  <c r="R401" i="10" s="1"/>
  <c r="J368" i="10"/>
  <c r="P368" i="10" s="1"/>
  <c r="F368" i="10"/>
  <c r="J96" i="10"/>
  <c r="P96" i="10" s="1"/>
  <c r="F96" i="10"/>
  <c r="J155" i="10"/>
  <c r="F155" i="10"/>
  <c r="J219" i="10"/>
  <c r="P219" i="10" s="1"/>
  <c r="F219" i="10"/>
  <c r="J235" i="10"/>
  <c r="F235" i="10"/>
  <c r="J363" i="10"/>
  <c r="F363" i="10"/>
  <c r="J356" i="10"/>
  <c r="F356" i="10"/>
  <c r="J334" i="10"/>
  <c r="F334" i="10"/>
  <c r="F270" i="10"/>
  <c r="J270" i="10"/>
  <c r="P270" i="10" s="1"/>
  <c r="J300" i="10"/>
  <c r="P300" i="10" s="1"/>
  <c r="F300" i="10"/>
  <c r="J172" i="10"/>
  <c r="P172" i="10" s="1"/>
  <c r="F172" i="10"/>
  <c r="J374" i="10"/>
  <c r="F374" i="10"/>
  <c r="J186" i="10"/>
  <c r="F186" i="10"/>
  <c r="J190" i="10"/>
  <c r="F190" i="10"/>
  <c r="J95" i="10"/>
  <c r="F95" i="10"/>
  <c r="J47" i="10"/>
  <c r="F47" i="10"/>
  <c r="J15" i="10"/>
  <c r="F15" i="10"/>
  <c r="J117" i="10"/>
  <c r="F117" i="10"/>
  <c r="F133" i="10"/>
  <c r="J133" i="10"/>
  <c r="J229" i="10"/>
  <c r="F229" i="10"/>
  <c r="J293" i="10"/>
  <c r="P293" i="10" s="1"/>
  <c r="F293" i="10"/>
  <c r="J134" i="10"/>
  <c r="F134" i="10"/>
  <c r="J448" i="10"/>
  <c r="F448" i="10"/>
  <c r="J92" i="10"/>
  <c r="F92" i="10"/>
  <c r="J44" i="10"/>
  <c r="F44" i="10"/>
  <c r="J12" i="10"/>
  <c r="F12" i="10"/>
  <c r="J335" i="10"/>
  <c r="F335" i="10"/>
  <c r="J392" i="10"/>
  <c r="F392" i="10"/>
  <c r="J50" i="10"/>
  <c r="F50" i="10"/>
  <c r="J169" i="10"/>
  <c r="F169" i="10"/>
  <c r="J97" i="10"/>
  <c r="F97" i="10"/>
  <c r="G24" i="10"/>
  <c r="R24" i="10" s="1"/>
  <c r="J115" i="10"/>
  <c r="F115" i="10"/>
  <c r="J419" i="10"/>
  <c r="P419" i="10" s="1"/>
  <c r="F419" i="10"/>
  <c r="J196" i="11"/>
  <c r="F196" i="11"/>
  <c r="E196" i="11" s="1"/>
  <c r="I196" i="11" s="1"/>
  <c r="G196" i="11"/>
  <c r="J260" i="11"/>
  <c r="F260" i="11"/>
  <c r="G260" i="11"/>
  <c r="E260" i="11"/>
  <c r="I260" i="11" s="1"/>
  <c r="G132" i="11"/>
  <c r="J132" i="11"/>
  <c r="F132" i="11"/>
  <c r="E132" i="11" s="1"/>
  <c r="H132" i="11" s="1"/>
  <c r="H196" i="10"/>
  <c r="I196" i="10" s="1"/>
  <c r="H37" i="10"/>
  <c r="I37" i="10" s="1"/>
  <c r="H140" i="10"/>
  <c r="I140" i="10" s="1"/>
  <c r="O91" i="10"/>
  <c r="O27" i="10"/>
  <c r="O274" i="10"/>
  <c r="AD21" i="10"/>
  <c r="AC21" i="10" s="1"/>
  <c r="AD20" i="10"/>
  <c r="AC20" i="10" s="1"/>
  <c r="AA20" i="10" s="1"/>
  <c r="AD15" i="10"/>
  <c r="AC15" i="10" s="1"/>
  <c r="G406" i="11"/>
  <c r="J406" i="11"/>
  <c r="F406" i="11"/>
  <c r="E406" i="11" s="1"/>
  <c r="J278" i="11"/>
  <c r="F278" i="11"/>
  <c r="E278" i="11" s="1"/>
  <c r="H278" i="11" s="1"/>
  <c r="G278" i="11"/>
  <c r="O150" i="10"/>
  <c r="G150" i="11"/>
  <c r="J150" i="11"/>
  <c r="F150" i="11"/>
  <c r="E150" i="11" s="1"/>
  <c r="H150" i="11" s="1"/>
  <c r="J346" i="11"/>
  <c r="F346" i="11"/>
  <c r="E346" i="11" s="1"/>
  <c r="H346" i="11" s="1"/>
  <c r="G346" i="11"/>
  <c r="O218" i="10"/>
  <c r="G218" i="11"/>
  <c r="J218" i="11"/>
  <c r="F218" i="11"/>
  <c r="E218" i="11" s="1"/>
  <c r="G8" i="11"/>
  <c r="F8" i="11"/>
  <c r="E8" i="11" s="1"/>
  <c r="J350" i="11"/>
  <c r="F350" i="11"/>
  <c r="E350" i="11" s="1"/>
  <c r="H350" i="11" s="1"/>
  <c r="G350" i="11"/>
  <c r="O222" i="10"/>
  <c r="G222" i="11"/>
  <c r="J222" i="11"/>
  <c r="F222" i="11"/>
  <c r="E222" i="11" s="1"/>
  <c r="O412" i="10"/>
  <c r="G412" i="11"/>
  <c r="J412" i="11"/>
  <c r="F412" i="11"/>
  <c r="E412" i="11" s="1"/>
  <c r="J284" i="11"/>
  <c r="F284" i="11"/>
  <c r="E284" i="11" s="1"/>
  <c r="H284" i="11" s="1"/>
  <c r="G284" i="11"/>
  <c r="G156" i="11"/>
  <c r="J156" i="11"/>
  <c r="F156" i="11"/>
  <c r="E156" i="11" s="1"/>
  <c r="H156" i="11" s="1"/>
  <c r="G87" i="11"/>
  <c r="F87" i="11"/>
  <c r="E87" i="11" s="1"/>
  <c r="H87" i="11" s="1"/>
  <c r="J87" i="11" s="1"/>
  <c r="O55" i="10"/>
  <c r="G55" i="11"/>
  <c r="F55" i="11"/>
  <c r="E55" i="11" s="1"/>
  <c r="I55" i="11" s="1"/>
  <c r="O23" i="10"/>
  <c r="G23" i="11"/>
  <c r="F23" i="11"/>
  <c r="E23" i="11" s="1"/>
  <c r="G418" i="11"/>
  <c r="J418" i="11"/>
  <c r="F418" i="11"/>
  <c r="E418" i="11" s="1"/>
  <c r="H418" i="11" s="1"/>
  <c r="J290" i="11"/>
  <c r="F290" i="11"/>
  <c r="E290" i="11" s="1"/>
  <c r="G290" i="11"/>
  <c r="O162" i="10"/>
  <c r="G162" i="11"/>
  <c r="J162" i="11"/>
  <c r="F162" i="11"/>
  <c r="E162" i="11" s="1"/>
  <c r="O440" i="10"/>
  <c r="G440" i="11"/>
  <c r="J440" i="11"/>
  <c r="F440" i="11"/>
  <c r="E440" i="11" s="1"/>
  <c r="H440" i="11" s="1"/>
  <c r="J312" i="11"/>
  <c r="F312" i="11"/>
  <c r="E312" i="11" s="1"/>
  <c r="G312" i="11"/>
  <c r="G184" i="11"/>
  <c r="F184" i="11"/>
  <c r="E184" i="11" s="1"/>
  <c r="J184" i="11"/>
  <c r="G94" i="11"/>
  <c r="F94" i="11"/>
  <c r="E94" i="11" s="1"/>
  <c r="G62" i="11"/>
  <c r="F62" i="11"/>
  <c r="E62" i="11" s="1"/>
  <c r="H62" i="11" s="1"/>
  <c r="J62" i="11" s="1"/>
  <c r="G30" i="11"/>
  <c r="F30" i="11"/>
  <c r="E30" i="11" s="1"/>
  <c r="G109" i="11"/>
  <c r="J109" i="11"/>
  <c r="F109" i="11"/>
  <c r="E109" i="11" s="1"/>
  <c r="H109" i="11" s="1"/>
  <c r="G141" i="11"/>
  <c r="J141" i="11"/>
  <c r="F141" i="11"/>
  <c r="E141" i="11" s="1"/>
  <c r="H141" i="11" s="1"/>
  <c r="G173" i="11"/>
  <c r="J173" i="11"/>
  <c r="F173" i="11"/>
  <c r="E173" i="11" s="1"/>
  <c r="J205" i="11"/>
  <c r="F205" i="11"/>
  <c r="E205" i="11" s="1"/>
  <c r="I205" i="11" s="1"/>
  <c r="G205" i="11"/>
  <c r="G237" i="11"/>
  <c r="J237" i="11"/>
  <c r="F237" i="11"/>
  <c r="E237" i="11" s="1"/>
  <c r="J269" i="11"/>
  <c r="F269" i="11"/>
  <c r="E269" i="11" s="1"/>
  <c r="G269" i="11"/>
  <c r="J301" i="11"/>
  <c r="F301" i="11"/>
  <c r="E301" i="11" s="1"/>
  <c r="G301" i="11"/>
  <c r="J333" i="11"/>
  <c r="F333" i="11"/>
  <c r="E333" i="11" s="1"/>
  <c r="G333" i="11"/>
  <c r="J365" i="11"/>
  <c r="F365" i="11"/>
  <c r="E365" i="11" s="1"/>
  <c r="G365" i="11"/>
  <c r="G397" i="11"/>
  <c r="J397" i="11"/>
  <c r="F397" i="11"/>
  <c r="E397" i="11" s="1"/>
  <c r="G429" i="11"/>
  <c r="J429" i="11"/>
  <c r="F429" i="11"/>
  <c r="E429" i="11" s="1"/>
  <c r="H429" i="11" s="1"/>
  <c r="G422" i="11"/>
  <c r="J422" i="11"/>
  <c r="F422" i="11"/>
  <c r="E422" i="11" s="1"/>
  <c r="J294" i="11"/>
  <c r="F294" i="11"/>
  <c r="E294" i="11" s="1"/>
  <c r="G294" i="11"/>
  <c r="O166" i="10"/>
  <c r="G166" i="11"/>
  <c r="J166" i="11"/>
  <c r="F166" i="11"/>
  <c r="E166" i="11" s="1"/>
  <c r="H166" i="11" s="1"/>
  <c r="G426" i="11"/>
  <c r="J426" i="11"/>
  <c r="F426" i="11"/>
  <c r="E426" i="11" s="1"/>
  <c r="J298" i="11"/>
  <c r="F298" i="11"/>
  <c r="E298" i="11" s="1"/>
  <c r="G298" i="11"/>
  <c r="O170" i="10"/>
  <c r="G170" i="11"/>
  <c r="J170" i="11"/>
  <c r="F170" i="11"/>
  <c r="E170" i="11" s="1"/>
  <c r="H170" i="11" s="1"/>
  <c r="J352" i="11"/>
  <c r="F352" i="11"/>
  <c r="E352" i="11" s="1"/>
  <c r="G352" i="11"/>
  <c r="G224" i="11"/>
  <c r="J224" i="11"/>
  <c r="F224" i="11"/>
  <c r="E224" i="11" s="1"/>
  <c r="G100" i="11"/>
  <c r="F100" i="11"/>
  <c r="E100" i="11" s="1"/>
  <c r="H100" i="11" s="1"/>
  <c r="J100" i="11" s="1"/>
  <c r="G68" i="11"/>
  <c r="F68" i="11"/>
  <c r="E68" i="11" s="1"/>
  <c r="G36" i="11"/>
  <c r="F36" i="11"/>
  <c r="E36" i="11" s="1"/>
  <c r="H36" i="11" s="1"/>
  <c r="J36" i="11" s="1"/>
  <c r="G4" i="11"/>
  <c r="F4" i="11"/>
  <c r="E4" i="11" s="1"/>
  <c r="G135" i="11"/>
  <c r="J135" i="11"/>
  <c r="F135" i="11"/>
  <c r="E135" i="11" s="1"/>
  <c r="G167" i="11"/>
  <c r="J167" i="11"/>
  <c r="F167" i="11"/>
  <c r="E167" i="11"/>
  <c r="H167" i="11" s="1"/>
  <c r="J199" i="11"/>
  <c r="F199" i="11"/>
  <c r="E199" i="11" s="1"/>
  <c r="G199" i="11"/>
  <c r="G231" i="11"/>
  <c r="J231" i="11"/>
  <c r="F231" i="11"/>
  <c r="E231" i="11" s="1"/>
  <c r="O263" i="10"/>
  <c r="J263" i="11"/>
  <c r="F263" i="11"/>
  <c r="G263" i="11"/>
  <c r="E263" i="11"/>
  <c r="I263" i="11" s="1"/>
  <c r="O295" i="10"/>
  <c r="J295" i="11"/>
  <c r="F295" i="11"/>
  <c r="E295" i="11" s="1"/>
  <c r="G295" i="11"/>
  <c r="O327" i="10"/>
  <c r="J327" i="11"/>
  <c r="F327" i="11"/>
  <c r="E327" i="11" s="1"/>
  <c r="G327" i="11"/>
  <c r="O359" i="10"/>
  <c r="J359" i="11"/>
  <c r="F359" i="11"/>
  <c r="E359" i="11" s="1"/>
  <c r="G359" i="11"/>
  <c r="J391" i="11"/>
  <c r="F391" i="11"/>
  <c r="E391" i="11" s="1"/>
  <c r="G391" i="11"/>
  <c r="G423" i="11"/>
  <c r="J423" i="11"/>
  <c r="F423" i="11"/>
  <c r="E423" i="11" s="1"/>
  <c r="AD6" i="10"/>
  <c r="AC6" i="10" s="1"/>
  <c r="AA6" i="10" s="1"/>
  <c r="O296" i="10"/>
  <c r="H106" i="10"/>
  <c r="I106" i="10" s="1"/>
  <c r="O90" i="10"/>
  <c r="H74" i="10"/>
  <c r="I74" i="10" s="1"/>
  <c r="F145" i="10"/>
  <c r="J401" i="10"/>
  <c r="H404" i="10"/>
  <c r="I404" i="10" s="1"/>
  <c r="O404" i="10"/>
  <c r="J432" i="10"/>
  <c r="F432" i="10"/>
  <c r="J331" i="10"/>
  <c r="F331" i="10"/>
  <c r="J420" i="10"/>
  <c r="F420" i="10"/>
  <c r="F428" i="10"/>
  <c r="J428" i="10"/>
  <c r="P428" i="10" s="1"/>
  <c r="J83" i="10"/>
  <c r="F83" i="10"/>
  <c r="J19" i="10"/>
  <c r="F19" i="10"/>
  <c r="J250" i="10"/>
  <c r="F250" i="10"/>
  <c r="J122" i="10"/>
  <c r="F122" i="10"/>
  <c r="J318" i="10"/>
  <c r="F318" i="10"/>
  <c r="J444" i="10"/>
  <c r="F444" i="10"/>
  <c r="J280" i="10"/>
  <c r="F280" i="10"/>
  <c r="J149" i="10"/>
  <c r="F149" i="10"/>
  <c r="J326" i="10"/>
  <c r="F326" i="10"/>
  <c r="J202" i="10"/>
  <c r="F202" i="10"/>
  <c r="J127" i="10"/>
  <c r="F127" i="10"/>
  <c r="J191" i="10"/>
  <c r="F191" i="10"/>
  <c r="J303" i="10"/>
  <c r="F303" i="10"/>
  <c r="J82" i="10"/>
  <c r="F82" i="10"/>
  <c r="J34" i="10"/>
  <c r="F34" i="10"/>
  <c r="J137" i="10"/>
  <c r="F137" i="10"/>
  <c r="J65" i="10"/>
  <c r="F65" i="10"/>
  <c r="J336" i="10"/>
  <c r="F336" i="10"/>
  <c r="G131" i="10"/>
  <c r="R131" i="10" s="1"/>
  <c r="J147" i="10"/>
  <c r="F147" i="10"/>
  <c r="G195" i="10"/>
  <c r="R195" i="10" s="1"/>
  <c r="J211" i="10"/>
  <c r="F211" i="10"/>
  <c r="J403" i="10"/>
  <c r="F403" i="10"/>
  <c r="J435" i="10"/>
  <c r="F435" i="10"/>
  <c r="J268" i="11"/>
  <c r="F268" i="11"/>
  <c r="E268" i="11" s="1"/>
  <c r="H268" i="11" s="1"/>
  <c r="G268" i="11"/>
  <c r="G140" i="11"/>
  <c r="J140" i="11"/>
  <c r="F140" i="11"/>
  <c r="E140" i="11" s="1"/>
  <c r="H140" i="11" s="1"/>
  <c r="G75" i="11"/>
  <c r="F75" i="11"/>
  <c r="E75" i="11" s="1"/>
  <c r="H75" i="11" s="1"/>
  <c r="J75" i="11" s="1"/>
  <c r="G43" i="11"/>
  <c r="F43" i="11"/>
  <c r="E43" i="11" s="1"/>
  <c r="I43" i="11" s="1"/>
  <c r="G11" i="11"/>
  <c r="F11" i="11"/>
  <c r="E11" i="11" s="1"/>
  <c r="J338" i="11"/>
  <c r="F338" i="11"/>
  <c r="E338" i="11" s="1"/>
  <c r="H338" i="11" s="1"/>
  <c r="G338" i="11"/>
  <c r="J210" i="11"/>
  <c r="F210" i="11"/>
  <c r="E210" i="11" s="1"/>
  <c r="I210" i="11" s="1"/>
  <c r="G210" i="11"/>
  <c r="H226" i="10"/>
  <c r="I226" i="10" s="1"/>
  <c r="J105" i="10"/>
  <c r="F105" i="10"/>
  <c r="F89" i="10"/>
  <c r="J89" i="10"/>
  <c r="J9" i="10"/>
  <c r="F9" i="10"/>
  <c r="J240" i="10"/>
  <c r="F240" i="10"/>
  <c r="J299" i="10"/>
  <c r="F299" i="10"/>
  <c r="J411" i="10"/>
  <c r="F411" i="10"/>
  <c r="F228" i="10"/>
  <c r="J228" i="10"/>
  <c r="F93" i="10"/>
  <c r="J93" i="10"/>
  <c r="F35" i="10"/>
  <c r="J35" i="10"/>
  <c r="J434" i="10"/>
  <c r="P434" i="10" s="1"/>
  <c r="F434" i="10"/>
  <c r="J378" i="10"/>
  <c r="F378" i="10"/>
  <c r="J258" i="10"/>
  <c r="F258" i="10"/>
  <c r="F70" i="10"/>
  <c r="J70" i="10"/>
  <c r="J181" i="10"/>
  <c r="F181" i="10"/>
  <c r="J261" i="10"/>
  <c r="P261" i="10" s="1"/>
  <c r="F261" i="10"/>
  <c r="J437" i="10"/>
  <c r="P437" i="10" s="1"/>
  <c r="F437" i="10"/>
  <c r="F330" i="10"/>
  <c r="J330" i="10"/>
  <c r="J384" i="10"/>
  <c r="F384" i="10"/>
  <c r="J256" i="10"/>
  <c r="F256" i="10"/>
  <c r="J271" i="10"/>
  <c r="F271" i="10"/>
  <c r="J415" i="10"/>
  <c r="F415" i="10"/>
  <c r="J264" i="10"/>
  <c r="F264" i="10"/>
  <c r="J2" i="10"/>
  <c r="F2" i="10"/>
  <c r="J425" i="10"/>
  <c r="F425" i="10"/>
  <c r="J308" i="10"/>
  <c r="F308" i="10"/>
  <c r="J33" i="10"/>
  <c r="F33" i="10"/>
  <c r="J17" i="10"/>
  <c r="F17" i="10"/>
  <c r="F56" i="10"/>
  <c r="J56" i="10"/>
  <c r="J324" i="11"/>
  <c r="F324" i="11"/>
  <c r="E324" i="11" s="1"/>
  <c r="G324" i="11"/>
  <c r="G101" i="11"/>
  <c r="F101" i="11"/>
  <c r="E101" i="11" s="1"/>
  <c r="G69" i="11"/>
  <c r="F69" i="11"/>
  <c r="E69" i="11" s="1"/>
  <c r="G37" i="11"/>
  <c r="F37" i="11"/>
  <c r="E37" i="11" s="1"/>
  <c r="G5" i="11"/>
  <c r="F5" i="11"/>
  <c r="E5" i="11" s="1"/>
  <c r="H5" i="11" s="1"/>
  <c r="J5" i="11" s="1"/>
  <c r="J366" i="11"/>
  <c r="F366" i="11"/>
  <c r="E366" i="11" s="1"/>
  <c r="H366" i="11" s="1"/>
  <c r="G366" i="11"/>
  <c r="G238" i="11"/>
  <c r="J238" i="11"/>
  <c r="F238" i="11"/>
  <c r="E238" i="11" s="1"/>
  <c r="G396" i="11"/>
  <c r="J396" i="11"/>
  <c r="F396" i="11"/>
  <c r="E396" i="11" s="1"/>
  <c r="H132" i="10"/>
  <c r="I132" i="10" s="1"/>
  <c r="H53" i="10"/>
  <c r="I53" i="10" s="1"/>
  <c r="H21" i="10"/>
  <c r="I21" i="10" s="1"/>
  <c r="H430" i="10"/>
  <c r="I430" i="10" s="1"/>
  <c r="H204" i="10"/>
  <c r="I204" i="10" s="1"/>
  <c r="H402" i="10"/>
  <c r="I402" i="10" s="1"/>
  <c r="J342" i="11"/>
  <c r="F342" i="11"/>
  <c r="E342" i="11" s="1"/>
  <c r="G342" i="11"/>
  <c r="J214" i="11"/>
  <c r="F214" i="11"/>
  <c r="E214" i="11" s="1"/>
  <c r="G214" i="11"/>
  <c r="G410" i="11"/>
  <c r="J410" i="11"/>
  <c r="F410" i="11"/>
  <c r="E410" i="11" s="1"/>
  <c r="J282" i="11"/>
  <c r="F282" i="11"/>
  <c r="E282" i="11" s="1"/>
  <c r="H282" i="11" s="1"/>
  <c r="G282" i="11"/>
  <c r="G154" i="11"/>
  <c r="J154" i="11"/>
  <c r="F154" i="11"/>
  <c r="E154" i="11" s="1"/>
  <c r="H154" i="11" s="1"/>
  <c r="G414" i="11"/>
  <c r="J414" i="11"/>
  <c r="F414" i="11"/>
  <c r="E414" i="11" s="1"/>
  <c r="H414" i="11" s="1"/>
  <c r="J286" i="11"/>
  <c r="F286" i="11"/>
  <c r="E286" i="11" s="1"/>
  <c r="G286" i="11"/>
  <c r="G158" i="11"/>
  <c r="J158" i="11"/>
  <c r="F158" i="11"/>
  <c r="E158" i="11" s="1"/>
  <c r="J348" i="11"/>
  <c r="F348" i="11"/>
  <c r="E348" i="11" s="1"/>
  <c r="G348" i="11"/>
  <c r="G220" i="11"/>
  <c r="J220" i="11"/>
  <c r="F220" i="11"/>
  <c r="E220" i="11" s="1"/>
  <c r="G103" i="11"/>
  <c r="J103" i="11"/>
  <c r="F103" i="11"/>
  <c r="E103" i="11" s="1"/>
  <c r="G71" i="11"/>
  <c r="F71" i="11"/>
  <c r="E71" i="11"/>
  <c r="H71" i="11" s="1"/>
  <c r="J71" i="11" s="1"/>
  <c r="G39" i="11"/>
  <c r="F39" i="11"/>
  <c r="E39" i="11" s="1"/>
  <c r="G7" i="11"/>
  <c r="F7" i="11"/>
  <c r="E7" i="11" s="1"/>
  <c r="H7" i="11" s="1"/>
  <c r="J7" i="11" s="1"/>
  <c r="J354" i="11"/>
  <c r="F354" i="11"/>
  <c r="E354" i="11" s="1"/>
  <c r="G354" i="11"/>
  <c r="G226" i="11"/>
  <c r="J226" i="11"/>
  <c r="F226" i="11"/>
  <c r="E226" i="11" s="1"/>
  <c r="J376" i="11"/>
  <c r="F376" i="11"/>
  <c r="E376" i="11" s="1"/>
  <c r="G376" i="11"/>
  <c r="G248" i="11"/>
  <c r="J248" i="11"/>
  <c r="F248" i="11"/>
  <c r="E248" i="11" s="1"/>
  <c r="G120" i="11"/>
  <c r="J120" i="11"/>
  <c r="F120" i="11"/>
  <c r="E120" i="11" s="1"/>
  <c r="H120" i="11" s="1"/>
  <c r="G78" i="11"/>
  <c r="F78" i="11"/>
  <c r="E78" i="11" s="1"/>
  <c r="H78" i="11" s="1"/>
  <c r="J78" i="11" s="1"/>
  <c r="G46" i="11"/>
  <c r="F46" i="11"/>
  <c r="E46" i="11" s="1"/>
  <c r="G14" i="11"/>
  <c r="F14" i="11"/>
  <c r="E14" i="11" s="1"/>
  <c r="H14" i="11" s="1"/>
  <c r="J14" i="11" s="1"/>
  <c r="G125" i="11"/>
  <c r="J125" i="11"/>
  <c r="F125" i="11"/>
  <c r="E125" i="11" s="1"/>
  <c r="H125" i="11" s="1"/>
  <c r="G157" i="11"/>
  <c r="J157" i="11"/>
  <c r="F157" i="11"/>
  <c r="E157" i="11" s="1"/>
  <c r="J189" i="11"/>
  <c r="F189" i="11"/>
  <c r="E189" i="11" s="1"/>
  <c r="I189" i="11" s="1"/>
  <c r="G189" i="11"/>
  <c r="G221" i="11"/>
  <c r="J221" i="11"/>
  <c r="F221" i="11"/>
  <c r="E221" i="11" s="1"/>
  <c r="G253" i="11"/>
  <c r="J253" i="11"/>
  <c r="F253" i="11"/>
  <c r="E253" i="11" s="1"/>
  <c r="J285" i="11"/>
  <c r="F285" i="11"/>
  <c r="E285" i="11" s="1"/>
  <c r="H285" i="11" s="1"/>
  <c r="G285" i="11"/>
  <c r="J317" i="11"/>
  <c r="F317" i="11"/>
  <c r="E317" i="11" s="1"/>
  <c r="G317" i="11"/>
  <c r="J349" i="11"/>
  <c r="F349" i="11"/>
  <c r="E349" i="11" s="1"/>
  <c r="H349" i="11" s="1"/>
  <c r="G349" i="11"/>
  <c r="J381" i="11"/>
  <c r="F381" i="11"/>
  <c r="E381" i="11" s="1"/>
  <c r="G381" i="11"/>
  <c r="G413" i="11"/>
  <c r="J413" i="11"/>
  <c r="F413" i="11"/>
  <c r="E413" i="11" s="1"/>
  <c r="H413" i="11" s="1"/>
  <c r="G445" i="11"/>
  <c r="J445" i="11"/>
  <c r="F445" i="11"/>
  <c r="E445" i="11" s="1"/>
  <c r="J358" i="11"/>
  <c r="F358" i="11"/>
  <c r="E358" i="11" s="1"/>
  <c r="I358" i="11" s="1"/>
  <c r="G358" i="11"/>
  <c r="G230" i="11"/>
  <c r="J230" i="11"/>
  <c r="F230" i="11"/>
  <c r="E230" i="11" s="1"/>
  <c r="G110" i="11"/>
  <c r="J110" i="11"/>
  <c r="F110" i="11"/>
  <c r="E110" i="11" s="1"/>
  <c r="H110" i="11" s="1"/>
  <c r="J362" i="11"/>
  <c r="F362" i="11"/>
  <c r="E362" i="11" s="1"/>
  <c r="G362" i="11"/>
  <c r="G234" i="11"/>
  <c r="J234" i="11"/>
  <c r="F234" i="11"/>
  <c r="E234" i="11" s="1"/>
  <c r="G416" i="11"/>
  <c r="J416" i="11"/>
  <c r="F416" i="11"/>
  <c r="E416" i="11" s="1"/>
  <c r="J288" i="11"/>
  <c r="F288" i="11"/>
  <c r="E288" i="11" s="1"/>
  <c r="I288" i="11" s="1"/>
  <c r="G288" i="11"/>
  <c r="G160" i="11"/>
  <c r="J160" i="11"/>
  <c r="F160" i="11"/>
  <c r="E160" i="11" s="1"/>
  <c r="H160" i="11" s="1"/>
  <c r="G84" i="11"/>
  <c r="F84" i="11"/>
  <c r="E84" i="11" s="1"/>
  <c r="H84" i="11" s="1"/>
  <c r="J84" i="11" s="1"/>
  <c r="G52" i="11"/>
  <c r="F52" i="11"/>
  <c r="E52" i="11" s="1"/>
  <c r="G20" i="11"/>
  <c r="F20" i="11"/>
  <c r="E20" i="11" s="1"/>
  <c r="G119" i="11"/>
  <c r="J119" i="11"/>
  <c r="F119" i="11"/>
  <c r="E119" i="11" s="1"/>
  <c r="H119" i="11" s="1"/>
  <c r="G151" i="11"/>
  <c r="J151" i="11"/>
  <c r="F151" i="11"/>
  <c r="E151" i="11" s="1"/>
  <c r="F183" i="11"/>
  <c r="E183" i="11" s="1"/>
  <c r="J183" i="11"/>
  <c r="G183" i="11"/>
  <c r="J215" i="11"/>
  <c r="F215" i="11"/>
  <c r="E215" i="11" s="1"/>
  <c r="G215" i="11"/>
  <c r="G247" i="11"/>
  <c r="J247" i="11"/>
  <c r="F247" i="11"/>
  <c r="E247" i="11" s="1"/>
  <c r="J279" i="11"/>
  <c r="F279" i="11"/>
  <c r="E279" i="11" s="1"/>
  <c r="H279" i="11" s="1"/>
  <c r="G279" i="11"/>
  <c r="J311" i="11"/>
  <c r="F311" i="11"/>
  <c r="E311" i="11" s="1"/>
  <c r="G311" i="11"/>
  <c r="J343" i="11"/>
  <c r="F343" i="11"/>
  <c r="E343" i="11" s="1"/>
  <c r="H343" i="11" s="1"/>
  <c r="G343" i="11"/>
  <c r="J375" i="11"/>
  <c r="F375" i="11"/>
  <c r="E375" i="11" s="1"/>
  <c r="G375" i="11"/>
  <c r="G407" i="11"/>
  <c r="J407" i="11"/>
  <c r="F407" i="11"/>
  <c r="E407" i="11" s="1"/>
  <c r="H407" i="11" s="1"/>
  <c r="G439" i="11"/>
  <c r="J439" i="11"/>
  <c r="F439" i="11"/>
  <c r="E439" i="11" s="1"/>
  <c r="AD8" i="10"/>
  <c r="AC8" i="10" s="1"/>
  <c r="AA8" i="10" s="1"/>
  <c r="G424" i="11"/>
  <c r="J424" i="11"/>
  <c r="F424" i="11"/>
  <c r="E424" i="11" s="1"/>
  <c r="J296" i="11"/>
  <c r="F296" i="11"/>
  <c r="E296" i="11" s="1"/>
  <c r="G296" i="11"/>
  <c r="F58" i="10"/>
  <c r="F209" i="10"/>
  <c r="J385" i="10"/>
  <c r="F385" i="10"/>
  <c r="J73" i="10"/>
  <c r="F73" i="10"/>
  <c r="J48" i="10"/>
  <c r="F48" i="10"/>
  <c r="J267" i="10"/>
  <c r="F267" i="10"/>
  <c r="J77" i="10"/>
  <c r="F77" i="10"/>
  <c r="J142" i="10"/>
  <c r="F142" i="10"/>
  <c r="J114" i="10"/>
  <c r="F114" i="10"/>
  <c r="J246" i="10"/>
  <c r="F246" i="10"/>
  <c r="J118" i="10"/>
  <c r="F118" i="10"/>
  <c r="J316" i="10"/>
  <c r="F316" i="10"/>
  <c r="J63" i="10"/>
  <c r="F63" i="10"/>
  <c r="J31" i="10"/>
  <c r="F31" i="10"/>
  <c r="J102" i="10"/>
  <c r="F102" i="10"/>
  <c r="J54" i="10"/>
  <c r="F54" i="10"/>
  <c r="J309" i="10"/>
  <c r="P309" i="10" s="1"/>
  <c r="F309" i="10"/>
  <c r="J373" i="10"/>
  <c r="P373" i="10" s="1"/>
  <c r="F373" i="10"/>
  <c r="J266" i="10"/>
  <c r="F266" i="10"/>
  <c r="J159" i="10"/>
  <c r="F159" i="10"/>
  <c r="J223" i="10"/>
  <c r="P223" i="10" s="1"/>
  <c r="F223" i="10"/>
  <c r="J239" i="10"/>
  <c r="F239" i="10"/>
  <c r="J367" i="10"/>
  <c r="F367" i="10"/>
  <c r="J447" i="10"/>
  <c r="F447" i="10"/>
  <c r="J98" i="10"/>
  <c r="F98" i="10"/>
  <c r="J201" i="10"/>
  <c r="F201" i="10"/>
  <c r="J393" i="10"/>
  <c r="F393" i="10"/>
  <c r="J436" i="10"/>
  <c r="F436" i="10"/>
  <c r="J40" i="10"/>
  <c r="F40" i="10"/>
  <c r="G163" i="10"/>
  <c r="R163" i="10" s="1"/>
  <c r="J179" i="10"/>
  <c r="F179" i="10"/>
  <c r="G58" i="11"/>
  <c r="F58" i="11"/>
  <c r="E58" i="11" s="1"/>
  <c r="I58" i="11" s="1"/>
  <c r="G26" i="11"/>
  <c r="F26" i="11"/>
  <c r="E26" i="11" s="1"/>
  <c r="G113" i="11"/>
  <c r="J113" i="11"/>
  <c r="F113" i="11"/>
  <c r="E113" i="11" s="1"/>
  <c r="G145" i="11"/>
  <c r="J145" i="11"/>
  <c r="F145" i="11"/>
  <c r="E145" i="11" s="1"/>
  <c r="G177" i="11"/>
  <c r="J177" i="11"/>
  <c r="F177" i="11"/>
  <c r="E177" i="11" s="1"/>
  <c r="H177" i="11" s="1"/>
  <c r="J209" i="11"/>
  <c r="F209" i="11"/>
  <c r="E209" i="11" s="1"/>
  <c r="G209" i="11"/>
  <c r="G241" i="11"/>
  <c r="J241" i="11"/>
  <c r="F241" i="11"/>
  <c r="E241" i="11" s="1"/>
  <c r="J273" i="11"/>
  <c r="F273" i="11"/>
  <c r="E273" i="11" s="1"/>
  <c r="H273" i="11" s="1"/>
  <c r="G273" i="11"/>
  <c r="J305" i="11"/>
  <c r="F305" i="11"/>
  <c r="E305" i="11" s="1"/>
  <c r="G305" i="11"/>
  <c r="J337" i="11"/>
  <c r="F337" i="11"/>
  <c r="E337" i="11" s="1"/>
  <c r="H337" i="11" s="1"/>
  <c r="G337" i="11"/>
  <c r="J369" i="11"/>
  <c r="F369" i="11"/>
  <c r="E369" i="11" s="1"/>
  <c r="G369" i="11"/>
  <c r="G401" i="11"/>
  <c r="J401" i="11"/>
  <c r="F401" i="11"/>
  <c r="E401" i="11" s="1"/>
  <c r="J433" i="11"/>
  <c r="F433" i="11"/>
  <c r="E433" i="11" s="1"/>
  <c r="G433" i="11"/>
  <c r="J340" i="11"/>
  <c r="F340" i="11"/>
  <c r="E340" i="11" s="1"/>
  <c r="H340" i="11" s="1"/>
  <c r="G340" i="11"/>
  <c r="J212" i="11"/>
  <c r="F212" i="11"/>
  <c r="E212" i="11" s="1"/>
  <c r="I212" i="11" s="1"/>
  <c r="G212" i="11"/>
  <c r="G105" i="11"/>
  <c r="J105" i="11"/>
  <c r="F105" i="11"/>
  <c r="E105" i="11" s="1"/>
  <c r="G73" i="11"/>
  <c r="F73" i="11"/>
  <c r="E73" i="11" s="1"/>
  <c r="G41" i="11"/>
  <c r="F41" i="11"/>
  <c r="E41" i="11" s="1"/>
  <c r="G9" i="11"/>
  <c r="F9" i="11"/>
  <c r="E9" i="11" s="1"/>
  <c r="J368" i="11"/>
  <c r="F368" i="11"/>
  <c r="E368" i="11" s="1"/>
  <c r="H368" i="11" s="1"/>
  <c r="G368" i="11"/>
  <c r="G240" i="11"/>
  <c r="J240" i="11"/>
  <c r="F240" i="11"/>
  <c r="E240" i="11" s="1"/>
  <c r="G112" i="11"/>
  <c r="J112" i="11"/>
  <c r="F112" i="11"/>
  <c r="E112" i="11" s="1"/>
  <c r="G80" i="11"/>
  <c r="F80" i="11"/>
  <c r="E80" i="11" s="1"/>
  <c r="G48" i="11"/>
  <c r="F48" i="11"/>
  <c r="E48" i="11" s="1"/>
  <c r="G16" i="11"/>
  <c r="F16" i="11"/>
  <c r="E16" i="11" s="1"/>
  <c r="G123" i="11"/>
  <c r="J123" i="11"/>
  <c r="F123" i="11"/>
  <c r="E123" i="11" s="1"/>
  <c r="G155" i="11"/>
  <c r="J155" i="11"/>
  <c r="F155" i="11"/>
  <c r="E155" i="11" s="1"/>
  <c r="H155" i="11" s="1"/>
  <c r="F187" i="11"/>
  <c r="E187" i="11" s="1"/>
  <c r="J187" i="11"/>
  <c r="G187" i="11"/>
  <c r="G219" i="11"/>
  <c r="J219" i="11"/>
  <c r="F219" i="11"/>
  <c r="E219" i="11" s="1"/>
  <c r="G251" i="11"/>
  <c r="J251" i="11"/>
  <c r="F251" i="11"/>
  <c r="E251" i="11" s="1"/>
  <c r="J283" i="11"/>
  <c r="F283" i="11"/>
  <c r="E283" i="11" s="1"/>
  <c r="G283" i="11"/>
  <c r="J315" i="11"/>
  <c r="F315" i="11"/>
  <c r="E315" i="11" s="1"/>
  <c r="H315" i="11" s="1"/>
  <c r="G315" i="11"/>
  <c r="J347" i="11"/>
  <c r="F347" i="11"/>
  <c r="E347" i="11" s="1"/>
  <c r="G347" i="11"/>
  <c r="J379" i="11"/>
  <c r="F379" i="11"/>
  <c r="E379" i="11" s="1"/>
  <c r="H379" i="11" s="1"/>
  <c r="G379" i="11"/>
  <c r="G411" i="11"/>
  <c r="J411" i="11"/>
  <c r="F411" i="11"/>
  <c r="E411" i="11" s="1"/>
  <c r="I411" i="11" s="1"/>
  <c r="G443" i="11"/>
  <c r="J443" i="11"/>
  <c r="F443" i="11"/>
  <c r="E443" i="11" s="1"/>
  <c r="J356" i="11"/>
  <c r="F356" i="11"/>
  <c r="E356" i="11" s="1"/>
  <c r="G356" i="11"/>
  <c r="G228" i="11"/>
  <c r="J228" i="11"/>
  <c r="F228" i="11"/>
  <c r="E228" i="11" s="1"/>
  <c r="G108" i="11"/>
  <c r="J108" i="11"/>
  <c r="F108" i="11"/>
  <c r="E108" i="11" s="1"/>
  <c r="I108" i="11" s="1"/>
  <c r="G77" i="11"/>
  <c r="F77" i="11"/>
  <c r="E77" i="11" s="1"/>
  <c r="G45" i="11"/>
  <c r="F45" i="11"/>
  <c r="E45" i="11" s="1"/>
  <c r="I45" i="11" s="1"/>
  <c r="G13" i="11"/>
  <c r="F13" i="11"/>
  <c r="E13" i="11" s="1"/>
  <c r="J334" i="11"/>
  <c r="F334" i="11"/>
  <c r="E334" i="11" s="1"/>
  <c r="G334" i="11"/>
  <c r="J206" i="11"/>
  <c r="F206" i="11"/>
  <c r="E206" i="11" s="1"/>
  <c r="G206" i="11"/>
  <c r="G428" i="11"/>
  <c r="J428" i="11"/>
  <c r="F428" i="11"/>
  <c r="E428" i="11" s="1"/>
  <c r="I428" i="11" s="1"/>
  <c r="J300" i="11"/>
  <c r="F300" i="11"/>
  <c r="E300" i="11" s="1"/>
  <c r="H300" i="11" s="1"/>
  <c r="G300" i="11"/>
  <c r="G172" i="11"/>
  <c r="J172" i="11"/>
  <c r="F172" i="11"/>
  <c r="E172" i="11" s="1"/>
  <c r="H172" i="11" s="1"/>
  <c r="G83" i="11"/>
  <c r="F83" i="11"/>
  <c r="E83" i="11" s="1"/>
  <c r="H67" i="10"/>
  <c r="I67" i="10" s="1"/>
  <c r="G51" i="11"/>
  <c r="F51" i="11"/>
  <c r="E51" i="11" s="1"/>
  <c r="H51" i="11" s="1"/>
  <c r="J51" i="11" s="1"/>
  <c r="F19" i="11"/>
  <c r="E19" i="11" s="1"/>
  <c r="G19" i="11"/>
  <c r="H3" i="10"/>
  <c r="I3" i="10" s="1"/>
  <c r="G434" i="11"/>
  <c r="J434" i="11"/>
  <c r="F434" i="11"/>
  <c r="E434" i="11" s="1"/>
  <c r="J306" i="11"/>
  <c r="F306" i="11"/>
  <c r="E306" i="11" s="1"/>
  <c r="G306" i="11"/>
  <c r="G178" i="11"/>
  <c r="J178" i="11"/>
  <c r="F178" i="11"/>
  <c r="E178" i="11" s="1"/>
  <c r="AD5" i="10"/>
  <c r="AC5" i="10" s="1"/>
  <c r="AA5" i="10" s="1"/>
  <c r="AD7" i="10"/>
  <c r="AC7" i="10" s="1"/>
  <c r="H188" i="10"/>
  <c r="I188" i="10" s="1"/>
  <c r="G408" i="11"/>
  <c r="J408" i="11"/>
  <c r="F408" i="11"/>
  <c r="E408" i="11" s="1"/>
  <c r="J280" i="11"/>
  <c r="F280" i="11"/>
  <c r="E280" i="11" s="1"/>
  <c r="H280" i="11" s="1"/>
  <c r="G280" i="11"/>
  <c r="G152" i="11"/>
  <c r="J152" i="11"/>
  <c r="F152" i="11"/>
  <c r="E152" i="11" s="1"/>
  <c r="H152" i="11" s="1"/>
  <c r="G86" i="11"/>
  <c r="F86" i="11"/>
  <c r="E86" i="11" s="1"/>
  <c r="G54" i="11"/>
  <c r="F54" i="11"/>
  <c r="E54" i="11" s="1"/>
  <c r="G22" i="11"/>
  <c r="F22" i="11"/>
  <c r="E22" i="11" s="1"/>
  <c r="J117" i="11"/>
  <c r="F117" i="11"/>
  <c r="E117" i="11" s="1"/>
  <c r="G117" i="11"/>
  <c r="G149" i="11"/>
  <c r="J149" i="11"/>
  <c r="F149" i="11"/>
  <c r="E149" i="11" s="1"/>
  <c r="G181" i="11"/>
  <c r="J181" i="11"/>
  <c r="F181" i="11"/>
  <c r="E181" i="11" s="1"/>
  <c r="H181" i="11" s="1"/>
  <c r="J213" i="11"/>
  <c r="F213" i="11"/>
  <c r="E213" i="11" s="1"/>
  <c r="G213" i="11"/>
  <c r="G245" i="11"/>
  <c r="J245" i="11"/>
  <c r="F245" i="11"/>
  <c r="E245" i="11" s="1"/>
  <c r="J277" i="11"/>
  <c r="F277" i="11"/>
  <c r="E277" i="11" s="1"/>
  <c r="H277" i="11" s="1"/>
  <c r="G277" i="11"/>
  <c r="J309" i="11"/>
  <c r="F309" i="11"/>
  <c r="E309" i="11" s="1"/>
  <c r="G309" i="11"/>
  <c r="J341" i="11"/>
  <c r="F341" i="11"/>
  <c r="E341" i="11" s="1"/>
  <c r="H341" i="11" s="1"/>
  <c r="G341" i="11"/>
  <c r="J373" i="11"/>
  <c r="F373" i="11"/>
  <c r="E373" i="11" s="1"/>
  <c r="G373" i="11"/>
  <c r="G405" i="11"/>
  <c r="J405" i="11"/>
  <c r="F405" i="11"/>
  <c r="E405" i="11" s="1"/>
  <c r="G437" i="11"/>
  <c r="J437" i="11"/>
  <c r="F437" i="11"/>
  <c r="E437" i="11" s="1"/>
  <c r="J326" i="11"/>
  <c r="F326" i="11"/>
  <c r="E326" i="11" s="1"/>
  <c r="H326" i="11" s="1"/>
  <c r="G326" i="11"/>
  <c r="J198" i="11"/>
  <c r="F198" i="11"/>
  <c r="E198" i="11" s="1"/>
  <c r="I198" i="11" s="1"/>
  <c r="G198" i="11"/>
  <c r="G394" i="11"/>
  <c r="J394" i="11"/>
  <c r="F394" i="11"/>
  <c r="E394" i="11" s="1"/>
  <c r="J266" i="11"/>
  <c r="F266" i="11"/>
  <c r="E266" i="11" s="1"/>
  <c r="G266" i="11"/>
  <c r="G138" i="11"/>
  <c r="J138" i="11"/>
  <c r="F138" i="11"/>
  <c r="E138" i="11" s="1"/>
  <c r="J384" i="11"/>
  <c r="F384" i="11"/>
  <c r="E384" i="11" s="1"/>
  <c r="I384" i="11" s="1"/>
  <c r="G384" i="11"/>
  <c r="J256" i="11"/>
  <c r="F256" i="11"/>
  <c r="E256" i="11" s="1"/>
  <c r="G256" i="11"/>
  <c r="G128" i="11"/>
  <c r="J128" i="11"/>
  <c r="F128" i="11"/>
  <c r="E128" i="11" s="1"/>
  <c r="G76" i="11"/>
  <c r="F76" i="11"/>
  <c r="E76" i="11" s="1"/>
  <c r="G44" i="11"/>
  <c r="F44" i="11"/>
  <c r="E44" i="11" s="1"/>
  <c r="H44" i="11" s="1"/>
  <c r="J44" i="11" s="1"/>
  <c r="G12" i="11"/>
  <c r="F12" i="11"/>
  <c r="E12" i="11" s="1"/>
  <c r="G127" i="11"/>
  <c r="J127" i="11"/>
  <c r="F127" i="11"/>
  <c r="E127" i="11" s="1"/>
  <c r="G159" i="11"/>
  <c r="J159" i="11"/>
  <c r="F159" i="11"/>
  <c r="E159" i="11" s="1"/>
  <c r="H159" i="11" s="1"/>
  <c r="J191" i="11"/>
  <c r="F191" i="11"/>
  <c r="E191" i="11" s="1"/>
  <c r="G191" i="11"/>
  <c r="G223" i="11"/>
  <c r="J223" i="11"/>
  <c r="F223" i="11"/>
  <c r="E223" i="11" s="1"/>
  <c r="J255" i="11"/>
  <c r="G255" i="11"/>
  <c r="F255" i="11"/>
  <c r="E255" i="11" s="1"/>
  <c r="J287" i="11"/>
  <c r="F287" i="11"/>
  <c r="E287" i="11" s="1"/>
  <c r="G287" i="11"/>
  <c r="J319" i="11"/>
  <c r="F319" i="11"/>
  <c r="E319" i="11" s="1"/>
  <c r="G319" i="11"/>
  <c r="J351" i="11"/>
  <c r="F351" i="11"/>
  <c r="E351" i="11" s="1"/>
  <c r="G351" i="11"/>
  <c r="J383" i="11"/>
  <c r="F383" i="11"/>
  <c r="E383" i="11" s="1"/>
  <c r="G383" i="11"/>
  <c r="G415" i="11"/>
  <c r="J415" i="11"/>
  <c r="F415" i="11"/>
  <c r="E415" i="11" s="1"/>
  <c r="G447" i="11"/>
  <c r="J447" i="11"/>
  <c r="F447" i="11"/>
  <c r="E447" i="11" s="1"/>
  <c r="H447" i="11" s="1"/>
  <c r="H136" i="10"/>
  <c r="I136" i="10" s="1"/>
  <c r="H66" i="10"/>
  <c r="I66" i="10" s="1"/>
  <c r="H18" i="10"/>
  <c r="I18" i="10" s="1"/>
  <c r="H265" i="10"/>
  <c r="I265" i="10" s="1"/>
  <c r="H297" i="10"/>
  <c r="I297" i="10" s="1"/>
  <c r="H329" i="10"/>
  <c r="I329" i="10" s="1"/>
  <c r="H361" i="10"/>
  <c r="I361" i="10" s="1"/>
  <c r="J24" i="10"/>
  <c r="J131" i="10"/>
  <c r="J163" i="10"/>
  <c r="J195" i="10"/>
  <c r="H259" i="10"/>
  <c r="I259" i="10" s="1"/>
  <c r="H291" i="10"/>
  <c r="I291" i="10" s="1"/>
  <c r="H323" i="10"/>
  <c r="I323" i="10" s="1"/>
  <c r="H355" i="10"/>
  <c r="I355" i="10" s="1"/>
  <c r="J374" i="11"/>
  <c r="F374" i="11"/>
  <c r="E374" i="11" s="1"/>
  <c r="G374" i="11"/>
  <c r="G246" i="11"/>
  <c r="J246" i="11"/>
  <c r="F246" i="11"/>
  <c r="E246" i="11" s="1"/>
  <c r="G118" i="11"/>
  <c r="J118" i="11"/>
  <c r="F118" i="11"/>
  <c r="E118" i="11" s="1"/>
  <c r="H118" i="11" s="1"/>
  <c r="J378" i="11"/>
  <c r="F378" i="11"/>
  <c r="E378" i="11"/>
  <c r="H378" i="11" s="1"/>
  <c r="G378" i="11"/>
  <c r="G250" i="11"/>
  <c r="J250" i="11"/>
  <c r="F250" i="11"/>
  <c r="E250" i="11" s="1"/>
  <c r="G122" i="11"/>
  <c r="J122" i="11"/>
  <c r="F122" i="11"/>
  <c r="E122" i="11" s="1"/>
  <c r="H122" i="11" s="1"/>
  <c r="J318" i="11"/>
  <c r="F318" i="11"/>
  <c r="E318" i="11" s="1"/>
  <c r="G318" i="11"/>
  <c r="J190" i="11"/>
  <c r="F190" i="11"/>
  <c r="E190" i="11" s="1"/>
  <c r="I190" i="11" s="1"/>
  <c r="G190" i="11"/>
  <c r="G444" i="11"/>
  <c r="J444" i="11"/>
  <c r="F444" i="11"/>
  <c r="E444" i="11" s="1"/>
  <c r="J316" i="11"/>
  <c r="F316" i="11"/>
  <c r="E316" i="11" s="1"/>
  <c r="I316" i="11" s="1"/>
  <c r="G316" i="11"/>
  <c r="J188" i="11"/>
  <c r="G188" i="11"/>
  <c r="F188" i="11"/>
  <c r="E188" i="11" s="1"/>
  <c r="G95" i="11"/>
  <c r="F95" i="11"/>
  <c r="E95" i="11" s="1"/>
  <c r="H95" i="11" s="1"/>
  <c r="J95" i="11" s="1"/>
  <c r="G63" i="11"/>
  <c r="F63" i="11"/>
  <c r="E63" i="11" s="1"/>
  <c r="G31" i="11"/>
  <c r="F31" i="11"/>
  <c r="E31" i="11" s="1"/>
  <c r="J386" i="11"/>
  <c r="F386" i="11"/>
  <c r="E386" i="11" s="1"/>
  <c r="G386" i="11"/>
  <c r="J258" i="11"/>
  <c r="F258" i="11"/>
  <c r="E258" i="11" s="1"/>
  <c r="G258" i="11"/>
  <c r="G130" i="11"/>
  <c r="J130" i="11"/>
  <c r="F130" i="11"/>
  <c r="E130" i="11" s="1"/>
  <c r="H130" i="11" s="1"/>
  <c r="AD12" i="10"/>
  <c r="AC12" i="10" s="1"/>
  <c r="AD11" i="10"/>
  <c r="AC11" i="10" s="1"/>
  <c r="G392" i="11"/>
  <c r="J392" i="11"/>
  <c r="F392" i="11"/>
  <c r="E392" i="11" s="1"/>
  <c r="H392" i="11" s="1"/>
  <c r="J264" i="11"/>
  <c r="F264" i="11"/>
  <c r="E264" i="11" s="1"/>
  <c r="G264" i="11"/>
  <c r="G136" i="11"/>
  <c r="J136" i="11"/>
  <c r="F136" i="11"/>
  <c r="E136" i="11" s="1"/>
  <c r="G82" i="11"/>
  <c r="F82" i="11"/>
  <c r="E82" i="11" s="1"/>
  <c r="I82" i="11" s="1"/>
  <c r="G50" i="11"/>
  <c r="F50" i="11"/>
  <c r="E50" i="11" s="1"/>
  <c r="G18" i="11"/>
  <c r="F18" i="11"/>
  <c r="E18" i="11" s="1"/>
  <c r="I18" i="11" s="1"/>
  <c r="F2" i="11"/>
  <c r="E2" i="11" s="1"/>
  <c r="H2" i="11" s="1"/>
  <c r="J2" i="11" s="1"/>
  <c r="G2" i="11"/>
  <c r="G137" i="11"/>
  <c r="J137" i="11"/>
  <c r="F137" i="11"/>
  <c r="E137" i="11" s="1"/>
  <c r="H137" i="11" s="1"/>
  <c r="G169" i="11"/>
  <c r="J169" i="11"/>
  <c r="F169" i="11"/>
  <c r="E169" i="11" s="1"/>
  <c r="J201" i="11"/>
  <c r="F201" i="11"/>
  <c r="E201" i="11" s="1"/>
  <c r="I201" i="11" s="1"/>
  <c r="G201" i="11"/>
  <c r="G233" i="11"/>
  <c r="J233" i="11"/>
  <c r="F233" i="11"/>
  <c r="E233" i="11" s="1"/>
  <c r="J265" i="11"/>
  <c r="F265" i="11"/>
  <c r="E265" i="11" s="1"/>
  <c r="G265" i="11"/>
  <c r="J297" i="11"/>
  <c r="F297" i="11"/>
  <c r="E297" i="11" s="1"/>
  <c r="H297" i="11" s="1"/>
  <c r="G297" i="11"/>
  <c r="J329" i="11"/>
  <c r="F329" i="11"/>
  <c r="E329" i="11" s="1"/>
  <c r="G329" i="11"/>
  <c r="J361" i="11"/>
  <c r="F361" i="11"/>
  <c r="E361" i="11" s="1"/>
  <c r="H361" i="11" s="1"/>
  <c r="G361" i="11"/>
  <c r="G393" i="11"/>
  <c r="J393" i="11"/>
  <c r="F393" i="11"/>
  <c r="E393" i="11" s="1"/>
  <c r="I393" i="11" s="1"/>
  <c r="G425" i="11"/>
  <c r="J425" i="11"/>
  <c r="F425" i="11"/>
  <c r="E425" i="11" s="1"/>
  <c r="G436" i="11"/>
  <c r="J436" i="11"/>
  <c r="F436" i="11"/>
  <c r="E436" i="11" s="1"/>
  <c r="H436" i="11" s="1"/>
  <c r="J308" i="11"/>
  <c r="F308" i="11"/>
  <c r="E308" i="11" s="1"/>
  <c r="G308" i="11"/>
  <c r="G180" i="11"/>
  <c r="J180" i="11"/>
  <c r="F180" i="11"/>
  <c r="E180" i="11" s="1"/>
  <c r="G97" i="11"/>
  <c r="F97" i="11"/>
  <c r="E97" i="11" s="1"/>
  <c r="O65" i="10"/>
  <c r="G65" i="11"/>
  <c r="F65" i="11"/>
  <c r="E65" i="11" s="1"/>
  <c r="G33" i="11"/>
  <c r="F33" i="11"/>
  <c r="E33" i="11" s="1"/>
  <c r="H33" i="11" s="1"/>
  <c r="J33" i="11" s="1"/>
  <c r="U5" i="10"/>
  <c r="J336" i="11"/>
  <c r="F336" i="11"/>
  <c r="E336" i="11" s="1"/>
  <c r="H336" i="11" s="1"/>
  <c r="G336" i="11"/>
  <c r="J208" i="11"/>
  <c r="F208" i="11"/>
  <c r="E208" i="11" s="1"/>
  <c r="I208" i="11" s="1"/>
  <c r="G208" i="11"/>
  <c r="G104" i="11"/>
  <c r="J104" i="11"/>
  <c r="F104" i="11"/>
  <c r="E104" i="11" s="1"/>
  <c r="H104" i="11" s="1"/>
  <c r="G72" i="11"/>
  <c r="F72" i="11"/>
  <c r="E72" i="11" s="1"/>
  <c r="G40" i="11"/>
  <c r="F40" i="11"/>
  <c r="E40" i="11" s="1"/>
  <c r="H40" i="11" s="1"/>
  <c r="J40" i="11" s="1"/>
  <c r="G115" i="11"/>
  <c r="F115" i="11"/>
  <c r="E115" i="11" s="1"/>
  <c r="J115" i="11"/>
  <c r="G147" i="11"/>
  <c r="J147" i="11"/>
  <c r="F147" i="11"/>
  <c r="E147" i="11" s="1"/>
  <c r="G179" i="11"/>
  <c r="J179" i="11"/>
  <c r="F179" i="11"/>
  <c r="E179" i="11" s="1"/>
  <c r="H179" i="11" s="1"/>
  <c r="J211" i="11"/>
  <c r="F211" i="11"/>
  <c r="E211" i="11" s="1"/>
  <c r="G211" i="11"/>
  <c r="G243" i="11"/>
  <c r="J243" i="11"/>
  <c r="F243" i="11"/>
  <c r="E243" i="11" s="1"/>
  <c r="J275" i="11"/>
  <c r="F275" i="11"/>
  <c r="E275" i="11"/>
  <c r="H275" i="11" s="1"/>
  <c r="G275" i="11"/>
  <c r="J307" i="11"/>
  <c r="F307" i="11"/>
  <c r="E307" i="11" s="1"/>
  <c r="G307" i="11"/>
  <c r="J339" i="11"/>
  <c r="F339" i="11"/>
  <c r="E339" i="11" s="1"/>
  <c r="H339" i="11" s="1"/>
  <c r="G339" i="11"/>
  <c r="J371" i="11"/>
  <c r="F371" i="11"/>
  <c r="E371" i="11" s="1"/>
  <c r="G371" i="11"/>
  <c r="G403" i="11"/>
  <c r="J403" i="11"/>
  <c r="F403" i="11"/>
  <c r="E403" i="11" s="1"/>
  <c r="H403" i="11" s="1"/>
  <c r="G435" i="11"/>
  <c r="J435" i="11"/>
  <c r="F435" i="11"/>
  <c r="E435" i="11" s="1"/>
  <c r="J360" i="11"/>
  <c r="F360" i="11"/>
  <c r="E360" i="11" s="1"/>
  <c r="G360" i="11"/>
  <c r="G232" i="11"/>
  <c r="J232" i="11"/>
  <c r="F232" i="11"/>
  <c r="E232" i="11" s="1"/>
  <c r="G106" i="11"/>
  <c r="J106" i="11"/>
  <c r="F106" i="11"/>
  <c r="E106" i="11" s="1"/>
  <c r="H106" i="11" s="1"/>
  <c r="G74" i="11"/>
  <c r="F74" i="11"/>
  <c r="E74" i="11" s="1"/>
  <c r="G42" i="11"/>
  <c r="F42" i="11"/>
  <c r="E42" i="11" s="1"/>
  <c r="H42" i="11" s="1"/>
  <c r="J42" i="11" s="1"/>
  <c r="G10" i="11"/>
  <c r="F10" i="11"/>
  <c r="E10" i="11" s="1"/>
  <c r="G129" i="11"/>
  <c r="J129" i="11"/>
  <c r="F129" i="11"/>
  <c r="E129" i="11" s="1"/>
  <c r="G161" i="11"/>
  <c r="J161" i="11"/>
  <c r="F161" i="11"/>
  <c r="E161" i="11" s="1"/>
  <c r="H161" i="11" s="1"/>
  <c r="J193" i="11"/>
  <c r="F193" i="11"/>
  <c r="E193" i="11" s="1"/>
  <c r="G193" i="11"/>
  <c r="G225" i="11"/>
  <c r="J225" i="11"/>
  <c r="F225" i="11"/>
  <c r="E225" i="11" s="1"/>
  <c r="J257" i="11"/>
  <c r="F257" i="11"/>
  <c r="E257" i="11" s="1"/>
  <c r="G257" i="11"/>
  <c r="J289" i="11"/>
  <c r="F289" i="11"/>
  <c r="E289" i="11" s="1"/>
  <c r="G289" i="11"/>
  <c r="J321" i="11"/>
  <c r="F321" i="11"/>
  <c r="E321" i="11" s="1"/>
  <c r="G321" i="11"/>
  <c r="J353" i="11"/>
  <c r="F353" i="11"/>
  <c r="E353" i="11" s="1"/>
  <c r="G353" i="11"/>
  <c r="J385" i="11"/>
  <c r="F385" i="11"/>
  <c r="E385" i="11" s="1"/>
  <c r="G385" i="11"/>
  <c r="F417" i="10"/>
  <c r="G417" i="11"/>
  <c r="J417" i="11"/>
  <c r="F417" i="11"/>
  <c r="E417" i="11" s="1"/>
  <c r="I417" i="11" s="1"/>
  <c r="G404" i="11"/>
  <c r="J404" i="11"/>
  <c r="F404" i="11"/>
  <c r="E404" i="11" s="1"/>
  <c r="F276" i="10"/>
  <c r="J276" i="11"/>
  <c r="F276" i="11"/>
  <c r="E276" i="11" s="1"/>
  <c r="H276" i="11" s="1"/>
  <c r="G276" i="11"/>
  <c r="G148" i="11"/>
  <c r="J148" i="11"/>
  <c r="F148" i="11"/>
  <c r="E148" i="11" s="1"/>
  <c r="H148" i="11" s="1"/>
  <c r="G89" i="11"/>
  <c r="F89" i="11"/>
  <c r="E89" i="11" s="1"/>
  <c r="H89" i="11" s="1"/>
  <c r="J89" i="11" s="1"/>
  <c r="G57" i="11"/>
  <c r="F57" i="11"/>
  <c r="E57" i="11" s="1"/>
  <c r="G25" i="11"/>
  <c r="F25" i="11"/>
  <c r="E25" i="11" s="1"/>
  <c r="O432" i="10"/>
  <c r="G432" i="11"/>
  <c r="J432" i="11"/>
  <c r="F432" i="11"/>
  <c r="E432" i="11" s="1"/>
  <c r="I432" i="11" s="1"/>
  <c r="F304" i="10"/>
  <c r="J304" i="11"/>
  <c r="F304" i="11"/>
  <c r="E304" i="11" s="1"/>
  <c r="G304" i="11"/>
  <c r="G176" i="11"/>
  <c r="J176" i="11"/>
  <c r="F176" i="11"/>
  <c r="E176" i="11" s="1"/>
  <c r="G96" i="11"/>
  <c r="F96" i="11"/>
  <c r="E96" i="11" s="1"/>
  <c r="G64" i="11"/>
  <c r="F64" i="11"/>
  <c r="E64" i="11" s="1"/>
  <c r="H64" i="11" s="1"/>
  <c r="J64" i="11" s="1"/>
  <c r="F32" i="11"/>
  <c r="E32" i="11" s="1"/>
  <c r="G32" i="11"/>
  <c r="G107" i="11"/>
  <c r="J107" i="11"/>
  <c r="F107" i="11"/>
  <c r="E107" i="11" s="1"/>
  <c r="F139" i="10"/>
  <c r="G139" i="11"/>
  <c r="J139" i="11"/>
  <c r="F139" i="11"/>
  <c r="E139" i="11" s="1"/>
  <c r="F171" i="10"/>
  <c r="G171" i="11"/>
  <c r="J171" i="11"/>
  <c r="F171" i="11"/>
  <c r="E171" i="11" s="1"/>
  <c r="H171" i="11" s="1"/>
  <c r="F203" i="10"/>
  <c r="J203" i="11"/>
  <c r="F203" i="11"/>
  <c r="E203" i="11" s="1"/>
  <c r="I203" i="11" s="1"/>
  <c r="G203" i="11"/>
  <c r="O235" i="10"/>
  <c r="G235" i="11"/>
  <c r="J235" i="11"/>
  <c r="F235" i="11"/>
  <c r="E235" i="11" s="1"/>
  <c r="O267" i="10"/>
  <c r="J267" i="11"/>
  <c r="F267" i="11"/>
  <c r="E267" i="11" s="1"/>
  <c r="H267" i="11" s="1"/>
  <c r="G267" i="11"/>
  <c r="O299" i="10"/>
  <c r="J299" i="11"/>
  <c r="F299" i="11"/>
  <c r="E299" i="11" s="1"/>
  <c r="G299" i="11"/>
  <c r="O331" i="10"/>
  <c r="J331" i="11"/>
  <c r="F331" i="11"/>
  <c r="E331" i="11" s="1"/>
  <c r="G331" i="11"/>
  <c r="O363" i="10"/>
  <c r="J363" i="11"/>
  <c r="F363" i="11"/>
  <c r="E363" i="11" s="1"/>
  <c r="H363" i="11" s="1"/>
  <c r="G363" i="11"/>
  <c r="G395" i="11"/>
  <c r="J395" i="11"/>
  <c r="F395" i="11"/>
  <c r="E395" i="11" s="1"/>
  <c r="G427" i="11"/>
  <c r="J427" i="11"/>
  <c r="F427" i="11"/>
  <c r="E427" i="11" s="1"/>
  <c r="O420" i="10"/>
  <c r="G420" i="11"/>
  <c r="J420" i="11"/>
  <c r="F420" i="11"/>
  <c r="E420" i="11" s="1"/>
  <c r="H420" i="11" s="1"/>
  <c r="J292" i="11"/>
  <c r="F292" i="11"/>
  <c r="E292" i="11" s="1"/>
  <c r="G292" i="11"/>
  <c r="G164" i="11"/>
  <c r="J164" i="11"/>
  <c r="F164" i="11"/>
  <c r="E164" i="11" s="1"/>
  <c r="G93" i="11"/>
  <c r="F93" i="11"/>
  <c r="E93" i="11" s="1"/>
  <c r="G61" i="11"/>
  <c r="F61" i="11"/>
  <c r="E61" i="11" s="1"/>
  <c r="G29" i="11"/>
  <c r="F29" i="11"/>
  <c r="E29" i="11" s="1"/>
  <c r="G398" i="11"/>
  <c r="J398" i="11"/>
  <c r="F398" i="11"/>
  <c r="E398" i="11" s="1"/>
  <c r="J270" i="11"/>
  <c r="F270" i="11"/>
  <c r="E270" i="11" s="1"/>
  <c r="H270" i="11" s="1"/>
  <c r="G270" i="11"/>
  <c r="O142" i="10"/>
  <c r="G142" i="11"/>
  <c r="J142" i="11"/>
  <c r="F142" i="11"/>
  <c r="E142" i="11" s="1"/>
  <c r="H142" i="11" s="1"/>
  <c r="F364" i="10"/>
  <c r="J364" i="11"/>
  <c r="F364" i="11"/>
  <c r="E364" i="11" s="1"/>
  <c r="G364" i="11"/>
  <c r="G236" i="11"/>
  <c r="J236" i="11"/>
  <c r="F236" i="11"/>
  <c r="E236" i="11" s="1"/>
  <c r="F99" i="10"/>
  <c r="G99" i="11"/>
  <c r="F99" i="11"/>
  <c r="E99" i="11"/>
  <c r="H99" i="11" s="1"/>
  <c r="J99" i="11" s="1"/>
  <c r="G67" i="11"/>
  <c r="F67" i="11"/>
  <c r="E67" i="11" s="1"/>
  <c r="G35" i="11"/>
  <c r="F35" i="11"/>
  <c r="E35" i="11" s="1"/>
  <c r="H35" i="11" s="1"/>
  <c r="J35" i="11" s="1"/>
  <c r="F3" i="11"/>
  <c r="E3" i="11" s="1"/>
  <c r="G3" i="11"/>
  <c r="J370" i="11"/>
  <c r="F370" i="11"/>
  <c r="E370" i="11"/>
  <c r="I370" i="11" s="1"/>
  <c r="G370" i="11"/>
  <c r="G242" i="11"/>
  <c r="J242" i="11"/>
  <c r="F242" i="11"/>
  <c r="E242" i="11" s="1"/>
  <c r="O114" i="10"/>
  <c r="G114" i="11"/>
  <c r="J114" i="11"/>
  <c r="F114" i="11"/>
  <c r="E114" i="11" s="1"/>
  <c r="H438" i="10"/>
  <c r="I438" i="10" s="1"/>
  <c r="O374" i="10"/>
  <c r="O246" i="10"/>
  <c r="H442" i="10"/>
  <c r="I442" i="10" s="1"/>
  <c r="O378" i="10"/>
  <c r="O250" i="10"/>
  <c r="O318" i="10"/>
  <c r="O316" i="10"/>
  <c r="H124" i="10"/>
  <c r="I124" i="10" s="1"/>
  <c r="O95" i="10"/>
  <c r="O63" i="10"/>
  <c r="O31" i="10"/>
  <c r="O258" i="10"/>
  <c r="J344" i="11"/>
  <c r="F344" i="11"/>
  <c r="E344" i="11" s="1"/>
  <c r="H344" i="11" s="1"/>
  <c r="G344" i="11"/>
  <c r="J216" i="11"/>
  <c r="F216" i="11"/>
  <c r="E216" i="11" s="1"/>
  <c r="H216" i="11" s="1"/>
  <c r="G216" i="11"/>
  <c r="O102" i="10"/>
  <c r="G102" i="11"/>
  <c r="J102" i="11"/>
  <c r="F102" i="11"/>
  <c r="E102" i="11" s="1"/>
  <c r="O70" i="10"/>
  <c r="G70" i="11"/>
  <c r="F70" i="11"/>
  <c r="E70" i="11" s="1"/>
  <c r="G38" i="11"/>
  <c r="F38" i="11"/>
  <c r="E38" i="11" s="1"/>
  <c r="I38" i="11" s="1"/>
  <c r="G6" i="11"/>
  <c r="F6" i="11"/>
  <c r="E6" i="11" s="1"/>
  <c r="G133" i="11"/>
  <c r="J133" i="11"/>
  <c r="F133" i="11"/>
  <c r="E133" i="11" s="1"/>
  <c r="H133" i="11" s="1"/>
  <c r="G165" i="11"/>
  <c r="J165" i="11"/>
  <c r="F165" i="11"/>
  <c r="E165" i="11" s="1"/>
  <c r="J197" i="11"/>
  <c r="F197" i="11"/>
  <c r="E197" i="11" s="1"/>
  <c r="I197" i="11" s="1"/>
  <c r="G197" i="11"/>
  <c r="G229" i="11"/>
  <c r="J229" i="11"/>
  <c r="F229" i="11"/>
  <c r="E229" i="11" s="1"/>
  <c r="J261" i="11"/>
  <c r="F261" i="11"/>
  <c r="E261" i="11" s="1"/>
  <c r="I261" i="11" s="1"/>
  <c r="G261" i="11"/>
  <c r="J293" i="11"/>
  <c r="F293" i="11"/>
  <c r="E293" i="11" s="1"/>
  <c r="H293" i="11" s="1"/>
  <c r="G293" i="11"/>
  <c r="J325" i="11"/>
  <c r="F325" i="11"/>
  <c r="E325" i="11" s="1"/>
  <c r="G325" i="11"/>
  <c r="J357" i="11"/>
  <c r="F357" i="11"/>
  <c r="E357" i="11" s="1"/>
  <c r="H357" i="11" s="1"/>
  <c r="G357" i="11"/>
  <c r="F389" i="10"/>
  <c r="J389" i="11"/>
  <c r="F389" i="11"/>
  <c r="E389" i="11" s="1"/>
  <c r="G389" i="11"/>
  <c r="G421" i="11"/>
  <c r="J421" i="11"/>
  <c r="F421" i="11"/>
  <c r="E421" i="11" s="1"/>
  <c r="J390" i="11"/>
  <c r="F390" i="11"/>
  <c r="E390" i="11" s="1"/>
  <c r="H390" i="11" s="1"/>
  <c r="G390" i="11"/>
  <c r="J262" i="11"/>
  <c r="F262" i="11"/>
  <c r="E262" i="11" s="1"/>
  <c r="G262" i="11"/>
  <c r="O134" i="10"/>
  <c r="G134" i="11"/>
  <c r="J134" i="11"/>
  <c r="F134" i="11"/>
  <c r="E134" i="11" s="1"/>
  <c r="H134" i="11" s="1"/>
  <c r="J330" i="11"/>
  <c r="F330" i="11"/>
  <c r="E330" i="11" s="1"/>
  <c r="H330" i="11" s="1"/>
  <c r="G330" i="11"/>
  <c r="O202" i="10"/>
  <c r="J202" i="11"/>
  <c r="F202" i="11"/>
  <c r="E202" i="11" s="1"/>
  <c r="I202" i="11" s="1"/>
  <c r="G202" i="11"/>
  <c r="O448" i="10"/>
  <c r="G448" i="11"/>
  <c r="J448" i="11"/>
  <c r="F448" i="11"/>
  <c r="E448" i="11" s="1"/>
  <c r="F320" i="10"/>
  <c r="J320" i="11"/>
  <c r="F320" i="11"/>
  <c r="E320" i="11" s="1"/>
  <c r="H320" i="11" s="1"/>
  <c r="G320" i="11"/>
  <c r="J192" i="11"/>
  <c r="F192" i="11"/>
  <c r="E192" i="11" s="1"/>
  <c r="I192" i="11" s="1"/>
  <c r="G192" i="11"/>
  <c r="G92" i="11"/>
  <c r="F92" i="11"/>
  <c r="E92" i="11" s="1"/>
  <c r="G60" i="11"/>
  <c r="F60" i="11"/>
  <c r="E60" i="11" s="1"/>
  <c r="H60" i="11" s="1"/>
  <c r="J60" i="11" s="1"/>
  <c r="F28" i="10"/>
  <c r="G28" i="11"/>
  <c r="F28" i="11"/>
  <c r="E28" i="11" s="1"/>
  <c r="F111" i="10"/>
  <c r="G111" i="11"/>
  <c r="J111" i="11"/>
  <c r="F111" i="11"/>
  <c r="E111" i="11" s="1"/>
  <c r="F143" i="10"/>
  <c r="G143" i="11"/>
  <c r="J143" i="11"/>
  <c r="F143" i="11"/>
  <c r="E143" i="11" s="1"/>
  <c r="F175" i="10"/>
  <c r="G175" i="11"/>
  <c r="J175" i="11"/>
  <c r="F175" i="11"/>
  <c r="E175" i="11" s="1"/>
  <c r="F207" i="10"/>
  <c r="J207" i="11"/>
  <c r="F207" i="11"/>
  <c r="E207" i="11" s="1"/>
  <c r="I207" i="11" s="1"/>
  <c r="G207" i="11"/>
  <c r="O239" i="10"/>
  <c r="G239" i="11"/>
  <c r="J239" i="11"/>
  <c r="F239" i="11"/>
  <c r="E239" i="11" s="1"/>
  <c r="O271" i="10"/>
  <c r="J271" i="11"/>
  <c r="F271" i="11"/>
  <c r="E271" i="11" s="1"/>
  <c r="H271" i="11" s="1"/>
  <c r="G271" i="11"/>
  <c r="O303" i="10"/>
  <c r="J303" i="11"/>
  <c r="F303" i="11"/>
  <c r="E303" i="11" s="1"/>
  <c r="G303" i="11"/>
  <c r="O335" i="10"/>
  <c r="J335" i="11"/>
  <c r="F335" i="11"/>
  <c r="E335" i="11" s="1"/>
  <c r="G335" i="11"/>
  <c r="O367" i="10"/>
  <c r="J367" i="11"/>
  <c r="F367" i="11"/>
  <c r="E367" i="11" s="1"/>
  <c r="G367" i="11"/>
  <c r="G399" i="11"/>
  <c r="J399" i="11"/>
  <c r="F399" i="11"/>
  <c r="E399" i="11" s="1"/>
  <c r="H399" i="11" s="1"/>
  <c r="G431" i="11"/>
  <c r="J431" i="11"/>
  <c r="F431" i="11"/>
  <c r="E431" i="11" s="1"/>
  <c r="AD18" i="10"/>
  <c r="AC18" i="10" s="1"/>
  <c r="O264" i="10"/>
  <c r="H200" i="10"/>
  <c r="I200" i="10" s="1"/>
  <c r="O50" i="10"/>
  <c r="Z31" i="10"/>
  <c r="O2" i="10"/>
  <c r="O137" i="10"/>
  <c r="O169" i="10"/>
  <c r="O201" i="10"/>
  <c r="H249" i="10"/>
  <c r="I249" i="10" s="1"/>
  <c r="H281" i="10"/>
  <c r="I281" i="10" s="1"/>
  <c r="H313" i="10"/>
  <c r="I313" i="10" s="1"/>
  <c r="H345" i="10"/>
  <c r="I345" i="10" s="1"/>
  <c r="H377" i="10"/>
  <c r="I377" i="10" s="1"/>
  <c r="O393" i="10"/>
  <c r="O425" i="10"/>
  <c r="O308" i="10"/>
  <c r="H116" i="10"/>
  <c r="I116" i="10" s="1"/>
  <c r="O97" i="10"/>
  <c r="H49" i="10"/>
  <c r="I49" i="10" s="1"/>
  <c r="O336" i="10"/>
  <c r="H144" i="10"/>
  <c r="I144" i="10" s="1"/>
  <c r="H88" i="10"/>
  <c r="I88" i="10" s="1"/>
  <c r="O40" i="10"/>
  <c r="O115" i="10"/>
  <c r="O403" i="10"/>
  <c r="O435" i="10"/>
  <c r="P203" i="10"/>
  <c r="P364" i="10"/>
  <c r="AD2" i="10"/>
  <c r="AC2" i="10" s="1"/>
  <c r="G438" i="11"/>
  <c r="J438" i="11"/>
  <c r="F438" i="11"/>
  <c r="E438" i="11" s="1"/>
  <c r="J310" i="11"/>
  <c r="F310" i="11"/>
  <c r="E310" i="11" s="1"/>
  <c r="G310" i="11"/>
  <c r="G182" i="11"/>
  <c r="F182" i="11"/>
  <c r="E182" i="11" s="1"/>
  <c r="I182" i="11" s="1"/>
  <c r="J182" i="11"/>
  <c r="G442" i="11"/>
  <c r="J442" i="11"/>
  <c r="F442" i="11"/>
  <c r="E442" i="11" s="1"/>
  <c r="H442" i="11" s="1"/>
  <c r="J314" i="11"/>
  <c r="F314" i="11"/>
  <c r="E314" i="11" s="1"/>
  <c r="G314" i="11"/>
  <c r="G186" i="11"/>
  <c r="F186" i="11"/>
  <c r="E186" i="11" s="1"/>
  <c r="J186" i="11"/>
  <c r="J382" i="11"/>
  <c r="F382" i="11"/>
  <c r="E382" i="11" s="1"/>
  <c r="G382" i="11"/>
  <c r="G254" i="11"/>
  <c r="J254" i="11"/>
  <c r="F254" i="11"/>
  <c r="E254" i="11" s="1"/>
  <c r="G126" i="11"/>
  <c r="J126" i="11"/>
  <c r="F126" i="11"/>
  <c r="E126" i="11" s="1"/>
  <c r="J380" i="11"/>
  <c r="F380" i="11"/>
  <c r="E380" i="11" s="1"/>
  <c r="G380" i="11"/>
  <c r="G252" i="11"/>
  <c r="J252" i="11"/>
  <c r="F252" i="11"/>
  <c r="E252" i="11" s="1"/>
  <c r="G124" i="11"/>
  <c r="J124" i="11"/>
  <c r="F124" i="11"/>
  <c r="E124" i="11" s="1"/>
  <c r="H124" i="11" s="1"/>
  <c r="G79" i="11"/>
  <c r="F79" i="11"/>
  <c r="E79" i="11" s="1"/>
  <c r="H79" i="11" s="1"/>
  <c r="J79" i="11" s="1"/>
  <c r="G47" i="11"/>
  <c r="F47" i="11"/>
  <c r="E47" i="11" s="1"/>
  <c r="F15" i="11"/>
  <c r="E15" i="11" s="1"/>
  <c r="G15" i="11"/>
  <c r="J322" i="11"/>
  <c r="F322" i="11"/>
  <c r="E322" i="11"/>
  <c r="G322" i="11"/>
  <c r="J194" i="11"/>
  <c r="F194" i="11"/>
  <c r="E194" i="11" s="1"/>
  <c r="I194" i="11" s="1"/>
  <c r="G194" i="11"/>
  <c r="T3" i="10"/>
  <c r="P207" i="10"/>
  <c r="T9" i="10"/>
  <c r="T8" i="10"/>
  <c r="T2" i="10"/>
  <c r="Z32" i="10"/>
  <c r="Z27" i="10"/>
  <c r="Z30" i="10"/>
  <c r="Z29" i="10"/>
  <c r="Z28" i="10"/>
  <c r="AD4" i="10"/>
  <c r="AC4" i="10" s="1"/>
  <c r="AA4" i="10" s="1"/>
  <c r="J328" i="11"/>
  <c r="F328" i="11"/>
  <c r="E328" i="11" s="1"/>
  <c r="G328" i="11"/>
  <c r="J200" i="11"/>
  <c r="F200" i="11"/>
  <c r="E200" i="11" s="1"/>
  <c r="G200" i="11"/>
  <c r="G98" i="11"/>
  <c r="F98" i="11"/>
  <c r="E98" i="11" s="1"/>
  <c r="I98" i="11" s="1"/>
  <c r="G66" i="11"/>
  <c r="F66" i="11"/>
  <c r="E66" i="11" s="1"/>
  <c r="G34" i="11"/>
  <c r="F34" i="11"/>
  <c r="E34" i="11" s="1"/>
  <c r="H34" i="11" s="1"/>
  <c r="J34" i="11" s="1"/>
  <c r="Z33" i="10"/>
  <c r="G121" i="11"/>
  <c r="J121" i="11"/>
  <c r="F121" i="11"/>
  <c r="E121" i="11"/>
  <c r="H121" i="11" s="1"/>
  <c r="G153" i="11"/>
  <c r="J153" i="11"/>
  <c r="F153" i="11"/>
  <c r="E153" i="11" s="1"/>
  <c r="F185" i="11"/>
  <c r="E185" i="11" s="1"/>
  <c r="I185" i="11" s="1"/>
  <c r="J185" i="11"/>
  <c r="G185" i="11"/>
  <c r="J217" i="11"/>
  <c r="F217" i="11"/>
  <c r="E217" i="11" s="1"/>
  <c r="G217" i="11"/>
  <c r="G249" i="11"/>
  <c r="J249" i="11"/>
  <c r="F249" i="11"/>
  <c r="E249" i="11" s="1"/>
  <c r="J281" i="11"/>
  <c r="F281" i="11"/>
  <c r="E281" i="11" s="1"/>
  <c r="H281" i="11" s="1"/>
  <c r="G281" i="11"/>
  <c r="J313" i="11"/>
  <c r="F313" i="11"/>
  <c r="E313" i="11" s="1"/>
  <c r="G313" i="11"/>
  <c r="J345" i="11"/>
  <c r="F345" i="11"/>
  <c r="E345" i="11" s="1"/>
  <c r="H345" i="11" s="1"/>
  <c r="G345" i="11"/>
  <c r="J377" i="11"/>
  <c r="F377" i="11"/>
  <c r="E377" i="11" s="1"/>
  <c r="G377" i="11"/>
  <c r="G409" i="11"/>
  <c r="J409" i="11"/>
  <c r="F409" i="11"/>
  <c r="E409" i="11" s="1"/>
  <c r="G441" i="11"/>
  <c r="J441" i="11"/>
  <c r="F441" i="11"/>
  <c r="E441" i="11" s="1"/>
  <c r="I441" i="11" s="1"/>
  <c r="J372" i="11"/>
  <c r="F372" i="11"/>
  <c r="E372" i="11"/>
  <c r="H372" i="11" s="1"/>
  <c r="G372" i="11"/>
  <c r="G244" i="11"/>
  <c r="J244" i="11"/>
  <c r="F244" i="11"/>
  <c r="E244" i="11" s="1"/>
  <c r="J116" i="11"/>
  <c r="F116" i="11"/>
  <c r="E116" i="11" s="1"/>
  <c r="H116" i="11" s="1"/>
  <c r="G116" i="11"/>
  <c r="G81" i="11"/>
  <c r="F81" i="11"/>
  <c r="E81" i="11" s="1"/>
  <c r="G49" i="11"/>
  <c r="F49" i="11"/>
  <c r="E49" i="11" s="1"/>
  <c r="G17" i="11"/>
  <c r="F17" i="11"/>
  <c r="E17" i="11" s="1"/>
  <c r="H17" i="11" s="1"/>
  <c r="J17" i="11" s="1"/>
  <c r="G400" i="11"/>
  <c r="J400" i="11"/>
  <c r="F400" i="11"/>
  <c r="E400" i="11" s="1"/>
  <c r="J272" i="11"/>
  <c r="F272" i="11"/>
  <c r="E272" i="11" s="1"/>
  <c r="H272" i="11" s="1"/>
  <c r="G272" i="11"/>
  <c r="G144" i="11"/>
  <c r="J144" i="11"/>
  <c r="F144" i="11"/>
  <c r="E144" i="11" s="1"/>
  <c r="H144" i="11" s="1"/>
  <c r="G88" i="11"/>
  <c r="F88" i="11"/>
  <c r="E88" i="11" s="1"/>
  <c r="H88" i="11" s="1"/>
  <c r="J88" i="11" s="1"/>
  <c r="G56" i="11"/>
  <c r="F56" i="11"/>
  <c r="E56" i="11" s="1"/>
  <c r="G24" i="11"/>
  <c r="F24" i="11"/>
  <c r="E24" i="11" s="1"/>
  <c r="G131" i="11"/>
  <c r="J131" i="11"/>
  <c r="F131" i="11"/>
  <c r="E131" i="11" s="1"/>
  <c r="H131" i="11" s="1"/>
  <c r="G163" i="11"/>
  <c r="J163" i="11"/>
  <c r="F163" i="11"/>
  <c r="E163" i="11" s="1"/>
  <c r="J195" i="11"/>
  <c r="F195" i="11"/>
  <c r="E195" i="11" s="1"/>
  <c r="H195" i="11" s="1"/>
  <c r="G195" i="11"/>
  <c r="G227" i="11"/>
  <c r="J227" i="11"/>
  <c r="F227" i="11"/>
  <c r="E227" i="11" s="1"/>
  <c r="J259" i="11"/>
  <c r="F259" i="11"/>
  <c r="E259" i="11" s="1"/>
  <c r="H259" i="11" s="1"/>
  <c r="G259" i="11"/>
  <c r="J291" i="11"/>
  <c r="F291" i="11"/>
  <c r="E291" i="11"/>
  <c r="G291" i="11"/>
  <c r="J323" i="11"/>
  <c r="F323" i="11"/>
  <c r="E323" i="11" s="1"/>
  <c r="G323" i="11"/>
  <c r="J355" i="11"/>
  <c r="F355" i="11"/>
  <c r="E355" i="11" s="1"/>
  <c r="G355" i="11"/>
  <c r="J387" i="11"/>
  <c r="F387" i="11"/>
  <c r="E387" i="11" s="1"/>
  <c r="G387" i="11"/>
  <c r="G419" i="11"/>
  <c r="J419" i="11"/>
  <c r="F419" i="11"/>
  <c r="E419" i="11" s="1"/>
  <c r="H419" i="11" s="1"/>
  <c r="G446" i="10"/>
  <c r="R446" i="10" s="1"/>
  <c r="V3" i="22"/>
  <c r="AA28" i="22"/>
  <c r="AD33" i="18"/>
  <c r="AA32" i="18"/>
  <c r="AD31" i="22"/>
  <c r="AA28" i="18"/>
  <c r="AD29" i="22"/>
  <c r="AA30" i="18"/>
  <c r="AD32" i="22"/>
  <c r="V3" i="18"/>
  <c r="AA30" i="22"/>
  <c r="AA29" i="22"/>
  <c r="AD29" i="18"/>
  <c r="AA31" i="22"/>
  <c r="AC28" i="22"/>
  <c r="AC32" i="22"/>
  <c r="AA32" i="22"/>
  <c r="AD27" i="18"/>
  <c r="L4" i="23"/>
  <c r="L4" i="19"/>
  <c r="AA27" i="18"/>
  <c r="AD28" i="22"/>
  <c r="AA31" i="18"/>
  <c r="AA33" i="18"/>
  <c r="V8" i="18"/>
  <c r="AD30" i="18"/>
  <c r="AA29" i="18"/>
  <c r="AA33" i="22"/>
  <c r="AD30" i="22"/>
  <c r="AD31" i="18"/>
  <c r="AD28" i="18"/>
  <c r="AD32" i="18"/>
  <c r="AD33" i="22"/>
  <c r="V8" i="22"/>
  <c r="AC33" i="18"/>
  <c r="M369" i="22" l="1"/>
  <c r="N369" i="22" s="1"/>
  <c r="M171" i="22"/>
  <c r="N171" i="22" s="1"/>
  <c r="M313" i="22"/>
  <c r="N313" i="22" s="1"/>
  <c r="P436" i="10"/>
  <c r="G163" i="22"/>
  <c r="R163" i="22" s="1"/>
  <c r="M23" i="22"/>
  <c r="N23" i="22" s="1"/>
  <c r="G419" i="22"/>
  <c r="R419" i="22" s="1"/>
  <c r="P330" i="10"/>
  <c r="AD10" i="10"/>
  <c r="AC10" i="10" s="1"/>
  <c r="AA10" i="10" s="1"/>
  <c r="AD14" i="10"/>
  <c r="AC14" i="10" s="1"/>
  <c r="AD13" i="10"/>
  <c r="AC13" i="10" s="1"/>
  <c r="M242" i="22"/>
  <c r="N242" i="22" s="1"/>
  <c r="M78" i="22"/>
  <c r="N78" i="22" s="1"/>
  <c r="M387" i="22"/>
  <c r="N387" i="22" s="1"/>
  <c r="M223" i="22"/>
  <c r="N223" i="22" s="1"/>
  <c r="M100" i="22"/>
  <c r="N100" i="22" s="1"/>
  <c r="M112" i="22"/>
  <c r="N112" i="22" s="1"/>
  <c r="M28" i="22"/>
  <c r="N28" i="22" s="1"/>
  <c r="M172" i="22"/>
  <c r="N172" i="22" s="1"/>
  <c r="M425" i="22"/>
  <c r="N425" i="22" s="1"/>
  <c r="M74" i="22"/>
  <c r="N74" i="22" s="1"/>
  <c r="M22" i="22"/>
  <c r="N22" i="22" s="1"/>
  <c r="R398" i="22"/>
  <c r="M398" i="22"/>
  <c r="N398" i="22" s="1"/>
  <c r="M380" i="22"/>
  <c r="N380" i="22" s="1"/>
  <c r="M94" i="22"/>
  <c r="N94" i="22" s="1"/>
  <c r="M124" i="22"/>
  <c r="N124" i="22" s="1"/>
  <c r="M180" i="22"/>
  <c r="N180" i="22" s="1"/>
  <c r="M358" i="22"/>
  <c r="N358" i="22" s="1"/>
  <c r="M245" i="22"/>
  <c r="N245" i="22" s="1"/>
  <c r="M304" i="22"/>
  <c r="N304" i="22" s="1"/>
  <c r="M16" i="22"/>
  <c r="N16" i="22" s="1"/>
  <c r="M354" i="22"/>
  <c r="N354" i="22" s="1"/>
  <c r="M342" i="22"/>
  <c r="N342" i="22" s="1"/>
  <c r="M383" i="22"/>
  <c r="N383" i="22" s="1"/>
  <c r="M138" i="22"/>
  <c r="N138" i="22" s="1"/>
  <c r="M114" i="22"/>
  <c r="N114" i="22" s="1"/>
  <c r="M117" i="22"/>
  <c r="N117" i="22" s="1"/>
  <c r="M207" i="22"/>
  <c r="N207" i="22" s="1"/>
  <c r="R352" i="22"/>
  <c r="M352" i="22"/>
  <c r="N352" i="22" s="1"/>
  <c r="G37" i="22"/>
  <c r="M5" i="22"/>
  <c r="N5" i="22" s="1"/>
  <c r="M428" i="22"/>
  <c r="N428" i="22" s="1"/>
  <c r="M368" i="22"/>
  <c r="N368" i="22" s="1"/>
  <c r="M338" i="22"/>
  <c r="N338" i="22" s="1"/>
  <c r="M53" i="22"/>
  <c r="N53" i="22" s="1"/>
  <c r="M404" i="22"/>
  <c r="N404" i="22" s="1"/>
  <c r="M6" i="22"/>
  <c r="N6" i="22" s="1"/>
  <c r="G14" i="22"/>
  <c r="R14" i="22" s="1"/>
  <c r="M55" i="22"/>
  <c r="N55" i="22" s="1"/>
  <c r="M175" i="22"/>
  <c r="N175" i="22" s="1"/>
  <c r="M142" i="22"/>
  <c r="N142" i="22" s="1"/>
  <c r="M184" i="22"/>
  <c r="N184" i="22" s="1"/>
  <c r="M209" i="22"/>
  <c r="N209" i="22" s="1"/>
  <c r="M416" i="22"/>
  <c r="N416" i="22" s="1"/>
  <c r="M46" i="22"/>
  <c r="N46" i="22" s="1"/>
  <c r="M329" i="22"/>
  <c r="N329" i="22" s="1"/>
  <c r="M350" i="22"/>
  <c r="N350" i="22" s="1"/>
  <c r="G75" i="22"/>
  <c r="R75" i="22" s="1"/>
  <c r="M224" i="22"/>
  <c r="N224" i="22" s="1"/>
  <c r="M346" i="22"/>
  <c r="N346" i="22" s="1"/>
  <c r="M318" i="22"/>
  <c r="N318" i="22" s="1"/>
  <c r="G259" i="22"/>
  <c r="R259" i="22" s="1"/>
  <c r="M408" i="22"/>
  <c r="N408" i="22" s="1"/>
  <c r="M122" i="22"/>
  <c r="N122" i="22" s="1"/>
  <c r="M344" i="22"/>
  <c r="N344" i="22" s="1"/>
  <c r="M156" i="22"/>
  <c r="N156" i="22" s="1"/>
  <c r="M410" i="22"/>
  <c r="N410" i="22" s="1"/>
  <c r="M388" i="22"/>
  <c r="N388" i="22" s="1"/>
  <c r="M366" i="22"/>
  <c r="N366" i="22" s="1"/>
  <c r="M212" i="22"/>
  <c r="N212" i="22" s="1"/>
  <c r="M353" i="22"/>
  <c r="N353" i="22" s="1"/>
  <c r="M8" i="22"/>
  <c r="N8" i="22" s="1"/>
  <c r="M440" i="22"/>
  <c r="N440" i="22" s="1"/>
  <c r="M285" i="22"/>
  <c r="N285" i="22" s="1"/>
  <c r="M385" i="22"/>
  <c r="N385" i="22" s="1"/>
  <c r="G211" i="22"/>
  <c r="R211" i="22" s="1"/>
  <c r="M71" i="22"/>
  <c r="N71" i="22" s="1"/>
  <c r="G85" i="22"/>
  <c r="R85" i="22" s="1"/>
  <c r="R280" i="22"/>
  <c r="M280" i="22"/>
  <c r="N280" i="22" s="1"/>
  <c r="M84" i="22"/>
  <c r="N84" i="22" s="1"/>
  <c r="M442" i="22"/>
  <c r="N442" i="22" s="1"/>
  <c r="M226" i="22"/>
  <c r="N226" i="22" s="1"/>
  <c r="M220" i="22"/>
  <c r="N220" i="22" s="1"/>
  <c r="T31" i="22"/>
  <c r="M54" i="22"/>
  <c r="N54" i="22" s="1"/>
  <c r="M422" i="22"/>
  <c r="N422" i="22" s="1"/>
  <c r="M176" i="22"/>
  <c r="N176" i="22" s="1"/>
  <c r="M330" i="22"/>
  <c r="N330" i="22" s="1"/>
  <c r="M241" i="22"/>
  <c r="N241" i="22" s="1"/>
  <c r="M326" i="22"/>
  <c r="N326" i="22" s="1"/>
  <c r="M340" i="22"/>
  <c r="N340" i="22" s="1"/>
  <c r="M402" i="22"/>
  <c r="N402" i="22" s="1"/>
  <c r="M96" i="22"/>
  <c r="N96" i="22" s="1"/>
  <c r="M120" i="22"/>
  <c r="N120" i="22" s="1"/>
  <c r="M204" i="22"/>
  <c r="N204" i="22" s="1"/>
  <c r="M218" i="22"/>
  <c r="N218" i="22" s="1"/>
  <c r="M334" i="22"/>
  <c r="N334" i="22" s="1"/>
  <c r="M420" i="22"/>
  <c r="N420" i="22" s="1"/>
  <c r="M62" i="22"/>
  <c r="N62" i="22" s="1"/>
  <c r="M324" i="22"/>
  <c r="N324" i="22" s="1"/>
  <c r="M336" i="22"/>
  <c r="N336" i="22" s="1"/>
  <c r="M270" i="22"/>
  <c r="N270" i="22" s="1"/>
  <c r="M202" i="22"/>
  <c r="N202" i="22" s="1"/>
  <c r="M230" i="22"/>
  <c r="N230" i="22" s="1"/>
  <c r="M88" i="22"/>
  <c r="N88" i="22" s="1"/>
  <c r="M370" i="22"/>
  <c r="N370" i="22" s="1"/>
  <c r="G444" i="22"/>
  <c r="R444" i="22" s="1"/>
  <c r="M192" i="22"/>
  <c r="N192" i="22" s="1"/>
  <c r="M233" i="22"/>
  <c r="N233" i="22" s="1"/>
  <c r="M128" i="22"/>
  <c r="N128" i="22" s="1"/>
  <c r="M322" i="22"/>
  <c r="N322" i="22" s="1"/>
  <c r="M310" i="22"/>
  <c r="N310" i="22" s="1"/>
  <c r="M130" i="22"/>
  <c r="N130" i="22" s="1"/>
  <c r="M64" i="22"/>
  <c r="N64" i="22" s="1"/>
  <c r="M234" i="22"/>
  <c r="N234" i="22" s="1"/>
  <c r="M229" i="22"/>
  <c r="N229" i="22" s="1"/>
  <c r="M126" i="22"/>
  <c r="N126" i="22" s="1"/>
  <c r="M10" i="22"/>
  <c r="N10" i="22" s="1"/>
  <c r="M264" i="22"/>
  <c r="N264" i="22" s="1"/>
  <c r="M314" i="22"/>
  <c r="N314" i="22" s="1"/>
  <c r="M2" i="22"/>
  <c r="N2" i="22" s="1"/>
  <c r="M30" i="22"/>
  <c r="N30" i="22" s="1"/>
  <c r="M271" i="22"/>
  <c r="N271" i="22" s="1"/>
  <c r="M258" i="22"/>
  <c r="N258" i="22" s="1"/>
  <c r="M437" i="22"/>
  <c r="N437" i="22" s="1"/>
  <c r="W24" i="22"/>
  <c r="Y34" i="22"/>
  <c r="T6" i="22"/>
  <c r="G430" i="22"/>
  <c r="R430" i="22" s="1"/>
  <c r="G186" i="22"/>
  <c r="R186" i="22" s="1"/>
  <c r="G198" i="22"/>
  <c r="R198" i="22" s="1"/>
  <c r="G146" i="22"/>
  <c r="R146" i="22" s="1"/>
  <c r="G438" i="22"/>
  <c r="R438" i="22" s="1"/>
  <c r="M26" i="22"/>
  <c r="N26" i="22" s="1"/>
  <c r="M206" i="22"/>
  <c r="N206" i="22" s="1"/>
  <c r="M116" i="22"/>
  <c r="N116" i="22" s="1"/>
  <c r="M98" i="22"/>
  <c r="N98" i="22" s="1"/>
  <c r="M132" i="22"/>
  <c r="N132" i="22" s="1"/>
  <c r="G282" i="22"/>
  <c r="R282" i="22" s="1"/>
  <c r="M185" i="22"/>
  <c r="N185" i="22" s="1"/>
  <c r="M396" i="22"/>
  <c r="N396" i="22" s="1"/>
  <c r="M216" i="22"/>
  <c r="N216" i="22" s="1"/>
  <c r="M52" i="22"/>
  <c r="N52" i="22" s="1"/>
  <c r="G110" i="22"/>
  <c r="R110" i="22" s="1"/>
  <c r="G80" i="22"/>
  <c r="R80" i="22" s="1"/>
  <c r="G12" i="22"/>
  <c r="R12" i="22" s="1"/>
  <c r="M66" i="22"/>
  <c r="N66" i="22" s="1"/>
  <c r="M36" i="22"/>
  <c r="N36" i="22" s="1"/>
  <c r="M38" i="22"/>
  <c r="N38" i="22" s="1"/>
  <c r="M148" i="22"/>
  <c r="N148" i="22" s="1"/>
  <c r="M390" i="22"/>
  <c r="N390" i="22" s="1"/>
  <c r="M446" i="22"/>
  <c r="M70" i="22"/>
  <c r="N70" i="22" s="1"/>
  <c r="M190" i="22"/>
  <c r="N190" i="22" s="1"/>
  <c r="G196" i="22"/>
  <c r="R196" i="22" s="1"/>
  <c r="M356" i="22"/>
  <c r="N356" i="22" s="1"/>
  <c r="G174" i="22"/>
  <c r="R174" i="22" s="1"/>
  <c r="M254" i="22"/>
  <c r="N254" i="22" s="1"/>
  <c r="M294" i="22"/>
  <c r="N294" i="22" s="1"/>
  <c r="M298" i="22"/>
  <c r="N298" i="22" s="1"/>
  <c r="M152" i="22"/>
  <c r="N152" i="22" s="1"/>
  <c r="M58" i="22"/>
  <c r="N58" i="22" s="1"/>
  <c r="M421" i="22"/>
  <c r="N421" i="22" s="1"/>
  <c r="M374" i="22"/>
  <c r="N374" i="22" s="1"/>
  <c r="G150" i="22"/>
  <c r="R150" i="22" s="1"/>
  <c r="M221" i="22"/>
  <c r="N221" i="22" s="1"/>
  <c r="G134" i="22"/>
  <c r="R134" i="22" s="1"/>
  <c r="G188" i="22"/>
  <c r="R188" i="22" s="1"/>
  <c r="G228" i="22"/>
  <c r="R228" i="22" s="1"/>
  <c r="M72" i="22"/>
  <c r="N72" i="22" s="1"/>
  <c r="M252" i="22"/>
  <c r="N252" i="22" s="1"/>
  <c r="M384" i="22"/>
  <c r="N384" i="22" s="1"/>
  <c r="G44" i="22"/>
  <c r="R44" i="22" s="1"/>
  <c r="M372" i="22"/>
  <c r="N372" i="22" s="1"/>
  <c r="G118" i="22"/>
  <c r="R118" i="22" s="1"/>
  <c r="G244" i="22"/>
  <c r="R244" i="22" s="1"/>
  <c r="G4" i="22"/>
  <c r="G272" i="22"/>
  <c r="R272" i="22" s="1"/>
  <c r="M378" i="22"/>
  <c r="N378" i="22" s="1"/>
  <c r="G90" i="22"/>
  <c r="G102" i="22"/>
  <c r="R102" i="22" s="1"/>
  <c r="M86" i="22"/>
  <c r="N86" i="22" s="1"/>
  <c r="G248" i="22"/>
  <c r="R248" i="22" s="1"/>
  <c r="G240" i="22"/>
  <c r="R240" i="22" s="1"/>
  <c r="M274" i="22"/>
  <c r="N274" i="22" s="1"/>
  <c r="G76" i="22"/>
  <c r="R76" i="22" s="1"/>
  <c r="M92" i="22"/>
  <c r="N92" i="22" s="1"/>
  <c r="G260" i="22"/>
  <c r="R260" i="22" s="1"/>
  <c r="M394" i="22"/>
  <c r="N394" i="22" s="1"/>
  <c r="M164" i="22"/>
  <c r="N164" i="22" s="1"/>
  <c r="M448" i="22"/>
  <c r="N448" i="22" s="1"/>
  <c r="M348" i="22"/>
  <c r="N348" i="22" s="1"/>
  <c r="M104" i="22"/>
  <c r="N104" i="22" s="1"/>
  <c r="G320" i="22"/>
  <c r="R320" i="22" s="1"/>
  <c r="M200" i="22"/>
  <c r="N200" i="22" s="1"/>
  <c r="M18" i="22"/>
  <c r="N18" i="22" s="1"/>
  <c r="G300" i="22"/>
  <c r="R300" i="22" s="1"/>
  <c r="M40" i="22"/>
  <c r="N40" i="22" s="1"/>
  <c r="M302" i="22"/>
  <c r="N302" i="22" s="1"/>
  <c r="M194" i="22"/>
  <c r="N194" i="22" s="1"/>
  <c r="M418" i="22"/>
  <c r="N418" i="22" s="1"/>
  <c r="M317" i="22"/>
  <c r="N317" i="22" s="1"/>
  <c r="G210" i="22"/>
  <c r="R210" i="22" s="1"/>
  <c r="M238" i="22"/>
  <c r="N238" i="22" s="1"/>
  <c r="M308" i="22"/>
  <c r="N308" i="22" s="1"/>
  <c r="M170" i="22"/>
  <c r="N170" i="22" s="1"/>
  <c r="M48" i="22"/>
  <c r="N48" i="22" s="1"/>
  <c r="M276" i="22"/>
  <c r="N276" i="22" s="1"/>
  <c r="M255" i="22"/>
  <c r="N255" i="22" s="1"/>
  <c r="M436" i="22"/>
  <c r="N436" i="22" s="1"/>
  <c r="M56" i="22"/>
  <c r="N56" i="22" s="1"/>
  <c r="G290" i="22"/>
  <c r="R290" i="22" s="1"/>
  <c r="M256" i="22"/>
  <c r="N256" i="22" s="1"/>
  <c r="G278" i="22"/>
  <c r="R278" i="22" s="1"/>
  <c r="G82" i="22"/>
  <c r="R82" i="22" s="1"/>
  <c r="M140" i="22"/>
  <c r="N140" i="22" s="1"/>
  <c r="M412" i="22"/>
  <c r="N412" i="22" s="1"/>
  <c r="M108" i="22"/>
  <c r="N108" i="22" s="1"/>
  <c r="M337" i="22"/>
  <c r="N337" i="22" s="1"/>
  <c r="G178" i="22"/>
  <c r="R178" i="22" s="1"/>
  <c r="M364" i="22"/>
  <c r="N364" i="22" s="1"/>
  <c r="M168" i="22"/>
  <c r="N168" i="22" s="1"/>
  <c r="M144" i="22"/>
  <c r="N144" i="22" s="1"/>
  <c r="M414" i="22"/>
  <c r="N414" i="22" s="1"/>
  <c r="G20" i="22"/>
  <c r="R20" i="22" s="1"/>
  <c r="G286" i="22"/>
  <c r="R286" i="22" s="1"/>
  <c r="M434" i="22"/>
  <c r="N434" i="22" s="1"/>
  <c r="M268" i="22"/>
  <c r="N268" i="22" s="1"/>
  <c r="M312" i="22"/>
  <c r="N312" i="22" s="1"/>
  <c r="M382" i="22"/>
  <c r="N382" i="22" s="1"/>
  <c r="M166" i="22"/>
  <c r="N166" i="22" s="1"/>
  <c r="G292" i="22"/>
  <c r="R292" i="22" s="1"/>
  <c r="G162" i="22"/>
  <c r="R162" i="22" s="1"/>
  <c r="M392" i="22"/>
  <c r="N392" i="22" s="1"/>
  <c r="G208" i="22"/>
  <c r="R208" i="22" s="1"/>
  <c r="M34" i="22"/>
  <c r="N34" i="22" s="1"/>
  <c r="M114" i="18"/>
  <c r="N114" i="18" s="1"/>
  <c r="M282" i="18"/>
  <c r="N282" i="18" s="1"/>
  <c r="M288" i="18"/>
  <c r="N288" i="18" s="1"/>
  <c r="M435" i="18"/>
  <c r="N435" i="18" s="1"/>
  <c r="M284" i="18"/>
  <c r="N284" i="18" s="1"/>
  <c r="M73" i="18"/>
  <c r="N73" i="18" s="1"/>
  <c r="M43" i="18"/>
  <c r="N43" i="18" s="1"/>
  <c r="M339" i="18"/>
  <c r="N339" i="18" s="1"/>
  <c r="M250" i="18"/>
  <c r="N250" i="18" s="1"/>
  <c r="M139" i="18"/>
  <c r="N139" i="18" s="1"/>
  <c r="M120" i="18"/>
  <c r="N120" i="18" s="1"/>
  <c r="M444" i="18"/>
  <c r="N444" i="18" s="1"/>
  <c r="M19" i="18"/>
  <c r="N19" i="18" s="1"/>
  <c r="M97" i="18"/>
  <c r="N97" i="18" s="1"/>
  <c r="M80" i="18"/>
  <c r="N80" i="18" s="1"/>
  <c r="M201" i="18"/>
  <c r="N201" i="18" s="1"/>
  <c r="M393" i="18"/>
  <c r="N393" i="18" s="1"/>
  <c r="M117" i="18"/>
  <c r="N117" i="18" s="1"/>
  <c r="M152" i="18"/>
  <c r="N152" i="18" s="1"/>
  <c r="M191" i="18"/>
  <c r="N191" i="18" s="1"/>
  <c r="M320" i="18"/>
  <c r="N320" i="18" s="1"/>
  <c r="M243" i="18"/>
  <c r="N243" i="18" s="1"/>
  <c r="M446" i="18"/>
  <c r="N446" i="18" s="1"/>
  <c r="M87" i="18"/>
  <c r="N87" i="18" s="1"/>
  <c r="M291" i="18"/>
  <c r="N291" i="18" s="1"/>
  <c r="M443" i="18"/>
  <c r="N443" i="18" s="1"/>
  <c r="M4" i="18"/>
  <c r="N4" i="18" s="1"/>
  <c r="M331" i="18"/>
  <c r="N331" i="18" s="1"/>
  <c r="M199" i="18"/>
  <c r="N199" i="18" s="1"/>
  <c r="M119" i="18"/>
  <c r="N119" i="18" s="1"/>
  <c r="M321" i="18"/>
  <c r="N321" i="18" s="1"/>
  <c r="M134" i="18"/>
  <c r="N134" i="18" s="1"/>
  <c r="M33" i="18"/>
  <c r="N33" i="18" s="1"/>
  <c r="G223" i="18"/>
  <c r="R223" i="18" s="1"/>
  <c r="M209" i="18"/>
  <c r="N209" i="18" s="1"/>
  <c r="M257" i="18"/>
  <c r="N257" i="18" s="1"/>
  <c r="M415" i="18"/>
  <c r="N415" i="18" s="1"/>
  <c r="M316" i="18"/>
  <c r="N316" i="18" s="1"/>
  <c r="M238" i="18"/>
  <c r="N238" i="18" s="1"/>
  <c r="M308" i="18"/>
  <c r="N308" i="18" s="1"/>
  <c r="M130" i="18"/>
  <c r="N130" i="18" s="1"/>
  <c r="M418" i="18"/>
  <c r="N418" i="18" s="1"/>
  <c r="M414" i="18"/>
  <c r="N414" i="18" s="1"/>
  <c r="M350" i="18"/>
  <c r="N350" i="18" s="1"/>
  <c r="M300" i="18"/>
  <c r="N300" i="18" s="1"/>
  <c r="M370" i="18"/>
  <c r="N370" i="18" s="1"/>
  <c r="M399" i="18"/>
  <c r="N399" i="18" s="1"/>
  <c r="M29" i="18"/>
  <c r="N29" i="18" s="1"/>
  <c r="M398" i="18"/>
  <c r="N398" i="18" s="1"/>
  <c r="M346" i="18"/>
  <c r="N346" i="18" s="1"/>
  <c r="M359" i="18"/>
  <c r="N359" i="18" s="1"/>
  <c r="M305" i="18"/>
  <c r="N305" i="18" s="1"/>
  <c r="M44" i="18"/>
  <c r="N44" i="18" s="1"/>
  <c r="M57" i="18"/>
  <c r="N57" i="18" s="1"/>
  <c r="M292" i="18"/>
  <c r="N292" i="18" s="1"/>
  <c r="M31" i="18"/>
  <c r="N31" i="18" s="1"/>
  <c r="M353" i="18"/>
  <c r="N353" i="18" s="1"/>
  <c r="M159" i="18"/>
  <c r="N159" i="18" s="1"/>
  <c r="M268" i="18"/>
  <c r="N268" i="18" s="1"/>
  <c r="M60" i="18"/>
  <c r="N60" i="18" s="1"/>
  <c r="M251" i="18"/>
  <c r="N251" i="18" s="1"/>
  <c r="M298" i="18"/>
  <c r="N298" i="18" s="1"/>
  <c r="M428" i="18"/>
  <c r="N428" i="18" s="1"/>
  <c r="M123" i="18"/>
  <c r="N123" i="18" s="1"/>
  <c r="M215" i="18"/>
  <c r="N215" i="18" s="1"/>
  <c r="M61" i="18"/>
  <c r="N61" i="18" s="1"/>
  <c r="M76" i="18"/>
  <c r="N76" i="18" s="1"/>
  <c r="G207" i="18"/>
  <c r="R207" i="18" s="1"/>
  <c r="M254" i="18"/>
  <c r="N254" i="18" s="1"/>
  <c r="M364" i="18"/>
  <c r="N364" i="18" s="1"/>
  <c r="G160" i="18"/>
  <c r="R160" i="18" s="1"/>
  <c r="M309" i="18"/>
  <c r="N309" i="18" s="1"/>
  <c r="M151" i="18"/>
  <c r="N151" i="18" s="1"/>
  <c r="M102" i="18"/>
  <c r="N102" i="18" s="1"/>
  <c r="M195" i="18"/>
  <c r="N195" i="18" s="1"/>
  <c r="M145" i="18"/>
  <c r="N145" i="18" s="1"/>
  <c r="M387" i="18"/>
  <c r="N387" i="18" s="1"/>
  <c r="M20" i="18"/>
  <c r="N20" i="18" s="1"/>
  <c r="M244" i="18"/>
  <c r="N244" i="18" s="1"/>
  <c r="G128" i="18"/>
  <c r="R128" i="18" s="1"/>
  <c r="M430" i="18"/>
  <c r="N430" i="18" s="1"/>
  <c r="M274" i="18"/>
  <c r="N274" i="18" s="1"/>
  <c r="M256" i="18"/>
  <c r="N256" i="18" s="1"/>
  <c r="M419" i="18"/>
  <c r="N419" i="18" s="1"/>
  <c r="M143" i="18"/>
  <c r="N143" i="18" s="1"/>
  <c r="M2" i="18"/>
  <c r="N2" i="18" s="1"/>
  <c r="M396" i="18"/>
  <c r="N396" i="18" s="1"/>
  <c r="R107" i="18"/>
  <c r="M107" i="18"/>
  <c r="N107" i="18" s="1"/>
  <c r="G277" i="18"/>
  <c r="R277" i="18" s="1"/>
  <c r="M371" i="18"/>
  <c r="N371" i="18" s="1"/>
  <c r="G287" i="18"/>
  <c r="R287" i="18" s="1"/>
  <c r="G417" i="18"/>
  <c r="R417" i="18" s="1"/>
  <c r="M437" i="18"/>
  <c r="N437" i="18" s="1"/>
  <c r="M28" i="18"/>
  <c r="N28" i="18" s="1"/>
  <c r="G35" i="18"/>
  <c r="R35" i="18" s="1"/>
  <c r="G409" i="18"/>
  <c r="R409" i="18" s="1"/>
  <c r="M416" i="18"/>
  <c r="N416" i="18" s="1"/>
  <c r="M118" i="18"/>
  <c r="N118" i="18" s="1"/>
  <c r="M94" i="18"/>
  <c r="N94" i="18" s="1"/>
  <c r="M348" i="18"/>
  <c r="N348" i="18" s="1"/>
  <c r="M329" i="18"/>
  <c r="N329" i="18" s="1"/>
  <c r="M327" i="18"/>
  <c r="N327" i="18" s="1"/>
  <c r="M132" i="18"/>
  <c r="N132" i="18" s="1"/>
  <c r="M242" i="18"/>
  <c r="N242" i="18" s="1"/>
  <c r="M218" i="18"/>
  <c r="N218" i="18" s="1"/>
  <c r="M141" i="18"/>
  <c r="N141" i="18" s="1"/>
  <c r="M376" i="18"/>
  <c r="N376" i="18" s="1"/>
  <c r="M260" i="18"/>
  <c r="N260" i="18" s="1"/>
  <c r="M355" i="18"/>
  <c r="N355" i="18" s="1"/>
  <c r="M389" i="18"/>
  <c r="N389" i="18" s="1"/>
  <c r="M106" i="18"/>
  <c r="N106" i="18" s="1"/>
  <c r="M382" i="18"/>
  <c r="N382" i="18" s="1"/>
  <c r="G375" i="18"/>
  <c r="R375" i="18" s="1"/>
  <c r="G66" i="18"/>
  <c r="M77" i="18"/>
  <c r="N77" i="18" s="1"/>
  <c r="AB14" i="18"/>
  <c r="AE14" i="18" s="1"/>
  <c r="G175" i="18"/>
  <c r="R175" i="18" s="1"/>
  <c r="G269" i="18"/>
  <c r="R269" i="18" s="1"/>
  <c r="M148" i="18"/>
  <c r="N148" i="18" s="1"/>
  <c r="G302" i="18"/>
  <c r="R302" i="18" s="1"/>
  <c r="AE5" i="18"/>
  <c r="M210" i="18"/>
  <c r="N210" i="18" s="1"/>
  <c r="M272" i="18"/>
  <c r="N272" i="18" s="1"/>
  <c r="G64" i="18"/>
  <c r="R64" i="18" s="1"/>
  <c r="M225" i="18"/>
  <c r="N225" i="18" s="1"/>
  <c r="M402" i="18"/>
  <c r="N402" i="18" s="1"/>
  <c r="M236" i="18"/>
  <c r="N236" i="18" s="1"/>
  <c r="M303" i="18"/>
  <c r="N303" i="18" s="1"/>
  <c r="M65" i="18"/>
  <c r="N65" i="18" s="1"/>
  <c r="M445" i="18"/>
  <c r="N445" i="18" s="1"/>
  <c r="M212" i="18"/>
  <c r="N212" i="18" s="1"/>
  <c r="M103" i="18"/>
  <c r="N103" i="18" s="1"/>
  <c r="M67" i="18"/>
  <c r="N67" i="18" s="1"/>
  <c r="M63" i="18"/>
  <c r="N63" i="18" s="1"/>
  <c r="G420" i="18"/>
  <c r="R420" i="18" s="1"/>
  <c r="G149" i="18"/>
  <c r="R149" i="18" s="1"/>
  <c r="G447" i="18"/>
  <c r="M447" i="18" s="1"/>
  <c r="N447" i="18" s="1"/>
  <c r="M96" i="18"/>
  <c r="N96" i="18" s="1"/>
  <c r="G366" i="18"/>
  <c r="R366" i="18" s="1"/>
  <c r="G304" i="18"/>
  <c r="R304" i="18" s="1"/>
  <c r="G185" i="18"/>
  <c r="R185" i="18" s="1"/>
  <c r="G216" i="18"/>
  <c r="R216" i="18" s="1"/>
  <c r="G53" i="18"/>
  <c r="R53" i="18" s="1"/>
  <c r="M221" i="18"/>
  <c r="N221" i="18" s="1"/>
  <c r="M34" i="18"/>
  <c r="N34" i="18" s="1"/>
  <c r="M390" i="18"/>
  <c r="N390" i="18" s="1"/>
  <c r="M115" i="18"/>
  <c r="N115" i="18" s="1"/>
  <c r="M319" i="18"/>
  <c r="N319" i="18" s="1"/>
  <c r="M271" i="18"/>
  <c r="N271" i="18" s="1"/>
  <c r="M32" i="18"/>
  <c r="N32" i="18" s="1"/>
  <c r="M163" i="18"/>
  <c r="N163" i="18" s="1"/>
  <c r="M317" i="18"/>
  <c r="N317" i="18" s="1"/>
  <c r="M423" i="18"/>
  <c r="N423" i="18" s="1"/>
  <c r="M110" i="18"/>
  <c r="N110" i="18" s="1"/>
  <c r="M369" i="18"/>
  <c r="N369" i="18" s="1"/>
  <c r="Y34" i="18"/>
  <c r="W24" i="18"/>
  <c r="T6" i="18"/>
  <c r="G247" i="18"/>
  <c r="R247" i="18" s="1"/>
  <c r="G16" i="18"/>
  <c r="R16" i="18" s="1"/>
  <c r="G14" i="18"/>
  <c r="R14" i="18" s="1"/>
  <c r="M112" i="18"/>
  <c r="N112" i="18" s="1"/>
  <c r="G279" i="18"/>
  <c r="R279" i="18" s="1"/>
  <c r="G154" i="18"/>
  <c r="R154" i="18" s="1"/>
  <c r="M92" i="18"/>
  <c r="N92" i="18" s="1"/>
  <c r="M276" i="18"/>
  <c r="N276" i="18" s="1"/>
  <c r="G15" i="18"/>
  <c r="G187" i="18"/>
  <c r="R187" i="18" s="1"/>
  <c r="M140" i="18"/>
  <c r="N140" i="18" s="1"/>
  <c r="G109" i="18"/>
  <c r="R109" i="18" s="1"/>
  <c r="G322" i="18"/>
  <c r="R322" i="18" s="1"/>
  <c r="G440" i="18"/>
  <c r="R440" i="18" s="1"/>
  <c r="G280" i="18"/>
  <c r="R280" i="18" s="1"/>
  <c r="M51" i="18"/>
  <c r="N51" i="18" s="1"/>
  <c r="AB15" i="18"/>
  <c r="AE15" i="18" s="1"/>
  <c r="M403" i="18"/>
  <c r="N403" i="18" s="1"/>
  <c r="M13" i="18"/>
  <c r="N13" i="18" s="1"/>
  <c r="M344" i="18"/>
  <c r="N344" i="18" s="1"/>
  <c r="G326" i="18"/>
  <c r="R326" i="18" s="1"/>
  <c r="M239" i="18"/>
  <c r="N239" i="18" s="1"/>
  <c r="G248" i="18"/>
  <c r="R248" i="18" s="1"/>
  <c r="M21" i="18"/>
  <c r="N21" i="18" s="1"/>
  <c r="M184" i="18"/>
  <c r="N184" i="18" s="1"/>
  <c r="G441" i="18"/>
  <c r="R441" i="18" s="1"/>
  <c r="G150" i="18"/>
  <c r="R150" i="18" s="1"/>
  <c r="G391" i="18"/>
  <c r="R391" i="18" s="1"/>
  <c r="M72" i="18"/>
  <c r="N72" i="18" s="1"/>
  <c r="M306" i="18"/>
  <c r="N306" i="18" s="1"/>
  <c r="M204" i="18"/>
  <c r="N204" i="18" s="1"/>
  <c r="M383" i="18"/>
  <c r="N383" i="18" s="1"/>
  <c r="G181" i="18"/>
  <c r="R181" i="18" s="1"/>
  <c r="M98" i="18"/>
  <c r="N98" i="18" s="1"/>
  <c r="G146" i="18"/>
  <c r="R146" i="18" s="1"/>
  <c r="M325" i="18"/>
  <c r="N325" i="18" s="1"/>
  <c r="G424" i="18"/>
  <c r="R424" i="18" s="1"/>
  <c r="M410" i="18"/>
  <c r="N410" i="18" s="1"/>
  <c r="M230" i="18"/>
  <c r="N230" i="18" s="1"/>
  <c r="M220" i="18"/>
  <c r="N220" i="18" s="1"/>
  <c r="G432" i="18"/>
  <c r="R432" i="18" s="1"/>
  <c r="G290" i="18"/>
  <c r="R290" i="18" s="1"/>
  <c r="G246" i="18"/>
  <c r="R246" i="18" s="1"/>
  <c r="M55" i="18"/>
  <c r="N55" i="18" s="1"/>
  <c r="G23" i="18"/>
  <c r="M258" i="18"/>
  <c r="N258" i="18" s="1"/>
  <c r="M426" i="18"/>
  <c r="N426" i="18" s="1"/>
  <c r="M147" i="18"/>
  <c r="N147" i="18" s="1"/>
  <c r="M79" i="18"/>
  <c r="N79" i="18" s="1"/>
  <c r="G270" i="18"/>
  <c r="R270" i="18" s="1"/>
  <c r="G233" i="18"/>
  <c r="R233" i="18" s="1"/>
  <c r="M406" i="18"/>
  <c r="N406" i="18" s="1"/>
  <c r="M240" i="18"/>
  <c r="N240" i="18" s="1"/>
  <c r="M228" i="18"/>
  <c r="N228" i="18" s="1"/>
  <c r="G179" i="18"/>
  <c r="R179" i="18" s="1"/>
  <c r="M335" i="18"/>
  <c r="N335" i="18" s="1"/>
  <c r="G341" i="18"/>
  <c r="R341" i="18" s="1"/>
  <c r="M122" i="18"/>
  <c r="N122" i="18" s="1"/>
  <c r="M202" i="18"/>
  <c r="N202" i="18" s="1"/>
  <c r="G425" i="18"/>
  <c r="R425" i="18" s="1"/>
  <c r="G224" i="18"/>
  <c r="R224" i="18" s="1"/>
  <c r="G88" i="18"/>
  <c r="R88" i="18" s="1"/>
  <c r="G155" i="18"/>
  <c r="R155" i="18" s="1"/>
  <c r="G265" i="18"/>
  <c r="R265" i="18" s="1"/>
  <c r="M197" i="18"/>
  <c r="N197" i="18" s="1"/>
  <c r="M395" i="18"/>
  <c r="N395" i="18" s="1"/>
  <c r="M85" i="18"/>
  <c r="N85" i="18" s="1"/>
  <c r="G27" i="18"/>
  <c r="R27" i="18" s="1"/>
  <c r="M357" i="18"/>
  <c r="N357" i="18" s="1"/>
  <c r="G95" i="18"/>
  <c r="R95" i="18" s="1"/>
  <c r="G205" i="18"/>
  <c r="M203" i="18"/>
  <c r="N203" i="18" s="1"/>
  <c r="M7" i="18"/>
  <c r="N7" i="18" s="1"/>
  <c r="G180" i="18"/>
  <c r="R180" i="18" s="1"/>
  <c r="G36" i="18"/>
  <c r="R36" i="18" s="1"/>
  <c r="G194" i="18"/>
  <c r="R194" i="18" s="1"/>
  <c r="G358" i="18"/>
  <c r="R358" i="18" s="1"/>
  <c r="G307" i="18"/>
  <c r="R307" i="18" s="1"/>
  <c r="G48" i="18"/>
  <c r="R48" i="18" s="1"/>
  <c r="M183" i="18"/>
  <c r="N183" i="18" s="1"/>
  <c r="M374" i="18"/>
  <c r="N374" i="18" s="1"/>
  <c r="G100" i="18"/>
  <c r="R100" i="18" s="1"/>
  <c r="M262" i="18"/>
  <c r="N262" i="18" s="1"/>
  <c r="G168" i="18"/>
  <c r="R168" i="18" s="1"/>
  <c r="G434" i="18"/>
  <c r="R434" i="18" s="1"/>
  <c r="M234" i="18"/>
  <c r="N234" i="18" s="1"/>
  <c r="M161" i="18"/>
  <c r="N161" i="18" s="1"/>
  <c r="M3" i="18"/>
  <c r="N3" i="18" s="1"/>
  <c r="M24" i="18"/>
  <c r="N24" i="18" s="1"/>
  <c r="M78" i="18"/>
  <c r="N78" i="18" s="1"/>
  <c r="M354" i="18"/>
  <c r="N354" i="18" s="1"/>
  <c r="M255" i="18"/>
  <c r="N255" i="18" s="1"/>
  <c r="AE2" i="18"/>
  <c r="AF2" i="18" s="1"/>
  <c r="G381" i="18"/>
  <c r="R381" i="18" s="1"/>
  <c r="M283" i="18"/>
  <c r="N283" i="18" s="1"/>
  <c r="G266" i="18"/>
  <c r="R266" i="18" s="1"/>
  <c r="M129" i="18"/>
  <c r="N129" i="18" s="1"/>
  <c r="M213" i="18"/>
  <c r="N213" i="18" s="1"/>
  <c r="G71" i="18"/>
  <c r="R71" i="18" s="1"/>
  <c r="G46" i="18"/>
  <c r="R46" i="18" s="1"/>
  <c r="G330" i="18"/>
  <c r="R330" i="18" s="1"/>
  <c r="M413" i="18"/>
  <c r="N413" i="18" s="1"/>
  <c r="M166" i="18"/>
  <c r="N166" i="18" s="1"/>
  <c r="G75" i="18"/>
  <c r="R75" i="18" s="1"/>
  <c r="G162" i="18"/>
  <c r="R162" i="18" s="1"/>
  <c r="AB18" i="18"/>
  <c r="AE18" i="18" s="1"/>
  <c r="G217" i="18"/>
  <c r="R217" i="18" s="1"/>
  <c r="G26" i="18"/>
  <c r="R26" i="18" s="1"/>
  <c r="M267" i="18"/>
  <c r="N267" i="18" s="1"/>
  <c r="G81" i="18"/>
  <c r="R81" i="18" s="1"/>
  <c r="G189" i="18"/>
  <c r="R189" i="18" s="1"/>
  <c r="G208" i="18"/>
  <c r="R208" i="18" s="1"/>
  <c r="M11" i="18"/>
  <c r="N11" i="18" s="1"/>
  <c r="M108" i="18"/>
  <c r="N108" i="18" s="1"/>
  <c r="G219" i="18"/>
  <c r="R219" i="18" s="1"/>
  <c r="M47" i="18"/>
  <c r="N47" i="18" s="1"/>
  <c r="G167" i="18"/>
  <c r="R167" i="18" s="1"/>
  <c r="G164" i="18"/>
  <c r="R164" i="18" s="1"/>
  <c r="G336" i="18"/>
  <c r="R336" i="18" s="1"/>
  <c r="G372" i="18"/>
  <c r="R372" i="18" s="1"/>
  <c r="G259" i="18"/>
  <c r="R259" i="18" s="1"/>
  <c r="AE12" i="18"/>
  <c r="M142" i="18"/>
  <c r="N142" i="18" s="1"/>
  <c r="G90" i="18"/>
  <c r="R90" i="18" s="1"/>
  <c r="G82" i="18"/>
  <c r="R82" i="18" s="1"/>
  <c r="G408" i="18"/>
  <c r="R408" i="18" s="1"/>
  <c r="M295" i="18"/>
  <c r="N295" i="18" s="1"/>
  <c r="G59" i="18"/>
  <c r="R59" i="18" s="1"/>
  <c r="M334" i="18"/>
  <c r="N334" i="18" s="1"/>
  <c r="M286" i="18"/>
  <c r="N286" i="18" s="1"/>
  <c r="G345" i="18"/>
  <c r="R345" i="18" s="1"/>
  <c r="G337" i="18"/>
  <c r="R337" i="18" s="1"/>
  <c r="G126" i="18"/>
  <c r="R126" i="18" s="1"/>
  <c r="M438" i="18"/>
  <c r="N438" i="18" s="1"/>
  <c r="M380" i="18"/>
  <c r="N380" i="18" s="1"/>
  <c r="M156" i="18"/>
  <c r="N156" i="18" s="1"/>
  <c r="M127" i="18"/>
  <c r="M293" i="18"/>
  <c r="N293" i="18" s="1"/>
  <c r="M17" i="18"/>
  <c r="N17" i="18" s="1"/>
  <c r="G439" i="18"/>
  <c r="R439" i="18" s="1"/>
  <c r="M294" i="18"/>
  <c r="N294" i="18" s="1"/>
  <c r="AE10" i="18"/>
  <c r="G388" i="18"/>
  <c r="R388" i="18" s="1"/>
  <c r="G231" i="18"/>
  <c r="R231" i="18" s="1"/>
  <c r="G296" i="18"/>
  <c r="R296" i="18" s="1"/>
  <c r="G45" i="18"/>
  <c r="R45" i="18" s="1"/>
  <c r="AE8" i="18"/>
  <c r="M405" i="18"/>
  <c r="N405" i="18" s="1"/>
  <c r="M58" i="18"/>
  <c r="N58" i="18" s="1"/>
  <c r="M211" i="18"/>
  <c r="N211" i="18" s="1"/>
  <c r="M363" i="18"/>
  <c r="N363" i="18" s="1"/>
  <c r="M368" i="18"/>
  <c r="N368" i="18" s="1"/>
  <c r="G297" i="18"/>
  <c r="R297" i="18" s="1"/>
  <c r="AB9" i="18"/>
  <c r="AE9" i="18" s="1"/>
  <c r="M340" i="18"/>
  <c r="N340" i="18" s="1"/>
  <c r="G171" i="18"/>
  <c r="G411" i="18"/>
  <c r="R411" i="18" s="1"/>
  <c r="G111" i="18"/>
  <c r="R111" i="18" s="1"/>
  <c r="G157" i="18"/>
  <c r="R157" i="18" s="1"/>
  <c r="AE3" i="18"/>
  <c r="AF3" i="18" s="1"/>
  <c r="AE21" i="18"/>
  <c r="M170" i="18"/>
  <c r="N170" i="18" s="1"/>
  <c r="M70" i="18"/>
  <c r="N70" i="18" s="1"/>
  <c r="G365" i="18"/>
  <c r="R365" i="18" s="1"/>
  <c r="G347" i="18"/>
  <c r="R347" i="18" s="1"/>
  <c r="G356" i="18"/>
  <c r="R356" i="18" s="1"/>
  <c r="M131" i="18"/>
  <c r="N131" i="18" s="1"/>
  <c r="G135" i="18"/>
  <c r="R135" i="18" s="1"/>
  <c r="G227" i="18"/>
  <c r="R227" i="18" s="1"/>
  <c r="G377" i="18"/>
  <c r="R377" i="18" s="1"/>
  <c r="G196" i="18"/>
  <c r="R196" i="18" s="1"/>
  <c r="M222" i="18"/>
  <c r="N222" i="18" s="1"/>
  <c r="M91" i="18"/>
  <c r="N91" i="18" s="1"/>
  <c r="M264" i="18"/>
  <c r="N264" i="18" s="1"/>
  <c r="M137" i="18"/>
  <c r="N137" i="18" s="1"/>
  <c r="M18" i="18"/>
  <c r="N18" i="18" s="1"/>
  <c r="M404" i="18"/>
  <c r="N404" i="18" s="1"/>
  <c r="M301" i="18"/>
  <c r="N301" i="18" s="1"/>
  <c r="M342" i="18"/>
  <c r="N342" i="18" s="1"/>
  <c r="G40" i="18"/>
  <c r="R40" i="18" s="1"/>
  <c r="G93" i="18"/>
  <c r="R93" i="18" s="1"/>
  <c r="M144" i="18"/>
  <c r="N144" i="18" s="1"/>
  <c r="G193" i="18"/>
  <c r="R193" i="18" s="1"/>
  <c r="M281" i="18"/>
  <c r="N281" i="18" s="1"/>
  <c r="G177" i="18"/>
  <c r="R177" i="18" s="1"/>
  <c r="M313" i="18"/>
  <c r="N313" i="18" s="1"/>
  <c r="M384" i="18"/>
  <c r="N384" i="18" s="1"/>
  <c r="M315" i="18"/>
  <c r="N315" i="18" s="1"/>
  <c r="M105" i="18"/>
  <c r="N105" i="18" s="1"/>
  <c r="M343" i="18"/>
  <c r="N343" i="18" s="1"/>
  <c r="T31" i="18"/>
  <c r="M252" i="18"/>
  <c r="N252" i="18" s="1"/>
  <c r="G50" i="18"/>
  <c r="R50" i="18" s="1"/>
  <c r="M385" i="18"/>
  <c r="N385" i="18" s="1"/>
  <c r="G392" i="18"/>
  <c r="R392" i="18" s="1"/>
  <c r="AB11" i="18"/>
  <c r="AE11" i="18" s="1"/>
  <c r="AE6" i="18"/>
  <c r="AB13" i="18"/>
  <c r="AE13" i="18" s="1"/>
  <c r="P290" i="10"/>
  <c r="P65" i="10"/>
  <c r="J157" i="10"/>
  <c r="P157" i="10" s="1"/>
  <c r="P159" i="10"/>
  <c r="F427" i="10"/>
  <c r="G427" i="10" s="1"/>
  <c r="R427" i="10" s="1"/>
  <c r="P344" i="10"/>
  <c r="F184" i="10"/>
  <c r="G184" i="10" s="1"/>
  <c r="R184" i="10" s="1"/>
  <c r="P415" i="10"/>
  <c r="F174" i="10"/>
  <c r="G174" i="10" s="1"/>
  <c r="R174" i="10" s="1"/>
  <c r="P358" i="10"/>
  <c r="P387" i="10"/>
  <c r="J381" i="10"/>
  <c r="P381" i="10" s="1"/>
  <c r="J13" i="10"/>
  <c r="P13" i="10" s="1"/>
  <c r="J441" i="10"/>
  <c r="P441" i="10" s="1"/>
  <c r="P385" i="10"/>
  <c r="P221" i="10"/>
  <c r="F423" i="10"/>
  <c r="G423" i="10" s="1"/>
  <c r="R423" i="10" s="1"/>
  <c r="F306" i="10"/>
  <c r="G306" i="10" s="1"/>
  <c r="R306" i="10" s="1"/>
  <c r="P27" i="10"/>
  <c r="P191" i="10"/>
  <c r="P181" i="10"/>
  <c r="P147" i="10"/>
  <c r="F422" i="10"/>
  <c r="G422" i="10" s="1"/>
  <c r="R422" i="10" s="1"/>
  <c r="P444" i="10"/>
  <c r="F418" i="10"/>
  <c r="G418" i="10" s="1"/>
  <c r="R418" i="10" s="1"/>
  <c r="J112" i="10"/>
  <c r="P112" i="10" s="1"/>
  <c r="F282" i="10"/>
  <c r="G282" i="10" s="1"/>
  <c r="R282" i="10" s="1"/>
  <c r="J245" i="10"/>
  <c r="P245" i="10" s="1"/>
  <c r="P167" i="10"/>
  <c r="F284" i="10"/>
  <c r="G284" i="10" s="1"/>
  <c r="R284" i="10" s="1"/>
  <c r="F197" i="10"/>
  <c r="G197" i="10" s="1"/>
  <c r="R197" i="10" s="1"/>
  <c r="J148" i="10"/>
  <c r="P148" i="10" s="1"/>
  <c r="F208" i="10"/>
  <c r="G208" i="10" s="1"/>
  <c r="R208" i="10" s="1"/>
  <c r="J347" i="10"/>
  <c r="P347" i="10" s="1"/>
  <c r="F365" i="10"/>
  <c r="G365" i="10" s="1"/>
  <c r="R365" i="10" s="1"/>
  <c r="P197" i="10"/>
  <c r="P335" i="10"/>
  <c r="J138" i="10"/>
  <c r="P138" i="10" s="1"/>
  <c r="F287" i="10"/>
  <c r="G287" i="10" s="1"/>
  <c r="R287" i="10" s="1"/>
  <c r="F369" i="10"/>
  <c r="G369" i="10" s="1"/>
  <c r="R369" i="10" s="1"/>
  <c r="P298" i="10"/>
  <c r="P97" i="10"/>
  <c r="F45" i="10"/>
  <c r="G45" i="10" s="1"/>
  <c r="R45" i="10" s="1"/>
  <c r="P87" i="10"/>
  <c r="F317" i="10"/>
  <c r="G317" i="10" s="1"/>
  <c r="R317" i="10" s="1"/>
  <c r="P64" i="10"/>
  <c r="P24" i="10"/>
  <c r="J341" i="10"/>
  <c r="P341" i="10" s="1"/>
  <c r="F350" i="10"/>
  <c r="G350" i="10" s="1"/>
  <c r="R350" i="10" s="1"/>
  <c r="J104" i="10"/>
  <c r="P104" i="10" s="1"/>
  <c r="J57" i="10"/>
  <c r="P57" i="10" s="1"/>
  <c r="P285" i="10"/>
  <c r="J426" i="10"/>
  <c r="P426" i="10" s="1"/>
  <c r="F192" i="10"/>
  <c r="G192" i="10" s="1"/>
  <c r="R192" i="10" s="1"/>
  <c r="F80" i="10"/>
  <c r="G80" i="10" s="1"/>
  <c r="R80" i="10" s="1"/>
  <c r="J337" i="10"/>
  <c r="P337" i="10" s="1"/>
  <c r="J123" i="10"/>
  <c r="P123" i="10" s="1"/>
  <c r="P105" i="10"/>
  <c r="P92" i="10"/>
  <c r="P59" i="10"/>
  <c r="P356" i="10"/>
  <c r="F371" i="10"/>
  <c r="G371" i="10" s="1"/>
  <c r="R371" i="10" s="1"/>
  <c r="J71" i="10"/>
  <c r="P71" i="10" s="1"/>
  <c r="P5" i="10"/>
  <c r="P346" i="10"/>
  <c r="P244" i="10"/>
  <c r="F216" i="10"/>
  <c r="G216" i="10" s="1"/>
  <c r="R216" i="10" s="1"/>
  <c r="F8" i="10"/>
  <c r="G8" i="10" s="1"/>
  <c r="R8" i="10" s="1"/>
  <c r="F85" i="10"/>
  <c r="G85" i="10" s="1"/>
  <c r="R85" i="10" s="1"/>
  <c r="P155" i="10"/>
  <c r="F390" i="10"/>
  <c r="G390" i="10" s="1"/>
  <c r="R390" i="10" s="1"/>
  <c r="F394" i="10"/>
  <c r="G394" i="10" s="1"/>
  <c r="R394" i="10" s="1"/>
  <c r="F128" i="10"/>
  <c r="G128" i="10" s="1"/>
  <c r="R128" i="10" s="1"/>
  <c r="P201" i="10"/>
  <c r="J322" i="10"/>
  <c r="P322" i="10" s="1"/>
  <c r="F349" i="10"/>
  <c r="G349" i="10" s="1"/>
  <c r="R349" i="10" s="1"/>
  <c r="F353" i="10"/>
  <c r="G353" i="10" s="1"/>
  <c r="R353" i="10" s="1"/>
  <c r="H411" i="11"/>
  <c r="J176" i="10"/>
  <c r="P176" i="10" s="1"/>
  <c r="F176" i="10"/>
  <c r="G176" i="10" s="1"/>
  <c r="R176" i="10" s="1"/>
  <c r="F241" i="10"/>
  <c r="G241" i="10" s="1"/>
  <c r="R241" i="10" s="1"/>
  <c r="J241" i="10"/>
  <c r="P241" i="10" s="1"/>
  <c r="J406" i="10"/>
  <c r="P406" i="10" s="1"/>
  <c r="P312" i="10"/>
  <c r="F198" i="10"/>
  <c r="G198" i="10" s="1"/>
  <c r="R198" i="10" s="1"/>
  <c r="F237" i="10"/>
  <c r="G237" i="10" s="1"/>
  <c r="R237" i="10" s="1"/>
  <c r="J230" i="10"/>
  <c r="P230" i="10" s="1"/>
  <c r="P392" i="10"/>
  <c r="P384" i="10"/>
  <c r="F152" i="10"/>
  <c r="G152" i="10" s="1"/>
  <c r="R152" i="10" s="1"/>
  <c r="F212" i="10"/>
  <c r="G212" i="10" s="1"/>
  <c r="R212" i="10" s="1"/>
  <c r="P50" i="10"/>
  <c r="J372" i="10"/>
  <c r="P372" i="10" s="1"/>
  <c r="P19" i="10"/>
  <c r="F64" i="10"/>
  <c r="G64" i="10" s="1"/>
  <c r="R64" i="10" s="1"/>
  <c r="J10" i="10"/>
  <c r="P10" i="10" s="1"/>
  <c r="F154" i="10"/>
  <c r="G154" i="10" s="1"/>
  <c r="R154" i="10" s="1"/>
  <c r="P205" i="10"/>
  <c r="F325" i="10"/>
  <c r="G325" i="10" s="1"/>
  <c r="R325" i="10" s="1"/>
  <c r="F252" i="10"/>
  <c r="G252" i="10" s="1"/>
  <c r="R252" i="10" s="1"/>
  <c r="P264" i="10"/>
  <c r="F292" i="10"/>
  <c r="G292" i="10" s="1"/>
  <c r="R292" i="10" s="1"/>
  <c r="F409" i="10"/>
  <c r="G409" i="10" s="1"/>
  <c r="R409" i="10" s="1"/>
  <c r="J301" i="10"/>
  <c r="P301" i="10" s="1"/>
  <c r="F301" i="10"/>
  <c r="G301" i="10" s="1"/>
  <c r="R301" i="10" s="1"/>
  <c r="J277" i="10"/>
  <c r="P277" i="10" s="1"/>
  <c r="F277" i="10"/>
  <c r="G277" i="10" s="1"/>
  <c r="R277" i="10" s="1"/>
  <c r="J362" i="10"/>
  <c r="P362" i="10" s="1"/>
  <c r="F362" i="10"/>
  <c r="G362" i="10" s="1"/>
  <c r="R362" i="10" s="1"/>
  <c r="P131" i="10"/>
  <c r="F243" i="10"/>
  <c r="G243" i="10" s="1"/>
  <c r="R243" i="10" s="1"/>
  <c r="F194" i="10"/>
  <c r="G194" i="10" s="1"/>
  <c r="R194" i="10" s="1"/>
  <c r="F120" i="10"/>
  <c r="G120" i="10" s="1"/>
  <c r="R120" i="10" s="1"/>
  <c r="J189" i="10"/>
  <c r="P189" i="10" s="1"/>
  <c r="P348" i="10"/>
  <c r="P199" i="10"/>
  <c r="P36" i="10"/>
  <c r="F344" i="10"/>
  <c r="G344" i="10" s="1"/>
  <c r="R344" i="10" s="1"/>
  <c r="F319" i="10"/>
  <c r="G319" i="10" s="1"/>
  <c r="R319" i="10" s="1"/>
  <c r="F443" i="10"/>
  <c r="G443" i="10" s="1"/>
  <c r="R443" i="10" s="1"/>
  <c r="F387" i="10"/>
  <c r="G387" i="10" s="1"/>
  <c r="R387" i="10" s="1"/>
  <c r="J431" i="10"/>
  <c r="P431" i="10" s="1"/>
  <c r="P411" i="10"/>
  <c r="F262" i="10"/>
  <c r="G262" i="10" s="1"/>
  <c r="R262" i="10" s="1"/>
  <c r="F61" i="10"/>
  <c r="G61" i="10" s="1"/>
  <c r="R61" i="10" s="1"/>
  <c r="F272" i="10"/>
  <c r="G272" i="10" s="1"/>
  <c r="R272" i="10" s="1"/>
  <c r="P190" i="10"/>
  <c r="P445" i="10"/>
  <c r="J14" i="10"/>
  <c r="P14" i="10" s="1"/>
  <c r="F302" i="10"/>
  <c r="G302" i="10" s="1"/>
  <c r="R302" i="10" s="1"/>
  <c r="J354" i="10"/>
  <c r="P354" i="10" s="1"/>
  <c r="P174" i="10"/>
  <c r="P266" i="10"/>
  <c r="P280" i="10"/>
  <c r="F193" i="10"/>
  <c r="G193" i="10" s="1"/>
  <c r="R193" i="10" s="1"/>
  <c r="J407" i="10"/>
  <c r="P407" i="10" s="1"/>
  <c r="P282" i="10"/>
  <c r="P134" i="10"/>
  <c r="P102" i="10"/>
  <c r="F273" i="10"/>
  <c r="G273" i="10" s="1"/>
  <c r="R273" i="10" s="1"/>
  <c r="F339" i="10"/>
  <c r="G339" i="10" s="1"/>
  <c r="R339" i="10" s="1"/>
  <c r="J22" i="10"/>
  <c r="P22" i="10" s="1"/>
  <c r="P222" i="10"/>
  <c r="J382" i="10"/>
  <c r="P382" i="10" s="1"/>
  <c r="J321" i="10"/>
  <c r="P321" i="10" s="1"/>
  <c r="P429" i="10"/>
  <c r="P47" i="10"/>
  <c r="P231" i="10"/>
  <c r="P363" i="10"/>
  <c r="J72" i="10"/>
  <c r="P72" i="10" s="1"/>
  <c r="P340" i="10"/>
  <c r="P393" i="10"/>
  <c r="P267" i="10"/>
  <c r="P9" i="10"/>
  <c r="F86" i="10"/>
  <c r="G86" i="10" s="1"/>
  <c r="R86" i="10" s="1"/>
  <c r="J25" i="10"/>
  <c r="P25" i="10" s="1"/>
  <c r="F305" i="10"/>
  <c r="G305" i="10" s="1"/>
  <c r="R305" i="10" s="1"/>
  <c r="F294" i="10"/>
  <c r="G294" i="10" s="1"/>
  <c r="R294" i="10" s="1"/>
  <c r="P156" i="10"/>
  <c r="P367" i="10"/>
  <c r="F213" i="10"/>
  <c r="G213" i="10" s="1"/>
  <c r="R213" i="10" s="1"/>
  <c r="P73" i="10"/>
  <c r="M360" i="10"/>
  <c r="N360" i="10" s="1"/>
  <c r="F328" i="10"/>
  <c r="G328" i="10" s="1"/>
  <c r="R328" i="10" s="1"/>
  <c r="J160" i="10"/>
  <c r="P160" i="10" s="1"/>
  <c r="P43" i="10"/>
  <c r="P125" i="10"/>
  <c r="P278" i="10"/>
  <c r="P82" i="10"/>
  <c r="P210" i="10"/>
  <c r="P109" i="10"/>
  <c r="P325" i="10"/>
  <c r="J310" i="10"/>
  <c r="P310" i="10" s="1"/>
  <c r="F310" i="10"/>
  <c r="G310" i="10" s="1"/>
  <c r="R310" i="10" s="1"/>
  <c r="J251" i="10"/>
  <c r="P251" i="10" s="1"/>
  <c r="F251" i="10"/>
  <c r="G251" i="10" s="1"/>
  <c r="R251" i="10" s="1"/>
  <c r="J398" i="10"/>
  <c r="P398" i="10" s="1"/>
  <c r="F398" i="10"/>
  <c r="G398" i="10" s="1"/>
  <c r="R398" i="10" s="1"/>
  <c r="P448" i="10"/>
  <c r="P63" i="10"/>
  <c r="H432" i="11"/>
  <c r="J283" i="10"/>
  <c r="P283" i="10" s="1"/>
  <c r="P218" i="10"/>
  <c r="J357" i="10"/>
  <c r="P357" i="10" s="1"/>
  <c r="F286" i="10"/>
  <c r="G286" i="10" s="1"/>
  <c r="R286" i="10" s="1"/>
  <c r="P62" i="10"/>
  <c r="P44" i="10"/>
  <c r="I259" i="11"/>
  <c r="F180" i="10"/>
  <c r="G180" i="10" s="1"/>
  <c r="R180" i="10" s="1"/>
  <c r="J100" i="10"/>
  <c r="P100" i="10" s="1"/>
  <c r="H393" i="11"/>
  <c r="J370" i="10"/>
  <c r="P370" i="10" s="1"/>
  <c r="F255" i="10"/>
  <c r="G255" i="10" s="1"/>
  <c r="R255" i="10" s="1"/>
  <c r="P162" i="10"/>
  <c r="P412" i="10"/>
  <c r="P91" i="10"/>
  <c r="F233" i="10"/>
  <c r="G233" i="10" s="1"/>
  <c r="R233" i="10" s="1"/>
  <c r="P122" i="10"/>
  <c r="P77" i="10"/>
  <c r="P397" i="10"/>
  <c r="P15" i="10"/>
  <c r="P256" i="10"/>
  <c r="P306" i="10"/>
  <c r="P16" i="10"/>
  <c r="P350" i="10"/>
  <c r="P236" i="10"/>
  <c r="P424" i="10"/>
  <c r="P284" i="10"/>
  <c r="P17" i="10"/>
  <c r="P289" i="10"/>
  <c r="P141" i="10"/>
  <c r="F164" i="10"/>
  <c r="G164" i="10" s="1"/>
  <c r="R164" i="10" s="1"/>
  <c r="F414" i="10"/>
  <c r="G414" i="10" s="1"/>
  <c r="R414" i="10" s="1"/>
  <c r="P98" i="10"/>
  <c r="P326" i="10"/>
  <c r="P89" i="10"/>
  <c r="P334" i="10"/>
  <c r="H417" i="11"/>
  <c r="P195" i="10"/>
  <c r="J386" i="10"/>
  <c r="P386" i="10" s="1"/>
  <c r="J395" i="10"/>
  <c r="P395" i="10" s="1"/>
  <c r="P263" i="10"/>
  <c r="P103" i="10"/>
  <c r="J26" i="10"/>
  <c r="P26" i="10" s="1"/>
  <c r="F257" i="10"/>
  <c r="G257" i="10" s="1"/>
  <c r="R257" i="10" s="1"/>
  <c r="P234" i="10"/>
  <c r="P42" i="10"/>
  <c r="P186" i="10"/>
  <c r="P182" i="10"/>
  <c r="P93" i="10"/>
  <c r="P163" i="10"/>
  <c r="F253" i="10"/>
  <c r="G253" i="10" s="1"/>
  <c r="R253" i="10" s="1"/>
  <c r="J388" i="10"/>
  <c r="P388" i="10" s="1"/>
  <c r="F439" i="10"/>
  <c r="G439" i="10" s="1"/>
  <c r="R439" i="10" s="1"/>
  <c r="P46" i="10"/>
  <c r="P12" i="10"/>
  <c r="P258" i="10"/>
  <c r="F408" i="10"/>
  <c r="G408" i="10" s="1"/>
  <c r="R408" i="10" s="1"/>
  <c r="P166" i="10"/>
  <c r="P55" i="10"/>
  <c r="J151" i="10"/>
  <c r="P151" i="10" s="1"/>
  <c r="P427" i="10"/>
  <c r="P229" i="10"/>
  <c r="P443" i="10"/>
  <c r="P423" i="10"/>
  <c r="P173" i="10"/>
  <c r="P294" i="10"/>
  <c r="P33" i="10"/>
  <c r="P117" i="10"/>
  <c r="P308" i="10"/>
  <c r="P271" i="10"/>
  <c r="P331" i="10"/>
  <c r="J130" i="10"/>
  <c r="P130" i="10" s="1"/>
  <c r="F113" i="10"/>
  <c r="G113" i="10" s="1"/>
  <c r="R113" i="10" s="1"/>
  <c r="P274" i="10"/>
  <c r="P11" i="10"/>
  <c r="J214" i="10"/>
  <c r="P214" i="10" s="1"/>
  <c r="P40" i="10"/>
  <c r="P169" i="10"/>
  <c r="P95" i="10"/>
  <c r="P374" i="10"/>
  <c r="J227" i="10"/>
  <c r="P227" i="10" s="1"/>
  <c r="J215" i="10"/>
  <c r="P215" i="10" s="1"/>
  <c r="P420" i="10"/>
  <c r="P34" i="10"/>
  <c r="F29" i="10"/>
  <c r="G29" i="10" s="1"/>
  <c r="R29" i="10" s="1"/>
  <c r="P170" i="10"/>
  <c r="F173" i="10"/>
  <c r="G173" i="10" s="1"/>
  <c r="R173" i="10" s="1"/>
  <c r="P135" i="10"/>
  <c r="P299" i="10"/>
  <c r="P235" i="10"/>
  <c r="F153" i="10"/>
  <c r="G153" i="10" s="1"/>
  <c r="R153" i="10" s="1"/>
  <c r="F76" i="10"/>
  <c r="G76" i="10" s="1"/>
  <c r="R76" i="10" s="1"/>
  <c r="J38" i="10"/>
  <c r="P38" i="10" s="1"/>
  <c r="F32" i="10"/>
  <c r="G32" i="10" s="1"/>
  <c r="R32" i="10" s="1"/>
  <c r="J79" i="10"/>
  <c r="P79" i="10" s="1"/>
  <c r="F108" i="10"/>
  <c r="G108" i="10" s="1"/>
  <c r="R108" i="10" s="1"/>
  <c r="F16" i="10"/>
  <c r="G16" i="10" s="1"/>
  <c r="R16" i="10" s="1"/>
  <c r="F41" i="10"/>
  <c r="G41" i="10" s="1"/>
  <c r="R41" i="10" s="1"/>
  <c r="M5" i="10"/>
  <c r="N5" i="10" s="1"/>
  <c r="P133" i="10"/>
  <c r="P211" i="10"/>
  <c r="P359" i="10"/>
  <c r="P2" i="10"/>
  <c r="P303" i="10"/>
  <c r="P56" i="10"/>
  <c r="P327" i="10"/>
  <c r="P23" i="10"/>
  <c r="P118" i="10"/>
  <c r="P435" i="10"/>
  <c r="F107" i="10"/>
  <c r="G107" i="10" s="1"/>
  <c r="R107" i="10" s="1"/>
  <c r="F81" i="10"/>
  <c r="G81" i="10" s="1"/>
  <c r="R81" i="10" s="1"/>
  <c r="P127" i="10"/>
  <c r="P68" i="10"/>
  <c r="M68" i="10"/>
  <c r="N68" i="10" s="1"/>
  <c r="F69" i="10"/>
  <c r="G69" i="10" s="1"/>
  <c r="R69" i="10" s="1"/>
  <c r="P228" i="10"/>
  <c r="P4" i="10"/>
  <c r="I257" i="11"/>
  <c r="H257" i="11"/>
  <c r="F206" i="10"/>
  <c r="G206" i="10" s="1"/>
  <c r="R206" i="10" s="1"/>
  <c r="J206" i="10"/>
  <c r="P206" i="10" s="1"/>
  <c r="F165" i="10"/>
  <c r="G165" i="10" s="1"/>
  <c r="R165" i="10" s="1"/>
  <c r="J165" i="10"/>
  <c r="P165" i="10" s="1"/>
  <c r="F413" i="10"/>
  <c r="G413" i="10" s="1"/>
  <c r="J413" i="10"/>
  <c r="P413" i="10" s="1"/>
  <c r="J185" i="10"/>
  <c r="P185" i="10" s="1"/>
  <c r="F185" i="10"/>
  <c r="G185" i="10" s="1"/>
  <c r="R185" i="10" s="1"/>
  <c r="F217" i="10"/>
  <c r="G217" i="10" s="1"/>
  <c r="R217" i="10" s="1"/>
  <c r="J217" i="10"/>
  <c r="P217" i="10" s="1"/>
  <c r="F314" i="10"/>
  <c r="G314" i="10" s="1"/>
  <c r="R314" i="10" s="1"/>
  <c r="J314" i="10"/>
  <c r="P314" i="10" s="1"/>
  <c r="F158" i="10"/>
  <c r="G158" i="10" s="1"/>
  <c r="R158" i="10" s="1"/>
  <c r="J158" i="10"/>
  <c r="P158" i="10" s="1"/>
  <c r="F332" i="10"/>
  <c r="G332" i="10" s="1"/>
  <c r="R332" i="10" s="1"/>
  <c r="J332" i="10"/>
  <c r="P332" i="10" s="1"/>
  <c r="F225" i="10"/>
  <c r="G225" i="10" s="1"/>
  <c r="R225" i="10" s="1"/>
  <c r="J225" i="10"/>
  <c r="P225" i="10" s="1"/>
  <c r="I217" i="11"/>
  <c r="H217" i="11"/>
  <c r="P403" i="10"/>
  <c r="P115" i="10"/>
  <c r="P336" i="10"/>
  <c r="F421" i="10"/>
  <c r="G421" i="10" s="1"/>
  <c r="R421" i="10" s="1"/>
  <c r="F236" i="10"/>
  <c r="G236" i="10" s="1"/>
  <c r="R236" i="10" s="1"/>
  <c r="P142" i="10"/>
  <c r="P447" i="10"/>
  <c r="F182" i="10"/>
  <c r="G182" i="10" s="1"/>
  <c r="R182" i="10" s="1"/>
  <c r="P240" i="10"/>
  <c r="J161" i="10"/>
  <c r="P161" i="10" s="1"/>
  <c r="J399" i="10"/>
  <c r="P399" i="10" s="1"/>
  <c r="P83" i="10"/>
  <c r="J360" i="10"/>
  <c r="P360" i="10" s="1"/>
  <c r="F275" i="10"/>
  <c r="G275" i="10" s="1"/>
  <c r="R275" i="10" s="1"/>
  <c r="P119" i="10"/>
  <c r="F94" i="10"/>
  <c r="G94" i="10" s="1"/>
  <c r="R94" i="10" s="1"/>
  <c r="P54" i="10"/>
  <c r="P48" i="10"/>
  <c r="P30" i="10"/>
  <c r="P179" i="10"/>
  <c r="P35" i="10"/>
  <c r="P401" i="10"/>
  <c r="P352" i="10"/>
  <c r="P213" i="10"/>
  <c r="P113" i="10"/>
  <c r="P396" i="10"/>
  <c r="P70" i="10"/>
  <c r="F400" i="10"/>
  <c r="G400" i="10" s="1"/>
  <c r="R400" i="10" s="1"/>
  <c r="J351" i="10"/>
  <c r="P351" i="10" s="1"/>
  <c r="J6" i="10"/>
  <c r="P6" i="10" s="1"/>
  <c r="J315" i="10"/>
  <c r="P315" i="10" s="1"/>
  <c r="J248" i="10"/>
  <c r="P248" i="10" s="1"/>
  <c r="M288" i="10"/>
  <c r="N288" i="10" s="1"/>
  <c r="F220" i="10"/>
  <c r="G220" i="10" s="1"/>
  <c r="R220" i="10" s="1"/>
  <c r="F410" i="10"/>
  <c r="G410" i="10" s="1"/>
  <c r="R410" i="10" s="1"/>
  <c r="F260" i="10"/>
  <c r="G260" i="10" s="1"/>
  <c r="R260" i="10" s="1"/>
  <c r="P378" i="10"/>
  <c r="P114" i="10"/>
  <c r="J52" i="10"/>
  <c r="P52" i="10" s="1"/>
  <c r="J288" i="10"/>
  <c r="P288" i="10" s="1"/>
  <c r="P149" i="10"/>
  <c r="I355" i="11"/>
  <c r="H355" i="11"/>
  <c r="F380" i="10"/>
  <c r="G380" i="10" s="1"/>
  <c r="R380" i="10" s="1"/>
  <c r="J380" i="10"/>
  <c r="P380" i="10" s="1"/>
  <c r="I318" i="11"/>
  <c r="H318" i="11"/>
  <c r="I391" i="11"/>
  <c r="H391" i="11"/>
  <c r="J7" i="10"/>
  <c r="P7" i="10" s="1"/>
  <c r="F7" i="10"/>
  <c r="G7" i="10" s="1"/>
  <c r="R7" i="10" s="1"/>
  <c r="F242" i="10"/>
  <c r="G242" i="10" s="1"/>
  <c r="R242" i="10" s="1"/>
  <c r="J242" i="10"/>
  <c r="P242" i="10" s="1"/>
  <c r="J60" i="10"/>
  <c r="P60" i="10" s="1"/>
  <c r="F60" i="10"/>
  <c r="G60" i="10" s="1"/>
  <c r="R60" i="10" s="1"/>
  <c r="J126" i="10"/>
  <c r="P126" i="10" s="1"/>
  <c r="F126" i="10"/>
  <c r="G126" i="10" s="1"/>
  <c r="R126" i="10" s="1"/>
  <c r="J187" i="10"/>
  <c r="P187" i="10" s="1"/>
  <c r="F187" i="10"/>
  <c r="G187" i="10" s="1"/>
  <c r="R187" i="10" s="1"/>
  <c r="F433" i="10"/>
  <c r="G433" i="10" s="1"/>
  <c r="R433" i="10" s="1"/>
  <c r="J433" i="10"/>
  <c r="P433" i="10" s="1"/>
  <c r="F51" i="10"/>
  <c r="G51" i="10" s="1"/>
  <c r="R51" i="10" s="1"/>
  <c r="J51" i="10"/>
  <c r="P51" i="10" s="1"/>
  <c r="F146" i="10"/>
  <c r="G146" i="10" s="1"/>
  <c r="R146" i="10" s="1"/>
  <c r="J146" i="10"/>
  <c r="P146" i="10" s="1"/>
  <c r="J254" i="10"/>
  <c r="P254" i="10" s="1"/>
  <c r="F254" i="10"/>
  <c r="G254" i="10" s="1"/>
  <c r="R254" i="10" s="1"/>
  <c r="G232" i="10"/>
  <c r="R232" i="10" s="1"/>
  <c r="F183" i="10"/>
  <c r="G183" i="10" s="1"/>
  <c r="R183" i="10" s="1"/>
  <c r="J183" i="10"/>
  <c r="P183" i="10" s="1"/>
  <c r="I322" i="11"/>
  <c r="H322" i="11"/>
  <c r="I421" i="11"/>
  <c r="H421" i="11"/>
  <c r="I321" i="11"/>
  <c r="H321" i="11"/>
  <c r="H384" i="11"/>
  <c r="I296" i="11"/>
  <c r="H296" i="11"/>
  <c r="F379" i="10"/>
  <c r="G379" i="10" s="1"/>
  <c r="R379" i="10" s="1"/>
  <c r="F244" i="10"/>
  <c r="G244" i="10" s="1"/>
  <c r="R244" i="10" s="1"/>
  <c r="I352" i="11"/>
  <c r="H352" i="11"/>
  <c r="I301" i="11"/>
  <c r="H301" i="11"/>
  <c r="R215" i="10"/>
  <c r="M215" i="10"/>
  <c r="N215" i="10" s="1"/>
  <c r="J307" i="10"/>
  <c r="P307" i="10" s="1"/>
  <c r="F307" i="10"/>
  <c r="G307" i="10" s="1"/>
  <c r="R307" i="10" s="1"/>
  <c r="F178" i="10"/>
  <c r="G178" i="10" s="1"/>
  <c r="R178" i="10" s="1"/>
  <c r="J178" i="10"/>
  <c r="P178" i="10" s="1"/>
  <c r="I385" i="11"/>
  <c r="H385" i="11"/>
  <c r="I360" i="11"/>
  <c r="H360" i="11"/>
  <c r="F383" i="10"/>
  <c r="G383" i="10" s="1"/>
  <c r="R383" i="10" s="1"/>
  <c r="I319" i="11"/>
  <c r="H319" i="11"/>
  <c r="F342" i="10"/>
  <c r="G342" i="10" s="1"/>
  <c r="R342" i="10" s="1"/>
  <c r="I437" i="11"/>
  <c r="H437" i="11"/>
  <c r="I408" i="11"/>
  <c r="H408" i="11"/>
  <c r="R151" i="10"/>
  <c r="M151" i="10"/>
  <c r="N151" i="10" s="1"/>
  <c r="J121" i="10"/>
  <c r="P121" i="10" s="1"/>
  <c r="F121" i="10"/>
  <c r="G121" i="10" s="1"/>
  <c r="R121" i="10" s="1"/>
  <c r="P194" i="10"/>
  <c r="P400" i="10"/>
  <c r="J405" i="10"/>
  <c r="P405" i="10" s="1"/>
  <c r="F405" i="10"/>
  <c r="G405" i="10" s="1"/>
  <c r="R405" i="10" s="1"/>
  <c r="F376" i="10"/>
  <c r="J376" i="10"/>
  <c r="P376" i="10" s="1"/>
  <c r="I291" i="11"/>
  <c r="H291" i="11"/>
  <c r="I303" i="11"/>
  <c r="H303" i="11"/>
  <c r="H441" i="11"/>
  <c r="I389" i="11"/>
  <c r="H389" i="11"/>
  <c r="I395" i="11"/>
  <c r="H395" i="11"/>
  <c r="H258" i="11"/>
  <c r="I258" i="11"/>
  <c r="I383" i="11"/>
  <c r="H383" i="11"/>
  <c r="I295" i="11"/>
  <c r="H295" i="11"/>
  <c r="I294" i="11"/>
  <c r="H294" i="11"/>
  <c r="I365" i="11"/>
  <c r="H365" i="11"/>
  <c r="F424" i="10"/>
  <c r="G424" i="10" s="1"/>
  <c r="R424" i="10" s="1"/>
  <c r="R248" i="10"/>
  <c r="M248" i="10"/>
  <c r="N248" i="10" s="1"/>
  <c r="P425" i="10"/>
  <c r="P31" i="10"/>
  <c r="P316" i="10"/>
  <c r="H370" i="11"/>
  <c r="P432" i="10"/>
  <c r="H316" i="11"/>
  <c r="H428" i="11"/>
  <c r="H288" i="11"/>
  <c r="H358" i="11"/>
  <c r="P296" i="10"/>
  <c r="H263" i="11"/>
  <c r="M348" i="10"/>
  <c r="N348" i="10" s="1"/>
  <c r="P129" i="10"/>
  <c r="P137" i="10"/>
  <c r="P202" i="10"/>
  <c r="P318" i="10"/>
  <c r="P246" i="10"/>
  <c r="M195" i="10"/>
  <c r="N195" i="10" s="1"/>
  <c r="P295" i="10"/>
  <c r="M445" i="10"/>
  <c r="N445" i="10" s="1"/>
  <c r="P239" i="10"/>
  <c r="P250" i="10"/>
  <c r="P90" i="10"/>
  <c r="P440" i="10"/>
  <c r="P150" i="10"/>
  <c r="I80" i="11"/>
  <c r="H80" i="11"/>
  <c r="J80" i="11" s="1"/>
  <c r="I73" i="11"/>
  <c r="H73" i="11"/>
  <c r="J73" i="11" s="1"/>
  <c r="I81" i="11"/>
  <c r="H81" i="11"/>
  <c r="J81" i="11" s="1"/>
  <c r="I93" i="11"/>
  <c r="H93" i="11"/>
  <c r="J93" i="11" s="1"/>
  <c r="I113" i="11"/>
  <c r="H113" i="11"/>
  <c r="I47" i="11"/>
  <c r="H47" i="11"/>
  <c r="J47" i="11" s="1"/>
  <c r="I54" i="11"/>
  <c r="H54" i="11"/>
  <c r="J54" i="11" s="1"/>
  <c r="I69" i="11"/>
  <c r="H69" i="11"/>
  <c r="J69" i="11" s="1"/>
  <c r="M52" i="10"/>
  <c r="N52" i="10" s="1"/>
  <c r="G129" i="10"/>
  <c r="R129" i="10" s="1"/>
  <c r="H98" i="11"/>
  <c r="J98" i="11" s="1"/>
  <c r="H82" i="11"/>
  <c r="J82" i="11" s="1"/>
  <c r="H45" i="11"/>
  <c r="J45" i="11" s="1"/>
  <c r="H58" i="11"/>
  <c r="J58" i="11" s="1"/>
  <c r="M131" i="10"/>
  <c r="N131" i="10" s="1"/>
  <c r="H55" i="11"/>
  <c r="J55" i="11" s="1"/>
  <c r="M103" i="10"/>
  <c r="N103" i="10" s="1"/>
  <c r="G42" i="10"/>
  <c r="R42" i="10" s="1"/>
  <c r="H38" i="11"/>
  <c r="J38" i="11" s="1"/>
  <c r="H18" i="11"/>
  <c r="J18" i="11" s="1"/>
  <c r="H108" i="11"/>
  <c r="H43" i="11"/>
  <c r="J43" i="11" s="1"/>
  <c r="M71" i="10"/>
  <c r="N71" i="10" s="1"/>
  <c r="I163" i="11"/>
  <c r="H163" i="11"/>
  <c r="H249" i="11"/>
  <c r="I249" i="11"/>
  <c r="H387" i="11"/>
  <c r="I387" i="11"/>
  <c r="I400" i="11"/>
  <c r="H400" i="11"/>
  <c r="I313" i="11"/>
  <c r="H313" i="11"/>
  <c r="I438" i="11"/>
  <c r="H438" i="11"/>
  <c r="AA13" i="10"/>
  <c r="AB13" i="10" s="1"/>
  <c r="I431" i="11"/>
  <c r="H431" i="11"/>
  <c r="I367" i="11"/>
  <c r="H367" i="11"/>
  <c r="H335" i="11"/>
  <c r="I335" i="11"/>
  <c r="I325" i="11"/>
  <c r="H325" i="11"/>
  <c r="I6" i="11"/>
  <c r="H6" i="11"/>
  <c r="J6" i="11" s="1"/>
  <c r="I3" i="11"/>
  <c r="H3" i="11"/>
  <c r="J3" i="11" s="1"/>
  <c r="I236" i="11"/>
  <c r="H236" i="11"/>
  <c r="I29" i="11"/>
  <c r="H29" i="11"/>
  <c r="J29" i="11" s="1"/>
  <c r="I331" i="11"/>
  <c r="H331" i="11"/>
  <c r="I299" i="11"/>
  <c r="H299" i="11"/>
  <c r="I235" i="11"/>
  <c r="H235" i="11"/>
  <c r="I307" i="11"/>
  <c r="H307" i="11"/>
  <c r="H147" i="11"/>
  <c r="I147" i="11"/>
  <c r="I115" i="11"/>
  <c r="H115" i="11"/>
  <c r="I97" i="11"/>
  <c r="H97" i="11"/>
  <c r="J97" i="11" s="1"/>
  <c r="I233" i="11"/>
  <c r="H233" i="11"/>
  <c r="AA11" i="10"/>
  <c r="H223" i="11"/>
  <c r="I223" i="11"/>
  <c r="I191" i="11"/>
  <c r="H191" i="11"/>
  <c r="H128" i="11"/>
  <c r="I128" i="11"/>
  <c r="I256" i="11"/>
  <c r="H256" i="11"/>
  <c r="H138" i="11"/>
  <c r="I138" i="11"/>
  <c r="H266" i="11"/>
  <c r="I266" i="11"/>
  <c r="AB5" i="10"/>
  <c r="AE5" i="10" s="1"/>
  <c r="I19" i="11"/>
  <c r="H19" i="11"/>
  <c r="J19" i="11" s="1"/>
  <c r="H334" i="11"/>
  <c r="I334" i="11"/>
  <c r="I77" i="11"/>
  <c r="H77" i="11"/>
  <c r="J77" i="11" s="1"/>
  <c r="H123" i="11"/>
  <c r="I123" i="11"/>
  <c r="H241" i="11"/>
  <c r="I241" i="11"/>
  <c r="I209" i="11"/>
  <c r="H209" i="11"/>
  <c r="I439" i="11"/>
  <c r="H439" i="11"/>
  <c r="I375" i="11"/>
  <c r="H375" i="11"/>
  <c r="I234" i="11"/>
  <c r="H234" i="11"/>
  <c r="I362" i="11"/>
  <c r="H362" i="11"/>
  <c r="I248" i="11"/>
  <c r="H248" i="11"/>
  <c r="I376" i="11"/>
  <c r="H376" i="11"/>
  <c r="I103" i="11"/>
  <c r="H103" i="11"/>
  <c r="I423" i="11"/>
  <c r="H423" i="11"/>
  <c r="I68" i="11"/>
  <c r="H68" i="11"/>
  <c r="J68" i="11" s="1"/>
  <c r="I298" i="11"/>
  <c r="H298" i="11"/>
  <c r="H173" i="11"/>
  <c r="I173" i="11"/>
  <c r="I94" i="11"/>
  <c r="H94" i="11"/>
  <c r="J94" i="11" s="1"/>
  <c r="I184" i="11"/>
  <c r="H184" i="11"/>
  <c r="I412" i="11"/>
  <c r="H412" i="11"/>
  <c r="H222" i="11"/>
  <c r="I222" i="11"/>
  <c r="I8" i="11"/>
  <c r="H8" i="11"/>
  <c r="J8" i="11" s="1"/>
  <c r="H274" i="11"/>
  <c r="I274" i="11"/>
  <c r="H21" i="11"/>
  <c r="J21" i="11" s="1"/>
  <c r="I21" i="11"/>
  <c r="H24" i="11"/>
  <c r="J24" i="11" s="1"/>
  <c r="I24" i="11"/>
  <c r="H244" i="11"/>
  <c r="I244" i="11"/>
  <c r="I409" i="11"/>
  <c r="H409" i="11"/>
  <c r="I377" i="11"/>
  <c r="H377" i="11"/>
  <c r="I252" i="11"/>
  <c r="H252" i="11"/>
  <c r="I380" i="11"/>
  <c r="H380" i="11"/>
  <c r="AA14" i="10"/>
  <c r="AB14" i="10" s="1"/>
  <c r="H262" i="11"/>
  <c r="I262" i="11"/>
  <c r="H165" i="11"/>
  <c r="I165" i="11"/>
  <c r="I102" i="11"/>
  <c r="H102" i="11"/>
  <c r="I67" i="11"/>
  <c r="H67" i="11"/>
  <c r="J67" i="11" s="1"/>
  <c r="I364" i="11"/>
  <c r="H364" i="11"/>
  <c r="I398" i="11"/>
  <c r="H398" i="11"/>
  <c r="I57" i="11"/>
  <c r="H57" i="11"/>
  <c r="J57" i="11" s="1"/>
  <c r="H225" i="11"/>
  <c r="I225" i="11"/>
  <c r="I193" i="11"/>
  <c r="H193" i="11"/>
  <c r="H232" i="11"/>
  <c r="I232" i="11"/>
  <c r="I435" i="11"/>
  <c r="H435" i="11"/>
  <c r="I371" i="11"/>
  <c r="H371" i="11"/>
  <c r="I72" i="11"/>
  <c r="H72" i="11"/>
  <c r="J72" i="11" s="1"/>
  <c r="I65" i="11"/>
  <c r="H65" i="11"/>
  <c r="J65" i="11" s="1"/>
  <c r="H136" i="11"/>
  <c r="I136" i="11"/>
  <c r="I264" i="11"/>
  <c r="H264" i="11"/>
  <c r="AA12" i="10"/>
  <c r="AB12" i="10" s="1"/>
  <c r="I386" i="11"/>
  <c r="H386" i="11"/>
  <c r="I63" i="11"/>
  <c r="H63" i="11"/>
  <c r="J63" i="11" s="1"/>
  <c r="I255" i="11"/>
  <c r="H255" i="11"/>
  <c r="I12" i="11"/>
  <c r="H12" i="11"/>
  <c r="J12" i="11" s="1"/>
  <c r="I309" i="11"/>
  <c r="H309" i="11"/>
  <c r="H149" i="11"/>
  <c r="I149" i="11"/>
  <c r="I117" i="11"/>
  <c r="H117" i="11"/>
  <c r="I86" i="11"/>
  <c r="H86" i="11"/>
  <c r="J86" i="11" s="1"/>
  <c r="H178" i="11"/>
  <c r="I178" i="11"/>
  <c r="I306" i="11"/>
  <c r="H306" i="11"/>
  <c r="I83" i="11"/>
  <c r="H83" i="11"/>
  <c r="J83" i="11" s="1"/>
  <c r="I206" i="11"/>
  <c r="H206" i="11"/>
  <c r="I443" i="11"/>
  <c r="H443" i="11"/>
  <c r="H283" i="11"/>
  <c r="I283" i="11"/>
  <c r="I48" i="11"/>
  <c r="H48" i="11"/>
  <c r="J48" i="11" s="1"/>
  <c r="H9" i="11"/>
  <c r="J9" i="11" s="1"/>
  <c r="I9" i="11"/>
  <c r="I105" i="11"/>
  <c r="H105" i="11"/>
  <c r="I433" i="11"/>
  <c r="H433" i="11"/>
  <c r="H247" i="11"/>
  <c r="I247" i="11"/>
  <c r="I215" i="11"/>
  <c r="H215" i="11"/>
  <c r="I183" i="11"/>
  <c r="H183" i="11"/>
  <c r="I20" i="11"/>
  <c r="H20" i="11"/>
  <c r="J20" i="11" s="1"/>
  <c r="I416" i="11"/>
  <c r="H416" i="11"/>
  <c r="I317" i="11"/>
  <c r="H317" i="11"/>
  <c r="H157" i="11"/>
  <c r="I157" i="11"/>
  <c r="H158" i="11"/>
  <c r="I158" i="11"/>
  <c r="I286" i="11"/>
  <c r="H286" i="11"/>
  <c r="I37" i="11"/>
  <c r="H37" i="11"/>
  <c r="J37" i="11" s="1"/>
  <c r="I359" i="11"/>
  <c r="H359" i="11"/>
  <c r="I327" i="11"/>
  <c r="H327" i="11"/>
  <c r="H231" i="11"/>
  <c r="I231" i="11"/>
  <c r="I199" i="11"/>
  <c r="H199" i="11"/>
  <c r="I237" i="11"/>
  <c r="H237" i="11"/>
  <c r="H23" i="11"/>
  <c r="J23" i="11" s="1"/>
  <c r="I23" i="11"/>
  <c r="AA21" i="10"/>
  <c r="H168" i="11"/>
  <c r="I168" i="11"/>
  <c r="H174" i="11"/>
  <c r="I174" i="11"/>
  <c r="I85" i="11"/>
  <c r="H85" i="11"/>
  <c r="J85" i="11" s="1"/>
  <c r="H153" i="11"/>
  <c r="I153" i="11"/>
  <c r="I66" i="11"/>
  <c r="H66" i="11"/>
  <c r="J66" i="11" s="1"/>
  <c r="I328" i="11"/>
  <c r="H328" i="11"/>
  <c r="I186" i="11"/>
  <c r="H186" i="11"/>
  <c r="I314" i="11"/>
  <c r="H314" i="11"/>
  <c r="I310" i="11"/>
  <c r="H310" i="11"/>
  <c r="AA18" i="10"/>
  <c r="H239" i="11"/>
  <c r="I239" i="11"/>
  <c r="I92" i="11"/>
  <c r="H92" i="11"/>
  <c r="J92" i="11" s="1"/>
  <c r="I448" i="11"/>
  <c r="H448" i="11"/>
  <c r="I229" i="11"/>
  <c r="H229" i="11"/>
  <c r="I70" i="11"/>
  <c r="H70" i="11"/>
  <c r="J70" i="11" s="1"/>
  <c r="H164" i="11"/>
  <c r="I164" i="11"/>
  <c r="I292" i="11"/>
  <c r="H292" i="11"/>
  <c r="I427" i="11"/>
  <c r="H427" i="11"/>
  <c r="H139" i="11"/>
  <c r="I139" i="11"/>
  <c r="I107" i="11"/>
  <c r="H107" i="11"/>
  <c r="H176" i="11"/>
  <c r="I176" i="11"/>
  <c r="I304" i="11"/>
  <c r="H304" i="11"/>
  <c r="I353" i="11"/>
  <c r="H353" i="11"/>
  <c r="I289" i="11"/>
  <c r="H289" i="11"/>
  <c r="I10" i="11"/>
  <c r="H10" i="11"/>
  <c r="J10" i="11" s="1"/>
  <c r="H243" i="11"/>
  <c r="I243" i="11"/>
  <c r="I211" i="11"/>
  <c r="H211" i="11"/>
  <c r="I425" i="11"/>
  <c r="H425" i="11"/>
  <c r="H265" i="11"/>
  <c r="I265" i="11"/>
  <c r="I50" i="11"/>
  <c r="H50" i="11"/>
  <c r="J50" i="11" s="1"/>
  <c r="H250" i="11"/>
  <c r="I250" i="11"/>
  <c r="I246" i="11"/>
  <c r="H246" i="11"/>
  <c r="I374" i="11"/>
  <c r="H374" i="11"/>
  <c r="I415" i="11"/>
  <c r="H415" i="11"/>
  <c r="H127" i="11"/>
  <c r="I127" i="11"/>
  <c r="I76" i="11"/>
  <c r="H76" i="11"/>
  <c r="J76" i="11" s="1"/>
  <c r="I394" i="11"/>
  <c r="H394" i="11"/>
  <c r="I405" i="11"/>
  <c r="H405" i="11"/>
  <c r="I373" i="11"/>
  <c r="H373" i="11"/>
  <c r="AA7" i="10"/>
  <c r="AB7" i="10" s="1"/>
  <c r="I13" i="11"/>
  <c r="H13" i="11"/>
  <c r="J13" i="11" s="1"/>
  <c r="H347" i="11"/>
  <c r="I347" i="11"/>
  <c r="H219" i="11"/>
  <c r="I219" i="11"/>
  <c r="H240" i="11"/>
  <c r="I240" i="11"/>
  <c r="I305" i="11"/>
  <c r="H305" i="11"/>
  <c r="H145" i="11"/>
  <c r="I145" i="11"/>
  <c r="I26" i="11"/>
  <c r="H26" i="11"/>
  <c r="J26" i="11" s="1"/>
  <c r="AB8" i="10"/>
  <c r="AE8" i="10" s="1"/>
  <c r="H151" i="11"/>
  <c r="I151" i="11"/>
  <c r="H230" i="11"/>
  <c r="I230" i="11"/>
  <c r="I445" i="11"/>
  <c r="H445" i="11"/>
  <c r="I381" i="11"/>
  <c r="H381" i="11"/>
  <c r="I221" i="11"/>
  <c r="H221" i="11"/>
  <c r="I226" i="11"/>
  <c r="H226" i="11"/>
  <c r="I354" i="11"/>
  <c r="H354" i="11"/>
  <c r="I342" i="11"/>
  <c r="H342" i="11"/>
  <c r="I396" i="11"/>
  <c r="H396" i="11"/>
  <c r="H238" i="11"/>
  <c r="I238" i="11"/>
  <c r="I4" i="11"/>
  <c r="H4" i="11"/>
  <c r="J4" i="11" s="1"/>
  <c r="H224" i="11"/>
  <c r="I224" i="11"/>
  <c r="I426" i="11"/>
  <c r="H426" i="11"/>
  <c r="I397" i="11"/>
  <c r="H397" i="11"/>
  <c r="H162" i="11"/>
  <c r="I162" i="11"/>
  <c r="I218" i="11"/>
  <c r="H218" i="11"/>
  <c r="AA15" i="10"/>
  <c r="AA19" i="10"/>
  <c r="AB19" i="10" s="1"/>
  <c r="I388" i="11"/>
  <c r="H388" i="11"/>
  <c r="H323" i="11"/>
  <c r="I323" i="11"/>
  <c r="H227" i="11"/>
  <c r="I227" i="11"/>
  <c r="I56" i="11"/>
  <c r="H56" i="11"/>
  <c r="J56" i="11" s="1"/>
  <c r="I49" i="11"/>
  <c r="H49" i="11"/>
  <c r="J49" i="11" s="1"/>
  <c r="I200" i="11"/>
  <c r="H200" i="11"/>
  <c r="I15" i="11"/>
  <c r="H15" i="11"/>
  <c r="J15" i="11" s="1"/>
  <c r="H126" i="11"/>
  <c r="I126" i="11"/>
  <c r="I254" i="11"/>
  <c r="H254" i="11"/>
  <c r="I382" i="11"/>
  <c r="H382" i="11"/>
  <c r="AA2" i="10"/>
  <c r="AB2" i="10" s="1"/>
  <c r="AA16" i="10"/>
  <c r="H175" i="11"/>
  <c r="I175" i="11"/>
  <c r="H143" i="11"/>
  <c r="I143" i="11"/>
  <c r="I111" i="11"/>
  <c r="H111" i="11"/>
  <c r="H28" i="11"/>
  <c r="J28" i="11" s="1"/>
  <c r="I28" i="11"/>
  <c r="I114" i="11"/>
  <c r="H114" i="11"/>
  <c r="H242" i="11"/>
  <c r="I242" i="11"/>
  <c r="I61" i="11"/>
  <c r="H61" i="11"/>
  <c r="J61" i="11" s="1"/>
  <c r="I32" i="11"/>
  <c r="H32" i="11"/>
  <c r="J32" i="11" s="1"/>
  <c r="I96" i="11"/>
  <c r="H96" i="11"/>
  <c r="J96" i="11" s="1"/>
  <c r="I25" i="11"/>
  <c r="H25" i="11"/>
  <c r="J25" i="11" s="1"/>
  <c r="I404" i="11"/>
  <c r="H404" i="11"/>
  <c r="H129" i="11"/>
  <c r="I129" i="11"/>
  <c r="I74" i="11"/>
  <c r="H74" i="11"/>
  <c r="J74" i="11" s="1"/>
  <c r="H180" i="11"/>
  <c r="I180" i="11"/>
  <c r="I308" i="11"/>
  <c r="H308" i="11"/>
  <c r="I329" i="11"/>
  <c r="H329" i="11"/>
  <c r="H169" i="11"/>
  <c r="I169" i="11"/>
  <c r="I31" i="11"/>
  <c r="H31" i="11"/>
  <c r="J31" i="11" s="1"/>
  <c r="H188" i="11"/>
  <c r="I188" i="11"/>
  <c r="I444" i="11"/>
  <c r="H444" i="11"/>
  <c r="I351" i="11"/>
  <c r="H351" i="11"/>
  <c r="I287" i="11"/>
  <c r="H287" i="11"/>
  <c r="H245" i="11"/>
  <c r="I245" i="11"/>
  <c r="I213" i="11"/>
  <c r="H213" i="11"/>
  <c r="I22" i="11"/>
  <c r="H22" i="11"/>
  <c r="J22" i="11" s="1"/>
  <c r="I434" i="11"/>
  <c r="H434" i="11"/>
  <c r="I228" i="11"/>
  <c r="H228" i="11"/>
  <c r="I356" i="11"/>
  <c r="H356" i="11"/>
  <c r="I251" i="11"/>
  <c r="H251" i="11"/>
  <c r="I187" i="11"/>
  <c r="H187" i="11"/>
  <c r="H16" i="11"/>
  <c r="J16" i="11" s="1"/>
  <c r="I16" i="11"/>
  <c r="I112" i="11"/>
  <c r="H112" i="11"/>
  <c r="I41" i="11"/>
  <c r="H41" i="11"/>
  <c r="J41" i="11" s="1"/>
  <c r="I401" i="11"/>
  <c r="H401" i="11"/>
  <c r="I369" i="11"/>
  <c r="H369" i="11"/>
  <c r="I424" i="11"/>
  <c r="H424" i="11"/>
  <c r="I311" i="11"/>
  <c r="H311" i="11"/>
  <c r="I52" i="11"/>
  <c r="H52" i="11"/>
  <c r="J52" i="11" s="1"/>
  <c r="H253" i="11"/>
  <c r="I253" i="11"/>
  <c r="I46" i="11"/>
  <c r="H46" i="11"/>
  <c r="J46" i="11" s="1"/>
  <c r="I39" i="11"/>
  <c r="H39" i="11"/>
  <c r="J39" i="11" s="1"/>
  <c r="I220" i="11"/>
  <c r="H220" i="11"/>
  <c r="I348" i="11"/>
  <c r="H348" i="11"/>
  <c r="I410" i="11"/>
  <c r="H410" i="11"/>
  <c r="I214" i="11"/>
  <c r="H214" i="11"/>
  <c r="I101" i="11"/>
  <c r="H101" i="11"/>
  <c r="J101" i="11" s="1"/>
  <c r="I324" i="11"/>
  <c r="H324" i="11"/>
  <c r="H11" i="11"/>
  <c r="J11" i="11" s="1"/>
  <c r="I11" i="11"/>
  <c r="AB6" i="10"/>
  <c r="AE6" i="10" s="1"/>
  <c r="H135" i="11"/>
  <c r="I135" i="11"/>
  <c r="I422" i="11"/>
  <c r="H422" i="11"/>
  <c r="I333" i="11"/>
  <c r="H333" i="11"/>
  <c r="I269" i="11"/>
  <c r="H269" i="11"/>
  <c r="H30" i="11"/>
  <c r="J30" i="11" s="1"/>
  <c r="I30" i="11"/>
  <c r="I312" i="11"/>
  <c r="H312" i="11"/>
  <c r="I290" i="11"/>
  <c r="H290" i="11"/>
  <c r="I406" i="11"/>
  <c r="H406" i="11"/>
  <c r="AB20" i="10"/>
  <c r="AE20" i="10" s="1"/>
  <c r="H27" i="11"/>
  <c r="J27" i="11" s="1"/>
  <c r="I27" i="11"/>
  <c r="H332" i="11"/>
  <c r="I332" i="11"/>
  <c r="I430" i="11"/>
  <c r="H430" i="11"/>
  <c r="I88" i="11"/>
  <c r="I281" i="11"/>
  <c r="M446" i="10"/>
  <c r="N446" i="10" s="1"/>
  <c r="I195" i="11"/>
  <c r="AB4" i="10"/>
  <c r="AE4" i="10" s="1"/>
  <c r="H194" i="11"/>
  <c r="I79" i="11"/>
  <c r="I442" i="11"/>
  <c r="H182" i="11"/>
  <c r="J88" i="10"/>
  <c r="P88" i="10" s="1"/>
  <c r="F88" i="10"/>
  <c r="J281" i="10"/>
  <c r="P281" i="10" s="1"/>
  <c r="F281" i="10"/>
  <c r="J200" i="10"/>
  <c r="P200" i="10" s="1"/>
  <c r="F200" i="10"/>
  <c r="I399" i="11"/>
  <c r="I271" i="11"/>
  <c r="H207" i="11"/>
  <c r="G175" i="10"/>
  <c r="R175" i="10" s="1"/>
  <c r="I60" i="11"/>
  <c r="H192" i="11"/>
  <c r="I320" i="11"/>
  <c r="H202" i="11"/>
  <c r="I390" i="11"/>
  <c r="G389" i="10"/>
  <c r="R389" i="10" s="1"/>
  <c r="I357" i="11"/>
  <c r="I293" i="11"/>
  <c r="H197" i="11"/>
  <c r="I133" i="11"/>
  <c r="I216" i="11"/>
  <c r="I344" i="11"/>
  <c r="J124" i="10"/>
  <c r="P124" i="10" s="1"/>
  <c r="F124" i="10"/>
  <c r="J438" i="10"/>
  <c r="P438" i="10" s="1"/>
  <c r="F438" i="10"/>
  <c r="I35" i="11"/>
  <c r="I99" i="11"/>
  <c r="G99" i="10"/>
  <c r="R99" i="10" s="1"/>
  <c r="I142" i="11"/>
  <c r="I420" i="11"/>
  <c r="I363" i="11"/>
  <c r="I171" i="11"/>
  <c r="G139" i="10"/>
  <c r="R139" i="10" s="1"/>
  <c r="I64" i="11"/>
  <c r="I89" i="11"/>
  <c r="G276" i="10"/>
  <c r="R276" i="10" s="1"/>
  <c r="I42" i="11"/>
  <c r="I106" i="11"/>
  <c r="I403" i="11"/>
  <c r="I40" i="11"/>
  <c r="I104" i="11"/>
  <c r="I33" i="11"/>
  <c r="I436" i="11"/>
  <c r="I361" i="11"/>
  <c r="I297" i="11"/>
  <c r="H201" i="11"/>
  <c r="I137" i="11"/>
  <c r="I2" i="11"/>
  <c r="I392" i="11"/>
  <c r="I130" i="11"/>
  <c r="I95" i="11"/>
  <c r="H190" i="11"/>
  <c r="I378" i="11"/>
  <c r="I118" i="11"/>
  <c r="J355" i="10"/>
  <c r="P355" i="10" s="1"/>
  <c r="F355" i="10"/>
  <c r="F329" i="10"/>
  <c r="J329" i="10"/>
  <c r="P329" i="10" s="1"/>
  <c r="J66" i="10"/>
  <c r="P66" i="10" s="1"/>
  <c r="F66" i="10"/>
  <c r="I447" i="11"/>
  <c r="I44" i="11"/>
  <c r="H198" i="11"/>
  <c r="I326" i="11"/>
  <c r="I341" i="11"/>
  <c r="I277" i="11"/>
  <c r="I181" i="11"/>
  <c r="I152" i="11"/>
  <c r="I280" i="11"/>
  <c r="I51" i="11"/>
  <c r="F67" i="10"/>
  <c r="J67" i="10"/>
  <c r="P67" i="10" s="1"/>
  <c r="I172" i="11"/>
  <c r="I300" i="11"/>
  <c r="I379" i="11"/>
  <c r="I315" i="11"/>
  <c r="I155" i="11"/>
  <c r="I368" i="11"/>
  <c r="H212" i="11"/>
  <c r="I340" i="11"/>
  <c r="I337" i="11"/>
  <c r="I273" i="11"/>
  <c r="I177" i="11"/>
  <c r="G104" i="10"/>
  <c r="R104" i="10" s="1"/>
  <c r="G393" i="10"/>
  <c r="R393" i="10" s="1"/>
  <c r="G367" i="10"/>
  <c r="R367" i="10" s="1"/>
  <c r="G38" i="10"/>
  <c r="R38" i="10" s="1"/>
  <c r="G118" i="10"/>
  <c r="R118" i="10" s="1"/>
  <c r="G114" i="10"/>
  <c r="R114" i="10" s="1"/>
  <c r="G58" i="10"/>
  <c r="R58" i="10" s="1"/>
  <c r="I407" i="11"/>
  <c r="I84" i="11"/>
  <c r="I110" i="11"/>
  <c r="I413" i="11"/>
  <c r="I14" i="11"/>
  <c r="I78" i="11"/>
  <c r="I7" i="11"/>
  <c r="I71" i="11"/>
  <c r="I414" i="11"/>
  <c r="J430" i="10"/>
  <c r="P430" i="10" s="1"/>
  <c r="F430" i="10"/>
  <c r="I366" i="11"/>
  <c r="I5" i="11"/>
  <c r="G56" i="10"/>
  <c r="R56" i="10" s="1"/>
  <c r="G308" i="10"/>
  <c r="R308" i="10" s="1"/>
  <c r="G431" i="10"/>
  <c r="R431" i="10" s="1"/>
  <c r="G351" i="10"/>
  <c r="R351" i="10" s="1"/>
  <c r="G384" i="10"/>
  <c r="R384" i="10" s="1"/>
  <c r="G330" i="10"/>
  <c r="R330" i="10" s="1"/>
  <c r="G437" i="10"/>
  <c r="R437" i="10" s="1"/>
  <c r="G261" i="10"/>
  <c r="R261" i="10" s="1"/>
  <c r="G181" i="10"/>
  <c r="R181" i="10" s="1"/>
  <c r="G130" i="10"/>
  <c r="R130" i="10" s="1"/>
  <c r="G79" i="10"/>
  <c r="R79" i="10" s="1"/>
  <c r="G378" i="10"/>
  <c r="R378" i="10" s="1"/>
  <c r="G35" i="10"/>
  <c r="R35" i="10" s="1"/>
  <c r="G411" i="10"/>
  <c r="R411" i="10" s="1"/>
  <c r="G89" i="10"/>
  <c r="R89" i="10" s="1"/>
  <c r="M177" i="10"/>
  <c r="N177" i="10" s="1"/>
  <c r="H210" i="11"/>
  <c r="I75" i="11"/>
  <c r="G435" i="10"/>
  <c r="R435" i="10" s="1"/>
  <c r="G336" i="10"/>
  <c r="R336" i="10" s="1"/>
  <c r="G322" i="10"/>
  <c r="R322" i="10" s="1"/>
  <c r="G318" i="10"/>
  <c r="R318" i="10" s="1"/>
  <c r="G250" i="10"/>
  <c r="R250" i="10" s="1"/>
  <c r="G112" i="10"/>
  <c r="R112" i="10" s="1"/>
  <c r="I36" i="11"/>
  <c r="I100" i="11"/>
  <c r="I166" i="11"/>
  <c r="I429" i="11"/>
  <c r="I109" i="11"/>
  <c r="I62" i="11"/>
  <c r="I440" i="11"/>
  <c r="I418" i="11"/>
  <c r="I87" i="11"/>
  <c r="I346" i="11"/>
  <c r="I150" i="11"/>
  <c r="J140" i="10"/>
  <c r="P140" i="10" s="1"/>
  <c r="F140" i="10"/>
  <c r="I132" i="11"/>
  <c r="H196" i="11"/>
  <c r="G115" i="10"/>
  <c r="R115" i="10" s="1"/>
  <c r="G441" i="10"/>
  <c r="R441" i="10" s="1"/>
  <c r="G44" i="10"/>
  <c r="R44" i="10" s="1"/>
  <c r="G448" i="10"/>
  <c r="R448" i="10" s="1"/>
  <c r="G293" i="10"/>
  <c r="R293" i="10" s="1"/>
  <c r="G47" i="10"/>
  <c r="R47" i="10" s="1"/>
  <c r="G190" i="10"/>
  <c r="R190" i="10" s="1"/>
  <c r="G186" i="10"/>
  <c r="R186" i="10" s="1"/>
  <c r="G356" i="10"/>
  <c r="R356" i="10" s="1"/>
  <c r="I90" i="11"/>
  <c r="J311" i="10"/>
  <c r="P311" i="10" s="1"/>
  <c r="F311" i="10"/>
  <c r="J20" i="10"/>
  <c r="P20" i="10" s="1"/>
  <c r="F20" i="10"/>
  <c r="J110" i="10"/>
  <c r="P110" i="10" s="1"/>
  <c r="F110" i="10"/>
  <c r="I402" i="11"/>
  <c r="I59" i="11"/>
  <c r="I91" i="11"/>
  <c r="F238" i="10"/>
  <c r="J238" i="10"/>
  <c r="P238" i="10" s="1"/>
  <c r="I302" i="11"/>
  <c r="I53" i="11"/>
  <c r="G10" i="10"/>
  <c r="R10" i="10" s="1"/>
  <c r="G406" i="10"/>
  <c r="R406" i="10" s="1"/>
  <c r="G43" i="10"/>
  <c r="R43" i="10" s="1"/>
  <c r="G396" i="10"/>
  <c r="R396" i="10" s="1"/>
  <c r="G26" i="10"/>
  <c r="R26" i="10" s="1"/>
  <c r="G36" i="10"/>
  <c r="R36" i="10" s="1"/>
  <c r="G397" i="10"/>
  <c r="R397" i="10" s="1"/>
  <c r="G125" i="10"/>
  <c r="R125" i="10" s="1"/>
  <c r="G55" i="10"/>
  <c r="R55" i="10" s="1"/>
  <c r="G11" i="10"/>
  <c r="R11" i="10" s="1"/>
  <c r="G359" i="10"/>
  <c r="R359" i="10" s="1"/>
  <c r="G167" i="10"/>
  <c r="R167" i="10" s="1"/>
  <c r="G84" i="10"/>
  <c r="R84" i="10" s="1"/>
  <c r="G290" i="10"/>
  <c r="R290" i="10" s="1"/>
  <c r="G224" i="10"/>
  <c r="R224" i="10" s="1"/>
  <c r="G62" i="10"/>
  <c r="R62" i="10" s="1"/>
  <c r="G162" i="10"/>
  <c r="R162" i="10" s="1"/>
  <c r="G23" i="10"/>
  <c r="R23" i="10" s="1"/>
  <c r="G222" i="10"/>
  <c r="R222" i="10" s="1"/>
  <c r="I419" i="11"/>
  <c r="I17" i="11"/>
  <c r="I116" i="11"/>
  <c r="I372" i="11"/>
  <c r="I345" i="11"/>
  <c r="H185" i="11"/>
  <c r="I121" i="11"/>
  <c r="I34" i="11"/>
  <c r="I131" i="11"/>
  <c r="I144" i="11"/>
  <c r="I272" i="11"/>
  <c r="I124" i="11"/>
  <c r="J144" i="10"/>
  <c r="P144" i="10" s="1"/>
  <c r="F144" i="10"/>
  <c r="J116" i="10"/>
  <c r="P116" i="10" s="1"/>
  <c r="F116" i="10"/>
  <c r="J377" i="10"/>
  <c r="P377" i="10" s="1"/>
  <c r="F377" i="10"/>
  <c r="J249" i="10"/>
  <c r="P249" i="10" s="1"/>
  <c r="F249" i="10"/>
  <c r="G207" i="10"/>
  <c r="R207" i="10" s="1"/>
  <c r="G28" i="10"/>
  <c r="R28" i="10" s="1"/>
  <c r="I330" i="11"/>
  <c r="I134" i="11"/>
  <c r="H261" i="11"/>
  <c r="J442" i="10"/>
  <c r="P442" i="10" s="1"/>
  <c r="F442" i="10"/>
  <c r="I270" i="11"/>
  <c r="I267" i="11"/>
  <c r="H203" i="11"/>
  <c r="G171" i="10"/>
  <c r="R171" i="10" s="1"/>
  <c r="I148" i="11"/>
  <c r="I276" i="11"/>
  <c r="G417" i="10"/>
  <c r="R417" i="10" s="1"/>
  <c r="I161" i="11"/>
  <c r="I339" i="11"/>
  <c r="I275" i="11"/>
  <c r="I179" i="11"/>
  <c r="H208" i="11"/>
  <c r="I336" i="11"/>
  <c r="U6" i="10"/>
  <c r="I122" i="11"/>
  <c r="J323" i="10"/>
  <c r="P323" i="10" s="1"/>
  <c r="F323" i="10"/>
  <c r="F297" i="10"/>
  <c r="J297" i="10"/>
  <c r="P297" i="10" s="1"/>
  <c r="F136" i="10"/>
  <c r="J136" i="10"/>
  <c r="P136" i="10" s="1"/>
  <c r="I159" i="11"/>
  <c r="G227" i="10"/>
  <c r="R227" i="10" s="1"/>
  <c r="M163" i="10"/>
  <c r="N163" i="10" s="1"/>
  <c r="G436" i="10"/>
  <c r="R436" i="10" s="1"/>
  <c r="G201" i="10"/>
  <c r="R201" i="10" s="1"/>
  <c r="G447" i="10"/>
  <c r="R447" i="10" s="1"/>
  <c r="G239" i="10"/>
  <c r="R239" i="10" s="1"/>
  <c r="G159" i="10"/>
  <c r="R159" i="10" s="1"/>
  <c r="G309" i="10"/>
  <c r="R309" i="10" s="1"/>
  <c r="G54" i="10"/>
  <c r="R54" i="10" s="1"/>
  <c r="G31" i="10"/>
  <c r="R31" i="10" s="1"/>
  <c r="G267" i="10"/>
  <c r="R267" i="10" s="1"/>
  <c r="G48" i="10"/>
  <c r="R48" i="10" s="1"/>
  <c r="G73" i="10"/>
  <c r="R73" i="10" s="1"/>
  <c r="G337" i="10"/>
  <c r="R337" i="10" s="1"/>
  <c r="I343" i="11"/>
  <c r="I279" i="11"/>
  <c r="I119" i="11"/>
  <c r="I160" i="11"/>
  <c r="I349" i="11"/>
  <c r="I285" i="11"/>
  <c r="H189" i="11"/>
  <c r="I125" i="11"/>
  <c r="I120" i="11"/>
  <c r="I154" i="11"/>
  <c r="I282" i="11"/>
  <c r="J21" i="10"/>
  <c r="P21" i="10" s="1"/>
  <c r="F21" i="10"/>
  <c r="G33" i="10"/>
  <c r="R33" i="10" s="1"/>
  <c r="G264" i="10"/>
  <c r="R264" i="10" s="1"/>
  <c r="G415" i="10"/>
  <c r="R415" i="10" s="1"/>
  <c r="G70" i="10"/>
  <c r="R70" i="10" s="1"/>
  <c r="M386" i="10"/>
  <c r="N386" i="10" s="1"/>
  <c r="G434" i="10"/>
  <c r="R434" i="10" s="1"/>
  <c r="G93" i="10"/>
  <c r="R93" i="10" s="1"/>
  <c r="G228" i="10"/>
  <c r="R228" i="10" s="1"/>
  <c r="G299" i="10"/>
  <c r="R299" i="10" s="1"/>
  <c r="G9" i="10"/>
  <c r="R9" i="10" s="1"/>
  <c r="G105" i="10"/>
  <c r="R105" i="10" s="1"/>
  <c r="J226" i="10"/>
  <c r="P226" i="10" s="1"/>
  <c r="F226" i="10"/>
  <c r="I338" i="11"/>
  <c r="I140" i="11"/>
  <c r="I268" i="11"/>
  <c r="G34" i="10"/>
  <c r="R34" i="10" s="1"/>
  <c r="G399" i="10"/>
  <c r="R399" i="10" s="1"/>
  <c r="G127" i="10"/>
  <c r="R127" i="10" s="1"/>
  <c r="G202" i="10"/>
  <c r="R202" i="10" s="1"/>
  <c r="G341" i="10"/>
  <c r="R341" i="10" s="1"/>
  <c r="G19" i="10"/>
  <c r="R19" i="10" s="1"/>
  <c r="G395" i="10"/>
  <c r="R395" i="10" s="1"/>
  <c r="G25" i="10"/>
  <c r="R25" i="10" s="1"/>
  <c r="J404" i="10"/>
  <c r="P404" i="10" s="1"/>
  <c r="F404" i="10"/>
  <c r="J74" i="10"/>
  <c r="P74" i="10" s="1"/>
  <c r="F74" i="10"/>
  <c r="I167" i="11"/>
  <c r="I170" i="11"/>
  <c r="H205" i="11"/>
  <c r="I141" i="11"/>
  <c r="I156" i="11"/>
  <c r="I284" i="11"/>
  <c r="I350" i="11"/>
  <c r="I278" i="11"/>
  <c r="J37" i="10"/>
  <c r="P37" i="10" s="1"/>
  <c r="F37" i="10"/>
  <c r="H260" i="11"/>
  <c r="G419" i="10"/>
  <c r="R419" i="10" s="1"/>
  <c r="G335" i="10"/>
  <c r="R335" i="10" s="1"/>
  <c r="G133" i="10"/>
  <c r="R133" i="10" s="1"/>
  <c r="G374" i="10"/>
  <c r="R374" i="10" s="1"/>
  <c r="G300" i="10"/>
  <c r="R300" i="10" s="1"/>
  <c r="G270" i="10"/>
  <c r="R270" i="10" s="1"/>
  <c r="G13" i="10"/>
  <c r="R13" i="10" s="1"/>
  <c r="G315" i="10"/>
  <c r="R315" i="10" s="1"/>
  <c r="G219" i="10"/>
  <c r="R219" i="10" s="1"/>
  <c r="G96" i="10"/>
  <c r="R96" i="10" s="1"/>
  <c r="AB3" i="10"/>
  <c r="AE3" i="10" s="1"/>
  <c r="AA17" i="10"/>
  <c r="J279" i="10"/>
  <c r="P279" i="10" s="1"/>
  <c r="F279" i="10"/>
  <c r="J416" i="10"/>
  <c r="P416" i="10" s="1"/>
  <c r="F416" i="10"/>
  <c r="J78" i="10"/>
  <c r="P78" i="10" s="1"/>
  <c r="F78" i="10"/>
  <c r="J39" i="10"/>
  <c r="P39" i="10" s="1"/>
  <c r="F39" i="10"/>
  <c r="AA9" i="10"/>
  <c r="I146" i="11"/>
  <c r="F338" i="10"/>
  <c r="J338" i="10"/>
  <c r="P338" i="10" s="1"/>
  <c r="J75" i="10"/>
  <c r="P75" i="10" s="1"/>
  <c r="F75" i="10"/>
  <c r="H204" i="11"/>
  <c r="G407" i="10"/>
  <c r="R407" i="10" s="1"/>
  <c r="G327" i="10"/>
  <c r="R327" i="10" s="1"/>
  <c r="G199" i="10"/>
  <c r="R199" i="10" s="1"/>
  <c r="G135" i="10"/>
  <c r="R135" i="10" s="1"/>
  <c r="G160" i="10"/>
  <c r="R160" i="10" s="1"/>
  <c r="G166" i="10"/>
  <c r="R166" i="10" s="1"/>
  <c r="G285" i="10"/>
  <c r="R285" i="10" s="1"/>
  <c r="G141" i="10"/>
  <c r="R141" i="10" s="1"/>
  <c r="G30" i="10"/>
  <c r="R30" i="10" s="1"/>
  <c r="G231" i="10"/>
  <c r="R231" i="10" s="1"/>
  <c r="G381" i="10"/>
  <c r="R381" i="10" s="1"/>
  <c r="G205" i="10"/>
  <c r="R205" i="10" s="1"/>
  <c r="G156" i="10"/>
  <c r="R156" i="10" s="1"/>
  <c r="G150" i="10"/>
  <c r="R150" i="10" s="1"/>
  <c r="G4" i="10"/>
  <c r="R4" i="10" s="1"/>
  <c r="G352" i="10"/>
  <c r="R352" i="10" s="1"/>
  <c r="G269" i="10"/>
  <c r="R269" i="10" s="1"/>
  <c r="J345" i="10"/>
  <c r="P345" i="10" s="1"/>
  <c r="F345" i="10"/>
  <c r="G111" i="10"/>
  <c r="R111" i="10" s="1"/>
  <c r="G364" i="10"/>
  <c r="R364" i="10" s="1"/>
  <c r="G203" i="10"/>
  <c r="R203" i="10" s="1"/>
  <c r="G304" i="10"/>
  <c r="R304" i="10" s="1"/>
  <c r="J291" i="10"/>
  <c r="P291" i="10" s="1"/>
  <c r="F291" i="10"/>
  <c r="F265" i="10"/>
  <c r="J265" i="10"/>
  <c r="P265" i="10" s="1"/>
  <c r="F188" i="10"/>
  <c r="J188" i="10"/>
  <c r="P188" i="10" s="1"/>
  <c r="G72" i="10"/>
  <c r="R72" i="10" s="1"/>
  <c r="G138" i="10"/>
  <c r="R138" i="10" s="1"/>
  <c r="G316" i="10"/>
  <c r="R316" i="10" s="1"/>
  <c r="G246" i="10"/>
  <c r="R246" i="10" s="1"/>
  <c r="G77" i="10"/>
  <c r="R77" i="10" s="1"/>
  <c r="G385" i="10"/>
  <c r="R385" i="10" s="1"/>
  <c r="J402" i="10"/>
  <c r="P402" i="10" s="1"/>
  <c r="F402" i="10"/>
  <c r="J53" i="10"/>
  <c r="P53" i="10" s="1"/>
  <c r="F53" i="10"/>
  <c r="G425" i="10"/>
  <c r="R425" i="10" s="1"/>
  <c r="G2" i="10"/>
  <c r="R2" i="10" s="1"/>
  <c r="G271" i="10"/>
  <c r="R271" i="10" s="1"/>
  <c r="G256" i="10"/>
  <c r="R256" i="10" s="1"/>
  <c r="G258" i="10"/>
  <c r="R258" i="10" s="1"/>
  <c r="G161" i="10"/>
  <c r="R161" i="10" s="1"/>
  <c r="G403" i="10"/>
  <c r="R403" i="10" s="1"/>
  <c r="G211" i="10"/>
  <c r="R211" i="10" s="1"/>
  <c r="G147" i="10"/>
  <c r="R147" i="10" s="1"/>
  <c r="G65" i="10"/>
  <c r="R65" i="10" s="1"/>
  <c r="G22" i="10"/>
  <c r="R22" i="10" s="1"/>
  <c r="G444" i="10"/>
  <c r="R444" i="10" s="1"/>
  <c r="G122" i="10"/>
  <c r="R122" i="10" s="1"/>
  <c r="G428" i="10"/>
  <c r="R428" i="10" s="1"/>
  <c r="G420" i="10"/>
  <c r="R420" i="10" s="1"/>
  <c r="G283" i="10"/>
  <c r="R283" i="10" s="1"/>
  <c r="G432" i="10"/>
  <c r="R432" i="10" s="1"/>
  <c r="G57" i="10"/>
  <c r="R57" i="10" s="1"/>
  <c r="G145" i="10"/>
  <c r="R145" i="10" s="1"/>
  <c r="J196" i="10"/>
  <c r="P196" i="10" s="1"/>
  <c r="F196" i="10"/>
  <c r="M24" i="10"/>
  <c r="N24" i="10" s="1"/>
  <c r="G12" i="10"/>
  <c r="R12" i="10" s="1"/>
  <c r="G92" i="10"/>
  <c r="R92" i="10" s="1"/>
  <c r="G134" i="10"/>
  <c r="R134" i="10" s="1"/>
  <c r="G357" i="10"/>
  <c r="R357" i="10" s="1"/>
  <c r="G229" i="10"/>
  <c r="R229" i="10" s="1"/>
  <c r="G117" i="10"/>
  <c r="R117" i="10" s="1"/>
  <c r="G15" i="10"/>
  <c r="R15" i="10" s="1"/>
  <c r="G95" i="10"/>
  <c r="R95" i="10" s="1"/>
  <c r="G382" i="10"/>
  <c r="R382" i="10" s="1"/>
  <c r="G334" i="10"/>
  <c r="R334" i="10" s="1"/>
  <c r="G363" i="10"/>
  <c r="R363" i="10" s="1"/>
  <c r="M401" i="10"/>
  <c r="N401" i="10" s="1"/>
  <c r="J375" i="10"/>
  <c r="P375" i="10" s="1"/>
  <c r="F375" i="10"/>
  <c r="J247" i="10"/>
  <c r="P247" i="10" s="1"/>
  <c r="F247" i="10"/>
  <c r="J268" i="10"/>
  <c r="P268" i="10" s="1"/>
  <c r="F268" i="10"/>
  <c r="F101" i="10"/>
  <c r="J101" i="10"/>
  <c r="P101" i="10" s="1"/>
  <c r="G289" i="10"/>
  <c r="R289" i="10" s="1"/>
  <c r="G312" i="10"/>
  <c r="R312" i="10" s="1"/>
  <c r="G27" i="10"/>
  <c r="R27" i="10" s="1"/>
  <c r="G109" i="10"/>
  <c r="R109" i="10" s="1"/>
  <c r="G87" i="10"/>
  <c r="R87" i="10" s="1"/>
  <c r="G218" i="10"/>
  <c r="R218" i="10" s="1"/>
  <c r="G274" i="10"/>
  <c r="R274" i="10" s="1"/>
  <c r="G296" i="10"/>
  <c r="R296" i="10" s="1"/>
  <c r="G295" i="10"/>
  <c r="R295" i="10" s="1"/>
  <c r="G426" i="10"/>
  <c r="R426" i="10" s="1"/>
  <c r="G340" i="10"/>
  <c r="R340" i="10" s="1"/>
  <c r="G168" i="10"/>
  <c r="R168" i="10" s="1"/>
  <c r="G230" i="10"/>
  <c r="R230" i="10" s="1"/>
  <c r="G429" i="10"/>
  <c r="R429" i="10" s="1"/>
  <c r="G189" i="10"/>
  <c r="R189" i="10" s="1"/>
  <c r="G46" i="10"/>
  <c r="R46" i="10" s="1"/>
  <c r="G440" i="10"/>
  <c r="R440" i="10" s="1"/>
  <c r="G354" i="10"/>
  <c r="R354" i="10" s="1"/>
  <c r="G214" i="10"/>
  <c r="R214" i="10" s="1"/>
  <c r="G91" i="10"/>
  <c r="R91" i="10" s="1"/>
  <c r="J49" i="10"/>
  <c r="P49" i="10" s="1"/>
  <c r="F49" i="10"/>
  <c r="J313" i="10"/>
  <c r="P313" i="10" s="1"/>
  <c r="F313" i="10"/>
  <c r="G143" i="10"/>
  <c r="R143" i="10" s="1"/>
  <c r="G320" i="10"/>
  <c r="R320" i="10" s="1"/>
  <c r="J259" i="10"/>
  <c r="P259" i="10" s="1"/>
  <c r="F259" i="10"/>
  <c r="F361" i="10"/>
  <c r="J361" i="10"/>
  <c r="P361" i="10" s="1"/>
  <c r="F18" i="10"/>
  <c r="J18" i="10"/>
  <c r="P18" i="10" s="1"/>
  <c r="J3" i="10"/>
  <c r="P3" i="10" s="1"/>
  <c r="F3" i="10"/>
  <c r="G179" i="10"/>
  <c r="R179" i="10" s="1"/>
  <c r="G40" i="10"/>
  <c r="R40" i="10" s="1"/>
  <c r="G98" i="10"/>
  <c r="R98" i="10" s="1"/>
  <c r="G223" i="10"/>
  <c r="R223" i="10" s="1"/>
  <c r="G266" i="10"/>
  <c r="R266" i="10" s="1"/>
  <c r="G373" i="10"/>
  <c r="R373" i="10" s="1"/>
  <c r="G245" i="10"/>
  <c r="R245" i="10" s="1"/>
  <c r="G102" i="10"/>
  <c r="R102" i="10" s="1"/>
  <c r="G63" i="10"/>
  <c r="R63" i="10" s="1"/>
  <c r="G370" i="10"/>
  <c r="R370" i="10" s="1"/>
  <c r="G142" i="10"/>
  <c r="R142" i="10" s="1"/>
  <c r="G347" i="10"/>
  <c r="R347" i="10" s="1"/>
  <c r="G148" i="10"/>
  <c r="R148" i="10" s="1"/>
  <c r="G209" i="10"/>
  <c r="R209" i="10" s="1"/>
  <c r="J204" i="10"/>
  <c r="P204" i="10" s="1"/>
  <c r="F204" i="10"/>
  <c r="J132" i="10"/>
  <c r="P132" i="10" s="1"/>
  <c r="F132" i="10"/>
  <c r="G17" i="10"/>
  <c r="R17" i="10" s="1"/>
  <c r="G6" i="10"/>
  <c r="R6" i="10" s="1"/>
  <c r="G123" i="10"/>
  <c r="R123" i="10" s="1"/>
  <c r="G240" i="10"/>
  <c r="R240" i="10" s="1"/>
  <c r="G372" i="10"/>
  <c r="R372" i="10" s="1"/>
  <c r="G137" i="10"/>
  <c r="R137" i="10" s="1"/>
  <c r="G82" i="10"/>
  <c r="R82" i="10" s="1"/>
  <c r="G303" i="10"/>
  <c r="R303" i="10" s="1"/>
  <c r="G191" i="10"/>
  <c r="R191" i="10" s="1"/>
  <c r="G326" i="10"/>
  <c r="R326" i="10" s="1"/>
  <c r="G149" i="10"/>
  <c r="R149" i="10" s="1"/>
  <c r="G280" i="10"/>
  <c r="R280" i="10" s="1"/>
  <c r="G83" i="10"/>
  <c r="R83" i="10" s="1"/>
  <c r="G331" i="10"/>
  <c r="R331" i="10" s="1"/>
  <c r="J106" i="10"/>
  <c r="P106" i="10" s="1"/>
  <c r="F106" i="10"/>
  <c r="G97" i="10"/>
  <c r="R97" i="10" s="1"/>
  <c r="G169" i="10"/>
  <c r="R169" i="10" s="1"/>
  <c r="G50" i="10"/>
  <c r="R50" i="10" s="1"/>
  <c r="G392" i="10"/>
  <c r="R392" i="10" s="1"/>
  <c r="G172" i="10"/>
  <c r="R172" i="10" s="1"/>
  <c r="G235" i="10"/>
  <c r="R235" i="10" s="1"/>
  <c r="G155" i="10"/>
  <c r="R155" i="10" s="1"/>
  <c r="G368" i="10"/>
  <c r="R368" i="10" s="1"/>
  <c r="J343" i="10"/>
  <c r="P343" i="10" s="1"/>
  <c r="F343" i="10"/>
  <c r="F366" i="10"/>
  <c r="J366" i="10"/>
  <c r="P366" i="10" s="1"/>
  <c r="J324" i="10"/>
  <c r="P324" i="10" s="1"/>
  <c r="F324" i="10"/>
  <c r="G391" i="10"/>
  <c r="R391" i="10" s="1"/>
  <c r="G263" i="10"/>
  <c r="R263" i="10" s="1"/>
  <c r="M119" i="10"/>
  <c r="N119" i="10" s="1"/>
  <c r="G298" i="10"/>
  <c r="R298" i="10" s="1"/>
  <c r="G157" i="10"/>
  <c r="R157" i="10" s="1"/>
  <c r="G14" i="10"/>
  <c r="R14" i="10" s="1"/>
  <c r="G412" i="10"/>
  <c r="R412" i="10" s="1"/>
  <c r="G210" i="10"/>
  <c r="R210" i="10" s="1"/>
  <c r="G100" i="10"/>
  <c r="R100" i="10" s="1"/>
  <c r="G59" i="10"/>
  <c r="R59" i="10" s="1"/>
  <c r="G321" i="10"/>
  <c r="R321" i="10" s="1"/>
  <c r="G234" i="10"/>
  <c r="R234" i="10" s="1"/>
  <c r="G358" i="10"/>
  <c r="R358" i="10" s="1"/>
  <c r="G221" i="10"/>
  <c r="R221" i="10" s="1"/>
  <c r="G346" i="10"/>
  <c r="R346" i="10" s="1"/>
  <c r="G278" i="10"/>
  <c r="R278" i="10" s="1"/>
  <c r="G388" i="10"/>
  <c r="R388" i="10" s="1"/>
  <c r="G90" i="10"/>
  <c r="R90" i="10" s="1"/>
  <c r="G170" i="10"/>
  <c r="R170" i="10" s="1"/>
  <c r="G333" i="10"/>
  <c r="R333" i="10" s="1"/>
  <c r="F5" i="2"/>
  <c r="L3" i="11"/>
  <c r="AD28" i="10"/>
  <c r="AD32" i="10"/>
  <c r="AB27" i="22"/>
  <c r="V9" i="18"/>
  <c r="AC33" i="22"/>
  <c r="AC31" i="18"/>
  <c r="L5" i="23"/>
  <c r="AC32" i="18"/>
  <c r="AC28" i="10"/>
  <c r="AB30" i="22"/>
  <c r="AB28" i="22"/>
  <c r="AC31" i="10"/>
  <c r="AA29" i="10"/>
  <c r="L4" i="11"/>
  <c r="AB29" i="22"/>
  <c r="L5" i="19"/>
  <c r="AA32" i="10"/>
  <c r="AA28" i="10"/>
  <c r="AC27" i="18"/>
  <c r="AD29" i="10"/>
  <c r="AA27" i="10"/>
  <c r="AD33" i="10"/>
  <c r="AC28" i="18"/>
  <c r="AD31" i="10"/>
  <c r="AB31" i="22"/>
  <c r="AB33" i="22"/>
  <c r="AC29" i="18"/>
  <c r="V9" i="22"/>
  <c r="AC29" i="22"/>
  <c r="AA33" i="10"/>
  <c r="V8" i="10"/>
  <c r="AD27" i="10"/>
  <c r="AA30" i="10"/>
  <c r="AC30" i="22"/>
  <c r="AC30" i="18"/>
  <c r="AD30" i="10"/>
  <c r="V3" i="10"/>
  <c r="AC31" i="22"/>
  <c r="AA31" i="10"/>
  <c r="AB29" i="18"/>
  <c r="M163" i="22" l="1"/>
  <c r="N163" i="22" s="1"/>
  <c r="R15" i="18"/>
  <c r="M419" i="22"/>
  <c r="N419" i="22" s="1"/>
  <c r="R4" i="22"/>
  <c r="R37" i="22"/>
  <c r="R90" i="22"/>
  <c r="M85" i="22"/>
  <c r="N85" i="22" s="1"/>
  <c r="M118" i="22"/>
  <c r="N118" i="22" s="1"/>
  <c r="M208" i="22"/>
  <c r="N208" i="22" s="1"/>
  <c r="M196" i="22"/>
  <c r="N196" i="22" s="1"/>
  <c r="M211" i="22"/>
  <c r="N211" i="22" s="1"/>
  <c r="M76" i="22"/>
  <c r="N76" i="22" s="1"/>
  <c r="M228" i="22"/>
  <c r="N228" i="22" s="1"/>
  <c r="M14" i="22"/>
  <c r="N14" i="22" s="1"/>
  <c r="M37" i="22"/>
  <c r="N37" i="22" s="1"/>
  <c r="M286" i="22"/>
  <c r="N286" i="22" s="1"/>
  <c r="M75" i="22"/>
  <c r="N75" i="22" s="1"/>
  <c r="M90" i="22"/>
  <c r="N90" i="22" s="1"/>
  <c r="M80" i="22"/>
  <c r="N80" i="22" s="1"/>
  <c r="M186" i="22"/>
  <c r="N186" i="22" s="1"/>
  <c r="M259" i="22"/>
  <c r="N259" i="22" s="1"/>
  <c r="M150" i="22"/>
  <c r="N150" i="22" s="1"/>
  <c r="M240" i="22"/>
  <c r="N240" i="22" s="1"/>
  <c r="M290" i="22"/>
  <c r="N290" i="22" s="1"/>
  <c r="M300" i="22"/>
  <c r="N300" i="22" s="1"/>
  <c r="N446" i="22"/>
  <c r="M20" i="22"/>
  <c r="N20" i="22" s="1"/>
  <c r="M210" i="22"/>
  <c r="N210" i="22" s="1"/>
  <c r="M248" i="22"/>
  <c r="N248" i="22" s="1"/>
  <c r="M430" i="22"/>
  <c r="N430" i="22" s="1"/>
  <c r="M444" i="22"/>
  <c r="N444" i="22" s="1"/>
  <c r="M82" i="22"/>
  <c r="N82" i="22" s="1"/>
  <c r="M278" i="22"/>
  <c r="N278" i="22" s="1"/>
  <c r="M292" i="22"/>
  <c r="N292" i="22" s="1"/>
  <c r="M44" i="22"/>
  <c r="N44" i="22" s="1"/>
  <c r="M12" i="22"/>
  <c r="N12" i="22" s="1"/>
  <c r="AE30" i="22"/>
  <c r="AE33" i="22"/>
  <c r="AE27" i="22"/>
  <c r="AE28" i="22"/>
  <c r="AE31" i="22"/>
  <c r="AE29" i="22"/>
  <c r="S22" i="22"/>
  <c r="M260" i="22"/>
  <c r="N260" i="22" s="1"/>
  <c r="M272" i="22"/>
  <c r="N272" i="22" s="1"/>
  <c r="M188" i="22"/>
  <c r="N188" i="22" s="1"/>
  <c r="M178" i="22"/>
  <c r="N178" i="22" s="1"/>
  <c r="M320" i="22"/>
  <c r="N320" i="22" s="1"/>
  <c r="M102" i="22"/>
  <c r="N102" i="22" s="1"/>
  <c r="M4" i="22"/>
  <c r="N4" i="22" s="1"/>
  <c r="M134" i="22"/>
  <c r="N134" i="22" s="1"/>
  <c r="M244" i="22"/>
  <c r="N244" i="22" s="1"/>
  <c r="M438" i="22"/>
  <c r="N438" i="22" s="1"/>
  <c r="M282" i="22"/>
  <c r="N282" i="22" s="1"/>
  <c r="M162" i="22"/>
  <c r="N162" i="22" s="1"/>
  <c r="M198" i="22"/>
  <c r="N198" i="22" s="1"/>
  <c r="M174" i="22"/>
  <c r="N174" i="22" s="1"/>
  <c r="M110" i="22"/>
  <c r="N110" i="22" s="1"/>
  <c r="M146" i="22"/>
  <c r="N146" i="22" s="1"/>
  <c r="R23" i="18"/>
  <c r="M280" i="18"/>
  <c r="N280" i="18" s="1"/>
  <c r="M434" i="18"/>
  <c r="N434" i="18" s="1"/>
  <c r="M231" i="18"/>
  <c r="N231" i="18" s="1"/>
  <c r="M432" i="18"/>
  <c r="N432" i="18" s="1"/>
  <c r="M302" i="18"/>
  <c r="N302" i="18" s="1"/>
  <c r="M375" i="18"/>
  <c r="N375" i="18" s="1"/>
  <c r="M35" i="18"/>
  <c r="N35" i="18" s="1"/>
  <c r="M223" i="18"/>
  <c r="N223" i="18" s="1"/>
  <c r="M71" i="18"/>
  <c r="N71" i="18" s="1"/>
  <c r="M168" i="18"/>
  <c r="N168" i="18" s="1"/>
  <c r="M358" i="18"/>
  <c r="N358" i="18" s="1"/>
  <c r="M216" i="18"/>
  <c r="N216" i="18" s="1"/>
  <c r="M388" i="18"/>
  <c r="N388" i="18" s="1"/>
  <c r="M277" i="18"/>
  <c r="N277" i="18" s="1"/>
  <c r="M207" i="18"/>
  <c r="N207" i="18" s="1"/>
  <c r="M304" i="18"/>
  <c r="N304" i="18" s="1"/>
  <c r="M365" i="18"/>
  <c r="N365" i="18" s="1"/>
  <c r="M366" i="18"/>
  <c r="N366" i="18" s="1"/>
  <c r="M167" i="18"/>
  <c r="N167" i="18" s="1"/>
  <c r="M377" i="18"/>
  <c r="N377" i="18" s="1"/>
  <c r="M224" i="18"/>
  <c r="N224" i="18" s="1"/>
  <c r="M53" i="18"/>
  <c r="N53" i="18" s="1"/>
  <c r="M128" i="18"/>
  <c r="N128" i="18" s="1"/>
  <c r="M337" i="18"/>
  <c r="N337" i="18" s="1"/>
  <c r="M82" i="18"/>
  <c r="N82" i="18" s="1"/>
  <c r="M326" i="18"/>
  <c r="N326" i="18" s="1"/>
  <c r="M259" i="18"/>
  <c r="N259" i="18" s="1"/>
  <c r="M233" i="18"/>
  <c r="N233" i="18" s="1"/>
  <c r="M135" i="18"/>
  <c r="N135" i="18" s="1"/>
  <c r="M372" i="18"/>
  <c r="N372" i="18" s="1"/>
  <c r="M155" i="18"/>
  <c r="N155" i="18" s="1"/>
  <c r="M146" i="18"/>
  <c r="N146" i="18" s="1"/>
  <c r="M440" i="18"/>
  <c r="N440" i="18" s="1"/>
  <c r="M40" i="18"/>
  <c r="N40" i="18" s="1"/>
  <c r="M194" i="18"/>
  <c r="N194" i="18" s="1"/>
  <c r="M149" i="18"/>
  <c r="N149" i="18" s="1"/>
  <c r="R66" i="18"/>
  <c r="M347" i="18"/>
  <c r="N347" i="18" s="1"/>
  <c r="M160" i="18"/>
  <c r="N160" i="18" s="1"/>
  <c r="M341" i="18"/>
  <c r="N341" i="18" s="1"/>
  <c r="M420" i="18"/>
  <c r="N420" i="18" s="1"/>
  <c r="M88" i="18"/>
  <c r="N88" i="18" s="1"/>
  <c r="M290" i="18"/>
  <c r="N290" i="18" s="1"/>
  <c r="M177" i="18"/>
  <c r="N177" i="18" s="1"/>
  <c r="M356" i="18"/>
  <c r="N356" i="18" s="1"/>
  <c r="M90" i="18"/>
  <c r="N90" i="18" s="1"/>
  <c r="M162" i="18"/>
  <c r="N162" i="18" s="1"/>
  <c r="R205" i="18"/>
  <c r="M265" i="18"/>
  <c r="N265" i="18" s="1"/>
  <c r="M425" i="18"/>
  <c r="N425" i="18" s="1"/>
  <c r="M322" i="18"/>
  <c r="N322" i="18" s="1"/>
  <c r="M66" i="18"/>
  <c r="N66" i="18" s="1"/>
  <c r="M417" i="18"/>
  <c r="N417" i="18" s="1"/>
  <c r="M411" i="18"/>
  <c r="N411" i="18" s="1"/>
  <c r="M217" i="18"/>
  <c r="N217" i="18" s="1"/>
  <c r="M175" i="18"/>
  <c r="N175" i="18" s="1"/>
  <c r="M93" i="18"/>
  <c r="N93" i="18" s="1"/>
  <c r="R171" i="18"/>
  <c r="M409" i="18"/>
  <c r="N409" i="18" s="1"/>
  <c r="M297" i="18"/>
  <c r="N297" i="18" s="1"/>
  <c r="M45" i="18"/>
  <c r="N45" i="18" s="1"/>
  <c r="M75" i="18"/>
  <c r="N75" i="18" s="1"/>
  <c r="M95" i="18"/>
  <c r="N95" i="18" s="1"/>
  <c r="M439" i="18"/>
  <c r="N439" i="18" s="1"/>
  <c r="M126" i="18"/>
  <c r="N126" i="18" s="1"/>
  <c r="M279" i="18"/>
  <c r="N279" i="18" s="1"/>
  <c r="M185" i="18"/>
  <c r="N185" i="18" s="1"/>
  <c r="R447" i="18"/>
  <c r="M64" i="18"/>
  <c r="N64" i="18" s="1"/>
  <c r="M269" i="18"/>
  <c r="N269" i="18" s="1"/>
  <c r="M287" i="18"/>
  <c r="N287" i="18" s="1"/>
  <c r="AE29" i="18"/>
  <c r="S22" i="18"/>
  <c r="M59" i="18"/>
  <c r="N59" i="18" s="1"/>
  <c r="M205" i="18"/>
  <c r="N205" i="18" s="1"/>
  <c r="M270" i="18"/>
  <c r="N270" i="18" s="1"/>
  <c r="M181" i="18"/>
  <c r="N181" i="18" s="1"/>
  <c r="M150" i="18"/>
  <c r="N150" i="18" s="1"/>
  <c r="M154" i="18"/>
  <c r="N154" i="18" s="1"/>
  <c r="M392" i="18"/>
  <c r="N392" i="18" s="1"/>
  <c r="M164" i="18"/>
  <c r="N164" i="18" s="1"/>
  <c r="M26" i="18"/>
  <c r="N26" i="18" s="1"/>
  <c r="M179" i="18"/>
  <c r="N179" i="18" s="1"/>
  <c r="M246" i="18"/>
  <c r="N246" i="18" s="1"/>
  <c r="M187" i="18"/>
  <c r="N187" i="18" s="1"/>
  <c r="M16" i="18"/>
  <c r="N16" i="18" s="1"/>
  <c r="M227" i="18"/>
  <c r="N227" i="18" s="1"/>
  <c r="M157" i="18"/>
  <c r="N157" i="18" s="1"/>
  <c r="M408" i="18"/>
  <c r="N408" i="18" s="1"/>
  <c r="M208" i="18"/>
  <c r="N208" i="18" s="1"/>
  <c r="M48" i="18"/>
  <c r="N48" i="18" s="1"/>
  <c r="M36" i="18"/>
  <c r="N36" i="18" s="1"/>
  <c r="M424" i="18"/>
  <c r="N424" i="18" s="1"/>
  <c r="M441" i="18"/>
  <c r="N441" i="18" s="1"/>
  <c r="M247" i="18"/>
  <c r="N247" i="18" s="1"/>
  <c r="M50" i="18"/>
  <c r="N50" i="18" s="1"/>
  <c r="M111" i="18"/>
  <c r="N111" i="18" s="1"/>
  <c r="M345" i="18"/>
  <c r="N345" i="18" s="1"/>
  <c r="M189" i="18"/>
  <c r="N189" i="18" s="1"/>
  <c r="M330" i="18"/>
  <c r="N330" i="18" s="1"/>
  <c r="M266" i="18"/>
  <c r="N266" i="18" s="1"/>
  <c r="M307" i="18"/>
  <c r="N307" i="18" s="1"/>
  <c r="M180" i="18"/>
  <c r="N180" i="18" s="1"/>
  <c r="M15" i="18"/>
  <c r="N15" i="18" s="1"/>
  <c r="M171" i="18"/>
  <c r="N171" i="18" s="1"/>
  <c r="N127" i="18"/>
  <c r="M296" i="18"/>
  <c r="N296" i="18" s="1"/>
  <c r="M219" i="18"/>
  <c r="N219" i="18" s="1"/>
  <c r="M81" i="18"/>
  <c r="N81" i="18" s="1"/>
  <c r="M46" i="18"/>
  <c r="N46" i="18" s="1"/>
  <c r="M100" i="18"/>
  <c r="N100" i="18" s="1"/>
  <c r="M27" i="18"/>
  <c r="N27" i="18" s="1"/>
  <c r="M23" i="18"/>
  <c r="N23" i="18" s="1"/>
  <c r="M193" i="18"/>
  <c r="N193" i="18" s="1"/>
  <c r="M196" i="18"/>
  <c r="N196" i="18" s="1"/>
  <c r="M336" i="18"/>
  <c r="N336" i="18" s="1"/>
  <c r="M381" i="18"/>
  <c r="N381" i="18" s="1"/>
  <c r="M391" i="18"/>
  <c r="N391" i="18" s="1"/>
  <c r="M248" i="18"/>
  <c r="N248" i="18" s="1"/>
  <c r="M109" i="18"/>
  <c r="N109" i="18" s="1"/>
  <c r="M14" i="18"/>
  <c r="N14" i="18" s="1"/>
  <c r="R413" i="10"/>
  <c r="M413" i="10"/>
  <c r="N413" i="10" s="1"/>
  <c r="M184" i="10"/>
  <c r="N184" i="10" s="1"/>
  <c r="M293" i="10"/>
  <c r="N293" i="10" s="1"/>
  <c r="M256" i="10"/>
  <c r="N256" i="10" s="1"/>
  <c r="M232" i="10"/>
  <c r="N232" i="10" s="1"/>
  <c r="M277" i="10"/>
  <c r="N277" i="10" s="1"/>
  <c r="M447" i="10"/>
  <c r="N447" i="10" s="1"/>
  <c r="M333" i="10"/>
  <c r="N333" i="10" s="1"/>
  <c r="M337" i="10"/>
  <c r="N337" i="10" s="1"/>
  <c r="M183" i="10"/>
  <c r="N183" i="10" s="1"/>
  <c r="M325" i="10"/>
  <c r="N325" i="10" s="1"/>
  <c r="M244" i="10"/>
  <c r="N244" i="10" s="1"/>
  <c r="M390" i="10"/>
  <c r="N390" i="10" s="1"/>
  <c r="M369" i="10"/>
  <c r="N369" i="10" s="1"/>
  <c r="M13" i="10"/>
  <c r="N13" i="10" s="1"/>
  <c r="M314" i="10"/>
  <c r="N314" i="10" s="1"/>
  <c r="M212" i="10"/>
  <c r="N212" i="10" s="1"/>
  <c r="M164" i="10"/>
  <c r="N164" i="10" s="1"/>
  <c r="M198" i="10"/>
  <c r="N198" i="10" s="1"/>
  <c r="M191" i="10"/>
  <c r="N191" i="10" s="1"/>
  <c r="M368" i="10"/>
  <c r="N368" i="10" s="1"/>
  <c r="M117" i="10"/>
  <c r="N117" i="10" s="1"/>
  <c r="M61" i="10"/>
  <c r="N61" i="10" s="1"/>
  <c r="M441" i="10"/>
  <c r="N441" i="10" s="1"/>
  <c r="M156" i="10"/>
  <c r="N156" i="10" s="1"/>
  <c r="M89" i="10"/>
  <c r="N89" i="10" s="1"/>
  <c r="M129" i="10"/>
  <c r="N129" i="10" s="1"/>
  <c r="M134" i="10"/>
  <c r="N134" i="10" s="1"/>
  <c r="M161" i="10"/>
  <c r="N161" i="10" s="1"/>
  <c r="M388" i="10"/>
  <c r="N388" i="10" s="1"/>
  <c r="M8" i="10"/>
  <c r="N8" i="10" s="1"/>
  <c r="M152" i="10"/>
  <c r="N152" i="10" s="1"/>
  <c r="M394" i="10"/>
  <c r="N394" i="10" s="1"/>
  <c r="M240" i="10"/>
  <c r="N240" i="10" s="1"/>
  <c r="M373" i="10"/>
  <c r="N373" i="10" s="1"/>
  <c r="M223" i="10"/>
  <c r="N223" i="10" s="1"/>
  <c r="M107" i="10"/>
  <c r="N107" i="10" s="1"/>
  <c r="M344" i="10"/>
  <c r="N344" i="10" s="1"/>
  <c r="M143" i="10"/>
  <c r="N143" i="10" s="1"/>
  <c r="M168" i="10"/>
  <c r="N168" i="10" s="1"/>
  <c r="M269" i="10"/>
  <c r="N269" i="10" s="1"/>
  <c r="M433" i="10"/>
  <c r="N433" i="10" s="1"/>
  <c r="M301" i="10"/>
  <c r="N301" i="10" s="1"/>
  <c r="M216" i="10"/>
  <c r="N216" i="10" s="1"/>
  <c r="M436" i="10"/>
  <c r="N436" i="10" s="1"/>
  <c r="M383" i="10"/>
  <c r="N383" i="10" s="1"/>
  <c r="M224" i="10"/>
  <c r="N224" i="10" s="1"/>
  <c r="M406" i="10"/>
  <c r="N406" i="10" s="1"/>
  <c r="M411" i="10"/>
  <c r="N411" i="10" s="1"/>
  <c r="M321" i="10"/>
  <c r="N321" i="10" s="1"/>
  <c r="M365" i="10"/>
  <c r="N365" i="10" s="1"/>
  <c r="M172" i="10"/>
  <c r="N172" i="10" s="1"/>
  <c r="M328" i="10"/>
  <c r="N328" i="10" s="1"/>
  <c r="M372" i="10"/>
  <c r="N372" i="10" s="1"/>
  <c r="M80" i="10"/>
  <c r="N80" i="10" s="1"/>
  <c r="M245" i="10"/>
  <c r="N245" i="10" s="1"/>
  <c r="M236" i="10"/>
  <c r="N236" i="10" s="1"/>
  <c r="M320" i="10"/>
  <c r="N320" i="10" s="1"/>
  <c r="M91" i="10"/>
  <c r="N91" i="10" s="1"/>
  <c r="M340" i="10"/>
  <c r="N340" i="10" s="1"/>
  <c r="M426" i="10"/>
  <c r="N426" i="10" s="1"/>
  <c r="M57" i="10"/>
  <c r="N57" i="10" s="1"/>
  <c r="M380" i="10"/>
  <c r="N380" i="10" s="1"/>
  <c r="M246" i="10"/>
  <c r="N246" i="10" s="1"/>
  <c r="M332" i="10"/>
  <c r="N332" i="10" s="1"/>
  <c r="M422" i="10"/>
  <c r="N422" i="10" s="1"/>
  <c r="M341" i="10"/>
  <c r="N341" i="10" s="1"/>
  <c r="M227" i="10"/>
  <c r="N227" i="10" s="1"/>
  <c r="M418" i="10"/>
  <c r="N418" i="10" s="1"/>
  <c r="M95" i="10"/>
  <c r="N95" i="10" s="1"/>
  <c r="M425" i="10"/>
  <c r="N425" i="10" s="1"/>
  <c r="M385" i="10"/>
  <c r="N385" i="10" s="1"/>
  <c r="M307" i="10"/>
  <c r="N307" i="10" s="1"/>
  <c r="M306" i="10"/>
  <c r="N306" i="10" s="1"/>
  <c r="M419" i="10"/>
  <c r="N419" i="10" s="1"/>
  <c r="M105" i="10"/>
  <c r="N105" i="10" s="1"/>
  <c r="M93" i="10"/>
  <c r="N93" i="10" s="1"/>
  <c r="M267" i="10"/>
  <c r="N267" i="10" s="1"/>
  <c r="M310" i="10"/>
  <c r="N310" i="10" s="1"/>
  <c r="M431" i="10"/>
  <c r="N431" i="10" s="1"/>
  <c r="M334" i="10"/>
  <c r="N334" i="10" s="1"/>
  <c r="M382" i="10"/>
  <c r="N382" i="10" s="1"/>
  <c r="M316" i="10"/>
  <c r="N316" i="10" s="1"/>
  <c r="M315" i="10"/>
  <c r="N315" i="10" s="1"/>
  <c r="M270" i="10"/>
  <c r="N270" i="10" s="1"/>
  <c r="M335" i="10"/>
  <c r="N335" i="10" s="1"/>
  <c r="M299" i="10"/>
  <c r="N299" i="10" s="1"/>
  <c r="M73" i="10"/>
  <c r="N73" i="10" s="1"/>
  <c r="M213" i="10"/>
  <c r="N213" i="10" s="1"/>
  <c r="M239" i="10"/>
  <c r="N239" i="10" s="1"/>
  <c r="M201" i="10"/>
  <c r="N201" i="10" s="1"/>
  <c r="M417" i="10"/>
  <c r="N417" i="10" s="1"/>
  <c r="M251" i="10"/>
  <c r="N251" i="10" s="1"/>
  <c r="M175" i="10"/>
  <c r="N175" i="10" s="1"/>
  <c r="G376" i="10"/>
  <c r="R376" i="10" s="1"/>
  <c r="M237" i="10"/>
  <c r="N237" i="10" s="1"/>
  <c r="M155" i="10"/>
  <c r="N155" i="10" s="1"/>
  <c r="M280" i="10"/>
  <c r="N280" i="10" s="1"/>
  <c r="M128" i="10"/>
  <c r="N128" i="10" s="1"/>
  <c r="M289" i="10"/>
  <c r="N289" i="10" s="1"/>
  <c r="M363" i="10"/>
  <c r="N363" i="10" s="1"/>
  <c r="M193" i="10"/>
  <c r="N193" i="10" s="1"/>
  <c r="M257" i="10"/>
  <c r="N257" i="10" s="1"/>
  <c r="M260" i="10"/>
  <c r="N260" i="10" s="1"/>
  <c r="M374" i="10"/>
  <c r="N374" i="10" s="1"/>
  <c r="M275" i="10"/>
  <c r="N275" i="10" s="1"/>
  <c r="M225" i="10"/>
  <c r="N225" i="10" s="1"/>
  <c r="M127" i="10"/>
  <c r="N127" i="10" s="1"/>
  <c r="M409" i="10"/>
  <c r="N409" i="10" s="1"/>
  <c r="M69" i="10"/>
  <c r="N69" i="10" s="1"/>
  <c r="M353" i="10"/>
  <c r="N353" i="10" s="1"/>
  <c r="M356" i="10"/>
  <c r="N356" i="10" s="1"/>
  <c r="M405" i="10"/>
  <c r="N405" i="10" s="1"/>
  <c r="M398" i="10"/>
  <c r="N398" i="10" s="1"/>
  <c r="M252" i="10"/>
  <c r="N252" i="10" s="1"/>
  <c r="M178" i="10"/>
  <c r="N178" i="10" s="1"/>
  <c r="M378" i="10"/>
  <c r="N378" i="10" s="1"/>
  <c r="M181" i="10"/>
  <c r="N181" i="10" s="1"/>
  <c r="M330" i="10"/>
  <c r="N330" i="10" s="1"/>
  <c r="M351" i="10"/>
  <c r="N351" i="10" s="1"/>
  <c r="M308" i="10"/>
  <c r="N308" i="10" s="1"/>
  <c r="M104" i="10"/>
  <c r="N104" i="10" s="1"/>
  <c r="M29" i="10"/>
  <c r="N29" i="10" s="1"/>
  <c r="M83" i="10"/>
  <c r="N83" i="10" s="1"/>
  <c r="M148" i="10"/>
  <c r="N148" i="10" s="1"/>
  <c r="M32" i="10"/>
  <c r="N32" i="10" s="1"/>
  <c r="M76" i="10"/>
  <c r="N76" i="10" s="1"/>
  <c r="M6" i="10"/>
  <c r="N6" i="10" s="1"/>
  <c r="M27" i="10"/>
  <c r="N27" i="10" s="1"/>
  <c r="M19" i="10"/>
  <c r="N19" i="10" s="1"/>
  <c r="M70" i="10"/>
  <c r="N70" i="10" s="1"/>
  <c r="M51" i="10"/>
  <c r="N51" i="10" s="1"/>
  <c r="M54" i="10"/>
  <c r="N54" i="10" s="1"/>
  <c r="M108" i="10"/>
  <c r="N108" i="10" s="1"/>
  <c r="M42" i="10"/>
  <c r="N42" i="10" s="1"/>
  <c r="M126" i="10"/>
  <c r="N126" i="10" s="1"/>
  <c r="M15" i="10"/>
  <c r="N15" i="10" s="1"/>
  <c r="M35" i="10"/>
  <c r="N35" i="10" s="1"/>
  <c r="M100" i="10"/>
  <c r="N100" i="10" s="1"/>
  <c r="M64" i="10"/>
  <c r="N64" i="10" s="1"/>
  <c r="M123" i="10"/>
  <c r="N123" i="10" s="1"/>
  <c r="M7" i="10"/>
  <c r="N7" i="10" s="1"/>
  <c r="M77" i="10"/>
  <c r="N77" i="10" s="1"/>
  <c r="M138" i="10"/>
  <c r="N138" i="10" s="1"/>
  <c r="M133" i="10"/>
  <c r="N133" i="10" s="1"/>
  <c r="M121" i="10"/>
  <c r="N121" i="10" s="1"/>
  <c r="M31" i="10"/>
  <c r="N31" i="10" s="1"/>
  <c r="M44" i="10"/>
  <c r="N44" i="10" s="1"/>
  <c r="M112" i="10"/>
  <c r="N112" i="10" s="1"/>
  <c r="M130" i="10"/>
  <c r="N130" i="10" s="1"/>
  <c r="T5" i="10"/>
  <c r="W24" i="10"/>
  <c r="T6" i="10"/>
  <c r="Y34" i="10"/>
  <c r="G343" i="10"/>
  <c r="R343" i="10" s="1"/>
  <c r="G106" i="10"/>
  <c r="R106" i="10" s="1"/>
  <c r="G313" i="10"/>
  <c r="R313" i="10" s="1"/>
  <c r="G247" i="10"/>
  <c r="R247" i="10" s="1"/>
  <c r="G196" i="10"/>
  <c r="R196" i="10" s="1"/>
  <c r="T31" i="10"/>
  <c r="G188" i="10"/>
  <c r="R188" i="10" s="1"/>
  <c r="G345" i="10"/>
  <c r="R345" i="10" s="1"/>
  <c r="G74" i="10"/>
  <c r="R74" i="10" s="1"/>
  <c r="G404" i="10"/>
  <c r="R404" i="10" s="1"/>
  <c r="G136" i="10"/>
  <c r="R136" i="10" s="1"/>
  <c r="G442" i="10"/>
  <c r="R442" i="10" s="1"/>
  <c r="G140" i="10"/>
  <c r="R140" i="10" s="1"/>
  <c r="G329" i="10"/>
  <c r="R329" i="10" s="1"/>
  <c r="G324" i="10"/>
  <c r="R324" i="10" s="1"/>
  <c r="G204" i="10"/>
  <c r="R204" i="10" s="1"/>
  <c r="G259" i="10"/>
  <c r="R259" i="10" s="1"/>
  <c r="M439" i="10"/>
  <c r="N439" i="10" s="1"/>
  <c r="M346" i="10"/>
  <c r="N346" i="10" s="1"/>
  <c r="M221" i="10"/>
  <c r="N221" i="10" s="1"/>
  <c r="M358" i="10"/>
  <c r="N358" i="10" s="1"/>
  <c r="M210" i="10"/>
  <c r="N210" i="10" s="1"/>
  <c r="M412" i="10"/>
  <c r="N412" i="10" s="1"/>
  <c r="M157" i="10"/>
  <c r="N157" i="10" s="1"/>
  <c r="M298" i="10"/>
  <c r="N298" i="10" s="1"/>
  <c r="M263" i="10"/>
  <c r="N263" i="10" s="1"/>
  <c r="M392" i="10"/>
  <c r="N392" i="10" s="1"/>
  <c r="M169" i="10"/>
  <c r="N169" i="10" s="1"/>
  <c r="M331" i="10"/>
  <c r="N331" i="10" s="1"/>
  <c r="M137" i="10"/>
  <c r="N137" i="10" s="1"/>
  <c r="M379" i="10"/>
  <c r="N379" i="10" s="1"/>
  <c r="M206" i="10"/>
  <c r="N206" i="10" s="1"/>
  <c r="M185" i="10"/>
  <c r="N185" i="10" s="1"/>
  <c r="M339" i="10"/>
  <c r="N339" i="10" s="1"/>
  <c r="M142" i="10"/>
  <c r="N142" i="10" s="1"/>
  <c r="M63" i="10"/>
  <c r="N63" i="10" s="1"/>
  <c r="M266" i="10"/>
  <c r="N266" i="10" s="1"/>
  <c r="M98" i="10"/>
  <c r="N98" i="10" s="1"/>
  <c r="M81" i="10"/>
  <c r="N81" i="10" s="1"/>
  <c r="M179" i="10"/>
  <c r="N179" i="10" s="1"/>
  <c r="G18" i="10"/>
  <c r="R18" i="10" s="1"/>
  <c r="M414" i="10"/>
  <c r="N414" i="10" s="1"/>
  <c r="M440" i="10"/>
  <c r="N440" i="10" s="1"/>
  <c r="M189" i="10"/>
  <c r="N189" i="10" s="1"/>
  <c r="M230" i="10"/>
  <c r="N230" i="10" s="1"/>
  <c r="M295" i="10"/>
  <c r="N295" i="10" s="1"/>
  <c r="M302" i="10"/>
  <c r="N302" i="10" s="1"/>
  <c r="M218" i="10"/>
  <c r="N218" i="10" s="1"/>
  <c r="M87" i="10"/>
  <c r="N87" i="10" s="1"/>
  <c r="M109" i="10"/>
  <c r="N109" i="10" s="1"/>
  <c r="M312" i="10"/>
  <c r="N312" i="10" s="1"/>
  <c r="G101" i="10"/>
  <c r="R101" i="10" s="1"/>
  <c r="M357" i="10"/>
  <c r="N357" i="10" s="1"/>
  <c r="M92" i="10"/>
  <c r="N92" i="10" s="1"/>
  <c r="M180" i="10"/>
  <c r="N180" i="10" s="1"/>
  <c r="M241" i="10"/>
  <c r="N241" i="10" s="1"/>
  <c r="M432" i="10"/>
  <c r="N432" i="10" s="1"/>
  <c r="M420" i="10"/>
  <c r="N420" i="10" s="1"/>
  <c r="M428" i="10"/>
  <c r="N428" i="10" s="1"/>
  <c r="M444" i="10"/>
  <c r="N444" i="10" s="1"/>
  <c r="M22" i="10"/>
  <c r="N22" i="10" s="1"/>
  <c r="M262" i="10"/>
  <c r="N262" i="10" s="1"/>
  <c r="M65" i="10"/>
  <c r="N65" i="10" s="1"/>
  <c r="M211" i="10"/>
  <c r="N211" i="10" s="1"/>
  <c r="M182" i="10"/>
  <c r="N182" i="10" s="1"/>
  <c r="M258" i="10"/>
  <c r="N258" i="10" s="1"/>
  <c r="M271" i="10"/>
  <c r="N271" i="10" s="1"/>
  <c r="G402" i="10"/>
  <c r="R402" i="10" s="1"/>
  <c r="M208" i="10"/>
  <c r="N208" i="10" s="1"/>
  <c r="M304" i="10"/>
  <c r="N304" i="10" s="1"/>
  <c r="M364" i="10"/>
  <c r="N364" i="10" s="1"/>
  <c r="M4" i="10"/>
  <c r="N4" i="10" s="1"/>
  <c r="M150" i="10"/>
  <c r="N150" i="10" s="1"/>
  <c r="M253" i="10"/>
  <c r="N253" i="10" s="1"/>
  <c r="M231" i="10"/>
  <c r="N231" i="10" s="1"/>
  <c r="M174" i="10"/>
  <c r="N174" i="10" s="1"/>
  <c r="M286" i="10"/>
  <c r="N286" i="10" s="1"/>
  <c r="M30" i="10"/>
  <c r="N30" i="10" s="1"/>
  <c r="M285" i="10"/>
  <c r="N285" i="10" s="1"/>
  <c r="M160" i="10"/>
  <c r="N160" i="10" s="1"/>
  <c r="M199" i="10"/>
  <c r="N199" i="10" s="1"/>
  <c r="M407" i="10"/>
  <c r="N407" i="10" s="1"/>
  <c r="G39" i="10"/>
  <c r="R39" i="10" s="1"/>
  <c r="G416" i="10"/>
  <c r="R416" i="10" s="1"/>
  <c r="M96" i="10"/>
  <c r="N96" i="10" s="1"/>
  <c r="M219" i="10"/>
  <c r="N219" i="10" s="1"/>
  <c r="M300" i="10"/>
  <c r="N300" i="10" s="1"/>
  <c r="M233" i="10"/>
  <c r="N233" i="10" s="1"/>
  <c r="M395" i="10"/>
  <c r="N395" i="10" s="1"/>
  <c r="M202" i="10"/>
  <c r="N202" i="10" s="1"/>
  <c r="M399" i="10"/>
  <c r="N399" i="10" s="1"/>
  <c r="M176" i="10"/>
  <c r="N176" i="10" s="1"/>
  <c r="M415" i="10"/>
  <c r="N415" i="10" s="1"/>
  <c r="M33" i="10"/>
  <c r="N33" i="10" s="1"/>
  <c r="M387" i="10"/>
  <c r="N387" i="10" s="1"/>
  <c r="M159" i="10"/>
  <c r="N159" i="10" s="1"/>
  <c r="M171" i="10"/>
  <c r="N171" i="10" s="1"/>
  <c r="M292" i="10"/>
  <c r="N292" i="10" s="1"/>
  <c r="M207" i="10"/>
  <c r="N207" i="10" s="1"/>
  <c r="G377" i="10"/>
  <c r="M377" i="10" s="1"/>
  <c r="N377" i="10" s="1"/>
  <c r="G144" i="10"/>
  <c r="R144" i="10" s="1"/>
  <c r="M342" i="10"/>
  <c r="N342" i="10" s="1"/>
  <c r="M222" i="10"/>
  <c r="N222" i="10" s="1"/>
  <c r="M162" i="10"/>
  <c r="N162" i="10" s="1"/>
  <c r="M173" i="10"/>
  <c r="N173" i="10" s="1"/>
  <c r="M84" i="10"/>
  <c r="N84" i="10" s="1"/>
  <c r="M359" i="10"/>
  <c r="N359" i="10" s="1"/>
  <c r="M410" i="10"/>
  <c r="N410" i="10" s="1"/>
  <c r="M284" i="10"/>
  <c r="N284" i="10" s="1"/>
  <c r="M94" i="10"/>
  <c r="N94" i="10" s="1"/>
  <c r="M397" i="10"/>
  <c r="N397" i="10" s="1"/>
  <c r="M36" i="10"/>
  <c r="N36" i="10" s="1"/>
  <c r="M396" i="10"/>
  <c r="N396" i="10" s="1"/>
  <c r="M10" i="10"/>
  <c r="N10" i="10" s="1"/>
  <c r="G20" i="10"/>
  <c r="R20" i="10" s="1"/>
  <c r="M242" i="10"/>
  <c r="N242" i="10" s="1"/>
  <c r="M190" i="10"/>
  <c r="N190" i="10" s="1"/>
  <c r="M448" i="10"/>
  <c r="N448" i="10" s="1"/>
  <c r="M287" i="10"/>
  <c r="N287" i="10" s="1"/>
  <c r="M115" i="10"/>
  <c r="N115" i="10" s="1"/>
  <c r="M113" i="10"/>
  <c r="N113" i="10" s="1"/>
  <c r="M250" i="10"/>
  <c r="N250" i="10" s="1"/>
  <c r="M86" i="10"/>
  <c r="N86" i="10" s="1"/>
  <c r="M336" i="10"/>
  <c r="N336" i="10" s="1"/>
  <c r="M371" i="10"/>
  <c r="N371" i="10" s="1"/>
  <c r="M79" i="10"/>
  <c r="N79" i="10" s="1"/>
  <c r="M437" i="10"/>
  <c r="N437" i="10" s="1"/>
  <c r="M384" i="10"/>
  <c r="N384" i="10" s="1"/>
  <c r="M273" i="10"/>
  <c r="N273" i="10" s="1"/>
  <c r="M114" i="10"/>
  <c r="N114" i="10" s="1"/>
  <c r="M254" i="10"/>
  <c r="N254" i="10" s="1"/>
  <c r="M367" i="10"/>
  <c r="N367" i="10" s="1"/>
  <c r="G66" i="10"/>
  <c r="R66" i="10" s="1"/>
  <c r="G355" i="10"/>
  <c r="R355" i="10" s="1"/>
  <c r="M276" i="10"/>
  <c r="N276" i="10" s="1"/>
  <c r="M139" i="10"/>
  <c r="N139" i="10" s="1"/>
  <c r="M99" i="10"/>
  <c r="N99" i="10" s="1"/>
  <c r="G438" i="10"/>
  <c r="R438" i="10" s="1"/>
  <c r="M60" i="10"/>
  <c r="N60" i="10" s="1"/>
  <c r="G200" i="10"/>
  <c r="R200" i="10" s="1"/>
  <c r="G88" i="10"/>
  <c r="R88" i="10" s="1"/>
  <c r="AE2" i="10"/>
  <c r="AF2" i="10" s="1"/>
  <c r="AE7" i="10"/>
  <c r="AB18" i="10"/>
  <c r="AE18" i="10" s="1"/>
  <c r="AE12" i="10"/>
  <c r="AB17" i="10"/>
  <c r="AE17" i="10" s="1"/>
  <c r="AB11" i="10"/>
  <c r="AE11" i="10" s="1"/>
  <c r="G49" i="10"/>
  <c r="M49" i="10" s="1"/>
  <c r="N49" i="10" s="1"/>
  <c r="G268" i="10"/>
  <c r="R268" i="10" s="1"/>
  <c r="G375" i="10"/>
  <c r="R375" i="10" s="1"/>
  <c r="G265" i="10"/>
  <c r="R265" i="10" s="1"/>
  <c r="G338" i="10"/>
  <c r="R338" i="10" s="1"/>
  <c r="G37" i="10"/>
  <c r="R37" i="10" s="1"/>
  <c r="G21" i="10"/>
  <c r="R21" i="10" s="1"/>
  <c r="G297" i="10"/>
  <c r="R297" i="10" s="1"/>
  <c r="G67" i="10"/>
  <c r="M67" i="10" s="1"/>
  <c r="N67" i="10" s="1"/>
  <c r="AB9" i="10"/>
  <c r="AE9" i="10" s="1"/>
  <c r="G132" i="10"/>
  <c r="R132" i="10" s="1"/>
  <c r="G3" i="10"/>
  <c r="M3" i="10" s="1"/>
  <c r="N3" i="10" s="1"/>
  <c r="M170" i="10"/>
  <c r="N170" i="10" s="1"/>
  <c r="M90" i="10"/>
  <c r="N90" i="10" s="1"/>
  <c r="M278" i="10"/>
  <c r="N278" i="10" s="1"/>
  <c r="M317" i="10"/>
  <c r="N317" i="10" s="1"/>
  <c r="M234" i="10"/>
  <c r="N234" i="10" s="1"/>
  <c r="M59" i="10"/>
  <c r="N59" i="10" s="1"/>
  <c r="M424" i="10"/>
  <c r="N424" i="10" s="1"/>
  <c r="M350" i="10"/>
  <c r="N350" i="10" s="1"/>
  <c r="M14" i="10"/>
  <c r="N14" i="10" s="1"/>
  <c r="M349" i="10"/>
  <c r="N349" i="10" s="1"/>
  <c r="M391" i="10"/>
  <c r="N391" i="10" s="1"/>
  <c r="G366" i="10"/>
  <c r="R366" i="10" s="1"/>
  <c r="M235" i="10"/>
  <c r="N235" i="10" s="1"/>
  <c r="M50" i="10"/>
  <c r="N50" i="10" s="1"/>
  <c r="M97" i="10"/>
  <c r="N97" i="10" s="1"/>
  <c r="M305" i="10"/>
  <c r="N305" i="10" s="1"/>
  <c r="M149" i="10"/>
  <c r="N149" i="10" s="1"/>
  <c r="M326" i="10"/>
  <c r="N326" i="10" s="1"/>
  <c r="M303" i="10"/>
  <c r="N303" i="10" s="1"/>
  <c r="M82" i="10"/>
  <c r="N82" i="10" s="1"/>
  <c r="M427" i="10"/>
  <c r="N427" i="10" s="1"/>
  <c r="M408" i="10"/>
  <c r="N408" i="10" s="1"/>
  <c r="M197" i="10"/>
  <c r="N197" i="10" s="1"/>
  <c r="M17" i="10"/>
  <c r="N17" i="10" s="1"/>
  <c r="M209" i="10"/>
  <c r="N209" i="10" s="1"/>
  <c r="M347" i="10"/>
  <c r="N347" i="10" s="1"/>
  <c r="M370" i="10"/>
  <c r="N370" i="10" s="1"/>
  <c r="M102" i="10"/>
  <c r="N102" i="10" s="1"/>
  <c r="M319" i="10"/>
  <c r="N319" i="10" s="1"/>
  <c r="M153" i="10"/>
  <c r="N153" i="10" s="1"/>
  <c r="M40" i="10"/>
  <c r="N40" i="10" s="1"/>
  <c r="G361" i="10"/>
  <c r="R361" i="10" s="1"/>
  <c r="M214" i="10"/>
  <c r="N214" i="10" s="1"/>
  <c r="M354" i="10"/>
  <c r="N354" i="10" s="1"/>
  <c r="M46" i="10"/>
  <c r="N46" i="10" s="1"/>
  <c r="M429" i="10"/>
  <c r="N429" i="10" s="1"/>
  <c r="M85" i="10"/>
  <c r="N85" i="10" s="1"/>
  <c r="M296" i="10"/>
  <c r="N296" i="10" s="1"/>
  <c r="M274" i="10"/>
  <c r="N274" i="10" s="1"/>
  <c r="M220" i="10"/>
  <c r="N220" i="10" s="1"/>
  <c r="M120" i="10"/>
  <c r="N120" i="10" s="1"/>
  <c r="M362" i="10"/>
  <c r="N362" i="10" s="1"/>
  <c r="M146" i="10"/>
  <c r="N146" i="10" s="1"/>
  <c r="M45" i="10"/>
  <c r="N45" i="10" s="1"/>
  <c r="M229" i="10"/>
  <c r="N229" i="10" s="1"/>
  <c r="M12" i="10"/>
  <c r="N12" i="10" s="1"/>
  <c r="M145" i="10"/>
  <c r="N145" i="10" s="1"/>
  <c r="M283" i="10"/>
  <c r="N283" i="10" s="1"/>
  <c r="M122" i="10"/>
  <c r="N122" i="10" s="1"/>
  <c r="M194" i="10"/>
  <c r="N194" i="10" s="1"/>
  <c r="M165" i="10"/>
  <c r="N165" i="10" s="1"/>
  <c r="M255" i="10"/>
  <c r="N255" i="10" s="1"/>
  <c r="M147" i="10"/>
  <c r="N147" i="10" s="1"/>
  <c r="M403" i="10"/>
  <c r="N403" i="10" s="1"/>
  <c r="M2" i="10"/>
  <c r="N2" i="10" s="1"/>
  <c r="G53" i="10"/>
  <c r="R53" i="10" s="1"/>
  <c r="M72" i="10"/>
  <c r="N72" i="10" s="1"/>
  <c r="G291" i="10"/>
  <c r="R291" i="10" s="1"/>
  <c r="M203" i="10"/>
  <c r="N203" i="10" s="1"/>
  <c r="M111" i="10"/>
  <c r="N111" i="10" s="1"/>
  <c r="M352" i="10"/>
  <c r="N352" i="10" s="1"/>
  <c r="M423" i="10"/>
  <c r="N423" i="10" s="1"/>
  <c r="M282" i="10"/>
  <c r="N282" i="10" s="1"/>
  <c r="M205" i="10"/>
  <c r="N205" i="10" s="1"/>
  <c r="M381" i="10"/>
  <c r="N381" i="10" s="1"/>
  <c r="M141" i="10"/>
  <c r="N141" i="10" s="1"/>
  <c r="M166" i="10"/>
  <c r="N166" i="10" s="1"/>
  <c r="M135" i="10"/>
  <c r="N135" i="10" s="1"/>
  <c r="M327" i="10"/>
  <c r="N327" i="10" s="1"/>
  <c r="G75" i="10"/>
  <c r="R75" i="10" s="1"/>
  <c r="G78" i="10"/>
  <c r="R78" i="10" s="1"/>
  <c r="G279" i="10"/>
  <c r="R279" i="10" s="1"/>
  <c r="M41" i="10"/>
  <c r="N41" i="10" s="1"/>
  <c r="M16" i="10"/>
  <c r="N16" i="10" s="1"/>
  <c r="M272" i="10"/>
  <c r="N272" i="10" s="1"/>
  <c r="M25" i="10"/>
  <c r="N25" i="10" s="1"/>
  <c r="M34" i="10"/>
  <c r="N34" i="10" s="1"/>
  <c r="G226" i="10"/>
  <c r="R226" i="10" s="1"/>
  <c r="M9" i="10"/>
  <c r="N9" i="10" s="1"/>
  <c r="M187" i="10"/>
  <c r="N187" i="10" s="1"/>
  <c r="M228" i="10"/>
  <c r="N228" i="10" s="1"/>
  <c r="M434" i="10"/>
  <c r="N434" i="10" s="1"/>
  <c r="M264" i="10"/>
  <c r="N264" i="10" s="1"/>
  <c r="M400" i="10"/>
  <c r="N400" i="10" s="1"/>
  <c r="M48" i="10"/>
  <c r="N48" i="10" s="1"/>
  <c r="M309" i="10"/>
  <c r="N309" i="10" s="1"/>
  <c r="G323" i="10"/>
  <c r="R323" i="10" s="1"/>
  <c r="M421" i="10"/>
  <c r="N421" i="10" s="1"/>
  <c r="M28" i="10"/>
  <c r="N28" i="10" s="1"/>
  <c r="G249" i="10"/>
  <c r="R249" i="10" s="1"/>
  <c r="G116" i="10"/>
  <c r="R116" i="10" s="1"/>
  <c r="M154" i="10"/>
  <c r="N154" i="10" s="1"/>
  <c r="M23" i="10"/>
  <c r="N23" i="10" s="1"/>
  <c r="M62" i="10"/>
  <c r="N62" i="10" s="1"/>
  <c r="M290" i="10"/>
  <c r="N290" i="10" s="1"/>
  <c r="M167" i="10"/>
  <c r="N167" i="10" s="1"/>
  <c r="M11" i="10"/>
  <c r="N11" i="10" s="1"/>
  <c r="M158" i="10"/>
  <c r="N158" i="10" s="1"/>
  <c r="M55" i="10"/>
  <c r="N55" i="10" s="1"/>
  <c r="M125" i="10"/>
  <c r="N125" i="10" s="1"/>
  <c r="M294" i="10"/>
  <c r="N294" i="10" s="1"/>
  <c r="M26" i="10"/>
  <c r="N26" i="10" s="1"/>
  <c r="M43" i="10"/>
  <c r="N43" i="10" s="1"/>
  <c r="G238" i="10"/>
  <c r="R238" i="10" s="1"/>
  <c r="G110" i="10"/>
  <c r="G311" i="10"/>
  <c r="R311" i="10" s="1"/>
  <c r="M186" i="10"/>
  <c r="N186" i="10" s="1"/>
  <c r="M47" i="10"/>
  <c r="N47" i="10" s="1"/>
  <c r="M318" i="10"/>
  <c r="N318" i="10" s="1"/>
  <c r="M322" i="10"/>
  <c r="N322" i="10" s="1"/>
  <c r="M217" i="10"/>
  <c r="N217" i="10" s="1"/>
  <c r="M243" i="10"/>
  <c r="N243" i="10" s="1"/>
  <c r="M435" i="10"/>
  <c r="N435" i="10" s="1"/>
  <c r="M261" i="10"/>
  <c r="N261" i="10" s="1"/>
  <c r="M192" i="10"/>
  <c r="N192" i="10" s="1"/>
  <c r="M56" i="10"/>
  <c r="N56" i="10" s="1"/>
  <c r="G430" i="10"/>
  <c r="R430" i="10" s="1"/>
  <c r="M58" i="10"/>
  <c r="N58" i="10" s="1"/>
  <c r="M443" i="10"/>
  <c r="N443" i="10" s="1"/>
  <c r="M118" i="10"/>
  <c r="N118" i="10" s="1"/>
  <c r="M38" i="10"/>
  <c r="N38" i="10" s="1"/>
  <c r="M393" i="10"/>
  <c r="N393" i="10" s="1"/>
  <c r="G124" i="10"/>
  <c r="R124" i="10" s="1"/>
  <c r="M389" i="10"/>
  <c r="N389" i="10" s="1"/>
  <c r="G281" i="10"/>
  <c r="R281" i="10" s="1"/>
  <c r="AB16" i="10"/>
  <c r="AE16" i="10" s="1"/>
  <c r="AE19" i="10"/>
  <c r="AB15" i="10"/>
  <c r="AE15" i="10" s="1"/>
  <c r="AB10" i="10"/>
  <c r="AE10" i="10" s="1"/>
  <c r="AB21" i="10"/>
  <c r="AE21" i="10" s="1"/>
  <c r="AE14" i="10"/>
  <c r="AE13" i="10"/>
  <c r="V5" i="5"/>
  <c r="AB28" i="18"/>
  <c r="AB27" i="18"/>
  <c r="L5" i="11"/>
  <c r="AC30" i="10"/>
  <c r="AB32" i="22"/>
  <c r="AB33" i="18"/>
  <c r="V1" i="18"/>
  <c r="AB30" i="18"/>
  <c r="AC33" i="10"/>
  <c r="V2" i="18"/>
  <c r="AB31" i="18"/>
  <c r="AB32" i="18"/>
  <c r="AC29" i="10"/>
  <c r="AC32" i="10"/>
  <c r="V1" i="22"/>
  <c r="V2" i="22"/>
  <c r="AC27" i="10"/>
  <c r="AB31" i="10"/>
  <c r="AE30" i="18" l="1"/>
  <c r="AE28" i="18"/>
  <c r="AE31" i="18"/>
  <c r="AE27" i="18"/>
  <c r="U22" i="22"/>
  <c r="T22" i="22"/>
  <c r="AE32" i="22"/>
  <c r="U22" i="18"/>
  <c r="AE33" i="18"/>
  <c r="T22" i="18"/>
  <c r="AE32" i="18"/>
  <c r="M18" i="10"/>
  <c r="N18" i="10" s="1"/>
  <c r="M416" i="10"/>
  <c r="N416" i="10" s="1"/>
  <c r="M376" i="10"/>
  <c r="N376" i="10" s="1"/>
  <c r="R110" i="10"/>
  <c r="M375" i="10"/>
  <c r="N375" i="10" s="1"/>
  <c r="M259" i="10"/>
  <c r="N259" i="10" s="1"/>
  <c r="M345" i="10"/>
  <c r="N345" i="10" s="1"/>
  <c r="M39" i="10"/>
  <c r="N39" i="10" s="1"/>
  <c r="M355" i="10"/>
  <c r="N355" i="10" s="1"/>
  <c r="M110" i="10"/>
  <c r="N110" i="10" s="1"/>
  <c r="M116" i="10"/>
  <c r="N116" i="10" s="1"/>
  <c r="M226" i="10"/>
  <c r="N226" i="10" s="1"/>
  <c r="M75" i="10"/>
  <c r="N75" i="10" s="1"/>
  <c r="M88" i="10"/>
  <c r="N88" i="10" s="1"/>
  <c r="M281" i="10"/>
  <c r="N281" i="10" s="1"/>
  <c r="M311" i="10"/>
  <c r="N311" i="10" s="1"/>
  <c r="M238" i="10"/>
  <c r="N238" i="10" s="1"/>
  <c r="M249" i="10"/>
  <c r="N249" i="10" s="1"/>
  <c r="M323" i="10"/>
  <c r="N323" i="10" s="1"/>
  <c r="M291" i="10"/>
  <c r="N291" i="10" s="1"/>
  <c r="M338" i="10"/>
  <c r="N338" i="10" s="1"/>
  <c r="M200" i="10"/>
  <c r="N200" i="10" s="1"/>
  <c r="M329" i="10"/>
  <c r="N329" i="10" s="1"/>
  <c r="M136" i="10"/>
  <c r="N136" i="10" s="1"/>
  <c r="M196" i="10"/>
  <c r="N196" i="10" s="1"/>
  <c r="M106" i="10"/>
  <c r="N106" i="10" s="1"/>
  <c r="M53" i="10"/>
  <c r="N53" i="10" s="1"/>
  <c r="M144" i="10"/>
  <c r="N144" i="10" s="1"/>
  <c r="M140" i="10"/>
  <c r="N140" i="10" s="1"/>
  <c r="AE31" i="10"/>
  <c r="S22" i="10"/>
  <c r="M430" i="10"/>
  <c r="N430" i="10" s="1"/>
  <c r="M78" i="10"/>
  <c r="N78" i="10" s="1"/>
  <c r="M366" i="10"/>
  <c r="N366" i="10" s="1"/>
  <c r="R3" i="10"/>
  <c r="R67" i="10"/>
  <c r="M21" i="10"/>
  <c r="N21" i="10" s="1"/>
  <c r="R49" i="10"/>
  <c r="M66" i="10"/>
  <c r="N66" i="10" s="1"/>
  <c r="M20" i="10"/>
  <c r="N20" i="10" s="1"/>
  <c r="R377" i="10"/>
  <c r="M402" i="10"/>
  <c r="N402" i="10" s="1"/>
  <c r="M204" i="10"/>
  <c r="N204" i="10" s="1"/>
  <c r="M442" i="10"/>
  <c r="N442" i="10" s="1"/>
  <c r="M404" i="10"/>
  <c r="N404" i="10" s="1"/>
  <c r="M247" i="10"/>
  <c r="N247" i="10" s="1"/>
  <c r="M124" i="10"/>
  <c r="N124" i="10" s="1"/>
  <c r="M279" i="10"/>
  <c r="N279" i="10" s="1"/>
  <c r="M361" i="10"/>
  <c r="N361" i="10" s="1"/>
  <c r="M132" i="10"/>
  <c r="M297" i="10"/>
  <c r="N297" i="10" s="1"/>
  <c r="M37" i="10"/>
  <c r="N37" i="10" s="1"/>
  <c r="M265" i="10"/>
  <c r="N265" i="10" s="1"/>
  <c r="M268" i="10"/>
  <c r="N268" i="10" s="1"/>
  <c r="M438" i="10"/>
  <c r="N438" i="10" s="1"/>
  <c r="M101" i="10"/>
  <c r="N101" i="10" s="1"/>
  <c r="M324" i="10"/>
  <c r="N324" i="10" s="1"/>
  <c r="M74" i="10"/>
  <c r="N74" i="10" s="1"/>
  <c r="M188" i="10"/>
  <c r="N188" i="10" s="1"/>
  <c r="M313" i="10"/>
  <c r="N313" i="10" s="1"/>
  <c r="M343" i="10"/>
  <c r="N343" i="10" s="1"/>
  <c r="H455" i="2"/>
  <c r="I455" i="2"/>
  <c r="H456" i="2"/>
  <c r="I456" i="2"/>
  <c r="H457" i="2"/>
  <c r="I457" i="2"/>
  <c r="H458" i="2"/>
  <c r="I458" i="2"/>
  <c r="H459" i="2"/>
  <c r="I459" i="2"/>
  <c r="H460" i="2"/>
  <c r="I460" i="2"/>
  <c r="H461" i="2"/>
  <c r="I461" i="2"/>
  <c r="H462" i="2"/>
  <c r="I462" i="2"/>
  <c r="H463" i="2"/>
  <c r="I463" i="2"/>
  <c r="H464" i="2"/>
  <c r="I464" i="2"/>
  <c r="H465" i="2"/>
  <c r="I465" i="2"/>
  <c r="H466" i="2"/>
  <c r="I466" i="2"/>
  <c r="H467" i="2"/>
  <c r="I467" i="2"/>
  <c r="H468" i="2"/>
  <c r="I468" i="2"/>
  <c r="H469" i="2"/>
  <c r="I469" i="2"/>
  <c r="H470" i="2"/>
  <c r="I470" i="2"/>
  <c r="H471" i="2"/>
  <c r="I471" i="2"/>
  <c r="H472" i="2"/>
  <c r="I472" i="2"/>
  <c r="H473" i="2"/>
  <c r="I473" i="2"/>
  <c r="H474" i="2"/>
  <c r="I474" i="2"/>
  <c r="H475" i="2"/>
  <c r="I475" i="2"/>
  <c r="H476" i="2"/>
  <c r="I476" i="2"/>
  <c r="H477" i="2"/>
  <c r="I477" i="2"/>
  <c r="H478" i="2"/>
  <c r="I478" i="2"/>
  <c r="H479" i="2"/>
  <c r="I479" i="2"/>
  <c r="H480" i="2"/>
  <c r="I480" i="2"/>
  <c r="H481" i="2"/>
  <c r="I481" i="2"/>
  <c r="H482" i="2"/>
  <c r="I482" i="2"/>
  <c r="H483" i="2"/>
  <c r="I483" i="2"/>
  <c r="H484" i="2"/>
  <c r="I484" i="2"/>
  <c r="H485" i="2"/>
  <c r="I485" i="2"/>
  <c r="H486" i="2"/>
  <c r="I486" i="2"/>
  <c r="H487" i="2"/>
  <c r="I487" i="2"/>
  <c r="H488" i="2"/>
  <c r="I488" i="2"/>
  <c r="H489" i="2"/>
  <c r="I489" i="2"/>
  <c r="H490" i="2"/>
  <c r="I490" i="2"/>
  <c r="H491" i="2"/>
  <c r="I491" i="2"/>
  <c r="H492" i="2"/>
  <c r="I492" i="2"/>
  <c r="H493" i="2"/>
  <c r="I493" i="2"/>
  <c r="H494" i="2"/>
  <c r="I494" i="2"/>
  <c r="H495" i="2"/>
  <c r="I495" i="2"/>
  <c r="H496" i="2"/>
  <c r="I496" i="2"/>
  <c r="H497" i="2"/>
  <c r="I497" i="2"/>
  <c r="H498" i="2"/>
  <c r="I498" i="2"/>
  <c r="H499" i="2"/>
  <c r="I499" i="2"/>
  <c r="H500" i="2"/>
  <c r="I500" i="2"/>
  <c r="H501" i="2"/>
  <c r="I501" i="2"/>
  <c r="H502" i="2"/>
  <c r="I502" i="2"/>
  <c r="H503" i="2"/>
  <c r="I503" i="2"/>
  <c r="H504" i="2"/>
  <c r="I504" i="2"/>
  <c r="H505" i="2"/>
  <c r="I505" i="2"/>
  <c r="H506" i="2"/>
  <c r="I506" i="2"/>
  <c r="H507" i="2"/>
  <c r="I507" i="2"/>
  <c r="H508" i="2"/>
  <c r="I508" i="2"/>
  <c r="H509" i="2"/>
  <c r="I509" i="2"/>
  <c r="H510" i="2"/>
  <c r="I510" i="2"/>
  <c r="H511" i="2"/>
  <c r="I511" i="2"/>
  <c r="H512" i="2"/>
  <c r="I512" i="2"/>
  <c r="H513" i="2"/>
  <c r="I513" i="2"/>
  <c r="H514" i="2"/>
  <c r="I514" i="2"/>
  <c r="H515" i="2"/>
  <c r="I515" i="2"/>
  <c r="H516" i="2"/>
  <c r="I516" i="2"/>
  <c r="H517" i="2"/>
  <c r="I517" i="2"/>
  <c r="H518" i="2"/>
  <c r="I518" i="2"/>
  <c r="H519" i="2"/>
  <c r="I519" i="2"/>
  <c r="H520" i="2"/>
  <c r="I520" i="2"/>
  <c r="H521" i="2"/>
  <c r="I521" i="2"/>
  <c r="H522" i="2"/>
  <c r="I522" i="2"/>
  <c r="H523" i="2"/>
  <c r="I523" i="2"/>
  <c r="H524" i="2"/>
  <c r="I524" i="2"/>
  <c r="H525" i="2"/>
  <c r="I525" i="2"/>
  <c r="H526" i="2"/>
  <c r="I526" i="2"/>
  <c r="H527" i="2"/>
  <c r="I527" i="2"/>
  <c r="H528" i="2"/>
  <c r="I528" i="2"/>
  <c r="H529" i="2"/>
  <c r="I529" i="2"/>
  <c r="H530" i="2"/>
  <c r="I530" i="2"/>
  <c r="H531" i="2"/>
  <c r="I531" i="2"/>
  <c r="H532" i="2"/>
  <c r="I532" i="2"/>
  <c r="H533" i="2"/>
  <c r="I533" i="2"/>
  <c r="H534" i="2"/>
  <c r="I534" i="2"/>
  <c r="H535" i="2"/>
  <c r="I535" i="2"/>
  <c r="H536" i="2"/>
  <c r="I536" i="2"/>
  <c r="H537" i="2"/>
  <c r="I537" i="2"/>
  <c r="H538" i="2"/>
  <c r="I538" i="2"/>
  <c r="H539" i="2"/>
  <c r="I539" i="2"/>
  <c r="H540" i="2"/>
  <c r="I540" i="2"/>
  <c r="H541" i="2"/>
  <c r="I541" i="2"/>
  <c r="H542" i="2"/>
  <c r="I542" i="2"/>
  <c r="H543" i="2"/>
  <c r="I543" i="2"/>
  <c r="H544" i="2"/>
  <c r="I544" i="2"/>
  <c r="H545" i="2"/>
  <c r="I545" i="2"/>
  <c r="H546" i="2"/>
  <c r="I546" i="2"/>
  <c r="H547" i="2"/>
  <c r="I547" i="2"/>
  <c r="H548" i="2"/>
  <c r="I548" i="2"/>
  <c r="H549" i="2"/>
  <c r="I549" i="2"/>
  <c r="H550" i="2"/>
  <c r="I550" i="2"/>
  <c r="H551" i="2"/>
  <c r="I551" i="2"/>
  <c r="H552" i="2"/>
  <c r="I552" i="2"/>
  <c r="H553" i="2"/>
  <c r="I553" i="2"/>
  <c r="H554" i="2"/>
  <c r="I554" i="2"/>
  <c r="H555" i="2"/>
  <c r="I555" i="2"/>
  <c r="H556" i="2"/>
  <c r="I556" i="2"/>
  <c r="H557" i="2"/>
  <c r="I557" i="2"/>
  <c r="H558" i="2"/>
  <c r="I558" i="2"/>
  <c r="H559" i="2"/>
  <c r="I559" i="2"/>
  <c r="H560" i="2"/>
  <c r="I560" i="2"/>
  <c r="H561" i="2"/>
  <c r="I561" i="2"/>
  <c r="H562" i="2"/>
  <c r="I562" i="2"/>
  <c r="H563" i="2"/>
  <c r="I563" i="2"/>
  <c r="H564" i="2"/>
  <c r="I564" i="2"/>
  <c r="H565" i="2"/>
  <c r="I565" i="2"/>
  <c r="H566" i="2"/>
  <c r="I566" i="2"/>
  <c r="H567" i="2"/>
  <c r="I567" i="2"/>
  <c r="H568" i="2"/>
  <c r="I568" i="2"/>
  <c r="H569" i="2"/>
  <c r="I569" i="2"/>
  <c r="H570" i="2"/>
  <c r="I570" i="2"/>
  <c r="H571" i="2"/>
  <c r="I571" i="2"/>
  <c r="H572" i="2"/>
  <c r="I572" i="2"/>
  <c r="AB28" i="10"/>
  <c r="V9" i="10"/>
  <c r="AB29" i="10"/>
  <c r="AB33" i="10"/>
  <c r="AB27" i="10"/>
  <c r="AB32" i="10"/>
  <c r="AB30" i="10"/>
  <c r="AE28" i="10" l="1"/>
  <c r="AE27" i="10"/>
  <c r="AE30" i="10"/>
  <c r="AE33" i="10"/>
  <c r="AE29" i="10"/>
  <c r="AE32" i="10"/>
  <c r="N132" i="10"/>
  <c r="V15" i="5"/>
  <c r="K3" i="6"/>
  <c r="B6" i="2"/>
  <c r="B5" i="2"/>
  <c r="B3" i="2"/>
  <c r="B2" i="2"/>
  <c r="B1" i="2"/>
  <c r="V2" i="10"/>
  <c r="V1" i="10"/>
  <c r="U22" i="10" l="1"/>
  <c r="T22" i="10"/>
  <c r="K455" i="2"/>
  <c r="K456" i="2"/>
  <c r="K457" i="2"/>
  <c r="K458" i="2"/>
  <c r="K459" i="2"/>
  <c r="K460" i="2"/>
  <c r="K461" i="2"/>
  <c r="K462" i="2"/>
  <c r="K463" i="2"/>
  <c r="K464" i="2"/>
  <c r="K465" i="2"/>
  <c r="K466" i="2"/>
  <c r="K467" i="2"/>
  <c r="K468" i="2"/>
  <c r="K469" i="2"/>
  <c r="K470" i="2"/>
  <c r="K471" i="2"/>
  <c r="K472" i="2"/>
  <c r="K473" i="2"/>
  <c r="K474" i="2"/>
  <c r="K475" i="2"/>
  <c r="K476" i="2"/>
  <c r="K477" i="2"/>
  <c r="K478" i="2"/>
  <c r="K479" i="2"/>
  <c r="K480" i="2"/>
  <c r="K481" i="2"/>
  <c r="K482" i="2"/>
  <c r="K483" i="2"/>
  <c r="K484" i="2"/>
  <c r="K485" i="2"/>
  <c r="K486" i="2"/>
  <c r="K487" i="2"/>
  <c r="K488" i="2"/>
  <c r="K489" i="2"/>
  <c r="K490" i="2"/>
  <c r="K491" i="2"/>
  <c r="K492" i="2"/>
  <c r="K493" i="2"/>
  <c r="K494" i="2"/>
  <c r="K495" i="2"/>
  <c r="K496" i="2"/>
  <c r="K497" i="2"/>
  <c r="K498" i="2"/>
  <c r="K499" i="2"/>
  <c r="K500" i="2"/>
  <c r="K501" i="2"/>
  <c r="K502" i="2"/>
  <c r="K503" i="2"/>
  <c r="K504" i="2"/>
  <c r="K505" i="2"/>
  <c r="K506" i="2"/>
  <c r="K507" i="2"/>
  <c r="K508" i="2"/>
  <c r="K509" i="2"/>
  <c r="K510" i="2"/>
  <c r="K511" i="2"/>
  <c r="K512" i="2"/>
  <c r="K513" i="2"/>
  <c r="K514" i="2"/>
  <c r="K515" i="2"/>
  <c r="K516" i="2"/>
  <c r="K517" i="2"/>
  <c r="K518" i="2"/>
  <c r="K519" i="2"/>
  <c r="K520" i="2"/>
  <c r="K521" i="2"/>
  <c r="K522" i="2"/>
  <c r="K523" i="2"/>
  <c r="K524" i="2"/>
  <c r="K525" i="2"/>
  <c r="K526" i="2"/>
  <c r="K527" i="2"/>
  <c r="K528" i="2"/>
  <c r="K529" i="2"/>
  <c r="K530" i="2"/>
  <c r="K531" i="2"/>
  <c r="K532" i="2"/>
  <c r="K533" i="2"/>
  <c r="K534" i="2"/>
  <c r="K535" i="2"/>
  <c r="K536" i="2"/>
  <c r="K537" i="2"/>
  <c r="K538" i="2"/>
  <c r="K539" i="2"/>
  <c r="K540" i="2"/>
  <c r="K541" i="2"/>
  <c r="K542" i="2"/>
  <c r="K543" i="2"/>
  <c r="K544" i="2"/>
  <c r="K545" i="2"/>
  <c r="K546" i="2"/>
  <c r="K547" i="2"/>
  <c r="K548" i="2"/>
  <c r="K549" i="2"/>
  <c r="K550" i="2"/>
  <c r="K551" i="2"/>
  <c r="K552" i="2"/>
  <c r="K553" i="2"/>
  <c r="K554" i="2"/>
  <c r="K555" i="2"/>
  <c r="K556" i="2"/>
  <c r="K557" i="2"/>
  <c r="K558" i="2"/>
  <c r="K559" i="2"/>
  <c r="K560" i="2"/>
  <c r="K561" i="2"/>
  <c r="K562" i="2"/>
  <c r="K563" i="2"/>
  <c r="K564" i="2"/>
  <c r="K565" i="2"/>
  <c r="K566" i="2"/>
  <c r="K567" i="2"/>
  <c r="K568" i="2"/>
  <c r="K569" i="2"/>
  <c r="K570" i="2"/>
  <c r="K571" i="2"/>
  <c r="K572" i="2"/>
  <c r="K4" i="6"/>
  <c r="B567" i="5" l="1"/>
  <c r="O567" i="5" s="1"/>
  <c r="B568" i="5"/>
  <c r="O568" i="5" s="1"/>
  <c r="B569" i="5"/>
  <c r="O569" i="5" s="1"/>
  <c r="B570" i="5"/>
  <c r="O570" i="5" s="1"/>
  <c r="B571" i="5"/>
  <c r="O571" i="5" s="1"/>
  <c r="B572" i="5"/>
  <c r="O572" i="5" s="1"/>
  <c r="B573" i="5"/>
  <c r="O573" i="5" s="1"/>
  <c r="B574" i="5"/>
  <c r="O574" i="5" s="1"/>
  <c r="B575" i="5"/>
  <c r="O575" i="5" s="1"/>
  <c r="B576" i="5"/>
  <c r="O576" i="5" s="1"/>
  <c r="B577" i="5"/>
  <c r="O577" i="5" s="1"/>
  <c r="B578" i="5"/>
  <c r="O578" i="5" s="1"/>
  <c r="B579" i="5"/>
  <c r="O579" i="5" s="1"/>
  <c r="B580" i="5"/>
  <c r="O580" i="5" s="1"/>
  <c r="B581" i="5"/>
  <c r="O581" i="5" s="1"/>
  <c r="B582" i="5"/>
  <c r="O582" i="5" s="1"/>
  <c r="B583" i="5"/>
  <c r="O583" i="5" s="1"/>
  <c r="B584" i="5"/>
  <c r="O584" i="5" s="1"/>
  <c r="B585" i="5"/>
  <c r="O585" i="5" s="1"/>
  <c r="B586" i="5"/>
  <c r="O586" i="5" s="1"/>
  <c r="B587" i="5"/>
  <c r="O587" i="5" s="1"/>
  <c r="B588" i="5"/>
  <c r="O588" i="5" s="1"/>
  <c r="B589" i="5"/>
  <c r="O589" i="5" s="1"/>
  <c r="B590" i="5"/>
  <c r="O590" i="5" s="1"/>
  <c r="B591" i="5"/>
  <c r="O591" i="5" s="1"/>
  <c r="B592" i="5"/>
  <c r="O592" i="5" s="1"/>
  <c r="B593" i="5"/>
  <c r="O593" i="5" s="1"/>
  <c r="B594" i="5"/>
  <c r="O594" i="5" s="1"/>
  <c r="B595" i="5"/>
  <c r="O595" i="5" s="1"/>
  <c r="B596" i="5"/>
  <c r="O596" i="5" s="1"/>
  <c r="B597" i="5"/>
  <c r="O597" i="5" s="1"/>
  <c r="B598" i="5"/>
  <c r="O598" i="5" s="1"/>
  <c r="B599" i="5"/>
  <c r="O599" i="5" s="1"/>
  <c r="B600" i="5"/>
  <c r="O600" i="5" s="1"/>
  <c r="B601" i="5"/>
  <c r="O601" i="5" s="1"/>
  <c r="B602" i="5"/>
  <c r="O602" i="5" s="1"/>
  <c r="B603" i="5"/>
  <c r="O603" i="5" s="1"/>
  <c r="B604" i="5"/>
  <c r="O604" i="5" s="1"/>
  <c r="B605" i="5"/>
  <c r="O605" i="5" s="1"/>
  <c r="B606" i="5"/>
  <c r="O606" i="5" s="1"/>
  <c r="B607" i="5"/>
  <c r="O607" i="5" s="1"/>
  <c r="B608" i="5"/>
  <c r="O608" i="5" s="1"/>
  <c r="B609" i="5"/>
  <c r="O609" i="5" s="1"/>
  <c r="B610" i="5"/>
  <c r="O610" i="5" s="1"/>
  <c r="B611" i="5"/>
  <c r="O611" i="5" s="1"/>
  <c r="B612" i="5"/>
  <c r="O612" i="5" s="1"/>
  <c r="B613" i="5"/>
  <c r="O613" i="5" s="1"/>
  <c r="B614" i="5"/>
  <c r="O614" i="5" s="1"/>
  <c r="B615" i="5"/>
  <c r="O615" i="5" s="1"/>
  <c r="B616" i="5"/>
  <c r="O616" i="5" s="1"/>
  <c r="B617" i="5"/>
  <c r="O617" i="5" s="1"/>
  <c r="B618" i="5"/>
  <c r="O618" i="5" s="1"/>
  <c r="B619" i="5"/>
  <c r="O619" i="5" s="1"/>
  <c r="B620" i="5"/>
  <c r="O620" i="5" s="1"/>
  <c r="B621" i="5"/>
  <c r="O621" i="5" s="1"/>
  <c r="B622" i="5"/>
  <c r="O622" i="5" s="1"/>
  <c r="B623" i="5"/>
  <c r="O623" i="5" s="1"/>
  <c r="B624" i="5"/>
  <c r="O624" i="5" s="1"/>
  <c r="B625" i="5"/>
  <c r="O625" i="5" s="1"/>
  <c r="B626" i="5"/>
  <c r="O626" i="5" s="1"/>
  <c r="B627" i="5"/>
  <c r="O627" i="5" s="1"/>
  <c r="B628" i="5"/>
  <c r="O628" i="5" s="1"/>
  <c r="B629" i="5"/>
  <c r="O629" i="5" s="1"/>
  <c r="B630" i="5"/>
  <c r="O630" i="5" s="1"/>
  <c r="B631" i="5"/>
  <c r="O631" i="5" s="1"/>
  <c r="B632" i="5"/>
  <c r="O632" i="5" s="1"/>
  <c r="B633" i="5"/>
  <c r="O633" i="5" s="1"/>
  <c r="B634" i="5"/>
  <c r="O634" i="5" s="1"/>
  <c r="B635" i="5"/>
  <c r="O635" i="5" s="1"/>
  <c r="B636" i="5"/>
  <c r="O636" i="5" s="1"/>
  <c r="B637" i="5"/>
  <c r="O637" i="5" s="1"/>
  <c r="B638" i="5"/>
  <c r="O638" i="5" s="1"/>
  <c r="B639" i="5"/>
  <c r="O639" i="5" s="1"/>
  <c r="B640" i="5"/>
  <c r="O640" i="5" s="1"/>
  <c r="B641" i="5"/>
  <c r="O641" i="5" s="1"/>
  <c r="B642" i="5"/>
  <c r="O642" i="5" s="1"/>
  <c r="B643" i="5"/>
  <c r="O643" i="5" s="1"/>
  <c r="B644" i="5"/>
  <c r="O644" i="5" s="1"/>
  <c r="B645" i="5"/>
  <c r="O645" i="5" s="1"/>
  <c r="B646" i="5"/>
  <c r="O646" i="5" s="1"/>
  <c r="B647" i="5"/>
  <c r="O647" i="5" s="1"/>
  <c r="B648" i="5"/>
  <c r="O648" i="5" s="1"/>
  <c r="B649" i="5"/>
  <c r="O649" i="5" s="1"/>
  <c r="B650" i="5"/>
  <c r="O650" i="5" s="1"/>
  <c r="B651" i="5"/>
  <c r="O651" i="5" s="1"/>
  <c r="B652" i="5"/>
  <c r="O652" i="5" s="1"/>
  <c r="B653" i="5"/>
  <c r="O653" i="5" s="1"/>
  <c r="B654" i="5"/>
  <c r="O654" i="5" s="1"/>
  <c r="B655" i="5"/>
  <c r="O655" i="5" s="1"/>
  <c r="B656" i="5"/>
  <c r="O656" i="5" s="1"/>
  <c r="B657" i="5"/>
  <c r="O657" i="5" s="1"/>
  <c r="B658" i="5"/>
  <c r="O658" i="5" s="1"/>
  <c r="B659" i="5"/>
  <c r="O659" i="5" s="1"/>
  <c r="B660" i="5"/>
  <c r="O660" i="5" s="1"/>
  <c r="B661" i="5"/>
  <c r="O661" i="5" s="1"/>
  <c r="B662" i="5"/>
  <c r="O662" i="5" s="1"/>
  <c r="B663" i="5"/>
  <c r="O663" i="5" s="1"/>
  <c r="B664" i="5"/>
  <c r="O664" i="5" s="1"/>
  <c r="B665" i="5"/>
  <c r="O665" i="5" s="1"/>
  <c r="B666" i="5"/>
  <c r="O666" i="5" s="1"/>
  <c r="B667" i="5"/>
  <c r="O667" i="5" s="1"/>
  <c r="B668" i="5"/>
  <c r="O668" i="5" s="1"/>
  <c r="B669" i="5"/>
  <c r="O669" i="5" s="1"/>
  <c r="B670" i="5"/>
  <c r="O670" i="5" s="1"/>
  <c r="B671" i="5"/>
  <c r="O671" i="5" s="1"/>
  <c r="B672" i="5"/>
  <c r="O672" i="5" s="1"/>
  <c r="B673" i="5"/>
  <c r="O673" i="5" s="1"/>
  <c r="B674" i="5"/>
  <c r="O674" i="5" s="1"/>
  <c r="B675" i="5"/>
  <c r="O675" i="5" s="1"/>
  <c r="B676" i="5"/>
  <c r="O676" i="5" s="1"/>
  <c r="B677" i="5"/>
  <c r="O677" i="5" s="1"/>
  <c r="B678" i="5"/>
  <c r="O678" i="5" s="1"/>
  <c r="B679" i="5"/>
  <c r="O679" i="5" s="1"/>
  <c r="B680" i="5"/>
  <c r="O680" i="5" s="1"/>
  <c r="B681" i="5"/>
  <c r="O681" i="5" s="1"/>
  <c r="B682" i="5"/>
  <c r="O682" i="5" s="1"/>
  <c r="B683" i="5"/>
  <c r="O683" i="5" s="1"/>
  <c r="B684" i="5"/>
  <c r="O684" i="5" s="1"/>
  <c r="B685" i="5"/>
  <c r="O685" i="5" s="1"/>
  <c r="B686" i="5"/>
  <c r="O686" i="5" s="1"/>
  <c r="B687" i="5"/>
  <c r="O687" i="5" s="1"/>
  <c r="B688" i="5"/>
  <c r="O688" i="5" s="1"/>
  <c r="B689" i="5"/>
  <c r="O689" i="5" s="1"/>
  <c r="B690" i="5"/>
  <c r="O690" i="5" s="1"/>
  <c r="B691" i="5"/>
  <c r="O691" i="5" s="1"/>
  <c r="B692" i="5"/>
  <c r="O692" i="5" s="1"/>
  <c r="B693" i="5"/>
  <c r="O693" i="5" s="1"/>
  <c r="B694" i="5"/>
  <c r="O694" i="5" s="1"/>
  <c r="B695" i="5"/>
  <c r="O695" i="5" s="1"/>
  <c r="B696" i="5"/>
  <c r="O696" i="5" s="1"/>
  <c r="B697" i="5"/>
  <c r="O697" i="5" s="1"/>
  <c r="B698" i="5"/>
  <c r="O698" i="5" s="1"/>
  <c r="B699" i="5"/>
  <c r="O699" i="5" s="1"/>
  <c r="B700" i="5"/>
  <c r="O700" i="5" s="1"/>
  <c r="C567" i="5"/>
  <c r="C568" i="5"/>
  <c r="C569" i="5"/>
  <c r="C570" i="5"/>
  <c r="C571" i="5"/>
  <c r="C572" i="5"/>
  <c r="C573" i="5"/>
  <c r="C574" i="5"/>
  <c r="C575" i="5"/>
  <c r="C576" i="5"/>
  <c r="C577" i="5"/>
  <c r="C578" i="5"/>
  <c r="C579" i="5"/>
  <c r="C580" i="5"/>
  <c r="C581" i="5"/>
  <c r="C582" i="5"/>
  <c r="C583" i="5"/>
  <c r="C584" i="5"/>
  <c r="C585" i="5"/>
  <c r="C586" i="5"/>
  <c r="C587" i="5"/>
  <c r="C588" i="5"/>
  <c r="C589" i="5"/>
  <c r="C590" i="5"/>
  <c r="C591" i="5"/>
  <c r="C592" i="5"/>
  <c r="C593" i="5"/>
  <c r="C594" i="5"/>
  <c r="C595" i="5"/>
  <c r="C596" i="5"/>
  <c r="C597" i="5"/>
  <c r="C598" i="5"/>
  <c r="C599" i="5"/>
  <c r="C600" i="5"/>
  <c r="C601" i="5"/>
  <c r="C602" i="5"/>
  <c r="C603" i="5"/>
  <c r="C604" i="5"/>
  <c r="C605" i="5"/>
  <c r="C606" i="5"/>
  <c r="C607" i="5"/>
  <c r="C608" i="5"/>
  <c r="C609" i="5"/>
  <c r="C610" i="5"/>
  <c r="C611" i="5"/>
  <c r="C612" i="5"/>
  <c r="C613" i="5"/>
  <c r="C614" i="5"/>
  <c r="C615" i="5"/>
  <c r="C616" i="5"/>
  <c r="C617" i="5"/>
  <c r="C618" i="5"/>
  <c r="C619" i="5"/>
  <c r="C620" i="5"/>
  <c r="C621" i="5"/>
  <c r="C622" i="5"/>
  <c r="C623" i="5"/>
  <c r="C624" i="5"/>
  <c r="C625" i="5"/>
  <c r="C626" i="5"/>
  <c r="C627" i="5"/>
  <c r="C628" i="5"/>
  <c r="C629" i="5"/>
  <c r="C630" i="5"/>
  <c r="C631" i="5"/>
  <c r="C632" i="5"/>
  <c r="C633" i="5"/>
  <c r="C634" i="5"/>
  <c r="C635" i="5"/>
  <c r="C636" i="5"/>
  <c r="C637" i="5"/>
  <c r="C638" i="5"/>
  <c r="C639" i="5"/>
  <c r="C640" i="5"/>
  <c r="C641" i="5"/>
  <c r="C642" i="5"/>
  <c r="C643" i="5"/>
  <c r="C644" i="5"/>
  <c r="C645" i="5"/>
  <c r="C646" i="5"/>
  <c r="C647" i="5"/>
  <c r="C648" i="5"/>
  <c r="C649" i="5"/>
  <c r="C650" i="5"/>
  <c r="C651" i="5"/>
  <c r="C652" i="5"/>
  <c r="C653" i="5"/>
  <c r="C654" i="5"/>
  <c r="C655" i="5"/>
  <c r="C656" i="5"/>
  <c r="C657" i="5"/>
  <c r="C658" i="5"/>
  <c r="C659" i="5"/>
  <c r="C660" i="5"/>
  <c r="C661" i="5"/>
  <c r="C662" i="5"/>
  <c r="C663" i="5"/>
  <c r="C664" i="5"/>
  <c r="C665" i="5"/>
  <c r="C666" i="5"/>
  <c r="C667" i="5"/>
  <c r="C668" i="5"/>
  <c r="C669" i="5"/>
  <c r="C670" i="5"/>
  <c r="C671" i="5"/>
  <c r="C672" i="5"/>
  <c r="C673" i="5"/>
  <c r="C674" i="5"/>
  <c r="C675" i="5"/>
  <c r="C676" i="5"/>
  <c r="C677" i="5"/>
  <c r="C678" i="5"/>
  <c r="C679" i="5"/>
  <c r="C680" i="5"/>
  <c r="C681" i="5"/>
  <c r="C682" i="5"/>
  <c r="C683" i="5"/>
  <c r="C684" i="5"/>
  <c r="C685" i="5"/>
  <c r="C686" i="5"/>
  <c r="C687" i="5"/>
  <c r="C688" i="5"/>
  <c r="C689" i="5"/>
  <c r="C690" i="5"/>
  <c r="C691" i="5"/>
  <c r="C692" i="5"/>
  <c r="C693" i="5"/>
  <c r="C694" i="5"/>
  <c r="C695" i="5"/>
  <c r="C696" i="5"/>
  <c r="C697" i="5"/>
  <c r="C698" i="5"/>
  <c r="C699" i="5"/>
  <c r="C700" i="5"/>
  <c r="J464" i="2"/>
  <c r="J465" i="2"/>
  <c r="J466" i="2"/>
  <c r="J467" i="2"/>
  <c r="J468" i="2"/>
  <c r="J469" i="2"/>
  <c r="J470" i="2"/>
  <c r="J471" i="2"/>
  <c r="J472" i="2"/>
  <c r="J473" i="2"/>
  <c r="J474" i="2"/>
  <c r="J475" i="2"/>
  <c r="J476" i="2"/>
  <c r="J477" i="2"/>
  <c r="J478" i="2"/>
  <c r="J479" i="2"/>
  <c r="J480" i="2"/>
  <c r="J481" i="2"/>
  <c r="J482" i="2"/>
  <c r="J483" i="2"/>
  <c r="J484" i="2"/>
  <c r="J485" i="2"/>
  <c r="J486" i="2"/>
  <c r="J487" i="2"/>
  <c r="J488" i="2"/>
  <c r="J489" i="2"/>
  <c r="J490" i="2"/>
  <c r="J491" i="2"/>
  <c r="J492" i="2"/>
  <c r="J493" i="2"/>
  <c r="J494" i="2"/>
  <c r="J495" i="2"/>
  <c r="J496" i="2"/>
  <c r="J497" i="2"/>
  <c r="J498" i="2"/>
  <c r="J499" i="2"/>
  <c r="J500" i="2"/>
  <c r="J501" i="2"/>
  <c r="J502" i="2"/>
  <c r="J503" i="2"/>
  <c r="J504" i="2"/>
  <c r="J505" i="2"/>
  <c r="J506" i="2"/>
  <c r="J507" i="2"/>
  <c r="J508" i="2"/>
  <c r="J509" i="2"/>
  <c r="J510" i="2"/>
  <c r="J511" i="2"/>
  <c r="J512" i="2"/>
  <c r="J513" i="2"/>
  <c r="J514" i="2"/>
  <c r="J515" i="2"/>
  <c r="J516" i="2"/>
  <c r="J517" i="2"/>
  <c r="J518" i="2"/>
  <c r="J519" i="2"/>
  <c r="J520" i="2"/>
  <c r="J521" i="2"/>
  <c r="J522" i="2"/>
  <c r="J523" i="2"/>
  <c r="J524" i="2"/>
  <c r="J525" i="2"/>
  <c r="J526" i="2"/>
  <c r="J527" i="2"/>
  <c r="J528" i="2"/>
  <c r="J529" i="2"/>
  <c r="J530" i="2"/>
  <c r="J531" i="2"/>
  <c r="J532" i="2"/>
  <c r="J533" i="2"/>
  <c r="J534" i="2"/>
  <c r="J535" i="2"/>
  <c r="J536" i="2"/>
  <c r="J537" i="2"/>
  <c r="J538" i="2"/>
  <c r="J539" i="2"/>
  <c r="J540" i="2"/>
  <c r="J541" i="2"/>
  <c r="J542" i="2"/>
  <c r="J543" i="2"/>
  <c r="J544" i="2"/>
  <c r="J545" i="2"/>
  <c r="J546" i="2"/>
  <c r="J547" i="2"/>
  <c r="J548" i="2"/>
  <c r="J549" i="2"/>
  <c r="J550" i="2"/>
  <c r="J551" i="2"/>
  <c r="J552" i="2"/>
  <c r="J553" i="2"/>
  <c r="J554" i="2"/>
  <c r="J555" i="2"/>
  <c r="J556" i="2"/>
  <c r="J557" i="2"/>
  <c r="J558" i="2"/>
  <c r="J559" i="2"/>
  <c r="J560" i="2"/>
  <c r="J561" i="2"/>
  <c r="J562" i="2"/>
  <c r="J563" i="2"/>
  <c r="J564" i="2"/>
  <c r="J565" i="2"/>
  <c r="J566" i="2"/>
  <c r="J567" i="2"/>
  <c r="J568" i="2"/>
  <c r="J569" i="2"/>
  <c r="J570" i="2"/>
  <c r="J571" i="2"/>
  <c r="J572" i="2"/>
  <c r="L455" i="2" l="1"/>
  <c r="C449" i="5" s="1"/>
  <c r="L457" i="2"/>
  <c r="C451" i="5" s="1"/>
  <c r="L459" i="2"/>
  <c r="C453" i="5" s="1"/>
  <c r="L461" i="2"/>
  <c r="C455" i="5" s="1"/>
  <c r="L463" i="2"/>
  <c r="C457" i="5" s="1"/>
  <c r="L465" i="2"/>
  <c r="C459" i="5" s="1"/>
  <c r="L467" i="2"/>
  <c r="C461" i="5" s="1"/>
  <c r="L469" i="2"/>
  <c r="C463" i="5" s="1"/>
  <c r="L471" i="2"/>
  <c r="C465" i="5" s="1"/>
  <c r="L473" i="2"/>
  <c r="C467" i="5" s="1"/>
  <c r="L475" i="2"/>
  <c r="C469" i="5" s="1"/>
  <c r="L477" i="2"/>
  <c r="C471" i="5" s="1"/>
  <c r="L479" i="2"/>
  <c r="C473" i="5" s="1"/>
  <c r="L481" i="2"/>
  <c r="C475" i="5" s="1"/>
  <c r="L483" i="2"/>
  <c r="C477" i="5" s="1"/>
  <c r="L485" i="2"/>
  <c r="C479" i="5" s="1"/>
  <c r="L487" i="2"/>
  <c r="C481" i="5" s="1"/>
  <c r="L489" i="2"/>
  <c r="C483" i="5" s="1"/>
  <c r="L491" i="2"/>
  <c r="C485" i="5" s="1"/>
  <c r="L493" i="2"/>
  <c r="C487" i="5" s="1"/>
  <c r="L495" i="2"/>
  <c r="C489" i="5" s="1"/>
  <c r="L497" i="2"/>
  <c r="C491" i="5" s="1"/>
  <c r="L499" i="2"/>
  <c r="C493" i="5" s="1"/>
  <c r="L501" i="2"/>
  <c r="C495" i="5" s="1"/>
  <c r="L503" i="2"/>
  <c r="C497" i="5" s="1"/>
  <c r="L505" i="2"/>
  <c r="C499" i="5" s="1"/>
  <c r="L507" i="2"/>
  <c r="C501" i="5" s="1"/>
  <c r="L509" i="2"/>
  <c r="C503" i="5" s="1"/>
  <c r="L511" i="2"/>
  <c r="C505" i="5" s="1"/>
  <c r="L513" i="2"/>
  <c r="C507" i="5" s="1"/>
  <c r="L515" i="2"/>
  <c r="C509" i="5" s="1"/>
  <c r="L517" i="2"/>
  <c r="C511" i="5" s="1"/>
  <c r="L519" i="2"/>
  <c r="C513" i="5" s="1"/>
  <c r="L521" i="2"/>
  <c r="C515" i="5" s="1"/>
  <c r="L523" i="2"/>
  <c r="C517" i="5" s="1"/>
  <c r="L525" i="2"/>
  <c r="C519" i="5" s="1"/>
  <c r="L527" i="2"/>
  <c r="C521" i="5" s="1"/>
  <c r="L529" i="2"/>
  <c r="C523" i="5" s="1"/>
  <c r="L531" i="2"/>
  <c r="C525" i="5" s="1"/>
  <c r="L533" i="2"/>
  <c r="C527" i="5" s="1"/>
  <c r="L535" i="2"/>
  <c r="C529" i="5" s="1"/>
  <c r="L537" i="2"/>
  <c r="C531" i="5" s="1"/>
  <c r="L539" i="2"/>
  <c r="C533" i="5" s="1"/>
  <c r="L541" i="2"/>
  <c r="C535" i="5" s="1"/>
  <c r="L543" i="2"/>
  <c r="C537" i="5" s="1"/>
  <c r="L545" i="2"/>
  <c r="C539" i="5" s="1"/>
  <c r="L547" i="2"/>
  <c r="C541" i="5" s="1"/>
  <c r="L549" i="2"/>
  <c r="C543" i="5" s="1"/>
  <c r="L551" i="2"/>
  <c r="C545" i="5" s="1"/>
  <c r="L553" i="2"/>
  <c r="C547" i="5" s="1"/>
  <c r="L555" i="2"/>
  <c r="C549" i="5" s="1"/>
  <c r="L557" i="2"/>
  <c r="C551" i="5" s="1"/>
  <c r="L559" i="2"/>
  <c r="C553" i="5" s="1"/>
  <c r="L561" i="2"/>
  <c r="C555" i="5" s="1"/>
  <c r="L563" i="2"/>
  <c r="C557" i="5" s="1"/>
  <c r="L565" i="2"/>
  <c r="C559" i="5" s="1"/>
  <c r="L567" i="2"/>
  <c r="C561" i="5" s="1"/>
  <c r="L569" i="2"/>
  <c r="C563" i="5" s="1"/>
  <c r="L571" i="2"/>
  <c r="C565" i="5" s="1"/>
  <c r="D567" i="5"/>
  <c r="D568" i="5"/>
  <c r="D569" i="5"/>
  <c r="D570" i="5"/>
  <c r="D571" i="5"/>
  <c r="D572" i="5"/>
  <c r="D573" i="5"/>
  <c r="D574" i="5"/>
  <c r="D575" i="5"/>
  <c r="D576" i="5"/>
  <c r="D577" i="5"/>
  <c r="D578" i="5"/>
  <c r="D579" i="5"/>
  <c r="D580" i="5"/>
  <c r="D581" i="5"/>
  <c r="D582" i="5"/>
  <c r="D583" i="5"/>
  <c r="D584" i="5"/>
  <c r="D585" i="5"/>
  <c r="D586" i="5"/>
  <c r="D587" i="5"/>
  <c r="D588" i="5"/>
  <c r="D589" i="5"/>
  <c r="D590" i="5"/>
  <c r="D591" i="5"/>
  <c r="D592" i="5"/>
  <c r="D593" i="5"/>
  <c r="D594" i="5"/>
  <c r="D595" i="5"/>
  <c r="D596" i="5"/>
  <c r="D597" i="5"/>
  <c r="D598" i="5"/>
  <c r="D599" i="5"/>
  <c r="D600" i="5"/>
  <c r="D601" i="5"/>
  <c r="D602" i="5"/>
  <c r="D603" i="5"/>
  <c r="D604" i="5"/>
  <c r="D605" i="5"/>
  <c r="D606" i="5"/>
  <c r="D607" i="5"/>
  <c r="D608" i="5"/>
  <c r="D609" i="5"/>
  <c r="D610" i="5"/>
  <c r="D611" i="5"/>
  <c r="D612" i="5"/>
  <c r="D613" i="5"/>
  <c r="D614" i="5"/>
  <c r="D615" i="5"/>
  <c r="D616" i="5"/>
  <c r="D617" i="5"/>
  <c r="D618" i="5"/>
  <c r="D619" i="5"/>
  <c r="D620" i="5"/>
  <c r="D621" i="5"/>
  <c r="D622" i="5"/>
  <c r="D623" i="5"/>
  <c r="D624" i="5"/>
  <c r="D625" i="5"/>
  <c r="D626" i="5"/>
  <c r="D627" i="5"/>
  <c r="D628" i="5"/>
  <c r="D629" i="5"/>
  <c r="D630" i="5"/>
  <c r="D631" i="5"/>
  <c r="D632" i="5"/>
  <c r="D633" i="5"/>
  <c r="D634" i="5"/>
  <c r="D635" i="5"/>
  <c r="D636" i="5"/>
  <c r="D637" i="5"/>
  <c r="D638" i="5"/>
  <c r="D639" i="5"/>
  <c r="D640" i="5"/>
  <c r="D641" i="5"/>
  <c r="D642" i="5"/>
  <c r="D643" i="5"/>
  <c r="D644" i="5"/>
  <c r="D645" i="5"/>
  <c r="D646" i="5"/>
  <c r="D647" i="5"/>
  <c r="D648" i="5"/>
  <c r="D649" i="5"/>
  <c r="D650" i="5"/>
  <c r="D651" i="5"/>
  <c r="D652" i="5"/>
  <c r="D653" i="5"/>
  <c r="D654" i="5"/>
  <c r="D655" i="5"/>
  <c r="D656" i="5"/>
  <c r="D657" i="5"/>
  <c r="D658" i="5"/>
  <c r="D659" i="5"/>
  <c r="D660" i="5"/>
  <c r="D661" i="5"/>
  <c r="D662" i="5"/>
  <c r="D663" i="5"/>
  <c r="D664" i="5"/>
  <c r="D665" i="5"/>
  <c r="D666" i="5"/>
  <c r="D667" i="5"/>
  <c r="D668" i="5"/>
  <c r="D669" i="5"/>
  <c r="D670" i="5"/>
  <c r="D671" i="5"/>
  <c r="D672" i="5"/>
  <c r="D673" i="5"/>
  <c r="D674" i="5"/>
  <c r="D675" i="5"/>
  <c r="D676" i="5"/>
  <c r="D677" i="5"/>
  <c r="D678" i="5"/>
  <c r="D679" i="5"/>
  <c r="D680" i="5"/>
  <c r="D681" i="5"/>
  <c r="D682" i="5"/>
  <c r="D683" i="5"/>
  <c r="D684" i="5"/>
  <c r="D685" i="5"/>
  <c r="D686" i="5"/>
  <c r="D687" i="5"/>
  <c r="D688" i="5"/>
  <c r="D689" i="5"/>
  <c r="D690" i="5"/>
  <c r="D691" i="5"/>
  <c r="D692" i="5"/>
  <c r="D693" i="5"/>
  <c r="D694" i="5"/>
  <c r="D695" i="5"/>
  <c r="D696" i="5"/>
  <c r="D697" i="5"/>
  <c r="D698" i="5"/>
  <c r="D699" i="5"/>
  <c r="D700" i="5"/>
  <c r="J8" i="2"/>
  <c r="L572" i="2" l="1"/>
  <c r="C566" i="5" s="1"/>
  <c r="L570" i="2"/>
  <c r="C564" i="5" s="1"/>
  <c r="L568" i="2"/>
  <c r="C562" i="5" s="1"/>
  <c r="L566" i="2"/>
  <c r="C560" i="5" s="1"/>
  <c r="L564" i="2"/>
  <c r="C558" i="5" s="1"/>
  <c r="L562" i="2"/>
  <c r="C556" i="5" s="1"/>
  <c r="L560" i="2"/>
  <c r="C554" i="5" s="1"/>
  <c r="L558" i="2"/>
  <c r="C552" i="5" s="1"/>
  <c r="L556" i="2"/>
  <c r="C550" i="5" s="1"/>
  <c r="L554" i="2"/>
  <c r="C548" i="5" s="1"/>
  <c r="L552" i="2"/>
  <c r="C546" i="5" s="1"/>
  <c r="L550" i="2"/>
  <c r="C544" i="5" s="1"/>
  <c r="L548" i="2"/>
  <c r="C542" i="5" s="1"/>
  <c r="L546" i="2"/>
  <c r="C540" i="5" s="1"/>
  <c r="L544" i="2"/>
  <c r="C538" i="5" s="1"/>
  <c r="L542" i="2"/>
  <c r="C536" i="5" s="1"/>
  <c r="L540" i="2"/>
  <c r="C534" i="5" s="1"/>
  <c r="L538" i="2"/>
  <c r="C532" i="5" s="1"/>
  <c r="L536" i="2"/>
  <c r="C530" i="5" s="1"/>
  <c r="L534" i="2"/>
  <c r="C528" i="5" s="1"/>
  <c r="L532" i="2"/>
  <c r="C526" i="5" s="1"/>
  <c r="L530" i="2"/>
  <c r="C524" i="5" s="1"/>
  <c r="L528" i="2"/>
  <c r="C522" i="5" s="1"/>
  <c r="L526" i="2"/>
  <c r="C520" i="5" s="1"/>
  <c r="L524" i="2"/>
  <c r="C518" i="5" s="1"/>
  <c r="L522" i="2"/>
  <c r="C516" i="5" s="1"/>
  <c r="L520" i="2"/>
  <c r="C514" i="5" s="1"/>
  <c r="L518" i="2"/>
  <c r="C512" i="5" s="1"/>
  <c r="L516" i="2"/>
  <c r="C510" i="5" s="1"/>
  <c r="L514" i="2"/>
  <c r="C508" i="5" s="1"/>
  <c r="L512" i="2"/>
  <c r="C506" i="5" s="1"/>
  <c r="L510" i="2"/>
  <c r="C504" i="5" s="1"/>
  <c r="L508" i="2"/>
  <c r="C502" i="5" s="1"/>
  <c r="L506" i="2"/>
  <c r="C500" i="5" s="1"/>
  <c r="L504" i="2"/>
  <c r="C498" i="5" s="1"/>
  <c r="L502" i="2"/>
  <c r="C496" i="5" s="1"/>
  <c r="L500" i="2"/>
  <c r="C494" i="5" s="1"/>
  <c r="L498" i="2"/>
  <c r="C492" i="5" s="1"/>
  <c r="L496" i="2"/>
  <c r="C490" i="5" s="1"/>
  <c r="L494" i="2"/>
  <c r="C488" i="5" s="1"/>
  <c r="L492" i="2"/>
  <c r="C486" i="5" s="1"/>
  <c r="L490" i="2"/>
  <c r="C484" i="5" s="1"/>
  <c r="L488" i="2"/>
  <c r="C482" i="5" s="1"/>
  <c r="L486" i="2"/>
  <c r="C480" i="5" s="1"/>
  <c r="L484" i="2"/>
  <c r="C478" i="5" s="1"/>
  <c r="L482" i="2"/>
  <c r="C476" i="5" s="1"/>
  <c r="L480" i="2"/>
  <c r="C474" i="5" s="1"/>
  <c r="L478" i="2"/>
  <c r="C472" i="5" s="1"/>
  <c r="L476" i="2"/>
  <c r="C470" i="5" s="1"/>
  <c r="L474" i="2"/>
  <c r="C468" i="5" s="1"/>
  <c r="L472" i="2"/>
  <c r="C466" i="5" s="1"/>
  <c r="L470" i="2"/>
  <c r="C464" i="5" s="1"/>
  <c r="L468" i="2"/>
  <c r="C462" i="5" s="1"/>
  <c r="L466" i="2"/>
  <c r="C460" i="5" s="1"/>
  <c r="L464" i="2"/>
  <c r="C458" i="5" s="1"/>
  <c r="L462" i="2"/>
  <c r="C456" i="5" s="1"/>
  <c r="L460" i="2"/>
  <c r="C454" i="5" s="1"/>
  <c r="L458" i="2"/>
  <c r="C452" i="5" s="1"/>
  <c r="L456" i="2"/>
  <c r="C450" i="5" s="1"/>
  <c r="L19" i="6"/>
  <c r="T15" i="5"/>
  <c r="V13" i="5"/>
  <c r="L18" i="6"/>
  <c r="S17" i="5"/>
  <c r="U13" i="5"/>
  <c r="U11" i="5"/>
  <c r="U15" i="5"/>
  <c r="S13" i="5"/>
  <c r="S11" i="5"/>
  <c r="X23" i="5" s="1"/>
  <c r="L16" i="6" l="1"/>
  <c r="Z23" i="5"/>
  <c r="L13" i="6"/>
  <c r="AC25" i="5"/>
  <c r="L15" i="6" l="1"/>
  <c r="L14" i="6" l="1"/>
  <c r="K13" i="6"/>
  <c r="L11" i="6"/>
  <c r="L9" i="6"/>
  <c r="K9" i="6"/>
  <c r="K11" i="6" l="1"/>
  <c r="M10" i="6" s="1"/>
  <c r="M8" i="6" l="1"/>
  <c r="N8" i="6"/>
  <c r="N12" i="6"/>
  <c r="N10" i="6"/>
  <c r="M12" i="6" l="1"/>
  <c r="AE25" i="5"/>
  <c r="AD25" i="5"/>
  <c r="AB25" i="5"/>
  <c r="Z25" i="5"/>
  <c r="Y25" i="5"/>
  <c r="X25" i="5"/>
  <c r="AE23" i="5"/>
  <c r="AD23" i="5"/>
  <c r="AC23" i="5"/>
  <c r="AB23" i="5"/>
  <c r="AA23" i="5"/>
  <c r="Y28" i="5" l="1"/>
  <c r="Y32" i="5"/>
  <c r="Y30" i="5"/>
  <c r="Y27" i="5"/>
  <c r="T13" i="5" l="1"/>
  <c r="V19" i="5" l="1"/>
  <c r="T11" i="5" s="1"/>
  <c r="V11" i="5" s="1"/>
  <c r="L17" i="6"/>
  <c r="AA25" i="5"/>
  <c r="Y23" i="5"/>
  <c r="V18" i="5" l="1"/>
  <c r="T32" i="5"/>
  <c r="U34" i="5" s="1"/>
  <c r="U32" i="5"/>
  <c r="U35" i="5"/>
  <c r="Y29" i="5"/>
  <c r="P806" i="2" l="1"/>
  <c r="N806" i="2"/>
  <c r="P805" i="2"/>
  <c r="N805" i="2"/>
  <c r="P804" i="2"/>
  <c r="N804" i="2"/>
  <c r="P803" i="2"/>
  <c r="N803" i="2"/>
  <c r="P802" i="2"/>
  <c r="N802" i="2"/>
  <c r="P801" i="2"/>
  <c r="N801" i="2"/>
  <c r="P800" i="2"/>
  <c r="N800" i="2"/>
  <c r="P799" i="2"/>
  <c r="N799" i="2"/>
  <c r="P798" i="2"/>
  <c r="N798" i="2"/>
  <c r="P797" i="2"/>
  <c r="N797" i="2"/>
  <c r="P796" i="2"/>
  <c r="N796" i="2"/>
  <c r="P795" i="2"/>
  <c r="N795" i="2"/>
  <c r="P794" i="2"/>
  <c r="N794" i="2"/>
  <c r="P793" i="2"/>
  <c r="N793" i="2"/>
  <c r="P792" i="2"/>
  <c r="N792" i="2"/>
  <c r="P791" i="2"/>
  <c r="N791" i="2"/>
  <c r="J463" i="2"/>
  <c r="J462" i="2"/>
  <c r="J461" i="2"/>
  <c r="J460" i="2"/>
  <c r="J459" i="2"/>
  <c r="J458" i="2"/>
  <c r="J457" i="2"/>
  <c r="J456" i="2"/>
  <c r="J455" i="2"/>
  <c r="J454" i="2"/>
  <c r="J453" i="2"/>
  <c r="J452" i="2"/>
  <c r="J451" i="2"/>
  <c r="J450" i="2"/>
  <c r="J449" i="2"/>
  <c r="J448" i="2"/>
  <c r="J447" i="2"/>
  <c r="J446" i="2"/>
  <c r="J445" i="2"/>
  <c r="J444" i="2"/>
  <c r="J443" i="2"/>
  <c r="J442" i="2"/>
  <c r="J441" i="2"/>
  <c r="J440" i="2"/>
  <c r="J439" i="2"/>
  <c r="J438" i="2"/>
  <c r="J437" i="2"/>
  <c r="J436" i="2"/>
  <c r="J435" i="2"/>
  <c r="J434" i="2"/>
  <c r="J433" i="2"/>
  <c r="J432" i="2"/>
  <c r="J431" i="2"/>
  <c r="J430" i="2"/>
  <c r="J429" i="2"/>
  <c r="J428" i="2"/>
  <c r="J427" i="2"/>
  <c r="J426" i="2"/>
  <c r="J425" i="2"/>
  <c r="J424" i="2"/>
  <c r="J423" i="2"/>
  <c r="J422" i="2"/>
  <c r="J421" i="2"/>
  <c r="J420" i="2"/>
  <c r="J419" i="2"/>
  <c r="J418" i="2"/>
  <c r="J417" i="2"/>
  <c r="J416" i="2"/>
  <c r="J415" i="2"/>
  <c r="J414" i="2"/>
  <c r="J413" i="2"/>
  <c r="J412" i="2"/>
  <c r="J411" i="2"/>
  <c r="J410" i="2"/>
  <c r="J409" i="2"/>
  <c r="J408" i="2"/>
  <c r="J407" i="2"/>
  <c r="J406" i="2"/>
  <c r="J405" i="2"/>
  <c r="J404" i="2"/>
  <c r="J403" i="2"/>
  <c r="J402" i="2"/>
  <c r="J401" i="2"/>
  <c r="J400" i="2"/>
  <c r="J399" i="2"/>
  <c r="J398" i="2"/>
  <c r="J397" i="2"/>
  <c r="J396" i="2"/>
  <c r="J395" i="2"/>
  <c r="J394" i="2"/>
  <c r="J393" i="2"/>
  <c r="J392" i="2"/>
  <c r="J391" i="2"/>
  <c r="J390" i="2"/>
  <c r="J389" i="2"/>
  <c r="J388" i="2"/>
  <c r="J387" i="2"/>
  <c r="J386" i="2"/>
  <c r="J385" i="2"/>
  <c r="J384" i="2"/>
  <c r="J383" i="2"/>
  <c r="J382" i="2"/>
  <c r="J381" i="2"/>
  <c r="J380" i="2"/>
  <c r="J379" i="2"/>
  <c r="J378" i="2"/>
  <c r="J377" i="2"/>
  <c r="J376" i="2"/>
  <c r="J375" i="2"/>
  <c r="J374" i="2"/>
  <c r="J373" i="2"/>
  <c r="J372" i="2"/>
  <c r="J371" i="2"/>
  <c r="J370" i="2"/>
  <c r="J369" i="2"/>
  <c r="J368" i="2"/>
  <c r="J367" i="2"/>
  <c r="J366" i="2"/>
  <c r="J365" i="2"/>
  <c r="J364" i="2"/>
  <c r="J363" i="2"/>
  <c r="J362" i="2"/>
  <c r="J361" i="2"/>
  <c r="J360" i="2"/>
  <c r="J359" i="2"/>
  <c r="J358" i="2"/>
  <c r="J357" i="2"/>
  <c r="J356" i="2"/>
  <c r="J355" i="2"/>
  <c r="J354" i="2"/>
  <c r="J353" i="2"/>
  <c r="J352" i="2"/>
  <c r="J351" i="2"/>
  <c r="J350" i="2"/>
  <c r="J349" i="2"/>
  <c r="J348" i="2"/>
  <c r="J347" i="2"/>
  <c r="J346" i="2"/>
  <c r="J345" i="2"/>
  <c r="J344" i="2"/>
  <c r="J343" i="2"/>
  <c r="J342" i="2"/>
  <c r="J341" i="2"/>
  <c r="J340" i="2"/>
  <c r="J339" i="2"/>
  <c r="J338" i="2"/>
  <c r="J337" i="2"/>
  <c r="J336" i="2"/>
  <c r="J335" i="2"/>
  <c r="J334" i="2"/>
  <c r="J333" i="2"/>
  <c r="J332" i="2"/>
  <c r="J331" i="2"/>
  <c r="J330" i="2"/>
  <c r="J329" i="2"/>
  <c r="J328" i="2"/>
  <c r="J327" i="2"/>
  <c r="J326" i="2"/>
  <c r="J325" i="2"/>
  <c r="J324" i="2"/>
  <c r="J323" i="2"/>
  <c r="J322" i="2"/>
  <c r="J321" i="2"/>
  <c r="J320" i="2"/>
  <c r="J319" i="2"/>
  <c r="J318" i="2"/>
  <c r="J317" i="2"/>
  <c r="J316" i="2"/>
  <c r="J315" i="2"/>
  <c r="J314" i="2"/>
  <c r="J313" i="2"/>
  <c r="J312" i="2"/>
  <c r="J311" i="2"/>
  <c r="J310" i="2"/>
  <c r="J309" i="2"/>
  <c r="J308" i="2"/>
  <c r="J307" i="2"/>
  <c r="J306" i="2"/>
  <c r="J305" i="2"/>
  <c r="J304" i="2"/>
  <c r="J303" i="2"/>
  <c r="J302" i="2"/>
  <c r="J301" i="2"/>
  <c r="J300" i="2"/>
  <c r="J299" i="2"/>
  <c r="J298" i="2"/>
  <c r="J297" i="2"/>
  <c r="J296" i="2"/>
  <c r="J295" i="2"/>
  <c r="J294" i="2"/>
  <c r="J293" i="2"/>
  <c r="J292" i="2"/>
  <c r="J291" i="2"/>
  <c r="J290" i="2"/>
  <c r="J289" i="2"/>
  <c r="J288" i="2"/>
  <c r="J287" i="2"/>
  <c r="J286" i="2"/>
  <c r="J285" i="2"/>
  <c r="J284" i="2"/>
  <c r="J283" i="2"/>
  <c r="J282" i="2"/>
  <c r="J281" i="2"/>
  <c r="J280" i="2"/>
  <c r="J279" i="2"/>
  <c r="J278" i="2"/>
  <c r="J277" i="2"/>
  <c r="J276" i="2"/>
  <c r="J275" i="2"/>
  <c r="J274" i="2"/>
  <c r="J273" i="2"/>
  <c r="J272" i="2"/>
  <c r="J271" i="2"/>
  <c r="J270" i="2"/>
  <c r="J269" i="2"/>
  <c r="J268" i="2"/>
  <c r="J267" i="2"/>
  <c r="J266" i="2"/>
  <c r="J265" i="2"/>
  <c r="J264" i="2"/>
  <c r="J263" i="2"/>
  <c r="J262" i="2"/>
  <c r="J261" i="2"/>
  <c r="J260" i="2"/>
  <c r="J259" i="2"/>
  <c r="J258" i="2"/>
  <c r="J257" i="2"/>
  <c r="J256" i="2"/>
  <c r="J255" i="2"/>
  <c r="J254" i="2"/>
  <c r="J253" i="2"/>
  <c r="J252" i="2"/>
  <c r="J251" i="2"/>
  <c r="J250" i="2"/>
  <c r="J249" i="2"/>
  <c r="J248" i="2"/>
  <c r="J247" i="2"/>
  <c r="J246" i="2"/>
  <c r="J245" i="2"/>
  <c r="J244" i="2"/>
  <c r="J243" i="2"/>
  <c r="J242" i="2"/>
  <c r="J241" i="2"/>
  <c r="J240" i="2"/>
  <c r="J239" i="2"/>
  <c r="J238" i="2"/>
  <c r="J237" i="2"/>
  <c r="J236" i="2"/>
  <c r="J235" i="2"/>
  <c r="J234" i="2"/>
  <c r="J233" i="2"/>
  <c r="J232" i="2"/>
  <c r="J231" i="2"/>
  <c r="J230" i="2"/>
  <c r="J229" i="2"/>
  <c r="J228" i="2"/>
  <c r="J227" i="2"/>
  <c r="J226" i="2"/>
  <c r="J225" i="2"/>
  <c r="J224" i="2"/>
  <c r="J223" i="2"/>
  <c r="J222" i="2"/>
  <c r="J221" i="2"/>
  <c r="J220" i="2"/>
  <c r="J219" i="2"/>
  <c r="J218" i="2"/>
  <c r="J217" i="2"/>
  <c r="J216" i="2"/>
  <c r="J215" i="2"/>
  <c r="J214" i="2"/>
  <c r="J213" i="2"/>
  <c r="J212" i="2"/>
  <c r="J211" i="2"/>
  <c r="J210" i="2"/>
  <c r="J209" i="2"/>
  <c r="J208" i="2"/>
  <c r="J207" i="2"/>
  <c r="J206" i="2"/>
  <c r="J205" i="2"/>
  <c r="J204" i="2"/>
  <c r="J203" i="2"/>
  <c r="J202" i="2"/>
  <c r="J201" i="2"/>
  <c r="J200" i="2"/>
  <c r="J199" i="2"/>
  <c r="J198" i="2"/>
  <c r="J197" i="2"/>
  <c r="J196" i="2"/>
  <c r="J195" i="2"/>
  <c r="J194" i="2"/>
  <c r="J193" i="2"/>
  <c r="J192" i="2"/>
  <c r="J191" i="2"/>
  <c r="J190" i="2"/>
  <c r="J189" i="2"/>
  <c r="J188" i="2"/>
  <c r="J187" i="2"/>
  <c r="J186" i="2"/>
  <c r="J185" i="2"/>
  <c r="J184" i="2"/>
  <c r="J183" i="2"/>
  <c r="J182" i="2"/>
  <c r="J181" i="2"/>
  <c r="J180" i="2"/>
  <c r="J179" i="2"/>
  <c r="J178" i="2"/>
  <c r="J177" i="2"/>
  <c r="J176" i="2"/>
  <c r="J175" i="2"/>
  <c r="J174" i="2"/>
  <c r="J173" i="2"/>
  <c r="J172" i="2"/>
  <c r="J171" i="2"/>
  <c r="J170" i="2"/>
  <c r="J169" i="2"/>
  <c r="J168" i="2"/>
  <c r="J167" i="2"/>
  <c r="J166" i="2"/>
  <c r="J165" i="2"/>
  <c r="J164" i="2"/>
  <c r="J163" i="2"/>
  <c r="J162" i="2"/>
  <c r="J161" i="2"/>
  <c r="J160" i="2"/>
  <c r="J159" i="2"/>
  <c r="J158" i="2"/>
  <c r="J157" i="2"/>
  <c r="J156" i="2"/>
  <c r="J155" i="2"/>
  <c r="J154" i="2"/>
  <c r="J153" i="2"/>
  <c r="J152" i="2"/>
  <c r="J151" i="2"/>
  <c r="J150" i="2"/>
  <c r="J149" i="2"/>
  <c r="J148" i="2"/>
  <c r="J147" i="2"/>
  <c r="J146" i="2"/>
  <c r="J145" i="2"/>
  <c r="J144" i="2"/>
  <c r="J143" i="2"/>
  <c r="J142" i="2"/>
  <c r="J141" i="2"/>
  <c r="J140" i="2"/>
  <c r="J139" i="2"/>
  <c r="J138" i="2"/>
  <c r="J137" i="2"/>
  <c r="J136" i="2"/>
  <c r="J135" i="2"/>
  <c r="J134" i="2"/>
  <c r="J133" i="2"/>
  <c r="J132" i="2"/>
  <c r="J131" i="2"/>
  <c r="J130" i="2"/>
  <c r="J129" i="2"/>
  <c r="J128" i="2"/>
  <c r="J127" i="2"/>
  <c r="J126" i="2"/>
  <c r="J125" i="2"/>
  <c r="J124" i="2"/>
  <c r="J123" i="2"/>
  <c r="J122" i="2"/>
  <c r="J121" i="2"/>
  <c r="J120" i="2"/>
  <c r="J119" i="2"/>
  <c r="J118" i="2"/>
  <c r="J117" i="2"/>
  <c r="J116" i="2"/>
  <c r="J115" i="2"/>
  <c r="J114" i="2"/>
  <c r="J113" i="2"/>
  <c r="J112" i="2"/>
  <c r="J111" i="2"/>
  <c r="J110" i="2"/>
  <c r="J109" i="2"/>
  <c r="J108" i="2"/>
  <c r="J107" i="2"/>
  <c r="J106" i="2"/>
  <c r="J105" i="2"/>
  <c r="J104" i="2"/>
  <c r="J103" i="2"/>
  <c r="J102" i="2"/>
  <c r="J101" i="2"/>
  <c r="J100" i="2"/>
  <c r="J99" i="2"/>
  <c r="J98" i="2"/>
  <c r="J97" i="2"/>
  <c r="J96" i="2"/>
  <c r="J95" i="2"/>
  <c r="J94" i="2"/>
  <c r="J93" i="2"/>
  <c r="J92" i="2"/>
  <c r="J91" i="2"/>
  <c r="J90" i="2"/>
  <c r="J89" i="2"/>
  <c r="J88" i="2"/>
  <c r="J87" i="2"/>
  <c r="J86" i="2"/>
  <c r="J85" i="2"/>
  <c r="J84" i="2"/>
  <c r="J83" i="2"/>
  <c r="J82" i="2"/>
  <c r="J81" i="2"/>
  <c r="J80" i="2"/>
  <c r="J79" i="2"/>
  <c r="J78" i="2"/>
  <c r="J77" i="2"/>
  <c r="J76" i="2"/>
  <c r="J75" i="2"/>
  <c r="J74" i="2"/>
  <c r="J73" i="2"/>
  <c r="J72" i="2"/>
  <c r="J71" i="2"/>
  <c r="J70" i="2"/>
  <c r="J69" i="2"/>
  <c r="J68" i="2"/>
  <c r="J67" i="2"/>
  <c r="J66" i="2"/>
  <c r="J65" i="2"/>
  <c r="J64" i="2"/>
  <c r="J63" i="2"/>
  <c r="J62" i="2"/>
  <c r="J61" i="2"/>
  <c r="J60" i="2"/>
  <c r="J59" i="2"/>
  <c r="J58" i="2"/>
  <c r="J57" i="2"/>
  <c r="J56" i="2"/>
  <c r="J55" i="2"/>
  <c r="J54" i="2"/>
  <c r="J53" i="2"/>
  <c r="J52" i="2"/>
  <c r="J51" i="2"/>
  <c r="J50" i="2"/>
  <c r="J49" i="2"/>
  <c r="J48" i="2"/>
  <c r="J47" i="2"/>
  <c r="J46" i="2"/>
  <c r="J45" i="2"/>
  <c r="J44" i="2"/>
  <c r="J43" i="2"/>
  <c r="J42" i="2"/>
  <c r="J41" i="2"/>
  <c r="J40" i="2"/>
  <c r="J39" i="2"/>
  <c r="J38" i="2"/>
  <c r="J37" i="2"/>
  <c r="J36" i="2"/>
  <c r="J35" i="2"/>
  <c r="J34" i="2"/>
  <c r="J33" i="2"/>
  <c r="J32" i="2"/>
  <c r="J31" i="2"/>
  <c r="J30" i="2"/>
  <c r="J29" i="2"/>
  <c r="J28" i="2"/>
  <c r="J27" i="2"/>
  <c r="J26" i="2"/>
  <c r="J25" i="2"/>
  <c r="J24" i="2"/>
  <c r="J23" i="2"/>
  <c r="J22" i="2"/>
  <c r="J21" i="2"/>
  <c r="J20" i="2"/>
  <c r="J19" i="2"/>
  <c r="J18" i="2"/>
  <c r="J17" i="2"/>
  <c r="J16" i="2"/>
  <c r="J15" i="2"/>
  <c r="J14" i="2"/>
  <c r="J13" i="2"/>
  <c r="J12" i="2"/>
  <c r="J11" i="2"/>
  <c r="J10" i="2"/>
  <c r="J9" i="2"/>
  <c r="M4" i="2"/>
  <c r="K4" i="2"/>
  <c r="M2" i="2"/>
  <c r="K2" i="2"/>
  <c r="K409" i="2" l="1"/>
  <c r="K413" i="2"/>
  <c r="K417" i="2"/>
  <c r="K421" i="2"/>
  <c r="B415" i="5" s="1"/>
  <c r="K425" i="2"/>
  <c r="K429" i="2"/>
  <c r="K433" i="2"/>
  <c r="B427" i="5" s="1"/>
  <c r="K437" i="2"/>
  <c r="B431" i="5" s="1"/>
  <c r="K441" i="2"/>
  <c r="K445" i="2"/>
  <c r="K449" i="2"/>
  <c r="K453" i="2"/>
  <c r="B447" i="5" s="1"/>
  <c r="K420" i="2"/>
  <c r="B414" i="5" s="1"/>
  <c r="K424" i="2"/>
  <c r="K436" i="2"/>
  <c r="B430" i="5" s="1"/>
  <c r="K448" i="2"/>
  <c r="B442" i="5" s="1"/>
  <c r="K410" i="2"/>
  <c r="K414" i="2"/>
  <c r="K418" i="2"/>
  <c r="K422" i="2"/>
  <c r="B416" i="5" s="1"/>
  <c r="K426" i="2"/>
  <c r="B420" i="5" s="1"/>
  <c r="K430" i="2"/>
  <c r="B424" i="5" s="1"/>
  <c r="K434" i="2"/>
  <c r="B428" i="5" s="1"/>
  <c r="K438" i="2"/>
  <c r="B432" i="5" s="1"/>
  <c r="K442" i="2"/>
  <c r="K446" i="2"/>
  <c r="K450" i="2"/>
  <c r="K454" i="2"/>
  <c r="B448" i="5" s="1"/>
  <c r="K416" i="2"/>
  <c r="K432" i="2"/>
  <c r="K444" i="2"/>
  <c r="B438" i="5" s="1"/>
  <c r="K411" i="2"/>
  <c r="B405" i="5" s="1"/>
  <c r="K415" i="2"/>
  <c r="K419" i="2"/>
  <c r="K423" i="2"/>
  <c r="K427" i="2"/>
  <c r="B421" i="5" s="1"/>
  <c r="K431" i="2"/>
  <c r="B425" i="5" s="1"/>
  <c r="K435" i="2"/>
  <c r="K439" i="2"/>
  <c r="B433" i="5" s="1"/>
  <c r="K443" i="2"/>
  <c r="B437" i="5" s="1"/>
  <c r="K447" i="2"/>
  <c r="K451" i="2"/>
  <c r="K412" i="2"/>
  <c r="K428" i="2"/>
  <c r="B422" i="5" s="1"/>
  <c r="K440" i="2"/>
  <c r="B434" i="5" s="1"/>
  <c r="K452" i="2"/>
  <c r="L409" i="2"/>
  <c r="C403" i="5" s="1"/>
  <c r="L417" i="2"/>
  <c r="C411" i="5" s="1"/>
  <c r="L425" i="2"/>
  <c r="C419" i="5" s="1"/>
  <c r="L433" i="2"/>
  <c r="C427" i="5" s="1"/>
  <c r="L440" i="2"/>
  <c r="C434" i="5" s="1"/>
  <c r="L447" i="2"/>
  <c r="C441" i="5" s="1"/>
  <c r="L423" i="2"/>
  <c r="C417" i="5" s="1"/>
  <c r="L411" i="2"/>
  <c r="C405" i="5" s="1"/>
  <c r="L419" i="2"/>
  <c r="C413" i="5" s="1"/>
  <c r="L427" i="2"/>
  <c r="C421" i="5" s="1"/>
  <c r="L435" i="2"/>
  <c r="C429" i="5" s="1"/>
  <c r="L441" i="2"/>
  <c r="C435" i="5" s="1"/>
  <c r="L449" i="2"/>
  <c r="C443" i="5" s="1"/>
  <c r="L431" i="2"/>
  <c r="C425" i="5" s="1"/>
  <c r="L413" i="2"/>
  <c r="C407" i="5" s="1"/>
  <c r="L421" i="2"/>
  <c r="C415" i="5" s="1"/>
  <c r="L429" i="2"/>
  <c r="C423" i="5" s="1"/>
  <c r="L437" i="2"/>
  <c r="C431" i="5" s="1"/>
  <c r="L443" i="2"/>
  <c r="C437" i="5" s="1"/>
  <c r="L451" i="2"/>
  <c r="C445" i="5" s="1"/>
  <c r="L415" i="2"/>
  <c r="C409" i="5" s="1"/>
  <c r="L439" i="2"/>
  <c r="C433" i="5" s="1"/>
  <c r="L445" i="2"/>
  <c r="C439" i="5" s="1"/>
  <c r="L453" i="2"/>
  <c r="C447" i="5" s="1"/>
  <c r="L452" i="2"/>
  <c r="C446" i="5" s="1"/>
  <c r="L444" i="2"/>
  <c r="C438" i="5" s="1"/>
  <c r="L434" i="2"/>
  <c r="C428" i="5" s="1"/>
  <c r="L426" i="2"/>
  <c r="C420" i="5" s="1"/>
  <c r="L418" i="2"/>
  <c r="C412" i="5" s="1"/>
  <c r="L410" i="2"/>
  <c r="C404" i="5" s="1"/>
  <c r="L428" i="2"/>
  <c r="C422" i="5" s="1"/>
  <c r="L450" i="2"/>
  <c r="C444" i="5" s="1"/>
  <c r="L442" i="2"/>
  <c r="C436" i="5" s="1"/>
  <c r="L432" i="2"/>
  <c r="C426" i="5" s="1"/>
  <c r="L424" i="2"/>
  <c r="C418" i="5" s="1"/>
  <c r="L416" i="2"/>
  <c r="C410" i="5" s="1"/>
  <c r="L454" i="2"/>
  <c r="C448" i="5" s="1"/>
  <c r="L446" i="2"/>
  <c r="C440" i="5" s="1"/>
  <c r="L436" i="2"/>
  <c r="C430" i="5" s="1"/>
  <c r="L412" i="2"/>
  <c r="C406" i="5" s="1"/>
  <c r="L448" i="2"/>
  <c r="C442" i="5" s="1"/>
  <c r="L438" i="2"/>
  <c r="C432" i="5" s="1"/>
  <c r="L430" i="2"/>
  <c r="C424" i="5" s="1"/>
  <c r="L422" i="2"/>
  <c r="C416" i="5" s="1"/>
  <c r="L414" i="2"/>
  <c r="C408" i="5" s="1"/>
  <c r="L420" i="2"/>
  <c r="C414" i="5" s="1"/>
  <c r="K267" i="2"/>
  <c r="B261" i="5" s="1"/>
  <c r="K271" i="2"/>
  <c r="K275" i="2"/>
  <c r="B269" i="5" s="1"/>
  <c r="K279" i="2"/>
  <c r="B273" i="5" s="1"/>
  <c r="K283" i="2"/>
  <c r="K287" i="2"/>
  <c r="B281" i="5" s="1"/>
  <c r="K291" i="2"/>
  <c r="B285" i="5" s="1"/>
  <c r="K295" i="2"/>
  <c r="B289" i="5" s="1"/>
  <c r="K299" i="2"/>
  <c r="B293" i="5" s="1"/>
  <c r="K303" i="2"/>
  <c r="K307" i="2"/>
  <c r="B301" i="5" s="1"/>
  <c r="K311" i="2"/>
  <c r="B305" i="5" s="1"/>
  <c r="K315" i="2"/>
  <c r="K319" i="2"/>
  <c r="B313" i="5" s="1"/>
  <c r="K323" i="2"/>
  <c r="B317" i="5" s="1"/>
  <c r="K327" i="2"/>
  <c r="B321" i="5" s="1"/>
  <c r="K331" i="2"/>
  <c r="B325" i="5" s="1"/>
  <c r="K335" i="2"/>
  <c r="K339" i="2"/>
  <c r="B333" i="5" s="1"/>
  <c r="K343" i="2"/>
  <c r="B337" i="5" s="1"/>
  <c r="K347" i="2"/>
  <c r="K351" i="2"/>
  <c r="B345" i="5" s="1"/>
  <c r="K355" i="2"/>
  <c r="B349" i="5" s="1"/>
  <c r="K359" i="2"/>
  <c r="B353" i="5" s="1"/>
  <c r="K363" i="2"/>
  <c r="B357" i="5" s="1"/>
  <c r="K367" i="2"/>
  <c r="K371" i="2"/>
  <c r="B365" i="5" s="1"/>
  <c r="K375" i="2"/>
  <c r="B369" i="5" s="1"/>
  <c r="K379" i="2"/>
  <c r="K383" i="2"/>
  <c r="B377" i="5" s="1"/>
  <c r="K387" i="2"/>
  <c r="B381" i="5" s="1"/>
  <c r="K391" i="2"/>
  <c r="B385" i="5" s="1"/>
  <c r="K395" i="2"/>
  <c r="B389" i="5" s="1"/>
  <c r="K399" i="2"/>
  <c r="B393" i="5" s="1"/>
  <c r="K403" i="2"/>
  <c r="B397" i="5" s="1"/>
  <c r="K407" i="2"/>
  <c r="B401" i="5" s="1"/>
  <c r="K268" i="2"/>
  <c r="K272" i="2"/>
  <c r="B266" i="5" s="1"/>
  <c r="K276" i="2"/>
  <c r="B270" i="5" s="1"/>
  <c r="K280" i="2"/>
  <c r="B274" i="5" s="1"/>
  <c r="K284" i="2"/>
  <c r="K288" i="2"/>
  <c r="B282" i="5" s="1"/>
  <c r="K292" i="2"/>
  <c r="B286" i="5" s="1"/>
  <c r="K296" i="2"/>
  <c r="B290" i="5" s="1"/>
  <c r="K300" i="2"/>
  <c r="K304" i="2"/>
  <c r="B298" i="5" s="1"/>
  <c r="K308" i="2"/>
  <c r="B302" i="5" s="1"/>
  <c r="K312" i="2"/>
  <c r="B306" i="5" s="1"/>
  <c r="K316" i="2"/>
  <c r="B310" i="5" s="1"/>
  <c r="K320" i="2"/>
  <c r="B314" i="5" s="1"/>
  <c r="K324" i="2"/>
  <c r="B318" i="5" s="1"/>
  <c r="K328" i="2"/>
  <c r="B322" i="5" s="1"/>
  <c r="K332" i="2"/>
  <c r="K336" i="2"/>
  <c r="B330" i="5" s="1"/>
  <c r="K340" i="2"/>
  <c r="B334" i="5" s="1"/>
  <c r="K344" i="2"/>
  <c r="B338" i="5" s="1"/>
  <c r="K348" i="2"/>
  <c r="K352" i="2"/>
  <c r="B346" i="5" s="1"/>
  <c r="K356" i="2"/>
  <c r="B350" i="5" s="1"/>
  <c r="K360" i="2"/>
  <c r="B354" i="5" s="1"/>
  <c r="K364" i="2"/>
  <c r="K368" i="2"/>
  <c r="B362" i="5" s="1"/>
  <c r="K372" i="2"/>
  <c r="B366" i="5" s="1"/>
  <c r="K376" i="2"/>
  <c r="B370" i="5" s="1"/>
  <c r="K380" i="2"/>
  <c r="B374" i="5" s="1"/>
  <c r="K384" i="2"/>
  <c r="B378" i="5" s="1"/>
  <c r="K388" i="2"/>
  <c r="B382" i="5" s="1"/>
  <c r="K392" i="2"/>
  <c r="B386" i="5" s="1"/>
  <c r="K396" i="2"/>
  <c r="K400" i="2"/>
  <c r="B394" i="5" s="1"/>
  <c r="K404" i="2"/>
  <c r="B398" i="5" s="1"/>
  <c r="K408" i="2"/>
  <c r="B402" i="5" s="1"/>
  <c r="K269" i="2"/>
  <c r="B263" i="5" s="1"/>
  <c r="K273" i="2"/>
  <c r="B267" i="5" s="1"/>
  <c r="K277" i="2"/>
  <c r="B271" i="5" s="1"/>
  <c r="K281" i="2"/>
  <c r="B275" i="5" s="1"/>
  <c r="K285" i="2"/>
  <c r="K289" i="2"/>
  <c r="K293" i="2"/>
  <c r="K297" i="2"/>
  <c r="B291" i="5" s="1"/>
  <c r="K301" i="2"/>
  <c r="B295" i="5" s="1"/>
  <c r="K305" i="2"/>
  <c r="B299" i="5" s="1"/>
  <c r="K309" i="2"/>
  <c r="B303" i="5" s="1"/>
  <c r="K313" i="2"/>
  <c r="B307" i="5" s="1"/>
  <c r="K317" i="2"/>
  <c r="K321" i="2"/>
  <c r="K325" i="2"/>
  <c r="K329" i="2"/>
  <c r="B323" i="5" s="1"/>
  <c r="K333" i="2"/>
  <c r="B327" i="5" s="1"/>
  <c r="K337" i="2"/>
  <c r="B331" i="5" s="1"/>
  <c r="K341" i="2"/>
  <c r="B335" i="5" s="1"/>
  <c r="K345" i="2"/>
  <c r="B339" i="5" s="1"/>
  <c r="K349" i="2"/>
  <c r="K353" i="2"/>
  <c r="K357" i="2"/>
  <c r="K361" i="2"/>
  <c r="B355" i="5" s="1"/>
  <c r="K365" i="2"/>
  <c r="B359" i="5" s="1"/>
  <c r="K369" i="2"/>
  <c r="B363" i="5" s="1"/>
  <c r="K373" i="2"/>
  <c r="B367" i="5" s="1"/>
  <c r="K377" i="2"/>
  <c r="B371" i="5" s="1"/>
  <c r="K381" i="2"/>
  <c r="K385" i="2"/>
  <c r="K389" i="2"/>
  <c r="K393" i="2"/>
  <c r="B387" i="5" s="1"/>
  <c r="K397" i="2"/>
  <c r="B391" i="5" s="1"/>
  <c r="K401" i="2"/>
  <c r="B395" i="5" s="1"/>
  <c r="K405" i="2"/>
  <c r="B399" i="5" s="1"/>
  <c r="K270" i="2"/>
  <c r="B264" i="5" s="1"/>
  <c r="K274" i="2"/>
  <c r="K278" i="2"/>
  <c r="B272" i="5" s="1"/>
  <c r="K282" i="2"/>
  <c r="B276" i="5" s="1"/>
  <c r="K286" i="2"/>
  <c r="B280" i="5" s="1"/>
  <c r="K290" i="2"/>
  <c r="B284" i="5" s="1"/>
  <c r="K294" i="2"/>
  <c r="B288" i="5" s="1"/>
  <c r="K298" i="2"/>
  <c r="B292" i="5" s="1"/>
  <c r="K302" i="2"/>
  <c r="B296" i="5" s="1"/>
  <c r="K306" i="2"/>
  <c r="K310" i="2"/>
  <c r="B304" i="5" s="1"/>
  <c r="K314" i="2"/>
  <c r="B308" i="5" s="1"/>
  <c r="K318" i="2"/>
  <c r="B312" i="5" s="1"/>
  <c r="K322" i="2"/>
  <c r="B316" i="5" s="1"/>
  <c r="K326" i="2"/>
  <c r="B320" i="5" s="1"/>
  <c r="K330" i="2"/>
  <c r="B324" i="5" s="1"/>
  <c r="K334" i="2"/>
  <c r="B328" i="5" s="1"/>
  <c r="K338" i="2"/>
  <c r="K342" i="2"/>
  <c r="B336" i="5" s="1"/>
  <c r="K346" i="2"/>
  <c r="B340" i="5" s="1"/>
  <c r="K350" i="2"/>
  <c r="B344" i="5" s="1"/>
  <c r="K354" i="2"/>
  <c r="B348" i="5" s="1"/>
  <c r="K358" i="2"/>
  <c r="B352" i="5" s="1"/>
  <c r="K362" i="2"/>
  <c r="B356" i="5" s="1"/>
  <c r="K366" i="2"/>
  <c r="B360" i="5" s="1"/>
  <c r="K370" i="2"/>
  <c r="K374" i="2"/>
  <c r="B368" i="5" s="1"/>
  <c r="K378" i="2"/>
  <c r="B372" i="5" s="1"/>
  <c r="K382" i="2"/>
  <c r="B376" i="5" s="1"/>
  <c r="K386" i="2"/>
  <c r="B380" i="5" s="1"/>
  <c r="K390" i="2"/>
  <c r="B384" i="5" s="1"/>
  <c r="K394" i="2"/>
  <c r="B388" i="5" s="1"/>
  <c r="K398" i="2"/>
  <c r="B392" i="5" s="1"/>
  <c r="K402" i="2"/>
  <c r="K406" i="2"/>
  <c r="B400" i="5" s="1"/>
  <c r="L407" i="2"/>
  <c r="C401" i="5" s="1"/>
  <c r="L393" i="2"/>
  <c r="C387" i="5" s="1"/>
  <c r="L377" i="2"/>
  <c r="C371" i="5" s="1"/>
  <c r="L361" i="2"/>
  <c r="C355" i="5" s="1"/>
  <c r="L345" i="2"/>
  <c r="C339" i="5" s="1"/>
  <c r="L331" i="2"/>
  <c r="C325" i="5" s="1"/>
  <c r="L313" i="2"/>
  <c r="C307" i="5" s="1"/>
  <c r="L399" i="2"/>
  <c r="C393" i="5" s="1"/>
  <c r="L383" i="2"/>
  <c r="C377" i="5" s="1"/>
  <c r="L367" i="2"/>
  <c r="C361" i="5" s="1"/>
  <c r="L351" i="2"/>
  <c r="C345" i="5" s="1"/>
  <c r="L333" i="2"/>
  <c r="C327" i="5" s="1"/>
  <c r="L319" i="2"/>
  <c r="C313" i="5" s="1"/>
  <c r="L305" i="2"/>
  <c r="C299" i="5" s="1"/>
  <c r="L297" i="2"/>
  <c r="C291" i="5" s="1"/>
  <c r="L287" i="2"/>
  <c r="C281" i="5" s="1"/>
  <c r="L279" i="2"/>
  <c r="C273" i="5" s="1"/>
  <c r="L271" i="2"/>
  <c r="C265" i="5" s="1"/>
  <c r="L408" i="2"/>
  <c r="C402" i="5" s="1"/>
  <c r="L400" i="2"/>
  <c r="C394" i="5" s="1"/>
  <c r="L392" i="2"/>
  <c r="C386" i="5" s="1"/>
  <c r="L384" i="2"/>
  <c r="C378" i="5" s="1"/>
  <c r="L376" i="2"/>
  <c r="C370" i="5" s="1"/>
  <c r="L368" i="2"/>
  <c r="C362" i="5" s="1"/>
  <c r="L360" i="2"/>
  <c r="C354" i="5" s="1"/>
  <c r="L352" i="2"/>
  <c r="C346" i="5" s="1"/>
  <c r="L344" i="2"/>
  <c r="C338" i="5" s="1"/>
  <c r="L336" i="2"/>
  <c r="C330" i="5" s="1"/>
  <c r="L328" i="2"/>
  <c r="C322" i="5" s="1"/>
  <c r="L320" i="2"/>
  <c r="C314" i="5" s="1"/>
  <c r="L312" i="2"/>
  <c r="C306" i="5" s="1"/>
  <c r="L304" i="2"/>
  <c r="C298" i="5" s="1"/>
  <c r="L296" i="2"/>
  <c r="C290" i="5" s="1"/>
  <c r="L288" i="2"/>
  <c r="C282" i="5" s="1"/>
  <c r="L280" i="2"/>
  <c r="C274" i="5" s="1"/>
  <c r="L272" i="2"/>
  <c r="C266" i="5" s="1"/>
  <c r="L369" i="2"/>
  <c r="C363" i="5" s="1"/>
  <c r="L391" i="2"/>
  <c r="C385" i="5" s="1"/>
  <c r="L359" i="2"/>
  <c r="C353" i="5" s="1"/>
  <c r="L325" i="2"/>
  <c r="C319" i="5" s="1"/>
  <c r="L301" i="2"/>
  <c r="C295" i="5" s="1"/>
  <c r="L283" i="2"/>
  <c r="C277" i="5" s="1"/>
  <c r="L267" i="2"/>
  <c r="C261" i="5" s="1"/>
  <c r="L404" i="2"/>
  <c r="C398" i="5" s="1"/>
  <c r="L388" i="2"/>
  <c r="C382" i="5" s="1"/>
  <c r="L372" i="2"/>
  <c r="C366" i="5" s="1"/>
  <c r="L356" i="2"/>
  <c r="C350" i="5" s="1"/>
  <c r="L332" i="2"/>
  <c r="C326" i="5" s="1"/>
  <c r="L316" i="2"/>
  <c r="C310" i="5" s="1"/>
  <c r="L300" i="2"/>
  <c r="C294" i="5" s="1"/>
  <c r="L284" i="2"/>
  <c r="C278" i="5" s="1"/>
  <c r="L268" i="2"/>
  <c r="C262" i="5" s="1"/>
  <c r="L381" i="2"/>
  <c r="C375" i="5" s="1"/>
  <c r="L349" i="2"/>
  <c r="C343" i="5" s="1"/>
  <c r="L335" i="2"/>
  <c r="C329" i="5" s="1"/>
  <c r="L405" i="2"/>
  <c r="C399" i="5" s="1"/>
  <c r="L371" i="2"/>
  <c r="C365" i="5" s="1"/>
  <c r="L337" i="2"/>
  <c r="C331" i="5" s="1"/>
  <c r="L307" i="2"/>
  <c r="C301" i="5" s="1"/>
  <c r="L289" i="2"/>
  <c r="C283" i="5" s="1"/>
  <c r="L273" i="2"/>
  <c r="C267" i="5" s="1"/>
  <c r="L402" i="2"/>
  <c r="C396" i="5" s="1"/>
  <c r="L394" i="2"/>
  <c r="C388" i="5" s="1"/>
  <c r="L386" i="2"/>
  <c r="C380" i="5" s="1"/>
  <c r="L370" i="2"/>
  <c r="C364" i="5" s="1"/>
  <c r="L362" i="2"/>
  <c r="C356" i="5" s="1"/>
  <c r="L346" i="2"/>
  <c r="C340" i="5" s="1"/>
  <c r="L330" i="2"/>
  <c r="C324" i="5" s="1"/>
  <c r="L314" i="2"/>
  <c r="C308" i="5" s="1"/>
  <c r="L298" i="2"/>
  <c r="C292" i="5" s="1"/>
  <c r="L282" i="2"/>
  <c r="C276" i="5" s="1"/>
  <c r="L403" i="2"/>
  <c r="C397" i="5" s="1"/>
  <c r="L389" i="2"/>
  <c r="C383" i="5" s="1"/>
  <c r="L373" i="2"/>
  <c r="C367" i="5" s="1"/>
  <c r="L357" i="2"/>
  <c r="C351" i="5" s="1"/>
  <c r="L343" i="2"/>
  <c r="C337" i="5" s="1"/>
  <c r="L327" i="2"/>
  <c r="C321" i="5" s="1"/>
  <c r="L309" i="2"/>
  <c r="C303" i="5" s="1"/>
  <c r="L395" i="2"/>
  <c r="C389" i="5" s="1"/>
  <c r="L379" i="2"/>
  <c r="C373" i="5" s="1"/>
  <c r="L363" i="2"/>
  <c r="C357" i="5" s="1"/>
  <c r="L347" i="2"/>
  <c r="C341" i="5" s="1"/>
  <c r="L329" i="2"/>
  <c r="C323" i="5" s="1"/>
  <c r="L315" i="2"/>
  <c r="C309" i="5" s="1"/>
  <c r="L303" i="2"/>
  <c r="C297" i="5" s="1"/>
  <c r="L295" i="2"/>
  <c r="C289" i="5" s="1"/>
  <c r="L285" i="2"/>
  <c r="C279" i="5" s="1"/>
  <c r="L277" i="2"/>
  <c r="C271" i="5" s="1"/>
  <c r="L269" i="2"/>
  <c r="C263" i="5" s="1"/>
  <c r="L406" i="2"/>
  <c r="C400" i="5" s="1"/>
  <c r="L398" i="2"/>
  <c r="C392" i="5" s="1"/>
  <c r="L390" i="2"/>
  <c r="C384" i="5" s="1"/>
  <c r="L382" i="2"/>
  <c r="C376" i="5" s="1"/>
  <c r="L374" i="2"/>
  <c r="C368" i="5" s="1"/>
  <c r="L366" i="2"/>
  <c r="C360" i="5" s="1"/>
  <c r="L358" i="2"/>
  <c r="C352" i="5" s="1"/>
  <c r="L350" i="2"/>
  <c r="C344" i="5" s="1"/>
  <c r="L342" i="2"/>
  <c r="C336" i="5" s="1"/>
  <c r="L334" i="2"/>
  <c r="C328" i="5" s="1"/>
  <c r="L326" i="2"/>
  <c r="C320" i="5" s="1"/>
  <c r="L318" i="2"/>
  <c r="C312" i="5" s="1"/>
  <c r="L310" i="2"/>
  <c r="C304" i="5" s="1"/>
  <c r="L302" i="2"/>
  <c r="C296" i="5" s="1"/>
  <c r="L294" i="2"/>
  <c r="C288" i="5" s="1"/>
  <c r="L286" i="2"/>
  <c r="C280" i="5" s="1"/>
  <c r="L278" i="2"/>
  <c r="C272" i="5" s="1"/>
  <c r="L270" i="2"/>
  <c r="C264" i="5" s="1"/>
  <c r="L401" i="2"/>
  <c r="C395" i="5" s="1"/>
  <c r="L385" i="2"/>
  <c r="C379" i="5" s="1"/>
  <c r="L353" i="2"/>
  <c r="C347" i="5" s="1"/>
  <c r="L339" i="2"/>
  <c r="C333" i="5" s="1"/>
  <c r="L321" i="2"/>
  <c r="C315" i="5" s="1"/>
  <c r="L293" i="2"/>
  <c r="C287" i="5" s="1"/>
  <c r="L375" i="2"/>
  <c r="C369" i="5" s="1"/>
  <c r="L341" i="2"/>
  <c r="C335" i="5" s="1"/>
  <c r="L311" i="2"/>
  <c r="C305" i="5" s="1"/>
  <c r="L291" i="2"/>
  <c r="C285" i="5" s="1"/>
  <c r="L275" i="2"/>
  <c r="C269" i="5" s="1"/>
  <c r="L396" i="2"/>
  <c r="C390" i="5" s="1"/>
  <c r="L380" i="2"/>
  <c r="C374" i="5" s="1"/>
  <c r="L364" i="2"/>
  <c r="C358" i="5" s="1"/>
  <c r="L348" i="2"/>
  <c r="C342" i="5" s="1"/>
  <c r="L340" i="2"/>
  <c r="C334" i="5" s="1"/>
  <c r="L324" i="2"/>
  <c r="C318" i="5" s="1"/>
  <c r="L308" i="2"/>
  <c r="C302" i="5" s="1"/>
  <c r="L292" i="2"/>
  <c r="C286" i="5" s="1"/>
  <c r="L276" i="2"/>
  <c r="C270" i="5" s="1"/>
  <c r="L397" i="2"/>
  <c r="C391" i="5" s="1"/>
  <c r="L365" i="2"/>
  <c r="C359" i="5" s="1"/>
  <c r="L317" i="2"/>
  <c r="C311" i="5" s="1"/>
  <c r="L387" i="2"/>
  <c r="C381" i="5" s="1"/>
  <c r="L355" i="2"/>
  <c r="C349" i="5" s="1"/>
  <c r="L323" i="2"/>
  <c r="C317" i="5" s="1"/>
  <c r="L299" i="2"/>
  <c r="C293" i="5" s="1"/>
  <c r="L281" i="2"/>
  <c r="C275" i="5" s="1"/>
  <c r="L378" i="2"/>
  <c r="C372" i="5" s="1"/>
  <c r="L354" i="2"/>
  <c r="C348" i="5" s="1"/>
  <c r="L338" i="2"/>
  <c r="C332" i="5" s="1"/>
  <c r="L322" i="2"/>
  <c r="C316" i="5" s="1"/>
  <c r="L306" i="2"/>
  <c r="C300" i="5" s="1"/>
  <c r="L290" i="2"/>
  <c r="C284" i="5" s="1"/>
  <c r="L274" i="2"/>
  <c r="C268" i="5" s="1"/>
  <c r="K12" i="2"/>
  <c r="K16" i="2"/>
  <c r="B10" i="5" s="1"/>
  <c r="K20" i="2"/>
  <c r="B14" i="5" s="1"/>
  <c r="K24" i="2"/>
  <c r="B18" i="5" s="1"/>
  <c r="K28" i="2"/>
  <c r="B22" i="5" s="1"/>
  <c r="K32" i="2"/>
  <c r="B26" i="5" s="1"/>
  <c r="K36" i="2"/>
  <c r="B30" i="5" s="1"/>
  <c r="K40" i="2"/>
  <c r="B34" i="5" s="1"/>
  <c r="K44" i="2"/>
  <c r="K48" i="2"/>
  <c r="B42" i="5" s="1"/>
  <c r="K52" i="2"/>
  <c r="B46" i="5" s="1"/>
  <c r="K56" i="2"/>
  <c r="B50" i="5" s="1"/>
  <c r="K60" i="2"/>
  <c r="B54" i="5" s="1"/>
  <c r="K64" i="2"/>
  <c r="B58" i="5" s="1"/>
  <c r="K68" i="2"/>
  <c r="B62" i="5" s="1"/>
  <c r="K72" i="2"/>
  <c r="B66" i="5" s="1"/>
  <c r="K76" i="2"/>
  <c r="K80" i="2"/>
  <c r="B74" i="5" s="1"/>
  <c r="K84" i="2"/>
  <c r="B78" i="5" s="1"/>
  <c r="K88" i="2"/>
  <c r="B82" i="5" s="1"/>
  <c r="K92" i="2"/>
  <c r="B86" i="5" s="1"/>
  <c r="K96" i="2"/>
  <c r="B90" i="5" s="1"/>
  <c r="K100" i="2"/>
  <c r="B94" i="5" s="1"/>
  <c r="K104" i="2"/>
  <c r="B98" i="5" s="1"/>
  <c r="K108" i="2"/>
  <c r="K112" i="2"/>
  <c r="B106" i="5" s="1"/>
  <c r="K116" i="2"/>
  <c r="B110" i="5" s="1"/>
  <c r="K120" i="2"/>
  <c r="B114" i="5" s="1"/>
  <c r="K124" i="2"/>
  <c r="B118" i="5" s="1"/>
  <c r="K128" i="2"/>
  <c r="B122" i="5" s="1"/>
  <c r="K132" i="2"/>
  <c r="B126" i="5" s="1"/>
  <c r="K136" i="2"/>
  <c r="B130" i="5" s="1"/>
  <c r="K140" i="2"/>
  <c r="K144" i="2"/>
  <c r="B138" i="5" s="1"/>
  <c r="K148" i="2"/>
  <c r="B142" i="5" s="1"/>
  <c r="K152" i="2"/>
  <c r="B146" i="5" s="1"/>
  <c r="K156" i="2"/>
  <c r="B150" i="5" s="1"/>
  <c r="K160" i="2"/>
  <c r="B154" i="5" s="1"/>
  <c r="K164" i="2"/>
  <c r="B158" i="5" s="1"/>
  <c r="K168" i="2"/>
  <c r="B162" i="5" s="1"/>
  <c r="K172" i="2"/>
  <c r="K176" i="2"/>
  <c r="B170" i="5" s="1"/>
  <c r="K180" i="2"/>
  <c r="B174" i="5" s="1"/>
  <c r="K184" i="2"/>
  <c r="B178" i="5" s="1"/>
  <c r="K188" i="2"/>
  <c r="B182" i="5" s="1"/>
  <c r="K192" i="2"/>
  <c r="B186" i="5" s="1"/>
  <c r="K196" i="2"/>
  <c r="B190" i="5" s="1"/>
  <c r="K200" i="2"/>
  <c r="B194" i="5" s="1"/>
  <c r="K204" i="2"/>
  <c r="K208" i="2"/>
  <c r="B202" i="5" s="1"/>
  <c r="K212" i="2"/>
  <c r="B206" i="5" s="1"/>
  <c r="K216" i="2"/>
  <c r="B210" i="5" s="1"/>
  <c r="K220" i="2"/>
  <c r="B214" i="5" s="1"/>
  <c r="K224" i="2"/>
  <c r="B218" i="5" s="1"/>
  <c r="K228" i="2"/>
  <c r="B222" i="5" s="1"/>
  <c r="K232" i="2"/>
  <c r="B226" i="5" s="1"/>
  <c r="K236" i="2"/>
  <c r="K240" i="2"/>
  <c r="B234" i="5" s="1"/>
  <c r="K244" i="2"/>
  <c r="B238" i="5" s="1"/>
  <c r="K248" i="2"/>
  <c r="B242" i="5" s="1"/>
  <c r="K252" i="2"/>
  <c r="K256" i="2"/>
  <c r="B250" i="5" s="1"/>
  <c r="K260" i="2"/>
  <c r="B254" i="5" s="1"/>
  <c r="K264" i="2"/>
  <c r="B258" i="5" s="1"/>
  <c r="K9" i="2"/>
  <c r="K13" i="2"/>
  <c r="K17" i="2"/>
  <c r="B11" i="5" s="1"/>
  <c r="K21" i="2"/>
  <c r="B15" i="5" s="1"/>
  <c r="K25" i="2"/>
  <c r="B19" i="5" s="1"/>
  <c r="K29" i="2"/>
  <c r="B23" i="5" s="1"/>
  <c r="K33" i="2"/>
  <c r="B27" i="5" s="1"/>
  <c r="K37" i="2"/>
  <c r="B31" i="5" s="1"/>
  <c r="K41" i="2"/>
  <c r="K45" i="2"/>
  <c r="B39" i="5" s="1"/>
  <c r="K49" i="2"/>
  <c r="B43" i="5" s="1"/>
  <c r="K53" i="2"/>
  <c r="B47" i="5" s="1"/>
  <c r="K57" i="2"/>
  <c r="B51" i="5" s="1"/>
  <c r="K61" i="2"/>
  <c r="B55" i="5" s="1"/>
  <c r="K65" i="2"/>
  <c r="B59" i="5" s="1"/>
  <c r="K69" i="2"/>
  <c r="B63" i="5" s="1"/>
  <c r="K73" i="2"/>
  <c r="K77" i="2"/>
  <c r="K81" i="2"/>
  <c r="B75" i="5" s="1"/>
  <c r="K85" i="2"/>
  <c r="B79" i="5" s="1"/>
  <c r="K89" i="2"/>
  <c r="B83" i="5" s="1"/>
  <c r="K93" i="2"/>
  <c r="B87" i="5" s="1"/>
  <c r="K97" i="2"/>
  <c r="B91" i="5" s="1"/>
  <c r="K101" i="2"/>
  <c r="B95" i="5" s="1"/>
  <c r="K105" i="2"/>
  <c r="K109" i="2"/>
  <c r="B103" i="5" s="1"/>
  <c r="K113" i="2"/>
  <c r="B107" i="5" s="1"/>
  <c r="K117" i="2"/>
  <c r="B111" i="5" s="1"/>
  <c r="K121" i="2"/>
  <c r="B115" i="5" s="1"/>
  <c r="K125" i="2"/>
  <c r="B119" i="5" s="1"/>
  <c r="K129" i="2"/>
  <c r="B123" i="5" s="1"/>
  <c r="K133" i="2"/>
  <c r="B127" i="5" s="1"/>
  <c r="K137" i="2"/>
  <c r="K141" i="2"/>
  <c r="B135" i="5" s="1"/>
  <c r="K145" i="2"/>
  <c r="B139" i="5" s="1"/>
  <c r="K149" i="2"/>
  <c r="B143" i="5" s="1"/>
  <c r="K153" i="2"/>
  <c r="B147" i="5" s="1"/>
  <c r="K157" i="2"/>
  <c r="B151" i="5" s="1"/>
  <c r="K161" i="2"/>
  <c r="B155" i="5" s="1"/>
  <c r="K165" i="2"/>
  <c r="B159" i="5" s="1"/>
  <c r="K169" i="2"/>
  <c r="K173" i="2"/>
  <c r="B167" i="5" s="1"/>
  <c r="K177" i="2"/>
  <c r="B171" i="5" s="1"/>
  <c r="K181" i="2"/>
  <c r="B175" i="5" s="1"/>
  <c r="K185" i="2"/>
  <c r="B179" i="5" s="1"/>
  <c r="K189" i="2"/>
  <c r="B183" i="5" s="1"/>
  <c r="K193" i="2"/>
  <c r="B187" i="5" s="1"/>
  <c r="K197" i="2"/>
  <c r="B191" i="5" s="1"/>
  <c r="K201" i="2"/>
  <c r="K205" i="2"/>
  <c r="B199" i="5" s="1"/>
  <c r="K209" i="2"/>
  <c r="B203" i="5" s="1"/>
  <c r="K213" i="2"/>
  <c r="B207" i="5" s="1"/>
  <c r="K217" i="2"/>
  <c r="B211" i="5" s="1"/>
  <c r="K221" i="2"/>
  <c r="B215" i="5" s="1"/>
  <c r="K225" i="2"/>
  <c r="B219" i="5" s="1"/>
  <c r="K229" i="2"/>
  <c r="B223" i="5" s="1"/>
  <c r="K233" i="2"/>
  <c r="K237" i="2"/>
  <c r="B231" i="5" s="1"/>
  <c r="K241" i="2"/>
  <c r="B235" i="5" s="1"/>
  <c r="K245" i="2"/>
  <c r="B239" i="5" s="1"/>
  <c r="K249" i="2"/>
  <c r="B243" i="5" s="1"/>
  <c r="K253" i="2"/>
  <c r="B247" i="5" s="1"/>
  <c r="K257" i="2"/>
  <c r="B251" i="5" s="1"/>
  <c r="K261" i="2"/>
  <c r="B255" i="5" s="1"/>
  <c r="K265" i="2"/>
  <c r="K8" i="2"/>
  <c r="B2" i="5" s="1"/>
  <c r="K10" i="2"/>
  <c r="K14" i="2"/>
  <c r="B8" i="5" s="1"/>
  <c r="K18" i="2"/>
  <c r="B12" i="5" s="1"/>
  <c r="K22" i="2"/>
  <c r="B16" i="5" s="1"/>
  <c r="K26" i="2"/>
  <c r="B20" i="5" s="1"/>
  <c r="K30" i="2"/>
  <c r="B24" i="5" s="1"/>
  <c r="K34" i="2"/>
  <c r="K38" i="2"/>
  <c r="B32" i="5" s="1"/>
  <c r="K42" i="2"/>
  <c r="B36" i="5" s="1"/>
  <c r="K46" i="2"/>
  <c r="B40" i="5" s="1"/>
  <c r="K50" i="2"/>
  <c r="B44" i="5" s="1"/>
  <c r="K54" i="2"/>
  <c r="B48" i="5" s="1"/>
  <c r="K58" i="2"/>
  <c r="B52" i="5" s="1"/>
  <c r="K62" i="2"/>
  <c r="B56" i="5" s="1"/>
  <c r="K66" i="2"/>
  <c r="K70" i="2"/>
  <c r="B64" i="5" s="1"/>
  <c r="K74" i="2"/>
  <c r="K78" i="2"/>
  <c r="B72" i="5" s="1"/>
  <c r="K82" i="2"/>
  <c r="B76" i="5" s="1"/>
  <c r="K23" i="2"/>
  <c r="B17" i="5" s="1"/>
  <c r="K39" i="2"/>
  <c r="B33" i="5" s="1"/>
  <c r="K55" i="2"/>
  <c r="B49" i="5" s="1"/>
  <c r="K71" i="2"/>
  <c r="K86" i="2"/>
  <c r="B80" i="5" s="1"/>
  <c r="K94" i="2"/>
  <c r="K102" i="2"/>
  <c r="B96" i="5" s="1"/>
  <c r="K110" i="2"/>
  <c r="K118" i="2"/>
  <c r="B112" i="5" s="1"/>
  <c r="K126" i="2"/>
  <c r="B120" i="5" s="1"/>
  <c r="K134" i="2"/>
  <c r="B128" i="5" s="1"/>
  <c r="K142" i="2"/>
  <c r="K150" i="2"/>
  <c r="B144" i="5" s="1"/>
  <c r="K158" i="2"/>
  <c r="B152" i="5" s="1"/>
  <c r="K166" i="2"/>
  <c r="B160" i="5" s="1"/>
  <c r="K174" i="2"/>
  <c r="B168" i="5" s="1"/>
  <c r="K182" i="2"/>
  <c r="B176" i="5" s="1"/>
  <c r="K190" i="2"/>
  <c r="B184" i="5" s="1"/>
  <c r="K198" i="2"/>
  <c r="B192" i="5" s="1"/>
  <c r="K206" i="2"/>
  <c r="K214" i="2"/>
  <c r="B208" i="5" s="1"/>
  <c r="K222" i="2"/>
  <c r="B216" i="5" s="1"/>
  <c r="K230" i="2"/>
  <c r="B224" i="5" s="1"/>
  <c r="K238" i="2"/>
  <c r="B232" i="5" s="1"/>
  <c r="K246" i="2"/>
  <c r="B240" i="5" s="1"/>
  <c r="K254" i="2"/>
  <c r="B248" i="5" s="1"/>
  <c r="K262" i="2"/>
  <c r="B256" i="5" s="1"/>
  <c r="K11" i="2"/>
  <c r="K15" i="2"/>
  <c r="B9" i="5" s="1"/>
  <c r="K31" i="2"/>
  <c r="K47" i="2"/>
  <c r="B41" i="5" s="1"/>
  <c r="K63" i="2"/>
  <c r="B57" i="5" s="1"/>
  <c r="K79" i="2"/>
  <c r="B73" i="5" s="1"/>
  <c r="K90" i="2"/>
  <c r="B84" i="5" s="1"/>
  <c r="K98" i="2"/>
  <c r="B92" i="5" s="1"/>
  <c r="K106" i="2"/>
  <c r="K114" i="2"/>
  <c r="B108" i="5" s="1"/>
  <c r="K122" i="2"/>
  <c r="B116" i="5" s="1"/>
  <c r="K130" i="2"/>
  <c r="B124" i="5" s="1"/>
  <c r="K138" i="2"/>
  <c r="B132" i="5" s="1"/>
  <c r="K146" i="2"/>
  <c r="B140" i="5" s="1"/>
  <c r="K154" i="2"/>
  <c r="B148" i="5" s="1"/>
  <c r="K162" i="2"/>
  <c r="B156" i="5" s="1"/>
  <c r="K170" i="2"/>
  <c r="K178" i="2"/>
  <c r="B172" i="5" s="1"/>
  <c r="K186" i="2"/>
  <c r="B180" i="5" s="1"/>
  <c r="K194" i="2"/>
  <c r="B188" i="5" s="1"/>
  <c r="K202" i="2"/>
  <c r="B196" i="5" s="1"/>
  <c r="K210" i="2"/>
  <c r="B204" i="5" s="1"/>
  <c r="K218" i="2"/>
  <c r="B212" i="5" s="1"/>
  <c r="K226" i="2"/>
  <c r="B220" i="5" s="1"/>
  <c r="K234" i="2"/>
  <c r="K242" i="2"/>
  <c r="B236" i="5" s="1"/>
  <c r="K250" i="2"/>
  <c r="K258" i="2"/>
  <c r="B252" i="5" s="1"/>
  <c r="K266" i="2"/>
  <c r="B260" i="5" s="1"/>
  <c r="K19" i="2"/>
  <c r="B13" i="5" s="1"/>
  <c r="K35" i="2"/>
  <c r="B29" i="5" s="1"/>
  <c r="K51" i="2"/>
  <c r="B45" i="5" s="1"/>
  <c r="K67" i="2"/>
  <c r="K83" i="2"/>
  <c r="B77" i="5" s="1"/>
  <c r="K91" i="2"/>
  <c r="B85" i="5" s="1"/>
  <c r="K99" i="2"/>
  <c r="B93" i="5" s="1"/>
  <c r="K107" i="2"/>
  <c r="B101" i="5" s="1"/>
  <c r="K115" i="2"/>
  <c r="B109" i="5" s="1"/>
  <c r="K123" i="2"/>
  <c r="B117" i="5" s="1"/>
  <c r="K131" i="2"/>
  <c r="B125" i="5" s="1"/>
  <c r="K139" i="2"/>
  <c r="K147" i="2"/>
  <c r="B141" i="5" s="1"/>
  <c r="K155" i="2"/>
  <c r="B149" i="5" s="1"/>
  <c r="K163" i="2"/>
  <c r="B157" i="5" s="1"/>
  <c r="K171" i="2"/>
  <c r="B165" i="5" s="1"/>
  <c r="K179" i="2"/>
  <c r="B173" i="5" s="1"/>
  <c r="K187" i="2"/>
  <c r="B181" i="5" s="1"/>
  <c r="K195" i="2"/>
  <c r="B189" i="5" s="1"/>
  <c r="K203" i="2"/>
  <c r="K211" i="2"/>
  <c r="B205" i="5" s="1"/>
  <c r="K219" i="2"/>
  <c r="B213" i="5" s="1"/>
  <c r="K227" i="2"/>
  <c r="B221" i="5" s="1"/>
  <c r="K235" i="2"/>
  <c r="B229" i="5" s="1"/>
  <c r="K243" i="2"/>
  <c r="B237" i="5" s="1"/>
  <c r="K251" i="2"/>
  <c r="B245" i="5" s="1"/>
  <c r="K259" i="2"/>
  <c r="B253" i="5" s="1"/>
  <c r="K27" i="2"/>
  <c r="K43" i="2"/>
  <c r="K59" i="2"/>
  <c r="B53" i="5" s="1"/>
  <c r="K75" i="2"/>
  <c r="B69" i="5" s="1"/>
  <c r="K87" i="2"/>
  <c r="B81" i="5" s="1"/>
  <c r="K95" i="2"/>
  <c r="B89" i="5" s="1"/>
  <c r="K103" i="2"/>
  <c r="B97" i="5" s="1"/>
  <c r="K111" i="2"/>
  <c r="B105" i="5" s="1"/>
  <c r="K119" i="2"/>
  <c r="K127" i="2"/>
  <c r="B121" i="5" s="1"/>
  <c r="K135" i="2"/>
  <c r="B129" i="5" s="1"/>
  <c r="K143" i="2"/>
  <c r="B137" i="5" s="1"/>
  <c r="K151" i="2"/>
  <c r="B145" i="5" s="1"/>
  <c r="K159" i="2"/>
  <c r="B153" i="5" s="1"/>
  <c r="K167" i="2"/>
  <c r="B161" i="5" s="1"/>
  <c r="K175" i="2"/>
  <c r="B169" i="5" s="1"/>
  <c r="K183" i="2"/>
  <c r="K191" i="2"/>
  <c r="B185" i="5" s="1"/>
  <c r="K199" i="2"/>
  <c r="B193" i="5" s="1"/>
  <c r="K207" i="2"/>
  <c r="B201" i="5" s="1"/>
  <c r="K215" i="2"/>
  <c r="B209" i="5" s="1"/>
  <c r="K223" i="2"/>
  <c r="B217" i="5" s="1"/>
  <c r="K231" i="2"/>
  <c r="B225" i="5" s="1"/>
  <c r="K239" i="2"/>
  <c r="B233" i="5" s="1"/>
  <c r="K247" i="2"/>
  <c r="K255" i="2"/>
  <c r="B249" i="5" s="1"/>
  <c r="K263" i="2"/>
  <c r="B257" i="5" s="1"/>
  <c r="L266" i="2"/>
  <c r="C260" i="5" s="1"/>
  <c r="L258" i="2"/>
  <c r="C252" i="5" s="1"/>
  <c r="L250" i="2"/>
  <c r="C244" i="5" s="1"/>
  <c r="L242" i="2"/>
  <c r="C236" i="5" s="1"/>
  <c r="L234" i="2"/>
  <c r="C228" i="5" s="1"/>
  <c r="L265" i="2"/>
  <c r="C259" i="5" s="1"/>
  <c r="L257" i="2"/>
  <c r="C251" i="5" s="1"/>
  <c r="L249" i="2"/>
  <c r="C243" i="5" s="1"/>
  <c r="L241" i="2"/>
  <c r="C235" i="5" s="1"/>
  <c r="L233" i="2"/>
  <c r="C227" i="5" s="1"/>
  <c r="L225" i="2"/>
  <c r="C219" i="5" s="1"/>
  <c r="L217" i="2"/>
  <c r="C211" i="5" s="1"/>
  <c r="L209" i="2"/>
  <c r="C203" i="5" s="1"/>
  <c r="L201" i="2"/>
  <c r="C195" i="5" s="1"/>
  <c r="L193" i="2"/>
  <c r="C187" i="5" s="1"/>
  <c r="L185" i="2"/>
  <c r="C179" i="5" s="1"/>
  <c r="L177" i="2"/>
  <c r="C171" i="5" s="1"/>
  <c r="L169" i="2"/>
  <c r="C163" i="5" s="1"/>
  <c r="L161" i="2"/>
  <c r="C155" i="5" s="1"/>
  <c r="L153" i="2"/>
  <c r="C147" i="5" s="1"/>
  <c r="L145" i="2"/>
  <c r="C139" i="5" s="1"/>
  <c r="L137" i="2"/>
  <c r="C131" i="5" s="1"/>
  <c r="L129" i="2"/>
  <c r="C123" i="5" s="1"/>
  <c r="L121" i="2"/>
  <c r="C115" i="5" s="1"/>
  <c r="L113" i="2"/>
  <c r="C107" i="5" s="1"/>
  <c r="L105" i="2"/>
  <c r="C99" i="5" s="1"/>
  <c r="L97" i="2"/>
  <c r="C91" i="5" s="1"/>
  <c r="L89" i="2"/>
  <c r="C83" i="5" s="1"/>
  <c r="L81" i="2"/>
  <c r="C75" i="5" s="1"/>
  <c r="L73" i="2"/>
  <c r="C67" i="5" s="1"/>
  <c r="L65" i="2"/>
  <c r="C59" i="5" s="1"/>
  <c r="L57" i="2"/>
  <c r="C51" i="5" s="1"/>
  <c r="L49" i="2"/>
  <c r="C43" i="5" s="1"/>
  <c r="L41" i="2"/>
  <c r="C35" i="5" s="1"/>
  <c r="L33" i="2"/>
  <c r="C27" i="5" s="1"/>
  <c r="L25" i="2"/>
  <c r="C19" i="5" s="1"/>
  <c r="L17" i="2"/>
  <c r="C11" i="5" s="1"/>
  <c r="L9" i="2"/>
  <c r="C3" i="5" s="1"/>
  <c r="L220" i="2"/>
  <c r="C214" i="5" s="1"/>
  <c r="L212" i="2"/>
  <c r="C206" i="5" s="1"/>
  <c r="L204" i="2"/>
  <c r="C198" i="5" s="1"/>
  <c r="L196" i="2"/>
  <c r="C190" i="5" s="1"/>
  <c r="L188" i="2"/>
  <c r="C182" i="5" s="1"/>
  <c r="L180" i="2"/>
  <c r="C174" i="5" s="1"/>
  <c r="L172" i="2"/>
  <c r="C166" i="5" s="1"/>
  <c r="L164" i="2"/>
  <c r="C158" i="5" s="1"/>
  <c r="L156" i="2"/>
  <c r="C150" i="5" s="1"/>
  <c r="L148" i="2"/>
  <c r="C142" i="5" s="1"/>
  <c r="L140" i="2"/>
  <c r="C134" i="5" s="1"/>
  <c r="L132" i="2"/>
  <c r="C126" i="5" s="1"/>
  <c r="L124" i="2"/>
  <c r="C118" i="5" s="1"/>
  <c r="L116" i="2"/>
  <c r="C110" i="5" s="1"/>
  <c r="L108" i="2"/>
  <c r="C102" i="5" s="1"/>
  <c r="L100" i="2"/>
  <c r="C94" i="5" s="1"/>
  <c r="L92" i="2"/>
  <c r="C86" i="5" s="1"/>
  <c r="L84" i="2"/>
  <c r="C78" i="5" s="1"/>
  <c r="L76" i="2"/>
  <c r="C70" i="5" s="1"/>
  <c r="L68" i="2"/>
  <c r="C62" i="5" s="1"/>
  <c r="L60" i="2"/>
  <c r="C54" i="5" s="1"/>
  <c r="L52" i="2"/>
  <c r="C46" i="5" s="1"/>
  <c r="L44" i="2"/>
  <c r="C38" i="5" s="1"/>
  <c r="L36" i="2"/>
  <c r="C30" i="5" s="1"/>
  <c r="L28" i="2"/>
  <c r="C22" i="5" s="1"/>
  <c r="L20" i="2"/>
  <c r="C14" i="5" s="1"/>
  <c r="L12" i="2"/>
  <c r="C6" i="5" s="1"/>
  <c r="L254" i="2"/>
  <c r="C248" i="5" s="1"/>
  <c r="L246" i="2"/>
  <c r="C240" i="5" s="1"/>
  <c r="L238" i="2"/>
  <c r="C232" i="5" s="1"/>
  <c r="L261" i="2"/>
  <c r="C255" i="5" s="1"/>
  <c r="L245" i="2"/>
  <c r="C239" i="5" s="1"/>
  <c r="L229" i="2"/>
  <c r="C223" i="5" s="1"/>
  <c r="L213" i="2"/>
  <c r="C207" i="5" s="1"/>
  <c r="L197" i="2"/>
  <c r="C191" i="5" s="1"/>
  <c r="L181" i="2"/>
  <c r="C175" i="5" s="1"/>
  <c r="L165" i="2"/>
  <c r="C159" i="5" s="1"/>
  <c r="L149" i="2"/>
  <c r="C143" i="5" s="1"/>
  <c r="L133" i="2"/>
  <c r="C127" i="5" s="1"/>
  <c r="L117" i="2"/>
  <c r="C111" i="5" s="1"/>
  <c r="L101" i="2"/>
  <c r="C95" i="5" s="1"/>
  <c r="L85" i="2"/>
  <c r="C79" i="5" s="1"/>
  <c r="L69" i="2"/>
  <c r="C63" i="5" s="1"/>
  <c r="L53" i="2"/>
  <c r="C47" i="5" s="1"/>
  <c r="L37" i="2"/>
  <c r="C31" i="5" s="1"/>
  <c r="L29" i="2"/>
  <c r="C23" i="5" s="1"/>
  <c r="L13" i="2"/>
  <c r="C7" i="5" s="1"/>
  <c r="L200" i="2"/>
  <c r="C194" i="5" s="1"/>
  <c r="L184" i="2"/>
  <c r="C178" i="5" s="1"/>
  <c r="L168" i="2"/>
  <c r="C162" i="5" s="1"/>
  <c r="L152" i="2"/>
  <c r="C146" i="5" s="1"/>
  <c r="L136" i="2"/>
  <c r="C130" i="5" s="1"/>
  <c r="L120" i="2"/>
  <c r="C114" i="5" s="1"/>
  <c r="L104" i="2"/>
  <c r="C98" i="5" s="1"/>
  <c r="L88" i="2"/>
  <c r="C82" i="5" s="1"/>
  <c r="L72" i="2"/>
  <c r="C66" i="5" s="1"/>
  <c r="L56" i="2"/>
  <c r="C50" i="5" s="1"/>
  <c r="L40" i="2"/>
  <c r="C34" i="5" s="1"/>
  <c r="L24" i="2"/>
  <c r="C18" i="5" s="1"/>
  <c r="L8" i="2"/>
  <c r="C2" i="5" s="1"/>
  <c r="L252" i="2"/>
  <c r="C246" i="5" s="1"/>
  <c r="L244" i="2"/>
  <c r="C238" i="5" s="1"/>
  <c r="L228" i="2"/>
  <c r="C222" i="5" s="1"/>
  <c r="L251" i="2"/>
  <c r="C245" i="5" s="1"/>
  <c r="L235" i="2"/>
  <c r="C229" i="5" s="1"/>
  <c r="L219" i="2"/>
  <c r="C213" i="5" s="1"/>
  <c r="L203" i="2"/>
  <c r="C197" i="5" s="1"/>
  <c r="L187" i="2"/>
  <c r="C181" i="5" s="1"/>
  <c r="L171" i="2"/>
  <c r="C165" i="5" s="1"/>
  <c r="L155" i="2"/>
  <c r="C149" i="5" s="1"/>
  <c r="L139" i="2"/>
  <c r="C133" i="5" s="1"/>
  <c r="L123" i="2"/>
  <c r="C117" i="5" s="1"/>
  <c r="L107" i="2"/>
  <c r="C101" i="5" s="1"/>
  <c r="L91" i="2"/>
  <c r="C85" i="5" s="1"/>
  <c r="L75" i="2"/>
  <c r="C69" i="5" s="1"/>
  <c r="L59" i="2"/>
  <c r="C53" i="5" s="1"/>
  <c r="L43" i="2"/>
  <c r="C37" i="5" s="1"/>
  <c r="L27" i="2"/>
  <c r="C21" i="5" s="1"/>
  <c r="L11" i="2"/>
  <c r="C5" i="5" s="1"/>
  <c r="L214" i="2"/>
  <c r="C208" i="5" s="1"/>
  <c r="L198" i="2"/>
  <c r="C192" i="5" s="1"/>
  <c r="L182" i="2"/>
  <c r="C176" i="5" s="1"/>
  <c r="L166" i="2"/>
  <c r="C160" i="5" s="1"/>
  <c r="L150" i="2"/>
  <c r="C144" i="5" s="1"/>
  <c r="L134" i="2"/>
  <c r="C128" i="5" s="1"/>
  <c r="L118" i="2"/>
  <c r="C112" i="5" s="1"/>
  <c r="L102" i="2"/>
  <c r="C96" i="5" s="1"/>
  <c r="L86" i="2"/>
  <c r="C80" i="5" s="1"/>
  <c r="L70" i="2"/>
  <c r="C64" i="5" s="1"/>
  <c r="L54" i="2"/>
  <c r="C48" i="5" s="1"/>
  <c r="L38" i="2"/>
  <c r="C32" i="5" s="1"/>
  <c r="L22" i="2"/>
  <c r="C16" i="5" s="1"/>
  <c r="L264" i="2"/>
  <c r="C258" i="5" s="1"/>
  <c r="L256" i="2"/>
  <c r="C250" i="5" s="1"/>
  <c r="L248" i="2"/>
  <c r="C242" i="5" s="1"/>
  <c r="L240" i="2"/>
  <c r="C234" i="5" s="1"/>
  <c r="L232" i="2"/>
  <c r="C226" i="5" s="1"/>
  <c r="L263" i="2"/>
  <c r="C257" i="5" s="1"/>
  <c r="L255" i="2"/>
  <c r="C249" i="5" s="1"/>
  <c r="L247" i="2"/>
  <c r="C241" i="5" s="1"/>
  <c r="L239" i="2"/>
  <c r="C233" i="5" s="1"/>
  <c r="L231" i="2"/>
  <c r="C225" i="5" s="1"/>
  <c r="L223" i="2"/>
  <c r="C217" i="5" s="1"/>
  <c r="L215" i="2"/>
  <c r="C209" i="5" s="1"/>
  <c r="L207" i="2"/>
  <c r="C201" i="5" s="1"/>
  <c r="L199" i="2"/>
  <c r="C193" i="5" s="1"/>
  <c r="L191" i="2"/>
  <c r="C185" i="5" s="1"/>
  <c r="L183" i="2"/>
  <c r="C177" i="5" s="1"/>
  <c r="L175" i="2"/>
  <c r="C169" i="5" s="1"/>
  <c r="L167" i="2"/>
  <c r="C161" i="5" s="1"/>
  <c r="L159" i="2"/>
  <c r="C153" i="5" s="1"/>
  <c r="L151" i="2"/>
  <c r="C145" i="5" s="1"/>
  <c r="L143" i="2"/>
  <c r="C137" i="5" s="1"/>
  <c r="L135" i="2"/>
  <c r="C129" i="5" s="1"/>
  <c r="L127" i="2"/>
  <c r="C121" i="5" s="1"/>
  <c r="L119" i="2"/>
  <c r="C113" i="5" s="1"/>
  <c r="L111" i="2"/>
  <c r="C105" i="5" s="1"/>
  <c r="L103" i="2"/>
  <c r="C97" i="5" s="1"/>
  <c r="L95" i="2"/>
  <c r="C89" i="5" s="1"/>
  <c r="L87" i="2"/>
  <c r="C81" i="5" s="1"/>
  <c r="L79" i="2"/>
  <c r="C73" i="5" s="1"/>
  <c r="L71" i="2"/>
  <c r="C65" i="5" s="1"/>
  <c r="L63" i="2"/>
  <c r="C57" i="5" s="1"/>
  <c r="L55" i="2"/>
  <c r="C49" i="5" s="1"/>
  <c r="L47" i="2"/>
  <c r="C41" i="5" s="1"/>
  <c r="L39" i="2"/>
  <c r="C33" i="5" s="1"/>
  <c r="L31" i="2"/>
  <c r="C25" i="5" s="1"/>
  <c r="L23" i="2"/>
  <c r="C17" i="5" s="1"/>
  <c r="L15" i="2"/>
  <c r="C9" i="5" s="1"/>
  <c r="L226" i="2"/>
  <c r="C220" i="5" s="1"/>
  <c r="L218" i="2"/>
  <c r="C212" i="5" s="1"/>
  <c r="L210" i="2"/>
  <c r="C204" i="5" s="1"/>
  <c r="L202" i="2"/>
  <c r="C196" i="5" s="1"/>
  <c r="L194" i="2"/>
  <c r="C188" i="5" s="1"/>
  <c r="L186" i="2"/>
  <c r="C180" i="5" s="1"/>
  <c r="L178" i="2"/>
  <c r="C172" i="5" s="1"/>
  <c r="L170" i="2"/>
  <c r="C164" i="5" s="1"/>
  <c r="L162" i="2"/>
  <c r="C156" i="5" s="1"/>
  <c r="L154" i="2"/>
  <c r="C148" i="5" s="1"/>
  <c r="L146" i="2"/>
  <c r="C140" i="5" s="1"/>
  <c r="L138" i="2"/>
  <c r="C132" i="5" s="1"/>
  <c r="L130" i="2"/>
  <c r="C124" i="5" s="1"/>
  <c r="L122" i="2"/>
  <c r="C116" i="5" s="1"/>
  <c r="L114" i="2"/>
  <c r="C108" i="5" s="1"/>
  <c r="L106" i="2"/>
  <c r="C100" i="5" s="1"/>
  <c r="L98" i="2"/>
  <c r="C92" i="5" s="1"/>
  <c r="L90" i="2"/>
  <c r="C84" i="5" s="1"/>
  <c r="L82" i="2"/>
  <c r="C76" i="5" s="1"/>
  <c r="L74" i="2"/>
  <c r="C68" i="5" s="1"/>
  <c r="L66" i="2"/>
  <c r="C60" i="5" s="1"/>
  <c r="L58" i="2"/>
  <c r="C52" i="5" s="1"/>
  <c r="L50" i="2"/>
  <c r="C44" i="5" s="1"/>
  <c r="L42" i="2"/>
  <c r="C36" i="5" s="1"/>
  <c r="L34" i="2"/>
  <c r="C28" i="5" s="1"/>
  <c r="L26" i="2"/>
  <c r="C20" i="5" s="1"/>
  <c r="L18" i="2"/>
  <c r="C12" i="5" s="1"/>
  <c r="L10" i="2"/>
  <c r="C4" i="5" s="1"/>
  <c r="L262" i="2"/>
  <c r="C256" i="5" s="1"/>
  <c r="L230" i="2"/>
  <c r="C224" i="5" s="1"/>
  <c r="L253" i="2"/>
  <c r="C247" i="5" s="1"/>
  <c r="L237" i="2"/>
  <c r="C231" i="5" s="1"/>
  <c r="L221" i="2"/>
  <c r="C215" i="5" s="1"/>
  <c r="L205" i="2"/>
  <c r="C199" i="5" s="1"/>
  <c r="L189" i="2"/>
  <c r="C183" i="5" s="1"/>
  <c r="L173" i="2"/>
  <c r="C167" i="5" s="1"/>
  <c r="L157" i="2"/>
  <c r="C151" i="5" s="1"/>
  <c r="L141" i="2"/>
  <c r="C135" i="5" s="1"/>
  <c r="L125" i="2"/>
  <c r="C119" i="5" s="1"/>
  <c r="L109" i="2"/>
  <c r="C103" i="5" s="1"/>
  <c r="L93" i="2"/>
  <c r="C87" i="5" s="1"/>
  <c r="L77" i="2"/>
  <c r="C71" i="5" s="1"/>
  <c r="L61" i="2"/>
  <c r="C55" i="5" s="1"/>
  <c r="L45" i="2"/>
  <c r="C39" i="5" s="1"/>
  <c r="L21" i="2"/>
  <c r="C15" i="5" s="1"/>
  <c r="L224" i="2"/>
  <c r="C218" i="5" s="1"/>
  <c r="L216" i="2"/>
  <c r="C210" i="5" s="1"/>
  <c r="L208" i="2"/>
  <c r="C202" i="5" s="1"/>
  <c r="L192" i="2"/>
  <c r="C186" i="5" s="1"/>
  <c r="L176" i="2"/>
  <c r="C170" i="5" s="1"/>
  <c r="L160" i="2"/>
  <c r="C154" i="5" s="1"/>
  <c r="L144" i="2"/>
  <c r="C138" i="5" s="1"/>
  <c r="L128" i="2"/>
  <c r="C122" i="5" s="1"/>
  <c r="L112" i="2"/>
  <c r="C106" i="5" s="1"/>
  <c r="L96" i="2"/>
  <c r="C90" i="5" s="1"/>
  <c r="L80" i="2"/>
  <c r="C74" i="5" s="1"/>
  <c r="L64" i="2"/>
  <c r="C58" i="5" s="1"/>
  <c r="L48" i="2"/>
  <c r="C42" i="5" s="1"/>
  <c r="L32" i="2"/>
  <c r="C26" i="5" s="1"/>
  <c r="L16" i="2"/>
  <c r="C10" i="5" s="1"/>
  <c r="L260" i="2"/>
  <c r="C254" i="5" s="1"/>
  <c r="L236" i="2"/>
  <c r="C230" i="5" s="1"/>
  <c r="L259" i="2"/>
  <c r="C253" i="5" s="1"/>
  <c r="L243" i="2"/>
  <c r="C237" i="5" s="1"/>
  <c r="L227" i="2"/>
  <c r="C221" i="5" s="1"/>
  <c r="L211" i="2"/>
  <c r="C205" i="5" s="1"/>
  <c r="L195" i="2"/>
  <c r="C189" i="5" s="1"/>
  <c r="L179" i="2"/>
  <c r="C173" i="5" s="1"/>
  <c r="L163" i="2"/>
  <c r="C157" i="5" s="1"/>
  <c r="L147" i="2"/>
  <c r="C141" i="5" s="1"/>
  <c r="L131" i="2"/>
  <c r="C125" i="5" s="1"/>
  <c r="L115" i="2"/>
  <c r="C109" i="5" s="1"/>
  <c r="L99" i="2"/>
  <c r="C93" i="5" s="1"/>
  <c r="L83" i="2"/>
  <c r="C77" i="5" s="1"/>
  <c r="L67" i="2"/>
  <c r="C61" i="5" s="1"/>
  <c r="L51" i="2"/>
  <c r="C45" i="5" s="1"/>
  <c r="L35" i="2"/>
  <c r="C29" i="5" s="1"/>
  <c r="L19" i="2"/>
  <c r="C13" i="5" s="1"/>
  <c r="L222" i="2"/>
  <c r="C216" i="5" s="1"/>
  <c r="L206" i="2"/>
  <c r="C200" i="5" s="1"/>
  <c r="L190" i="2"/>
  <c r="C184" i="5" s="1"/>
  <c r="L174" i="2"/>
  <c r="C168" i="5" s="1"/>
  <c r="L158" i="2"/>
  <c r="C152" i="5" s="1"/>
  <c r="L142" i="2"/>
  <c r="C136" i="5" s="1"/>
  <c r="L126" i="2"/>
  <c r="C120" i="5" s="1"/>
  <c r="L110" i="2"/>
  <c r="C104" i="5" s="1"/>
  <c r="L94" i="2"/>
  <c r="C88" i="5" s="1"/>
  <c r="L78" i="2"/>
  <c r="C72" i="5" s="1"/>
  <c r="L62" i="2"/>
  <c r="C56" i="5" s="1"/>
  <c r="L46" i="2"/>
  <c r="C40" i="5" s="1"/>
  <c r="L30" i="2"/>
  <c r="C24" i="5" s="1"/>
  <c r="L14" i="2"/>
  <c r="C8" i="5" s="1"/>
  <c r="B3" i="5"/>
  <c r="M806" i="2"/>
  <c r="M16" i="2"/>
  <c r="D10" i="5" s="1"/>
  <c r="C10" i="6" s="1"/>
  <c r="M32" i="2"/>
  <c r="D26" i="5" s="1"/>
  <c r="C26" i="6" s="1"/>
  <c r="M56" i="2"/>
  <c r="D50" i="5" s="1"/>
  <c r="C50" i="6" s="1"/>
  <c r="M80" i="2"/>
  <c r="D74" i="5" s="1"/>
  <c r="C74" i="6" s="1"/>
  <c r="M112" i="2"/>
  <c r="D106" i="5" s="1"/>
  <c r="C106" i="6" s="1"/>
  <c r="M136" i="2"/>
  <c r="D130" i="5" s="1"/>
  <c r="C130" i="6" s="1"/>
  <c r="M160" i="2"/>
  <c r="D154" i="5" s="1"/>
  <c r="C154" i="6" s="1"/>
  <c r="M184" i="2"/>
  <c r="D178" i="5" s="1"/>
  <c r="C178" i="6" s="1"/>
  <c r="M216" i="2"/>
  <c r="D210" i="5" s="1"/>
  <c r="C210" i="6" s="1"/>
  <c r="M232" i="2"/>
  <c r="D226" i="5" s="1"/>
  <c r="C226" i="6" s="1"/>
  <c r="M264" i="2"/>
  <c r="D258" i="5" s="1"/>
  <c r="C258" i="6" s="1"/>
  <c r="M288" i="2"/>
  <c r="D282" i="5" s="1"/>
  <c r="C282" i="6" s="1"/>
  <c r="M312" i="2"/>
  <c r="D306" i="5" s="1"/>
  <c r="C306" i="6" s="1"/>
  <c r="M328" i="2"/>
  <c r="D322" i="5" s="1"/>
  <c r="C322" i="6" s="1"/>
  <c r="M352" i="2"/>
  <c r="D346" i="5" s="1"/>
  <c r="C346" i="6" s="1"/>
  <c r="M384" i="2"/>
  <c r="D378" i="5" s="1"/>
  <c r="C378" i="6" s="1"/>
  <c r="M400" i="2"/>
  <c r="D394" i="5" s="1"/>
  <c r="C394" i="6" s="1"/>
  <c r="M432" i="2"/>
  <c r="D426" i="5" s="1"/>
  <c r="C426" i="6" s="1"/>
  <c r="M464" i="2"/>
  <c r="D458" i="5" s="1"/>
  <c r="C458" i="6" s="1"/>
  <c r="M480" i="2"/>
  <c r="D474" i="5" s="1"/>
  <c r="C474" i="6" s="1"/>
  <c r="M512" i="2"/>
  <c r="D506" i="5" s="1"/>
  <c r="M536" i="2"/>
  <c r="D530" i="5" s="1"/>
  <c r="M560" i="2"/>
  <c r="D554" i="5" s="1"/>
  <c r="M25" i="2"/>
  <c r="D19" i="5" s="1"/>
  <c r="C19" i="6" s="1"/>
  <c r="M49" i="2"/>
  <c r="D43" i="5" s="1"/>
  <c r="C43" i="6" s="1"/>
  <c r="M81" i="2"/>
  <c r="D75" i="5" s="1"/>
  <c r="C75" i="6" s="1"/>
  <c r="M105" i="2"/>
  <c r="D99" i="5" s="1"/>
  <c r="C99" i="6" s="1"/>
  <c r="M129" i="2"/>
  <c r="D123" i="5" s="1"/>
  <c r="C123" i="6" s="1"/>
  <c r="M153" i="2"/>
  <c r="D147" i="5" s="1"/>
  <c r="C147" i="6" s="1"/>
  <c r="M177" i="2"/>
  <c r="D171" i="5" s="1"/>
  <c r="C171" i="6" s="1"/>
  <c r="M209" i="2"/>
  <c r="D203" i="5" s="1"/>
  <c r="C203" i="6" s="1"/>
  <c r="M233" i="2"/>
  <c r="D227" i="5" s="1"/>
  <c r="C227" i="6" s="1"/>
  <c r="M257" i="2"/>
  <c r="D251" i="5" s="1"/>
  <c r="C251" i="6" s="1"/>
  <c r="M281" i="2"/>
  <c r="D275" i="5" s="1"/>
  <c r="C275" i="6" s="1"/>
  <c r="M305" i="2"/>
  <c r="D299" i="5" s="1"/>
  <c r="C299" i="6" s="1"/>
  <c r="M337" i="2"/>
  <c r="D331" i="5" s="1"/>
  <c r="C331" i="6" s="1"/>
  <c r="M353" i="2"/>
  <c r="D347" i="5" s="1"/>
  <c r="C347" i="6" s="1"/>
  <c r="M385" i="2"/>
  <c r="D379" i="5" s="1"/>
  <c r="C379" i="6" s="1"/>
  <c r="M417" i="2"/>
  <c r="D411" i="5" s="1"/>
  <c r="C411" i="6" s="1"/>
  <c r="M433" i="2"/>
  <c r="D427" i="5" s="1"/>
  <c r="C427" i="6" s="1"/>
  <c r="M465" i="2"/>
  <c r="D459" i="5" s="1"/>
  <c r="C459" i="6" s="1"/>
  <c r="M489" i="2"/>
  <c r="D483" i="5" s="1"/>
  <c r="C483" i="6" s="1"/>
  <c r="M513" i="2"/>
  <c r="D507" i="5" s="1"/>
  <c r="M545" i="2"/>
  <c r="D539" i="5" s="1"/>
  <c r="M561" i="2"/>
  <c r="D555" i="5" s="1"/>
  <c r="M26" i="2"/>
  <c r="D20" i="5" s="1"/>
  <c r="C20" i="6" s="1"/>
  <c r="M50" i="2"/>
  <c r="D44" i="5" s="1"/>
  <c r="C44" i="6" s="1"/>
  <c r="M74" i="2"/>
  <c r="D68" i="5" s="1"/>
  <c r="C68" i="6" s="1"/>
  <c r="M98" i="2"/>
  <c r="D92" i="5" s="1"/>
  <c r="C92" i="6" s="1"/>
  <c r="M122" i="2"/>
  <c r="D116" i="5" s="1"/>
  <c r="C116" i="6" s="1"/>
  <c r="M154" i="2"/>
  <c r="D148" i="5" s="1"/>
  <c r="C148" i="6" s="1"/>
  <c r="M170" i="2"/>
  <c r="D164" i="5" s="1"/>
  <c r="C164" i="6" s="1"/>
  <c r="M202" i="2"/>
  <c r="D196" i="5" s="1"/>
  <c r="C196" i="6" s="1"/>
  <c r="M226" i="2"/>
  <c r="D220" i="5" s="1"/>
  <c r="C220" i="6" s="1"/>
  <c r="M250" i="2"/>
  <c r="D244" i="5" s="1"/>
  <c r="C244" i="6" s="1"/>
  <c r="M266" i="2"/>
  <c r="D260" i="5" s="1"/>
  <c r="C260" i="6" s="1"/>
  <c r="M290" i="2"/>
  <c r="D284" i="5" s="1"/>
  <c r="C284" i="6" s="1"/>
  <c r="M314" i="2"/>
  <c r="D308" i="5" s="1"/>
  <c r="C308" i="6" s="1"/>
  <c r="M338" i="2"/>
  <c r="D332" i="5" s="1"/>
  <c r="C332" i="6" s="1"/>
  <c r="M370" i="2"/>
  <c r="D364" i="5" s="1"/>
  <c r="C364" i="6" s="1"/>
  <c r="M386" i="2"/>
  <c r="D380" i="5" s="1"/>
  <c r="C380" i="6" s="1"/>
  <c r="M418" i="2"/>
  <c r="D412" i="5" s="1"/>
  <c r="C412" i="6" s="1"/>
  <c r="M450" i="2"/>
  <c r="D444" i="5" s="1"/>
  <c r="C444" i="6" s="1"/>
  <c r="M466" i="2"/>
  <c r="D460" i="5" s="1"/>
  <c r="C460" i="6" s="1"/>
  <c r="M498" i="2"/>
  <c r="D492" i="5" s="1"/>
  <c r="C492" i="6" s="1"/>
  <c r="M514" i="2"/>
  <c r="D508" i="5" s="1"/>
  <c r="M538" i="2"/>
  <c r="D532" i="5" s="1"/>
  <c r="M11" i="2"/>
  <c r="D5" i="5" s="1"/>
  <c r="C5" i="6" s="1"/>
  <c r="M35" i="2"/>
  <c r="D29" i="5" s="1"/>
  <c r="C29" i="6" s="1"/>
  <c r="M59" i="2"/>
  <c r="D53" i="5" s="1"/>
  <c r="C53" i="6" s="1"/>
  <c r="M83" i="2"/>
  <c r="D77" i="5" s="1"/>
  <c r="C77" i="6" s="1"/>
  <c r="M107" i="2"/>
  <c r="D101" i="5" s="1"/>
  <c r="C101" i="6" s="1"/>
  <c r="M139" i="2"/>
  <c r="D133" i="5" s="1"/>
  <c r="C133" i="6" s="1"/>
  <c r="M155" i="2"/>
  <c r="D149" i="5" s="1"/>
  <c r="C149" i="6" s="1"/>
  <c r="M179" i="2"/>
  <c r="D173" i="5" s="1"/>
  <c r="C173" i="6" s="1"/>
  <c r="M203" i="2"/>
  <c r="D197" i="5" s="1"/>
  <c r="C197" i="6" s="1"/>
  <c r="M227" i="2"/>
  <c r="D221" i="5" s="1"/>
  <c r="C221" i="6" s="1"/>
  <c r="M259" i="2"/>
  <c r="D253" i="5" s="1"/>
  <c r="C253" i="6" s="1"/>
  <c r="M283" i="2"/>
  <c r="D277" i="5" s="1"/>
  <c r="C277" i="6" s="1"/>
  <c r="M307" i="2"/>
  <c r="D301" i="5" s="1"/>
  <c r="C301" i="6" s="1"/>
  <c r="M331" i="2"/>
  <c r="D325" i="5" s="1"/>
  <c r="C325" i="6" s="1"/>
  <c r="M355" i="2"/>
  <c r="D349" i="5" s="1"/>
  <c r="C349" i="6" s="1"/>
  <c r="M387" i="2"/>
  <c r="D381" i="5" s="1"/>
  <c r="C381" i="6" s="1"/>
  <c r="M403" i="2"/>
  <c r="D397" i="5" s="1"/>
  <c r="C397" i="6" s="1"/>
  <c r="M435" i="2"/>
  <c r="D429" i="5" s="1"/>
  <c r="C429" i="6" s="1"/>
  <c r="M467" i="2"/>
  <c r="D461" i="5" s="1"/>
  <c r="C461" i="6" s="1"/>
  <c r="M483" i="2"/>
  <c r="D477" i="5" s="1"/>
  <c r="C477" i="6" s="1"/>
  <c r="M515" i="2"/>
  <c r="D509" i="5" s="1"/>
  <c r="M547" i="2"/>
  <c r="D541" i="5" s="1"/>
  <c r="M15" i="2"/>
  <c r="D9" i="5" s="1"/>
  <c r="C9" i="6" s="1"/>
  <c r="M23" i="2"/>
  <c r="D17" i="5" s="1"/>
  <c r="C17" i="6" s="1"/>
  <c r="M31" i="2"/>
  <c r="D25" i="5" s="1"/>
  <c r="C25" i="6" s="1"/>
  <c r="M39" i="2"/>
  <c r="D33" i="5" s="1"/>
  <c r="C33" i="6" s="1"/>
  <c r="M47" i="2"/>
  <c r="D41" i="5" s="1"/>
  <c r="C41" i="6" s="1"/>
  <c r="M55" i="2"/>
  <c r="D49" i="5" s="1"/>
  <c r="C49" i="6" s="1"/>
  <c r="M63" i="2"/>
  <c r="D57" i="5" s="1"/>
  <c r="C57" i="6" s="1"/>
  <c r="M71" i="2"/>
  <c r="D65" i="5" s="1"/>
  <c r="C65" i="6" s="1"/>
  <c r="M79" i="2"/>
  <c r="D73" i="5" s="1"/>
  <c r="C73" i="6" s="1"/>
  <c r="M87" i="2"/>
  <c r="D81" i="5" s="1"/>
  <c r="C81" i="6" s="1"/>
  <c r="M95" i="2"/>
  <c r="D89" i="5" s="1"/>
  <c r="C89" i="6" s="1"/>
  <c r="M103" i="2"/>
  <c r="D97" i="5" s="1"/>
  <c r="C97" i="6" s="1"/>
  <c r="M111" i="2"/>
  <c r="D105" i="5" s="1"/>
  <c r="C105" i="6" s="1"/>
  <c r="M119" i="2"/>
  <c r="D113" i="5" s="1"/>
  <c r="C113" i="6" s="1"/>
  <c r="M127" i="2"/>
  <c r="D121" i="5" s="1"/>
  <c r="C121" i="6" s="1"/>
  <c r="M135" i="2"/>
  <c r="D129" i="5" s="1"/>
  <c r="C129" i="6" s="1"/>
  <c r="M143" i="2"/>
  <c r="D137" i="5" s="1"/>
  <c r="C137" i="6" s="1"/>
  <c r="M151" i="2"/>
  <c r="D145" i="5" s="1"/>
  <c r="C145" i="6" s="1"/>
  <c r="M159" i="2"/>
  <c r="D153" i="5" s="1"/>
  <c r="C153" i="6" s="1"/>
  <c r="M167" i="2"/>
  <c r="D161" i="5" s="1"/>
  <c r="C161" i="6" s="1"/>
  <c r="M175" i="2"/>
  <c r="D169" i="5" s="1"/>
  <c r="C169" i="6" s="1"/>
  <c r="M183" i="2"/>
  <c r="D177" i="5" s="1"/>
  <c r="C177" i="6" s="1"/>
  <c r="M191" i="2"/>
  <c r="D185" i="5" s="1"/>
  <c r="C185" i="6" s="1"/>
  <c r="M199" i="2"/>
  <c r="D193" i="5" s="1"/>
  <c r="C193" i="6" s="1"/>
  <c r="M207" i="2"/>
  <c r="D201" i="5" s="1"/>
  <c r="C201" i="6" s="1"/>
  <c r="M215" i="2"/>
  <c r="D209" i="5" s="1"/>
  <c r="C209" i="6" s="1"/>
  <c r="M223" i="2"/>
  <c r="D217" i="5" s="1"/>
  <c r="C217" i="6" s="1"/>
  <c r="M231" i="2"/>
  <c r="D225" i="5" s="1"/>
  <c r="C225" i="6" s="1"/>
  <c r="M239" i="2"/>
  <c r="D233" i="5" s="1"/>
  <c r="C233" i="6" s="1"/>
  <c r="M247" i="2"/>
  <c r="D241" i="5" s="1"/>
  <c r="C241" i="6" s="1"/>
  <c r="M255" i="2"/>
  <c r="D249" i="5" s="1"/>
  <c r="C249" i="6" s="1"/>
  <c r="M263" i="2"/>
  <c r="D257" i="5" s="1"/>
  <c r="C257" i="6" s="1"/>
  <c r="M271" i="2"/>
  <c r="D265" i="5" s="1"/>
  <c r="C265" i="6" s="1"/>
  <c r="M48" i="2"/>
  <c r="D42" i="5" s="1"/>
  <c r="C42" i="6" s="1"/>
  <c r="M88" i="2"/>
  <c r="D82" i="5" s="1"/>
  <c r="C82" i="6" s="1"/>
  <c r="M128" i="2"/>
  <c r="D122" i="5" s="1"/>
  <c r="C122" i="6" s="1"/>
  <c r="M168" i="2"/>
  <c r="D162" i="5" s="1"/>
  <c r="C162" i="6" s="1"/>
  <c r="M208" i="2"/>
  <c r="D202" i="5" s="1"/>
  <c r="C202" i="6" s="1"/>
  <c r="M248" i="2"/>
  <c r="D242" i="5" s="1"/>
  <c r="C242" i="6" s="1"/>
  <c r="M296" i="2"/>
  <c r="D290" i="5" s="1"/>
  <c r="C290" i="6" s="1"/>
  <c r="M344" i="2"/>
  <c r="D338" i="5" s="1"/>
  <c r="C338" i="6" s="1"/>
  <c r="M376" i="2"/>
  <c r="D370" i="5" s="1"/>
  <c r="C370" i="6" s="1"/>
  <c r="M424" i="2"/>
  <c r="D418" i="5" s="1"/>
  <c r="C418" i="6" s="1"/>
  <c r="M456" i="2"/>
  <c r="D450" i="5" s="1"/>
  <c r="C450" i="6" s="1"/>
  <c r="M504" i="2"/>
  <c r="D498" i="5" s="1"/>
  <c r="C498" i="6" s="1"/>
  <c r="M544" i="2"/>
  <c r="D538" i="5" s="1"/>
  <c r="M33" i="2"/>
  <c r="D27" i="5" s="1"/>
  <c r="C27" i="6" s="1"/>
  <c r="M73" i="2"/>
  <c r="D67" i="5" s="1"/>
  <c r="C67" i="6" s="1"/>
  <c r="M113" i="2"/>
  <c r="D107" i="5" s="1"/>
  <c r="C107" i="6" s="1"/>
  <c r="M161" i="2"/>
  <c r="D155" i="5" s="1"/>
  <c r="C155" i="6" s="1"/>
  <c r="M201" i="2"/>
  <c r="D195" i="5" s="1"/>
  <c r="C195" i="6" s="1"/>
  <c r="M241" i="2"/>
  <c r="D235" i="5" s="1"/>
  <c r="C235" i="6" s="1"/>
  <c r="M289" i="2"/>
  <c r="D283" i="5" s="1"/>
  <c r="C283" i="6" s="1"/>
  <c r="M329" i="2"/>
  <c r="D323" i="5" s="1"/>
  <c r="C323" i="6" s="1"/>
  <c r="M369" i="2"/>
  <c r="D363" i="5" s="1"/>
  <c r="C363" i="6" s="1"/>
  <c r="M401" i="2"/>
  <c r="D395" i="5" s="1"/>
  <c r="C395" i="6" s="1"/>
  <c r="M441" i="2"/>
  <c r="D435" i="5" s="1"/>
  <c r="C435" i="6" s="1"/>
  <c r="M481" i="2"/>
  <c r="D475" i="5" s="1"/>
  <c r="C475" i="6" s="1"/>
  <c r="M521" i="2"/>
  <c r="D515" i="5" s="1"/>
  <c r="M569" i="2"/>
  <c r="D563" i="5" s="1"/>
  <c r="M18" i="2"/>
  <c r="D12" i="5" s="1"/>
  <c r="C12" i="6" s="1"/>
  <c r="M58" i="2"/>
  <c r="D52" i="5" s="1"/>
  <c r="C52" i="6" s="1"/>
  <c r="M106" i="2"/>
  <c r="D100" i="5" s="1"/>
  <c r="C100" i="6" s="1"/>
  <c r="M138" i="2"/>
  <c r="D132" i="5" s="1"/>
  <c r="C132" i="6" s="1"/>
  <c r="M178" i="2"/>
  <c r="D172" i="5" s="1"/>
  <c r="C172" i="6" s="1"/>
  <c r="M218" i="2"/>
  <c r="D212" i="5" s="1"/>
  <c r="C212" i="6" s="1"/>
  <c r="M258" i="2"/>
  <c r="D252" i="5" s="1"/>
  <c r="C252" i="6" s="1"/>
  <c r="M306" i="2"/>
  <c r="D300" i="5" s="1"/>
  <c r="C300" i="6" s="1"/>
  <c r="M354" i="2"/>
  <c r="D348" i="5" s="1"/>
  <c r="C348" i="6" s="1"/>
  <c r="M394" i="2"/>
  <c r="D388" i="5" s="1"/>
  <c r="C388" i="6" s="1"/>
  <c r="M434" i="2"/>
  <c r="D428" i="5" s="1"/>
  <c r="C428" i="6" s="1"/>
  <c r="M474" i="2"/>
  <c r="D468" i="5" s="1"/>
  <c r="C468" i="6" s="1"/>
  <c r="M506" i="2"/>
  <c r="D500" i="5" s="1"/>
  <c r="C500" i="6" s="1"/>
  <c r="M562" i="2"/>
  <c r="D556" i="5" s="1"/>
  <c r="M43" i="2"/>
  <c r="D37" i="5" s="1"/>
  <c r="C37" i="6" s="1"/>
  <c r="M91" i="2"/>
  <c r="D85" i="5" s="1"/>
  <c r="C85" i="6" s="1"/>
  <c r="M123" i="2"/>
  <c r="D117" i="5" s="1"/>
  <c r="C117" i="6" s="1"/>
  <c r="M171" i="2"/>
  <c r="D165" i="5" s="1"/>
  <c r="C165" i="6" s="1"/>
  <c r="M211" i="2"/>
  <c r="D205" i="5" s="1"/>
  <c r="C205" i="6" s="1"/>
  <c r="M251" i="2"/>
  <c r="D245" i="5" s="1"/>
  <c r="C245" i="6" s="1"/>
  <c r="M299" i="2"/>
  <c r="D293" i="5" s="1"/>
  <c r="C293" i="6" s="1"/>
  <c r="M339" i="2"/>
  <c r="D333" i="5" s="1"/>
  <c r="C333" i="6" s="1"/>
  <c r="M379" i="2"/>
  <c r="D373" i="5" s="1"/>
  <c r="C373" i="6" s="1"/>
  <c r="M419" i="2"/>
  <c r="D413" i="5" s="1"/>
  <c r="C413" i="6" s="1"/>
  <c r="M451" i="2"/>
  <c r="D445" i="5" s="1"/>
  <c r="C445" i="6" s="1"/>
  <c r="M491" i="2"/>
  <c r="D485" i="5" s="1"/>
  <c r="C485" i="6" s="1"/>
  <c r="M523" i="2"/>
  <c r="D517" i="5" s="1"/>
  <c r="M555" i="2"/>
  <c r="D549" i="5" s="1"/>
  <c r="M20" i="2"/>
  <c r="D14" i="5" s="1"/>
  <c r="C14" i="6" s="1"/>
  <c r="M28" i="2"/>
  <c r="D22" i="5" s="1"/>
  <c r="C22" i="6" s="1"/>
  <c r="M36" i="2"/>
  <c r="D30" i="5" s="1"/>
  <c r="C30" i="6" s="1"/>
  <c r="M44" i="2"/>
  <c r="D38" i="5" s="1"/>
  <c r="C38" i="6" s="1"/>
  <c r="M52" i="2"/>
  <c r="D46" i="5" s="1"/>
  <c r="C46" i="6" s="1"/>
  <c r="M76" i="2"/>
  <c r="D70" i="5" s="1"/>
  <c r="C70" i="6" s="1"/>
  <c r="M84" i="2"/>
  <c r="D78" i="5" s="1"/>
  <c r="C78" i="6" s="1"/>
  <c r="M92" i="2"/>
  <c r="D86" i="5" s="1"/>
  <c r="C86" i="6" s="1"/>
  <c r="M100" i="2"/>
  <c r="D94" i="5" s="1"/>
  <c r="C94" i="6" s="1"/>
  <c r="M108" i="2"/>
  <c r="D102" i="5" s="1"/>
  <c r="C102" i="6" s="1"/>
  <c r="M116" i="2"/>
  <c r="D110" i="5" s="1"/>
  <c r="C110" i="6" s="1"/>
  <c r="M124" i="2"/>
  <c r="D118" i="5" s="1"/>
  <c r="C118" i="6" s="1"/>
  <c r="M132" i="2"/>
  <c r="D126" i="5" s="1"/>
  <c r="C126" i="6" s="1"/>
  <c r="M140" i="2"/>
  <c r="D134" i="5" s="1"/>
  <c r="C134" i="6" s="1"/>
  <c r="M148" i="2"/>
  <c r="D142" i="5" s="1"/>
  <c r="C142" i="6" s="1"/>
  <c r="M156" i="2"/>
  <c r="D150" i="5" s="1"/>
  <c r="C150" i="6" s="1"/>
  <c r="M164" i="2"/>
  <c r="D158" i="5" s="1"/>
  <c r="C158" i="6" s="1"/>
  <c r="M172" i="2"/>
  <c r="D166" i="5" s="1"/>
  <c r="C166" i="6" s="1"/>
  <c r="M180" i="2"/>
  <c r="D174" i="5" s="1"/>
  <c r="C174" i="6" s="1"/>
  <c r="M188" i="2"/>
  <c r="D182" i="5" s="1"/>
  <c r="C182" i="6" s="1"/>
  <c r="M196" i="2"/>
  <c r="D190" i="5" s="1"/>
  <c r="C190" i="6" s="1"/>
  <c r="M204" i="2"/>
  <c r="D198" i="5" s="1"/>
  <c r="C198" i="6" s="1"/>
  <c r="M212" i="2"/>
  <c r="D206" i="5" s="1"/>
  <c r="C206" i="6" s="1"/>
  <c r="M220" i="2"/>
  <c r="D214" i="5" s="1"/>
  <c r="C214" i="6" s="1"/>
  <c r="M228" i="2"/>
  <c r="D222" i="5" s="1"/>
  <c r="C222" i="6" s="1"/>
  <c r="M236" i="2"/>
  <c r="D230" i="5" s="1"/>
  <c r="C230" i="6" s="1"/>
  <c r="M244" i="2"/>
  <c r="D238" i="5" s="1"/>
  <c r="C238" i="6" s="1"/>
  <c r="M252" i="2"/>
  <c r="D246" i="5" s="1"/>
  <c r="C246" i="6" s="1"/>
  <c r="M260" i="2"/>
  <c r="D254" i="5" s="1"/>
  <c r="C254" i="6" s="1"/>
  <c r="M268" i="2"/>
  <c r="D262" i="5" s="1"/>
  <c r="C262" i="6" s="1"/>
  <c r="M276" i="2"/>
  <c r="D270" i="5" s="1"/>
  <c r="C270" i="6" s="1"/>
  <c r="M284" i="2"/>
  <c r="D278" i="5" s="1"/>
  <c r="C278" i="6" s="1"/>
  <c r="M292" i="2"/>
  <c r="D286" i="5" s="1"/>
  <c r="C286" i="6" s="1"/>
  <c r="M300" i="2"/>
  <c r="D294" i="5" s="1"/>
  <c r="C294" i="6" s="1"/>
  <c r="M308" i="2"/>
  <c r="D302" i="5" s="1"/>
  <c r="C302" i="6" s="1"/>
  <c r="M316" i="2"/>
  <c r="D310" i="5" s="1"/>
  <c r="C310" i="6" s="1"/>
  <c r="M324" i="2"/>
  <c r="D318" i="5" s="1"/>
  <c r="C318" i="6" s="1"/>
  <c r="M332" i="2"/>
  <c r="D326" i="5" s="1"/>
  <c r="C326" i="6" s="1"/>
  <c r="M340" i="2"/>
  <c r="D334" i="5" s="1"/>
  <c r="C334" i="6" s="1"/>
  <c r="M348" i="2"/>
  <c r="D342" i="5" s="1"/>
  <c r="C342" i="6" s="1"/>
  <c r="M64" i="2"/>
  <c r="D58" i="5" s="1"/>
  <c r="C58" i="6" s="1"/>
  <c r="M104" i="2"/>
  <c r="D98" i="5" s="1"/>
  <c r="C98" i="6" s="1"/>
  <c r="M144" i="2"/>
  <c r="D138" i="5" s="1"/>
  <c r="C138" i="6" s="1"/>
  <c r="M192" i="2"/>
  <c r="D186" i="5" s="1"/>
  <c r="C186" i="6" s="1"/>
  <c r="M240" i="2"/>
  <c r="D234" i="5" s="1"/>
  <c r="C234" i="6" s="1"/>
  <c r="M280" i="2"/>
  <c r="D274" i="5" s="1"/>
  <c r="C274" i="6" s="1"/>
  <c r="M320" i="2"/>
  <c r="D314" i="5" s="1"/>
  <c r="C314" i="6" s="1"/>
  <c r="M368" i="2"/>
  <c r="D362" i="5" s="1"/>
  <c r="C362" i="6" s="1"/>
  <c r="M408" i="2"/>
  <c r="D402" i="5" s="1"/>
  <c r="C402" i="6" s="1"/>
  <c r="M448" i="2"/>
  <c r="D442" i="5" s="1"/>
  <c r="C442" i="6" s="1"/>
  <c r="M496" i="2"/>
  <c r="D490" i="5" s="1"/>
  <c r="C490" i="6" s="1"/>
  <c r="M528" i="2"/>
  <c r="D522" i="5" s="1"/>
  <c r="M568" i="2"/>
  <c r="D562" i="5" s="1"/>
  <c r="M17" i="2"/>
  <c r="D11" i="5" s="1"/>
  <c r="C11" i="6" s="1"/>
  <c r="M57" i="2"/>
  <c r="D51" i="5" s="1"/>
  <c r="C51" i="6" s="1"/>
  <c r="M97" i="2"/>
  <c r="D91" i="5" s="1"/>
  <c r="C91" i="6" s="1"/>
  <c r="M137" i="2"/>
  <c r="D131" i="5" s="1"/>
  <c r="C131" i="6" s="1"/>
  <c r="M185" i="2"/>
  <c r="D179" i="5" s="1"/>
  <c r="C179" i="6" s="1"/>
  <c r="M225" i="2"/>
  <c r="D219" i="5" s="1"/>
  <c r="C219" i="6" s="1"/>
  <c r="M265" i="2"/>
  <c r="D259" i="5" s="1"/>
  <c r="C259" i="6" s="1"/>
  <c r="M313" i="2"/>
  <c r="D307" i="5" s="1"/>
  <c r="C307" i="6" s="1"/>
  <c r="M361" i="2"/>
  <c r="D355" i="5" s="1"/>
  <c r="C355" i="6" s="1"/>
  <c r="M409" i="2"/>
  <c r="D403" i="5" s="1"/>
  <c r="C403" i="6" s="1"/>
  <c r="M449" i="2"/>
  <c r="D443" i="5" s="1"/>
  <c r="C443" i="6" s="1"/>
  <c r="M497" i="2"/>
  <c r="D491" i="5" s="1"/>
  <c r="C491" i="6" s="1"/>
  <c r="M529" i="2"/>
  <c r="D523" i="5" s="1"/>
  <c r="M42" i="2"/>
  <c r="D36" i="5" s="1"/>
  <c r="C36" i="6" s="1"/>
  <c r="M82" i="2"/>
  <c r="D76" i="5" s="1"/>
  <c r="C76" i="6" s="1"/>
  <c r="M130" i="2"/>
  <c r="D124" i="5" s="1"/>
  <c r="C124" i="6" s="1"/>
  <c r="M186" i="2"/>
  <c r="D180" i="5" s="1"/>
  <c r="C180" i="6" s="1"/>
  <c r="M234" i="2"/>
  <c r="D228" i="5" s="1"/>
  <c r="C228" i="6" s="1"/>
  <c r="M282" i="2"/>
  <c r="D276" i="5" s="1"/>
  <c r="C276" i="6" s="1"/>
  <c r="M322" i="2"/>
  <c r="D316" i="5" s="1"/>
  <c r="C316" i="6" s="1"/>
  <c r="M362" i="2"/>
  <c r="D356" i="5" s="1"/>
  <c r="C356" i="6" s="1"/>
  <c r="M402" i="2"/>
  <c r="D396" i="5" s="1"/>
  <c r="C396" i="6" s="1"/>
  <c r="M442" i="2"/>
  <c r="D436" i="5" s="1"/>
  <c r="C436" i="6" s="1"/>
  <c r="M482" i="2"/>
  <c r="D476" i="5" s="1"/>
  <c r="C476" i="6" s="1"/>
  <c r="M530" i="2"/>
  <c r="D524" i="5" s="1"/>
  <c r="M554" i="2"/>
  <c r="D548" i="5" s="1"/>
  <c r="M27" i="2"/>
  <c r="D21" i="5" s="1"/>
  <c r="C21" i="6" s="1"/>
  <c r="M67" i="2"/>
  <c r="D61" i="5" s="1"/>
  <c r="C61" i="6" s="1"/>
  <c r="M115" i="2"/>
  <c r="D109" i="5" s="1"/>
  <c r="C109" i="6" s="1"/>
  <c r="M147" i="2"/>
  <c r="D141" i="5" s="1"/>
  <c r="C141" i="6" s="1"/>
  <c r="M195" i="2"/>
  <c r="D189" i="5" s="1"/>
  <c r="C189" i="6" s="1"/>
  <c r="M235" i="2"/>
  <c r="D229" i="5" s="1"/>
  <c r="C229" i="6" s="1"/>
  <c r="M275" i="2"/>
  <c r="D269" i="5" s="1"/>
  <c r="C269" i="6" s="1"/>
  <c r="M323" i="2"/>
  <c r="D317" i="5" s="1"/>
  <c r="C317" i="6" s="1"/>
  <c r="M363" i="2"/>
  <c r="D357" i="5" s="1"/>
  <c r="C357" i="6" s="1"/>
  <c r="M411" i="2"/>
  <c r="D405" i="5" s="1"/>
  <c r="C405" i="6" s="1"/>
  <c r="M459" i="2"/>
  <c r="D453" i="5" s="1"/>
  <c r="C453" i="6" s="1"/>
  <c r="M499" i="2"/>
  <c r="D493" i="5" s="1"/>
  <c r="C493" i="6" s="1"/>
  <c r="M531" i="2"/>
  <c r="D525" i="5" s="1"/>
  <c r="M571" i="2"/>
  <c r="D565" i="5" s="1"/>
  <c r="M60" i="2"/>
  <c r="D54" i="5" s="1"/>
  <c r="C54" i="6" s="1"/>
  <c r="M13" i="2"/>
  <c r="D7" i="5" s="1"/>
  <c r="C7" i="6" s="1"/>
  <c r="M21" i="2"/>
  <c r="D15" i="5" s="1"/>
  <c r="C15" i="6" s="1"/>
  <c r="M29" i="2"/>
  <c r="D23" i="5" s="1"/>
  <c r="C23" i="6" s="1"/>
  <c r="M37" i="2"/>
  <c r="D31" i="5" s="1"/>
  <c r="C31" i="6" s="1"/>
  <c r="M45" i="2"/>
  <c r="D39" i="5" s="1"/>
  <c r="C39" i="6" s="1"/>
  <c r="M53" i="2"/>
  <c r="D47" i="5" s="1"/>
  <c r="C47" i="6" s="1"/>
  <c r="M61" i="2"/>
  <c r="D55" i="5" s="1"/>
  <c r="C55" i="6" s="1"/>
  <c r="M69" i="2"/>
  <c r="D63" i="5" s="1"/>
  <c r="C63" i="6" s="1"/>
  <c r="M77" i="2"/>
  <c r="D71" i="5" s="1"/>
  <c r="C71" i="6" s="1"/>
  <c r="M85" i="2"/>
  <c r="D79" i="5" s="1"/>
  <c r="C79" i="6" s="1"/>
  <c r="M93" i="2"/>
  <c r="D87" i="5" s="1"/>
  <c r="C87" i="6" s="1"/>
  <c r="M101" i="2"/>
  <c r="D95" i="5" s="1"/>
  <c r="C95" i="6" s="1"/>
  <c r="M109" i="2"/>
  <c r="D103" i="5" s="1"/>
  <c r="C103" i="6" s="1"/>
  <c r="M24" i="2"/>
  <c r="D18" i="5" s="1"/>
  <c r="C18" i="6" s="1"/>
  <c r="M40" i="2"/>
  <c r="D34" i="5" s="1"/>
  <c r="C34" i="6" s="1"/>
  <c r="M72" i="2"/>
  <c r="D66" i="5" s="1"/>
  <c r="C66" i="6" s="1"/>
  <c r="M96" i="2"/>
  <c r="D90" i="5" s="1"/>
  <c r="C90" i="6" s="1"/>
  <c r="M120" i="2"/>
  <c r="D114" i="5" s="1"/>
  <c r="C114" i="6" s="1"/>
  <c r="M152" i="2"/>
  <c r="D146" i="5" s="1"/>
  <c r="C146" i="6" s="1"/>
  <c r="M176" i="2"/>
  <c r="D170" i="5" s="1"/>
  <c r="C170" i="6" s="1"/>
  <c r="M200" i="2"/>
  <c r="D194" i="5" s="1"/>
  <c r="C194" i="6" s="1"/>
  <c r="M224" i="2"/>
  <c r="D218" i="5" s="1"/>
  <c r="C218" i="6" s="1"/>
  <c r="M256" i="2"/>
  <c r="D250" i="5" s="1"/>
  <c r="C250" i="6" s="1"/>
  <c r="M272" i="2"/>
  <c r="D266" i="5" s="1"/>
  <c r="C266" i="6" s="1"/>
  <c r="M304" i="2"/>
  <c r="D298" i="5" s="1"/>
  <c r="C298" i="6" s="1"/>
  <c r="M336" i="2"/>
  <c r="D330" i="5" s="1"/>
  <c r="C330" i="6" s="1"/>
  <c r="M360" i="2"/>
  <c r="D354" i="5" s="1"/>
  <c r="C354" i="6" s="1"/>
  <c r="M392" i="2"/>
  <c r="D386" i="5" s="1"/>
  <c r="C386" i="6" s="1"/>
  <c r="M416" i="2"/>
  <c r="D410" i="5" s="1"/>
  <c r="C410" i="6" s="1"/>
  <c r="M440" i="2"/>
  <c r="D434" i="5" s="1"/>
  <c r="C434" i="6" s="1"/>
  <c r="M472" i="2"/>
  <c r="D466" i="5" s="1"/>
  <c r="C466" i="6" s="1"/>
  <c r="M488" i="2"/>
  <c r="D482" i="5" s="1"/>
  <c r="C482" i="6" s="1"/>
  <c r="M520" i="2"/>
  <c r="D514" i="5" s="1"/>
  <c r="M552" i="2"/>
  <c r="D546" i="5" s="1"/>
  <c r="M9" i="2"/>
  <c r="D3" i="5" s="1"/>
  <c r="C3" i="6" s="1"/>
  <c r="M41" i="2"/>
  <c r="D35" i="5" s="1"/>
  <c r="C35" i="6" s="1"/>
  <c r="M65" i="2"/>
  <c r="D59" i="5" s="1"/>
  <c r="C59" i="6" s="1"/>
  <c r="M89" i="2"/>
  <c r="D83" i="5" s="1"/>
  <c r="C83" i="6" s="1"/>
  <c r="M121" i="2"/>
  <c r="D115" i="5" s="1"/>
  <c r="C115" i="6" s="1"/>
  <c r="M145" i="2"/>
  <c r="D139" i="5" s="1"/>
  <c r="C139" i="6" s="1"/>
  <c r="M169" i="2"/>
  <c r="D163" i="5" s="1"/>
  <c r="C163" i="6" s="1"/>
  <c r="M193" i="2"/>
  <c r="D187" i="5" s="1"/>
  <c r="C187" i="6" s="1"/>
  <c r="M217" i="2"/>
  <c r="D211" i="5" s="1"/>
  <c r="C211" i="6" s="1"/>
  <c r="M249" i="2"/>
  <c r="D243" i="5" s="1"/>
  <c r="C243" i="6" s="1"/>
  <c r="M273" i="2"/>
  <c r="D267" i="5" s="1"/>
  <c r="C267" i="6" s="1"/>
  <c r="M297" i="2"/>
  <c r="D291" i="5" s="1"/>
  <c r="C291" i="6" s="1"/>
  <c r="M321" i="2"/>
  <c r="D315" i="5" s="1"/>
  <c r="C315" i="6" s="1"/>
  <c r="M345" i="2"/>
  <c r="D339" i="5" s="1"/>
  <c r="C339" i="6" s="1"/>
  <c r="M377" i="2"/>
  <c r="D371" i="5" s="1"/>
  <c r="C371" i="6" s="1"/>
  <c r="M393" i="2"/>
  <c r="D387" i="5" s="1"/>
  <c r="C387" i="6" s="1"/>
  <c r="M425" i="2"/>
  <c r="D419" i="5" s="1"/>
  <c r="C419" i="6" s="1"/>
  <c r="M457" i="2"/>
  <c r="D451" i="5" s="1"/>
  <c r="C451" i="6" s="1"/>
  <c r="M473" i="2"/>
  <c r="D467" i="5" s="1"/>
  <c r="C467" i="6" s="1"/>
  <c r="M505" i="2"/>
  <c r="D499" i="5" s="1"/>
  <c r="C499" i="6" s="1"/>
  <c r="M537" i="2"/>
  <c r="D531" i="5" s="1"/>
  <c r="M553" i="2"/>
  <c r="D547" i="5" s="1"/>
  <c r="M10" i="2"/>
  <c r="D4" i="5" s="1"/>
  <c r="C4" i="6" s="1"/>
  <c r="M34" i="2"/>
  <c r="D28" i="5" s="1"/>
  <c r="C28" i="6" s="1"/>
  <c r="M66" i="2"/>
  <c r="D60" i="5" s="1"/>
  <c r="C60" i="6" s="1"/>
  <c r="M90" i="2"/>
  <c r="D84" i="5" s="1"/>
  <c r="C84" i="6" s="1"/>
  <c r="M114" i="2"/>
  <c r="D108" i="5" s="1"/>
  <c r="C108" i="6" s="1"/>
  <c r="M146" i="2"/>
  <c r="D140" i="5" s="1"/>
  <c r="C140" i="6" s="1"/>
  <c r="M162" i="2"/>
  <c r="D156" i="5" s="1"/>
  <c r="C156" i="6" s="1"/>
  <c r="M194" i="2"/>
  <c r="D188" i="5" s="1"/>
  <c r="C188" i="6" s="1"/>
  <c r="M210" i="2"/>
  <c r="D204" i="5" s="1"/>
  <c r="C204" i="6" s="1"/>
  <c r="M242" i="2"/>
  <c r="D236" i="5" s="1"/>
  <c r="C236" i="6" s="1"/>
  <c r="M274" i="2"/>
  <c r="D268" i="5" s="1"/>
  <c r="C268" i="6" s="1"/>
  <c r="M298" i="2"/>
  <c r="D292" i="5" s="1"/>
  <c r="C292" i="6" s="1"/>
  <c r="M330" i="2"/>
  <c r="D324" i="5" s="1"/>
  <c r="C324" i="6" s="1"/>
  <c r="M346" i="2"/>
  <c r="D340" i="5" s="1"/>
  <c r="C340" i="6" s="1"/>
  <c r="M378" i="2"/>
  <c r="D372" i="5" s="1"/>
  <c r="C372" i="6" s="1"/>
  <c r="M410" i="2"/>
  <c r="D404" i="5" s="1"/>
  <c r="C404" i="6" s="1"/>
  <c r="M426" i="2"/>
  <c r="D420" i="5" s="1"/>
  <c r="C420" i="6" s="1"/>
  <c r="M458" i="2"/>
  <c r="D452" i="5" s="1"/>
  <c r="C452" i="6" s="1"/>
  <c r="M490" i="2"/>
  <c r="D484" i="5" s="1"/>
  <c r="C484" i="6" s="1"/>
  <c r="M522" i="2"/>
  <c r="D516" i="5" s="1"/>
  <c r="M546" i="2"/>
  <c r="D540" i="5" s="1"/>
  <c r="M570" i="2"/>
  <c r="D564" i="5" s="1"/>
  <c r="M19" i="2"/>
  <c r="D13" i="5" s="1"/>
  <c r="C13" i="6" s="1"/>
  <c r="M51" i="2"/>
  <c r="D45" i="5" s="1"/>
  <c r="C45" i="6" s="1"/>
  <c r="M75" i="2"/>
  <c r="D69" i="5" s="1"/>
  <c r="C69" i="6" s="1"/>
  <c r="M99" i="2"/>
  <c r="D93" i="5" s="1"/>
  <c r="C93" i="6" s="1"/>
  <c r="M131" i="2"/>
  <c r="D125" i="5" s="1"/>
  <c r="C125" i="6" s="1"/>
  <c r="M163" i="2"/>
  <c r="D157" i="5" s="1"/>
  <c r="C157" i="6" s="1"/>
  <c r="M187" i="2"/>
  <c r="D181" i="5" s="1"/>
  <c r="C181" i="6" s="1"/>
  <c r="M219" i="2"/>
  <c r="D213" i="5" s="1"/>
  <c r="C213" i="6" s="1"/>
  <c r="M243" i="2"/>
  <c r="D237" i="5" s="1"/>
  <c r="C237" i="6" s="1"/>
  <c r="M267" i="2"/>
  <c r="D261" i="5" s="1"/>
  <c r="C261" i="6" s="1"/>
  <c r="M291" i="2"/>
  <c r="D285" i="5" s="1"/>
  <c r="C285" i="6" s="1"/>
  <c r="M315" i="2"/>
  <c r="D309" i="5" s="1"/>
  <c r="C309" i="6" s="1"/>
  <c r="M347" i="2"/>
  <c r="D341" i="5" s="1"/>
  <c r="C341" i="6" s="1"/>
  <c r="M371" i="2"/>
  <c r="D365" i="5" s="1"/>
  <c r="C365" i="6" s="1"/>
  <c r="M395" i="2"/>
  <c r="D389" i="5" s="1"/>
  <c r="C389" i="6" s="1"/>
  <c r="M427" i="2"/>
  <c r="D421" i="5" s="1"/>
  <c r="C421" i="6" s="1"/>
  <c r="M443" i="2"/>
  <c r="D437" i="5" s="1"/>
  <c r="C437" i="6" s="1"/>
  <c r="M475" i="2"/>
  <c r="D469" i="5" s="1"/>
  <c r="C469" i="6" s="1"/>
  <c r="M507" i="2"/>
  <c r="D501" i="5" s="1"/>
  <c r="M539" i="2"/>
  <c r="D533" i="5" s="1"/>
  <c r="M563" i="2"/>
  <c r="D557" i="5" s="1"/>
  <c r="M12" i="2"/>
  <c r="D6" i="5" s="1"/>
  <c r="C6" i="6" s="1"/>
  <c r="M68" i="2"/>
  <c r="D62" i="5" s="1"/>
  <c r="C62" i="6" s="1"/>
  <c r="M14" i="2"/>
  <c r="D8" i="5" s="1"/>
  <c r="C8" i="6" s="1"/>
  <c r="M22" i="2"/>
  <c r="D16" i="5" s="1"/>
  <c r="C16" i="6" s="1"/>
  <c r="M30" i="2"/>
  <c r="D24" i="5" s="1"/>
  <c r="C24" i="6" s="1"/>
  <c r="M38" i="2"/>
  <c r="D32" i="5" s="1"/>
  <c r="C32" i="6" s="1"/>
  <c r="M46" i="2"/>
  <c r="D40" i="5" s="1"/>
  <c r="C40" i="6" s="1"/>
  <c r="M54" i="2"/>
  <c r="D48" i="5" s="1"/>
  <c r="C48" i="6" s="1"/>
  <c r="M62" i="2"/>
  <c r="D56" i="5" s="1"/>
  <c r="C56" i="6" s="1"/>
  <c r="M70" i="2"/>
  <c r="D64" i="5" s="1"/>
  <c r="C64" i="6" s="1"/>
  <c r="M279" i="2"/>
  <c r="D273" i="5" s="1"/>
  <c r="C273" i="6" s="1"/>
  <c r="M287" i="2"/>
  <c r="D281" i="5" s="1"/>
  <c r="C281" i="6" s="1"/>
  <c r="M295" i="2"/>
  <c r="D289" i="5" s="1"/>
  <c r="C289" i="6" s="1"/>
  <c r="M303" i="2"/>
  <c r="D297" i="5" s="1"/>
  <c r="C297" i="6" s="1"/>
  <c r="M311" i="2"/>
  <c r="D305" i="5" s="1"/>
  <c r="C305" i="6" s="1"/>
  <c r="M319" i="2"/>
  <c r="D313" i="5" s="1"/>
  <c r="C313" i="6" s="1"/>
  <c r="M327" i="2"/>
  <c r="D321" i="5" s="1"/>
  <c r="C321" i="6" s="1"/>
  <c r="M335" i="2"/>
  <c r="D329" i="5" s="1"/>
  <c r="C329" i="6" s="1"/>
  <c r="M343" i="2"/>
  <c r="D337" i="5" s="1"/>
  <c r="C337" i="6" s="1"/>
  <c r="M351" i="2"/>
  <c r="D345" i="5" s="1"/>
  <c r="C345" i="6" s="1"/>
  <c r="M359" i="2"/>
  <c r="D353" i="5" s="1"/>
  <c r="C353" i="6" s="1"/>
  <c r="M367" i="2"/>
  <c r="D361" i="5" s="1"/>
  <c r="C361" i="6" s="1"/>
  <c r="M375" i="2"/>
  <c r="D369" i="5" s="1"/>
  <c r="C369" i="6" s="1"/>
  <c r="M383" i="2"/>
  <c r="D377" i="5" s="1"/>
  <c r="C377" i="6" s="1"/>
  <c r="M391" i="2"/>
  <c r="D385" i="5" s="1"/>
  <c r="C385" i="6" s="1"/>
  <c r="M399" i="2"/>
  <c r="D393" i="5" s="1"/>
  <c r="C393" i="6" s="1"/>
  <c r="M407" i="2"/>
  <c r="D401" i="5" s="1"/>
  <c r="C401" i="6" s="1"/>
  <c r="M415" i="2"/>
  <c r="D409" i="5" s="1"/>
  <c r="C409" i="6" s="1"/>
  <c r="M423" i="2"/>
  <c r="D417" i="5" s="1"/>
  <c r="C417" i="6" s="1"/>
  <c r="M431" i="2"/>
  <c r="D425" i="5" s="1"/>
  <c r="C425" i="6" s="1"/>
  <c r="M439" i="2"/>
  <c r="D433" i="5" s="1"/>
  <c r="C433" i="6" s="1"/>
  <c r="M447" i="2"/>
  <c r="D441" i="5" s="1"/>
  <c r="C441" i="6" s="1"/>
  <c r="M455" i="2"/>
  <c r="D449" i="5" s="1"/>
  <c r="C449" i="6" s="1"/>
  <c r="M463" i="2"/>
  <c r="D457" i="5" s="1"/>
  <c r="C457" i="6" s="1"/>
  <c r="M471" i="2"/>
  <c r="D465" i="5" s="1"/>
  <c r="C465" i="6" s="1"/>
  <c r="M479" i="2"/>
  <c r="D473" i="5" s="1"/>
  <c r="C473" i="6" s="1"/>
  <c r="M487" i="2"/>
  <c r="D481" i="5" s="1"/>
  <c r="C481" i="6" s="1"/>
  <c r="M495" i="2"/>
  <c r="D489" i="5" s="1"/>
  <c r="C489" i="6" s="1"/>
  <c r="M503" i="2"/>
  <c r="D497" i="5" s="1"/>
  <c r="C497" i="6" s="1"/>
  <c r="M511" i="2"/>
  <c r="D505" i="5" s="1"/>
  <c r="M519" i="2"/>
  <c r="D513" i="5" s="1"/>
  <c r="M527" i="2"/>
  <c r="D521" i="5" s="1"/>
  <c r="M535" i="2"/>
  <c r="D529" i="5" s="1"/>
  <c r="M543" i="2"/>
  <c r="D537" i="5" s="1"/>
  <c r="M551" i="2"/>
  <c r="D545" i="5" s="1"/>
  <c r="M559" i="2"/>
  <c r="D553" i="5" s="1"/>
  <c r="M567" i="2"/>
  <c r="D561" i="5" s="1"/>
  <c r="M356" i="2"/>
  <c r="D350" i="5" s="1"/>
  <c r="C350" i="6" s="1"/>
  <c r="M364" i="2"/>
  <c r="D358" i="5" s="1"/>
  <c r="C358" i="6" s="1"/>
  <c r="M372" i="2"/>
  <c r="D366" i="5" s="1"/>
  <c r="C366" i="6" s="1"/>
  <c r="M380" i="2"/>
  <c r="D374" i="5" s="1"/>
  <c r="C374" i="6" s="1"/>
  <c r="M388" i="2"/>
  <c r="D382" i="5" s="1"/>
  <c r="C382" i="6" s="1"/>
  <c r="M396" i="2"/>
  <c r="D390" i="5" s="1"/>
  <c r="C390" i="6" s="1"/>
  <c r="M404" i="2"/>
  <c r="D398" i="5" s="1"/>
  <c r="C398" i="6" s="1"/>
  <c r="M412" i="2"/>
  <c r="D406" i="5" s="1"/>
  <c r="C406" i="6" s="1"/>
  <c r="M420" i="2"/>
  <c r="D414" i="5" s="1"/>
  <c r="C414" i="6" s="1"/>
  <c r="M428" i="2"/>
  <c r="D422" i="5" s="1"/>
  <c r="C422" i="6" s="1"/>
  <c r="M436" i="2"/>
  <c r="D430" i="5" s="1"/>
  <c r="C430" i="6" s="1"/>
  <c r="M444" i="2"/>
  <c r="D438" i="5" s="1"/>
  <c r="C438" i="6" s="1"/>
  <c r="M452" i="2"/>
  <c r="D446" i="5" s="1"/>
  <c r="C446" i="6" s="1"/>
  <c r="M460" i="2"/>
  <c r="D454" i="5" s="1"/>
  <c r="C454" i="6" s="1"/>
  <c r="M468" i="2"/>
  <c r="D462" i="5" s="1"/>
  <c r="C462" i="6" s="1"/>
  <c r="M476" i="2"/>
  <c r="D470" i="5" s="1"/>
  <c r="C470" i="6" s="1"/>
  <c r="M484" i="2"/>
  <c r="D478" i="5" s="1"/>
  <c r="C478" i="6" s="1"/>
  <c r="M492" i="2"/>
  <c r="D486" i="5" s="1"/>
  <c r="C486" i="6" s="1"/>
  <c r="M500" i="2"/>
  <c r="D494" i="5" s="1"/>
  <c r="C494" i="6" s="1"/>
  <c r="M508" i="2"/>
  <c r="D502" i="5" s="1"/>
  <c r="M516" i="2"/>
  <c r="D510" i="5" s="1"/>
  <c r="M524" i="2"/>
  <c r="D518" i="5" s="1"/>
  <c r="M532" i="2"/>
  <c r="D526" i="5" s="1"/>
  <c r="M540" i="2"/>
  <c r="D534" i="5" s="1"/>
  <c r="M548" i="2"/>
  <c r="D542" i="5" s="1"/>
  <c r="M556" i="2"/>
  <c r="D550" i="5" s="1"/>
  <c r="M564" i="2"/>
  <c r="D558" i="5" s="1"/>
  <c r="M572" i="2"/>
  <c r="D566" i="5" s="1"/>
  <c r="M117" i="2"/>
  <c r="D111" i="5" s="1"/>
  <c r="C111" i="6" s="1"/>
  <c r="M125" i="2"/>
  <c r="D119" i="5" s="1"/>
  <c r="C119" i="6" s="1"/>
  <c r="M133" i="2"/>
  <c r="D127" i="5" s="1"/>
  <c r="C127" i="6" s="1"/>
  <c r="M141" i="2"/>
  <c r="D135" i="5" s="1"/>
  <c r="C135" i="6" s="1"/>
  <c r="M149" i="2"/>
  <c r="D143" i="5" s="1"/>
  <c r="C143" i="6" s="1"/>
  <c r="M157" i="2"/>
  <c r="D151" i="5" s="1"/>
  <c r="C151" i="6" s="1"/>
  <c r="M165" i="2"/>
  <c r="D159" i="5" s="1"/>
  <c r="C159" i="6" s="1"/>
  <c r="M173" i="2"/>
  <c r="D167" i="5" s="1"/>
  <c r="C167" i="6" s="1"/>
  <c r="M181" i="2"/>
  <c r="D175" i="5" s="1"/>
  <c r="C175" i="6" s="1"/>
  <c r="M189" i="2"/>
  <c r="D183" i="5" s="1"/>
  <c r="C183" i="6" s="1"/>
  <c r="M197" i="2"/>
  <c r="D191" i="5" s="1"/>
  <c r="C191" i="6" s="1"/>
  <c r="M205" i="2"/>
  <c r="D199" i="5" s="1"/>
  <c r="C199" i="6" s="1"/>
  <c r="M213" i="2"/>
  <c r="D207" i="5" s="1"/>
  <c r="C207" i="6" s="1"/>
  <c r="M221" i="2"/>
  <c r="D215" i="5" s="1"/>
  <c r="C215" i="6" s="1"/>
  <c r="M229" i="2"/>
  <c r="D223" i="5" s="1"/>
  <c r="C223" i="6" s="1"/>
  <c r="M237" i="2"/>
  <c r="D231" i="5" s="1"/>
  <c r="C231" i="6" s="1"/>
  <c r="M245" i="2"/>
  <c r="D239" i="5" s="1"/>
  <c r="C239" i="6" s="1"/>
  <c r="M253" i="2"/>
  <c r="D247" i="5" s="1"/>
  <c r="C247" i="6" s="1"/>
  <c r="M261" i="2"/>
  <c r="D255" i="5" s="1"/>
  <c r="C255" i="6" s="1"/>
  <c r="M269" i="2"/>
  <c r="D263" i="5" s="1"/>
  <c r="C263" i="6" s="1"/>
  <c r="M277" i="2"/>
  <c r="D271" i="5" s="1"/>
  <c r="C271" i="6" s="1"/>
  <c r="M285" i="2"/>
  <c r="D279" i="5" s="1"/>
  <c r="C279" i="6" s="1"/>
  <c r="M293" i="2"/>
  <c r="D287" i="5" s="1"/>
  <c r="C287" i="6" s="1"/>
  <c r="M301" i="2"/>
  <c r="D295" i="5" s="1"/>
  <c r="C295" i="6" s="1"/>
  <c r="M309" i="2"/>
  <c r="D303" i="5" s="1"/>
  <c r="C303" i="6" s="1"/>
  <c r="M317" i="2"/>
  <c r="D311" i="5" s="1"/>
  <c r="C311" i="6" s="1"/>
  <c r="M325" i="2"/>
  <c r="D319" i="5" s="1"/>
  <c r="C319" i="6" s="1"/>
  <c r="M333" i="2"/>
  <c r="D327" i="5" s="1"/>
  <c r="C327" i="6" s="1"/>
  <c r="M341" i="2"/>
  <c r="D335" i="5" s="1"/>
  <c r="C335" i="6" s="1"/>
  <c r="M349" i="2"/>
  <c r="D343" i="5" s="1"/>
  <c r="C343" i="6" s="1"/>
  <c r="M357" i="2"/>
  <c r="D351" i="5" s="1"/>
  <c r="C351" i="6" s="1"/>
  <c r="M365" i="2"/>
  <c r="D359" i="5" s="1"/>
  <c r="C359" i="6" s="1"/>
  <c r="M373" i="2"/>
  <c r="D367" i="5" s="1"/>
  <c r="C367" i="6" s="1"/>
  <c r="M381" i="2"/>
  <c r="D375" i="5" s="1"/>
  <c r="C375" i="6" s="1"/>
  <c r="M389" i="2"/>
  <c r="D383" i="5" s="1"/>
  <c r="C383" i="6" s="1"/>
  <c r="M397" i="2"/>
  <c r="D391" i="5" s="1"/>
  <c r="C391" i="6" s="1"/>
  <c r="M405" i="2"/>
  <c r="D399" i="5" s="1"/>
  <c r="C399" i="6" s="1"/>
  <c r="M413" i="2"/>
  <c r="D407" i="5" s="1"/>
  <c r="C407" i="6" s="1"/>
  <c r="M421" i="2"/>
  <c r="D415" i="5" s="1"/>
  <c r="C415" i="6" s="1"/>
  <c r="M429" i="2"/>
  <c r="D423" i="5" s="1"/>
  <c r="C423" i="6" s="1"/>
  <c r="M437" i="2"/>
  <c r="D431" i="5" s="1"/>
  <c r="C431" i="6" s="1"/>
  <c r="M445" i="2"/>
  <c r="D439" i="5" s="1"/>
  <c r="C439" i="6" s="1"/>
  <c r="M453" i="2"/>
  <c r="D447" i="5" s="1"/>
  <c r="C447" i="6" s="1"/>
  <c r="M461" i="2"/>
  <c r="D455" i="5" s="1"/>
  <c r="C455" i="6" s="1"/>
  <c r="M469" i="2"/>
  <c r="D463" i="5" s="1"/>
  <c r="C463" i="6" s="1"/>
  <c r="M477" i="2"/>
  <c r="D471" i="5" s="1"/>
  <c r="C471" i="6" s="1"/>
  <c r="M485" i="2"/>
  <c r="D479" i="5" s="1"/>
  <c r="C479" i="6" s="1"/>
  <c r="M493" i="2"/>
  <c r="D487" i="5" s="1"/>
  <c r="C487" i="6" s="1"/>
  <c r="M501" i="2"/>
  <c r="D495" i="5" s="1"/>
  <c r="C495" i="6" s="1"/>
  <c r="M509" i="2"/>
  <c r="D503" i="5" s="1"/>
  <c r="M517" i="2"/>
  <c r="D511" i="5" s="1"/>
  <c r="M525" i="2"/>
  <c r="D519" i="5" s="1"/>
  <c r="M533" i="2"/>
  <c r="D527" i="5" s="1"/>
  <c r="M541" i="2"/>
  <c r="D535" i="5" s="1"/>
  <c r="M549" i="2"/>
  <c r="D543" i="5" s="1"/>
  <c r="M557" i="2"/>
  <c r="D551" i="5" s="1"/>
  <c r="M565" i="2"/>
  <c r="D559" i="5" s="1"/>
  <c r="M78" i="2"/>
  <c r="D72" i="5" s="1"/>
  <c r="C72" i="6" s="1"/>
  <c r="M86" i="2"/>
  <c r="D80" i="5" s="1"/>
  <c r="C80" i="6" s="1"/>
  <c r="M94" i="2"/>
  <c r="D88" i="5" s="1"/>
  <c r="C88" i="6" s="1"/>
  <c r="M102" i="2"/>
  <c r="D96" i="5" s="1"/>
  <c r="C96" i="6" s="1"/>
  <c r="M110" i="2"/>
  <c r="D104" i="5" s="1"/>
  <c r="C104" i="6" s="1"/>
  <c r="M118" i="2"/>
  <c r="D112" i="5" s="1"/>
  <c r="C112" i="6" s="1"/>
  <c r="M126" i="2"/>
  <c r="D120" i="5" s="1"/>
  <c r="C120" i="6" s="1"/>
  <c r="M134" i="2"/>
  <c r="D128" i="5" s="1"/>
  <c r="C128" i="6" s="1"/>
  <c r="M142" i="2"/>
  <c r="D136" i="5" s="1"/>
  <c r="C136" i="6" s="1"/>
  <c r="M150" i="2"/>
  <c r="D144" i="5" s="1"/>
  <c r="C144" i="6" s="1"/>
  <c r="M158" i="2"/>
  <c r="D152" i="5" s="1"/>
  <c r="C152" i="6" s="1"/>
  <c r="M166" i="2"/>
  <c r="D160" i="5" s="1"/>
  <c r="C160" i="6" s="1"/>
  <c r="M174" i="2"/>
  <c r="D168" i="5" s="1"/>
  <c r="C168" i="6" s="1"/>
  <c r="M182" i="2"/>
  <c r="D176" i="5" s="1"/>
  <c r="C176" i="6" s="1"/>
  <c r="M190" i="2"/>
  <c r="D184" i="5" s="1"/>
  <c r="C184" i="6" s="1"/>
  <c r="M198" i="2"/>
  <c r="D192" i="5" s="1"/>
  <c r="C192" i="6" s="1"/>
  <c r="M206" i="2"/>
  <c r="D200" i="5" s="1"/>
  <c r="C200" i="6" s="1"/>
  <c r="M214" i="2"/>
  <c r="D208" i="5" s="1"/>
  <c r="C208" i="6" s="1"/>
  <c r="M222" i="2"/>
  <c r="D216" i="5" s="1"/>
  <c r="C216" i="6" s="1"/>
  <c r="M230" i="2"/>
  <c r="D224" i="5" s="1"/>
  <c r="C224" i="6" s="1"/>
  <c r="M238" i="2"/>
  <c r="D232" i="5" s="1"/>
  <c r="C232" i="6" s="1"/>
  <c r="M246" i="2"/>
  <c r="D240" i="5" s="1"/>
  <c r="C240" i="6" s="1"/>
  <c r="M254" i="2"/>
  <c r="D248" i="5" s="1"/>
  <c r="C248" i="6" s="1"/>
  <c r="M262" i="2"/>
  <c r="D256" i="5" s="1"/>
  <c r="C256" i="6" s="1"/>
  <c r="M270" i="2"/>
  <c r="D264" i="5" s="1"/>
  <c r="C264" i="6" s="1"/>
  <c r="M278" i="2"/>
  <c r="D272" i="5" s="1"/>
  <c r="C272" i="6" s="1"/>
  <c r="M286" i="2"/>
  <c r="D280" i="5" s="1"/>
  <c r="C280" i="6" s="1"/>
  <c r="M294" i="2"/>
  <c r="D288" i="5" s="1"/>
  <c r="C288" i="6" s="1"/>
  <c r="M302" i="2"/>
  <c r="D296" i="5" s="1"/>
  <c r="C296" i="6" s="1"/>
  <c r="M310" i="2"/>
  <c r="D304" i="5" s="1"/>
  <c r="C304" i="6" s="1"/>
  <c r="M318" i="2"/>
  <c r="D312" i="5" s="1"/>
  <c r="C312" i="6" s="1"/>
  <c r="M326" i="2"/>
  <c r="D320" i="5" s="1"/>
  <c r="C320" i="6" s="1"/>
  <c r="M334" i="2"/>
  <c r="D328" i="5" s="1"/>
  <c r="C328" i="6" s="1"/>
  <c r="M342" i="2"/>
  <c r="D336" i="5" s="1"/>
  <c r="C336" i="6" s="1"/>
  <c r="M350" i="2"/>
  <c r="D344" i="5" s="1"/>
  <c r="C344" i="6" s="1"/>
  <c r="M358" i="2"/>
  <c r="D352" i="5" s="1"/>
  <c r="C352" i="6" s="1"/>
  <c r="M366" i="2"/>
  <c r="D360" i="5" s="1"/>
  <c r="C360" i="6" s="1"/>
  <c r="M374" i="2"/>
  <c r="D368" i="5" s="1"/>
  <c r="C368" i="6" s="1"/>
  <c r="M382" i="2"/>
  <c r="D376" i="5" s="1"/>
  <c r="C376" i="6" s="1"/>
  <c r="M390" i="2"/>
  <c r="D384" i="5" s="1"/>
  <c r="C384" i="6" s="1"/>
  <c r="M398" i="2"/>
  <c r="D392" i="5" s="1"/>
  <c r="C392" i="6" s="1"/>
  <c r="M406" i="2"/>
  <c r="D400" i="5" s="1"/>
  <c r="C400" i="6" s="1"/>
  <c r="M414" i="2"/>
  <c r="D408" i="5" s="1"/>
  <c r="C408" i="6" s="1"/>
  <c r="M422" i="2"/>
  <c r="D416" i="5" s="1"/>
  <c r="C416" i="6" s="1"/>
  <c r="M430" i="2"/>
  <c r="D424" i="5" s="1"/>
  <c r="C424" i="6" s="1"/>
  <c r="M438" i="2"/>
  <c r="D432" i="5" s="1"/>
  <c r="C432" i="6" s="1"/>
  <c r="M446" i="2"/>
  <c r="D440" i="5" s="1"/>
  <c r="C440" i="6" s="1"/>
  <c r="M454" i="2"/>
  <c r="D448" i="5" s="1"/>
  <c r="C448" i="6" s="1"/>
  <c r="M462" i="2"/>
  <c r="D456" i="5" s="1"/>
  <c r="C456" i="6" s="1"/>
  <c r="M470" i="2"/>
  <c r="D464" i="5" s="1"/>
  <c r="C464" i="6" s="1"/>
  <c r="M478" i="2"/>
  <c r="D472" i="5" s="1"/>
  <c r="C472" i="6" s="1"/>
  <c r="M486" i="2"/>
  <c r="D480" i="5" s="1"/>
  <c r="C480" i="6" s="1"/>
  <c r="M494" i="2"/>
  <c r="D488" i="5" s="1"/>
  <c r="C488" i="6" s="1"/>
  <c r="M502" i="2"/>
  <c r="D496" i="5" s="1"/>
  <c r="C496" i="6" s="1"/>
  <c r="M510" i="2"/>
  <c r="D504" i="5" s="1"/>
  <c r="M518" i="2"/>
  <c r="D512" i="5" s="1"/>
  <c r="M526" i="2"/>
  <c r="D520" i="5" s="1"/>
  <c r="M534" i="2"/>
  <c r="D528" i="5" s="1"/>
  <c r="M542" i="2"/>
  <c r="D536" i="5" s="1"/>
  <c r="M550" i="2"/>
  <c r="D544" i="5" s="1"/>
  <c r="M558" i="2"/>
  <c r="D552" i="5" s="1"/>
  <c r="M566" i="2"/>
  <c r="D560" i="5" s="1"/>
  <c r="N4" i="2"/>
  <c r="M791" i="2"/>
  <c r="M793" i="2"/>
  <c r="M795" i="2"/>
  <c r="M797" i="2"/>
  <c r="M799" i="2"/>
  <c r="M801" i="2"/>
  <c r="M803" i="2"/>
  <c r="M805" i="2"/>
  <c r="M8" i="2"/>
  <c r="D2" i="5" s="1"/>
  <c r="C2" i="6" s="1"/>
  <c r="B4" i="5"/>
  <c r="B5" i="5"/>
  <c r="B6" i="5"/>
  <c r="B7" i="5"/>
  <c r="B21" i="5"/>
  <c r="B25" i="5"/>
  <c r="B28" i="5"/>
  <c r="B35" i="5"/>
  <c r="B37" i="5"/>
  <c r="B38" i="5"/>
  <c r="B60" i="5"/>
  <c r="B61" i="5"/>
  <c r="B65" i="5"/>
  <c r="B67" i="5"/>
  <c r="B68" i="5"/>
  <c r="B70" i="5"/>
  <c r="B71" i="5"/>
  <c r="B88" i="5"/>
  <c r="B99" i="5"/>
  <c r="B100" i="5"/>
  <c r="B102" i="5"/>
  <c r="B104" i="5"/>
  <c r="B113" i="5"/>
  <c r="B131" i="5"/>
  <c r="B133" i="5"/>
  <c r="B134" i="5"/>
  <c r="B136" i="5"/>
  <c r="B163" i="5"/>
  <c r="B164" i="5"/>
  <c r="B166" i="5"/>
  <c r="B177" i="5"/>
  <c r="B195" i="5"/>
  <c r="B197" i="5"/>
  <c r="B198" i="5"/>
  <c r="B200" i="5"/>
  <c r="B227" i="5"/>
  <c r="B228" i="5"/>
  <c r="B230" i="5"/>
  <c r="B241" i="5"/>
  <c r="B244" i="5"/>
  <c r="B246" i="5"/>
  <c r="B259" i="5"/>
  <c r="B262" i="5"/>
  <c r="B265" i="5"/>
  <c r="B268" i="5"/>
  <c r="B277" i="5"/>
  <c r="B278" i="5"/>
  <c r="B279" i="5"/>
  <c r="B283" i="5"/>
  <c r="B287" i="5"/>
  <c r="B294" i="5"/>
  <c r="B297" i="5"/>
  <c r="B300" i="5"/>
  <c r="B309" i="5"/>
  <c r="B311" i="5"/>
  <c r="B315" i="5"/>
  <c r="B319" i="5"/>
  <c r="B326" i="5"/>
  <c r="B329" i="5"/>
  <c r="B332" i="5"/>
  <c r="B341" i="5"/>
  <c r="B342" i="5"/>
  <c r="B343" i="5"/>
  <c r="B347" i="5"/>
  <c r="B351" i="5"/>
  <c r="B358" i="5"/>
  <c r="B361" i="5"/>
  <c r="B364" i="5"/>
  <c r="B373" i="5"/>
  <c r="B375" i="5"/>
  <c r="B379" i="5"/>
  <c r="B383" i="5"/>
  <c r="B390" i="5"/>
  <c r="B396" i="5"/>
  <c r="B403" i="5"/>
  <c r="B404" i="5"/>
  <c r="B406" i="5"/>
  <c r="B407" i="5"/>
  <c r="B408" i="5"/>
  <c r="B409" i="5"/>
  <c r="B410" i="5"/>
  <c r="B411" i="5"/>
  <c r="B412" i="5"/>
  <c r="B413" i="5"/>
  <c r="B417" i="5"/>
  <c r="B418" i="5"/>
  <c r="B419" i="5"/>
  <c r="B423" i="5"/>
  <c r="B426" i="5"/>
  <c r="B429" i="5"/>
  <c r="B435" i="5"/>
  <c r="B436" i="5"/>
  <c r="B439" i="5"/>
  <c r="B440" i="5"/>
  <c r="B441" i="5"/>
  <c r="B443" i="5"/>
  <c r="B444" i="5"/>
  <c r="B445" i="5"/>
  <c r="B446" i="5"/>
  <c r="B449" i="5"/>
  <c r="B450" i="5"/>
  <c r="B451" i="5"/>
  <c r="B452" i="5"/>
  <c r="B453" i="5"/>
  <c r="B454" i="5"/>
  <c r="B455" i="5"/>
  <c r="B456" i="5"/>
  <c r="B457" i="5"/>
  <c r="B458" i="5"/>
  <c r="B459" i="5"/>
  <c r="B460" i="5"/>
  <c r="B461" i="5"/>
  <c r="B462" i="5"/>
  <c r="B463" i="5"/>
  <c r="B464" i="5"/>
  <c r="B465" i="5"/>
  <c r="B466" i="5"/>
  <c r="B467" i="5"/>
  <c r="B468" i="5"/>
  <c r="B469" i="5"/>
  <c r="B470" i="5"/>
  <c r="B471" i="5"/>
  <c r="B472" i="5"/>
  <c r="B473" i="5"/>
  <c r="B474" i="5"/>
  <c r="B475" i="5"/>
  <c r="B476" i="5"/>
  <c r="B477" i="5"/>
  <c r="B478" i="5"/>
  <c r="B479" i="5"/>
  <c r="B480" i="5"/>
  <c r="B481" i="5"/>
  <c r="B482" i="5"/>
  <c r="B483" i="5"/>
  <c r="B484" i="5"/>
  <c r="B485" i="5"/>
  <c r="B486" i="5"/>
  <c r="B487" i="5"/>
  <c r="B488" i="5"/>
  <c r="B489" i="5"/>
  <c r="B490" i="5"/>
  <c r="B491" i="5"/>
  <c r="B492" i="5"/>
  <c r="B493" i="5"/>
  <c r="B494" i="5"/>
  <c r="B495" i="5"/>
  <c r="B496" i="5"/>
  <c r="B497" i="5"/>
  <c r="B498" i="5"/>
  <c r="B499" i="5"/>
  <c r="B500" i="5"/>
  <c r="B501" i="5"/>
  <c r="B502" i="5"/>
  <c r="B503" i="5"/>
  <c r="B504" i="5"/>
  <c r="B505" i="5"/>
  <c r="B506" i="5"/>
  <c r="B507" i="5"/>
  <c r="B508" i="5"/>
  <c r="B509" i="5"/>
  <c r="B510" i="5"/>
  <c r="B511" i="5"/>
  <c r="B512" i="5"/>
  <c r="B513" i="5"/>
  <c r="B514" i="5"/>
  <c r="B515" i="5"/>
  <c r="B516" i="5"/>
  <c r="B517" i="5"/>
  <c r="B518" i="5"/>
  <c r="B519" i="5"/>
  <c r="B520" i="5"/>
  <c r="B521" i="5"/>
  <c r="B522" i="5"/>
  <c r="B523" i="5"/>
  <c r="B524" i="5"/>
  <c r="B525" i="5"/>
  <c r="B526" i="5"/>
  <c r="B527" i="5"/>
  <c r="B528" i="5"/>
  <c r="B529" i="5"/>
  <c r="B530" i="5"/>
  <c r="B531" i="5"/>
  <c r="B532" i="5"/>
  <c r="B533" i="5"/>
  <c r="B534" i="5"/>
  <c r="B535" i="5"/>
  <c r="B536" i="5"/>
  <c r="B537" i="5"/>
  <c r="B538" i="5"/>
  <c r="B539" i="5"/>
  <c r="B540" i="5"/>
  <c r="B541" i="5"/>
  <c r="B542" i="5"/>
  <c r="B543" i="5"/>
  <c r="B544" i="5"/>
  <c r="B545" i="5"/>
  <c r="B546" i="5"/>
  <c r="B547" i="5"/>
  <c r="B548" i="5"/>
  <c r="B549" i="5"/>
  <c r="B550" i="5"/>
  <c r="B551" i="5"/>
  <c r="B552" i="5"/>
  <c r="B553" i="5"/>
  <c r="B554" i="5"/>
  <c r="B555" i="5"/>
  <c r="B556" i="5"/>
  <c r="B557" i="5"/>
  <c r="B558" i="5"/>
  <c r="B559" i="5"/>
  <c r="B560" i="5"/>
  <c r="B561" i="5"/>
  <c r="B562" i="5"/>
  <c r="B563" i="5"/>
  <c r="B564" i="5"/>
  <c r="B565" i="5"/>
  <c r="B566" i="5"/>
  <c r="M792" i="2"/>
  <c r="M794" i="2"/>
  <c r="M796" i="2"/>
  <c r="M798" i="2"/>
  <c r="M800" i="2"/>
  <c r="M802" i="2"/>
  <c r="M804" i="2"/>
  <c r="O559" i="5" l="1"/>
  <c r="O547" i="5"/>
  <c r="O535" i="5"/>
  <c r="O523" i="5"/>
  <c r="O515" i="5"/>
  <c r="O503" i="5"/>
  <c r="O491" i="5"/>
  <c r="O479" i="5"/>
  <c r="O467" i="5"/>
  <c r="O455" i="5"/>
  <c r="O566" i="5"/>
  <c r="O562" i="5"/>
  <c r="O558" i="5"/>
  <c r="O554" i="5"/>
  <c r="O550" i="5"/>
  <c r="O546" i="5"/>
  <c r="O542" i="5"/>
  <c r="O538" i="5"/>
  <c r="O534" i="5"/>
  <c r="O530" i="5"/>
  <c r="O526" i="5"/>
  <c r="O522" i="5"/>
  <c r="O518" i="5"/>
  <c r="O514" i="5"/>
  <c r="O510" i="5"/>
  <c r="O506" i="5"/>
  <c r="O502" i="5"/>
  <c r="O498" i="5"/>
  <c r="O494" i="5"/>
  <c r="O490" i="5"/>
  <c r="O486" i="5"/>
  <c r="O482" i="5"/>
  <c r="O478" i="5"/>
  <c r="O474" i="5"/>
  <c r="O470" i="5"/>
  <c r="O466" i="5"/>
  <c r="O462" i="5"/>
  <c r="O458" i="5"/>
  <c r="O454" i="5"/>
  <c r="O450" i="5"/>
  <c r="O551" i="5"/>
  <c r="O539" i="5"/>
  <c r="O527" i="5"/>
  <c r="O511" i="5"/>
  <c r="O495" i="5"/>
  <c r="O483" i="5"/>
  <c r="O471" i="5"/>
  <c r="O459" i="5"/>
  <c r="O565" i="5"/>
  <c r="O557" i="5"/>
  <c r="O549" i="5"/>
  <c r="O537" i="5"/>
  <c r="O517" i="5"/>
  <c r="O505" i="5"/>
  <c r="O497" i="5"/>
  <c r="O489" i="5"/>
  <c r="O481" i="5"/>
  <c r="O469" i="5"/>
  <c r="O453" i="5"/>
  <c r="O563" i="5"/>
  <c r="O555" i="5"/>
  <c r="O543" i="5"/>
  <c r="O531" i="5"/>
  <c r="O519" i="5"/>
  <c r="O507" i="5"/>
  <c r="O499" i="5"/>
  <c r="O487" i="5"/>
  <c r="O475" i="5"/>
  <c r="O463" i="5"/>
  <c r="O451" i="5"/>
  <c r="O561" i="5"/>
  <c r="O553" i="5"/>
  <c r="O545" i="5"/>
  <c r="O541" i="5"/>
  <c r="O533" i="5"/>
  <c r="O529" i="5"/>
  <c r="O525" i="5"/>
  <c r="O521" i="5"/>
  <c r="O513" i="5"/>
  <c r="O509" i="5"/>
  <c r="O501" i="5"/>
  <c r="O493" i="5"/>
  <c r="O485" i="5"/>
  <c r="O477" i="5"/>
  <c r="O473" i="5"/>
  <c r="O465" i="5"/>
  <c r="O461" i="5"/>
  <c r="O457" i="5"/>
  <c r="O449" i="5"/>
  <c r="O564" i="5"/>
  <c r="O560" i="5"/>
  <c r="O556" i="5"/>
  <c r="O552" i="5"/>
  <c r="O548" i="5"/>
  <c r="O544" i="5"/>
  <c r="O540" i="5"/>
  <c r="O536" i="5"/>
  <c r="O532" i="5"/>
  <c r="O528" i="5"/>
  <c r="O524" i="5"/>
  <c r="O520" i="5"/>
  <c r="O516" i="5"/>
  <c r="O512" i="5"/>
  <c r="O508" i="5"/>
  <c r="O504" i="5"/>
  <c r="O500" i="5"/>
  <c r="O496" i="5"/>
  <c r="O492" i="5"/>
  <c r="O488" i="5"/>
  <c r="O484" i="5"/>
  <c r="O480" i="5"/>
  <c r="O476" i="5"/>
  <c r="O472" i="5"/>
  <c r="O468" i="5"/>
  <c r="O464" i="5"/>
  <c r="O460" i="5"/>
  <c r="O456" i="5"/>
  <c r="O452" i="5"/>
  <c r="O413" i="5"/>
  <c r="N3" i="6"/>
  <c r="N4" i="6" s="1"/>
  <c r="K698" i="5"/>
  <c r="H698" i="5" s="1"/>
  <c r="I698" i="5" s="1"/>
  <c r="J698" i="5" s="1"/>
  <c r="E698" i="5"/>
  <c r="A698" i="5"/>
  <c r="L698" i="5"/>
  <c r="K690" i="5"/>
  <c r="E690" i="5"/>
  <c r="A690" i="5"/>
  <c r="L690" i="5"/>
  <c r="K682" i="5"/>
  <c r="H682" i="5" s="1"/>
  <c r="I682" i="5" s="1"/>
  <c r="J682" i="5" s="1"/>
  <c r="E682" i="5"/>
  <c r="A682" i="5"/>
  <c r="L682" i="5"/>
  <c r="K674" i="5"/>
  <c r="H674" i="5" s="1"/>
  <c r="I674" i="5" s="1"/>
  <c r="J674" i="5" s="1"/>
  <c r="E674" i="5"/>
  <c r="A674" i="5"/>
  <c r="L674" i="5"/>
  <c r="K666" i="5"/>
  <c r="H666" i="5" s="1"/>
  <c r="I666" i="5" s="1"/>
  <c r="J666" i="5" s="1"/>
  <c r="E666" i="5"/>
  <c r="A666" i="5"/>
  <c r="L666" i="5"/>
  <c r="K658" i="5"/>
  <c r="E658" i="5"/>
  <c r="A658" i="5"/>
  <c r="L658" i="5"/>
  <c r="H658" i="5"/>
  <c r="K650" i="5"/>
  <c r="H650" i="5" s="1"/>
  <c r="I650" i="5" s="1"/>
  <c r="J650" i="5" s="1"/>
  <c r="E650" i="5"/>
  <c r="A650" i="5"/>
  <c r="L650" i="5"/>
  <c r="K642" i="5"/>
  <c r="H642" i="5" s="1"/>
  <c r="I642" i="5" s="1"/>
  <c r="J642" i="5" s="1"/>
  <c r="E642" i="5"/>
  <c r="A642" i="5"/>
  <c r="L642" i="5"/>
  <c r="K634" i="5"/>
  <c r="E634" i="5"/>
  <c r="A634" i="5"/>
  <c r="L634" i="5"/>
  <c r="K626" i="5"/>
  <c r="E626" i="5"/>
  <c r="A626" i="5"/>
  <c r="L626" i="5"/>
  <c r="H626" i="5"/>
  <c r="K618" i="5"/>
  <c r="H618" i="5" s="1"/>
  <c r="I618" i="5" s="1"/>
  <c r="J618" i="5" s="1"/>
  <c r="E618" i="5"/>
  <c r="A618" i="5"/>
  <c r="L618" i="5"/>
  <c r="K610" i="5"/>
  <c r="H610" i="5" s="1"/>
  <c r="I610" i="5" s="1"/>
  <c r="J610" i="5" s="1"/>
  <c r="E610" i="5"/>
  <c r="A610" i="5"/>
  <c r="L610" i="5"/>
  <c r="K602" i="5"/>
  <c r="H602" i="5" s="1"/>
  <c r="I602" i="5" s="1"/>
  <c r="J602" i="5" s="1"/>
  <c r="E602" i="5"/>
  <c r="A602" i="5"/>
  <c r="L602" i="5"/>
  <c r="K598" i="5"/>
  <c r="H598" i="5" s="1"/>
  <c r="I598" i="5" s="1"/>
  <c r="J598" i="5" s="1"/>
  <c r="E598" i="5"/>
  <c r="A598" i="5"/>
  <c r="L598" i="5"/>
  <c r="K590" i="5"/>
  <c r="H590" i="5" s="1"/>
  <c r="I590" i="5" s="1"/>
  <c r="J590" i="5" s="1"/>
  <c r="E590" i="5"/>
  <c r="A590" i="5"/>
  <c r="L590" i="5"/>
  <c r="K582" i="5"/>
  <c r="H582" i="5" s="1"/>
  <c r="I582" i="5" s="1"/>
  <c r="J582" i="5" s="1"/>
  <c r="E582" i="5"/>
  <c r="A582" i="5"/>
  <c r="L582" i="5"/>
  <c r="K574" i="5"/>
  <c r="H574" i="5" s="1"/>
  <c r="I574" i="5" s="1"/>
  <c r="J574" i="5" s="1"/>
  <c r="E574" i="5"/>
  <c r="A574" i="5"/>
  <c r="L574" i="5"/>
  <c r="K566" i="5"/>
  <c r="H566" i="5" s="1"/>
  <c r="I566" i="5" s="1"/>
  <c r="J566" i="5" s="1"/>
  <c r="E566" i="5"/>
  <c r="A566" i="5"/>
  <c r="L566" i="5"/>
  <c r="K554" i="5"/>
  <c r="H554" i="5" s="1"/>
  <c r="I554" i="5" s="1"/>
  <c r="J554" i="5" s="1"/>
  <c r="E554" i="5"/>
  <c r="A554" i="5"/>
  <c r="L554" i="5"/>
  <c r="K542" i="5"/>
  <c r="H542" i="5" s="1"/>
  <c r="I542" i="5" s="1"/>
  <c r="F542" i="5" s="1"/>
  <c r="A542" i="5"/>
  <c r="E542" i="5"/>
  <c r="L542" i="5"/>
  <c r="K700" i="5"/>
  <c r="E700" i="5"/>
  <c r="A700" i="5"/>
  <c r="L700" i="5"/>
  <c r="H700" i="5"/>
  <c r="K696" i="5"/>
  <c r="H696" i="5" s="1"/>
  <c r="I696" i="5" s="1"/>
  <c r="J696" i="5" s="1"/>
  <c r="E696" i="5"/>
  <c r="A696" i="5"/>
  <c r="L696" i="5"/>
  <c r="K692" i="5"/>
  <c r="H692" i="5" s="1"/>
  <c r="I692" i="5" s="1"/>
  <c r="J692" i="5" s="1"/>
  <c r="E692" i="5"/>
  <c r="A692" i="5"/>
  <c r="L692" i="5"/>
  <c r="K688" i="5"/>
  <c r="H688" i="5" s="1"/>
  <c r="I688" i="5" s="1"/>
  <c r="J688" i="5" s="1"/>
  <c r="E688" i="5"/>
  <c r="A688" i="5"/>
  <c r="L688" i="5"/>
  <c r="K684" i="5"/>
  <c r="E684" i="5"/>
  <c r="A684" i="5"/>
  <c r="L684" i="5"/>
  <c r="H684" i="5"/>
  <c r="K680" i="5"/>
  <c r="H680" i="5" s="1"/>
  <c r="I680" i="5" s="1"/>
  <c r="J680" i="5" s="1"/>
  <c r="E680" i="5"/>
  <c r="A680" i="5"/>
  <c r="L680" i="5"/>
  <c r="K676" i="5"/>
  <c r="H676" i="5" s="1"/>
  <c r="I676" i="5" s="1"/>
  <c r="J676" i="5" s="1"/>
  <c r="E676" i="5"/>
  <c r="A676" i="5"/>
  <c r="L676" i="5"/>
  <c r="K672" i="5"/>
  <c r="H672" i="5" s="1"/>
  <c r="I672" i="5" s="1"/>
  <c r="J672" i="5" s="1"/>
  <c r="E672" i="5"/>
  <c r="A672" i="5"/>
  <c r="L672" i="5"/>
  <c r="K668" i="5"/>
  <c r="E668" i="5"/>
  <c r="A668" i="5"/>
  <c r="L668" i="5"/>
  <c r="H668" i="5"/>
  <c r="K664" i="5"/>
  <c r="H664" i="5" s="1"/>
  <c r="I664" i="5" s="1"/>
  <c r="J664" i="5" s="1"/>
  <c r="E664" i="5"/>
  <c r="A664" i="5"/>
  <c r="L664" i="5"/>
  <c r="K660" i="5"/>
  <c r="H660" i="5" s="1"/>
  <c r="I660" i="5" s="1"/>
  <c r="J660" i="5" s="1"/>
  <c r="E660" i="5"/>
  <c r="A660" i="5"/>
  <c r="L660" i="5"/>
  <c r="K656" i="5"/>
  <c r="H656" i="5" s="1"/>
  <c r="I656" i="5" s="1"/>
  <c r="J656" i="5" s="1"/>
  <c r="E656" i="5"/>
  <c r="A656" i="5"/>
  <c r="L656" i="5"/>
  <c r="K652" i="5"/>
  <c r="H652" i="5" s="1"/>
  <c r="I652" i="5" s="1"/>
  <c r="J652" i="5" s="1"/>
  <c r="E652" i="5"/>
  <c r="A652" i="5"/>
  <c r="L652" i="5"/>
  <c r="K648" i="5"/>
  <c r="H648" i="5" s="1"/>
  <c r="I648" i="5" s="1"/>
  <c r="J648" i="5" s="1"/>
  <c r="E648" i="5"/>
  <c r="A648" i="5"/>
  <c r="L648" i="5"/>
  <c r="K644" i="5"/>
  <c r="H644" i="5" s="1"/>
  <c r="I644" i="5" s="1"/>
  <c r="J644" i="5" s="1"/>
  <c r="E644" i="5"/>
  <c r="A644" i="5"/>
  <c r="L644" i="5"/>
  <c r="K640" i="5"/>
  <c r="E640" i="5"/>
  <c r="A640" i="5"/>
  <c r="L640" i="5"/>
  <c r="K636" i="5"/>
  <c r="E636" i="5"/>
  <c r="A636" i="5"/>
  <c r="L636" i="5"/>
  <c r="H636" i="5"/>
  <c r="K632" i="5"/>
  <c r="H632" i="5" s="1"/>
  <c r="I632" i="5" s="1"/>
  <c r="J632" i="5" s="1"/>
  <c r="E632" i="5"/>
  <c r="A632" i="5"/>
  <c r="L632" i="5"/>
  <c r="K628" i="5"/>
  <c r="H628" i="5" s="1"/>
  <c r="I628" i="5" s="1"/>
  <c r="J628" i="5" s="1"/>
  <c r="E628" i="5"/>
  <c r="A628" i="5"/>
  <c r="L628" i="5"/>
  <c r="K624" i="5"/>
  <c r="H624" i="5" s="1"/>
  <c r="E624" i="5"/>
  <c r="A624" i="5"/>
  <c r="L624" i="5"/>
  <c r="K620" i="5"/>
  <c r="E620" i="5"/>
  <c r="A620" i="5"/>
  <c r="L620" i="5"/>
  <c r="H620" i="5"/>
  <c r="K616" i="5"/>
  <c r="H616" i="5" s="1"/>
  <c r="I616" i="5" s="1"/>
  <c r="J616" i="5" s="1"/>
  <c r="E616" i="5"/>
  <c r="A616" i="5"/>
  <c r="L616" i="5"/>
  <c r="K612" i="5"/>
  <c r="H612" i="5" s="1"/>
  <c r="I612" i="5" s="1"/>
  <c r="J612" i="5" s="1"/>
  <c r="E612" i="5"/>
  <c r="A612" i="5"/>
  <c r="L612" i="5"/>
  <c r="K608" i="5"/>
  <c r="H608" i="5" s="1"/>
  <c r="I608" i="5" s="1"/>
  <c r="J608" i="5" s="1"/>
  <c r="E608" i="5"/>
  <c r="A608" i="5"/>
  <c r="L608" i="5"/>
  <c r="K604" i="5"/>
  <c r="H604" i="5" s="1"/>
  <c r="I604" i="5" s="1"/>
  <c r="J604" i="5" s="1"/>
  <c r="E604" i="5"/>
  <c r="A604" i="5"/>
  <c r="L604" i="5"/>
  <c r="K600" i="5"/>
  <c r="H600" i="5" s="1"/>
  <c r="I600" i="5" s="1"/>
  <c r="J600" i="5" s="1"/>
  <c r="E600" i="5"/>
  <c r="A600" i="5"/>
  <c r="L600" i="5"/>
  <c r="K596" i="5"/>
  <c r="H596" i="5" s="1"/>
  <c r="I596" i="5" s="1"/>
  <c r="J596" i="5" s="1"/>
  <c r="E596" i="5"/>
  <c r="A596" i="5"/>
  <c r="L596" i="5"/>
  <c r="K592" i="5"/>
  <c r="H592" i="5" s="1"/>
  <c r="I592" i="5" s="1"/>
  <c r="J592" i="5" s="1"/>
  <c r="E592" i="5"/>
  <c r="A592" i="5"/>
  <c r="L592" i="5"/>
  <c r="K588" i="5"/>
  <c r="H588" i="5" s="1"/>
  <c r="E588" i="5"/>
  <c r="A588" i="5"/>
  <c r="L588" i="5"/>
  <c r="K584" i="5"/>
  <c r="H584" i="5" s="1"/>
  <c r="I584" i="5" s="1"/>
  <c r="J584" i="5" s="1"/>
  <c r="E584" i="5"/>
  <c r="A584" i="5"/>
  <c r="L584" i="5"/>
  <c r="K580" i="5"/>
  <c r="H580" i="5" s="1"/>
  <c r="I580" i="5" s="1"/>
  <c r="J580" i="5" s="1"/>
  <c r="E580" i="5"/>
  <c r="A580" i="5"/>
  <c r="L580" i="5"/>
  <c r="K576" i="5"/>
  <c r="E576" i="5"/>
  <c r="A576" i="5"/>
  <c r="L576" i="5"/>
  <c r="K572" i="5"/>
  <c r="H572" i="5" s="1"/>
  <c r="I572" i="5" s="1"/>
  <c r="J572" i="5" s="1"/>
  <c r="E572" i="5"/>
  <c r="A572" i="5"/>
  <c r="L572" i="5"/>
  <c r="K568" i="5"/>
  <c r="H568" i="5" s="1"/>
  <c r="I568" i="5" s="1"/>
  <c r="J568" i="5" s="1"/>
  <c r="E568" i="5"/>
  <c r="A568" i="5"/>
  <c r="L568" i="5"/>
  <c r="K564" i="5"/>
  <c r="H564" i="5" s="1"/>
  <c r="I564" i="5" s="1"/>
  <c r="J564" i="5" s="1"/>
  <c r="E564" i="5"/>
  <c r="A564" i="5"/>
  <c r="L564" i="5"/>
  <c r="K560" i="5"/>
  <c r="E560" i="5"/>
  <c r="A560" i="5"/>
  <c r="L560" i="5"/>
  <c r="K556" i="5"/>
  <c r="H556" i="5" s="1"/>
  <c r="I556" i="5" s="1"/>
  <c r="J556" i="5" s="1"/>
  <c r="E556" i="5"/>
  <c r="A556" i="5"/>
  <c r="L556" i="5"/>
  <c r="K552" i="5"/>
  <c r="H552" i="5" s="1"/>
  <c r="I552" i="5" s="1"/>
  <c r="J552" i="5" s="1"/>
  <c r="A552" i="5"/>
  <c r="E552" i="5"/>
  <c r="L552" i="5"/>
  <c r="K548" i="5"/>
  <c r="H548" i="5" s="1"/>
  <c r="I548" i="5" s="1"/>
  <c r="F548" i="5" s="1"/>
  <c r="A548" i="5"/>
  <c r="E548" i="5"/>
  <c r="L548" i="5"/>
  <c r="K544" i="5"/>
  <c r="H544" i="5" s="1"/>
  <c r="I544" i="5" s="1"/>
  <c r="J544" i="5" s="1"/>
  <c r="E544" i="5"/>
  <c r="A544" i="5"/>
  <c r="L544" i="5"/>
  <c r="K540" i="5"/>
  <c r="H540" i="5" s="1"/>
  <c r="I540" i="5" s="1"/>
  <c r="J540" i="5" s="1"/>
  <c r="E540" i="5"/>
  <c r="A540" i="5"/>
  <c r="L540" i="5"/>
  <c r="K536" i="5"/>
  <c r="H536" i="5" s="1"/>
  <c r="I536" i="5" s="1"/>
  <c r="J536" i="5" s="1"/>
  <c r="E536" i="5"/>
  <c r="A536" i="5"/>
  <c r="L536" i="5"/>
  <c r="K532" i="5"/>
  <c r="H532" i="5" s="1"/>
  <c r="E532" i="5"/>
  <c r="A532" i="5"/>
  <c r="L532" i="5"/>
  <c r="K528" i="5"/>
  <c r="H528" i="5" s="1"/>
  <c r="I528" i="5" s="1"/>
  <c r="J528" i="5" s="1"/>
  <c r="E528" i="5"/>
  <c r="A528" i="5"/>
  <c r="L528" i="5"/>
  <c r="K524" i="5"/>
  <c r="H524" i="5" s="1"/>
  <c r="I524" i="5" s="1"/>
  <c r="J524" i="5" s="1"/>
  <c r="E524" i="5"/>
  <c r="A524" i="5"/>
  <c r="L524" i="5"/>
  <c r="K520" i="5"/>
  <c r="E520" i="5"/>
  <c r="A520" i="5"/>
  <c r="L520" i="5"/>
  <c r="K516" i="5"/>
  <c r="H516" i="5" s="1"/>
  <c r="A516" i="5"/>
  <c r="E516" i="5"/>
  <c r="L516" i="5"/>
  <c r="K512" i="5"/>
  <c r="H512" i="5" s="1"/>
  <c r="I512" i="5" s="1"/>
  <c r="J512" i="5" s="1"/>
  <c r="E512" i="5"/>
  <c r="A512" i="5"/>
  <c r="L512" i="5"/>
  <c r="K508" i="5"/>
  <c r="A508" i="5"/>
  <c r="E508" i="5"/>
  <c r="L508" i="5"/>
  <c r="K504" i="5"/>
  <c r="H504" i="5" s="1"/>
  <c r="I504" i="5" s="1"/>
  <c r="F504" i="5" s="1"/>
  <c r="A504" i="5"/>
  <c r="E504" i="5"/>
  <c r="L504" i="5"/>
  <c r="B500" i="6"/>
  <c r="K500" i="5"/>
  <c r="H500" i="5" s="1"/>
  <c r="A500" i="5"/>
  <c r="E500" i="5"/>
  <c r="L500" i="5"/>
  <c r="B496" i="6"/>
  <c r="K496" i="5"/>
  <c r="H496" i="5" s="1"/>
  <c r="I496" i="5" s="1"/>
  <c r="J496" i="5" s="1"/>
  <c r="A496" i="5"/>
  <c r="E496" i="5"/>
  <c r="L496" i="5"/>
  <c r="B492" i="6"/>
  <c r="K492" i="5"/>
  <c r="H492" i="5" s="1"/>
  <c r="A492" i="5"/>
  <c r="E492" i="5"/>
  <c r="L492" i="5"/>
  <c r="B488" i="6"/>
  <c r="K488" i="5"/>
  <c r="H488" i="5" s="1"/>
  <c r="I488" i="5" s="1"/>
  <c r="J488" i="5" s="1"/>
  <c r="A488" i="5"/>
  <c r="E488" i="5"/>
  <c r="L488" i="5"/>
  <c r="B484" i="6"/>
  <c r="K484" i="5"/>
  <c r="H484" i="5" s="1"/>
  <c r="I484" i="5" s="1"/>
  <c r="J484" i="5" s="1"/>
  <c r="A484" i="5"/>
  <c r="E484" i="5"/>
  <c r="L484" i="5"/>
  <c r="B480" i="6"/>
  <c r="K480" i="5"/>
  <c r="A480" i="5"/>
  <c r="E480" i="5"/>
  <c r="L480" i="5"/>
  <c r="B476" i="6"/>
  <c r="K476" i="5"/>
  <c r="H476" i="5" s="1"/>
  <c r="I476" i="5" s="1"/>
  <c r="J476" i="5" s="1"/>
  <c r="A476" i="5"/>
  <c r="E476" i="5"/>
  <c r="L476" i="5"/>
  <c r="B472" i="6"/>
  <c r="K472" i="5"/>
  <c r="H472" i="5" s="1"/>
  <c r="I472" i="5" s="1"/>
  <c r="J472" i="5" s="1"/>
  <c r="A472" i="5"/>
  <c r="E472" i="5"/>
  <c r="L472" i="5"/>
  <c r="B468" i="6"/>
  <c r="K468" i="5"/>
  <c r="H468" i="5" s="1"/>
  <c r="I468" i="5" s="1"/>
  <c r="J468" i="5" s="1"/>
  <c r="A468" i="5"/>
  <c r="E468" i="5"/>
  <c r="L468" i="5"/>
  <c r="B464" i="6"/>
  <c r="K464" i="5"/>
  <c r="A464" i="5"/>
  <c r="E464" i="5"/>
  <c r="L464" i="5"/>
  <c r="B460" i="6"/>
  <c r="K460" i="5"/>
  <c r="H460" i="5" s="1"/>
  <c r="I460" i="5" s="1"/>
  <c r="J460" i="5" s="1"/>
  <c r="A460" i="5"/>
  <c r="E460" i="5"/>
  <c r="L460" i="5"/>
  <c r="B456" i="6"/>
  <c r="K456" i="5"/>
  <c r="H456" i="5" s="1"/>
  <c r="I456" i="5" s="1"/>
  <c r="J456" i="5" s="1"/>
  <c r="A456" i="5"/>
  <c r="E456" i="5"/>
  <c r="L456" i="5"/>
  <c r="B452" i="6"/>
  <c r="K452" i="5"/>
  <c r="H452" i="5" s="1"/>
  <c r="A452" i="5"/>
  <c r="E452" i="5"/>
  <c r="L452" i="5"/>
  <c r="B448" i="6"/>
  <c r="K448" i="5"/>
  <c r="O448" i="5" s="1"/>
  <c r="A448" i="5"/>
  <c r="E448" i="5"/>
  <c r="L448" i="5"/>
  <c r="B444" i="6"/>
  <c r="K444" i="5"/>
  <c r="H444" i="5" s="1"/>
  <c r="A444" i="5"/>
  <c r="E444" i="5"/>
  <c r="L444" i="5"/>
  <c r="B440" i="6"/>
  <c r="K440" i="5"/>
  <c r="H440" i="5" s="1"/>
  <c r="I440" i="5" s="1"/>
  <c r="F440" i="5" s="1"/>
  <c r="A440" i="5"/>
  <c r="E440" i="5"/>
  <c r="L440" i="5"/>
  <c r="B436" i="6"/>
  <c r="K436" i="5"/>
  <c r="H436" i="5" s="1"/>
  <c r="I436" i="5" s="1"/>
  <c r="J436" i="5" s="1"/>
  <c r="A436" i="5"/>
  <c r="E436" i="5"/>
  <c r="L436" i="5"/>
  <c r="B432" i="6"/>
  <c r="K432" i="5"/>
  <c r="O432" i="5" s="1"/>
  <c r="A432" i="5"/>
  <c r="E432" i="5"/>
  <c r="L432" i="5"/>
  <c r="B428" i="6"/>
  <c r="K428" i="5"/>
  <c r="H428" i="5" s="1"/>
  <c r="I428" i="5" s="1"/>
  <c r="J428" i="5" s="1"/>
  <c r="A428" i="5"/>
  <c r="E428" i="5"/>
  <c r="L428" i="5"/>
  <c r="B424" i="6"/>
  <c r="K424" i="5"/>
  <c r="H424" i="5" s="1"/>
  <c r="I424" i="5" s="1"/>
  <c r="J424" i="5" s="1"/>
  <c r="A424" i="5"/>
  <c r="E424" i="5"/>
  <c r="L424" i="5"/>
  <c r="B420" i="6"/>
  <c r="K420" i="5"/>
  <c r="H420" i="5" s="1"/>
  <c r="I420" i="5" s="1"/>
  <c r="J420" i="5" s="1"/>
  <c r="A420" i="5"/>
  <c r="E420" i="5"/>
  <c r="L420" i="5"/>
  <c r="B416" i="6"/>
  <c r="K416" i="5"/>
  <c r="H416" i="5" s="1"/>
  <c r="I416" i="5" s="1"/>
  <c r="J416" i="5" s="1"/>
  <c r="A416" i="5"/>
  <c r="E416" i="5"/>
  <c r="L416" i="5"/>
  <c r="B412" i="6"/>
  <c r="K412" i="5"/>
  <c r="H412" i="5" s="1"/>
  <c r="I412" i="5" s="1"/>
  <c r="J412" i="5" s="1"/>
  <c r="A412" i="5"/>
  <c r="E412" i="5"/>
  <c r="L412" i="5"/>
  <c r="B408" i="6"/>
  <c r="K408" i="5"/>
  <c r="H408" i="5" s="1"/>
  <c r="I408" i="5" s="1"/>
  <c r="J408" i="5" s="1"/>
  <c r="A408" i="5"/>
  <c r="E408" i="5"/>
  <c r="L408" i="5"/>
  <c r="B404" i="6"/>
  <c r="K404" i="5"/>
  <c r="H404" i="5" s="1"/>
  <c r="I404" i="5" s="1"/>
  <c r="J404" i="5" s="1"/>
  <c r="A404" i="5"/>
  <c r="E404" i="5"/>
  <c r="L404" i="5"/>
  <c r="B400" i="6"/>
  <c r="K400" i="5"/>
  <c r="O400" i="5" s="1"/>
  <c r="A400" i="5"/>
  <c r="E400" i="5"/>
  <c r="L400" i="5"/>
  <c r="B396" i="6"/>
  <c r="K396" i="5"/>
  <c r="A396" i="5"/>
  <c r="E396" i="5"/>
  <c r="L396" i="5"/>
  <c r="B392" i="6"/>
  <c r="K392" i="5"/>
  <c r="A392" i="5"/>
  <c r="E392" i="5"/>
  <c r="L392" i="5"/>
  <c r="B388" i="6"/>
  <c r="K388" i="5"/>
  <c r="A388" i="5"/>
  <c r="E388" i="5"/>
  <c r="L388" i="5"/>
  <c r="B384" i="6"/>
  <c r="K384" i="5"/>
  <c r="A384" i="5"/>
  <c r="E384" i="5"/>
  <c r="L384" i="5"/>
  <c r="B380" i="6"/>
  <c r="K380" i="5"/>
  <c r="A380" i="5"/>
  <c r="E380" i="5"/>
  <c r="L380" i="5"/>
  <c r="B376" i="6"/>
  <c r="K376" i="5"/>
  <c r="A376" i="5"/>
  <c r="E376" i="5"/>
  <c r="L376" i="5"/>
  <c r="B372" i="6"/>
  <c r="K372" i="5"/>
  <c r="A372" i="5"/>
  <c r="E372" i="5"/>
  <c r="L372" i="5"/>
  <c r="B368" i="6"/>
  <c r="K368" i="5"/>
  <c r="O368" i="5" s="1"/>
  <c r="A368" i="5"/>
  <c r="E368" i="5"/>
  <c r="L368" i="5"/>
  <c r="B364" i="6"/>
  <c r="K364" i="5"/>
  <c r="A364" i="5"/>
  <c r="E364" i="5"/>
  <c r="L364" i="5"/>
  <c r="B360" i="6"/>
  <c r="K360" i="5"/>
  <c r="A360" i="5"/>
  <c r="E360" i="5"/>
  <c r="L360" i="5"/>
  <c r="B356" i="6"/>
  <c r="K356" i="5"/>
  <c r="A356" i="5"/>
  <c r="E356" i="5"/>
  <c r="L356" i="5"/>
  <c r="B352" i="6"/>
  <c r="K352" i="5"/>
  <c r="A352" i="5"/>
  <c r="E352" i="5"/>
  <c r="L352" i="5"/>
  <c r="B348" i="6"/>
  <c r="K348" i="5"/>
  <c r="A348" i="5"/>
  <c r="E348" i="5"/>
  <c r="L348" i="5"/>
  <c r="B344" i="6"/>
  <c r="K344" i="5"/>
  <c r="A344" i="5"/>
  <c r="E344" i="5"/>
  <c r="L344" i="5"/>
  <c r="B340" i="6"/>
  <c r="K340" i="5"/>
  <c r="A340" i="5"/>
  <c r="E340" i="5"/>
  <c r="L340" i="5"/>
  <c r="B336" i="6"/>
  <c r="K336" i="5"/>
  <c r="O336" i="5" s="1"/>
  <c r="A336" i="5"/>
  <c r="E336" i="5"/>
  <c r="L336" i="5"/>
  <c r="B332" i="6"/>
  <c r="K332" i="5"/>
  <c r="A332" i="5"/>
  <c r="E332" i="5"/>
  <c r="L332" i="5"/>
  <c r="B328" i="6"/>
  <c r="K328" i="5"/>
  <c r="A328" i="5"/>
  <c r="E328" i="5"/>
  <c r="L328" i="5"/>
  <c r="B324" i="6"/>
  <c r="K324" i="5"/>
  <c r="A324" i="5"/>
  <c r="E324" i="5"/>
  <c r="L324" i="5"/>
  <c r="B320" i="6"/>
  <c r="K320" i="5"/>
  <c r="O320" i="5" s="1"/>
  <c r="A320" i="5"/>
  <c r="E320" i="5"/>
  <c r="L320" i="5"/>
  <c r="B316" i="6"/>
  <c r="K316" i="5"/>
  <c r="A316" i="5"/>
  <c r="E316" i="5"/>
  <c r="L316" i="5"/>
  <c r="B312" i="6"/>
  <c r="K312" i="5"/>
  <c r="O312" i="5" s="1"/>
  <c r="A312" i="5"/>
  <c r="E312" i="5"/>
  <c r="L312" i="5"/>
  <c r="B308" i="6"/>
  <c r="K308" i="5"/>
  <c r="A308" i="5"/>
  <c r="E308" i="5"/>
  <c r="L308" i="5"/>
  <c r="B304" i="6"/>
  <c r="K304" i="5"/>
  <c r="O304" i="5" s="1"/>
  <c r="A304" i="5"/>
  <c r="E304" i="5"/>
  <c r="L304" i="5"/>
  <c r="B300" i="6"/>
  <c r="K300" i="5"/>
  <c r="A300" i="5"/>
  <c r="E300" i="5"/>
  <c r="L300" i="5"/>
  <c r="B296" i="6"/>
  <c r="K296" i="5"/>
  <c r="A296" i="5"/>
  <c r="E296" i="5"/>
  <c r="L296" i="5"/>
  <c r="B292" i="6"/>
  <c r="K292" i="5"/>
  <c r="A292" i="5"/>
  <c r="E292" i="5"/>
  <c r="L292" i="5"/>
  <c r="B288" i="6"/>
  <c r="K288" i="5"/>
  <c r="O288" i="5" s="1"/>
  <c r="A288" i="5"/>
  <c r="E288" i="5"/>
  <c r="L288" i="5"/>
  <c r="B284" i="6"/>
  <c r="K284" i="5"/>
  <c r="A284" i="5"/>
  <c r="E284" i="5"/>
  <c r="L284" i="5"/>
  <c r="B280" i="6"/>
  <c r="K280" i="5"/>
  <c r="A280" i="5"/>
  <c r="E280" i="5"/>
  <c r="L280" i="5"/>
  <c r="B276" i="6"/>
  <c r="K276" i="5"/>
  <c r="A276" i="5"/>
  <c r="E276" i="5"/>
  <c r="L276" i="5"/>
  <c r="B272" i="6"/>
  <c r="K272" i="5"/>
  <c r="A272" i="5"/>
  <c r="E272" i="5"/>
  <c r="L272" i="5"/>
  <c r="B268" i="6"/>
  <c r="K268" i="5"/>
  <c r="A268" i="5"/>
  <c r="E268" i="5"/>
  <c r="L268" i="5"/>
  <c r="B264" i="6"/>
  <c r="K264" i="5"/>
  <c r="A264" i="5"/>
  <c r="E264" i="5"/>
  <c r="L264" i="5"/>
  <c r="B260" i="6"/>
  <c r="K260" i="5"/>
  <c r="A260" i="5"/>
  <c r="E260" i="5"/>
  <c r="L260" i="5"/>
  <c r="B256" i="6"/>
  <c r="K256" i="5"/>
  <c r="O256" i="5" s="1"/>
  <c r="A256" i="5"/>
  <c r="E256" i="5"/>
  <c r="L256" i="5"/>
  <c r="B252" i="6"/>
  <c r="K252" i="5"/>
  <c r="A252" i="5"/>
  <c r="E252" i="5"/>
  <c r="L252" i="5"/>
  <c r="B248" i="6"/>
  <c r="K248" i="5"/>
  <c r="A248" i="5"/>
  <c r="E248" i="5"/>
  <c r="L248" i="5"/>
  <c r="B244" i="6"/>
  <c r="K244" i="5"/>
  <c r="A244" i="5"/>
  <c r="E244" i="5"/>
  <c r="L244" i="5"/>
  <c r="B240" i="6"/>
  <c r="K240" i="5"/>
  <c r="O240" i="5" s="1"/>
  <c r="A240" i="5"/>
  <c r="E240" i="5"/>
  <c r="L240" i="5"/>
  <c r="B236" i="6"/>
  <c r="K236" i="5"/>
  <c r="A236" i="5"/>
  <c r="E236" i="5"/>
  <c r="L236" i="5"/>
  <c r="B232" i="6"/>
  <c r="K232" i="5"/>
  <c r="A232" i="5"/>
  <c r="E232" i="5"/>
  <c r="L232" i="5"/>
  <c r="B228" i="6"/>
  <c r="K228" i="5"/>
  <c r="A228" i="5"/>
  <c r="E228" i="5"/>
  <c r="L228" i="5"/>
  <c r="B224" i="6"/>
  <c r="K224" i="5"/>
  <c r="O224" i="5" s="1"/>
  <c r="A224" i="5"/>
  <c r="E224" i="5"/>
  <c r="L224" i="5"/>
  <c r="B220" i="6"/>
  <c r="K220" i="5"/>
  <c r="A220" i="5"/>
  <c r="E220" i="5"/>
  <c r="L220" i="5"/>
  <c r="B216" i="6"/>
  <c r="K216" i="5"/>
  <c r="A216" i="5"/>
  <c r="E216" i="5"/>
  <c r="L216" i="5"/>
  <c r="B212" i="6"/>
  <c r="K212" i="5"/>
  <c r="A212" i="5"/>
  <c r="E212" i="5"/>
  <c r="L212" i="5"/>
  <c r="B208" i="6"/>
  <c r="K208" i="5"/>
  <c r="O208" i="5" s="1"/>
  <c r="A208" i="5"/>
  <c r="E208" i="5"/>
  <c r="L208" i="5"/>
  <c r="B204" i="6"/>
  <c r="K204" i="5"/>
  <c r="A204" i="5"/>
  <c r="E204" i="5"/>
  <c r="L204" i="5"/>
  <c r="B200" i="6"/>
  <c r="K200" i="5"/>
  <c r="A200" i="5"/>
  <c r="E200" i="5"/>
  <c r="L200" i="5"/>
  <c r="B196" i="6"/>
  <c r="K196" i="5"/>
  <c r="A196" i="5"/>
  <c r="E196" i="5"/>
  <c r="L196" i="5"/>
  <c r="B192" i="6"/>
  <c r="K192" i="5"/>
  <c r="A192" i="5"/>
  <c r="E192" i="5"/>
  <c r="L192" i="5"/>
  <c r="B188" i="6"/>
  <c r="K188" i="5"/>
  <c r="A188" i="5"/>
  <c r="E188" i="5"/>
  <c r="L188" i="5"/>
  <c r="B184" i="6"/>
  <c r="K184" i="5"/>
  <c r="A184" i="5"/>
  <c r="E184" i="5"/>
  <c r="L184" i="5"/>
  <c r="B180" i="6"/>
  <c r="K180" i="5"/>
  <c r="A180" i="5"/>
  <c r="E180" i="5"/>
  <c r="L180" i="5"/>
  <c r="B176" i="6"/>
  <c r="K176" i="5"/>
  <c r="A176" i="5"/>
  <c r="E176" i="5"/>
  <c r="L176" i="5"/>
  <c r="B172" i="6"/>
  <c r="K172" i="5"/>
  <c r="O172" i="5" s="1"/>
  <c r="A172" i="5"/>
  <c r="E172" i="5"/>
  <c r="L172" i="5"/>
  <c r="B168" i="6"/>
  <c r="K168" i="5"/>
  <c r="O168" i="5" s="1"/>
  <c r="A168" i="5"/>
  <c r="E168" i="5"/>
  <c r="L168" i="5"/>
  <c r="B164" i="6"/>
  <c r="K164" i="5"/>
  <c r="A164" i="5"/>
  <c r="E164" i="5"/>
  <c r="L164" i="5"/>
  <c r="B160" i="6"/>
  <c r="K160" i="5"/>
  <c r="A160" i="5"/>
  <c r="E160" i="5"/>
  <c r="L160" i="5"/>
  <c r="B156" i="6"/>
  <c r="K156" i="5"/>
  <c r="A156" i="5"/>
  <c r="E156" i="5"/>
  <c r="L156" i="5"/>
  <c r="B152" i="6"/>
  <c r="K152" i="5"/>
  <c r="O152" i="5" s="1"/>
  <c r="A152" i="5"/>
  <c r="E152" i="5"/>
  <c r="L152" i="5"/>
  <c r="B148" i="6"/>
  <c r="K148" i="5"/>
  <c r="A148" i="5"/>
  <c r="E148" i="5"/>
  <c r="L148" i="5"/>
  <c r="B144" i="6"/>
  <c r="K144" i="5"/>
  <c r="A144" i="5"/>
  <c r="E144" i="5"/>
  <c r="L144" i="5"/>
  <c r="B140" i="6"/>
  <c r="K140" i="5"/>
  <c r="A140" i="5"/>
  <c r="E140" i="5"/>
  <c r="L140" i="5"/>
  <c r="B136" i="6"/>
  <c r="K136" i="5"/>
  <c r="O136" i="5" s="1"/>
  <c r="A136" i="5"/>
  <c r="E136" i="5"/>
  <c r="L136" i="5"/>
  <c r="B132" i="6"/>
  <c r="K132" i="5"/>
  <c r="A132" i="5"/>
  <c r="E132" i="5"/>
  <c r="L132" i="5"/>
  <c r="B128" i="6"/>
  <c r="K128" i="5"/>
  <c r="A128" i="5"/>
  <c r="E128" i="5"/>
  <c r="L128" i="5"/>
  <c r="B124" i="6"/>
  <c r="K124" i="5"/>
  <c r="A124" i="5"/>
  <c r="E124" i="5"/>
  <c r="L124" i="5"/>
  <c r="B120" i="6"/>
  <c r="K120" i="5"/>
  <c r="A120" i="5"/>
  <c r="E120" i="5"/>
  <c r="L120" i="5"/>
  <c r="B116" i="6"/>
  <c r="K116" i="5"/>
  <c r="A116" i="5"/>
  <c r="E116" i="5"/>
  <c r="L116" i="5"/>
  <c r="B112" i="6"/>
  <c r="K112" i="5"/>
  <c r="A112" i="5"/>
  <c r="E112" i="5"/>
  <c r="L112" i="5"/>
  <c r="B108" i="6"/>
  <c r="K108" i="5"/>
  <c r="A108" i="5"/>
  <c r="E108" i="5"/>
  <c r="L108" i="5"/>
  <c r="B104" i="6"/>
  <c r="K104" i="5"/>
  <c r="A104" i="5"/>
  <c r="E104" i="5"/>
  <c r="L104" i="5"/>
  <c r="B100" i="6"/>
  <c r="K100" i="5"/>
  <c r="A100" i="5"/>
  <c r="E100" i="5"/>
  <c r="L100" i="5"/>
  <c r="B96" i="6"/>
  <c r="K96" i="5"/>
  <c r="A96" i="5"/>
  <c r="E96" i="5"/>
  <c r="L96" i="5"/>
  <c r="B92" i="6"/>
  <c r="K92" i="5"/>
  <c r="O92" i="5" s="1"/>
  <c r="A92" i="5"/>
  <c r="E92" i="5"/>
  <c r="L92" i="5"/>
  <c r="B88" i="6"/>
  <c r="K88" i="5"/>
  <c r="O88" i="5" s="1"/>
  <c r="A88" i="5"/>
  <c r="E88" i="5"/>
  <c r="L88" i="5"/>
  <c r="B84" i="6"/>
  <c r="K84" i="5"/>
  <c r="A84" i="5"/>
  <c r="E84" i="5"/>
  <c r="L84" i="5"/>
  <c r="B80" i="6"/>
  <c r="K80" i="5"/>
  <c r="A80" i="5"/>
  <c r="E80" i="5"/>
  <c r="L80" i="5"/>
  <c r="B76" i="6"/>
  <c r="K76" i="5"/>
  <c r="O76" i="5" s="1"/>
  <c r="A76" i="5"/>
  <c r="E76" i="5"/>
  <c r="L76" i="5"/>
  <c r="B72" i="6"/>
  <c r="K72" i="5"/>
  <c r="O72" i="5" s="1"/>
  <c r="A72" i="5"/>
  <c r="E72" i="5"/>
  <c r="L72" i="5"/>
  <c r="B68" i="6"/>
  <c r="K68" i="5"/>
  <c r="A68" i="5"/>
  <c r="E68" i="5"/>
  <c r="L68" i="5"/>
  <c r="B64" i="6"/>
  <c r="K64" i="5"/>
  <c r="A64" i="5"/>
  <c r="E64" i="5"/>
  <c r="L64" i="5"/>
  <c r="B60" i="6"/>
  <c r="K60" i="5"/>
  <c r="A60" i="5"/>
  <c r="E60" i="5"/>
  <c r="L60" i="5"/>
  <c r="B56" i="6"/>
  <c r="K56" i="5"/>
  <c r="O56" i="5" s="1"/>
  <c r="A56" i="5"/>
  <c r="E56" i="5"/>
  <c r="L56" i="5"/>
  <c r="B52" i="6"/>
  <c r="K52" i="5"/>
  <c r="A52" i="5"/>
  <c r="E52" i="5"/>
  <c r="L52" i="5"/>
  <c r="B48" i="6"/>
  <c r="K48" i="5"/>
  <c r="A48" i="5"/>
  <c r="E48" i="5"/>
  <c r="L48" i="5"/>
  <c r="B44" i="6"/>
  <c r="K44" i="5"/>
  <c r="A44" i="5"/>
  <c r="E44" i="5"/>
  <c r="L44" i="5"/>
  <c r="B40" i="6"/>
  <c r="K40" i="5"/>
  <c r="A40" i="5"/>
  <c r="E40" i="5"/>
  <c r="L40" i="5"/>
  <c r="B36" i="6"/>
  <c r="K36" i="5"/>
  <c r="A36" i="5"/>
  <c r="E36" i="5"/>
  <c r="L36" i="5"/>
  <c r="B32" i="6"/>
  <c r="K32" i="5"/>
  <c r="O32" i="5" s="1"/>
  <c r="A32" i="5"/>
  <c r="E32" i="5"/>
  <c r="L32" i="5"/>
  <c r="B28" i="6"/>
  <c r="K28" i="5"/>
  <c r="E28" i="5"/>
  <c r="A28" i="5"/>
  <c r="L28" i="5"/>
  <c r="B24" i="6"/>
  <c r="K24" i="5"/>
  <c r="O24" i="5" s="1"/>
  <c r="A24" i="5"/>
  <c r="E24" i="5"/>
  <c r="L24" i="5"/>
  <c r="B20" i="6"/>
  <c r="K20" i="5"/>
  <c r="A20" i="5"/>
  <c r="E20" i="5"/>
  <c r="L20" i="5"/>
  <c r="B16" i="6"/>
  <c r="K16" i="5"/>
  <c r="A16" i="5"/>
  <c r="E16" i="5"/>
  <c r="L16" i="5"/>
  <c r="B12" i="6"/>
  <c r="K12" i="5"/>
  <c r="O12" i="5" s="1"/>
  <c r="E12" i="5"/>
  <c r="L12" i="5"/>
  <c r="A12" i="5"/>
  <c r="B8" i="6"/>
  <c r="K8" i="5"/>
  <c r="O8" i="5" s="1"/>
  <c r="A8" i="5"/>
  <c r="L8" i="5"/>
  <c r="E8" i="5"/>
  <c r="B4" i="6"/>
  <c r="K4" i="5"/>
  <c r="O4" i="5" s="1"/>
  <c r="A4" i="5"/>
  <c r="L4" i="5"/>
  <c r="E4" i="5"/>
  <c r="K699" i="5"/>
  <c r="E699" i="5"/>
  <c r="A699" i="5"/>
  <c r="L699" i="5"/>
  <c r="K695" i="5"/>
  <c r="H695" i="5" s="1"/>
  <c r="I695" i="5" s="1"/>
  <c r="J695" i="5" s="1"/>
  <c r="E695" i="5"/>
  <c r="A695" i="5"/>
  <c r="L695" i="5"/>
  <c r="K691" i="5"/>
  <c r="H691" i="5" s="1"/>
  <c r="I691" i="5" s="1"/>
  <c r="J691" i="5" s="1"/>
  <c r="E691" i="5"/>
  <c r="A691" i="5"/>
  <c r="L691" i="5"/>
  <c r="K687" i="5"/>
  <c r="E687" i="5"/>
  <c r="A687" i="5"/>
  <c r="L687" i="5"/>
  <c r="K683" i="5"/>
  <c r="E683" i="5"/>
  <c r="A683" i="5"/>
  <c r="L683" i="5"/>
  <c r="H683" i="5"/>
  <c r="K679" i="5"/>
  <c r="H679" i="5" s="1"/>
  <c r="I679" i="5" s="1"/>
  <c r="J679" i="5" s="1"/>
  <c r="E679" i="5"/>
  <c r="A679" i="5"/>
  <c r="L679" i="5"/>
  <c r="K675" i="5"/>
  <c r="H675" i="5" s="1"/>
  <c r="I675" i="5" s="1"/>
  <c r="J675" i="5" s="1"/>
  <c r="E675" i="5"/>
  <c r="A675" i="5"/>
  <c r="L675" i="5"/>
  <c r="K671" i="5"/>
  <c r="H671" i="5" s="1"/>
  <c r="I671" i="5" s="1"/>
  <c r="J671" i="5" s="1"/>
  <c r="E671" i="5"/>
  <c r="A671" i="5"/>
  <c r="L671" i="5"/>
  <c r="K667" i="5"/>
  <c r="E667" i="5"/>
  <c r="A667" i="5"/>
  <c r="L667" i="5"/>
  <c r="H667" i="5"/>
  <c r="K663" i="5"/>
  <c r="H663" i="5" s="1"/>
  <c r="I663" i="5" s="1"/>
  <c r="J663" i="5" s="1"/>
  <c r="E663" i="5"/>
  <c r="A663" i="5"/>
  <c r="L663" i="5"/>
  <c r="K659" i="5"/>
  <c r="H659" i="5" s="1"/>
  <c r="I659" i="5" s="1"/>
  <c r="J659" i="5" s="1"/>
  <c r="E659" i="5"/>
  <c r="A659" i="5"/>
  <c r="L659" i="5"/>
  <c r="K655" i="5"/>
  <c r="H655" i="5" s="1"/>
  <c r="E655" i="5"/>
  <c r="A655" i="5"/>
  <c r="L655" i="5"/>
  <c r="K651" i="5"/>
  <c r="H651" i="5" s="1"/>
  <c r="I651" i="5" s="1"/>
  <c r="J651" i="5" s="1"/>
  <c r="E651" i="5"/>
  <c r="A651" i="5"/>
  <c r="L651" i="5"/>
  <c r="K647" i="5"/>
  <c r="H647" i="5" s="1"/>
  <c r="I647" i="5" s="1"/>
  <c r="J647" i="5" s="1"/>
  <c r="E647" i="5"/>
  <c r="A647" i="5"/>
  <c r="L647" i="5"/>
  <c r="K643" i="5"/>
  <c r="H643" i="5" s="1"/>
  <c r="I643" i="5" s="1"/>
  <c r="J643" i="5" s="1"/>
  <c r="E643" i="5"/>
  <c r="A643" i="5"/>
  <c r="L643" i="5"/>
  <c r="K639" i="5"/>
  <c r="E639" i="5"/>
  <c r="A639" i="5"/>
  <c r="L639" i="5"/>
  <c r="K635" i="5"/>
  <c r="H635" i="5" s="1"/>
  <c r="I635" i="5" s="1"/>
  <c r="J635" i="5" s="1"/>
  <c r="E635" i="5"/>
  <c r="A635" i="5"/>
  <c r="L635" i="5"/>
  <c r="K631" i="5"/>
  <c r="H631" i="5" s="1"/>
  <c r="I631" i="5" s="1"/>
  <c r="J631" i="5" s="1"/>
  <c r="E631" i="5"/>
  <c r="A631" i="5"/>
  <c r="L631" i="5"/>
  <c r="K627" i="5"/>
  <c r="H627" i="5" s="1"/>
  <c r="I627" i="5" s="1"/>
  <c r="J627" i="5" s="1"/>
  <c r="E627" i="5"/>
  <c r="A627" i="5"/>
  <c r="L627" i="5"/>
  <c r="K623" i="5"/>
  <c r="H623" i="5" s="1"/>
  <c r="I623" i="5" s="1"/>
  <c r="J623" i="5" s="1"/>
  <c r="E623" i="5"/>
  <c r="A623" i="5"/>
  <c r="L623" i="5"/>
  <c r="K619" i="5"/>
  <c r="E619" i="5"/>
  <c r="A619" i="5"/>
  <c r="L619" i="5"/>
  <c r="H619" i="5"/>
  <c r="K615" i="5"/>
  <c r="H615" i="5" s="1"/>
  <c r="I615" i="5" s="1"/>
  <c r="J615" i="5" s="1"/>
  <c r="E615" i="5"/>
  <c r="A615" i="5"/>
  <c r="L615" i="5"/>
  <c r="K611" i="5"/>
  <c r="H611" i="5" s="1"/>
  <c r="I611" i="5" s="1"/>
  <c r="J611" i="5" s="1"/>
  <c r="E611" i="5"/>
  <c r="A611" i="5"/>
  <c r="L611" i="5"/>
  <c r="K607" i="5"/>
  <c r="E607" i="5"/>
  <c r="A607" i="5"/>
  <c r="L607" i="5"/>
  <c r="K603" i="5"/>
  <c r="H603" i="5" s="1"/>
  <c r="I603" i="5" s="1"/>
  <c r="J603" i="5" s="1"/>
  <c r="E603" i="5"/>
  <c r="A603" i="5"/>
  <c r="L603" i="5"/>
  <c r="K599" i="5"/>
  <c r="H599" i="5" s="1"/>
  <c r="I599" i="5" s="1"/>
  <c r="J599" i="5" s="1"/>
  <c r="E599" i="5"/>
  <c r="A599" i="5"/>
  <c r="L599" i="5"/>
  <c r="K595" i="5"/>
  <c r="H595" i="5" s="1"/>
  <c r="I595" i="5" s="1"/>
  <c r="J595" i="5" s="1"/>
  <c r="E595" i="5"/>
  <c r="A595" i="5"/>
  <c r="L595" i="5"/>
  <c r="K591" i="5"/>
  <c r="H591" i="5" s="1"/>
  <c r="I591" i="5" s="1"/>
  <c r="J591" i="5" s="1"/>
  <c r="E591" i="5"/>
  <c r="A591" i="5"/>
  <c r="L591" i="5"/>
  <c r="K587" i="5"/>
  <c r="H587" i="5" s="1"/>
  <c r="I587" i="5" s="1"/>
  <c r="J587" i="5" s="1"/>
  <c r="E587" i="5"/>
  <c r="A587" i="5"/>
  <c r="L587" i="5"/>
  <c r="K583" i="5"/>
  <c r="H583" i="5" s="1"/>
  <c r="I583" i="5" s="1"/>
  <c r="J583" i="5" s="1"/>
  <c r="E583" i="5"/>
  <c r="A583" i="5"/>
  <c r="L583" i="5"/>
  <c r="K579" i="5"/>
  <c r="H579" i="5" s="1"/>
  <c r="I579" i="5" s="1"/>
  <c r="J579" i="5" s="1"/>
  <c r="E579" i="5"/>
  <c r="A579" i="5"/>
  <c r="L579" i="5"/>
  <c r="K575" i="5"/>
  <c r="H575" i="5" s="1"/>
  <c r="I575" i="5" s="1"/>
  <c r="J575" i="5" s="1"/>
  <c r="E575" i="5"/>
  <c r="A575" i="5"/>
  <c r="L575" i="5"/>
  <c r="K571" i="5"/>
  <c r="H571" i="5" s="1"/>
  <c r="I571" i="5" s="1"/>
  <c r="J571" i="5" s="1"/>
  <c r="E571" i="5"/>
  <c r="A571" i="5"/>
  <c r="L571" i="5"/>
  <c r="K567" i="5"/>
  <c r="H567" i="5" s="1"/>
  <c r="I567" i="5" s="1"/>
  <c r="J567" i="5" s="1"/>
  <c r="E567" i="5"/>
  <c r="A567" i="5"/>
  <c r="L567" i="5"/>
  <c r="K563" i="5"/>
  <c r="H563" i="5" s="1"/>
  <c r="I563" i="5" s="1"/>
  <c r="J563" i="5" s="1"/>
  <c r="E563" i="5"/>
  <c r="A563" i="5"/>
  <c r="L563" i="5"/>
  <c r="K559" i="5"/>
  <c r="E559" i="5"/>
  <c r="A559" i="5"/>
  <c r="L559" i="5"/>
  <c r="K555" i="5"/>
  <c r="H555" i="5" s="1"/>
  <c r="I555" i="5" s="1"/>
  <c r="J555" i="5" s="1"/>
  <c r="E555" i="5"/>
  <c r="A555" i="5"/>
  <c r="L555" i="5"/>
  <c r="K551" i="5"/>
  <c r="H551" i="5" s="1"/>
  <c r="I551" i="5" s="1"/>
  <c r="J551" i="5" s="1"/>
  <c r="A551" i="5"/>
  <c r="E551" i="5"/>
  <c r="L551" i="5"/>
  <c r="K547" i="5"/>
  <c r="H547" i="5" s="1"/>
  <c r="I547" i="5" s="1"/>
  <c r="J547" i="5" s="1"/>
  <c r="A547" i="5"/>
  <c r="E547" i="5"/>
  <c r="L547" i="5"/>
  <c r="K543" i="5"/>
  <c r="H543" i="5" s="1"/>
  <c r="I543" i="5" s="1"/>
  <c r="J543" i="5" s="1"/>
  <c r="A543" i="5"/>
  <c r="E543" i="5"/>
  <c r="L543" i="5"/>
  <c r="K539" i="5"/>
  <c r="A539" i="5"/>
  <c r="E539" i="5"/>
  <c r="L539" i="5"/>
  <c r="K535" i="5"/>
  <c r="H535" i="5" s="1"/>
  <c r="I535" i="5" s="1"/>
  <c r="F535" i="5" s="1"/>
  <c r="A535" i="5"/>
  <c r="E535" i="5"/>
  <c r="L535" i="5"/>
  <c r="K531" i="5"/>
  <c r="H531" i="5" s="1"/>
  <c r="I531" i="5" s="1"/>
  <c r="J531" i="5" s="1"/>
  <c r="A531" i="5"/>
  <c r="E531" i="5"/>
  <c r="L531" i="5"/>
  <c r="K527" i="5"/>
  <c r="H527" i="5" s="1"/>
  <c r="I527" i="5" s="1"/>
  <c r="J527" i="5" s="1"/>
  <c r="A527" i="5"/>
  <c r="E527" i="5"/>
  <c r="L527" i="5"/>
  <c r="K523" i="5"/>
  <c r="H523" i="5" s="1"/>
  <c r="I523" i="5" s="1"/>
  <c r="J523" i="5" s="1"/>
  <c r="A523" i="5"/>
  <c r="E523" i="5"/>
  <c r="L523" i="5"/>
  <c r="K519" i="5"/>
  <c r="H519" i="5" s="1"/>
  <c r="I519" i="5" s="1"/>
  <c r="J519" i="5" s="1"/>
  <c r="A519" i="5"/>
  <c r="E519" i="5"/>
  <c r="L519" i="5"/>
  <c r="K515" i="5"/>
  <c r="H515" i="5" s="1"/>
  <c r="I515" i="5" s="1"/>
  <c r="J515" i="5" s="1"/>
  <c r="A515" i="5"/>
  <c r="E515" i="5"/>
  <c r="L515" i="5"/>
  <c r="K511" i="5"/>
  <c r="H511" i="5" s="1"/>
  <c r="I511" i="5" s="1"/>
  <c r="J511" i="5" s="1"/>
  <c r="A511" i="5"/>
  <c r="E511" i="5"/>
  <c r="L511" i="5"/>
  <c r="K507" i="5"/>
  <c r="H507" i="5" s="1"/>
  <c r="I507" i="5" s="1"/>
  <c r="J507" i="5" s="1"/>
  <c r="A507" i="5"/>
  <c r="E507" i="5"/>
  <c r="L507" i="5"/>
  <c r="K503" i="5"/>
  <c r="H503" i="5" s="1"/>
  <c r="I503" i="5" s="1"/>
  <c r="J503" i="5" s="1"/>
  <c r="A503" i="5"/>
  <c r="E503" i="5"/>
  <c r="L503" i="5"/>
  <c r="B499" i="6"/>
  <c r="K499" i="5"/>
  <c r="H499" i="5" s="1"/>
  <c r="I499" i="5" s="1"/>
  <c r="J499" i="5" s="1"/>
  <c r="E499" i="5"/>
  <c r="A499" i="5"/>
  <c r="L499" i="5"/>
  <c r="B495" i="6"/>
  <c r="K495" i="5"/>
  <c r="H495" i="5" s="1"/>
  <c r="I495" i="5" s="1"/>
  <c r="J495" i="5" s="1"/>
  <c r="E495" i="5"/>
  <c r="A495" i="5"/>
  <c r="L495" i="5"/>
  <c r="B491" i="6"/>
  <c r="K491" i="5"/>
  <c r="E491" i="5"/>
  <c r="A491" i="5"/>
  <c r="L491" i="5"/>
  <c r="B487" i="6"/>
  <c r="K487" i="5"/>
  <c r="H487" i="5" s="1"/>
  <c r="I487" i="5" s="1"/>
  <c r="J487" i="5" s="1"/>
  <c r="E487" i="5"/>
  <c r="A487" i="5"/>
  <c r="L487" i="5"/>
  <c r="B483" i="6"/>
  <c r="K483" i="5"/>
  <c r="H483" i="5" s="1"/>
  <c r="I483" i="5" s="1"/>
  <c r="J483" i="5" s="1"/>
  <c r="E483" i="5"/>
  <c r="A483" i="5"/>
  <c r="L483" i="5"/>
  <c r="B479" i="6"/>
  <c r="K479" i="5"/>
  <c r="E479" i="5"/>
  <c r="A479" i="5"/>
  <c r="L479" i="5"/>
  <c r="B475" i="6"/>
  <c r="K475" i="5"/>
  <c r="H475" i="5" s="1"/>
  <c r="I475" i="5" s="1"/>
  <c r="J475" i="5" s="1"/>
  <c r="E475" i="5"/>
  <c r="A475" i="5"/>
  <c r="L475" i="5"/>
  <c r="B471" i="6"/>
  <c r="K471" i="5"/>
  <c r="H471" i="5" s="1"/>
  <c r="I471" i="5" s="1"/>
  <c r="J471" i="5" s="1"/>
  <c r="E471" i="5"/>
  <c r="A471" i="5"/>
  <c r="L471" i="5"/>
  <c r="B467" i="6"/>
  <c r="K467" i="5"/>
  <c r="H467" i="5" s="1"/>
  <c r="I467" i="5" s="1"/>
  <c r="F467" i="5" s="1"/>
  <c r="E467" i="5"/>
  <c r="A467" i="5"/>
  <c r="L467" i="5"/>
  <c r="B463" i="6"/>
  <c r="K463" i="5"/>
  <c r="H463" i="5" s="1"/>
  <c r="I463" i="5" s="1"/>
  <c r="J463" i="5" s="1"/>
  <c r="E463" i="5"/>
  <c r="A463" i="5"/>
  <c r="L463" i="5"/>
  <c r="B459" i="6"/>
  <c r="K459" i="5"/>
  <c r="H459" i="5" s="1"/>
  <c r="I459" i="5" s="1"/>
  <c r="J459" i="5" s="1"/>
  <c r="E459" i="5"/>
  <c r="A459" i="5"/>
  <c r="L459" i="5"/>
  <c r="B455" i="6"/>
  <c r="K455" i="5"/>
  <c r="H455" i="5" s="1"/>
  <c r="I455" i="5" s="1"/>
  <c r="J455" i="5" s="1"/>
  <c r="E455" i="5"/>
  <c r="A455" i="5"/>
  <c r="L455" i="5"/>
  <c r="B451" i="6"/>
  <c r="K451" i="5"/>
  <c r="H451" i="5" s="1"/>
  <c r="E451" i="5"/>
  <c r="A451" i="5"/>
  <c r="L451" i="5"/>
  <c r="B447" i="6"/>
  <c r="K447" i="5"/>
  <c r="H447" i="5" s="1"/>
  <c r="I447" i="5" s="1"/>
  <c r="J447" i="5" s="1"/>
  <c r="E447" i="5"/>
  <c r="A447" i="5"/>
  <c r="L447" i="5"/>
  <c r="B443" i="6"/>
  <c r="K443" i="5"/>
  <c r="E443" i="5"/>
  <c r="A443" i="5"/>
  <c r="L443" i="5"/>
  <c r="B439" i="6"/>
  <c r="K439" i="5"/>
  <c r="H439" i="5" s="1"/>
  <c r="E439" i="5"/>
  <c r="A439" i="5"/>
  <c r="L439" i="5"/>
  <c r="B435" i="6"/>
  <c r="K435" i="5"/>
  <c r="H435" i="5" s="1"/>
  <c r="I435" i="5" s="1"/>
  <c r="J435" i="5" s="1"/>
  <c r="E435" i="5"/>
  <c r="A435" i="5"/>
  <c r="L435" i="5"/>
  <c r="B431" i="6"/>
  <c r="K431" i="5"/>
  <c r="H431" i="5" s="1"/>
  <c r="I431" i="5" s="1"/>
  <c r="J431" i="5" s="1"/>
  <c r="E431" i="5"/>
  <c r="A431" i="5"/>
  <c r="L431" i="5"/>
  <c r="B427" i="6"/>
  <c r="K427" i="5"/>
  <c r="E427" i="5"/>
  <c r="A427" i="5"/>
  <c r="L427" i="5"/>
  <c r="B423" i="6"/>
  <c r="K423" i="5"/>
  <c r="H423" i="5" s="1"/>
  <c r="I423" i="5" s="1"/>
  <c r="J423" i="5" s="1"/>
  <c r="E423" i="5"/>
  <c r="A423" i="5"/>
  <c r="L423" i="5"/>
  <c r="B419" i="6"/>
  <c r="K419" i="5"/>
  <c r="H419" i="5" s="1"/>
  <c r="I419" i="5" s="1"/>
  <c r="J419" i="5" s="1"/>
  <c r="E419" i="5"/>
  <c r="A419" i="5"/>
  <c r="L419" i="5"/>
  <c r="B415" i="6"/>
  <c r="K415" i="5"/>
  <c r="H415" i="5" s="1"/>
  <c r="I415" i="5" s="1"/>
  <c r="J415" i="5" s="1"/>
  <c r="E415" i="5"/>
  <c r="A415" i="5"/>
  <c r="L415" i="5"/>
  <c r="B411" i="6"/>
  <c r="K411" i="5"/>
  <c r="O411" i="5" s="1"/>
  <c r="E411" i="5"/>
  <c r="A411" i="5"/>
  <c r="L411" i="5"/>
  <c r="B407" i="6"/>
  <c r="K407" i="5"/>
  <c r="H407" i="5" s="1"/>
  <c r="E407" i="5"/>
  <c r="A407" i="5"/>
  <c r="L407" i="5"/>
  <c r="B403" i="6"/>
  <c r="K403" i="5"/>
  <c r="H403" i="5" s="1"/>
  <c r="I403" i="5" s="1"/>
  <c r="J403" i="5" s="1"/>
  <c r="E403" i="5"/>
  <c r="A403" i="5"/>
  <c r="L403" i="5"/>
  <c r="B399" i="6"/>
  <c r="K399" i="5"/>
  <c r="E399" i="5"/>
  <c r="A399" i="5"/>
  <c r="L399" i="5"/>
  <c r="B395" i="6"/>
  <c r="K395" i="5"/>
  <c r="O395" i="5" s="1"/>
  <c r="E395" i="5"/>
  <c r="A395" i="5"/>
  <c r="L395" i="5"/>
  <c r="B391" i="6"/>
  <c r="K391" i="5"/>
  <c r="E391" i="5"/>
  <c r="A391" i="5"/>
  <c r="L391" i="5"/>
  <c r="B387" i="6"/>
  <c r="K387" i="5"/>
  <c r="E387" i="5"/>
  <c r="A387" i="5"/>
  <c r="L387" i="5"/>
  <c r="B383" i="6"/>
  <c r="K383" i="5"/>
  <c r="E383" i="5"/>
  <c r="A383" i="5"/>
  <c r="L383" i="5"/>
  <c r="B379" i="6"/>
  <c r="K379" i="5"/>
  <c r="O379" i="5" s="1"/>
  <c r="E379" i="5"/>
  <c r="A379" i="5"/>
  <c r="L379" i="5"/>
  <c r="B375" i="6"/>
  <c r="K375" i="5"/>
  <c r="E375" i="5"/>
  <c r="A375" i="5"/>
  <c r="L375" i="5"/>
  <c r="B371" i="6"/>
  <c r="K371" i="5"/>
  <c r="E371" i="5"/>
  <c r="A371" i="5"/>
  <c r="L371" i="5"/>
  <c r="B367" i="6"/>
  <c r="K367" i="5"/>
  <c r="E367" i="5"/>
  <c r="A367" i="5"/>
  <c r="L367" i="5"/>
  <c r="B363" i="6"/>
  <c r="K363" i="5"/>
  <c r="O363" i="5" s="1"/>
  <c r="E363" i="5"/>
  <c r="A363" i="5"/>
  <c r="L363" i="5"/>
  <c r="B359" i="6"/>
  <c r="K359" i="5"/>
  <c r="E359" i="5"/>
  <c r="A359" i="5"/>
  <c r="L359" i="5"/>
  <c r="B355" i="6"/>
  <c r="K355" i="5"/>
  <c r="E355" i="5"/>
  <c r="A355" i="5"/>
  <c r="L355" i="5"/>
  <c r="B351" i="6"/>
  <c r="K351" i="5"/>
  <c r="E351" i="5"/>
  <c r="A351" i="5"/>
  <c r="L351" i="5"/>
  <c r="B347" i="6"/>
  <c r="K347" i="5"/>
  <c r="O347" i="5" s="1"/>
  <c r="E347" i="5"/>
  <c r="A347" i="5"/>
  <c r="L347" i="5"/>
  <c r="B343" i="6"/>
  <c r="K343" i="5"/>
  <c r="E343" i="5"/>
  <c r="A343" i="5"/>
  <c r="L343" i="5"/>
  <c r="B339" i="6"/>
  <c r="K339" i="5"/>
  <c r="E339" i="5"/>
  <c r="A339" i="5"/>
  <c r="L339" i="5"/>
  <c r="B335" i="6"/>
  <c r="K335" i="5"/>
  <c r="E335" i="5"/>
  <c r="A335" i="5"/>
  <c r="L335" i="5"/>
  <c r="B331" i="6"/>
  <c r="K331" i="5"/>
  <c r="E331" i="5"/>
  <c r="A331" i="5"/>
  <c r="L331" i="5"/>
  <c r="B327" i="6"/>
  <c r="K327" i="5"/>
  <c r="E327" i="5"/>
  <c r="A327" i="5"/>
  <c r="L327" i="5"/>
  <c r="B323" i="6"/>
  <c r="K323" i="5"/>
  <c r="E323" i="5"/>
  <c r="A323" i="5"/>
  <c r="L323" i="5"/>
  <c r="B319" i="6"/>
  <c r="K319" i="5"/>
  <c r="E319" i="5"/>
  <c r="A319" i="5"/>
  <c r="L319" i="5"/>
  <c r="B315" i="6"/>
  <c r="K315" i="5"/>
  <c r="O315" i="5" s="1"/>
  <c r="E315" i="5"/>
  <c r="A315" i="5"/>
  <c r="L315" i="5"/>
  <c r="B311" i="6"/>
  <c r="K311" i="5"/>
  <c r="E311" i="5"/>
  <c r="A311" i="5"/>
  <c r="L311" i="5"/>
  <c r="B307" i="6"/>
  <c r="K307" i="5"/>
  <c r="E307" i="5"/>
  <c r="A307" i="5"/>
  <c r="L307" i="5"/>
  <c r="B303" i="6"/>
  <c r="K303" i="5"/>
  <c r="E303" i="5"/>
  <c r="A303" i="5"/>
  <c r="L303" i="5"/>
  <c r="B299" i="6"/>
  <c r="K299" i="5"/>
  <c r="O299" i="5" s="1"/>
  <c r="E299" i="5"/>
  <c r="A299" i="5"/>
  <c r="L299" i="5"/>
  <c r="B295" i="6"/>
  <c r="K295" i="5"/>
  <c r="E295" i="5"/>
  <c r="A295" i="5"/>
  <c r="L295" i="5"/>
  <c r="B291" i="6"/>
  <c r="K291" i="5"/>
  <c r="E291" i="5"/>
  <c r="A291" i="5"/>
  <c r="L291" i="5"/>
  <c r="B287" i="6"/>
  <c r="K287" i="5"/>
  <c r="E287" i="5"/>
  <c r="A287" i="5"/>
  <c r="L287" i="5"/>
  <c r="B283" i="6"/>
  <c r="K283" i="5"/>
  <c r="E283" i="5"/>
  <c r="A283" i="5"/>
  <c r="L283" i="5"/>
  <c r="B279" i="6"/>
  <c r="K279" i="5"/>
  <c r="E279" i="5"/>
  <c r="A279" i="5"/>
  <c r="L279" i="5"/>
  <c r="B275" i="6"/>
  <c r="K275" i="5"/>
  <c r="E275" i="5"/>
  <c r="A275" i="5"/>
  <c r="L275" i="5"/>
  <c r="B271" i="6"/>
  <c r="K271" i="5"/>
  <c r="E271" i="5"/>
  <c r="A271" i="5"/>
  <c r="L271" i="5"/>
  <c r="B267" i="6"/>
  <c r="K267" i="5"/>
  <c r="E267" i="5"/>
  <c r="A267" i="5"/>
  <c r="L267" i="5"/>
  <c r="B263" i="6"/>
  <c r="K263" i="5"/>
  <c r="E263" i="5"/>
  <c r="A263" i="5"/>
  <c r="L263" i="5"/>
  <c r="B259" i="6"/>
  <c r="K259" i="5"/>
  <c r="E259" i="5"/>
  <c r="A259" i="5"/>
  <c r="L259" i="5"/>
  <c r="B255" i="6"/>
  <c r="K255" i="5"/>
  <c r="E255" i="5"/>
  <c r="A255" i="5"/>
  <c r="L255" i="5"/>
  <c r="B251" i="6"/>
  <c r="K251" i="5"/>
  <c r="E251" i="5"/>
  <c r="A251" i="5"/>
  <c r="L251" i="5"/>
  <c r="B247" i="6"/>
  <c r="K247" i="5"/>
  <c r="E247" i="5"/>
  <c r="A247" i="5"/>
  <c r="L247" i="5"/>
  <c r="B243" i="6"/>
  <c r="K243" i="5"/>
  <c r="O243" i="5" s="1"/>
  <c r="E243" i="5"/>
  <c r="A243" i="5"/>
  <c r="L243" i="5"/>
  <c r="B239" i="6"/>
  <c r="K239" i="5"/>
  <c r="A239" i="5"/>
  <c r="E239" i="5"/>
  <c r="L239" i="5"/>
  <c r="B235" i="6"/>
  <c r="K235" i="5"/>
  <c r="O235" i="5" s="1"/>
  <c r="A235" i="5"/>
  <c r="E235" i="5"/>
  <c r="L235" i="5"/>
  <c r="B231" i="6"/>
  <c r="K231" i="5"/>
  <c r="A231" i="5"/>
  <c r="E231" i="5"/>
  <c r="L231" i="5"/>
  <c r="B227" i="6"/>
  <c r="K227" i="5"/>
  <c r="E227" i="5"/>
  <c r="A227" i="5"/>
  <c r="L227" i="5"/>
  <c r="B223" i="6"/>
  <c r="K223" i="5"/>
  <c r="A223" i="5"/>
  <c r="E223" i="5"/>
  <c r="L223" i="5"/>
  <c r="B219" i="6"/>
  <c r="K219" i="5"/>
  <c r="A219" i="5"/>
  <c r="E219" i="5"/>
  <c r="L219" i="5"/>
  <c r="B215" i="6"/>
  <c r="K215" i="5"/>
  <c r="A215" i="5"/>
  <c r="E215" i="5"/>
  <c r="L215" i="5"/>
  <c r="B211" i="6"/>
  <c r="K211" i="5"/>
  <c r="E211" i="5"/>
  <c r="A211" i="5"/>
  <c r="L211" i="5"/>
  <c r="B207" i="6"/>
  <c r="K207" i="5"/>
  <c r="A207" i="5"/>
  <c r="E207" i="5"/>
  <c r="L207" i="5"/>
  <c r="B203" i="6"/>
  <c r="K203" i="5"/>
  <c r="A203" i="5"/>
  <c r="E203" i="5"/>
  <c r="L203" i="5"/>
  <c r="B199" i="6"/>
  <c r="K199" i="5"/>
  <c r="A199" i="5"/>
  <c r="E199" i="5"/>
  <c r="L199" i="5"/>
  <c r="B195" i="6"/>
  <c r="K195" i="5"/>
  <c r="E195" i="5"/>
  <c r="A195" i="5"/>
  <c r="L195" i="5"/>
  <c r="B191" i="6"/>
  <c r="K191" i="5"/>
  <c r="A191" i="5"/>
  <c r="E191" i="5"/>
  <c r="L191" i="5"/>
  <c r="B187" i="6"/>
  <c r="K187" i="5"/>
  <c r="A187" i="5"/>
  <c r="E187" i="5"/>
  <c r="L187" i="5"/>
  <c r="B183" i="6"/>
  <c r="K183" i="5"/>
  <c r="A183" i="5"/>
  <c r="E183" i="5"/>
  <c r="L183" i="5"/>
  <c r="B179" i="6"/>
  <c r="K179" i="5"/>
  <c r="A179" i="5"/>
  <c r="E179" i="5"/>
  <c r="L179" i="5"/>
  <c r="B175" i="6"/>
  <c r="K175" i="5"/>
  <c r="O175" i="5" s="1"/>
  <c r="A175" i="5"/>
  <c r="E175" i="5"/>
  <c r="L175" i="5"/>
  <c r="B171" i="6"/>
  <c r="K171" i="5"/>
  <c r="A171" i="5"/>
  <c r="E171" i="5"/>
  <c r="L171" i="5"/>
  <c r="B167" i="6"/>
  <c r="K167" i="5"/>
  <c r="A167" i="5"/>
  <c r="E167" i="5"/>
  <c r="L167" i="5"/>
  <c r="B163" i="6"/>
  <c r="K163" i="5"/>
  <c r="A163" i="5"/>
  <c r="E163" i="5"/>
  <c r="L163" i="5"/>
  <c r="B159" i="6"/>
  <c r="K159" i="5"/>
  <c r="O159" i="5" s="1"/>
  <c r="A159" i="5"/>
  <c r="E159" i="5"/>
  <c r="L159" i="5"/>
  <c r="B155" i="6"/>
  <c r="K155" i="5"/>
  <c r="O155" i="5" s="1"/>
  <c r="A155" i="5"/>
  <c r="E155" i="5"/>
  <c r="L155" i="5"/>
  <c r="B151" i="6"/>
  <c r="K151" i="5"/>
  <c r="A151" i="5"/>
  <c r="E151" i="5"/>
  <c r="L151" i="5"/>
  <c r="B147" i="6"/>
  <c r="K147" i="5"/>
  <c r="A147" i="5"/>
  <c r="E147" i="5"/>
  <c r="L147" i="5"/>
  <c r="B143" i="6"/>
  <c r="K143" i="5"/>
  <c r="O143" i="5" s="1"/>
  <c r="A143" i="5"/>
  <c r="E143" i="5"/>
  <c r="L143" i="5"/>
  <c r="B139" i="6"/>
  <c r="K139" i="5"/>
  <c r="O139" i="5" s="1"/>
  <c r="A139" i="5"/>
  <c r="E139" i="5"/>
  <c r="L139" i="5"/>
  <c r="B135" i="6"/>
  <c r="K135" i="5"/>
  <c r="A135" i="5"/>
  <c r="E135" i="5"/>
  <c r="L135" i="5"/>
  <c r="B131" i="6"/>
  <c r="K131" i="5"/>
  <c r="A131" i="5"/>
  <c r="E131" i="5"/>
  <c r="L131" i="5"/>
  <c r="B127" i="6"/>
  <c r="K127" i="5"/>
  <c r="A127" i="5"/>
  <c r="E127" i="5"/>
  <c r="L127" i="5"/>
  <c r="B123" i="6"/>
  <c r="K123" i="5"/>
  <c r="O123" i="5" s="1"/>
  <c r="A123" i="5"/>
  <c r="E123" i="5"/>
  <c r="L123" i="5"/>
  <c r="B119" i="6"/>
  <c r="K119" i="5"/>
  <c r="A119" i="5"/>
  <c r="E119" i="5"/>
  <c r="L119" i="5"/>
  <c r="B115" i="6"/>
  <c r="K115" i="5"/>
  <c r="A115" i="5"/>
  <c r="E115" i="5"/>
  <c r="L115" i="5"/>
  <c r="B111" i="6"/>
  <c r="K111" i="5"/>
  <c r="A111" i="5"/>
  <c r="E111" i="5"/>
  <c r="L111" i="5"/>
  <c r="B107" i="6"/>
  <c r="K107" i="5"/>
  <c r="O107" i="5" s="1"/>
  <c r="A107" i="5"/>
  <c r="E107" i="5"/>
  <c r="L107" i="5"/>
  <c r="B103" i="6"/>
  <c r="K103" i="5"/>
  <c r="A103" i="5"/>
  <c r="E103" i="5"/>
  <c r="L103" i="5"/>
  <c r="B99" i="6"/>
  <c r="K99" i="5"/>
  <c r="A99" i="5"/>
  <c r="E99" i="5"/>
  <c r="L99" i="5"/>
  <c r="B95" i="6"/>
  <c r="K95" i="5"/>
  <c r="O95" i="5" s="1"/>
  <c r="A95" i="5"/>
  <c r="E95" i="5"/>
  <c r="L95" i="5"/>
  <c r="B91" i="6"/>
  <c r="K91" i="5"/>
  <c r="A91" i="5"/>
  <c r="E91" i="5"/>
  <c r="L91" i="5"/>
  <c r="B87" i="6"/>
  <c r="K87" i="5"/>
  <c r="A87" i="5"/>
  <c r="E87" i="5"/>
  <c r="L87" i="5"/>
  <c r="B83" i="6"/>
  <c r="K83" i="5"/>
  <c r="A83" i="5"/>
  <c r="E83" i="5"/>
  <c r="L83" i="5"/>
  <c r="B79" i="6"/>
  <c r="K79" i="5"/>
  <c r="O79" i="5" s="1"/>
  <c r="A79" i="5"/>
  <c r="E79" i="5"/>
  <c r="L79" i="5"/>
  <c r="B75" i="6"/>
  <c r="K75" i="5"/>
  <c r="A75" i="5"/>
  <c r="E75" i="5"/>
  <c r="L75" i="5"/>
  <c r="B71" i="6"/>
  <c r="K71" i="5"/>
  <c r="A71" i="5"/>
  <c r="E71" i="5"/>
  <c r="L71" i="5"/>
  <c r="B67" i="6"/>
  <c r="K67" i="5"/>
  <c r="A67" i="5"/>
  <c r="E67" i="5"/>
  <c r="L67" i="5"/>
  <c r="B63" i="6"/>
  <c r="K63" i="5"/>
  <c r="O63" i="5" s="1"/>
  <c r="A63" i="5"/>
  <c r="E63" i="5"/>
  <c r="L63" i="5"/>
  <c r="B59" i="6"/>
  <c r="K59" i="5"/>
  <c r="O59" i="5" s="1"/>
  <c r="A59" i="5"/>
  <c r="E59" i="5"/>
  <c r="L59" i="5"/>
  <c r="B55" i="6"/>
  <c r="K55" i="5"/>
  <c r="E55" i="5"/>
  <c r="A55" i="5"/>
  <c r="L55" i="5"/>
  <c r="B51" i="6"/>
  <c r="K51" i="5"/>
  <c r="A51" i="5"/>
  <c r="E51" i="5"/>
  <c r="L51" i="5"/>
  <c r="B47" i="6"/>
  <c r="K47" i="5"/>
  <c r="O47" i="5" s="1"/>
  <c r="A47" i="5"/>
  <c r="E47" i="5"/>
  <c r="L47" i="5"/>
  <c r="B43" i="6"/>
  <c r="K43" i="5"/>
  <c r="O43" i="5" s="1"/>
  <c r="A43" i="5"/>
  <c r="E43" i="5"/>
  <c r="L43" i="5"/>
  <c r="B39" i="6"/>
  <c r="K39" i="5"/>
  <c r="O39" i="5" s="1"/>
  <c r="E39" i="5"/>
  <c r="A39" i="5"/>
  <c r="L39" i="5"/>
  <c r="B35" i="6"/>
  <c r="K35" i="5"/>
  <c r="O35" i="5" s="1"/>
  <c r="A35" i="5"/>
  <c r="E35" i="5"/>
  <c r="L35" i="5"/>
  <c r="B31" i="6"/>
  <c r="K31" i="5"/>
  <c r="A31" i="5"/>
  <c r="E31" i="5"/>
  <c r="L31" i="5"/>
  <c r="B27" i="6"/>
  <c r="K27" i="5"/>
  <c r="O27" i="5" s="1"/>
  <c r="A27" i="5"/>
  <c r="E27" i="5"/>
  <c r="L27" i="5"/>
  <c r="B23" i="6"/>
  <c r="K23" i="5"/>
  <c r="O23" i="5" s="1"/>
  <c r="E23" i="5"/>
  <c r="A23" i="5"/>
  <c r="L23" i="5"/>
  <c r="B19" i="6"/>
  <c r="K19" i="5"/>
  <c r="A19" i="5"/>
  <c r="E19" i="5"/>
  <c r="L19" i="5"/>
  <c r="B15" i="6"/>
  <c r="K15" i="5"/>
  <c r="A15" i="5"/>
  <c r="E15" i="5"/>
  <c r="L15" i="5"/>
  <c r="B11" i="6"/>
  <c r="K11" i="5"/>
  <c r="O11" i="5" s="1"/>
  <c r="A11" i="5"/>
  <c r="E11" i="5"/>
  <c r="L11" i="5"/>
  <c r="B7" i="6"/>
  <c r="K7" i="5"/>
  <c r="A7" i="5"/>
  <c r="L7" i="5"/>
  <c r="E7" i="5"/>
  <c r="B3" i="6"/>
  <c r="K3" i="5"/>
  <c r="O3" i="5" s="1"/>
  <c r="L3" i="5"/>
  <c r="E3" i="5"/>
  <c r="A3" i="5"/>
  <c r="K694" i="5"/>
  <c r="E694" i="5"/>
  <c r="A694" i="5"/>
  <c r="L694" i="5"/>
  <c r="K686" i="5"/>
  <c r="H686" i="5" s="1"/>
  <c r="I686" i="5" s="1"/>
  <c r="J686" i="5" s="1"/>
  <c r="E686" i="5"/>
  <c r="A686" i="5"/>
  <c r="L686" i="5"/>
  <c r="K678" i="5"/>
  <c r="H678" i="5" s="1"/>
  <c r="I678" i="5" s="1"/>
  <c r="J678" i="5" s="1"/>
  <c r="E678" i="5"/>
  <c r="A678" i="5"/>
  <c r="L678" i="5"/>
  <c r="K670" i="5"/>
  <c r="E670" i="5"/>
  <c r="A670" i="5"/>
  <c r="L670" i="5"/>
  <c r="H670" i="5"/>
  <c r="K662" i="5"/>
  <c r="H662" i="5" s="1"/>
  <c r="I662" i="5" s="1"/>
  <c r="J662" i="5" s="1"/>
  <c r="E662" i="5"/>
  <c r="A662" i="5"/>
  <c r="L662" i="5"/>
  <c r="K654" i="5"/>
  <c r="H654" i="5" s="1"/>
  <c r="I654" i="5" s="1"/>
  <c r="J654" i="5" s="1"/>
  <c r="E654" i="5"/>
  <c r="A654" i="5"/>
  <c r="L654" i="5"/>
  <c r="K646" i="5"/>
  <c r="H646" i="5" s="1"/>
  <c r="I646" i="5" s="1"/>
  <c r="J646" i="5" s="1"/>
  <c r="E646" i="5"/>
  <c r="A646" i="5"/>
  <c r="L646" i="5"/>
  <c r="K638" i="5"/>
  <c r="H638" i="5" s="1"/>
  <c r="I638" i="5" s="1"/>
  <c r="J638" i="5" s="1"/>
  <c r="E638" i="5"/>
  <c r="A638" i="5"/>
  <c r="L638" i="5"/>
  <c r="K630" i="5"/>
  <c r="H630" i="5" s="1"/>
  <c r="I630" i="5" s="1"/>
  <c r="J630" i="5" s="1"/>
  <c r="E630" i="5"/>
  <c r="A630" i="5"/>
  <c r="L630" i="5"/>
  <c r="K622" i="5"/>
  <c r="H622" i="5" s="1"/>
  <c r="I622" i="5" s="1"/>
  <c r="J622" i="5" s="1"/>
  <c r="E622" i="5"/>
  <c r="A622" i="5"/>
  <c r="L622" i="5"/>
  <c r="K614" i="5"/>
  <c r="H614" i="5" s="1"/>
  <c r="I614" i="5" s="1"/>
  <c r="J614" i="5" s="1"/>
  <c r="E614" i="5"/>
  <c r="A614" i="5"/>
  <c r="L614" i="5"/>
  <c r="K606" i="5"/>
  <c r="H606" i="5" s="1"/>
  <c r="E606" i="5"/>
  <c r="A606" i="5"/>
  <c r="L606" i="5"/>
  <c r="K594" i="5"/>
  <c r="E594" i="5"/>
  <c r="A594" i="5"/>
  <c r="L594" i="5"/>
  <c r="K586" i="5"/>
  <c r="H586" i="5" s="1"/>
  <c r="I586" i="5" s="1"/>
  <c r="J586" i="5" s="1"/>
  <c r="E586" i="5"/>
  <c r="A586" i="5"/>
  <c r="L586" i="5"/>
  <c r="K578" i="5"/>
  <c r="H578" i="5" s="1"/>
  <c r="I578" i="5" s="1"/>
  <c r="J578" i="5" s="1"/>
  <c r="E578" i="5"/>
  <c r="A578" i="5"/>
  <c r="L578" i="5"/>
  <c r="K570" i="5"/>
  <c r="E570" i="5"/>
  <c r="A570" i="5"/>
  <c r="L570" i="5"/>
  <c r="K562" i="5"/>
  <c r="H562" i="5" s="1"/>
  <c r="E562" i="5"/>
  <c r="A562" i="5"/>
  <c r="L562" i="5"/>
  <c r="K558" i="5"/>
  <c r="H558" i="5" s="1"/>
  <c r="I558" i="5" s="1"/>
  <c r="J558" i="5" s="1"/>
  <c r="E558" i="5"/>
  <c r="A558" i="5"/>
  <c r="L558" i="5"/>
  <c r="K550" i="5"/>
  <c r="H550" i="5" s="1"/>
  <c r="I550" i="5" s="1"/>
  <c r="J550" i="5" s="1"/>
  <c r="A550" i="5"/>
  <c r="E550" i="5"/>
  <c r="L550" i="5"/>
  <c r="K546" i="5"/>
  <c r="H546" i="5" s="1"/>
  <c r="I546" i="5" s="1"/>
  <c r="J546" i="5" s="1"/>
  <c r="A546" i="5"/>
  <c r="E546" i="5"/>
  <c r="L546" i="5"/>
  <c r="K538" i="5"/>
  <c r="H538" i="5" s="1"/>
  <c r="I538" i="5" s="1"/>
  <c r="J538" i="5" s="1"/>
  <c r="E538" i="5"/>
  <c r="A538" i="5"/>
  <c r="L538" i="5"/>
  <c r="K534" i="5"/>
  <c r="H534" i="5" s="1"/>
  <c r="I534" i="5" s="1"/>
  <c r="J534" i="5" s="1"/>
  <c r="A534" i="5"/>
  <c r="E534" i="5"/>
  <c r="L534" i="5"/>
  <c r="K530" i="5"/>
  <c r="H530" i="5" s="1"/>
  <c r="I530" i="5" s="1"/>
  <c r="J530" i="5" s="1"/>
  <c r="A530" i="5"/>
  <c r="E530" i="5"/>
  <c r="L530" i="5"/>
  <c r="K526" i="5"/>
  <c r="H526" i="5" s="1"/>
  <c r="I526" i="5" s="1"/>
  <c r="J526" i="5" s="1"/>
  <c r="E526" i="5"/>
  <c r="A526" i="5"/>
  <c r="L526" i="5"/>
  <c r="K522" i="5"/>
  <c r="H522" i="5" s="1"/>
  <c r="I522" i="5" s="1"/>
  <c r="F522" i="5" s="1"/>
  <c r="A522" i="5"/>
  <c r="E522" i="5"/>
  <c r="L522" i="5"/>
  <c r="K518" i="5"/>
  <c r="A518" i="5"/>
  <c r="E518" i="5"/>
  <c r="L518" i="5"/>
  <c r="K514" i="5"/>
  <c r="H514" i="5" s="1"/>
  <c r="I514" i="5" s="1"/>
  <c r="J514" i="5" s="1"/>
  <c r="E514" i="5"/>
  <c r="A514" i="5"/>
  <c r="L514" i="5"/>
  <c r="K510" i="5"/>
  <c r="H510" i="5" s="1"/>
  <c r="I510" i="5" s="1"/>
  <c r="J510" i="5" s="1"/>
  <c r="A510" i="5"/>
  <c r="E510" i="5"/>
  <c r="L510" i="5"/>
  <c r="K506" i="5"/>
  <c r="H506" i="5" s="1"/>
  <c r="I506" i="5" s="1"/>
  <c r="J506" i="5" s="1"/>
  <c r="E506" i="5"/>
  <c r="A506" i="5"/>
  <c r="L506" i="5"/>
  <c r="K502" i="5"/>
  <c r="H502" i="5" s="1"/>
  <c r="E502" i="5"/>
  <c r="A502" i="5"/>
  <c r="L502" i="5"/>
  <c r="B498" i="6"/>
  <c r="K498" i="5"/>
  <c r="A498" i="5"/>
  <c r="E498" i="5"/>
  <c r="L498" i="5"/>
  <c r="B494" i="6"/>
  <c r="K494" i="5"/>
  <c r="H494" i="5" s="1"/>
  <c r="I494" i="5" s="1"/>
  <c r="J494" i="5" s="1"/>
  <c r="A494" i="5"/>
  <c r="E494" i="5"/>
  <c r="L494" i="5"/>
  <c r="B490" i="6"/>
  <c r="K490" i="5"/>
  <c r="H490" i="5" s="1"/>
  <c r="I490" i="5" s="1"/>
  <c r="J490" i="5" s="1"/>
  <c r="A490" i="5"/>
  <c r="E490" i="5"/>
  <c r="L490" i="5"/>
  <c r="B486" i="6"/>
  <c r="K486" i="5"/>
  <c r="A486" i="5"/>
  <c r="E486" i="5"/>
  <c r="L486" i="5"/>
  <c r="B482" i="6"/>
  <c r="K482" i="5"/>
  <c r="H482" i="5" s="1"/>
  <c r="I482" i="5" s="1"/>
  <c r="J482" i="5" s="1"/>
  <c r="A482" i="5"/>
  <c r="E482" i="5"/>
  <c r="L482" i="5"/>
  <c r="B478" i="6"/>
  <c r="K478" i="5"/>
  <c r="H478" i="5" s="1"/>
  <c r="I478" i="5" s="1"/>
  <c r="J478" i="5" s="1"/>
  <c r="A478" i="5"/>
  <c r="E478" i="5"/>
  <c r="L478" i="5"/>
  <c r="B474" i="6"/>
  <c r="K474" i="5"/>
  <c r="H474" i="5" s="1"/>
  <c r="I474" i="5" s="1"/>
  <c r="J474" i="5" s="1"/>
  <c r="A474" i="5"/>
  <c r="E474" i="5"/>
  <c r="L474" i="5"/>
  <c r="B470" i="6"/>
  <c r="K470" i="5"/>
  <c r="A470" i="5"/>
  <c r="E470" i="5"/>
  <c r="L470" i="5"/>
  <c r="B466" i="6"/>
  <c r="K466" i="5"/>
  <c r="H466" i="5" s="1"/>
  <c r="I466" i="5" s="1"/>
  <c r="J466" i="5" s="1"/>
  <c r="A466" i="5"/>
  <c r="E466" i="5"/>
  <c r="L466" i="5"/>
  <c r="B462" i="6"/>
  <c r="K462" i="5"/>
  <c r="A462" i="5"/>
  <c r="E462" i="5"/>
  <c r="L462" i="5"/>
  <c r="B458" i="6"/>
  <c r="K458" i="5"/>
  <c r="H458" i="5" s="1"/>
  <c r="I458" i="5" s="1"/>
  <c r="J458" i="5" s="1"/>
  <c r="A458" i="5"/>
  <c r="E458" i="5"/>
  <c r="L458" i="5"/>
  <c r="B454" i="6"/>
  <c r="K454" i="5"/>
  <c r="H454" i="5" s="1"/>
  <c r="A454" i="5"/>
  <c r="E454" i="5"/>
  <c r="L454" i="5"/>
  <c r="B450" i="6"/>
  <c r="K450" i="5"/>
  <c r="H450" i="5" s="1"/>
  <c r="I450" i="5" s="1"/>
  <c r="J450" i="5" s="1"/>
  <c r="A450" i="5"/>
  <c r="E450" i="5"/>
  <c r="L450" i="5"/>
  <c r="B446" i="6"/>
  <c r="K446" i="5"/>
  <c r="O446" i="5" s="1"/>
  <c r="A446" i="5"/>
  <c r="E446" i="5"/>
  <c r="L446" i="5"/>
  <c r="B442" i="6"/>
  <c r="K442" i="5"/>
  <c r="H442" i="5" s="1"/>
  <c r="I442" i="5" s="1"/>
  <c r="J442" i="5" s="1"/>
  <c r="A442" i="5"/>
  <c r="E442" i="5"/>
  <c r="L442" i="5"/>
  <c r="B438" i="6"/>
  <c r="K438" i="5"/>
  <c r="O438" i="5" s="1"/>
  <c r="A438" i="5"/>
  <c r="E438" i="5"/>
  <c r="L438" i="5"/>
  <c r="B434" i="6"/>
  <c r="K434" i="5"/>
  <c r="A434" i="5"/>
  <c r="E434" i="5"/>
  <c r="L434" i="5"/>
  <c r="B430" i="6"/>
  <c r="K430" i="5"/>
  <c r="H430" i="5" s="1"/>
  <c r="I430" i="5" s="1"/>
  <c r="J430" i="5" s="1"/>
  <c r="A430" i="5"/>
  <c r="E430" i="5"/>
  <c r="L430" i="5"/>
  <c r="B426" i="6"/>
  <c r="K426" i="5"/>
  <c r="H426" i="5" s="1"/>
  <c r="I426" i="5" s="1"/>
  <c r="J426" i="5" s="1"/>
  <c r="A426" i="5"/>
  <c r="E426" i="5"/>
  <c r="L426" i="5"/>
  <c r="B422" i="6"/>
  <c r="K422" i="5"/>
  <c r="H422" i="5" s="1"/>
  <c r="I422" i="5" s="1"/>
  <c r="F422" i="5" s="1"/>
  <c r="A422" i="5"/>
  <c r="E422" i="5"/>
  <c r="L422" i="5"/>
  <c r="B418" i="6"/>
  <c r="K418" i="5"/>
  <c r="A418" i="5"/>
  <c r="E418" i="5"/>
  <c r="L418" i="5"/>
  <c r="B414" i="6"/>
  <c r="K414" i="5"/>
  <c r="O414" i="5" s="1"/>
  <c r="A414" i="5"/>
  <c r="E414" i="5"/>
  <c r="L414" i="5"/>
  <c r="B410" i="6"/>
  <c r="K410" i="5"/>
  <c r="H410" i="5" s="1"/>
  <c r="I410" i="5" s="1"/>
  <c r="J410" i="5" s="1"/>
  <c r="A410" i="5"/>
  <c r="E410" i="5"/>
  <c r="L410" i="5"/>
  <c r="B406" i="6"/>
  <c r="K406" i="5"/>
  <c r="O406" i="5" s="1"/>
  <c r="A406" i="5"/>
  <c r="E406" i="5"/>
  <c r="L406" i="5"/>
  <c r="B402" i="6"/>
  <c r="K402" i="5"/>
  <c r="A402" i="5"/>
  <c r="E402" i="5"/>
  <c r="L402" i="5"/>
  <c r="B398" i="6"/>
  <c r="K398" i="5"/>
  <c r="A398" i="5"/>
  <c r="E398" i="5"/>
  <c r="L398" i="5"/>
  <c r="B394" i="6"/>
  <c r="K394" i="5"/>
  <c r="A394" i="5"/>
  <c r="E394" i="5"/>
  <c r="L394" i="5"/>
  <c r="B390" i="6"/>
  <c r="K390" i="5"/>
  <c r="A390" i="5"/>
  <c r="E390" i="5"/>
  <c r="L390" i="5"/>
  <c r="B386" i="6"/>
  <c r="K386" i="5"/>
  <c r="A386" i="5"/>
  <c r="E386" i="5"/>
  <c r="L386" i="5"/>
  <c r="B382" i="6"/>
  <c r="K382" i="5"/>
  <c r="O382" i="5" s="1"/>
  <c r="A382" i="5"/>
  <c r="E382" i="5"/>
  <c r="L382" i="5"/>
  <c r="B378" i="6"/>
  <c r="K378" i="5"/>
  <c r="A378" i="5"/>
  <c r="E378" i="5"/>
  <c r="L378" i="5"/>
  <c r="B374" i="6"/>
  <c r="K374" i="5"/>
  <c r="O374" i="5" s="1"/>
  <c r="A374" i="5"/>
  <c r="E374" i="5"/>
  <c r="L374" i="5"/>
  <c r="B370" i="6"/>
  <c r="K370" i="5"/>
  <c r="A370" i="5"/>
  <c r="E370" i="5"/>
  <c r="L370" i="5"/>
  <c r="B366" i="6"/>
  <c r="K366" i="5"/>
  <c r="O366" i="5" s="1"/>
  <c r="A366" i="5"/>
  <c r="E366" i="5"/>
  <c r="L366" i="5"/>
  <c r="B362" i="6"/>
  <c r="K362" i="5"/>
  <c r="A362" i="5"/>
  <c r="E362" i="5"/>
  <c r="L362" i="5"/>
  <c r="B358" i="6"/>
  <c r="K358" i="5"/>
  <c r="O358" i="5" s="1"/>
  <c r="A358" i="5"/>
  <c r="E358" i="5"/>
  <c r="L358" i="5"/>
  <c r="B354" i="6"/>
  <c r="K354" i="5"/>
  <c r="A354" i="5"/>
  <c r="E354" i="5"/>
  <c r="L354" i="5"/>
  <c r="B350" i="6"/>
  <c r="K350" i="5"/>
  <c r="O350" i="5" s="1"/>
  <c r="A350" i="5"/>
  <c r="E350" i="5"/>
  <c r="L350" i="5"/>
  <c r="B346" i="6"/>
  <c r="K346" i="5"/>
  <c r="A346" i="5"/>
  <c r="E346" i="5"/>
  <c r="L346" i="5"/>
  <c r="B342" i="6"/>
  <c r="K342" i="5"/>
  <c r="O342" i="5" s="1"/>
  <c r="A342" i="5"/>
  <c r="E342" i="5"/>
  <c r="L342" i="5"/>
  <c r="B338" i="6"/>
  <c r="K338" i="5"/>
  <c r="A338" i="5"/>
  <c r="E338" i="5"/>
  <c r="L338" i="5"/>
  <c r="B334" i="6"/>
  <c r="K334" i="5"/>
  <c r="O334" i="5" s="1"/>
  <c r="A334" i="5"/>
  <c r="E334" i="5"/>
  <c r="L334" i="5"/>
  <c r="B330" i="6"/>
  <c r="K330" i="5"/>
  <c r="A330" i="5"/>
  <c r="E330" i="5"/>
  <c r="L330" i="5"/>
  <c r="B326" i="6"/>
  <c r="K326" i="5"/>
  <c r="O326" i="5" s="1"/>
  <c r="A326" i="5"/>
  <c r="E326" i="5"/>
  <c r="L326" i="5"/>
  <c r="B322" i="6"/>
  <c r="K322" i="5"/>
  <c r="A322" i="5"/>
  <c r="E322" i="5"/>
  <c r="L322" i="5"/>
  <c r="B318" i="6"/>
  <c r="K318" i="5"/>
  <c r="O318" i="5" s="1"/>
  <c r="A318" i="5"/>
  <c r="E318" i="5"/>
  <c r="L318" i="5"/>
  <c r="B314" i="6"/>
  <c r="K314" i="5"/>
  <c r="A314" i="5"/>
  <c r="E314" i="5"/>
  <c r="L314" i="5"/>
  <c r="B310" i="6"/>
  <c r="K310" i="5"/>
  <c r="O310" i="5" s="1"/>
  <c r="A310" i="5"/>
  <c r="E310" i="5"/>
  <c r="L310" i="5"/>
  <c r="B306" i="6"/>
  <c r="K306" i="5"/>
  <c r="A306" i="5"/>
  <c r="E306" i="5"/>
  <c r="L306" i="5"/>
  <c r="B302" i="6"/>
  <c r="K302" i="5"/>
  <c r="O302" i="5" s="1"/>
  <c r="A302" i="5"/>
  <c r="E302" i="5"/>
  <c r="L302" i="5"/>
  <c r="B298" i="6"/>
  <c r="K298" i="5"/>
  <c r="A298" i="5"/>
  <c r="E298" i="5"/>
  <c r="L298" i="5"/>
  <c r="B294" i="6"/>
  <c r="K294" i="5"/>
  <c r="O294" i="5" s="1"/>
  <c r="A294" i="5"/>
  <c r="E294" i="5"/>
  <c r="L294" i="5"/>
  <c r="B290" i="6"/>
  <c r="K290" i="5"/>
  <c r="A290" i="5"/>
  <c r="E290" i="5"/>
  <c r="L290" i="5"/>
  <c r="B286" i="6"/>
  <c r="K286" i="5"/>
  <c r="O286" i="5" s="1"/>
  <c r="A286" i="5"/>
  <c r="E286" i="5"/>
  <c r="L286" i="5"/>
  <c r="B282" i="6"/>
  <c r="K282" i="5"/>
  <c r="A282" i="5"/>
  <c r="E282" i="5"/>
  <c r="L282" i="5"/>
  <c r="B278" i="6"/>
  <c r="K278" i="5"/>
  <c r="O278" i="5" s="1"/>
  <c r="A278" i="5"/>
  <c r="E278" i="5"/>
  <c r="L278" i="5"/>
  <c r="B274" i="6"/>
  <c r="K274" i="5"/>
  <c r="A274" i="5"/>
  <c r="E274" i="5"/>
  <c r="L274" i="5"/>
  <c r="B270" i="6"/>
  <c r="K270" i="5"/>
  <c r="O270" i="5" s="1"/>
  <c r="A270" i="5"/>
  <c r="E270" i="5"/>
  <c r="L270" i="5"/>
  <c r="B266" i="6"/>
  <c r="K266" i="5"/>
  <c r="A266" i="5"/>
  <c r="E266" i="5"/>
  <c r="L266" i="5"/>
  <c r="B262" i="6"/>
  <c r="K262" i="5"/>
  <c r="O262" i="5" s="1"/>
  <c r="A262" i="5"/>
  <c r="E262" i="5"/>
  <c r="L262" i="5"/>
  <c r="B258" i="6"/>
  <c r="K258" i="5"/>
  <c r="A258" i="5"/>
  <c r="E258" i="5"/>
  <c r="L258" i="5"/>
  <c r="B254" i="6"/>
  <c r="K254" i="5"/>
  <c r="O254" i="5" s="1"/>
  <c r="A254" i="5"/>
  <c r="E254" i="5"/>
  <c r="L254" i="5"/>
  <c r="B250" i="6"/>
  <c r="K250" i="5"/>
  <c r="A250" i="5"/>
  <c r="E250" i="5"/>
  <c r="L250" i="5"/>
  <c r="B246" i="6"/>
  <c r="K246" i="5"/>
  <c r="A246" i="5"/>
  <c r="E246" i="5"/>
  <c r="L246" i="5"/>
  <c r="B242" i="6"/>
  <c r="K242" i="5"/>
  <c r="A242" i="5"/>
  <c r="E242" i="5"/>
  <c r="L242" i="5"/>
  <c r="B238" i="6"/>
  <c r="K238" i="5"/>
  <c r="O238" i="5" s="1"/>
  <c r="A238" i="5"/>
  <c r="E238" i="5"/>
  <c r="L238" i="5"/>
  <c r="B234" i="6"/>
  <c r="K234" i="5"/>
  <c r="A234" i="5"/>
  <c r="E234" i="5"/>
  <c r="L234" i="5"/>
  <c r="B230" i="6"/>
  <c r="K230" i="5"/>
  <c r="A230" i="5"/>
  <c r="E230" i="5"/>
  <c r="L230" i="5"/>
  <c r="B226" i="6"/>
  <c r="K226" i="5"/>
  <c r="A226" i="5"/>
  <c r="E226" i="5"/>
  <c r="L226" i="5"/>
  <c r="B222" i="6"/>
  <c r="K222" i="5"/>
  <c r="A222" i="5"/>
  <c r="E222" i="5"/>
  <c r="L222" i="5"/>
  <c r="B218" i="6"/>
  <c r="K218" i="5"/>
  <c r="O218" i="5" s="1"/>
  <c r="A218" i="5"/>
  <c r="E218" i="5"/>
  <c r="L218" i="5"/>
  <c r="B214" i="6"/>
  <c r="K214" i="5"/>
  <c r="A214" i="5"/>
  <c r="E214" i="5"/>
  <c r="L214" i="5"/>
  <c r="B210" i="6"/>
  <c r="K210" i="5"/>
  <c r="A210" i="5"/>
  <c r="E210" i="5"/>
  <c r="L210" i="5"/>
  <c r="B206" i="6"/>
  <c r="K206" i="5"/>
  <c r="A206" i="5"/>
  <c r="E206" i="5"/>
  <c r="L206" i="5"/>
  <c r="B202" i="6"/>
  <c r="K202" i="5"/>
  <c r="O202" i="5" s="1"/>
  <c r="A202" i="5"/>
  <c r="E202" i="5"/>
  <c r="L202" i="5"/>
  <c r="B198" i="6"/>
  <c r="K198" i="5"/>
  <c r="A198" i="5"/>
  <c r="E198" i="5"/>
  <c r="L198" i="5"/>
  <c r="B194" i="6"/>
  <c r="K194" i="5"/>
  <c r="A194" i="5"/>
  <c r="E194" i="5"/>
  <c r="L194" i="5"/>
  <c r="B190" i="6"/>
  <c r="K190" i="5"/>
  <c r="A190" i="5"/>
  <c r="E190" i="5"/>
  <c r="L190" i="5"/>
  <c r="B186" i="6"/>
  <c r="K186" i="5"/>
  <c r="O186" i="5" s="1"/>
  <c r="A186" i="5"/>
  <c r="E186" i="5"/>
  <c r="L186" i="5"/>
  <c r="B182" i="6"/>
  <c r="K182" i="5"/>
  <c r="A182" i="5"/>
  <c r="E182" i="5"/>
  <c r="L182" i="5"/>
  <c r="B178" i="6"/>
  <c r="K178" i="5"/>
  <c r="A178" i="5"/>
  <c r="E178" i="5"/>
  <c r="L178" i="5"/>
  <c r="B174" i="6"/>
  <c r="K174" i="5"/>
  <c r="A174" i="5"/>
  <c r="E174" i="5"/>
  <c r="L174" i="5"/>
  <c r="B170" i="6"/>
  <c r="K170" i="5"/>
  <c r="A170" i="5"/>
  <c r="E170" i="5"/>
  <c r="L170" i="5"/>
  <c r="B166" i="6"/>
  <c r="K166" i="5"/>
  <c r="O166" i="5" s="1"/>
  <c r="A166" i="5"/>
  <c r="E166" i="5"/>
  <c r="L166" i="5"/>
  <c r="B162" i="6"/>
  <c r="K162" i="5"/>
  <c r="A162" i="5"/>
  <c r="E162" i="5"/>
  <c r="L162" i="5"/>
  <c r="B158" i="6"/>
  <c r="K158" i="5"/>
  <c r="A158" i="5"/>
  <c r="E158" i="5"/>
  <c r="L158" i="5"/>
  <c r="B154" i="6"/>
  <c r="K154" i="5"/>
  <c r="A154" i="5"/>
  <c r="E154" i="5"/>
  <c r="L154" i="5"/>
  <c r="B150" i="6"/>
  <c r="K150" i="5"/>
  <c r="O150" i="5" s="1"/>
  <c r="A150" i="5"/>
  <c r="E150" i="5"/>
  <c r="L150" i="5"/>
  <c r="B146" i="6"/>
  <c r="K146" i="5"/>
  <c r="A146" i="5"/>
  <c r="E146" i="5"/>
  <c r="L146" i="5"/>
  <c r="B142" i="6"/>
  <c r="K142" i="5"/>
  <c r="A142" i="5"/>
  <c r="E142" i="5"/>
  <c r="L142" i="5"/>
  <c r="B138" i="6"/>
  <c r="K138" i="5"/>
  <c r="A138" i="5"/>
  <c r="E138" i="5"/>
  <c r="L138" i="5"/>
  <c r="B134" i="6"/>
  <c r="K134" i="5"/>
  <c r="A134" i="5"/>
  <c r="E134" i="5"/>
  <c r="L134" i="5"/>
  <c r="B130" i="6"/>
  <c r="K130" i="5"/>
  <c r="A130" i="5"/>
  <c r="E130" i="5"/>
  <c r="L130" i="5"/>
  <c r="B126" i="6"/>
  <c r="K126" i="5"/>
  <c r="A126" i="5"/>
  <c r="E126" i="5"/>
  <c r="L126" i="5"/>
  <c r="B122" i="6"/>
  <c r="K122" i="5"/>
  <c r="A122" i="5"/>
  <c r="E122" i="5"/>
  <c r="L122" i="5"/>
  <c r="B118" i="6"/>
  <c r="K118" i="5"/>
  <c r="A118" i="5"/>
  <c r="E118" i="5"/>
  <c r="L118" i="5"/>
  <c r="B114" i="6"/>
  <c r="K114" i="5"/>
  <c r="A114" i="5"/>
  <c r="E114" i="5"/>
  <c r="L114" i="5"/>
  <c r="B110" i="6"/>
  <c r="K110" i="5"/>
  <c r="A110" i="5"/>
  <c r="E110" i="5"/>
  <c r="L110" i="5"/>
  <c r="B106" i="6"/>
  <c r="K106" i="5"/>
  <c r="A106" i="5"/>
  <c r="E106" i="5"/>
  <c r="L106" i="5"/>
  <c r="B102" i="6"/>
  <c r="K102" i="5"/>
  <c r="O102" i="5" s="1"/>
  <c r="A102" i="5"/>
  <c r="E102" i="5"/>
  <c r="L102" i="5"/>
  <c r="B98" i="6"/>
  <c r="K98" i="5"/>
  <c r="A98" i="5"/>
  <c r="E98" i="5"/>
  <c r="L98" i="5"/>
  <c r="B94" i="6"/>
  <c r="K94" i="5"/>
  <c r="A94" i="5"/>
  <c r="E94" i="5"/>
  <c r="L94" i="5"/>
  <c r="B90" i="6"/>
  <c r="K90" i="5"/>
  <c r="A90" i="5"/>
  <c r="E90" i="5"/>
  <c r="L90" i="5"/>
  <c r="B86" i="6"/>
  <c r="K86" i="5"/>
  <c r="A86" i="5"/>
  <c r="E86" i="5"/>
  <c r="L86" i="5"/>
  <c r="B82" i="6"/>
  <c r="K82" i="5"/>
  <c r="A82" i="5"/>
  <c r="E82" i="5"/>
  <c r="L82" i="5"/>
  <c r="B78" i="6"/>
  <c r="K78" i="5"/>
  <c r="A78" i="5"/>
  <c r="E78" i="5"/>
  <c r="L78" i="5"/>
  <c r="B74" i="6"/>
  <c r="K74" i="5"/>
  <c r="A74" i="5"/>
  <c r="E74" i="5"/>
  <c r="L74" i="5"/>
  <c r="B70" i="6"/>
  <c r="K70" i="5"/>
  <c r="O70" i="5" s="1"/>
  <c r="A70" i="5"/>
  <c r="E70" i="5"/>
  <c r="L70" i="5"/>
  <c r="B66" i="6"/>
  <c r="K66" i="5"/>
  <c r="A66" i="5"/>
  <c r="E66" i="5"/>
  <c r="L66" i="5"/>
  <c r="B62" i="6"/>
  <c r="K62" i="5"/>
  <c r="A62" i="5"/>
  <c r="E62" i="5"/>
  <c r="L62" i="5"/>
  <c r="B58" i="6"/>
  <c r="K58" i="5"/>
  <c r="A58" i="5"/>
  <c r="E58" i="5"/>
  <c r="L58" i="5"/>
  <c r="B54" i="6"/>
  <c r="K54" i="5"/>
  <c r="A54" i="5"/>
  <c r="E54" i="5"/>
  <c r="L54" i="5"/>
  <c r="B50" i="6"/>
  <c r="K50" i="5"/>
  <c r="A50" i="5"/>
  <c r="E50" i="5"/>
  <c r="L50" i="5"/>
  <c r="B46" i="6"/>
  <c r="K46" i="5"/>
  <c r="A46" i="5"/>
  <c r="E46" i="5"/>
  <c r="L46" i="5"/>
  <c r="B42" i="6"/>
  <c r="K42" i="5"/>
  <c r="A42" i="5"/>
  <c r="E42" i="5"/>
  <c r="L42" i="5"/>
  <c r="B38" i="6"/>
  <c r="K38" i="5"/>
  <c r="O38" i="5" s="1"/>
  <c r="A38" i="5"/>
  <c r="E38" i="5"/>
  <c r="L38" i="5"/>
  <c r="B34" i="6"/>
  <c r="K34" i="5"/>
  <c r="A34" i="5"/>
  <c r="E34" i="5"/>
  <c r="L34" i="5"/>
  <c r="B30" i="6"/>
  <c r="K30" i="5"/>
  <c r="A30" i="5"/>
  <c r="E30" i="5"/>
  <c r="L30" i="5"/>
  <c r="B26" i="6"/>
  <c r="K26" i="5"/>
  <c r="A26" i="5"/>
  <c r="E26" i="5"/>
  <c r="L26" i="5"/>
  <c r="B22" i="6"/>
  <c r="K22" i="5"/>
  <c r="O22" i="5" s="1"/>
  <c r="A22" i="5"/>
  <c r="E22" i="5"/>
  <c r="L22" i="5"/>
  <c r="B18" i="6"/>
  <c r="K18" i="5"/>
  <c r="E18" i="5"/>
  <c r="A18" i="5"/>
  <c r="L18" i="5"/>
  <c r="B14" i="6"/>
  <c r="K14" i="5"/>
  <c r="A14" i="5"/>
  <c r="E14" i="5"/>
  <c r="L14" i="5"/>
  <c r="B10" i="6"/>
  <c r="K10" i="5"/>
  <c r="O10" i="5" s="1"/>
  <c r="A10" i="5"/>
  <c r="L10" i="5"/>
  <c r="E10" i="5"/>
  <c r="B6" i="6"/>
  <c r="K6" i="5"/>
  <c r="O6" i="5" s="1"/>
  <c r="A6" i="5"/>
  <c r="L6" i="5"/>
  <c r="E6" i="5"/>
  <c r="Y19" i="5"/>
  <c r="Y17" i="5"/>
  <c r="Y13" i="5"/>
  <c r="Y10" i="5"/>
  <c r="Y6" i="5"/>
  <c r="Y18" i="5"/>
  <c r="Y16" i="5"/>
  <c r="Y12" i="5"/>
  <c r="Y9" i="5"/>
  <c r="Y5" i="5"/>
  <c r="Y14" i="5"/>
  <c r="Y7" i="5"/>
  <c r="Y21" i="5"/>
  <c r="Y4" i="5"/>
  <c r="Y20" i="5"/>
  <c r="Y2" i="5"/>
  <c r="Y3" i="5"/>
  <c r="Y15" i="5"/>
  <c r="Y8" i="5"/>
  <c r="Y11" i="5"/>
  <c r="K697" i="5"/>
  <c r="H697" i="5" s="1"/>
  <c r="I697" i="5" s="1"/>
  <c r="J697" i="5" s="1"/>
  <c r="E697" i="5"/>
  <c r="A697" i="5"/>
  <c r="L697" i="5"/>
  <c r="K693" i="5"/>
  <c r="H693" i="5" s="1"/>
  <c r="I693" i="5" s="1"/>
  <c r="J693" i="5" s="1"/>
  <c r="E693" i="5"/>
  <c r="A693" i="5"/>
  <c r="L693" i="5"/>
  <c r="K689" i="5"/>
  <c r="H689" i="5" s="1"/>
  <c r="I689" i="5" s="1"/>
  <c r="J689" i="5" s="1"/>
  <c r="E689" i="5"/>
  <c r="A689" i="5"/>
  <c r="L689" i="5"/>
  <c r="K685" i="5"/>
  <c r="H685" i="5" s="1"/>
  <c r="I685" i="5" s="1"/>
  <c r="J685" i="5" s="1"/>
  <c r="E685" i="5"/>
  <c r="A685" i="5"/>
  <c r="L685" i="5"/>
  <c r="K681" i="5"/>
  <c r="H681" i="5" s="1"/>
  <c r="I681" i="5" s="1"/>
  <c r="J681" i="5" s="1"/>
  <c r="E681" i="5"/>
  <c r="A681" i="5"/>
  <c r="L681" i="5"/>
  <c r="K677" i="5"/>
  <c r="H677" i="5" s="1"/>
  <c r="I677" i="5" s="1"/>
  <c r="J677" i="5" s="1"/>
  <c r="E677" i="5"/>
  <c r="A677" i="5"/>
  <c r="L677" i="5"/>
  <c r="K673" i="5"/>
  <c r="E673" i="5"/>
  <c r="A673" i="5"/>
  <c r="L673" i="5"/>
  <c r="K669" i="5"/>
  <c r="E669" i="5"/>
  <c r="A669" i="5"/>
  <c r="L669" i="5"/>
  <c r="H669" i="5"/>
  <c r="K665" i="5"/>
  <c r="H665" i="5" s="1"/>
  <c r="I665" i="5" s="1"/>
  <c r="J665" i="5" s="1"/>
  <c r="E665" i="5"/>
  <c r="A665" i="5"/>
  <c r="L665" i="5"/>
  <c r="K661" i="5"/>
  <c r="H661" i="5" s="1"/>
  <c r="I661" i="5" s="1"/>
  <c r="J661" i="5" s="1"/>
  <c r="E661" i="5"/>
  <c r="A661" i="5"/>
  <c r="L661" i="5"/>
  <c r="K657" i="5"/>
  <c r="H657" i="5" s="1"/>
  <c r="I657" i="5" s="1"/>
  <c r="J657" i="5" s="1"/>
  <c r="E657" i="5"/>
  <c r="A657" i="5"/>
  <c r="L657" i="5"/>
  <c r="K653" i="5"/>
  <c r="H653" i="5" s="1"/>
  <c r="I653" i="5" s="1"/>
  <c r="J653" i="5" s="1"/>
  <c r="E653" i="5"/>
  <c r="A653" i="5"/>
  <c r="L653" i="5"/>
  <c r="K649" i="5"/>
  <c r="H649" i="5" s="1"/>
  <c r="I649" i="5" s="1"/>
  <c r="J649" i="5" s="1"/>
  <c r="E649" i="5"/>
  <c r="A649" i="5"/>
  <c r="L649" i="5"/>
  <c r="K645" i="5"/>
  <c r="H645" i="5" s="1"/>
  <c r="I645" i="5" s="1"/>
  <c r="J645" i="5" s="1"/>
  <c r="E645" i="5"/>
  <c r="A645" i="5"/>
  <c r="L645" i="5"/>
  <c r="K641" i="5"/>
  <c r="H641" i="5" s="1"/>
  <c r="E641" i="5"/>
  <c r="A641" i="5"/>
  <c r="L641" i="5"/>
  <c r="K637" i="5"/>
  <c r="E637" i="5"/>
  <c r="A637" i="5"/>
  <c r="L637" i="5"/>
  <c r="H637" i="5"/>
  <c r="K633" i="5"/>
  <c r="H633" i="5" s="1"/>
  <c r="I633" i="5" s="1"/>
  <c r="J633" i="5" s="1"/>
  <c r="E633" i="5"/>
  <c r="A633" i="5"/>
  <c r="L633" i="5"/>
  <c r="K629" i="5"/>
  <c r="H629" i="5" s="1"/>
  <c r="I629" i="5" s="1"/>
  <c r="J629" i="5" s="1"/>
  <c r="E629" i="5"/>
  <c r="A629" i="5"/>
  <c r="L629" i="5"/>
  <c r="K625" i="5"/>
  <c r="H625" i="5" s="1"/>
  <c r="I625" i="5" s="1"/>
  <c r="J625" i="5" s="1"/>
  <c r="E625" i="5"/>
  <c r="A625" i="5"/>
  <c r="L625" i="5"/>
  <c r="K621" i="5"/>
  <c r="E621" i="5"/>
  <c r="A621" i="5"/>
  <c r="L621" i="5"/>
  <c r="H621" i="5"/>
  <c r="K617" i="5"/>
  <c r="H617" i="5" s="1"/>
  <c r="I617" i="5" s="1"/>
  <c r="J617" i="5" s="1"/>
  <c r="E617" i="5"/>
  <c r="A617" i="5"/>
  <c r="L617" i="5"/>
  <c r="K613" i="5"/>
  <c r="H613" i="5" s="1"/>
  <c r="I613" i="5" s="1"/>
  <c r="J613" i="5" s="1"/>
  <c r="E613" i="5"/>
  <c r="A613" i="5"/>
  <c r="L613" i="5"/>
  <c r="K609" i="5"/>
  <c r="E609" i="5"/>
  <c r="A609" i="5"/>
  <c r="L609" i="5"/>
  <c r="K605" i="5"/>
  <c r="E605" i="5"/>
  <c r="A605" i="5"/>
  <c r="L605" i="5"/>
  <c r="H605" i="5"/>
  <c r="K601" i="5"/>
  <c r="H601" i="5" s="1"/>
  <c r="E601" i="5"/>
  <c r="A601" i="5"/>
  <c r="L601" i="5"/>
  <c r="K597" i="5"/>
  <c r="H597" i="5" s="1"/>
  <c r="I597" i="5" s="1"/>
  <c r="J597" i="5" s="1"/>
  <c r="E597" i="5"/>
  <c r="A597" i="5"/>
  <c r="L597" i="5"/>
  <c r="K593" i="5"/>
  <c r="H593" i="5" s="1"/>
  <c r="E593" i="5"/>
  <c r="A593" i="5"/>
  <c r="L593" i="5"/>
  <c r="K589" i="5"/>
  <c r="E589" i="5"/>
  <c r="A589" i="5"/>
  <c r="L589" i="5"/>
  <c r="H589" i="5"/>
  <c r="K585" i="5"/>
  <c r="H585" i="5" s="1"/>
  <c r="I585" i="5" s="1"/>
  <c r="J585" i="5" s="1"/>
  <c r="E585" i="5"/>
  <c r="A585" i="5"/>
  <c r="L585" i="5"/>
  <c r="K581" i="5"/>
  <c r="H581" i="5" s="1"/>
  <c r="I581" i="5" s="1"/>
  <c r="J581" i="5" s="1"/>
  <c r="E581" i="5"/>
  <c r="A581" i="5"/>
  <c r="L581" i="5"/>
  <c r="K577" i="5"/>
  <c r="H577" i="5" s="1"/>
  <c r="I577" i="5" s="1"/>
  <c r="J577" i="5" s="1"/>
  <c r="E577" i="5"/>
  <c r="A577" i="5"/>
  <c r="L577" i="5"/>
  <c r="K573" i="5"/>
  <c r="E573" i="5"/>
  <c r="A573" i="5"/>
  <c r="L573" i="5"/>
  <c r="K569" i="5"/>
  <c r="H569" i="5" s="1"/>
  <c r="E569" i="5"/>
  <c r="A569" i="5"/>
  <c r="L569" i="5"/>
  <c r="K565" i="5"/>
  <c r="H565" i="5" s="1"/>
  <c r="I565" i="5" s="1"/>
  <c r="J565" i="5" s="1"/>
  <c r="E565" i="5"/>
  <c r="A565" i="5"/>
  <c r="L565" i="5"/>
  <c r="K561" i="5"/>
  <c r="H561" i="5" s="1"/>
  <c r="I561" i="5" s="1"/>
  <c r="J561" i="5" s="1"/>
  <c r="E561" i="5"/>
  <c r="A561" i="5"/>
  <c r="L561" i="5"/>
  <c r="K557" i="5"/>
  <c r="E557" i="5"/>
  <c r="A557" i="5"/>
  <c r="L557" i="5"/>
  <c r="K553" i="5"/>
  <c r="H553" i="5" s="1"/>
  <c r="I553" i="5" s="1"/>
  <c r="J553" i="5" s="1"/>
  <c r="A553" i="5"/>
  <c r="E553" i="5"/>
  <c r="L553" i="5"/>
  <c r="K549" i="5"/>
  <c r="H549" i="5" s="1"/>
  <c r="A549" i="5"/>
  <c r="E549" i="5"/>
  <c r="L549" i="5"/>
  <c r="K545" i="5"/>
  <c r="A545" i="5"/>
  <c r="E545" i="5"/>
  <c r="L545" i="5"/>
  <c r="K541" i="5"/>
  <c r="H541" i="5" s="1"/>
  <c r="I541" i="5" s="1"/>
  <c r="J541" i="5" s="1"/>
  <c r="A541" i="5"/>
  <c r="E541" i="5"/>
  <c r="L541" i="5"/>
  <c r="K537" i="5"/>
  <c r="H537" i="5" s="1"/>
  <c r="I537" i="5" s="1"/>
  <c r="J537" i="5" s="1"/>
  <c r="A537" i="5"/>
  <c r="E537" i="5"/>
  <c r="L537" i="5"/>
  <c r="K533" i="5"/>
  <c r="A533" i="5"/>
  <c r="E533" i="5"/>
  <c r="L533" i="5"/>
  <c r="K529" i="5"/>
  <c r="H529" i="5" s="1"/>
  <c r="I529" i="5" s="1"/>
  <c r="J529" i="5" s="1"/>
  <c r="A529" i="5"/>
  <c r="E529" i="5"/>
  <c r="L529" i="5"/>
  <c r="K525" i="5"/>
  <c r="H525" i="5" s="1"/>
  <c r="I525" i="5" s="1"/>
  <c r="J525" i="5" s="1"/>
  <c r="A525" i="5"/>
  <c r="E525" i="5"/>
  <c r="L525" i="5"/>
  <c r="K521" i="5"/>
  <c r="H521" i="5" s="1"/>
  <c r="I521" i="5" s="1"/>
  <c r="J521" i="5" s="1"/>
  <c r="A521" i="5"/>
  <c r="E521" i="5"/>
  <c r="L521" i="5"/>
  <c r="K517" i="5"/>
  <c r="H517" i="5" s="1"/>
  <c r="A517" i="5"/>
  <c r="E517" i="5"/>
  <c r="L517" i="5"/>
  <c r="K513" i="5"/>
  <c r="H513" i="5" s="1"/>
  <c r="I513" i="5" s="1"/>
  <c r="J513" i="5" s="1"/>
  <c r="A513" i="5"/>
  <c r="E513" i="5"/>
  <c r="L513" i="5"/>
  <c r="K509" i="5"/>
  <c r="H509" i="5" s="1"/>
  <c r="I509" i="5" s="1"/>
  <c r="J509" i="5" s="1"/>
  <c r="A509" i="5"/>
  <c r="E509" i="5"/>
  <c r="L509" i="5"/>
  <c r="K505" i="5"/>
  <c r="H505" i="5" s="1"/>
  <c r="I505" i="5" s="1"/>
  <c r="J505" i="5" s="1"/>
  <c r="A505" i="5"/>
  <c r="E505" i="5"/>
  <c r="L505" i="5"/>
  <c r="K501" i="5"/>
  <c r="A501" i="5"/>
  <c r="E501" i="5"/>
  <c r="L501" i="5"/>
  <c r="B497" i="6"/>
  <c r="K497" i="5"/>
  <c r="H497" i="5" s="1"/>
  <c r="I497" i="5" s="1"/>
  <c r="J497" i="5" s="1"/>
  <c r="A497" i="5"/>
  <c r="E497" i="5"/>
  <c r="L497" i="5"/>
  <c r="B493" i="6"/>
  <c r="K493" i="5"/>
  <c r="H493" i="5" s="1"/>
  <c r="A493" i="5"/>
  <c r="E493" i="5"/>
  <c r="L493" i="5"/>
  <c r="B489" i="6"/>
  <c r="K489" i="5"/>
  <c r="A489" i="5"/>
  <c r="E489" i="5"/>
  <c r="L489" i="5"/>
  <c r="B485" i="6"/>
  <c r="K485" i="5"/>
  <c r="H485" i="5" s="1"/>
  <c r="A485" i="5"/>
  <c r="E485" i="5"/>
  <c r="L485" i="5"/>
  <c r="B481" i="6"/>
  <c r="K481" i="5"/>
  <c r="H481" i="5" s="1"/>
  <c r="I481" i="5" s="1"/>
  <c r="J481" i="5" s="1"/>
  <c r="A481" i="5"/>
  <c r="E481" i="5"/>
  <c r="L481" i="5"/>
  <c r="B477" i="6"/>
  <c r="K477" i="5"/>
  <c r="H477" i="5" s="1"/>
  <c r="A477" i="5"/>
  <c r="E477" i="5"/>
  <c r="L477" i="5"/>
  <c r="B473" i="6"/>
  <c r="K473" i="5"/>
  <c r="H473" i="5" s="1"/>
  <c r="I473" i="5" s="1"/>
  <c r="J473" i="5" s="1"/>
  <c r="A473" i="5"/>
  <c r="E473" i="5"/>
  <c r="L473" i="5"/>
  <c r="B469" i="6"/>
  <c r="K469" i="5"/>
  <c r="H469" i="5" s="1"/>
  <c r="A469" i="5"/>
  <c r="E469" i="5"/>
  <c r="L469" i="5"/>
  <c r="B465" i="6"/>
  <c r="K465" i="5"/>
  <c r="H465" i="5" s="1"/>
  <c r="I465" i="5" s="1"/>
  <c r="J465" i="5" s="1"/>
  <c r="A465" i="5"/>
  <c r="E465" i="5"/>
  <c r="L465" i="5"/>
  <c r="B461" i="6"/>
  <c r="K461" i="5"/>
  <c r="H461" i="5" s="1"/>
  <c r="A461" i="5"/>
  <c r="E461" i="5"/>
  <c r="L461" i="5"/>
  <c r="B457" i="6"/>
  <c r="K457" i="5"/>
  <c r="H457" i="5" s="1"/>
  <c r="I457" i="5" s="1"/>
  <c r="J457" i="5" s="1"/>
  <c r="A457" i="5"/>
  <c r="E457" i="5"/>
  <c r="L457" i="5"/>
  <c r="B453" i="6"/>
  <c r="K453" i="5"/>
  <c r="H453" i="5" s="1"/>
  <c r="A453" i="5"/>
  <c r="E453" i="5"/>
  <c r="L453" i="5"/>
  <c r="B449" i="6"/>
  <c r="K449" i="5"/>
  <c r="H449" i="5" s="1"/>
  <c r="I449" i="5" s="1"/>
  <c r="J449" i="5" s="1"/>
  <c r="A449" i="5"/>
  <c r="E449" i="5"/>
  <c r="L449" i="5"/>
  <c r="B445" i="6"/>
  <c r="K445" i="5"/>
  <c r="H445" i="5" s="1"/>
  <c r="I445" i="5" s="1"/>
  <c r="J445" i="5" s="1"/>
  <c r="A445" i="5"/>
  <c r="E445" i="5"/>
  <c r="L445" i="5"/>
  <c r="B441" i="6"/>
  <c r="K441" i="5"/>
  <c r="O441" i="5" s="1"/>
  <c r="A441" i="5"/>
  <c r="E441" i="5"/>
  <c r="L441" i="5"/>
  <c r="B437" i="6"/>
  <c r="K437" i="5"/>
  <c r="H437" i="5" s="1"/>
  <c r="A437" i="5"/>
  <c r="E437" i="5"/>
  <c r="L437" i="5"/>
  <c r="B433" i="6"/>
  <c r="K433" i="5"/>
  <c r="H433" i="5" s="1"/>
  <c r="A433" i="5"/>
  <c r="E433" i="5"/>
  <c r="L433" i="5"/>
  <c r="B429" i="6"/>
  <c r="K429" i="5"/>
  <c r="H429" i="5" s="1"/>
  <c r="A429" i="5"/>
  <c r="E429" i="5"/>
  <c r="L429" i="5"/>
  <c r="B425" i="6"/>
  <c r="K425" i="5"/>
  <c r="O425" i="5" s="1"/>
  <c r="A425" i="5"/>
  <c r="E425" i="5"/>
  <c r="L425" i="5"/>
  <c r="B421" i="6"/>
  <c r="K421" i="5"/>
  <c r="O421" i="5" s="1"/>
  <c r="A421" i="5"/>
  <c r="E421" i="5"/>
  <c r="L421" i="5"/>
  <c r="B417" i="6"/>
  <c r="K417" i="5"/>
  <c r="H417" i="5" s="1"/>
  <c r="A417" i="5"/>
  <c r="E417" i="5"/>
  <c r="L417" i="5"/>
  <c r="B413" i="6"/>
  <c r="K413" i="5"/>
  <c r="H413" i="5" s="1"/>
  <c r="A413" i="5"/>
  <c r="E413" i="5"/>
  <c r="L413" i="5"/>
  <c r="B409" i="6"/>
  <c r="K409" i="5"/>
  <c r="O409" i="5" s="1"/>
  <c r="A409" i="5"/>
  <c r="E409" i="5"/>
  <c r="L409" i="5"/>
  <c r="B405" i="6"/>
  <c r="K405" i="5"/>
  <c r="H405" i="5" s="1"/>
  <c r="A405" i="5"/>
  <c r="E405" i="5"/>
  <c r="L405" i="5"/>
  <c r="B401" i="6"/>
  <c r="K401" i="5"/>
  <c r="A401" i="5"/>
  <c r="E401" i="5"/>
  <c r="L401" i="5"/>
  <c r="B397" i="6"/>
  <c r="K397" i="5"/>
  <c r="A397" i="5"/>
  <c r="E397" i="5"/>
  <c r="L397" i="5"/>
  <c r="B393" i="6"/>
  <c r="K393" i="5"/>
  <c r="A393" i="5"/>
  <c r="E393" i="5"/>
  <c r="L393" i="5"/>
  <c r="B389" i="6"/>
  <c r="K389" i="5"/>
  <c r="A389" i="5"/>
  <c r="E389" i="5"/>
  <c r="L389" i="5"/>
  <c r="B385" i="6"/>
  <c r="K385" i="5"/>
  <c r="A385" i="5"/>
  <c r="E385" i="5"/>
  <c r="L385" i="5"/>
  <c r="B381" i="6"/>
  <c r="K381" i="5"/>
  <c r="A381" i="5"/>
  <c r="E381" i="5"/>
  <c r="L381" i="5"/>
  <c r="B377" i="6"/>
  <c r="K377" i="5"/>
  <c r="O377" i="5" s="1"/>
  <c r="A377" i="5"/>
  <c r="E377" i="5"/>
  <c r="L377" i="5"/>
  <c r="B373" i="6"/>
  <c r="K373" i="5"/>
  <c r="A373" i="5"/>
  <c r="E373" i="5"/>
  <c r="L373" i="5"/>
  <c r="B369" i="6"/>
  <c r="K369" i="5"/>
  <c r="A369" i="5"/>
  <c r="E369" i="5"/>
  <c r="L369" i="5"/>
  <c r="B365" i="6"/>
  <c r="K365" i="5"/>
  <c r="A365" i="5"/>
  <c r="E365" i="5"/>
  <c r="L365" i="5"/>
  <c r="B361" i="6"/>
  <c r="K361" i="5"/>
  <c r="O361" i="5" s="1"/>
  <c r="A361" i="5"/>
  <c r="E361" i="5"/>
  <c r="L361" i="5"/>
  <c r="B357" i="6"/>
  <c r="K357" i="5"/>
  <c r="A357" i="5"/>
  <c r="E357" i="5"/>
  <c r="L357" i="5"/>
  <c r="B353" i="6"/>
  <c r="K353" i="5"/>
  <c r="A353" i="5"/>
  <c r="E353" i="5"/>
  <c r="L353" i="5"/>
  <c r="B349" i="6"/>
  <c r="K349" i="5"/>
  <c r="A349" i="5"/>
  <c r="E349" i="5"/>
  <c r="L349" i="5"/>
  <c r="B345" i="6"/>
  <c r="K345" i="5"/>
  <c r="A345" i="5"/>
  <c r="E345" i="5"/>
  <c r="L345" i="5"/>
  <c r="B341" i="6"/>
  <c r="K341" i="5"/>
  <c r="A341" i="5"/>
  <c r="E341" i="5"/>
  <c r="L341" i="5"/>
  <c r="B337" i="6"/>
  <c r="K337" i="5"/>
  <c r="O337" i="5" s="1"/>
  <c r="A337" i="5"/>
  <c r="E337" i="5"/>
  <c r="L337" i="5"/>
  <c r="B333" i="6"/>
  <c r="K333" i="5"/>
  <c r="A333" i="5"/>
  <c r="E333" i="5"/>
  <c r="L333" i="5"/>
  <c r="B329" i="6"/>
  <c r="K329" i="5"/>
  <c r="A329" i="5"/>
  <c r="E329" i="5"/>
  <c r="L329" i="5"/>
  <c r="B325" i="6"/>
  <c r="K325" i="5"/>
  <c r="A325" i="5"/>
  <c r="E325" i="5"/>
  <c r="L325" i="5"/>
  <c r="B321" i="6"/>
  <c r="K321" i="5"/>
  <c r="O321" i="5" s="1"/>
  <c r="A321" i="5"/>
  <c r="E321" i="5"/>
  <c r="L321" i="5"/>
  <c r="B317" i="6"/>
  <c r="K317" i="5"/>
  <c r="A317" i="5"/>
  <c r="E317" i="5"/>
  <c r="L317" i="5"/>
  <c r="B313" i="6"/>
  <c r="K313" i="5"/>
  <c r="O313" i="5" s="1"/>
  <c r="A313" i="5"/>
  <c r="E313" i="5"/>
  <c r="L313" i="5"/>
  <c r="B309" i="6"/>
  <c r="K309" i="5"/>
  <c r="O309" i="5" s="1"/>
  <c r="A309" i="5"/>
  <c r="E309" i="5"/>
  <c r="L309" i="5"/>
  <c r="B305" i="6"/>
  <c r="K305" i="5"/>
  <c r="A305" i="5"/>
  <c r="E305" i="5"/>
  <c r="L305" i="5"/>
  <c r="B301" i="6"/>
  <c r="K301" i="5"/>
  <c r="A301" i="5"/>
  <c r="E301" i="5"/>
  <c r="L301" i="5"/>
  <c r="B297" i="6"/>
  <c r="K297" i="5"/>
  <c r="O297" i="5" s="1"/>
  <c r="A297" i="5"/>
  <c r="E297" i="5"/>
  <c r="L297" i="5"/>
  <c r="B293" i="6"/>
  <c r="K293" i="5"/>
  <c r="A293" i="5"/>
  <c r="E293" i="5"/>
  <c r="L293" i="5"/>
  <c r="B289" i="6"/>
  <c r="K289" i="5"/>
  <c r="A289" i="5"/>
  <c r="E289" i="5"/>
  <c r="L289" i="5"/>
  <c r="B285" i="6"/>
  <c r="K285" i="5"/>
  <c r="A285" i="5"/>
  <c r="E285" i="5"/>
  <c r="L285" i="5"/>
  <c r="B281" i="6"/>
  <c r="K281" i="5"/>
  <c r="O281" i="5" s="1"/>
  <c r="A281" i="5"/>
  <c r="E281" i="5"/>
  <c r="L281" i="5"/>
  <c r="B277" i="6"/>
  <c r="K277" i="5"/>
  <c r="A277" i="5"/>
  <c r="E277" i="5"/>
  <c r="L277" i="5"/>
  <c r="B273" i="6"/>
  <c r="K273" i="5"/>
  <c r="A273" i="5"/>
  <c r="E273" i="5"/>
  <c r="L273" i="5"/>
  <c r="B269" i="6"/>
  <c r="K269" i="5"/>
  <c r="A269" i="5"/>
  <c r="E269" i="5"/>
  <c r="L269" i="5"/>
  <c r="B265" i="6"/>
  <c r="K265" i="5"/>
  <c r="O265" i="5" s="1"/>
  <c r="A265" i="5"/>
  <c r="E265" i="5"/>
  <c r="L265" i="5"/>
  <c r="B261" i="6"/>
  <c r="K261" i="5"/>
  <c r="A261" i="5"/>
  <c r="E261" i="5"/>
  <c r="L261" i="5"/>
  <c r="B257" i="6"/>
  <c r="K257" i="5"/>
  <c r="A257" i="5"/>
  <c r="E257" i="5"/>
  <c r="L257" i="5"/>
  <c r="B253" i="6"/>
  <c r="K253" i="5"/>
  <c r="A253" i="5"/>
  <c r="E253" i="5"/>
  <c r="L253" i="5"/>
  <c r="B249" i="6"/>
  <c r="K249" i="5"/>
  <c r="O249" i="5" s="1"/>
  <c r="A249" i="5"/>
  <c r="E249" i="5"/>
  <c r="L249" i="5"/>
  <c r="B245" i="6"/>
  <c r="K245" i="5"/>
  <c r="A245" i="5"/>
  <c r="E245" i="5"/>
  <c r="L245" i="5"/>
  <c r="B241" i="6"/>
  <c r="K241" i="5"/>
  <c r="E241" i="5"/>
  <c r="A241" i="5"/>
  <c r="L241" i="5"/>
  <c r="B237" i="6"/>
  <c r="K237" i="5"/>
  <c r="A237" i="5"/>
  <c r="E237" i="5"/>
  <c r="L237" i="5"/>
  <c r="B233" i="6"/>
  <c r="K233" i="5"/>
  <c r="A233" i="5"/>
  <c r="E233" i="5"/>
  <c r="L233" i="5"/>
  <c r="B229" i="6"/>
  <c r="K229" i="5"/>
  <c r="A229" i="5"/>
  <c r="E229" i="5"/>
  <c r="L229" i="5"/>
  <c r="B225" i="6"/>
  <c r="K225" i="5"/>
  <c r="E225" i="5"/>
  <c r="A225" i="5"/>
  <c r="L225" i="5"/>
  <c r="B221" i="6"/>
  <c r="K221" i="5"/>
  <c r="A221" i="5"/>
  <c r="E221" i="5"/>
  <c r="L221" i="5"/>
  <c r="B217" i="6"/>
  <c r="K217" i="5"/>
  <c r="A217" i="5"/>
  <c r="E217" i="5"/>
  <c r="L217" i="5"/>
  <c r="B213" i="6"/>
  <c r="K213" i="5"/>
  <c r="A213" i="5"/>
  <c r="E213" i="5"/>
  <c r="L213" i="5"/>
  <c r="B209" i="6"/>
  <c r="K209" i="5"/>
  <c r="E209" i="5"/>
  <c r="A209" i="5"/>
  <c r="L209" i="5"/>
  <c r="B205" i="6"/>
  <c r="K205" i="5"/>
  <c r="O205" i="5" s="1"/>
  <c r="A205" i="5"/>
  <c r="E205" i="5"/>
  <c r="L205" i="5"/>
  <c r="B201" i="6"/>
  <c r="K201" i="5"/>
  <c r="A201" i="5"/>
  <c r="E201" i="5"/>
  <c r="L201" i="5"/>
  <c r="B197" i="6"/>
  <c r="K197" i="5"/>
  <c r="A197" i="5"/>
  <c r="E197" i="5"/>
  <c r="L197" i="5"/>
  <c r="B193" i="6"/>
  <c r="K193" i="5"/>
  <c r="E193" i="5"/>
  <c r="A193" i="5"/>
  <c r="L193" i="5"/>
  <c r="B189" i="6"/>
  <c r="K189" i="5"/>
  <c r="O189" i="5" s="1"/>
  <c r="A189" i="5"/>
  <c r="E189" i="5"/>
  <c r="L189" i="5"/>
  <c r="B185" i="6"/>
  <c r="K185" i="5"/>
  <c r="A185" i="5"/>
  <c r="E185" i="5"/>
  <c r="L185" i="5"/>
  <c r="B181" i="6"/>
  <c r="K181" i="5"/>
  <c r="E181" i="5"/>
  <c r="A181" i="5"/>
  <c r="L181" i="5"/>
  <c r="B177" i="6"/>
  <c r="K177" i="5"/>
  <c r="E177" i="5"/>
  <c r="A177" i="5"/>
  <c r="L177" i="5"/>
  <c r="B173" i="6"/>
  <c r="K173" i="5"/>
  <c r="E173" i="5"/>
  <c r="A173" i="5"/>
  <c r="L173" i="5"/>
  <c r="B169" i="6"/>
  <c r="K169" i="5"/>
  <c r="E169" i="5"/>
  <c r="A169" i="5"/>
  <c r="L169" i="5"/>
  <c r="B165" i="6"/>
  <c r="K165" i="5"/>
  <c r="E165" i="5"/>
  <c r="A165" i="5"/>
  <c r="L165" i="5"/>
  <c r="B161" i="6"/>
  <c r="K161" i="5"/>
  <c r="E161" i="5"/>
  <c r="A161" i="5"/>
  <c r="L161" i="5"/>
  <c r="B157" i="6"/>
  <c r="K157" i="5"/>
  <c r="O157" i="5" s="1"/>
  <c r="E157" i="5"/>
  <c r="A157" i="5"/>
  <c r="L157" i="5"/>
  <c r="B153" i="6"/>
  <c r="K153" i="5"/>
  <c r="E153" i="5"/>
  <c r="A153" i="5"/>
  <c r="L153" i="5"/>
  <c r="B149" i="6"/>
  <c r="K149" i="5"/>
  <c r="E149" i="5"/>
  <c r="A149" i="5"/>
  <c r="L149" i="5"/>
  <c r="B145" i="6"/>
  <c r="K145" i="5"/>
  <c r="O145" i="5" s="1"/>
  <c r="E145" i="5"/>
  <c r="A145" i="5"/>
  <c r="L145" i="5"/>
  <c r="B141" i="6"/>
  <c r="K141" i="5"/>
  <c r="E141" i="5"/>
  <c r="A141" i="5"/>
  <c r="L141" i="5"/>
  <c r="B137" i="6"/>
  <c r="K137" i="5"/>
  <c r="E137" i="5"/>
  <c r="A137" i="5"/>
  <c r="L137" i="5"/>
  <c r="B133" i="6"/>
  <c r="K133" i="5"/>
  <c r="E133" i="5"/>
  <c r="A133" i="5"/>
  <c r="L133" i="5"/>
  <c r="B129" i="6"/>
  <c r="K129" i="5"/>
  <c r="E129" i="5"/>
  <c r="A129" i="5"/>
  <c r="L129" i="5"/>
  <c r="B125" i="6"/>
  <c r="K125" i="5"/>
  <c r="E125" i="5"/>
  <c r="A125" i="5"/>
  <c r="L125" i="5"/>
  <c r="B121" i="6"/>
  <c r="K121" i="5"/>
  <c r="E121" i="5"/>
  <c r="A121" i="5"/>
  <c r="L121" i="5"/>
  <c r="B117" i="6"/>
  <c r="K117" i="5"/>
  <c r="E117" i="5"/>
  <c r="A117" i="5"/>
  <c r="L117" i="5"/>
  <c r="B113" i="6"/>
  <c r="K113" i="5"/>
  <c r="E113" i="5"/>
  <c r="A113" i="5"/>
  <c r="L113" i="5"/>
  <c r="B109" i="6"/>
  <c r="K109" i="5"/>
  <c r="O109" i="5" s="1"/>
  <c r="E109" i="5"/>
  <c r="A109" i="5"/>
  <c r="L109" i="5"/>
  <c r="B105" i="6"/>
  <c r="K105" i="5"/>
  <c r="E105" i="5"/>
  <c r="A105" i="5"/>
  <c r="L105" i="5"/>
  <c r="B101" i="6"/>
  <c r="K101" i="5"/>
  <c r="E101" i="5"/>
  <c r="A101" i="5"/>
  <c r="L101" i="5"/>
  <c r="B97" i="6"/>
  <c r="K97" i="5"/>
  <c r="E97" i="5"/>
  <c r="A97" i="5"/>
  <c r="L97" i="5"/>
  <c r="B93" i="6"/>
  <c r="K93" i="5"/>
  <c r="O93" i="5" s="1"/>
  <c r="E93" i="5"/>
  <c r="A93" i="5"/>
  <c r="L93" i="5"/>
  <c r="B89" i="6"/>
  <c r="K89" i="5"/>
  <c r="E89" i="5"/>
  <c r="A89" i="5"/>
  <c r="L89" i="5"/>
  <c r="B85" i="6"/>
  <c r="K85" i="5"/>
  <c r="E85" i="5"/>
  <c r="A85" i="5"/>
  <c r="L85" i="5"/>
  <c r="B81" i="6"/>
  <c r="K81" i="5"/>
  <c r="E81" i="5"/>
  <c r="A81" i="5"/>
  <c r="L81" i="5"/>
  <c r="B77" i="6"/>
  <c r="K77" i="5"/>
  <c r="O77" i="5" s="1"/>
  <c r="E77" i="5"/>
  <c r="A77" i="5"/>
  <c r="L77" i="5"/>
  <c r="B73" i="6"/>
  <c r="K73" i="5"/>
  <c r="E73" i="5"/>
  <c r="A73" i="5"/>
  <c r="L73" i="5"/>
  <c r="B69" i="6"/>
  <c r="K69" i="5"/>
  <c r="E69" i="5"/>
  <c r="A69" i="5"/>
  <c r="L69" i="5"/>
  <c r="B65" i="6"/>
  <c r="K65" i="5"/>
  <c r="E65" i="5"/>
  <c r="A65" i="5"/>
  <c r="L65" i="5"/>
  <c r="B61" i="6"/>
  <c r="K61" i="5"/>
  <c r="O61" i="5" s="1"/>
  <c r="E61" i="5"/>
  <c r="A61" i="5"/>
  <c r="L61" i="5"/>
  <c r="B57" i="6"/>
  <c r="K57" i="5"/>
  <c r="E57" i="5"/>
  <c r="A57" i="5"/>
  <c r="L57" i="5"/>
  <c r="B53" i="6"/>
  <c r="K53" i="5"/>
  <c r="A53" i="5"/>
  <c r="E53" i="5"/>
  <c r="L53" i="5"/>
  <c r="B49" i="6"/>
  <c r="K49" i="5"/>
  <c r="O49" i="5" s="1"/>
  <c r="E49" i="5"/>
  <c r="A49" i="5"/>
  <c r="L49" i="5"/>
  <c r="B45" i="6"/>
  <c r="K45" i="5"/>
  <c r="O45" i="5" s="1"/>
  <c r="E45" i="5"/>
  <c r="A45" i="5"/>
  <c r="L45" i="5"/>
  <c r="B41" i="6"/>
  <c r="K41" i="5"/>
  <c r="E41" i="5"/>
  <c r="A41" i="5"/>
  <c r="L41" i="5"/>
  <c r="B37" i="6"/>
  <c r="K37" i="5"/>
  <c r="E37" i="5"/>
  <c r="A37" i="5"/>
  <c r="L37" i="5"/>
  <c r="B33" i="6"/>
  <c r="K33" i="5"/>
  <c r="O33" i="5" s="1"/>
  <c r="A33" i="5"/>
  <c r="E33" i="5"/>
  <c r="L33" i="5"/>
  <c r="B29" i="6"/>
  <c r="K29" i="5"/>
  <c r="O29" i="5" s="1"/>
  <c r="E29" i="5"/>
  <c r="A29" i="5"/>
  <c r="L29" i="5"/>
  <c r="B25" i="6"/>
  <c r="K25" i="5"/>
  <c r="A25" i="5"/>
  <c r="E25" i="5"/>
  <c r="L25" i="5"/>
  <c r="B21" i="6"/>
  <c r="K21" i="5"/>
  <c r="A21" i="5"/>
  <c r="E21" i="5"/>
  <c r="L21" i="5"/>
  <c r="B17" i="6"/>
  <c r="K17" i="5"/>
  <c r="E17" i="5"/>
  <c r="A17" i="5"/>
  <c r="L17" i="5"/>
  <c r="B13" i="6"/>
  <c r="K13" i="5"/>
  <c r="O13" i="5" s="1"/>
  <c r="L13" i="5"/>
  <c r="A13" i="5"/>
  <c r="E13" i="5"/>
  <c r="B9" i="6"/>
  <c r="K9" i="5"/>
  <c r="A9" i="5"/>
  <c r="E9" i="5"/>
  <c r="L9" i="5"/>
  <c r="B5" i="6"/>
  <c r="K5" i="5"/>
  <c r="O5" i="5" s="1"/>
  <c r="L5" i="5"/>
  <c r="A5" i="5"/>
  <c r="E5" i="5"/>
  <c r="B2" i="6"/>
  <c r="K2" i="5"/>
  <c r="O2" i="5" s="1"/>
  <c r="Y33" i="5"/>
  <c r="A2" i="5"/>
  <c r="E2" i="5"/>
  <c r="L2" i="5"/>
  <c r="Y31" i="5"/>
  <c r="P2" i="2"/>
  <c r="P3" i="2" s="1"/>
  <c r="N571" i="2"/>
  <c r="N569" i="2"/>
  <c r="N567" i="2"/>
  <c r="N565" i="2"/>
  <c r="N563" i="2"/>
  <c r="N561" i="2"/>
  <c r="N559" i="2"/>
  <c r="N557" i="2"/>
  <c r="N555" i="2"/>
  <c r="N553" i="2"/>
  <c r="N551" i="2"/>
  <c r="N549" i="2"/>
  <c r="N547" i="2"/>
  <c r="N545" i="2"/>
  <c r="N543" i="2"/>
  <c r="N541" i="2"/>
  <c r="N539" i="2"/>
  <c r="N537" i="2"/>
  <c r="N535" i="2"/>
  <c r="N533" i="2"/>
  <c r="N531" i="2"/>
  <c r="N529" i="2"/>
  <c r="N527" i="2"/>
  <c r="N525" i="2"/>
  <c r="N523" i="2"/>
  <c r="N521" i="2"/>
  <c r="N519" i="2"/>
  <c r="N517" i="2"/>
  <c r="N572" i="2"/>
  <c r="N570" i="2"/>
  <c r="N568" i="2"/>
  <c r="N566" i="2"/>
  <c r="N564" i="2"/>
  <c r="N562" i="2"/>
  <c r="N560" i="2"/>
  <c r="N558" i="2"/>
  <c r="N556" i="2"/>
  <c r="N554" i="2"/>
  <c r="N552" i="2"/>
  <c r="N550" i="2"/>
  <c r="N548" i="2"/>
  <c r="N546" i="2"/>
  <c r="N544" i="2"/>
  <c r="N542" i="2"/>
  <c r="N540" i="2"/>
  <c r="N538" i="2"/>
  <c r="N536" i="2"/>
  <c r="N534" i="2"/>
  <c r="N532" i="2"/>
  <c r="N530" i="2"/>
  <c r="N528" i="2"/>
  <c r="N526" i="2"/>
  <c r="N524" i="2"/>
  <c r="N522" i="2"/>
  <c r="N520" i="2"/>
  <c r="N518" i="2"/>
  <c r="N516" i="2"/>
  <c r="N514" i="2"/>
  <c r="N512" i="2"/>
  <c r="N510" i="2"/>
  <c r="N508" i="2"/>
  <c r="N506" i="2"/>
  <c r="N504" i="2"/>
  <c r="N502" i="2"/>
  <c r="N500" i="2"/>
  <c r="N498" i="2"/>
  <c r="N496" i="2"/>
  <c r="N494" i="2"/>
  <c r="N492" i="2"/>
  <c r="N490" i="2"/>
  <c r="N488" i="2"/>
  <c r="N486" i="2"/>
  <c r="N484" i="2"/>
  <c r="N482" i="2"/>
  <c r="N480" i="2"/>
  <c r="N478" i="2"/>
  <c r="N476" i="2"/>
  <c r="N474" i="2"/>
  <c r="N472" i="2"/>
  <c r="N470" i="2"/>
  <c r="N468" i="2"/>
  <c r="N466" i="2"/>
  <c r="N464" i="2"/>
  <c r="N462" i="2"/>
  <c r="N460" i="2"/>
  <c r="N458" i="2"/>
  <c r="N456" i="2"/>
  <c r="N454" i="2"/>
  <c r="N452" i="2"/>
  <c r="N450" i="2"/>
  <c r="N448" i="2"/>
  <c r="N446" i="2"/>
  <c r="N444" i="2"/>
  <c r="N442" i="2"/>
  <c r="N440" i="2"/>
  <c r="N438" i="2"/>
  <c r="N436" i="2"/>
  <c r="N434" i="2"/>
  <c r="N432" i="2"/>
  <c r="N430" i="2"/>
  <c r="N428" i="2"/>
  <c r="N426" i="2"/>
  <c r="N424" i="2"/>
  <c r="N422" i="2"/>
  <c r="N420" i="2"/>
  <c r="N418" i="2"/>
  <c r="N416" i="2"/>
  <c r="N515" i="2"/>
  <c r="N513" i="2"/>
  <c r="N511" i="2"/>
  <c r="N509" i="2"/>
  <c r="N507" i="2"/>
  <c r="N505" i="2"/>
  <c r="N503" i="2"/>
  <c r="N501" i="2"/>
  <c r="N499" i="2"/>
  <c r="N497" i="2"/>
  <c r="N495" i="2"/>
  <c r="N493" i="2"/>
  <c r="N491" i="2"/>
  <c r="N489" i="2"/>
  <c r="N487" i="2"/>
  <c r="N485" i="2"/>
  <c r="N483" i="2"/>
  <c r="N481" i="2"/>
  <c r="N479" i="2"/>
  <c r="N477" i="2"/>
  <c r="N475" i="2"/>
  <c r="N473" i="2"/>
  <c r="N471" i="2"/>
  <c r="N469" i="2"/>
  <c r="N467" i="2"/>
  <c r="N465" i="2"/>
  <c r="N463" i="2"/>
  <c r="N461" i="2"/>
  <c r="N459" i="2"/>
  <c r="N457" i="2"/>
  <c r="N455" i="2"/>
  <c r="N453" i="2"/>
  <c r="N451" i="2"/>
  <c r="N449" i="2"/>
  <c r="N447" i="2"/>
  <c r="N445" i="2"/>
  <c r="N443" i="2"/>
  <c r="N441" i="2"/>
  <c r="N439" i="2"/>
  <c r="N437" i="2"/>
  <c r="N435" i="2"/>
  <c r="N433" i="2"/>
  <c r="N431" i="2"/>
  <c r="N429" i="2"/>
  <c r="N427" i="2"/>
  <c r="N425" i="2"/>
  <c r="N423" i="2"/>
  <c r="N421" i="2"/>
  <c r="N419" i="2"/>
  <c r="N417" i="2"/>
  <c r="N415" i="2"/>
  <c r="N413" i="2"/>
  <c r="N411" i="2"/>
  <c r="N409" i="2"/>
  <c r="N407" i="2"/>
  <c r="N405" i="2"/>
  <c r="N403" i="2"/>
  <c r="N401" i="2"/>
  <c r="N399" i="2"/>
  <c r="N397" i="2"/>
  <c r="N395" i="2"/>
  <c r="N393" i="2"/>
  <c r="N391" i="2"/>
  <c r="N389" i="2"/>
  <c r="N387" i="2"/>
  <c r="N385" i="2"/>
  <c r="N383" i="2"/>
  <c r="N381" i="2"/>
  <c r="N379" i="2"/>
  <c r="N377" i="2"/>
  <c r="N375" i="2"/>
  <c r="N373" i="2"/>
  <c r="N371" i="2"/>
  <c r="N369" i="2"/>
  <c r="N367" i="2"/>
  <c r="N365" i="2"/>
  <c r="N363" i="2"/>
  <c r="N361" i="2"/>
  <c r="N359" i="2"/>
  <c r="N357" i="2"/>
  <c r="N355" i="2"/>
  <c r="N353" i="2"/>
  <c r="N351" i="2"/>
  <c r="N349" i="2"/>
  <c r="N347" i="2"/>
  <c r="N345" i="2"/>
  <c r="N343" i="2"/>
  <c r="N341" i="2"/>
  <c r="N339" i="2"/>
  <c r="N337" i="2"/>
  <c r="N335" i="2"/>
  <c r="N333" i="2"/>
  <c r="N331" i="2"/>
  <c r="N329" i="2"/>
  <c r="N327" i="2"/>
  <c r="N325" i="2"/>
  <c r="N323" i="2"/>
  <c r="N321" i="2"/>
  <c r="N319" i="2"/>
  <c r="N317" i="2"/>
  <c r="N315" i="2"/>
  <c r="N313" i="2"/>
  <c r="N311" i="2"/>
  <c r="N309" i="2"/>
  <c r="N307" i="2"/>
  <c r="N305" i="2"/>
  <c r="N303" i="2"/>
  <c r="N301" i="2"/>
  <c r="N299" i="2"/>
  <c r="N297" i="2"/>
  <c r="N295" i="2"/>
  <c r="N293" i="2"/>
  <c r="N291" i="2"/>
  <c r="N289" i="2"/>
  <c r="N287" i="2"/>
  <c r="N285" i="2"/>
  <c r="N283" i="2"/>
  <c r="N281" i="2"/>
  <c r="N279" i="2"/>
  <c r="N277" i="2"/>
  <c r="N275" i="2"/>
  <c r="N273" i="2"/>
  <c r="N271" i="2"/>
  <c r="N269" i="2"/>
  <c r="N267" i="2"/>
  <c r="N265" i="2"/>
  <c r="N263" i="2"/>
  <c r="N261" i="2"/>
  <c r="N259" i="2"/>
  <c r="N257" i="2"/>
  <c r="N255" i="2"/>
  <c r="N253" i="2"/>
  <c r="N251" i="2"/>
  <c r="N249" i="2"/>
  <c r="N247" i="2"/>
  <c r="N245" i="2"/>
  <c r="N243" i="2"/>
  <c r="N241" i="2"/>
  <c r="N239" i="2"/>
  <c r="N237" i="2"/>
  <c r="N235" i="2"/>
  <c r="N233" i="2"/>
  <c r="N231" i="2"/>
  <c r="N229" i="2"/>
  <c r="N227" i="2"/>
  <c r="N225" i="2"/>
  <c r="N223" i="2"/>
  <c r="N221" i="2"/>
  <c r="N219" i="2"/>
  <c r="N217" i="2"/>
  <c r="N215" i="2"/>
  <c r="N213" i="2"/>
  <c r="N211" i="2"/>
  <c r="N209" i="2"/>
  <c r="N207" i="2"/>
  <c r="N205" i="2"/>
  <c r="N203" i="2"/>
  <c r="N201" i="2"/>
  <c r="N199" i="2"/>
  <c r="N197" i="2"/>
  <c r="N195" i="2"/>
  <c r="N193" i="2"/>
  <c r="N191" i="2"/>
  <c r="N189" i="2"/>
  <c r="N187" i="2"/>
  <c r="N185" i="2"/>
  <c r="N183" i="2"/>
  <c r="N181" i="2"/>
  <c r="N179" i="2"/>
  <c r="N177" i="2"/>
  <c r="N175" i="2"/>
  <c r="N173" i="2"/>
  <c r="N171" i="2"/>
  <c r="N169" i="2"/>
  <c r="N167" i="2"/>
  <c r="N165" i="2"/>
  <c r="N163" i="2"/>
  <c r="N161" i="2"/>
  <c r="N159" i="2"/>
  <c r="N157" i="2"/>
  <c r="N155" i="2"/>
  <c r="N153" i="2"/>
  <c r="N151" i="2"/>
  <c r="N149" i="2"/>
  <c r="N147" i="2"/>
  <c r="N145" i="2"/>
  <c r="N143" i="2"/>
  <c r="N141" i="2"/>
  <c r="N139" i="2"/>
  <c r="N137" i="2"/>
  <c r="N135" i="2"/>
  <c r="N133" i="2"/>
  <c r="N131" i="2"/>
  <c r="N129" i="2"/>
  <c r="N127" i="2"/>
  <c r="N125" i="2"/>
  <c r="N123" i="2"/>
  <c r="N121" i="2"/>
  <c r="N119" i="2"/>
  <c r="N117" i="2"/>
  <c r="N115" i="2"/>
  <c r="N113" i="2"/>
  <c r="N111" i="2"/>
  <c r="N109" i="2"/>
  <c r="N107" i="2"/>
  <c r="N105" i="2"/>
  <c r="N103" i="2"/>
  <c r="N101" i="2"/>
  <c r="N99" i="2"/>
  <c r="N97" i="2"/>
  <c r="N95" i="2"/>
  <c r="N93" i="2"/>
  <c r="N91" i="2"/>
  <c r="N89" i="2"/>
  <c r="N87" i="2"/>
  <c r="N85" i="2"/>
  <c r="N83" i="2"/>
  <c r="N81" i="2"/>
  <c r="N79" i="2"/>
  <c r="N77" i="2"/>
  <c r="N75" i="2"/>
  <c r="N73" i="2"/>
  <c r="N71" i="2"/>
  <c r="N69" i="2"/>
  <c r="N67" i="2"/>
  <c r="N65" i="2"/>
  <c r="N63" i="2"/>
  <c r="N61" i="2"/>
  <c r="N59" i="2"/>
  <c r="N57" i="2"/>
  <c r="N55" i="2"/>
  <c r="N53" i="2"/>
  <c r="N51" i="2"/>
  <c r="N49" i="2"/>
  <c r="N47" i="2"/>
  <c r="N45" i="2"/>
  <c r="N43" i="2"/>
  <c r="N41" i="2"/>
  <c r="N39" i="2"/>
  <c r="N37" i="2"/>
  <c r="N35" i="2"/>
  <c r="N33" i="2"/>
  <c r="N31" i="2"/>
  <c r="N29" i="2"/>
  <c r="N27" i="2"/>
  <c r="N25" i="2"/>
  <c r="N23" i="2"/>
  <c r="N21" i="2"/>
  <c r="N19" i="2"/>
  <c r="N17" i="2"/>
  <c r="N15" i="2"/>
  <c r="N13" i="2"/>
  <c r="N11" i="2"/>
  <c r="N9" i="2"/>
  <c r="N8" i="2"/>
  <c r="P572" i="2"/>
  <c r="P571" i="2"/>
  <c r="P570" i="2"/>
  <c r="P569" i="2"/>
  <c r="P568" i="2"/>
  <c r="P567" i="2"/>
  <c r="P566" i="2"/>
  <c r="P565" i="2"/>
  <c r="P564" i="2"/>
  <c r="P563" i="2"/>
  <c r="P562" i="2"/>
  <c r="P561" i="2"/>
  <c r="P560" i="2"/>
  <c r="P559" i="2"/>
  <c r="P558" i="2"/>
  <c r="P557" i="2"/>
  <c r="P556" i="2"/>
  <c r="P555" i="2"/>
  <c r="P554" i="2"/>
  <c r="P553" i="2"/>
  <c r="P552" i="2"/>
  <c r="P551" i="2"/>
  <c r="P550" i="2"/>
  <c r="P549" i="2"/>
  <c r="P548" i="2"/>
  <c r="P547" i="2"/>
  <c r="P546" i="2"/>
  <c r="P545" i="2"/>
  <c r="P544" i="2"/>
  <c r="P543" i="2"/>
  <c r="P542" i="2"/>
  <c r="P541" i="2"/>
  <c r="P540" i="2"/>
  <c r="P539" i="2"/>
  <c r="P538" i="2"/>
  <c r="P537" i="2"/>
  <c r="P536" i="2"/>
  <c r="P535" i="2"/>
  <c r="P534" i="2"/>
  <c r="P533" i="2"/>
  <c r="P532" i="2"/>
  <c r="P531" i="2"/>
  <c r="P530" i="2"/>
  <c r="P529" i="2"/>
  <c r="P528" i="2"/>
  <c r="P527" i="2"/>
  <c r="P526" i="2"/>
  <c r="P525" i="2"/>
  <c r="P524" i="2"/>
  <c r="P523" i="2"/>
  <c r="P522" i="2"/>
  <c r="P521" i="2"/>
  <c r="P520" i="2"/>
  <c r="P519" i="2"/>
  <c r="P518" i="2"/>
  <c r="P517" i="2"/>
  <c r="P516" i="2"/>
  <c r="P515" i="2"/>
  <c r="P514" i="2"/>
  <c r="P513" i="2"/>
  <c r="P512" i="2"/>
  <c r="P511" i="2"/>
  <c r="P510" i="2"/>
  <c r="P509" i="2"/>
  <c r="P508" i="2"/>
  <c r="P507" i="2"/>
  <c r="P506" i="2"/>
  <c r="P505" i="2"/>
  <c r="P504" i="2"/>
  <c r="P503" i="2"/>
  <c r="P502" i="2"/>
  <c r="P501" i="2"/>
  <c r="P500" i="2"/>
  <c r="P499" i="2"/>
  <c r="P498" i="2"/>
  <c r="P497" i="2"/>
  <c r="P496" i="2"/>
  <c r="P495" i="2"/>
  <c r="P494" i="2"/>
  <c r="P493" i="2"/>
  <c r="P492" i="2"/>
  <c r="P491" i="2"/>
  <c r="P490" i="2"/>
  <c r="P489" i="2"/>
  <c r="P488" i="2"/>
  <c r="P487" i="2"/>
  <c r="P486" i="2"/>
  <c r="P485" i="2"/>
  <c r="P484" i="2"/>
  <c r="P483" i="2"/>
  <c r="P482" i="2"/>
  <c r="P481" i="2"/>
  <c r="P480" i="2"/>
  <c r="P479" i="2"/>
  <c r="P478" i="2"/>
  <c r="P477" i="2"/>
  <c r="P476" i="2"/>
  <c r="P475" i="2"/>
  <c r="P474" i="2"/>
  <c r="P473" i="2"/>
  <c r="P472" i="2"/>
  <c r="P471" i="2"/>
  <c r="P470" i="2"/>
  <c r="P469" i="2"/>
  <c r="P468" i="2"/>
  <c r="P467" i="2"/>
  <c r="P466" i="2"/>
  <c r="P465" i="2"/>
  <c r="P464" i="2"/>
  <c r="P463" i="2"/>
  <c r="P462" i="2"/>
  <c r="P461" i="2"/>
  <c r="P460" i="2"/>
  <c r="P459" i="2"/>
  <c r="P458" i="2"/>
  <c r="P457" i="2"/>
  <c r="P456" i="2"/>
  <c r="P455" i="2"/>
  <c r="P454" i="2"/>
  <c r="P453" i="2"/>
  <c r="P452" i="2"/>
  <c r="P451" i="2"/>
  <c r="P450" i="2"/>
  <c r="P449" i="2"/>
  <c r="P448" i="2"/>
  <c r="P447" i="2"/>
  <c r="P446" i="2"/>
  <c r="P445" i="2"/>
  <c r="P444" i="2"/>
  <c r="P443" i="2"/>
  <c r="P442" i="2"/>
  <c r="P441" i="2"/>
  <c r="P440" i="2"/>
  <c r="P439" i="2"/>
  <c r="P438" i="2"/>
  <c r="P437" i="2"/>
  <c r="P436" i="2"/>
  <c r="P435" i="2"/>
  <c r="P434" i="2"/>
  <c r="P433" i="2"/>
  <c r="P432" i="2"/>
  <c r="P431" i="2"/>
  <c r="P430" i="2"/>
  <c r="P429" i="2"/>
  <c r="P428" i="2"/>
  <c r="P427" i="2"/>
  <c r="P426" i="2"/>
  <c r="P425" i="2"/>
  <c r="P424" i="2"/>
  <c r="P423" i="2"/>
  <c r="P422" i="2"/>
  <c r="P421" i="2"/>
  <c r="P420" i="2"/>
  <c r="P419" i="2"/>
  <c r="P418" i="2"/>
  <c r="P417" i="2"/>
  <c r="P416" i="2"/>
  <c r="P415" i="2"/>
  <c r="P414" i="2"/>
  <c r="P413" i="2"/>
  <c r="P412" i="2"/>
  <c r="P411" i="2"/>
  <c r="P410" i="2"/>
  <c r="P409" i="2"/>
  <c r="P408" i="2"/>
  <c r="P407" i="2"/>
  <c r="P406" i="2"/>
  <c r="P405" i="2"/>
  <c r="P404" i="2"/>
  <c r="P403" i="2"/>
  <c r="P402" i="2"/>
  <c r="P401" i="2"/>
  <c r="P400" i="2"/>
  <c r="P399" i="2"/>
  <c r="P398" i="2"/>
  <c r="P397" i="2"/>
  <c r="P396" i="2"/>
  <c r="P395" i="2"/>
  <c r="P394" i="2"/>
  <c r="P393" i="2"/>
  <c r="P392" i="2"/>
  <c r="P391" i="2"/>
  <c r="P390" i="2"/>
  <c r="P389" i="2"/>
  <c r="P388" i="2"/>
  <c r="P387" i="2"/>
  <c r="P386" i="2"/>
  <c r="P385" i="2"/>
  <c r="P384" i="2"/>
  <c r="P383" i="2"/>
  <c r="P382" i="2"/>
  <c r="P381" i="2"/>
  <c r="P380" i="2"/>
  <c r="P379" i="2"/>
  <c r="P378" i="2"/>
  <c r="P377" i="2"/>
  <c r="P376" i="2"/>
  <c r="P375" i="2"/>
  <c r="P374" i="2"/>
  <c r="P373" i="2"/>
  <c r="P372" i="2"/>
  <c r="P371" i="2"/>
  <c r="P370" i="2"/>
  <c r="P369" i="2"/>
  <c r="P368" i="2"/>
  <c r="P367" i="2"/>
  <c r="P366" i="2"/>
  <c r="P365" i="2"/>
  <c r="P364" i="2"/>
  <c r="P363" i="2"/>
  <c r="P362" i="2"/>
  <c r="P361" i="2"/>
  <c r="P360" i="2"/>
  <c r="P359" i="2"/>
  <c r="P358" i="2"/>
  <c r="P357" i="2"/>
  <c r="P356" i="2"/>
  <c r="P355" i="2"/>
  <c r="P354" i="2"/>
  <c r="P353" i="2"/>
  <c r="P352" i="2"/>
  <c r="P351" i="2"/>
  <c r="P350" i="2"/>
  <c r="P349" i="2"/>
  <c r="P348" i="2"/>
  <c r="P347" i="2"/>
  <c r="P346" i="2"/>
  <c r="P345" i="2"/>
  <c r="P344" i="2"/>
  <c r="P343" i="2"/>
  <c r="P342" i="2"/>
  <c r="P341" i="2"/>
  <c r="P340" i="2"/>
  <c r="P339" i="2"/>
  <c r="P338" i="2"/>
  <c r="P337" i="2"/>
  <c r="P336" i="2"/>
  <c r="P335" i="2"/>
  <c r="P334" i="2"/>
  <c r="P333" i="2"/>
  <c r="P332" i="2"/>
  <c r="P331" i="2"/>
  <c r="P330" i="2"/>
  <c r="P329" i="2"/>
  <c r="P328" i="2"/>
  <c r="P327" i="2"/>
  <c r="P326" i="2"/>
  <c r="P325" i="2"/>
  <c r="P324" i="2"/>
  <c r="P323" i="2"/>
  <c r="P322" i="2"/>
  <c r="P321" i="2"/>
  <c r="P320" i="2"/>
  <c r="P319" i="2"/>
  <c r="P318" i="2"/>
  <c r="P317" i="2"/>
  <c r="P316" i="2"/>
  <c r="P315" i="2"/>
  <c r="P314" i="2"/>
  <c r="P313" i="2"/>
  <c r="P312" i="2"/>
  <c r="P311" i="2"/>
  <c r="P310" i="2"/>
  <c r="P309" i="2"/>
  <c r="P308" i="2"/>
  <c r="P307" i="2"/>
  <c r="P306" i="2"/>
  <c r="P305" i="2"/>
  <c r="P304" i="2"/>
  <c r="P303" i="2"/>
  <c r="P302" i="2"/>
  <c r="P301" i="2"/>
  <c r="P300" i="2"/>
  <c r="P299" i="2"/>
  <c r="P298" i="2"/>
  <c r="P297" i="2"/>
  <c r="P296" i="2"/>
  <c r="P295" i="2"/>
  <c r="P294" i="2"/>
  <c r="P293" i="2"/>
  <c r="P292" i="2"/>
  <c r="P291" i="2"/>
  <c r="P290" i="2"/>
  <c r="P289" i="2"/>
  <c r="P288" i="2"/>
  <c r="P287" i="2"/>
  <c r="P286" i="2"/>
  <c r="P285" i="2"/>
  <c r="P284" i="2"/>
  <c r="P283" i="2"/>
  <c r="P282" i="2"/>
  <c r="P281" i="2"/>
  <c r="P280" i="2"/>
  <c r="P279" i="2"/>
  <c r="P278" i="2"/>
  <c r="P277" i="2"/>
  <c r="P276" i="2"/>
  <c r="P275" i="2"/>
  <c r="P274" i="2"/>
  <c r="P273" i="2"/>
  <c r="P272" i="2"/>
  <c r="P271" i="2"/>
  <c r="P270" i="2"/>
  <c r="P269" i="2"/>
  <c r="P268" i="2"/>
  <c r="P267" i="2"/>
  <c r="P266" i="2"/>
  <c r="P265" i="2"/>
  <c r="P264" i="2"/>
  <c r="P263" i="2"/>
  <c r="P262" i="2"/>
  <c r="P261" i="2"/>
  <c r="P260" i="2"/>
  <c r="P259" i="2"/>
  <c r="P258" i="2"/>
  <c r="P257" i="2"/>
  <c r="P256" i="2"/>
  <c r="P255" i="2"/>
  <c r="P254" i="2"/>
  <c r="P253" i="2"/>
  <c r="P252" i="2"/>
  <c r="P251" i="2"/>
  <c r="P250" i="2"/>
  <c r="P249" i="2"/>
  <c r="P248" i="2"/>
  <c r="P247" i="2"/>
  <c r="P246" i="2"/>
  <c r="P245" i="2"/>
  <c r="P244" i="2"/>
  <c r="P243" i="2"/>
  <c r="P242" i="2"/>
  <c r="P241" i="2"/>
  <c r="P240" i="2"/>
  <c r="P239" i="2"/>
  <c r="P238" i="2"/>
  <c r="P237" i="2"/>
  <c r="P236" i="2"/>
  <c r="P235" i="2"/>
  <c r="P234" i="2"/>
  <c r="P233" i="2"/>
  <c r="P232" i="2"/>
  <c r="P231" i="2"/>
  <c r="P230" i="2"/>
  <c r="P229" i="2"/>
  <c r="P228" i="2"/>
  <c r="P227" i="2"/>
  <c r="P226" i="2"/>
  <c r="P225" i="2"/>
  <c r="P224" i="2"/>
  <c r="P223" i="2"/>
  <c r="P222" i="2"/>
  <c r="P221" i="2"/>
  <c r="P220" i="2"/>
  <c r="P219" i="2"/>
  <c r="P218" i="2"/>
  <c r="P217" i="2"/>
  <c r="P216" i="2"/>
  <c r="P215" i="2"/>
  <c r="P214" i="2"/>
  <c r="P213" i="2"/>
  <c r="P212" i="2"/>
  <c r="P211" i="2"/>
  <c r="P210" i="2"/>
  <c r="P209" i="2"/>
  <c r="P208" i="2"/>
  <c r="P207" i="2"/>
  <c r="P206" i="2"/>
  <c r="P205" i="2"/>
  <c r="P204" i="2"/>
  <c r="P203" i="2"/>
  <c r="P202" i="2"/>
  <c r="P201" i="2"/>
  <c r="P200" i="2"/>
  <c r="P199" i="2"/>
  <c r="P198" i="2"/>
  <c r="P197" i="2"/>
  <c r="P196" i="2"/>
  <c r="P195" i="2"/>
  <c r="P194" i="2"/>
  <c r="P193" i="2"/>
  <c r="P192" i="2"/>
  <c r="P191" i="2"/>
  <c r="P190" i="2"/>
  <c r="P189" i="2"/>
  <c r="P188" i="2"/>
  <c r="P187" i="2"/>
  <c r="P186" i="2"/>
  <c r="P185" i="2"/>
  <c r="P184" i="2"/>
  <c r="P183" i="2"/>
  <c r="P182" i="2"/>
  <c r="P181" i="2"/>
  <c r="P180" i="2"/>
  <c r="P179" i="2"/>
  <c r="P178" i="2"/>
  <c r="P177" i="2"/>
  <c r="P176" i="2"/>
  <c r="P175" i="2"/>
  <c r="P174" i="2"/>
  <c r="P173" i="2"/>
  <c r="P172" i="2"/>
  <c r="P171" i="2"/>
  <c r="P170" i="2"/>
  <c r="P169" i="2"/>
  <c r="P168" i="2"/>
  <c r="P167" i="2"/>
  <c r="P166" i="2"/>
  <c r="P165" i="2"/>
  <c r="P164" i="2"/>
  <c r="P163" i="2"/>
  <c r="P162" i="2"/>
  <c r="P161" i="2"/>
  <c r="P160" i="2"/>
  <c r="P159" i="2"/>
  <c r="P158" i="2"/>
  <c r="P157" i="2"/>
  <c r="P156" i="2"/>
  <c r="P155" i="2"/>
  <c r="P154" i="2"/>
  <c r="P153" i="2"/>
  <c r="P152" i="2"/>
  <c r="P151" i="2"/>
  <c r="P150" i="2"/>
  <c r="P149" i="2"/>
  <c r="P148" i="2"/>
  <c r="P147" i="2"/>
  <c r="P146" i="2"/>
  <c r="P145" i="2"/>
  <c r="P144" i="2"/>
  <c r="P143" i="2"/>
  <c r="P142" i="2"/>
  <c r="P141" i="2"/>
  <c r="P140" i="2"/>
  <c r="P139" i="2"/>
  <c r="P138" i="2"/>
  <c r="P137" i="2"/>
  <c r="P136" i="2"/>
  <c r="P135" i="2"/>
  <c r="P134" i="2"/>
  <c r="P133" i="2"/>
  <c r="P132" i="2"/>
  <c r="P131" i="2"/>
  <c r="P130" i="2"/>
  <c r="P129" i="2"/>
  <c r="P128" i="2"/>
  <c r="P127" i="2"/>
  <c r="P126" i="2"/>
  <c r="P125" i="2"/>
  <c r="P124" i="2"/>
  <c r="P123" i="2"/>
  <c r="P122" i="2"/>
  <c r="P121" i="2"/>
  <c r="P120" i="2"/>
  <c r="P119" i="2"/>
  <c r="P118" i="2"/>
  <c r="P117" i="2"/>
  <c r="P116" i="2"/>
  <c r="P115" i="2"/>
  <c r="P114" i="2"/>
  <c r="P113" i="2"/>
  <c r="P112" i="2"/>
  <c r="P111" i="2"/>
  <c r="P110" i="2"/>
  <c r="P109" i="2"/>
  <c r="P108" i="2"/>
  <c r="P107" i="2"/>
  <c r="P106" i="2"/>
  <c r="P105" i="2"/>
  <c r="P104" i="2"/>
  <c r="P103" i="2"/>
  <c r="P102" i="2"/>
  <c r="P101" i="2"/>
  <c r="P100" i="2"/>
  <c r="P99" i="2"/>
  <c r="P98" i="2"/>
  <c r="P97" i="2"/>
  <c r="P96" i="2"/>
  <c r="P95" i="2"/>
  <c r="P94" i="2"/>
  <c r="P93" i="2"/>
  <c r="P92" i="2"/>
  <c r="P91" i="2"/>
  <c r="P90" i="2"/>
  <c r="P89" i="2"/>
  <c r="P88" i="2"/>
  <c r="P87" i="2"/>
  <c r="P86" i="2"/>
  <c r="P85" i="2"/>
  <c r="P84" i="2"/>
  <c r="P83" i="2"/>
  <c r="P82" i="2"/>
  <c r="P81" i="2"/>
  <c r="P80" i="2"/>
  <c r="P79" i="2"/>
  <c r="P78" i="2"/>
  <c r="P77" i="2"/>
  <c r="P76" i="2"/>
  <c r="P75" i="2"/>
  <c r="P74" i="2"/>
  <c r="P73" i="2"/>
  <c r="P72" i="2"/>
  <c r="P71" i="2"/>
  <c r="P70" i="2"/>
  <c r="P69" i="2"/>
  <c r="P68" i="2"/>
  <c r="P67" i="2"/>
  <c r="P66" i="2"/>
  <c r="P65" i="2"/>
  <c r="P64" i="2"/>
  <c r="P63" i="2"/>
  <c r="P62" i="2"/>
  <c r="P61" i="2"/>
  <c r="P60" i="2"/>
  <c r="P59" i="2"/>
  <c r="P58" i="2"/>
  <c r="P57" i="2"/>
  <c r="P56" i="2"/>
  <c r="P55" i="2"/>
  <c r="P54" i="2"/>
  <c r="P53" i="2"/>
  <c r="P52" i="2"/>
  <c r="P51" i="2"/>
  <c r="P50" i="2"/>
  <c r="P49" i="2"/>
  <c r="P48" i="2"/>
  <c r="P47" i="2"/>
  <c r="P46" i="2"/>
  <c r="P45" i="2"/>
  <c r="P44" i="2"/>
  <c r="P43" i="2"/>
  <c r="P42" i="2"/>
  <c r="P41" i="2"/>
  <c r="P40" i="2"/>
  <c r="P39" i="2"/>
  <c r="P38" i="2"/>
  <c r="P37" i="2"/>
  <c r="P36" i="2"/>
  <c r="P35" i="2"/>
  <c r="P34" i="2"/>
  <c r="P33" i="2"/>
  <c r="P32" i="2"/>
  <c r="P31" i="2"/>
  <c r="P30" i="2"/>
  <c r="P29" i="2"/>
  <c r="P28" i="2"/>
  <c r="P27" i="2"/>
  <c r="P26" i="2"/>
  <c r="P25" i="2"/>
  <c r="P24" i="2"/>
  <c r="P23" i="2"/>
  <c r="P22" i="2"/>
  <c r="P21" i="2"/>
  <c r="P20" i="2"/>
  <c r="P19" i="2"/>
  <c r="P18" i="2"/>
  <c r="P17" i="2"/>
  <c r="P16" i="2"/>
  <c r="P15" i="2"/>
  <c r="P14" i="2"/>
  <c r="P13" i="2"/>
  <c r="P12" i="2"/>
  <c r="P11" i="2"/>
  <c r="P10" i="2"/>
  <c r="P9" i="2"/>
  <c r="P8" i="2"/>
  <c r="N414" i="2"/>
  <c r="N412" i="2"/>
  <c r="N410" i="2"/>
  <c r="N408" i="2"/>
  <c r="N406" i="2"/>
  <c r="N404" i="2"/>
  <c r="N402" i="2"/>
  <c r="N400" i="2"/>
  <c r="N398" i="2"/>
  <c r="N396" i="2"/>
  <c r="N394" i="2"/>
  <c r="N392" i="2"/>
  <c r="N390" i="2"/>
  <c r="N388" i="2"/>
  <c r="N386" i="2"/>
  <c r="N384" i="2"/>
  <c r="N382" i="2"/>
  <c r="N380" i="2"/>
  <c r="N378" i="2"/>
  <c r="N376" i="2"/>
  <c r="N374" i="2"/>
  <c r="N372" i="2"/>
  <c r="N370" i="2"/>
  <c r="N368" i="2"/>
  <c r="N366" i="2"/>
  <c r="N364" i="2"/>
  <c r="N362" i="2"/>
  <c r="N360" i="2"/>
  <c r="N358" i="2"/>
  <c r="N356" i="2"/>
  <c r="N354" i="2"/>
  <c r="N352" i="2"/>
  <c r="N350" i="2"/>
  <c r="N348" i="2"/>
  <c r="N346" i="2"/>
  <c r="N344" i="2"/>
  <c r="N342" i="2"/>
  <c r="N340" i="2"/>
  <c r="N338" i="2"/>
  <c r="N336" i="2"/>
  <c r="N334" i="2"/>
  <c r="N332" i="2"/>
  <c r="N330" i="2"/>
  <c r="N328" i="2"/>
  <c r="N326" i="2"/>
  <c r="N324" i="2"/>
  <c r="N322" i="2"/>
  <c r="N320" i="2"/>
  <c r="N318" i="2"/>
  <c r="N316" i="2"/>
  <c r="N314" i="2"/>
  <c r="N312" i="2"/>
  <c r="N310" i="2"/>
  <c r="N308" i="2"/>
  <c r="N306" i="2"/>
  <c r="N304" i="2"/>
  <c r="N302" i="2"/>
  <c r="N300" i="2"/>
  <c r="N298" i="2"/>
  <c r="N296" i="2"/>
  <c r="N294" i="2"/>
  <c r="N292" i="2"/>
  <c r="N290" i="2"/>
  <c r="N288" i="2"/>
  <c r="N286" i="2"/>
  <c r="N284" i="2"/>
  <c r="N282" i="2"/>
  <c r="N280" i="2"/>
  <c r="N278" i="2"/>
  <c r="N276" i="2"/>
  <c r="N274" i="2"/>
  <c r="N272" i="2"/>
  <c r="N270" i="2"/>
  <c r="N268" i="2"/>
  <c r="N266" i="2"/>
  <c r="N264" i="2"/>
  <c r="N262" i="2"/>
  <c r="N260" i="2"/>
  <c r="N258" i="2"/>
  <c r="N256" i="2"/>
  <c r="N254" i="2"/>
  <c r="N252" i="2"/>
  <c r="N250" i="2"/>
  <c r="N248" i="2"/>
  <c r="N246" i="2"/>
  <c r="N244" i="2"/>
  <c r="N242" i="2"/>
  <c r="N240" i="2"/>
  <c r="N238" i="2"/>
  <c r="N236" i="2"/>
  <c r="N234" i="2"/>
  <c r="N232" i="2"/>
  <c r="N230" i="2"/>
  <c r="N228" i="2"/>
  <c r="N226" i="2"/>
  <c r="N224" i="2"/>
  <c r="N222" i="2"/>
  <c r="N220" i="2"/>
  <c r="N218" i="2"/>
  <c r="N216" i="2"/>
  <c r="N214" i="2"/>
  <c r="N212" i="2"/>
  <c r="N210" i="2"/>
  <c r="N208" i="2"/>
  <c r="N206" i="2"/>
  <c r="N204" i="2"/>
  <c r="N202" i="2"/>
  <c r="N200" i="2"/>
  <c r="N198" i="2"/>
  <c r="N196" i="2"/>
  <c r="N194" i="2"/>
  <c r="N192" i="2"/>
  <c r="N190" i="2"/>
  <c r="N188" i="2"/>
  <c r="N186" i="2"/>
  <c r="N184" i="2"/>
  <c r="N182" i="2"/>
  <c r="N180" i="2"/>
  <c r="N178" i="2"/>
  <c r="N176" i="2"/>
  <c r="N174" i="2"/>
  <c r="N172" i="2"/>
  <c r="N170" i="2"/>
  <c r="N168" i="2"/>
  <c r="N166" i="2"/>
  <c r="N164" i="2"/>
  <c r="N162" i="2"/>
  <c r="N160" i="2"/>
  <c r="N158" i="2"/>
  <c r="N156" i="2"/>
  <c r="N154" i="2"/>
  <c r="N152" i="2"/>
  <c r="N150" i="2"/>
  <c r="N148" i="2"/>
  <c r="N146" i="2"/>
  <c r="N144" i="2"/>
  <c r="N142" i="2"/>
  <c r="N140" i="2"/>
  <c r="N138" i="2"/>
  <c r="N136" i="2"/>
  <c r="N134" i="2"/>
  <c r="N132" i="2"/>
  <c r="N130" i="2"/>
  <c r="N128" i="2"/>
  <c r="N126" i="2"/>
  <c r="N124" i="2"/>
  <c r="N122" i="2"/>
  <c r="N120" i="2"/>
  <c r="N118" i="2"/>
  <c r="N116" i="2"/>
  <c r="N114" i="2"/>
  <c r="N112" i="2"/>
  <c r="N110" i="2"/>
  <c r="N108" i="2"/>
  <c r="N106" i="2"/>
  <c r="N104" i="2"/>
  <c r="N102" i="2"/>
  <c r="N100" i="2"/>
  <c r="N98" i="2"/>
  <c r="N96" i="2"/>
  <c r="N94" i="2"/>
  <c r="N92" i="2"/>
  <c r="N90" i="2"/>
  <c r="N88" i="2"/>
  <c r="N86" i="2"/>
  <c r="N84" i="2"/>
  <c r="N82" i="2"/>
  <c r="N80" i="2"/>
  <c r="N78" i="2"/>
  <c r="N76" i="2"/>
  <c r="N74" i="2"/>
  <c r="N72" i="2"/>
  <c r="N70" i="2"/>
  <c r="N68" i="2"/>
  <c r="N66" i="2"/>
  <c r="N64" i="2"/>
  <c r="N62" i="2"/>
  <c r="N60" i="2"/>
  <c r="N58" i="2"/>
  <c r="N56" i="2"/>
  <c r="N54" i="2"/>
  <c r="N52" i="2"/>
  <c r="N50" i="2"/>
  <c r="N48" i="2"/>
  <c r="N46" i="2"/>
  <c r="N44" i="2"/>
  <c r="N42" i="2"/>
  <c r="N40" i="2"/>
  <c r="N38" i="2"/>
  <c r="N36" i="2"/>
  <c r="N34" i="2"/>
  <c r="N32" i="2"/>
  <c r="N30" i="2"/>
  <c r="N28" i="2"/>
  <c r="N26" i="2"/>
  <c r="N24" i="2"/>
  <c r="N22" i="2"/>
  <c r="N20" i="2"/>
  <c r="N18" i="2"/>
  <c r="N16" i="2"/>
  <c r="N14" i="2"/>
  <c r="N12" i="2"/>
  <c r="N10" i="2"/>
  <c r="L3" i="6"/>
  <c r="O412" i="5" l="1"/>
  <c r="J548" i="5"/>
  <c r="I469" i="6"/>
  <c r="H469" i="6"/>
  <c r="J522" i="5"/>
  <c r="I457" i="6"/>
  <c r="H457" i="6"/>
  <c r="I473" i="6"/>
  <c r="H473" i="6"/>
  <c r="I489" i="6"/>
  <c r="H489" i="6"/>
  <c r="I454" i="6"/>
  <c r="H454" i="6"/>
  <c r="I470" i="6"/>
  <c r="H470" i="6"/>
  <c r="I486" i="6"/>
  <c r="H486" i="6"/>
  <c r="I463" i="6"/>
  <c r="H463" i="6"/>
  <c r="I479" i="6"/>
  <c r="H479" i="6"/>
  <c r="I495" i="6"/>
  <c r="H495" i="6"/>
  <c r="I464" i="6"/>
  <c r="H464" i="6"/>
  <c r="H480" i="6"/>
  <c r="I480" i="6"/>
  <c r="I496" i="6"/>
  <c r="H496" i="6"/>
  <c r="O420" i="5"/>
  <c r="O429" i="5"/>
  <c r="O435" i="5"/>
  <c r="I450" i="6"/>
  <c r="H450" i="6"/>
  <c r="I498" i="6"/>
  <c r="H498" i="6"/>
  <c r="I461" i="6"/>
  <c r="H461" i="6"/>
  <c r="I477" i="6"/>
  <c r="H477" i="6"/>
  <c r="I493" i="6"/>
  <c r="H493" i="6"/>
  <c r="I458" i="6"/>
  <c r="H458" i="6"/>
  <c r="I474" i="6"/>
  <c r="H474" i="6"/>
  <c r="I490" i="6"/>
  <c r="H490" i="6"/>
  <c r="I451" i="6"/>
  <c r="H451" i="6"/>
  <c r="I467" i="6"/>
  <c r="H467" i="6"/>
  <c r="I483" i="6"/>
  <c r="H483" i="6"/>
  <c r="I499" i="6"/>
  <c r="H499" i="6"/>
  <c r="I452" i="6"/>
  <c r="H452" i="6"/>
  <c r="H468" i="6"/>
  <c r="I468" i="6"/>
  <c r="I484" i="6"/>
  <c r="H484" i="6"/>
  <c r="I500" i="6"/>
  <c r="H500" i="6"/>
  <c r="O436" i="5"/>
  <c r="P436" i="5" s="1"/>
  <c r="O445" i="5"/>
  <c r="J504" i="5"/>
  <c r="J542" i="5"/>
  <c r="J467" i="5"/>
  <c r="J535" i="5"/>
  <c r="I453" i="6"/>
  <c r="H453" i="6"/>
  <c r="I485" i="6"/>
  <c r="H485" i="6"/>
  <c r="I466" i="6"/>
  <c r="H466" i="6"/>
  <c r="I482" i="6"/>
  <c r="H482" i="6"/>
  <c r="I459" i="6"/>
  <c r="H459" i="6"/>
  <c r="I475" i="6"/>
  <c r="H475" i="6"/>
  <c r="I491" i="6"/>
  <c r="H491" i="6"/>
  <c r="I460" i="6"/>
  <c r="H460" i="6"/>
  <c r="I476" i="6"/>
  <c r="H476" i="6"/>
  <c r="H492" i="6"/>
  <c r="I492" i="6"/>
  <c r="I449" i="6"/>
  <c r="H449" i="6"/>
  <c r="I465" i="6"/>
  <c r="H465" i="6"/>
  <c r="I481" i="6"/>
  <c r="H481" i="6"/>
  <c r="I497" i="6"/>
  <c r="H497" i="6"/>
  <c r="I462" i="6"/>
  <c r="H462" i="6"/>
  <c r="I478" i="6"/>
  <c r="H478" i="6"/>
  <c r="I494" i="6"/>
  <c r="H494" i="6"/>
  <c r="I455" i="6"/>
  <c r="H455" i="6"/>
  <c r="I471" i="6"/>
  <c r="H471" i="6"/>
  <c r="I487" i="6"/>
  <c r="H487" i="6"/>
  <c r="I456" i="6"/>
  <c r="H456" i="6"/>
  <c r="I472" i="6"/>
  <c r="H472" i="6"/>
  <c r="I488" i="6"/>
  <c r="H488" i="6"/>
  <c r="O404" i="5"/>
  <c r="O444" i="5"/>
  <c r="J422" i="5"/>
  <c r="O405" i="5"/>
  <c r="O437" i="5"/>
  <c r="O428" i="5"/>
  <c r="H418" i="5"/>
  <c r="I418" i="5" s="1"/>
  <c r="J418" i="5" s="1"/>
  <c r="O418" i="5"/>
  <c r="H434" i="5"/>
  <c r="I434" i="5" s="1"/>
  <c r="J434" i="5" s="1"/>
  <c r="O434" i="5"/>
  <c r="H427" i="5"/>
  <c r="I427" i="5" s="1"/>
  <c r="J427" i="5" s="1"/>
  <c r="O427" i="5"/>
  <c r="H443" i="5"/>
  <c r="I443" i="5" s="1"/>
  <c r="J443" i="5" s="1"/>
  <c r="O443" i="5"/>
  <c r="J440" i="5"/>
  <c r="O422" i="5"/>
  <c r="O430" i="5"/>
  <c r="P430" i="5" s="1"/>
  <c r="O407" i="5"/>
  <c r="O403" i="5"/>
  <c r="O431" i="5"/>
  <c r="P431" i="5" s="1"/>
  <c r="O408" i="5"/>
  <c r="P408" i="5" s="1"/>
  <c r="O416" i="5"/>
  <c r="P416" i="5" s="1"/>
  <c r="O424" i="5"/>
  <c r="O440" i="5"/>
  <c r="O417" i="5"/>
  <c r="O433" i="5"/>
  <c r="O423" i="5"/>
  <c r="P423" i="5" s="1"/>
  <c r="O410" i="5"/>
  <c r="P410" i="5" s="1"/>
  <c r="O426" i="5"/>
  <c r="O442" i="5"/>
  <c r="O419" i="5"/>
  <c r="O439" i="5"/>
  <c r="O415" i="5"/>
  <c r="P415" i="5" s="1"/>
  <c r="O447" i="5"/>
  <c r="H21" i="5"/>
  <c r="I21" i="5" s="1"/>
  <c r="J21" i="5" s="1"/>
  <c r="O21" i="5"/>
  <c r="H37" i="5"/>
  <c r="I37" i="5" s="1"/>
  <c r="J37" i="5" s="1"/>
  <c r="O37" i="5"/>
  <c r="H53" i="5"/>
  <c r="I53" i="5" s="1"/>
  <c r="J53" i="5" s="1"/>
  <c r="O53" i="5"/>
  <c r="H69" i="5"/>
  <c r="I69" i="5" s="1"/>
  <c r="J69" i="5" s="1"/>
  <c r="O69" i="5"/>
  <c r="H85" i="5"/>
  <c r="I85" i="5" s="1"/>
  <c r="J85" i="5" s="1"/>
  <c r="O85" i="5"/>
  <c r="H101" i="5"/>
  <c r="I101" i="5" s="1"/>
  <c r="J101" i="5" s="1"/>
  <c r="O101" i="5"/>
  <c r="H117" i="5"/>
  <c r="I117" i="5" s="1"/>
  <c r="J117" i="5" s="1"/>
  <c r="O117" i="5"/>
  <c r="H133" i="5"/>
  <c r="I133" i="5" s="1"/>
  <c r="J133" i="5" s="1"/>
  <c r="O133" i="5"/>
  <c r="H149" i="5"/>
  <c r="I149" i="5" s="1"/>
  <c r="J149" i="5" s="1"/>
  <c r="O149" i="5"/>
  <c r="H165" i="5"/>
  <c r="I165" i="5" s="1"/>
  <c r="J165" i="5" s="1"/>
  <c r="O165" i="5"/>
  <c r="H181" i="5"/>
  <c r="I181" i="5" s="1"/>
  <c r="J181" i="5" s="1"/>
  <c r="O181" i="5"/>
  <c r="H197" i="5"/>
  <c r="I197" i="5" s="1"/>
  <c r="J197" i="5" s="1"/>
  <c r="O197" i="5"/>
  <c r="H213" i="5"/>
  <c r="I213" i="5" s="1"/>
  <c r="J213" i="5" s="1"/>
  <c r="O213" i="5"/>
  <c r="H229" i="5"/>
  <c r="I229" i="5" s="1"/>
  <c r="J229" i="5" s="1"/>
  <c r="O229" i="5"/>
  <c r="H245" i="5"/>
  <c r="I245" i="5" s="1"/>
  <c r="J245" i="5" s="1"/>
  <c r="O245" i="5"/>
  <c r="H261" i="5"/>
  <c r="I261" i="5" s="1"/>
  <c r="J261" i="5" s="1"/>
  <c r="O261" i="5"/>
  <c r="H277" i="5"/>
  <c r="I277" i="5" s="1"/>
  <c r="J277" i="5" s="1"/>
  <c r="O277" i="5"/>
  <c r="H293" i="5"/>
  <c r="I293" i="5" s="1"/>
  <c r="O293" i="5"/>
  <c r="H325" i="5"/>
  <c r="I325" i="5" s="1"/>
  <c r="J325" i="5" s="1"/>
  <c r="O325" i="5"/>
  <c r="H341" i="5"/>
  <c r="I341" i="5" s="1"/>
  <c r="J341" i="5" s="1"/>
  <c r="O341" i="5"/>
  <c r="H357" i="5"/>
  <c r="I357" i="5" s="1"/>
  <c r="J357" i="5" s="1"/>
  <c r="O357" i="5"/>
  <c r="H373" i="5"/>
  <c r="I373" i="5" s="1"/>
  <c r="O373" i="5"/>
  <c r="H389" i="5"/>
  <c r="I389" i="5" s="1"/>
  <c r="J389" i="5" s="1"/>
  <c r="O389" i="5"/>
  <c r="H18" i="5"/>
  <c r="I18" i="5" s="1"/>
  <c r="J18" i="5" s="1"/>
  <c r="O18" i="5"/>
  <c r="H34" i="5"/>
  <c r="I34" i="5" s="1"/>
  <c r="J34" i="5" s="1"/>
  <c r="O34" i="5"/>
  <c r="H50" i="5"/>
  <c r="I50" i="5" s="1"/>
  <c r="J50" i="5" s="1"/>
  <c r="O50" i="5"/>
  <c r="H66" i="5"/>
  <c r="I66" i="5" s="1"/>
  <c r="J66" i="5" s="1"/>
  <c r="O66" i="5"/>
  <c r="H82" i="5"/>
  <c r="I82" i="5" s="1"/>
  <c r="J82" i="5" s="1"/>
  <c r="O82" i="5"/>
  <c r="H98" i="5"/>
  <c r="I98" i="5" s="1"/>
  <c r="J98" i="5" s="1"/>
  <c r="O98" i="5"/>
  <c r="H114" i="5"/>
  <c r="I114" i="5" s="1"/>
  <c r="J114" i="5" s="1"/>
  <c r="O114" i="5"/>
  <c r="H130" i="5"/>
  <c r="I130" i="5" s="1"/>
  <c r="J130" i="5" s="1"/>
  <c r="O130" i="5"/>
  <c r="H146" i="5"/>
  <c r="I146" i="5" s="1"/>
  <c r="J146" i="5" s="1"/>
  <c r="O146" i="5"/>
  <c r="H162" i="5"/>
  <c r="I162" i="5" s="1"/>
  <c r="J162" i="5" s="1"/>
  <c r="O162" i="5"/>
  <c r="H178" i="5"/>
  <c r="I178" i="5" s="1"/>
  <c r="J178" i="5" s="1"/>
  <c r="O178" i="5"/>
  <c r="H194" i="5"/>
  <c r="I194" i="5" s="1"/>
  <c r="J194" i="5" s="1"/>
  <c r="O194" i="5"/>
  <c r="H210" i="5"/>
  <c r="I210" i="5" s="1"/>
  <c r="O210" i="5"/>
  <c r="H226" i="5"/>
  <c r="I226" i="5" s="1"/>
  <c r="O226" i="5"/>
  <c r="H242" i="5"/>
  <c r="I242" i="5" s="1"/>
  <c r="J242" i="5" s="1"/>
  <c r="O242" i="5"/>
  <c r="H258" i="5"/>
  <c r="I258" i="5" s="1"/>
  <c r="J258" i="5" s="1"/>
  <c r="O258" i="5"/>
  <c r="H274" i="5"/>
  <c r="I274" i="5" s="1"/>
  <c r="J274" i="5" s="1"/>
  <c r="O274" i="5"/>
  <c r="H290" i="5"/>
  <c r="I290" i="5" s="1"/>
  <c r="J290" i="5" s="1"/>
  <c r="O290" i="5"/>
  <c r="H306" i="5"/>
  <c r="I306" i="5" s="1"/>
  <c r="O306" i="5"/>
  <c r="H322" i="5"/>
  <c r="I322" i="5" s="1"/>
  <c r="J322" i="5" s="1"/>
  <c r="O322" i="5"/>
  <c r="H338" i="5"/>
  <c r="I338" i="5" s="1"/>
  <c r="J338" i="5" s="1"/>
  <c r="O338" i="5"/>
  <c r="H354" i="5"/>
  <c r="I354" i="5" s="1"/>
  <c r="J354" i="5" s="1"/>
  <c r="O354" i="5"/>
  <c r="H370" i="5"/>
  <c r="I370" i="5" s="1"/>
  <c r="O370" i="5"/>
  <c r="H386" i="5"/>
  <c r="I386" i="5" s="1"/>
  <c r="J386" i="5" s="1"/>
  <c r="O386" i="5"/>
  <c r="H402" i="5"/>
  <c r="I402" i="5" s="1"/>
  <c r="J402" i="5" s="1"/>
  <c r="O402" i="5"/>
  <c r="H75" i="5"/>
  <c r="I75" i="5" s="1"/>
  <c r="J75" i="5" s="1"/>
  <c r="O75" i="5"/>
  <c r="H91" i="5"/>
  <c r="I91" i="5" s="1"/>
  <c r="J91" i="5" s="1"/>
  <c r="O91" i="5"/>
  <c r="H171" i="5"/>
  <c r="I171" i="5" s="1"/>
  <c r="J171" i="5" s="1"/>
  <c r="O171" i="5"/>
  <c r="H187" i="5"/>
  <c r="I187" i="5" s="1"/>
  <c r="J187" i="5" s="1"/>
  <c r="O187" i="5"/>
  <c r="H203" i="5"/>
  <c r="I203" i="5" s="1"/>
  <c r="O203" i="5"/>
  <c r="H219" i="5"/>
  <c r="I219" i="5" s="1"/>
  <c r="O219" i="5"/>
  <c r="H251" i="5"/>
  <c r="I251" i="5" s="1"/>
  <c r="J251" i="5" s="1"/>
  <c r="O251" i="5"/>
  <c r="H267" i="5"/>
  <c r="I267" i="5" s="1"/>
  <c r="J267" i="5" s="1"/>
  <c r="O267" i="5"/>
  <c r="H283" i="5"/>
  <c r="I283" i="5" s="1"/>
  <c r="O283" i="5"/>
  <c r="H331" i="5"/>
  <c r="I331" i="5" s="1"/>
  <c r="J331" i="5" s="1"/>
  <c r="O331" i="5"/>
  <c r="H28" i="5"/>
  <c r="I28" i="5" s="1"/>
  <c r="J28" i="5" s="1"/>
  <c r="O28" i="5"/>
  <c r="H44" i="5"/>
  <c r="I44" i="5" s="1"/>
  <c r="J44" i="5" s="1"/>
  <c r="O44" i="5"/>
  <c r="H60" i="5"/>
  <c r="I60" i="5" s="1"/>
  <c r="J60" i="5" s="1"/>
  <c r="O60" i="5"/>
  <c r="H108" i="5"/>
  <c r="I108" i="5" s="1"/>
  <c r="J108" i="5" s="1"/>
  <c r="O108" i="5"/>
  <c r="H124" i="5"/>
  <c r="I124" i="5" s="1"/>
  <c r="O124" i="5"/>
  <c r="H140" i="5"/>
  <c r="I140" i="5" s="1"/>
  <c r="J140" i="5" s="1"/>
  <c r="O140" i="5"/>
  <c r="H156" i="5"/>
  <c r="I156" i="5" s="1"/>
  <c r="J156" i="5" s="1"/>
  <c r="O156" i="5"/>
  <c r="H188" i="5"/>
  <c r="I188" i="5" s="1"/>
  <c r="O188" i="5"/>
  <c r="H204" i="5"/>
  <c r="I204" i="5" s="1"/>
  <c r="J204" i="5" s="1"/>
  <c r="O204" i="5"/>
  <c r="H220" i="5"/>
  <c r="I220" i="5" s="1"/>
  <c r="J220" i="5" s="1"/>
  <c r="O220" i="5"/>
  <c r="H236" i="5"/>
  <c r="I236" i="5" s="1"/>
  <c r="J236" i="5" s="1"/>
  <c r="O236" i="5"/>
  <c r="H252" i="5"/>
  <c r="I252" i="5" s="1"/>
  <c r="O252" i="5"/>
  <c r="H268" i="5"/>
  <c r="I268" i="5" s="1"/>
  <c r="O268" i="5"/>
  <c r="H284" i="5"/>
  <c r="I284" i="5" s="1"/>
  <c r="J284" i="5" s="1"/>
  <c r="O284" i="5"/>
  <c r="H300" i="5"/>
  <c r="I300" i="5" s="1"/>
  <c r="J300" i="5" s="1"/>
  <c r="O300" i="5"/>
  <c r="H316" i="5"/>
  <c r="I316" i="5" s="1"/>
  <c r="J316" i="5" s="1"/>
  <c r="O316" i="5"/>
  <c r="H332" i="5"/>
  <c r="I332" i="5" s="1"/>
  <c r="J332" i="5" s="1"/>
  <c r="O332" i="5"/>
  <c r="H348" i="5"/>
  <c r="I348" i="5" s="1"/>
  <c r="J348" i="5" s="1"/>
  <c r="O348" i="5"/>
  <c r="H364" i="5"/>
  <c r="I364" i="5" s="1"/>
  <c r="J364" i="5" s="1"/>
  <c r="O364" i="5"/>
  <c r="H380" i="5"/>
  <c r="I380" i="5" s="1"/>
  <c r="J380" i="5" s="1"/>
  <c r="O380" i="5"/>
  <c r="H396" i="5"/>
  <c r="I396" i="5" s="1"/>
  <c r="J396" i="5" s="1"/>
  <c r="O396" i="5"/>
  <c r="H9" i="5"/>
  <c r="I9" i="5" s="1"/>
  <c r="J9" i="5" s="1"/>
  <c r="O9" i="5"/>
  <c r="H25" i="5"/>
  <c r="I25" i="5" s="1"/>
  <c r="J25" i="5" s="1"/>
  <c r="O25" i="5"/>
  <c r="H41" i="5"/>
  <c r="I41" i="5" s="1"/>
  <c r="J41" i="5" s="1"/>
  <c r="O41" i="5"/>
  <c r="H57" i="5"/>
  <c r="I57" i="5" s="1"/>
  <c r="J57" i="5" s="1"/>
  <c r="O57" i="5"/>
  <c r="H73" i="5"/>
  <c r="I73" i="5" s="1"/>
  <c r="J73" i="5" s="1"/>
  <c r="O73" i="5"/>
  <c r="H89" i="5"/>
  <c r="I89" i="5" s="1"/>
  <c r="J89" i="5" s="1"/>
  <c r="O89" i="5"/>
  <c r="H105" i="5"/>
  <c r="I105" i="5" s="1"/>
  <c r="J105" i="5" s="1"/>
  <c r="O105" i="5"/>
  <c r="H121" i="5"/>
  <c r="I121" i="5" s="1"/>
  <c r="J121" i="5" s="1"/>
  <c r="O121" i="5"/>
  <c r="H137" i="5"/>
  <c r="I137" i="5" s="1"/>
  <c r="J137" i="5" s="1"/>
  <c r="O137" i="5"/>
  <c r="H153" i="5"/>
  <c r="I153" i="5" s="1"/>
  <c r="J153" i="5" s="1"/>
  <c r="O153" i="5"/>
  <c r="H169" i="5"/>
  <c r="I169" i="5" s="1"/>
  <c r="O169" i="5"/>
  <c r="H185" i="5"/>
  <c r="I185" i="5" s="1"/>
  <c r="J185" i="5" s="1"/>
  <c r="O185" i="5"/>
  <c r="H201" i="5"/>
  <c r="I201" i="5" s="1"/>
  <c r="O201" i="5"/>
  <c r="H217" i="5"/>
  <c r="I217" i="5" s="1"/>
  <c r="J217" i="5" s="1"/>
  <c r="O217" i="5"/>
  <c r="H233" i="5"/>
  <c r="I233" i="5" s="1"/>
  <c r="J233" i="5" s="1"/>
  <c r="O233" i="5"/>
  <c r="H329" i="5"/>
  <c r="I329" i="5" s="1"/>
  <c r="J329" i="5" s="1"/>
  <c r="O329" i="5"/>
  <c r="H345" i="5"/>
  <c r="I345" i="5" s="1"/>
  <c r="J345" i="5" s="1"/>
  <c r="O345" i="5"/>
  <c r="H393" i="5"/>
  <c r="I393" i="5" s="1"/>
  <c r="J393" i="5" s="1"/>
  <c r="O393" i="5"/>
  <c r="H54" i="5"/>
  <c r="I54" i="5" s="1"/>
  <c r="O54" i="5"/>
  <c r="H86" i="5"/>
  <c r="I86" i="5" s="1"/>
  <c r="J86" i="5" s="1"/>
  <c r="O86" i="5"/>
  <c r="H118" i="5"/>
  <c r="I118" i="5" s="1"/>
  <c r="J118" i="5" s="1"/>
  <c r="O118" i="5"/>
  <c r="H134" i="5"/>
  <c r="I134" i="5" s="1"/>
  <c r="J134" i="5" s="1"/>
  <c r="O134" i="5"/>
  <c r="H182" i="5"/>
  <c r="I182" i="5" s="1"/>
  <c r="J182" i="5" s="1"/>
  <c r="O182" i="5"/>
  <c r="H198" i="5"/>
  <c r="I198" i="5" s="1"/>
  <c r="J198" i="5" s="1"/>
  <c r="O198" i="5"/>
  <c r="H214" i="5"/>
  <c r="I214" i="5" s="1"/>
  <c r="J214" i="5" s="1"/>
  <c r="O214" i="5"/>
  <c r="H230" i="5"/>
  <c r="I230" i="5" s="1"/>
  <c r="J230" i="5" s="1"/>
  <c r="O230" i="5"/>
  <c r="H246" i="5"/>
  <c r="I246" i="5" s="1"/>
  <c r="O246" i="5"/>
  <c r="H390" i="5"/>
  <c r="I390" i="5" s="1"/>
  <c r="O390" i="5"/>
  <c r="H15" i="5"/>
  <c r="I15" i="5" s="1"/>
  <c r="J15" i="5" s="1"/>
  <c r="O15" i="5"/>
  <c r="H31" i="5"/>
  <c r="I31" i="5" s="1"/>
  <c r="J31" i="5" s="1"/>
  <c r="O31" i="5"/>
  <c r="H111" i="5"/>
  <c r="I111" i="5" s="1"/>
  <c r="J111" i="5" s="1"/>
  <c r="O111" i="5"/>
  <c r="H127" i="5"/>
  <c r="I127" i="5" s="1"/>
  <c r="J127" i="5" s="1"/>
  <c r="O127" i="5"/>
  <c r="H191" i="5"/>
  <c r="I191" i="5" s="1"/>
  <c r="J191" i="5" s="1"/>
  <c r="O191" i="5"/>
  <c r="H207" i="5"/>
  <c r="I207" i="5" s="1"/>
  <c r="O207" i="5"/>
  <c r="H223" i="5"/>
  <c r="I223" i="5" s="1"/>
  <c r="O223" i="5"/>
  <c r="H239" i="5"/>
  <c r="I239" i="5" s="1"/>
  <c r="J239" i="5" s="1"/>
  <c r="O239" i="5"/>
  <c r="H255" i="5"/>
  <c r="I255" i="5" s="1"/>
  <c r="J255" i="5" s="1"/>
  <c r="O255" i="5"/>
  <c r="H271" i="5"/>
  <c r="I271" i="5" s="1"/>
  <c r="J271" i="5" s="1"/>
  <c r="O271" i="5"/>
  <c r="H287" i="5"/>
  <c r="I287" i="5" s="1"/>
  <c r="O287" i="5"/>
  <c r="H303" i="5"/>
  <c r="I303" i="5" s="1"/>
  <c r="J303" i="5" s="1"/>
  <c r="O303" i="5"/>
  <c r="H319" i="5"/>
  <c r="I319" i="5" s="1"/>
  <c r="O319" i="5"/>
  <c r="H335" i="5"/>
  <c r="I335" i="5" s="1"/>
  <c r="J335" i="5" s="1"/>
  <c r="O335" i="5"/>
  <c r="H351" i="5"/>
  <c r="I351" i="5" s="1"/>
  <c r="O351" i="5"/>
  <c r="H367" i="5"/>
  <c r="I367" i="5" s="1"/>
  <c r="J367" i="5" s="1"/>
  <c r="O367" i="5"/>
  <c r="H383" i="5"/>
  <c r="I383" i="5" s="1"/>
  <c r="J383" i="5" s="1"/>
  <c r="O383" i="5"/>
  <c r="H399" i="5"/>
  <c r="I399" i="5" s="1"/>
  <c r="O399" i="5"/>
  <c r="H16" i="5"/>
  <c r="I16" i="5" s="1"/>
  <c r="J16" i="5" s="1"/>
  <c r="O16" i="5"/>
  <c r="H48" i="5"/>
  <c r="I48" i="5" s="1"/>
  <c r="O48" i="5"/>
  <c r="H64" i="5"/>
  <c r="I64" i="5" s="1"/>
  <c r="J64" i="5" s="1"/>
  <c r="O64" i="5"/>
  <c r="H80" i="5"/>
  <c r="I80" i="5" s="1"/>
  <c r="J80" i="5" s="1"/>
  <c r="O80" i="5"/>
  <c r="H96" i="5"/>
  <c r="I96" i="5" s="1"/>
  <c r="J96" i="5" s="1"/>
  <c r="O96" i="5"/>
  <c r="H112" i="5"/>
  <c r="I112" i="5" s="1"/>
  <c r="J112" i="5" s="1"/>
  <c r="O112" i="5"/>
  <c r="H128" i="5"/>
  <c r="I128" i="5" s="1"/>
  <c r="J128" i="5" s="1"/>
  <c r="O128" i="5"/>
  <c r="H144" i="5"/>
  <c r="I144" i="5" s="1"/>
  <c r="J144" i="5" s="1"/>
  <c r="O144" i="5"/>
  <c r="H160" i="5"/>
  <c r="I160" i="5" s="1"/>
  <c r="J160" i="5" s="1"/>
  <c r="O160" i="5"/>
  <c r="H176" i="5"/>
  <c r="I176" i="5" s="1"/>
  <c r="J176" i="5" s="1"/>
  <c r="O176" i="5"/>
  <c r="H192" i="5"/>
  <c r="I192" i="5" s="1"/>
  <c r="J192" i="5" s="1"/>
  <c r="O192" i="5"/>
  <c r="H272" i="5"/>
  <c r="I272" i="5" s="1"/>
  <c r="J272" i="5" s="1"/>
  <c r="O272" i="5"/>
  <c r="H352" i="5"/>
  <c r="I352" i="5" s="1"/>
  <c r="J352" i="5" s="1"/>
  <c r="O352" i="5"/>
  <c r="H384" i="5"/>
  <c r="I384" i="5" s="1"/>
  <c r="O384" i="5"/>
  <c r="H125" i="5"/>
  <c r="I125" i="5" s="1"/>
  <c r="O125" i="5"/>
  <c r="H141" i="5"/>
  <c r="I141" i="5" s="1"/>
  <c r="J141" i="5" s="1"/>
  <c r="O141" i="5"/>
  <c r="H173" i="5"/>
  <c r="I173" i="5" s="1"/>
  <c r="J173" i="5" s="1"/>
  <c r="O173" i="5"/>
  <c r="H221" i="5"/>
  <c r="I221" i="5" s="1"/>
  <c r="J221" i="5" s="1"/>
  <c r="O221" i="5"/>
  <c r="H237" i="5"/>
  <c r="I237" i="5" s="1"/>
  <c r="J237" i="5" s="1"/>
  <c r="O237" i="5"/>
  <c r="H253" i="5"/>
  <c r="I253" i="5" s="1"/>
  <c r="J253" i="5" s="1"/>
  <c r="O253" i="5"/>
  <c r="H269" i="5"/>
  <c r="I269" i="5" s="1"/>
  <c r="O269" i="5"/>
  <c r="H285" i="5"/>
  <c r="I285" i="5" s="1"/>
  <c r="J285" i="5" s="1"/>
  <c r="O285" i="5"/>
  <c r="H301" i="5"/>
  <c r="I301" i="5" s="1"/>
  <c r="J301" i="5" s="1"/>
  <c r="O301" i="5"/>
  <c r="H317" i="5"/>
  <c r="I317" i="5" s="1"/>
  <c r="O317" i="5"/>
  <c r="H333" i="5"/>
  <c r="I333" i="5" s="1"/>
  <c r="O333" i="5"/>
  <c r="H349" i="5"/>
  <c r="I349" i="5" s="1"/>
  <c r="J349" i="5" s="1"/>
  <c r="O349" i="5"/>
  <c r="H365" i="5"/>
  <c r="I365" i="5" s="1"/>
  <c r="J365" i="5" s="1"/>
  <c r="O365" i="5"/>
  <c r="H381" i="5"/>
  <c r="I381" i="5" s="1"/>
  <c r="J381" i="5" s="1"/>
  <c r="O381" i="5"/>
  <c r="H397" i="5"/>
  <c r="I397" i="5" s="1"/>
  <c r="J397" i="5" s="1"/>
  <c r="O397" i="5"/>
  <c r="H26" i="5"/>
  <c r="I26" i="5" s="1"/>
  <c r="J26" i="5" s="1"/>
  <c r="O26" i="5"/>
  <c r="H42" i="5"/>
  <c r="I42" i="5" s="1"/>
  <c r="O42" i="5"/>
  <c r="H58" i="5"/>
  <c r="I58" i="5" s="1"/>
  <c r="J58" i="5" s="1"/>
  <c r="O58" i="5"/>
  <c r="H74" i="5"/>
  <c r="I74" i="5" s="1"/>
  <c r="J74" i="5" s="1"/>
  <c r="O74" i="5"/>
  <c r="H90" i="5"/>
  <c r="I90" i="5" s="1"/>
  <c r="J90" i="5" s="1"/>
  <c r="O90" i="5"/>
  <c r="H106" i="5"/>
  <c r="I106" i="5" s="1"/>
  <c r="J106" i="5" s="1"/>
  <c r="O106" i="5"/>
  <c r="H122" i="5"/>
  <c r="I122" i="5" s="1"/>
  <c r="J122" i="5" s="1"/>
  <c r="O122" i="5"/>
  <c r="H138" i="5"/>
  <c r="I138" i="5" s="1"/>
  <c r="J138" i="5" s="1"/>
  <c r="O138" i="5"/>
  <c r="H154" i="5"/>
  <c r="I154" i="5" s="1"/>
  <c r="J154" i="5" s="1"/>
  <c r="O154" i="5"/>
  <c r="H170" i="5"/>
  <c r="I170" i="5" s="1"/>
  <c r="J170" i="5" s="1"/>
  <c r="O170" i="5"/>
  <c r="H234" i="5"/>
  <c r="I234" i="5" s="1"/>
  <c r="J234" i="5" s="1"/>
  <c r="O234" i="5"/>
  <c r="H250" i="5"/>
  <c r="I250" i="5" s="1"/>
  <c r="J250" i="5" s="1"/>
  <c r="O250" i="5"/>
  <c r="H266" i="5"/>
  <c r="I266" i="5" s="1"/>
  <c r="J266" i="5" s="1"/>
  <c r="O266" i="5"/>
  <c r="H282" i="5"/>
  <c r="I282" i="5" s="1"/>
  <c r="J282" i="5" s="1"/>
  <c r="O282" i="5"/>
  <c r="H298" i="5"/>
  <c r="I298" i="5" s="1"/>
  <c r="O298" i="5"/>
  <c r="H314" i="5"/>
  <c r="I314" i="5" s="1"/>
  <c r="J314" i="5" s="1"/>
  <c r="O314" i="5"/>
  <c r="H330" i="5"/>
  <c r="I330" i="5" s="1"/>
  <c r="J330" i="5" s="1"/>
  <c r="O330" i="5"/>
  <c r="H346" i="5"/>
  <c r="I346" i="5" s="1"/>
  <c r="O346" i="5"/>
  <c r="H362" i="5"/>
  <c r="I362" i="5" s="1"/>
  <c r="J362" i="5" s="1"/>
  <c r="O362" i="5"/>
  <c r="H378" i="5"/>
  <c r="I378" i="5" s="1"/>
  <c r="J378" i="5" s="1"/>
  <c r="O378" i="5"/>
  <c r="H394" i="5"/>
  <c r="I394" i="5" s="1"/>
  <c r="J394" i="5" s="1"/>
  <c r="O394" i="5"/>
  <c r="H19" i="5"/>
  <c r="I19" i="5" s="1"/>
  <c r="O19" i="5"/>
  <c r="H51" i="5"/>
  <c r="I51" i="5" s="1"/>
  <c r="J51" i="5" s="1"/>
  <c r="O51" i="5"/>
  <c r="H67" i="5"/>
  <c r="I67" i="5" s="1"/>
  <c r="J67" i="5" s="1"/>
  <c r="O67" i="5"/>
  <c r="H83" i="5"/>
  <c r="I83" i="5" s="1"/>
  <c r="J83" i="5" s="1"/>
  <c r="O83" i="5"/>
  <c r="H99" i="5"/>
  <c r="I99" i="5" s="1"/>
  <c r="J99" i="5" s="1"/>
  <c r="O99" i="5"/>
  <c r="H115" i="5"/>
  <c r="I115" i="5" s="1"/>
  <c r="O115" i="5"/>
  <c r="H131" i="5"/>
  <c r="I131" i="5" s="1"/>
  <c r="O131" i="5"/>
  <c r="H147" i="5"/>
  <c r="I147" i="5" s="1"/>
  <c r="J147" i="5" s="1"/>
  <c r="O147" i="5"/>
  <c r="H163" i="5"/>
  <c r="I163" i="5" s="1"/>
  <c r="J163" i="5" s="1"/>
  <c r="O163" i="5"/>
  <c r="H179" i="5"/>
  <c r="I179" i="5" s="1"/>
  <c r="J179" i="5" s="1"/>
  <c r="O179" i="5"/>
  <c r="H195" i="5"/>
  <c r="I195" i="5" s="1"/>
  <c r="O195" i="5"/>
  <c r="H211" i="5"/>
  <c r="I211" i="5" s="1"/>
  <c r="J211" i="5" s="1"/>
  <c r="O211" i="5"/>
  <c r="H227" i="5"/>
  <c r="I227" i="5" s="1"/>
  <c r="J227" i="5" s="1"/>
  <c r="O227" i="5"/>
  <c r="H259" i="5"/>
  <c r="I259" i="5" s="1"/>
  <c r="J259" i="5" s="1"/>
  <c r="O259" i="5"/>
  <c r="H275" i="5"/>
  <c r="I275" i="5" s="1"/>
  <c r="J275" i="5" s="1"/>
  <c r="O275" i="5"/>
  <c r="H291" i="5"/>
  <c r="I291" i="5" s="1"/>
  <c r="J291" i="5" s="1"/>
  <c r="O291" i="5"/>
  <c r="H307" i="5"/>
  <c r="I307" i="5" s="1"/>
  <c r="J307" i="5" s="1"/>
  <c r="O307" i="5"/>
  <c r="H323" i="5"/>
  <c r="I323" i="5" s="1"/>
  <c r="O323" i="5"/>
  <c r="H339" i="5"/>
  <c r="I339" i="5" s="1"/>
  <c r="O339" i="5"/>
  <c r="H355" i="5"/>
  <c r="I355" i="5" s="1"/>
  <c r="J355" i="5" s="1"/>
  <c r="O355" i="5"/>
  <c r="H371" i="5"/>
  <c r="I371" i="5" s="1"/>
  <c r="J371" i="5" s="1"/>
  <c r="O371" i="5"/>
  <c r="H387" i="5"/>
  <c r="I387" i="5" s="1"/>
  <c r="J387" i="5" s="1"/>
  <c r="O387" i="5"/>
  <c r="H20" i="5"/>
  <c r="I20" i="5" s="1"/>
  <c r="J20" i="5" s="1"/>
  <c r="O20" i="5"/>
  <c r="H36" i="5"/>
  <c r="I36" i="5" s="1"/>
  <c r="J36" i="5" s="1"/>
  <c r="O36" i="5"/>
  <c r="H52" i="5"/>
  <c r="I52" i="5" s="1"/>
  <c r="J52" i="5" s="1"/>
  <c r="O52" i="5"/>
  <c r="H68" i="5"/>
  <c r="I68" i="5" s="1"/>
  <c r="O68" i="5"/>
  <c r="H84" i="5"/>
  <c r="I84" i="5" s="1"/>
  <c r="J84" i="5" s="1"/>
  <c r="O84" i="5"/>
  <c r="H100" i="5"/>
  <c r="I100" i="5" s="1"/>
  <c r="J100" i="5" s="1"/>
  <c r="O100" i="5"/>
  <c r="H116" i="5"/>
  <c r="I116" i="5" s="1"/>
  <c r="J116" i="5" s="1"/>
  <c r="O116" i="5"/>
  <c r="H132" i="5"/>
  <c r="I132" i="5" s="1"/>
  <c r="O132" i="5"/>
  <c r="H148" i="5"/>
  <c r="I148" i="5" s="1"/>
  <c r="J148" i="5" s="1"/>
  <c r="O148" i="5"/>
  <c r="H164" i="5"/>
  <c r="I164" i="5" s="1"/>
  <c r="J164" i="5" s="1"/>
  <c r="O164" i="5"/>
  <c r="H180" i="5"/>
  <c r="I180" i="5" s="1"/>
  <c r="J180" i="5" s="1"/>
  <c r="O180" i="5"/>
  <c r="H196" i="5"/>
  <c r="I196" i="5" s="1"/>
  <c r="J196" i="5" s="1"/>
  <c r="O196" i="5"/>
  <c r="H212" i="5"/>
  <c r="I212" i="5" s="1"/>
  <c r="J212" i="5" s="1"/>
  <c r="O212" i="5"/>
  <c r="H228" i="5"/>
  <c r="I228" i="5" s="1"/>
  <c r="O228" i="5"/>
  <c r="H244" i="5"/>
  <c r="I244" i="5" s="1"/>
  <c r="J244" i="5" s="1"/>
  <c r="O244" i="5"/>
  <c r="H260" i="5"/>
  <c r="I260" i="5" s="1"/>
  <c r="J260" i="5" s="1"/>
  <c r="O260" i="5"/>
  <c r="H276" i="5"/>
  <c r="I276" i="5" s="1"/>
  <c r="J276" i="5" s="1"/>
  <c r="O276" i="5"/>
  <c r="H292" i="5"/>
  <c r="I292" i="5" s="1"/>
  <c r="O292" i="5"/>
  <c r="H308" i="5"/>
  <c r="I308" i="5" s="1"/>
  <c r="J308" i="5" s="1"/>
  <c r="O308" i="5"/>
  <c r="H324" i="5"/>
  <c r="I324" i="5" s="1"/>
  <c r="J324" i="5" s="1"/>
  <c r="O324" i="5"/>
  <c r="H340" i="5"/>
  <c r="I340" i="5" s="1"/>
  <c r="J340" i="5" s="1"/>
  <c r="O340" i="5"/>
  <c r="H356" i="5"/>
  <c r="I356" i="5" s="1"/>
  <c r="O356" i="5"/>
  <c r="H372" i="5"/>
  <c r="I372" i="5" s="1"/>
  <c r="J372" i="5" s="1"/>
  <c r="O372" i="5"/>
  <c r="H388" i="5"/>
  <c r="I388" i="5" s="1"/>
  <c r="O388" i="5"/>
  <c r="H17" i="5"/>
  <c r="I17" i="5" s="1"/>
  <c r="J17" i="5" s="1"/>
  <c r="O17" i="5"/>
  <c r="H65" i="5"/>
  <c r="I65" i="5" s="1"/>
  <c r="J65" i="5" s="1"/>
  <c r="O65" i="5"/>
  <c r="H81" i="5"/>
  <c r="I81" i="5" s="1"/>
  <c r="J81" i="5" s="1"/>
  <c r="O81" i="5"/>
  <c r="H97" i="5"/>
  <c r="I97" i="5" s="1"/>
  <c r="J97" i="5" s="1"/>
  <c r="O97" i="5"/>
  <c r="H113" i="5"/>
  <c r="I113" i="5" s="1"/>
  <c r="J113" i="5" s="1"/>
  <c r="O113" i="5"/>
  <c r="H129" i="5"/>
  <c r="I129" i="5" s="1"/>
  <c r="J129" i="5" s="1"/>
  <c r="O129" i="5"/>
  <c r="H161" i="5"/>
  <c r="I161" i="5" s="1"/>
  <c r="O161" i="5"/>
  <c r="H177" i="5"/>
  <c r="I177" i="5" s="1"/>
  <c r="O177" i="5"/>
  <c r="H193" i="5"/>
  <c r="I193" i="5" s="1"/>
  <c r="J193" i="5" s="1"/>
  <c r="O193" i="5"/>
  <c r="H209" i="5"/>
  <c r="I209" i="5" s="1"/>
  <c r="J209" i="5" s="1"/>
  <c r="O209" i="5"/>
  <c r="H225" i="5"/>
  <c r="I225" i="5" s="1"/>
  <c r="O225" i="5"/>
  <c r="H241" i="5"/>
  <c r="I241" i="5" s="1"/>
  <c r="J241" i="5" s="1"/>
  <c r="O241" i="5"/>
  <c r="H257" i="5"/>
  <c r="I257" i="5" s="1"/>
  <c r="J257" i="5" s="1"/>
  <c r="O257" i="5"/>
  <c r="H273" i="5"/>
  <c r="I273" i="5" s="1"/>
  <c r="J273" i="5" s="1"/>
  <c r="O273" i="5"/>
  <c r="H289" i="5"/>
  <c r="I289" i="5" s="1"/>
  <c r="O289" i="5"/>
  <c r="H305" i="5"/>
  <c r="I305" i="5" s="1"/>
  <c r="J305" i="5" s="1"/>
  <c r="O305" i="5"/>
  <c r="H353" i="5"/>
  <c r="I353" i="5" s="1"/>
  <c r="J353" i="5" s="1"/>
  <c r="O353" i="5"/>
  <c r="H369" i="5"/>
  <c r="I369" i="5" s="1"/>
  <c r="O369" i="5"/>
  <c r="H385" i="5"/>
  <c r="I385" i="5" s="1"/>
  <c r="J385" i="5" s="1"/>
  <c r="O385" i="5"/>
  <c r="H401" i="5"/>
  <c r="I401" i="5" s="1"/>
  <c r="J401" i="5" s="1"/>
  <c r="O401" i="5"/>
  <c r="H14" i="5"/>
  <c r="I14" i="5" s="1"/>
  <c r="O14" i="5"/>
  <c r="H30" i="5"/>
  <c r="I30" i="5" s="1"/>
  <c r="J30" i="5" s="1"/>
  <c r="O30" i="5"/>
  <c r="H46" i="5"/>
  <c r="I46" i="5" s="1"/>
  <c r="J46" i="5" s="1"/>
  <c r="O46" i="5"/>
  <c r="H62" i="5"/>
  <c r="I62" i="5" s="1"/>
  <c r="J62" i="5" s="1"/>
  <c r="O62" i="5"/>
  <c r="H78" i="5"/>
  <c r="I78" i="5" s="1"/>
  <c r="J78" i="5" s="1"/>
  <c r="O78" i="5"/>
  <c r="H94" i="5"/>
  <c r="I94" i="5" s="1"/>
  <c r="J94" i="5" s="1"/>
  <c r="O94" i="5"/>
  <c r="H110" i="5"/>
  <c r="I110" i="5" s="1"/>
  <c r="J110" i="5" s="1"/>
  <c r="O110" i="5"/>
  <c r="H126" i="5"/>
  <c r="I126" i="5" s="1"/>
  <c r="J126" i="5" s="1"/>
  <c r="O126" i="5"/>
  <c r="H142" i="5"/>
  <c r="I142" i="5" s="1"/>
  <c r="J142" i="5" s="1"/>
  <c r="O142" i="5"/>
  <c r="H158" i="5"/>
  <c r="I158" i="5" s="1"/>
  <c r="O158" i="5"/>
  <c r="H174" i="5"/>
  <c r="I174" i="5" s="1"/>
  <c r="J174" i="5" s="1"/>
  <c r="O174" i="5"/>
  <c r="H190" i="5"/>
  <c r="I190" i="5" s="1"/>
  <c r="J190" i="5" s="1"/>
  <c r="O190" i="5"/>
  <c r="H206" i="5"/>
  <c r="I206" i="5" s="1"/>
  <c r="J206" i="5" s="1"/>
  <c r="O206" i="5"/>
  <c r="H222" i="5"/>
  <c r="I222" i="5" s="1"/>
  <c r="J222" i="5" s="1"/>
  <c r="O222" i="5"/>
  <c r="H398" i="5"/>
  <c r="I398" i="5" s="1"/>
  <c r="J398" i="5" s="1"/>
  <c r="O398" i="5"/>
  <c r="H7" i="5"/>
  <c r="I7" i="5" s="1"/>
  <c r="J7" i="5" s="1"/>
  <c r="O7" i="5"/>
  <c r="H55" i="5"/>
  <c r="I55" i="5" s="1"/>
  <c r="J55" i="5" s="1"/>
  <c r="O55" i="5"/>
  <c r="H71" i="5"/>
  <c r="I71" i="5" s="1"/>
  <c r="J71" i="5" s="1"/>
  <c r="O71" i="5"/>
  <c r="H87" i="5"/>
  <c r="I87" i="5" s="1"/>
  <c r="O87" i="5"/>
  <c r="H103" i="5"/>
  <c r="I103" i="5" s="1"/>
  <c r="J103" i="5" s="1"/>
  <c r="O103" i="5"/>
  <c r="H119" i="5"/>
  <c r="I119" i="5" s="1"/>
  <c r="J119" i="5" s="1"/>
  <c r="O119" i="5"/>
  <c r="H135" i="5"/>
  <c r="I135" i="5" s="1"/>
  <c r="J135" i="5" s="1"/>
  <c r="O135" i="5"/>
  <c r="H151" i="5"/>
  <c r="I151" i="5" s="1"/>
  <c r="J151" i="5" s="1"/>
  <c r="O151" i="5"/>
  <c r="H167" i="5"/>
  <c r="I167" i="5" s="1"/>
  <c r="J167" i="5" s="1"/>
  <c r="O167" i="5"/>
  <c r="H183" i="5"/>
  <c r="I183" i="5" s="1"/>
  <c r="J183" i="5" s="1"/>
  <c r="O183" i="5"/>
  <c r="H199" i="5"/>
  <c r="I199" i="5" s="1"/>
  <c r="J199" i="5" s="1"/>
  <c r="O199" i="5"/>
  <c r="H215" i="5"/>
  <c r="I215" i="5" s="1"/>
  <c r="O215" i="5"/>
  <c r="H231" i="5"/>
  <c r="I231" i="5" s="1"/>
  <c r="J231" i="5" s="1"/>
  <c r="O231" i="5"/>
  <c r="H247" i="5"/>
  <c r="I247" i="5" s="1"/>
  <c r="J247" i="5" s="1"/>
  <c r="O247" i="5"/>
  <c r="H263" i="5"/>
  <c r="I263" i="5" s="1"/>
  <c r="J263" i="5" s="1"/>
  <c r="O263" i="5"/>
  <c r="H279" i="5"/>
  <c r="I279" i="5" s="1"/>
  <c r="J279" i="5" s="1"/>
  <c r="O279" i="5"/>
  <c r="H295" i="5"/>
  <c r="I295" i="5" s="1"/>
  <c r="J295" i="5" s="1"/>
  <c r="O295" i="5"/>
  <c r="H311" i="5"/>
  <c r="I311" i="5" s="1"/>
  <c r="J311" i="5" s="1"/>
  <c r="O311" i="5"/>
  <c r="H327" i="5"/>
  <c r="I327" i="5" s="1"/>
  <c r="J327" i="5" s="1"/>
  <c r="O327" i="5"/>
  <c r="H343" i="5"/>
  <c r="I343" i="5" s="1"/>
  <c r="J343" i="5" s="1"/>
  <c r="O343" i="5"/>
  <c r="H359" i="5"/>
  <c r="I359" i="5" s="1"/>
  <c r="O359" i="5"/>
  <c r="H375" i="5"/>
  <c r="I375" i="5" s="1"/>
  <c r="O375" i="5"/>
  <c r="H391" i="5"/>
  <c r="I391" i="5" s="1"/>
  <c r="J391" i="5" s="1"/>
  <c r="O391" i="5"/>
  <c r="H40" i="5"/>
  <c r="I40" i="5" s="1"/>
  <c r="J40" i="5" s="1"/>
  <c r="O40" i="5"/>
  <c r="H104" i="5"/>
  <c r="I104" i="5" s="1"/>
  <c r="J104" i="5" s="1"/>
  <c r="O104" i="5"/>
  <c r="H120" i="5"/>
  <c r="I120" i="5" s="1"/>
  <c r="J120" i="5" s="1"/>
  <c r="O120" i="5"/>
  <c r="H184" i="5"/>
  <c r="I184" i="5" s="1"/>
  <c r="J184" i="5" s="1"/>
  <c r="O184" i="5"/>
  <c r="H200" i="5"/>
  <c r="I200" i="5" s="1"/>
  <c r="O200" i="5"/>
  <c r="H216" i="5"/>
  <c r="I216" i="5" s="1"/>
  <c r="J216" i="5" s="1"/>
  <c r="O216" i="5"/>
  <c r="H232" i="5"/>
  <c r="I232" i="5" s="1"/>
  <c r="J232" i="5" s="1"/>
  <c r="O232" i="5"/>
  <c r="H248" i="5"/>
  <c r="I248" i="5" s="1"/>
  <c r="J248" i="5" s="1"/>
  <c r="O248" i="5"/>
  <c r="H264" i="5"/>
  <c r="I264" i="5" s="1"/>
  <c r="J264" i="5" s="1"/>
  <c r="O264" i="5"/>
  <c r="H280" i="5"/>
  <c r="I280" i="5" s="1"/>
  <c r="J280" i="5" s="1"/>
  <c r="O280" i="5"/>
  <c r="H296" i="5"/>
  <c r="I296" i="5" s="1"/>
  <c r="J296" i="5" s="1"/>
  <c r="O296" i="5"/>
  <c r="H328" i="5"/>
  <c r="I328" i="5" s="1"/>
  <c r="J328" i="5" s="1"/>
  <c r="O328" i="5"/>
  <c r="H344" i="5"/>
  <c r="I344" i="5" s="1"/>
  <c r="J344" i="5" s="1"/>
  <c r="O344" i="5"/>
  <c r="H360" i="5"/>
  <c r="I360" i="5" s="1"/>
  <c r="J360" i="5" s="1"/>
  <c r="O360" i="5"/>
  <c r="H376" i="5"/>
  <c r="I376" i="5" s="1"/>
  <c r="J376" i="5" s="1"/>
  <c r="O376" i="5"/>
  <c r="H392" i="5"/>
  <c r="I392" i="5" s="1"/>
  <c r="J392" i="5" s="1"/>
  <c r="O392" i="5"/>
  <c r="H2" i="5"/>
  <c r="I2" i="5" s="1"/>
  <c r="J2" i="5" s="1"/>
  <c r="I668" i="5"/>
  <c r="I658" i="5"/>
  <c r="T5" i="5"/>
  <c r="I636" i="5"/>
  <c r="I670" i="5"/>
  <c r="I619" i="5"/>
  <c r="I684" i="5"/>
  <c r="I605" i="5"/>
  <c r="I667" i="5"/>
  <c r="I621" i="5"/>
  <c r="I589" i="5"/>
  <c r="P552" i="5"/>
  <c r="H446" i="5"/>
  <c r="I446" i="5" s="1"/>
  <c r="H491" i="5"/>
  <c r="I491" i="5" s="1"/>
  <c r="H501" i="5"/>
  <c r="I501" i="5" s="1"/>
  <c r="I620" i="5"/>
  <c r="I683" i="5"/>
  <c r="P483" i="5"/>
  <c r="I637" i="5"/>
  <c r="H557" i="5"/>
  <c r="I557" i="5" s="1"/>
  <c r="H520" i="5"/>
  <c r="I520" i="5" s="1"/>
  <c r="H4" i="5"/>
  <c r="I4" i="5" s="1"/>
  <c r="I626" i="5"/>
  <c r="P428" i="5"/>
  <c r="H155" i="5"/>
  <c r="I155" i="5" s="1"/>
  <c r="P528" i="5"/>
  <c r="I669" i="5"/>
  <c r="H358" i="5"/>
  <c r="I358" i="5" s="1"/>
  <c r="H421" i="5"/>
  <c r="I421" i="5" s="1"/>
  <c r="J421" i="5" s="1"/>
  <c r="H49" i="5"/>
  <c r="I49" i="5" s="1"/>
  <c r="H150" i="5"/>
  <c r="I150" i="5" s="1"/>
  <c r="P551" i="5"/>
  <c r="H238" i="5"/>
  <c r="I238" i="5" s="1"/>
  <c r="I700" i="5"/>
  <c r="H43" i="5"/>
  <c r="I43" i="5" s="1"/>
  <c r="H321" i="5"/>
  <c r="I321" i="5" s="1"/>
  <c r="H377" i="5"/>
  <c r="I377" i="5" s="1"/>
  <c r="H23" i="5"/>
  <c r="I23" i="5" s="1"/>
  <c r="H95" i="5"/>
  <c r="I95" i="5" s="1"/>
  <c r="H347" i="5"/>
  <c r="I347" i="5" s="1"/>
  <c r="H77" i="5"/>
  <c r="I77" i="5" s="1"/>
  <c r="H5" i="5"/>
  <c r="I5" i="5" s="1"/>
  <c r="H22" i="5"/>
  <c r="I22" i="5" s="1"/>
  <c r="H318" i="5"/>
  <c r="I318" i="5" s="1"/>
  <c r="H438" i="5"/>
  <c r="I438" i="5" s="1"/>
  <c r="H309" i="5"/>
  <c r="I309" i="5" s="1"/>
  <c r="H27" i="5"/>
  <c r="I27" i="5" s="1"/>
  <c r="H243" i="5"/>
  <c r="I243" i="5" s="1"/>
  <c r="H545" i="5"/>
  <c r="I545" i="5" s="1"/>
  <c r="H172" i="5"/>
  <c r="I172" i="5" s="1"/>
  <c r="H38" i="5"/>
  <c r="I38" i="5" s="1"/>
  <c r="J38" i="5" s="1"/>
  <c r="P487" i="5"/>
  <c r="H489" i="5"/>
  <c r="I489" i="5" s="1"/>
  <c r="H109" i="5"/>
  <c r="I109" i="5" s="1"/>
  <c r="H336" i="5"/>
  <c r="I336" i="5" s="1"/>
  <c r="H10" i="5"/>
  <c r="I10" i="5" s="1"/>
  <c r="H70" i="5"/>
  <c r="I70" i="5" s="1"/>
  <c r="P530" i="5"/>
  <c r="H8" i="5"/>
  <c r="I8" i="5" s="1"/>
  <c r="P488" i="5"/>
  <c r="H145" i="5"/>
  <c r="I145" i="5" s="1"/>
  <c r="H63" i="5"/>
  <c r="I63" i="5" s="1"/>
  <c r="H12" i="5"/>
  <c r="I12" i="5" s="1"/>
  <c r="H35" i="5"/>
  <c r="I35" i="5" s="1"/>
  <c r="P666" i="5"/>
  <c r="H33" i="5"/>
  <c r="I33" i="5" s="1"/>
  <c r="P561" i="5"/>
  <c r="H334" i="5"/>
  <c r="I334" i="5" s="1"/>
  <c r="H3" i="5"/>
  <c r="I3" i="5" s="1"/>
  <c r="J3" i="5" s="1"/>
  <c r="H72" i="5"/>
  <c r="I72" i="5" s="1"/>
  <c r="H6" i="5"/>
  <c r="I6" i="5" s="1"/>
  <c r="H406" i="5"/>
  <c r="I406" i="5" s="1"/>
  <c r="J406" i="5" s="1"/>
  <c r="H205" i="5"/>
  <c r="I205" i="5" s="1"/>
  <c r="J205" i="5" s="1"/>
  <c r="H189" i="5"/>
  <c r="I189" i="5" s="1"/>
  <c r="F565" i="5"/>
  <c r="G565" i="5" s="1"/>
  <c r="R565" i="5" s="1"/>
  <c r="H326" i="5"/>
  <c r="I326" i="5" s="1"/>
  <c r="H462" i="5"/>
  <c r="I462" i="5" s="1"/>
  <c r="P510" i="5"/>
  <c r="H573" i="5"/>
  <c r="I573" i="5" s="1"/>
  <c r="P644" i="5"/>
  <c r="P676" i="5"/>
  <c r="P613" i="5"/>
  <c r="H594" i="5"/>
  <c r="I594" i="5" s="1"/>
  <c r="I485" i="5"/>
  <c r="J485" i="5" s="1"/>
  <c r="H699" i="5"/>
  <c r="I699" i="5" s="1"/>
  <c r="P512" i="5"/>
  <c r="F674" i="5"/>
  <c r="G674" i="5" s="1"/>
  <c r="R674" i="5" s="1"/>
  <c r="H690" i="5"/>
  <c r="I690" i="5" s="1"/>
  <c r="H337" i="5"/>
  <c r="I337" i="5" s="1"/>
  <c r="P513" i="5"/>
  <c r="H533" i="5"/>
  <c r="I533" i="5" s="1"/>
  <c r="P478" i="5"/>
  <c r="P494" i="5"/>
  <c r="F510" i="5"/>
  <c r="G510" i="5" s="1"/>
  <c r="R510" i="5" s="1"/>
  <c r="P646" i="5"/>
  <c r="H29" i="5"/>
  <c r="I29" i="5" s="1"/>
  <c r="H61" i="5"/>
  <c r="I61" i="5" s="1"/>
  <c r="H361" i="5"/>
  <c r="I361" i="5" s="1"/>
  <c r="P689" i="5"/>
  <c r="P591" i="5"/>
  <c r="P643" i="5"/>
  <c r="P675" i="5"/>
  <c r="H88" i="5"/>
  <c r="I88" i="5" s="1"/>
  <c r="P611" i="5"/>
  <c r="P577" i="5"/>
  <c r="H609" i="5"/>
  <c r="I609" i="5" s="1"/>
  <c r="F621" i="5"/>
  <c r="G621" i="5" s="1"/>
  <c r="R621" i="5" s="1"/>
  <c r="P625" i="5"/>
  <c r="F629" i="5"/>
  <c r="G629" i="5" s="1"/>
  <c r="R629" i="5" s="1"/>
  <c r="P661" i="5"/>
  <c r="F693" i="5"/>
  <c r="G693" i="5" s="1"/>
  <c r="R693" i="5" s="1"/>
  <c r="H262" i="5"/>
  <c r="I262" i="5" s="1"/>
  <c r="P507" i="5"/>
  <c r="P523" i="5"/>
  <c r="H639" i="5"/>
  <c r="I639" i="5" s="1"/>
  <c r="H304" i="5"/>
  <c r="I304" i="5" s="1"/>
  <c r="P540" i="5"/>
  <c r="H560" i="5"/>
  <c r="I560" i="5" s="1"/>
  <c r="J560" i="5" s="1"/>
  <c r="P564" i="5"/>
  <c r="H640" i="5"/>
  <c r="I640" i="5" s="1"/>
  <c r="P656" i="5"/>
  <c r="F660" i="5"/>
  <c r="G660" i="5" s="1"/>
  <c r="R660" i="5" s="1"/>
  <c r="P602" i="5"/>
  <c r="F610" i="5"/>
  <c r="G610" i="5" s="1"/>
  <c r="R610" i="5" s="1"/>
  <c r="H634" i="5"/>
  <c r="I634" i="5" s="1"/>
  <c r="P529" i="5"/>
  <c r="P629" i="5"/>
  <c r="F507" i="5"/>
  <c r="G507" i="5" s="1"/>
  <c r="R507" i="5" s="1"/>
  <c r="F523" i="5"/>
  <c r="G523" i="5" s="1"/>
  <c r="R523" i="5" s="1"/>
  <c r="P579" i="5"/>
  <c r="F540" i="5"/>
  <c r="G540" i="5" s="1"/>
  <c r="R540" i="5" s="1"/>
  <c r="F564" i="5"/>
  <c r="G564" i="5" s="1"/>
  <c r="R564" i="5" s="1"/>
  <c r="F644" i="5"/>
  <c r="G644" i="5" s="1"/>
  <c r="R644" i="5" s="1"/>
  <c r="P660" i="5"/>
  <c r="P610" i="5"/>
  <c r="H45" i="5"/>
  <c r="I45" i="5" s="1"/>
  <c r="J45" i="5" s="1"/>
  <c r="H157" i="5"/>
  <c r="I157" i="5" s="1"/>
  <c r="F589" i="5"/>
  <c r="G589" i="5" s="1"/>
  <c r="R589" i="5" s="1"/>
  <c r="F597" i="5"/>
  <c r="G597" i="5" s="1"/>
  <c r="R597" i="5" s="1"/>
  <c r="H382" i="5"/>
  <c r="I382" i="5" s="1"/>
  <c r="H570" i="5"/>
  <c r="I570" i="5" s="1"/>
  <c r="J570" i="5" s="1"/>
  <c r="H59" i="5"/>
  <c r="I59" i="5" s="1"/>
  <c r="H143" i="5"/>
  <c r="I143" i="5" s="1"/>
  <c r="J143" i="5" s="1"/>
  <c r="F551" i="5"/>
  <c r="G551" i="5" s="1"/>
  <c r="R551" i="5" s="1"/>
  <c r="P563" i="5"/>
  <c r="P659" i="5"/>
  <c r="F488" i="5"/>
  <c r="G488" i="5" s="1"/>
  <c r="R488" i="5" s="1"/>
  <c r="H576" i="5"/>
  <c r="I576" i="5" s="1"/>
  <c r="P580" i="5"/>
  <c r="F643" i="5"/>
  <c r="G643" i="5" s="1"/>
  <c r="R643" i="5" s="1"/>
  <c r="P597" i="5"/>
  <c r="P550" i="5"/>
  <c r="F578" i="5"/>
  <c r="G578" i="5" s="1"/>
  <c r="R578" i="5" s="1"/>
  <c r="F659" i="5"/>
  <c r="G659" i="5" s="1"/>
  <c r="R659" i="5" s="1"/>
  <c r="F428" i="5"/>
  <c r="G428" i="5" s="1"/>
  <c r="R428" i="5" s="1"/>
  <c r="F436" i="5"/>
  <c r="G436" i="5" s="1"/>
  <c r="R436" i="5" s="1"/>
  <c r="P524" i="5"/>
  <c r="F580" i="5"/>
  <c r="I417" i="5"/>
  <c r="I433" i="5"/>
  <c r="J433" i="5" s="1"/>
  <c r="I517" i="5"/>
  <c r="I569" i="5"/>
  <c r="I593" i="5"/>
  <c r="J593" i="5" s="1"/>
  <c r="I601" i="5"/>
  <c r="J601" i="5" s="1"/>
  <c r="I641" i="5"/>
  <c r="J641" i="5" s="1"/>
  <c r="I439" i="5"/>
  <c r="J439" i="5" s="1"/>
  <c r="I588" i="5"/>
  <c r="I606" i="5"/>
  <c r="I407" i="5"/>
  <c r="J407" i="5" s="1"/>
  <c r="I451" i="5"/>
  <c r="I655" i="5"/>
  <c r="J655" i="5" s="1"/>
  <c r="P691" i="5"/>
  <c r="I492" i="5"/>
  <c r="J492" i="5" s="1"/>
  <c r="I500" i="5"/>
  <c r="I624" i="5"/>
  <c r="J624" i="5" s="1"/>
  <c r="H218" i="5"/>
  <c r="I218" i="5" s="1"/>
  <c r="J218" i="5" s="1"/>
  <c r="H366" i="5"/>
  <c r="I366" i="5" s="1"/>
  <c r="H374" i="5"/>
  <c r="I374" i="5" s="1"/>
  <c r="J374" i="5" s="1"/>
  <c r="F450" i="5"/>
  <c r="G450" i="5" s="1"/>
  <c r="R450" i="5" s="1"/>
  <c r="H166" i="5"/>
  <c r="I166" i="5" s="1"/>
  <c r="J166" i="5" s="1"/>
  <c r="H294" i="5"/>
  <c r="I294" i="5" s="1"/>
  <c r="J294" i="5" s="1"/>
  <c r="H39" i="5"/>
  <c r="I39" i="5" s="1"/>
  <c r="J39" i="5" s="1"/>
  <c r="H47" i="5"/>
  <c r="I47" i="5" s="1"/>
  <c r="J47" i="5" s="1"/>
  <c r="H13" i="5"/>
  <c r="I13" i="5" s="1"/>
  <c r="H441" i="5"/>
  <c r="I441" i="5" s="1"/>
  <c r="J441" i="5" s="1"/>
  <c r="F455" i="5"/>
  <c r="G455" i="5" s="1"/>
  <c r="R455" i="5" s="1"/>
  <c r="H479" i="5"/>
  <c r="I479" i="5" s="1"/>
  <c r="J479" i="5" s="1"/>
  <c r="H202" i="5"/>
  <c r="I202" i="5" s="1"/>
  <c r="J202" i="5" s="1"/>
  <c r="H409" i="5"/>
  <c r="I409" i="5" s="1"/>
  <c r="J409" i="5" s="1"/>
  <c r="H425" i="5"/>
  <c r="I425" i="5" s="1"/>
  <c r="J425" i="5" s="1"/>
  <c r="H297" i="5"/>
  <c r="I297" i="5" s="1"/>
  <c r="J297" i="5" s="1"/>
  <c r="H313" i="5"/>
  <c r="I313" i="5" s="1"/>
  <c r="H102" i="5"/>
  <c r="I102" i="5" s="1"/>
  <c r="J102" i="5" s="1"/>
  <c r="H123" i="5"/>
  <c r="I123" i="5" s="1"/>
  <c r="J123" i="5" s="1"/>
  <c r="H159" i="5"/>
  <c r="I159" i="5" s="1"/>
  <c r="H539" i="5"/>
  <c r="I539" i="5" s="1"/>
  <c r="H76" i="5"/>
  <c r="I76" i="5" s="1"/>
  <c r="J76" i="5" s="1"/>
  <c r="H152" i="5"/>
  <c r="I152" i="5" s="1"/>
  <c r="J152" i="5" s="1"/>
  <c r="H240" i="5"/>
  <c r="I240" i="5" s="1"/>
  <c r="J240" i="5" s="1"/>
  <c r="H368" i="5"/>
  <c r="I368" i="5" s="1"/>
  <c r="H448" i="5"/>
  <c r="I448" i="5" s="1"/>
  <c r="J448" i="5" s="1"/>
  <c r="P525" i="5"/>
  <c r="P565" i="5"/>
  <c r="H518" i="5"/>
  <c r="I518" i="5" s="1"/>
  <c r="J518" i="5" s="1"/>
  <c r="H139" i="5"/>
  <c r="I139" i="5" s="1"/>
  <c r="J139" i="5" s="1"/>
  <c r="H299" i="5"/>
  <c r="I299" i="5" s="1"/>
  <c r="J299" i="5" s="1"/>
  <c r="H379" i="5"/>
  <c r="I379" i="5" s="1"/>
  <c r="H559" i="5"/>
  <c r="I559" i="5" s="1"/>
  <c r="J559" i="5" s="1"/>
  <c r="H24" i="5"/>
  <c r="I24" i="5" s="1"/>
  <c r="H32" i="5"/>
  <c r="I32" i="5" s="1"/>
  <c r="J32" i="5" s="1"/>
  <c r="H168" i="5"/>
  <c r="I168" i="5" s="1"/>
  <c r="H256" i="5"/>
  <c r="I256" i="5" s="1"/>
  <c r="J256" i="5" s="1"/>
  <c r="F456" i="5"/>
  <c r="G456" i="5" s="1"/>
  <c r="R456" i="5" s="1"/>
  <c r="G504" i="5"/>
  <c r="P509" i="5"/>
  <c r="H254" i="5"/>
  <c r="I254" i="5" s="1"/>
  <c r="H270" i="5"/>
  <c r="I270" i="5" s="1"/>
  <c r="J270" i="5" s="1"/>
  <c r="H310" i="5"/>
  <c r="I310" i="5" s="1"/>
  <c r="F466" i="5"/>
  <c r="G466" i="5" s="1"/>
  <c r="R466" i="5" s="1"/>
  <c r="H498" i="5"/>
  <c r="I498" i="5" s="1"/>
  <c r="H107" i="5"/>
  <c r="I107" i="5" s="1"/>
  <c r="J107" i="5" s="1"/>
  <c r="H315" i="5"/>
  <c r="I315" i="5" s="1"/>
  <c r="J315" i="5" s="1"/>
  <c r="H363" i="5"/>
  <c r="I363" i="5" s="1"/>
  <c r="J363" i="5" s="1"/>
  <c r="H395" i="5"/>
  <c r="I395" i="5" s="1"/>
  <c r="J395" i="5" s="1"/>
  <c r="H56" i="5"/>
  <c r="I56" i="5" s="1"/>
  <c r="J56" i="5" s="1"/>
  <c r="H312" i="5"/>
  <c r="I312" i="5" s="1"/>
  <c r="H320" i="5"/>
  <c r="I320" i="5" s="1"/>
  <c r="J320" i="5" s="1"/>
  <c r="H92" i="5"/>
  <c r="I92" i="5" s="1"/>
  <c r="J92" i="5" s="1"/>
  <c r="H208" i="5"/>
  <c r="I208" i="5" s="1"/>
  <c r="H224" i="5"/>
  <c r="I224" i="5" s="1"/>
  <c r="H288" i="5"/>
  <c r="I288" i="5" s="1"/>
  <c r="J288" i="5" s="1"/>
  <c r="H464" i="5"/>
  <c r="I464" i="5" s="1"/>
  <c r="J464" i="5" s="1"/>
  <c r="H186" i="5"/>
  <c r="I186" i="5" s="1"/>
  <c r="H278" i="5"/>
  <c r="I278" i="5" s="1"/>
  <c r="J278" i="5" s="1"/>
  <c r="H286" i="5"/>
  <c r="I286" i="5" s="1"/>
  <c r="J286" i="5" s="1"/>
  <c r="F458" i="5"/>
  <c r="G458" i="5" s="1"/>
  <c r="R458" i="5" s="1"/>
  <c r="H11" i="5"/>
  <c r="I11" i="5" s="1"/>
  <c r="J11" i="5" s="1"/>
  <c r="H175" i="5"/>
  <c r="I175" i="5" s="1"/>
  <c r="H302" i="5"/>
  <c r="I302" i="5" s="1"/>
  <c r="J302" i="5" s="1"/>
  <c r="H342" i="5"/>
  <c r="I342" i="5" s="1"/>
  <c r="J342" i="5" s="1"/>
  <c r="H350" i="5"/>
  <c r="I350" i="5" s="1"/>
  <c r="J350" i="5" s="1"/>
  <c r="H470" i="5"/>
  <c r="I470" i="5" s="1"/>
  <c r="J470" i="5" s="1"/>
  <c r="H486" i="5"/>
  <c r="I486" i="5" s="1"/>
  <c r="J486" i="5" s="1"/>
  <c r="H79" i="5"/>
  <c r="I79" i="5" s="1"/>
  <c r="J79" i="5" s="1"/>
  <c r="H235" i="5"/>
  <c r="I235" i="5" s="1"/>
  <c r="J235" i="5" s="1"/>
  <c r="F403" i="5"/>
  <c r="G403" i="5" s="1"/>
  <c r="R403" i="5" s="1"/>
  <c r="H411" i="5"/>
  <c r="I411" i="5" s="1"/>
  <c r="J411" i="5" s="1"/>
  <c r="H136" i="5"/>
  <c r="I136" i="5" s="1"/>
  <c r="H400" i="5"/>
  <c r="I400" i="5" s="1"/>
  <c r="J400" i="5" s="1"/>
  <c r="H432" i="5"/>
  <c r="I432" i="5" s="1"/>
  <c r="H480" i="5"/>
  <c r="I480" i="5" s="1"/>
  <c r="J480" i="5" s="1"/>
  <c r="H508" i="5"/>
  <c r="I508" i="5" s="1"/>
  <c r="F608" i="5"/>
  <c r="G608" i="5" s="1"/>
  <c r="R608" i="5" s="1"/>
  <c r="F623" i="5"/>
  <c r="G623" i="5" s="1"/>
  <c r="R623" i="5" s="1"/>
  <c r="F592" i="5"/>
  <c r="G592" i="5" s="1"/>
  <c r="R592" i="5" s="1"/>
  <c r="P688" i="5"/>
  <c r="F688" i="5"/>
  <c r="G688" i="5" s="1"/>
  <c r="R688" i="5" s="1"/>
  <c r="F574" i="5"/>
  <c r="G574" i="5" s="1"/>
  <c r="R574" i="5" s="1"/>
  <c r="P581" i="5"/>
  <c r="P671" i="5"/>
  <c r="I405" i="5"/>
  <c r="J405" i="5" s="1"/>
  <c r="I437" i="5"/>
  <c r="J437" i="5" s="1"/>
  <c r="I461" i="5"/>
  <c r="J461" i="5" s="1"/>
  <c r="I477" i="5"/>
  <c r="J477" i="5" s="1"/>
  <c r="I493" i="5"/>
  <c r="J493" i="5" s="1"/>
  <c r="I549" i="5"/>
  <c r="J549" i="5" s="1"/>
  <c r="F577" i="5"/>
  <c r="G577" i="5" s="1"/>
  <c r="R577" i="5" s="1"/>
  <c r="P657" i="5"/>
  <c r="H673" i="5"/>
  <c r="I673" i="5" s="1"/>
  <c r="J673" i="5" s="1"/>
  <c r="I454" i="5"/>
  <c r="J454" i="5" s="1"/>
  <c r="I562" i="5"/>
  <c r="J562" i="5" s="1"/>
  <c r="P614" i="5"/>
  <c r="P638" i="5"/>
  <c r="H607" i="5"/>
  <c r="I607" i="5" s="1"/>
  <c r="F627" i="5"/>
  <c r="H687" i="5"/>
  <c r="I687" i="5" s="1"/>
  <c r="J687" i="5" s="1"/>
  <c r="I452" i="5"/>
  <c r="J452" i="5" s="1"/>
  <c r="I516" i="5"/>
  <c r="J516" i="5" s="1"/>
  <c r="I532" i="5"/>
  <c r="J532" i="5" s="1"/>
  <c r="F596" i="5"/>
  <c r="G596" i="5" s="1"/>
  <c r="R596" i="5" s="1"/>
  <c r="F612" i="5"/>
  <c r="G612" i="5" s="1"/>
  <c r="R612" i="5" s="1"/>
  <c r="F656" i="5"/>
  <c r="G656" i="5" s="1"/>
  <c r="P672" i="5"/>
  <c r="P692" i="5"/>
  <c r="F582" i="5"/>
  <c r="G582" i="5" s="1"/>
  <c r="R582" i="5" s="1"/>
  <c r="F602" i="5"/>
  <c r="F666" i="5"/>
  <c r="G666" i="5" s="1"/>
  <c r="R666" i="5" s="1"/>
  <c r="P674" i="5"/>
  <c r="P698" i="5"/>
  <c r="P645" i="5"/>
  <c r="P677" i="5"/>
  <c r="H414" i="5"/>
  <c r="I414" i="5" s="1"/>
  <c r="H694" i="5"/>
  <c r="I694" i="5" s="1"/>
  <c r="P575" i="5"/>
  <c r="P628" i="5"/>
  <c r="P582" i="5"/>
  <c r="U5" i="5"/>
  <c r="U6" i="5"/>
  <c r="I413" i="5"/>
  <c r="J413" i="5" s="1"/>
  <c r="I429" i="5"/>
  <c r="J429" i="5" s="1"/>
  <c r="I453" i="5"/>
  <c r="J453" i="5" s="1"/>
  <c r="I469" i="5"/>
  <c r="F677" i="5"/>
  <c r="G677" i="5" s="1"/>
  <c r="R677" i="5" s="1"/>
  <c r="F689" i="5"/>
  <c r="G689" i="5" s="1"/>
  <c r="R689" i="5" s="1"/>
  <c r="P693" i="5"/>
  <c r="I502" i="5"/>
  <c r="P578" i="5"/>
  <c r="P678" i="5"/>
  <c r="P595" i="5"/>
  <c r="P627" i="5"/>
  <c r="F691" i="5"/>
  <c r="G691" i="5" s="1"/>
  <c r="R691" i="5" s="1"/>
  <c r="I444" i="5"/>
  <c r="J444" i="5" s="1"/>
  <c r="P596" i="5"/>
  <c r="P612" i="5"/>
  <c r="F692" i="5"/>
  <c r="G692" i="5" s="1"/>
  <c r="R692" i="5" s="1"/>
  <c r="P642" i="5"/>
  <c r="F449" i="5"/>
  <c r="F537" i="5"/>
  <c r="F585" i="5"/>
  <c r="G422" i="5"/>
  <c r="R422" i="5" s="1"/>
  <c r="F506" i="5"/>
  <c r="F463" i="5"/>
  <c r="F511" i="5"/>
  <c r="F555" i="5"/>
  <c r="F472" i="5"/>
  <c r="F457" i="5"/>
  <c r="F473" i="5"/>
  <c r="F541" i="5"/>
  <c r="M597" i="5"/>
  <c r="N597" i="5" s="1"/>
  <c r="P653" i="5"/>
  <c r="F653" i="5"/>
  <c r="F442" i="5"/>
  <c r="P630" i="5"/>
  <c r="F630" i="5"/>
  <c r="F447" i="5"/>
  <c r="F459" i="5"/>
  <c r="F495" i="5"/>
  <c r="F503" i="5"/>
  <c r="F515" i="5"/>
  <c r="G535" i="5"/>
  <c r="R535" i="5" s="1"/>
  <c r="F547" i="5"/>
  <c r="F571" i="5"/>
  <c r="F420" i="5"/>
  <c r="F544" i="5"/>
  <c r="F445" i="5"/>
  <c r="F553" i="5"/>
  <c r="P617" i="5"/>
  <c r="F617" i="5"/>
  <c r="P662" i="5"/>
  <c r="F662" i="5"/>
  <c r="G467" i="5"/>
  <c r="R467" i="5" s="1"/>
  <c r="F527" i="5"/>
  <c r="P587" i="5"/>
  <c r="F587" i="5"/>
  <c r="F460" i="5"/>
  <c r="F468" i="5"/>
  <c r="F476" i="5"/>
  <c r="F484" i="5"/>
  <c r="F536" i="5"/>
  <c r="F465" i="5"/>
  <c r="F481" i="5"/>
  <c r="F497" i="5"/>
  <c r="F505" i="5"/>
  <c r="F521" i="5"/>
  <c r="F514" i="5"/>
  <c r="G522" i="5"/>
  <c r="F499" i="5"/>
  <c r="F519" i="5"/>
  <c r="F531" i="5"/>
  <c r="F543" i="5"/>
  <c r="P603" i="5"/>
  <c r="F603" i="5"/>
  <c r="F424" i="5"/>
  <c r="F21" i="6"/>
  <c r="E21" i="6" s="1"/>
  <c r="G21" i="6"/>
  <c r="F29" i="6"/>
  <c r="E29" i="6" s="1"/>
  <c r="I29" i="6" s="1"/>
  <c r="G29" i="6"/>
  <c r="F37" i="6"/>
  <c r="E37" i="6" s="1"/>
  <c r="H37" i="6" s="1"/>
  <c r="G37" i="6"/>
  <c r="F45" i="6"/>
  <c r="E45" i="6" s="1"/>
  <c r="I45" i="6" s="1"/>
  <c r="G45" i="6"/>
  <c r="F53" i="6"/>
  <c r="E53" i="6" s="1"/>
  <c r="G53" i="6"/>
  <c r="F61" i="6"/>
  <c r="E61" i="6" s="1"/>
  <c r="I61" i="6" s="1"/>
  <c r="G61" i="6"/>
  <c r="F73" i="6"/>
  <c r="E73" i="6" s="1"/>
  <c r="H73" i="6" s="1"/>
  <c r="G73" i="6"/>
  <c r="F81" i="6"/>
  <c r="E81" i="6" s="1"/>
  <c r="H81" i="6" s="1"/>
  <c r="G81" i="6"/>
  <c r="F89" i="6"/>
  <c r="E89" i="6" s="1"/>
  <c r="G89" i="6"/>
  <c r="F109" i="6"/>
  <c r="E109" i="6" s="1"/>
  <c r="I109" i="6" s="1"/>
  <c r="G109" i="6"/>
  <c r="F117" i="6"/>
  <c r="E117" i="6" s="1"/>
  <c r="G117" i="6"/>
  <c r="F137" i="6"/>
  <c r="E137" i="6" s="1"/>
  <c r="H137" i="6" s="1"/>
  <c r="G137" i="6"/>
  <c r="F145" i="6"/>
  <c r="E145" i="6" s="1"/>
  <c r="I145" i="6" s="1"/>
  <c r="G145" i="6"/>
  <c r="F153" i="6"/>
  <c r="E153" i="6" s="1"/>
  <c r="G153" i="6"/>
  <c r="F165" i="6"/>
  <c r="E165" i="6" s="1"/>
  <c r="H165" i="6" s="1"/>
  <c r="G165" i="6"/>
  <c r="F181" i="6"/>
  <c r="E181" i="6" s="1"/>
  <c r="G181" i="6"/>
  <c r="F189" i="6"/>
  <c r="E189" i="6" s="1"/>
  <c r="I189" i="6" s="1"/>
  <c r="G189" i="6"/>
  <c r="F197" i="6"/>
  <c r="E197" i="6" s="1"/>
  <c r="H197" i="6" s="1"/>
  <c r="G197" i="6"/>
  <c r="F205" i="6"/>
  <c r="E205" i="6" s="1"/>
  <c r="I205" i="6" s="1"/>
  <c r="G205" i="6"/>
  <c r="F213" i="6"/>
  <c r="E213" i="6" s="1"/>
  <c r="G213" i="6"/>
  <c r="F253" i="6"/>
  <c r="E253" i="6" s="1"/>
  <c r="I253" i="6" s="1"/>
  <c r="G253" i="6"/>
  <c r="F301" i="6"/>
  <c r="E301" i="6" s="1"/>
  <c r="I301" i="6" s="1"/>
  <c r="G301" i="6"/>
  <c r="F309" i="6"/>
  <c r="E309" i="6" s="1"/>
  <c r="G309" i="6"/>
  <c r="F321" i="6"/>
  <c r="E321" i="6" s="1"/>
  <c r="I321" i="6" s="1"/>
  <c r="G321" i="6"/>
  <c r="F329" i="6"/>
  <c r="E329" i="6" s="1"/>
  <c r="H329" i="6" s="1"/>
  <c r="G329" i="6"/>
  <c r="F337" i="6"/>
  <c r="E337" i="6" s="1"/>
  <c r="G337" i="6"/>
  <c r="F357" i="6"/>
  <c r="E357" i="6" s="1"/>
  <c r="H357" i="6" s="1"/>
  <c r="G357" i="6"/>
  <c r="F365" i="6"/>
  <c r="E365" i="6" s="1"/>
  <c r="I365" i="6" s="1"/>
  <c r="G365" i="6"/>
  <c r="F377" i="6"/>
  <c r="E377" i="6" s="1"/>
  <c r="G377" i="6"/>
  <c r="F385" i="6"/>
  <c r="E385" i="6" s="1"/>
  <c r="G385" i="6"/>
  <c r="F405" i="6"/>
  <c r="E405" i="6" s="1"/>
  <c r="G405" i="6"/>
  <c r="F413" i="6"/>
  <c r="E413" i="6" s="1"/>
  <c r="I413" i="6" s="1"/>
  <c r="G413" i="6"/>
  <c r="F421" i="6"/>
  <c r="E421" i="6" s="1"/>
  <c r="H421" i="6" s="1"/>
  <c r="G421" i="6"/>
  <c r="F429" i="6"/>
  <c r="E429" i="6" s="1"/>
  <c r="I429" i="6" s="1"/>
  <c r="G429" i="6"/>
  <c r="F437" i="6"/>
  <c r="E437" i="6" s="1"/>
  <c r="G437" i="6"/>
  <c r="F441" i="6"/>
  <c r="E441" i="6" s="1"/>
  <c r="G441" i="6"/>
  <c r="F457" i="6"/>
  <c r="E457" i="6" s="1"/>
  <c r="G457" i="6"/>
  <c r="F465" i="6"/>
  <c r="E465" i="6" s="1"/>
  <c r="G465" i="6"/>
  <c r="F473" i="6"/>
  <c r="E473" i="6" s="1"/>
  <c r="G473" i="6"/>
  <c r="F493" i="6"/>
  <c r="E493" i="6" s="1"/>
  <c r="G493" i="6"/>
  <c r="F569" i="5"/>
  <c r="F633" i="5"/>
  <c r="F685" i="5"/>
  <c r="F66" i="6"/>
  <c r="E66" i="6" s="1"/>
  <c r="G66" i="6"/>
  <c r="F198" i="6"/>
  <c r="E198" i="6" s="1"/>
  <c r="G198" i="6"/>
  <c r="F206" i="6"/>
  <c r="E206" i="6" s="1"/>
  <c r="G206" i="6"/>
  <c r="F242" i="6"/>
  <c r="E242" i="6" s="1"/>
  <c r="H242" i="6" s="1"/>
  <c r="G242" i="6"/>
  <c r="F322" i="6"/>
  <c r="E322" i="6" s="1"/>
  <c r="G322" i="6"/>
  <c r="F450" i="6"/>
  <c r="E450" i="6" s="1"/>
  <c r="G450" i="6"/>
  <c r="F458" i="6"/>
  <c r="E458" i="6" s="1"/>
  <c r="G458" i="6"/>
  <c r="J466" i="6"/>
  <c r="F466" i="6"/>
  <c r="E466" i="6" s="1"/>
  <c r="G466" i="6"/>
  <c r="F470" i="6"/>
  <c r="E470" i="6" s="1"/>
  <c r="G470" i="6"/>
  <c r="F478" i="6"/>
  <c r="E478" i="6" s="1"/>
  <c r="G478" i="6"/>
  <c r="F486" i="6"/>
  <c r="E486" i="6" s="1"/>
  <c r="G486" i="6"/>
  <c r="F494" i="6"/>
  <c r="E494" i="6" s="1"/>
  <c r="G494" i="6"/>
  <c r="F538" i="5"/>
  <c r="F594" i="5"/>
  <c r="F19" i="6"/>
  <c r="E19" i="6" s="1"/>
  <c r="I19" i="6" s="1"/>
  <c r="G19" i="6"/>
  <c r="F31" i="6"/>
  <c r="E31" i="6" s="1"/>
  <c r="H31" i="6" s="1"/>
  <c r="G31" i="6"/>
  <c r="F131" i="6"/>
  <c r="E131" i="6" s="1"/>
  <c r="I131" i="6" s="1"/>
  <c r="G131" i="6"/>
  <c r="F139" i="6"/>
  <c r="E139" i="6" s="1"/>
  <c r="G139" i="6"/>
  <c r="F147" i="6"/>
  <c r="E147" i="6" s="1"/>
  <c r="I147" i="6" s="1"/>
  <c r="G147" i="6"/>
  <c r="F159" i="6"/>
  <c r="E159" i="6" s="1"/>
  <c r="H159" i="6" s="1"/>
  <c r="G159" i="6"/>
  <c r="F167" i="6"/>
  <c r="E167" i="6" s="1"/>
  <c r="I167" i="6" s="1"/>
  <c r="G167" i="6"/>
  <c r="F171" i="6"/>
  <c r="E171" i="6" s="1"/>
  <c r="G171" i="6"/>
  <c r="F291" i="6"/>
  <c r="E291" i="6" s="1"/>
  <c r="I291" i="6" s="1"/>
  <c r="G291" i="6"/>
  <c r="F303" i="6"/>
  <c r="E303" i="6" s="1"/>
  <c r="G303" i="6"/>
  <c r="F311" i="6"/>
  <c r="E311" i="6" s="1"/>
  <c r="G311" i="6"/>
  <c r="F419" i="5"/>
  <c r="F435" i="5"/>
  <c r="F471" i="5"/>
  <c r="F487" i="6"/>
  <c r="E487" i="6" s="1"/>
  <c r="G487" i="6"/>
  <c r="F631" i="5"/>
  <c r="F647" i="5"/>
  <c r="F663" i="5"/>
  <c r="F8" i="6"/>
  <c r="E8" i="6" s="1"/>
  <c r="H8" i="6" s="1"/>
  <c r="G8" i="6"/>
  <c r="F12" i="6"/>
  <c r="E12" i="6" s="1"/>
  <c r="G12" i="6"/>
  <c r="F20" i="6"/>
  <c r="E20" i="6" s="1"/>
  <c r="H20" i="6" s="1"/>
  <c r="G20" i="6"/>
  <c r="F140" i="6"/>
  <c r="E140" i="6" s="1"/>
  <c r="G140" i="6"/>
  <c r="F148" i="6"/>
  <c r="E148" i="6" s="1"/>
  <c r="H148" i="6" s="1"/>
  <c r="G148" i="6"/>
  <c r="F156" i="6"/>
  <c r="E156" i="6" s="1"/>
  <c r="H156" i="6" s="1"/>
  <c r="G156" i="6"/>
  <c r="F164" i="6"/>
  <c r="E164" i="6" s="1"/>
  <c r="H164" i="6" s="1"/>
  <c r="G164" i="6"/>
  <c r="F176" i="6"/>
  <c r="E176" i="6" s="1"/>
  <c r="G176" i="6"/>
  <c r="F184" i="6"/>
  <c r="E184" i="6" s="1"/>
  <c r="G184" i="6"/>
  <c r="F192" i="6"/>
  <c r="E192" i="6" s="1"/>
  <c r="H192" i="6" s="1"/>
  <c r="G192" i="6"/>
  <c r="F196" i="6"/>
  <c r="E196" i="6" s="1"/>
  <c r="H196" i="6" s="1"/>
  <c r="G196" i="6"/>
  <c r="F372" i="6"/>
  <c r="E372" i="6" s="1"/>
  <c r="I372" i="6" s="1"/>
  <c r="G372" i="6"/>
  <c r="F404" i="5"/>
  <c r="F412" i="5"/>
  <c r="F428" i="6"/>
  <c r="E428" i="6" s="1"/>
  <c r="G428" i="6"/>
  <c r="F436" i="6"/>
  <c r="E436" i="6" s="1"/>
  <c r="I436" i="6" s="1"/>
  <c r="G436" i="6"/>
  <c r="F440" i="6"/>
  <c r="E440" i="6" s="1"/>
  <c r="G440" i="6"/>
  <c r="F448" i="6"/>
  <c r="E448" i="6" s="1"/>
  <c r="H448" i="6" s="1"/>
  <c r="G448" i="6"/>
  <c r="F456" i="6"/>
  <c r="E456" i="6" s="1"/>
  <c r="G456" i="6"/>
  <c r="G548" i="5"/>
  <c r="R548" i="5" s="1"/>
  <c r="F568" i="5"/>
  <c r="F584" i="5"/>
  <c r="P600" i="5"/>
  <c r="F600" i="5"/>
  <c r="F616" i="5"/>
  <c r="P652" i="5"/>
  <c r="F652" i="5"/>
  <c r="F668" i="5"/>
  <c r="F696" i="5"/>
  <c r="G542" i="5"/>
  <c r="R542" i="5" s="1"/>
  <c r="F554" i="5"/>
  <c r="F590" i="5"/>
  <c r="G602" i="5"/>
  <c r="R602" i="5" s="1"/>
  <c r="P618" i="5"/>
  <c r="F618" i="5"/>
  <c r="Z31" i="5"/>
  <c r="Z33" i="5"/>
  <c r="F9" i="6"/>
  <c r="E9" i="6" s="1"/>
  <c r="H9" i="6" s="1"/>
  <c r="G9" i="6"/>
  <c r="F17" i="6"/>
  <c r="E17" i="6" s="1"/>
  <c r="G17" i="6"/>
  <c r="H93" i="5"/>
  <c r="I93" i="5" s="1"/>
  <c r="J93" i="5" s="1"/>
  <c r="F97" i="6"/>
  <c r="E97" i="6" s="1"/>
  <c r="G97" i="6"/>
  <c r="F125" i="6"/>
  <c r="E125" i="6" s="1"/>
  <c r="I125" i="6" s="1"/>
  <c r="G125" i="6"/>
  <c r="F161" i="6"/>
  <c r="E161" i="6" s="1"/>
  <c r="I161" i="6" s="1"/>
  <c r="G161" i="6"/>
  <c r="F173" i="6"/>
  <c r="E173" i="6" s="1"/>
  <c r="I173" i="6" s="1"/>
  <c r="G173" i="6"/>
  <c r="F221" i="6"/>
  <c r="E221" i="6" s="1"/>
  <c r="I221" i="6" s="1"/>
  <c r="G221" i="6"/>
  <c r="F229" i="6"/>
  <c r="E229" i="6" s="1"/>
  <c r="H229" i="6" s="1"/>
  <c r="G229" i="6"/>
  <c r="F237" i="6"/>
  <c r="E237" i="6" s="1"/>
  <c r="I237" i="6" s="1"/>
  <c r="G237" i="6"/>
  <c r="F245" i="6"/>
  <c r="E245" i="6" s="1"/>
  <c r="G245" i="6"/>
  <c r="H249" i="5"/>
  <c r="I249" i="5" s="1"/>
  <c r="J249" i="5" s="1"/>
  <c r="F261" i="6"/>
  <c r="E261" i="6" s="1"/>
  <c r="H261" i="6" s="1"/>
  <c r="G261" i="6"/>
  <c r="H265" i="5"/>
  <c r="I265" i="5" s="1"/>
  <c r="J265" i="5" s="1"/>
  <c r="F269" i="6"/>
  <c r="E269" i="6" s="1"/>
  <c r="I269" i="6" s="1"/>
  <c r="G269" i="6"/>
  <c r="F277" i="6"/>
  <c r="E277" i="6" s="1"/>
  <c r="G277" i="6"/>
  <c r="H281" i="5"/>
  <c r="I281" i="5" s="1"/>
  <c r="J281" i="5" s="1"/>
  <c r="F289" i="6"/>
  <c r="E289" i="6" s="1"/>
  <c r="G289" i="6"/>
  <c r="F317" i="6"/>
  <c r="E317" i="6" s="1"/>
  <c r="I317" i="6" s="1"/>
  <c r="G317" i="6"/>
  <c r="F345" i="6"/>
  <c r="E345" i="6" s="1"/>
  <c r="G345" i="6"/>
  <c r="F353" i="6"/>
  <c r="E353" i="6" s="1"/>
  <c r="H353" i="6" s="1"/>
  <c r="G353" i="6"/>
  <c r="F393" i="6"/>
  <c r="E393" i="6" s="1"/>
  <c r="H393" i="6" s="1"/>
  <c r="G393" i="6"/>
  <c r="F401" i="6"/>
  <c r="E401" i="6" s="1"/>
  <c r="H401" i="6" s="1"/>
  <c r="G401" i="6"/>
  <c r="F445" i="6"/>
  <c r="E445" i="6" s="1"/>
  <c r="I445" i="6" s="1"/>
  <c r="G445" i="6"/>
  <c r="F481" i="6"/>
  <c r="E481" i="6" s="1"/>
  <c r="G481" i="6"/>
  <c r="F497" i="6"/>
  <c r="E497" i="6" s="1"/>
  <c r="G497" i="6"/>
  <c r="F605" i="5"/>
  <c r="F613" i="5"/>
  <c r="F669" i="5"/>
  <c r="F222" i="6"/>
  <c r="E222" i="6" s="1"/>
  <c r="I222" i="6" s="1"/>
  <c r="G222" i="6"/>
  <c r="F226" i="6"/>
  <c r="E226" i="6" s="1"/>
  <c r="G226" i="6"/>
  <c r="F234" i="6"/>
  <c r="E234" i="6" s="1"/>
  <c r="I234" i="6" s="1"/>
  <c r="G234" i="6"/>
  <c r="F250" i="6"/>
  <c r="E250" i="6" s="1"/>
  <c r="I250" i="6" s="1"/>
  <c r="G250" i="6"/>
  <c r="F258" i="6"/>
  <c r="E258" i="6" s="1"/>
  <c r="G258" i="6"/>
  <c r="F266" i="6"/>
  <c r="E266" i="6" s="1"/>
  <c r="I266" i="6" s="1"/>
  <c r="G266" i="6"/>
  <c r="F274" i="6"/>
  <c r="E274" i="6" s="1"/>
  <c r="H274" i="6" s="1"/>
  <c r="G274" i="6"/>
  <c r="F278" i="6"/>
  <c r="E278" i="6" s="1"/>
  <c r="H278" i="6" s="1"/>
  <c r="G278" i="6"/>
  <c r="F370" i="6"/>
  <c r="E370" i="6" s="1"/>
  <c r="I370" i="6" s="1"/>
  <c r="G370" i="6"/>
  <c r="F378" i="6"/>
  <c r="E378" i="6" s="1"/>
  <c r="I378" i="6" s="1"/>
  <c r="G378" i="6"/>
  <c r="F386" i="6"/>
  <c r="E386" i="6" s="1"/>
  <c r="G386" i="6"/>
  <c r="J390" i="6"/>
  <c r="F390" i="6"/>
  <c r="E390" i="6" s="1"/>
  <c r="G390" i="6"/>
  <c r="F398" i="6"/>
  <c r="E398" i="6" s="1"/>
  <c r="G398" i="6"/>
  <c r="F418" i="6"/>
  <c r="E418" i="6" s="1"/>
  <c r="G418" i="6"/>
  <c r="F422" i="6"/>
  <c r="E422" i="6" s="1"/>
  <c r="G422" i="6"/>
  <c r="F430" i="6"/>
  <c r="E430" i="6" s="1"/>
  <c r="G430" i="6"/>
  <c r="F442" i="6"/>
  <c r="E442" i="6" s="1"/>
  <c r="I442" i="6" s="1"/>
  <c r="G442" i="6"/>
  <c r="F478" i="5"/>
  <c r="F494" i="5"/>
  <c r="F530" i="5"/>
  <c r="F534" i="5"/>
  <c r="F550" i="5"/>
  <c r="F614" i="5"/>
  <c r="F622" i="5"/>
  <c r="F638" i="5"/>
  <c r="F646" i="5"/>
  <c r="P654" i="5"/>
  <c r="F654" i="5"/>
  <c r="F670" i="5"/>
  <c r="F678" i="5"/>
  <c r="P686" i="5"/>
  <c r="F686" i="5"/>
  <c r="F179" i="6"/>
  <c r="E179" i="6" s="1"/>
  <c r="I179" i="6" s="1"/>
  <c r="G179" i="6"/>
  <c r="F187" i="6"/>
  <c r="E187" i="6" s="1"/>
  <c r="H187" i="6" s="1"/>
  <c r="G187" i="6"/>
  <c r="F191" i="6"/>
  <c r="E191" i="6" s="1"/>
  <c r="H191" i="6" s="1"/>
  <c r="G191" i="6"/>
  <c r="F199" i="6"/>
  <c r="E199" i="6" s="1"/>
  <c r="H199" i="6" s="1"/>
  <c r="G199" i="6"/>
  <c r="F243" i="6"/>
  <c r="E243" i="6" s="1"/>
  <c r="I243" i="6" s="1"/>
  <c r="G243" i="6"/>
  <c r="F251" i="6"/>
  <c r="E251" i="6" s="1"/>
  <c r="H251" i="6" s="1"/>
  <c r="G251" i="6"/>
  <c r="F255" i="6"/>
  <c r="E255" i="6" s="1"/>
  <c r="H255" i="6" s="1"/>
  <c r="G255" i="6"/>
  <c r="F263" i="6"/>
  <c r="E263" i="6" s="1"/>
  <c r="H263" i="6" s="1"/>
  <c r="G263" i="6"/>
  <c r="F323" i="6"/>
  <c r="E323" i="6" s="1"/>
  <c r="I323" i="6" s="1"/>
  <c r="G323" i="6"/>
  <c r="F331" i="6"/>
  <c r="E331" i="6" s="1"/>
  <c r="G331" i="6"/>
  <c r="F351" i="6"/>
  <c r="E351" i="6" s="1"/>
  <c r="H351" i="6" s="1"/>
  <c r="G351" i="6"/>
  <c r="F355" i="6"/>
  <c r="E355" i="6" s="1"/>
  <c r="I355" i="6" s="1"/>
  <c r="G355" i="6"/>
  <c r="F363" i="6"/>
  <c r="E363" i="6" s="1"/>
  <c r="G363" i="6"/>
  <c r="F371" i="6"/>
  <c r="E371" i="6" s="1"/>
  <c r="I371" i="6" s="1"/>
  <c r="G371" i="6"/>
  <c r="F379" i="6"/>
  <c r="E379" i="6" s="1"/>
  <c r="H379" i="6" s="1"/>
  <c r="G379" i="6"/>
  <c r="F423" i="5"/>
  <c r="F431" i="5"/>
  <c r="F443" i="6"/>
  <c r="E443" i="6" s="1"/>
  <c r="H443" i="6" s="1"/>
  <c r="G443" i="6"/>
  <c r="F447" i="6"/>
  <c r="E447" i="6" s="1"/>
  <c r="H447" i="6" s="1"/>
  <c r="G447" i="6"/>
  <c r="F475" i="5"/>
  <c r="F483" i="5"/>
  <c r="F487" i="5"/>
  <c r="F563" i="5"/>
  <c r="F567" i="5"/>
  <c r="F575" i="5"/>
  <c r="F579" i="5"/>
  <c r="F583" i="5"/>
  <c r="F591" i="5"/>
  <c r="F595" i="5"/>
  <c r="F599" i="5"/>
  <c r="F611" i="5"/>
  <c r="F615" i="5"/>
  <c r="F683" i="5"/>
  <c r="F24" i="6"/>
  <c r="E24" i="6" s="1"/>
  <c r="G24" i="6"/>
  <c r="F76" i="6"/>
  <c r="E76" i="6" s="1"/>
  <c r="G76" i="6"/>
  <c r="F84" i="6"/>
  <c r="E84" i="6" s="1"/>
  <c r="H84" i="6" s="1"/>
  <c r="G84" i="6"/>
  <c r="F204" i="6"/>
  <c r="E204" i="6" s="1"/>
  <c r="G204" i="6"/>
  <c r="F212" i="6"/>
  <c r="E212" i="6" s="1"/>
  <c r="I212" i="6" s="1"/>
  <c r="G212" i="6"/>
  <c r="F220" i="6"/>
  <c r="E220" i="6" s="1"/>
  <c r="H220" i="6" s="1"/>
  <c r="G220" i="6"/>
  <c r="F240" i="6"/>
  <c r="E240" i="6" s="1"/>
  <c r="G240" i="6"/>
  <c r="F344" i="6"/>
  <c r="E344" i="6" s="1"/>
  <c r="G344" i="6"/>
  <c r="F352" i="6"/>
  <c r="E352" i="6" s="1"/>
  <c r="H352" i="6" s="1"/>
  <c r="G352" i="6"/>
  <c r="F356" i="6"/>
  <c r="E356" i="6" s="1"/>
  <c r="I356" i="6" s="1"/>
  <c r="G356" i="6"/>
  <c r="F364" i="6"/>
  <c r="E364" i="6" s="1"/>
  <c r="G364" i="6"/>
  <c r="F380" i="6"/>
  <c r="E380" i="6" s="1"/>
  <c r="H380" i="6" s="1"/>
  <c r="G380" i="6"/>
  <c r="F408" i="5"/>
  <c r="F416" i="5"/>
  <c r="F496" i="5"/>
  <c r="F524" i="5"/>
  <c r="F528" i="5"/>
  <c r="F636" i="5"/>
  <c r="F672" i="5"/>
  <c r="F676" i="5"/>
  <c r="P680" i="5"/>
  <c r="F680" i="5"/>
  <c r="F658" i="5"/>
  <c r="F698" i="5"/>
  <c r="F25" i="6"/>
  <c r="E25" i="6" s="1"/>
  <c r="G25" i="6"/>
  <c r="F33" i="6"/>
  <c r="E33" i="6" s="1"/>
  <c r="H33" i="6" s="1"/>
  <c r="G33" i="6"/>
  <c r="F41" i="6"/>
  <c r="E41" i="6" s="1"/>
  <c r="H41" i="6" s="1"/>
  <c r="G41" i="6"/>
  <c r="F49" i="6"/>
  <c r="E49" i="6" s="1"/>
  <c r="I49" i="6" s="1"/>
  <c r="G49" i="6"/>
  <c r="F57" i="6"/>
  <c r="E57" i="6" s="1"/>
  <c r="G57" i="6"/>
  <c r="F69" i="6"/>
  <c r="E69" i="6" s="1"/>
  <c r="H69" i="6" s="1"/>
  <c r="G69" i="6"/>
  <c r="F77" i="6"/>
  <c r="E77" i="6" s="1"/>
  <c r="I77" i="6" s="1"/>
  <c r="G77" i="6"/>
  <c r="F85" i="6"/>
  <c r="E85" i="6" s="1"/>
  <c r="G85" i="6"/>
  <c r="F105" i="6"/>
  <c r="E105" i="6" s="1"/>
  <c r="H105" i="6" s="1"/>
  <c r="G105" i="6"/>
  <c r="F113" i="6"/>
  <c r="E113" i="6" s="1"/>
  <c r="I113" i="6" s="1"/>
  <c r="G113" i="6"/>
  <c r="F121" i="6"/>
  <c r="E121" i="6" s="1"/>
  <c r="G121" i="6"/>
  <c r="F133" i="6"/>
  <c r="E133" i="6" s="1"/>
  <c r="H133" i="6" s="1"/>
  <c r="G133" i="6"/>
  <c r="F141" i="6"/>
  <c r="E141" i="6" s="1"/>
  <c r="I141" i="6" s="1"/>
  <c r="G141" i="6"/>
  <c r="F149" i="6"/>
  <c r="E149" i="6" s="1"/>
  <c r="G149" i="6"/>
  <c r="F157" i="6"/>
  <c r="E157" i="6" s="1"/>
  <c r="I157" i="6" s="1"/>
  <c r="G157" i="6"/>
  <c r="F185" i="6"/>
  <c r="E185" i="6" s="1"/>
  <c r="G185" i="6"/>
  <c r="F193" i="6"/>
  <c r="E193" i="6" s="1"/>
  <c r="G193" i="6"/>
  <c r="F201" i="6"/>
  <c r="E201" i="6" s="1"/>
  <c r="H201" i="6" s="1"/>
  <c r="G201" i="6"/>
  <c r="F209" i="6"/>
  <c r="E209" i="6" s="1"/>
  <c r="I209" i="6" s="1"/>
  <c r="G209" i="6"/>
  <c r="F217" i="6"/>
  <c r="E217" i="6" s="1"/>
  <c r="G217" i="6"/>
  <c r="F285" i="6"/>
  <c r="E285" i="6" s="1"/>
  <c r="I285" i="6" s="1"/>
  <c r="G285" i="6"/>
  <c r="F297" i="6"/>
  <c r="E297" i="6" s="1"/>
  <c r="H297" i="6" s="1"/>
  <c r="G297" i="6"/>
  <c r="F305" i="6"/>
  <c r="E305" i="6" s="1"/>
  <c r="I305" i="6" s="1"/>
  <c r="G305" i="6"/>
  <c r="F313" i="6"/>
  <c r="E313" i="6" s="1"/>
  <c r="G313" i="6"/>
  <c r="F325" i="6"/>
  <c r="E325" i="6" s="1"/>
  <c r="H325" i="6" s="1"/>
  <c r="G325" i="6"/>
  <c r="F333" i="6"/>
  <c r="E333" i="6" s="1"/>
  <c r="I333" i="6" s="1"/>
  <c r="G333" i="6"/>
  <c r="F361" i="6"/>
  <c r="E361" i="6" s="1"/>
  <c r="H361" i="6" s="1"/>
  <c r="G361" i="6"/>
  <c r="F373" i="6"/>
  <c r="E373" i="6" s="1"/>
  <c r="G373" i="6"/>
  <c r="F381" i="6"/>
  <c r="E381" i="6" s="1"/>
  <c r="I381" i="6" s="1"/>
  <c r="G381" i="6"/>
  <c r="F409" i="6"/>
  <c r="E409" i="6" s="1"/>
  <c r="G409" i="6"/>
  <c r="F417" i="6"/>
  <c r="E417" i="6" s="1"/>
  <c r="G417" i="6"/>
  <c r="F425" i="6"/>
  <c r="E425" i="6" s="1"/>
  <c r="H425" i="6" s="1"/>
  <c r="G425" i="6"/>
  <c r="F433" i="6"/>
  <c r="E433" i="6" s="1"/>
  <c r="G433" i="6"/>
  <c r="F453" i="6"/>
  <c r="E453" i="6" s="1"/>
  <c r="G453" i="6"/>
  <c r="F461" i="6"/>
  <c r="E461" i="6" s="1"/>
  <c r="G461" i="6"/>
  <c r="F469" i="6"/>
  <c r="E469" i="6" s="1"/>
  <c r="J469" i="6"/>
  <c r="G469" i="6"/>
  <c r="F477" i="6"/>
  <c r="E477" i="6" s="1"/>
  <c r="G477" i="6"/>
  <c r="F485" i="6"/>
  <c r="E485" i="6" s="1"/>
  <c r="G485" i="6"/>
  <c r="M577" i="5"/>
  <c r="N577" i="5" s="1"/>
  <c r="M677" i="5"/>
  <c r="N677" i="5" s="1"/>
  <c r="F681" i="5"/>
  <c r="F697" i="5"/>
  <c r="Z15" i="5"/>
  <c r="X15" i="5"/>
  <c r="Z4" i="5"/>
  <c r="X4" i="5"/>
  <c r="X5" i="5"/>
  <c r="Z5" i="5"/>
  <c r="Z18" i="5"/>
  <c r="AF18" i="5"/>
  <c r="X18" i="5"/>
  <c r="X17" i="5"/>
  <c r="Z17" i="5"/>
  <c r="F10" i="6"/>
  <c r="E10" i="6" s="1"/>
  <c r="I10" i="6" s="1"/>
  <c r="G10" i="6"/>
  <c r="F18" i="6"/>
  <c r="E18" i="6" s="1"/>
  <c r="H18" i="6" s="1"/>
  <c r="G18" i="6"/>
  <c r="F26" i="6"/>
  <c r="E26" i="6" s="1"/>
  <c r="I26" i="6" s="1"/>
  <c r="G26" i="6"/>
  <c r="F34" i="6"/>
  <c r="E34" i="6" s="1"/>
  <c r="G34" i="6"/>
  <c r="F42" i="6"/>
  <c r="E42" i="6" s="1"/>
  <c r="I42" i="6" s="1"/>
  <c r="G42" i="6"/>
  <c r="F50" i="6"/>
  <c r="E50" i="6" s="1"/>
  <c r="H50" i="6" s="1"/>
  <c r="G50" i="6"/>
  <c r="F54" i="6"/>
  <c r="E54" i="6" s="1"/>
  <c r="H54" i="6" s="1"/>
  <c r="G54" i="6"/>
  <c r="F286" i="6"/>
  <c r="E286" i="6" s="1"/>
  <c r="I286" i="6" s="1"/>
  <c r="G286" i="6"/>
  <c r="F290" i="6"/>
  <c r="E290" i="6" s="1"/>
  <c r="G290" i="6"/>
  <c r="F342" i="6"/>
  <c r="E342" i="6" s="1"/>
  <c r="H342" i="6" s="1"/>
  <c r="G342" i="6"/>
  <c r="F350" i="6"/>
  <c r="E350" i="6" s="1"/>
  <c r="I350" i="6" s="1"/>
  <c r="G350" i="6"/>
  <c r="F362" i="6"/>
  <c r="E362" i="6" s="1"/>
  <c r="I362" i="6" s="1"/>
  <c r="G362" i="6"/>
  <c r="F410" i="6"/>
  <c r="E410" i="6" s="1"/>
  <c r="I410" i="6" s="1"/>
  <c r="J410" i="6"/>
  <c r="G410" i="6"/>
  <c r="F426" i="5"/>
  <c r="F474" i="5"/>
  <c r="F482" i="5"/>
  <c r="F490" i="5"/>
  <c r="F526" i="5"/>
  <c r="F546" i="5"/>
  <c r="F558" i="5"/>
  <c r="F586" i="5"/>
  <c r="F47" i="6"/>
  <c r="E47" i="6" s="1"/>
  <c r="G47" i="6"/>
  <c r="F55" i="6"/>
  <c r="E55" i="6" s="1"/>
  <c r="I55" i="6" s="1"/>
  <c r="G55" i="6"/>
  <c r="F67" i="6"/>
  <c r="E67" i="6" s="1"/>
  <c r="I67" i="6" s="1"/>
  <c r="G67" i="6"/>
  <c r="F75" i="6"/>
  <c r="E75" i="6" s="1"/>
  <c r="G75" i="6"/>
  <c r="F343" i="6"/>
  <c r="E343" i="6" s="1"/>
  <c r="G343" i="6"/>
  <c r="F387" i="6"/>
  <c r="E387" i="6" s="1"/>
  <c r="I387" i="6" s="1"/>
  <c r="G387" i="6"/>
  <c r="F395" i="6"/>
  <c r="E395" i="6" s="1"/>
  <c r="G395" i="6"/>
  <c r="F403" i="6"/>
  <c r="E403" i="6" s="1"/>
  <c r="I403" i="6" s="1"/>
  <c r="G403" i="6"/>
  <c r="F411" i="6"/>
  <c r="E411" i="6" s="1"/>
  <c r="H411" i="6" s="1"/>
  <c r="G411" i="6"/>
  <c r="F415" i="6"/>
  <c r="E415" i="6" s="1"/>
  <c r="H415" i="6" s="1"/>
  <c r="G415" i="6"/>
  <c r="F455" i="6"/>
  <c r="E455" i="6" s="1"/>
  <c r="G455" i="6"/>
  <c r="F635" i="5"/>
  <c r="F651" i="5"/>
  <c r="F667" i="5"/>
  <c r="P695" i="5"/>
  <c r="F695" i="5"/>
  <c r="F32" i="6"/>
  <c r="E32" i="6" s="1"/>
  <c r="H32" i="6" s="1"/>
  <c r="G32" i="6"/>
  <c r="F36" i="6"/>
  <c r="E36" i="6" s="1"/>
  <c r="H36" i="6" s="1"/>
  <c r="G36" i="6"/>
  <c r="F44" i="6"/>
  <c r="E44" i="6" s="1"/>
  <c r="G44" i="6"/>
  <c r="F56" i="6"/>
  <c r="E56" i="6" s="1"/>
  <c r="G56" i="6"/>
  <c r="F64" i="6"/>
  <c r="E64" i="6" s="1"/>
  <c r="H64" i="6" s="1"/>
  <c r="G64" i="6"/>
  <c r="F68" i="6"/>
  <c r="E68" i="6" s="1"/>
  <c r="H68" i="6" s="1"/>
  <c r="G68" i="6"/>
  <c r="F92" i="6"/>
  <c r="E92" i="6" s="1"/>
  <c r="H92" i="6" s="1"/>
  <c r="G92" i="6"/>
  <c r="F232" i="6"/>
  <c r="E232" i="6" s="1"/>
  <c r="H232" i="6" s="1"/>
  <c r="G232" i="6"/>
  <c r="F248" i="6"/>
  <c r="E248" i="6" s="1"/>
  <c r="G248" i="6"/>
  <c r="F256" i="6"/>
  <c r="E256" i="6" s="1"/>
  <c r="H256" i="6" s="1"/>
  <c r="G256" i="6"/>
  <c r="F264" i="6"/>
  <c r="E264" i="6" s="1"/>
  <c r="H264" i="6" s="1"/>
  <c r="G264" i="6"/>
  <c r="F272" i="6"/>
  <c r="E272" i="6" s="1"/>
  <c r="G272" i="6"/>
  <c r="F280" i="6"/>
  <c r="E280" i="6" s="1"/>
  <c r="G280" i="6"/>
  <c r="F288" i="6"/>
  <c r="E288" i="6" s="1"/>
  <c r="H288" i="6" s="1"/>
  <c r="G288" i="6"/>
  <c r="F292" i="6"/>
  <c r="E292" i="6" s="1"/>
  <c r="H292" i="6" s="1"/>
  <c r="G292" i="6"/>
  <c r="F392" i="6"/>
  <c r="E392" i="6" s="1"/>
  <c r="H392" i="6" s="1"/>
  <c r="G392" i="6"/>
  <c r="F400" i="6"/>
  <c r="E400" i="6" s="1"/>
  <c r="G400" i="6"/>
  <c r="G440" i="5"/>
  <c r="R440" i="5" s="1"/>
  <c r="F556" i="5"/>
  <c r="P572" i="5"/>
  <c r="F572" i="5"/>
  <c r="P604" i="5"/>
  <c r="F604" i="5"/>
  <c r="F620" i="5"/>
  <c r="P648" i="5"/>
  <c r="F648" i="5"/>
  <c r="F664" i="5"/>
  <c r="F700" i="5"/>
  <c r="F566" i="5"/>
  <c r="F598" i="5"/>
  <c r="F626" i="5"/>
  <c r="M674" i="5"/>
  <c r="N674" i="5" s="1"/>
  <c r="F682" i="5"/>
  <c r="F2" i="6"/>
  <c r="E2" i="6" s="1"/>
  <c r="G2" i="6"/>
  <c r="F5" i="6"/>
  <c r="E5" i="6" s="1"/>
  <c r="H5" i="6" s="1"/>
  <c r="G5" i="6"/>
  <c r="F13" i="6"/>
  <c r="E13" i="6" s="1"/>
  <c r="G13" i="6"/>
  <c r="F65" i="6"/>
  <c r="E65" i="6" s="1"/>
  <c r="G65" i="6"/>
  <c r="F93" i="6"/>
  <c r="E93" i="6" s="1"/>
  <c r="I93" i="6" s="1"/>
  <c r="G93" i="6"/>
  <c r="F101" i="6"/>
  <c r="E101" i="6" s="1"/>
  <c r="H101" i="6" s="1"/>
  <c r="G101" i="6"/>
  <c r="F129" i="6"/>
  <c r="E129" i="6" s="1"/>
  <c r="G129" i="6"/>
  <c r="F169" i="6"/>
  <c r="E169" i="6" s="1"/>
  <c r="H169" i="6" s="1"/>
  <c r="G169" i="6"/>
  <c r="F177" i="6"/>
  <c r="E177" i="6" s="1"/>
  <c r="G177" i="6"/>
  <c r="F225" i="6"/>
  <c r="E225" i="6" s="1"/>
  <c r="I225" i="6" s="1"/>
  <c r="G225" i="6"/>
  <c r="F233" i="6"/>
  <c r="E233" i="6" s="1"/>
  <c r="H233" i="6" s="1"/>
  <c r="G233" i="6"/>
  <c r="F241" i="6"/>
  <c r="E241" i="6" s="1"/>
  <c r="G241" i="6"/>
  <c r="F249" i="6"/>
  <c r="E249" i="6" s="1"/>
  <c r="G249" i="6"/>
  <c r="F257" i="6"/>
  <c r="E257" i="6" s="1"/>
  <c r="G257" i="6"/>
  <c r="F265" i="6"/>
  <c r="E265" i="6" s="1"/>
  <c r="H265" i="6" s="1"/>
  <c r="G265" i="6"/>
  <c r="F273" i="6"/>
  <c r="E273" i="6" s="1"/>
  <c r="I273" i="6" s="1"/>
  <c r="G273" i="6"/>
  <c r="F281" i="6"/>
  <c r="E281" i="6" s="1"/>
  <c r="G281" i="6"/>
  <c r="F293" i="6"/>
  <c r="E293" i="6" s="1"/>
  <c r="H293" i="6" s="1"/>
  <c r="G293" i="6"/>
  <c r="F341" i="6"/>
  <c r="E341" i="6" s="1"/>
  <c r="G341" i="6"/>
  <c r="F349" i="6"/>
  <c r="E349" i="6" s="1"/>
  <c r="I349" i="6" s="1"/>
  <c r="G349" i="6"/>
  <c r="F369" i="6"/>
  <c r="E369" i="6" s="1"/>
  <c r="G369" i="6"/>
  <c r="F389" i="6"/>
  <c r="E389" i="6" s="1"/>
  <c r="H389" i="6" s="1"/>
  <c r="G389" i="6"/>
  <c r="F397" i="6"/>
  <c r="E397" i="6" s="1"/>
  <c r="I397" i="6" s="1"/>
  <c r="G397" i="6"/>
  <c r="F449" i="6"/>
  <c r="E449" i="6" s="1"/>
  <c r="G449" i="6"/>
  <c r="F489" i="6"/>
  <c r="E489" i="6" s="1"/>
  <c r="G489" i="6"/>
  <c r="F509" i="5"/>
  <c r="F513" i="5"/>
  <c r="F525" i="5"/>
  <c r="F529" i="5"/>
  <c r="F561" i="5"/>
  <c r="F573" i="5"/>
  <c r="F581" i="5"/>
  <c r="M621" i="5"/>
  <c r="N621" i="5" s="1"/>
  <c r="F625" i="5"/>
  <c r="F637" i="5"/>
  <c r="F645" i="5"/>
  <c r="F649" i="5"/>
  <c r="F657" i="5"/>
  <c r="F661" i="5"/>
  <c r="F665" i="5"/>
  <c r="X3" i="5"/>
  <c r="Z3" i="5"/>
  <c r="Z21" i="5"/>
  <c r="AF21" i="5"/>
  <c r="X21" i="5"/>
  <c r="X9" i="5"/>
  <c r="Z9" i="5"/>
  <c r="X6" i="5"/>
  <c r="Z6" i="5"/>
  <c r="X19" i="5"/>
  <c r="AF19" i="5"/>
  <c r="Z19" i="5"/>
  <c r="F6" i="6"/>
  <c r="E6" i="6" s="1"/>
  <c r="I6" i="6" s="1"/>
  <c r="G6" i="6"/>
  <c r="F74" i="6"/>
  <c r="E74" i="6" s="1"/>
  <c r="I74" i="6" s="1"/>
  <c r="G74" i="6"/>
  <c r="F82" i="6"/>
  <c r="E82" i="6" s="1"/>
  <c r="H82" i="6" s="1"/>
  <c r="G82" i="6"/>
  <c r="F98" i="6"/>
  <c r="E98" i="6" s="1"/>
  <c r="G98" i="6"/>
  <c r="F106" i="6"/>
  <c r="E106" i="6" s="1"/>
  <c r="I106" i="6" s="1"/>
  <c r="G106" i="6"/>
  <c r="F114" i="6"/>
  <c r="E114" i="6" s="1"/>
  <c r="H114" i="6" s="1"/>
  <c r="G114" i="6"/>
  <c r="F122" i="6"/>
  <c r="E122" i="6" s="1"/>
  <c r="I122" i="6" s="1"/>
  <c r="G122" i="6"/>
  <c r="F130" i="6"/>
  <c r="E130" i="6" s="1"/>
  <c r="G130" i="6"/>
  <c r="F138" i="6"/>
  <c r="E138" i="6" s="1"/>
  <c r="I138" i="6" s="1"/>
  <c r="G138" i="6"/>
  <c r="F146" i="6"/>
  <c r="E146" i="6" s="1"/>
  <c r="H146" i="6" s="1"/>
  <c r="G146" i="6"/>
  <c r="F154" i="6"/>
  <c r="E154" i="6" s="1"/>
  <c r="I154" i="6" s="1"/>
  <c r="G154" i="6"/>
  <c r="F162" i="6"/>
  <c r="E162" i="6" s="1"/>
  <c r="G162" i="6"/>
  <c r="F170" i="6"/>
  <c r="E170" i="6" s="1"/>
  <c r="I170" i="6" s="1"/>
  <c r="G170" i="6"/>
  <c r="F178" i="6"/>
  <c r="E178" i="6" s="1"/>
  <c r="H178" i="6" s="1"/>
  <c r="G178" i="6"/>
  <c r="F190" i="6"/>
  <c r="E190" i="6" s="1"/>
  <c r="I190" i="6" s="1"/>
  <c r="G190" i="6"/>
  <c r="F294" i="6"/>
  <c r="E294" i="6" s="1"/>
  <c r="G294" i="6"/>
  <c r="F302" i="6"/>
  <c r="E302" i="6" s="1"/>
  <c r="H302" i="6" s="1"/>
  <c r="G302" i="6"/>
  <c r="F310" i="6"/>
  <c r="E310" i="6" s="1"/>
  <c r="H310" i="6" s="1"/>
  <c r="G310" i="6"/>
  <c r="F330" i="6"/>
  <c r="E330" i="6" s="1"/>
  <c r="I330" i="6" s="1"/>
  <c r="G330" i="6"/>
  <c r="F410" i="5"/>
  <c r="F430" i="5"/>
  <c r="P534" i="5"/>
  <c r="Z32" i="5"/>
  <c r="F3" i="6"/>
  <c r="E3" i="6" s="1"/>
  <c r="I3" i="6" s="1"/>
  <c r="G3" i="6"/>
  <c r="F11" i="6"/>
  <c r="E11" i="6" s="1"/>
  <c r="G11" i="6"/>
  <c r="F39" i="6"/>
  <c r="E39" i="6" s="1"/>
  <c r="I39" i="6" s="1"/>
  <c r="G39" i="6"/>
  <c r="F83" i="6"/>
  <c r="E83" i="6" s="1"/>
  <c r="I83" i="6" s="1"/>
  <c r="G83" i="6"/>
  <c r="F91" i="6"/>
  <c r="E91" i="6" s="1"/>
  <c r="H91" i="6" s="1"/>
  <c r="G91" i="6"/>
  <c r="F103" i="6"/>
  <c r="E103" i="6" s="1"/>
  <c r="G103" i="6"/>
  <c r="F111" i="6"/>
  <c r="E111" i="6" s="1"/>
  <c r="G111" i="6"/>
  <c r="F119" i="6"/>
  <c r="E119" i="6" s="1"/>
  <c r="I119" i="6" s="1"/>
  <c r="G119" i="6"/>
  <c r="F123" i="6"/>
  <c r="E123" i="6" s="1"/>
  <c r="H123" i="6" s="1"/>
  <c r="G123" i="6"/>
  <c r="F211" i="6"/>
  <c r="E211" i="6" s="1"/>
  <c r="I211" i="6" s="1"/>
  <c r="G211" i="6"/>
  <c r="F219" i="6"/>
  <c r="E219" i="6" s="1"/>
  <c r="H219" i="6" s="1"/>
  <c r="G219" i="6"/>
  <c r="F223" i="6"/>
  <c r="E223" i="6" s="1"/>
  <c r="H223" i="6" s="1"/>
  <c r="G223" i="6"/>
  <c r="F231" i="6"/>
  <c r="E231" i="6" s="1"/>
  <c r="H231" i="6" s="1"/>
  <c r="G231" i="6"/>
  <c r="F275" i="6"/>
  <c r="E275" i="6" s="1"/>
  <c r="I275" i="6" s="1"/>
  <c r="G275" i="6"/>
  <c r="F283" i="6"/>
  <c r="E283" i="6" s="1"/>
  <c r="H283" i="6" s="1"/>
  <c r="G283" i="6"/>
  <c r="F415" i="5"/>
  <c r="F423" i="6"/>
  <c r="E423" i="6" s="1"/>
  <c r="H423" i="6" s="1"/>
  <c r="J423" i="6"/>
  <c r="G423" i="6"/>
  <c r="F431" i="6"/>
  <c r="E431" i="6" s="1"/>
  <c r="G431" i="6"/>
  <c r="F467" i="6"/>
  <c r="E467" i="6" s="1"/>
  <c r="G467" i="6"/>
  <c r="P475" i="5"/>
  <c r="F475" i="6"/>
  <c r="E475" i="6" s="1"/>
  <c r="G475" i="6"/>
  <c r="F495" i="6"/>
  <c r="E495" i="6" s="1"/>
  <c r="J495" i="6"/>
  <c r="G495" i="6"/>
  <c r="F619" i="5"/>
  <c r="G627" i="5"/>
  <c r="R627" i="5" s="1"/>
  <c r="F671" i="5"/>
  <c r="F675" i="5"/>
  <c r="F679" i="5"/>
  <c r="F104" i="6"/>
  <c r="E104" i="6" s="1"/>
  <c r="H104" i="6" s="1"/>
  <c r="G104" i="6"/>
  <c r="F112" i="6"/>
  <c r="E112" i="6" s="1"/>
  <c r="G112" i="6"/>
  <c r="F120" i="6"/>
  <c r="E120" i="6" s="1"/>
  <c r="G120" i="6"/>
  <c r="F128" i="6"/>
  <c r="E128" i="6" s="1"/>
  <c r="H128" i="6" s="1"/>
  <c r="G128" i="6"/>
  <c r="F132" i="6"/>
  <c r="E132" i="6" s="1"/>
  <c r="H132" i="6" s="1"/>
  <c r="G132" i="6"/>
  <c r="F300" i="6"/>
  <c r="E300" i="6" s="1"/>
  <c r="G300" i="6"/>
  <c r="F308" i="6"/>
  <c r="E308" i="6" s="1"/>
  <c r="H308" i="6" s="1"/>
  <c r="G308" i="6"/>
  <c r="F316" i="6"/>
  <c r="E316" i="6" s="1"/>
  <c r="H316" i="6" s="1"/>
  <c r="G316" i="6"/>
  <c r="F324" i="6"/>
  <c r="E324" i="6" s="1"/>
  <c r="H324" i="6" s="1"/>
  <c r="G324" i="6"/>
  <c r="F332" i="6"/>
  <c r="E332" i="6" s="1"/>
  <c r="G332" i="6"/>
  <c r="F408" i="6"/>
  <c r="E408" i="6" s="1"/>
  <c r="G408" i="6"/>
  <c r="F416" i="6"/>
  <c r="E416" i="6" s="1"/>
  <c r="H416" i="6" s="1"/>
  <c r="G416" i="6"/>
  <c r="F420" i="6"/>
  <c r="E420" i="6" s="1"/>
  <c r="I420" i="6" s="1"/>
  <c r="G420" i="6"/>
  <c r="F464" i="6"/>
  <c r="E464" i="6" s="1"/>
  <c r="G464" i="6"/>
  <c r="F472" i="6"/>
  <c r="E472" i="6" s="1"/>
  <c r="G472" i="6"/>
  <c r="F480" i="6"/>
  <c r="E480" i="6" s="1"/>
  <c r="J480" i="6"/>
  <c r="G480" i="6"/>
  <c r="F488" i="6"/>
  <c r="E488" i="6" s="1"/>
  <c r="G488" i="6"/>
  <c r="P496" i="5"/>
  <c r="F496" i="6"/>
  <c r="E496" i="6" s="1"/>
  <c r="G496" i="6"/>
  <c r="F512" i="5"/>
  <c r="T3" i="5"/>
  <c r="F552" i="5"/>
  <c r="G580" i="5"/>
  <c r="R580" i="5" s="1"/>
  <c r="F628" i="5"/>
  <c r="F632" i="5"/>
  <c r="F684" i="5"/>
  <c r="F642" i="5"/>
  <c r="F650" i="5"/>
  <c r="Z11" i="5"/>
  <c r="X11" i="5"/>
  <c r="X2" i="5"/>
  <c r="Z2" i="5"/>
  <c r="Z7" i="5"/>
  <c r="X7" i="5"/>
  <c r="Z12" i="5"/>
  <c r="X12" i="5"/>
  <c r="X10" i="5"/>
  <c r="Z10" i="5"/>
  <c r="F22" i="6"/>
  <c r="E22" i="6" s="1"/>
  <c r="H22" i="6" s="1"/>
  <c r="G22" i="6"/>
  <c r="F62" i="6"/>
  <c r="E62" i="6" s="1"/>
  <c r="I62" i="6" s="1"/>
  <c r="G62" i="6"/>
  <c r="F70" i="6"/>
  <c r="E70" i="6" s="1"/>
  <c r="G70" i="6"/>
  <c r="F78" i="6"/>
  <c r="E78" i="6" s="1"/>
  <c r="G78" i="6"/>
  <c r="F94" i="6"/>
  <c r="E94" i="6" s="1"/>
  <c r="I94" i="6" s="1"/>
  <c r="G94" i="6"/>
  <c r="F186" i="6"/>
  <c r="E186" i="6" s="1"/>
  <c r="I186" i="6" s="1"/>
  <c r="G186" i="6"/>
  <c r="F214" i="6"/>
  <c r="E214" i="6" s="1"/>
  <c r="H214" i="6" s="1"/>
  <c r="G214" i="6"/>
  <c r="F230" i="6"/>
  <c r="E230" i="6" s="1"/>
  <c r="G230" i="6"/>
  <c r="F238" i="6"/>
  <c r="E238" i="6" s="1"/>
  <c r="G238" i="6"/>
  <c r="F298" i="6"/>
  <c r="E298" i="6" s="1"/>
  <c r="I298" i="6" s="1"/>
  <c r="G298" i="6"/>
  <c r="F306" i="6"/>
  <c r="E306" i="6" s="1"/>
  <c r="H306" i="6" s="1"/>
  <c r="G306" i="6"/>
  <c r="F318" i="6"/>
  <c r="E318" i="6" s="1"/>
  <c r="G318" i="6"/>
  <c r="F326" i="6"/>
  <c r="E326" i="6" s="1"/>
  <c r="G326" i="6"/>
  <c r="F334" i="6"/>
  <c r="E334" i="6" s="1"/>
  <c r="G334" i="6"/>
  <c r="F358" i="6"/>
  <c r="E358" i="6" s="1"/>
  <c r="G358" i="6"/>
  <c r="J366" i="6"/>
  <c r="F366" i="6"/>
  <c r="E366" i="6" s="1"/>
  <c r="G366" i="6"/>
  <c r="F394" i="6"/>
  <c r="E394" i="6" s="1"/>
  <c r="I394" i="6" s="1"/>
  <c r="G394" i="6"/>
  <c r="F406" i="6"/>
  <c r="E406" i="6" s="1"/>
  <c r="H406" i="6" s="1"/>
  <c r="G406" i="6"/>
  <c r="F414" i="6"/>
  <c r="E414" i="6" s="1"/>
  <c r="I414" i="6" s="1"/>
  <c r="G414" i="6"/>
  <c r="F438" i="6"/>
  <c r="E438" i="6" s="1"/>
  <c r="H438" i="6" s="1"/>
  <c r="G438" i="6"/>
  <c r="F446" i="6"/>
  <c r="E446" i="6" s="1"/>
  <c r="G446" i="6"/>
  <c r="F474" i="6"/>
  <c r="E474" i="6" s="1"/>
  <c r="J474" i="6"/>
  <c r="G474" i="6"/>
  <c r="F482" i="6"/>
  <c r="E482" i="6" s="1"/>
  <c r="G482" i="6"/>
  <c r="F490" i="6"/>
  <c r="E490" i="6" s="1"/>
  <c r="J490" i="6"/>
  <c r="G490" i="6"/>
  <c r="F7" i="6"/>
  <c r="E7" i="6" s="1"/>
  <c r="I7" i="6" s="1"/>
  <c r="G7" i="6"/>
  <c r="F27" i="6"/>
  <c r="E27" i="6" s="1"/>
  <c r="H27" i="6" s="1"/>
  <c r="G27" i="6"/>
  <c r="F35" i="6"/>
  <c r="E35" i="6" s="1"/>
  <c r="H35" i="6" s="1"/>
  <c r="G35" i="6"/>
  <c r="F43" i="6"/>
  <c r="E43" i="6" s="1"/>
  <c r="G43" i="6"/>
  <c r="F63" i="6"/>
  <c r="E63" i="6" s="1"/>
  <c r="H63" i="6" s="1"/>
  <c r="G63" i="6"/>
  <c r="F71" i="6"/>
  <c r="E71" i="6" s="1"/>
  <c r="G71" i="6"/>
  <c r="F95" i="6"/>
  <c r="E95" i="6" s="1"/>
  <c r="H95" i="6" s="1"/>
  <c r="G95" i="6"/>
  <c r="F155" i="6"/>
  <c r="E155" i="6" s="1"/>
  <c r="H155" i="6" s="1"/>
  <c r="G155" i="6"/>
  <c r="F195" i="6"/>
  <c r="E195" i="6" s="1"/>
  <c r="I195" i="6" s="1"/>
  <c r="G195" i="6"/>
  <c r="F207" i="6"/>
  <c r="E207" i="6" s="1"/>
  <c r="G207" i="6"/>
  <c r="F215" i="6"/>
  <c r="E215" i="6" s="1"/>
  <c r="G215" i="6"/>
  <c r="F227" i="6"/>
  <c r="E227" i="6" s="1"/>
  <c r="I227" i="6" s="1"/>
  <c r="G227" i="6"/>
  <c r="F239" i="6"/>
  <c r="E239" i="6" s="1"/>
  <c r="G239" i="6"/>
  <c r="F247" i="6"/>
  <c r="E247" i="6" s="1"/>
  <c r="G247" i="6"/>
  <c r="F259" i="6"/>
  <c r="E259" i="6" s="1"/>
  <c r="I259" i="6" s="1"/>
  <c r="G259" i="6"/>
  <c r="F271" i="6"/>
  <c r="E271" i="6" s="1"/>
  <c r="G271" i="6"/>
  <c r="F279" i="6"/>
  <c r="E279" i="6" s="1"/>
  <c r="G279" i="6"/>
  <c r="F299" i="6"/>
  <c r="E299" i="6" s="1"/>
  <c r="G299" i="6"/>
  <c r="F319" i="6"/>
  <c r="E319" i="6" s="1"/>
  <c r="H319" i="6" s="1"/>
  <c r="G319" i="6"/>
  <c r="F339" i="6"/>
  <c r="E339" i="6" s="1"/>
  <c r="I339" i="6" s="1"/>
  <c r="G339" i="6"/>
  <c r="F347" i="6"/>
  <c r="E347" i="6" s="1"/>
  <c r="H347" i="6" s="1"/>
  <c r="G347" i="6"/>
  <c r="T9" i="5"/>
  <c r="Z30" i="5"/>
  <c r="Z27" i="5"/>
  <c r="Z28" i="5"/>
  <c r="T8" i="5"/>
  <c r="T2" i="5"/>
  <c r="Z29" i="5"/>
  <c r="F359" i="6"/>
  <c r="E359" i="6" s="1"/>
  <c r="H359" i="6" s="1"/>
  <c r="G359" i="6"/>
  <c r="F367" i="6"/>
  <c r="E367" i="6" s="1"/>
  <c r="G367" i="6"/>
  <c r="F375" i="6"/>
  <c r="E375" i="6" s="1"/>
  <c r="G375" i="6"/>
  <c r="F463" i="6"/>
  <c r="E463" i="6" s="1"/>
  <c r="G463" i="6"/>
  <c r="F483" i="6"/>
  <c r="E483" i="6" s="1"/>
  <c r="G483" i="6"/>
  <c r="F491" i="6"/>
  <c r="E491" i="6" s="1"/>
  <c r="G491" i="6"/>
  <c r="F499" i="6"/>
  <c r="E499" i="6" s="1"/>
  <c r="G499" i="6"/>
  <c r="F16" i="6"/>
  <c r="E16" i="6" s="1"/>
  <c r="G16" i="6"/>
  <c r="F40" i="6"/>
  <c r="E40" i="6" s="1"/>
  <c r="H40" i="6" s="1"/>
  <c r="G40" i="6"/>
  <c r="F48" i="6"/>
  <c r="E48" i="6" s="1"/>
  <c r="G48" i="6"/>
  <c r="F72" i="6"/>
  <c r="E72" i="6" s="1"/>
  <c r="H72" i="6" s="1"/>
  <c r="G72" i="6"/>
  <c r="F80" i="6"/>
  <c r="E80" i="6" s="1"/>
  <c r="G80" i="6"/>
  <c r="F100" i="6"/>
  <c r="E100" i="6" s="1"/>
  <c r="H100" i="6" s="1"/>
  <c r="G100" i="6"/>
  <c r="F172" i="6"/>
  <c r="E172" i="6" s="1"/>
  <c r="G172" i="6"/>
  <c r="F180" i="6"/>
  <c r="E180" i="6" s="1"/>
  <c r="H180" i="6" s="1"/>
  <c r="G180" i="6"/>
  <c r="F228" i="6"/>
  <c r="E228" i="6" s="1"/>
  <c r="H228" i="6" s="1"/>
  <c r="G228" i="6"/>
  <c r="F236" i="6"/>
  <c r="E236" i="6" s="1"/>
  <c r="G236" i="6"/>
  <c r="F268" i="6"/>
  <c r="E268" i="6" s="1"/>
  <c r="G268" i="6"/>
  <c r="F276" i="6"/>
  <c r="E276" i="6" s="1"/>
  <c r="I276" i="6" s="1"/>
  <c r="G276" i="6"/>
  <c r="F336" i="6"/>
  <c r="E336" i="6" s="1"/>
  <c r="G336" i="6"/>
  <c r="F360" i="6"/>
  <c r="E360" i="6" s="1"/>
  <c r="H360" i="6" s="1"/>
  <c r="G360" i="6"/>
  <c r="F368" i="6"/>
  <c r="E368" i="6" s="1"/>
  <c r="G368" i="6"/>
  <c r="F388" i="6"/>
  <c r="E388" i="6" s="1"/>
  <c r="I388" i="6" s="1"/>
  <c r="G388" i="6"/>
  <c r="F396" i="6"/>
  <c r="E396" i="6" s="1"/>
  <c r="G396" i="6"/>
  <c r="J444" i="6"/>
  <c r="F444" i="6"/>
  <c r="E444" i="6" s="1"/>
  <c r="H444" i="6" s="1"/>
  <c r="G444" i="6"/>
  <c r="F452" i="6"/>
  <c r="E452" i="6" s="1"/>
  <c r="G452" i="6"/>
  <c r="F460" i="6"/>
  <c r="E460" i="6" s="1"/>
  <c r="G460" i="6"/>
  <c r="F468" i="6"/>
  <c r="E468" i="6" s="1"/>
  <c r="G468" i="6"/>
  <c r="F476" i="6"/>
  <c r="E476" i="6" s="1"/>
  <c r="G476" i="6"/>
  <c r="F484" i="6"/>
  <c r="E484" i="6" s="1"/>
  <c r="G484" i="6"/>
  <c r="Z8" i="5"/>
  <c r="X8" i="5"/>
  <c r="X20" i="5"/>
  <c r="AF20" i="5"/>
  <c r="Z20" i="5"/>
  <c r="X14" i="5"/>
  <c r="Z14" i="5"/>
  <c r="X16" i="5"/>
  <c r="Z16" i="5"/>
  <c r="X13" i="5"/>
  <c r="Z13" i="5"/>
  <c r="F14" i="6"/>
  <c r="E14" i="6" s="1"/>
  <c r="I14" i="6" s="1"/>
  <c r="G14" i="6"/>
  <c r="F30" i="6"/>
  <c r="E30" i="6" s="1"/>
  <c r="H30" i="6" s="1"/>
  <c r="G30" i="6"/>
  <c r="F38" i="6"/>
  <c r="E38" i="6" s="1"/>
  <c r="G38" i="6"/>
  <c r="F46" i="6"/>
  <c r="E46" i="6" s="1"/>
  <c r="G46" i="6"/>
  <c r="F58" i="6"/>
  <c r="E58" i="6" s="1"/>
  <c r="I58" i="6" s="1"/>
  <c r="G58" i="6"/>
  <c r="F86" i="6"/>
  <c r="E86" i="6" s="1"/>
  <c r="H86" i="6" s="1"/>
  <c r="G86" i="6"/>
  <c r="F90" i="6"/>
  <c r="E90" i="6" s="1"/>
  <c r="I90" i="6" s="1"/>
  <c r="G90" i="6"/>
  <c r="F102" i="6"/>
  <c r="E102" i="6" s="1"/>
  <c r="G102" i="6"/>
  <c r="F110" i="6"/>
  <c r="E110" i="6" s="1"/>
  <c r="I110" i="6" s="1"/>
  <c r="G110" i="6"/>
  <c r="F118" i="6"/>
  <c r="E118" i="6" s="1"/>
  <c r="H118" i="6" s="1"/>
  <c r="G118" i="6"/>
  <c r="F126" i="6"/>
  <c r="E126" i="6" s="1"/>
  <c r="G126" i="6"/>
  <c r="F134" i="6"/>
  <c r="E134" i="6" s="1"/>
  <c r="G134" i="6"/>
  <c r="F142" i="6"/>
  <c r="E142" i="6" s="1"/>
  <c r="I142" i="6" s="1"/>
  <c r="G142" i="6"/>
  <c r="F150" i="6"/>
  <c r="E150" i="6" s="1"/>
  <c r="H150" i="6" s="1"/>
  <c r="G150" i="6"/>
  <c r="F158" i="6"/>
  <c r="E158" i="6" s="1"/>
  <c r="G158" i="6"/>
  <c r="F166" i="6"/>
  <c r="E166" i="6" s="1"/>
  <c r="G166" i="6"/>
  <c r="F174" i="6"/>
  <c r="E174" i="6" s="1"/>
  <c r="G174" i="6"/>
  <c r="F182" i="6"/>
  <c r="E182" i="6" s="1"/>
  <c r="H182" i="6" s="1"/>
  <c r="G182" i="6"/>
  <c r="F194" i="6"/>
  <c r="E194" i="6" s="1"/>
  <c r="G194" i="6"/>
  <c r="F202" i="6"/>
  <c r="E202" i="6" s="1"/>
  <c r="I202" i="6" s="1"/>
  <c r="G202" i="6"/>
  <c r="F210" i="6"/>
  <c r="E210" i="6" s="1"/>
  <c r="H210" i="6" s="1"/>
  <c r="G210" i="6"/>
  <c r="F218" i="6"/>
  <c r="E218" i="6" s="1"/>
  <c r="I218" i="6" s="1"/>
  <c r="G218" i="6"/>
  <c r="F246" i="6"/>
  <c r="E246" i="6" s="1"/>
  <c r="H246" i="6" s="1"/>
  <c r="G246" i="6"/>
  <c r="F254" i="6"/>
  <c r="E254" i="6" s="1"/>
  <c r="H254" i="6" s="1"/>
  <c r="G254" i="6"/>
  <c r="F262" i="6"/>
  <c r="E262" i="6" s="1"/>
  <c r="G262" i="6"/>
  <c r="F270" i="6"/>
  <c r="E270" i="6" s="1"/>
  <c r="G270" i="6"/>
  <c r="F282" i="6"/>
  <c r="E282" i="6" s="1"/>
  <c r="I282" i="6" s="1"/>
  <c r="G282" i="6"/>
  <c r="F314" i="6"/>
  <c r="E314" i="6" s="1"/>
  <c r="I314" i="6" s="1"/>
  <c r="G314" i="6"/>
  <c r="F338" i="6"/>
  <c r="E338" i="6" s="1"/>
  <c r="H338" i="6" s="1"/>
  <c r="G338" i="6"/>
  <c r="F346" i="6"/>
  <c r="E346" i="6" s="1"/>
  <c r="I346" i="6" s="1"/>
  <c r="G346" i="6"/>
  <c r="F354" i="6"/>
  <c r="E354" i="6" s="1"/>
  <c r="J354" i="6"/>
  <c r="G354" i="6"/>
  <c r="F374" i="6"/>
  <c r="E374" i="6" s="1"/>
  <c r="H374" i="6" s="1"/>
  <c r="G374" i="6"/>
  <c r="F382" i="6"/>
  <c r="E382" i="6" s="1"/>
  <c r="H382" i="6" s="1"/>
  <c r="G382" i="6"/>
  <c r="F402" i="6"/>
  <c r="E402" i="6" s="1"/>
  <c r="I402" i="6" s="1"/>
  <c r="G402" i="6"/>
  <c r="F426" i="6"/>
  <c r="E426" i="6" s="1"/>
  <c r="I426" i="6" s="1"/>
  <c r="G426" i="6"/>
  <c r="F434" i="6"/>
  <c r="E434" i="6" s="1"/>
  <c r="I434" i="6" s="1"/>
  <c r="G434" i="6"/>
  <c r="F454" i="6"/>
  <c r="E454" i="6" s="1"/>
  <c r="G454" i="6"/>
  <c r="F462" i="6"/>
  <c r="E462" i="6" s="1"/>
  <c r="G462" i="6"/>
  <c r="F498" i="6"/>
  <c r="E498" i="6" s="1"/>
  <c r="J498" i="6"/>
  <c r="G498" i="6"/>
  <c r="F15" i="6"/>
  <c r="E15" i="6" s="1"/>
  <c r="G15" i="6"/>
  <c r="F23" i="6"/>
  <c r="E23" i="6" s="1"/>
  <c r="G23" i="6"/>
  <c r="F51" i="6"/>
  <c r="E51" i="6" s="1"/>
  <c r="I51" i="6" s="1"/>
  <c r="G51" i="6"/>
  <c r="F59" i="6"/>
  <c r="E59" i="6" s="1"/>
  <c r="H59" i="6" s="1"/>
  <c r="G59" i="6"/>
  <c r="F79" i="6"/>
  <c r="E79" i="6" s="1"/>
  <c r="G79" i="6"/>
  <c r="F87" i="6"/>
  <c r="E87" i="6" s="1"/>
  <c r="H87" i="6" s="1"/>
  <c r="G87" i="6"/>
  <c r="F99" i="6"/>
  <c r="E99" i="6" s="1"/>
  <c r="I99" i="6" s="1"/>
  <c r="G99" i="6"/>
  <c r="F107" i="6"/>
  <c r="E107" i="6" s="1"/>
  <c r="G107" i="6"/>
  <c r="F115" i="6"/>
  <c r="E115" i="6" s="1"/>
  <c r="I115" i="6" s="1"/>
  <c r="G115" i="6"/>
  <c r="F127" i="6"/>
  <c r="E127" i="6" s="1"/>
  <c r="H127" i="6" s="1"/>
  <c r="G127" i="6"/>
  <c r="F135" i="6"/>
  <c r="E135" i="6" s="1"/>
  <c r="G135" i="6"/>
  <c r="F143" i="6"/>
  <c r="E143" i="6" s="1"/>
  <c r="G143" i="6"/>
  <c r="F151" i="6"/>
  <c r="E151" i="6" s="1"/>
  <c r="H151" i="6" s="1"/>
  <c r="G151" i="6"/>
  <c r="F163" i="6"/>
  <c r="E163" i="6" s="1"/>
  <c r="I163" i="6" s="1"/>
  <c r="G163" i="6"/>
  <c r="F175" i="6"/>
  <c r="E175" i="6" s="1"/>
  <c r="G175" i="6"/>
  <c r="F183" i="6"/>
  <c r="E183" i="6" s="1"/>
  <c r="G183" i="6"/>
  <c r="F203" i="6"/>
  <c r="E203" i="6" s="1"/>
  <c r="G203" i="6"/>
  <c r="F235" i="6"/>
  <c r="E235" i="6" s="1"/>
  <c r="G235" i="6"/>
  <c r="F267" i="6"/>
  <c r="E267" i="6" s="1"/>
  <c r="G267" i="6"/>
  <c r="F287" i="6"/>
  <c r="E287" i="6" s="1"/>
  <c r="H287" i="6" s="1"/>
  <c r="G287" i="6"/>
  <c r="F295" i="6"/>
  <c r="E295" i="6" s="1"/>
  <c r="H295" i="6" s="1"/>
  <c r="G295" i="6"/>
  <c r="F307" i="6"/>
  <c r="E307" i="6" s="1"/>
  <c r="I307" i="6" s="1"/>
  <c r="G307" i="6"/>
  <c r="F315" i="6"/>
  <c r="E315" i="6" s="1"/>
  <c r="H315" i="6" s="1"/>
  <c r="G315" i="6"/>
  <c r="F327" i="6"/>
  <c r="E327" i="6" s="1"/>
  <c r="H327" i="6" s="1"/>
  <c r="G327" i="6"/>
  <c r="F335" i="6"/>
  <c r="E335" i="6" s="1"/>
  <c r="G335" i="6"/>
  <c r="F383" i="6"/>
  <c r="E383" i="6" s="1"/>
  <c r="H383" i="6" s="1"/>
  <c r="G383" i="6"/>
  <c r="F391" i="6"/>
  <c r="E391" i="6" s="1"/>
  <c r="H391" i="6" s="1"/>
  <c r="G391" i="6"/>
  <c r="F399" i="6"/>
  <c r="E399" i="6" s="1"/>
  <c r="G399" i="6"/>
  <c r="F407" i="6"/>
  <c r="E407" i="6" s="1"/>
  <c r="G407" i="6"/>
  <c r="F419" i="6"/>
  <c r="E419" i="6" s="1"/>
  <c r="I419" i="6" s="1"/>
  <c r="G419" i="6"/>
  <c r="F427" i="6"/>
  <c r="E427" i="6" s="1"/>
  <c r="G427" i="6"/>
  <c r="F435" i="6"/>
  <c r="E435" i="6" s="1"/>
  <c r="I435" i="6" s="1"/>
  <c r="G435" i="6"/>
  <c r="F439" i="6"/>
  <c r="E439" i="6" s="1"/>
  <c r="H439" i="6" s="1"/>
  <c r="G439" i="6"/>
  <c r="F451" i="6"/>
  <c r="E451" i="6" s="1"/>
  <c r="G451" i="6"/>
  <c r="F459" i="6"/>
  <c r="E459" i="6" s="1"/>
  <c r="G459" i="6"/>
  <c r="J471" i="6"/>
  <c r="F471" i="6"/>
  <c r="E471" i="6" s="1"/>
  <c r="G471" i="6"/>
  <c r="F479" i="6"/>
  <c r="E479" i="6" s="1"/>
  <c r="G479" i="6"/>
  <c r="F4" i="6"/>
  <c r="E4" i="6" s="1"/>
  <c r="H4" i="6" s="1"/>
  <c r="G4" i="6"/>
  <c r="F28" i="6"/>
  <c r="E28" i="6" s="1"/>
  <c r="H28" i="6" s="1"/>
  <c r="G28" i="6"/>
  <c r="F52" i="6"/>
  <c r="E52" i="6" s="1"/>
  <c r="I52" i="6" s="1"/>
  <c r="G52" i="6"/>
  <c r="F60" i="6"/>
  <c r="E60" i="6" s="1"/>
  <c r="H60" i="6" s="1"/>
  <c r="G60" i="6"/>
  <c r="F88" i="6"/>
  <c r="E88" i="6" s="1"/>
  <c r="G88" i="6"/>
  <c r="F96" i="6"/>
  <c r="E96" i="6" s="1"/>
  <c r="H96" i="6" s="1"/>
  <c r="G96" i="6"/>
  <c r="F108" i="6"/>
  <c r="E108" i="6" s="1"/>
  <c r="G108" i="6"/>
  <c r="F116" i="6"/>
  <c r="E116" i="6" s="1"/>
  <c r="H116" i="6" s="1"/>
  <c r="G116" i="6"/>
  <c r="F124" i="6"/>
  <c r="E124" i="6" s="1"/>
  <c r="H124" i="6" s="1"/>
  <c r="G124" i="6"/>
  <c r="F136" i="6"/>
  <c r="E136" i="6" s="1"/>
  <c r="H136" i="6" s="1"/>
  <c r="G136" i="6"/>
  <c r="F144" i="6"/>
  <c r="E144" i="6" s="1"/>
  <c r="G144" i="6"/>
  <c r="F152" i="6"/>
  <c r="E152" i="6" s="1"/>
  <c r="G152" i="6"/>
  <c r="F160" i="6"/>
  <c r="E160" i="6" s="1"/>
  <c r="H160" i="6" s="1"/>
  <c r="G160" i="6"/>
  <c r="F168" i="6"/>
  <c r="E168" i="6" s="1"/>
  <c r="H168" i="6" s="1"/>
  <c r="G168" i="6"/>
  <c r="F188" i="6"/>
  <c r="E188" i="6" s="1"/>
  <c r="H188" i="6" s="1"/>
  <c r="G188" i="6"/>
  <c r="F200" i="6"/>
  <c r="E200" i="6" s="1"/>
  <c r="H200" i="6" s="1"/>
  <c r="G200" i="6"/>
  <c r="F208" i="6"/>
  <c r="E208" i="6" s="1"/>
  <c r="G208" i="6"/>
  <c r="F216" i="6"/>
  <c r="E216" i="6" s="1"/>
  <c r="G216" i="6"/>
  <c r="F224" i="6"/>
  <c r="E224" i="6" s="1"/>
  <c r="H224" i="6" s="1"/>
  <c r="G224" i="6"/>
  <c r="F244" i="6"/>
  <c r="E244" i="6" s="1"/>
  <c r="H244" i="6" s="1"/>
  <c r="G244" i="6"/>
  <c r="F252" i="6"/>
  <c r="E252" i="6" s="1"/>
  <c r="H252" i="6" s="1"/>
  <c r="G252" i="6"/>
  <c r="F260" i="6"/>
  <c r="E260" i="6" s="1"/>
  <c r="H260" i="6" s="1"/>
  <c r="G260" i="6"/>
  <c r="F284" i="6"/>
  <c r="E284" i="6" s="1"/>
  <c r="H284" i="6" s="1"/>
  <c r="G284" i="6"/>
  <c r="F296" i="6"/>
  <c r="E296" i="6" s="1"/>
  <c r="H296" i="6" s="1"/>
  <c r="G296" i="6"/>
  <c r="F304" i="6"/>
  <c r="E304" i="6" s="1"/>
  <c r="G304" i="6"/>
  <c r="F312" i="6"/>
  <c r="E312" i="6" s="1"/>
  <c r="J312" i="6"/>
  <c r="G312" i="6"/>
  <c r="F320" i="6"/>
  <c r="E320" i="6" s="1"/>
  <c r="H320" i="6" s="1"/>
  <c r="G320" i="6"/>
  <c r="F328" i="6"/>
  <c r="E328" i="6" s="1"/>
  <c r="H328" i="6" s="1"/>
  <c r="G328" i="6"/>
  <c r="F340" i="6"/>
  <c r="E340" i="6" s="1"/>
  <c r="I340" i="6" s="1"/>
  <c r="G340" i="6"/>
  <c r="F348" i="6"/>
  <c r="E348" i="6" s="1"/>
  <c r="H348" i="6" s="1"/>
  <c r="G348" i="6"/>
  <c r="F376" i="6"/>
  <c r="E376" i="6" s="1"/>
  <c r="G376" i="6"/>
  <c r="F384" i="6"/>
  <c r="E384" i="6" s="1"/>
  <c r="H384" i="6" s="1"/>
  <c r="G384" i="6"/>
  <c r="F404" i="6"/>
  <c r="E404" i="6" s="1"/>
  <c r="I404" i="6" s="1"/>
  <c r="G404" i="6"/>
  <c r="F412" i="6"/>
  <c r="E412" i="6" s="1"/>
  <c r="H412" i="6" s="1"/>
  <c r="G412" i="6"/>
  <c r="F424" i="6"/>
  <c r="E424" i="6" s="1"/>
  <c r="H424" i="6" s="1"/>
  <c r="G424" i="6"/>
  <c r="F432" i="6"/>
  <c r="E432" i="6" s="1"/>
  <c r="G432" i="6"/>
  <c r="F492" i="6"/>
  <c r="E492" i="6" s="1"/>
  <c r="G492" i="6"/>
  <c r="F500" i="6"/>
  <c r="E500" i="6" s="1"/>
  <c r="G500" i="6"/>
  <c r="AA31" i="5"/>
  <c r="AA28" i="5"/>
  <c r="AD29" i="5"/>
  <c r="L4" i="6"/>
  <c r="AA30" i="5"/>
  <c r="AD31" i="5"/>
  <c r="AD33" i="5"/>
  <c r="AA32" i="5"/>
  <c r="V8" i="5"/>
  <c r="AA27" i="5"/>
  <c r="P418" i="5" l="1"/>
  <c r="P443" i="5"/>
  <c r="F198" i="5"/>
  <c r="G198" i="5" s="1"/>
  <c r="R198" i="5" s="1"/>
  <c r="F303" i="5"/>
  <c r="G303" i="5" s="1"/>
  <c r="R303" i="5" s="1"/>
  <c r="F443" i="5"/>
  <c r="G443" i="5" s="1"/>
  <c r="R443" i="5" s="1"/>
  <c r="F434" i="5"/>
  <c r="G434" i="5" s="1"/>
  <c r="R434" i="5" s="1"/>
  <c r="H362" i="6"/>
  <c r="H301" i="6"/>
  <c r="J573" i="5"/>
  <c r="P573" i="5" s="1"/>
  <c r="J684" i="5"/>
  <c r="P684" i="5" s="1"/>
  <c r="J694" i="5"/>
  <c r="P694" i="5" s="1"/>
  <c r="J634" i="5"/>
  <c r="P634" i="5" s="1"/>
  <c r="F699" i="5"/>
  <c r="J699" i="5"/>
  <c r="P699" i="5" s="1"/>
  <c r="J700" i="5"/>
  <c r="P700" i="5" s="1"/>
  <c r="J626" i="5"/>
  <c r="P626" i="5" s="1"/>
  <c r="J620" i="5"/>
  <c r="P620" i="5" s="1"/>
  <c r="J621" i="5"/>
  <c r="P621" i="5" s="1"/>
  <c r="J619" i="5"/>
  <c r="P619" i="5" s="1"/>
  <c r="J658" i="5"/>
  <c r="P658" i="5" s="1"/>
  <c r="H276" i="6"/>
  <c r="H234" i="6"/>
  <c r="H173" i="6"/>
  <c r="I87" i="6"/>
  <c r="J609" i="5"/>
  <c r="P609" i="5" s="1"/>
  <c r="J594" i="5"/>
  <c r="P594" i="5" s="1"/>
  <c r="J669" i="5"/>
  <c r="P669" i="5" s="1"/>
  <c r="J683" i="5"/>
  <c r="P683" i="5" s="1"/>
  <c r="J589" i="5"/>
  <c r="P589" i="5" s="1"/>
  <c r="J606" i="5"/>
  <c r="P606" i="5" s="1"/>
  <c r="J576" i="5"/>
  <c r="P576" i="5" s="1"/>
  <c r="J640" i="5"/>
  <c r="P640" i="5" s="1"/>
  <c r="F690" i="5"/>
  <c r="J690" i="5"/>
  <c r="P690" i="5" s="1"/>
  <c r="J637" i="5"/>
  <c r="P637" i="5" s="1"/>
  <c r="J667" i="5"/>
  <c r="P667" i="5" s="1"/>
  <c r="J670" i="5"/>
  <c r="P670" i="5" s="1"/>
  <c r="J668" i="5"/>
  <c r="P668" i="5" s="1"/>
  <c r="H419" i="6"/>
  <c r="H106" i="6"/>
  <c r="H45" i="6"/>
  <c r="J45" i="6" s="1"/>
  <c r="I384" i="6"/>
  <c r="I123" i="6"/>
  <c r="I439" i="6"/>
  <c r="H167" i="6"/>
  <c r="J607" i="5"/>
  <c r="P607" i="5" s="1"/>
  <c r="J569" i="5"/>
  <c r="P569" i="5" s="1"/>
  <c r="F427" i="5"/>
  <c r="G427" i="5" s="1"/>
  <c r="R427" i="5" s="1"/>
  <c r="J588" i="5"/>
  <c r="P588" i="5" s="1"/>
  <c r="J639" i="5"/>
  <c r="P639" i="5" s="1"/>
  <c r="J605" i="5"/>
  <c r="P605" i="5" s="1"/>
  <c r="J636" i="5"/>
  <c r="P636" i="5" s="1"/>
  <c r="H67" i="6"/>
  <c r="J67" i="6" s="1"/>
  <c r="H429" i="6"/>
  <c r="I297" i="6"/>
  <c r="I357" i="6"/>
  <c r="H14" i="6"/>
  <c r="J14" i="6" s="1"/>
  <c r="J545" i="5"/>
  <c r="P545" i="5" s="1"/>
  <c r="I191" i="6"/>
  <c r="I444" i="6"/>
  <c r="F418" i="5"/>
  <c r="G418" i="5" s="1"/>
  <c r="R418" i="5" s="1"/>
  <c r="F501" i="5"/>
  <c r="J501" i="5"/>
  <c r="P501" i="5" s="1"/>
  <c r="H404" i="6"/>
  <c r="I244" i="6"/>
  <c r="I116" i="6"/>
  <c r="H387" i="6"/>
  <c r="H163" i="6"/>
  <c r="H3" i="6"/>
  <c r="H330" i="6"/>
  <c r="H202" i="6"/>
  <c r="H74" i="6"/>
  <c r="J74" i="6" s="1"/>
  <c r="H397" i="6"/>
  <c r="H269" i="6"/>
  <c r="H141" i="6"/>
  <c r="I256" i="6"/>
  <c r="I246" i="6"/>
  <c r="I41" i="6"/>
  <c r="I316" i="6"/>
  <c r="I306" i="6"/>
  <c r="I229" i="6"/>
  <c r="I40" i="6"/>
  <c r="I30" i="6"/>
  <c r="H145" i="6"/>
  <c r="H190" i="6"/>
  <c r="F508" i="5"/>
  <c r="J508" i="5"/>
  <c r="P508" i="5" s="1"/>
  <c r="J498" i="5"/>
  <c r="P498" i="5" s="1"/>
  <c r="J489" i="5"/>
  <c r="P489" i="5" s="1"/>
  <c r="H227" i="6"/>
  <c r="F305" i="5"/>
  <c r="G305" i="5" s="1"/>
  <c r="R305" i="5" s="1"/>
  <c r="F502" i="5"/>
  <c r="J502" i="5"/>
  <c r="P502" i="5" s="1"/>
  <c r="F469" i="5"/>
  <c r="J469" i="5"/>
  <c r="P469" i="5" s="1"/>
  <c r="F500" i="5"/>
  <c r="J500" i="5"/>
  <c r="P500" i="5" s="1"/>
  <c r="F451" i="5"/>
  <c r="J451" i="5"/>
  <c r="P451" i="5" s="1"/>
  <c r="J533" i="5"/>
  <c r="P533" i="5" s="1"/>
  <c r="J462" i="5"/>
  <c r="P462" i="5" s="1"/>
  <c r="J491" i="5"/>
  <c r="P491" i="5" s="1"/>
  <c r="H340" i="6"/>
  <c r="H212" i="6"/>
  <c r="I84" i="6"/>
  <c r="H323" i="6"/>
  <c r="H131" i="6"/>
  <c r="H426" i="6"/>
  <c r="H298" i="6"/>
  <c r="H170" i="6"/>
  <c r="H42" i="6"/>
  <c r="J42" i="6" s="1"/>
  <c r="H365" i="6"/>
  <c r="H237" i="6"/>
  <c r="H109" i="6"/>
  <c r="I128" i="6"/>
  <c r="I118" i="6"/>
  <c r="I60" i="6"/>
  <c r="I178" i="6"/>
  <c r="I424" i="6"/>
  <c r="I33" i="6"/>
  <c r="H321" i="6"/>
  <c r="F539" i="5"/>
  <c r="J539" i="5"/>
  <c r="P539" i="5" s="1"/>
  <c r="J557" i="5"/>
  <c r="P557" i="5" s="1"/>
  <c r="H436" i="6"/>
  <c r="I148" i="6"/>
  <c r="I168" i="6"/>
  <c r="F517" i="5"/>
  <c r="J517" i="5"/>
  <c r="P517" i="5" s="1"/>
  <c r="F520" i="5"/>
  <c r="J520" i="5"/>
  <c r="P520" i="5" s="1"/>
  <c r="I308" i="6"/>
  <c r="I180" i="6"/>
  <c r="I20" i="6"/>
  <c r="H291" i="6"/>
  <c r="H99" i="6"/>
  <c r="H394" i="6"/>
  <c r="H266" i="6"/>
  <c r="H138" i="6"/>
  <c r="H10" i="6"/>
  <c r="J10" i="6" s="1"/>
  <c r="H333" i="6"/>
  <c r="H205" i="6"/>
  <c r="H77" i="6"/>
  <c r="J77" i="6" s="1"/>
  <c r="I447" i="6"/>
  <c r="I425" i="6"/>
  <c r="I379" i="6"/>
  <c r="I50" i="6"/>
  <c r="I296" i="6"/>
  <c r="I391" i="6"/>
  <c r="F124" i="5"/>
  <c r="G124" i="5" s="1"/>
  <c r="R124" i="5" s="1"/>
  <c r="J124" i="5"/>
  <c r="P124" i="5" s="1"/>
  <c r="I144" i="6"/>
  <c r="H144" i="6"/>
  <c r="I108" i="6"/>
  <c r="H108" i="6"/>
  <c r="I215" i="6"/>
  <c r="H215" i="6"/>
  <c r="I366" i="6"/>
  <c r="H366" i="6"/>
  <c r="I257" i="6"/>
  <c r="H257" i="6"/>
  <c r="I241" i="6"/>
  <c r="H241" i="6"/>
  <c r="I65" i="6"/>
  <c r="H65" i="6"/>
  <c r="J65" i="6" s="1"/>
  <c r="I331" i="6"/>
  <c r="H331" i="6"/>
  <c r="I398" i="6"/>
  <c r="H398" i="6"/>
  <c r="I428" i="6"/>
  <c r="H428" i="6"/>
  <c r="I12" i="6"/>
  <c r="H12" i="6"/>
  <c r="J12" i="6" s="1"/>
  <c r="I322" i="6"/>
  <c r="H322" i="6"/>
  <c r="I206" i="6"/>
  <c r="H206" i="6"/>
  <c r="F432" i="5"/>
  <c r="G432" i="5" s="1"/>
  <c r="R432" i="5" s="1"/>
  <c r="J432" i="5"/>
  <c r="P432" i="5" s="1"/>
  <c r="F175" i="5"/>
  <c r="G175" i="5" s="1"/>
  <c r="R175" i="5" s="1"/>
  <c r="J175" i="5"/>
  <c r="P175" i="5" s="1"/>
  <c r="F224" i="5"/>
  <c r="G224" i="5" s="1"/>
  <c r="R224" i="5" s="1"/>
  <c r="J224" i="5"/>
  <c r="P224" i="5" s="1"/>
  <c r="J312" i="5"/>
  <c r="P312" i="5" s="1"/>
  <c r="F310" i="5"/>
  <c r="G310" i="5" s="1"/>
  <c r="R310" i="5" s="1"/>
  <c r="J310" i="5"/>
  <c r="P310" i="5" s="1"/>
  <c r="F379" i="5"/>
  <c r="G379" i="5" s="1"/>
  <c r="R379" i="5" s="1"/>
  <c r="J379" i="5"/>
  <c r="P379" i="5" s="1"/>
  <c r="F159" i="5"/>
  <c r="G159" i="5" s="1"/>
  <c r="R159" i="5" s="1"/>
  <c r="J159" i="5"/>
  <c r="P159" i="5" s="1"/>
  <c r="J382" i="5"/>
  <c r="P382" i="5" s="1"/>
  <c r="J262" i="5"/>
  <c r="P262" i="5" s="1"/>
  <c r="J337" i="5"/>
  <c r="P337" i="5" s="1"/>
  <c r="J70" i="5"/>
  <c r="P70" i="5" s="1"/>
  <c r="J438" i="5"/>
  <c r="P438" i="5" s="1"/>
  <c r="J23" i="5"/>
  <c r="P23" i="5" s="1"/>
  <c r="F158" i="5"/>
  <c r="G158" i="5" s="1"/>
  <c r="R158" i="5" s="1"/>
  <c r="J158" i="5"/>
  <c r="P158" i="5" s="1"/>
  <c r="F356" i="5"/>
  <c r="G356" i="5" s="1"/>
  <c r="R356" i="5" s="1"/>
  <c r="J356" i="5"/>
  <c r="P356" i="5" s="1"/>
  <c r="F292" i="5"/>
  <c r="G292" i="5" s="1"/>
  <c r="R292" i="5" s="1"/>
  <c r="J292" i="5"/>
  <c r="P292" i="5" s="1"/>
  <c r="F228" i="5"/>
  <c r="G228" i="5" s="1"/>
  <c r="R228" i="5" s="1"/>
  <c r="J228" i="5"/>
  <c r="P228" i="5" s="1"/>
  <c r="F132" i="5"/>
  <c r="G132" i="5" s="1"/>
  <c r="R132" i="5" s="1"/>
  <c r="J132" i="5"/>
  <c r="P132" i="5" s="1"/>
  <c r="F68" i="5"/>
  <c r="G68" i="5" s="1"/>
  <c r="R68" i="5" s="1"/>
  <c r="J68" i="5"/>
  <c r="P68" i="5" s="1"/>
  <c r="F323" i="5"/>
  <c r="G323" i="5" s="1"/>
  <c r="R323" i="5" s="1"/>
  <c r="J323" i="5"/>
  <c r="P323" i="5" s="1"/>
  <c r="F115" i="5"/>
  <c r="G115" i="5" s="1"/>
  <c r="R115" i="5" s="1"/>
  <c r="J115" i="5"/>
  <c r="P115" i="5" s="1"/>
  <c r="F298" i="5"/>
  <c r="G298" i="5" s="1"/>
  <c r="R298" i="5" s="1"/>
  <c r="J298" i="5"/>
  <c r="P298" i="5" s="1"/>
  <c r="F317" i="5"/>
  <c r="G317" i="5" s="1"/>
  <c r="R317" i="5" s="1"/>
  <c r="J317" i="5"/>
  <c r="P317" i="5" s="1"/>
  <c r="F48" i="5"/>
  <c r="G48" i="5" s="1"/>
  <c r="R48" i="5" s="1"/>
  <c r="J48" i="5"/>
  <c r="P48" i="5" s="1"/>
  <c r="F207" i="5"/>
  <c r="G207" i="5" s="1"/>
  <c r="R207" i="5" s="1"/>
  <c r="J207" i="5"/>
  <c r="P207" i="5" s="1"/>
  <c r="F283" i="5"/>
  <c r="G283" i="5" s="1"/>
  <c r="R283" i="5" s="1"/>
  <c r="J283" i="5"/>
  <c r="P283" i="5" s="1"/>
  <c r="F203" i="5"/>
  <c r="G203" i="5" s="1"/>
  <c r="R203" i="5" s="1"/>
  <c r="J203" i="5"/>
  <c r="P203" i="5" s="1"/>
  <c r="H372" i="6"/>
  <c r="H355" i="6"/>
  <c r="H259" i="6"/>
  <c r="H195" i="6"/>
  <c r="I319" i="6"/>
  <c r="I63" i="6"/>
  <c r="I374" i="6"/>
  <c r="I169" i="6"/>
  <c r="I188" i="6"/>
  <c r="I251" i="6"/>
  <c r="H434" i="6"/>
  <c r="I101" i="6"/>
  <c r="I263" i="6"/>
  <c r="H7" i="6"/>
  <c r="J7" i="6" s="1"/>
  <c r="I432" i="6"/>
  <c r="H432" i="6"/>
  <c r="I399" i="6"/>
  <c r="H399" i="6"/>
  <c r="I235" i="6"/>
  <c r="H235" i="6"/>
  <c r="I183" i="6"/>
  <c r="H183" i="6"/>
  <c r="I143" i="6"/>
  <c r="H143" i="6"/>
  <c r="I107" i="6"/>
  <c r="H107" i="6"/>
  <c r="I23" i="6"/>
  <c r="H23" i="6"/>
  <c r="J23" i="6" s="1"/>
  <c r="I270" i="6"/>
  <c r="H270" i="6"/>
  <c r="I166" i="6"/>
  <c r="H166" i="6"/>
  <c r="I134" i="6"/>
  <c r="H134" i="6"/>
  <c r="I102" i="6"/>
  <c r="H102" i="6"/>
  <c r="I46" i="6"/>
  <c r="H46" i="6"/>
  <c r="J46" i="6" s="1"/>
  <c r="I396" i="6"/>
  <c r="H396" i="6"/>
  <c r="I368" i="6"/>
  <c r="H368" i="6"/>
  <c r="I336" i="6"/>
  <c r="H336" i="6"/>
  <c r="I268" i="6"/>
  <c r="H268" i="6"/>
  <c r="I172" i="6"/>
  <c r="H172" i="6"/>
  <c r="I80" i="6"/>
  <c r="H80" i="6"/>
  <c r="J80" i="6" s="1"/>
  <c r="I48" i="6"/>
  <c r="H48" i="6"/>
  <c r="J48" i="6" s="1"/>
  <c r="I16" i="6"/>
  <c r="H16" i="6"/>
  <c r="J16" i="6" s="1"/>
  <c r="I367" i="6"/>
  <c r="H367" i="6"/>
  <c r="I334" i="6"/>
  <c r="H334" i="6"/>
  <c r="I318" i="6"/>
  <c r="H318" i="6"/>
  <c r="I230" i="6"/>
  <c r="H230" i="6"/>
  <c r="I78" i="6"/>
  <c r="H78" i="6"/>
  <c r="J78" i="6" s="1"/>
  <c r="I408" i="6"/>
  <c r="H408" i="6"/>
  <c r="I120" i="6"/>
  <c r="H120" i="6"/>
  <c r="I431" i="6"/>
  <c r="H431" i="6"/>
  <c r="I103" i="6"/>
  <c r="H103" i="6"/>
  <c r="I11" i="6"/>
  <c r="H11" i="6"/>
  <c r="J11" i="6" s="1"/>
  <c r="I75" i="6"/>
  <c r="H75" i="6"/>
  <c r="J75" i="6" s="1"/>
  <c r="I34" i="6"/>
  <c r="H34" i="6"/>
  <c r="J34" i="6" s="1"/>
  <c r="I409" i="6"/>
  <c r="H409" i="6"/>
  <c r="I373" i="6"/>
  <c r="H373" i="6"/>
  <c r="I313" i="6"/>
  <c r="H313" i="6"/>
  <c r="I217" i="6"/>
  <c r="H217" i="6"/>
  <c r="I185" i="6"/>
  <c r="H185" i="6"/>
  <c r="I149" i="6"/>
  <c r="H149" i="6"/>
  <c r="I85" i="6"/>
  <c r="H85" i="6"/>
  <c r="J85" i="6" s="1"/>
  <c r="I344" i="6"/>
  <c r="H344" i="6"/>
  <c r="I204" i="6"/>
  <c r="H204" i="6"/>
  <c r="I76" i="6"/>
  <c r="H76" i="6"/>
  <c r="J76" i="6" s="1"/>
  <c r="I430" i="6"/>
  <c r="H430" i="6"/>
  <c r="H386" i="6"/>
  <c r="I386" i="6"/>
  <c r="I258" i="6"/>
  <c r="H258" i="6"/>
  <c r="I277" i="6"/>
  <c r="H277" i="6"/>
  <c r="I245" i="6"/>
  <c r="H245" i="6"/>
  <c r="I311" i="6"/>
  <c r="H311" i="6"/>
  <c r="I441" i="6"/>
  <c r="H441" i="6"/>
  <c r="I385" i="6"/>
  <c r="H385" i="6"/>
  <c r="I337" i="6"/>
  <c r="H337" i="6"/>
  <c r="I213" i="6"/>
  <c r="H213" i="6"/>
  <c r="I181" i="6"/>
  <c r="H181" i="6"/>
  <c r="I153" i="6"/>
  <c r="H153" i="6"/>
  <c r="J186" i="5"/>
  <c r="P186" i="5" s="1"/>
  <c r="F208" i="5"/>
  <c r="G208" i="5" s="1"/>
  <c r="R208" i="5" s="1"/>
  <c r="J208" i="5"/>
  <c r="P208" i="5" s="1"/>
  <c r="F417" i="5"/>
  <c r="G417" i="5" s="1"/>
  <c r="R417" i="5" s="1"/>
  <c r="J417" i="5"/>
  <c r="P417" i="5" s="1"/>
  <c r="J88" i="5"/>
  <c r="P88" i="5" s="1"/>
  <c r="J189" i="5"/>
  <c r="P189" i="5" s="1"/>
  <c r="F72" i="5"/>
  <c r="G72" i="5" s="1"/>
  <c r="R72" i="5" s="1"/>
  <c r="J72" i="5"/>
  <c r="P72" i="5" s="1"/>
  <c r="J35" i="5"/>
  <c r="P35" i="5" s="1"/>
  <c r="F10" i="5"/>
  <c r="G10" i="5" s="1"/>
  <c r="R10" i="5" s="1"/>
  <c r="J10" i="5"/>
  <c r="P10" i="5" s="1"/>
  <c r="J243" i="5"/>
  <c r="P243" i="5" s="1"/>
  <c r="F318" i="5"/>
  <c r="G318" i="5" s="1"/>
  <c r="R318" i="5" s="1"/>
  <c r="J318" i="5"/>
  <c r="P318" i="5" s="1"/>
  <c r="F347" i="5"/>
  <c r="G347" i="5" s="1"/>
  <c r="R347" i="5" s="1"/>
  <c r="J347" i="5"/>
  <c r="P347" i="5" s="1"/>
  <c r="J377" i="5"/>
  <c r="P377" i="5" s="1"/>
  <c r="F238" i="5"/>
  <c r="G238" i="5" s="1"/>
  <c r="R238" i="5" s="1"/>
  <c r="J238" i="5"/>
  <c r="P238" i="5" s="1"/>
  <c r="H52" i="6"/>
  <c r="J52" i="6" s="1"/>
  <c r="I35" i="6"/>
  <c r="H29" i="6"/>
  <c r="J29" i="6" s="1"/>
  <c r="I352" i="6"/>
  <c r="I224" i="6"/>
  <c r="I96" i="6"/>
  <c r="I415" i="6"/>
  <c r="I287" i="6"/>
  <c r="I159" i="6"/>
  <c r="I31" i="6"/>
  <c r="I342" i="6"/>
  <c r="I214" i="6"/>
  <c r="I86" i="6"/>
  <c r="I393" i="6"/>
  <c r="I265" i="6"/>
  <c r="I137" i="6"/>
  <c r="I9" i="6"/>
  <c r="I412" i="6"/>
  <c r="I284" i="6"/>
  <c r="I156" i="6"/>
  <c r="I28" i="6"/>
  <c r="I347" i="6"/>
  <c r="I219" i="6"/>
  <c r="I91" i="6"/>
  <c r="H402" i="6"/>
  <c r="I274" i="6"/>
  <c r="I146" i="6"/>
  <c r="I18" i="6"/>
  <c r="I325" i="6"/>
  <c r="I197" i="6"/>
  <c r="I69" i="6"/>
  <c r="I392" i="6"/>
  <c r="I264" i="6"/>
  <c r="I136" i="6"/>
  <c r="I8" i="6"/>
  <c r="I359" i="6"/>
  <c r="I231" i="6"/>
  <c r="I382" i="6"/>
  <c r="I401" i="6"/>
  <c r="H350" i="6"/>
  <c r="H305" i="6"/>
  <c r="H49" i="6"/>
  <c r="J49" i="6" s="1"/>
  <c r="H55" i="6"/>
  <c r="J55" i="6" s="1"/>
  <c r="H142" i="6"/>
  <c r="H209" i="6"/>
  <c r="I299" i="6"/>
  <c r="H299" i="6"/>
  <c r="I271" i="6"/>
  <c r="H271" i="6"/>
  <c r="I247" i="6"/>
  <c r="H247" i="6"/>
  <c r="I207" i="6"/>
  <c r="H207" i="6"/>
  <c r="I71" i="6"/>
  <c r="H71" i="6"/>
  <c r="J71" i="6" s="1"/>
  <c r="I43" i="6"/>
  <c r="H43" i="6"/>
  <c r="J43" i="6" s="1"/>
  <c r="I446" i="6"/>
  <c r="H446" i="6"/>
  <c r="I369" i="6"/>
  <c r="H369" i="6"/>
  <c r="I341" i="6"/>
  <c r="H341" i="6"/>
  <c r="I281" i="6"/>
  <c r="H281" i="6"/>
  <c r="I249" i="6"/>
  <c r="H249" i="6"/>
  <c r="I177" i="6"/>
  <c r="H177" i="6"/>
  <c r="I129" i="6"/>
  <c r="H129" i="6"/>
  <c r="I13" i="6"/>
  <c r="H13" i="6"/>
  <c r="J13" i="6" s="1"/>
  <c r="I2" i="6"/>
  <c r="H2" i="6"/>
  <c r="J2" i="6" s="1"/>
  <c r="I272" i="6"/>
  <c r="H272" i="6"/>
  <c r="I56" i="6"/>
  <c r="H56" i="6"/>
  <c r="J56" i="6" s="1"/>
  <c r="I363" i="6"/>
  <c r="H363" i="6"/>
  <c r="H418" i="6"/>
  <c r="I418" i="6"/>
  <c r="I390" i="6"/>
  <c r="H390" i="6"/>
  <c r="I345" i="6"/>
  <c r="H345" i="6"/>
  <c r="I289" i="6"/>
  <c r="H289" i="6"/>
  <c r="I17" i="6"/>
  <c r="H17" i="6"/>
  <c r="J17" i="6" s="1"/>
  <c r="I184" i="6"/>
  <c r="H184" i="6"/>
  <c r="I198" i="6"/>
  <c r="H198" i="6"/>
  <c r="F414" i="5"/>
  <c r="G414" i="5" s="1"/>
  <c r="R414" i="5" s="1"/>
  <c r="J414" i="5"/>
  <c r="P414" i="5" s="1"/>
  <c r="F136" i="5"/>
  <c r="G136" i="5" s="1"/>
  <c r="R136" i="5" s="1"/>
  <c r="J136" i="5"/>
  <c r="P136" i="5" s="1"/>
  <c r="F254" i="5"/>
  <c r="G254" i="5" s="1"/>
  <c r="R254" i="5" s="1"/>
  <c r="J254" i="5"/>
  <c r="P254" i="5" s="1"/>
  <c r="F24" i="5"/>
  <c r="G24" i="5" s="1"/>
  <c r="R24" i="5" s="1"/>
  <c r="J24" i="5"/>
  <c r="P24" i="5" s="1"/>
  <c r="F366" i="5"/>
  <c r="G366" i="5" s="1"/>
  <c r="R366" i="5" s="1"/>
  <c r="J366" i="5"/>
  <c r="P366" i="5" s="1"/>
  <c r="J59" i="5"/>
  <c r="P59" i="5" s="1"/>
  <c r="J361" i="5"/>
  <c r="P361" i="5" s="1"/>
  <c r="J33" i="5"/>
  <c r="P33" i="5" s="1"/>
  <c r="J12" i="5"/>
  <c r="P12" i="5" s="1"/>
  <c r="J8" i="5"/>
  <c r="P8" i="5" s="1"/>
  <c r="J336" i="5"/>
  <c r="P336" i="5" s="1"/>
  <c r="F27" i="5"/>
  <c r="G27" i="5" s="1"/>
  <c r="R27" i="5" s="1"/>
  <c r="J27" i="5"/>
  <c r="P27" i="5" s="1"/>
  <c r="J22" i="5"/>
  <c r="P22" i="5" s="1"/>
  <c r="F321" i="5"/>
  <c r="G321" i="5" s="1"/>
  <c r="R321" i="5" s="1"/>
  <c r="J321" i="5"/>
  <c r="P321" i="5" s="1"/>
  <c r="F358" i="5"/>
  <c r="G358" i="5" s="1"/>
  <c r="R358" i="5" s="1"/>
  <c r="J358" i="5"/>
  <c r="P358" i="5" s="1"/>
  <c r="F155" i="5"/>
  <c r="G155" i="5" s="1"/>
  <c r="R155" i="5" s="1"/>
  <c r="J155" i="5"/>
  <c r="P155" i="5" s="1"/>
  <c r="F200" i="5"/>
  <c r="G200" i="5" s="1"/>
  <c r="R200" i="5" s="1"/>
  <c r="J200" i="5"/>
  <c r="P200" i="5" s="1"/>
  <c r="F375" i="5"/>
  <c r="G375" i="5" s="1"/>
  <c r="R375" i="5" s="1"/>
  <c r="J375" i="5"/>
  <c r="P375" i="5" s="1"/>
  <c r="F215" i="5"/>
  <c r="G215" i="5" s="1"/>
  <c r="R215" i="5" s="1"/>
  <c r="J215" i="5"/>
  <c r="P215" i="5" s="1"/>
  <c r="F87" i="5"/>
  <c r="G87" i="5" s="1"/>
  <c r="R87" i="5" s="1"/>
  <c r="J87" i="5"/>
  <c r="P87" i="5" s="1"/>
  <c r="F14" i="5"/>
  <c r="G14" i="5" s="1"/>
  <c r="R14" i="5" s="1"/>
  <c r="J14" i="5"/>
  <c r="P14" i="5" s="1"/>
  <c r="F289" i="5"/>
  <c r="G289" i="5" s="1"/>
  <c r="R289" i="5" s="1"/>
  <c r="J289" i="5"/>
  <c r="P289" i="5" s="1"/>
  <c r="F225" i="5"/>
  <c r="G225" i="5" s="1"/>
  <c r="R225" i="5" s="1"/>
  <c r="J225" i="5"/>
  <c r="P225" i="5" s="1"/>
  <c r="F161" i="5"/>
  <c r="G161" i="5" s="1"/>
  <c r="R161" i="5" s="1"/>
  <c r="J161" i="5"/>
  <c r="P161" i="5" s="1"/>
  <c r="F339" i="5"/>
  <c r="G339" i="5" s="1"/>
  <c r="R339" i="5" s="1"/>
  <c r="J339" i="5"/>
  <c r="P339" i="5" s="1"/>
  <c r="F195" i="5"/>
  <c r="G195" i="5" s="1"/>
  <c r="R195" i="5" s="1"/>
  <c r="J195" i="5"/>
  <c r="P195" i="5" s="1"/>
  <c r="F131" i="5"/>
  <c r="G131" i="5" s="1"/>
  <c r="R131" i="5" s="1"/>
  <c r="J131" i="5"/>
  <c r="P131" i="5" s="1"/>
  <c r="F19" i="5"/>
  <c r="G19" i="5" s="1"/>
  <c r="R19" i="5" s="1"/>
  <c r="J19" i="5"/>
  <c r="P19" i="5" s="1"/>
  <c r="F346" i="5"/>
  <c r="G346" i="5" s="1"/>
  <c r="R346" i="5" s="1"/>
  <c r="J346" i="5"/>
  <c r="P346" i="5" s="1"/>
  <c r="F42" i="5"/>
  <c r="G42" i="5" s="1"/>
  <c r="R42" i="5" s="1"/>
  <c r="J42" i="5"/>
  <c r="P42" i="5" s="1"/>
  <c r="F333" i="5"/>
  <c r="G333" i="5" s="1"/>
  <c r="R333" i="5" s="1"/>
  <c r="J333" i="5"/>
  <c r="P333" i="5" s="1"/>
  <c r="F269" i="5"/>
  <c r="G269" i="5" s="1"/>
  <c r="R269" i="5" s="1"/>
  <c r="J269" i="5"/>
  <c r="P269" i="5" s="1"/>
  <c r="F125" i="5"/>
  <c r="G125" i="5" s="1"/>
  <c r="R125" i="5" s="1"/>
  <c r="J125" i="5"/>
  <c r="P125" i="5" s="1"/>
  <c r="F351" i="5"/>
  <c r="G351" i="5" s="1"/>
  <c r="R351" i="5" s="1"/>
  <c r="J351" i="5"/>
  <c r="P351" i="5" s="1"/>
  <c r="F319" i="5"/>
  <c r="G319" i="5" s="1"/>
  <c r="R319" i="5" s="1"/>
  <c r="J319" i="5"/>
  <c r="P319" i="5" s="1"/>
  <c r="F287" i="5"/>
  <c r="G287" i="5" s="1"/>
  <c r="R287" i="5" s="1"/>
  <c r="J287" i="5"/>
  <c r="P287" i="5" s="1"/>
  <c r="F223" i="5"/>
  <c r="G223" i="5" s="1"/>
  <c r="R223" i="5" s="1"/>
  <c r="J223" i="5"/>
  <c r="P223" i="5" s="1"/>
  <c r="F246" i="5"/>
  <c r="G246" i="5" s="1"/>
  <c r="R246" i="5" s="1"/>
  <c r="J246" i="5"/>
  <c r="P246" i="5" s="1"/>
  <c r="F54" i="5"/>
  <c r="G54" i="5" s="1"/>
  <c r="R54" i="5" s="1"/>
  <c r="J54" i="5"/>
  <c r="P54" i="5" s="1"/>
  <c r="F201" i="5"/>
  <c r="G201" i="5" s="1"/>
  <c r="R201" i="5" s="1"/>
  <c r="J201" i="5"/>
  <c r="P201" i="5" s="1"/>
  <c r="F169" i="5"/>
  <c r="G169" i="5" s="1"/>
  <c r="R169" i="5" s="1"/>
  <c r="J169" i="5"/>
  <c r="P169" i="5" s="1"/>
  <c r="F252" i="5"/>
  <c r="G252" i="5" s="1"/>
  <c r="R252" i="5" s="1"/>
  <c r="J252" i="5"/>
  <c r="P252" i="5" s="1"/>
  <c r="F188" i="5"/>
  <c r="G188" i="5" s="1"/>
  <c r="R188" i="5" s="1"/>
  <c r="J188" i="5"/>
  <c r="P188" i="5" s="1"/>
  <c r="F219" i="5"/>
  <c r="G219" i="5" s="1"/>
  <c r="R219" i="5" s="1"/>
  <c r="J219" i="5"/>
  <c r="P219" i="5" s="1"/>
  <c r="F370" i="5"/>
  <c r="G370" i="5" s="1"/>
  <c r="R370" i="5" s="1"/>
  <c r="J370" i="5"/>
  <c r="P370" i="5" s="1"/>
  <c r="F306" i="5"/>
  <c r="G306" i="5" s="1"/>
  <c r="R306" i="5" s="1"/>
  <c r="J306" i="5"/>
  <c r="P306" i="5" s="1"/>
  <c r="F210" i="5"/>
  <c r="G210" i="5" s="1"/>
  <c r="R210" i="5" s="1"/>
  <c r="J210" i="5"/>
  <c r="P210" i="5" s="1"/>
  <c r="F373" i="5"/>
  <c r="G373" i="5" s="1"/>
  <c r="R373" i="5" s="1"/>
  <c r="J373" i="5"/>
  <c r="P373" i="5" s="1"/>
  <c r="F293" i="5"/>
  <c r="G293" i="5" s="1"/>
  <c r="R293" i="5" s="1"/>
  <c r="J293" i="5"/>
  <c r="P293" i="5" s="1"/>
  <c r="H420" i="6"/>
  <c r="H388" i="6"/>
  <c r="H356" i="6"/>
  <c r="I324" i="6"/>
  <c r="I292" i="6"/>
  <c r="I260" i="6"/>
  <c r="I228" i="6"/>
  <c r="I196" i="6"/>
  <c r="I164" i="6"/>
  <c r="I132" i="6"/>
  <c r="I100" i="6"/>
  <c r="I68" i="6"/>
  <c r="I36" i="6"/>
  <c r="H435" i="6"/>
  <c r="H403" i="6"/>
  <c r="H371" i="6"/>
  <c r="H339" i="6"/>
  <c r="H307" i="6"/>
  <c r="H275" i="6"/>
  <c r="H243" i="6"/>
  <c r="H211" i="6"/>
  <c r="H179" i="6"/>
  <c r="H147" i="6"/>
  <c r="H115" i="6"/>
  <c r="H83" i="6"/>
  <c r="J83" i="6" s="1"/>
  <c r="H51" i="6"/>
  <c r="J51" i="6" s="1"/>
  <c r="H19" i="6"/>
  <c r="J19" i="6" s="1"/>
  <c r="H442" i="6"/>
  <c r="H410" i="6"/>
  <c r="H378" i="6"/>
  <c r="H346" i="6"/>
  <c r="H314" i="6"/>
  <c r="H282" i="6"/>
  <c r="H250" i="6"/>
  <c r="H218" i="6"/>
  <c r="H186" i="6"/>
  <c r="H154" i="6"/>
  <c r="H122" i="6"/>
  <c r="H90" i="6"/>
  <c r="J90" i="6" s="1"/>
  <c r="H58" i="6"/>
  <c r="J58" i="6" s="1"/>
  <c r="H26" i="6"/>
  <c r="J26" i="6" s="1"/>
  <c r="H445" i="6"/>
  <c r="H413" i="6"/>
  <c r="H381" i="6"/>
  <c r="H349" i="6"/>
  <c r="H317" i="6"/>
  <c r="H285" i="6"/>
  <c r="H253" i="6"/>
  <c r="H221" i="6"/>
  <c r="H189" i="6"/>
  <c r="H157" i="6"/>
  <c r="H125" i="6"/>
  <c r="H93" i="6"/>
  <c r="H61" i="6"/>
  <c r="J61" i="6" s="1"/>
  <c r="I448" i="6"/>
  <c r="I320" i="6"/>
  <c r="I192" i="6"/>
  <c r="I64" i="6"/>
  <c r="I383" i="6"/>
  <c r="I255" i="6"/>
  <c r="I127" i="6"/>
  <c r="I438" i="6"/>
  <c r="I310" i="6"/>
  <c r="I182" i="6"/>
  <c r="I54" i="6"/>
  <c r="I361" i="6"/>
  <c r="I233" i="6"/>
  <c r="I105" i="6"/>
  <c r="I380" i="6"/>
  <c r="I252" i="6"/>
  <c r="I124" i="6"/>
  <c r="I443" i="6"/>
  <c r="I315" i="6"/>
  <c r="I187" i="6"/>
  <c r="I59" i="6"/>
  <c r="H370" i="6"/>
  <c r="I242" i="6"/>
  <c r="I114" i="6"/>
  <c r="I421" i="6"/>
  <c r="I293" i="6"/>
  <c r="I165" i="6"/>
  <c r="I37" i="6"/>
  <c r="I360" i="6"/>
  <c r="I232" i="6"/>
  <c r="I104" i="6"/>
  <c r="I327" i="6"/>
  <c r="I199" i="6"/>
  <c r="I302" i="6"/>
  <c r="I353" i="6"/>
  <c r="H119" i="6"/>
  <c r="H222" i="6"/>
  <c r="H273" i="6"/>
  <c r="H414" i="6"/>
  <c r="H94" i="6"/>
  <c r="H161" i="6"/>
  <c r="I304" i="6"/>
  <c r="H304" i="6"/>
  <c r="I208" i="6"/>
  <c r="H208" i="6"/>
  <c r="I88" i="6"/>
  <c r="H88" i="6"/>
  <c r="J88" i="6" s="1"/>
  <c r="I279" i="6"/>
  <c r="H279" i="6"/>
  <c r="I239" i="6"/>
  <c r="H239" i="6"/>
  <c r="I400" i="6"/>
  <c r="H400" i="6"/>
  <c r="I280" i="6"/>
  <c r="H280" i="6"/>
  <c r="I248" i="6"/>
  <c r="H248" i="6"/>
  <c r="I44" i="6"/>
  <c r="H44" i="6"/>
  <c r="J44" i="6" s="1"/>
  <c r="I422" i="6"/>
  <c r="H422" i="6"/>
  <c r="I440" i="6"/>
  <c r="H440" i="6"/>
  <c r="I176" i="6"/>
  <c r="H176" i="6"/>
  <c r="I140" i="6"/>
  <c r="H140" i="6"/>
  <c r="I66" i="6"/>
  <c r="H66" i="6"/>
  <c r="J66" i="6" s="1"/>
  <c r="F168" i="5"/>
  <c r="G168" i="5" s="1"/>
  <c r="R168" i="5" s="1"/>
  <c r="J168" i="5"/>
  <c r="P168" i="5" s="1"/>
  <c r="F304" i="5"/>
  <c r="G304" i="5" s="1"/>
  <c r="R304" i="5" s="1"/>
  <c r="J304" i="5"/>
  <c r="P304" i="5" s="1"/>
  <c r="F29" i="5"/>
  <c r="G29" i="5" s="1"/>
  <c r="R29" i="5" s="1"/>
  <c r="J29" i="5"/>
  <c r="P29" i="5" s="1"/>
  <c r="J6" i="5"/>
  <c r="P6" i="5" s="1"/>
  <c r="J145" i="5"/>
  <c r="P145" i="5" s="1"/>
  <c r="J77" i="5"/>
  <c r="P77" i="5" s="1"/>
  <c r="J49" i="5"/>
  <c r="P49" i="5" s="1"/>
  <c r="F359" i="5"/>
  <c r="G359" i="5" s="1"/>
  <c r="R359" i="5" s="1"/>
  <c r="J359" i="5"/>
  <c r="P359" i="5" s="1"/>
  <c r="F369" i="5"/>
  <c r="G369" i="5" s="1"/>
  <c r="R369" i="5" s="1"/>
  <c r="J369" i="5"/>
  <c r="P369" i="5" s="1"/>
  <c r="F177" i="5"/>
  <c r="G177" i="5" s="1"/>
  <c r="R177" i="5" s="1"/>
  <c r="J177" i="5"/>
  <c r="P177" i="5" s="1"/>
  <c r="F388" i="5"/>
  <c r="G388" i="5" s="1"/>
  <c r="R388" i="5" s="1"/>
  <c r="J388" i="5"/>
  <c r="P388" i="5" s="1"/>
  <c r="F384" i="5"/>
  <c r="G384" i="5" s="1"/>
  <c r="R384" i="5" s="1"/>
  <c r="J384" i="5"/>
  <c r="P384" i="5" s="1"/>
  <c r="F399" i="5"/>
  <c r="G399" i="5" s="1"/>
  <c r="R399" i="5" s="1"/>
  <c r="J399" i="5"/>
  <c r="P399" i="5" s="1"/>
  <c r="F390" i="5"/>
  <c r="G390" i="5" s="1"/>
  <c r="R390" i="5" s="1"/>
  <c r="J390" i="5"/>
  <c r="P390" i="5" s="1"/>
  <c r="F268" i="5"/>
  <c r="G268" i="5" s="1"/>
  <c r="R268" i="5" s="1"/>
  <c r="J268" i="5"/>
  <c r="P268" i="5" s="1"/>
  <c r="F226" i="5"/>
  <c r="G226" i="5" s="1"/>
  <c r="R226" i="5" s="1"/>
  <c r="J226" i="5"/>
  <c r="I312" i="6"/>
  <c r="H312" i="6"/>
  <c r="I216" i="6"/>
  <c r="H216" i="6"/>
  <c r="I152" i="6"/>
  <c r="H152" i="6"/>
  <c r="I376" i="6"/>
  <c r="H376" i="6"/>
  <c r="I427" i="6"/>
  <c r="H427" i="6"/>
  <c r="I407" i="6"/>
  <c r="H407" i="6"/>
  <c r="I335" i="6"/>
  <c r="H335" i="6"/>
  <c r="I267" i="6"/>
  <c r="H267" i="6"/>
  <c r="I203" i="6"/>
  <c r="H203" i="6"/>
  <c r="I175" i="6"/>
  <c r="H175" i="6"/>
  <c r="I135" i="6"/>
  <c r="H135" i="6"/>
  <c r="I79" i="6"/>
  <c r="H79" i="6"/>
  <c r="J79" i="6" s="1"/>
  <c r="I15" i="6"/>
  <c r="H15" i="6"/>
  <c r="J15" i="6" s="1"/>
  <c r="H354" i="6"/>
  <c r="I354" i="6"/>
  <c r="I262" i="6"/>
  <c r="H262" i="6"/>
  <c r="I194" i="6"/>
  <c r="H194" i="6"/>
  <c r="I174" i="6"/>
  <c r="H174" i="6"/>
  <c r="I158" i="6"/>
  <c r="H158" i="6"/>
  <c r="I126" i="6"/>
  <c r="H126" i="6"/>
  <c r="I38" i="6"/>
  <c r="H38" i="6"/>
  <c r="J38" i="6" s="1"/>
  <c r="I236" i="6"/>
  <c r="H236" i="6"/>
  <c r="I375" i="6"/>
  <c r="H375" i="6"/>
  <c r="I358" i="6"/>
  <c r="H358" i="6"/>
  <c r="I326" i="6"/>
  <c r="H326" i="6"/>
  <c r="I238" i="6"/>
  <c r="H238" i="6"/>
  <c r="I70" i="6"/>
  <c r="H70" i="6"/>
  <c r="J70" i="6" s="1"/>
  <c r="I332" i="6"/>
  <c r="H332" i="6"/>
  <c r="I300" i="6"/>
  <c r="H300" i="6"/>
  <c r="I112" i="6"/>
  <c r="H112" i="6"/>
  <c r="I111" i="6"/>
  <c r="H111" i="6"/>
  <c r="I294" i="6"/>
  <c r="H294" i="6"/>
  <c r="I162" i="6"/>
  <c r="H162" i="6"/>
  <c r="I130" i="6"/>
  <c r="H130" i="6"/>
  <c r="I98" i="6"/>
  <c r="H98" i="6"/>
  <c r="I395" i="6"/>
  <c r="H395" i="6"/>
  <c r="I343" i="6"/>
  <c r="H343" i="6"/>
  <c r="I47" i="6"/>
  <c r="H47" i="6"/>
  <c r="J47" i="6" s="1"/>
  <c r="I290" i="6"/>
  <c r="H290" i="6"/>
  <c r="I433" i="6"/>
  <c r="H433" i="6"/>
  <c r="I417" i="6"/>
  <c r="H417" i="6"/>
  <c r="I193" i="6"/>
  <c r="H193" i="6"/>
  <c r="I121" i="6"/>
  <c r="H121" i="6"/>
  <c r="I57" i="6"/>
  <c r="H57" i="6"/>
  <c r="J57" i="6" s="1"/>
  <c r="I25" i="6"/>
  <c r="H25" i="6"/>
  <c r="J25" i="6" s="1"/>
  <c r="I364" i="6"/>
  <c r="H364" i="6"/>
  <c r="I240" i="6"/>
  <c r="H240" i="6"/>
  <c r="I24" i="6"/>
  <c r="H24" i="6"/>
  <c r="J24" i="6" s="1"/>
  <c r="I226" i="6"/>
  <c r="H226" i="6"/>
  <c r="I97" i="6"/>
  <c r="H97" i="6"/>
  <c r="I303" i="6"/>
  <c r="H303" i="6"/>
  <c r="I171" i="6"/>
  <c r="H171" i="6"/>
  <c r="I139" i="6"/>
  <c r="H139" i="6"/>
  <c r="I437" i="6"/>
  <c r="H437" i="6"/>
  <c r="I405" i="6"/>
  <c r="H405" i="6"/>
  <c r="I377" i="6"/>
  <c r="H377" i="6"/>
  <c r="I309" i="6"/>
  <c r="H309" i="6"/>
  <c r="I117" i="6"/>
  <c r="H117" i="6"/>
  <c r="I89" i="6"/>
  <c r="H89" i="6"/>
  <c r="J89" i="6" s="1"/>
  <c r="I53" i="6"/>
  <c r="H53" i="6"/>
  <c r="J53" i="6" s="1"/>
  <c r="I21" i="6"/>
  <c r="H21" i="6"/>
  <c r="J21" i="6" s="1"/>
  <c r="F248" i="5"/>
  <c r="G248" i="5" s="1"/>
  <c r="R248" i="5" s="1"/>
  <c r="F368" i="5"/>
  <c r="G368" i="5" s="1"/>
  <c r="R368" i="5" s="1"/>
  <c r="J368" i="5"/>
  <c r="P368" i="5" s="1"/>
  <c r="F313" i="5"/>
  <c r="G313" i="5" s="1"/>
  <c r="R313" i="5" s="1"/>
  <c r="J313" i="5"/>
  <c r="P313" i="5" s="1"/>
  <c r="F13" i="5"/>
  <c r="G13" i="5" s="1"/>
  <c r="R13" i="5" s="1"/>
  <c r="J13" i="5"/>
  <c r="P13" i="5" s="1"/>
  <c r="J157" i="5"/>
  <c r="P157" i="5" s="1"/>
  <c r="F61" i="5"/>
  <c r="G61" i="5" s="1"/>
  <c r="R61" i="5" s="1"/>
  <c r="J61" i="5"/>
  <c r="P61" i="5" s="1"/>
  <c r="F326" i="5"/>
  <c r="G326" i="5" s="1"/>
  <c r="R326" i="5" s="1"/>
  <c r="J326" i="5"/>
  <c r="P326" i="5" s="1"/>
  <c r="J334" i="5"/>
  <c r="P334" i="5" s="1"/>
  <c r="F63" i="5"/>
  <c r="G63" i="5" s="1"/>
  <c r="R63" i="5" s="1"/>
  <c r="J63" i="5"/>
  <c r="P63" i="5" s="1"/>
  <c r="J109" i="5"/>
  <c r="P109" i="5" s="1"/>
  <c r="J172" i="5"/>
  <c r="P172" i="5" s="1"/>
  <c r="F309" i="5"/>
  <c r="G309" i="5" s="1"/>
  <c r="R309" i="5" s="1"/>
  <c r="J309" i="5"/>
  <c r="P309" i="5" s="1"/>
  <c r="F5" i="5"/>
  <c r="G5" i="5" s="1"/>
  <c r="R5" i="5" s="1"/>
  <c r="J5" i="5"/>
  <c r="P5" i="5" s="1"/>
  <c r="F95" i="5"/>
  <c r="G95" i="5" s="1"/>
  <c r="R95" i="5" s="1"/>
  <c r="J95" i="5"/>
  <c r="P95" i="5" s="1"/>
  <c r="J43" i="5"/>
  <c r="P43" i="5" s="1"/>
  <c r="J150" i="5"/>
  <c r="P150" i="5" s="1"/>
  <c r="F446" i="5"/>
  <c r="G446" i="5" s="1"/>
  <c r="R446" i="5" s="1"/>
  <c r="J446" i="5"/>
  <c r="P446" i="5" s="1"/>
  <c r="I416" i="6"/>
  <c r="I288" i="6"/>
  <c r="I160" i="6"/>
  <c r="I32" i="6"/>
  <c r="I351" i="6"/>
  <c r="I223" i="6"/>
  <c r="I95" i="6"/>
  <c r="I406" i="6"/>
  <c r="I278" i="6"/>
  <c r="I150" i="6"/>
  <c r="I22" i="6"/>
  <c r="I329" i="6"/>
  <c r="I201" i="6"/>
  <c r="I73" i="6"/>
  <c r="I348" i="6"/>
  <c r="I220" i="6"/>
  <c r="I92" i="6"/>
  <c r="I411" i="6"/>
  <c r="I283" i="6"/>
  <c r="I155" i="6"/>
  <c r="I27" i="6"/>
  <c r="I338" i="6"/>
  <c r="I210" i="6"/>
  <c r="I82" i="6"/>
  <c r="I389" i="6"/>
  <c r="I261" i="6"/>
  <c r="I133" i="6"/>
  <c r="I5" i="6"/>
  <c r="I328" i="6"/>
  <c r="I200" i="6"/>
  <c r="I72" i="6"/>
  <c r="I423" i="6"/>
  <c r="I295" i="6"/>
  <c r="I151" i="6"/>
  <c r="I254" i="6"/>
  <c r="I81" i="6"/>
  <c r="H39" i="6"/>
  <c r="J39" i="6" s="1"/>
  <c r="H110" i="6"/>
  <c r="H225" i="6"/>
  <c r="H286" i="6"/>
  <c r="H62" i="6"/>
  <c r="J62" i="6" s="1"/>
  <c r="H113" i="6"/>
  <c r="I4" i="6"/>
  <c r="H6" i="6"/>
  <c r="J6" i="6" s="1"/>
  <c r="J4" i="5"/>
  <c r="P4" i="5" s="1"/>
  <c r="F362" i="5"/>
  <c r="G362" i="5" s="1"/>
  <c r="R362" i="5" s="1"/>
  <c r="F216" i="5"/>
  <c r="G216" i="5" s="1"/>
  <c r="R216" i="5" s="1"/>
  <c r="F300" i="5"/>
  <c r="G300" i="5" s="1"/>
  <c r="R300" i="5" s="1"/>
  <c r="F75" i="5"/>
  <c r="G75" i="5" s="1"/>
  <c r="R75" i="5" s="1"/>
  <c r="F53" i="5"/>
  <c r="G53" i="5" s="1"/>
  <c r="R53" i="5" s="1"/>
  <c r="F258" i="5"/>
  <c r="G258" i="5" s="1"/>
  <c r="R258" i="5" s="1"/>
  <c r="F31" i="5"/>
  <c r="G31" i="5" s="1"/>
  <c r="R31" i="5" s="1"/>
  <c r="F273" i="5"/>
  <c r="G273" i="5" s="1"/>
  <c r="R273" i="5" s="1"/>
  <c r="F393" i="5"/>
  <c r="G393" i="5" s="1"/>
  <c r="R393" i="5" s="1"/>
  <c r="F194" i="5"/>
  <c r="G194" i="5" s="1"/>
  <c r="R194" i="5" s="1"/>
  <c r="F97" i="5"/>
  <c r="G97" i="5" s="1"/>
  <c r="R97" i="5" s="1"/>
  <c r="F217" i="5"/>
  <c r="G217" i="5" s="1"/>
  <c r="R217" i="5" s="1"/>
  <c r="F272" i="5"/>
  <c r="G272" i="5" s="1"/>
  <c r="R272" i="5" s="1"/>
  <c r="F386" i="5"/>
  <c r="G386" i="5" s="1"/>
  <c r="R386" i="5" s="1"/>
  <c r="F130" i="5"/>
  <c r="G130" i="5" s="1"/>
  <c r="R130" i="5" s="1"/>
  <c r="P226" i="5"/>
  <c r="F209" i="5"/>
  <c r="G209" i="5" s="1"/>
  <c r="R209" i="5" s="1"/>
  <c r="F394" i="5"/>
  <c r="G394" i="5" s="1"/>
  <c r="R394" i="5" s="1"/>
  <c r="F392" i="5"/>
  <c r="G392" i="5" s="1"/>
  <c r="R392" i="5" s="1"/>
  <c r="F391" i="5"/>
  <c r="G391" i="5" s="1"/>
  <c r="R391" i="5" s="1"/>
  <c r="F259" i="5"/>
  <c r="G259" i="5" s="1"/>
  <c r="R259" i="5" s="1"/>
  <c r="F179" i="5"/>
  <c r="G179" i="5" s="1"/>
  <c r="R179" i="5" s="1"/>
  <c r="F271" i="5"/>
  <c r="G271" i="5" s="1"/>
  <c r="R271" i="5" s="1"/>
  <c r="F211" i="5"/>
  <c r="G211" i="5" s="1"/>
  <c r="R211" i="5" s="1"/>
  <c r="F236" i="5"/>
  <c r="G236" i="5" s="1"/>
  <c r="R236" i="5" s="1"/>
  <c r="F141" i="5"/>
  <c r="G141" i="5" s="1"/>
  <c r="R141" i="5" s="1"/>
  <c r="F167" i="5"/>
  <c r="G167" i="5" s="1"/>
  <c r="R167" i="5" s="1"/>
  <c r="P360" i="5"/>
  <c r="F360" i="5"/>
  <c r="G360" i="5" s="1"/>
  <c r="R360" i="5" s="1"/>
  <c r="P280" i="5"/>
  <c r="F280" i="5"/>
  <c r="G280" i="5" s="1"/>
  <c r="R280" i="5" s="1"/>
  <c r="P104" i="5"/>
  <c r="F104" i="5"/>
  <c r="G104" i="5" s="1"/>
  <c r="R104" i="5" s="1"/>
  <c r="P327" i="5"/>
  <c r="F327" i="5"/>
  <c r="G327" i="5" s="1"/>
  <c r="R327" i="5" s="1"/>
  <c r="P295" i="5"/>
  <c r="F295" i="5"/>
  <c r="G295" i="5" s="1"/>
  <c r="R295" i="5" s="1"/>
  <c r="P263" i="5"/>
  <c r="F263" i="5"/>
  <c r="G263" i="5" s="1"/>
  <c r="R263" i="5" s="1"/>
  <c r="P231" i="5"/>
  <c r="F231" i="5"/>
  <c r="G231" i="5" s="1"/>
  <c r="R231" i="5" s="1"/>
  <c r="P199" i="5"/>
  <c r="F199" i="5"/>
  <c r="G199" i="5" s="1"/>
  <c r="R199" i="5" s="1"/>
  <c r="F103" i="5"/>
  <c r="G103" i="5" s="1"/>
  <c r="R103" i="5" s="1"/>
  <c r="P7" i="5"/>
  <c r="F7" i="5"/>
  <c r="G7" i="5" s="1"/>
  <c r="R7" i="5" s="1"/>
  <c r="P222" i="5"/>
  <c r="F222" i="5"/>
  <c r="G222" i="5" s="1"/>
  <c r="R222" i="5" s="1"/>
  <c r="P190" i="5"/>
  <c r="F190" i="5"/>
  <c r="G190" i="5" s="1"/>
  <c r="R190" i="5" s="1"/>
  <c r="P126" i="5"/>
  <c r="F126" i="5"/>
  <c r="G126" i="5" s="1"/>
  <c r="R126" i="5" s="1"/>
  <c r="F94" i="5"/>
  <c r="G94" i="5" s="1"/>
  <c r="R94" i="5" s="1"/>
  <c r="P94" i="5"/>
  <c r="P401" i="5"/>
  <c r="F401" i="5"/>
  <c r="G401" i="5" s="1"/>
  <c r="R401" i="5" s="1"/>
  <c r="P241" i="5"/>
  <c r="F241" i="5"/>
  <c r="G241" i="5" s="1"/>
  <c r="R241" i="5" s="1"/>
  <c r="P129" i="5"/>
  <c r="F129" i="5"/>
  <c r="G129" i="5" s="1"/>
  <c r="R129" i="5" s="1"/>
  <c r="F65" i="5"/>
  <c r="G65" i="5" s="1"/>
  <c r="R65" i="5" s="1"/>
  <c r="P65" i="5"/>
  <c r="P324" i="5"/>
  <c r="F324" i="5"/>
  <c r="G324" i="5" s="1"/>
  <c r="R324" i="5" s="1"/>
  <c r="F196" i="5"/>
  <c r="G196" i="5" s="1"/>
  <c r="R196" i="5" s="1"/>
  <c r="P196" i="5"/>
  <c r="P164" i="5"/>
  <c r="F164" i="5"/>
  <c r="G164" i="5" s="1"/>
  <c r="R164" i="5" s="1"/>
  <c r="P100" i="5"/>
  <c r="F100" i="5"/>
  <c r="G100" i="5" s="1"/>
  <c r="R100" i="5" s="1"/>
  <c r="P36" i="5"/>
  <c r="F36" i="5"/>
  <c r="G36" i="5" s="1"/>
  <c r="R36" i="5" s="1"/>
  <c r="F387" i="5"/>
  <c r="G387" i="5" s="1"/>
  <c r="R387" i="5" s="1"/>
  <c r="P387" i="5"/>
  <c r="P355" i="5"/>
  <c r="F355" i="5"/>
  <c r="G355" i="5" s="1"/>
  <c r="R355" i="5" s="1"/>
  <c r="P291" i="5"/>
  <c r="F291" i="5"/>
  <c r="G291" i="5" s="1"/>
  <c r="R291" i="5" s="1"/>
  <c r="F147" i="5"/>
  <c r="G147" i="5" s="1"/>
  <c r="R147" i="5" s="1"/>
  <c r="P147" i="5"/>
  <c r="P83" i="5"/>
  <c r="F83" i="5"/>
  <c r="G83" i="5" s="1"/>
  <c r="R83" i="5" s="1"/>
  <c r="P330" i="5"/>
  <c r="F330" i="5"/>
  <c r="G330" i="5" s="1"/>
  <c r="R330" i="5" s="1"/>
  <c r="P266" i="5"/>
  <c r="F266" i="5"/>
  <c r="G266" i="5" s="1"/>
  <c r="R266" i="5" s="1"/>
  <c r="F234" i="5"/>
  <c r="G234" i="5" s="1"/>
  <c r="R234" i="5" s="1"/>
  <c r="P234" i="5"/>
  <c r="P154" i="5"/>
  <c r="F154" i="5"/>
  <c r="G154" i="5" s="1"/>
  <c r="R154" i="5" s="1"/>
  <c r="P122" i="5"/>
  <c r="F122" i="5"/>
  <c r="G122" i="5" s="1"/>
  <c r="R122" i="5" s="1"/>
  <c r="F58" i="5"/>
  <c r="G58" i="5" s="1"/>
  <c r="R58" i="5" s="1"/>
  <c r="P58" i="5"/>
  <c r="P26" i="5"/>
  <c r="F26" i="5"/>
  <c r="G26" i="5" s="1"/>
  <c r="R26" i="5" s="1"/>
  <c r="P381" i="5"/>
  <c r="F381" i="5"/>
  <c r="G381" i="5" s="1"/>
  <c r="R381" i="5" s="1"/>
  <c r="P349" i="5"/>
  <c r="F349" i="5"/>
  <c r="G349" i="5" s="1"/>
  <c r="R349" i="5" s="1"/>
  <c r="P221" i="5"/>
  <c r="F221" i="5"/>
  <c r="G221" i="5" s="1"/>
  <c r="R221" i="5" s="1"/>
  <c r="P176" i="5"/>
  <c r="F176" i="5"/>
  <c r="G176" i="5" s="1"/>
  <c r="R176" i="5" s="1"/>
  <c r="P112" i="5"/>
  <c r="F112" i="5"/>
  <c r="G112" i="5" s="1"/>
  <c r="R112" i="5" s="1"/>
  <c r="P80" i="5"/>
  <c r="F80" i="5"/>
  <c r="G80" i="5" s="1"/>
  <c r="R80" i="5" s="1"/>
  <c r="F367" i="5"/>
  <c r="G367" i="5" s="1"/>
  <c r="R367" i="5" s="1"/>
  <c r="P367" i="5"/>
  <c r="F239" i="5"/>
  <c r="G239" i="5" s="1"/>
  <c r="R239" i="5" s="1"/>
  <c r="P239" i="5"/>
  <c r="P230" i="5"/>
  <c r="F230" i="5"/>
  <c r="G230" i="5" s="1"/>
  <c r="R230" i="5" s="1"/>
  <c r="P185" i="5"/>
  <c r="F185" i="5"/>
  <c r="G185" i="5" s="1"/>
  <c r="R185" i="5" s="1"/>
  <c r="P89" i="5"/>
  <c r="F89" i="5"/>
  <c r="G89" i="5" s="1"/>
  <c r="R89" i="5" s="1"/>
  <c r="P364" i="5"/>
  <c r="F364" i="5"/>
  <c r="G364" i="5" s="1"/>
  <c r="R364" i="5" s="1"/>
  <c r="P332" i="5"/>
  <c r="F332" i="5"/>
  <c r="G332" i="5" s="1"/>
  <c r="R332" i="5" s="1"/>
  <c r="P204" i="5"/>
  <c r="F204" i="5"/>
  <c r="G204" i="5" s="1"/>
  <c r="R204" i="5" s="1"/>
  <c r="P156" i="5"/>
  <c r="F156" i="5"/>
  <c r="G156" i="5" s="1"/>
  <c r="R156" i="5" s="1"/>
  <c r="P251" i="5"/>
  <c r="F251" i="5"/>
  <c r="G251" i="5" s="1"/>
  <c r="R251" i="5" s="1"/>
  <c r="F171" i="5"/>
  <c r="G171" i="5" s="1"/>
  <c r="R171" i="5" s="1"/>
  <c r="P171" i="5"/>
  <c r="P322" i="5"/>
  <c r="F322" i="5"/>
  <c r="G322" i="5" s="1"/>
  <c r="R322" i="5" s="1"/>
  <c r="P290" i="5"/>
  <c r="F290" i="5"/>
  <c r="G290" i="5" s="1"/>
  <c r="R290" i="5" s="1"/>
  <c r="P162" i="5"/>
  <c r="F162" i="5"/>
  <c r="G162" i="5" s="1"/>
  <c r="R162" i="5" s="1"/>
  <c r="F98" i="5"/>
  <c r="G98" i="5" s="1"/>
  <c r="R98" i="5" s="1"/>
  <c r="P98" i="5"/>
  <c r="P66" i="5"/>
  <c r="F66" i="5"/>
  <c r="G66" i="5" s="1"/>
  <c r="R66" i="5" s="1"/>
  <c r="P34" i="5"/>
  <c r="F34" i="5"/>
  <c r="G34" i="5" s="1"/>
  <c r="R34" i="5" s="1"/>
  <c r="P389" i="5"/>
  <c r="F389" i="5"/>
  <c r="G389" i="5" s="1"/>
  <c r="R389" i="5" s="1"/>
  <c r="P325" i="5"/>
  <c r="F325" i="5"/>
  <c r="G325" i="5" s="1"/>
  <c r="R325" i="5" s="1"/>
  <c r="P277" i="5"/>
  <c r="F277" i="5"/>
  <c r="G277" i="5" s="1"/>
  <c r="R277" i="5" s="1"/>
  <c r="P245" i="5"/>
  <c r="F245" i="5"/>
  <c r="G245" i="5" s="1"/>
  <c r="R245" i="5" s="1"/>
  <c r="F149" i="5"/>
  <c r="G149" i="5" s="1"/>
  <c r="R149" i="5" s="1"/>
  <c r="P149" i="5"/>
  <c r="P21" i="5"/>
  <c r="F21" i="5"/>
  <c r="G21" i="5" s="1"/>
  <c r="R21" i="5" s="1"/>
  <c r="P103" i="5"/>
  <c r="P272" i="5"/>
  <c r="P344" i="5"/>
  <c r="P120" i="5"/>
  <c r="P343" i="5"/>
  <c r="P311" i="5"/>
  <c r="P119" i="5"/>
  <c r="P206" i="5"/>
  <c r="P372" i="5"/>
  <c r="P308" i="5"/>
  <c r="P212" i="5"/>
  <c r="P148" i="5"/>
  <c r="P20" i="5"/>
  <c r="P67" i="5"/>
  <c r="P378" i="5"/>
  <c r="P250" i="5"/>
  <c r="P170" i="5"/>
  <c r="P138" i="5"/>
  <c r="P106" i="5"/>
  <c r="P352" i="5"/>
  <c r="P192" i="5"/>
  <c r="P128" i="5"/>
  <c r="P111" i="5"/>
  <c r="P380" i="5"/>
  <c r="P316" i="5"/>
  <c r="P220" i="5"/>
  <c r="P140" i="5"/>
  <c r="P44" i="5"/>
  <c r="P331" i="5"/>
  <c r="P187" i="5"/>
  <c r="P91" i="5"/>
  <c r="P274" i="5"/>
  <c r="P242" i="5"/>
  <c r="P178" i="5"/>
  <c r="P146" i="5"/>
  <c r="P114" i="5"/>
  <c r="P50" i="5"/>
  <c r="P18" i="5"/>
  <c r="P179" i="5"/>
  <c r="P362" i="5"/>
  <c r="P303" i="5"/>
  <c r="P300" i="5"/>
  <c r="P75" i="5"/>
  <c r="P386" i="5"/>
  <c r="F244" i="5"/>
  <c r="G244" i="5" s="1"/>
  <c r="R244" i="5" s="1"/>
  <c r="P184" i="5"/>
  <c r="F261" i="5"/>
  <c r="G261" i="5" s="1"/>
  <c r="R261" i="5" s="1"/>
  <c r="F101" i="5"/>
  <c r="G101" i="5" s="1"/>
  <c r="R101" i="5" s="1"/>
  <c r="F242" i="5"/>
  <c r="G242" i="5" s="1"/>
  <c r="R242" i="5" s="1"/>
  <c r="F178" i="5"/>
  <c r="G178" i="5" s="1"/>
  <c r="R178" i="5" s="1"/>
  <c r="F376" i="5"/>
  <c r="G376" i="5" s="1"/>
  <c r="R376" i="5" s="1"/>
  <c r="F180" i="5"/>
  <c r="G180" i="5" s="1"/>
  <c r="R180" i="5" s="1"/>
  <c r="F183" i="5"/>
  <c r="G183" i="5" s="1"/>
  <c r="R183" i="5" s="1"/>
  <c r="F237" i="5"/>
  <c r="G237" i="5" s="1"/>
  <c r="R237" i="5" s="1"/>
  <c r="F274" i="5"/>
  <c r="G274" i="5" s="1"/>
  <c r="R274" i="5" s="1"/>
  <c r="F119" i="5"/>
  <c r="G119" i="5" s="1"/>
  <c r="R119" i="5" s="1"/>
  <c r="F84" i="5"/>
  <c r="G84" i="5" s="1"/>
  <c r="R84" i="5" s="1"/>
  <c r="F105" i="5"/>
  <c r="G105" i="5" s="1"/>
  <c r="R105" i="5" s="1"/>
  <c r="F18" i="5"/>
  <c r="G18" i="5" s="1"/>
  <c r="R18" i="5" s="1"/>
  <c r="F148" i="5"/>
  <c r="G148" i="5" s="1"/>
  <c r="R148" i="5" s="1"/>
  <c r="F184" i="5"/>
  <c r="G184" i="5" s="1"/>
  <c r="R184" i="5" s="1"/>
  <c r="F17" i="5"/>
  <c r="G17" i="5" s="1"/>
  <c r="R17" i="5" s="1"/>
  <c r="F220" i="5"/>
  <c r="G220" i="5" s="1"/>
  <c r="R220" i="5" s="1"/>
  <c r="F67" i="5"/>
  <c r="G67" i="5" s="1"/>
  <c r="R67" i="5" s="1"/>
  <c r="F378" i="5"/>
  <c r="G378" i="5" s="1"/>
  <c r="R378" i="5" s="1"/>
  <c r="F78" i="5"/>
  <c r="G78" i="5" s="1"/>
  <c r="R78" i="5" s="1"/>
  <c r="F398" i="5"/>
  <c r="G398" i="5" s="1"/>
  <c r="R398" i="5" s="1"/>
  <c r="F214" i="5"/>
  <c r="G214" i="5" s="1"/>
  <c r="R214" i="5" s="1"/>
  <c r="F82" i="5"/>
  <c r="G82" i="5" s="1"/>
  <c r="R82" i="5" s="1"/>
  <c r="F353" i="5"/>
  <c r="G353" i="5" s="1"/>
  <c r="R353" i="5" s="1"/>
  <c r="F264" i="5"/>
  <c r="G264" i="5" s="1"/>
  <c r="R264" i="5" s="1"/>
  <c r="F212" i="5"/>
  <c r="G212" i="5" s="1"/>
  <c r="R212" i="5" s="1"/>
  <c r="F331" i="5"/>
  <c r="G331" i="5" s="1"/>
  <c r="R331" i="5" s="1"/>
  <c r="F146" i="5"/>
  <c r="G146" i="5" s="1"/>
  <c r="R146" i="5" s="1"/>
  <c r="F276" i="5"/>
  <c r="G276" i="5" s="1"/>
  <c r="R276" i="5" s="1"/>
  <c r="F233" i="5"/>
  <c r="G233" i="5" s="1"/>
  <c r="R233" i="5" s="1"/>
  <c r="F187" i="5"/>
  <c r="G187" i="5" s="1"/>
  <c r="R187" i="5" s="1"/>
  <c r="F308" i="5"/>
  <c r="G308" i="5" s="1"/>
  <c r="R308" i="5" s="1"/>
  <c r="F128" i="5"/>
  <c r="G128" i="5" s="1"/>
  <c r="R128" i="5" s="1"/>
  <c r="F111" i="5"/>
  <c r="G111" i="5" s="1"/>
  <c r="R111" i="5" s="1"/>
  <c r="F341" i="5"/>
  <c r="G341" i="5" s="1"/>
  <c r="R341" i="5" s="1"/>
  <c r="F229" i="5"/>
  <c r="G229" i="5" s="1"/>
  <c r="R229" i="5" s="1"/>
  <c r="F227" i="5"/>
  <c r="G227" i="5" s="1"/>
  <c r="R227" i="5" s="1"/>
  <c r="F257" i="5"/>
  <c r="G257" i="5" s="1"/>
  <c r="R257" i="5" s="1"/>
  <c r="F55" i="5"/>
  <c r="G55" i="5" s="1"/>
  <c r="R55" i="5" s="1"/>
  <c r="F232" i="5"/>
  <c r="G232" i="5" s="1"/>
  <c r="R232" i="5" s="1"/>
  <c r="F380" i="5"/>
  <c r="G380" i="5" s="1"/>
  <c r="R380" i="5" s="1"/>
  <c r="F372" i="5"/>
  <c r="G372" i="5" s="1"/>
  <c r="R372" i="5" s="1"/>
  <c r="F120" i="5"/>
  <c r="G120" i="5" s="1"/>
  <c r="R120" i="5" s="1"/>
  <c r="F20" i="5"/>
  <c r="G20" i="5" s="1"/>
  <c r="R20" i="5" s="1"/>
  <c r="F114" i="5"/>
  <c r="G114" i="5" s="1"/>
  <c r="R114" i="5" s="1"/>
  <c r="F352" i="5"/>
  <c r="G352" i="5" s="1"/>
  <c r="R352" i="5" s="1"/>
  <c r="F343" i="5"/>
  <c r="G343" i="5" s="1"/>
  <c r="R343" i="5" s="1"/>
  <c r="F348" i="5"/>
  <c r="G348" i="5" s="1"/>
  <c r="R348" i="5" s="1"/>
  <c r="F170" i="5"/>
  <c r="G170" i="5" s="1"/>
  <c r="R170" i="5" s="1"/>
  <c r="F138" i="5"/>
  <c r="G138" i="5" s="1"/>
  <c r="R138" i="5" s="1"/>
  <c r="F106" i="5"/>
  <c r="G106" i="5" s="1"/>
  <c r="R106" i="5" s="1"/>
  <c r="F174" i="5"/>
  <c r="G174" i="5" s="1"/>
  <c r="R174" i="5" s="1"/>
  <c r="F142" i="5"/>
  <c r="G142" i="5" s="1"/>
  <c r="R142" i="5" s="1"/>
  <c r="F110" i="5"/>
  <c r="G110" i="5" s="1"/>
  <c r="R110" i="5" s="1"/>
  <c r="F96" i="5"/>
  <c r="G96" i="5" s="1"/>
  <c r="R96" i="5" s="1"/>
  <c r="F371" i="5"/>
  <c r="G371" i="5" s="1"/>
  <c r="R371" i="5" s="1"/>
  <c r="F307" i="5"/>
  <c r="G307" i="5" s="1"/>
  <c r="R307" i="5" s="1"/>
  <c r="F279" i="5"/>
  <c r="G279" i="5" s="1"/>
  <c r="R279" i="5" s="1"/>
  <c r="F247" i="5"/>
  <c r="G247" i="5" s="1"/>
  <c r="R247" i="5" s="1"/>
  <c r="F191" i="5"/>
  <c r="G191" i="5" s="1"/>
  <c r="R191" i="5" s="1"/>
  <c r="F193" i="5"/>
  <c r="G193" i="5" s="1"/>
  <c r="R193" i="5" s="1"/>
  <c r="F133" i="5"/>
  <c r="G133" i="5" s="1"/>
  <c r="R133" i="5" s="1"/>
  <c r="F113" i="5"/>
  <c r="G113" i="5" s="1"/>
  <c r="R113" i="5" s="1"/>
  <c r="F81" i="5"/>
  <c r="G81" i="5" s="1"/>
  <c r="R81" i="5" s="1"/>
  <c r="F37" i="5"/>
  <c r="G37" i="5" s="1"/>
  <c r="R37" i="5" s="1"/>
  <c r="F255" i="5"/>
  <c r="G255" i="5" s="1"/>
  <c r="R255" i="5" s="1"/>
  <c r="F173" i="5"/>
  <c r="G173" i="5" s="1"/>
  <c r="R173" i="5" s="1"/>
  <c r="F275" i="5"/>
  <c r="G275" i="5" s="1"/>
  <c r="R275" i="5" s="1"/>
  <c r="F74" i="5"/>
  <c r="G74" i="5" s="1"/>
  <c r="R74" i="5" s="1"/>
  <c r="F397" i="5"/>
  <c r="G397" i="5" s="1"/>
  <c r="R397" i="5" s="1"/>
  <c r="F345" i="5"/>
  <c r="G345" i="5" s="1"/>
  <c r="R345" i="5" s="1"/>
  <c r="F9" i="5"/>
  <c r="G9" i="5" s="1"/>
  <c r="R9" i="5" s="1"/>
  <c r="F64" i="5"/>
  <c r="G64" i="5" s="1"/>
  <c r="R64" i="5" s="1"/>
  <c r="F140" i="5"/>
  <c r="G140" i="5" s="1"/>
  <c r="R140" i="5" s="1"/>
  <c r="F192" i="5"/>
  <c r="G192" i="5" s="1"/>
  <c r="R192" i="5" s="1"/>
  <c r="P392" i="5"/>
  <c r="P31" i="5"/>
  <c r="P198" i="5"/>
  <c r="P258" i="5"/>
  <c r="P130" i="5"/>
  <c r="F344" i="5"/>
  <c r="G344" i="5" s="1"/>
  <c r="R344" i="5" s="1"/>
  <c r="F44" i="5"/>
  <c r="G44" i="5" s="1"/>
  <c r="R44" i="5" s="1"/>
  <c r="F250" i="5"/>
  <c r="G250" i="5" s="1"/>
  <c r="R250" i="5" s="1"/>
  <c r="F316" i="5"/>
  <c r="G316" i="5" s="1"/>
  <c r="R316" i="5" s="1"/>
  <c r="F91" i="5"/>
  <c r="G91" i="5" s="1"/>
  <c r="R91" i="5" s="1"/>
  <c r="F206" i="5"/>
  <c r="G206" i="5" s="1"/>
  <c r="R206" i="5" s="1"/>
  <c r="F50" i="5"/>
  <c r="G50" i="5" s="1"/>
  <c r="R50" i="5" s="1"/>
  <c r="F311" i="5"/>
  <c r="G311" i="5" s="1"/>
  <c r="R311" i="5" s="1"/>
  <c r="P485" i="5"/>
  <c r="J63" i="6"/>
  <c r="J68" i="6"/>
  <c r="J36" i="6"/>
  <c r="J96" i="6"/>
  <c r="J60" i="6"/>
  <c r="J28" i="6"/>
  <c r="J27" i="6"/>
  <c r="J3" i="6"/>
  <c r="J82" i="6"/>
  <c r="J5" i="6"/>
  <c r="J92" i="6"/>
  <c r="J64" i="6"/>
  <c r="J32" i="6"/>
  <c r="J9" i="6"/>
  <c r="J72" i="6"/>
  <c r="J40" i="6"/>
  <c r="J94" i="6"/>
  <c r="J22" i="6"/>
  <c r="J91" i="6"/>
  <c r="J54" i="6"/>
  <c r="J69" i="6"/>
  <c r="J33" i="6"/>
  <c r="J81" i="6"/>
  <c r="J4" i="6"/>
  <c r="J95" i="6"/>
  <c r="J35" i="6"/>
  <c r="J93" i="6"/>
  <c r="J87" i="6"/>
  <c r="J59" i="6"/>
  <c r="J86" i="6"/>
  <c r="J30" i="6"/>
  <c r="J50" i="6"/>
  <c r="J18" i="6"/>
  <c r="J41" i="6"/>
  <c r="J84" i="6"/>
  <c r="J20" i="6"/>
  <c r="J8" i="6"/>
  <c r="J31" i="6"/>
  <c r="J73" i="6"/>
  <c r="J37" i="6"/>
  <c r="T6" i="5"/>
  <c r="P556" i="5"/>
  <c r="P455" i="5"/>
  <c r="P180" i="5"/>
  <c r="F491" i="5"/>
  <c r="P404" i="5"/>
  <c r="P452" i="5"/>
  <c r="P461" i="5"/>
  <c r="P371" i="5"/>
  <c r="P30" i="5"/>
  <c r="P285" i="5"/>
  <c r="P396" i="5"/>
  <c r="P484" i="5"/>
  <c r="P449" i="5"/>
  <c r="P64" i="5"/>
  <c r="P110" i="5"/>
  <c r="P434" i="5"/>
  <c r="P227" i="5"/>
  <c r="F4" i="5"/>
  <c r="G4" i="5" s="1"/>
  <c r="R4" i="5" s="1"/>
  <c r="P541" i="5"/>
  <c r="P357" i="5"/>
  <c r="P566" i="5"/>
  <c r="P481" i="5"/>
  <c r="P229" i="5"/>
  <c r="F557" i="5"/>
  <c r="G557" i="5" s="1"/>
  <c r="R557" i="5" s="1"/>
  <c r="P276" i="5"/>
  <c r="P445" i="5"/>
  <c r="P160" i="5"/>
  <c r="P255" i="5"/>
  <c r="P236" i="5"/>
  <c r="P121" i="5"/>
  <c r="P55" i="5"/>
  <c r="P537" i="5"/>
  <c r="P232" i="5"/>
  <c r="P81" i="5"/>
  <c r="P466" i="5"/>
  <c r="P515" i="5"/>
  <c r="P555" i="5"/>
  <c r="P183" i="5"/>
  <c r="P514" i="5"/>
  <c r="P275" i="5"/>
  <c r="P338" i="5"/>
  <c r="P282" i="5"/>
  <c r="P253" i="5"/>
  <c r="P536" i="5"/>
  <c r="F43" i="5"/>
  <c r="G43" i="5" s="1"/>
  <c r="R43" i="5" s="1"/>
  <c r="P468" i="5"/>
  <c r="P385" i="5"/>
  <c r="P341" i="5"/>
  <c r="P463" i="5"/>
  <c r="P284" i="5"/>
  <c r="P305" i="5"/>
  <c r="P450" i="5"/>
  <c r="P458" i="5"/>
  <c r="F172" i="5"/>
  <c r="G172" i="5" s="1"/>
  <c r="R172" i="5" s="1"/>
  <c r="P447" i="5"/>
  <c r="F243" i="5"/>
  <c r="G243" i="5" s="1"/>
  <c r="R243" i="5" s="1"/>
  <c r="P105" i="5"/>
  <c r="P25" i="5"/>
  <c r="P407" i="5"/>
  <c r="P348" i="5"/>
  <c r="P426" i="5"/>
  <c r="P214" i="5"/>
  <c r="P522" i="5"/>
  <c r="P394" i="5"/>
  <c r="P495" i="5"/>
  <c r="P490" i="5"/>
  <c r="P153" i="5"/>
  <c r="P482" i="5"/>
  <c r="F22" i="5"/>
  <c r="G22" i="5" s="1"/>
  <c r="R22" i="5" s="1"/>
  <c r="P197" i="5"/>
  <c r="P397" i="5"/>
  <c r="P248" i="5"/>
  <c r="P51" i="5"/>
  <c r="P519" i="5"/>
  <c r="P271" i="5"/>
  <c r="P504" i="5"/>
  <c r="P440" i="5"/>
  <c r="F438" i="5"/>
  <c r="G438" i="5" s="1"/>
  <c r="R438" i="5" s="1"/>
  <c r="P474" i="5"/>
  <c r="P191" i="5"/>
  <c r="P174" i="5"/>
  <c r="P209" i="5"/>
  <c r="P328" i="5"/>
  <c r="P546" i="5"/>
  <c r="P133" i="5"/>
  <c r="P194" i="5"/>
  <c r="P335" i="5"/>
  <c r="P9" i="5"/>
  <c r="P279" i="5"/>
  <c r="P247" i="5"/>
  <c r="P273" i="5"/>
  <c r="P264" i="5"/>
  <c r="P167" i="5"/>
  <c r="P456" i="5"/>
  <c r="P505" i="5"/>
  <c r="F70" i="5"/>
  <c r="G70" i="5" s="1"/>
  <c r="R70" i="5" s="1"/>
  <c r="M565" i="5"/>
  <c r="N565" i="5" s="1"/>
  <c r="F336" i="5"/>
  <c r="G336" i="5" s="1"/>
  <c r="R336" i="5" s="1"/>
  <c r="P433" i="5"/>
  <c r="P439" i="5"/>
  <c r="P535" i="5"/>
  <c r="F545" i="5"/>
  <c r="G545" i="5" s="1"/>
  <c r="R545" i="5" s="1"/>
  <c r="F8" i="5"/>
  <c r="G8" i="5" s="1"/>
  <c r="R8" i="5" s="1"/>
  <c r="F6" i="5"/>
  <c r="G6" i="5" s="1"/>
  <c r="R6" i="5" s="1"/>
  <c r="F489" i="5"/>
  <c r="G489" i="5" s="1"/>
  <c r="R489" i="5" s="1"/>
  <c r="P553" i="5"/>
  <c r="P562" i="5"/>
  <c r="P365" i="5"/>
  <c r="P548" i="5"/>
  <c r="P437" i="5"/>
  <c r="P647" i="5"/>
  <c r="P467" i="5"/>
  <c r="P419" i="5"/>
  <c r="P53" i="5"/>
  <c r="P259" i="5"/>
  <c r="P429" i="5"/>
  <c r="P403" i="5"/>
  <c r="P261" i="5"/>
  <c r="P213" i="5"/>
  <c r="P354" i="5"/>
  <c r="P73" i="5"/>
  <c r="P442" i="5"/>
  <c r="P383" i="5"/>
  <c r="P420" i="5"/>
  <c r="F35" i="5"/>
  <c r="G35" i="5" s="1"/>
  <c r="R35" i="5" s="1"/>
  <c r="P376" i="5"/>
  <c r="F12" i="5"/>
  <c r="G12" i="5" s="1"/>
  <c r="R12" i="5" s="1"/>
  <c r="P84" i="5"/>
  <c r="P531" i="5"/>
  <c r="P307" i="5"/>
  <c r="F51" i="5"/>
  <c r="G51" i="5" s="1"/>
  <c r="R51" i="5" s="1"/>
  <c r="P497" i="5"/>
  <c r="P113" i="5"/>
  <c r="P473" i="5"/>
  <c r="P217" i="5"/>
  <c r="P538" i="5"/>
  <c r="P435" i="5"/>
  <c r="F363" i="5"/>
  <c r="G363" i="5" s="1"/>
  <c r="R363" i="5" s="1"/>
  <c r="F23" i="5"/>
  <c r="G23" i="5" s="1"/>
  <c r="R23" i="5" s="1"/>
  <c r="P547" i="5"/>
  <c r="P453" i="5"/>
  <c r="F69" i="5"/>
  <c r="G69" i="5" s="1"/>
  <c r="R69" i="5" s="1"/>
  <c r="P142" i="5"/>
  <c r="P472" i="5"/>
  <c r="F338" i="5"/>
  <c r="G338" i="5" s="1"/>
  <c r="R338" i="5" s="1"/>
  <c r="F334" i="5"/>
  <c r="G334" i="5" s="1"/>
  <c r="R334" i="5" s="1"/>
  <c r="F134" i="5"/>
  <c r="G134" i="5" s="1"/>
  <c r="R134" i="5" s="1"/>
  <c r="P211" i="5"/>
  <c r="F383" i="5"/>
  <c r="G383" i="5" s="1"/>
  <c r="R383" i="5" s="1"/>
  <c r="P2" i="5"/>
  <c r="F2" i="5"/>
  <c r="G2" i="5" s="1"/>
  <c r="R2" i="5" s="1"/>
  <c r="F285" i="5"/>
  <c r="G285" i="5" s="1"/>
  <c r="R285" i="5" s="1"/>
  <c r="P521" i="5"/>
  <c r="P465" i="5"/>
  <c r="P527" i="5"/>
  <c r="P82" i="5"/>
  <c r="P40" i="5"/>
  <c r="P471" i="5"/>
  <c r="P424" i="5"/>
  <c r="P96" i="5"/>
  <c r="P460" i="5"/>
  <c r="P97" i="5"/>
  <c r="F267" i="5"/>
  <c r="G267" i="5" s="1"/>
  <c r="R267" i="5" s="1"/>
  <c r="P329" i="5"/>
  <c r="P90" i="5"/>
  <c r="P650" i="5"/>
  <c r="P665" i="5"/>
  <c r="F485" i="5"/>
  <c r="G485" i="5" s="1"/>
  <c r="R485" i="5" s="1"/>
  <c r="F335" i="5"/>
  <c r="G335" i="5" s="1"/>
  <c r="R335" i="5" s="1"/>
  <c r="P543" i="5"/>
  <c r="P391" i="5"/>
  <c r="P3" i="5"/>
  <c r="F3" i="5"/>
  <c r="G3" i="5" s="1"/>
  <c r="R3" i="5" s="1"/>
  <c r="P544" i="5"/>
  <c r="M436" i="5"/>
  <c r="N436" i="5" s="1"/>
  <c r="F559" i="5"/>
  <c r="G559" i="5" s="1"/>
  <c r="R559" i="5" s="1"/>
  <c r="P499" i="5"/>
  <c r="P101" i="5"/>
  <c r="P118" i="5"/>
  <c r="P492" i="5"/>
  <c r="P406" i="5"/>
  <c r="F406" i="5"/>
  <c r="P598" i="5"/>
  <c r="P412" i="5"/>
  <c r="F588" i="5"/>
  <c r="P583" i="5"/>
  <c r="P571" i="5"/>
  <c r="P46" i="5"/>
  <c r="P41" i="5"/>
  <c r="P127" i="5"/>
  <c r="P74" i="5"/>
  <c r="P422" i="5"/>
  <c r="P585" i="5"/>
  <c r="F76" i="5"/>
  <c r="G76" i="5" s="1"/>
  <c r="R76" i="5" s="1"/>
  <c r="F480" i="5"/>
  <c r="G480" i="5" s="1"/>
  <c r="R480" i="5" s="1"/>
  <c r="F400" i="5"/>
  <c r="G400" i="5" s="1"/>
  <c r="R400" i="5" s="1"/>
  <c r="F452" i="5"/>
  <c r="G452" i="5" s="1"/>
  <c r="R452" i="5" s="1"/>
  <c r="P567" i="5"/>
  <c r="J473" i="6"/>
  <c r="J457" i="6"/>
  <c r="F240" i="5"/>
  <c r="G240" i="5" s="1"/>
  <c r="R240" i="5" s="1"/>
  <c r="P457" i="5"/>
  <c r="F562" i="5"/>
  <c r="G562" i="5" s="1"/>
  <c r="R562" i="5" s="1"/>
  <c r="F409" i="5"/>
  <c r="G409" i="5" s="1"/>
  <c r="R409" i="5" s="1"/>
  <c r="P193" i="5"/>
  <c r="P37" i="5"/>
  <c r="P257" i="5"/>
  <c r="F639" i="5"/>
  <c r="G639" i="5" s="1"/>
  <c r="P526" i="5"/>
  <c r="J103" i="6"/>
  <c r="P216" i="5"/>
  <c r="P586" i="5"/>
  <c r="P476" i="5"/>
  <c r="F396" i="5"/>
  <c r="G396" i="5" s="1"/>
  <c r="R396" i="5" s="1"/>
  <c r="F441" i="5"/>
  <c r="G441" i="5" s="1"/>
  <c r="R441" i="5" s="1"/>
  <c r="P57" i="5"/>
  <c r="P267" i="5"/>
  <c r="P182" i="5"/>
  <c r="F253" i="5"/>
  <c r="G253" i="5" s="1"/>
  <c r="R253" i="5" s="1"/>
  <c r="F150" i="5"/>
  <c r="G150" i="5" s="1"/>
  <c r="R150" i="5" s="1"/>
  <c r="P685" i="5"/>
  <c r="P506" i="5"/>
  <c r="P296" i="5"/>
  <c r="J118" i="6"/>
  <c r="P649" i="5"/>
  <c r="M693" i="5"/>
  <c r="N693" i="5" s="1"/>
  <c r="P679" i="5"/>
  <c r="M523" i="5"/>
  <c r="N523" i="5" s="1"/>
  <c r="F694" i="5"/>
  <c r="F262" i="5"/>
  <c r="G262" i="5" s="1"/>
  <c r="R262" i="5" s="1"/>
  <c r="P622" i="5"/>
  <c r="M458" i="5"/>
  <c r="N458" i="5" s="1"/>
  <c r="F328" i="5"/>
  <c r="G328" i="5" s="1"/>
  <c r="R328" i="5" s="1"/>
  <c r="F118" i="5"/>
  <c r="G118" i="5" s="1"/>
  <c r="R118" i="5" s="1"/>
  <c r="F102" i="5"/>
  <c r="G102" i="5" s="1"/>
  <c r="R102" i="5" s="1"/>
  <c r="F160" i="5"/>
  <c r="G160" i="5" s="1"/>
  <c r="R160" i="5" s="1"/>
  <c r="F462" i="5"/>
  <c r="G462" i="5" s="1"/>
  <c r="R462" i="5" s="1"/>
  <c r="F46" i="5"/>
  <c r="G46" i="5" s="1"/>
  <c r="R46" i="5" s="1"/>
  <c r="F429" i="5"/>
  <c r="G429" i="5" s="1"/>
  <c r="R429" i="5" s="1"/>
  <c r="P244" i="5"/>
  <c r="F361" i="5"/>
  <c r="G361" i="5" s="1"/>
  <c r="R361" i="5" s="1"/>
  <c r="F337" i="5"/>
  <c r="G337" i="5" s="1"/>
  <c r="R337" i="5" s="1"/>
  <c r="P69" i="5"/>
  <c r="P28" i="5"/>
  <c r="P655" i="5"/>
  <c r="M551" i="5"/>
  <c r="N551" i="5" s="1"/>
  <c r="F329" i="5"/>
  <c r="G329" i="5" s="1"/>
  <c r="R329" i="5" s="1"/>
  <c r="F41" i="5"/>
  <c r="G41" i="5" s="1"/>
  <c r="R41" i="5" s="1"/>
  <c r="M507" i="5"/>
  <c r="N507" i="5" s="1"/>
  <c r="M644" i="5"/>
  <c r="N644" i="5" s="1"/>
  <c r="M510" i="5"/>
  <c r="N510" i="5" s="1"/>
  <c r="F123" i="5"/>
  <c r="G123" i="5" s="1"/>
  <c r="R123" i="5" s="1"/>
  <c r="F30" i="5"/>
  <c r="G30" i="5" s="1"/>
  <c r="R30" i="5" s="1"/>
  <c r="P511" i="5"/>
  <c r="F127" i="5"/>
  <c r="G127" i="5" s="1"/>
  <c r="R127" i="5" s="1"/>
  <c r="P398" i="5"/>
  <c r="P353" i="5"/>
  <c r="P137" i="5"/>
  <c r="F640" i="5"/>
  <c r="G640" i="5" s="1"/>
  <c r="R640" i="5" s="1"/>
  <c r="P549" i="5"/>
  <c r="P641" i="5"/>
  <c r="J468" i="6"/>
  <c r="J106" i="6"/>
  <c r="J395" i="6"/>
  <c r="F486" i="5"/>
  <c r="G486" i="5" s="1"/>
  <c r="R486" i="5" s="1"/>
  <c r="P141" i="5"/>
  <c r="J328" i="6"/>
  <c r="P542" i="5"/>
  <c r="M455" i="5"/>
  <c r="N455" i="5" s="1"/>
  <c r="F439" i="5"/>
  <c r="G439" i="5" s="1"/>
  <c r="R439" i="5" s="1"/>
  <c r="M629" i="5"/>
  <c r="N629" i="5" s="1"/>
  <c r="J157" i="6"/>
  <c r="J97" i="6"/>
  <c r="F492" i="5"/>
  <c r="G492" i="5" s="1"/>
  <c r="R492" i="5" s="1"/>
  <c r="F312" i="5"/>
  <c r="G312" i="5" s="1"/>
  <c r="R312" i="5" s="1"/>
  <c r="F202" i="5"/>
  <c r="G202" i="5" s="1"/>
  <c r="R202" i="5" s="1"/>
  <c r="P78" i="5"/>
  <c r="F453" i="5"/>
  <c r="G453" i="5" s="1"/>
  <c r="R453" i="5" s="1"/>
  <c r="F385" i="5"/>
  <c r="G385" i="5" s="1"/>
  <c r="R385" i="5" s="1"/>
  <c r="F88" i="5"/>
  <c r="G88" i="5" s="1"/>
  <c r="R88" i="5" s="1"/>
  <c r="F73" i="5"/>
  <c r="G73" i="5" s="1"/>
  <c r="F464" i="5"/>
  <c r="G464" i="5" s="1"/>
  <c r="R464" i="5" s="1"/>
  <c r="F549" i="5"/>
  <c r="G549" i="5" s="1"/>
  <c r="R549" i="5" s="1"/>
  <c r="P60" i="5"/>
  <c r="F624" i="5"/>
  <c r="G624" i="5" s="1"/>
  <c r="R624" i="5" s="1"/>
  <c r="F498" i="5"/>
  <c r="G498" i="5" s="1"/>
  <c r="R498" i="5" s="1"/>
  <c r="F382" i="5"/>
  <c r="G382" i="5" s="1"/>
  <c r="R382" i="5" s="1"/>
  <c r="M540" i="5"/>
  <c r="N540" i="5" s="1"/>
  <c r="F606" i="5"/>
  <c r="F79" i="5"/>
  <c r="G79" i="5" s="1"/>
  <c r="R79" i="5" s="1"/>
  <c r="P633" i="5"/>
  <c r="J205" i="6"/>
  <c r="J189" i="6"/>
  <c r="F437" i="5"/>
  <c r="G437" i="5" s="1"/>
  <c r="R437" i="5" s="1"/>
  <c r="F655" i="5"/>
  <c r="G655" i="5" s="1"/>
  <c r="R655" i="5" s="1"/>
  <c r="F641" i="5"/>
  <c r="G641" i="5" s="1"/>
  <c r="R641" i="5" s="1"/>
  <c r="P532" i="5"/>
  <c r="F532" i="5"/>
  <c r="G532" i="5" s="1"/>
  <c r="R532" i="5" s="1"/>
  <c r="J100" i="6"/>
  <c r="M428" i="5"/>
  <c r="N428" i="5" s="1"/>
  <c r="J447" i="6"/>
  <c r="J269" i="6"/>
  <c r="M548" i="5"/>
  <c r="N548" i="5" s="1"/>
  <c r="J450" i="6"/>
  <c r="F182" i="5"/>
  <c r="G182" i="5" s="1"/>
  <c r="R182" i="5" s="1"/>
  <c r="P503" i="5"/>
  <c r="P459" i="5"/>
  <c r="P470" i="5"/>
  <c r="F470" i="5"/>
  <c r="G470" i="5" s="1"/>
  <c r="R470" i="5" s="1"/>
  <c r="F297" i="5"/>
  <c r="G297" i="5" s="1"/>
  <c r="R297" i="5" s="1"/>
  <c r="P297" i="5"/>
  <c r="P39" i="5"/>
  <c r="F39" i="5"/>
  <c r="G39" i="5" s="1"/>
  <c r="R39" i="5" s="1"/>
  <c r="P166" i="5"/>
  <c r="F166" i="5"/>
  <c r="G166" i="5" s="1"/>
  <c r="R166" i="5" s="1"/>
  <c r="P260" i="5"/>
  <c r="F260" i="5"/>
  <c r="G260" i="5" s="1"/>
  <c r="R260" i="5" s="1"/>
  <c r="P314" i="5"/>
  <c r="F314" i="5"/>
  <c r="G314" i="5" s="1"/>
  <c r="R314" i="5" s="1"/>
  <c r="P45" i="5"/>
  <c r="F45" i="5"/>
  <c r="G45" i="5" s="1"/>
  <c r="R45" i="5" s="1"/>
  <c r="P116" i="5"/>
  <c r="F116" i="5"/>
  <c r="G116" i="5" s="1"/>
  <c r="R116" i="5" s="1"/>
  <c r="P163" i="5"/>
  <c r="F163" i="5"/>
  <c r="G163" i="5" s="1"/>
  <c r="R163" i="5" s="1"/>
  <c r="P601" i="5"/>
  <c r="F601" i="5"/>
  <c r="G601" i="5" s="1"/>
  <c r="R601" i="5" s="1"/>
  <c r="M660" i="5"/>
  <c r="N660" i="5" s="1"/>
  <c r="M466" i="5"/>
  <c r="N466" i="5" s="1"/>
  <c r="F296" i="5"/>
  <c r="G296" i="5" s="1"/>
  <c r="R296" i="5" s="1"/>
  <c r="P52" i="5"/>
  <c r="F52" i="5"/>
  <c r="G52" i="5" s="1"/>
  <c r="R52" i="5" s="1"/>
  <c r="P71" i="5"/>
  <c r="F71" i="5"/>
  <c r="G71" i="5" s="1"/>
  <c r="R71" i="5" s="1"/>
  <c r="P402" i="5"/>
  <c r="F402" i="5"/>
  <c r="G402" i="5" s="1"/>
  <c r="R402" i="5" s="1"/>
  <c r="F609" i="5"/>
  <c r="P85" i="5"/>
  <c r="F85" i="5"/>
  <c r="G85" i="5" s="1"/>
  <c r="R85" i="5" s="1"/>
  <c r="P477" i="5"/>
  <c r="F477" i="5"/>
  <c r="G477" i="5" s="1"/>
  <c r="R477" i="5" s="1"/>
  <c r="F405" i="5"/>
  <c r="G405" i="5" s="1"/>
  <c r="R405" i="5" s="1"/>
  <c r="P405" i="5"/>
  <c r="P123" i="5"/>
  <c r="P425" i="5"/>
  <c r="F634" i="5"/>
  <c r="G634" i="5" s="1"/>
  <c r="R634" i="5" s="1"/>
  <c r="F533" i="5"/>
  <c r="G533" i="5" s="1"/>
  <c r="R533" i="5" s="1"/>
  <c r="M578" i="5"/>
  <c r="N578" i="5" s="1"/>
  <c r="F374" i="5"/>
  <c r="G374" i="5" s="1"/>
  <c r="R374" i="5" s="1"/>
  <c r="J209" i="6"/>
  <c r="J193" i="6"/>
  <c r="P599" i="5"/>
  <c r="F593" i="5"/>
  <c r="G593" i="5" s="1"/>
  <c r="R593" i="5" s="1"/>
  <c r="J237" i="6"/>
  <c r="F40" i="5"/>
  <c r="G40" i="5" s="1"/>
  <c r="R40" i="5" s="1"/>
  <c r="F107" i="5"/>
  <c r="G107" i="5" s="1"/>
  <c r="R107" i="5" s="1"/>
  <c r="F407" i="5"/>
  <c r="G407" i="5" s="1"/>
  <c r="R407" i="5" s="1"/>
  <c r="F425" i="5"/>
  <c r="G425" i="5" s="1"/>
  <c r="R425" i="5" s="1"/>
  <c r="P464" i="5"/>
  <c r="F377" i="5"/>
  <c r="G377" i="5" s="1"/>
  <c r="R377" i="5" s="1"/>
  <c r="F33" i="5"/>
  <c r="G33" i="5" s="1"/>
  <c r="R33" i="5" s="1"/>
  <c r="P79" i="5"/>
  <c r="P486" i="5"/>
  <c r="P302" i="5"/>
  <c r="P134" i="5"/>
  <c r="P294" i="5"/>
  <c r="P86" i="5"/>
  <c r="P593" i="5"/>
  <c r="J327" i="6"/>
  <c r="J270" i="6"/>
  <c r="J172" i="6"/>
  <c r="J384" i="6"/>
  <c r="J259" i="6"/>
  <c r="P632" i="5"/>
  <c r="M691" i="5"/>
  <c r="N691" i="5" s="1"/>
  <c r="P651" i="5"/>
  <c r="F186" i="5"/>
  <c r="G186" i="5" s="1"/>
  <c r="R186" i="5" s="1"/>
  <c r="M589" i="5"/>
  <c r="N589" i="5" s="1"/>
  <c r="P427" i="5"/>
  <c r="J494" i="6"/>
  <c r="F461" i="5"/>
  <c r="G461" i="5" s="1"/>
  <c r="R461" i="5" s="1"/>
  <c r="F145" i="5"/>
  <c r="G145" i="5" s="1"/>
  <c r="R145" i="5" s="1"/>
  <c r="P518" i="5"/>
  <c r="P570" i="5"/>
  <c r="F570" i="5"/>
  <c r="G570" i="5" s="1"/>
  <c r="R570" i="5" s="1"/>
  <c r="P152" i="5"/>
  <c r="F152" i="5"/>
  <c r="G152" i="5" s="1"/>
  <c r="R152" i="5" s="1"/>
  <c r="P235" i="5"/>
  <c r="F235" i="5"/>
  <c r="G235" i="5" s="1"/>
  <c r="J170" i="6"/>
  <c r="F607" i="5"/>
  <c r="G607" i="5" s="1"/>
  <c r="R607" i="5" s="1"/>
  <c r="J161" i="6"/>
  <c r="M608" i="5"/>
  <c r="N608" i="5" s="1"/>
  <c r="J192" i="6"/>
  <c r="F354" i="5"/>
  <c r="G354" i="5" s="1"/>
  <c r="R354" i="5" s="1"/>
  <c r="F197" i="5"/>
  <c r="G197" i="5" s="1"/>
  <c r="R197" i="5" s="1"/>
  <c r="F137" i="5"/>
  <c r="G137" i="5" s="1"/>
  <c r="R137" i="5" s="1"/>
  <c r="F59" i="5"/>
  <c r="G59" i="5" s="1"/>
  <c r="R59" i="5" s="1"/>
  <c r="F294" i="5"/>
  <c r="G294" i="5" s="1"/>
  <c r="R294" i="5" s="1"/>
  <c r="F433" i="5"/>
  <c r="G433" i="5" s="1"/>
  <c r="R433" i="5" s="1"/>
  <c r="F121" i="5"/>
  <c r="G121" i="5" s="1"/>
  <c r="R121" i="5" s="1"/>
  <c r="F28" i="5"/>
  <c r="G28" i="5" s="1"/>
  <c r="R28" i="5" s="1"/>
  <c r="F518" i="5"/>
  <c r="G518" i="5" s="1"/>
  <c r="R518" i="5" s="1"/>
  <c r="F77" i="5"/>
  <c r="G77" i="5" s="1"/>
  <c r="P107" i="5"/>
  <c r="J451" i="6"/>
  <c r="J267" i="6"/>
  <c r="J338" i="6"/>
  <c r="J360" i="6"/>
  <c r="J432" i="6"/>
  <c r="J214" i="6"/>
  <c r="J129" i="6"/>
  <c r="J256" i="6"/>
  <c r="J232" i="6"/>
  <c r="J455" i="6"/>
  <c r="J121" i="6"/>
  <c r="M488" i="5"/>
  <c r="N488" i="5" s="1"/>
  <c r="J343" i="6"/>
  <c r="J454" i="6"/>
  <c r="J180" i="6"/>
  <c r="J319" i="6"/>
  <c r="J212" i="6"/>
  <c r="P454" i="5"/>
  <c r="P559" i="5"/>
  <c r="P448" i="5"/>
  <c r="P240" i="5"/>
  <c r="P76" i="5"/>
  <c r="P624" i="5"/>
  <c r="J198" i="6"/>
  <c r="F86" i="5"/>
  <c r="G86" i="5" s="1"/>
  <c r="R86" i="5" s="1"/>
  <c r="F357" i="5"/>
  <c r="G357" i="5" s="1"/>
  <c r="R357" i="5" s="1"/>
  <c r="F213" i="5"/>
  <c r="G213" i="5" s="1"/>
  <c r="R213" i="5" s="1"/>
  <c r="F153" i="5"/>
  <c r="G153" i="5" s="1"/>
  <c r="R153" i="5" s="1"/>
  <c r="F57" i="5"/>
  <c r="G57" i="5" s="1"/>
  <c r="R57" i="5" s="1"/>
  <c r="F302" i="5"/>
  <c r="G302" i="5" s="1"/>
  <c r="R302" i="5" s="1"/>
  <c r="F90" i="5"/>
  <c r="G90" i="5" s="1"/>
  <c r="R90" i="5" s="1"/>
  <c r="F157" i="5"/>
  <c r="G157" i="5" s="1"/>
  <c r="R157" i="5" s="1"/>
  <c r="F60" i="5"/>
  <c r="G60" i="5" s="1"/>
  <c r="R60" i="5" s="1"/>
  <c r="M422" i="5"/>
  <c r="N422" i="5" s="1"/>
  <c r="F282" i="5"/>
  <c r="G282" i="5" s="1"/>
  <c r="R282" i="5" s="1"/>
  <c r="F109" i="5"/>
  <c r="G109" i="5" s="1"/>
  <c r="R109" i="5" s="1"/>
  <c r="F576" i="5"/>
  <c r="M574" i="5"/>
  <c r="N574" i="5" s="1"/>
  <c r="P400" i="5"/>
  <c r="P320" i="5"/>
  <c r="F108" i="5"/>
  <c r="G108" i="5" s="1"/>
  <c r="R108" i="5" s="1"/>
  <c r="P108" i="5"/>
  <c r="P480" i="5"/>
  <c r="P592" i="5"/>
  <c r="P374" i="5"/>
  <c r="P363" i="5"/>
  <c r="P270" i="5"/>
  <c r="P635" i="5"/>
  <c r="P584" i="5"/>
  <c r="P233" i="5"/>
  <c r="P102" i="5"/>
  <c r="J122" i="6"/>
  <c r="J112" i="6"/>
  <c r="J370" i="6"/>
  <c r="J345" i="6"/>
  <c r="J117" i="6"/>
  <c r="J160" i="6"/>
  <c r="J163" i="6"/>
  <c r="J252" i="6"/>
  <c r="J463" i="6"/>
  <c r="J294" i="6"/>
  <c r="J233" i="6"/>
  <c r="J285" i="6"/>
  <c r="J131" i="6"/>
  <c r="J462" i="6"/>
  <c r="J210" i="6"/>
  <c r="J190" i="6"/>
  <c r="J154" i="6"/>
  <c r="J426" i="6"/>
  <c r="J142" i="6"/>
  <c r="J132" i="6"/>
  <c r="J123" i="6"/>
  <c r="J288" i="6"/>
  <c r="J485" i="6"/>
  <c r="J141" i="6"/>
  <c r="J380" i="6"/>
  <c r="J251" i="6"/>
  <c r="J191" i="6"/>
  <c r="J125" i="6"/>
  <c r="J167" i="6"/>
  <c r="J437" i="6"/>
  <c r="R522" i="5"/>
  <c r="M522" i="5"/>
  <c r="N522" i="5" s="1"/>
  <c r="F516" i="5"/>
  <c r="P516" i="5"/>
  <c r="P143" i="5"/>
  <c r="F143" i="5"/>
  <c r="G143" i="5" s="1"/>
  <c r="R143" i="5" s="1"/>
  <c r="P38" i="5"/>
  <c r="F38" i="5"/>
  <c r="G38" i="5" s="1"/>
  <c r="R38" i="5" s="1"/>
  <c r="R504" i="5"/>
  <c r="M504" i="5"/>
  <c r="N504" i="5" s="1"/>
  <c r="P256" i="5"/>
  <c r="F256" i="5"/>
  <c r="P32" i="5"/>
  <c r="F32" i="5"/>
  <c r="F299" i="5"/>
  <c r="P299" i="5"/>
  <c r="J500" i="6"/>
  <c r="J208" i="6"/>
  <c r="J235" i="6"/>
  <c r="J175" i="6"/>
  <c r="J174" i="6"/>
  <c r="J476" i="6"/>
  <c r="J452" i="6"/>
  <c r="J236" i="6"/>
  <c r="J367" i="6"/>
  <c r="J215" i="6"/>
  <c r="J238" i="6"/>
  <c r="M403" i="5"/>
  <c r="N403" i="5" s="1"/>
  <c r="J265" i="6"/>
  <c r="J272" i="6"/>
  <c r="J356" i="6"/>
  <c r="J258" i="6"/>
  <c r="J229" i="6"/>
  <c r="J147" i="6"/>
  <c r="P181" i="5"/>
  <c r="F181" i="5"/>
  <c r="G181" i="5" s="1"/>
  <c r="R181" i="5" s="1"/>
  <c r="P117" i="5"/>
  <c r="F117" i="5"/>
  <c r="G117" i="5" s="1"/>
  <c r="R117" i="5" s="1"/>
  <c r="P16" i="5"/>
  <c r="F16" i="5"/>
  <c r="G16" i="5" s="1"/>
  <c r="R16" i="5" s="1"/>
  <c r="J105" i="6"/>
  <c r="J226" i="6"/>
  <c r="J165" i="6"/>
  <c r="P444" i="5"/>
  <c r="F444" i="5"/>
  <c r="G444" i="5" s="1"/>
  <c r="R444" i="5" s="1"/>
  <c r="P151" i="5"/>
  <c r="F151" i="5"/>
  <c r="G151" i="5" s="1"/>
  <c r="R151" i="5" s="1"/>
  <c r="P15" i="5"/>
  <c r="F15" i="5"/>
  <c r="G15" i="5" s="1"/>
  <c r="R15" i="5" s="1"/>
  <c r="P413" i="5"/>
  <c r="F413" i="5"/>
  <c r="G413" i="5" s="1"/>
  <c r="R413" i="5" s="1"/>
  <c r="P301" i="5"/>
  <c r="F301" i="5"/>
  <c r="G301" i="5" s="1"/>
  <c r="R301" i="5" s="1"/>
  <c r="P165" i="5"/>
  <c r="F165" i="5"/>
  <c r="G165" i="5" s="1"/>
  <c r="R165" i="5" s="1"/>
  <c r="P11" i="5"/>
  <c r="F11" i="5"/>
  <c r="G11" i="5" s="1"/>
  <c r="R11" i="5" s="1"/>
  <c r="P278" i="5"/>
  <c r="F278" i="5"/>
  <c r="G278" i="5" s="1"/>
  <c r="R278" i="5" s="1"/>
  <c r="P56" i="5"/>
  <c r="F56" i="5"/>
  <c r="P315" i="5"/>
  <c r="F315" i="5"/>
  <c r="G315" i="5" s="1"/>
  <c r="J304" i="6"/>
  <c r="J124" i="6"/>
  <c r="J127" i="6"/>
  <c r="J262" i="6"/>
  <c r="J110" i="6"/>
  <c r="J332" i="6"/>
  <c r="J330" i="6"/>
  <c r="J341" i="6"/>
  <c r="J177" i="6"/>
  <c r="J411" i="6"/>
  <c r="J240" i="6"/>
  <c r="J173" i="6"/>
  <c r="J176" i="6"/>
  <c r="J140" i="6"/>
  <c r="F25" i="5"/>
  <c r="F454" i="5"/>
  <c r="G454" i="5" s="1"/>
  <c r="R454" i="5" s="1"/>
  <c r="F189" i="5"/>
  <c r="G189" i="5" s="1"/>
  <c r="R189" i="5" s="1"/>
  <c r="F49" i="5"/>
  <c r="G49" i="5" s="1"/>
  <c r="R49" i="5" s="1"/>
  <c r="P144" i="5"/>
  <c r="F144" i="5"/>
  <c r="G144" i="5" s="1"/>
  <c r="R144" i="5" s="1"/>
  <c r="P135" i="5"/>
  <c r="F135" i="5"/>
  <c r="G135" i="5" s="1"/>
  <c r="R135" i="5" s="1"/>
  <c r="G502" i="5"/>
  <c r="R502" i="5" s="1"/>
  <c r="F62" i="5"/>
  <c r="P62" i="5"/>
  <c r="P493" i="5"/>
  <c r="F493" i="5"/>
  <c r="G493" i="5" s="1"/>
  <c r="R493" i="5" s="1"/>
  <c r="P421" i="5"/>
  <c r="F421" i="5"/>
  <c r="G421" i="5" s="1"/>
  <c r="R421" i="5" s="1"/>
  <c r="P205" i="5"/>
  <c r="F205" i="5"/>
  <c r="G205" i="5" s="1"/>
  <c r="R205" i="5" s="1"/>
  <c r="P409" i="5"/>
  <c r="P202" i="5"/>
  <c r="P479" i="5"/>
  <c r="F479" i="5"/>
  <c r="G479" i="5" s="1"/>
  <c r="R479" i="5" s="1"/>
  <c r="J420" i="6"/>
  <c r="F270" i="5"/>
  <c r="G270" i="5" s="1"/>
  <c r="R270" i="5" s="1"/>
  <c r="M542" i="5"/>
  <c r="N542" i="5" s="1"/>
  <c r="F320" i="5"/>
  <c r="G320" i="5" s="1"/>
  <c r="R320" i="5" s="1"/>
  <c r="P441" i="5"/>
  <c r="M467" i="5"/>
  <c r="N467" i="5" s="1"/>
  <c r="M535" i="5"/>
  <c r="N535" i="5" s="1"/>
  <c r="F284" i="5"/>
  <c r="G284" i="5" s="1"/>
  <c r="R284" i="5" s="1"/>
  <c r="F365" i="5"/>
  <c r="G365" i="5" s="1"/>
  <c r="R365" i="5" s="1"/>
  <c r="P340" i="5"/>
  <c r="F340" i="5"/>
  <c r="G340" i="5" s="1"/>
  <c r="R340" i="5" s="1"/>
  <c r="P99" i="5"/>
  <c r="F99" i="5"/>
  <c r="P560" i="5"/>
  <c r="F560" i="5"/>
  <c r="G560" i="5" s="1"/>
  <c r="R560" i="5" s="1"/>
  <c r="P286" i="5"/>
  <c r="F286" i="5"/>
  <c r="P395" i="5"/>
  <c r="F395" i="5"/>
  <c r="P139" i="5"/>
  <c r="F139" i="5"/>
  <c r="F47" i="5"/>
  <c r="G47" i="5" s="1"/>
  <c r="R47" i="5" s="1"/>
  <c r="P47" i="5"/>
  <c r="P342" i="5"/>
  <c r="F342" i="5"/>
  <c r="P288" i="5"/>
  <c r="F288" i="5"/>
  <c r="P218" i="5"/>
  <c r="F218" i="5"/>
  <c r="J188" i="6"/>
  <c r="J108" i="6"/>
  <c r="J383" i="6"/>
  <c r="J287" i="6"/>
  <c r="J183" i="6"/>
  <c r="J282" i="6"/>
  <c r="J126" i="6"/>
  <c r="J460" i="6"/>
  <c r="J453" i="6"/>
  <c r="F448" i="5"/>
  <c r="G448" i="5" s="1"/>
  <c r="R448" i="5" s="1"/>
  <c r="J445" i="6"/>
  <c r="J428" i="6"/>
  <c r="P411" i="5"/>
  <c r="F411" i="5"/>
  <c r="P350" i="5"/>
  <c r="F350" i="5"/>
  <c r="P92" i="5"/>
  <c r="F92" i="5"/>
  <c r="R639" i="5"/>
  <c r="R656" i="5"/>
  <c r="M656" i="5"/>
  <c r="N656" i="5" s="1"/>
  <c r="G609" i="5"/>
  <c r="R609" i="5" s="1"/>
  <c r="P616" i="5"/>
  <c r="P574" i="5"/>
  <c r="P608" i="5"/>
  <c r="P664" i="5"/>
  <c r="P590" i="5"/>
  <c r="P623" i="5"/>
  <c r="P615" i="5"/>
  <c r="M610" i="5"/>
  <c r="N610" i="5" s="1"/>
  <c r="P687" i="5"/>
  <c r="F687" i="5"/>
  <c r="P673" i="5"/>
  <c r="F673" i="5"/>
  <c r="W24" i="5"/>
  <c r="J492" i="6"/>
  <c r="J340" i="6"/>
  <c r="J439" i="6"/>
  <c r="J368" i="6"/>
  <c r="J271" i="6"/>
  <c r="J406" i="6"/>
  <c r="J334" i="6"/>
  <c r="J298" i="6"/>
  <c r="J308" i="6"/>
  <c r="J104" i="6"/>
  <c r="J467" i="6"/>
  <c r="J219" i="6"/>
  <c r="J114" i="6"/>
  <c r="J349" i="6"/>
  <c r="J101" i="6"/>
  <c r="J392" i="6"/>
  <c r="J280" i="6"/>
  <c r="J415" i="6"/>
  <c r="J417" i="6"/>
  <c r="J305" i="6"/>
  <c r="J113" i="6"/>
  <c r="J199" i="6"/>
  <c r="J245" i="6"/>
  <c r="J436" i="6"/>
  <c r="J164" i="6"/>
  <c r="J322" i="6"/>
  <c r="J493" i="6"/>
  <c r="J385" i="6"/>
  <c r="J376" i="6"/>
  <c r="J244" i="6"/>
  <c r="J200" i="6"/>
  <c r="J391" i="6"/>
  <c r="J295" i="6"/>
  <c r="J115" i="6"/>
  <c r="J434" i="6"/>
  <c r="J314" i="6"/>
  <c r="J202" i="6"/>
  <c r="J134" i="6"/>
  <c r="J347" i="6"/>
  <c r="J306" i="6"/>
  <c r="J324" i="6"/>
  <c r="J431" i="6"/>
  <c r="J449" i="6"/>
  <c r="J225" i="6"/>
  <c r="J264" i="6"/>
  <c r="J290" i="6"/>
  <c r="J477" i="6"/>
  <c r="J425" i="6"/>
  <c r="J373" i="6"/>
  <c r="J149" i="6"/>
  <c r="J379" i="6"/>
  <c r="J331" i="6"/>
  <c r="J179" i="6"/>
  <c r="J422" i="6"/>
  <c r="J386" i="6"/>
  <c r="J234" i="6"/>
  <c r="J289" i="6"/>
  <c r="J448" i="6"/>
  <c r="J405" i="6"/>
  <c r="J357" i="6"/>
  <c r="J213" i="6"/>
  <c r="J109" i="6"/>
  <c r="J479" i="6"/>
  <c r="J407" i="6"/>
  <c r="J346" i="6"/>
  <c r="J491" i="6"/>
  <c r="J247" i="6"/>
  <c r="J155" i="6"/>
  <c r="J438" i="6"/>
  <c r="J414" i="6"/>
  <c r="J358" i="6"/>
  <c r="J318" i="6"/>
  <c r="J230" i="6"/>
  <c r="J472" i="6"/>
  <c r="J416" i="6"/>
  <c r="J408" i="6"/>
  <c r="J128" i="6"/>
  <c r="J310" i="6"/>
  <c r="J178" i="6"/>
  <c r="J130" i="6"/>
  <c r="J257" i="6"/>
  <c r="J169" i="6"/>
  <c r="J292" i="6"/>
  <c r="J387" i="6"/>
  <c r="J433" i="6"/>
  <c r="J381" i="6"/>
  <c r="J201" i="6"/>
  <c r="J352" i="6"/>
  <c r="J344" i="6"/>
  <c r="J355" i="6"/>
  <c r="J255" i="6"/>
  <c r="J187" i="6"/>
  <c r="J430" i="6"/>
  <c r="J398" i="6"/>
  <c r="J250" i="6"/>
  <c r="J317" i="6"/>
  <c r="J221" i="6"/>
  <c r="J456" i="6"/>
  <c r="J184" i="6"/>
  <c r="J311" i="6"/>
  <c r="J139" i="6"/>
  <c r="J478" i="6"/>
  <c r="J441" i="6"/>
  <c r="J413" i="6"/>
  <c r="J365" i="6"/>
  <c r="J321" i="6"/>
  <c r="J153" i="6"/>
  <c r="J335" i="6"/>
  <c r="J402" i="6"/>
  <c r="J484" i="6"/>
  <c r="J394" i="6"/>
  <c r="J464" i="6"/>
  <c r="J475" i="6"/>
  <c r="J275" i="6"/>
  <c r="J489" i="6"/>
  <c r="J273" i="6"/>
  <c r="J342" i="6"/>
  <c r="J461" i="6"/>
  <c r="J361" i="6"/>
  <c r="J185" i="6"/>
  <c r="J371" i="6"/>
  <c r="J266" i="6"/>
  <c r="J393" i="6"/>
  <c r="J277" i="6"/>
  <c r="J440" i="6"/>
  <c r="J429" i="6"/>
  <c r="J337" i="6"/>
  <c r="J301" i="6"/>
  <c r="J181" i="6"/>
  <c r="J296" i="6"/>
  <c r="J152" i="6"/>
  <c r="J116" i="6"/>
  <c r="J459" i="6"/>
  <c r="J203" i="6"/>
  <c r="J151" i="6"/>
  <c r="J254" i="6"/>
  <c r="J166" i="6"/>
  <c r="J102" i="6"/>
  <c r="J396" i="6"/>
  <c r="J339" i="6"/>
  <c r="J207" i="6"/>
  <c r="J482" i="6"/>
  <c r="J302" i="6"/>
  <c r="J146" i="6"/>
  <c r="J98" i="6"/>
  <c r="J369" i="6"/>
  <c r="J350" i="6"/>
  <c r="J313" i="6"/>
  <c r="J217" i="6"/>
  <c r="J204" i="6"/>
  <c r="J351" i="6"/>
  <c r="J323" i="6"/>
  <c r="J401" i="6"/>
  <c r="J196" i="6"/>
  <c r="J148" i="6"/>
  <c r="J487" i="6"/>
  <c r="J159" i="6"/>
  <c r="J206" i="6"/>
  <c r="J309" i="6"/>
  <c r="J404" i="6"/>
  <c r="J424" i="6"/>
  <c r="J320" i="6"/>
  <c r="J427" i="6"/>
  <c r="J315" i="6"/>
  <c r="J374" i="6"/>
  <c r="J336" i="6"/>
  <c r="J228" i="6"/>
  <c r="J299" i="6"/>
  <c r="J227" i="6"/>
  <c r="J446" i="6"/>
  <c r="J326" i="6"/>
  <c r="J186" i="6"/>
  <c r="J488" i="6"/>
  <c r="J231" i="6"/>
  <c r="J211" i="6"/>
  <c r="J119" i="6"/>
  <c r="J162" i="6"/>
  <c r="J397" i="6"/>
  <c r="J389" i="6"/>
  <c r="J293" i="6"/>
  <c r="J241" i="6"/>
  <c r="J248" i="6"/>
  <c r="J403" i="6"/>
  <c r="J362" i="6"/>
  <c r="J409" i="6"/>
  <c r="J333" i="6"/>
  <c r="J325" i="6"/>
  <c r="J297" i="6"/>
  <c r="J133" i="6"/>
  <c r="J364" i="6"/>
  <c r="J220" i="6"/>
  <c r="J363" i="6"/>
  <c r="J278" i="6"/>
  <c r="J222" i="6"/>
  <c r="J481" i="6"/>
  <c r="J372" i="6"/>
  <c r="J291" i="6"/>
  <c r="J171" i="6"/>
  <c r="J242" i="6"/>
  <c r="J465" i="6"/>
  <c r="J421" i="6"/>
  <c r="J377" i="6"/>
  <c r="J329" i="6"/>
  <c r="J197" i="6"/>
  <c r="J137" i="6"/>
  <c r="AD13" i="5"/>
  <c r="AC13" i="5" s="1"/>
  <c r="AA13" i="5" s="1"/>
  <c r="AB13" i="5" s="1"/>
  <c r="AD10" i="5"/>
  <c r="AC10" i="5" s="1"/>
  <c r="AA10" i="5" s="1"/>
  <c r="AB10" i="5" s="1"/>
  <c r="AD7" i="5"/>
  <c r="AC7" i="5" s="1"/>
  <c r="AA7" i="5" s="1"/>
  <c r="G512" i="5"/>
  <c r="R512" i="5" s="1"/>
  <c r="G675" i="5"/>
  <c r="R675" i="5" s="1"/>
  <c r="G430" i="5"/>
  <c r="R430" i="5" s="1"/>
  <c r="G573" i="5"/>
  <c r="R573" i="5" s="1"/>
  <c r="G529" i="5"/>
  <c r="R529" i="5" s="1"/>
  <c r="G648" i="5"/>
  <c r="R648" i="5" s="1"/>
  <c r="G651" i="5"/>
  <c r="R651" i="5" s="1"/>
  <c r="G546" i="5"/>
  <c r="R546" i="5" s="1"/>
  <c r="AD18" i="5"/>
  <c r="AC18" i="5" s="1"/>
  <c r="AA18" i="5" s="1"/>
  <c r="AD4" i="5"/>
  <c r="AC4" i="5" s="1"/>
  <c r="AA4" i="5" s="1"/>
  <c r="AB4" i="5" s="1"/>
  <c r="G697" i="5"/>
  <c r="R697" i="5" s="1"/>
  <c r="G672" i="5"/>
  <c r="R672" i="5" s="1"/>
  <c r="G524" i="5"/>
  <c r="R524" i="5" s="1"/>
  <c r="G408" i="5"/>
  <c r="R408" i="5" s="1"/>
  <c r="G683" i="5"/>
  <c r="R683" i="5" s="1"/>
  <c r="G483" i="5"/>
  <c r="R483" i="5" s="1"/>
  <c r="G431" i="5"/>
  <c r="R431" i="5" s="1"/>
  <c r="G534" i="5"/>
  <c r="R534" i="5" s="1"/>
  <c r="G669" i="5"/>
  <c r="R669" i="5" s="1"/>
  <c r="P265" i="5"/>
  <c r="F265" i="5"/>
  <c r="G690" i="5"/>
  <c r="R690" i="5" s="1"/>
  <c r="G554" i="5"/>
  <c r="R554" i="5" s="1"/>
  <c r="G696" i="5"/>
  <c r="R696" i="5" s="1"/>
  <c r="M596" i="5"/>
  <c r="N596" i="5" s="1"/>
  <c r="G568" i="5"/>
  <c r="R568" i="5" s="1"/>
  <c r="G500" i="5"/>
  <c r="R500" i="5" s="1"/>
  <c r="G412" i="5"/>
  <c r="M412" i="5" s="1"/>
  <c r="N412" i="5" s="1"/>
  <c r="G663" i="5"/>
  <c r="R663" i="5" s="1"/>
  <c r="M627" i="5"/>
  <c r="N627" i="5" s="1"/>
  <c r="G633" i="5"/>
  <c r="R633" i="5" s="1"/>
  <c r="G569" i="5"/>
  <c r="R569" i="5" s="1"/>
  <c r="G451" i="5"/>
  <c r="R451" i="5" s="1"/>
  <c r="G514" i="5"/>
  <c r="R514" i="5" s="1"/>
  <c r="G505" i="5"/>
  <c r="R505" i="5" s="1"/>
  <c r="G536" i="5"/>
  <c r="R536" i="5" s="1"/>
  <c r="G476" i="5"/>
  <c r="R476" i="5" s="1"/>
  <c r="G460" i="5"/>
  <c r="R460" i="5" s="1"/>
  <c r="G527" i="5"/>
  <c r="R527" i="5" s="1"/>
  <c r="G547" i="5"/>
  <c r="R547" i="5" s="1"/>
  <c r="G515" i="5"/>
  <c r="R515" i="5" s="1"/>
  <c r="G495" i="5"/>
  <c r="R495" i="5" s="1"/>
  <c r="G630" i="5"/>
  <c r="R630" i="5" s="1"/>
  <c r="G653" i="5"/>
  <c r="R653" i="5" s="1"/>
  <c r="G541" i="5"/>
  <c r="R541" i="5" s="1"/>
  <c r="G501" i="5"/>
  <c r="R501" i="5" s="1"/>
  <c r="G457" i="5"/>
  <c r="R457" i="5" s="1"/>
  <c r="G463" i="5"/>
  <c r="R463" i="5" s="1"/>
  <c r="G449" i="5"/>
  <c r="R449" i="5" s="1"/>
  <c r="J412" i="6"/>
  <c r="J348" i="6"/>
  <c r="J284" i="6"/>
  <c r="J224" i="6"/>
  <c r="J144" i="6"/>
  <c r="J143" i="6"/>
  <c r="J107" i="6"/>
  <c r="J382" i="6"/>
  <c r="J246" i="6"/>
  <c r="J194" i="6"/>
  <c r="J158" i="6"/>
  <c r="AD20" i="5"/>
  <c r="AC20" i="5" s="1"/>
  <c r="AA20" i="5" s="1"/>
  <c r="J388" i="6"/>
  <c r="J276" i="6"/>
  <c r="J499" i="6"/>
  <c r="J483" i="6"/>
  <c r="J375" i="6"/>
  <c r="J359" i="6"/>
  <c r="J260" i="6"/>
  <c r="J216" i="6"/>
  <c r="J168" i="6"/>
  <c r="J136" i="6"/>
  <c r="J435" i="6"/>
  <c r="J419" i="6"/>
  <c r="J399" i="6"/>
  <c r="J307" i="6"/>
  <c r="J135" i="6"/>
  <c r="J99" i="6"/>
  <c r="J218" i="6"/>
  <c r="J182" i="6"/>
  <c r="J150" i="6"/>
  <c r="AD14" i="5"/>
  <c r="AC14" i="5" s="1"/>
  <c r="AA14" i="5" s="1"/>
  <c r="AD8" i="5"/>
  <c r="AC8" i="5" s="1"/>
  <c r="AA8" i="5" s="1"/>
  <c r="J268" i="6"/>
  <c r="J279" i="6"/>
  <c r="J239" i="6"/>
  <c r="J195" i="6"/>
  <c r="J496" i="6"/>
  <c r="J316" i="6"/>
  <c r="J300" i="6"/>
  <c r="J120" i="6"/>
  <c r="G679" i="5"/>
  <c r="R679" i="5" s="1"/>
  <c r="J283" i="6"/>
  <c r="J223" i="6"/>
  <c r="J111" i="6"/>
  <c r="J138" i="6"/>
  <c r="AD6" i="5"/>
  <c r="AC6" i="5" s="1"/>
  <c r="AA6" i="5" s="1"/>
  <c r="AD21" i="5"/>
  <c r="AC21" i="5" s="1"/>
  <c r="AA21" i="5" s="1"/>
  <c r="G657" i="5"/>
  <c r="R657" i="5" s="1"/>
  <c r="G637" i="5"/>
  <c r="R637" i="5" s="1"/>
  <c r="G513" i="5"/>
  <c r="R513" i="5" s="1"/>
  <c r="J281" i="6"/>
  <c r="J249" i="6"/>
  <c r="G682" i="5"/>
  <c r="R682" i="5" s="1"/>
  <c r="J400" i="6"/>
  <c r="G667" i="5"/>
  <c r="R667" i="5" s="1"/>
  <c r="G635" i="5"/>
  <c r="R635" i="5" s="1"/>
  <c r="G558" i="5"/>
  <c r="R558" i="5" s="1"/>
  <c r="J286" i="6"/>
  <c r="P681" i="5"/>
  <c r="G658" i="5"/>
  <c r="R658" i="5" s="1"/>
  <c r="G496" i="5"/>
  <c r="R496" i="5" s="1"/>
  <c r="G591" i="5"/>
  <c r="R591" i="5" s="1"/>
  <c r="G575" i="5"/>
  <c r="R575" i="5" s="1"/>
  <c r="G491" i="5"/>
  <c r="R491" i="5" s="1"/>
  <c r="J443" i="6"/>
  <c r="J263" i="6"/>
  <c r="J243" i="6"/>
  <c r="G670" i="5"/>
  <c r="R670" i="5" s="1"/>
  <c r="G638" i="5"/>
  <c r="R638" i="5" s="1"/>
  <c r="G606" i="5"/>
  <c r="R606" i="5" s="1"/>
  <c r="J442" i="6"/>
  <c r="J418" i="6"/>
  <c r="J378" i="6"/>
  <c r="J274" i="6"/>
  <c r="J497" i="6"/>
  <c r="J353" i="6"/>
  <c r="J261" i="6"/>
  <c r="P93" i="5"/>
  <c r="F93" i="5"/>
  <c r="G618" i="5"/>
  <c r="R618" i="5" s="1"/>
  <c r="M692" i="5"/>
  <c r="N692" i="5" s="1"/>
  <c r="G600" i="5"/>
  <c r="R600" i="5" s="1"/>
  <c r="M564" i="5"/>
  <c r="N564" i="5" s="1"/>
  <c r="G508" i="5"/>
  <c r="R508" i="5" s="1"/>
  <c r="G404" i="5"/>
  <c r="R404" i="5" s="1"/>
  <c r="J156" i="6"/>
  <c r="G699" i="5"/>
  <c r="M699" i="5" s="1"/>
  <c r="N699" i="5" s="1"/>
  <c r="M659" i="5"/>
  <c r="N659" i="5" s="1"/>
  <c r="G631" i="5"/>
  <c r="R631" i="5" s="1"/>
  <c r="G471" i="5"/>
  <c r="R471" i="5" s="1"/>
  <c r="G435" i="5"/>
  <c r="R435" i="5" s="1"/>
  <c r="J303" i="6"/>
  <c r="J486" i="6"/>
  <c r="J470" i="6"/>
  <c r="J458" i="6"/>
  <c r="J253" i="6"/>
  <c r="J145" i="6"/>
  <c r="G424" i="5"/>
  <c r="R424" i="5" s="1"/>
  <c r="G521" i="5"/>
  <c r="R521" i="5" s="1"/>
  <c r="G497" i="5"/>
  <c r="R497" i="5" s="1"/>
  <c r="G465" i="5"/>
  <c r="R465" i="5" s="1"/>
  <c r="G484" i="5"/>
  <c r="R484" i="5" s="1"/>
  <c r="G468" i="5"/>
  <c r="R468" i="5" s="1"/>
  <c r="G587" i="5"/>
  <c r="R587" i="5" s="1"/>
  <c r="G662" i="5"/>
  <c r="R662" i="5" s="1"/>
  <c r="G617" i="5"/>
  <c r="R617" i="5" s="1"/>
  <c r="G469" i="5"/>
  <c r="R469" i="5" s="1"/>
  <c r="G445" i="5"/>
  <c r="R445" i="5" s="1"/>
  <c r="G544" i="5"/>
  <c r="R544" i="5" s="1"/>
  <c r="G420" i="5"/>
  <c r="R420" i="5" s="1"/>
  <c r="G571" i="5"/>
  <c r="R571" i="5" s="1"/>
  <c r="G503" i="5"/>
  <c r="R503" i="5" s="1"/>
  <c r="G459" i="5"/>
  <c r="R459" i="5" s="1"/>
  <c r="G442" i="5"/>
  <c r="R442" i="5" s="1"/>
  <c r="G517" i="5"/>
  <c r="R517" i="5" s="1"/>
  <c r="G473" i="5"/>
  <c r="R473" i="5" s="1"/>
  <c r="G506" i="5"/>
  <c r="R506" i="5" s="1"/>
  <c r="G585" i="5"/>
  <c r="R585" i="5" s="1"/>
  <c r="G537" i="5"/>
  <c r="R537" i="5" s="1"/>
  <c r="AD16" i="5"/>
  <c r="AC16" i="5" s="1"/>
  <c r="AA16" i="5" s="1"/>
  <c r="G650" i="5"/>
  <c r="R650" i="5" s="1"/>
  <c r="G684" i="5"/>
  <c r="R684" i="5" s="1"/>
  <c r="G632" i="5"/>
  <c r="R632" i="5" s="1"/>
  <c r="G552" i="5"/>
  <c r="R552" i="5" s="1"/>
  <c r="G415" i="5"/>
  <c r="R415" i="5" s="1"/>
  <c r="AD19" i="5"/>
  <c r="AC19" i="5" s="1"/>
  <c r="AA19" i="5" s="1"/>
  <c r="AB19" i="5" s="1"/>
  <c r="AD3" i="5"/>
  <c r="AC3" i="5" s="1"/>
  <c r="AA3" i="5" s="1"/>
  <c r="AB3" i="5" s="1"/>
  <c r="G665" i="5"/>
  <c r="R665" i="5" s="1"/>
  <c r="G649" i="5"/>
  <c r="R649" i="5" s="1"/>
  <c r="G625" i="5"/>
  <c r="R625" i="5" s="1"/>
  <c r="G581" i="5"/>
  <c r="R581" i="5" s="1"/>
  <c r="G509" i="5"/>
  <c r="R509" i="5" s="1"/>
  <c r="P682" i="5"/>
  <c r="G626" i="5"/>
  <c r="R626" i="5" s="1"/>
  <c r="G566" i="5"/>
  <c r="R566" i="5" s="1"/>
  <c r="G664" i="5"/>
  <c r="R664" i="5" s="1"/>
  <c r="M640" i="5"/>
  <c r="N640" i="5" s="1"/>
  <c r="G604" i="5"/>
  <c r="R604" i="5" s="1"/>
  <c r="G572" i="5"/>
  <c r="R572" i="5" s="1"/>
  <c r="P558" i="5"/>
  <c r="G526" i="5"/>
  <c r="R526" i="5" s="1"/>
  <c r="G490" i="5"/>
  <c r="R490" i="5" s="1"/>
  <c r="G474" i="5"/>
  <c r="R474" i="5" s="1"/>
  <c r="AD17" i="5"/>
  <c r="AC17" i="5" s="1"/>
  <c r="AA17" i="5" s="1"/>
  <c r="AD15" i="5"/>
  <c r="AC15" i="5" s="1"/>
  <c r="AA15" i="5" s="1"/>
  <c r="M689" i="5"/>
  <c r="N689" i="5" s="1"/>
  <c r="G676" i="5"/>
  <c r="R676" i="5" s="1"/>
  <c r="G528" i="5"/>
  <c r="R528" i="5" s="1"/>
  <c r="G416" i="5"/>
  <c r="R416" i="5" s="1"/>
  <c r="G615" i="5"/>
  <c r="R615" i="5" s="1"/>
  <c r="G599" i="5"/>
  <c r="R599" i="5" s="1"/>
  <c r="G583" i="5"/>
  <c r="R583" i="5" s="1"/>
  <c r="G567" i="5"/>
  <c r="R567" i="5" s="1"/>
  <c r="G487" i="5"/>
  <c r="R487" i="5" s="1"/>
  <c r="G686" i="5"/>
  <c r="R686" i="5" s="1"/>
  <c r="G654" i="5"/>
  <c r="R654" i="5" s="1"/>
  <c r="G622" i="5"/>
  <c r="R622" i="5" s="1"/>
  <c r="G550" i="5"/>
  <c r="R550" i="5" s="1"/>
  <c r="G494" i="5"/>
  <c r="R494" i="5" s="1"/>
  <c r="G613" i="5"/>
  <c r="R613" i="5" s="1"/>
  <c r="P249" i="5"/>
  <c r="F249" i="5"/>
  <c r="G590" i="5"/>
  <c r="R590" i="5" s="1"/>
  <c r="M688" i="5"/>
  <c r="N688" i="5" s="1"/>
  <c r="G652" i="5"/>
  <c r="R652" i="5" s="1"/>
  <c r="M612" i="5"/>
  <c r="N612" i="5" s="1"/>
  <c r="G584" i="5"/>
  <c r="R584" i="5" s="1"/>
  <c r="M655" i="5"/>
  <c r="N655" i="5" s="1"/>
  <c r="M643" i="5"/>
  <c r="N643" i="5" s="1"/>
  <c r="P631" i="5"/>
  <c r="G539" i="5"/>
  <c r="R539" i="5" s="1"/>
  <c r="G419" i="5"/>
  <c r="R419" i="5" s="1"/>
  <c r="G543" i="5"/>
  <c r="R543" i="5" s="1"/>
  <c r="G519" i="5"/>
  <c r="R519" i="5" s="1"/>
  <c r="P393" i="5"/>
  <c r="P173" i="5"/>
  <c r="G555" i="5"/>
  <c r="R555" i="5" s="1"/>
  <c r="AD12" i="5"/>
  <c r="AC12" i="5" s="1"/>
  <c r="AA12" i="5" s="1"/>
  <c r="AB12" i="5" s="1"/>
  <c r="AD2" i="5"/>
  <c r="AC2" i="5" s="1"/>
  <c r="AA2" i="5" s="1"/>
  <c r="AD11" i="5"/>
  <c r="AC11" i="5" s="1"/>
  <c r="AA11" i="5" s="1"/>
  <c r="G642" i="5"/>
  <c r="R642" i="5" s="1"/>
  <c r="G628" i="5"/>
  <c r="R628" i="5" s="1"/>
  <c r="G671" i="5"/>
  <c r="R671" i="5" s="1"/>
  <c r="G619" i="5"/>
  <c r="R619" i="5" s="1"/>
  <c r="G694" i="5"/>
  <c r="R694" i="5" s="1"/>
  <c r="G410" i="5"/>
  <c r="R410" i="5" s="1"/>
  <c r="AD9" i="5"/>
  <c r="AC9" i="5" s="1"/>
  <c r="AA9" i="5" s="1"/>
  <c r="G661" i="5"/>
  <c r="R661" i="5" s="1"/>
  <c r="G645" i="5"/>
  <c r="R645" i="5" s="1"/>
  <c r="G561" i="5"/>
  <c r="R561" i="5" s="1"/>
  <c r="G525" i="5"/>
  <c r="R525" i="5" s="1"/>
  <c r="M666" i="5"/>
  <c r="N666" i="5" s="1"/>
  <c r="G598" i="5"/>
  <c r="R598" i="5" s="1"/>
  <c r="G700" i="5"/>
  <c r="R700" i="5" s="1"/>
  <c r="G620" i="5"/>
  <c r="R620" i="5" s="1"/>
  <c r="G588" i="5"/>
  <c r="R588" i="5" s="1"/>
  <c r="G556" i="5"/>
  <c r="R556" i="5" s="1"/>
  <c r="G520" i="5"/>
  <c r="R520" i="5" s="1"/>
  <c r="M440" i="5"/>
  <c r="N440" i="5" s="1"/>
  <c r="G695" i="5"/>
  <c r="R695" i="5" s="1"/>
  <c r="G586" i="5"/>
  <c r="R586" i="5" s="1"/>
  <c r="G482" i="5"/>
  <c r="R482" i="5" s="1"/>
  <c r="M450" i="5"/>
  <c r="N450" i="5" s="1"/>
  <c r="G426" i="5"/>
  <c r="R426" i="5" s="1"/>
  <c r="AD5" i="5"/>
  <c r="AC5" i="5" s="1"/>
  <c r="AA5" i="5" s="1"/>
  <c r="P697" i="5"/>
  <c r="G681" i="5"/>
  <c r="R681" i="5" s="1"/>
  <c r="G698" i="5"/>
  <c r="R698" i="5" s="1"/>
  <c r="G680" i="5"/>
  <c r="R680" i="5" s="1"/>
  <c r="G636" i="5"/>
  <c r="R636" i="5" s="1"/>
  <c r="G611" i="5"/>
  <c r="R611" i="5" s="1"/>
  <c r="G595" i="5"/>
  <c r="R595" i="5" s="1"/>
  <c r="G579" i="5"/>
  <c r="R579" i="5" s="1"/>
  <c r="G563" i="5"/>
  <c r="R563" i="5" s="1"/>
  <c r="G475" i="5"/>
  <c r="R475" i="5" s="1"/>
  <c r="G423" i="5"/>
  <c r="R423" i="5" s="1"/>
  <c r="G678" i="5"/>
  <c r="R678" i="5" s="1"/>
  <c r="G646" i="5"/>
  <c r="R646" i="5" s="1"/>
  <c r="G614" i="5"/>
  <c r="R614" i="5" s="1"/>
  <c r="G530" i="5"/>
  <c r="R530" i="5" s="1"/>
  <c r="G478" i="5"/>
  <c r="R478" i="5" s="1"/>
  <c r="G605" i="5"/>
  <c r="R605" i="5" s="1"/>
  <c r="P281" i="5"/>
  <c r="F281" i="5"/>
  <c r="M602" i="5"/>
  <c r="N602" i="5" s="1"/>
  <c r="M582" i="5"/>
  <c r="N582" i="5" s="1"/>
  <c r="P554" i="5"/>
  <c r="P696" i="5"/>
  <c r="G668" i="5"/>
  <c r="R668" i="5" s="1"/>
  <c r="G616" i="5"/>
  <c r="R616" i="5" s="1"/>
  <c r="M592" i="5"/>
  <c r="N592" i="5" s="1"/>
  <c r="M580" i="5"/>
  <c r="N580" i="5" s="1"/>
  <c r="P568" i="5"/>
  <c r="P663" i="5"/>
  <c r="G647" i="5"/>
  <c r="R647" i="5" s="1"/>
  <c r="M623" i="5"/>
  <c r="N623" i="5" s="1"/>
  <c r="G594" i="5"/>
  <c r="R594" i="5" s="1"/>
  <c r="G538" i="5"/>
  <c r="R538" i="5" s="1"/>
  <c r="G685" i="5"/>
  <c r="R685" i="5" s="1"/>
  <c r="G603" i="5"/>
  <c r="R603" i="5" s="1"/>
  <c r="G531" i="5"/>
  <c r="R531" i="5" s="1"/>
  <c r="G499" i="5"/>
  <c r="R499" i="5" s="1"/>
  <c r="G481" i="5"/>
  <c r="R481" i="5" s="1"/>
  <c r="G553" i="5"/>
  <c r="R553" i="5" s="1"/>
  <c r="P237" i="5"/>
  <c r="G447" i="5"/>
  <c r="R447" i="5" s="1"/>
  <c r="P17" i="5"/>
  <c r="G472" i="5"/>
  <c r="R472" i="5" s="1"/>
  <c r="M456" i="5"/>
  <c r="N456" i="5" s="1"/>
  <c r="G511" i="5"/>
  <c r="R511" i="5" s="1"/>
  <c r="P345" i="5"/>
  <c r="AA33" i="5"/>
  <c r="AD28" i="5"/>
  <c r="V3" i="5"/>
  <c r="AD30" i="5"/>
  <c r="L5" i="6"/>
  <c r="AD32" i="5"/>
  <c r="AD27" i="5"/>
  <c r="AA29" i="5"/>
  <c r="M131" i="5" l="1"/>
  <c r="N131" i="5" s="1"/>
  <c r="M159" i="5"/>
  <c r="N159" i="5" s="1"/>
  <c r="M323" i="5"/>
  <c r="N323" i="5" s="1"/>
  <c r="M370" i="5"/>
  <c r="N370" i="5" s="1"/>
  <c r="M339" i="5"/>
  <c r="N339" i="5" s="1"/>
  <c r="M228" i="5"/>
  <c r="N228" i="5" s="1"/>
  <c r="M54" i="5"/>
  <c r="N54" i="5" s="1"/>
  <c r="M5" i="5"/>
  <c r="N5" i="5" s="1"/>
  <c r="M198" i="5"/>
  <c r="N198" i="5" s="1"/>
  <c r="M303" i="5"/>
  <c r="N303" i="5" s="1"/>
  <c r="M19" i="5"/>
  <c r="N19" i="5" s="1"/>
  <c r="M318" i="5"/>
  <c r="N318" i="5" s="1"/>
  <c r="M95" i="5"/>
  <c r="N95" i="5" s="1"/>
  <c r="M418" i="5"/>
  <c r="N418" i="5" s="1"/>
  <c r="M42" i="5"/>
  <c r="N42" i="5" s="1"/>
  <c r="M292" i="5"/>
  <c r="N292" i="5" s="1"/>
  <c r="M63" i="5"/>
  <c r="N63" i="5" s="1"/>
  <c r="M248" i="5"/>
  <c r="N248" i="5" s="1"/>
  <c r="M68" i="5"/>
  <c r="N68" i="5" s="1"/>
  <c r="M155" i="5"/>
  <c r="N155" i="5" s="1"/>
  <c r="M351" i="5"/>
  <c r="N351" i="5" s="1"/>
  <c r="M27" i="5"/>
  <c r="N27" i="5" s="1"/>
  <c r="M219" i="5"/>
  <c r="N219" i="5" s="1"/>
  <c r="M196" i="5"/>
  <c r="N196" i="5" s="1"/>
  <c r="M98" i="5"/>
  <c r="N98" i="5" s="1"/>
  <c r="M171" i="5"/>
  <c r="N171" i="5" s="1"/>
  <c r="M387" i="5"/>
  <c r="N387" i="5" s="1"/>
  <c r="M156" i="5"/>
  <c r="N156" i="5" s="1"/>
  <c r="M167" i="5"/>
  <c r="N167" i="5" s="1"/>
  <c r="M291" i="5"/>
  <c r="N291" i="5" s="1"/>
  <c r="M34" i="5"/>
  <c r="N34" i="5" s="1"/>
  <c r="M147" i="5"/>
  <c r="N147" i="5" s="1"/>
  <c r="M164" i="5"/>
  <c r="N164" i="5" s="1"/>
  <c r="M184" i="5"/>
  <c r="N184" i="5" s="1"/>
  <c r="M18" i="5"/>
  <c r="N18" i="5" s="1"/>
  <c r="M311" i="5"/>
  <c r="N311" i="5" s="1"/>
  <c r="M192" i="5"/>
  <c r="N192" i="5" s="1"/>
  <c r="M206" i="5"/>
  <c r="N206" i="5" s="1"/>
  <c r="M232" i="5"/>
  <c r="N232" i="5" s="1"/>
  <c r="M50" i="5"/>
  <c r="N50" i="5" s="1"/>
  <c r="M264" i="5"/>
  <c r="N264" i="5" s="1"/>
  <c r="M140" i="5"/>
  <c r="N140" i="5" s="1"/>
  <c r="M64" i="5"/>
  <c r="N64" i="5" s="1"/>
  <c r="Y34" i="5"/>
  <c r="M557" i="5"/>
  <c r="N557" i="5" s="1"/>
  <c r="M243" i="5"/>
  <c r="N243" i="5" s="1"/>
  <c r="M172" i="5"/>
  <c r="N172" i="5" s="1"/>
  <c r="M8" i="5"/>
  <c r="N8" i="5" s="1"/>
  <c r="M6" i="5"/>
  <c r="N6" i="5" s="1"/>
  <c r="M3" i="5"/>
  <c r="N3" i="5" s="1"/>
  <c r="M273" i="5"/>
  <c r="N273" i="5" s="1"/>
  <c r="M194" i="5"/>
  <c r="N194" i="5" s="1"/>
  <c r="AB6" i="5"/>
  <c r="AE6" i="5" s="1"/>
  <c r="AF6" i="5" s="1"/>
  <c r="AB2" i="5"/>
  <c r="AE2" i="5" s="1"/>
  <c r="AF2" i="5" s="1"/>
  <c r="AB17" i="5"/>
  <c r="AE17" i="5" s="1"/>
  <c r="AF17" i="5" s="1"/>
  <c r="AE10" i="5"/>
  <c r="AF10" i="5" s="1"/>
  <c r="AB5" i="5"/>
  <c r="AE5" i="5" s="1"/>
  <c r="AF5" i="5" s="1"/>
  <c r="AB7" i="5"/>
  <c r="AE7" i="5" s="1"/>
  <c r="AF7" i="5" s="1"/>
  <c r="AB11" i="5"/>
  <c r="AE11" i="5" s="1"/>
  <c r="AF11" i="5" s="1"/>
  <c r="AB15" i="5"/>
  <c r="AE15" i="5" s="1"/>
  <c r="AF15" i="5" s="1"/>
  <c r="AB8" i="5"/>
  <c r="AE8" i="5" s="1"/>
  <c r="AF8" i="5" s="1"/>
  <c r="AB20" i="5"/>
  <c r="AE20" i="5" s="1"/>
  <c r="G406" i="5"/>
  <c r="R406" i="5" s="1"/>
  <c r="AE3" i="5"/>
  <c r="AF3" i="5" s="1"/>
  <c r="M47" i="5"/>
  <c r="N47" i="5" s="1"/>
  <c r="M10" i="5"/>
  <c r="N10" i="5" s="1"/>
  <c r="M372" i="5"/>
  <c r="N372" i="5" s="1"/>
  <c r="M306" i="5"/>
  <c r="N306" i="5" s="1"/>
  <c r="M647" i="5"/>
  <c r="N647" i="5" s="1"/>
  <c r="M162" i="5"/>
  <c r="N162" i="5" s="1"/>
  <c r="M173" i="5"/>
  <c r="N173" i="5" s="1"/>
  <c r="M639" i="5"/>
  <c r="N639" i="5" s="1"/>
  <c r="M482" i="5"/>
  <c r="N482" i="5" s="1"/>
  <c r="M183" i="5"/>
  <c r="N183" i="5" s="1"/>
  <c r="M136" i="5"/>
  <c r="N136" i="5" s="1"/>
  <c r="M698" i="5"/>
  <c r="N698" i="5" s="1"/>
  <c r="M446" i="5"/>
  <c r="N446" i="5" s="1"/>
  <c r="M326" i="5"/>
  <c r="N326" i="5" s="1"/>
  <c r="M210" i="5"/>
  <c r="N210" i="5" s="1"/>
  <c r="M641" i="5"/>
  <c r="N641" i="5" s="1"/>
  <c r="M373" i="5"/>
  <c r="N373" i="5" s="1"/>
  <c r="M247" i="5"/>
  <c r="N247" i="5" s="1"/>
  <c r="M300" i="5"/>
  <c r="N300" i="5" s="1"/>
  <c r="M560" i="5"/>
  <c r="N560" i="5" s="1"/>
  <c r="M665" i="5"/>
  <c r="N665" i="5" s="1"/>
  <c r="M445" i="5"/>
  <c r="N445" i="5" s="1"/>
  <c r="M465" i="5"/>
  <c r="N465" i="5" s="1"/>
  <c r="M496" i="5"/>
  <c r="N496" i="5" s="1"/>
  <c r="M431" i="5"/>
  <c r="N431" i="5" s="1"/>
  <c r="M369" i="5"/>
  <c r="N369" i="5" s="1"/>
  <c r="M340" i="5"/>
  <c r="N340" i="5" s="1"/>
  <c r="M506" i="5"/>
  <c r="N506" i="5" s="1"/>
  <c r="M449" i="5"/>
  <c r="N449" i="5" s="1"/>
  <c r="M225" i="5"/>
  <c r="N225" i="5" s="1"/>
  <c r="M148" i="5"/>
  <c r="N148" i="5" s="1"/>
  <c r="M11" i="5"/>
  <c r="N11" i="5" s="1"/>
  <c r="M157" i="5"/>
  <c r="N157" i="5" s="1"/>
  <c r="M463" i="5"/>
  <c r="N463" i="5" s="1"/>
  <c r="M16" i="5"/>
  <c r="N16" i="5" s="1"/>
  <c r="M447" i="5"/>
  <c r="N447" i="5" s="1"/>
  <c r="M553" i="5"/>
  <c r="N553" i="5" s="1"/>
  <c r="M563" i="5"/>
  <c r="N563" i="5" s="1"/>
  <c r="M364" i="5"/>
  <c r="N364" i="5" s="1"/>
  <c r="M519" i="5"/>
  <c r="N519" i="5" s="1"/>
  <c r="M72" i="5"/>
  <c r="N72" i="5" s="1"/>
  <c r="M448" i="5"/>
  <c r="N448" i="5" s="1"/>
  <c r="M434" i="5"/>
  <c r="N434" i="5" s="1"/>
  <c r="M385" i="5"/>
  <c r="N385" i="5" s="1"/>
  <c r="M258" i="5"/>
  <c r="N258" i="5" s="1"/>
  <c r="R77" i="5"/>
  <c r="M77" i="5"/>
  <c r="N77" i="5" s="1"/>
  <c r="R235" i="5"/>
  <c r="M235" i="5"/>
  <c r="N235" i="5" s="1"/>
  <c r="M169" i="5"/>
  <c r="N169" i="5" s="1"/>
  <c r="M383" i="5"/>
  <c r="N383" i="5" s="1"/>
  <c r="M538" i="5"/>
  <c r="N538" i="5" s="1"/>
  <c r="M616" i="5"/>
  <c r="N616" i="5" s="1"/>
  <c r="M119" i="5"/>
  <c r="N119" i="5" s="1"/>
  <c r="M282" i="5"/>
  <c r="N282" i="5" s="1"/>
  <c r="M314" i="5"/>
  <c r="N314" i="5" s="1"/>
  <c r="M590" i="5"/>
  <c r="N590" i="5" s="1"/>
  <c r="M416" i="5"/>
  <c r="N416" i="5" s="1"/>
  <c r="M438" i="5"/>
  <c r="N438" i="5" s="1"/>
  <c r="M44" i="5"/>
  <c r="N44" i="5" s="1"/>
  <c r="M433" i="5"/>
  <c r="N433" i="5" s="1"/>
  <c r="M182" i="5"/>
  <c r="N182" i="5" s="1"/>
  <c r="M513" i="5"/>
  <c r="N513" i="5" s="1"/>
  <c r="M274" i="5"/>
  <c r="N274" i="5" s="1"/>
  <c r="M417" i="5"/>
  <c r="N417" i="5" s="1"/>
  <c r="M495" i="5"/>
  <c r="N495" i="5" s="1"/>
  <c r="G25" i="5"/>
  <c r="M137" i="5"/>
  <c r="N137" i="5" s="1"/>
  <c r="M15" i="5"/>
  <c r="N15" i="5" s="1"/>
  <c r="M110" i="5"/>
  <c r="N110" i="5" s="1"/>
  <c r="M304" i="5"/>
  <c r="N304" i="5" s="1"/>
  <c r="M262" i="5"/>
  <c r="N262" i="5" s="1"/>
  <c r="M212" i="5"/>
  <c r="N212" i="5" s="1"/>
  <c r="M161" i="5"/>
  <c r="N161" i="5" s="1"/>
  <c r="M259" i="5"/>
  <c r="N259" i="5" s="1"/>
  <c r="M481" i="5"/>
  <c r="N481" i="5" s="1"/>
  <c r="M499" i="5"/>
  <c r="N499" i="5" s="1"/>
  <c r="M478" i="5"/>
  <c r="N478" i="5" s="1"/>
  <c r="M384" i="5"/>
  <c r="N384" i="5" s="1"/>
  <c r="M520" i="5"/>
  <c r="N520" i="5" s="1"/>
  <c r="M555" i="5"/>
  <c r="N555" i="5" s="1"/>
  <c r="M271" i="5"/>
  <c r="N271" i="5" s="1"/>
  <c r="M539" i="5"/>
  <c r="N539" i="5" s="1"/>
  <c r="M20" i="5"/>
  <c r="N20" i="5" s="1"/>
  <c r="M649" i="5"/>
  <c r="N649" i="5" s="1"/>
  <c r="M13" i="5"/>
  <c r="N13" i="5" s="1"/>
  <c r="M353" i="5"/>
  <c r="N353" i="5" s="1"/>
  <c r="M195" i="5"/>
  <c r="N195" i="5" s="1"/>
  <c r="M571" i="5"/>
  <c r="N571" i="5" s="1"/>
  <c r="T31" i="5"/>
  <c r="M101" i="5"/>
  <c r="N101" i="5" s="1"/>
  <c r="M138" i="5"/>
  <c r="N138" i="5" s="1"/>
  <c r="M9" i="5"/>
  <c r="N9" i="5" s="1"/>
  <c r="M346" i="5"/>
  <c r="N346" i="5" s="1"/>
  <c r="M476" i="5"/>
  <c r="N476" i="5" s="1"/>
  <c r="M427" i="5"/>
  <c r="N427" i="5" s="1"/>
  <c r="M500" i="5"/>
  <c r="N500" i="5" s="1"/>
  <c r="M524" i="5"/>
  <c r="N524" i="5" s="1"/>
  <c r="M570" i="5"/>
  <c r="N570" i="5" s="1"/>
  <c r="M358" i="5"/>
  <c r="N358" i="5" s="1"/>
  <c r="M55" i="5"/>
  <c r="N55" i="5" s="1"/>
  <c r="M511" i="5"/>
  <c r="N511" i="5" s="1"/>
  <c r="M603" i="5"/>
  <c r="N603" i="5" s="1"/>
  <c r="M268" i="5"/>
  <c r="N268" i="5" s="1"/>
  <c r="M146" i="5"/>
  <c r="N146" i="5" s="1"/>
  <c r="M475" i="5"/>
  <c r="N475" i="5" s="1"/>
  <c r="M636" i="5"/>
  <c r="N636" i="5" s="1"/>
  <c r="M426" i="5"/>
  <c r="N426" i="5" s="1"/>
  <c r="M216" i="5"/>
  <c r="N216" i="5" s="1"/>
  <c r="M700" i="5"/>
  <c r="N700" i="5" s="1"/>
  <c r="M525" i="5"/>
  <c r="N525" i="5" s="1"/>
  <c r="M405" i="5"/>
  <c r="N405" i="5" s="1"/>
  <c r="M152" i="5"/>
  <c r="N152" i="5" s="1"/>
  <c r="M244" i="5"/>
  <c r="N244" i="5" s="1"/>
  <c r="M86" i="5"/>
  <c r="N86" i="5" s="1"/>
  <c r="M163" i="5"/>
  <c r="N163" i="5" s="1"/>
  <c r="M76" i="5"/>
  <c r="N76" i="5" s="1"/>
  <c r="M584" i="5"/>
  <c r="N584" i="5" s="1"/>
  <c r="M494" i="5"/>
  <c r="N494" i="5" s="1"/>
  <c r="M176" i="5"/>
  <c r="N176" i="5" s="1"/>
  <c r="M444" i="5"/>
  <c r="N444" i="5" s="1"/>
  <c r="M266" i="5"/>
  <c r="N266" i="5" s="1"/>
  <c r="M437" i="5"/>
  <c r="N437" i="5" s="1"/>
  <c r="M217" i="5"/>
  <c r="N217" i="5" s="1"/>
  <c r="M420" i="5"/>
  <c r="N420" i="5" s="1"/>
  <c r="M123" i="5"/>
  <c r="N123" i="5" s="1"/>
  <c r="M484" i="5"/>
  <c r="N484" i="5" s="1"/>
  <c r="M21" i="5"/>
  <c r="N21" i="5" s="1"/>
  <c r="M521" i="5"/>
  <c r="N521" i="5" s="1"/>
  <c r="M366" i="5"/>
  <c r="N366" i="5" s="1"/>
  <c r="M631" i="5"/>
  <c r="N631" i="5" s="1"/>
  <c r="M618" i="5"/>
  <c r="N618" i="5" s="1"/>
  <c r="M575" i="5"/>
  <c r="N575" i="5" s="1"/>
  <c r="M607" i="5"/>
  <c r="N607" i="5" s="1"/>
  <c r="M70" i="5"/>
  <c r="N70" i="5" s="1"/>
  <c r="M667" i="5"/>
  <c r="N667" i="5" s="1"/>
  <c r="M679" i="5"/>
  <c r="N679" i="5" s="1"/>
  <c r="M109" i="5"/>
  <c r="N109" i="5" s="1"/>
  <c r="M45" i="5"/>
  <c r="N45" i="5" s="1"/>
  <c r="M295" i="5"/>
  <c r="N295" i="5" s="1"/>
  <c r="M394" i="5"/>
  <c r="N394" i="5" s="1"/>
  <c r="M193" i="5"/>
  <c r="N193" i="5" s="1"/>
  <c r="M569" i="5"/>
  <c r="N569" i="5" s="1"/>
  <c r="M336" i="5"/>
  <c r="N336" i="5" s="1"/>
  <c r="M534" i="5"/>
  <c r="N534" i="5" s="1"/>
  <c r="M308" i="5"/>
  <c r="N308" i="5" s="1"/>
  <c r="M181" i="5"/>
  <c r="N181" i="5" s="1"/>
  <c r="M132" i="5"/>
  <c r="N132" i="5" s="1"/>
  <c r="M51" i="5"/>
  <c r="N51" i="5" s="1"/>
  <c r="M379" i="5"/>
  <c r="N379" i="5" s="1"/>
  <c r="M396" i="5"/>
  <c r="N396" i="5" s="1"/>
  <c r="M646" i="5"/>
  <c r="N646" i="5" s="1"/>
  <c r="M595" i="5"/>
  <c r="N595" i="5" s="1"/>
  <c r="M250" i="5"/>
  <c r="N250" i="5" s="1"/>
  <c r="M187" i="5"/>
  <c r="N187" i="5" s="1"/>
  <c r="M223" i="5"/>
  <c r="N223" i="5" s="1"/>
  <c r="M480" i="5"/>
  <c r="N480" i="5" s="1"/>
  <c r="M149" i="5"/>
  <c r="N149" i="5" s="1"/>
  <c r="M371" i="5"/>
  <c r="N371" i="5" s="1"/>
  <c r="M66" i="5"/>
  <c r="N66" i="5" s="1"/>
  <c r="M103" i="5"/>
  <c r="N103" i="5" s="1"/>
  <c r="M490" i="5"/>
  <c r="N490" i="5" s="1"/>
  <c r="M35" i="5"/>
  <c r="N35" i="5" s="1"/>
  <c r="M327" i="5"/>
  <c r="N327" i="5" s="1"/>
  <c r="M509" i="5"/>
  <c r="N509" i="5" s="1"/>
  <c r="M352" i="5"/>
  <c r="N352" i="5" s="1"/>
  <c r="M127" i="5"/>
  <c r="N127" i="5" s="1"/>
  <c r="M517" i="5"/>
  <c r="N517" i="5" s="1"/>
  <c r="M245" i="5"/>
  <c r="N245" i="5" s="1"/>
  <c r="M263" i="5"/>
  <c r="N263" i="5" s="1"/>
  <c r="M209" i="5"/>
  <c r="N209" i="5" s="1"/>
  <c r="M58" i="5"/>
  <c r="N58" i="5" s="1"/>
  <c r="M116" i="5"/>
  <c r="N116" i="5" s="1"/>
  <c r="M276" i="5"/>
  <c r="N276" i="5" s="1"/>
  <c r="M559" i="5"/>
  <c r="N559" i="5" s="1"/>
  <c r="M591" i="5"/>
  <c r="N591" i="5" s="1"/>
  <c r="M4" i="5"/>
  <c r="N4" i="5" s="1"/>
  <c r="M498" i="5"/>
  <c r="N498" i="5" s="1"/>
  <c r="M635" i="5"/>
  <c r="N635" i="5" s="1"/>
  <c r="M397" i="5"/>
  <c r="N397" i="5" s="1"/>
  <c r="M454" i="5"/>
  <c r="N454" i="5" s="1"/>
  <c r="M293" i="5"/>
  <c r="N293" i="5" s="1"/>
  <c r="M653" i="5"/>
  <c r="N653" i="5" s="1"/>
  <c r="M432" i="5"/>
  <c r="N432" i="5" s="1"/>
  <c r="M57" i="5"/>
  <c r="N57" i="5" s="1"/>
  <c r="M429" i="5"/>
  <c r="N429" i="5" s="1"/>
  <c r="M160" i="5"/>
  <c r="N160" i="5" s="1"/>
  <c r="M202" i="5"/>
  <c r="N202" i="5" s="1"/>
  <c r="M115" i="5"/>
  <c r="N115" i="5" s="1"/>
  <c r="M108" i="5"/>
  <c r="N108" i="5" s="1"/>
  <c r="M568" i="5"/>
  <c r="N568" i="5" s="1"/>
  <c r="M554" i="5"/>
  <c r="N554" i="5" s="1"/>
  <c r="M697" i="5"/>
  <c r="N697" i="5" s="1"/>
  <c r="M648" i="5"/>
  <c r="N648" i="5" s="1"/>
  <c r="M378" i="5"/>
  <c r="N378" i="5" s="1"/>
  <c r="M502" i="5"/>
  <c r="N502" i="5" s="1"/>
  <c r="G576" i="5"/>
  <c r="R576" i="5" s="1"/>
  <c r="R315" i="5"/>
  <c r="M315" i="5"/>
  <c r="N315" i="5" s="1"/>
  <c r="G350" i="5"/>
  <c r="R350" i="5" s="1"/>
  <c r="G256" i="5"/>
  <c r="R256" i="5" s="1"/>
  <c r="G288" i="5"/>
  <c r="R288" i="5" s="1"/>
  <c r="G139" i="5"/>
  <c r="G99" i="5"/>
  <c r="G299" i="5"/>
  <c r="R299" i="5" s="1"/>
  <c r="G516" i="5"/>
  <c r="R516" i="5" s="1"/>
  <c r="M368" i="5"/>
  <c r="N368" i="5" s="1"/>
  <c r="M71" i="5"/>
  <c r="N71" i="5" s="1"/>
  <c r="M48" i="5"/>
  <c r="N48" i="5" s="1"/>
  <c r="M493" i="5"/>
  <c r="N493" i="5" s="1"/>
  <c r="M487" i="5"/>
  <c r="N487" i="5" s="1"/>
  <c r="M112" i="5"/>
  <c r="N112" i="5" s="1"/>
  <c r="M316" i="5"/>
  <c r="N316" i="5" s="1"/>
  <c r="M528" i="5"/>
  <c r="N528" i="5" s="1"/>
  <c r="M439" i="5"/>
  <c r="N439" i="5" s="1"/>
  <c r="M180" i="5"/>
  <c r="N180" i="5" s="1"/>
  <c r="M224" i="5"/>
  <c r="N224" i="5" s="1"/>
  <c r="M386" i="5"/>
  <c r="N386" i="5" s="1"/>
  <c r="M75" i="5"/>
  <c r="N75" i="5" s="1"/>
  <c r="M257" i="5"/>
  <c r="N257" i="5" s="1"/>
  <c r="M74" i="5"/>
  <c r="N74" i="5" s="1"/>
  <c r="M89" i="5"/>
  <c r="N89" i="5" s="1"/>
  <c r="M361" i="5"/>
  <c r="N361" i="5" s="1"/>
  <c r="M442" i="5"/>
  <c r="N442" i="5" s="1"/>
  <c r="M459" i="5"/>
  <c r="N459" i="5" s="1"/>
  <c r="M117" i="5"/>
  <c r="N117" i="5" s="1"/>
  <c r="M393" i="5"/>
  <c r="N393" i="5" s="1"/>
  <c r="M330" i="5"/>
  <c r="N330" i="5" s="1"/>
  <c r="M360" i="5"/>
  <c r="N360" i="5" s="1"/>
  <c r="M381" i="5"/>
  <c r="N381" i="5" s="1"/>
  <c r="M240" i="5"/>
  <c r="N240" i="5" s="1"/>
  <c r="M150" i="5"/>
  <c r="N150" i="5" s="1"/>
  <c r="M492" i="5"/>
  <c r="N492" i="5" s="1"/>
  <c r="M470" i="5"/>
  <c r="N470" i="5" s="1"/>
  <c r="M111" i="5"/>
  <c r="N111" i="5" s="1"/>
  <c r="M324" i="5"/>
  <c r="N324" i="5" s="1"/>
  <c r="M374" i="5"/>
  <c r="N374" i="5" s="1"/>
  <c r="M558" i="5"/>
  <c r="N558" i="5" s="1"/>
  <c r="M489" i="5"/>
  <c r="N489" i="5" s="1"/>
  <c r="M345" i="5"/>
  <c r="N345" i="5" s="1"/>
  <c r="M82" i="5"/>
  <c r="N82" i="5" s="1"/>
  <c r="M215" i="5"/>
  <c r="N215" i="5" s="1"/>
  <c r="R73" i="5"/>
  <c r="M141" i="5"/>
  <c r="N141" i="5" s="1"/>
  <c r="M501" i="5"/>
  <c r="N501" i="5" s="1"/>
  <c r="M203" i="5"/>
  <c r="N203" i="5" s="1"/>
  <c r="M236" i="5"/>
  <c r="N236" i="5" s="1"/>
  <c r="M261" i="5"/>
  <c r="N261" i="5" s="1"/>
  <c r="M278" i="5"/>
  <c r="N278" i="5" s="1"/>
  <c r="M255" i="5"/>
  <c r="N255" i="5" s="1"/>
  <c r="M113" i="5"/>
  <c r="N113" i="5" s="1"/>
  <c r="M441" i="5"/>
  <c r="N441" i="5" s="1"/>
  <c r="M188" i="5"/>
  <c r="N188" i="5" s="1"/>
  <c r="M174" i="5"/>
  <c r="N174" i="5" s="1"/>
  <c r="M186" i="5"/>
  <c r="N186" i="5" s="1"/>
  <c r="G92" i="5"/>
  <c r="M92" i="5" s="1"/>
  <c r="N92" i="5" s="1"/>
  <c r="G411" i="5"/>
  <c r="R411" i="5" s="1"/>
  <c r="M388" i="5"/>
  <c r="N388" i="5" s="1"/>
  <c r="G56" i="5"/>
  <c r="G32" i="5"/>
  <c r="R32" i="5" s="1"/>
  <c r="M280" i="5"/>
  <c r="N280" i="5" s="1"/>
  <c r="G286" i="5"/>
  <c r="R286" i="5" s="1"/>
  <c r="M319" i="5"/>
  <c r="N319" i="5" s="1"/>
  <c r="M28" i="5"/>
  <c r="N28" i="5" s="1"/>
  <c r="M168" i="5"/>
  <c r="N168" i="5" s="1"/>
  <c r="M307" i="5"/>
  <c r="N307" i="5" s="1"/>
  <c r="M242" i="5"/>
  <c r="N242" i="5" s="1"/>
  <c r="M348" i="5"/>
  <c r="N348" i="5" s="1"/>
  <c r="M362" i="5"/>
  <c r="N362" i="5" s="1"/>
  <c r="M337" i="5"/>
  <c r="N337" i="5" s="1"/>
  <c r="M94" i="5"/>
  <c r="N94" i="5" s="1"/>
  <c r="M207" i="5"/>
  <c r="N207" i="5" s="1"/>
  <c r="M267" i="5"/>
  <c r="N267" i="5" s="1"/>
  <c r="M60" i="5"/>
  <c r="N60" i="5" s="1"/>
  <c r="M284" i="5"/>
  <c r="N284" i="5" s="1"/>
  <c r="M464" i="5"/>
  <c r="N464" i="5" s="1"/>
  <c r="M105" i="5"/>
  <c r="N105" i="5" s="1"/>
  <c r="M239" i="5"/>
  <c r="N239" i="5" s="1"/>
  <c r="M402" i="5"/>
  <c r="N402" i="5" s="1"/>
  <c r="M125" i="5"/>
  <c r="N125" i="5" s="1"/>
  <c r="M289" i="5"/>
  <c r="N289" i="5" s="1"/>
  <c r="M39" i="5"/>
  <c r="N39" i="5" s="1"/>
  <c r="M199" i="5"/>
  <c r="N199" i="5" s="1"/>
  <c r="M355" i="5"/>
  <c r="N355" i="5" s="1"/>
  <c r="M391" i="5"/>
  <c r="N391" i="5" s="1"/>
  <c r="M543" i="5"/>
  <c r="N543" i="5" s="1"/>
  <c r="M96" i="5"/>
  <c r="N96" i="5" s="1"/>
  <c r="M562" i="5"/>
  <c r="N562" i="5" s="1"/>
  <c r="M130" i="5"/>
  <c r="N130" i="5" s="1"/>
  <c r="M334" i="5"/>
  <c r="N334" i="5" s="1"/>
  <c r="M550" i="5"/>
  <c r="N550" i="5" s="1"/>
  <c r="M566" i="5"/>
  <c r="N566" i="5" s="1"/>
  <c r="M485" i="5"/>
  <c r="N485" i="5" s="1"/>
  <c r="M533" i="5"/>
  <c r="N533" i="5" s="1"/>
  <c r="M220" i="5"/>
  <c r="N220" i="5" s="1"/>
  <c r="M552" i="5"/>
  <c r="N552" i="5" s="1"/>
  <c r="M177" i="5"/>
  <c r="N177" i="5" s="1"/>
  <c r="M537" i="5"/>
  <c r="N537" i="5" s="1"/>
  <c r="M29" i="5"/>
  <c r="N29" i="5" s="1"/>
  <c r="M277" i="5"/>
  <c r="N277" i="5" s="1"/>
  <c r="M230" i="5"/>
  <c r="N230" i="5" s="1"/>
  <c r="M375" i="5"/>
  <c r="N375" i="5" s="1"/>
  <c r="M41" i="5"/>
  <c r="N41" i="5" s="1"/>
  <c r="M329" i="5"/>
  <c r="N329" i="5" s="1"/>
  <c r="M100" i="5"/>
  <c r="N100" i="5" s="1"/>
  <c r="M53" i="5"/>
  <c r="N53" i="5" s="1"/>
  <c r="M313" i="5"/>
  <c r="N313" i="5" s="1"/>
  <c r="M226" i="5"/>
  <c r="N226" i="5" s="1"/>
  <c r="M118" i="5"/>
  <c r="N118" i="5" s="1"/>
  <c r="M107" i="5"/>
  <c r="N107" i="5" s="1"/>
  <c r="M435" i="5"/>
  <c r="N435" i="5" s="1"/>
  <c r="M312" i="5"/>
  <c r="N312" i="5" s="1"/>
  <c r="M106" i="5"/>
  <c r="N106" i="5" s="1"/>
  <c r="M170" i="5"/>
  <c r="N170" i="5" s="1"/>
  <c r="M31" i="5"/>
  <c r="N31" i="5" s="1"/>
  <c r="M491" i="5"/>
  <c r="N491" i="5" s="1"/>
  <c r="M200" i="5"/>
  <c r="N200" i="5" s="1"/>
  <c r="M179" i="5"/>
  <c r="N179" i="5" s="1"/>
  <c r="M331" i="5"/>
  <c r="N331" i="5" s="1"/>
  <c r="M272" i="5"/>
  <c r="N272" i="5" s="1"/>
  <c r="M241" i="5"/>
  <c r="N241" i="5" s="1"/>
  <c r="M549" i="5"/>
  <c r="N549" i="5" s="1"/>
  <c r="M23" i="5"/>
  <c r="N23" i="5" s="1"/>
  <c r="M97" i="5"/>
  <c r="N97" i="5" s="1"/>
  <c r="M310" i="5"/>
  <c r="N310" i="5" s="1"/>
  <c r="M547" i="5"/>
  <c r="N547" i="5" s="1"/>
  <c r="M197" i="5"/>
  <c r="N197" i="5" s="1"/>
  <c r="M30" i="5"/>
  <c r="N30" i="5" s="1"/>
  <c r="M211" i="5"/>
  <c r="N211" i="5" s="1"/>
  <c r="M37" i="5"/>
  <c r="N37" i="5" s="1"/>
  <c r="M325" i="5"/>
  <c r="N325" i="5" s="1"/>
  <c r="M287" i="5"/>
  <c r="N287" i="5" s="1"/>
  <c r="M142" i="5"/>
  <c r="N142" i="5" s="1"/>
  <c r="M124" i="5"/>
  <c r="N124" i="5" s="1"/>
  <c r="M320" i="5"/>
  <c r="N320" i="5" s="1"/>
  <c r="M532" i="5"/>
  <c r="N532" i="5" s="1"/>
  <c r="M122" i="5"/>
  <c r="N122" i="5" s="1"/>
  <c r="M546" i="5"/>
  <c r="N546" i="5" s="1"/>
  <c r="M67" i="5"/>
  <c r="N67" i="5" s="1"/>
  <c r="M380" i="5"/>
  <c r="N380" i="5" s="1"/>
  <c r="G218" i="5"/>
  <c r="R218" i="5" s="1"/>
  <c r="G342" i="5"/>
  <c r="R342" i="5" s="1"/>
  <c r="M26" i="5"/>
  <c r="N26" i="5" s="1"/>
  <c r="G395" i="5"/>
  <c r="R395" i="5" s="1"/>
  <c r="G62" i="5"/>
  <c r="M680" i="5"/>
  <c r="N680" i="5" s="1"/>
  <c r="M681" i="5"/>
  <c r="N681" i="5" s="1"/>
  <c r="M586" i="5"/>
  <c r="N586" i="5" s="1"/>
  <c r="M588" i="5"/>
  <c r="N588" i="5" s="1"/>
  <c r="M652" i="5"/>
  <c r="N652" i="5" s="1"/>
  <c r="M572" i="5"/>
  <c r="N572" i="5" s="1"/>
  <c r="M581" i="5"/>
  <c r="N581" i="5" s="1"/>
  <c r="M415" i="5"/>
  <c r="N415" i="5" s="1"/>
  <c r="M684" i="5"/>
  <c r="N684" i="5" s="1"/>
  <c r="M600" i="5"/>
  <c r="N600" i="5" s="1"/>
  <c r="M638" i="5"/>
  <c r="N638" i="5" s="1"/>
  <c r="M657" i="5"/>
  <c r="N657" i="5" s="1"/>
  <c r="M624" i="5"/>
  <c r="N624" i="5" s="1"/>
  <c r="M663" i="5"/>
  <c r="N663" i="5" s="1"/>
  <c r="M683" i="5"/>
  <c r="N683" i="5" s="1"/>
  <c r="M651" i="5"/>
  <c r="N651" i="5" s="1"/>
  <c r="G673" i="5"/>
  <c r="R673" i="5" s="1"/>
  <c r="M685" i="5"/>
  <c r="N685" i="5" s="1"/>
  <c r="M695" i="5"/>
  <c r="N695" i="5" s="1"/>
  <c r="M645" i="5"/>
  <c r="N645" i="5" s="1"/>
  <c r="M671" i="5"/>
  <c r="N671" i="5" s="1"/>
  <c r="M642" i="5"/>
  <c r="N642" i="5" s="1"/>
  <c r="M604" i="5"/>
  <c r="N604" i="5" s="1"/>
  <c r="M632" i="5"/>
  <c r="N632" i="5" s="1"/>
  <c r="M650" i="5"/>
  <c r="N650" i="5" s="1"/>
  <c r="M414" i="5"/>
  <c r="N414" i="5" s="1"/>
  <c r="M637" i="5"/>
  <c r="N637" i="5" s="1"/>
  <c r="M634" i="5"/>
  <c r="N634" i="5" s="1"/>
  <c r="M573" i="5"/>
  <c r="N573" i="5" s="1"/>
  <c r="G687" i="5"/>
  <c r="R687" i="5" s="1"/>
  <c r="M609" i="5"/>
  <c r="N609" i="5" s="1"/>
  <c r="S22" i="5"/>
  <c r="AB9" i="5"/>
  <c r="AE9" i="5" s="1"/>
  <c r="AF9" i="5" s="1"/>
  <c r="AB21" i="5"/>
  <c r="AE21" i="5" s="1"/>
  <c r="AB16" i="5"/>
  <c r="AE16" i="5" s="1"/>
  <c r="AF16" i="5" s="1"/>
  <c r="AB18" i="5"/>
  <c r="AE18" i="5" s="1"/>
  <c r="G93" i="5"/>
  <c r="R93" i="5" s="1"/>
  <c r="G281" i="5"/>
  <c r="R281" i="5" s="1"/>
  <c r="M561" i="5"/>
  <c r="N561" i="5" s="1"/>
  <c r="M622" i="5"/>
  <c r="N622" i="5" s="1"/>
  <c r="M686" i="5"/>
  <c r="N686" i="5" s="1"/>
  <c r="M583" i="5"/>
  <c r="N583" i="5" s="1"/>
  <c r="R699" i="5"/>
  <c r="G265" i="5"/>
  <c r="R265" i="5" s="1"/>
  <c r="M678" i="5"/>
  <c r="N678" i="5" s="1"/>
  <c r="M611" i="5"/>
  <c r="N611" i="5" s="1"/>
  <c r="M628" i="5"/>
  <c r="N628" i="5" s="1"/>
  <c r="M617" i="5"/>
  <c r="N617" i="5" s="1"/>
  <c r="M675" i="5"/>
  <c r="N675" i="5" s="1"/>
  <c r="M661" i="5"/>
  <c r="N661" i="5" s="1"/>
  <c r="M615" i="5"/>
  <c r="N615" i="5" s="1"/>
  <c r="M593" i="5"/>
  <c r="N593" i="5" s="1"/>
  <c r="M614" i="5"/>
  <c r="N614" i="5" s="1"/>
  <c r="M579" i="5"/>
  <c r="N579" i="5" s="1"/>
  <c r="G249" i="5"/>
  <c r="R249" i="5" s="1"/>
  <c r="M65" i="5"/>
  <c r="N65" i="5" s="1"/>
  <c r="M321" i="5"/>
  <c r="N321" i="5" s="1"/>
  <c r="M472" i="5"/>
  <c r="N472" i="5" s="1"/>
  <c r="M317" i="5"/>
  <c r="N317" i="5" s="1"/>
  <c r="M24" i="5"/>
  <c r="N24" i="5" s="1"/>
  <c r="M191" i="5"/>
  <c r="N191" i="5" s="1"/>
  <c r="M279" i="5"/>
  <c r="N279" i="5" s="1"/>
  <c r="M363" i="5"/>
  <c r="N363" i="5" s="1"/>
  <c r="M407" i="5"/>
  <c r="N407" i="5" s="1"/>
  <c r="M531" i="5"/>
  <c r="N531" i="5" s="1"/>
  <c r="M84" i="5"/>
  <c r="N84" i="5" s="1"/>
  <c r="M22" i="5"/>
  <c r="N22" i="5" s="1"/>
  <c r="M594" i="5"/>
  <c r="N594" i="5" s="1"/>
  <c r="M40" i="5"/>
  <c r="N40" i="5" s="1"/>
  <c r="M668" i="5"/>
  <c r="N668" i="5" s="1"/>
  <c r="M605" i="5"/>
  <c r="N605" i="5" s="1"/>
  <c r="M114" i="5"/>
  <c r="N114" i="5" s="1"/>
  <c r="M178" i="5"/>
  <c r="N178" i="5" s="1"/>
  <c r="M322" i="5"/>
  <c r="N322" i="5" s="1"/>
  <c r="M530" i="5"/>
  <c r="N530" i="5" s="1"/>
  <c r="M91" i="5"/>
  <c r="N91" i="5" s="1"/>
  <c r="M423" i="5"/>
  <c r="N423" i="5" s="1"/>
  <c r="M128" i="5"/>
  <c r="N128" i="5" s="1"/>
  <c r="M332" i="5"/>
  <c r="N332" i="5" s="1"/>
  <c r="M601" i="5"/>
  <c r="N601" i="5" s="1"/>
  <c r="M246" i="5"/>
  <c r="N246" i="5" s="1"/>
  <c r="M335" i="5"/>
  <c r="N335" i="5" s="1"/>
  <c r="M452" i="5"/>
  <c r="N452" i="5" s="1"/>
  <c r="M556" i="5"/>
  <c r="N556" i="5" s="1"/>
  <c r="M620" i="5"/>
  <c r="N620" i="5" s="1"/>
  <c r="M598" i="5"/>
  <c r="N598" i="5" s="1"/>
  <c r="M338" i="5"/>
  <c r="N338" i="5" s="1"/>
  <c r="M410" i="5"/>
  <c r="N410" i="5" s="1"/>
  <c r="M694" i="5"/>
  <c r="N694" i="5" s="1"/>
  <c r="M619" i="5"/>
  <c r="N619" i="5" s="1"/>
  <c r="M204" i="5"/>
  <c r="N204" i="5" s="1"/>
  <c r="M400" i="5"/>
  <c r="N400" i="5" s="1"/>
  <c r="AE12" i="5"/>
  <c r="AF12" i="5" s="1"/>
  <c r="M419" i="5"/>
  <c r="N419" i="5" s="1"/>
  <c r="M328" i="5"/>
  <c r="N328" i="5" s="1"/>
  <c r="M613" i="5"/>
  <c r="N613" i="5" s="1"/>
  <c r="M654" i="5"/>
  <c r="N654" i="5" s="1"/>
  <c r="M567" i="5"/>
  <c r="N567" i="5" s="1"/>
  <c r="M599" i="5"/>
  <c r="N599" i="5" s="1"/>
  <c r="M676" i="5"/>
  <c r="N676" i="5" s="1"/>
  <c r="M254" i="5"/>
  <c r="N254" i="5" s="1"/>
  <c r="M474" i="5"/>
  <c r="N474" i="5" s="1"/>
  <c r="M526" i="5"/>
  <c r="N526" i="5" s="1"/>
  <c r="M208" i="5"/>
  <c r="N208" i="5" s="1"/>
  <c r="M664" i="5"/>
  <c r="N664" i="5" s="1"/>
  <c r="M626" i="5"/>
  <c r="N626" i="5" s="1"/>
  <c r="M625" i="5"/>
  <c r="N625" i="5" s="1"/>
  <c r="AE19" i="5"/>
  <c r="M49" i="5"/>
  <c r="N49" i="5" s="1"/>
  <c r="M145" i="5"/>
  <c r="N145" i="5" s="1"/>
  <c r="M205" i="5"/>
  <c r="N205" i="5" s="1"/>
  <c r="M309" i="5"/>
  <c r="N309" i="5" s="1"/>
  <c r="M377" i="5"/>
  <c r="N377" i="5" s="1"/>
  <c r="M461" i="5"/>
  <c r="N461" i="5" s="1"/>
  <c r="M585" i="5"/>
  <c r="N585" i="5" s="1"/>
  <c r="M390" i="5"/>
  <c r="N390" i="5" s="1"/>
  <c r="M7" i="5"/>
  <c r="N7" i="5" s="1"/>
  <c r="M356" i="5"/>
  <c r="N356" i="5" s="1"/>
  <c r="M61" i="5"/>
  <c r="N61" i="5" s="1"/>
  <c r="M129" i="5"/>
  <c r="N129" i="5" s="1"/>
  <c r="M185" i="5"/>
  <c r="N185" i="5" s="1"/>
  <c r="M233" i="5"/>
  <c r="M305" i="5"/>
  <c r="N305" i="5" s="1"/>
  <c r="M389" i="5"/>
  <c r="N389" i="5" s="1"/>
  <c r="M473" i="5"/>
  <c r="N473" i="5" s="1"/>
  <c r="M14" i="5"/>
  <c r="N14" i="5" s="1"/>
  <c r="M302" i="5"/>
  <c r="N302" i="5" s="1"/>
  <c r="M59" i="5"/>
  <c r="N59" i="5" s="1"/>
  <c r="M283" i="5"/>
  <c r="N283" i="5" s="1"/>
  <c r="M359" i="5"/>
  <c r="N359" i="5" s="1"/>
  <c r="M399" i="5"/>
  <c r="N399" i="5" s="1"/>
  <c r="M503" i="5"/>
  <c r="N503" i="5" s="1"/>
  <c r="M88" i="5"/>
  <c r="N88" i="5" s="1"/>
  <c r="M544" i="5"/>
  <c r="N544" i="5" s="1"/>
  <c r="M69" i="5"/>
  <c r="N69" i="5" s="1"/>
  <c r="M153" i="5"/>
  <c r="N153" i="5" s="1"/>
  <c r="M213" i="5"/>
  <c r="N213" i="5" s="1"/>
  <c r="M301" i="5"/>
  <c r="N301" i="5" s="1"/>
  <c r="M357" i="5"/>
  <c r="N357" i="5" s="1"/>
  <c r="M413" i="5"/>
  <c r="N413" i="5" s="1"/>
  <c r="M469" i="5"/>
  <c r="N469" i="5" s="1"/>
  <c r="M46" i="5"/>
  <c r="N46" i="5" s="1"/>
  <c r="M662" i="5"/>
  <c r="N662" i="5" s="1"/>
  <c r="M151" i="5"/>
  <c r="N151" i="5" s="1"/>
  <c r="M587" i="5"/>
  <c r="N587" i="5" s="1"/>
  <c r="M144" i="5"/>
  <c r="N144" i="5" s="1"/>
  <c r="M468" i="5"/>
  <c r="N468" i="5" s="1"/>
  <c r="M2" i="5"/>
  <c r="N2" i="5" s="1"/>
  <c r="M229" i="5"/>
  <c r="N229" i="5" s="1"/>
  <c r="M341" i="5"/>
  <c r="N341" i="5" s="1"/>
  <c r="M425" i="5"/>
  <c r="N425" i="5" s="1"/>
  <c r="M497" i="5"/>
  <c r="N497" i="5" s="1"/>
  <c r="M190" i="5"/>
  <c r="N190" i="5" s="1"/>
  <c r="M298" i="5"/>
  <c r="N298" i="5" s="1"/>
  <c r="M424" i="5"/>
  <c r="N424" i="5" s="1"/>
  <c r="M545" i="5"/>
  <c r="N545" i="5" s="1"/>
  <c r="M102" i="5"/>
  <c r="N102" i="5" s="1"/>
  <c r="M134" i="5"/>
  <c r="N134" i="5" s="1"/>
  <c r="M166" i="5"/>
  <c r="N166" i="5" s="1"/>
  <c r="M87" i="5"/>
  <c r="N87" i="5" s="1"/>
  <c r="M471" i="5"/>
  <c r="N471" i="5" s="1"/>
  <c r="M104" i="5"/>
  <c r="N104" i="5" s="1"/>
  <c r="M296" i="5"/>
  <c r="N296" i="5" s="1"/>
  <c r="M404" i="5"/>
  <c r="N404" i="5" s="1"/>
  <c r="M508" i="5"/>
  <c r="N508" i="5" s="1"/>
  <c r="M253" i="5"/>
  <c r="N253" i="5" s="1"/>
  <c r="M606" i="5"/>
  <c r="N606" i="5" s="1"/>
  <c r="M670" i="5"/>
  <c r="N670" i="5" s="1"/>
  <c r="M83" i="5"/>
  <c r="N83" i="5" s="1"/>
  <c r="M120" i="5"/>
  <c r="N120" i="5" s="1"/>
  <c r="M658" i="5"/>
  <c r="N658" i="5" s="1"/>
  <c r="M270" i="5"/>
  <c r="N270" i="5" s="1"/>
  <c r="M251" i="5"/>
  <c r="N251" i="5" s="1"/>
  <c r="M682" i="5"/>
  <c r="N682" i="5" s="1"/>
  <c r="M238" i="5"/>
  <c r="N238" i="5" s="1"/>
  <c r="M443" i="5"/>
  <c r="N443" i="5" s="1"/>
  <c r="M52" i="5"/>
  <c r="N52" i="5" s="1"/>
  <c r="M392" i="5"/>
  <c r="N392" i="5" s="1"/>
  <c r="AB14" i="5"/>
  <c r="AE14" i="5" s="1"/>
  <c r="AF14" i="5" s="1"/>
  <c r="M33" i="5"/>
  <c r="N33" i="5" s="1"/>
  <c r="M189" i="5"/>
  <c r="N189" i="5" s="1"/>
  <c r="M285" i="5"/>
  <c r="N285" i="5" s="1"/>
  <c r="M365" i="5"/>
  <c r="N365" i="5" s="1"/>
  <c r="M421" i="5"/>
  <c r="N421" i="5" s="1"/>
  <c r="M477" i="5"/>
  <c r="N477" i="5" s="1"/>
  <c r="M38" i="5"/>
  <c r="N38" i="5" s="1"/>
  <c r="M214" i="5"/>
  <c r="N214" i="5" s="1"/>
  <c r="M398" i="5"/>
  <c r="N398" i="5" s="1"/>
  <c r="M518" i="5"/>
  <c r="N518" i="5" s="1"/>
  <c r="M143" i="5"/>
  <c r="N143" i="5" s="1"/>
  <c r="M231" i="5"/>
  <c r="N231" i="5" s="1"/>
  <c r="M17" i="5"/>
  <c r="N17" i="5" s="1"/>
  <c r="M73" i="5"/>
  <c r="N73" i="5" s="1"/>
  <c r="M121" i="5"/>
  <c r="N121" i="5" s="1"/>
  <c r="M201" i="5"/>
  <c r="N201" i="5" s="1"/>
  <c r="M269" i="5"/>
  <c r="N269" i="5" s="1"/>
  <c r="M333" i="5"/>
  <c r="N333" i="5" s="1"/>
  <c r="M457" i="5"/>
  <c r="N457" i="5" s="1"/>
  <c r="M541" i="5"/>
  <c r="N541" i="5" s="1"/>
  <c r="M90" i="5"/>
  <c r="N90" i="5" s="1"/>
  <c r="M294" i="5"/>
  <c r="N294" i="5" s="1"/>
  <c r="M630" i="5"/>
  <c r="N630" i="5" s="1"/>
  <c r="M275" i="5"/>
  <c r="N275" i="5" s="1"/>
  <c r="M367" i="5"/>
  <c r="N367" i="5" s="1"/>
  <c r="M515" i="5"/>
  <c r="N515" i="5" s="1"/>
  <c r="M80" i="5"/>
  <c r="N80" i="5" s="1"/>
  <c r="M260" i="5"/>
  <c r="N260" i="5" s="1"/>
  <c r="M85" i="5"/>
  <c r="N85" i="5" s="1"/>
  <c r="M165" i="5"/>
  <c r="N165" i="5" s="1"/>
  <c r="M237" i="5"/>
  <c r="N237" i="5" s="1"/>
  <c r="M349" i="5"/>
  <c r="N349" i="5" s="1"/>
  <c r="M401" i="5"/>
  <c r="N401" i="5" s="1"/>
  <c r="M453" i="5"/>
  <c r="N453" i="5" s="1"/>
  <c r="M78" i="5"/>
  <c r="N78" i="5" s="1"/>
  <c r="M354" i="5"/>
  <c r="N354" i="5" s="1"/>
  <c r="M462" i="5"/>
  <c r="N462" i="5" s="1"/>
  <c r="M135" i="5"/>
  <c r="N135" i="5" s="1"/>
  <c r="M227" i="5"/>
  <c r="N227" i="5" s="1"/>
  <c r="M527" i="5"/>
  <c r="N527" i="5" s="1"/>
  <c r="M460" i="5"/>
  <c r="N460" i="5" s="1"/>
  <c r="M536" i="5"/>
  <c r="N536" i="5" s="1"/>
  <c r="M81" i="5"/>
  <c r="N81" i="5" s="1"/>
  <c r="M133" i="5"/>
  <c r="N133" i="5" s="1"/>
  <c r="M221" i="5"/>
  <c r="N221" i="5" s="1"/>
  <c r="M297" i="5"/>
  <c r="N297" i="5" s="1"/>
  <c r="M409" i="5"/>
  <c r="N409" i="5" s="1"/>
  <c r="M505" i="5"/>
  <c r="N505" i="5" s="1"/>
  <c r="M234" i="5"/>
  <c r="N234" i="5" s="1"/>
  <c r="M514" i="5"/>
  <c r="N514" i="5" s="1"/>
  <c r="M451" i="5"/>
  <c r="N451" i="5" s="1"/>
  <c r="M252" i="5"/>
  <c r="N252" i="5" s="1"/>
  <c r="M633" i="5"/>
  <c r="N633" i="5" s="1"/>
  <c r="M126" i="5"/>
  <c r="N126" i="5" s="1"/>
  <c r="M158" i="5"/>
  <c r="N158" i="5" s="1"/>
  <c r="M79" i="5"/>
  <c r="N79" i="5" s="1"/>
  <c r="M347" i="5"/>
  <c r="N347" i="5" s="1"/>
  <c r="M479" i="5"/>
  <c r="N479" i="5" s="1"/>
  <c r="R412" i="5"/>
  <c r="M696" i="5"/>
  <c r="N696" i="5" s="1"/>
  <c r="M690" i="5"/>
  <c r="N690" i="5" s="1"/>
  <c r="M669" i="5"/>
  <c r="N669" i="5" s="1"/>
  <c r="M154" i="5"/>
  <c r="N154" i="5" s="1"/>
  <c r="M486" i="5"/>
  <c r="N486" i="5" s="1"/>
  <c r="M43" i="5"/>
  <c r="N43" i="5" s="1"/>
  <c r="M483" i="5"/>
  <c r="N483" i="5" s="1"/>
  <c r="M12" i="5"/>
  <c r="N12" i="5" s="1"/>
  <c r="M408" i="5"/>
  <c r="N408" i="5" s="1"/>
  <c r="M672" i="5"/>
  <c r="N672" i="5" s="1"/>
  <c r="AE4" i="5"/>
  <c r="AF4" i="5" s="1"/>
  <c r="M382" i="5"/>
  <c r="N382" i="5" s="1"/>
  <c r="M175" i="5"/>
  <c r="N175" i="5" s="1"/>
  <c r="M376" i="5"/>
  <c r="N376" i="5" s="1"/>
  <c r="M529" i="5"/>
  <c r="N529" i="5" s="1"/>
  <c r="M222" i="5"/>
  <c r="N222" i="5" s="1"/>
  <c r="M290" i="5"/>
  <c r="N290" i="5" s="1"/>
  <c r="M430" i="5"/>
  <c r="N430" i="5" s="1"/>
  <c r="M343" i="5"/>
  <c r="N343" i="5" s="1"/>
  <c r="M36" i="5"/>
  <c r="N36" i="5" s="1"/>
  <c r="M344" i="5"/>
  <c r="N344" i="5" s="1"/>
  <c r="M512" i="5"/>
  <c r="N512" i="5" s="1"/>
  <c r="AE13" i="5"/>
  <c r="AF13" i="5" s="1"/>
  <c r="AC29" i="5"/>
  <c r="AC32" i="5"/>
  <c r="AC30" i="5"/>
  <c r="AC27" i="5"/>
  <c r="AC28" i="5"/>
  <c r="AC31" i="5"/>
  <c r="AC33" i="5"/>
  <c r="AB32" i="5"/>
  <c r="R56" i="5" l="1"/>
  <c r="R25" i="5"/>
  <c r="R62" i="5"/>
  <c r="R99" i="5"/>
  <c r="R139" i="5"/>
  <c r="M406" i="5"/>
  <c r="N406" i="5" s="1"/>
  <c r="M62" i="5"/>
  <c r="N62" i="5" s="1"/>
  <c r="M576" i="5"/>
  <c r="N576" i="5" s="1"/>
  <c r="M32" i="5"/>
  <c r="N32" i="5" s="1"/>
  <c r="M25" i="5"/>
  <c r="N25" i="5" s="1"/>
  <c r="M281" i="5"/>
  <c r="N281" i="5" s="1"/>
  <c r="M56" i="5"/>
  <c r="N56" i="5" s="1"/>
  <c r="M299" i="5"/>
  <c r="N299" i="5" s="1"/>
  <c r="M139" i="5"/>
  <c r="N139" i="5" s="1"/>
  <c r="M256" i="5"/>
  <c r="N256" i="5" s="1"/>
  <c r="M249" i="5"/>
  <c r="N249" i="5" s="1"/>
  <c r="M395" i="5"/>
  <c r="N395" i="5" s="1"/>
  <c r="M516" i="5"/>
  <c r="N516" i="5" s="1"/>
  <c r="M99" i="5"/>
  <c r="N99" i="5" s="1"/>
  <c r="M288" i="5"/>
  <c r="N288" i="5" s="1"/>
  <c r="M350" i="5"/>
  <c r="N350" i="5" s="1"/>
  <c r="AE32" i="5"/>
  <c r="N233" i="5"/>
  <c r="M265" i="5"/>
  <c r="N265" i="5" s="1"/>
  <c r="M342" i="5"/>
  <c r="N342" i="5" s="1"/>
  <c r="R92" i="5"/>
  <c r="M218" i="5"/>
  <c r="N218" i="5" s="1"/>
  <c r="M286" i="5"/>
  <c r="N286" i="5" s="1"/>
  <c r="M411" i="5"/>
  <c r="N411" i="5" s="1"/>
  <c r="M687" i="5"/>
  <c r="N687" i="5" s="1"/>
  <c r="M673" i="5"/>
  <c r="N673" i="5" s="1"/>
  <c r="M93" i="5"/>
  <c r="V9" i="5"/>
  <c r="AB31" i="5"/>
  <c r="AB27" i="5"/>
  <c r="AB28" i="5"/>
  <c r="AB29" i="5"/>
  <c r="AB30" i="5"/>
  <c r="AB33" i="5"/>
  <c r="AE29" i="5" l="1"/>
  <c r="AE27" i="5"/>
  <c r="AE31" i="5"/>
  <c r="N93" i="5"/>
  <c r="AE33" i="5"/>
  <c r="AE28" i="5"/>
  <c r="AE30" i="5"/>
  <c r="V2" i="5"/>
  <c r="V1" i="5"/>
  <c r="T22" i="5" l="1"/>
  <c r="U22" i="5"/>
</calcChain>
</file>

<file path=xl/sharedStrings.xml><?xml version="1.0" encoding="utf-8"?>
<sst xmlns="http://schemas.openxmlformats.org/spreadsheetml/2006/main" count="3663" uniqueCount="191">
  <si>
    <t>R% piéce</t>
  </si>
  <si>
    <t>D</t>
  </si>
  <si>
    <t>p105</t>
  </si>
  <si>
    <t>R%étuve</t>
  </si>
  <si>
    <t>cp30</t>
  </si>
  <si>
    <t>R% échnatillon</t>
  </si>
  <si>
    <t>cp105</t>
  </si>
  <si>
    <t>Patm mbar</t>
  </si>
  <si>
    <t>w30</t>
  </si>
  <si>
    <t xml:space="preserve">P Origine </t>
  </si>
  <si>
    <t>pente</t>
  </si>
  <si>
    <t xml:space="preserve"> "TENSIO"</t>
  </si>
  <si>
    <t>Ms ech cyl</t>
  </si>
  <si>
    <t xml:space="preserve">Mcp105 </t>
  </si>
  <si>
    <t>Mps calc</t>
  </si>
  <si>
    <t>"-hmax"</t>
  </si>
  <si>
    <t>(Pfin-Ms)/Wcp30</t>
  </si>
  <si>
    <t>Wfin</t>
  </si>
  <si>
    <t>Humidité</t>
  </si>
  <si>
    <t>Wcp30</t>
  </si>
  <si>
    <t>à fin manipe</t>
  </si>
  <si>
    <t>W kg/kg</t>
  </si>
  <si>
    <t>V (dm3/kg)</t>
  </si>
  <si>
    <t>h-ho (hPa)</t>
  </si>
  <si>
    <t>Dsat</t>
  </si>
  <si>
    <t>Wps kg/kg</t>
  </si>
  <si>
    <t>W</t>
  </si>
  <si>
    <t>Vcalc</t>
  </si>
  <si>
    <t>Droite sat</t>
  </si>
  <si>
    <t>wre</t>
  </si>
  <si>
    <t>wbs</t>
  </si>
  <si>
    <t>Wma</t>
  </si>
  <si>
    <t>wip</t>
  </si>
  <si>
    <t>Vmod</t>
  </si>
  <si>
    <t>(Vmod-Vcalc)²</t>
  </si>
  <si>
    <t>wipsat</t>
  </si>
  <si>
    <t>wst Exp</t>
  </si>
  <si>
    <t>Crmi</t>
  </si>
  <si>
    <t>pts W=</t>
  </si>
  <si>
    <t>SCE Partie</t>
  </si>
  <si>
    <t>V</t>
  </si>
  <si>
    <t>Drte sat</t>
  </si>
  <si>
    <t>wst</t>
  </si>
  <si>
    <t>SCE Total</t>
  </si>
  <si>
    <t>F=E/A</t>
  </si>
  <si>
    <t>D= Ema/A</t>
  </si>
  <si>
    <t>WM</t>
  </si>
  <si>
    <t xml:space="preserve">WL </t>
  </si>
  <si>
    <t>WF</t>
  </si>
  <si>
    <t>Kbs</t>
  </si>
  <si>
    <t>Kst</t>
  </si>
  <si>
    <t>Kip</t>
  </si>
  <si>
    <t>ds</t>
  </si>
  <si>
    <t xml:space="preserve">    ( - kM) =</t>
  </si>
  <si>
    <t>Kbs Vmod</t>
  </si>
  <si>
    <t>cible S1</t>
  </si>
  <si>
    <t>Cible S2a</t>
  </si>
  <si>
    <t>Cible S2b</t>
  </si>
  <si>
    <t>Interval hPa</t>
  </si>
  <si>
    <t>E/Ema =</t>
  </si>
  <si>
    <t>Emi =</t>
  </si>
  <si>
    <t>coefma</t>
  </si>
  <si>
    <t>Wsat</t>
  </si>
  <si>
    <t>deltaFcalc</t>
  </si>
  <si>
    <t>kN kg/kg</t>
  </si>
  <si>
    <t>kM</t>
  </si>
  <si>
    <t>kl kg/kg</t>
  </si>
  <si>
    <t>kF kg/kg</t>
  </si>
  <si>
    <t>Kbs dm3/kg</t>
  </si>
  <si>
    <t>Kst dm3/kg</t>
  </si>
  <si>
    <t xml:space="preserve">Kip dm3/kg </t>
  </si>
  <si>
    <t>V0 dm3/kg</t>
  </si>
  <si>
    <t>WM=</t>
  </si>
  <si>
    <t>E/Ema=</t>
  </si>
  <si>
    <t>Wsat =</t>
  </si>
  <si>
    <t>WN kg/kg</t>
  </si>
  <si>
    <t>WmiSat=WM</t>
  </si>
  <si>
    <t>WL  kg/kg</t>
  </si>
  <si>
    <t>WF  kg/kg</t>
  </si>
  <si>
    <t>Wsat  kg/kg</t>
  </si>
  <si>
    <t>G/Gma</t>
  </si>
  <si>
    <t>Gmi J/kg</t>
  </si>
  <si>
    <t>WMcalc=</t>
  </si>
  <si>
    <t>Vpma</t>
  </si>
  <si>
    <t>Wip</t>
  </si>
  <si>
    <t>Air entry</t>
  </si>
  <si>
    <t>Emi/Ema=</t>
  </si>
  <si>
    <t>A</t>
  </si>
  <si>
    <t>B</t>
  </si>
  <si>
    <t>C</t>
  </si>
  <si>
    <t>M</t>
  </si>
  <si>
    <t>E</t>
  </si>
  <si>
    <t>Sat</t>
  </si>
  <si>
    <t>Vs=</t>
  </si>
  <si>
    <t>Wipo =</t>
  </si>
  <si>
    <t>h</t>
  </si>
  <si>
    <t>Wma calc</t>
  </si>
  <si>
    <t>h=hmi</t>
  </si>
  <si>
    <t>hma</t>
  </si>
  <si>
    <t>Sdhmi</t>
  </si>
  <si>
    <t>Intervalle d'ajustement</t>
  </si>
  <si>
    <t>Val hmax :</t>
  </si>
  <si>
    <t>n° cell :</t>
  </si>
  <si>
    <t xml:space="preserve">cible Sdhmi: </t>
  </si>
  <si>
    <t>Variables du solver</t>
  </si>
  <si>
    <t>G/A</t>
  </si>
  <si>
    <t>W33kPa=</t>
  </si>
  <si>
    <t>WL kg/kg</t>
  </si>
  <si>
    <t>WM   kg/kg</t>
  </si>
  <si>
    <t>Gma/A</t>
  </si>
  <si>
    <t>W100kPa=</t>
  </si>
  <si>
    <t>Gma J/kg</t>
  </si>
  <si>
    <t>W1500kPa</t>
  </si>
  <si>
    <t>Coefma</t>
  </si>
  <si>
    <t>G/Gma CR</t>
  </si>
  <si>
    <t xml:space="preserve">Wipo = </t>
  </si>
  <si>
    <t xml:space="preserve">WL = </t>
  </si>
  <si>
    <t xml:space="preserve">kL = </t>
  </si>
  <si>
    <t>WF =</t>
  </si>
  <si>
    <t>kF =</t>
  </si>
  <si>
    <t>wip'sat</t>
  </si>
  <si>
    <t>WM =</t>
  </si>
  <si>
    <t>kL/100</t>
  </si>
  <si>
    <t>kF/100</t>
  </si>
  <si>
    <t>kF</t>
  </si>
  <si>
    <t>WmiN</t>
  </si>
  <si>
    <t>Wmi</t>
  </si>
  <si>
    <t>Wst</t>
  </si>
  <si>
    <t>Vo</t>
  </si>
  <si>
    <t>Kre</t>
  </si>
  <si>
    <t>SCE V</t>
  </si>
  <si>
    <t>WN</t>
  </si>
  <si>
    <t>KN</t>
  </si>
  <si>
    <t>kL</t>
  </si>
  <si>
    <t>WL</t>
  </si>
  <si>
    <t>kN/100</t>
  </si>
  <si>
    <t>Pour calcul de wre --&gt;</t>
  </si>
  <si>
    <t>SCE wst</t>
  </si>
  <si>
    <t>SCE kM</t>
  </si>
  <si>
    <t>Kbs V obs</t>
  </si>
  <si>
    <t>Solver</t>
  </si>
  <si>
    <t>Variable Parameters</t>
  </si>
  <si>
    <t>Kbs between 2 pts W --&gt; n° pt</t>
  </si>
  <si>
    <t>Kbs curve</t>
  </si>
  <si>
    <t>Wpdst sat =</t>
  </si>
  <si>
    <t>Pour calcul deF=E/A --&gt;</t>
  </si>
  <si>
    <t>N° cell</t>
  </si>
  <si>
    <t>Slot</t>
  </si>
  <si>
    <t>Code</t>
  </si>
  <si>
    <t>Date</t>
  </si>
  <si>
    <t>Batch</t>
  </si>
  <si>
    <t>Operator</t>
  </si>
  <si>
    <t>GenDate</t>
  </si>
  <si>
    <t>Header</t>
  </si>
  <si>
    <t>TIME</t>
  </si>
  <si>
    <t>BARR1</t>
  </si>
  <si>
    <t>BARR2</t>
  </si>
  <si>
    <t>SPOT</t>
  </si>
  <si>
    <t>MASS</t>
  </si>
  <si>
    <t>PRESS</t>
  </si>
  <si>
    <t>DIAMETER</t>
  </si>
  <si>
    <t>HEIGHT</t>
  </si>
  <si>
    <t>TENSIO</t>
  </si>
  <si>
    <t>Data</t>
  </si>
  <si>
    <t>MANIP2</t>
  </si>
  <si>
    <t>1 si Kip=1</t>
  </si>
  <si>
    <t>RR LOC2 UD</t>
  </si>
  <si>
    <t>TYPO130725</t>
  </si>
  <si>
    <t>QEERI</t>
  </si>
  <si>
    <t>25/7/2013-8h32</t>
  </si>
  <si>
    <t>20130728-093816</t>
  </si>
  <si>
    <t>Parameters</t>
  </si>
  <si>
    <t xml:space="preserve">E/Ema </t>
  </si>
  <si>
    <t>RR2</t>
  </si>
  <si>
    <t>RR3</t>
  </si>
  <si>
    <t>Wsat  (Kg/kg)</t>
  </si>
  <si>
    <t>Kbs (dm3/kg)</t>
  </si>
  <si>
    <t>Kip  (dm3/kg)</t>
  </si>
  <si>
    <t>Vo  (dm3/kg)</t>
  </si>
  <si>
    <t>kN/100 (kg/kg)</t>
  </si>
  <si>
    <t>gma=</t>
  </si>
  <si>
    <t>Kst   (dm3/kg)</t>
  </si>
  <si>
    <t>Emi    (J/kg)</t>
  </si>
  <si>
    <t>WM   (kg/kg)</t>
  </si>
  <si>
    <t>WN   (kg/kg)</t>
  </si>
  <si>
    <t>25/7/2013-8h37</t>
  </si>
  <si>
    <t>20130728-093942</t>
  </si>
  <si>
    <t>25/7/2013-8h38</t>
  </si>
  <si>
    <t>20130728-094003</t>
  </si>
  <si>
    <t>25/7/2013-8h34</t>
  </si>
  <si>
    <t>20130728-093859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</si>
</sst>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0.00000"/>
    <numFmt numFmtId="165" formatCode="0.0000"/>
    <numFmt numFmtId="166" formatCode="0.000"/>
    <numFmt numFmtId="167" formatCode="0.0"/>
    <numFmt numFmtId="168" formatCode="_-* #,##0.000\ _€_-;\-* #,##0.000\ _€_-;_-* &quot;-&quot;??\ _€_-;_-@_-"/>
    <numFmt numFmtId="169" formatCode="_-* #,##0.000\ _€_-;\-* #,##0.000\ _€_-;_-* &quot;-&quot;???\ _€_-;_-@_-"/>
    <numFmt numFmtId="170" formatCode="0.0E+00"/>
  </numFmts>
  <fonts count="2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b/>
      <sz val="10"/>
      <color rgb="FFFF0000"/>
      <name val="Arial"/>
      <family val="2"/>
    </font>
    <font>
      <sz val="10"/>
      <color indexed="12"/>
      <name val="Arial"/>
      <family val="2"/>
    </font>
    <font>
      <i/>
      <sz val="10"/>
      <name val="Arial"/>
      <family val="2"/>
    </font>
    <font>
      <i/>
      <sz val="10"/>
      <color indexed="8"/>
      <name val="Arial"/>
      <family val="2"/>
    </font>
    <font>
      <b/>
      <sz val="10"/>
      <color rgb="FF7030A0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sz val="10"/>
      <color rgb="FFFFFF00"/>
      <name val="Arial"/>
      <family val="2"/>
    </font>
    <font>
      <sz val="11"/>
      <color rgb="FFFFFF00"/>
      <name val="Calibri"/>
      <family val="2"/>
      <scheme val="minor"/>
    </font>
    <font>
      <b/>
      <sz val="10"/>
      <color theme="5" tint="0.79998168889431442"/>
      <name val="Arial"/>
      <family val="2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8"/>
      <name val="Arial"/>
      <family val="2"/>
    </font>
    <font>
      <sz val="10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0"/>
      <color rgb="FF0000FF"/>
      <name val="Arial"/>
      <family val="2"/>
    </font>
    <font>
      <sz val="11"/>
      <color rgb="FF0000FF"/>
      <name val="Calibri"/>
      <family val="2"/>
      <scheme val="minor"/>
    </font>
    <font>
      <b/>
      <sz val="11"/>
      <color rgb="FF0000FF"/>
      <name val="Calibri"/>
      <family val="2"/>
      <scheme val="minor"/>
    </font>
    <font>
      <sz val="10"/>
      <color rgb="FF0000FF"/>
      <name val="Arial"/>
      <family val="2"/>
    </font>
    <font>
      <sz val="11"/>
      <color theme="0" tint="-0.499984740745262"/>
      <name val="Calibri"/>
      <family val="2"/>
      <scheme val="minor"/>
    </font>
    <font>
      <sz val="10"/>
      <color theme="0" tint="-0.499984740745262"/>
      <name val="Arial"/>
      <family val="2"/>
    </font>
    <font>
      <sz val="10"/>
      <color theme="0" tint="-0.34998626667073579"/>
      <name val="Arial"/>
      <family val="2"/>
    </font>
  </fonts>
  <fills count="23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6" tint="-0.49998474074526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4" tint="0.79998168889431442"/>
        <bgColor theme="4" tint="0.79998168889431442"/>
      </patternFill>
    </fill>
  </fills>
  <borders count="25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</borders>
  <cellStyleXfs count="7">
    <xf numFmtId="0" fontId="0" fillId="0" borderId="0"/>
    <xf numFmtId="43" fontId="1" fillId="0" borderId="0" applyFont="0" applyFill="0" applyBorder="0" applyAlignment="0" applyProtection="0"/>
    <xf numFmtId="0" fontId="3" fillId="0" borderId="0"/>
    <xf numFmtId="0" fontId="1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</cellStyleXfs>
  <cellXfs count="201">
    <xf numFmtId="0" fontId="0" fillId="0" borderId="0" xfId="0"/>
    <xf numFmtId="3" fontId="0" fillId="0" borderId="0" xfId="0" applyNumberFormat="1"/>
    <xf numFmtId="0" fontId="0" fillId="2" borderId="0" xfId="0" applyFill="1"/>
    <xf numFmtId="2" fontId="0" fillId="0" borderId="0" xfId="0" applyNumberFormat="1"/>
    <xf numFmtId="0" fontId="0" fillId="0" borderId="0" xfId="0" applyAlignment="1">
      <alignment horizontal="center"/>
    </xf>
    <xf numFmtId="0" fontId="0" fillId="3" borderId="0" xfId="0" applyFill="1"/>
    <xf numFmtId="0" fontId="3" fillId="7" borderId="0" xfId="3" applyFont="1" applyFill="1"/>
    <xf numFmtId="0" fontId="1" fillId="7" borderId="0" xfId="3" applyFill="1"/>
    <xf numFmtId="0" fontId="3" fillId="0" borderId="0" xfId="2"/>
    <xf numFmtId="165" fontId="0" fillId="0" borderId="0" xfId="0" applyNumberFormat="1"/>
    <xf numFmtId="164" fontId="3" fillId="0" borderId="0" xfId="2" applyNumberFormat="1" applyAlignment="1">
      <alignment horizontal="center"/>
    </xf>
    <xf numFmtId="0" fontId="1" fillId="0" borderId="0" xfId="3"/>
    <xf numFmtId="0" fontId="3" fillId="7" borderId="0" xfId="2" applyFill="1"/>
    <xf numFmtId="164" fontId="3" fillId="7" borderId="0" xfId="2" applyNumberFormat="1" applyFill="1" applyBorder="1"/>
    <xf numFmtId="0" fontId="3" fillId="0" borderId="0" xfId="2" applyFont="1" applyBorder="1" applyAlignment="1">
      <alignment horizontal="center" vertical="center"/>
    </xf>
    <xf numFmtId="0" fontId="3" fillId="0" borderId="0" xfId="2" applyFont="1" applyFill="1" applyBorder="1" applyAlignment="1">
      <alignment horizontal="center" vertical="center"/>
    </xf>
    <xf numFmtId="1" fontId="3" fillId="0" borderId="0" xfId="2" applyNumberFormat="1" applyFont="1" applyBorder="1" applyAlignment="1">
      <alignment horizontal="center" vertical="center"/>
    </xf>
    <xf numFmtId="166" fontId="3" fillId="0" borderId="0" xfId="2" applyNumberFormat="1" applyFont="1" applyBorder="1" applyAlignment="1">
      <alignment horizontal="center" vertical="center"/>
    </xf>
    <xf numFmtId="0" fontId="4" fillId="10" borderId="0" xfId="2" applyFont="1" applyFill="1"/>
    <xf numFmtId="11" fontId="4" fillId="11" borderId="0" xfId="2" applyNumberFormat="1" applyFont="1" applyFill="1"/>
    <xf numFmtId="0" fontId="6" fillId="12" borderId="0" xfId="2" applyFont="1" applyFill="1"/>
    <xf numFmtId="0" fontId="4" fillId="14" borderId="1" xfId="2" applyFont="1" applyFill="1" applyBorder="1" applyAlignment="1">
      <alignment horizontal="right"/>
    </xf>
    <xf numFmtId="0" fontId="2" fillId="14" borderId="3" xfId="0" applyFont="1" applyFill="1" applyBorder="1" applyAlignment="1">
      <alignment horizontal="center"/>
    </xf>
    <xf numFmtId="0" fontId="4" fillId="14" borderId="3" xfId="2" applyFont="1" applyFill="1" applyBorder="1" applyAlignment="1">
      <alignment horizontal="right"/>
    </xf>
    <xf numFmtId="0" fontId="4" fillId="14" borderId="2" xfId="2" applyFont="1" applyFill="1" applyBorder="1" applyAlignment="1">
      <alignment horizontal="right"/>
    </xf>
    <xf numFmtId="0" fontId="3" fillId="15" borderId="0" xfId="2" applyFill="1"/>
    <xf numFmtId="164" fontId="3" fillId="15" borderId="0" xfId="2" applyNumberFormat="1" applyFont="1" applyFill="1"/>
    <xf numFmtId="167" fontId="3" fillId="3" borderId="4" xfId="2" applyNumberFormat="1" applyFill="1" applyBorder="1"/>
    <xf numFmtId="167" fontId="0" fillId="3" borderId="0" xfId="0" applyNumberFormat="1" applyFill="1" applyBorder="1"/>
    <xf numFmtId="167" fontId="3" fillId="3" borderId="0" xfId="2" applyNumberFormat="1" applyFont="1" applyFill="1" applyBorder="1" applyAlignment="1">
      <alignment horizontal="right"/>
    </xf>
    <xf numFmtId="166" fontId="3" fillId="3" borderId="0" xfId="2" applyNumberFormat="1" applyFont="1" applyFill="1" applyBorder="1" applyAlignment="1">
      <alignment horizontal="right"/>
    </xf>
    <xf numFmtId="166" fontId="3" fillId="3" borderId="5" xfId="2" applyNumberFormat="1" applyFont="1" applyFill="1" applyBorder="1" applyAlignment="1">
      <alignment horizontal="right"/>
    </xf>
    <xf numFmtId="0" fontId="7" fillId="15" borderId="0" xfId="2" applyFont="1" applyFill="1" applyBorder="1" applyAlignment="1">
      <alignment horizontal="center"/>
    </xf>
    <xf numFmtId="0" fontId="3" fillId="15" borderId="0" xfId="2" applyFont="1" applyFill="1"/>
    <xf numFmtId="0" fontId="4" fillId="14" borderId="4" xfId="2" applyFont="1" applyFill="1" applyBorder="1" applyAlignment="1">
      <alignment horizontal="right"/>
    </xf>
    <xf numFmtId="0" fontId="4" fillId="14" borderId="0" xfId="2" applyFont="1" applyFill="1" applyBorder="1" applyAlignment="1">
      <alignment horizontal="right"/>
    </xf>
    <xf numFmtId="164" fontId="4" fillId="14" borderId="0" xfId="2" applyNumberFormat="1" applyFont="1" applyFill="1" applyBorder="1" applyAlignment="1">
      <alignment horizontal="right"/>
    </xf>
    <xf numFmtId="0" fontId="4" fillId="14" borderId="5" xfId="2" applyFont="1" applyFill="1" applyBorder="1" applyAlignment="1">
      <alignment horizontal="right"/>
    </xf>
    <xf numFmtId="166" fontId="3" fillId="15" borderId="0" xfId="2" applyNumberFormat="1" applyFont="1" applyFill="1"/>
    <xf numFmtId="166" fontId="3" fillId="3" borderId="6" xfId="2" applyNumberFormat="1" applyFont="1" applyFill="1" applyBorder="1"/>
    <xf numFmtId="166" fontId="3" fillId="3" borderId="7" xfId="2" applyNumberFormat="1" applyFont="1" applyFill="1" applyBorder="1" applyAlignment="1">
      <alignment horizontal="right"/>
    </xf>
    <xf numFmtId="2" fontId="3" fillId="3" borderId="8" xfId="2" applyNumberFormat="1" applyFont="1" applyFill="1" applyBorder="1" applyProtection="1">
      <protection hidden="1"/>
    </xf>
    <xf numFmtId="0" fontId="4" fillId="0" borderId="0" xfId="2" applyFont="1" applyFill="1" applyAlignment="1">
      <alignment horizontal="center"/>
    </xf>
    <xf numFmtId="0" fontId="4" fillId="0" borderId="0" xfId="2" applyFont="1" applyFill="1" applyAlignment="1">
      <alignment horizontal="right"/>
    </xf>
    <xf numFmtId="0" fontId="3" fillId="15" borderId="0" xfId="2" applyFont="1" applyFill="1" applyProtection="1">
      <protection hidden="1"/>
    </xf>
    <xf numFmtId="167" fontId="3" fillId="0" borderId="0" xfId="2" applyNumberFormat="1" applyFill="1" applyAlignment="1">
      <alignment horizontal="center"/>
    </xf>
    <xf numFmtId="166" fontId="8" fillId="0" borderId="9" xfId="2" applyNumberFormat="1" applyFont="1" applyFill="1" applyBorder="1" applyAlignment="1">
      <alignment horizontal="center"/>
    </xf>
    <xf numFmtId="166" fontId="3" fillId="0" borderId="0" xfId="2" applyNumberFormat="1" applyFont="1" applyFill="1" applyAlignment="1">
      <alignment horizontal="right"/>
    </xf>
    <xf numFmtId="168" fontId="0" fillId="0" borderId="0" xfId="1" applyNumberFormat="1" applyFont="1"/>
    <xf numFmtId="43" fontId="0" fillId="0" borderId="0" xfId="1" applyFont="1"/>
    <xf numFmtId="169" fontId="0" fillId="0" borderId="0" xfId="0" applyNumberFormat="1"/>
    <xf numFmtId="166" fontId="7" fillId="0" borderId="9" xfId="2" applyNumberFormat="1" applyFont="1" applyBorder="1" applyAlignment="1">
      <alignment horizontal="center"/>
    </xf>
    <xf numFmtId="166" fontId="3" fillId="0" borderId="0" xfId="2" applyNumberFormat="1" applyFont="1" applyFill="1" applyAlignment="1">
      <alignment horizontal="center"/>
    </xf>
    <xf numFmtId="166" fontId="7" fillId="0" borderId="10" xfId="2" applyNumberFormat="1" applyFont="1" applyBorder="1" applyAlignment="1">
      <alignment horizontal="center"/>
    </xf>
    <xf numFmtId="166" fontId="0" fillId="0" borderId="11" xfId="0" applyNumberFormat="1" applyBorder="1" applyAlignment="1">
      <alignment horizontal="center"/>
    </xf>
    <xf numFmtId="0" fontId="0" fillId="0" borderId="0" xfId="0" applyFill="1" applyAlignment="1">
      <alignment horizontal="center"/>
    </xf>
    <xf numFmtId="166" fontId="7" fillId="0" borderId="12" xfId="2" applyNumberFormat="1" applyFont="1" applyBorder="1" applyAlignment="1">
      <alignment horizontal="center"/>
    </xf>
    <xf numFmtId="166" fontId="0" fillId="0" borderId="0" xfId="0" applyNumberFormat="1" applyAlignment="1">
      <alignment horizontal="center"/>
    </xf>
    <xf numFmtId="166" fontId="3" fillId="0" borderId="0" xfId="2" applyNumberFormat="1" applyFont="1" applyFill="1" applyBorder="1" applyAlignment="1">
      <alignment horizontal="center"/>
    </xf>
    <xf numFmtId="166" fontId="0" fillId="0" borderId="0" xfId="0" applyNumberFormat="1"/>
    <xf numFmtId="166" fontId="3" fillId="16" borderId="13" xfId="2" applyNumberFormat="1" applyFill="1" applyBorder="1" applyAlignment="1">
      <alignment horizontal="center"/>
    </xf>
    <xf numFmtId="2" fontId="3" fillId="16" borderId="13" xfId="2" applyNumberFormat="1" applyFill="1" applyBorder="1" applyAlignment="1">
      <alignment horizontal="center"/>
    </xf>
    <xf numFmtId="1" fontId="3" fillId="16" borderId="13" xfId="2" applyNumberFormat="1" applyFill="1" applyBorder="1" applyAlignment="1">
      <alignment horizontal="center"/>
    </xf>
    <xf numFmtId="0" fontId="3" fillId="16" borderId="13" xfId="2" applyFill="1" applyBorder="1" applyAlignment="1">
      <alignment horizontal="center"/>
    </xf>
    <xf numFmtId="0" fontId="3" fillId="16" borderId="13" xfId="2" applyFont="1" applyFill="1" applyBorder="1" applyAlignment="1">
      <alignment horizontal="center"/>
    </xf>
    <xf numFmtId="0" fontId="3" fillId="17" borderId="13" xfId="2" applyFill="1" applyBorder="1" applyAlignment="1">
      <alignment horizontal="center"/>
    </xf>
    <xf numFmtId="167" fontId="3" fillId="17" borderId="13" xfId="2" applyNumberFormat="1" applyFill="1" applyBorder="1" applyAlignment="1">
      <alignment horizontal="center"/>
    </xf>
    <xf numFmtId="0" fontId="4" fillId="0" borderId="0" xfId="2" applyFont="1"/>
    <xf numFmtId="1" fontId="3" fillId="0" borderId="0" xfId="2" applyNumberFormat="1"/>
    <xf numFmtId="2" fontId="3" fillId="0" borderId="0" xfId="2" applyNumberFormat="1"/>
    <xf numFmtId="167" fontId="3" fillId="0" borderId="0" xfId="2" applyNumberFormat="1"/>
    <xf numFmtId="0" fontId="3" fillId="13" borderId="0" xfId="2" applyFill="1"/>
    <xf numFmtId="0" fontId="3" fillId="12" borderId="0" xfId="2" applyFill="1" applyAlignment="1">
      <alignment horizontal="center"/>
    </xf>
    <xf numFmtId="0" fontId="3" fillId="6" borderId="0" xfId="2" applyFill="1"/>
    <xf numFmtId="11" fontId="3" fillId="6" borderId="0" xfId="2" applyNumberFormat="1" applyFill="1" applyAlignment="1">
      <alignment horizontal="right"/>
    </xf>
    <xf numFmtId="0" fontId="3" fillId="10" borderId="0" xfId="2" applyFill="1"/>
    <xf numFmtId="0" fontId="4" fillId="13" borderId="0" xfId="2" applyFont="1" applyFill="1"/>
    <xf numFmtId="0" fontId="4" fillId="13" borderId="0" xfId="2" applyFont="1" applyFill="1" applyAlignment="1">
      <alignment horizontal="right"/>
    </xf>
    <xf numFmtId="0" fontId="3" fillId="18" borderId="0" xfId="2" applyFill="1" applyAlignment="1">
      <alignment horizontal="center"/>
    </xf>
    <xf numFmtId="0" fontId="3" fillId="18" borderId="0" xfId="2" applyFill="1"/>
    <xf numFmtId="0" fontId="9" fillId="13" borderId="0" xfId="2" applyFont="1" applyFill="1" applyAlignment="1">
      <alignment horizontal="center"/>
    </xf>
    <xf numFmtId="0" fontId="3" fillId="9" borderId="0" xfId="2" applyFill="1"/>
    <xf numFmtId="0" fontId="10" fillId="13" borderId="0" xfId="2" applyFont="1" applyFill="1" applyAlignment="1">
      <alignment horizontal="center"/>
    </xf>
    <xf numFmtId="0" fontId="11" fillId="9" borderId="0" xfId="2" applyFont="1" applyFill="1"/>
    <xf numFmtId="0" fontId="10" fillId="13" borderId="0" xfId="2" applyFont="1" applyFill="1"/>
    <xf numFmtId="2" fontId="3" fillId="9" borderId="0" xfId="2" applyNumberFormat="1" applyFont="1" applyFill="1"/>
    <xf numFmtId="0" fontId="3" fillId="0" borderId="0" xfId="2" applyFont="1" applyFill="1"/>
    <xf numFmtId="166" fontId="3" fillId="0" borderId="0" xfId="2" applyNumberFormat="1" applyFont="1" applyFill="1" applyBorder="1"/>
    <xf numFmtId="166" fontId="3" fillId="0" borderId="0" xfId="2" applyNumberFormat="1"/>
    <xf numFmtId="0" fontId="4" fillId="10" borderId="0" xfId="2" applyFont="1" applyFill="1" applyAlignment="1">
      <alignment horizontal="center"/>
    </xf>
    <xf numFmtId="2" fontId="0" fillId="3" borderId="0" xfId="0" applyNumberFormat="1" applyFill="1" applyBorder="1"/>
    <xf numFmtId="0" fontId="14" fillId="15" borderId="0" xfId="2" applyFont="1" applyFill="1" applyAlignment="1">
      <alignment horizontal="center"/>
    </xf>
    <xf numFmtId="1" fontId="14" fillId="15" borderId="0" xfId="2" applyNumberFormat="1" applyFont="1" applyFill="1" applyAlignment="1">
      <alignment horizontal="center"/>
    </xf>
    <xf numFmtId="165" fontId="3" fillId="0" borderId="0" xfId="2" applyNumberFormat="1" applyFill="1"/>
    <xf numFmtId="0" fontId="3" fillId="0" borderId="0" xfId="2" applyNumberFormat="1" applyFont="1" applyFill="1"/>
    <xf numFmtId="0" fontId="16" fillId="0" borderId="0" xfId="0" applyFont="1"/>
    <xf numFmtId="0" fontId="16" fillId="0" borderId="0" xfId="0" applyFont="1" applyAlignment="1">
      <alignment horizontal="center"/>
    </xf>
    <xf numFmtId="0" fontId="3" fillId="0" borderId="0" xfId="2" applyNumberFormat="1" applyAlignment="1">
      <alignment horizontal="center"/>
    </xf>
    <xf numFmtId="0" fontId="0" fillId="0" borderId="0" xfId="0" applyNumberFormat="1"/>
    <xf numFmtId="170" fontId="3" fillId="0" borderId="0" xfId="2" applyNumberFormat="1" applyAlignment="1">
      <alignment horizontal="center"/>
    </xf>
    <xf numFmtId="11" fontId="3" fillId="0" borderId="0" xfId="2" applyNumberFormat="1"/>
    <xf numFmtId="0" fontId="19" fillId="4" borderId="0" xfId="2" applyFont="1" applyFill="1" applyAlignment="1">
      <alignment horizontal="center"/>
    </xf>
    <xf numFmtId="164" fontId="19" fillId="4" borderId="0" xfId="2" applyNumberFormat="1" applyFont="1" applyFill="1" applyAlignment="1">
      <alignment horizontal="center"/>
    </xf>
    <xf numFmtId="0" fontId="19" fillId="4" borderId="0" xfId="2" applyNumberFormat="1" applyFont="1" applyFill="1" applyAlignment="1">
      <alignment horizontal="center"/>
    </xf>
    <xf numFmtId="165" fontId="19" fillId="4" borderId="0" xfId="2" applyNumberFormat="1" applyFont="1" applyFill="1" applyAlignment="1">
      <alignment horizontal="center"/>
    </xf>
    <xf numFmtId="0" fontId="20" fillId="7" borderId="0" xfId="3" applyFont="1" applyFill="1"/>
    <xf numFmtId="0" fontId="21" fillId="5" borderId="0" xfId="0" applyFont="1" applyFill="1" applyAlignment="1">
      <alignment horizontal="center"/>
    </xf>
    <xf numFmtId="166" fontId="12" fillId="10" borderId="0" xfId="2" applyNumberFormat="1" applyFont="1" applyFill="1" applyAlignment="1">
      <alignment horizontal="center"/>
    </xf>
    <xf numFmtId="0" fontId="4" fillId="13" borderId="0" xfId="2" applyFont="1" applyFill="1" applyAlignment="1">
      <alignment horizontal="center"/>
    </xf>
    <xf numFmtId="0" fontId="2" fillId="10" borderId="0" xfId="0" applyFont="1" applyFill="1" applyAlignment="1">
      <alignment horizontal="center"/>
    </xf>
    <xf numFmtId="2" fontId="13" fillId="10" borderId="0" xfId="0" applyNumberFormat="1" applyFont="1" applyFill="1" applyAlignment="1">
      <alignment horizontal="center"/>
    </xf>
    <xf numFmtId="0" fontId="13" fillId="10" borderId="0" xfId="0" applyFont="1" applyFill="1" applyAlignment="1">
      <alignment horizontal="center"/>
    </xf>
    <xf numFmtId="167" fontId="12" fillId="10" borderId="0" xfId="2" applyNumberFormat="1" applyFont="1" applyFill="1" applyAlignment="1">
      <alignment horizontal="center"/>
    </xf>
    <xf numFmtId="0" fontId="2" fillId="10" borderId="0" xfId="0" applyFont="1" applyFill="1" applyBorder="1" applyAlignment="1">
      <alignment horizontal="center"/>
    </xf>
    <xf numFmtId="166" fontId="13" fillId="10" borderId="0" xfId="0" applyNumberFormat="1" applyFont="1" applyFill="1" applyAlignment="1">
      <alignment horizontal="center"/>
    </xf>
    <xf numFmtId="0" fontId="18" fillId="15" borderId="0" xfId="0" applyFont="1" applyFill="1" applyAlignment="1">
      <alignment horizontal="center" vertical="center"/>
    </xf>
    <xf numFmtId="0" fontId="0" fillId="19" borderId="0" xfId="0" applyFill="1"/>
    <xf numFmtId="0" fontId="18" fillId="19" borderId="0" xfId="0" applyFont="1" applyFill="1"/>
    <xf numFmtId="0" fontId="4" fillId="4" borderId="1" xfId="2" applyFont="1" applyFill="1" applyBorder="1" applyAlignment="1">
      <alignment horizontal="center"/>
    </xf>
    <xf numFmtId="0" fontId="4" fillId="5" borderId="0" xfId="2" applyFont="1" applyFill="1" applyAlignment="1">
      <alignment horizontal="center"/>
    </xf>
    <xf numFmtId="0" fontId="4" fillId="4" borderId="2" xfId="2" applyFont="1" applyFill="1" applyBorder="1" applyAlignment="1">
      <alignment horizontal="center"/>
    </xf>
    <xf numFmtId="0" fontId="4" fillId="4" borderId="3" xfId="2" applyFont="1" applyFill="1" applyBorder="1" applyAlignment="1">
      <alignment horizontal="center"/>
    </xf>
    <xf numFmtId="167" fontId="5" fillId="8" borderId="4" xfId="2" applyNumberFormat="1" applyFont="1" applyFill="1" applyBorder="1" applyAlignment="1">
      <alignment horizontal="center"/>
    </xf>
    <xf numFmtId="2" fontId="5" fillId="8" borderId="5" xfId="2" applyNumberFormat="1" applyFont="1" applyFill="1" applyBorder="1" applyAlignment="1">
      <alignment horizontal="center"/>
    </xf>
    <xf numFmtId="0" fontId="4" fillId="4" borderId="4" xfId="2" applyFont="1" applyFill="1" applyBorder="1" applyAlignment="1">
      <alignment horizontal="center"/>
    </xf>
    <xf numFmtId="0" fontId="4" fillId="4" borderId="0" xfId="2" applyFont="1" applyFill="1" applyBorder="1" applyAlignment="1">
      <alignment horizontal="center"/>
    </xf>
    <xf numFmtId="0" fontId="4" fillId="4" borderId="5" xfId="2" applyFont="1" applyFill="1" applyBorder="1" applyAlignment="1">
      <alignment horizontal="center"/>
    </xf>
    <xf numFmtId="166" fontId="5" fillId="8" borderId="4" xfId="2" applyNumberFormat="1" applyFont="1" applyFill="1" applyBorder="1" applyAlignment="1">
      <alignment horizontal="center"/>
    </xf>
    <xf numFmtId="166" fontId="5" fillId="8" borderId="0" xfId="2" applyNumberFormat="1" applyFont="1" applyFill="1" applyAlignment="1" applyProtection="1">
      <alignment horizontal="center"/>
      <protection hidden="1"/>
    </xf>
    <xf numFmtId="166" fontId="5" fillId="8" borderId="5" xfId="2" applyNumberFormat="1" applyFont="1" applyFill="1" applyBorder="1" applyAlignment="1">
      <alignment horizontal="center"/>
    </xf>
    <xf numFmtId="166" fontId="5" fillId="8" borderId="0" xfId="2" applyNumberFormat="1" applyFont="1" applyFill="1" applyBorder="1" applyAlignment="1">
      <alignment horizontal="center"/>
    </xf>
    <xf numFmtId="0" fontId="4" fillId="7" borderId="0" xfId="2" applyFont="1" applyFill="1" applyAlignment="1">
      <alignment horizontal="center"/>
    </xf>
    <xf numFmtId="166" fontId="5" fillId="8" borderId="6" xfId="2" applyNumberFormat="1" applyFont="1" applyFill="1" applyBorder="1" applyAlignment="1">
      <alignment horizontal="center"/>
    </xf>
    <xf numFmtId="0" fontId="5" fillId="8" borderId="8" xfId="2" applyFont="1" applyFill="1" applyBorder="1" applyAlignment="1">
      <alignment horizontal="center"/>
    </xf>
    <xf numFmtId="166" fontId="5" fillId="8" borderId="0" xfId="2" applyNumberFormat="1" applyFont="1" applyFill="1" applyAlignment="1">
      <alignment horizontal="center"/>
    </xf>
    <xf numFmtId="0" fontId="17" fillId="19" borderId="0" xfId="0" applyFont="1" applyFill="1"/>
    <xf numFmtId="0" fontId="6" fillId="13" borderId="0" xfId="2" applyFont="1" applyFill="1"/>
    <xf numFmtId="0" fontId="24" fillId="13" borderId="0" xfId="0" applyFont="1" applyFill="1" applyAlignment="1">
      <alignment horizontal="center" vertical="center"/>
    </xf>
    <xf numFmtId="0" fontId="25" fillId="13" borderId="0" xfId="2" applyFont="1" applyFill="1" applyAlignment="1">
      <alignment horizontal="center"/>
    </xf>
    <xf numFmtId="0" fontId="0" fillId="0" borderId="0" xfId="0" applyAlignment="1">
      <alignment vertical="center"/>
    </xf>
    <xf numFmtId="166" fontId="22" fillId="8" borderId="7" xfId="2" applyNumberFormat="1" applyFont="1" applyFill="1" applyBorder="1" applyAlignment="1">
      <alignment horizontal="center"/>
    </xf>
    <xf numFmtId="165" fontId="22" fillId="8" borderId="0" xfId="2" applyNumberFormat="1" applyFont="1" applyFill="1" applyBorder="1" applyAlignment="1">
      <alignment horizontal="center"/>
    </xf>
    <xf numFmtId="0" fontId="22" fillId="8" borderId="0" xfId="2" applyFont="1" applyFill="1" applyAlignment="1">
      <alignment horizontal="center"/>
    </xf>
    <xf numFmtId="0" fontId="26" fillId="0" borderId="0" xfId="0" applyFont="1"/>
    <xf numFmtId="166" fontId="27" fillId="0" borderId="0" xfId="2" applyNumberFormat="1" applyFont="1" applyFill="1" applyAlignment="1">
      <alignment horizontal="center"/>
    </xf>
    <xf numFmtId="0" fontId="3" fillId="5" borderId="0" xfId="2" applyFill="1"/>
    <xf numFmtId="164" fontId="25" fillId="20" borderId="0" xfId="2" applyNumberFormat="1" applyFont="1" applyFill="1"/>
    <xf numFmtId="0" fontId="25" fillId="20" borderId="0" xfId="2" applyFont="1" applyFill="1"/>
    <xf numFmtId="0" fontId="0" fillId="5" borderId="0" xfId="0" applyFont="1" applyFill="1"/>
    <xf numFmtId="0" fontId="2" fillId="10" borderId="14" xfId="0" applyFont="1" applyFill="1" applyBorder="1" applyAlignment="1">
      <alignment horizontal="center"/>
    </xf>
    <xf numFmtId="2" fontId="13" fillId="10" borderId="15" xfId="0" applyNumberFormat="1" applyFont="1" applyFill="1" applyBorder="1" applyAlignment="1">
      <alignment horizontal="center"/>
    </xf>
    <xf numFmtId="0" fontId="2" fillId="10" borderId="15" xfId="0" applyFont="1" applyFill="1" applyBorder="1" applyAlignment="1">
      <alignment horizontal="center"/>
    </xf>
    <xf numFmtId="0" fontId="13" fillId="10" borderId="16" xfId="0" applyFont="1" applyFill="1" applyBorder="1" applyAlignment="1">
      <alignment horizontal="center"/>
    </xf>
    <xf numFmtId="0" fontId="2" fillId="10" borderId="17" xfId="0" applyFont="1" applyFill="1" applyBorder="1" applyAlignment="1">
      <alignment horizontal="center"/>
    </xf>
    <xf numFmtId="0" fontId="13" fillId="10" borderId="0" xfId="0" applyFont="1" applyFill="1" applyBorder="1" applyAlignment="1">
      <alignment horizontal="center"/>
    </xf>
    <xf numFmtId="2" fontId="13" fillId="10" borderId="18" xfId="0" applyNumberFormat="1" applyFont="1" applyFill="1" applyBorder="1" applyAlignment="1">
      <alignment horizontal="center"/>
    </xf>
    <xf numFmtId="0" fontId="2" fillId="10" borderId="17" xfId="2" applyFont="1" applyFill="1" applyBorder="1" applyAlignment="1">
      <alignment horizontal="center"/>
    </xf>
    <xf numFmtId="166" fontId="12" fillId="10" borderId="0" xfId="2" applyNumberFormat="1" applyFont="1" applyFill="1" applyBorder="1" applyAlignment="1">
      <alignment horizontal="center"/>
    </xf>
    <xf numFmtId="0" fontId="4" fillId="10" borderId="19" xfId="2" applyFont="1" applyFill="1" applyBorder="1" applyAlignment="1">
      <alignment horizontal="center"/>
    </xf>
    <xf numFmtId="167" fontId="12" fillId="10" borderId="20" xfId="2" applyNumberFormat="1" applyFont="1" applyFill="1" applyBorder="1" applyAlignment="1">
      <alignment horizontal="center"/>
    </xf>
    <xf numFmtId="0" fontId="2" fillId="10" borderId="20" xfId="0" applyFont="1" applyFill="1" applyBorder="1" applyAlignment="1">
      <alignment horizontal="center"/>
    </xf>
    <xf numFmtId="2" fontId="13" fillId="10" borderId="21" xfId="0" applyNumberFormat="1" applyFont="1" applyFill="1" applyBorder="1" applyAlignment="1">
      <alignment horizontal="center"/>
    </xf>
    <xf numFmtId="166" fontId="3" fillId="0" borderId="0" xfId="2" applyNumberFormat="1" applyAlignment="1">
      <alignment horizontal="center"/>
    </xf>
    <xf numFmtId="167" fontId="25" fillId="20" borderId="0" xfId="2" applyNumberFormat="1" applyFont="1" applyFill="1" applyAlignment="1">
      <alignment horizontal="center"/>
    </xf>
    <xf numFmtId="0" fontId="15" fillId="13" borderId="0" xfId="0" applyFont="1" applyFill="1"/>
    <xf numFmtId="166" fontId="4" fillId="13" borderId="0" xfId="2" applyNumberFormat="1" applyFont="1" applyFill="1" applyBorder="1" applyAlignment="1">
      <alignment horizontal="center" vertical="center"/>
    </xf>
    <xf numFmtId="0" fontId="3" fillId="13" borderId="0" xfId="2" applyFont="1" applyFill="1" applyAlignment="1">
      <alignment horizontal="center"/>
    </xf>
    <xf numFmtId="167" fontId="4" fillId="13" borderId="0" xfId="2" applyNumberFormat="1" applyFont="1" applyFill="1" applyAlignment="1">
      <alignment horizontal="center"/>
    </xf>
    <xf numFmtId="0" fontId="1" fillId="6" borderId="0" xfId="3" applyFill="1" applyAlignment="1">
      <alignment horizontal="center"/>
    </xf>
    <xf numFmtId="0" fontId="23" fillId="6" borderId="0" xfId="3" applyFont="1" applyFill="1" applyAlignment="1">
      <alignment horizontal="center"/>
    </xf>
    <xf numFmtId="0" fontId="25" fillId="6" borderId="0" xfId="3" applyFont="1" applyFill="1" applyAlignment="1">
      <alignment horizontal="center"/>
    </xf>
    <xf numFmtId="0" fontId="28" fillId="0" borderId="0" xfId="2" applyFont="1"/>
    <xf numFmtId="2" fontId="28" fillId="0" borderId="0" xfId="2" applyNumberFormat="1" applyFont="1"/>
    <xf numFmtId="0" fontId="28" fillId="0" borderId="0" xfId="2" applyFont="1" applyFill="1" applyBorder="1"/>
    <xf numFmtId="0" fontId="0" fillId="0" borderId="0" xfId="0"/>
    <xf numFmtId="1" fontId="6" fillId="12" borderId="0" xfId="2" applyNumberFormat="1" applyFont="1" applyFill="1" applyAlignment="1">
      <alignment horizontal="center"/>
    </xf>
    <xf numFmtId="167" fontId="5" fillId="8" borderId="0" xfId="2" applyNumberFormat="1" applyFont="1" applyFill="1" applyAlignment="1">
      <alignment horizontal="center"/>
    </xf>
    <xf numFmtId="0" fontId="0" fillId="8" borderId="0" xfId="0" applyFill="1"/>
    <xf numFmtId="0" fontId="17" fillId="21" borderId="22" xfId="0" applyFont="1" applyFill="1" applyBorder="1"/>
    <xf numFmtId="0" fontId="17" fillId="21" borderId="23" xfId="0" applyFont="1" applyFill="1" applyBorder="1" applyAlignment="1">
      <alignment horizontal="center"/>
    </xf>
    <xf numFmtId="0" fontId="17" fillId="21" borderId="24" xfId="0" applyFont="1" applyFill="1" applyBorder="1" applyAlignment="1">
      <alignment horizontal="center"/>
    </xf>
    <xf numFmtId="0" fontId="0" fillId="22" borderId="22" xfId="0" applyFont="1" applyFill="1" applyBorder="1"/>
    <xf numFmtId="2" fontId="0" fillId="22" borderId="23" xfId="0" applyNumberFormat="1" applyFont="1" applyFill="1" applyBorder="1" applyAlignment="1">
      <alignment horizontal="center"/>
    </xf>
    <xf numFmtId="2" fontId="0" fillId="22" borderId="24" xfId="0" applyNumberFormat="1" applyFont="1" applyFill="1" applyBorder="1" applyAlignment="1">
      <alignment horizontal="center"/>
    </xf>
    <xf numFmtId="0" fontId="0" fillId="0" borderId="22" xfId="0" applyFont="1" applyBorder="1"/>
    <xf numFmtId="166" fontId="0" fillId="0" borderId="23" xfId="0" applyNumberFormat="1" applyFont="1" applyBorder="1" applyAlignment="1">
      <alignment horizontal="center"/>
    </xf>
    <xf numFmtId="166" fontId="0" fillId="0" borderId="24" xfId="0" applyNumberFormat="1" applyFont="1" applyBorder="1" applyAlignment="1">
      <alignment horizontal="center"/>
    </xf>
    <xf numFmtId="166" fontId="0" fillId="22" borderId="23" xfId="0" applyNumberFormat="1" applyFont="1" applyFill="1" applyBorder="1" applyAlignment="1">
      <alignment horizontal="center"/>
    </xf>
    <xf numFmtId="166" fontId="0" fillId="22" borderId="24" xfId="0" applyNumberFormat="1" applyFont="1" applyFill="1" applyBorder="1" applyAlignment="1">
      <alignment horizontal="center"/>
    </xf>
    <xf numFmtId="0" fontId="0" fillId="0" borderId="23" xfId="0" applyFont="1" applyBorder="1" applyAlignment="1">
      <alignment horizontal="center"/>
    </xf>
    <xf numFmtId="0" fontId="0" fillId="22" borderId="23" xfId="0" applyFont="1" applyFill="1" applyBorder="1" applyAlignment="1">
      <alignment horizontal="center"/>
    </xf>
    <xf numFmtId="0" fontId="0" fillId="0" borderId="24" xfId="0" applyFont="1" applyBorder="1" applyAlignment="1">
      <alignment horizontal="center"/>
    </xf>
    <xf numFmtId="0" fontId="0" fillId="22" borderId="24" xfId="0" applyFont="1" applyFill="1" applyBorder="1" applyAlignment="1">
      <alignment horizontal="center"/>
    </xf>
    <xf numFmtId="166" fontId="13" fillId="10" borderId="0" xfId="0" applyNumberFormat="1" applyFont="1" applyFill="1" applyBorder="1" applyAlignment="1">
      <alignment horizontal="center"/>
    </xf>
    <xf numFmtId="2" fontId="13" fillId="10" borderId="16" xfId="0" applyNumberFormat="1" applyFont="1" applyFill="1" applyBorder="1" applyAlignment="1">
      <alignment horizontal="center"/>
    </xf>
    <xf numFmtId="1" fontId="0" fillId="22" borderId="24" xfId="0" applyNumberFormat="1" applyFont="1" applyFill="1" applyBorder="1" applyAlignment="1">
      <alignment horizontal="center"/>
    </xf>
    <xf numFmtId="1" fontId="0" fillId="0" borderId="24" xfId="0" applyNumberFormat="1" applyFont="1" applyBorder="1" applyAlignment="1">
      <alignment horizontal="center"/>
    </xf>
    <xf numFmtId="1" fontId="0" fillId="22" borderId="23" xfId="0" applyNumberFormat="1" applyFont="1" applyFill="1" applyBorder="1" applyAlignment="1">
      <alignment horizontal="center"/>
    </xf>
    <xf numFmtId="1" fontId="0" fillId="0" borderId="23" xfId="0" applyNumberFormat="1" applyFont="1" applyBorder="1" applyAlignment="1">
      <alignment horizontal="center"/>
    </xf>
    <xf numFmtId="166" fontId="0" fillId="0" borderId="23" xfId="0" applyNumberFormat="1" applyFont="1" applyBorder="1" applyAlignment="1">
      <alignment horizontal="center"/>
    </xf>
    <xf numFmtId="166" fontId="0" fillId="0" borderId="24" xfId="0" applyNumberFormat="1" applyFont="1" applyBorder="1" applyAlignment="1">
      <alignment horizontal="center"/>
    </xf>
  </cellXfs>
  <cellStyles count="7">
    <cellStyle name="Euro" xfId="4"/>
    <cellStyle name="Milliers" xfId="1" builtinId="3"/>
    <cellStyle name="Normal" xfId="0" builtinId="0"/>
    <cellStyle name="Normal 2" xfId="5"/>
    <cellStyle name="Normal 2 2" xfId="2"/>
    <cellStyle name="Normal 3" xfId="6"/>
    <cellStyle name="Normal 3 2" xfId="3"/>
  </cellStyles>
  <dxfs count="0"/>
  <tableStyles count="0" defaultTableStyle="TableStyleMedium9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 "HAUTEUR 4"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Typosoil7!$I$7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diamond"/>
            <c:size val="4"/>
          </c:marker>
          <c:yVal>
            <c:numRef>
              <c:f>Typosoil7!$I$8:$I$671</c:f>
              <c:numCache>
                <c:formatCode>General</c:formatCode>
                <c:ptCount val="664"/>
                <c:pt idx="0">
                  <c:v>0</c:v>
                </c:pt>
                <c:pt idx="1">
                  <c:v>46.089419999999997</c:v>
                </c:pt>
                <c:pt idx="2">
                  <c:v>46.044710000000002</c:v>
                </c:pt>
                <c:pt idx="3">
                  <c:v>46.053649999999998</c:v>
                </c:pt>
                <c:pt idx="4">
                  <c:v>46.044710000000002</c:v>
                </c:pt>
                <c:pt idx="5">
                  <c:v>46.053649999999998</c:v>
                </c:pt>
                <c:pt idx="6">
                  <c:v>46.044710000000002</c:v>
                </c:pt>
                <c:pt idx="7">
                  <c:v>46.044710000000002</c:v>
                </c:pt>
                <c:pt idx="8">
                  <c:v>46.035769999999999</c:v>
                </c:pt>
                <c:pt idx="9">
                  <c:v>46.035769999999999</c:v>
                </c:pt>
                <c:pt idx="10">
                  <c:v>46.017879999999998</c:v>
                </c:pt>
                <c:pt idx="11">
                  <c:v>46.008940000000003</c:v>
                </c:pt>
                <c:pt idx="12">
                  <c:v>45.991059999999997</c:v>
                </c:pt>
                <c:pt idx="13">
                  <c:v>45.982120000000002</c:v>
                </c:pt>
                <c:pt idx="14">
                  <c:v>45.964230000000001</c:v>
                </c:pt>
                <c:pt idx="15">
                  <c:v>45.955289999999998</c:v>
                </c:pt>
                <c:pt idx="16">
                  <c:v>45.93741</c:v>
                </c:pt>
                <c:pt idx="17">
                  <c:v>45.919519999999999</c:v>
                </c:pt>
                <c:pt idx="18">
                  <c:v>45.910580000000003</c:v>
                </c:pt>
                <c:pt idx="19">
                  <c:v>45.892699999999998</c:v>
                </c:pt>
                <c:pt idx="20">
                  <c:v>45.883749999999999</c:v>
                </c:pt>
                <c:pt idx="21">
                  <c:v>45.865870000000001</c:v>
                </c:pt>
                <c:pt idx="22">
                  <c:v>45.856929999999998</c:v>
                </c:pt>
                <c:pt idx="23">
                  <c:v>45.83905</c:v>
                </c:pt>
                <c:pt idx="24">
                  <c:v>45.821159999999999</c:v>
                </c:pt>
                <c:pt idx="25">
                  <c:v>45.803280000000001</c:v>
                </c:pt>
                <c:pt idx="26">
                  <c:v>45.794339999999998</c:v>
                </c:pt>
                <c:pt idx="27">
                  <c:v>45.776449999999997</c:v>
                </c:pt>
                <c:pt idx="28">
                  <c:v>45.767510000000001</c:v>
                </c:pt>
                <c:pt idx="29">
                  <c:v>45.758569999999999</c:v>
                </c:pt>
                <c:pt idx="30">
                  <c:v>45.731740000000002</c:v>
                </c:pt>
                <c:pt idx="31">
                  <c:v>45.722799999999999</c:v>
                </c:pt>
                <c:pt idx="32">
                  <c:v>45.713859999999997</c:v>
                </c:pt>
                <c:pt idx="33">
                  <c:v>45.695979999999999</c:v>
                </c:pt>
                <c:pt idx="34">
                  <c:v>45.68703</c:v>
                </c:pt>
                <c:pt idx="35">
                  <c:v>45.678089999999997</c:v>
                </c:pt>
                <c:pt idx="36">
                  <c:v>45.669150000000002</c:v>
                </c:pt>
                <c:pt idx="37">
                  <c:v>45.651269999999997</c:v>
                </c:pt>
                <c:pt idx="38">
                  <c:v>45.642330000000001</c:v>
                </c:pt>
                <c:pt idx="39">
                  <c:v>45.633380000000002</c:v>
                </c:pt>
                <c:pt idx="40">
                  <c:v>45.62444</c:v>
                </c:pt>
                <c:pt idx="41">
                  <c:v>45.615499999999997</c:v>
                </c:pt>
                <c:pt idx="42">
                  <c:v>45.597610000000003</c:v>
                </c:pt>
                <c:pt idx="43">
                  <c:v>45.58867</c:v>
                </c:pt>
                <c:pt idx="44">
                  <c:v>45.579729999999998</c:v>
                </c:pt>
                <c:pt idx="45">
                  <c:v>45.570790000000002</c:v>
                </c:pt>
                <c:pt idx="46">
                  <c:v>45.552909999999997</c:v>
                </c:pt>
                <c:pt idx="47">
                  <c:v>45.552909999999997</c:v>
                </c:pt>
                <c:pt idx="48">
                  <c:v>45.52608</c:v>
                </c:pt>
                <c:pt idx="49">
                  <c:v>45.535020000000003</c:v>
                </c:pt>
                <c:pt idx="50">
                  <c:v>45.517139999999998</c:v>
                </c:pt>
                <c:pt idx="51">
                  <c:v>45.508200000000002</c:v>
                </c:pt>
                <c:pt idx="52">
                  <c:v>45.490310000000001</c:v>
                </c:pt>
                <c:pt idx="53">
                  <c:v>45.481369999999998</c:v>
                </c:pt>
                <c:pt idx="54">
                  <c:v>45.472430000000003</c:v>
                </c:pt>
                <c:pt idx="55">
                  <c:v>45.46349</c:v>
                </c:pt>
                <c:pt idx="56">
                  <c:v>45.445599999999999</c:v>
                </c:pt>
                <c:pt idx="57">
                  <c:v>45.427720000000001</c:v>
                </c:pt>
                <c:pt idx="58">
                  <c:v>45.427720000000001</c:v>
                </c:pt>
                <c:pt idx="59">
                  <c:v>45.409840000000003</c:v>
                </c:pt>
                <c:pt idx="60">
                  <c:v>45.391950000000001</c:v>
                </c:pt>
                <c:pt idx="61">
                  <c:v>45.391950000000001</c:v>
                </c:pt>
                <c:pt idx="62">
                  <c:v>45.374070000000003</c:v>
                </c:pt>
                <c:pt idx="63">
                  <c:v>45.374070000000003</c:v>
                </c:pt>
                <c:pt idx="64">
                  <c:v>45.365130000000001</c:v>
                </c:pt>
                <c:pt idx="65">
                  <c:v>45.356189999999998</c:v>
                </c:pt>
                <c:pt idx="66">
                  <c:v>45.329360000000001</c:v>
                </c:pt>
                <c:pt idx="67">
                  <c:v>45.329360000000001</c:v>
                </c:pt>
                <c:pt idx="68">
                  <c:v>45.320419999999999</c:v>
                </c:pt>
                <c:pt idx="69">
                  <c:v>45.31147</c:v>
                </c:pt>
                <c:pt idx="70">
                  <c:v>45.31147</c:v>
                </c:pt>
                <c:pt idx="71">
                  <c:v>45.293590000000002</c:v>
                </c:pt>
                <c:pt idx="72">
                  <c:v>45.293590000000002</c:v>
                </c:pt>
                <c:pt idx="73">
                  <c:v>45.284649999999999</c:v>
                </c:pt>
                <c:pt idx="74">
                  <c:v>45.275709999999997</c:v>
                </c:pt>
                <c:pt idx="75">
                  <c:v>45.275709999999997</c:v>
                </c:pt>
                <c:pt idx="76">
                  <c:v>45.266770000000001</c:v>
                </c:pt>
                <c:pt idx="77">
                  <c:v>45.266770000000001</c:v>
                </c:pt>
                <c:pt idx="78">
                  <c:v>45.257820000000002</c:v>
                </c:pt>
                <c:pt idx="79">
                  <c:v>45.257820000000002</c:v>
                </c:pt>
                <c:pt idx="80">
                  <c:v>45.239939999999997</c:v>
                </c:pt>
                <c:pt idx="81">
                  <c:v>45.239939999999997</c:v>
                </c:pt>
                <c:pt idx="82">
                  <c:v>45.231000000000002</c:v>
                </c:pt>
                <c:pt idx="83">
                  <c:v>45.231000000000002</c:v>
                </c:pt>
                <c:pt idx="84">
                  <c:v>45.231000000000002</c:v>
                </c:pt>
                <c:pt idx="85">
                  <c:v>45.222059999999999</c:v>
                </c:pt>
                <c:pt idx="86">
                  <c:v>45.222059999999999</c:v>
                </c:pt>
                <c:pt idx="87">
                  <c:v>45.222059999999999</c:v>
                </c:pt>
                <c:pt idx="88">
                  <c:v>45.213120000000004</c:v>
                </c:pt>
                <c:pt idx="89">
                  <c:v>45.213120000000004</c:v>
                </c:pt>
                <c:pt idx="90">
                  <c:v>45.204169999999998</c:v>
                </c:pt>
                <c:pt idx="91">
                  <c:v>45.204169999999998</c:v>
                </c:pt>
                <c:pt idx="92">
                  <c:v>45.204169999999998</c:v>
                </c:pt>
                <c:pt idx="93">
                  <c:v>45.204169999999998</c:v>
                </c:pt>
                <c:pt idx="94">
                  <c:v>45.195230000000002</c:v>
                </c:pt>
                <c:pt idx="95">
                  <c:v>45.195230000000002</c:v>
                </c:pt>
                <c:pt idx="96">
                  <c:v>45.195230000000002</c:v>
                </c:pt>
                <c:pt idx="97">
                  <c:v>45.195230000000002</c:v>
                </c:pt>
                <c:pt idx="98">
                  <c:v>45.195230000000002</c:v>
                </c:pt>
                <c:pt idx="99">
                  <c:v>45.195230000000002</c:v>
                </c:pt>
                <c:pt idx="100">
                  <c:v>45.18629</c:v>
                </c:pt>
                <c:pt idx="101">
                  <c:v>45.18629</c:v>
                </c:pt>
                <c:pt idx="102">
                  <c:v>45.18629</c:v>
                </c:pt>
                <c:pt idx="103">
                  <c:v>45.18629</c:v>
                </c:pt>
                <c:pt idx="104">
                  <c:v>45.18629</c:v>
                </c:pt>
                <c:pt idx="105">
                  <c:v>45.177349999999997</c:v>
                </c:pt>
                <c:pt idx="106">
                  <c:v>45.177349999999997</c:v>
                </c:pt>
                <c:pt idx="107">
                  <c:v>45.177349999999997</c:v>
                </c:pt>
                <c:pt idx="108">
                  <c:v>45.168399999999998</c:v>
                </c:pt>
                <c:pt idx="109">
                  <c:v>45.168399999999998</c:v>
                </c:pt>
                <c:pt idx="110">
                  <c:v>45.168399999999998</c:v>
                </c:pt>
                <c:pt idx="111">
                  <c:v>45.168399999999998</c:v>
                </c:pt>
                <c:pt idx="112">
                  <c:v>45.168399999999998</c:v>
                </c:pt>
                <c:pt idx="113">
                  <c:v>45.168399999999998</c:v>
                </c:pt>
                <c:pt idx="114">
                  <c:v>45.168399999999998</c:v>
                </c:pt>
                <c:pt idx="115">
                  <c:v>45.159460000000003</c:v>
                </c:pt>
                <c:pt idx="116">
                  <c:v>45.159460000000003</c:v>
                </c:pt>
                <c:pt idx="117">
                  <c:v>45.159460000000003</c:v>
                </c:pt>
                <c:pt idx="118">
                  <c:v>45.159460000000003</c:v>
                </c:pt>
                <c:pt idx="119">
                  <c:v>45.159460000000003</c:v>
                </c:pt>
                <c:pt idx="120">
                  <c:v>45.159460000000003</c:v>
                </c:pt>
                <c:pt idx="121">
                  <c:v>45.159460000000003</c:v>
                </c:pt>
                <c:pt idx="122">
                  <c:v>45.159460000000003</c:v>
                </c:pt>
                <c:pt idx="123">
                  <c:v>45.159460000000003</c:v>
                </c:pt>
                <c:pt idx="124">
                  <c:v>45.159460000000003</c:v>
                </c:pt>
                <c:pt idx="125">
                  <c:v>45.15052</c:v>
                </c:pt>
                <c:pt idx="126">
                  <c:v>45.15052</c:v>
                </c:pt>
                <c:pt idx="127">
                  <c:v>45.15052</c:v>
                </c:pt>
                <c:pt idx="128">
                  <c:v>45.15052</c:v>
                </c:pt>
                <c:pt idx="129">
                  <c:v>45.15052</c:v>
                </c:pt>
                <c:pt idx="130">
                  <c:v>45.15052</c:v>
                </c:pt>
                <c:pt idx="131">
                  <c:v>45.15052</c:v>
                </c:pt>
                <c:pt idx="132">
                  <c:v>45.141579999999998</c:v>
                </c:pt>
                <c:pt idx="133">
                  <c:v>45.141579999999998</c:v>
                </c:pt>
                <c:pt idx="134">
                  <c:v>45.141579999999998</c:v>
                </c:pt>
                <c:pt idx="135">
                  <c:v>45.132640000000002</c:v>
                </c:pt>
                <c:pt idx="136">
                  <c:v>45.141579999999998</c:v>
                </c:pt>
                <c:pt idx="137">
                  <c:v>45.132640000000002</c:v>
                </c:pt>
                <c:pt idx="138">
                  <c:v>45.132640000000002</c:v>
                </c:pt>
                <c:pt idx="139">
                  <c:v>45.123699999999999</c:v>
                </c:pt>
                <c:pt idx="140">
                  <c:v>45.132640000000002</c:v>
                </c:pt>
                <c:pt idx="141">
                  <c:v>45.123699999999999</c:v>
                </c:pt>
                <c:pt idx="142">
                  <c:v>45.123699999999999</c:v>
                </c:pt>
                <c:pt idx="143">
                  <c:v>45.114750000000001</c:v>
                </c:pt>
                <c:pt idx="144">
                  <c:v>45.123699999999999</c:v>
                </c:pt>
                <c:pt idx="145">
                  <c:v>45.105809999999998</c:v>
                </c:pt>
                <c:pt idx="146">
                  <c:v>45.114750000000001</c:v>
                </c:pt>
                <c:pt idx="147">
                  <c:v>45.114750000000001</c:v>
                </c:pt>
                <c:pt idx="148">
                  <c:v>45.105809999999998</c:v>
                </c:pt>
                <c:pt idx="149">
                  <c:v>45.114750000000001</c:v>
                </c:pt>
                <c:pt idx="150">
                  <c:v>45.105809999999998</c:v>
                </c:pt>
                <c:pt idx="151">
                  <c:v>45.105809999999998</c:v>
                </c:pt>
                <c:pt idx="152">
                  <c:v>45.105809999999998</c:v>
                </c:pt>
                <c:pt idx="153">
                  <c:v>45.105809999999998</c:v>
                </c:pt>
                <c:pt idx="154">
                  <c:v>45.105809999999998</c:v>
                </c:pt>
                <c:pt idx="155">
                  <c:v>45.105809999999998</c:v>
                </c:pt>
                <c:pt idx="156">
                  <c:v>45.096870000000003</c:v>
                </c:pt>
                <c:pt idx="157">
                  <c:v>45.105809999999998</c:v>
                </c:pt>
                <c:pt idx="158">
                  <c:v>45.096870000000003</c:v>
                </c:pt>
                <c:pt idx="159">
                  <c:v>45.096870000000003</c:v>
                </c:pt>
                <c:pt idx="160">
                  <c:v>45.096870000000003</c:v>
                </c:pt>
                <c:pt idx="161">
                  <c:v>45.096870000000003</c:v>
                </c:pt>
                <c:pt idx="162">
                  <c:v>45.105809999999998</c:v>
                </c:pt>
                <c:pt idx="163">
                  <c:v>45.096870000000003</c:v>
                </c:pt>
                <c:pt idx="164">
                  <c:v>45.096870000000003</c:v>
                </c:pt>
                <c:pt idx="165">
                  <c:v>45.105809999999998</c:v>
                </c:pt>
                <c:pt idx="166">
                  <c:v>45.08793</c:v>
                </c:pt>
                <c:pt idx="167">
                  <c:v>45.096870000000003</c:v>
                </c:pt>
                <c:pt idx="168">
                  <c:v>45.096870000000003</c:v>
                </c:pt>
                <c:pt idx="169">
                  <c:v>45.096870000000003</c:v>
                </c:pt>
                <c:pt idx="170">
                  <c:v>45.096870000000003</c:v>
                </c:pt>
                <c:pt idx="171">
                  <c:v>45.096870000000003</c:v>
                </c:pt>
                <c:pt idx="172">
                  <c:v>45.08793</c:v>
                </c:pt>
                <c:pt idx="173">
                  <c:v>45.08793</c:v>
                </c:pt>
                <c:pt idx="174">
                  <c:v>45.08793</c:v>
                </c:pt>
                <c:pt idx="175">
                  <c:v>45.096870000000003</c:v>
                </c:pt>
                <c:pt idx="176">
                  <c:v>45.096870000000003</c:v>
                </c:pt>
                <c:pt idx="177">
                  <c:v>45.08793</c:v>
                </c:pt>
                <c:pt idx="178">
                  <c:v>45.096870000000003</c:v>
                </c:pt>
                <c:pt idx="179">
                  <c:v>45.096870000000003</c:v>
                </c:pt>
                <c:pt idx="180">
                  <c:v>45.105809999999998</c:v>
                </c:pt>
                <c:pt idx="181">
                  <c:v>45.096870000000003</c:v>
                </c:pt>
                <c:pt idx="182">
                  <c:v>45.096870000000003</c:v>
                </c:pt>
                <c:pt idx="183">
                  <c:v>45.096870000000003</c:v>
                </c:pt>
                <c:pt idx="184">
                  <c:v>45.096870000000003</c:v>
                </c:pt>
                <c:pt idx="185">
                  <c:v>45.096870000000003</c:v>
                </c:pt>
                <c:pt idx="186">
                  <c:v>45.105809999999998</c:v>
                </c:pt>
                <c:pt idx="187">
                  <c:v>45.105809999999998</c:v>
                </c:pt>
                <c:pt idx="188">
                  <c:v>45.105809999999998</c:v>
                </c:pt>
                <c:pt idx="189">
                  <c:v>45.096870000000003</c:v>
                </c:pt>
                <c:pt idx="190">
                  <c:v>45.105809999999998</c:v>
                </c:pt>
                <c:pt idx="191">
                  <c:v>45.105809999999998</c:v>
                </c:pt>
                <c:pt idx="192">
                  <c:v>45.105809999999998</c:v>
                </c:pt>
                <c:pt idx="193">
                  <c:v>45.105809999999998</c:v>
                </c:pt>
                <c:pt idx="194">
                  <c:v>45.105809999999998</c:v>
                </c:pt>
                <c:pt idx="195">
                  <c:v>45.105809999999998</c:v>
                </c:pt>
                <c:pt idx="196">
                  <c:v>45.114750000000001</c:v>
                </c:pt>
                <c:pt idx="197">
                  <c:v>45.105809999999998</c:v>
                </c:pt>
                <c:pt idx="198">
                  <c:v>45.105809999999998</c:v>
                </c:pt>
                <c:pt idx="199">
                  <c:v>45.105809999999998</c:v>
                </c:pt>
                <c:pt idx="200">
                  <c:v>45.105809999999998</c:v>
                </c:pt>
                <c:pt idx="201">
                  <c:v>45.114750000000001</c:v>
                </c:pt>
                <c:pt idx="202">
                  <c:v>45.114750000000001</c:v>
                </c:pt>
                <c:pt idx="203">
                  <c:v>45.105809999999998</c:v>
                </c:pt>
                <c:pt idx="204">
                  <c:v>45.096870000000003</c:v>
                </c:pt>
                <c:pt idx="205">
                  <c:v>45.105809999999998</c:v>
                </c:pt>
                <c:pt idx="206">
                  <c:v>45.105809999999998</c:v>
                </c:pt>
                <c:pt idx="207">
                  <c:v>45.105809999999998</c:v>
                </c:pt>
                <c:pt idx="208">
                  <c:v>45.105809999999998</c:v>
                </c:pt>
                <c:pt idx="209">
                  <c:v>45.105809999999998</c:v>
                </c:pt>
                <c:pt idx="210">
                  <c:v>45.105809999999998</c:v>
                </c:pt>
                <c:pt idx="211">
                  <c:v>45.105809999999998</c:v>
                </c:pt>
                <c:pt idx="212">
                  <c:v>45.105809999999998</c:v>
                </c:pt>
                <c:pt idx="213">
                  <c:v>45.105809999999998</c:v>
                </c:pt>
                <c:pt idx="214">
                  <c:v>45.105809999999998</c:v>
                </c:pt>
                <c:pt idx="215">
                  <c:v>45.105809999999998</c:v>
                </c:pt>
                <c:pt idx="216">
                  <c:v>45.105809999999998</c:v>
                </c:pt>
                <c:pt idx="217">
                  <c:v>45.105809999999998</c:v>
                </c:pt>
                <c:pt idx="218">
                  <c:v>45.105809999999998</c:v>
                </c:pt>
                <c:pt idx="219">
                  <c:v>45.105809999999998</c:v>
                </c:pt>
                <c:pt idx="220">
                  <c:v>45.096870000000003</c:v>
                </c:pt>
                <c:pt idx="221">
                  <c:v>45.105809999999998</c:v>
                </c:pt>
                <c:pt idx="222">
                  <c:v>45.105809999999998</c:v>
                </c:pt>
                <c:pt idx="223">
                  <c:v>45.105809999999998</c:v>
                </c:pt>
                <c:pt idx="224">
                  <c:v>45.105809999999998</c:v>
                </c:pt>
                <c:pt idx="225">
                  <c:v>45.105809999999998</c:v>
                </c:pt>
                <c:pt idx="226">
                  <c:v>45.105809999999998</c:v>
                </c:pt>
                <c:pt idx="227">
                  <c:v>45.096870000000003</c:v>
                </c:pt>
                <c:pt idx="228">
                  <c:v>45.096870000000003</c:v>
                </c:pt>
                <c:pt idx="229">
                  <c:v>45.105809999999998</c:v>
                </c:pt>
                <c:pt idx="230">
                  <c:v>45.105809999999998</c:v>
                </c:pt>
                <c:pt idx="231">
                  <c:v>45.105809999999998</c:v>
                </c:pt>
                <c:pt idx="232">
                  <c:v>45.105809999999998</c:v>
                </c:pt>
                <c:pt idx="233">
                  <c:v>45.105809999999998</c:v>
                </c:pt>
                <c:pt idx="234">
                  <c:v>45.105809999999998</c:v>
                </c:pt>
                <c:pt idx="235">
                  <c:v>45.105809999999998</c:v>
                </c:pt>
                <c:pt idx="236">
                  <c:v>45.105809999999998</c:v>
                </c:pt>
                <c:pt idx="237">
                  <c:v>45.105809999999998</c:v>
                </c:pt>
                <c:pt idx="238">
                  <c:v>45.096870000000003</c:v>
                </c:pt>
                <c:pt idx="239">
                  <c:v>45.096870000000003</c:v>
                </c:pt>
                <c:pt idx="240">
                  <c:v>45.105809999999998</c:v>
                </c:pt>
                <c:pt idx="241">
                  <c:v>45.105809999999998</c:v>
                </c:pt>
                <c:pt idx="242">
                  <c:v>45.096870000000003</c:v>
                </c:pt>
                <c:pt idx="243">
                  <c:v>45.096870000000003</c:v>
                </c:pt>
                <c:pt idx="244">
                  <c:v>45.105809999999998</c:v>
                </c:pt>
                <c:pt idx="245">
                  <c:v>45.096870000000003</c:v>
                </c:pt>
                <c:pt idx="246">
                  <c:v>45.105809999999998</c:v>
                </c:pt>
                <c:pt idx="247">
                  <c:v>45.105809999999998</c:v>
                </c:pt>
                <c:pt idx="248">
                  <c:v>45.105809999999998</c:v>
                </c:pt>
                <c:pt idx="249">
                  <c:v>45.105809999999998</c:v>
                </c:pt>
                <c:pt idx="250">
                  <c:v>45.105809999999998</c:v>
                </c:pt>
                <c:pt idx="251">
                  <c:v>45.096870000000003</c:v>
                </c:pt>
                <c:pt idx="252">
                  <c:v>45.105809999999998</c:v>
                </c:pt>
                <c:pt idx="253">
                  <c:v>45.105809999999998</c:v>
                </c:pt>
                <c:pt idx="254">
                  <c:v>45.105809999999998</c:v>
                </c:pt>
                <c:pt idx="255">
                  <c:v>45.096870000000003</c:v>
                </c:pt>
                <c:pt idx="256">
                  <c:v>45.096870000000003</c:v>
                </c:pt>
                <c:pt idx="257">
                  <c:v>45.096870000000003</c:v>
                </c:pt>
                <c:pt idx="258">
                  <c:v>45.096870000000003</c:v>
                </c:pt>
                <c:pt idx="259">
                  <c:v>45.105809999999998</c:v>
                </c:pt>
                <c:pt idx="260">
                  <c:v>45.096870000000003</c:v>
                </c:pt>
                <c:pt idx="261">
                  <c:v>45.096870000000003</c:v>
                </c:pt>
                <c:pt idx="262">
                  <c:v>45.105809999999998</c:v>
                </c:pt>
                <c:pt idx="263">
                  <c:v>45.105809999999998</c:v>
                </c:pt>
                <c:pt idx="264">
                  <c:v>45.105809999999998</c:v>
                </c:pt>
                <c:pt idx="265">
                  <c:v>45.105809999999998</c:v>
                </c:pt>
                <c:pt idx="266">
                  <c:v>45.096870000000003</c:v>
                </c:pt>
                <c:pt idx="267">
                  <c:v>45.096870000000003</c:v>
                </c:pt>
                <c:pt idx="268">
                  <c:v>45.105809999999998</c:v>
                </c:pt>
                <c:pt idx="269">
                  <c:v>45.105809999999998</c:v>
                </c:pt>
                <c:pt idx="270">
                  <c:v>45.096870000000003</c:v>
                </c:pt>
                <c:pt idx="271">
                  <c:v>45.105809999999998</c:v>
                </c:pt>
                <c:pt idx="272">
                  <c:v>45.105809999999998</c:v>
                </c:pt>
                <c:pt idx="273">
                  <c:v>45.096870000000003</c:v>
                </c:pt>
                <c:pt idx="274">
                  <c:v>45.105809999999998</c:v>
                </c:pt>
                <c:pt idx="275">
                  <c:v>45.096870000000003</c:v>
                </c:pt>
                <c:pt idx="276">
                  <c:v>45.096870000000003</c:v>
                </c:pt>
                <c:pt idx="277">
                  <c:v>45.096870000000003</c:v>
                </c:pt>
                <c:pt idx="278">
                  <c:v>45.096870000000003</c:v>
                </c:pt>
                <c:pt idx="279">
                  <c:v>45.096870000000003</c:v>
                </c:pt>
                <c:pt idx="280">
                  <c:v>45.096870000000003</c:v>
                </c:pt>
                <c:pt idx="281">
                  <c:v>45.096870000000003</c:v>
                </c:pt>
                <c:pt idx="282">
                  <c:v>45.096870000000003</c:v>
                </c:pt>
                <c:pt idx="283">
                  <c:v>45.096870000000003</c:v>
                </c:pt>
                <c:pt idx="284">
                  <c:v>45.096870000000003</c:v>
                </c:pt>
                <c:pt idx="285">
                  <c:v>45.08793</c:v>
                </c:pt>
                <c:pt idx="286">
                  <c:v>45.08793</c:v>
                </c:pt>
                <c:pt idx="287">
                  <c:v>45.096870000000003</c:v>
                </c:pt>
                <c:pt idx="288">
                  <c:v>45.096870000000003</c:v>
                </c:pt>
                <c:pt idx="289">
                  <c:v>45.096870000000003</c:v>
                </c:pt>
                <c:pt idx="290">
                  <c:v>45.08793</c:v>
                </c:pt>
                <c:pt idx="291">
                  <c:v>45.08793</c:v>
                </c:pt>
                <c:pt idx="292">
                  <c:v>45.096870000000003</c:v>
                </c:pt>
                <c:pt idx="293">
                  <c:v>45.096870000000003</c:v>
                </c:pt>
                <c:pt idx="294">
                  <c:v>45.08793</c:v>
                </c:pt>
                <c:pt idx="295">
                  <c:v>45.08793</c:v>
                </c:pt>
                <c:pt idx="296">
                  <c:v>45.096870000000003</c:v>
                </c:pt>
                <c:pt idx="297">
                  <c:v>45.096870000000003</c:v>
                </c:pt>
                <c:pt idx="298">
                  <c:v>45.096870000000003</c:v>
                </c:pt>
                <c:pt idx="299">
                  <c:v>45.08793</c:v>
                </c:pt>
                <c:pt idx="300">
                  <c:v>45.096870000000003</c:v>
                </c:pt>
                <c:pt idx="301">
                  <c:v>45.096870000000003</c:v>
                </c:pt>
                <c:pt idx="302">
                  <c:v>45.08793</c:v>
                </c:pt>
                <c:pt idx="303">
                  <c:v>45.08793</c:v>
                </c:pt>
                <c:pt idx="304">
                  <c:v>45.08793</c:v>
                </c:pt>
                <c:pt idx="305">
                  <c:v>45.08793</c:v>
                </c:pt>
                <c:pt idx="306">
                  <c:v>45.08793</c:v>
                </c:pt>
                <c:pt idx="307">
                  <c:v>45.096870000000003</c:v>
                </c:pt>
                <c:pt idx="308">
                  <c:v>45.08793</c:v>
                </c:pt>
                <c:pt idx="309">
                  <c:v>45.08793</c:v>
                </c:pt>
                <c:pt idx="310">
                  <c:v>45.08793</c:v>
                </c:pt>
                <c:pt idx="311">
                  <c:v>45.08793</c:v>
                </c:pt>
                <c:pt idx="312">
                  <c:v>45.08793</c:v>
                </c:pt>
                <c:pt idx="313">
                  <c:v>45.08793</c:v>
                </c:pt>
                <c:pt idx="314">
                  <c:v>45.08793</c:v>
                </c:pt>
                <c:pt idx="315">
                  <c:v>45.08793</c:v>
                </c:pt>
                <c:pt idx="316">
                  <c:v>45.08793</c:v>
                </c:pt>
                <c:pt idx="317">
                  <c:v>45.078989999999997</c:v>
                </c:pt>
                <c:pt idx="318">
                  <c:v>45.08793</c:v>
                </c:pt>
                <c:pt idx="319">
                  <c:v>45.078989999999997</c:v>
                </c:pt>
                <c:pt idx="320">
                  <c:v>45.08793</c:v>
                </c:pt>
                <c:pt idx="321">
                  <c:v>45.08793</c:v>
                </c:pt>
                <c:pt idx="322">
                  <c:v>45.08793</c:v>
                </c:pt>
                <c:pt idx="323">
                  <c:v>45.08793</c:v>
                </c:pt>
                <c:pt idx="324">
                  <c:v>45.08793</c:v>
                </c:pt>
                <c:pt idx="325">
                  <c:v>45.078989999999997</c:v>
                </c:pt>
                <c:pt idx="326">
                  <c:v>45.08793</c:v>
                </c:pt>
                <c:pt idx="327">
                  <c:v>45.08793</c:v>
                </c:pt>
                <c:pt idx="328">
                  <c:v>45.08793</c:v>
                </c:pt>
                <c:pt idx="329">
                  <c:v>45.08793</c:v>
                </c:pt>
                <c:pt idx="330">
                  <c:v>45.08793</c:v>
                </c:pt>
                <c:pt idx="331">
                  <c:v>45.08793</c:v>
                </c:pt>
                <c:pt idx="332">
                  <c:v>45.08793</c:v>
                </c:pt>
                <c:pt idx="333">
                  <c:v>45.08793</c:v>
                </c:pt>
                <c:pt idx="334">
                  <c:v>45.08793</c:v>
                </c:pt>
                <c:pt idx="335">
                  <c:v>45.078989999999997</c:v>
                </c:pt>
                <c:pt idx="336">
                  <c:v>45.08793</c:v>
                </c:pt>
                <c:pt idx="337">
                  <c:v>45.08793</c:v>
                </c:pt>
                <c:pt idx="338">
                  <c:v>45.08793</c:v>
                </c:pt>
                <c:pt idx="339">
                  <c:v>45.08793</c:v>
                </c:pt>
                <c:pt idx="340">
                  <c:v>45.08793</c:v>
                </c:pt>
                <c:pt idx="341">
                  <c:v>45.08793</c:v>
                </c:pt>
                <c:pt idx="342">
                  <c:v>45.078989999999997</c:v>
                </c:pt>
                <c:pt idx="343">
                  <c:v>45.078989999999997</c:v>
                </c:pt>
                <c:pt idx="344">
                  <c:v>45.078989999999997</c:v>
                </c:pt>
                <c:pt idx="345">
                  <c:v>45.08793</c:v>
                </c:pt>
                <c:pt idx="346">
                  <c:v>45.08793</c:v>
                </c:pt>
                <c:pt idx="347">
                  <c:v>45.08793</c:v>
                </c:pt>
                <c:pt idx="348">
                  <c:v>45.08793</c:v>
                </c:pt>
                <c:pt idx="349">
                  <c:v>45.08793</c:v>
                </c:pt>
                <c:pt idx="350">
                  <c:v>45.08793</c:v>
                </c:pt>
                <c:pt idx="351">
                  <c:v>45.078989999999997</c:v>
                </c:pt>
                <c:pt idx="352">
                  <c:v>45.08793</c:v>
                </c:pt>
                <c:pt idx="353">
                  <c:v>45.078989999999997</c:v>
                </c:pt>
                <c:pt idx="354">
                  <c:v>45.08793</c:v>
                </c:pt>
                <c:pt idx="355">
                  <c:v>45.078989999999997</c:v>
                </c:pt>
                <c:pt idx="356">
                  <c:v>45.08793</c:v>
                </c:pt>
                <c:pt idx="357">
                  <c:v>45.08793</c:v>
                </c:pt>
                <c:pt idx="358">
                  <c:v>45.08793</c:v>
                </c:pt>
                <c:pt idx="359">
                  <c:v>45.08793</c:v>
                </c:pt>
                <c:pt idx="360">
                  <c:v>45.08793</c:v>
                </c:pt>
                <c:pt idx="361">
                  <c:v>45.08793</c:v>
                </c:pt>
                <c:pt idx="362">
                  <c:v>45.08793</c:v>
                </c:pt>
                <c:pt idx="363">
                  <c:v>45.08793</c:v>
                </c:pt>
                <c:pt idx="364">
                  <c:v>45.078989999999997</c:v>
                </c:pt>
                <c:pt idx="365">
                  <c:v>45.08793</c:v>
                </c:pt>
                <c:pt idx="366">
                  <c:v>45.078989999999997</c:v>
                </c:pt>
                <c:pt idx="367">
                  <c:v>45.078989999999997</c:v>
                </c:pt>
                <c:pt idx="368">
                  <c:v>45.08793</c:v>
                </c:pt>
                <c:pt idx="369">
                  <c:v>45.078989999999997</c:v>
                </c:pt>
                <c:pt idx="370">
                  <c:v>45.08793</c:v>
                </c:pt>
                <c:pt idx="371">
                  <c:v>45.08793</c:v>
                </c:pt>
                <c:pt idx="372">
                  <c:v>45.078989999999997</c:v>
                </c:pt>
                <c:pt idx="373">
                  <c:v>45.070050000000002</c:v>
                </c:pt>
                <c:pt idx="374">
                  <c:v>45.078989999999997</c:v>
                </c:pt>
                <c:pt idx="375">
                  <c:v>45.08793</c:v>
                </c:pt>
                <c:pt idx="376">
                  <c:v>45.08793</c:v>
                </c:pt>
                <c:pt idx="377">
                  <c:v>45.08793</c:v>
                </c:pt>
                <c:pt idx="378">
                  <c:v>45.08793</c:v>
                </c:pt>
                <c:pt idx="379">
                  <c:v>45.078989999999997</c:v>
                </c:pt>
                <c:pt idx="380">
                  <c:v>45.078989999999997</c:v>
                </c:pt>
                <c:pt idx="381">
                  <c:v>45.08793</c:v>
                </c:pt>
                <c:pt idx="382">
                  <c:v>45.08793</c:v>
                </c:pt>
                <c:pt idx="383">
                  <c:v>45.078989999999997</c:v>
                </c:pt>
                <c:pt idx="384">
                  <c:v>45.08793</c:v>
                </c:pt>
                <c:pt idx="385">
                  <c:v>45.08793</c:v>
                </c:pt>
                <c:pt idx="386">
                  <c:v>45.078989999999997</c:v>
                </c:pt>
                <c:pt idx="387">
                  <c:v>45.08793</c:v>
                </c:pt>
                <c:pt idx="388">
                  <c:v>45.078989999999997</c:v>
                </c:pt>
                <c:pt idx="389">
                  <c:v>45.08793</c:v>
                </c:pt>
                <c:pt idx="390">
                  <c:v>45.08793</c:v>
                </c:pt>
                <c:pt idx="391">
                  <c:v>45.078989999999997</c:v>
                </c:pt>
                <c:pt idx="392">
                  <c:v>45.08793</c:v>
                </c:pt>
                <c:pt idx="393">
                  <c:v>45.08793</c:v>
                </c:pt>
                <c:pt idx="394">
                  <c:v>45.078989999999997</c:v>
                </c:pt>
                <c:pt idx="395">
                  <c:v>45.078989999999997</c:v>
                </c:pt>
                <c:pt idx="396">
                  <c:v>45.08793</c:v>
                </c:pt>
                <c:pt idx="397">
                  <c:v>45.078989999999997</c:v>
                </c:pt>
                <c:pt idx="398">
                  <c:v>45.08793</c:v>
                </c:pt>
                <c:pt idx="399">
                  <c:v>45.08793</c:v>
                </c:pt>
                <c:pt idx="400">
                  <c:v>45.078989999999997</c:v>
                </c:pt>
                <c:pt idx="401">
                  <c:v>45.078989999999997</c:v>
                </c:pt>
                <c:pt idx="402">
                  <c:v>45.08793</c:v>
                </c:pt>
                <c:pt idx="403">
                  <c:v>45.08793</c:v>
                </c:pt>
                <c:pt idx="404">
                  <c:v>45.078989999999997</c:v>
                </c:pt>
                <c:pt idx="405">
                  <c:v>45.078989999999997</c:v>
                </c:pt>
                <c:pt idx="406">
                  <c:v>45.078989999999997</c:v>
                </c:pt>
                <c:pt idx="407">
                  <c:v>45.078989999999997</c:v>
                </c:pt>
                <c:pt idx="408">
                  <c:v>45.078989999999997</c:v>
                </c:pt>
                <c:pt idx="409">
                  <c:v>45.08793</c:v>
                </c:pt>
                <c:pt idx="410">
                  <c:v>45.08793</c:v>
                </c:pt>
                <c:pt idx="411">
                  <c:v>45.08793</c:v>
                </c:pt>
                <c:pt idx="412">
                  <c:v>45.078989999999997</c:v>
                </c:pt>
                <c:pt idx="413">
                  <c:v>45.08793</c:v>
                </c:pt>
                <c:pt idx="414">
                  <c:v>45.08793</c:v>
                </c:pt>
                <c:pt idx="415">
                  <c:v>45.08793</c:v>
                </c:pt>
                <c:pt idx="416">
                  <c:v>45.08793</c:v>
                </c:pt>
                <c:pt idx="417">
                  <c:v>45.078989999999997</c:v>
                </c:pt>
                <c:pt idx="418">
                  <c:v>45.08793</c:v>
                </c:pt>
                <c:pt idx="419">
                  <c:v>45.08793</c:v>
                </c:pt>
                <c:pt idx="420">
                  <c:v>45.08793</c:v>
                </c:pt>
                <c:pt idx="421">
                  <c:v>45.08793</c:v>
                </c:pt>
                <c:pt idx="422">
                  <c:v>45.08793</c:v>
                </c:pt>
                <c:pt idx="423">
                  <c:v>45.078989999999997</c:v>
                </c:pt>
                <c:pt idx="424">
                  <c:v>45.08793</c:v>
                </c:pt>
                <c:pt idx="425">
                  <c:v>45.08793</c:v>
                </c:pt>
                <c:pt idx="426">
                  <c:v>45.08793</c:v>
                </c:pt>
                <c:pt idx="427">
                  <c:v>45.078989999999997</c:v>
                </c:pt>
                <c:pt idx="428">
                  <c:v>45.078989999999997</c:v>
                </c:pt>
                <c:pt idx="429">
                  <c:v>45.078989999999997</c:v>
                </c:pt>
                <c:pt idx="430">
                  <c:v>45.078989999999997</c:v>
                </c:pt>
                <c:pt idx="431">
                  <c:v>45.08793</c:v>
                </c:pt>
                <c:pt idx="432">
                  <c:v>45.078989999999997</c:v>
                </c:pt>
                <c:pt idx="433">
                  <c:v>45.078989999999997</c:v>
                </c:pt>
                <c:pt idx="434">
                  <c:v>45.078989999999997</c:v>
                </c:pt>
                <c:pt idx="435">
                  <c:v>45.070050000000002</c:v>
                </c:pt>
                <c:pt idx="436">
                  <c:v>45.078989999999997</c:v>
                </c:pt>
                <c:pt idx="437">
                  <c:v>45.078989999999997</c:v>
                </c:pt>
                <c:pt idx="438">
                  <c:v>45.078989999999997</c:v>
                </c:pt>
                <c:pt idx="439">
                  <c:v>45.078989999999997</c:v>
                </c:pt>
                <c:pt idx="440">
                  <c:v>45.08793</c:v>
                </c:pt>
                <c:pt idx="441">
                  <c:v>45.078989999999997</c:v>
                </c:pt>
                <c:pt idx="442">
                  <c:v>45.08793</c:v>
                </c:pt>
                <c:pt idx="443">
                  <c:v>45.078989999999997</c:v>
                </c:pt>
                <c:pt idx="444">
                  <c:v>45.078989999999997</c:v>
                </c:pt>
                <c:pt idx="445">
                  <c:v>45.078989999999997</c:v>
                </c:pt>
                <c:pt idx="446">
                  <c:v>45.078989999999997</c:v>
                </c:pt>
                <c:pt idx="447">
                  <c:v>45.070050000000002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7724032"/>
        <c:axId val="197725568"/>
      </c:scatterChart>
      <c:valAx>
        <c:axId val="197724032"/>
        <c:scaling>
          <c:orientation val="minMax"/>
        </c:scaling>
        <c:delete val="0"/>
        <c:axPos val="b"/>
        <c:majorTickMark val="out"/>
        <c:minorTickMark val="none"/>
        <c:tickLblPos val="nextTo"/>
        <c:crossAx val="197725568"/>
        <c:crosses val="autoZero"/>
        <c:crossBetween val="midCat"/>
      </c:valAx>
      <c:valAx>
        <c:axId val="19772556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97724032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66" l="0.70000000000000062" r="0.70000000000000062" t="0.75000000000000266" header="0.30000000000000032" footer="0.30000000000000032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 "HAUTEUR 4"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Typosoil8!$I$7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diamond"/>
            <c:size val="4"/>
          </c:marker>
          <c:yVal>
            <c:numRef>
              <c:f>Typosoil8!$I$8:$I$671</c:f>
              <c:numCache>
                <c:formatCode>General</c:formatCode>
                <c:ptCount val="664"/>
                <c:pt idx="0">
                  <c:v>0</c:v>
                </c:pt>
                <c:pt idx="1">
                  <c:v>44.587179999999996</c:v>
                </c:pt>
                <c:pt idx="2">
                  <c:v>44.560360000000003</c:v>
                </c:pt>
                <c:pt idx="3">
                  <c:v>44.560360000000003</c:v>
                </c:pt>
                <c:pt idx="4">
                  <c:v>44.569299999999998</c:v>
                </c:pt>
                <c:pt idx="5">
                  <c:v>44.569299999999998</c:v>
                </c:pt>
                <c:pt idx="6">
                  <c:v>44.569299999999998</c:v>
                </c:pt>
                <c:pt idx="7">
                  <c:v>44.569299999999998</c:v>
                </c:pt>
                <c:pt idx="8">
                  <c:v>44.569299999999998</c:v>
                </c:pt>
                <c:pt idx="9">
                  <c:v>44.542470000000002</c:v>
                </c:pt>
                <c:pt idx="10">
                  <c:v>44.542470000000002</c:v>
                </c:pt>
                <c:pt idx="11">
                  <c:v>44.542470000000002</c:v>
                </c:pt>
                <c:pt idx="12">
                  <c:v>44.515650000000001</c:v>
                </c:pt>
                <c:pt idx="13">
                  <c:v>44.506709999999998</c:v>
                </c:pt>
                <c:pt idx="14">
                  <c:v>44.49776</c:v>
                </c:pt>
                <c:pt idx="15">
                  <c:v>44.479880000000001</c:v>
                </c:pt>
                <c:pt idx="16">
                  <c:v>44.470939999999999</c:v>
                </c:pt>
                <c:pt idx="17">
                  <c:v>44.453060000000001</c:v>
                </c:pt>
                <c:pt idx="18">
                  <c:v>44.435169999999999</c:v>
                </c:pt>
                <c:pt idx="19">
                  <c:v>44.417290000000001</c:v>
                </c:pt>
                <c:pt idx="20">
                  <c:v>44.417290000000001</c:v>
                </c:pt>
                <c:pt idx="21">
                  <c:v>44.3994</c:v>
                </c:pt>
                <c:pt idx="22">
                  <c:v>44.390459999999997</c:v>
                </c:pt>
                <c:pt idx="23">
                  <c:v>44.372579999999999</c:v>
                </c:pt>
                <c:pt idx="24">
                  <c:v>44.363639999999997</c:v>
                </c:pt>
                <c:pt idx="25">
                  <c:v>44.345750000000002</c:v>
                </c:pt>
                <c:pt idx="26">
                  <c:v>44.327869999999997</c:v>
                </c:pt>
                <c:pt idx="27">
                  <c:v>44.318930000000002</c:v>
                </c:pt>
                <c:pt idx="28">
                  <c:v>44.30104</c:v>
                </c:pt>
                <c:pt idx="29">
                  <c:v>44.292099999999998</c:v>
                </c:pt>
                <c:pt idx="30">
                  <c:v>44.27422</c:v>
                </c:pt>
                <c:pt idx="31">
                  <c:v>44.256329999999998</c:v>
                </c:pt>
                <c:pt idx="32">
                  <c:v>44.247390000000003</c:v>
                </c:pt>
                <c:pt idx="33">
                  <c:v>44.229509999999998</c:v>
                </c:pt>
                <c:pt idx="34">
                  <c:v>44.211620000000003</c:v>
                </c:pt>
                <c:pt idx="35">
                  <c:v>44.202680000000001</c:v>
                </c:pt>
                <c:pt idx="36">
                  <c:v>44.184800000000003</c:v>
                </c:pt>
                <c:pt idx="37">
                  <c:v>44.184800000000003</c:v>
                </c:pt>
                <c:pt idx="38">
                  <c:v>44.166919999999998</c:v>
                </c:pt>
                <c:pt idx="39">
                  <c:v>44.149030000000003</c:v>
                </c:pt>
                <c:pt idx="40">
                  <c:v>44.140090000000001</c:v>
                </c:pt>
                <c:pt idx="41">
                  <c:v>44.131149999999998</c:v>
                </c:pt>
                <c:pt idx="42">
                  <c:v>44.122210000000003</c:v>
                </c:pt>
                <c:pt idx="43">
                  <c:v>44.095379999999999</c:v>
                </c:pt>
                <c:pt idx="44">
                  <c:v>44.077500000000001</c:v>
                </c:pt>
                <c:pt idx="45">
                  <c:v>44.077500000000001</c:v>
                </c:pt>
                <c:pt idx="46">
                  <c:v>44.050669999999997</c:v>
                </c:pt>
                <c:pt idx="47">
                  <c:v>44.041730000000001</c:v>
                </c:pt>
                <c:pt idx="48">
                  <c:v>44.041730000000001</c:v>
                </c:pt>
                <c:pt idx="49">
                  <c:v>44.014899999999997</c:v>
                </c:pt>
                <c:pt idx="50">
                  <c:v>44.014899999999997</c:v>
                </c:pt>
                <c:pt idx="51">
                  <c:v>43.988079999999997</c:v>
                </c:pt>
                <c:pt idx="52">
                  <c:v>43.979140000000001</c:v>
                </c:pt>
                <c:pt idx="53">
                  <c:v>43.979140000000001</c:v>
                </c:pt>
                <c:pt idx="54">
                  <c:v>43.96125</c:v>
                </c:pt>
                <c:pt idx="55">
                  <c:v>43.943370000000002</c:v>
                </c:pt>
                <c:pt idx="56">
                  <c:v>43.934429999999999</c:v>
                </c:pt>
                <c:pt idx="57">
                  <c:v>43.92548</c:v>
                </c:pt>
                <c:pt idx="58">
                  <c:v>43.92548</c:v>
                </c:pt>
                <c:pt idx="59">
                  <c:v>43.907600000000002</c:v>
                </c:pt>
                <c:pt idx="60">
                  <c:v>43.89866</c:v>
                </c:pt>
                <c:pt idx="61">
                  <c:v>43.889719999999997</c:v>
                </c:pt>
                <c:pt idx="62">
                  <c:v>43.871830000000003</c:v>
                </c:pt>
                <c:pt idx="63">
                  <c:v>43.86289</c:v>
                </c:pt>
                <c:pt idx="64">
                  <c:v>43.86289</c:v>
                </c:pt>
                <c:pt idx="65">
                  <c:v>43.853949999999998</c:v>
                </c:pt>
                <c:pt idx="66">
                  <c:v>43.836069999999999</c:v>
                </c:pt>
                <c:pt idx="67">
                  <c:v>43.836069999999999</c:v>
                </c:pt>
                <c:pt idx="68">
                  <c:v>43.827129999999997</c:v>
                </c:pt>
                <c:pt idx="69">
                  <c:v>43.827129999999997</c:v>
                </c:pt>
                <c:pt idx="70">
                  <c:v>43.818179999999998</c:v>
                </c:pt>
                <c:pt idx="71">
                  <c:v>43.809240000000003</c:v>
                </c:pt>
                <c:pt idx="72">
                  <c:v>43.809240000000003</c:v>
                </c:pt>
                <c:pt idx="73">
                  <c:v>43.791350000000001</c:v>
                </c:pt>
                <c:pt idx="74">
                  <c:v>43.791350000000001</c:v>
                </c:pt>
                <c:pt idx="75">
                  <c:v>43.791350000000001</c:v>
                </c:pt>
                <c:pt idx="76">
                  <c:v>43.782409999999999</c:v>
                </c:pt>
                <c:pt idx="77">
                  <c:v>43.773470000000003</c:v>
                </c:pt>
                <c:pt idx="78">
                  <c:v>43.773470000000003</c:v>
                </c:pt>
                <c:pt idx="79">
                  <c:v>43.764530000000001</c:v>
                </c:pt>
                <c:pt idx="80">
                  <c:v>43.755589999999998</c:v>
                </c:pt>
                <c:pt idx="81">
                  <c:v>43.755589999999998</c:v>
                </c:pt>
                <c:pt idx="82">
                  <c:v>43.746650000000002</c:v>
                </c:pt>
                <c:pt idx="83">
                  <c:v>43.73771</c:v>
                </c:pt>
                <c:pt idx="84">
                  <c:v>43.746650000000002</c:v>
                </c:pt>
                <c:pt idx="85">
                  <c:v>43.73771</c:v>
                </c:pt>
                <c:pt idx="86">
                  <c:v>43.746650000000002</c:v>
                </c:pt>
                <c:pt idx="87">
                  <c:v>43.73771</c:v>
                </c:pt>
                <c:pt idx="88">
                  <c:v>43.73771</c:v>
                </c:pt>
                <c:pt idx="89">
                  <c:v>43.73771</c:v>
                </c:pt>
                <c:pt idx="90">
                  <c:v>43.728760000000001</c:v>
                </c:pt>
                <c:pt idx="91">
                  <c:v>43.728760000000001</c:v>
                </c:pt>
                <c:pt idx="92">
                  <c:v>43.719819999999999</c:v>
                </c:pt>
                <c:pt idx="93">
                  <c:v>43.719819999999999</c:v>
                </c:pt>
                <c:pt idx="94">
                  <c:v>43.719819999999999</c:v>
                </c:pt>
                <c:pt idx="95">
                  <c:v>43.710880000000003</c:v>
                </c:pt>
                <c:pt idx="96">
                  <c:v>43.719819999999999</c:v>
                </c:pt>
                <c:pt idx="97">
                  <c:v>43.692999999999998</c:v>
                </c:pt>
                <c:pt idx="98">
                  <c:v>43.710880000000003</c:v>
                </c:pt>
                <c:pt idx="99">
                  <c:v>43.692999999999998</c:v>
                </c:pt>
                <c:pt idx="100">
                  <c:v>43.692999999999998</c:v>
                </c:pt>
                <c:pt idx="101">
                  <c:v>43.684060000000002</c:v>
                </c:pt>
                <c:pt idx="102">
                  <c:v>43.692999999999998</c:v>
                </c:pt>
                <c:pt idx="103">
                  <c:v>43.692999999999998</c:v>
                </c:pt>
                <c:pt idx="104">
                  <c:v>43.684060000000002</c:v>
                </c:pt>
                <c:pt idx="105">
                  <c:v>43.684060000000002</c:v>
                </c:pt>
                <c:pt idx="106">
                  <c:v>43.675109999999997</c:v>
                </c:pt>
                <c:pt idx="107">
                  <c:v>43.675109999999997</c:v>
                </c:pt>
                <c:pt idx="108">
                  <c:v>43.675109999999997</c:v>
                </c:pt>
                <c:pt idx="109">
                  <c:v>43.675109999999997</c:v>
                </c:pt>
                <c:pt idx="110">
                  <c:v>43.675109999999997</c:v>
                </c:pt>
                <c:pt idx="111">
                  <c:v>43.666170000000001</c:v>
                </c:pt>
                <c:pt idx="112">
                  <c:v>43.666170000000001</c:v>
                </c:pt>
                <c:pt idx="113">
                  <c:v>43.666170000000001</c:v>
                </c:pt>
                <c:pt idx="114">
                  <c:v>43.666170000000001</c:v>
                </c:pt>
                <c:pt idx="115">
                  <c:v>43.666170000000001</c:v>
                </c:pt>
                <c:pt idx="116">
                  <c:v>43.666170000000001</c:v>
                </c:pt>
                <c:pt idx="117">
                  <c:v>43.657229999999998</c:v>
                </c:pt>
                <c:pt idx="118">
                  <c:v>43.657229999999998</c:v>
                </c:pt>
                <c:pt idx="119">
                  <c:v>43.64828</c:v>
                </c:pt>
                <c:pt idx="120">
                  <c:v>43.64828</c:v>
                </c:pt>
                <c:pt idx="121">
                  <c:v>43.64828</c:v>
                </c:pt>
                <c:pt idx="122">
                  <c:v>43.639339999999997</c:v>
                </c:pt>
                <c:pt idx="123">
                  <c:v>43.64828</c:v>
                </c:pt>
                <c:pt idx="124">
                  <c:v>43.64828</c:v>
                </c:pt>
                <c:pt idx="125">
                  <c:v>43.639339999999997</c:v>
                </c:pt>
                <c:pt idx="126">
                  <c:v>43.639339999999997</c:v>
                </c:pt>
                <c:pt idx="127">
                  <c:v>43.639339999999997</c:v>
                </c:pt>
                <c:pt idx="128">
                  <c:v>43.630400000000002</c:v>
                </c:pt>
                <c:pt idx="129">
                  <c:v>43.621459999999999</c:v>
                </c:pt>
                <c:pt idx="130">
                  <c:v>43.612520000000004</c:v>
                </c:pt>
                <c:pt idx="131">
                  <c:v>43.612520000000004</c:v>
                </c:pt>
                <c:pt idx="132">
                  <c:v>43.621459999999999</c:v>
                </c:pt>
                <c:pt idx="133">
                  <c:v>43.621459999999999</c:v>
                </c:pt>
                <c:pt idx="134">
                  <c:v>43.612520000000004</c:v>
                </c:pt>
                <c:pt idx="135">
                  <c:v>43.621459999999999</c:v>
                </c:pt>
                <c:pt idx="136">
                  <c:v>43.639339999999997</c:v>
                </c:pt>
                <c:pt idx="137">
                  <c:v>43.630400000000002</c:v>
                </c:pt>
                <c:pt idx="138">
                  <c:v>43.630400000000002</c:v>
                </c:pt>
                <c:pt idx="139">
                  <c:v>43.639339999999997</c:v>
                </c:pt>
                <c:pt idx="140">
                  <c:v>43.630400000000002</c:v>
                </c:pt>
                <c:pt idx="141">
                  <c:v>43.630400000000002</c:v>
                </c:pt>
                <c:pt idx="142">
                  <c:v>43.630400000000002</c:v>
                </c:pt>
                <c:pt idx="143">
                  <c:v>43.630400000000002</c:v>
                </c:pt>
                <c:pt idx="144">
                  <c:v>43.621459999999999</c:v>
                </c:pt>
                <c:pt idx="145">
                  <c:v>43.612520000000004</c:v>
                </c:pt>
                <c:pt idx="146">
                  <c:v>43.630400000000002</c:v>
                </c:pt>
                <c:pt idx="147">
                  <c:v>43.630400000000002</c:v>
                </c:pt>
                <c:pt idx="148">
                  <c:v>43.630400000000002</c:v>
                </c:pt>
                <c:pt idx="149">
                  <c:v>43.621459999999999</c:v>
                </c:pt>
                <c:pt idx="150">
                  <c:v>43.630400000000002</c:v>
                </c:pt>
                <c:pt idx="151">
                  <c:v>43.621459999999999</c:v>
                </c:pt>
                <c:pt idx="152">
                  <c:v>43.621459999999999</c:v>
                </c:pt>
                <c:pt idx="153">
                  <c:v>43.630400000000002</c:v>
                </c:pt>
                <c:pt idx="154">
                  <c:v>43.621459999999999</c:v>
                </c:pt>
                <c:pt idx="155">
                  <c:v>43.630400000000002</c:v>
                </c:pt>
                <c:pt idx="156">
                  <c:v>43.630400000000002</c:v>
                </c:pt>
                <c:pt idx="157">
                  <c:v>43.612520000000004</c:v>
                </c:pt>
                <c:pt idx="158">
                  <c:v>43.621459999999999</c:v>
                </c:pt>
                <c:pt idx="159">
                  <c:v>43.621459999999999</c:v>
                </c:pt>
                <c:pt idx="160">
                  <c:v>43.621459999999999</c:v>
                </c:pt>
                <c:pt idx="161">
                  <c:v>43.612520000000004</c:v>
                </c:pt>
                <c:pt idx="162">
                  <c:v>43.621459999999999</c:v>
                </c:pt>
                <c:pt idx="163">
                  <c:v>43.612520000000004</c:v>
                </c:pt>
                <c:pt idx="164">
                  <c:v>43.612520000000004</c:v>
                </c:pt>
                <c:pt idx="165">
                  <c:v>43.630400000000002</c:v>
                </c:pt>
                <c:pt idx="166">
                  <c:v>43.612520000000004</c:v>
                </c:pt>
                <c:pt idx="167">
                  <c:v>43.612520000000004</c:v>
                </c:pt>
                <c:pt idx="168">
                  <c:v>43.621459999999999</c:v>
                </c:pt>
                <c:pt idx="169">
                  <c:v>43.621459999999999</c:v>
                </c:pt>
                <c:pt idx="170">
                  <c:v>43.621459999999999</c:v>
                </c:pt>
                <c:pt idx="171">
                  <c:v>43.621459999999999</c:v>
                </c:pt>
                <c:pt idx="172">
                  <c:v>43.612520000000004</c:v>
                </c:pt>
                <c:pt idx="173">
                  <c:v>43.621459999999999</c:v>
                </c:pt>
                <c:pt idx="174">
                  <c:v>43.621459999999999</c:v>
                </c:pt>
                <c:pt idx="175">
                  <c:v>43.621459999999999</c:v>
                </c:pt>
                <c:pt idx="176">
                  <c:v>43.621459999999999</c:v>
                </c:pt>
                <c:pt idx="177">
                  <c:v>43.621459999999999</c:v>
                </c:pt>
                <c:pt idx="178">
                  <c:v>43.621459999999999</c:v>
                </c:pt>
                <c:pt idx="179">
                  <c:v>43.612520000000004</c:v>
                </c:pt>
                <c:pt idx="180">
                  <c:v>43.621459999999999</c:v>
                </c:pt>
                <c:pt idx="181">
                  <c:v>43.621459999999999</c:v>
                </c:pt>
                <c:pt idx="182">
                  <c:v>43.621459999999999</c:v>
                </c:pt>
                <c:pt idx="183">
                  <c:v>43.630400000000002</c:v>
                </c:pt>
                <c:pt idx="184">
                  <c:v>43.621459999999999</c:v>
                </c:pt>
                <c:pt idx="185">
                  <c:v>43.621459999999999</c:v>
                </c:pt>
                <c:pt idx="186">
                  <c:v>43.621459999999999</c:v>
                </c:pt>
                <c:pt idx="187">
                  <c:v>43.621459999999999</c:v>
                </c:pt>
                <c:pt idx="188">
                  <c:v>43.621459999999999</c:v>
                </c:pt>
                <c:pt idx="189">
                  <c:v>43.630400000000002</c:v>
                </c:pt>
                <c:pt idx="190">
                  <c:v>43.612520000000004</c:v>
                </c:pt>
                <c:pt idx="191">
                  <c:v>43.621459999999999</c:v>
                </c:pt>
                <c:pt idx="192">
                  <c:v>43.621459999999999</c:v>
                </c:pt>
                <c:pt idx="193">
                  <c:v>43.621459999999999</c:v>
                </c:pt>
                <c:pt idx="194">
                  <c:v>43.621459999999999</c:v>
                </c:pt>
                <c:pt idx="195">
                  <c:v>43.621459999999999</c:v>
                </c:pt>
                <c:pt idx="196">
                  <c:v>43.630400000000002</c:v>
                </c:pt>
                <c:pt idx="197">
                  <c:v>43.612520000000004</c:v>
                </c:pt>
                <c:pt idx="198">
                  <c:v>43.621459999999999</c:v>
                </c:pt>
                <c:pt idx="199">
                  <c:v>43.612520000000004</c:v>
                </c:pt>
                <c:pt idx="200">
                  <c:v>43.612520000000004</c:v>
                </c:pt>
                <c:pt idx="201">
                  <c:v>43.621459999999999</c:v>
                </c:pt>
                <c:pt idx="202">
                  <c:v>43.621459999999999</c:v>
                </c:pt>
                <c:pt idx="203">
                  <c:v>43.621459999999999</c:v>
                </c:pt>
                <c:pt idx="204">
                  <c:v>43.612520000000004</c:v>
                </c:pt>
                <c:pt idx="205">
                  <c:v>43.621459999999999</c:v>
                </c:pt>
                <c:pt idx="206">
                  <c:v>43.621459999999999</c:v>
                </c:pt>
                <c:pt idx="207">
                  <c:v>43.612520000000004</c:v>
                </c:pt>
                <c:pt idx="208">
                  <c:v>43.621459999999999</c:v>
                </c:pt>
                <c:pt idx="209">
                  <c:v>43.612520000000004</c:v>
                </c:pt>
                <c:pt idx="210">
                  <c:v>43.621459999999999</c:v>
                </c:pt>
                <c:pt idx="211">
                  <c:v>43.621459999999999</c:v>
                </c:pt>
                <c:pt idx="212">
                  <c:v>43.621459999999999</c:v>
                </c:pt>
                <c:pt idx="213">
                  <c:v>43.621459999999999</c:v>
                </c:pt>
                <c:pt idx="214">
                  <c:v>43.621459999999999</c:v>
                </c:pt>
                <c:pt idx="215">
                  <c:v>43.621459999999999</c:v>
                </c:pt>
                <c:pt idx="216">
                  <c:v>43.621459999999999</c:v>
                </c:pt>
                <c:pt idx="217">
                  <c:v>43.621459999999999</c:v>
                </c:pt>
                <c:pt idx="218">
                  <c:v>43.621459999999999</c:v>
                </c:pt>
                <c:pt idx="219">
                  <c:v>43.621459999999999</c:v>
                </c:pt>
                <c:pt idx="220">
                  <c:v>43.621459999999999</c:v>
                </c:pt>
                <c:pt idx="221">
                  <c:v>43.612520000000004</c:v>
                </c:pt>
                <c:pt idx="222">
                  <c:v>43.612520000000004</c:v>
                </c:pt>
                <c:pt idx="223">
                  <c:v>43.621459999999999</c:v>
                </c:pt>
                <c:pt idx="224">
                  <c:v>43.612520000000004</c:v>
                </c:pt>
                <c:pt idx="225">
                  <c:v>43.612520000000004</c:v>
                </c:pt>
                <c:pt idx="226">
                  <c:v>43.612520000000004</c:v>
                </c:pt>
                <c:pt idx="227">
                  <c:v>43.621459999999999</c:v>
                </c:pt>
                <c:pt idx="228">
                  <c:v>43.621459999999999</c:v>
                </c:pt>
                <c:pt idx="229">
                  <c:v>43.621459999999999</c:v>
                </c:pt>
                <c:pt idx="230">
                  <c:v>43.612520000000004</c:v>
                </c:pt>
                <c:pt idx="231">
                  <c:v>43.621459999999999</c:v>
                </c:pt>
                <c:pt idx="232">
                  <c:v>43.621459999999999</c:v>
                </c:pt>
                <c:pt idx="233">
                  <c:v>43.621459999999999</c:v>
                </c:pt>
                <c:pt idx="234">
                  <c:v>43.621459999999999</c:v>
                </c:pt>
                <c:pt idx="235">
                  <c:v>43.612520000000004</c:v>
                </c:pt>
                <c:pt idx="236">
                  <c:v>43.612520000000004</c:v>
                </c:pt>
                <c:pt idx="237">
                  <c:v>43.621459999999999</c:v>
                </c:pt>
                <c:pt idx="238">
                  <c:v>43.612520000000004</c:v>
                </c:pt>
                <c:pt idx="239">
                  <c:v>43.612520000000004</c:v>
                </c:pt>
                <c:pt idx="240">
                  <c:v>43.621459999999999</c:v>
                </c:pt>
                <c:pt idx="241">
                  <c:v>43.612520000000004</c:v>
                </c:pt>
                <c:pt idx="242">
                  <c:v>43.612520000000004</c:v>
                </c:pt>
                <c:pt idx="243">
                  <c:v>43.621459999999999</c:v>
                </c:pt>
                <c:pt idx="244">
                  <c:v>43.621459999999999</c:v>
                </c:pt>
                <c:pt idx="245">
                  <c:v>43.612520000000004</c:v>
                </c:pt>
                <c:pt idx="246">
                  <c:v>43.621459999999999</c:v>
                </c:pt>
                <c:pt idx="247">
                  <c:v>43.621459999999999</c:v>
                </c:pt>
                <c:pt idx="248">
                  <c:v>43.612520000000004</c:v>
                </c:pt>
                <c:pt idx="249">
                  <c:v>43.621459999999999</c:v>
                </c:pt>
                <c:pt idx="250">
                  <c:v>43.621459999999999</c:v>
                </c:pt>
                <c:pt idx="251">
                  <c:v>43.612520000000004</c:v>
                </c:pt>
                <c:pt idx="252">
                  <c:v>43.621459999999999</c:v>
                </c:pt>
                <c:pt idx="253">
                  <c:v>43.621459999999999</c:v>
                </c:pt>
                <c:pt idx="254">
                  <c:v>43.621459999999999</c:v>
                </c:pt>
                <c:pt idx="255">
                  <c:v>43.621459999999999</c:v>
                </c:pt>
                <c:pt idx="256">
                  <c:v>43.621459999999999</c:v>
                </c:pt>
                <c:pt idx="257">
                  <c:v>43.612520000000004</c:v>
                </c:pt>
                <c:pt idx="258">
                  <c:v>43.621459999999999</c:v>
                </c:pt>
                <c:pt idx="259">
                  <c:v>43.621459999999999</c:v>
                </c:pt>
                <c:pt idx="260">
                  <c:v>43.621459999999999</c:v>
                </c:pt>
                <c:pt idx="261">
                  <c:v>43.621459999999999</c:v>
                </c:pt>
                <c:pt idx="262">
                  <c:v>43.603580000000001</c:v>
                </c:pt>
                <c:pt idx="263">
                  <c:v>43.621459999999999</c:v>
                </c:pt>
                <c:pt idx="264">
                  <c:v>43.621459999999999</c:v>
                </c:pt>
                <c:pt idx="265">
                  <c:v>43.612520000000004</c:v>
                </c:pt>
                <c:pt idx="266">
                  <c:v>43.621459999999999</c:v>
                </c:pt>
                <c:pt idx="267">
                  <c:v>43.621459999999999</c:v>
                </c:pt>
                <c:pt idx="268">
                  <c:v>43.603580000000001</c:v>
                </c:pt>
                <c:pt idx="269">
                  <c:v>43.612520000000004</c:v>
                </c:pt>
                <c:pt idx="270">
                  <c:v>43.621459999999999</c:v>
                </c:pt>
                <c:pt idx="271">
                  <c:v>43.612520000000004</c:v>
                </c:pt>
                <c:pt idx="272">
                  <c:v>43.603580000000001</c:v>
                </c:pt>
                <c:pt idx="273">
                  <c:v>43.612520000000004</c:v>
                </c:pt>
                <c:pt idx="274">
                  <c:v>43.621459999999999</c:v>
                </c:pt>
                <c:pt idx="275">
                  <c:v>43.612520000000004</c:v>
                </c:pt>
                <c:pt idx="276">
                  <c:v>43.612520000000004</c:v>
                </c:pt>
                <c:pt idx="277">
                  <c:v>43.621459999999999</c:v>
                </c:pt>
                <c:pt idx="278">
                  <c:v>43.621459999999999</c:v>
                </c:pt>
                <c:pt idx="279">
                  <c:v>43.612520000000004</c:v>
                </c:pt>
                <c:pt idx="280">
                  <c:v>43.612520000000004</c:v>
                </c:pt>
                <c:pt idx="281">
                  <c:v>43.603580000000001</c:v>
                </c:pt>
                <c:pt idx="282">
                  <c:v>43.612520000000004</c:v>
                </c:pt>
                <c:pt idx="283">
                  <c:v>43.612520000000004</c:v>
                </c:pt>
                <c:pt idx="284">
                  <c:v>43.612520000000004</c:v>
                </c:pt>
                <c:pt idx="285">
                  <c:v>43.621459999999999</c:v>
                </c:pt>
                <c:pt idx="286">
                  <c:v>43.612520000000004</c:v>
                </c:pt>
                <c:pt idx="287">
                  <c:v>43.621459999999999</c:v>
                </c:pt>
                <c:pt idx="288">
                  <c:v>43.621459999999999</c:v>
                </c:pt>
                <c:pt idx="289">
                  <c:v>43.612520000000004</c:v>
                </c:pt>
                <c:pt idx="290">
                  <c:v>43.612520000000004</c:v>
                </c:pt>
                <c:pt idx="291">
                  <c:v>43.612520000000004</c:v>
                </c:pt>
                <c:pt idx="292">
                  <c:v>43.612520000000004</c:v>
                </c:pt>
                <c:pt idx="293">
                  <c:v>43.612520000000004</c:v>
                </c:pt>
                <c:pt idx="294">
                  <c:v>43.612520000000004</c:v>
                </c:pt>
                <c:pt idx="295">
                  <c:v>43.612520000000004</c:v>
                </c:pt>
                <c:pt idx="296">
                  <c:v>43.603580000000001</c:v>
                </c:pt>
                <c:pt idx="297">
                  <c:v>43.612520000000004</c:v>
                </c:pt>
                <c:pt idx="298">
                  <c:v>43.603580000000001</c:v>
                </c:pt>
                <c:pt idx="299">
                  <c:v>43.603580000000001</c:v>
                </c:pt>
                <c:pt idx="300">
                  <c:v>43.612520000000004</c:v>
                </c:pt>
                <c:pt idx="301">
                  <c:v>43.612520000000004</c:v>
                </c:pt>
                <c:pt idx="302">
                  <c:v>43.612520000000004</c:v>
                </c:pt>
                <c:pt idx="303">
                  <c:v>43.603580000000001</c:v>
                </c:pt>
                <c:pt idx="304">
                  <c:v>43.603580000000001</c:v>
                </c:pt>
                <c:pt idx="305">
                  <c:v>43.603580000000001</c:v>
                </c:pt>
                <c:pt idx="306">
                  <c:v>43.612520000000004</c:v>
                </c:pt>
                <c:pt idx="307">
                  <c:v>43.603580000000001</c:v>
                </c:pt>
                <c:pt idx="308">
                  <c:v>43.612520000000004</c:v>
                </c:pt>
                <c:pt idx="309">
                  <c:v>43.612520000000004</c:v>
                </c:pt>
                <c:pt idx="310">
                  <c:v>43.612520000000004</c:v>
                </c:pt>
                <c:pt idx="311">
                  <c:v>43.603580000000001</c:v>
                </c:pt>
                <c:pt idx="312">
                  <c:v>43.603580000000001</c:v>
                </c:pt>
                <c:pt idx="313">
                  <c:v>43.612520000000004</c:v>
                </c:pt>
                <c:pt idx="314">
                  <c:v>43.603580000000001</c:v>
                </c:pt>
                <c:pt idx="315">
                  <c:v>43.603580000000001</c:v>
                </c:pt>
                <c:pt idx="316">
                  <c:v>43.612520000000004</c:v>
                </c:pt>
                <c:pt idx="317">
                  <c:v>43.612520000000004</c:v>
                </c:pt>
                <c:pt idx="318">
                  <c:v>43.612520000000004</c:v>
                </c:pt>
                <c:pt idx="319">
                  <c:v>43.603580000000001</c:v>
                </c:pt>
                <c:pt idx="320">
                  <c:v>43.603580000000001</c:v>
                </c:pt>
                <c:pt idx="321">
                  <c:v>43.594630000000002</c:v>
                </c:pt>
                <c:pt idx="322">
                  <c:v>43.594630000000002</c:v>
                </c:pt>
                <c:pt idx="323">
                  <c:v>43.603580000000001</c:v>
                </c:pt>
                <c:pt idx="324">
                  <c:v>43.612520000000004</c:v>
                </c:pt>
                <c:pt idx="325">
                  <c:v>43.594630000000002</c:v>
                </c:pt>
                <c:pt idx="326">
                  <c:v>43.603580000000001</c:v>
                </c:pt>
                <c:pt idx="327">
                  <c:v>43.594630000000002</c:v>
                </c:pt>
                <c:pt idx="328">
                  <c:v>43.612520000000004</c:v>
                </c:pt>
                <c:pt idx="329">
                  <c:v>43.603580000000001</c:v>
                </c:pt>
                <c:pt idx="330">
                  <c:v>43.603580000000001</c:v>
                </c:pt>
                <c:pt idx="331">
                  <c:v>43.603580000000001</c:v>
                </c:pt>
                <c:pt idx="332">
                  <c:v>43.612520000000004</c:v>
                </c:pt>
                <c:pt idx="333">
                  <c:v>43.603580000000001</c:v>
                </c:pt>
                <c:pt idx="334">
                  <c:v>43.603580000000001</c:v>
                </c:pt>
                <c:pt idx="335">
                  <c:v>43.603580000000001</c:v>
                </c:pt>
                <c:pt idx="336">
                  <c:v>43.603580000000001</c:v>
                </c:pt>
                <c:pt idx="337">
                  <c:v>43.603580000000001</c:v>
                </c:pt>
                <c:pt idx="338">
                  <c:v>43.612520000000004</c:v>
                </c:pt>
                <c:pt idx="339">
                  <c:v>43.603580000000001</c:v>
                </c:pt>
                <c:pt idx="340">
                  <c:v>43.603580000000001</c:v>
                </c:pt>
                <c:pt idx="341">
                  <c:v>43.603580000000001</c:v>
                </c:pt>
                <c:pt idx="342">
                  <c:v>43.603580000000001</c:v>
                </c:pt>
                <c:pt idx="343">
                  <c:v>43.603580000000001</c:v>
                </c:pt>
                <c:pt idx="344">
                  <c:v>43.603580000000001</c:v>
                </c:pt>
                <c:pt idx="345">
                  <c:v>43.603580000000001</c:v>
                </c:pt>
                <c:pt idx="346">
                  <c:v>43.603580000000001</c:v>
                </c:pt>
                <c:pt idx="347">
                  <c:v>43.603580000000001</c:v>
                </c:pt>
                <c:pt idx="348">
                  <c:v>43.603580000000001</c:v>
                </c:pt>
                <c:pt idx="349">
                  <c:v>43.603580000000001</c:v>
                </c:pt>
                <c:pt idx="350">
                  <c:v>43.603580000000001</c:v>
                </c:pt>
                <c:pt idx="351">
                  <c:v>43.612520000000004</c:v>
                </c:pt>
                <c:pt idx="352">
                  <c:v>43.603580000000001</c:v>
                </c:pt>
                <c:pt idx="353">
                  <c:v>43.603580000000001</c:v>
                </c:pt>
                <c:pt idx="354">
                  <c:v>43.603580000000001</c:v>
                </c:pt>
                <c:pt idx="355">
                  <c:v>43.603580000000001</c:v>
                </c:pt>
                <c:pt idx="356">
                  <c:v>43.603580000000001</c:v>
                </c:pt>
                <c:pt idx="357">
                  <c:v>43.594630000000002</c:v>
                </c:pt>
                <c:pt idx="358">
                  <c:v>43.594630000000002</c:v>
                </c:pt>
                <c:pt idx="359">
                  <c:v>43.594630000000002</c:v>
                </c:pt>
                <c:pt idx="360">
                  <c:v>43.603580000000001</c:v>
                </c:pt>
                <c:pt idx="361">
                  <c:v>43.603580000000001</c:v>
                </c:pt>
                <c:pt idx="362">
                  <c:v>43.603580000000001</c:v>
                </c:pt>
                <c:pt idx="363">
                  <c:v>43.603580000000001</c:v>
                </c:pt>
                <c:pt idx="364">
                  <c:v>43.612520000000004</c:v>
                </c:pt>
                <c:pt idx="365">
                  <c:v>43.612520000000004</c:v>
                </c:pt>
                <c:pt idx="366">
                  <c:v>43.603580000000001</c:v>
                </c:pt>
                <c:pt idx="367">
                  <c:v>43.603580000000001</c:v>
                </c:pt>
                <c:pt idx="368">
                  <c:v>43.58569</c:v>
                </c:pt>
                <c:pt idx="369">
                  <c:v>43.603580000000001</c:v>
                </c:pt>
                <c:pt idx="370">
                  <c:v>43.603580000000001</c:v>
                </c:pt>
                <c:pt idx="371">
                  <c:v>43.594630000000002</c:v>
                </c:pt>
                <c:pt idx="372">
                  <c:v>43.603580000000001</c:v>
                </c:pt>
                <c:pt idx="373">
                  <c:v>43.603580000000001</c:v>
                </c:pt>
                <c:pt idx="374">
                  <c:v>43.603580000000001</c:v>
                </c:pt>
                <c:pt idx="375">
                  <c:v>43.603580000000001</c:v>
                </c:pt>
                <c:pt idx="376">
                  <c:v>43.603580000000001</c:v>
                </c:pt>
                <c:pt idx="377">
                  <c:v>43.594630000000002</c:v>
                </c:pt>
                <c:pt idx="378">
                  <c:v>43.603580000000001</c:v>
                </c:pt>
                <c:pt idx="379">
                  <c:v>43.603580000000001</c:v>
                </c:pt>
                <c:pt idx="380">
                  <c:v>43.603580000000001</c:v>
                </c:pt>
                <c:pt idx="381">
                  <c:v>43.603580000000001</c:v>
                </c:pt>
                <c:pt idx="382">
                  <c:v>43.603580000000001</c:v>
                </c:pt>
                <c:pt idx="383">
                  <c:v>43.603580000000001</c:v>
                </c:pt>
                <c:pt idx="384">
                  <c:v>43.603580000000001</c:v>
                </c:pt>
                <c:pt idx="385">
                  <c:v>43.594630000000002</c:v>
                </c:pt>
                <c:pt idx="386">
                  <c:v>43.603580000000001</c:v>
                </c:pt>
                <c:pt idx="387">
                  <c:v>43.603580000000001</c:v>
                </c:pt>
                <c:pt idx="388">
                  <c:v>43.603580000000001</c:v>
                </c:pt>
                <c:pt idx="389">
                  <c:v>43.594630000000002</c:v>
                </c:pt>
                <c:pt idx="390">
                  <c:v>43.603580000000001</c:v>
                </c:pt>
                <c:pt idx="391">
                  <c:v>43.594630000000002</c:v>
                </c:pt>
                <c:pt idx="392">
                  <c:v>43.603580000000001</c:v>
                </c:pt>
                <c:pt idx="393">
                  <c:v>43.603580000000001</c:v>
                </c:pt>
                <c:pt idx="394">
                  <c:v>43.594630000000002</c:v>
                </c:pt>
                <c:pt idx="395">
                  <c:v>43.603580000000001</c:v>
                </c:pt>
                <c:pt idx="396">
                  <c:v>43.603580000000001</c:v>
                </c:pt>
                <c:pt idx="397">
                  <c:v>43.594630000000002</c:v>
                </c:pt>
                <c:pt idx="398">
                  <c:v>43.603580000000001</c:v>
                </c:pt>
                <c:pt idx="399">
                  <c:v>43.603580000000001</c:v>
                </c:pt>
                <c:pt idx="400">
                  <c:v>43.603580000000001</c:v>
                </c:pt>
                <c:pt idx="401">
                  <c:v>43.603580000000001</c:v>
                </c:pt>
                <c:pt idx="402">
                  <c:v>43.603580000000001</c:v>
                </c:pt>
                <c:pt idx="403">
                  <c:v>43.603580000000001</c:v>
                </c:pt>
                <c:pt idx="404">
                  <c:v>43.603580000000001</c:v>
                </c:pt>
                <c:pt idx="405">
                  <c:v>43.603580000000001</c:v>
                </c:pt>
                <c:pt idx="406">
                  <c:v>43.603580000000001</c:v>
                </c:pt>
                <c:pt idx="407">
                  <c:v>43.603580000000001</c:v>
                </c:pt>
                <c:pt idx="408">
                  <c:v>43.603580000000001</c:v>
                </c:pt>
                <c:pt idx="409">
                  <c:v>43.603580000000001</c:v>
                </c:pt>
                <c:pt idx="410">
                  <c:v>43.594630000000002</c:v>
                </c:pt>
                <c:pt idx="411">
                  <c:v>43.603580000000001</c:v>
                </c:pt>
                <c:pt idx="412">
                  <c:v>43.603580000000001</c:v>
                </c:pt>
                <c:pt idx="413">
                  <c:v>43.603580000000001</c:v>
                </c:pt>
                <c:pt idx="414">
                  <c:v>43.603580000000001</c:v>
                </c:pt>
                <c:pt idx="415">
                  <c:v>43.603580000000001</c:v>
                </c:pt>
                <c:pt idx="416">
                  <c:v>43.594630000000002</c:v>
                </c:pt>
                <c:pt idx="417">
                  <c:v>43.603580000000001</c:v>
                </c:pt>
                <c:pt idx="418">
                  <c:v>43.603580000000001</c:v>
                </c:pt>
                <c:pt idx="419">
                  <c:v>43.594630000000002</c:v>
                </c:pt>
                <c:pt idx="420">
                  <c:v>43.603580000000001</c:v>
                </c:pt>
                <c:pt idx="421">
                  <c:v>43.603580000000001</c:v>
                </c:pt>
                <c:pt idx="422">
                  <c:v>43.594630000000002</c:v>
                </c:pt>
                <c:pt idx="423">
                  <c:v>43.603580000000001</c:v>
                </c:pt>
                <c:pt idx="424">
                  <c:v>43.603580000000001</c:v>
                </c:pt>
                <c:pt idx="425">
                  <c:v>43.603580000000001</c:v>
                </c:pt>
                <c:pt idx="426">
                  <c:v>43.603580000000001</c:v>
                </c:pt>
                <c:pt idx="427">
                  <c:v>43.603580000000001</c:v>
                </c:pt>
                <c:pt idx="428">
                  <c:v>43.594630000000002</c:v>
                </c:pt>
                <c:pt idx="429">
                  <c:v>43.594630000000002</c:v>
                </c:pt>
                <c:pt idx="430">
                  <c:v>43.594630000000002</c:v>
                </c:pt>
                <c:pt idx="431">
                  <c:v>43.603580000000001</c:v>
                </c:pt>
                <c:pt idx="432">
                  <c:v>43.603580000000001</c:v>
                </c:pt>
                <c:pt idx="433">
                  <c:v>43.594630000000002</c:v>
                </c:pt>
                <c:pt idx="434">
                  <c:v>43.603580000000001</c:v>
                </c:pt>
                <c:pt idx="435">
                  <c:v>43.594630000000002</c:v>
                </c:pt>
                <c:pt idx="436">
                  <c:v>43.603580000000001</c:v>
                </c:pt>
                <c:pt idx="437">
                  <c:v>43.594630000000002</c:v>
                </c:pt>
                <c:pt idx="438">
                  <c:v>43.594630000000002</c:v>
                </c:pt>
                <c:pt idx="439">
                  <c:v>43.594630000000002</c:v>
                </c:pt>
                <c:pt idx="440">
                  <c:v>43.603580000000001</c:v>
                </c:pt>
                <c:pt idx="441">
                  <c:v>43.603580000000001</c:v>
                </c:pt>
                <c:pt idx="442">
                  <c:v>43.603580000000001</c:v>
                </c:pt>
                <c:pt idx="443">
                  <c:v>43.594630000000002</c:v>
                </c:pt>
                <c:pt idx="444">
                  <c:v>43.594630000000002</c:v>
                </c:pt>
                <c:pt idx="445">
                  <c:v>43.603580000000001</c:v>
                </c:pt>
                <c:pt idx="446">
                  <c:v>43.58569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8912256"/>
        <c:axId val="198918144"/>
      </c:scatterChart>
      <c:valAx>
        <c:axId val="198912256"/>
        <c:scaling>
          <c:orientation val="minMax"/>
        </c:scaling>
        <c:delete val="0"/>
        <c:axPos val="b"/>
        <c:majorTickMark val="out"/>
        <c:minorTickMark val="none"/>
        <c:tickLblPos val="nextTo"/>
        <c:crossAx val="198918144"/>
        <c:crosses val="autoZero"/>
        <c:crossBetween val="midCat"/>
      </c:valAx>
      <c:valAx>
        <c:axId val="19891814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98912256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66" l="0.70000000000000062" r="0.70000000000000062" t="0.75000000000000266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fr-FR"/>
              <a:t> "TENSIO 4"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Typosoil8!$J$7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diamond"/>
            <c:size val="4"/>
          </c:marker>
          <c:yVal>
            <c:numRef>
              <c:f>Typosoil8!$J$8:$J$671</c:f>
              <c:numCache>
                <c:formatCode>General</c:formatCode>
                <c:ptCount val="664"/>
                <c:pt idx="0">
                  <c:v>0</c:v>
                </c:pt>
                <c:pt idx="1">
                  <c:v>47.943359999999998</c:v>
                </c:pt>
                <c:pt idx="2">
                  <c:v>45.515839999999997</c:v>
                </c:pt>
                <c:pt idx="3">
                  <c:v>45.515839999999997</c:v>
                </c:pt>
                <c:pt idx="4">
                  <c:v>44.30209</c:v>
                </c:pt>
                <c:pt idx="5">
                  <c:v>43.088329999999999</c:v>
                </c:pt>
                <c:pt idx="6">
                  <c:v>42.481450000000002</c:v>
                </c:pt>
                <c:pt idx="7">
                  <c:v>40.660820000000001</c:v>
                </c:pt>
                <c:pt idx="8">
                  <c:v>39.44706</c:v>
                </c:pt>
                <c:pt idx="9">
                  <c:v>37.019550000000002</c:v>
                </c:pt>
                <c:pt idx="10">
                  <c:v>35.198920000000001</c:v>
                </c:pt>
                <c:pt idx="11">
                  <c:v>33.98516</c:v>
                </c:pt>
                <c:pt idx="12">
                  <c:v>31.557649999999999</c:v>
                </c:pt>
                <c:pt idx="13">
                  <c:v>29.130140000000001</c:v>
                </c:pt>
                <c:pt idx="14">
                  <c:v>26.702629999999999</c:v>
                </c:pt>
                <c:pt idx="15">
                  <c:v>23.061360000000001</c:v>
                </c:pt>
                <c:pt idx="16">
                  <c:v>18.813220000000001</c:v>
                </c:pt>
                <c:pt idx="17">
                  <c:v>15.171950000000001</c:v>
                </c:pt>
                <c:pt idx="18">
                  <c:v>11.53068</c:v>
                </c:pt>
                <c:pt idx="19">
                  <c:v>7.8894099999999998</c:v>
                </c:pt>
                <c:pt idx="20">
                  <c:v>3.64127</c:v>
                </c:pt>
                <c:pt idx="21">
                  <c:v>-0.60687999999999998</c:v>
                </c:pt>
                <c:pt idx="22">
                  <c:v>-5.4619</c:v>
                </c:pt>
                <c:pt idx="23">
                  <c:v>-10.31692</c:v>
                </c:pt>
                <c:pt idx="24">
                  <c:v>-16.99258</c:v>
                </c:pt>
                <c:pt idx="25">
                  <c:v>-23.061360000000001</c:v>
                </c:pt>
                <c:pt idx="26">
                  <c:v>-29.130140000000001</c:v>
                </c:pt>
                <c:pt idx="27">
                  <c:v>-37.019550000000002</c:v>
                </c:pt>
                <c:pt idx="28">
                  <c:v>-44.30209</c:v>
                </c:pt>
                <c:pt idx="29">
                  <c:v>-52.191499999999998</c:v>
                </c:pt>
                <c:pt idx="30">
                  <c:v>-60.68779</c:v>
                </c:pt>
                <c:pt idx="31">
                  <c:v>-69.184079999999994</c:v>
                </c:pt>
                <c:pt idx="32">
                  <c:v>-78.894130000000004</c:v>
                </c:pt>
                <c:pt idx="33">
                  <c:v>-89.21105</c:v>
                </c:pt>
                <c:pt idx="34">
                  <c:v>-99.527979999999999</c:v>
                </c:pt>
                <c:pt idx="35">
                  <c:v>-111.05865</c:v>
                </c:pt>
                <c:pt idx="36">
                  <c:v>-122.58933</c:v>
                </c:pt>
                <c:pt idx="37">
                  <c:v>-135.94064</c:v>
                </c:pt>
                <c:pt idx="38">
                  <c:v>-149.89883</c:v>
                </c:pt>
                <c:pt idx="39">
                  <c:v>-165.67767000000001</c:v>
                </c:pt>
                <c:pt idx="40">
                  <c:v>-182.06336999999999</c:v>
                </c:pt>
                <c:pt idx="41">
                  <c:v>-200.87658999999999</c:v>
                </c:pt>
                <c:pt idx="42">
                  <c:v>-220.90355</c:v>
                </c:pt>
                <c:pt idx="43">
                  <c:v>-242.75116</c:v>
                </c:pt>
                <c:pt idx="44">
                  <c:v>-267.02627999999999</c:v>
                </c:pt>
                <c:pt idx="45">
                  <c:v>-293.72890999999998</c:v>
                </c:pt>
                <c:pt idx="46">
                  <c:v>-322.25216999999998</c:v>
                </c:pt>
                <c:pt idx="47">
                  <c:v>-354.41669000000002</c:v>
                </c:pt>
                <c:pt idx="48">
                  <c:v>-387.79498000000001</c:v>
                </c:pt>
                <c:pt idx="49">
                  <c:v>-423.60077000000001</c:v>
                </c:pt>
                <c:pt idx="50">
                  <c:v>-464.26159999999999</c:v>
                </c:pt>
                <c:pt idx="51">
                  <c:v>-506.74304000000001</c:v>
                </c:pt>
                <c:pt idx="52">
                  <c:v>-550.43822999999998</c:v>
                </c:pt>
                <c:pt idx="53">
                  <c:v>-598.98846000000003</c:v>
                </c:pt>
                <c:pt idx="54">
                  <c:v>-650.57312000000002</c:v>
                </c:pt>
                <c:pt idx="55">
                  <c:v>-703.37145999999996</c:v>
                </c:pt>
                <c:pt idx="56">
                  <c:v>-756.77673000000004</c:v>
                </c:pt>
                <c:pt idx="57">
                  <c:v>-803.50635</c:v>
                </c:pt>
                <c:pt idx="58">
                  <c:v>-827.17456000000004</c:v>
                </c:pt>
                <c:pt idx="59">
                  <c:v>-850.23595999999998</c:v>
                </c:pt>
                <c:pt idx="60">
                  <c:v>-840.52588000000003</c:v>
                </c:pt>
                <c:pt idx="61">
                  <c:v>-816.25079000000005</c:v>
                </c:pt>
                <c:pt idx="62">
                  <c:v>-796.83069</c:v>
                </c:pt>
                <c:pt idx="63">
                  <c:v>-782.26562000000001</c:v>
                </c:pt>
                <c:pt idx="64">
                  <c:v>-768.30742999999995</c:v>
                </c:pt>
                <c:pt idx="65">
                  <c:v>-754.95612000000006</c:v>
                </c:pt>
                <c:pt idx="66">
                  <c:v>-743.42541000000006</c:v>
                </c:pt>
                <c:pt idx="67">
                  <c:v>-733.10852</c:v>
                </c:pt>
                <c:pt idx="68">
                  <c:v>-719.15033000000005</c:v>
                </c:pt>
                <c:pt idx="69">
                  <c:v>-703.37145999999996</c:v>
                </c:pt>
                <c:pt idx="70">
                  <c:v>-557.72076000000004</c:v>
                </c:pt>
                <c:pt idx="71">
                  <c:v>-404.18069000000003</c:v>
                </c:pt>
                <c:pt idx="72">
                  <c:v>-237.89613</c:v>
                </c:pt>
                <c:pt idx="73">
                  <c:v>-118.94807</c:v>
                </c:pt>
                <c:pt idx="74">
                  <c:v>-23.061360000000001</c:v>
                </c:pt>
                <c:pt idx="75">
                  <c:v>34.592039999999997</c:v>
                </c:pt>
                <c:pt idx="76">
                  <c:v>50.37086</c:v>
                </c:pt>
                <c:pt idx="77">
                  <c:v>54.012129999999999</c:v>
                </c:pt>
                <c:pt idx="78">
                  <c:v>53.405250000000002</c:v>
                </c:pt>
                <c:pt idx="79">
                  <c:v>54.619010000000003</c:v>
                </c:pt>
                <c:pt idx="80">
                  <c:v>54.619010000000003</c:v>
                </c:pt>
                <c:pt idx="81">
                  <c:v>54.619010000000003</c:v>
                </c:pt>
                <c:pt idx="82">
                  <c:v>55.22589</c:v>
                </c:pt>
                <c:pt idx="83">
                  <c:v>54.619010000000003</c:v>
                </c:pt>
                <c:pt idx="84">
                  <c:v>54.619010000000003</c:v>
                </c:pt>
                <c:pt idx="85">
                  <c:v>54.619010000000003</c:v>
                </c:pt>
                <c:pt idx="86">
                  <c:v>54.619010000000003</c:v>
                </c:pt>
                <c:pt idx="87">
                  <c:v>54.619010000000003</c:v>
                </c:pt>
                <c:pt idx="88">
                  <c:v>54.012129999999999</c:v>
                </c:pt>
                <c:pt idx="89">
                  <c:v>54.619010000000003</c:v>
                </c:pt>
                <c:pt idx="90">
                  <c:v>54.619010000000003</c:v>
                </c:pt>
                <c:pt idx="91">
                  <c:v>54.012129999999999</c:v>
                </c:pt>
                <c:pt idx="92">
                  <c:v>54.619010000000003</c:v>
                </c:pt>
                <c:pt idx="93">
                  <c:v>54.619010000000003</c:v>
                </c:pt>
                <c:pt idx="94">
                  <c:v>54.619010000000003</c:v>
                </c:pt>
                <c:pt idx="95">
                  <c:v>54.012129999999999</c:v>
                </c:pt>
                <c:pt idx="96">
                  <c:v>54.012129999999999</c:v>
                </c:pt>
                <c:pt idx="97">
                  <c:v>53.405250000000002</c:v>
                </c:pt>
                <c:pt idx="98">
                  <c:v>53.405250000000002</c:v>
                </c:pt>
                <c:pt idx="99">
                  <c:v>54.619010000000003</c:v>
                </c:pt>
                <c:pt idx="100">
                  <c:v>54.012129999999999</c:v>
                </c:pt>
                <c:pt idx="101">
                  <c:v>54.012129999999999</c:v>
                </c:pt>
                <c:pt idx="102">
                  <c:v>54.012129999999999</c:v>
                </c:pt>
                <c:pt idx="103">
                  <c:v>54.012129999999999</c:v>
                </c:pt>
                <c:pt idx="104">
                  <c:v>54.619010000000003</c:v>
                </c:pt>
                <c:pt idx="105">
                  <c:v>54.619010000000003</c:v>
                </c:pt>
                <c:pt idx="106">
                  <c:v>54.012129999999999</c:v>
                </c:pt>
                <c:pt idx="107">
                  <c:v>54.012129999999999</c:v>
                </c:pt>
                <c:pt idx="108">
                  <c:v>54.619010000000003</c:v>
                </c:pt>
                <c:pt idx="109">
                  <c:v>54.619010000000003</c:v>
                </c:pt>
                <c:pt idx="110">
                  <c:v>54.619010000000003</c:v>
                </c:pt>
                <c:pt idx="111">
                  <c:v>54.619010000000003</c:v>
                </c:pt>
                <c:pt idx="112">
                  <c:v>54.012129999999999</c:v>
                </c:pt>
                <c:pt idx="113">
                  <c:v>54.619010000000003</c:v>
                </c:pt>
                <c:pt idx="114">
                  <c:v>54.012129999999999</c:v>
                </c:pt>
                <c:pt idx="115">
                  <c:v>54.012129999999999</c:v>
                </c:pt>
                <c:pt idx="116">
                  <c:v>54.012129999999999</c:v>
                </c:pt>
                <c:pt idx="117">
                  <c:v>54.619010000000003</c:v>
                </c:pt>
                <c:pt idx="118">
                  <c:v>54.012129999999999</c:v>
                </c:pt>
                <c:pt idx="119">
                  <c:v>54.619010000000003</c:v>
                </c:pt>
                <c:pt idx="120">
                  <c:v>55.22589</c:v>
                </c:pt>
                <c:pt idx="121">
                  <c:v>54.619010000000003</c:v>
                </c:pt>
                <c:pt idx="122">
                  <c:v>55.22589</c:v>
                </c:pt>
                <c:pt idx="123">
                  <c:v>54.619010000000003</c:v>
                </c:pt>
                <c:pt idx="124">
                  <c:v>54.619010000000003</c:v>
                </c:pt>
                <c:pt idx="125">
                  <c:v>55.22589</c:v>
                </c:pt>
                <c:pt idx="126">
                  <c:v>55.22589</c:v>
                </c:pt>
                <c:pt idx="127">
                  <c:v>54.619010000000003</c:v>
                </c:pt>
                <c:pt idx="128">
                  <c:v>55.22589</c:v>
                </c:pt>
                <c:pt idx="129">
                  <c:v>55.22589</c:v>
                </c:pt>
                <c:pt idx="130">
                  <c:v>54.619010000000003</c:v>
                </c:pt>
                <c:pt idx="131">
                  <c:v>54.619010000000003</c:v>
                </c:pt>
                <c:pt idx="132">
                  <c:v>54.619010000000003</c:v>
                </c:pt>
                <c:pt idx="133">
                  <c:v>54.619010000000003</c:v>
                </c:pt>
                <c:pt idx="134">
                  <c:v>54.012129999999999</c:v>
                </c:pt>
                <c:pt idx="135">
                  <c:v>54.012129999999999</c:v>
                </c:pt>
                <c:pt idx="136">
                  <c:v>54.012129999999999</c:v>
                </c:pt>
                <c:pt idx="137">
                  <c:v>54.619010000000003</c:v>
                </c:pt>
                <c:pt idx="138">
                  <c:v>54.619010000000003</c:v>
                </c:pt>
                <c:pt idx="139">
                  <c:v>54.619010000000003</c:v>
                </c:pt>
                <c:pt idx="140">
                  <c:v>55.22589</c:v>
                </c:pt>
                <c:pt idx="141">
                  <c:v>54.619010000000003</c:v>
                </c:pt>
                <c:pt idx="142">
                  <c:v>54.619010000000003</c:v>
                </c:pt>
                <c:pt idx="143">
                  <c:v>54.012129999999999</c:v>
                </c:pt>
                <c:pt idx="144">
                  <c:v>54.012129999999999</c:v>
                </c:pt>
                <c:pt idx="145">
                  <c:v>54.619010000000003</c:v>
                </c:pt>
                <c:pt idx="146">
                  <c:v>54.012129999999999</c:v>
                </c:pt>
                <c:pt idx="147">
                  <c:v>54.012129999999999</c:v>
                </c:pt>
                <c:pt idx="148">
                  <c:v>54.619010000000003</c:v>
                </c:pt>
                <c:pt idx="149">
                  <c:v>54.012129999999999</c:v>
                </c:pt>
                <c:pt idx="150">
                  <c:v>54.012129999999999</c:v>
                </c:pt>
                <c:pt idx="151">
                  <c:v>54.012129999999999</c:v>
                </c:pt>
                <c:pt idx="152">
                  <c:v>53.405250000000002</c:v>
                </c:pt>
                <c:pt idx="153">
                  <c:v>54.012129999999999</c:v>
                </c:pt>
                <c:pt idx="154">
                  <c:v>54.012129999999999</c:v>
                </c:pt>
                <c:pt idx="155">
                  <c:v>54.012129999999999</c:v>
                </c:pt>
                <c:pt idx="156">
                  <c:v>53.405250000000002</c:v>
                </c:pt>
                <c:pt idx="157">
                  <c:v>53.405250000000002</c:v>
                </c:pt>
                <c:pt idx="158">
                  <c:v>53.405250000000002</c:v>
                </c:pt>
                <c:pt idx="159">
                  <c:v>53.405250000000002</c:v>
                </c:pt>
                <c:pt idx="160">
                  <c:v>53.405250000000002</c:v>
                </c:pt>
                <c:pt idx="161">
                  <c:v>53.405250000000002</c:v>
                </c:pt>
                <c:pt idx="162">
                  <c:v>54.012129999999999</c:v>
                </c:pt>
                <c:pt idx="163">
                  <c:v>54.012129999999999</c:v>
                </c:pt>
                <c:pt idx="164">
                  <c:v>53.405250000000002</c:v>
                </c:pt>
                <c:pt idx="165">
                  <c:v>53.405250000000002</c:v>
                </c:pt>
                <c:pt idx="166">
                  <c:v>52.798380000000002</c:v>
                </c:pt>
                <c:pt idx="167">
                  <c:v>52.798380000000002</c:v>
                </c:pt>
                <c:pt idx="168">
                  <c:v>53.405250000000002</c:v>
                </c:pt>
                <c:pt idx="169">
                  <c:v>52.798380000000002</c:v>
                </c:pt>
                <c:pt idx="170">
                  <c:v>52.798380000000002</c:v>
                </c:pt>
                <c:pt idx="171">
                  <c:v>52.798380000000002</c:v>
                </c:pt>
                <c:pt idx="172">
                  <c:v>52.798380000000002</c:v>
                </c:pt>
                <c:pt idx="173">
                  <c:v>52.798380000000002</c:v>
                </c:pt>
                <c:pt idx="174">
                  <c:v>52.798380000000002</c:v>
                </c:pt>
                <c:pt idx="175">
                  <c:v>52.798380000000002</c:v>
                </c:pt>
                <c:pt idx="176">
                  <c:v>52.798380000000002</c:v>
                </c:pt>
                <c:pt idx="177">
                  <c:v>52.798380000000002</c:v>
                </c:pt>
                <c:pt idx="178">
                  <c:v>52.798380000000002</c:v>
                </c:pt>
                <c:pt idx="179">
                  <c:v>52.798380000000002</c:v>
                </c:pt>
                <c:pt idx="180">
                  <c:v>52.798380000000002</c:v>
                </c:pt>
                <c:pt idx="181">
                  <c:v>52.798380000000002</c:v>
                </c:pt>
                <c:pt idx="182">
                  <c:v>52.798380000000002</c:v>
                </c:pt>
                <c:pt idx="183">
                  <c:v>52.798380000000002</c:v>
                </c:pt>
                <c:pt idx="184">
                  <c:v>52.798380000000002</c:v>
                </c:pt>
                <c:pt idx="185">
                  <c:v>53.405250000000002</c:v>
                </c:pt>
                <c:pt idx="186">
                  <c:v>52.798380000000002</c:v>
                </c:pt>
                <c:pt idx="187">
                  <c:v>52.798380000000002</c:v>
                </c:pt>
                <c:pt idx="188">
                  <c:v>52.798380000000002</c:v>
                </c:pt>
                <c:pt idx="189">
                  <c:v>52.798380000000002</c:v>
                </c:pt>
                <c:pt idx="190">
                  <c:v>52.798380000000002</c:v>
                </c:pt>
                <c:pt idx="191">
                  <c:v>53.405250000000002</c:v>
                </c:pt>
                <c:pt idx="192">
                  <c:v>53.405250000000002</c:v>
                </c:pt>
                <c:pt idx="193">
                  <c:v>53.405250000000002</c:v>
                </c:pt>
                <c:pt idx="194">
                  <c:v>52.191499999999998</c:v>
                </c:pt>
                <c:pt idx="195">
                  <c:v>52.798380000000002</c:v>
                </c:pt>
                <c:pt idx="196">
                  <c:v>53.405250000000002</c:v>
                </c:pt>
                <c:pt idx="197">
                  <c:v>52.798380000000002</c:v>
                </c:pt>
                <c:pt idx="198">
                  <c:v>53.405250000000002</c:v>
                </c:pt>
                <c:pt idx="199">
                  <c:v>53.405250000000002</c:v>
                </c:pt>
                <c:pt idx="200">
                  <c:v>53.405250000000002</c:v>
                </c:pt>
                <c:pt idx="201">
                  <c:v>53.405250000000002</c:v>
                </c:pt>
                <c:pt idx="202">
                  <c:v>53.405250000000002</c:v>
                </c:pt>
                <c:pt idx="203">
                  <c:v>52.798380000000002</c:v>
                </c:pt>
                <c:pt idx="204">
                  <c:v>53.405250000000002</c:v>
                </c:pt>
                <c:pt idx="205">
                  <c:v>54.012129999999999</c:v>
                </c:pt>
                <c:pt idx="206">
                  <c:v>53.405250000000002</c:v>
                </c:pt>
                <c:pt idx="207">
                  <c:v>53.405250000000002</c:v>
                </c:pt>
                <c:pt idx="208">
                  <c:v>53.405250000000002</c:v>
                </c:pt>
                <c:pt idx="209">
                  <c:v>53.405250000000002</c:v>
                </c:pt>
                <c:pt idx="210">
                  <c:v>54.012129999999999</c:v>
                </c:pt>
                <c:pt idx="211">
                  <c:v>54.012129999999999</c:v>
                </c:pt>
                <c:pt idx="212">
                  <c:v>54.012129999999999</c:v>
                </c:pt>
                <c:pt idx="213">
                  <c:v>53.405250000000002</c:v>
                </c:pt>
                <c:pt idx="214">
                  <c:v>53.405250000000002</c:v>
                </c:pt>
                <c:pt idx="215">
                  <c:v>54.012129999999999</c:v>
                </c:pt>
                <c:pt idx="216">
                  <c:v>54.012129999999999</c:v>
                </c:pt>
                <c:pt idx="217">
                  <c:v>54.619010000000003</c:v>
                </c:pt>
                <c:pt idx="218">
                  <c:v>54.012129999999999</c:v>
                </c:pt>
                <c:pt idx="219">
                  <c:v>54.012129999999999</c:v>
                </c:pt>
                <c:pt idx="220">
                  <c:v>54.012129999999999</c:v>
                </c:pt>
                <c:pt idx="221">
                  <c:v>54.619010000000003</c:v>
                </c:pt>
                <c:pt idx="222">
                  <c:v>54.619010000000003</c:v>
                </c:pt>
                <c:pt idx="223">
                  <c:v>54.619010000000003</c:v>
                </c:pt>
                <c:pt idx="224">
                  <c:v>54.619010000000003</c:v>
                </c:pt>
                <c:pt idx="225">
                  <c:v>55.22589</c:v>
                </c:pt>
                <c:pt idx="226">
                  <c:v>54.012129999999999</c:v>
                </c:pt>
                <c:pt idx="227">
                  <c:v>54.619010000000003</c:v>
                </c:pt>
                <c:pt idx="228">
                  <c:v>55.22589</c:v>
                </c:pt>
                <c:pt idx="229">
                  <c:v>55.22589</c:v>
                </c:pt>
                <c:pt idx="230">
                  <c:v>54.619010000000003</c:v>
                </c:pt>
                <c:pt idx="231">
                  <c:v>55.22589</c:v>
                </c:pt>
                <c:pt idx="232">
                  <c:v>54.619010000000003</c:v>
                </c:pt>
                <c:pt idx="233">
                  <c:v>54.619010000000003</c:v>
                </c:pt>
                <c:pt idx="234">
                  <c:v>54.619010000000003</c:v>
                </c:pt>
                <c:pt idx="235">
                  <c:v>54.619010000000003</c:v>
                </c:pt>
                <c:pt idx="236">
                  <c:v>54.619010000000003</c:v>
                </c:pt>
                <c:pt idx="237">
                  <c:v>54.619010000000003</c:v>
                </c:pt>
                <c:pt idx="238">
                  <c:v>54.619010000000003</c:v>
                </c:pt>
                <c:pt idx="239">
                  <c:v>54.619010000000003</c:v>
                </c:pt>
                <c:pt idx="240">
                  <c:v>54.619010000000003</c:v>
                </c:pt>
                <c:pt idx="241">
                  <c:v>54.619010000000003</c:v>
                </c:pt>
                <c:pt idx="242">
                  <c:v>54.012129999999999</c:v>
                </c:pt>
                <c:pt idx="243">
                  <c:v>54.012129999999999</c:v>
                </c:pt>
                <c:pt idx="244">
                  <c:v>54.619010000000003</c:v>
                </c:pt>
                <c:pt idx="245">
                  <c:v>54.012129999999999</c:v>
                </c:pt>
                <c:pt idx="246">
                  <c:v>54.012129999999999</c:v>
                </c:pt>
                <c:pt idx="247">
                  <c:v>54.012129999999999</c:v>
                </c:pt>
                <c:pt idx="248">
                  <c:v>54.012129999999999</c:v>
                </c:pt>
                <c:pt idx="249">
                  <c:v>54.012129999999999</c:v>
                </c:pt>
                <c:pt idx="250">
                  <c:v>54.619010000000003</c:v>
                </c:pt>
                <c:pt idx="251">
                  <c:v>54.619010000000003</c:v>
                </c:pt>
                <c:pt idx="252">
                  <c:v>54.012129999999999</c:v>
                </c:pt>
                <c:pt idx="253">
                  <c:v>53.405250000000002</c:v>
                </c:pt>
                <c:pt idx="254">
                  <c:v>54.012129999999999</c:v>
                </c:pt>
                <c:pt idx="255">
                  <c:v>54.012129999999999</c:v>
                </c:pt>
                <c:pt idx="256">
                  <c:v>54.012129999999999</c:v>
                </c:pt>
                <c:pt idx="257">
                  <c:v>54.619010000000003</c:v>
                </c:pt>
                <c:pt idx="258">
                  <c:v>54.619010000000003</c:v>
                </c:pt>
                <c:pt idx="259">
                  <c:v>54.619010000000003</c:v>
                </c:pt>
                <c:pt idx="260">
                  <c:v>55.22589</c:v>
                </c:pt>
                <c:pt idx="261">
                  <c:v>55.22589</c:v>
                </c:pt>
                <c:pt idx="262">
                  <c:v>55.22589</c:v>
                </c:pt>
                <c:pt idx="263">
                  <c:v>54.619010000000003</c:v>
                </c:pt>
                <c:pt idx="264">
                  <c:v>55.22589</c:v>
                </c:pt>
                <c:pt idx="265">
                  <c:v>54.619010000000003</c:v>
                </c:pt>
                <c:pt idx="266">
                  <c:v>54.619010000000003</c:v>
                </c:pt>
                <c:pt idx="267">
                  <c:v>55.832769999999996</c:v>
                </c:pt>
                <c:pt idx="268">
                  <c:v>55.832769999999996</c:v>
                </c:pt>
                <c:pt idx="269">
                  <c:v>55.22589</c:v>
                </c:pt>
                <c:pt idx="270">
                  <c:v>55.832769999999996</c:v>
                </c:pt>
                <c:pt idx="271">
                  <c:v>55.832769999999996</c:v>
                </c:pt>
                <c:pt idx="272">
                  <c:v>55.832769999999996</c:v>
                </c:pt>
                <c:pt idx="273">
                  <c:v>55.832769999999996</c:v>
                </c:pt>
                <c:pt idx="274">
                  <c:v>56.439639999999997</c:v>
                </c:pt>
                <c:pt idx="275">
                  <c:v>56.439639999999997</c:v>
                </c:pt>
                <c:pt idx="276">
                  <c:v>56.439639999999997</c:v>
                </c:pt>
                <c:pt idx="277">
                  <c:v>55.832769999999996</c:v>
                </c:pt>
                <c:pt idx="278">
                  <c:v>56.439639999999997</c:v>
                </c:pt>
                <c:pt idx="279">
                  <c:v>56.439639999999997</c:v>
                </c:pt>
                <c:pt idx="280">
                  <c:v>57.046520000000001</c:v>
                </c:pt>
                <c:pt idx="281">
                  <c:v>57.046520000000001</c:v>
                </c:pt>
                <c:pt idx="282">
                  <c:v>56.439639999999997</c:v>
                </c:pt>
                <c:pt idx="283">
                  <c:v>57.046520000000001</c:v>
                </c:pt>
                <c:pt idx="284">
                  <c:v>57.046520000000001</c:v>
                </c:pt>
                <c:pt idx="285">
                  <c:v>56.439639999999997</c:v>
                </c:pt>
                <c:pt idx="286">
                  <c:v>57.046520000000001</c:v>
                </c:pt>
                <c:pt idx="287">
                  <c:v>56.439639999999997</c:v>
                </c:pt>
                <c:pt idx="288">
                  <c:v>57.046520000000001</c:v>
                </c:pt>
                <c:pt idx="289">
                  <c:v>57.046520000000001</c:v>
                </c:pt>
                <c:pt idx="290">
                  <c:v>57.046520000000001</c:v>
                </c:pt>
                <c:pt idx="291">
                  <c:v>57.046520000000001</c:v>
                </c:pt>
                <c:pt idx="292">
                  <c:v>57.046520000000001</c:v>
                </c:pt>
                <c:pt idx="293">
                  <c:v>57.046520000000001</c:v>
                </c:pt>
                <c:pt idx="294">
                  <c:v>57.046520000000001</c:v>
                </c:pt>
                <c:pt idx="295">
                  <c:v>57.046520000000001</c:v>
                </c:pt>
                <c:pt idx="296">
                  <c:v>57.046520000000001</c:v>
                </c:pt>
                <c:pt idx="297">
                  <c:v>57.046520000000001</c:v>
                </c:pt>
                <c:pt idx="298">
                  <c:v>57.046520000000001</c:v>
                </c:pt>
                <c:pt idx="299">
                  <c:v>57.046520000000001</c:v>
                </c:pt>
                <c:pt idx="300">
                  <c:v>57.046520000000001</c:v>
                </c:pt>
                <c:pt idx="301">
                  <c:v>57.046520000000001</c:v>
                </c:pt>
                <c:pt idx="302">
                  <c:v>56.439639999999997</c:v>
                </c:pt>
                <c:pt idx="303">
                  <c:v>57.046520000000001</c:v>
                </c:pt>
                <c:pt idx="304">
                  <c:v>57.046520000000001</c:v>
                </c:pt>
                <c:pt idx="305">
                  <c:v>56.439639999999997</c:v>
                </c:pt>
                <c:pt idx="306">
                  <c:v>57.046520000000001</c:v>
                </c:pt>
                <c:pt idx="307">
                  <c:v>57.653399999999998</c:v>
                </c:pt>
                <c:pt idx="308">
                  <c:v>57.046520000000001</c:v>
                </c:pt>
                <c:pt idx="309">
                  <c:v>57.046520000000001</c:v>
                </c:pt>
                <c:pt idx="310">
                  <c:v>57.046520000000001</c:v>
                </c:pt>
                <c:pt idx="311">
                  <c:v>57.046520000000001</c:v>
                </c:pt>
                <c:pt idx="312">
                  <c:v>57.653399999999998</c:v>
                </c:pt>
                <c:pt idx="313">
                  <c:v>57.046520000000001</c:v>
                </c:pt>
                <c:pt idx="314">
                  <c:v>57.046520000000001</c:v>
                </c:pt>
                <c:pt idx="315">
                  <c:v>57.046520000000001</c:v>
                </c:pt>
                <c:pt idx="316">
                  <c:v>57.046520000000001</c:v>
                </c:pt>
                <c:pt idx="317">
                  <c:v>57.046520000000001</c:v>
                </c:pt>
                <c:pt idx="318">
                  <c:v>57.046520000000001</c:v>
                </c:pt>
                <c:pt idx="319">
                  <c:v>56.439639999999997</c:v>
                </c:pt>
                <c:pt idx="320">
                  <c:v>57.046520000000001</c:v>
                </c:pt>
                <c:pt idx="321">
                  <c:v>57.046520000000001</c:v>
                </c:pt>
                <c:pt idx="322">
                  <c:v>57.046520000000001</c:v>
                </c:pt>
                <c:pt idx="323">
                  <c:v>57.046520000000001</c:v>
                </c:pt>
                <c:pt idx="324">
                  <c:v>56.439639999999997</c:v>
                </c:pt>
                <c:pt idx="325">
                  <c:v>56.439639999999997</c:v>
                </c:pt>
                <c:pt idx="326">
                  <c:v>57.046520000000001</c:v>
                </c:pt>
                <c:pt idx="327">
                  <c:v>57.046520000000001</c:v>
                </c:pt>
                <c:pt idx="328">
                  <c:v>57.046520000000001</c:v>
                </c:pt>
                <c:pt idx="329">
                  <c:v>57.046520000000001</c:v>
                </c:pt>
                <c:pt idx="330">
                  <c:v>57.046520000000001</c:v>
                </c:pt>
                <c:pt idx="331">
                  <c:v>57.046520000000001</c:v>
                </c:pt>
                <c:pt idx="332">
                  <c:v>56.439639999999997</c:v>
                </c:pt>
                <c:pt idx="333">
                  <c:v>57.046520000000001</c:v>
                </c:pt>
                <c:pt idx="334">
                  <c:v>57.046520000000001</c:v>
                </c:pt>
                <c:pt idx="335">
                  <c:v>57.653399999999998</c:v>
                </c:pt>
                <c:pt idx="336">
                  <c:v>57.653399999999998</c:v>
                </c:pt>
                <c:pt idx="337">
                  <c:v>57.653399999999998</c:v>
                </c:pt>
                <c:pt idx="338">
                  <c:v>57.653399999999998</c:v>
                </c:pt>
                <c:pt idx="339">
                  <c:v>57.653399999999998</c:v>
                </c:pt>
                <c:pt idx="340">
                  <c:v>57.046520000000001</c:v>
                </c:pt>
                <c:pt idx="341">
                  <c:v>57.653399999999998</c:v>
                </c:pt>
                <c:pt idx="342">
                  <c:v>57.653399999999998</c:v>
                </c:pt>
                <c:pt idx="343">
                  <c:v>57.653399999999998</c:v>
                </c:pt>
                <c:pt idx="344">
                  <c:v>57.653399999999998</c:v>
                </c:pt>
                <c:pt idx="345">
                  <c:v>58.260280000000002</c:v>
                </c:pt>
                <c:pt idx="346">
                  <c:v>57.653399999999998</c:v>
                </c:pt>
                <c:pt idx="347">
                  <c:v>58.260280000000002</c:v>
                </c:pt>
                <c:pt idx="348">
                  <c:v>58.260280000000002</c:v>
                </c:pt>
                <c:pt idx="349">
                  <c:v>58.260280000000002</c:v>
                </c:pt>
                <c:pt idx="350">
                  <c:v>58.260280000000002</c:v>
                </c:pt>
                <c:pt idx="351">
                  <c:v>58.260280000000002</c:v>
                </c:pt>
                <c:pt idx="352">
                  <c:v>58.260280000000002</c:v>
                </c:pt>
                <c:pt idx="353">
                  <c:v>58.260280000000002</c:v>
                </c:pt>
                <c:pt idx="354">
                  <c:v>58.260280000000002</c:v>
                </c:pt>
                <c:pt idx="355">
                  <c:v>58.867159999999998</c:v>
                </c:pt>
                <c:pt idx="356">
                  <c:v>58.260280000000002</c:v>
                </c:pt>
                <c:pt idx="357">
                  <c:v>58.867159999999998</c:v>
                </c:pt>
                <c:pt idx="358">
                  <c:v>58.867159999999998</c:v>
                </c:pt>
                <c:pt idx="359">
                  <c:v>59.474029999999999</c:v>
                </c:pt>
                <c:pt idx="360">
                  <c:v>59.474029999999999</c:v>
                </c:pt>
                <c:pt idx="361">
                  <c:v>60.080910000000003</c:v>
                </c:pt>
                <c:pt idx="362">
                  <c:v>59.474029999999999</c:v>
                </c:pt>
                <c:pt idx="363">
                  <c:v>59.474029999999999</c:v>
                </c:pt>
                <c:pt idx="364">
                  <c:v>59.474029999999999</c:v>
                </c:pt>
                <c:pt idx="365">
                  <c:v>59.474029999999999</c:v>
                </c:pt>
                <c:pt idx="366">
                  <c:v>59.474029999999999</c:v>
                </c:pt>
                <c:pt idx="367">
                  <c:v>59.474029999999999</c:v>
                </c:pt>
                <c:pt idx="368">
                  <c:v>59.474029999999999</c:v>
                </c:pt>
                <c:pt idx="369">
                  <c:v>59.474029999999999</c:v>
                </c:pt>
                <c:pt idx="370">
                  <c:v>60.080910000000003</c:v>
                </c:pt>
                <c:pt idx="371">
                  <c:v>60.080910000000003</c:v>
                </c:pt>
                <c:pt idx="372">
                  <c:v>60.080910000000003</c:v>
                </c:pt>
                <c:pt idx="373">
                  <c:v>60.080910000000003</c:v>
                </c:pt>
                <c:pt idx="374">
                  <c:v>60.080910000000003</c:v>
                </c:pt>
                <c:pt idx="375">
                  <c:v>60.080910000000003</c:v>
                </c:pt>
                <c:pt idx="376">
                  <c:v>60.080910000000003</c:v>
                </c:pt>
                <c:pt idx="377">
                  <c:v>60.68779</c:v>
                </c:pt>
                <c:pt idx="378">
                  <c:v>60.68779</c:v>
                </c:pt>
                <c:pt idx="379">
                  <c:v>60.68779</c:v>
                </c:pt>
                <c:pt idx="380">
                  <c:v>60.68779</c:v>
                </c:pt>
                <c:pt idx="381">
                  <c:v>61.294670000000004</c:v>
                </c:pt>
                <c:pt idx="382">
                  <c:v>60.68779</c:v>
                </c:pt>
                <c:pt idx="383">
                  <c:v>60.68779</c:v>
                </c:pt>
                <c:pt idx="384">
                  <c:v>60.68779</c:v>
                </c:pt>
                <c:pt idx="385">
                  <c:v>60.68779</c:v>
                </c:pt>
                <c:pt idx="386">
                  <c:v>61.294670000000004</c:v>
                </c:pt>
                <c:pt idx="387">
                  <c:v>60.68779</c:v>
                </c:pt>
                <c:pt idx="388">
                  <c:v>60.68779</c:v>
                </c:pt>
                <c:pt idx="389">
                  <c:v>60.68779</c:v>
                </c:pt>
                <c:pt idx="390">
                  <c:v>60.080910000000003</c:v>
                </c:pt>
                <c:pt idx="391">
                  <c:v>60.68779</c:v>
                </c:pt>
                <c:pt idx="392">
                  <c:v>60.68779</c:v>
                </c:pt>
                <c:pt idx="393">
                  <c:v>60.68779</c:v>
                </c:pt>
                <c:pt idx="394">
                  <c:v>60.080910000000003</c:v>
                </c:pt>
                <c:pt idx="395">
                  <c:v>61.294670000000004</c:v>
                </c:pt>
                <c:pt idx="396">
                  <c:v>61.294670000000004</c:v>
                </c:pt>
                <c:pt idx="397">
                  <c:v>60.68779</c:v>
                </c:pt>
                <c:pt idx="398">
                  <c:v>60.68779</c:v>
                </c:pt>
                <c:pt idx="399">
                  <c:v>61.294670000000004</c:v>
                </c:pt>
                <c:pt idx="400">
                  <c:v>61.294670000000004</c:v>
                </c:pt>
                <c:pt idx="401">
                  <c:v>61.294670000000004</c:v>
                </c:pt>
                <c:pt idx="402">
                  <c:v>60.68779</c:v>
                </c:pt>
                <c:pt idx="403">
                  <c:v>61.294670000000004</c:v>
                </c:pt>
                <c:pt idx="404">
                  <c:v>60.68779</c:v>
                </c:pt>
                <c:pt idx="405">
                  <c:v>60.68779</c:v>
                </c:pt>
                <c:pt idx="406">
                  <c:v>61.90155</c:v>
                </c:pt>
                <c:pt idx="407">
                  <c:v>60.68779</c:v>
                </c:pt>
                <c:pt idx="408">
                  <c:v>60.68779</c:v>
                </c:pt>
                <c:pt idx="409">
                  <c:v>61.294670000000004</c:v>
                </c:pt>
                <c:pt idx="410">
                  <c:v>61.294670000000004</c:v>
                </c:pt>
                <c:pt idx="411">
                  <c:v>61.90155</c:v>
                </c:pt>
                <c:pt idx="412">
                  <c:v>61.294670000000004</c:v>
                </c:pt>
                <c:pt idx="413">
                  <c:v>61.294670000000004</c:v>
                </c:pt>
                <c:pt idx="414">
                  <c:v>61.90155</c:v>
                </c:pt>
                <c:pt idx="415">
                  <c:v>62.508420000000001</c:v>
                </c:pt>
                <c:pt idx="416">
                  <c:v>62.508420000000001</c:v>
                </c:pt>
                <c:pt idx="417">
                  <c:v>61.90155</c:v>
                </c:pt>
                <c:pt idx="418">
                  <c:v>62.508420000000001</c:v>
                </c:pt>
                <c:pt idx="419">
                  <c:v>62.508420000000001</c:v>
                </c:pt>
                <c:pt idx="420">
                  <c:v>61.90155</c:v>
                </c:pt>
                <c:pt idx="421">
                  <c:v>61.90155</c:v>
                </c:pt>
                <c:pt idx="422">
                  <c:v>62.508420000000001</c:v>
                </c:pt>
                <c:pt idx="423">
                  <c:v>63.115299999999998</c:v>
                </c:pt>
                <c:pt idx="424">
                  <c:v>63.115299999999998</c:v>
                </c:pt>
                <c:pt idx="425">
                  <c:v>63.115299999999998</c:v>
                </c:pt>
                <c:pt idx="426">
                  <c:v>63.115299999999998</c:v>
                </c:pt>
                <c:pt idx="427">
                  <c:v>63.115299999999998</c:v>
                </c:pt>
                <c:pt idx="428">
                  <c:v>63.115299999999998</c:v>
                </c:pt>
                <c:pt idx="429">
                  <c:v>63.115299999999998</c:v>
                </c:pt>
                <c:pt idx="430">
                  <c:v>63.115299999999998</c:v>
                </c:pt>
                <c:pt idx="431">
                  <c:v>63.115299999999998</c:v>
                </c:pt>
                <c:pt idx="432">
                  <c:v>63.722180000000002</c:v>
                </c:pt>
                <c:pt idx="433">
                  <c:v>63.115299999999998</c:v>
                </c:pt>
                <c:pt idx="434">
                  <c:v>63.722180000000002</c:v>
                </c:pt>
                <c:pt idx="435">
                  <c:v>63.115299999999998</c:v>
                </c:pt>
                <c:pt idx="436">
                  <c:v>63.115299999999998</c:v>
                </c:pt>
                <c:pt idx="437">
                  <c:v>63.722180000000002</c:v>
                </c:pt>
                <c:pt idx="438">
                  <c:v>63.115299999999998</c:v>
                </c:pt>
                <c:pt idx="439">
                  <c:v>63.722180000000002</c:v>
                </c:pt>
                <c:pt idx="440">
                  <c:v>63.722180000000002</c:v>
                </c:pt>
                <c:pt idx="441">
                  <c:v>63.722180000000002</c:v>
                </c:pt>
                <c:pt idx="442">
                  <c:v>63.722180000000002</c:v>
                </c:pt>
                <c:pt idx="443">
                  <c:v>63.722180000000002</c:v>
                </c:pt>
                <c:pt idx="444">
                  <c:v>63.722180000000002</c:v>
                </c:pt>
                <c:pt idx="445">
                  <c:v>64.329059999999998</c:v>
                </c:pt>
                <c:pt idx="446">
                  <c:v>64.935940000000002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8955008"/>
        <c:axId val="198956544"/>
      </c:scatterChart>
      <c:valAx>
        <c:axId val="198955008"/>
        <c:scaling>
          <c:orientation val="minMax"/>
        </c:scaling>
        <c:delete val="0"/>
        <c:axPos val="b"/>
        <c:majorTickMark val="out"/>
        <c:minorTickMark val="none"/>
        <c:tickLblPos val="nextTo"/>
        <c:crossAx val="198956544"/>
        <c:crosses val="autoZero"/>
        <c:crossBetween val="midCat"/>
      </c:valAx>
      <c:valAx>
        <c:axId val="19895654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98955008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66" l="0.70000000000000062" r="0.70000000000000062" t="0.75000000000000266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fr-FR" sz="1200"/>
              <a:t>Soil</a:t>
            </a:r>
            <a:r>
              <a:rPr lang="fr-FR" sz="1200" baseline="0"/>
              <a:t> moisture caracteristiques curves</a:t>
            </a:r>
          </a:p>
          <a:p>
            <a:pPr>
              <a:defRPr/>
            </a:pPr>
            <a:r>
              <a:rPr lang="fr-FR" sz="1200" baseline="0"/>
              <a:t>measured by TYPOSOL</a:t>
            </a:r>
            <a:endParaRPr lang="fr-FR" sz="1200"/>
          </a:p>
        </c:rich>
      </c:tx>
      <c:layout>
        <c:manualLayout>
          <c:xMode val="edge"/>
          <c:yMode val="edge"/>
          <c:x val="0.17291666666666691"/>
          <c:y val="2.777777777777801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5615529308836468"/>
          <c:y val="0.29665536599591857"/>
          <c:w val="0.65243963254593518"/>
          <c:h val="0.5566506270049577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Sample8!$L$7</c:f>
              <c:strCache>
                <c:ptCount val="1"/>
                <c:pt idx="0">
                  <c:v>V (dm3/kg)</c:v>
                </c:pt>
              </c:strCache>
            </c:strRef>
          </c:tx>
          <c:spPr>
            <a:ln w="12700">
              <a:noFill/>
            </a:ln>
          </c:spPr>
          <c:marker>
            <c:symbol val="diamond"/>
            <c:size val="2"/>
          </c:marker>
          <c:xVal>
            <c:numRef>
              <c:f>Sample8!$K$8:$K$700</c:f>
              <c:numCache>
                <c:formatCode>General</c:formatCode>
                <c:ptCount val="693"/>
                <c:pt idx="0">
                  <c:v>0.31847891639908071</c:v>
                </c:pt>
                <c:pt idx="1">
                  <c:v>0.31709344590960226</c:v>
                </c:pt>
                <c:pt idx="2">
                  <c:v>0.31603396847647136</c:v>
                </c:pt>
                <c:pt idx="3">
                  <c:v>0.31497449104334074</c:v>
                </c:pt>
                <c:pt idx="4">
                  <c:v>0.31383351534612319</c:v>
                </c:pt>
                <c:pt idx="5">
                  <c:v>0.31269253964890542</c:v>
                </c:pt>
                <c:pt idx="6">
                  <c:v>0.31147006568760077</c:v>
                </c:pt>
                <c:pt idx="7">
                  <c:v>0.31016609346220919</c:v>
                </c:pt>
                <c:pt idx="8">
                  <c:v>0.30886212123681761</c:v>
                </c:pt>
                <c:pt idx="9">
                  <c:v>0.30747665074733915</c:v>
                </c:pt>
                <c:pt idx="10">
                  <c:v>0.30609118025786047</c:v>
                </c:pt>
                <c:pt idx="11">
                  <c:v>0.30478720803246889</c:v>
                </c:pt>
                <c:pt idx="12">
                  <c:v>0.30332023927890328</c:v>
                </c:pt>
                <c:pt idx="13">
                  <c:v>0.30185327052533789</c:v>
                </c:pt>
                <c:pt idx="14">
                  <c:v>0.30014180697951137</c:v>
                </c:pt>
                <c:pt idx="15">
                  <c:v>0.29859333996185888</c:v>
                </c:pt>
                <c:pt idx="16">
                  <c:v>0.29712637120829327</c:v>
                </c:pt>
                <c:pt idx="17">
                  <c:v>0.29574090071881476</c:v>
                </c:pt>
                <c:pt idx="18">
                  <c:v>0.29435543022933608</c:v>
                </c:pt>
                <c:pt idx="19">
                  <c:v>0.29296995973985762</c:v>
                </c:pt>
                <c:pt idx="20">
                  <c:v>0.29166598751446604</c:v>
                </c:pt>
                <c:pt idx="21">
                  <c:v>0.29019901876090043</c:v>
                </c:pt>
                <c:pt idx="22">
                  <c:v>0.28881354827142175</c:v>
                </c:pt>
                <c:pt idx="23">
                  <c:v>0.28742807778194324</c:v>
                </c:pt>
                <c:pt idx="24">
                  <c:v>0.28596110902837762</c:v>
                </c:pt>
                <c:pt idx="25">
                  <c:v>0.28449414027481229</c:v>
                </c:pt>
                <c:pt idx="26">
                  <c:v>0.28302717152124668</c:v>
                </c:pt>
                <c:pt idx="27">
                  <c:v>0.28156020276768107</c:v>
                </c:pt>
                <c:pt idx="28">
                  <c:v>0.28009323401411546</c:v>
                </c:pt>
                <c:pt idx="29">
                  <c:v>0.27854476699646297</c:v>
                </c:pt>
                <c:pt idx="30">
                  <c:v>0.27707779824289736</c:v>
                </c:pt>
                <c:pt idx="31">
                  <c:v>0.27552933122524487</c:v>
                </c:pt>
                <c:pt idx="32">
                  <c:v>0.27398086420759232</c:v>
                </c:pt>
                <c:pt idx="33">
                  <c:v>0.27243239718993983</c:v>
                </c:pt>
                <c:pt idx="34">
                  <c:v>0.27080243190820041</c:v>
                </c:pt>
                <c:pt idx="35">
                  <c:v>0.26925396489054793</c:v>
                </c:pt>
                <c:pt idx="36">
                  <c:v>0.26770549787289544</c:v>
                </c:pt>
                <c:pt idx="37">
                  <c:v>0.26607553259115579</c:v>
                </c:pt>
                <c:pt idx="38">
                  <c:v>0.26452706557350325</c:v>
                </c:pt>
                <c:pt idx="39">
                  <c:v>0.26289710029176389</c:v>
                </c:pt>
                <c:pt idx="40">
                  <c:v>0.26126713501002424</c:v>
                </c:pt>
                <c:pt idx="41">
                  <c:v>0.25963716972828482</c:v>
                </c:pt>
                <c:pt idx="42">
                  <c:v>0.2580072044465454</c:v>
                </c:pt>
                <c:pt idx="43">
                  <c:v>0.25637723916480576</c:v>
                </c:pt>
                <c:pt idx="44">
                  <c:v>0.25466577561897924</c:v>
                </c:pt>
                <c:pt idx="45">
                  <c:v>0.25303581033723982</c:v>
                </c:pt>
                <c:pt idx="46">
                  <c:v>0.25140584505550045</c:v>
                </c:pt>
                <c:pt idx="47">
                  <c:v>0.24977587977376078</c:v>
                </c:pt>
                <c:pt idx="48">
                  <c:v>0.24814591449202139</c:v>
                </c:pt>
                <c:pt idx="49">
                  <c:v>0.24643445094619484</c:v>
                </c:pt>
                <c:pt idx="50">
                  <c:v>0.24480448566445545</c:v>
                </c:pt>
                <c:pt idx="51">
                  <c:v>0.24317452038271581</c:v>
                </c:pt>
                <c:pt idx="52">
                  <c:v>0.24154455510097639</c:v>
                </c:pt>
                <c:pt idx="53">
                  <c:v>0.23983309155514987</c:v>
                </c:pt>
                <c:pt idx="54">
                  <c:v>0.23812162800932332</c:v>
                </c:pt>
                <c:pt idx="55">
                  <c:v>0.2364916627275839</c:v>
                </c:pt>
                <c:pt idx="56">
                  <c:v>0.23478019918175738</c:v>
                </c:pt>
                <c:pt idx="57">
                  <c:v>0.23315023390001796</c:v>
                </c:pt>
                <c:pt idx="58">
                  <c:v>0.23143877035419141</c:v>
                </c:pt>
                <c:pt idx="59">
                  <c:v>0.2297273068083649</c:v>
                </c:pt>
                <c:pt idx="60">
                  <c:v>0.22809734152662547</c:v>
                </c:pt>
                <c:pt idx="61">
                  <c:v>0.22638587798079896</c:v>
                </c:pt>
                <c:pt idx="62">
                  <c:v>0.22475591269905953</c:v>
                </c:pt>
                <c:pt idx="63">
                  <c:v>0.22304444915323299</c:v>
                </c:pt>
                <c:pt idx="64">
                  <c:v>0.22141448387149359</c:v>
                </c:pt>
                <c:pt idx="65">
                  <c:v>0.21978451858975395</c:v>
                </c:pt>
                <c:pt idx="66">
                  <c:v>0.21807305504392765</c:v>
                </c:pt>
                <c:pt idx="67">
                  <c:v>0.21644308976218801</c:v>
                </c:pt>
                <c:pt idx="68">
                  <c:v>0.21473162621636172</c:v>
                </c:pt>
                <c:pt idx="69">
                  <c:v>0.21302016267053517</c:v>
                </c:pt>
                <c:pt idx="70">
                  <c:v>0.21139019738879553</c:v>
                </c:pt>
                <c:pt idx="71">
                  <c:v>0.20967873384296923</c:v>
                </c:pt>
                <c:pt idx="72">
                  <c:v>0.20804876856122959</c:v>
                </c:pt>
                <c:pt idx="73">
                  <c:v>0.20641880327949017</c:v>
                </c:pt>
                <c:pt idx="74">
                  <c:v>0.20470733973366365</c:v>
                </c:pt>
                <c:pt idx="75">
                  <c:v>0.20307737445192423</c:v>
                </c:pt>
                <c:pt idx="76">
                  <c:v>0.20136591090609768</c:v>
                </c:pt>
                <c:pt idx="77">
                  <c:v>0.19973594562435829</c:v>
                </c:pt>
                <c:pt idx="78">
                  <c:v>0.19810598034261864</c:v>
                </c:pt>
                <c:pt idx="79">
                  <c:v>0.19639451679679235</c:v>
                </c:pt>
                <c:pt idx="80">
                  <c:v>0.1947645515150527</c:v>
                </c:pt>
                <c:pt idx="81">
                  <c:v>0.19305308796922616</c:v>
                </c:pt>
                <c:pt idx="82">
                  <c:v>0.19142312268748676</c:v>
                </c:pt>
                <c:pt idx="83">
                  <c:v>0.18971165914166022</c:v>
                </c:pt>
                <c:pt idx="84">
                  <c:v>0.1881631921240077</c:v>
                </c:pt>
                <c:pt idx="85">
                  <c:v>0.1864517285781814</c:v>
                </c:pt>
                <c:pt idx="86">
                  <c:v>0.18490326156052866</c:v>
                </c:pt>
                <c:pt idx="87">
                  <c:v>0.18327329627878927</c:v>
                </c:pt>
                <c:pt idx="88">
                  <c:v>0.18164333099704985</c:v>
                </c:pt>
                <c:pt idx="89">
                  <c:v>0.18009486397939736</c:v>
                </c:pt>
                <c:pt idx="90">
                  <c:v>0.17846489869765772</c:v>
                </c:pt>
                <c:pt idx="91">
                  <c:v>0.1769164316800052</c:v>
                </c:pt>
                <c:pt idx="92">
                  <c:v>0.17528646639826581</c:v>
                </c:pt>
                <c:pt idx="93">
                  <c:v>0.17373799938061329</c:v>
                </c:pt>
                <c:pt idx="94">
                  <c:v>0.17210803409887365</c:v>
                </c:pt>
                <c:pt idx="95">
                  <c:v>0.17055956708122116</c:v>
                </c:pt>
                <c:pt idx="96">
                  <c:v>0.16901110006356865</c:v>
                </c:pt>
                <c:pt idx="97">
                  <c:v>0.16738113478182923</c:v>
                </c:pt>
                <c:pt idx="98">
                  <c:v>0.16583266776417674</c:v>
                </c:pt>
                <c:pt idx="99">
                  <c:v>0.16428420074652422</c:v>
                </c:pt>
                <c:pt idx="100">
                  <c:v>0.16273573372887148</c:v>
                </c:pt>
                <c:pt idx="101">
                  <c:v>0.161187266711219</c:v>
                </c:pt>
                <c:pt idx="102">
                  <c:v>0.15963879969356648</c:v>
                </c:pt>
                <c:pt idx="103">
                  <c:v>0.15809033267591396</c:v>
                </c:pt>
                <c:pt idx="104">
                  <c:v>0.15654186565826148</c:v>
                </c:pt>
                <c:pt idx="105">
                  <c:v>0.15499339864060896</c:v>
                </c:pt>
                <c:pt idx="106">
                  <c:v>0.15344493162295647</c:v>
                </c:pt>
                <c:pt idx="107">
                  <c:v>0.15189646460530395</c:v>
                </c:pt>
                <c:pt idx="108">
                  <c:v>0.15034799758765144</c:v>
                </c:pt>
                <c:pt idx="109">
                  <c:v>0.14879953056999895</c:v>
                </c:pt>
                <c:pt idx="110">
                  <c:v>0.14733256181643334</c:v>
                </c:pt>
                <c:pt idx="111">
                  <c:v>0.14578409479878082</c:v>
                </c:pt>
                <c:pt idx="112">
                  <c:v>0.14431712604521524</c:v>
                </c:pt>
                <c:pt idx="113">
                  <c:v>0.14276865902756272</c:v>
                </c:pt>
                <c:pt idx="114">
                  <c:v>0.14122019200991021</c:v>
                </c:pt>
                <c:pt idx="115">
                  <c:v>0.13967172499225772</c:v>
                </c:pt>
                <c:pt idx="116">
                  <c:v>0.1381232579746052</c:v>
                </c:pt>
                <c:pt idx="117">
                  <c:v>0.13657479095695269</c:v>
                </c:pt>
                <c:pt idx="118">
                  <c:v>0.13494482567521307</c:v>
                </c:pt>
                <c:pt idx="119">
                  <c:v>0.13339635865756055</c:v>
                </c:pt>
                <c:pt idx="120">
                  <c:v>0.13176639337582116</c:v>
                </c:pt>
                <c:pt idx="121">
                  <c:v>0.13013642809408152</c:v>
                </c:pt>
                <c:pt idx="122">
                  <c:v>0.128587961076429</c:v>
                </c:pt>
                <c:pt idx="123">
                  <c:v>0.12695799579468961</c:v>
                </c:pt>
                <c:pt idx="124">
                  <c:v>0.12540952877703709</c:v>
                </c:pt>
                <c:pt idx="125">
                  <c:v>0.12386106175938459</c:v>
                </c:pt>
                <c:pt idx="126">
                  <c:v>0.12231259474173209</c:v>
                </c:pt>
                <c:pt idx="127">
                  <c:v>0.12076412772407957</c:v>
                </c:pt>
                <c:pt idx="128">
                  <c:v>0.11921566070642707</c:v>
                </c:pt>
                <c:pt idx="129">
                  <c:v>0.11766719368877433</c:v>
                </c:pt>
                <c:pt idx="130">
                  <c:v>0.11611872667112183</c:v>
                </c:pt>
                <c:pt idx="131">
                  <c:v>0.11465175791755645</c:v>
                </c:pt>
                <c:pt idx="132">
                  <c:v>0.11318478916399086</c:v>
                </c:pt>
                <c:pt idx="133">
                  <c:v>0.11171782041042524</c:v>
                </c:pt>
                <c:pt idx="134">
                  <c:v>0.11025085165685965</c:v>
                </c:pt>
                <c:pt idx="135">
                  <c:v>0.10878388290329427</c:v>
                </c:pt>
                <c:pt idx="136">
                  <c:v>0.10731691414972866</c:v>
                </c:pt>
                <c:pt idx="137">
                  <c:v>0.10584994539616306</c:v>
                </c:pt>
                <c:pt idx="138">
                  <c:v>0.10446447490668459</c:v>
                </c:pt>
                <c:pt idx="139">
                  <c:v>0.10307900441720588</c:v>
                </c:pt>
                <c:pt idx="140">
                  <c:v>0.10169353392772741</c:v>
                </c:pt>
                <c:pt idx="141">
                  <c:v>0.1003080634382487</c:v>
                </c:pt>
                <c:pt idx="142">
                  <c:v>9.8922592948770233E-2</c:v>
                </c:pt>
                <c:pt idx="143">
                  <c:v>9.7618620723378666E-2</c:v>
                </c:pt>
                <c:pt idx="144">
                  <c:v>9.6314648497987099E-2</c:v>
                </c:pt>
                <c:pt idx="145">
                  <c:v>9.5010676272595518E-2</c:v>
                </c:pt>
                <c:pt idx="146">
                  <c:v>9.3706704047203715E-2</c:v>
                </c:pt>
                <c:pt idx="147">
                  <c:v>9.2484230085899274E-2</c:v>
                </c:pt>
                <c:pt idx="148">
                  <c:v>9.1180257860507472E-2</c:v>
                </c:pt>
                <c:pt idx="149">
                  <c:v>8.9957783899203031E-2</c:v>
                </c:pt>
                <c:pt idx="150">
                  <c:v>8.8735309937898368E-2</c:v>
                </c:pt>
                <c:pt idx="151">
                  <c:v>8.7512835976593692E-2</c:v>
                </c:pt>
                <c:pt idx="152">
                  <c:v>8.6371860279376156E-2</c:v>
                </c:pt>
                <c:pt idx="153">
                  <c:v>8.5230884582158384E-2</c:v>
                </c:pt>
                <c:pt idx="154">
                  <c:v>8.4008410620853721E-2</c:v>
                </c:pt>
                <c:pt idx="155">
                  <c:v>8.2948933187723076E-2</c:v>
                </c:pt>
                <c:pt idx="156">
                  <c:v>8.180795749050554E-2</c:v>
                </c:pt>
                <c:pt idx="157">
                  <c:v>8.0748480057374908E-2</c:v>
                </c:pt>
                <c:pt idx="158">
                  <c:v>7.968900262424404E-2</c:v>
                </c:pt>
                <c:pt idx="159">
                  <c:v>7.8629525191113395E-2</c:v>
                </c:pt>
                <c:pt idx="160">
                  <c:v>7.7570047757982763E-2</c:v>
                </c:pt>
                <c:pt idx="161">
                  <c:v>7.6592068588939022E-2</c:v>
                </c:pt>
                <c:pt idx="162">
                  <c:v>7.553259115580839E-2</c:v>
                </c:pt>
                <c:pt idx="163">
                  <c:v>7.4554611986764649E-2</c:v>
                </c:pt>
                <c:pt idx="164">
                  <c:v>7.3576632817720922E-2</c:v>
                </c:pt>
                <c:pt idx="165">
                  <c:v>7.2680151912764307E-2</c:v>
                </c:pt>
                <c:pt idx="166">
                  <c:v>7.170217274372058E-2</c:v>
                </c:pt>
                <c:pt idx="167">
                  <c:v>7.0805691838763743E-2</c:v>
                </c:pt>
                <c:pt idx="168">
                  <c:v>6.9909210933807128E-2</c:v>
                </c:pt>
                <c:pt idx="169">
                  <c:v>6.9012730028850305E-2</c:v>
                </c:pt>
                <c:pt idx="170">
                  <c:v>6.8116249123893691E-2</c:v>
                </c:pt>
                <c:pt idx="171">
                  <c:v>6.7301266483023994E-2</c:v>
                </c:pt>
                <c:pt idx="172">
                  <c:v>6.6486283842154284E-2</c:v>
                </c:pt>
                <c:pt idx="173">
                  <c:v>6.5589802937197447E-2</c:v>
                </c:pt>
                <c:pt idx="174">
                  <c:v>6.4774820296327751E-2</c:v>
                </c:pt>
                <c:pt idx="175">
                  <c:v>6.3959837655458041E-2</c:v>
                </c:pt>
                <c:pt idx="176">
                  <c:v>6.3226353278675249E-2</c:v>
                </c:pt>
                <c:pt idx="177">
                  <c:v>6.2411370637805538E-2</c:v>
                </c:pt>
                <c:pt idx="178">
                  <c:v>6.1677886261022739E-2</c:v>
                </c:pt>
                <c:pt idx="179">
                  <c:v>6.094440188423994E-2</c:v>
                </c:pt>
                <c:pt idx="180">
                  <c:v>6.0210917507457135E-2</c:v>
                </c:pt>
                <c:pt idx="181">
                  <c:v>5.9477433130674336E-2</c:v>
                </c:pt>
                <c:pt idx="182">
                  <c:v>5.874394875389153E-2</c:v>
                </c:pt>
                <c:pt idx="183">
                  <c:v>5.8091962641195857E-2</c:v>
                </c:pt>
                <c:pt idx="184">
                  <c:v>5.7439976528499956E-2</c:v>
                </c:pt>
                <c:pt idx="185">
                  <c:v>5.6787990415804054E-2</c:v>
                </c:pt>
                <c:pt idx="186">
                  <c:v>5.6054506039021484E-2</c:v>
                </c:pt>
                <c:pt idx="187">
                  <c:v>5.5402519926325583E-2</c:v>
                </c:pt>
                <c:pt idx="188">
                  <c:v>5.4832032077716815E-2</c:v>
                </c:pt>
                <c:pt idx="189">
                  <c:v>5.4180045965020913E-2</c:v>
                </c:pt>
                <c:pt idx="190">
                  <c:v>5.3528059852325248E-2</c:v>
                </c:pt>
                <c:pt idx="191">
                  <c:v>5.2957572003716244E-2</c:v>
                </c:pt>
                <c:pt idx="192">
                  <c:v>5.2387084155107476E-2</c:v>
                </c:pt>
                <c:pt idx="193">
                  <c:v>5.1816596306498708E-2</c:v>
                </c:pt>
                <c:pt idx="194">
                  <c:v>5.124610845788994E-2</c:v>
                </c:pt>
                <c:pt idx="195">
                  <c:v>5.0675620609280936E-2</c:v>
                </c:pt>
                <c:pt idx="196">
                  <c:v>5.0105132760672168E-2</c:v>
                </c:pt>
                <c:pt idx="197">
                  <c:v>4.95346449120634E-2</c:v>
                </c:pt>
                <c:pt idx="198">
                  <c:v>4.9045655327541529E-2</c:v>
                </c:pt>
                <c:pt idx="199">
                  <c:v>4.8475167478932761E-2</c:v>
                </c:pt>
                <c:pt idx="200">
                  <c:v>4.798617789441089E-2</c:v>
                </c:pt>
                <c:pt idx="201">
                  <c:v>4.7497188309889027E-2</c:v>
                </c:pt>
                <c:pt idx="202">
                  <c:v>4.7008198725367156E-2</c:v>
                </c:pt>
                <c:pt idx="203">
                  <c:v>4.6519209140845286E-2</c:v>
                </c:pt>
                <c:pt idx="204">
                  <c:v>4.6030219556323422E-2</c:v>
                </c:pt>
                <c:pt idx="205">
                  <c:v>4.5541229971801551E-2</c:v>
                </c:pt>
                <c:pt idx="206">
                  <c:v>4.5052240387279681E-2</c:v>
                </c:pt>
                <c:pt idx="207">
                  <c:v>4.4644749066844951E-2</c:v>
                </c:pt>
                <c:pt idx="208">
                  <c:v>4.415575948232308E-2</c:v>
                </c:pt>
                <c:pt idx="209">
                  <c:v>4.3748268161888114E-2</c:v>
                </c:pt>
                <c:pt idx="210">
                  <c:v>4.3340776841453377E-2</c:v>
                </c:pt>
                <c:pt idx="211">
                  <c:v>4.2933285521018411E-2</c:v>
                </c:pt>
                <c:pt idx="212">
                  <c:v>4.2525794200583555E-2</c:v>
                </c:pt>
                <c:pt idx="213">
                  <c:v>4.2118302880148707E-2</c:v>
                </c:pt>
                <c:pt idx="214">
                  <c:v>4.1710811559713741E-2</c:v>
                </c:pt>
                <c:pt idx="215">
                  <c:v>4.1303320239278886E-2</c:v>
                </c:pt>
                <c:pt idx="216">
                  <c:v>4.0895828918844038E-2</c:v>
                </c:pt>
                <c:pt idx="217">
                  <c:v>4.0488337598409183E-2</c:v>
                </c:pt>
                <c:pt idx="218">
                  <c:v>4.0162344542061232E-2</c:v>
                </c:pt>
                <c:pt idx="219">
                  <c:v>3.9754853221626384E-2</c:v>
                </c:pt>
                <c:pt idx="220">
                  <c:v>3.9428860165278544E-2</c:v>
                </c:pt>
                <c:pt idx="221">
                  <c:v>3.9102867108930593E-2</c:v>
                </c:pt>
                <c:pt idx="222">
                  <c:v>3.8695375788495745E-2</c:v>
                </c:pt>
                <c:pt idx="223">
                  <c:v>3.8369382732147794E-2</c:v>
                </c:pt>
                <c:pt idx="224">
                  <c:v>3.8043389675799955E-2</c:v>
                </c:pt>
                <c:pt idx="225">
                  <c:v>3.7717396619452004E-2</c:v>
                </c:pt>
                <c:pt idx="226">
                  <c:v>3.7391403563104171E-2</c:v>
                </c:pt>
                <c:pt idx="227">
                  <c:v>3.706541050675622E-2</c:v>
                </c:pt>
                <c:pt idx="228">
                  <c:v>3.673941745040827E-2</c:v>
                </c:pt>
                <c:pt idx="229">
                  <c:v>3.6494922658147452E-2</c:v>
                </c:pt>
                <c:pt idx="230">
                  <c:v>3.6168929601799502E-2</c:v>
                </c:pt>
                <c:pt idx="231">
                  <c:v>3.5842936545451551E-2</c:v>
                </c:pt>
                <c:pt idx="232">
                  <c:v>3.5598441753190616E-2</c:v>
                </c:pt>
                <c:pt idx="233">
                  <c:v>3.5272448696842783E-2</c:v>
                </c:pt>
                <c:pt idx="234">
                  <c:v>3.5027953904581847E-2</c:v>
                </c:pt>
                <c:pt idx="235">
                  <c:v>3.4783459112320912E-2</c:v>
                </c:pt>
                <c:pt idx="236">
                  <c:v>3.4457466055973079E-2</c:v>
                </c:pt>
                <c:pt idx="237">
                  <c:v>3.4212971263712144E-2</c:v>
                </c:pt>
                <c:pt idx="238">
                  <c:v>3.3968476471451209E-2</c:v>
                </c:pt>
                <c:pt idx="239">
                  <c:v>3.3723981679190274E-2</c:v>
                </c:pt>
                <c:pt idx="240">
                  <c:v>3.3560985151016243E-2</c:v>
                </c:pt>
                <c:pt idx="241">
                  <c:v>3.3316490358755425E-2</c:v>
                </c:pt>
                <c:pt idx="242">
                  <c:v>3.3153493830581394E-2</c:v>
                </c:pt>
                <c:pt idx="243">
                  <c:v>3.2908999038320459E-2</c:v>
                </c:pt>
                <c:pt idx="244">
                  <c:v>3.2746002510146539E-2</c:v>
                </c:pt>
                <c:pt idx="245">
                  <c:v>3.2501507717885604E-2</c:v>
                </c:pt>
                <c:pt idx="246">
                  <c:v>3.2338511189711691E-2</c:v>
                </c:pt>
                <c:pt idx="247">
                  <c:v>3.2175514661537771E-2</c:v>
                </c:pt>
                <c:pt idx="248">
                  <c:v>3.1931019869276836E-2</c:v>
                </c:pt>
                <c:pt idx="249">
                  <c:v>3.1768023341102805E-2</c:v>
                </c:pt>
                <c:pt idx="250">
                  <c:v>3.1605026812928885E-2</c:v>
                </c:pt>
                <c:pt idx="251">
                  <c:v>3.1442030284754965E-2</c:v>
                </c:pt>
                <c:pt idx="252">
                  <c:v>3.1279033756581053E-2</c:v>
                </c:pt>
                <c:pt idx="253">
                  <c:v>3.1116037228407018E-2</c:v>
                </c:pt>
                <c:pt idx="254">
                  <c:v>3.0953040700233102E-2</c:v>
                </c:pt>
                <c:pt idx="255">
                  <c:v>3.0790044172059182E-2</c:v>
                </c:pt>
                <c:pt idx="256">
                  <c:v>3.0627047643885151E-2</c:v>
                </c:pt>
                <c:pt idx="257">
                  <c:v>3.0464051115711231E-2</c:v>
                </c:pt>
                <c:pt idx="258">
                  <c:v>3.038255285162433E-2</c:v>
                </c:pt>
                <c:pt idx="259">
                  <c:v>3.0219556323450299E-2</c:v>
                </c:pt>
                <c:pt idx="260">
                  <c:v>3.005655979527638E-2</c:v>
                </c:pt>
                <c:pt idx="261">
                  <c:v>2.9893563267102463E-2</c:v>
                </c:pt>
                <c:pt idx="262">
                  <c:v>2.9812065003015448E-2</c:v>
                </c:pt>
                <c:pt idx="263">
                  <c:v>2.9649068474841528E-2</c:v>
                </c:pt>
                <c:pt idx="264">
                  <c:v>2.9567570210754512E-2</c:v>
                </c:pt>
                <c:pt idx="265">
                  <c:v>2.9404573682580596E-2</c:v>
                </c:pt>
                <c:pt idx="266">
                  <c:v>2.9241577154406676E-2</c:v>
                </c:pt>
                <c:pt idx="267">
                  <c:v>2.9160078890319661E-2</c:v>
                </c:pt>
                <c:pt idx="268">
                  <c:v>2.8997082362145744E-2</c:v>
                </c:pt>
                <c:pt idx="269">
                  <c:v>2.883408583397171E-2</c:v>
                </c:pt>
                <c:pt idx="270">
                  <c:v>2.8671089305797794E-2</c:v>
                </c:pt>
                <c:pt idx="271">
                  <c:v>2.8508092777623874E-2</c:v>
                </c:pt>
                <c:pt idx="272">
                  <c:v>2.8345096249449957E-2</c:v>
                </c:pt>
                <c:pt idx="273">
                  <c:v>2.8182099721275923E-2</c:v>
                </c:pt>
                <c:pt idx="274">
                  <c:v>2.8019103193102007E-2</c:v>
                </c:pt>
                <c:pt idx="275">
                  <c:v>2.785610666492809E-2</c:v>
                </c:pt>
                <c:pt idx="276">
                  <c:v>2.7693110136754056E-2</c:v>
                </c:pt>
                <c:pt idx="277">
                  <c:v>2.7611611872667155E-2</c:v>
                </c:pt>
                <c:pt idx="278">
                  <c:v>2.7448615344493121E-2</c:v>
                </c:pt>
                <c:pt idx="279">
                  <c:v>2.7285618816319204E-2</c:v>
                </c:pt>
                <c:pt idx="280">
                  <c:v>2.7122622288145288E-2</c:v>
                </c:pt>
                <c:pt idx="281">
                  <c:v>2.6959625759971368E-2</c:v>
                </c:pt>
                <c:pt idx="282">
                  <c:v>2.6878127495884353E-2</c:v>
                </c:pt>
                <c:pt idx="283">
                  <c:v>2.6715130967710436E-2</c:v>
                </c:pt>
                <c:pt idx="284">
                  <c:v>2.6633632703623417E-2</c:v>
                </c:pt>
                <c:pt idx="285">
                  <c:v>2.6470636175449501E-2</c:v>
                </c:pt>
                <c:pt idx="286">
                  <c:v>2.6389137911362485E-2</c:v>
                </c:pt>
                <c:pt idx="287">
                  <c:v>2.6226141383188566E-2</c:v>
                </c:pt>
                <c:pt idx="288">
                  <c:v>2.614464311910155E-2</c:v>
                </c:pt>
                <c:pt idx="289">
                  <c:v>2.5981646590927634E-2</c:v>
                </c:pt>
                <c:pt idx="290">
                  <c:v>2.5900148326840615E-2</c:v>
                </c:pt>
                <c:pt idx="291">
                  <c:v>2.5818650062753714E-2</c:v>
                </c:pt>
                <c:pt idx="292">
                  <c:v>2.5655653534579683E-2</c:v>
                </c:pt>
                <c:pt idx="293">
                  <c:v>2.5574155270492782E-2</c:v>
                </c:pt>
                <c:pt idx="294">
                  <c:v>2.5492657006405763E-2</c:v>
                </c:pt>
                <c:pt idx="295">
                  <c:v>2.5411158742318748E-2</c:v>
                </c:pt>
                <c:pt idx="296">
                  <c:v>2.5248162214144831E-2</c:v>
                </c:pt>
                <c:pt idx="297">
                  <c:v>2.516666395005793E-2</c:v>
                </c:pt>
                <c:pt idx="298">
                  <c:v>2.5085165685970912E-2</c:v>
                </c:pt>
                <c:pt idx="299">
                  <c:v>2.5003667421883896E-2</c:v>
                </c:pt>
                <c:pt idx="300">
                  <c:v>2.4922169157796995E-2</c:v>
                </c:pt>
                <c:pt idx="301">
                  <c:v>2.484067089370998E-2</c:v>
                </c:pt>
                <c:pt idx="302">
                  <c:v>2.4677674365536063E-2</c:v>
                </c:pt>
                <c:pt idx="303">
                  <c:v>2.4596176101449044E-2</c:v>
                </c:pt>
                <c:pt idx="304">
                  <c:v>2.4514677837362029E-2</c:v>
                </c:pt>
                <c:pt idx="305">
                  <c:v>2.4433179573275128E-2</c:v>
                </c:pt>
                <c:pt idx="306">
                  <c:v>2.4351681309188113E-2</c:v>
                </c:pt>
                <c:pt idx="307">
                  <c:v>2.4270183045101212E-2</c:v>
                </c:pt>
                <c:pt idx="308">
                  <c:v>2.4188684781014193E-2</c:v>
                </c:pt>
                <c:pt idx="309">
                  <c:v>2.4107186516927177E-2</c:v>
                </c:pt>
                <c:pt idx="310">
                  <c:v>2.4025688252840276E-2</c:v>
                </c:pt>
                <c:pt idx="311">
                  <c:v>2.3944189988753261E-2</c:v>
                </c:pt>
                <c:pt idx="312">
                  <c:v>2.3862691724666242E-2</c:v>
                </c:pt>
                <c:pt idx="313">
                  <c:v>2.3781193460579341E-2</c:v>
                </c:pt>
                <c:pt idx="314">
                  <c:v>2.3699695196492326E-2</c:v>
                </c:pt>
                <c:pt idx="315">
                  <c:v>2.361819693240531E-2</c:v>
                </c:pt>
                <c:pt idx="316">
                  <c:v>2.3536698668318409E-2</c:v>
                </c:pt>
                <c:pt idx="317">
                  <c:v>2.345520040423139E-2</c:v>
                </c:pt>
                <c:pt idx="318">
                  <c:v>2.345520040423139E-2</c:v>
                </c:pt>
                <c:pt idx="319">
                  <c:v>2.3373702140144375E-2</c:v>
                </c:pt>
                <c:pt idx="320">
                  <c:v>2.3292203876057474E-2</c:v>
                </c:pt>
                <c:pt idx="321">
                  <c:v>2.3210705611970459E-2</c:v>
                </c:pt>
                <c:pt idx="322">
                  <c:v>2.3129207347883558E-2</c:v>
                </c:pt>
                <c:pt idx="323">
                  <c:v>2.3129207347883558E-2</c:v>
                </c:pt>
                <c:pt idx="324">
                  <c:v>2.3047709083796539E-2</c:v>
                </c:pt>
                <c:pt idx="325">
                  <c:v>2.2966210819709523E-2</c:v>
                </c:pt>
                <c:pt idx="326">
                  <c:v>2.2966210819709523E-2</c:v>
                </c:pt>
                <c:pt idx="327">
                  <c:v>2.2884712555622622E-2</c:v>
                </c:pt>
                <c:pt idx="328">
                  <c:v>2.2803214291535607E-2</c:v>
                </c:pt>
                <c:pt idx="329">
                  <c:v>2.2803214291535607E-2</c:v>
                </c:pt>
                <c:pt idx="330">
                  <c:v>2.2721716027448588E-2</c:v>
                </c:pt>
                <c:pt idx="331">
                  <c:v>2.2640217763361687E-2</c:v>
                </c:pt>
                <c:pt idx="332">
                  <c:v>2.2640217763361687E-2</c:v>
                </c:pt>
                <c:pt idx="333">
                  <c:v>2.2558719499274672E-2</c:v>
                </c:pt>
                <c:pt idx="334">
                  <c:v>2.2477221235187656E-2</c:v>
                </c:pt>
                <c:pt idx="335">
                  <c:v>2.2477221235187656E-2</c:v>
                </c:pt>
                <c:pt idx="336">
                  <c:v>2.2395722971100755E-2</c:v>
                </c:pt>
                <c:pt idx="337">
                  <c:v>2.2395722971100755E-2</c:v>
                </c:pt>
                <c:pt idx="338">
                  <c:v>2.2314224707013736E-2</c:v>
                </c:pt>
                <c:pt idx="339">
                  <c:v>2.2314224707013736E-2</c:v>
                </c:pt>
                <c:pt idx="340">
                  <c:v>2.2232726442926835E-2</c:v>
                </c:pt>
                <c:pt idx="341">
                  <c:v>2.215122817883982E-2</c:v>
                </c:pt>
                <c:pt idx="342">
                  <c:v>2.215122817883982E-2</c:v>
                </c:pt>
                <c:pt idx="343">
                  <c:v>2.2069729914752804E-2</c:v>
                </c:pt>
                <c:pt idx="344">
                  <c:v>2.2069729914752804E-2</c:v>
                </c:pt>
                <c:pt idx="345">
                  <c:v>2.1988231650665904E-2</c:v>
                </c:pt>
                <c:pt idx="346">
                  <c:v>2.1988231650665904E-2</c:v>
                </c:pt>
                <c:pt idx="347">
                  <c:v>2.1906733386578885E-2</c:v>
                </c:pt>
                <c:pt idx="348">
                  <c:v>2.1906733386578885E-2</c:v>
                </c:pt>
                <c:pt idx="349">
                  <c:v>2.1825235122491869E-2</c:v>
                </c:pt>
                <c:pt idx="350">
                  <c:v>2.1825235122491869E-2</c:v>
                </c:pt>
                <c:pt idx="351">
                  <c:v>2.1743736858404968E-2</c:v>
                </c:pt>
                <c:pt idx="352">
                  <c:v>2.1743736858404968E-2</c:v>
                </c:pt>
                <c:pt idx="353">
                  <c:v>2.1743736858404968E-2</c:v>
                </c:pt>
                <c:pt idx="354">
                  <c:v>2.1662238594317953E-2</c:v>
                </c:pt>
                <c:pt idx="355">
                  <c:v>2.1662238594317953E-2</c:v>
                </c:pt>
                <c:pt idx="356">
                  <c:v>2.1580740330230934E-2</c:v>
                </c:pt>
                <c:pt idx="357">
                  <c:v>2.1580740330230934E-2</c:v>
                </c:pt>
                <c:pt idx="358">
                  <c:v>2.1499242066144033E-2</c:v>
                </c:pt>
                <c:pt idx="359">
                  <c:v>2.1499242066144033E-2</c:v>
                </c:pt>
                <c:pt idx="360">
                  <c:v>2.1499242066144033E-2</c:v>
                </c:pt>
                <c:pt idx="361">
                  <c:v>2.1417743802057018E-2</c:v>
                </c:pt>
                <c:pt idx="362">
                  <c:v>2.1417743802057018E-2</c:v>
                </c:pt>
                <c:pt idx="363">
                  <c:v>2.1336245537970002E-2</c:v>
                </c:pt>
                <c:pt idx="364">
                  <c:v>2.1336245537970002E-2</c:v>
                </c:pt>
                <c:pt idx="365">
                  <c:v>2.1254747273883101E-2</c:v>
                </c:pt>
                <c:pt idx="366">
                  <c:v>2.1254747273883101E-2</c:v>
                </c:pt>
                <c:pt idx="367">
                  <c:v>2.1254747273883101E-2</c:v>
                </c:pt>
                <c:pt idx="368">
                  <c:v>2.1173249009796082E-2</c:v>
                </c:pt>
                <c:pt idx="369">
                  <c:v>2.1173249009796082E-2</c:v>
                </c:pt>
                <c:pt idx="370">
                  <c:v>2.1173249009796082E-2</c:v>
                </c:pt>
                <c:pt idx="371">
                  <c:v>2.1091750745709181E-2</c:v>
                </c:pt>
                <c:pt idx="372">
                  <c:v>2.1091750745709181E-2</c:v>
                </c:pt>
                <c:pt idx="373">
                  <c:v>2.1091750745709181E-2</c:v>
                </c:pt>
                <c:pt idx="374">
                  <c:v>2.1010252481622166E-2</c:v>
                </c:pt>
                <c:pt idx="375">
                  <c:v>2.1010252481622166E-2</c:v>
                </c:pt>
                <c:pt idx="376">
                  <c:v>2.1010252481622166E-2</c:v>
                </c:pt>
                <c:pt idx="377">
                  <c:v>2.092875421753515E-2</c:v>
                </c:pt>
                <c:pt idx="378">
                  <c:v>2.092875421753515E-2</c:v>
                </c:pt>
                <c:pt idx="379">
                  <c:v>2.092875421753515E-2</c:v>
                </c:pt>
                <c:pt idx="380">
                  <c:v>2.0847255953448249E-2</c:v>
                </c:pt>
                <c:pt idx="381">
                  <c:v>2.0847255953448249E-2</c:v>
                </c:pt>
                <c:pt idx="382">
                  <c:v>2.0847255953448249E-2</c:v>
                </c:pt>
                <c:pt idx="383">
                  <c:v>2.0847255953448249E-2</c:v>
                </c:pt>
                <c:pt idx="384">
                  <c:v>2.0765757689361231E-2</c:v>
                </c:pt>
                <c:pt idx="385">
                  <c:v>2.0765757689361231E-2</c:v>
                </c:pt>
                <c:pt idx="386">
                  <c:v>2.0765757689361231E-2</c:v>
                </c:pt>
                <c:pt idx="387">
                  <c:v>2.0765757689361231E-2</c:v>
                </c:pt>
                <c:pt idx="388">
                  <c:v>2.0765757689361231E-2</c:v>
                </c:pt>
                <c:pt idx="389">
                  <c:v>2.0684259425274215E-2</c:v>
                </c:pt>
                <c:pt idx="390">
                  <c:v>2.0684259425274215E-2</c:v>
                </c:pt>
                <c:pt idx="391">
                  <c:v>2.0765757689361231E-2</c:v>
                </c:pt>
                <c:pt idx="392">
                  <c:v>2.0765757689361231E-2</c:v>
                </c:pt>
                <c:pt idx="393">
                  <c:v>2.0765757689361231E-2</c:v>
                </c:pt>
                <c:pt idx="394">
                  <c:v>2.0765757689361231E-2</c:v>
                </c:pt>
                <c:pt idx="395">
                  <c:v>2.0765757689361231E-2</c:v>
                </c:pt>
                <c:pt idx="396">
                  <c:v>2.0765757689361231E-2</c:v>
                </c:pt>
                <c:pt idx="397">
                  <c:v>2.0765757689361231E-2</c:v>
                </c:pt>
                <c:pt idx="398">
                  <c:v>2.0765757689361231E-2</c:v>
                </c:pt>
                <c:pt idx="399">
                  <c:v>2.0847255953448249E-2</c:v>
                </c:pt>
                <c:pt idx="400">
                  <c:v>2.0847255953448249E-2</c:v>
                </c:pt>
                <c:pt idx="401">
                  <c:v>2.0847255953448249E-2</c:v>
                </c:pt>
                <c:pt idx="402">
                  <c:v>2.0847255953448249E-2</c:v>
                </c:pt>
                <c:pt idx="403">
                  <c:v>2.0847255953448249E-2</c:v>
                </c:pt>
                <c:pt idx="404">
                  <c:v>2.0847255953448249E-2</c:v>
                </c:pt>
                <c:pt idx="405">
                  <c:v>2.0847255953448249E-2</c:v>
                </c:pt>
                <c:pt idx="406">
                  <c:v>2.092875421753515E-2</c:v>
                </c:pt>
                <c:pt idx="407">
                  <c:v>2.092875421753515E-2</c:v>
                </c:pt>
                <c:pt idx="408">
                  <c:v>2.092875421753515E-2</c:v>
                </c:pt>
                <c:pt idx="409">
                  <c:v>2.092875421753515E-2</c:v>
                </c:pt>
                <c:pt idx="410">
                  <c:v>2.092875421753515E-2</c:v>
                </c:pt>
                <c:pt idx="411">
                  <c:v>2.092875421753515E-2</c:v>
                </c:pt>
                <c:pt idx="412">
                  <c:v>2.092875421753515E-2</c:v>
                </c:pt>
                <c:pt idx="413">
                  <c:v>2.1010252481622166E-2</c:v>
                </c:pt>
                <c:pt idx="414">
                  <c:v>2.1010252481622166E-2</c:v>
                </c:pt>
                <c:pt idx="415">
                  <c:v>2.1010252481622166E-2</c:v>
                </c:pt>
                <c:pt idx="416">
                  <c:v>2.1010252481622166E-2</c:v>
                </c:pt>
                <c:pt idx="417">
                  <c:v>2.1010252481622166E-2</c:v>
                </c:pt>
                <c:pt idx="418">
                  <c:v>2.1010252481622166E-2</c:v>
                </c:pt>
                <c:pt idx="419">
                  <c:v>2.1010252481622166E-2</c:v>
                </c:pt>
                <c:pt idx="420">
                  <c:v>2.1010252481622166E-2</c:v>
                </c:pt>
                <c:pt idx="421">
                  <c:v>2.1010252481622166E-2</c:v>
                </c:pt>
                <c:pt idx="422">
                  <c:v>2.1010252481622166E-2</c:v>
                </c:pt>
                <c:pt idx="423">
                  <c:v>2.092875421753515E-2</c:v>
                </c:pt>
                <c:pt idx="424">
                  <c:v>2.092875421753515E-2</c:v>
                </c:pt>
                <c:pt idx="425">
                  <c:v>2.092875421753515E-2</c:v>
                </c:pt>
                <c:pt idx="426">
                  <c:v>2.0847255953448249E-2</c:v>
                </c:pt>
                <c:pt idx="427">
                  <c:v>2.0847255953448249E-2</c:v>
                </c:pt>
                <c:pt idx="428">
                  <c:v>2.0847255953448249E-2</c:v>
                </c:pt>
                <c:pt idx="429">
                  <c:v>2.0765757689361231E-2</c:v>
                </c:pt>
                <c:pt idx="430">
                  <c:v>2.0765757689361231E-2</c:v>
                </c:pt>
                <c:pt idx="431">
                  <c:v>2.0765757689361231E-2</c:v>
                </c:pt>
                <c:pt idx="432">
                  <c:v>2.0684259425274215E-2</c:v>
                </c:pt>
                <c:pt idx="433">
                  <c:v>2.0684259425274215E-2</c:v>
                </c:pt>
                <c:pt idx="434">
                  <c:v>2.0684259425274215E-2</c:v>
                </c:pt>
                <c:pt idx="435">
                  <c:v>2.0684259425274215E-2</c:v>
                </c:pt>
                <c:pt idx="436">
                  <c:v>2.0602761161187314E-2</c:v>
                </c:pt>
                <c:pt idx="437">
                  <c:v>2.0602761161187314E-2</c:v>
                </c:pt>
                <c:pt idx="438">
                  <c:v>2.0602761161187314E-2</c:v>
                </c:pt>
                <c:pt idx="439">
                  <c:v>2.0602761161187314E-2</c:v>
                </c:pt>
                <c:pt idx="440">
                  <c:v>2.0602761161187314E-2</c:v>
                </c:pt>
                <c:pt idx="441">
                  <c:v>2.0521262897100299E-2</c:v>
                </c:pt>
                <c:pt idx="442">
                  <c:v>2.0521262897100299E-2</c:v>
                </c:pt>
                <c:pt idx="443">
                  <c:v>2.0521262897100299E-2</c:v>
                </c:pt>
                <c:pt idx="444">
                  <c:v>2.0521262897100299E-2</c:v>
                </c:pt>
                <c:pt idx="445">
                  <c:v>2.0521262897100299E-2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</c:numCache>
            </c:numRef>
          </c:xVal>
          <c:yVal>
            <c:numRef>
              <c:f>Sample8!$L$8:$L$700</c:f>
              <c:numCache>
                <c:formatCode>General</c:formatCode>
                <c:ptCount val="693"/>
                <c:pt idx="0">
                  <c:v>0.79372408976564912</c:v>
                </c:pt>
                <c:pt idx="1">
                  <c:v>0.79147001327411259</c:v>
                </c:pt>
                <c:pt idx="2">
                  <c:v>0.79187994524925631</c:v>
                </c:pt>
                <c:pt idx="3">
                  <c:v>0.791765563132938</c:v>
                </c:pt>
                <c:pt idx="4">
                  <c:v>0.79149235586516353</c:v>
                </c:pt>
                <c:pt idx="5">
                  <c:v>0.79053635151713653</c:v>
                </c:pt>
                <c:pt idx="6">
                  <c:v>0.79026335642642176</c:v>
                </c:pt>
                <c:pt idx="7">
                  <c:v>0.79039969791638331</c:v>
                </c:pt>
                <c:pt idx="8">
                  <c:v>0.78924211047223247</c:v>
                </c:pt>
                <c:pt idx="9">
                  <c:v>0.78828775377874782</c:v>
                </c:pt>
                <c:pt idx="10">
                  <c:v>0.78815133575071183</c:v>
                </c:pt>
                <c:pt idx="11">
                  <c:v>0.78699616853213361</c:v>
                </c:pt>
                <c:pt idx="12">
                  <c:v>0.78656595302637522</c:v>
                </c:pt>
                <c:pt idx="13">
                  <c:v>0.78545561700345801</c:v>
                </c:pt>
                <c:pt idx="14">
                  <c:v>0.783373773751599</c:v>
                </c:pt>
                <c:pt idx="15">
                  <c:v>0.78335220469603917</c:v>
                </c:pt>
                <c:pt idx="16">
                  <c:v>0.78208760744425621</c:v>
                </c:pt>
                <c:pt idx="17">
                  <c:v>0.78136642211020679</c:v>
                </c:pt>
                <c:pt idx="18">
                  <c:v>0.78064554747877091</c:v>
                </c:pt>
                <c:pt idx="19">
                  <c:v>0.77956255418561737</c:v>
                </c:pt>
                <c:pt idx="20">
                  <c:v>0.77897804707010398</c:v>
                </c:pt>
                <c:pt idx="21">
                  <c:v>0.7786858318349813</c:v>
                </c:pt>
                <c:pt idx="22">
                  <c:v>0.77796662248042781</c:v>
                </c:pt>
                <c:pt idx="23">
                  <c:v>0.77672951003234014</c:v>
                </c:pt>
                <c:pt idx="24">
                  <c:v>0.77655138685783598</c:v>
                </c:pt>
                <c:pt idx="25">
                  <c:v>0.77515914476617631</c:v>
                </c:pt>
                <c:pt idx="26">
                  <c:v>0.77473327220530319</c:v>
                </c:pt>
                <c:pt idx="27">
                  <c:v>0.77388181920754706</c:v>
                </c:pt>
                <c:pt idx="28">
                  <c:v>0.77318722479424895</c:v>
                </c:pt>
                <c:pt idx="29">
                  <c:v>0.77260577258559637</c:v>
                </c:pt>
                <c:pt idx="30">
                  <c:v>0.77189043278428127</c:v>
                </c:pt>
                <c:pt idx="31">
                  <c:v>0.77133124715676049</c:v>
                </c:pt>
                <c:pt idx="32">
                  <c:v>0.77061686246312555</c:v>
                </c:pt>
                <c:pt idx="33">
                  <c:v>0.77097620825791358</c:v>
                </c:pt>
                <c:pt idx="34">
                  <c:v>0.76961246876599787</c:v>
                </c:pt>
                <c:pt idx="35">
                  <c:v>0.7690330210513231</c:v>
                </c:pt>
                <c:pt idx="36">
                  <c:v>0.76930116024485073</c:v>
                </c:pt>
                <c:pt idx="37">
                  <c:v>0.76791800928914156</c:v>
                </c:pt>
                <c:pt idx="38">
                  <c:v>0.76760696081244961</c:v>
                </c:pt>
                <c:pt idx="39">
                  <c:v>0.76691620798964377</c:v>
                </c:pt>
                <c:pt idx="40">
                  <c:v>0.76635944918917476</c:v>
                </c:pt>
                <c:pt idx="41">
                  <c:v>0.76553591293236833</c:v>
                </c:pt>
                <c:pt idx="42">
                  <c:v>0.76466957838533212</c:v>
                </c:pt>
                <c:pt idx="43">
                  <c:v>0.76342524242958909</c:v>
                </c:pt>
                <c:pt idx="44">
                  <c:v>0.76315845381362524</c:v>
                </c:pt>
                <c:pt idx="45">
                  <c:v>0.76216080616208759</c:v>
                </c:pt>
                <c:pt idx="46">
                  <c:v>0.76120667680284393</c:v>
                </c:pt>
                <c:pt idx="47">
                  <c:v>0.76080740191395779</c:v>
                </c:pt>
                <c:pt idx="48">
                  <c:v>0.75981184742980534</c:v>
                </c:pt>
                <c:pt idx="49">
                  <c:v>0.75861521464111958</c:v>
                </c:pt>
                <c:pt idx="50">
                  <c:v>0.75802001085648218</c:v>
                </c:pt>
                <c:pt idx="51">
                  <c:v>0.7573349624618585</c:v>
                </c:pt>
                <c:pt idx="52">
                  <c:v>0.75640603044288512</c:v>
                </c:pt>
                <c:pt idx="53">
                  <c:v>0.75543568260358729</c:v>
                </c:pt>
                <c:pt idx="54">
                  <c:v>0.75433377737904328</c:v>
                </c:pt>
                <c:pt idx="55">
                  <c:v>0.75325378943926136</c:v>
                </c:pt>
                <c:pt idx="56">
                  <c:v>0.75310034209931676</c:v>
                </c:pt>
                <c:pt idx="57">
                  <c:v>0.75243898143562671</c:v>
                </c:pt>
                <c:pt idx="58">
                  <c:v>0.75133965620454157</c:v>
                </c:pt>
                <c:pt idx="59">
                  <c:v>0.75065851492203384</c:v>
                </c:pt>
                <c:pt idx="60">
                  <c:v>0.75024168535284164</c:v>
                </c:pt>
                <c:pt idx="61">
                  <c:v>0.74874898296880843</c:v>
                </c:pt>
                <c:pt idx="62">
                  <c:v>0.74872833909914815</c:v>
                </c:pt>
                <c:pt idx="63">
                  <c:v>0.74793778638461661</c:v>
                </c:pt>
                <c:pt idx="64">
                  <c:v>0.7469950802900408</c:v>
                </c:pt>
                <c:pt idx="65">
                  <c:v>0.74655909437612022</c:v>
                </c:pt>
                <c:pt idx="66">
                  <c:v>0.74563829773940626</c:v>
                </c:pt>
                <c:pt idx="67">
                  <c:v>0.74522334559586156</c:v>
                </c:pt>
                <c:pt idx="68">
                  <c:v>0.74469771378202976</c:v>
                </c:pt>
                <c:pt idx="69">
                  <c:v>0.74428294530045391</c:v>
                </c:pt>
                <c:pt idx="70">
                  <c:v>0.74373707684362111</c:v>
                </c:pt>
                <c:pt idx="71">
                  <c:v>0.74347455360510495</c:v>
                </c:pt>
                <c:pt idx="72">
                  <c:v>0.74251496564489927</c:v>
                </c:pt>
                <c:pt idx="73">
                  <c:v>0.74185927358910597</c:v>
                </c:pt>
                <c:pt idx="74">
                  <c:v>0.74159713553664208</c:v>
                </c:pt>
                <c:pt idx="75">
                  <c:v>0.74183902690992365</c:v>
                </c:pt>
                <c:pt idx="76">
                  <c:v>0.74077041843069602</c:v>
                </c:pt>
                <c:pt idx="77">
                  <c:v>0.7412943415651525</c:v>
                </c:pt>
                <c:pt idx="78">
                  <c:v>0.74022624386862479</c:v>
                </c:pt>
                <c:pt idx="79">
                  <c:v>0.73968262190000289</c:v>
                </c:pt>
                <c:pt idx="80">
                  <c:v>0.73981331845460607</c:v>
                </c:pt>
                <c:pt idx="81">
                  <c:v>0.73940054626089458</c:v>
                </c:pt>
                <c:pt idx="82">
                  <c:v>0.73846503363143245</c:v>
                </c:pt>
                <c:pt idx="83">
                  <c:v>0.7390083529679804</c:v>
                </c:pt>
                <c:pt idx="84">
                  <c:v>0.73885733032566292</c:v>
                </c:pt>
                <c:pt idx="85">
                  <c:v>0.73848539868429341</c:v>
                </c:pt>
                <c:pt idx="86">
                  <c:v>0.73846503363143245</c:v>
                </c:pt>
                <c:pt idx="87">
                  <c:v>0.73794232506395463</c:v>
                </c:pt>
                <c:pt idx="88">
                  <c:v>0.73794232506395463</c:v>
                </c:pt>
                <c:pt idx="89">
                  <c:v>0.73779132072903819</c:v>
                </c:pt>
                <c:pt idx="90">
                  <c:v>0.73739934727910506</c:v>
                </c:pt>
                <c:pt idx="91">
                  <c:v>0.73698748318161056</c:v>
                </c:pt>
                <c:pt idx="92">
                  <c:v>0.73711817533414625</c:v>
                </c:pt>
                <c:pt idx="93">
                  <c:v>0.73724859179999525</c:v>
                </c:pt>
                <c:pt idx="94">
                  <c:v>0.7368367810950136</c:v>
                </c:pt>
                <c:pt idx="95">
                  <c:v>0.73685708981338804</c:v>
                </c:pt>
                <c:pt idx="96">
                  <c:v>0.73627447469873197</c:v>
                </c:pt>
                <c:pt idx="97">
                  <c:v>0.73644542849384109</c:v>
                </c:pt>
                <c:pt idx="98">
                  <c:v>0.73614418440400642</c:v>
                </c:pt>
                <c:pt idx="99">
                  <c:v>0.73601361869340343</c:v>
                </c:pt>
                <c:pt idx="100">
                  <c:v>0.73534155672491119</c:v>
                </c:pt>
                <c:pt idx="101">
                  <c:v>0.7358833514821348</c:v>
                </c:pt>
                <c:pt idx="102">
                  <c:v>0.73575280890583361</c:v>
                </c:pt>
                <c:pt idx="103">
                  <c:v>0.73547204946140132</c:v>
                </c:pt>
                <c:pt idx="104">
                  <c:v>0.73547204946140132</c:v>
                </c:pt>
                <c:pt idx="105">
                  <c:v>0.73506044535604498</c:v>
                </c:pt>
                <c:pt idx="106">
                  <c:v>0.73466972477701042</c:v>
                </c:pt>
                <c:pt idx="107">
                  <c:v>0.73479985787895219</c:v>
                </c:pt>
                <c:pt idx="108">
                  <c:v>0.73466972477701042</c:v>
                </c:pt>
                <c:pt idx="109">
                  <c:v>0.73440920657275821</c:v>
                </c:pt>
                <c:pt idx="110">
                  <c:v>0.73477985391421563</c:v>
                </c:pt>
                <c:pt idx="111">
                  <c:v>0.73477985391421563</c:v>
                </c:pt>
                <c:pt idx="112">
                  <c:v>0.73425887796896638</c:v>
                </c:pt>
                <c:pt idx="113">
                  <c:v>0.73438896136425891</c:v>
                </c:pt>
                <c:pt idx="114">
                  <c:v>0.73412851960641945</c:v>
                </c:pt>
                <c:pt idx="115">
                  <c:v>0.73373780036827285</c:v>
                </c:pt>
                <c:pt idx="116">
                  <c:v>0.73397821769156679</c:v>
                </c:pt>
                <c:pt idx="117">
                  <c:v>0.73371787543523237</c:v>
                </c:pt>
                <c:pt idx="118">
                  <c:v>0.73330721605507254</c:v>
                </c:pt>
                <c:pt idx="119">
                  <c:v>0.73369745426697575</c:v>
                </c:pt>
                <c:pt idx="120">
                  <c:v>0.73317696888952877</c:v>
                </c:pt>
                <c:pt idx="121">
                  <c:v>0.73289687750456467</c:v>
                </c:pt>
                <c:pt idx="122">
                  <c:v>0.73330721605507254</c:v>
                </c:pt>
                <c:pt idx="123">
                  <c:v>0.73330721605507254</c:v>
                </c:pt>
                <c:pt idx="124">
                  <c:v>0.73302680026657574</c:v>
                </c:pt>
                <c:pt idx="125">
                  <c:v>0.73315702075501643</c:v>
                </c:pt>
                <c:pt idx="126">
                  <c:v>0.73263649430511846</c:v>
                </c:pt>
                <c:pt idx="127">
                  <c:v>0.7324864056406456</c:v>
                </c:pt>
                <c:pt idx="128">
                  <c:v>0.73207637264707892</c:v>
                </c:pt>
                <c:pt idx="129">
                  <c:v>0.73166649233472025</c:v>
                </c:pt>
                <c:pt idx="130">
                  <c:v>0.73153673007699993</c:v>
                </c:pt>
                <c:pt idx="131">
                  <c:v>0.73194656074411968</c:v>
                </c:pt>
                <c:pt idx="132">
                  <c:v>0.73155662241514652</c:v>
                </c:pt>
                <c:pt idx="133">
                  <c:v>0.73088723436396463</c:v>
                </c:pt>
                <c:pt idx="134">
                  <c:v>0.73116707374633438</c:v>
                </c:pt>
                <c:pt idx="135">
                  <c:v>0.73146677181417952</c:v>
                </c:pt>
                <c:pt idx="136">
                  <c:v>0.73092711229346885</c:v>
                </c:pt>
                <c:pt idx="137">
                  <c:v>0.73105713283342466</c:v>
                </c:pt>
                <c:pt idx="138">
                  <c:v>0.73081710754236762</c:v>
                </c:pt>
                <c:pt idx="139">
                  <c:v>0.73040771705674268</c:v>
                </c:pt>
                <c:pt idx="140">
                  <c:v>0.73053740572382109</c:v>
                </c:pt>
                <c:pt idx="141">
                  <c:v>0.73027775428238539</c:v>
                </c:pt>
                <c:pt idx="142">
                  <c:v>0.7300181489924914</c:v>
                </c:pt>
                <c:pt idx="143">
                  <c:v>0.72986856608121853</c:v>
                </c:pt>
                <c:pt idx="144">
                  <c:v>0.72958939373193943</c:v>
                </c:pt>
                <c:pt idx="145">
                  <c:v>0.72962897033821483</c:v>
                </c:pt>
                <c:pt idx="146">
                  <c:v>0.73014808866569181</c:v>
                </c:pt>
                <c:pt idx="147">
                  <c:v>0.7300181489924914</c:v>
                </c:pt>
                <c:pt idx="148">
                  <c:v>0.72934960031549245</c:v>
                </c:pt>
                <c:pt idx="149">
                  <c:v>0.72962897033821483</c:v>
                </c:pt>
                <c:pt idx="150">
                  <c:v>0.72934960031549245</c:v>
                </c:pt>
                <c:pt idx="151">
                  <c:v>0.72870101001654342</c:v>
                </c:pt>
                <c:pt idx="152">
                  <c:v>0.72936948040178884</c:v>
                </c:pt>
                <c:pt idx="153">
                  <c:v>0.72896063978058467</c:v>
                </c:pt>
                <c:pt idx="154">
                  <c:v>0.72911003661690432</c:v>
                </c:pt>
                <c:pt idx="155">
                  <c:v>0.72911003661690432</c:v>
                </c:pt>
                <c:pt idx="156">
                  <c:v>0.72816295854262014</c:v>
                </c:pt>
                <c:pt idx="157">
                  <c:v>0.72870101001654342</c:v>
                </c:pt>
                <c:pt idx="158">
                  <c:v>0.7288308191181061</c:v>
                </c:pt>
                <c:pt idx="159">
                  <c:v>0.72870101001654342</c:v>
                </c:pt>
                <c:pt idx="160">
                  <c:v>0.72790378256893196</c:v>
                </c:pt>
                <c:pt idx="161">
                  <c:v>0.72857149773254026</c:v>
                </c:pt>
                <c:pt idx="162">
                  <c:v>0.72803322222816291</c:v>
                </c:pt>
                <c:pt idx="163">
                  <c:v>0.72816295854262014</c:v>
                </c:pt>
                <c:pt idx="164">
                  <c:v>0.72872081481614381</c:v>
                </c:pt>
                <c:pt idx="165">
                  <c:v>0.72751496259679393</c:v>
                </c:pt>
                <c:pt idx="166">
                  <c:v>0.72790378256893196</c:v>
                </c:pt>
                <c:pt idx="167">
                  <c:v>0.72792325357537058</c:v>
                </c:pt>
                <c:pt idx="168">
                  <c:v>0.72779381042835312</c:v>
                </c:pt>
                <c:pt idx="169">
                  <c:v>0.72753467361112723</c:v>
                </c:pt>
                <c:pt idx="170">
                  <c:v>0.72792325357537058</c:v>
                </c:pt>
                <c:pt idx="171">
                  <c:v>0.72790378256893196</c:v>
                </c:pt>
                <c:pt idx="172">
                  <c:v>0.7272755829359866</c:v>
                </c:pt>
                <c:pt idx="173">
                  <c:v>0.72792325357537058</c:v>
                </c:pt>
                <c:pt idx="174">
                  <c:v>0.72766409371248308</c:v>
                </c:pt>
                <c:pt idx="175">
                  <c:v>0.7272755829359866</c:v>
                </c:pt>
                <c:pt idx="176">
                  <c:v>0.7272755829359866</c:v>
                </c:pt>
                <c:pt idx="177">
                  <c:v>0.72779381042835312</c:v>
                </c:pt>
                <c:pt idx="178">
                  <c:v>0.72751496259679393</c:v>
                </c:pt>
                <c:pt idx="179">
                  <c:v>0.7272755829359866</c:v>
                </c:pt>
                <c:pt idx="180">
                  <c:v>0.72766409371248308</c:v>
                </c:pt>
                <c:pt idx="181">
                  <c:v>0.7272755829359866</c:v>
                </c:pt>
                <c:pt idx="182">
                  <c:v>0.7279429681288343</c:v>
                </c:pt>
                <c:pt idx="183">
                  <c:v>0.72753467361112723</c:v>
                </c:pt>
                <c:pt idx="184">
                  <c:v>0.72701625345085519</c:v>
                </c:pt>
                <c:pt idx="185">
                  <c:v>0.72740497999168052</c:v>
                </c:pt>
                <c:pt idx="186">
                  <c:v>0.72753467361112723</c:v>
                </c:pt>
                <c:pt idx="187">
                  <c:v>0.72701625345085519</c:v>
                </c:pt>
                <c:pt idx="188">
                  <c:v>0.7274246344283356</c:v>
                </c:pt>
                <c:pt idx="189">
                  <c:v>0.72673791914445385</c:v>
                </c:pt>
                <c:pt idx="190">
                  <c:v>0.72675725511064559</c:v>
                </c:pt>
                <c:pt idx="191">
                  <c:v>0.72753467361112723</c:v>
                </c:pt>
                <c:pt idx="192">
                  <c:v>0.727145912412963</c:v>
                </c:pt>
                <c:pt idx="193">
                  <c:v>0.72649830291252104</c:v>
                </c:pt>
                <c:pt idx="194">
                  <c:v>0.72675725511064559</c:v>
                </c:pt>
                <c:pt idx="195">
                  <c:v>0.7274246344283356</c:v>
                </c:pt>
                <c:pt idx="196">
                  <c:v>0.72686725510678685</c:v>
                </c:pt>
                <c:pt idx="197">
                  <c:v>0.727145912412963</c:v>
                </c:pt>
                <c:pt idx="198">
                  <c:v>0.72673791914445385</c:v>
                </c:pt>
                <c:pt idx="199">
                  <c:v>0.72634941071982428</c:v>
                </c:pt>
                <c:pt idx="200">
                  <c:v>0.72649830291252104</c:v>
                </c:pt>
                <c:pt idx="201">
                  <c:v>0.72675725511064559</c:v>
                </c:pt>
                <c:pt idx="202">
                  <c:v>0.72649830291252104</c:v>
                </c:pt>
                <c:pt idx="203">
                  <c:v>0.72660830984699132</c:v>
                </c:pt>
                <c:pt idx="204">
                  <c:v>0.72675725511064559</c:v>
                </c:pt>
                <c:pt idx="205">
                  <c:v>0.72636898652931969</c:v>
                </c:pt>
                <c:pt idx="206">
                  <c:v>0.72609055772528563</c:v>
                </c:pt>
                <c:pt idx="207">
                  <c:v>0.72662791568178253</c:v>
                </c:pt>
                <c:pt idx="208">
                  <c:v>0.72583175086337548</c:v>
                </c:pt>
                <c:pt idx="209">
                  <c:v>0.72675725511064559</c:v>
                </c:pt>
                <c:pt idx="210">
                  <c:v>0.72610981874455927</c:v>
                </c:pt>
                <c:pt idx="211">
                  <c:v>0.72623939685648153</c:v>
                </c:pt>
                <c:pt idx="212">
                  <c:v>0.72649830291252104</c:v>
                </c:pt>
                <c:pt idx="213">
                  <c:v>0.72598053694252696</c:v>
                </c:pt>
                <c:pt idx="214">
                  <c:v>0.72636898652931969</c:v>
                </c:pt>
                <c:pt idx="215">
                  <c:v>0.72636898652931969</c:v>
                </c:pt>
                <c:pt idx="216">
                  <c:v>0.72585098192702779</c:v>
                </c:pt>
                <c:pt idx="217">
                  <c:v>0.72610981874455927</c:v>
                </c:pt>
                <c:pt idx="218">
                  <c:v>0.72623939685648153</c:v>
                </c:pt>
                <c:pt idx="219">
                  <c:v>0.72610981874455927</c:v>
                </c:pt>
                <c:pt idx="220">
                  <c:v>0.7253142755374401</c:v>
                </c:pt>
                <c:pt idx="221">
                  <c:v>0.72570222239952853</c:v>
                </c:pt>
                <c:pt idx="222">
                  <c:v>0.72623939685648153</c:v>
                </c:pt>
                <c:pt idx="223">
                  <c:v>0.72544348476193632</c:v>
                </c:pt>
                <c:pt idx="224">
                  <c:v>0.72557299013409349</c:v>
                </c:pt>
                <c:pt idx="225">
                  <c:v>0.72557299013409349</c:v>
                </c:pt>
                <c:pt idx="226">
                  <c:v>0.7257217231706572</c:v>
                </c:pt>
                <c:pt idx="227">
                  <c:v>0.72623939685648153</c:v>
                </c:pt>
                <c:pt idx="228">
                  <c:v>0.72559219125158103</c:v>
                </c:pt>
                <c:pt idx="229">
                  <c:v>0.72505560707341499</c:v>
                </c:pt>
                <c:pt idx="230">
                  <c:v>0.72598053694252696</c:v>
                </c:pt>
                <c:pt idx="231">
                  <c:v>0.72585098192702779</c:v>
                </c:pt>
                <c:pt idx="232">
                  <c:v>0.7254629555408727</c:v>
                </c:pt>
                <c:pt idx="233">
                  <c:v>0.72533344671821987</c:v>
                </c:pt>
                <c:pt idx="234">
                  <c:v>0.7253142755374401</c:v>
                </c:pt>
                <c:pt idx="235">
                  <c:v>0.72505560707341499</c:v>
                </c:pt>
                <c:pt idx="236">
                  <c:v>0.72559219125158103</c:v>
                </c:pt>
                <c:pt idx="237">
                  <c:v>0.7251847932569726</c:v>
                </c:pt>
                <c:pt idx="238">
                  <c:v>0.72492614788463716</c:v>
                </c:pt>
                <c:pt idx="239">
                  <c:v>0.72559219125158103</c:v>
                </c:pt>
                <c:pt idx="240">
                  <c:v>0.72479670025440601</c:v>
                </c:pt>
                <c:pt idx="241">
                  <c:v>0.72479670025440601</c:v>
                </c:pt>
                <c:pt idx="242">
                  <c:v>0.72559219125158103</c:v>
                </c:pt>
                <c:pt idx="243">
                  <c:v>0.72520423405317291</c:v>
                </c:pt>
                <c:pt idx="244">
                  <c:v>0.72492614788463716</c:v>
                </c:pt>
                <c:pt idx="245">
                  <c:v>0.72559219125158103</c:v>
                </c:pt>
                <c:pt idx="246">
                  <c:v>0.7254629555408727</c:v>
                </c:pt>
                <c:pt idx="247">
                  <c:v>0.72466754864493022</c:v>
                </c:pt>
                <c:pt idx="248">
                  <c:v>0.72533344671821987</c:v>
                </c:pt>
                <c:pt idx="249">
                  <c:v>0.7254629555408727</c:v>
                </c:pt>
                <c:pt idx="250">
                  <c:v>0.72505560707341499</c:v>
                </c:pt>
                <c:pt idx="251">
                  <c:v>0.72507474832694341</c:v>
                </c:pt>
                <c:pt idx="252">
                  <c:v>0.72520423405317291</c:v>
                </c:pt>
                <c:pt idx="253">
                  <c:v>0.72507474832694341</c:v>
                </c:pt>
                <c:pt idx="254">
                  <c:v>0.72494527416162968</c:v>
                </c:pt>
                <c:pt idx="255">
                  <c:v>0.72507474832694341</c:v>
                </c:pt>
                <c:pt idx="256">
                  <c:v>0.72466754864493022</c:v>
                </c:pt>
                <c:pt idx="257">
                  <c:v>0.72533344671821987</c:v>
                </c:pt>
                <c:pt idx="258">
                  <c:v>0.72533344671821987</c:v>
                </c:pt>
                <c:pt idx="259">
                  <c:v>0.72494527416162968</c:v>
                </c:pt>
                <c:pt idx="260">
                  <c:v>0.72507474832694341</c:v>
                </c:pt>
                <c:pt idx="261">
                  <c:v>0.72451900121210844</c:v>
                </c:pt>
                <c:pt idx="262">
                  <c:v>0.72494527416162968</c:v>
                </c:pt>
                <c:pt idx="263">
                  <c:v>0.72520423405317291</c:v>
                </c:pt>
                <c:pt idx="264">
                  <c:v>0.72453812410638851</c:v>
                </c:pt>
                <c:pt idx="265">
                  <c:v>0.72494527416162968</c:v>
                </c:pt>
                <c:pt idx="266">
                  <c:v>0.72481609607775188</c:v>
                </c:pt>
                <c:pt idx="267">
                  <c:v>0.72426050110505791</c:v>
                </c:pt>
                <c:pt idx="268">
                  <c:v>0.72440899553785165</c:v>
                </c:pt>
                <c:pt idx="269">
                  <c:v>0.72507474832694341</c:v>
                </c:pt>
                <c:pt idx="270">
                  <c:v>0.72453812410638851</c:v>
                </c:pt>
                <c:pt idx="271">
                  <c:v>0.72426050110505791</c:v>
                </c:pt>
                <c:pt idx="272">
                  <c:v>0.72466754864493022</c:v>
                </c:pt>
                <c:pt idx="273">
                  <c:v>0.72507474832694341</c:v>
                </c:pt>
                <c:pt idx="274">
                  <c:v>0.72427959409099962</c:v>
                </c:pt>
                <c:pt idx="275">
                  <c:v>0.72453812410638851</c:v>
                </c:pt>
                <c:pt idx="276">
                  <c:v>0.72481609607775188</c:v>
                </c:pt>
                <c:pt idx="277">
                  <c:v>0.72481609607775188</c:v>
                </c:pt>
                <c:pt idx="278">
                  <c:v>0.72466754864493022</c:v>
                </c:pt>
                <c:pt idx="279">
                  <c:v>0.72440899553785165</c:v>
                </c:pt>
                <c:pt idx="280">
                  <c:v>0.72374363926047169</c:v>
                </c:pt>
                <c:pt idx="281">
                  <c:v>0.72427959409099962</c:v>
                </c:pt>
                <c:pt idx="282">
                  <c:v>0.72440899553785165</c:v>
                </c:pt>
                <c:pt idx="283">
                  <c:v>0.72440899553785165</c:v>
                </c:pt>
                <c:pt idx="284">
                  <c:v>0.72468664500886115</c:v>
                </c:pt>
                <c:pt idx="285">
                  <c:v>0.72440899553785165</c:v>
                </c:pt>
                <c:pt idx="286">
                  <c:v>0.72481609607775188</c:v>
                </c:pt>
                <c:pt idx="287">
                  <c:v>0.72494527416162968</c:v>
                </c:pt>
                <c:pt idx="288">
                  <c:v>0.72402111020823912</c:v>
                </c:pt>
                <c:pt idx="289">
                  <c:v>0.72415048856340136</c:v>
                </c:pt>
                <c:pt idx="290">
                  <c:v>0.72453812410638851</c:v>
                </c:pt>
                <c:pt idx="291">
                  <c:v>0.72453812410638851</c:v>
                </c:pt>
                <c:pt idx="292">
                  <c:v>0.72415048856340136</c:v>
                </c:pt>
                <c:pt idx="293">
                  <c:v>0.72466754864493022</c:v>
                </c:pt>
                <c:pt idx="294">
                  <c:v>0.72427959409099962</c:v>
                </c:pt>
                <c:pt idx="295">
                  <c:v>0.72400204712117877</c:v>
                </c:pt>
                <c:pt idx="296">
                  <c:v>0.72427959409099962</c:v>
                </c:pt>
                <c:pt idx="297">
                  <c:v>0.72374363926047169</c:v>
                </c:pt>
                <c:pt idx="298">
                  <c:v>0.72400204712117877</c:v>
                </c:pt>
                <c:pt idx="299">
                  <c:v>0.72453812410638851</c:v>
                </c:pt>
                <c:pt idx="300">
                  <c:v>0.72402111020823912</c:v>
                </c:pt>
                <c:pt idx="301">
                  <c:v>0.72427959409099962</c:v>
                </c:pt>
                <c:pt idx="302">
                  <c:v>0.72413112618382125</c:v>
                </c:pt>
                <c:pt idx="303">
                  <c:v>0.72374363926047169</c:v>
                </c:pt>
                <c:pt idx="304">
                  <c:v>0.72374363926047169</c:v>
                </c:pt>
                <c:pt idx="305">
                  <c:v>0.72415048856340136</c:v>
                </c:pt>
                <c:pt idx="306">
                  <c:v>0.72374363926047169</c:v>
                </c:pt>
                <c:pt idx="307">
                  <c:v>0.72415048856340136</c:v>
                </c:pt>
                <c:pt idx="308">
                  <c:v>0.72402111020823912</c:v>
                </c:pt>
                <c:pt idx="309">
                  <c:v>0.72402111020823912</c:v>
                </c:pt>
                <c:pt idx="310">
                  <c:v>0.72374363926047169</c:v>
                </c:pt>
                <c:pt idx="311">
                  <c:v>0.72348527752293623</c:v>
                </c:pt>
                <c:pt idx="312">
                  <c:v>0.72389202772157946</c:v>
                </c:pt>
                <c:pt idx="313">
                  <c:v>0.72400204712117877</c:v>
                </c:pt>
                <c:pt idx="314">
                  <c:v>0.72426050110505791</c:v>
                </c:pt>
                <c:pt idx="315">
                  <c:v>0.72376267245810688</c:v>
                </c:pt>
                <c:pt idx="316">
                  <c:v>0.72402111020823912</c:v>
                </c:pt>
                <c:pt idx="317">
                  <c:v>0.72389202772157946</c:v>
                </c:pt>
                <c:pt idx="318">
                  <c:v>0.72374363926047169</c:v>
                </c:pt>
                <c:pt idx="319">
                  <c:v>0.72387269528689857</c:v>
                </c:pt>
                <c:pt idx="320">
                  <c:v>0.72346578261522965</c:v>
                </c:pt>
                <c:pt idx="321">
                  <c:v>0.72333677611012059</c:v>
                </c:pt>
                <c:pt idx="322">
                  <c:v>0.72413112618382125</c:v>
                </c:pt>
                <c:pt idx="323">
                  <c:v>0.72415048856340136</c:v>
                </c:pt>
                <c:pt idx="324">
                  <c:v>0.72333677611012059</c:v>
                </c:pt>
                <c:pt idx="325">
                  <c:v>0.72361431051314751</c:v>
                </c:pt>
                <c:pt idx="326">
                  <c:v>0.72346578261522965</c:v>
                </c:pt>
                <c:pt idx="327">
                  <c:v>0.72402111020823912</c:v>
                </c:pt>
                <c:pt idx="328">
                  <c:v>0.72387269528689857</c:v>
                </c:pt>
                <c:pt idx="329">
                  <c:v>0.72361431051314751</c:v>
                </c:pt>
                <c:pt idx="330">
                  <c:v>0.72361431051314751</c:v>
                </c:pt>
                <c:pt idx="331">
                  <c:v>0.72402111020823912</c:v>
                </c:pt>
                <c:pt idx="332">
                  <c:v>0.72348527752293623</c:v>
                </c:pt>
                <c:pt idx="333">
                  <c:v>0.72348527752293623</c:v>
                </c:pt>
                <c:pt idx="334">
                  <c:v>0.72361431051314751</c:v>
                </c:pt>
                <c:pt idx="335">
                  <c:v>0.72387269528689857</c:v>
                </c:pt>
                <c:pt idx="336">
                  <c:v>0.72348527752293623</c:v>
                </c:pt>
                <c:pt idx="337">
                  <c:v>0.72389202772157946</c:v>
                </c:pt>
                <c:pt idx="338">
                  <c:v>0.72348527752293623</c:v>
                </c:pt>
                <c:pt idx="339">
                  <c:v>0.72335597186256828</c:v>
                </c:pt>
                <c:pt idx="340">
                  <c:v>0.72374363926047169</c:v>
                </c:pt>
                <c:pt idx="341">
                  <c:v>0.72348527752293623</c:v>
                </c:pt>
                <c:pt idx="342">
                  <c:v>0.72348527752293623</c:v>
                </c:pt>
                <c:pt idx="343">
                  <c:v>0.72348527752293623</c:v>
                </c:pt>
                <c:pt idx="344">
                  <c:v>0.72348527752293623</c:v>
                </c:pt>
                <c:pt idx="345">
                  <c:v>0.72335597186256828</c:v>
                </c:pt>
                <c:pt idx="346">
                  <c:v>0.72387269528689857</c:v>
                </c:pt>
                <c:pt idx="347">
                  <c:v>0.72322667775837735</c:v>
                </c:pt>
                <c:pt idx="348">
                  <c:v>0.72374363926047169</c:v>
                </c:pt>
                <c:pt idx="349">
                  <c:v>0.72361431051314751</c:v>
                </c:pt>
                <c:pt idx="350">
                  <c:v>0.72389202772157946</c:v>
                </c:pt>
                <c:pt idx="351">
                  <c:v>0.72387269528689857</c:v>
                </c:pt>
                <c:pt idx="352">
                  <c:v>0.72361431051314751</c:v>
                </c:pt>
                <c:pt idx="353">
                  <c:v>0.72348527752293623</c:v>
                </c:pt>
                <c:pt idx="354">
                  <c:v>0.72348527752293623</c:v>
                </c:pt>
                <c:pt idx="355">
                  <c:v>0.72335597186256828</c:v>
                </c:pt>
                <c:pt idx="356">
                  <c:v>0.72294925748011951</c:v>
                </c:pt>
                <c:pt idx="357">
                  <c:v>0.72307822942532929</c:v>
                </c:pt>
                <c:pt idx="358">
                  <c:v>0.72307822942532929</c:v>
                </c:pt>
                <c:pt idx="359">
                  <c:v>0.72322667775837735</c:v>
                </c:pt>
                <c:pt idx="360">
                  <c:v>0.72374363926047169</c:v>
                </c:pt>
                <c:pt idx="361">
                  <c:v>0.72361431051314751</c:v>
                </c:pt>
                <c:pt idx="362">
                  <c:v>0.72348527752293623</c:v>
                </c:pt>
                <c:pt idx="363">
                  <c:v>0.72363361301238605</c:v>
                </c:pt>
                <c:pt idx="364">
                  <c:v>0.72350428084060292</c:v>
                </c:pt>
                <c:pt idx="365">
                  <c:v>0.72348527752293623</c:v>
                </c:pt>
                <c:pt idx="366">
                  <c:v>0.72361431051314751</c:v>
                </c:pt>
                <c:pt idx="367">
                  <c:v>0.72292994695634027</c:v>
                </c:pt>
                <c:pt idx="368">
                  <c:v>0.72374363926047169</c:v>
                </c:pt>
                <c:pt idx="369">
                  <c:v>0.72361431051314751</c:v>
                </c:pt>
                <c:pt idx="370">
                  <c:v>0.72294925748011951</c:v>
                </c:pt>
                <c:pt idx="371">
                  <c:v>0.72374363926047169</c:v>
                </c:pt>
                <c:pt idx="372">
                  <c:v>0.72348527752293623</c:v>
                </c:pt>
                <c:pt idx="373">
                  <c:v>0.72348527752293623</c:v>
                </c:pt>
                <c:pt idx="374">
                  <c:v>0.72335597186256828</c:v>
                </c:pt>
                <c:pt idx="375">
                  <c:v>0.72322667775837735</c:v>
                </c:pt>
                <c:pt idx="376">
                  <c:v>0.72294925748011951</c:v>
                </c:pt>
                <c:pt idx="377">
                  <c:v>0.72374363926047169</c:v>
                </c:pt>
                <c:pt idx="378">
                  <c:v>0.72335597186256828</c:v>
                </c:pt>
                <c:pt idx="379">
                  <c:v>0.723097679335161</c:v>
                </c:pt>
                <c:pt idx="380">
                  <c:v>0.72335597186256828</c:v>
                </c:pt>
                <c:pt idx="381">
                  <c:v>0.72348527752293623</c:v>
                </c:pt>
                <c:pt idx="382">
                  <c:v>0.72348527752293623</c:v>
                </c:pt>
                <c:pt idx="383">
                  <c:v>0.72348527752293623</c:v>
                </c:pt>
                <c:pt idx="384">
                  <c:v>0.72294925748011951</c:v>
                </c:pt>
                <c:pt idx="385">
                  <c:v>0.72348527752293623</c:v>
                </c:pt>
                <c:pt idx="386">
                  <c:v>0.72335597186256828</c:v>
                </c:pt>
                <c:pt idx="387">
                  <c:v>0.72322667775837735</c:v>
                </c:pt>
                <c:pt idx="388">
                  <c:v>0.72294925748011951</c:v>
                </c:pt>
                <c:pt idx="389">
                  <c:v>0.72322667775837735</c:v>
                </c:pt>
                <c:pt idx="390">
                  <c:v>0.72320749699082221</c:v>
                </c:pt>
                <c:pt idx="391">
                  <c:v>0.72361431051314751</c:v>
                </c:pt>
                <c:pt idx="392">
                  <c:v>0.72335597186256828</c:v>
                </c:pt>
                <c:pt idx="393">
                  <c:v>0.72320749699082221</c:v>
                </c:pt>
                <c:pt idx="394">
                  <c:v>0.72374363926047169</c:v>
                </c:pt>
                <c:pt idx="395">
                  <c:v>0.72361431051314751</c:v>
                </c:pt>
                <c:pt idx="396">
                  <c:v>0.72307822942532929</c:v>
                </c:pt>
                <c:pt idx="397">
                  <c:v>0.72322667775837735</c:v>
                </c:pt>
                <c:pt idx="398">
                  <c:v>0.72348527752293623</c:v>
                </c:pt>
                <c:pt idx="399">
                  <c:v>0.72348527752293623</c:v>
                </c:pt>
                <c:pt idx="400">
                  <c:v>0.72387269528689857</c:v>
                </c:pt>
                <c:pt idx="401">
                  <c:v>0.72348527752293623</c:v>
                </c:pt>
                <c:pt idx="402">
                  <c:v>0.72322667775837735</c:v>
                </c:pt>
                <c:pt idx="403">
                  <c:v>0.72361431051314751</c:v>
                </c:pt>
                <c:pt idx="404">
                  <c:v>0.72335597186256828</c:v>
                </c:pt>
                <c:pt idx="405">
                  <c:v>0.72335597186256828</c:v>
                </c:pt>
                <c:pt idx="406">
                  <c:v>0.72335597186256828</c:v>
                </c:pt>
                <c:pt idx="407">
                  <c:v>0.72335597186256828</c:v>
                </c:pt>
                <c:pt idx="408">
                  <c:v>0.72374363926047169</c:v>
                </c:pt>
                <c:pt idx="409">
                  <c:v>0.72307822942532929</c:v>
                </c:pt>
                <c:pt idx="410">
                  <c:v>0.72335597186256828</c:v>
                </c:pt>
                <c:pt idx="411">
                  <c:v>0.72374363926047169</c:v>
                </c:pt>
                <c:pt idx="412">
                  <c:v>0.72348527752293623</c:v>
                </c:pt>
                <c:pt idx="413">
                  <c:v>0.72348527752293623</c:v>
                </c:pt>
                <c:pt idx="414">
                  <c:v>0.72335597186256828</c:v>
                </c:pt>
                <c:pt idx="415">
                  <c:v>0.72320749699082221</c:v>
                </c:pt>
                <c:pt idx="416">
                  <c:v>0.72348527752293623</c:v>
                </c:pt>
                <c:pt idx="417">
                  <c:v>0.72322667775837735</c:v>
                </c:pt>
                <c:pt idx="418">
                  <c:v>0.72294925748011951</c:v>
                </c:pt>
                <c:pt idx="419">
                  <c:v>0.72361431051314751</c:v>
                </c:pt>
                <c:pt idx="420">
                  <c:v>0.72335597186256828</c:v>
                </c:pt>
                <c:pt idx="421">
                  <c:v>0.72294925748011951</c:v>
                </c:pt>
                <c:pt idx="422">
                  <c:v>0.72361431051314751</c:v>
                </c:pt>
                <c:pt idx="423">
                  <c:v>0.72335597186256828</c:v>
                </c:pt>
                <c:pt idx="424">
                  <c:v>0.72322667775837735</c:v>
                </c:pt>
                <c:pt idx="425">
                  <c:v>0.72361431051314751</c:v>
                </c:pt>
                <c:pt idx="426">
                  <c:v>0.723097679335161</c:v>
                </c:pt>
                <c:pt idx="427">
                  <c:v>0.72320749699082221</c:v>
                </c:pt>
                <c:pt idx="428">
                  <c:v>0.72320749699082221</c:v>
                </c:pt>
                <c:pt idx="429">
                  <c:v>0.72294925748011951</c:v>
                </c:pt>
                <c:pt idx="430">
                  <c:v>0.72374363926047169</c:v>
                </c:pt>
                <c:pt idx="431">
                  <c:v>0.72335597186256828</c:v>
                </c:pt>
                <c:pt idx="432">
                  <c:v>0.72320749699082221</c:v>
                </c:pt>
                <c:pt idx="433">
                  <c:v>0.72322667775837735</c:v>
                </c:pt>
                <c:pt idx="434">
                  <c:v>0.72320749699082221</c:v>
                </c:pt>
                <c:pt idx="435">
                  <c:v>0.72335597186256828</c:v>
                </c:pt>
                <c:pt idx="436">
                  <c:v>0.72346578261522965</c:v>
                </c:pt>
                <c:pt idx="437">
                  <c:v>0.72294925748011951</c:v>
                </c:pt>
                <c:pt idx="438">
                  <c:v>0.72320749699082221</c:v>
                </c:pt>
                <c:pt idx="439">
                  <c:v>0.72322667775837735</c:v>
                </c:pt>
                <c:pt idx="440">
                  <c:v>0.72348527752293623</c:v>
                </c:pt>
                <c:pt idx="441">
                  <c:v>0.72361431051314751</c:v>
                </c:pt>
                <c:pt idx="442">
                  <c:v>0.72294925748011951</c:v>
                </c:pt>
                <c:pt idx="443">
                  <c:v>0.72307822942532929</c:v>
                </c:pt>
                <c:pt idx="444">
                  <c:v>0.72348527752293623</c:v>
                </c:pt>
                <c:pt idx="445">
                  <c:v>0.72292994695634027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Sample8!$N$7</c:f>
              <c:strCache>
                <c:ptCount val="1"/>
                <c:pt idx="0">
                  <c:v>Dsat</c:v>
                </c:pt>
              </c:strCache>
            </c:strRef>
          </c:tx>
          <c:spPr>
            <a:ln w="19050">
              <a:solidFill>
                <a:schemeClr val="accent3">
                  <a:lumMod val="60000"/>
                  <a:lumOff val="40000"/>
                </a:schemeClr>
              </a:solidFill>
            </a:ln>
          </c:spPr>
          <c:marker>
            <c:symbol val="none"/>
          </c:marker>
          <c:xVal>
            <c:numRef>
              <c:f>Sample8!$K$8:$K$100</c:f>
              <c:numCache>
                <c:formatCode>General</c:formatCode>
                <c:ptCount val="93"/>
                <c:pt idx="0">
                  <c:v>0.31847891639908071</c:v>
                </c:pt>
                <c:pt idx="1">
                  <c:v>0.31709344590960226</c:v>
                </c:pt>
                <c:pt idx="2">
                  <c:v>0.31603396847647136</c:v>
                </c:pt>
                <c:pt idx="3">
                  <c:v>0.31497449104334074</c:v>
                </c:pt>
                <c:pt idx="4">
                  <c:v>0.31383351534612319</c:v>
                </c:pt>
                <c:pt idx="5">
                  <c:v>0.31269253964890542</c:v>
                </c:pt>
                <c:pt idx="6">
                  <c:v>0.31147006568760077</c:v>
                </c:pt>
                <c:pt idx="7">
                  <c:v>0.31016609346220919</c:v>
                </c:pt>
                <c:pt idx="8">
                  <c:v>0.30886212123681761</c:v>
                </c:pt>
                <c:pt idx="9">
                  <c:v>0.30747665074733915</c:v>
                </c:pt>
                <c:pt idx="10">
                  <c:v>0.30609118025786047</c:v>
                </c:pt>
                <c:pt idx="11">
                  <c:v>0.30478720803246889</c:v>
                </c:pt>
                <c:pt idx="12">
                  <c:v>0.30332023927890328</c:v>
                </c:pt>
                <c:pt idx="13">
                  <c:v>0.30185327052533789</c:v>
                </c:pt>
                <c:pt idx="14">
                  <c:v>0.30014180697951137</c:v>
                </c:pt>
                <c:pt idx="15">
                  <c:v>0.29859333996185888</c:v>
                </c:pt>
                <c:pt idx="16">
                  <c:v>0.29712637120829327</c:v>
                </c:pt>
                <c:pt idx="17">
                  <c:v>0.29574090071881476</c:v>
                </c:pt>
                <c:pt idx="18">
                  <c:v>0.29435543022933608</c:v>
                </c:pt>
                <c:pt idx="19">
                  <c:v>0.29296995973985762</c:v>
                </c:pt>
                <c:pt idx="20">
                  <c:v>0.29166598751446604</c:v>
                </c:pt>
                <c:pt idx="21">
                  <c:v>0.29019901876090043</c:v>
                </c:pt>
                <c:pt idx="22">
                  <c:v>0.28881354827142175</c:v>
                </c:pt>
                <c:pt idx="23">
                  <c:v>0.28742807778194324</c:v>
                </c:pt>
                <c:pt idx="24">
                  <c:v>0.28596110902837762</c:v>
                </c:pt>
                <c:pt idx="25">
                  <c:v>0.28449414027481229</c:v>
                </c:pt>
                <c:pt idx="26">
                  <c:v>0.28302717152124668</c:v>
                </c:pt>
                <c:pt idx="27">
                  <c:v>0.28156020276768107</c:v>
                </c:pt>
                <c:pt idx="28">
                  <c:v>0.28009323401411546</c:v>
                </c:pt>
                <c:pt idx="29">
                  <c:v>0.27854476699646297</c:v>
                </c:pt>
                <c:pt idx="30">
                  <c:v>0.27707779824289736</c:v>
                </c:pt>
                <c:pt idx="31">
                  <c:v>0.27552933122524487</c:v>
                </c:pt>
                <c:pt idx="32">
                  <c:v>0.27398086420759232</c:v>
                </c:pt>
                <c:pt idx="33">
                  <c:v>0.27243239718993983</c:v>
                </c:pt>
                <c:pt idx="34">
                  <c:v>0.27080243190820041</c:v>
                </c:pt>
                <c:pt idx="35">
                  <c:v>0.26925396489054793</c:v>
                </c:pt>
                <c:pt idx="36">
                  <c:v>0.26770549787289544</c:v>
                </c:pt>
                <c:pt idx="37">
                  <c:v>0.26607553259115579</c:v>
                </c:pt>
                <c:pt idx="38">
                  <c:v>0.26452706557350325</c:v>
                </c:pt>
                <c:pt idx="39">
                  <c:v>0.26289710029176389</c:v>
                </c:pt>
                <c:pt idx="40">
                  <c:v>0.26126713501002424</c:v>
                </c:pt>
                <c:pt idx="41">
                  <c:v>0.25963716972828482</c:v>
                </c:pt>
                <c:pt idx="42">
                  <c:v>0.2580072044465454</c:v>
                </c:pt>
                <c:pt idx="43">
                  <c:v>0.25637723916480576</c:v>
                </c:pt>
                <c:pt idx="44">
                  <c:v>0.25466577561897924</c:v>
                </c:pt>
                <c:pt idx="45">
                  <c:v>0.25303581033723982</c:v>
                </c:pt>
                <c:pt idx="46">
                  <c:v>0.25140584505550045</c:v>
                </c:pt>
                <c:pt idx="47">
                  <c:v>0.24977587977376078</c:v>
                </c:pt>
                <c:pt idx="48">
                  <c:v>0.24814591449202139</c:v>
                </c:pt>
                <c:pt idx="49">
                  <c:v>0.24643445094619484</c:v>
                </c:pt>
                <c:pt idx="50">
                  <c:v>0.24480448566445545</c:v>
                </c:pt>
                <c:pt idx="51">
                  <c:v>0.24317452038271581</c:v>
                </c:pt>
                <c:pt idx="52">
                  <c:v>0.24154455510097639</c:v>
                </c:pt>
                <c:pt idx="53">
                  <c:v>0.23983309155514987</c:v>
                </c:pt>
                <c:pt idx="54">
                  <c:v>0.23812162800932332</c:v>
                </c:pt>
                <c:pt idx="55">
                  <c:v>0.2364916627275839</c:v>
                </c:pt>
                <c:pt idx="56">
                  <c:v>0.23478019918175738</c:v>
                </c:pt>
                <c:pt idx="57">
                  <c:v>0.23315023390001796</c:v>
                </c:pt>
                <c:pt idx="58">
                  <c:v>0.23143877035419141</c:v>
                </c:pt>
                <c:pt idx="59">
                  <c:v>0.2297273068083649</c:v>
                </c:pt>
                <c:pt idx="60">
                  <c:v>0.22809734152662547</c:v>
                </c:pt>
                <c:pt idx="61">
                  <c:v>0.22638587798079896</c:v>
                </c:pt>
                <c:pt idx="62">
                  <c:v>0.22475591269905953</c:v>
                </c:pt>
                <c:pt idx="63">
                  <c:v>0.22304444915323299</c:v>
                </c:pt>
                <c:pt idx="64">
                  <c:v>0.22141448387149359</c:v>
                </c:pt>
                <c:pt idx="65">
                  <c:v>0.21978451858975395</c:v>
                </c:pt>
                <c:pt idx="66">
                  <c:v>0.21807305504392765</c:v>
                </c:pt>
                <c:pt idx="67">
                  <c:v>0.21644308976218801</c:v>
                </c:pt>
                <c:pt idx="68">
                  <c:v>0.21473162621636172</c:v>
                </c:pt>
                <c:pt idx="69">
                  <c:v>0.21302016267053517</c:v>
                </c:pt>
                <c:pt idx="70">
                  <c:v>0.21139019738879553</c:v>
                </c:pt>
                <c:pt idx="71">
                  <c:v>0.20967873384296923</c:v>
                </c:pt>
                <c:pt idx="72">
                  <c:v>0.20804876856122959</c:v>
                </c:pt>
                <c:pt idx="73">
                  <c:v>0.20641880327949017</c:v>
                </c:pt>
                <c:pt idx="74">
                  <c:v>0.20470733973366365</c:v>
                </c:pt>
                <c:pt idx="75">
                  <c:v>0.20307737445192423</c:v>
                </c:pt>
                <c:pt idx="76">
                  <c:v>0.20136591090609768</c:v>
                </c:pt>
                <c:pt idx="77">
                  <c:v>0.19973594562435829</c:v>
                </c:pt>
                <c:pt idx="78">
                  <c:v>0.19810598034261864</c:v>
                </c:pt>
                <c:pt idx="79">
                  <c:v>0.19639451679679235</c:v>
                </c:pt>
                <c:pt idx="80">
                  <c:v>0.1947645515150527</c:v>
                </c:pt>
                <c:pt idx="81">
                  <c:v>0.19305308796922616</c:v>
                </c:pt>
                <c:pt idx="82">
                  <c:v>0.19142312268748676</c:v>
                </c:pt>
                <c:pt idx="83">
                  <c:v>0.18971165914166022</c:v>
                </c:pt>
                <c:pt idx="84">
                  <c:v>0.1881631921240077</c:v>
                </c:pt>
                <c:pt idx="85">
                  <c:v>0.1864517285781814</c:v>
                </c:pt>
                <c:pt idx="86">
                  <c:v>0.18490326156052866</c:v>
                </c:pt>
                <c:pt idx="87">
                  <c:v>0.18327329627878927</c:v>
                </c:pt>
                <c:pt idx="88">
                  <c:v>0.18164333099704985</c:v>
                </c:pt>
                <c:pt idx="89">
                  <c:v>0.18009486397939736</c:v>
                </c:pt>
                <c:pt idx="90">
                  <c:v>0.17846489869765772</c:v>
                </c:pt>
                <c:pt idx="91">
                  <c:v>0.1769164316800052</c:v>
                </c:pt>
                <c:pt idx="92">
                  <c:v>0.17528646639826581</c:v>
                </c:pt>
              </c:numCache>
            </c:numRef>
          </c:xVal>
          <c:yVal>
            <c:numRef>
              <c:f>Sample8!$N$8:$N$100</c:f>
              <c:numCache>
                <c:formatCode>General</c:formatCode>
                <c:ptCount val="93"/>
                <c:pt idx="0">
                  <c:v>0.6944187660231409</c:v>
                </c:pt>
                <c:pt idx="1">
                  <c:v>0.69303329553366244</c:v>
                </c:pt>
                <c:pt idx="2">
                  <c:v>0.69197381810053149</c:v>
                </c:pt>
                <c:pt idx="3">
                  <c:v>0.69091434066740087</c:v>
                </c:pt>
                <c:pt idx="4">
                  <c:v>0.68977336497018338</c:v>
                </c:pt>
                <c:pt idx="5">
                  <c:v>0.68863238927296555</c:v>
                </c:pt>
                <c:pt idx="6">
                  <c:v>0.68740991531166085</c:v>
                </c:pt>
                <c:pt idx="7">
                  <c:v>0.68610594308626927</c:v>
                </c:pt>
                <c:pt idx="8">
                  <c:v>0.68480197086087768</c:v>
                </c:pt>
                <c:pt idx="9">
                  <c:v>0.68341650037139923</c:v>
                </c:pt>
                <c:pt idx="10">
                  <c:v>0.68203102988192055</c:v>
                </c:pt>
                <c:pt idx="11">
                  <c:v>0.68072705765652897</c:v>
                </c:pt>
                <c:pt idx="12">
                  <c:v>0.67926008890296341</c:v>
                </c:pt>
                <c:pt idx="13">
                  <c:v>0.67779312014939808</c:v>
                </c:pt>
                <c:pt idx="14">
                  <c:v>0.67608165660357145</c:v>
                </c:pt>
                <c:pt idx="15">
                  <c:v>0.67453318958591901</c:v>
                </c:pt>
                <c:pt idx="16">
                  <c:v>0.67306622083235346</c:v>
                </c:pt>
                <c:pt idx="17">
                  <c:v>0.67168075034287489</c:v>
                </c:pt>
                <c:pt idx="18">
                  <c:v>0.67029527985339621</c:v>
                </c:pt>
                <c:pt idx="19">
                  <c:v>0.66890980936391775</c:v>
                </c:pt>
                <c:pt idx="20">
                  <c:v>0.66760583713852617</c:v>
                </c:pt>
                <c:pt idx="21">
                  <c:v>0.6661388683849605</c:v>
                </c:pt>
                <c:pt idx="22">
                  <c:v>0.66475339789548182</c:v>
                </c:pt>
                <c:pt idx="23">
                  <c:v>0.66336792740600337</c:v>
                </c:pt>
                <c:pt idx="24">
                  <c:v>0.66190095865243781</c:v>
                </c:pt>
                <c:pt idx="25">
                  <c:v>0.66043398989887248</c:v>
                </c:pt>
                <c:pt idx="26">
                  <c:v>0.65896702114530681</c:v>
                </c:pt>
                <c:pt idx="27">
                  <c:v>0.65750005239174114</c:v>
                </c:pt>
                <c:pt idx="28">
                  <c:v>0.65603308363817558</c:v>
                </c:pt>
                <c:pt idx="29">
                  <c:v>0.65448461662052315</c:v>
                </c:pt>
                <c:pt idx="30">
                  <c:v>0.65301764786695748</c:v>
                </c:pt>
                <c:pt idx="31">
                  <c:v>0.65146918084930494</c:v>
                </c:pt>
                <c:pt idx="32">
                  <c:v>0.64992071383165251</c:v>
                </c:pt>
                <c:pt idx="33">
                  <c:v>0.64837224681399996</c:v>
                </c:pt>
                <c:pt idx="34">
                  <c:v>0.64674228153226054</c:v>
                </c:pt>
                <c:pt idx="35">
                  <c:v>0.64519381451460811</c:v>
                </c:pt>
                <c:pt idx="36">
                  <c:v>0.64364534749695557</c:v>
                </c:pt>
                <c:pt idx="37">
                  <c:v>0.64201538221521592</c:v>
                </c:pt>
                <c:pt idx="38">
                  <c:v>0.64046691519756338</c:v>
                </c:pt>
                <c:pt idx="39">
                  <c:v>0.63883694991582396</c:v>
                </c:pt>
                <c:pt idx="40">
                  <c:v>0.63720698463408443</c:v>
                </c:pt>
                <c:pt idx="41">
                  <c:v>0.6355770193523449</c:v>
                </c:pt>
                <c:pt idx="42">
                  <c:v>0.63394705407060559</c:v>
                </c:pt>
                <c:pt idx="43">
                  <c:v>0.63231708878886583</c:v>
                </c:pt>
                <c:pt idx="44">
                  <c:v>0.63060562524303942</c:v>
                </c:pt>
                <c:pt idx="45">
                  <c:v>0.62897565996129989</c:v>
                </c:pt>
                <c:pt idx="46">
                  <c:v>0.62734569467956058</c:v>
                </c:pt>
                <c:pt idx="47">
                  <c:v>0.62571572939782094</c:v>
                </c:pt>
                <c:pt idx="48">
                  <c:v>0.62408576411608152</c:v>
                </c:pt>
                <c:pt idx="49">
                  <c:v>0.622374300570255</c:v>
                </c:pt>
                <c:pt idx="50">
                  <c:v>0.62074433528851558</c:v>
                </c:pt>
                <c:pt idx="51">
                  <c:v>0.61911437000677594</c:v>
                </c:pt>
                <c:pt idx="52">
                  <c:v>0.61748440472503652</c:v>
                </c:pt>
                <c:pt idx="53">
                  <c:v>0.61577294117921</c:v>
                </c:pt>
                <c:pt idx="54">
                  <c:v>0.61406147763338348</c:v>
                </c:pt>
                <c:pt idx="55">
                  <c:v>0.61243151235164406</c:v>
                </c:pt>
                <c:pt idx="56">
                  <c:v>0.61072004880581754</c:v>
                </c:pt>
                <c:pt idx="57">
                  <c:v>0.60909008352407812</c:v>
                </c:pt>
                <c:pt idx="58">
                  <c:v>0.6073786199782516</c:v>
                </c:pt>
                <c:pt idx="59">
                  <c:v>0.60566715643242497</c:v>
                </c:pt>
                <c:pt idx="60">
                  <c:v>0.60403719115068566</c:v>
                </c:pt>
                <c:pt idx="61">
                  <c:v>0.60232572760485903</c:v>
                </c:pt>
                <c:pt idx="62">
                  <c:v>0.60069576232311972</c:v>
                </c:pt>
                <c:pt idx="63">
                  <c:v>0.59898429877729309</c:v>
                </c:pt>
                <c:pt idx="64">
                  <c:v>0.59735433349555378</c:v>
                </c:pt>
                <c:pt idx="65">
                  <c:v>0.59572436821381403</c:v>
                </c:pt>
                <c:pt idx="66">
                  <c:v>0.59401290466798784</c:v>
                </c:pt>
                <c:pt idx="67">
                  <c:v>0.59238293938624809</c:v>
                </c:pt>
                <c:pt idx="68">
                  <c:v>0.5906714758404219</c:v>
                </c:pt>
                <c:pt idx="69">
                  <c:v>0.58896001229459527</c:v>
                </c:pt>
                <c:pt idx="70">
                  <c:v>0.58733004701285563</c:v>
                </c:pt>
                <c:pt idx="71">
                  <c:v>0.58561858346702933</c:v>
                </c:pt>
                <c:pt idx="72">
                  <c:v>0.58398861818528969</c:v>
                </c:pt>
                <c:pt idx="73">
                  <c:v>0.58235865290355027</c:v>
                </c:pt>
                <c:pt idx="74">
                  <c:v>0.58064718935772375</c:v>
                </c:pt>
                <c:pt idx="75">
                  <c:v>0.57901722407598433</c:v>
                </c:pt>
                <c:pt idx="76">
                  <c:v>0.57730576053015781</c:v>
                </c:pt>
                <c:pt idx="77">
                  <c:v>0.57567579524841839</c:v>
                </c:pt>
                <c:pt idx="78">
                  <c:v>0.57404582996667874</c:v>
                </c:pt>
                <c:pt idx="79">
                  <c:v>0.57233436642085245</c:v>
                </c:pt>
                <c:pt idx="80">
                  <c:v>0.5707044011391128</c:v>
                </c:pt>
                <c:pt idx="81">
                  <c:v>0.56899293759328629</c:v>
                </c:pt>
                <c:pt idx="82">
                  <c:v>0.56736297231154686</c:v>
                </c:pt>
                <c:pt idx="83">
                  <c:v>0.56565150876572035</c:v>
                </c:pt>
                <c:pt idx="84">
                  <c:v>0.5641030417480678</c:v>
                </c:pt>
                <c:pt idx="85">
                  <c:v>0.5623915782022415</c:v>
                </c:pt>
                <c:pt idx="86">
                  <c:v>0.56084311118458885</c:v>
                </c:pt>
                <c:pt idx="87">
                  <c:v>0.55921314590284943</c:v>
                </c:pt>
                <c:pt idx="88">
                  <c:v>0.55758318062111001</c:v>
                </c:pt>
                <c:pt idx="89">
                  <c:v>0.55603471360345746</c:v>
                </c:pt>
                <c:pt idx="90">
                  <c:v>0.55440474832171782</c:v>
                </c:pt>
                <c:pt idx="91">
                  <c:v>0.55285628130406539</c:v>
                </c:pt>
                <c:pt idx="92">
                  <c:v>0.55122631602232597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2458240"/>
        <c:axId val="202460544"/>
      </c:scatterChart>
      <c:scatterChart>
        <c:scatterStyle val="smoothMarker"/>
        <c:varyColors val="0"/>
        <c:ser>
          <c:idx val="1"/>
          <c:order val="1"/>
          <c:tx>
            <c:strRef>
              <c:f>Sample8!$M$7</c:f>
              <c:strCache>
                <c:ptCount val="1"/>
                <c:pt idx="0">
                  <c:v>h-ho (hPa)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2"/>
            <c:spPr>
              <a:solidFill>
                <a:schemeClr val="accent4">
                  <a:lumMod val="75000"/>
                </a:schemeClr>
              </a:solidFill>
              <a:ln>
                <a:noFill/>
              </a:ln>
            </c:spPr>
          </c:marker>
          <c:xVal>
            <c:numRef>
              <c:f>Sample8!$K$8:$K$700</c:f>
              <c:numCache>
                <c:formatCode>General</c:formatCode>
                <c:ptCount val="693"/>
                <c:pt idx="0">
                  <c:v>0.31847891639908071</c:v>
                </c:pt>
                <c:pt idx="1">
                  <c:v>0.31709344590960226</c:v>
                </c:pt>
                <c:pt idx="2">
                  <c:v>0.31603396847647136</c:v>
                </c:pt>
                <c:pt idx="3">
                  <c:v>0.31497449104334074</c:v>
                </c:pt>
                <c:pt idx="4">
                  <c:v>0.31383351534612319</c:v>
                </c:pt>
                <c:pt idx="5">
                  <c:v>0.31269253964890542</c:v>
                </c:pt>
                <c:pt idx="6">
                  <c:v>0.31147006568760077</c:v>
                </c:pt>
                <c:pt idx="7">
                  <c:v>0.31016609346220919</c:v>
                </c:pt>
                <c:pt idx="8">
                  <c:v>0.30886212123681761</c:v>
                </c:pt>
                <c:pt idx="9">
                  <c:v>0.30747665074733915</c:v>
                </c:pt>
                <c:pt idx="10">
                  <c:v>0.30609118025786047</c:v>
                </c:pt>
                <c:pt idx="11">
                  <c:v>0.30478720803246889</c:v>
                </c:pt>
                <c:pt idx="12">
                  <c:v>0.30332023927890328</c:v>
                </c:pt>
                <c:pt idx="13">
                  <c:v>0.30185327052533789</c:v>
                </c:pt>
                <c:pt idx="14">
                  <c:v>0.30014180697951137</c:v>
                </c:pt>
                <c:pt idx="15">
                  <c:v>0.29859333996185888</c:v>
                </c:pt>
                <c:pt idx="16">
                  <c:v>0.29712637120829327</c:v>
                </c:pt>
                <c:pt idx="17">
                  <c:v>0.29574090071881476</c:v>
                </c:pt>
                <c:pt idx="18">
                  <c:v>0.29435543022933608</c:v>
                </c:pt>
                <c:pt idx="19">
                  <c:v>0.29296995973985762</c:v>
                </c:pt>
                <c:pt idx="20">
                  <c:v>0.29166598751446604</c:v>
                </c:pt>
                <c:pt idx="21">
                  <c:v>0.29019901876090043</c:v>
                </c:pt>
                <c:pt idx="22">
                  <c:v>0.28881354827142175</c:v>
                </c:pt>
                <c:pt idx="23">
                  <c:v>0.28742807778194324</c:v>
                </c:pt>
                <c:pt idx="24">
                  <c:v>0.28596110902837762</c:v>
                </c:pt>
                <c:pt idx="25">
                  <c:v>0.28449414027481229</c:v>
                </c:pt>
                <c:pt idx="26">
                  <c:v>0.28302717152124668</c:v>
                </c:pt>
                <c:pt idx="27">
                  <c:v>0.28156020276768107</c:v>
                </c:pt>
                <c:pt idx="28">
                  <c:v>0.28009323401411546</c:v>
                </c:pt>
                <c:pt idx="29">
                  <c:v>0.27854476699646297</c:v>
                </c:pt>
                <c:pt idx="30">
                  <c:v>0.27707779824289736</c:v>
                </c:pt>
                <c:pt idx="31">
                  <c:v>0.27552933122524487</c:v>
                </c:pt>
                <c:pt idx="32">
                  <c:v>0.27398086420759232</c:v>
                </c:pt>
                <c:pt idx="33">
                  <c:v>0.27243239718993983</c:v>
                </c:pt>
                <c:pt idx="34">
                  <c:v>0.27080243190820041</c:v>
                </c:pt>
                <c:pt idx="35">
                  <c:v>0.26925396489054793</c:v>
                </c:pt>
                <c:pt idx="36">
                  <c:v>0.26770549787289544</c:v>
                </c:pt>
                <c:pt idx="37">
                  <c:v>0.26607553259115579</c:v>
                </c:pt>
                <c:pt idx="38">
                  <c:v>0.26452706557350325</c:v>
                </c:pt>
                <c:pt idx="39">
                  <c:v>0.26289710029176389</c:v>
                </c:pt>
                <c:pt idx="40">
                  <c:v>0.26126713501002424</c:v>
                </c:pt>
                <c:pt idx="41">
                  <c:v>0.25963716972828482</c:v>
                </c:pt>
                <c:pt idx="42">
                  <c:v>0.2580072044465454</c:v>
                </c:pt>
                <c:pt idx="43">
                  <c:v>0.25637723916480576</c:v>
                </c:pt>
                <c:pt idx="44">
                  <c:v>0.25466577561897924</c:v>
                </c:pt>
                <c:pt idx="45">
                  <c:v>0.25303581033723982</c:v>
                </c:pt>
                <c:pt idx="46">
                  <c:v>0.25140584505550045</c:v>
                </c:pt>
                <c:pt idx="47">
                  <c:v>0.24977587977376078</c:v>
                </c:pt>
                <c:pt idx="48">
                  <c:v>0.24814591449202139</c:v>
                </c:pt>
                <c:pt idx="49">
                  <c:v>0.24643445094619484</c:v>
                </c:pt>
                <c:pt idx="50">
                  <c:v>0.24480448566445545</c:v>
                </c:pt>
                <c:pt idx="51">
                  <c:v>0.24317452038271581</c:v>
                </c:pt>
                <c:pt idx="52">
                  <c:v>0.24154455510097639</c:v>
                </c:pt>
                <c:pt idx="53">
                  <c:v>0.23983309155514987</c:v>
                </c:pt>
                <c:pt idx="54">
                  <c:v>0.23812162800932332</c:v>
                </c:pt>
                <c:pt idx="55">
                  <c:v>0.2364916627275839</c:v>
                </c:pt>
                <c:pt idx="56">
                  <c:v>0.23478019918175738</c:v>
                </c:pt>
                <c:pt idx="57">
                  <c:v>0.23315023390001796</c:v>
                </c:pt>
                <c:pt idx="58">
                  <c:v>0.23143877035419141</c:v>
                </c:pt>
                <c:pt idx="59">
                  <c:v>0.2297273068083649</c:v>
                </c:pt>
                <c:pt idx="60">
                  <c:v>0.22809734152662547</c:v>
                </c:pt>
                <c:pt idx="61">
                  <c:v>0.22638587798079896</c:v>
                </c:pt>
                <c:pt idx="62">
                  <c:v>0.22475591269905953</c:v>
                </c:pt>
                <c:pt idx="63">
                  <c:v>0.22304444915323299</c:v>
                </c:pt>
                <c:pt idx="64">
                  <c:v>0.22141448387149359</c:v>
                </c:pt>
                <c:pt idx="65">
                  <c:v>0.21978451858975395</c:v>
                </c:pt>
                <c:pt idx="66">
                  <c:v>0.21807305504392765</c:v>
                </c:pt>
                <c:pt idx="67">
                  <c:v>0.21644308976218801</c:v>
                </c:pt>
                <c:pt idx="68">
                  <c:v>0.21473162621636172</c:v>
                </c:pt>
                <c:pt idx="69">
                  <c:v>0.21302016267053517</c:v>
                </c:pt>
                <c:pt idx="70">
                  <c:v>0.21139019738879553</c:v>
                </c:pt>
                <c:pt idx="71">
                  <c:v>0.20967873384296923</c:v>
                </c:pt>
                <c:pt idx="72">
                  <c:v>0.20804876856122959</c:v>
                </c:pt>
                <c:pt idx="73">
                  <c:v>0.20641880327949017</c:v>
                </c:pt>
                <c:pt idx="74">
                  <c:v>0.20470733973366365</c:v>
                </c:pt>
                <c:pt idx="75">
                  <c:v>0.20307737445192423</c:v>
                </c:pt>
                <c:pt idx="76">
                  <c:v>0.20136591090609768</c:v>
                </c:pt>
                <c:pt idx="77">
                  <c:v>0.19973594562435829</c:v>
                </c:pt>
                <c:pt idx="78">
                  <c:v>0.19810598034261864</c:v>
                </c:pt>
                <c:pt idx="79">
                  <c:v>0.19639451679679235</c:v>
                </c:pt>
                <c:pt idx="80">
                  <c:v>0.1947645515150527</c:v>
                </c:pt>
                <c:pt idx="81">
                  <c:v>0.19305308796922616</c:v>
                </c:pt>
                <c:pt idx="82">
                  <c:v>0.19142312268748676</c:v>
                </c:pt>
                <c:pt idx="83">
                  <c:v>0.18971165914166022</c:v>
                </c:pt>
                <c:pt idx="84">
                  <c:v>0.1881631921240077</c:v>
                </c:pt>
                <c:pt idx="85">
                  <c:v>0.1864517285781814</c:v>
                </c:pt>
                <c:pt idx="86">
                  <c:v>0.18490326156052866</c:v>
                </c:pt>
                <c:pt idx="87">
                  <c:v>0.18327329627878927</c:v>
                </c:pt>
                <c:pt idx="88">
                  <c:v>0.18164333099704985</c:v>
                </c:pt>
                <c:pt idx="89">
                  <c:v>0.18009486397939736</c:v>
                </c:pt>
                <c:pt idx="90">
                  <c:v>0.17846489869765772</c:v>
                </c:pt>
                <c:pt idx="91">
                  <c:v>0.1769164316800052</c:v>
                </c:pt>
                <c:pt idx="92">
                  <c:v>0.17528646639826581</c:v>
                </c:pt>
                <c:pt idx="93">
                  <c:v>0.17373799938061329</c:v>
                </c:pt>
                <c:pt idx="94">
                  <c:v>0.17210803409887365</c:v>
                </c:pt>
                <c:pt idx="95">
                  <c:v>0.17055956708122116</c:v>
                </c:pt>
                <c:pt idx="96">
                  <c:v>0.16901110006356865</c:v>
                </c:pt>
                <c:pt idx="97">
                  <c:v>0.16738113478182923</c:v>
                </c:pt>
                <c:pt idx="98">
                  <c:v>0.16583266776417674</c:v>
                </c:pt>
                <c:pt idx="99">
                  <c:v>0.16428420074652422</c:v>
                </c:pt>
                <c:pt idx="100">
                  <c:v>0.16273573372887148</c:v>
                </c:pt>
                <c:pt idx="101">
                  <c:v>0.161187266711219</c:v>
                </c:pt>
                <c:pt idx="102">
                  <c:v>0.15963879969356648</c:v>
                </c:pt>
                <c:pt idx="103">
                  <c:v>0.15809033267591396</c:v>
                </c:pt>
                <c:pt idx="104">
                  <c:v>0.15654186565826148</c:v>
                </c:pt>
                <c:pt idx="105">
                  <c:v>0.15499339864060896</c:v>
                </c:pt>
                <c:pt idx="106">
                  <c:v>0.15344493162295647</c:v>
                </c:pt>
                <c:pt idx="107">
                  <c:v>0.15189646460530395</c:v>
                </c:pt>
                <c:pt idx="108">
                  <c:v>0.15034799758765144</c:v>
                </c:pt>
                <c:pt idx="109">
                  <c:v>0.14879953056999895</c:v>
                </c:pt>
                <c:pt idx="110">
                  <c:v>0.14733256181643334</c:v>
                </c:pt>
                <c:pt idx="111">
                  <c:v>0.14578409479878082</c:v>
                </c:pt>
                <c:pt idx="112">
                  <c:v>0.14431712604521524</c:v>
                </c:pt>
                <c:pt idx="113">
                  <c:v>0.14276865902756272</c:v>
                </c:pt>
                <c:pt idx="114">
                  <c:v>0.14122019200991021</c:v>
                </c:pt>
                <c:pt idx="115">
                  <c:v>0.13967172499225772</c:v>
                </c:pt>
                <c:pt idx="116">
                  <c:v>0.1381232579746052</c:v>
                </c:pt>
                <c:pt idx="117">
                  <c:v>0.13657479095695269</c:v>
                </c:pt>
                <c:pt idx="118">
                  <c:v>0.13494482567521307</c:v>
                </c:pt>
                <c:pt idx="119">
                  <c:v>0.13339635865756055</c:v>
                </c:pt>
                <c:pt idx="120">
                  <c:v>0.13176639337582116</c:v>
                </c:pt>
                <c:pt idx="121">
                  <c:v>0.13013642809408152</c:v>
                </c:pt>
                <c:pt idx="122">
                  <c:v>0.128587961076429</c:v>
                </c:pt>
                <c:pt idx="123">
                  <c:v>0.12695799579468961</c:v>
                </c:pt>
                <c:pt idx="124">
                  <c:v>0.12540952877703709</c:v>
                </c:pt>
                <c:pt idx="125">
                  <c:v>0.12386106175938459</c:v>
                </c:pt>
                <c:pt idx="126">
                  <c:v>0.12231259474173209</c:v>
                </c:pt>
                <c:pt idx="127">
                  <c:v>0.12076412772407957</c:v>
                </c:pt>
                <c:pt idx="128">
                  <c:v>0.11921566070642707</c:v>
                </c:pt>
                <c:pt idx="129">
                  <c:v>0.11766719368877433</c:v>
                </c:pt>
                <c:pt idx="130">
                  <c:v>0.11611872667112183</c:v>
                </c:pt>
                <c:pt idx="131">
                  <c:v>0.11465175791755645</c:v>
                </c:pt>
                <c:pt idx="132">
                  <c:v>0.11318478916399086</c:v>
                </c:pt>
                <c:pt idx="133">
                  <c:v>0.11171782041042524</c:v>
                </c:pt>
                <c:pt idx="134">
                  <c:v>0.11025085165685965</c:v>
                </c:pt>
                <c:pt idx="135">
                  <c:v>0.10878388290329427</c:v>
                </c:pt>
                <c:pt idx="136">
                  <c:v>0.10731691414972866</c:v>
                </c:pt>
                <c:pt idx="137">
                  <c:v>0.10584994539616306</c:v>
                </c:pt>
                <c:pt idx="138">
                  <c:v>0.10446447490668459</c:v>
                </c:pt>
                <c:pt idx="139">
                  <c:v>0.10307900441720588</c:v>
                </c:pt>
                <c:pt idx="140">
                  <c:v>0.10169353392772741</c:v>
                </c:pt>
                <c:pt idx="141">
                  <c:v>0.1003080634382487</c:v>
                </c:pt>
                <c:pt idx="142">
                  <c:v>9.8922592948770233E-2</c:v>
                </c:pt>
                <c:pt idx="143">
                  <c:v>9.7618620723378666E-2</c:v>
                </c:pt>
                <c:pt idx="144">
                  <c:v>9.6314648497987099E-2</c:v>
                </c:pt>
                <c:pt idx="145">
                  <c:v>9.5010676272595518E-2</c:v>
                </c:pt>
                <c:pt idx="146">
                  <c:v>9.3706704047203715E-2</c:v>
                </c:pt>
                <c:pt idx="147">
                  <c:v>9.2484230085899274E-2</c:v>
                </c:pt>
                <c:pt idx="148">
                  <c:v>9.1180257860507472E-2</c:v>
                </c:pt>
                <c:pt idx="149">
                  <c:v>8.9957783899203031E-2</c:v>
                </c:pt>
                <c:pt idx="150">
                  <c:v>8.8735309937898368E-2</c:v>
                </c:pt>
                <c:pt idx="151">
                  <c:v>8.7512835976593692E-2</c:v>
                </c:pt>
                <c:pt idx="152">
                  <c:v>8.6371860279376156E-2</c:v>
                </c:pt>
                <c:pt idx="153">
                  <c:v>8.5230884582158384E-2</c:v>
                </c:pt>
                <c:pt idx="154">
                  <c:v>8.4008410620853721E-2</c:v>
                </c:pt>
                <c:pt idx="155">
                  <c:v>8.2948933187723076E-2</c:v>
                </c:pt>
                <c:pt idx="156">
                  <c:v>8.180795749050554E-2</c:v>
                </c:pt>
                <c:pt idx="157">
                  <c:v>8.0748480057374908E-2</c:v>
                </c:pt>
                <c:pt idx="158">
                  <c:v>7.968900262424404E-2</c:v>
                </c:pt>
                <c:pt idx="159">
                  <c:v>7.8629525191113395E-2</c:v>
                </c:pt>
                <c:pt idx="160">
                  <c:v>7.7570047757982763E-2</c:v>
                </c:pt>
                <c:pt idx="161">
                  <c:v>7.6592068588939022E-2</c:v>
                </c:pt>
                <c:pt idx="162">
                  <c:v>7.553259115580839E-2</c:v>
                </c:pt>
                <c:pt idx="163">
                  <c:v>7.4554611986764649E-2</c:v>
                </c:pt>
                <c:pt idx="164">
                  <c:v>7.3576632817720922E-2</c:v>
                </c:pt>
                <c:pt idx="165">
                  <c:v>7.2680151912764307E-2</c:v>
                </c:pt>
                <c:pt idx="166">
                  <c:v>7.170217274372058E-2</c:v>
                </c:pt>
                <c:pt idx="167">
                  <c:v>7.0805691838763743E-2</c:v>
                </c:pt>
                <c:pt idx="168">
                  <c:v>6.9909210933807128E-2</c:v>
                </c:pt>
                <c:pt idx="169">
                  <c:v>6.9012730028850305E-2</c:v>
                </c:pt>
                <c:pt idx="170">
                  <c:v>6.8116249123893691E-2</c:v>
                </c:pt>
                <c:pt idx="171">
                  <c:v>6.7301266483023994E-2</c:v>
                </c:pt>
                <c:pt idx="172">
                  <c:v>6.6486283842154284E-2</c:v>
                </c:pt>
                <c:pt idx="173">
                  <c:v>6.5589802937197447E-2</c:v>
                </c:pt>
                <c:pt idx="174">
                  <c:v>6.4774820296327751E-2</c:v>
                </c:pt>
                <c:pt idx="175">
                  <c:v>6.3959837655458041E-2</c:v>
                </c:pt>
                <c:pt idx="176">
                  <c:v>6.3226353278675249E-2</c:v>
                </c:pt>
                <c:pt idx="177">
                  <c:v>6.2411370637805538E-2</c:v>
                </c:pt>
                <c:pt idx="178">
                  <c:v>6.1677886261022739E-2</c:v>
                </c:pt>
                <c:pt idx="179">
                  <c:v>6.094440188423994E-2</c:v>
                </c:pt>
                <c:pt idx="180">
                  <c:v>6.0210917507457135E-2</c:v>
                </c:pt>
                <c:pt idx="181">
                  <c:v>5.9477433130674336E-2</c:v>
                </c:pt>
                <c:pt idx="182">
                  <c:v>5.874394875389153E-2</c:v>
                </c:pt>
                <c:pt idx="183">
                  <c:v>5.8091962641195857E-2</c:v>
                </c:pt>
                <c:pt idx="184">
                  <c:v>5.7439976528499956E-2</c:v>
                </c:pt>
                <c:pt idx="185">
                  <c:v>5.6787990415804054E-2</c:v>
                </c:pt>
                <c:pt idx="186">
                  <c:v>5.6054506039021484E-2</c:v>
                </c:pt>
                <c:pt idx="187">
                  <c:v>5.5402519926325583E-2</c:v>
                </c:pt>
                <c:pt idx="188">
                  <c:v>5.4832032077716815E-2</c:v>
                </c:pt>
                <c:pt idx="189">
                  <c:v>5.4180045965020913E-2</c:v>
                </c:pt>
                <c:pt idx="190">
                  <c:v>5.3528059852325248E-2</c:v>
                </c:pt>
                <c:pt idx="191">
                  <c:v>5.2957572003716244E-2</c:v>
                </c:pt>
                <c:pt idx="192">
                  <c:v>5.2387084155107476E-2</c:v>
                </c:pt>
                <c:pt idx="193">
                  <c:v>5.1816596306498708E-2</c:v>
                </c:pt>
                <c:pt idx="194">
                  <c:v>5.124610845788994E-2</c:v>
                </c:pt>
                <c:pt idx="195">
                  <c:v>5.0675620609280936E-2</c:v>
                </c:pt>
                <c:pt idx="196">
                  <c:v>5.0105132760672168E-2</c:v>
                </c:pt>
                <c:pt idx="197">
                  <c:v>4.95346449120634E-2</c:v>
                </c:pt>
                <c:pt idx="198">
                  <c:v>4.9045655327541529E-2</c:v>
                </c:pt>
                <c:pt idx="199">
                  <c:v>4.8475167478932761E-2</c:v>
                </c:pt>
                <c:pt idx="200">
                  <c:v>4.798617789441089E-2</c:v>
                </c:pt>
                <c:pt idx="201">
                  <c:v>4.7497188309889027E-2</c:v>
                </c:pt>
                <c:pt idx="202">
                  <c:v>4.7008198725367156E-2</c:v>
                </c:pt>
                <c:pt idx="203">
                  <c:v>4.6519209140845286E-2</c:v>
                </c:pt>
                <c:pt idx="204">
                  <c:v>4.6030219556323422E-2</c:v>
                </c:pt>
                <c:pt idx="205">
                  <c:v>4.5541229971801551E-2</c:v>
                </c:pt>
                <c:pt idx="206">
                  <c:v>4.5052240387279681E-2</c:v>
                </c:pt>
                <c:pt idx="207">
                  <c:v>4.4644749066844951E-2</c:v>
                </c:pt>
                <c:pt idx="208">
                  <c:v>4.415575948232308E-2</c:v>
                </c:pt>
                <c:pt idx="209">
                  <c:v>4.3748268161888114E-2</c:v>
                </c:pt>
                <c:pt idx="210">
                  <c:v>4.3340776841453377E-2</c:v>
                </c:pt>
                <c:pt idx="211">
                  <c:v>4.2933285521018411E-2</c:v>
                </c:pt>
                <c:pt idx="212">
                  <c:v>4.2525794200583555E-2</c:v>
                </c:pt>
                <c:pt idx="213">
                  <c:v>4.2118302880148707E-2</c:v>
                </c:pt>
                <c:pt idx="214">
                  <c:v>4.1710811559713741E-2</c:v>
                </c:pt>
                <c:pt idx="215">
                  <c:v>4.1303320239278886E-2</c:v>
                </c:pt>
                <c:pt idx="216">
                  <c:v>4.0895828918844038E-2</c:v>
                </c:pt>
                <c:pt idx="217">
                  <c:v>4.0488337598409183E-2</c:v>
                </c:pt>
                <c:pt idx="218">
                  <c:v>4.0162344542061232E-2</c:v>
                </c:pt>
                <c:pt idx="219">
                  <c:v>3.9754853221626384E-2</c:v>
                </c:pt>
                <c:pt idx="220">
                  <c:v>3.9428860165278544E-2</c:v>
                </c:pt>
                <c:pt idx="221">
                  <c:v>3.9102867108930593E-2</c:v>
                </c:pt>
                <c:pt idx="222">
                  <c:v>3.8695375788495745E-2</c:v>
                </c:pt>
                <c:pt idx="223">
                  <c:v>3.8369382732147794E-2</c:v>
                </c:pt>
                <c:pt idx="224">
                  <c:v>3.8043389675799955E-2</c:v>
                </c:pt>
                <c:pt idx="225">
                  <c:v>3.7717396619452004E-2</c:v>
                </c:pt>
                <c:pt idx="226">
                  <c:v>3.7391403563104171E-2</c:v>
                </c:pt>
                <c:pt idx="227">
                  <c:v>3.706541050675622E-2</c:v>
                </c:pt>
                <c:pt idx="228">
                  <c:v>3.673941745040827E-2</c:v>
                </c:pt>
                <c:pt idx="229">
                  <c:v>3.6494922658147452E-2</c:v>
                </c:pt>
                <c:pt idx="230">
                  <c:v>3.6168929601799502E-2</c:v>
                </c:pt>
                <c:pt idx="231">
                  <c:v>3.5842936545451551E-2</c:v>
                </c:pt>
                <c:pt idx="232">
                  <c:v>3.5598441753190616E-2</c:v>
                </c:pt>
                <c:pt idx="233">
                  <c:v>3.5272448696842783E-2</c:v>
                </c:pt>
                <c:pt idx="234">
                  <c:v>3.5027953904581847E-2</c:v>
                </c:pt>
                <c:pt idx="235">
                  <c:v>3.4783459112320912E-2</c:v>
                </c:pt>
                <c:pt idx="236">
                  <c:v>3.4457466055973079E-2</c:v>
                </c:pt>
                <c:pt idx="237">
                  <c:v>3.4212971263712144E-2</c:v>
                </c:pt>
                <c:pt idx="238">
                  <c:v>3.3968476471451209E-2</c:v>
                </c:pt>
                <c:pt idx="239">
                  <c:v>3.3723981679190274E-2</c:v>
                </c:pt>
                <c:pt idx="240">
                  <c:v>3.3560985151016243E-2</c:v>
                </c:pt>
                <c:pt idx="241">
                  <c:v>3.3316490358755425E-2</c:v>
                </c:pt>
                <c:pt idx="242">
                  <c:v>3.3153493830581394E-2</c:v>
                </c:pt>
                <c:pt idx="243">
                  <c:v>3.2908999038320459E-2</c:v>
                </c:pt>
                <c:pt idx="244">
                  <c:v>3.2746002510146539E-2</c:v>
                </c:pt>
                <c:pt idx="245">
                  <c:v>3.2501507717885604E-2</c:v>
                </c:pt>
                <c:pt idx="246">
                  <c:v>3.2338511189711691E-2</c:v>
                </c:pt>
                <c:pt idx="247">
                  <c:v>3.2175514661537771E-2</c:v>
                </c:pt>
                <c:pt idx="248">
                  <c:v>3.1931019869276836E-2</c:v>
                </c:pt>
                <c:pt idx="249">
                  <c:v>3.1768023341102805E-2</c:v>
                </c:pt>
                <c:pt idx="250">
                  <c:v>3.1605026812928885E-2</c:v>
                </c:pt>
                <c:pt idx="251">
                  <c:v>3.1442030284754965E-2</c:v>
                </c:pt>
                <c:pt idx="252">
                  <c:v>3.1279033756581053E-2</c:v>
                </c:pt>
                <c:pt idx="253">
                  <c:v>3.1116037228407018E-2</c:v>
                </c:pt>
                <c:pt idx="254">
                  <c:v>3.0953040700233102E-2</c:v>
                </c:pt>
                <c:pt idx="255">
                  <c:v>3.0790044172059182E-2</c:v>
                </c:pt>
                <c:pt idx="256">
                  <c:v>3.0627047643885151E-2</c:v>
                </c:pt>
                <c:pt idx="257">
                  <c:v>3.0464051115711231E-2</c:v>
                </c:pt>
                <c:pt idx="258">
                  <c:v>3.038255285162433E-2</c:v>
                </c:pt>
                <c:pt idx="259">
                  <c:v>3.0219556323450299E-2</c:v>
                </c:pt>
                <c:pt idx="260">
                  <c:v>3.005655979527638E-2</c:v>
                </c:pt>
                <c:pt idx="261">
                  <c:v>2.9893563267102463E-2</c:v>
                </c:pt>
                <c:pt idx="262">
                  <c:v>2.9812065003015448E-2</c:v>
                </c:pt>
                <c:pt idx="263">
                  <c:v>2.9649068474841528E-2</c:v>
                </c:pt>
                <c:pt idx="264">
                  <c:v>2.9567570210754512E-2</c:v>
                </c:pt>
                <c:pt idx="265">
                  <c:v>2.9404573682580596E-2</c:v>
                </c:pt>
                <c:pt idx="266">
                  <c:v>2.9241577154406676E-2</c:v>
                </c:pt>
                <c:pt idx="267">
                  <c:v>2.9160078890319661E-2</c:v>
                </c:pt>
                <c:pt idx="268">
                  <c:v>2.8997082362145744E-2</c:v>
                </c:pt>
                <c:pt idx="269">
                  <c:v>2.883408583397171E-2</c:v>
                </c:pt>
                <c:pt idx="270">
                  <c:v>2.8671089305797794E-2</c:v>
                </c:pt>
                <c:pt idx="271">
                  <c:v>2.8508092777623874E-2</c:v>
                </c:pt>
                <c:pt idx="272">
                  <c:v>2.8345096249449957E-2</c:v>
                </c:pt>
                <c:pt idx="273">
                  <c:v>2.8182099721275923E-2</c:v>
                </c:pt>
                <c:pt idx="274">
                  <c:v>2.8019103193102007E-2</c:v>
                </c:pt>
                <c:pt idx="275">
                  <c:v>2.785610666492809E-2</c:v>
                </c:pt>
                <c:pt idx="276">
                  <c:v>2.7693110136754056E-2</c:v>
                </c:pt>
                <c:pt idx="277">
                  <c:v>2.7611611872667155E-2</c:v>
                </c:pt>
                <c:pt idx="278">
                  <c:v>2.7448615344493121E-2</c:v>
                </c:pt>
                <c:pt idx="279">
                  <c:v>2.7285618816319204E-2</c:v>
                </c:pt>
                <c:pt idx="280">
                  <c:v>2.7122622288145288E-2</c:v>
                </c:pt>
                <c:pt idx="281">
                  <c:v>2.6959625759971368E-2</c:v>
                </c:pt>
                <c:pt idx="282">
                  <c:v>2.6878127495884353E-2</c:v>
                </c:pt>
                <c:pt idx="283">
                  <c:v>2.6715130967710436E-2</c:v>
                </c:pt>
                <c:pt idx="284">
                  <c:v>2.6633632703623417E-2</c:v>
                </c:pt>
                <c:pt idx="285">
                  <c:v>2.6470636175449501E-2</c:v>
                </c:pt>
                <c:pt idx="286">
                  <c:v>2.6389137911362485E-2</c:v>
                </c:pt>
                <c:pt idx="287">
                  <c:v>2.6226141383188566E-2</c:v>
                </c:pt>
                <c:pt idx="288">
                  <c:v>2.614464311910155E-2</c:v>
                </c:pt>
                <c:pt idx="289">
                  <c:v>2.5981646590927634E-2</c:v>
                </c:pt>
                <c:pt idx="290">
                  <c:v>2.5900148326840615E-2</c:v>
                </c:pt>
                <c:pt idx="291">
                  <c:v>2.5818650062753714E-2</c:v>
                </c:pt>
                <c:pt idx="292">
                  <c:v>2.5655653534579683E-2</c:v>
                </c:pt>
                <c:pt idx="293">
                  <c:v>2.5574155270492782E-2</c:v>
                </c:pt>
                <c:pt idx="294">
                  <c:v>2.5492657006405763E-2</c:v>
                </c:pt>
                <c:pt idx="295">
                  <c:v>2.5411158742318748E-2</c:v>
                </c:pt>
                <c:pt idx="296">
                  <c:v>2.5248162214144831E-2</c:v>
                </c:pt>
                <c:pt idx="297">
                  <c:v>2.516666395005793E-2</c:v>
                </c:pt>
                <c:pt idx="298">
                  <c:v>2.5085165685970912E-2</c:v>
                </c:pt>
                <c:pt idx="299">
                  <c:v>2.5003667421883896E-2</c:v>
                </c:pt>
                <c:pt idx="300">
                  <c:v>2.4922169157796995E-2</c:v>
                </c:pt>
                <c:pt idx="301">
                  <c:v>2.484067089370998E-2</c:v>
                </c:pt>
                <c:pt idx="302">
                  <c:v>2.4677674365536063E-2</c:v>
                </c:pt>
                <c:pt idx="303">
                  <c:v>2.4596176101449044E-2</c:v>
                </c:pt>
                <c:pt idx="304">
                  <c:v>2.4514677837362029E-2</c:v>
                </c:pt>
                <c:pt idx="305">
                  <c:v>2.4433179573275128E-2</c:v>
                </c:pt>
                <c:pt idx="306">
                  <c:v>2.4351681309188113E-2</c:v>
                </c:pt>
                <c:pt idx="307">
                  <c:v>2.4270183045101212E-2</c:v>
                </c:pt>
                <c:pt idx="308">
                  <c:v>2.4188684781014193E-2</c:v>
                </c:pt>
                <c:pt idx="309">
                  <c:v>2.4107186516927177E-2</c:v>
                </c:pt>
                <c:pt idx="310">
                  <c:v>2.4025688252840276E-2</c:v>
                </c:pt>
                <c:pt idx="311">
                  <c:v>2.3944189988753261E-2</c:v>
                </c:pt>
                <c:pt idx="312">
                  <c:v>2.3862691724666242E-2</c:v>
                </c:pt>
                <c:pt idx="313">
                  <c:v>2.3781193460579341E-2</c:v>
                </c:pt>
                <c:pt idx="314">
                  <c:v>2.3699695196492326E-2</c:v>
                </c:pt>
                <c:pt idx="315">
                  <c:v>2.361819693240531E-2</c:v>
                </c:pt>
                <c:pt idx="316">
                  <c:v>2.3536698668318409E-2</c:v>
                </c:pt>
                <c:pt idx="317">
                  <c:v>2.345520040423139E-2</c:v>
                </c:pt>
                <c:pt idx="318">
                  <c:v>2.345520040423139E-2</c:v>
                </c:pt>
                <c:pt idx="319">
                  <c:v>2.3373702140144375E-2</c:v>
                </c:pt>
                <c:pt idx="320">
                  <c:v>2.3292203876057474E-2</c:v>
                </c:pt>
                <c:pt idx="321">
                  <c:v>2.3210705611970459E-2</c:v>
                </c:pt>
                <c:pt idx="322">
                  <c:v>2.3129207347883558E-2</c:v>
                </c:pt>
                <c:pt idx="323">
                  <c:v>2.3129207347883558E-2</c:v>
                </c:pt>
                <c:pt idx="324">
                  <c:v>2.3047709083796539E-2</c:v>
                </c:pt>
                <c:pt idx="325">
                  <c:v>2.2966210819709523E-2</c:v>
                </c:pt>
                <c:pt idx="326">
                  <c:v>2.2966210819709523E-2</c:v>
                </c:pt>
                <c:pt idx="327">
                  <c:v>2.2884712555622622E-2</c:v>
                </c:pt>
                <c:pt idx="328">
                  <c:v>2.2803214291535607E-2</c:v>
                </c:pt>
                <c:pt idx="329">
                  <c:v>2.2803214291535607E-2</c:v>
                </c:pt>
                <c:pt idx="330">
                  <c:v>2.2721716027448588E-2</c:v>
                </c:pt>
                <c:pt idx="331">
                  <c:v>2.2640217763361687E-2</c:v>
                </c:pt>
                <c:pt idx="332">
                  <c:v>2.2640217763361687E-2</c:v>
                </c:pt>
                <c:pt idx="333">
                  <c:v>2.2558719499274672E-2</c:v>
                </c:pt>
                <c:pt idx="334">
                  <c:v>2.2477221235187656E-2</c:v>
                </c:pt>
                <c:pt idx="335">
                  <c:v>2.2477221235187656E-2</c:v>
                </c:pt>
                <c:pt idx="336">
                  <c:v>2.2395722971100755E-2</c:v>
                </c:pt>
                <c:pt idx="337">
                  <c:v>2.2395722971100755E-2</c:v>
                </c:pt>
                <c:pt idx="338">
                  <c:v>2.2314224707013736E-2</c:v>
                </c:pt>
                <c:pt idx="339">
                  <c:v>2.2314224707013736E-2</c:v>
                </c:pt>
                <c:pt idx="340">
                  <c:v>2.2232726442926835E-2</c:v>
                </c:pt>
                <c:pt idx="341">
                  <c:v>2.215122817883982E-2</c:v>
                </c:pt>
                <c:pt idx="342">
                  <c:v>2.215122817883982E-2</c:v>
                </c:pt>
                <c:pt idx="343">
                  <c:v>2.2069729914752804E-2</c:v>
                </c:pt>
                <c:pt idx="344">
                  <c:v>2.2069729914752804E-2</c:v>
                </c:pt>
                <c:pt idx="345">
                  <c:v>2.1988231650665904E-2</c:v>
                </c:pt>
                <c:pt idx="346">
                  <c:v>2.1988231650665904E-2</c:v>
                </c:pt>
                <c:pt idx="347">
                  <c:v>2.1906733386578885E-2</c:v>
                </c:pt>
                <c:pt idx="348">
                  <c:v>2.1906733386578885E-2</c:v>
                </c:pt>
                <c:pt idx="349">
                  <c:v>2.1825235122491869E-2</c:v>
                </c:pt>
                <c:pt idx="350">
                  <c:v>2.1825235122491869E-2</c:v>
                </c:pt>
                <c:pt idx="351">
                  <c:v>2.1743736858404968E-2</c:v>
                </c:pt>
                <c:pt idx="352">
                  <c:v>2.1743736858404968E-2</c:v>
                </c:pt>
                <c:pt idx="353">
                  <c:v>2.1743736858404968E-2</c:v>
                </c:pt>
                <c:pt idx="354">
                  <c:v>2.1662238594317953E-2</c:v>
                </c:pt>
                <c:pt idx="355">
                  <c:v>2.1662238594317953E-2</c:v>
                </c:pt>
                <c:pt idx="356">
                  <c:v>2.1580740330230934E-2</c:v>
                </c:pt>
                <c:pt idx="357">
                  <c:v>2.1580740330230934E-2</c:v>
                </c:pt>
                <c:pt idx="358">
                  <c:v>2.1499242066144033E-2</c:v>
                </c:pt>
                <c:pt idx="359">
                  <c:v>2.1499242066144033E-2</c:v>
                </c:pt>
                <c:pt idx="360">
                  <c:v>2.1499242066144033E-2</c:v>
                </c:pt>
                <c:pt idx="361">
                  <c:v>2.1417743802057018E-2</c:v>
                </c:pt>
                <c:pt idx="362">
                  <c:v>2.1417743802057018E-2</c:v>
                </c:pt>
                <c:pt idx="363">
                  <c:v>2.1336245537970002E-2</c:v>
                </c:pt>
                <c:pt idx="364">
                  <c:v>2.1336245537970002E-2</c:v>
                </c:pt>
                <c:pt idx="365">
                  <c:v>2.1254747273883101E-2</c:v>
                </c:pt>
                <c:pt idx="366">
                  <c:v>2.1254747273883101E-2</c:v>
                </c:pt>
                <c:pt idx="367">
                  <c:v>2.1254747273883101E-2</c:v>
                </c:pt>
                <c:pt idx="368">
                  <c:v>2.1173249009796082E-2</c:v>
                </c:pt>
                <c:pt idx="369">
                  <c:v>2.1173249009796082E-2</c:v>
                </c:pt>
                <c:pt idx="370">
                  <c:v>2.1173249009796082E-2</c:v>
                </c:pt>
                <c:pt idx="371">
                  <c:v>2.1091750745709181E-2</c:v>
                </c:pt>
                <c:pt idx="372">
                  <c:v>2.1091750745709181E-2</c:v>
                </c:pt>
                <c:pt idx="373">
                  <c:v>2.1091750745709181E-2</c:v>
                </c:pt>
                <c:pt idx="374">
                  <c:v>2.1010252481622166E-2</c:v>
                </c:pt>
                <c:pt idx="375">
                  <c:v>2.1010252481622166E-2</c:v>
                </c:pt>
                <c:pt idx="376">
                  <c:v>2.1010252481622166E-2</c:v>
                </c:pt>
                <c:pt idx="377">
                  <c:v>2.092875421753515E-2</c:v>
                </c:pt>
                <c:pt idx="378">
                  <c:v>2.092875421753515E-2</c:v>
                </c:pt>
                <c:pt idx="379">
                  <c:v>2.092875421753515E-2</c:v>
                </c:pt>
                <c:pt idx="380">
                  <c:v>2.0847255953448249E-2</c:v>
                </c:pt>
                <c:pt idx="381">
                  <c:v>2.0847255953448249E-2</c:v>
                </c:pt>
                <c:pt idx="382">
                  <c:v>2.0847255953448249E-2</c:v>
                </c:pt>
                <c:pt idx="383">
                  <c:v>2.0847255953448249E-2</c:v>
                </c:pt>
                <c:pt idx="384">
                  <c:v>2.0765757689361231E-2</c:v>
                </c:pt>
                <c:pt idx="385">
                  <c:v>2.0765757689361231E-2</c:v>
                </c:pt>
                <c:pt idx="386">
                  <c:v>2.0765757689361231E-2</c:v>
                </c:pt>
                <c:pt idx="387">
                  <c:v>2.0765757689361231E-2</c:v>
                </c:pt>
                <c:pt idx="388">
                  <c:v>2.0765757689361231E-2</c:v>
                </c:pt>
                <c:pt idx="389">
                  <c:v>2.0684259425274215E-2</c:v>
                </c:pt>
                <c:pt idx="390">
                  <c:v>2.0684259425274215E-2</c:v>
                </c:pt>
                <c:pt idx="391">
                  <c:v>2.0765757689361231E-2</c:v>
                </c:pt>
                <c:pt idx="392">
                  <c:v>2.0765757689361231E-2</c:v>
                </c:pt>
                <c:pt idx="393">
                  <c:v>2.0765757689361231E-2</c:v>
                </c:pt>
                <c:pt idx="394">
                  <c:v>2.0765757689361231E-2</c:v>
                </c:pt>
                <c:pt idx="395">
                  <c:v>2.0765757689361231E-2</c:v>
                </c:pt>
                <c:pt idx="396">
                  <c:v>2.0765757689361231E-2</c:v>
                </c:pt>
                <c:pt idx="397">
                  <c:v>2.0765757689361231E-2</c:v>
                </c:pt>
                <c:pt idx="398">
                  <c:v>2.0765757689361231E-2</c:v>
                </c:pt>
                <c:pt idx="399">
                  <c:v>2.0847255953448249E-2</c:v>
                </c:pt>
                <c:pt idx="400">
                  <c:v>2.0847255953448249E-2</c:v>
                </c:pt>
                <c:pt idx="401">
                  <c:v>2.0847255953448249E-2</c:v>
                </c:pt>
                <c:pt idx="402">
                  <c:v>2.0847255953448249E-2</c:v>
                </c:pt>
                <c:pt idx="403">
                  <c:v>2.0847255953448249E-2</c:v>
                </c:pt>
                <c:pt idx="404">
                  <c:v>2.0847255953448249E-2</c:v>
                </c:pt>
                <c:pt idx="405">
                  <c:v>2.0847255953448249E-2</c:v>
                </c:pt>
                <c:pt idx="406">
                  <c:v>2.092875421753515E-2</c:v>
                </c:pt>
                <c:pt idx="407">
                  <c:v>2.092875421753515E-2</c:v>
                </c:pt>
                <c:pt idx="408">
                  <c:v>2.092875421753515E-2</c:v>
                </c:pt>
                <c:pt idx="409">
                  <c:v>2.092875421753515E-2</c:v>
                </c:pt>
                <c:pt idx="410">
                  <c:v>2.092875421753515E-2</c:v>
                </c:pt>
                <c:pt idx="411">
                  <c:v>2.092875421753515E-2</c:v>
                </c:pt>
                <c:pt idx="412">
                  <c:v>2.092875421753515E-2</c:v>
                </c:pt>
                <c:pt idx="413">
                  <c:v>2.1010252481622166E-2</c:v>
                </c:pt>
                <c:pt idx="414">
                  <c:v>2.1010252481622166E-2</c:v>
                </c:pt>
                <c:pt idx="415">
                  <c:v>2.1010252481622166E-2</c:v>
                </c:pt>
                <c:pt idx="416">
                  <c:v>2.1010252481622166E-2</c:v>
                </c:pt>
                <c:pt idx="417">
                  <c:v>2.1010252481622166E-2</c:v>
                </c:pt>
                <c:pt idx="418">
                  <c:v>2.1010252481622166E-2</c:v>
                </c:pt>
                <c:pt idx="419">
                  <c:v>2.1010252481622166E-2</c:v>
                </c:pt>
                <c:pt idx="420">
                  <c:v>2.1010252481622166E-2</c:v>
                </c:pt>
                <c:pt idx="421">
                  <c:v>2.1010252481622166E-2</c:v>
                </c:pt>
                <c:pt idx="422">
                  <c:v>2.1010252481622166E-2</c:v>
                </c:pt>
                <c:pt idx="423">
                  <c:v>2.092875421753515E-2</c:v>
                </c:pt>
                <c:pt idx="424">
                  <c:v>2.092875421753515E-2</c:v>
                </c:pt>
                <c:pt idx="425">
                  <c:v>2.092875421753515E-2</c:v>
                </c:pt>
                <c:pt idx="426">
                  <c:v>2.0847255953448249E-2</c:v>
                </c:pt>
                <c:pt idx="427">
                  <c:v>2.0847255953448249E-2</c:v>
                </c:pt>
                <c:pt idx="428">
                  <c:v>2.0847255953448249E-2</c:v>
                </c:pt>
                <c:pt idx="429">
                  <c:v>2.0765757689361231E-2</c:v>
                </c:pt>
                <c:pt idx="430">
                  <c:v>2.0765757689361231E-2</c:v>
                </c:pt>
                <c:pt idx="431">
                  <c:v>2.0765757689361231E-2</c:v>
                </c:pt>
                <c:pt idx="432">
                  <c:v>2.0684259425274215E-2</c:v>
                </c:pt>
                <c:pt idx="433">
                  <c:v>2.0684259425274215E-2</c:v>
                </c:pt>
                <c:pt idx="434">
                  <c:v>2.0684259425274215E-2</c:v>
                </c:pt>
                <c:pt idx="435">
                  <c:v>2.0684259425274215E-2</c:v>
                </c:pt>
                <c:pt idx="436">
                  <c:v>2.0602761161187314E-2</c:v>
                </c:pt>
                <c:pt idx="437">
                  <c:v>2.0602761161187314E-2</c:v>
                </c:pt>
                <c:pt idx="438">
                  <c:v>2.0602761161187314E-2</c:v>
                </c:pt>
                <c:pt idx="439">
                  <c:v>2.0602761161187314E-2</c:v>
                </c:pt>
                <c:pt idx="440">
                  <c:v>2.0602761161187314E-2</c:v>
                </c:pt>
                <c:pt idx="441">
                  <c:v>2.0521262897100299E-2</c:v>
                </c:pt>
                <c:pt idx="442">
                  <c:v>2.0521262897100299E-2</c:v>
                </c:pt>
                <c:pt idx="443">
                  <c:v>2.0521262897100299E-2</c:v>
                </c:pt>
                <c:pt idx="444">
                  <c:v>2.0521262897100299E-2</c:v>
                </c:pt>
                <c:pt idx="445">
                  <c:v>2.0521262897100299E-2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</c:numCache>
            </c:numRef>
          </c:xVal>
          <c:yVal>
            <c:numRef>
              <c:f>Sample8!$M$8:$M$700</c:f>
              <c:numCache>
                <c:formatCode>General</c:formatCode>
                <c:ptCount val="693"/>
                <c:pt idx="0">
                  <c:v>2.2601934725612409</c:v>
                </c:pt>
                <c:pt idx="1">
                  <c:v>4.5203869451224818</c:v>
                </c:pt>
                <c:pt idx="2">
                  <c:v>4.5203869451224818</c:v>
                </c:pt>
                <c:pt idx="3">
                  <c:v>5.6504836814031023</c:v>
                </c:pt>
                <c:pt idx="4">
                  <c:v>6.7805804176837228</c:v>
                </c:pt>
                <c:pt idx="5">
                  <c:v>7.3456287858241467</c:v>
                </c:pt>
                <c:pt idx="6">
                  <c:v>9.0407738902449637</c:v>
                </c:pt>
                <c:pt idx="7">
                  <c:v>10.170870626525584</c:v>
                </c:pt>
                <c:pt idx="8">
                  <c:v>12.431064099087052</c:v>
                </c:pt>
                <c:pt idx="9">
                  <c:v>14.126209203507869</c:v>
                </c:pt>
                <c:pt idx="10">
                  <c:v>15.25630593978849</c:v>
                </c:pt>
                <c:pt idx="11">
                  <c:v>17.516499412349731</c:v>
                </c:pt>
                <c:pt idx="12">
                  <c:v>19.776692884910972</c:v>
                </c:pt>
                <c:pt idx="13">
                  <c:v>22.036886357472213</c:v>
                </c:pt>
                <c:pt idx="14">
                  <c:v>25.427176566314074</c:v>
                </c:pt>
                <c:pt idx="15">
                  <c:v>29.382515143296359</c:v>
                </c:pt>
                <c:pt idx="16">
                  <c:v>32.772805352138221</c:v>
                </c:pt>
                <c:pt idx="17">
                  <c:v>36.163095560980082</c:v>
                </c:pt>
                <c:pt idx="18">
                  <c:v>40.118434137962367</c:v>
                </c:pt>
                <c:pt idx="19">
                  <c:v>43.508724346804229</c:v>
                </c:pt>
                <c:pt idx="20">
                  <c:v>47.464062923786287</c:v>
                </c:pt>
                <c:pt idx="21">
                  <c:v>51.984449868908769</c:v>
                </c:pt>
                <c:pt idx="22">
                  <c:v>56.50483681403125</c:v>
                </c:pt>
                <c:pt idx="23">
                  <c:v>62.720368863574777</c:v>
                </c:pt>
                <c:pt idx="24">
                  <c:v>68.370852544977879</c:v>
                </c:pt>
                <c:pt idx="25">
                  <c:v>74.021336226380981</c:v>
                </c:pt>
                <c:pt idx="26">
                  <c:v>81.366965012205128</c:v>
                </c:pt>
                <c:pt idx="27">
                  <c:v>88.147545429888851</c:v>
                </c:pt>
                <c:pt idx="28">
                  <c:v>95.493174215712884</c:v>
                </c:pt>
                <c:pt idx="29">
                  <c:v>103.40385136967734</c:v>
                </c:pt>
                <c:pt idx="30">
                  <c:v>111.31452852364168</c:v>
                </c:pt>
                <c:pt idx="31">
                  <c:v>120.35530241388665</c:v>
                </c:pt>
                <c:pt idx="32">
                  <c:v>129.96112467227204</c:v>
                </c:pt>
                <c:pt idx="33">
                  <c:v>139.56694693065731</c:v>
                </c:pt>
                <c:pt idx="34">
                  <c:v>150.30286592532332</c:v>
                </c:pt>
                <c:pt idx="35">
                  <c:v>161.03878491998921</c:v>
                </c:pt>
                <c:pt idx="36">
                  <c:v>173.46984901907615</c:v>
                </c:pt>
                <c:pt idx="37">
                  <c:v>186.46596148630329</c:v>
                </c:pt>
                <c:pt idx="38">
                  <c:v>201.15721905795147</c:v>
                </c:pt>
                <c:pt idx="39">
                  <c:v>216.41352499773984</c:v>
                </c:pt>
                <c:pt idx="40">
                  <c:v>233.93002441008957</c:v>
                </c:pt>
                <c:pt idx="41">
                  <c:v>252.57662055871992</c:v>
                </c:pt>
                <c:pt idx="42">
                  <c:v>272.91836181177121</c:v>
                </c:pt>
                <c:pt idx="43">
                  <c:v>295.52029653738362</c:v>
                </c:pt>
                <c:pt idx="44">
                  <c:v>320.38242473555738</c:v>
                </c:pt>
                <c:pt idx="45">
                  <c:v>346.93969803815207</c:v>
                </c:pt>
                <c:pt idx="46">
                  <c:v>376.88726154958874</c:v>
                </c:pt>
                <c:pt idx="47">
                  <c:v>407.96492179730592</c:v>
                </c:pt>
                <c:pt idx="48">
                  <c:v>441.30277551758434</c:v>
                </c:pt>
                <c:pt idx="49">
                  <c:v>479.16101618298535</c:v>
                </c:pt>
                <c:pt idx="50">
                  <c:v>518.71440195280718</c:v>
                </c:pt>
                <c:pt idx="51">
                  <c:v>559.39788445890974</c:v>
                </c:pt>
                <c:pt idx="52">
                  <c:v>604.60175391013479</c:v>
                </c:pt>
                <c:pt idx="53">
                  <c:v>652.63086520206139</c:v>
                </c:pt>
                <c:pt idx="54">
                  <c:v>701.79007323026849</c:v>
                </c:pt>
                <c:pt idx="55">
                  <c:v>751.51432962661602</c:v>
                </c:pt>
                <c:pt idx="56">
                  <c:v>795.02305397342025</c:v>
                </c:pt>
                <c:pt idx="57">
                  <c:v>817.05994033089246</c:v>
                </c:pt>
                <c:pt idx="58">
                  <c:v>838.53177832022425</c:v>
                </c:pt>
                <c:pt idx="59">
                  <c:v>829.49100442997928</c:v>
                </c:pt>
                <c:pt idx="60">
                  <c:v>806.88906970436676</c:v>
                </c:pt>
                <c:pt idx="61">
                  <c:v>788.80752192387672</c:v>
                </c:pt>
                <c:pt idx="62">
                  <c:v>775.24636108850927</c:v>
                </c:pt>
                <c:pt idx="63">
                  <c:v>762.25024862128203</c:v>
                </c:pt>
                <c:pt idx="64">
                  <c:v>749.8191845221952</c:v>
                </c:pt>
                <c:pt idx="65">
                  <c:v>739.08326552752919</c:v>
                </c:pt>
                <c:pt idx="66">
                  <c:v>728.91239490100361</c:v>
                </c:pt>
                <c:pt idx="67">
                  <c:v>716.48133080191678</c:v>
                </c:pt>
                <c:pt idx="68">
                  <c:v>701.79007323026849</c:v>
                </c:pt>
                <c:pt idx="69">
                  <c:v>565.61341650845316</c:v>
                </c:pt>
                <c:pt idx="70">
                  <c:v>423.22122773709441</c:v>
                </c:pt>
                <c:pt idx="71">
                  <c:v>268.39797486664861</c:v>
                </c:pt>
                <c:pt idx="72">
                  <c:v>157.64849471114735</c:v>
                </c:pt>
                <c:pt idx="73">
                  <c:v>68.935900913118303</c:v>
                </c:pt>
                <c:pt idx="74">
                  <c:v>14.691257571648293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1106.9297531868729</c:v>
                </c:pt>
                <c:pt idx="447">
                  <c:v>1106.9297531868729</c:v>
                </c:pt>
                <c:pt idx="448">
                  <c:v>1106.9297531868729</c:v>
                </c:pt>
                <c:pt idx="449">
                  <c:v>1106.9297531868729</c:v>
                </c:pt>
                <c:pt idx="450">
                  <c:v>1106.9297531868729</c:v>
                </c:pt>
                <c:pt idx="451">
                  <c:v>1106.9297531868729</c:v>
                </c:pt>
                <c:pt idx="452">
                  <c:v>1106.9297531868729</c:v>
                </c:pt>
                <c:pt idx="453">
                  <c:v>1106.9297531868729</c:v>
                </c:pt>
                <c:pt idx="454">
                  <c:v>1106.9297531868729</c:v>
                </c:pt>
                <c:pt idx="455">
                  <c:v>1106.9297531868729</c:v>
                </c:pt>
                <c:pt idx="456">
                  <c:v>1106.9297531868729</c:v>
                </c:pt>
                <c:pt idx="457">
                  <c:v>1106.9297531868729</c:v>
                </c:pt>
                <c:pt idx="458">
                  <c:v>1106.9297531868729</c:v>
                </c:pt>
                <c:pt idx="459">
                  <c:v>1106.9297531868729</c:v>
                </c:pt>
                <c:pt idx="460">
                  <c:v>1106.9297531868729</c:v>
                </c:pt>
                <c:pt idx="461">
                  <c:v>1106.9297531868729</c:v>
                </c:pt>
                <c:pt idx="462">
                  <c:v>1106.9297531868729</c:v>
                </c:pt>
                <c:pt idx="463">
                  <c:v>1106.9297531868729</c:v>
                </c:pt>
                <c:pt idx="464">
                  <c:v>1106.9297531868729</c:v>
                </c:pt>
                <c:pt idx="465">
                  <c:v>1106.9297531868729</c:v>
                </c:pt>
                <c:pt idx="466">
                  <c:v>1106.9297531868729</c:v>
                </c:pt>
                <c:pt idx="467">
                  <c:v>1106.9297531868729</c:v>
                </c:pt>
                <c:pt idx="468">
                  <c:v>1106.9297531868729</c:v>
                </c:pt>
                <c:pt idx="469">
                  <c:v>1106.9297531868729</c:v>
                </c:pt>
                <c:pt idx="470">
                  <c:v>1106.9297531868729</c:v>
                </c:pt>
                <c:pt idx="471">
                  <c:v>1106.9297531868729</c:v>
                </c:pt>
                <c:pt idx="472">
                  <c:v>1106.9297531868729</c:v>
                </c:pt>
                <c:pt idx="473">
                  <c:v>1106.9297531868729</c:v>
                </c:pt>
                <c:pt idx="474">
                  <c:v>1106.9297531868729</c:v>
                </c:pt>
                <c:pt idx="475">
                  <c:v>1106.9297531868729</c:v>
                </c:pt>
                <c:pt idx="476">
                  <c:v>1106.9297531868729</c:v>
                </c:pt>
                <c:pt idx="477">
                  <c:v>1106.9297531868729</c:v>
                </c:pt>
                <c:pt idx="478">
                  <c:v>1106.9297531868729</c:v>
                </c:pt>
                <c:pt idx="479">
                  <c:v>1106.9297531868729</c:v>
                </c:pt>
                <c:pt idx="480">
                  <c:v>1106.9297531868729</c:v>
                </c:pt>
                <c:pt idx="481">
                  <c:v>1106.9297531868729</c:v>
                </c:pt>
                <c:pt idx="482">
                  <c:v>1106.9297531868729</c:v>
                </c:pt>
                <c:pt idx="483">
                  <c:v>1106.9297531868729</c:v>
                </c:pt>
                <c:pt idx="484">
                  <c:v>1106.9297531868729</c:v>
                </c:pt>
                <c:pt idx="485">
                  <c:v>1106.9297531868729</c:v>
                </c:pt>
                <c:pt idx="486">
                  <c:v>1106.9297531868729</c:v>
                </c:pt>
                <c:pt idx="487">
                  <c:v>1106.9297531868729</c:v>
                </c:pt>
                <c:pt idx="488">
                  <c:v>1106.9297531868729</c:v>
                </c:pt>
                <c:pt idx="489">
                  <c:v>1106.9297531868729</c:v>
                </c:pt>
                <c:pt idx="490">
                  <c:v>1106.9297531868729</c:v>
                </c:pt>
                <c:pt idx="491">
                  <c:v>1106.9297531868729</c:v>
                </c:pt>
                <c:pt idx="492">
                  <c:v>1106.9297531868729</c:v>
                </c:pt>
                <c:pt idx="493">
                  <c:v>1106.9297531868729</c:v>
                </c:pt>
                <c:pt idx="494">
                  <c:v>1106.9297531868729</c:v>
                </c:pt>
                <c:pt idx="495">
                  <c:v>1106.9297531868729</c:v>
                </c:pt>
                <c:pt idx="496">
                  <c:v>1106.9297531868729</c:v>
                </c:pt>
                <c:pt idx="497">
                  <c:v>1106.9297531868729</c:v>
                </c:pt>
                <c:pt idx="498">
                  <c:v>1106.9297531868729</c:v>
                </c:pt>
                <c:pt idx="499">
                  <c:v>1106.9297531868729</c:v>
                </c:pt>
                <c:pt idx="500">
                  <c:v>1106.9297531868729</c:v>
                </c:pt>
                <c:pt idx="501">
                  <c:v>1106.9297531868729</c:v>
                </c:pt>
                <c:pt idx="502">
                  <c:v>1106.9297531868729</c:v>
                </c:pt>
                <c:pt idx="503">
                  <c:v>1106.9297531868729</c:v>
                </c:pt>
                <c:pt idx="504">
                  <c:v>1106.9297531868729</c:v>
                </c:pt>
                <c:pt idx="505">
                  <c:v>1106.9297531868729</c:v>
                </c:pt>
                <c:pt idx="506">
                  <c:v>1106.9297531868729</c:v>
                </c:pt>
                <c:pt idx="507">
                  <c:v>1106.9297531868729</c:v>
                </c:pt>
                <c:pt idx="508">
                  <c:v>1106.9297531868729</c:v>
                </c:pt>
                <c:pt idx="509">
                  <c:v>1106.9297531868729</c:v>
                </c:pt>
                <c:pt idx="510">
                  <c:v>1106.9297531868729</c:v>
                </c:pt>
                <c:pt idx="511">
                  <c:v>1106.9297531868729</c:v>
                </c:pt>
                <c:pt idx="512">
                  <c:v>1106.9297531868729</c:v>
                </c:pt>
                <c:pt idx="513">
                  <c:v>1106.9297531868729</c:v>
                </c:pt>
                <c:pt idx="514">
                  <c:v>1106.9297531868729</c:v>
                </c:pt>
                <c:pt idx="515">
                  <c:v>1106.9297531868729</c:v>
                </c:pt>
                <c:pt idx="516">
                  <c:v>1106.9297531868729</c:v>
                </c:pt>
                <c:pt idx="517">
                  <c:v>1106.9297531868729</c:v>
                </c:pt>
                <c:pt idx="518">
                  <c:v>1106.9297531868729</c:v>
                </c:pt>
                <c:pt idx="519">
                  <c:v>1106.9297531868729</c:v>
                </c:pt>
                <c:pt idx="520">
                  <c:v>1106.9297531868729</c:v>
                </c:pt>
                <c:pt idx="521">
                  <c:v>1106.9297531868729</c:v>
                </c:pt>
                <c:pt idx="522">
                  <c:v>1106.9297531868729</c:v>
                </c:pt>
                <c:pt idx="523">
                  <c:v>1106.9297531868729</c:v>
                </c:pt>
                <c:pt idx="524">
                  <c:v>1106.9297531868729</c:v>
                </c:pt>
                <c:pt idx="525">
                  <c:v>1106.9297531868729</c:v>
                </c:pt>
                <c:pt idx="526">
                  <c:v>1106.9297531868729</c:v>
                </c:pt>
                <c:pt idx="527">
                  <c:v>1106.9297531868729</c:v>
                </c:pt>
                <c:pt idx="528">
                  <c:v>1106.9297531868729</c:v>
                </c:pt>
                <c:pt idx="529">
                  <c:v>1106.9297531868729</c:v>
                </c:pt>
                <c:pt idx="530">
                  <c:v>1106.9297531868729</c:v>
                </c:pt>
                <c:pt idx="531">
                  <c:v>1106.9297531868729</c:v>
                </c:pt>
                <c:pt idx="532">
                  <c:v>1106.9297531868729</c:v>
                </c:pt>
                <c:pt idx="533">
                  <c:v>1106.9297531868729</c:v>
                </c:pt>
                <c:pt idx="534">
                  <c:v>1106.9297531868729</c:v>
                </c:pt>
                <c:pt idx="535">
                  <c:v>1106.9297531868729</c:v>
                </c:pt>
                <c:pt idx="536">
                  <c:v>1106.9297531868729</c:v>
                </c:pt>
                <c:pt idx="537">
                  <c:v>1106.9297531868729</c:v>
                </c:pt>
                <c:pt idx="538">
                  <c:v>1106.9297531868729</c:v>
                </c:pt>
                <c:pt idx="539">
                  <c:v>1106.9297531868729</c:v>
                </c:pt>
                <c:pt idx="540">
                  <c:v>1106.9297531868729</c:v>
                </c:pt>
                <c:pt idx="541">
                  <c:v>1106.9297531868729</c:v>
                </c:pt>
                <c:pt idx="542">
                  <c:v>1106.9297531868729</c:v>
                </c:pt>
                <c:pt idx="543">
                  <c:v>1106.9297531868729</c:v>
                </c:pt>
                <c:pt idx="544">
                  <c:v>1106.9297531868729</c:v>
                </c:pt>
                <c:pt idx="545">
                  <c:v>1106.9297531868729</c:v>
                </c:pt>
                <c:pt idx="546">
                  <c:v>1106.9297531868729</c:v>
                </c:pt>
                <c:pt idx="547">
                  <c:v>1106.9297531868729</c:v>
                </c:pt>
                <c:pt idx="548">
                  <c:v>1106.9297531868729</c:v>
                </c:pt>
                <c:pt idx="549">
                  <c:v>1106.9297531868729</c:v>
                </c:pt>
                <c:pt idx="550">
                  <c:v>1106.9297531868729</c:v>
                </c:pt>
                <c:pt idx="551">
                  <c:v>1106.9297531868729</c:v>
                </c:pt>
                <c:pt idx="552">
                  <c:v>1106.9297531868729</c:v>
                </c:pt>
                <c:pt idx="553">
                  <c:v>1106.9297531868729</c:v>
                </c:pt>
                <c:pt idx="554">
                  <c:v>1106.9297531868729</c:v>
                </c:pt>
                <c:pt idx="555">
                  <c:v>1106.9297531868729</c:v>
                </c:pt>
                <c:pt idx="556">
                  <c:v>1106.9297531868729</c:v>
                </c:pt>
                <c:pt idx="557">
                  <c:v>1106.9297531868729</c:v>
                </c:pt>
                <c:pt idx="558">
                  <c:v>1106.9297531868729</c:v>
                </c:pt>
                <c:pt idx="559">
                  <c:v>1106.9297531868729</c:v>
                </c:pt>
                <c:pt idx="560">
                  <c:v>1106.9297531868729</c:v>
                </c:pt>
                <c:pt idx="561">
                  <c:v>1106.9297531868729</c:v>
                </c:pt>
                <c:pt idx="562">
                  <c:v>1106.9297531868729</c:v>
                </c:pt>
                <c:pt idx="563">
                  <c:v>1106.9297531868729</c:v>
                </c:pt>
                <c:pt idx="564">
                  <c:v>1106.9297531868729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2468736"/>
        <c:axId val="202466816"/>
      </c:scatterChart>
      <c:valAx>
        <c:axId val="2024582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fr-FR"/>
                  <a:t>Water content kg/kg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202460544"/>
        <c:crosses val="autoZero"/>
        <c:crossBetween val="midCat"/>
      </c:valAx>
      <c:valAx>
        <c:axId val="202460544"/>
        <c:scaling>
          <c:orientation val="minMax"/>
          <c:min val="0.60000000000000064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fr-FR"/>
                  <a:t>Specific volume </a:t>
                </a:r>
                <a:r>
                  <a:rPr lang="fr-FR" baseline="0"/>
                  <a:t>dm3/kg</a:t>
                </a:r>
                <a:endParaRPr lang="fr-FR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202458240"/>
        <c:crosses val="autoZero"/>
        <c:crossBetween val="midCat"/>
      </c:valAx>
      <c:valAx>
        <c:axId val="202466816"/>
        <c:scaling>
          <c:orientation val="minMax"/>
          <c:min val="0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fr-FR"/>
                  <a:t>Tension hPa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02468736"/>
        <c:crosses val="max"/>
        <c:crossBetween val="midCat"/>
      </c:valAx>
      <c:valAx>
        <c:axId val="20246873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202466816"/>
        <c:crossesAt val="-10"/>
        <c:crossBetween val="midCat"/>
      </c:valAx>
    </c:plotArea>
    <c:legend>
      <c:legendPos val="r"/>
      <c:layout>
        <c:manualLayout>
          <c:xMode val="edge"/>
          <c:yMode val="edge"/>
          <c:x val="0.76566666666666672"/>
          <c:y val="1.5761883931175263E-2"/>
          <c:w val="0.20950043744532015"/>
          <c:h val="0.25115157480314959"/>
        </c:manualLayout>
      </c:layout>
      <c:overlay val="0"/>
    </c:legend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Typosoil8!$H$7</c:f>
              <c:strCache>
                <c:ptCount val="1"/>
              </c:strCache>
            </c:strRef>
          </c:tx>
          <c:marker>
            <c:symbol val="none"/>
          </c:marker>
          <c:val>
            <c:numRef>
              <c:f>Typosoil8!$H$8:$H$789</c:f>
              <c:numCache>
                <c:formatCode>General</c:formatCode>
                <c:ptCount val="782"/>
                <c:pt idx="0">
                  <c:v>0</c:v>
                </c:pt>
                <c:pt idx="1">
                  <c:v>52.736359999999998</c:v>
                </c:pt>
                <c:pt idx="2">
                  <c:v>52.67727</c:v>
                </c:pt>
                <c:pt idx="3">
                  <c:v>52.690910000000002</c:v>
                </c:pt>
                <c:pt idx="4">
                  <c:v>52.681820000000002</c:v>
                </c:pt>
                <c:pt idx="5">
                  <c:v>52.672730000000001</c:v>
                </c:pt>
                <c:pt idx="6">
                  <c:v>52.640909999999998</c:v>
                </c:pt>
                <c:pt idx="7">
                  <c:v>52.631819999999998</c:v>
                </c:pt>
                <c:pt idx="8">
                  <c:v>52.636360000000003</c:v>
                </c:pt>
                <c:pt idx="9">
                  <c:v>52.613639999999997</c:v>
                </c:pt>
                <c:pt idx="10">
                  <c:v>52.58182</c:v>
                </c:pt>
                <c:pt idx="11">
                  <c:v>52.577269999999999</c:v>
                </c:pt>
                <c:pt idx="12">
                  <c:v>52.554549999999999</c:v>
                </c:pt>
                <c:pt idx="13">
                  <c:v>52.545459999999999</c:v>
                </c:pt>
                <c:pt idx="14">
                  <c:v>52.513640000000002</c:v>
                </c:pt>
                <c:pt idx="15">
                  <c:v>52.454540000000001</c:v>
                </c:pt>
                <c:pt idx="16">
                  <c:v>52.459090000000003</c:v>
                </c:pt>
                <c:pt idx="17">
                  <c:v>52.42727</c:v>
                </c:pt>
                <c:pt idx="18">
                  <c:v>52.413640000000001</c:v>
                </c:pt>
                <c:pt idx="19">
                  <c:v>52.4</c:v>
                </c:pt>
                <c:pt idx="20">
                  <c:v>52.363639999999997</c:v>
                </c:pt>
                <c:pt idx="21">
                  <c:v>52.354550000000003</c:v>
                </c:pt>
                <c:pt idx="22">
                  <c:v>52.35</c:v>
                </c:pt>
                <c:pt idx="23">
                  <c:v>52.336359999999999</c:v>
                </c:pt>
                <c:pt idx="24">
                  <c:v>52.3</c:v>
                </c:pt>
                <c:pt idx="25">
                  <c:v>52.304549999999999</c:v>
                </c:pt>
                <c:pt idx="26">
                  <c:v>52.268180000000001</c:v>
                </c:pt>
                <c:pt idx="27">
                  <c:v>52.25909</c:v>
                </c:pt>
                <c:pt idx="28">
                  <c:v>52.24091</c:v>
                </c:pt>
                <c:pt idx="29">
                  <c:v>52.222729999999999</c:v>
                </c:pt>
                <c:pt idx="30">
                  <c:v>52.213630000000002</c:v>
                </c:pt>
                <c:pt idx="31">
                  <c:v>52.2</c:v>
                </c:pt>
                <c:pt idx="32">
                  <c:v>52.186360000000001</c:v>
                </c:pt>
                <c:pt idx="33">
                  <c:v>52.172730000000001</c:v>
                </c:pt>
                <c:pt idx="34">
                  <c:v>52.195450000000001</c:v>
                </c:pt>
                <c:pt idx="35">
                  <c:v>52.154539999999997</c:v>
                </c:pt>
                <c:pt idx="36">
                  <c:v>52.145449999999997</c:v>
                </c:pt>
                <c:pt idx="37">
                  <c:v>52.154539999999997</c:v>
                </c:pt>
                <c:pt idx="38">
                  <c:v>52.118180000000002</c:v>
                </c:pt>
                <c:pt idx="39">
                  <c:v>52.118180000000002</c:v>
                </c:pt>
                <c:pt idx="40">
                  <c:v>52.1</c:v>
                </c:pt>
                <c:pt idx="41">
                  <c:v>52.086359999999999</c:v>
                </c:pt>
                <c:pt idx="42">
                  <c:v>52.063639999999999</c:v>
                </c:pt>
                <c:pt idx="43">
                  <c:v>52.05</c:v>
                </c:pt>
                <c:pt idx="44">
                  <c:v>52.018180000000001</c:v>
                </c:pt>
                <c:pt idx="45">
                  <c:v>52.00909</c:v>
                </c:pt>
                <c:pt idx="46">
                  <c:v>51.99091</c:v>
                </c:pt>
                <c:pt idx="47">
                  <c:v>51.963630000000002</c:v>
                </c:pt>
                <c:pt idx="48">
                  <c:v>51.95</c:v>
                </c:pt>
                <c:pt idx="49">
                  <c:v>51.931820000000002</c:v>
                </c:pt>
                <c:pt idx="50">
                  <c:v>51.890909999999998</c:v>
                </c:pt>
                <c:pt idx="51">
                  <c:v>51.886360000000003</c:v>
                </c:pt>
                <c:pt idx="52">
                  <c:v>51.868180000000002</c:v>
                </c:pt>
                <c:pt idx="53">
                  <c:v>51.836359999999999</c:v>
                </c:pt>
                <c:pt idx="54">
                  <c:v>51.813639999999999</c:v>
                </c:pt>
                <c:pt idx="55">
                  <c:v>51.786369999999998</c:v>
                </c:pt>
                <c:pt idx="56">
                  <c:v>51.754550000000002</c:v>
                </c:pt>
                <c:pt idx="57">
                  <c:v>51.754550000000002</c:v>
                </c:pt>
                <c:pt idx="58">
                  <c:v>51.731819999999999</c:v>
                </c:pt>
                <c:pt idx="59">
                  <c:v>51.704540000000001</c:v>
                </c:pt>
                <c:pt idx="60">
                  <c:v>51.686360000000001</c:v>
                </c:pt>
                <c:pt idx="61">
                  <c:v>51.67727</c:v>
                </c:pt>
                <c:pt idx="62">
                  <c:v>51.636360000000003</c:v>
                </c:pt>
                <c:pt idx="63">
                  <c:v>51.640909999999998</c:v>
                </c:pt>
                <c:pt idx="64">
                  <c:v>51.613639999999997</c:v>
                </c:pt>
                <c:pt idx="65">
                  <c:v>51.586359999999999</c:v>
                </c:pt>
                <c:pt idx="66">
                  <c:v>51.58182</c:v>
                </c:pt>
                <c:pt idx="67">
                  <c:v>51.55</c:v>
                </c:pt>
                <c:pt idx="68">
                  <c:v>51.540909999999997</c:v>
                </c:pt>
                <c:pt idx="69">
                  <c:v>51.522730000000003</c:v>
                </c:pt>
                <c:pt idx="70">
                  <c:v>51.513640000000002</c:v>
                </c:pt>
                <c:pt idx="71">
                  <c:v>51.5</c:v>
                </c:pt>
                <c:pt idx="72">
                  <c:v>51.49091</c:v>
                </c:pt>
                <c:pt idx="73">
                  <c:v>51.468179999999997</c:v>
                </c:pt>
                <c:pt idx="74">
                  <c:v>51.445450000000001</c:v>
                </c:pt>
                <c:pt idx="75">
                  <c:v>51.436360000000001</c:v>
                </c:pt>
                <c:pt idx="76">
                  <c:v>51.45</c:v>
                </c:pt>
                <c:pt idx="77">
                  <c:v>51.41818</c:v>
                </c:pt>
                <c:pt idx="78">
                  <c:v>51.436360000000001</c:v>
                </c:pt>
                <c:pt idx="79">
                  <c:v>51.404539999999997</c:v>
                </c:pt>
                <c:pt idx="80">
                  <c:v>51.390909999999998</c:v>
                </c:pt>
                <c:pt idx="81">
                  <c:v>51.395449999999997</c:v>
                </c:pt>
                <c:pt idx="82">
                  <c:v>51.386360000000003</c:v>
                </c:pt>
                <c:pt idx="83">
                  <c:v>51.359090000000002</c:v>
                </c:pt>
                <c:pt idx="84">
                  <c:v>51.372729999999997</c:v>
                </c:pt>
                <c:pt idx="85">
                  <c:v>51.372729999999997</c:v>
                </c:pt>
                <c:pt idx="86">
                  <c:v>51.354550000000003</c:v>
                </c:pt>
                <c:pt idx="87">
                  <c:v>51.359090000000002</c:v>
                </c:pt>
                <c:pt idx="88">
                  <c:v>51.340910000000001</c:v>
                </c:pt>
                <c:pt idx="89">
                  <c:v>51.340910000000001</c:v>
                </c:pt>
                <c:pt idx="90">
                  <c:v>51.340910000000001</c:v>
                </c:pt>
                <c:pt idx="91">
                  <c:v>51.327269999999999</c:v>
                </c:pt>
                <c:pt idx="92">
                  <c:v>51.318179999999998</c:v>
                </c:pt>
                <c:pt idx="93">
                  <c:v>51.32273</c:v>
                </c:pt>
                <c:pt idx="94">
                  <c:v>51.327269999999999</c:v>
                </c:pt>
                <c:pt idx="95">
                  <c:v>51.318179999999998</c:v>
                </c:pt>
                <c:pt idx="96">
                  <c:v>51.313639999999999</c:v>
                </c:pt>
                <c:pt idx="97">
                  <c:v>51.309089999999998</c:v>
                </c:pt>
                <c:pt idx="98">
                  <c:v>51.304549999999999</c:v>
                </c:pt>
                <c:pt idx="99">
                  <c:v>51.304549999999999</c:v>
                </c:pt>
                <c:pt idx="100">
                  <c:v>51.3</c:v>
                </c:pt>
                <c:pt idx="101">
                  <c:v>51.281820000000003</c:v>
                </c:pt>
                <c:pt idx="102">
                  <c:v>51.295459999999999</c:v>
                </c:pt>
                <c:pt idx="103">
                  <c:v>51.290909999999997</c:v>
                </c:pt>
                <c:pt idx="104">
                  <c:v>51.286369999999998</c:v>
                </c:pt>
                <c:pt idx="105">
                  <c:v>51.286369999999998</c:v>
                </c:pt>
                <c:pt idx="106">
                  <c:v>51.277270000000001</c:v>
                </c:pt>
                <c:pt idx="107">
                  <c:v>51.263640000000002</c:v>
                </c:pt>
                <c:pt idx="108">
                  <c:v>51.268180000000001</c:v>
                </c:pt>
                <c:pt idx="109">
                  <c:v>51.263640000000002</c:v>
                </c:pt>
                <c:pt idx="110">
                  <c:v>51.254550000000002</c:v>
                </c:pt>
                <c:pt idx="111">
                  <c:v>51.272730000000003</c:v>
                </c:pt>
                <c:pt idx="112">
                  <c:v>51.272730000000003</c:v>
                </c:pt>
                <c:pt idx="113">
                  <c:v>51.254550000000002</c:v>
                </c:pt>
                <c:pt idx="114">
                  <c:v>51.25909</c:v>
                </c:pt>
                <c:pt idx="115">
                  <c:v>51.25</c:v>
                </c:pt>
                <c:pt idx="116">
                  <c:v>51.236359999999998</c:v>
                </c:pt>
                <c:pt idx="117">
                  <c:v>51.25</c:v>
                </c:pt>
                <c:pt idx="118">
                  <c:v>51.24091</c:v>
                </c:pt>
                <c:pt idx="119">
                  <c:v>51.231819999999999</c:v>
                </c:pt>
                <c:pt idx="120">
                  <c:v>51.245449999999998</c:v>
                </c:pt>
                <c:pt idx="121">
                  <c:v>51.227269999999997</c:v>
                </c:pt>
                <c:pt idx="122">
                  <c:v>51.222729999999999</c:v>
                </c:pt>
                <c:pt idx="123">
                  <c:v>51.231819999999999</c:v>
                </c:pt>
                <c:pt idx="124">
                  <c:v>51.231819999999999</c:v>
                </c:pt>
                <c:pt idx="125">
                  <c:v>51.227269999999997</c:v>
                </c:pt>
                <c:pt idx="126">
                  <c:v>51.231819999999999</c:v>
                </c:pt>
                <c:pt idx="127">
                  <c:v>51.213630000000002</c:v>
                </c:pt>
                <c:pt idx="128">
                  <c:v>51.213630000000002</c:v>
                </c:pt>
                <c:pt idx="129">
                  <c:v>51.204540000000001</c:v>
                </c:pt>
                <c:pt idx="130">
                  <c:v>51.195450000000001</c:v>
                </c:pt>
                <c:pt idx="131">
                  <c:v>51.190910000000002</c:v>
                </c:pt>
                <c:pt idx="132">
                  <c:v>51.2</c:v>
                </c:pt>
                <c:pt idx="133">
                  <c:v>51.186360000000001</c:v>
                </c:pt>
                <c:pt idx="134">
                  <c:v>51.16818</c:v>
                </c:pt>
                <c:pt idx="135">
                  <c:v>51.172730000000001</c:v>
                </c:pt>
                <c:pt idx="136">
                  <c:v>51.172730000000001</c:v>
                </c:pt>
                <c:pt idx="137">
                  <c:v>51.159089999999999</c:v>
                </c:pt>
                <c:pt idx="138">
                  <c:v>51.163640000000001</c:v>
                </c:pt>
                <c:pt idx="139">
                  <c:v>51.15</c:v>
                </c:pt>
                <c:pt idx="140">
                  <c:v>51.140909999999998</c:v>
                </c:pt>
                <c:pt idx="141">
                  <c:v>51.145449999999997</c:v>
                </c:pt>
                <c:pt idx="142">
                  <c:v>51.136360000000003</c:v>
                </c:pt>
                <c:pt idx="143">
                  <c:v>51.127270000000003</c:v>
                </c:pt>
                <c:pt idx="144">
                  <c:v>51.127270000000003</c:v>
                </c:pt>
                <c:pt idx="145">
                  <c:v>51.122729999999997</c:v>
                </c:pt>
                <c:pt idx="146">
                  <c:v>51.113639999999997</c:v>
                </c:pt>
                <c:pt idx="147">
                  <c:v>51.131819999999998</c:v>
                </c:pt>
                <c:pt idx="148">
                  <c:v>51.127270000000003</c:v>
                </c:pt>
                <c:pt idx="149">
                  <c:v>51.109090000000002</c:v>
                </c:pt>
                <c:pt idx="150">
                  <c:v>51.113639999999997</c:v>
                </c:pt>
                <c:pt idx="151">
                  <c:v>51.109090000000002</c:v>
                </c:pt>
                <c:pt idx="152">
                  <c:v>51.086359999999999</c:v>
                </c:pt>
                <c:pt idx="153">
                  <c:v>51.104550000000003</c:v>
                </c:pt>
                <c:pt idx="154">
                  <c:v>51.095460000000003</c:v>
                </c:pt>
                <c:pt idx="155">
                  <c:v>51.095460000000003</c:v>
                </c:pt>
                <c:pt idx="156">
                  <c:v>51.095460000000003</c:v>
                </c:pt>
                <c:pt idx="157">
                  <c:v>51.07273</c:v>
                </c:pt>
                <c:pt idx="158">
                  <c:v>51.086359999999999</c:v>
                </c:pt>
                <c:pt idx="159">
                  <c:v>51.090910000000001</c:v>
                </c:pt>
                <c:pt idx="160">
                  <c:v>51.086359999999999</c:v>
                </c:pt>
                <c:pt idx="161">
                  <c:v>51.063639999999999</c:v>
                </c:pt>
                <c:pt idx="162">
                  <c:v>51.08182</c:v>
                </c:pt>
                <c:pt idx="163">
                  <c:v>51.068179999999998</c:v>
                </c:pt>
                <c:pt idx="164">
                  <c:v>51.07273</c:v>
                </c:pt>
                <c:pt idx="165">
                  <c:v>51.08182</c:v>
                </c:pt>
                <c:pt idx="166">
                  <c:v>51.05</c:v>
                </c:pt>
                <c:pt idx="167">
                  <c:v>51.063639999999999</c:v>
                </c:pt>
                <c:pt idx="168">
                  <c:v>51.059089999999998</c:v>
                </c:pt>
                <c:pt idx="169">
                  <c:v>51.054549999999999</c:v>
                </c:pt>
                <c:pt idx="170">
                  <c:v>51.045459999999999</c:v>
                </c:pt>
                <c:pt idx="171">
                  <c:v>51.059089999999998</c:v>
                </c:pt>
                <c:pt idx="172">
                  <c:v>51.063639999999999</c:v>
                </c:pt>
                <c:pt idx="173">
                  <c:v>51.036369999999998</c:v>
                </c:pt>
                <c:pt idx="174">
                  <c:v>51.059089999999998</c:v>
                </c:pt>
                <c:pt idx="175">
                  <c:v>51.05</c:v>
                </c:pt>
                <c:pt idx="176">
                  <c:v>51.036369999999998</c:v>
                </c:pt>
                <c:pt idx="177">
                  <c:v>51.036369999999998</c:v>
                </c:pt>
                <c:pt idx="178">
                  <c:v>51.054549999999999</c:v>
                </c:pt>
                <c:pt idx="179">
                  <c:v>51.05</c:v>
                </c:pt>
                <c:pt idx="180">
                  <c:v>51.036369999999998</c:v>
                </c:pt>
                <c:pt idx="181">
                  <c:v>51.05</c:v>
                </c:pt>
                <c:pt idx="182">
                  <c:v>51.036369999999998</c:v>
                </c:pt>
                <c:pt idx="183">
                  <c:v>51.054549999999999</c:v>
                </c:pt>
                <c:pt idx="184">
                  <c:v>51.045459999999999</c:v>
                </c:pt>
                <c:pt idx="185">
                  <c:v>51.027270000000001</c:v>
                </c:pt>
                <c:pt idx="186">
                  <c:v>51.040909999999997</c:v>
                </c:pt>
                <c:pt idx="187">
                  <c:v>51.045459999999999</c:v>
                </c:pt>
                <c:pt idx="188">
                  <c:v>51.027270000000001</c:v>
                </c:pt>
                <c:pt idx="189">
                  <c:v>51.036369999999998</c:v>
                </c:pt>
                <c:pt idx="190">
                  <c:v>51.022730000000003</c:v>
                </c:pt>
                <c:pt idx="191">
                  <c:v>51.018180000000001</c:v>
                </c:pt>
                <c:pt idx="192">
                  <c:v>51.045459999999999</c:v>
                </c:pt>
                <c:pt idx="193">
                  <c:v>51.031820000000003</c:v>
                </c:pt>
                <c:pt idx="194">
                  <c:v>51.00909</c:v>
                </c:pt>
                <c:pt idx="195">
                  <c:v>51.018180000000001</c:v>
                </c:pt>
                <c:pt idx="196">
                  <c:v>51.036369999999998</c:v>
                </c:pt>
                <c:pt idx="197">
                  <c:v>51.027270000000001</c:v>
                </c:pt>
                <c:pt idx="198">
                  <c:v>51.031820000000003</c:v>
                </c:pt>
                <c:pt idx="199">
                  <c:v>51.022730000000003</c:v>
                </c:pt>
                <c:pt idx="200">
                  <c:v>51.00909</c:v>
                </c:pt>
                <c:pt idx="201">
                  <c:v>51.00909</c:v>
                </c:pt>
                <c:pt idx="202">
                  <c:v>51.018180000000001</c:v>
                </c:pt>
                <c:pt idx="203">
                  <c:v>51.00909</c:v>
                </c:pt>
                <c:pt idx="204">
                  <c:v>51.018180000000001</c:v>
                </c:pt>
                <c:pt idx="205">
                  <c:v>51.018180000000001</c:v>
                </c:pt>
                <c:pt idx="206">
                  <c:v>51.004550000000002</c:v>
                </c:pt>
                <c:pt idx="207">
                  <c:v>51</c:v>
                </c:pt>
                <c:pt idx="208">
                  <c:v>51.013640000000002</c:v>
                </c:pt>
                <c:pt idx="209">
                  <c:v>50.99091</c:v>
                </c:pt>
                <c:pt idx="210">
                  <c:v>51.018180000000001</c:v>
                </c:pt>
                <c:pt idx="211">
                  <c:v>50.995449999999998</c:v>
                </c:pt>
                <c:pt idx="212">
                  <c:v>51</c:v>
                </c:pt>
                <c:pt idx="213">
                  <c:v>51.00909</c:v>
                </c:pt>
                <c:pt idx="214">
                  <c:v>50.99091</c:v>
                </c:pt>
                <c:pt idx="215">
                  <c:v>51.004550000000002</c:v>
                </c:pt>
                <c:pt idx="216">
                  <c:v>51.004550000000002</c:v>
                </c:pt>
                <c:pt idx="217">
                  <c:v>50.986359999999998</c:v>
                </c:pt>
                <c:pt idx="218">
                  <c:v>50.995449999999998</c:v>
                </c:pt>
                <c:pt idx="219">
                  <c:v>51</c:v>
                </c:pt>
                <c:pt idx="220">
                  <c:v>50.995449999999998</c:v>
                </c:pt>
                <c:pt idx="221">
                  <c:v>50.972729999999999</c:v>
                </c:pt>
                <c:pt idx="222">
                  <c:v>50.986359999999998</c:v>
                </c:pt>
                <c:pt idx="223">
                  <c:v>51</c:v>
                </c:pt>
                <c:pt idx="224">
                  <c:v>50.977269999999997</c:v>
                </c:pt>
                <c:pt idx="225">
                  <c:v>50.981819999999999</c:v>
                </c:pt>
                <c:pt idx="226">
                  <c:v>50.981819999999999</c:v>
                </c:pt>
                <c:pt idx="227">
                  <c:v>50.981819999999999</c:v>
                </c:pt>
                <c:pt idx="228">
                  <c:v>51</c:v>
                </c:pt>
                <c:pt idx="229">
                  <c:v>50.977269999999997</c:v>
                </c:pt>
                <c:pt idx="230">
                  <c:v>50.963639999999998</c:v>
                </c:pt>
                <c:pt idx="231">
                  <c:v>50.99091</c:v>
                </c:pt>
                <c:pt idx="232">
                  <c:v>50.986359999999998</c:v>
                </c:pt>
                <c:pt idx="233">
                  <c:v>50.972729999999999</c:v>
                </c:pt>
                <c:pt idx="234">
                  <c:v>50.968179999999997</c:v>
                </c:pt>
                <c:pt idx="235">
                  <c:v>50.972729999999999</c:v>
                </c:pt>
                <c:pt idx="236">
                  <c:v>50.963639999999998</c:v>
                </c:pt>
                <c:pt idx="237">
                  <c:v>50.977269999999997</c:v>
                </c:pt>
                <c:pt idx="238">
                  <c:v>50.968179999999997</c:v>
                </c:pt>
                <c:pt idx="239">
                  <c:v>50.959090000000003</c:v>
                </c:pt>
                <c:pt idx="240">
                  <c:v>50.977269999999997</c:v>
                </c:pt>
                <c:pt idx="241">
                  <c:v>50.954540000000001</c:v>
                </c:pt>
                <c:pt idx="242">
                  <c:v>50.954540000000001</c:v>
                </c:pt>
                <c:pt idx="243">
                  <c:v>50.977269999999997</c:v>
                </c:pt>
                <c:pt idx="244">
                  <c:v>50.963639999999998</c:v>
                </c:pt>
                <c:pt idx="245">
                  <c:v>50.959090000000003</c:v>
                </c:pt>
                <c:pt idx="246">
                  <c:v>50.977269999999997</c:v>
                </c:pt>
                <c:pt idx="247">
                  <c:v>50.972729999999999</c:v>
                </c:pt>
                <c:pt idx="248">
                  <c:v>50.95</c:v>
                </c:pt>
                <c:pt idx="249">
                  <c:v>50.968179999999997</c:v>
                </c:pt>
                <c:pt idx="250">
                  <c:v>50.972729999999999</c:v>
                </c:pt>
                <c:pt idx="251">
                  <c:v>50.963639999999998</c:v>
                </c:pt>
                <c:pt idx="252">
                  <c:v>50.959090000000003</c:v>
                </c:pt>
                <c:pt idx="253">
                  <c:v>50.963639999999998</c:v>
                </c:pt>
                <c:pt idx="254">
                  <c:v>50.959090000000003</c:v>
                </c:pt>
                <c:pt idx="255">
                  <c:v>50.954540000000001</c:v>
                </c:pt>
                <c:pt idx="256">
                  <c:v>50.959090000000003</c:v>
                </c:pt>
                <c:pt idx="257">
                  <c:v>50.95</c:v>
                </c:pt>
                <c:pt idx="258">
                  <c:v>50.968179999999997</c:v>
                </c:pt>
                <c:pt idx="259">
                  <c:v>50.968179999999997</c:v>
                </c:pt>
                <c:pt idx="260">
                  <c:v>50.954540000000001</c:v>
                </c:pt>
                <c:pt idx="261">
                  <c:v>50.959090000000003</c:v>
                </c:pt>
                <c:pt idx="262">
                  <c:v>50.95</c:v>
                </c:pt>
                <c:pt idx="263">
                  <c:v>50.954540000000001</c:v>
                </c:pt>
                <c:pt idx="264">
                  <c:v>50.963639999999998</c:v>
                </c:pt>
                <c:pt idx="265">
                  <c:v>50.945450000000001</c:v>
                </c:pt>
                <c:pt idx="266">
                  <c:v>50.954540000000001</c:v>
                </c:pt>
                <c:pt idx="267">
                  <c:v>50.95</c:v>
                </c:pt>
                <c:pt idx="268">
                  <c:v>50.940910000000002</c:v>
                </c:pt>
                <c:pt idx="269">
                  <c:v>50.940910000000002</c:v>
                </c:pt>
                <c:pt idx="270">
                  <c:v>50.959090000000003</c:v>
                </c:pt>
                <c:pt idx="271">
                  <c:v>50.945450000000001</c:v>
                </c:pt>
                <c:pt idx="272">
                  <c:v>50.940910000000002</c:v>
                </c:pt>
                <c:pt idx="273">
                  <c:v>50.95</c:v>
                </c:pt>
                <c:pt idx="274">
                  <c:v>50.959090000000003</c:v>
                </c:pt>
                <c:pt idx="275">
                  <c:v>50.936360000000001</c:v>
                </c:pt>
                <c:pt idx="276">
                  <c:v>50.945450000000001</c:v>
                </c:pt>
                <c:pt idx="277">
                  <c:v>50.95</c:v>
                </c:pt>
                <c:pt idx="278">
                  <c:v>50.95</c:v>
                </c:pt>
                <c:pt idx="279">
                  <c:v>50.95</c:v>
                </c:pt>
                <c:pt idx="280">
                  <c:v>50.940910000000002</c:v>
                </c:pt>
                <c:pt idx="281">
                  <c:v>50.922730000000001</c:v>
                </c:pt>
                <c:pt idx="282">
                  <c:v>50.936360000000001</c:v>
                </c:pt>
                <c:pt idx="283">
                  <c:v>50.940910000000002</c:v>
                </c:pt>
                <c:pt idx="284">
                  <c:v>50.940910000000002</c:v>
                </c:pt>
                <c:pt idx="285">
                  <c:v>50.945450000000001</c:v>
                </c:pt>
                <c:pt idx="286">
                  <c:v>50.940910000000002</c:v>
                </c:pt>
                <c:pt idx="287">
                  <c:v>50.95</c:v>
                </c:pt>
                <c:pt idx="288">
                  <c:v>50.954540000000001</c:v>
                </c:pt>
                <c:pt idx="289">
                  <c:v>50.92727</c:v>
                </c:pt>
                <c:pt idx="290">
                  <c:v>50.931820000000002</c:v>
                </c:pt>
                <c:pt idx="291">
                  <c:v>50.945450000000001</c:v>
                </c:pt>
                <c:pt idx="292">
                  <c:v>50.945450000000001</c:v>
                </c:pt>
                <c:pt idx="293">
                  <c:v>50.931820000000002</c:v>
                </c:pt>
                <c:pt idx="294">
                  <c:v>50.95</c:v>
                </c:pt>
                <c:pt idx="295">
                  <c:v>50.936360000000001</c:v>
                </c:pt>
                <c:pt idx="296">
                  <c:v>50.931820000000002</c:v>
                </c:pt>
                <c:pt idx="297">
                  <c:v>50.936360000000001</c:v>
                </c:pt>
                <c:pt idx="298">
                  <c:v>50.922730000000001</c:v>
                </c:pt>
                <c:pt idx="299">
                  <c:v>50.931820000000002</c:v>
                </c:pt>
                <c:pt idx="300">
                  <c:v>50.945450000000001</c:v>
                </c:pt>
                <c:pt idx="301">
                  <c:v>50.92727</c:v>
                </c:pt>
                <c:pt idx="302">
                  <c:v>50.936360000000001</c:v>
                </c:pt>
                <c:pt idx="303">
                  <c:v>50.936360000000001</c:v>
                </c:pt>
                <c:pt idx="304">
                  <c:v>50.922730000000001</c:v>
                </c:pt>
                <c:pt idx="305">
                  <c:v>50.922730000000001</c:v>
                </c:pt>
                <c:pt idx="306">
                  <c:v>50.931820000000002</c:v>
                </c:pt>
                <c:pt idx="307">
                  <c:v>50.922730000000001</c:v>
                </c:pt>
                <c:pt idx="308">
                  <c:v>50.931820000000002</c:v>
                </c:pt>
                <c:pt idx="309">
                  <c:v>50.92727</c:v>
                </c:pt>
                <c:pt idx="310">
                  <c:v>50.92727</c:v>
                </c:pt>
                <c:pt idx="311">
                  <c:v>50.922730000000001</c:v>
                </c:pt>
                <c:pt idx="312">
                  <c:v>50.913640000000001</c:v>
                </c:pt>
                <c:pt idx="313">
                  <c:v>50.922730000000001</c:v>
                </c:pt>
                <c:pt idx="314">
                  <c:v>50.931820000000002</c:v>
                </c:pt>
                <c:pt idx="315">
                  <c:v>50.940910000000002</c:v>
                </c:pt>
                <c:pt idx="316">
                  <c:v>50.91818</c:v>
                </c:pt>
                <c:pt idx="317">
                  <c:v>50.92727</c:v>
                </c:pt>
                <c:pt idx="318">
                  <c:v>50.922730000000001</c:v>
                </c:pt>
                <c:pt idx="319">
                  <c:v>50.922730000000001</c:v>
                </c:pt>
                <c:pt idx="320">
                  <c:v>50.92727</c:v>
                </c:pt>
                <c:pt idx="321">
                  <c:v>50.91818</c:v>
                </c:pt>
                <c:pt idx="322">
                  <c:v>50.913640000000001</c:v>
                </c:pt>
                <c:pt idx="323">
                  <c:v>50.936360000000001</c:v>
                </c:pt>
                <c:pt idx="324">
                  <c:v>50.931820000000002</c:v>
                </c:pt>
                <c:pt idx="325">
                  <c:v>50.913640000000001</c:v>
                </c:pt>
                <c:pt idx="326">
                  <c:v>50.91818</c:v>
                </c:pt>
                <c:pt idx="327">
                  <c:v>50.91818</c:v>
                </c:pt>
                <c:pt idx="328">
                  <c:v>50.92727</c:v>
                </c:pt>
                <c:pt idx="329">
                  <c:v>50.92727</c:v>
                </c:pt>
                <c:pt idx="330">
                  <c:v>50.91818</c:v>
                </c:pt>
                <c:pt idx="331">
                  <c:v>50.91818</c:v>
                </c:pt>
                <c:pt idx="332">
                  <c:v>50.92727</c:v>
                </c:pt>
                <c:pt idx="333">
                  <c:v>50.913640000000001</c:v>
                </c:pt>
                <c:pt idx="334">
                  <c:v>50.913640000000001</c:v>
                </c:pt>
                <c:pt idx="335">
                  <c:v>50.91818</c:v>
                </c:pt>
                <c:pt idx="336">
                  <c:v>50.92727</c:v>
                </c:pt>
                <c:pt idx="337">
                  <c:v>50.913640000000001</c:v>
                </c:pt>
                <c:pt idx="338">
                  <c:v>50.922730000000001</c:v>
                </c:pt>
                <c:pt idx="339">
                  <c:v>50.913640000000001</c:v>
                </c:pt>
                <c:pt idx="340">
                  <c:v>50.909089999999999</c:v>
                </c:pt>
                <c:pt idx="341">
                  <c:v>50.922730000000001</c:v>
                </c:pt>
                <c:pt idx="342">
                  <c:v>50.913640000000001</c:v>
                </c:pt>
                <c:pt idx="343">
                  <c:v>50.913640000000001</c:v>
                </c:pt>
                <c:pt idx="344">
                  <c:v>50.913640000000001</c:v>
                </c:pt>
                <c:pt idx="345">
                  <c:v>50.913640000000001</c:v>
                </c:pt>
                <c:pt idx="346">
                  <c:v>50.909089999999999</c:v>
                </c:pt>
                <c:pt idx="347">
                  <c:v>50.92727</c:v>
                </c:pt>
                <c:pt idx="348">
                  <c:v>50.904539999999997</c:v>
                </c:pt>
                <c:pt idx="349">
                  <c:v>50.922730000000001</c:v>
                </c:pt>
                <c:pt idx="350">
                  <c:v>50.91818</c:v>
                </c:pt>
                <c:pt idx="351">
                  <c:v>50.922730000000001</c:v>
                </c:pt>
                <c:pt idx="352">
                  <c:v>50.92727</c:v>
                </c:pt>
                <c:pt idx="353">
                  <c:v>50.91818</c:v>
                </c:pt>
                <c:pt idx="354">
                  <c:v>50.913640000000001</c:v>
                </c:pt>
                <c:pt idx="355">
                  <c:v>50.913640000000001</c:v>
                </c:pt>
                <c:pt idx="356">
                  <c:v>50.909089999999999</c:v>
                </c:pt>
                <c:pt idx="357">
                  <c:v>50.9</c:v>
                </c:pt>
                <c:pt idx="358">
                  <c:v>50.904539999999997</c:v>
                </c:pt>
                <c:pt idx="359">
                  <c:v>50.904539999999997</c:v>
                </c:pt>
                <c:pt idx="360">
                  <c:v>50.904539999999997</c:v>
                </c:pt>
                <c:pt idx="361">
                  <c:v>50.922730000000001</c:v>
                </c:pt>
                <c:pt idx="362">
                  <c:v>50.91818</c:v>
                </c:pt>
                <c:pt idx="363">
                  <c:v>50.913640000000001</c:v>
                </c:pt>
                <c:pt idx="364">
                  <c:v>50.913640000000001</c:v>
                </c:pt>
                <c:pt idx="365">
                  <c:v>50.909089999999999</c:v>
                </c:pt>
                <c:pt idx="366">
                  <c:v>50.913640000000001</c:v>
                </c:pt>
                <c:pt idx="367">
                  <c:v>50.91818</c:v>
                </c:pt>
                <c:pt idx="368">
                  <c:v>50.904539999999997</c:v>
                </c:pt>
                <c:pt idx="369">
                  <c:v>50.922730000000001</c:v>
                </c:pt>
                <c:pt idx="370">
                  <c:v>50.91818</c:v>
                </c:pt>
                <c:pt idx="371">
                  <c:v>50.9</c:v>
                </c:pt>
                <c:pt idx="372">
                  <c:v>50.922730000000001</c:v>
                </c:pt>
                <c:pt idx="373">
                  <c:v>50.913640000000001</c:v>
                </c:pt>
                <c:pt idx="374">
                  <c:v>50.913640000000001</c:v>
                </c:pt>
                <c:pt idx="375">
                  <c:v>50.909089999999999</c:v>
                </c:pt>
                <c:pt idx="376">
                  <c:v>50.904539999999997</c:v>
                </c:pt>
                <c:pt idx="377">
                  <c:v>50.9</c:v>
                </c:pt>
                <c:pt idx="378">
                  <c:v>50.922730000000001</c:v>
                </c:pt>
                <c:pt idx="379">
                  <c:v>50.909089999999999</c:v>
                </c:pt>
                <c:pt idx="380">
                  <c:v>50.9</c:v>
                </c:pt>
                <c:pt idx="381">
                  <c:v>50.909089999999999</c:v>
                </c:pt>
                <c:pt idx="382">
                  <c:v>50.913640000000001</c:v>
                </c:pt>
                <c:pt idx="383">
                  <c:v>50.913640000000001</c:v>
                </c:pt>
                <c:pt idx="384">
                  <c:v>50.913640000000001</c:v>
                </c:pt>
                <c:pt idx="385">
                  <c:v>50.9</c:v>
                </c:pt>
                <c:pt idx="386">
                  <c:v>50.913640000000001</c:v>
                </c:pt>
                <c:pt idx="387">
                  <c:v>50.909089999999999</c:v>
                </c:pt>
                <c:pt idx="388">
                  <c:v>50.904539999999997</c:v>
                </c:pt>
                <c:pt idx="389">
                  <c:v>50.9</c:v>
                </c:pt>
                <c:pt idx="390">
                  <c:v>50.904539999999997</c:v>
                </c:pt>
                <c:pt idx="391">
                  <c:v>50.909089999999999</c:v>
                </c:pt>
                <c:pt idx="392">
                  <c:v>50.91818</c:v>
                </c:pt>
                <c:pt idx="393">
                  <c:v>50.909089999999999</c:v>
                </c:pt>
                <c:pt idx="394">
                  <c:v>50.909089999999999</c:v>
                </c:pt>
                <c:pt idx="395">
                  <c:v>50.922730000000001</c:v>
                </c:pt>
                <c:pt idx="396">
                  <c:v>50.91818</c:v>
                </c:pt>
                <c:pt idx="397">
                  <c:v>50.904539999999997</c:v>
                </c:pt>
                <c:pt idx="398">
                  <c:v>50.904539999999997</c:v>
                </c:pt>
                <c:pt idx="399">
                  <c:v>50.913640000000001</c:v>
                </c:pt>
                <c:pt idx="400">
                  <c:v>50.913640000000001</c:v>
                </c:pt>
                <c:pt idx="401">
                  <c:v>50.92727</c:v>
                </c:pt>
                <c:pt idx="402">
                  <c:v>50.913640000000001</c:v>
                </c:pt>
                <c:pt idx="403">
                  <c:v>50.904539999999997</c:v>
                </c:pt>
                <c:pt idx="404">
                  <c:v>50.91818</c:v>
                </c:pt>
                <c:pt idx="405">
                  <c:v>50.909089999999999</c:v>
                </c:pt>
                <c:pt idx="406">
                  <c:v>50.909089999999999</c:v>
                </c:pt>
                <c:pt idx="407">
                  <c:v>50.909089999999999</c:v>
                </c:pt>
                <c:pt idx="408">
                  <c:v>50.909089999999999</c:v>
                </c:pt>
                <c:pt idx="409">
                  <c:v>50.922730000000001</c:v>
                </c:pt>
                <c:pt idx="410">
                  <c:v>50.904539999999997</c:v>
                </c:pt>
                <c:pt idx="411">
                  <c:v>50.909089999999999</c:v>
                </c:pt>
                <c:pt idx="412">
                  <c:v>50.922730000000001</c:v>
                </c:pt>
                <c:pt idx="413">
                  <c:v>50.913640000000001</c:v>
                </c:pt>
                <c:pt idx="414">
                  <c:v>50.913640000000001</c:v>
                </c:pt>
                <c:pt idx="415">
                  <c:v>50.909089999999999</c:v>
                </c:pt>
                <c:pt idx="416">
                  <c:v>50.909089999999999</c:v>
                </c:pt>
                <c:pt idx="417">
                  <c:v>50.913640000000001</c:v>
                </c:pt>
                <c:pt idx="418">
                  <c:v>50.904539999999997</c:v>
                </c:pt>
                <c:pt idx="419">
                  <c:v>50.9</c:v>
                </c:pt>
                <c:pt idx="420">
                  <c:v>50.91818</c:v>
                </c:pt>
                <c:pt idx="421">
                  <c:v>50.909089999999999</c:v>
                </c:pt>
                <c:pt idx="422">
                  <c:v>50.9</c:v>
                </c:pt>
                <c:pt idx="423">
                  <c:v>50.91818</c:v>
                </c:pt>
                <c:pt idx="424">
                  <c:v>50.909089999999999</c:v>
                </c:pt>
                <c:pt idx="425">
                  <c:v>50.904539999999997</c:v>
                </c:pt>
                <c:pt idx="426">
                  <c:v>50.91818</c:v>
                </c:pt>
                <c:pt idx="427">
                  <c:v>50.9</c:v>
                </c:pt>
                <c:pt idx="428">
                  <c:v>50.909089999999999</c:v>
                </c:pt>
                <c:pt idx="429">
                  <c:v>50.909089999999999</c:v>
                </c:pt>
                <c:pt idx="430">
                  <c:v>50.9</c:v>
                </c:pt>
                <c:pt idx="431">
                  <c:v>50.922730000000001</c:v>
                </c:pt>
                <c:pt idx="432">
                  <c:v>50.909089999999999</c:v>
                </c:pt>
                <c:pt idx="433">
                  <c:v>50.909089999999999</c:v>
                </c:pt>
                <c:pt idx="434">
                  <c:v>50.904539999999997</c:v>
                </c:pt>
                <c:pt idx="435">
                  <c:v>50.909089999999999</c:v>
                </c:pt>
                <c:pt idx="436">
                  <c:v>50.909089999999999</c:v>
                </c:pt>
                <c:pt idx="437">
                  <c:v>50.91818</c:v>
                </c:pt>
                <c:pt idx="438">
                  <c:v>50.9</c:v>
                </c:pt>
                <c:pt idx="439">
                  <c:v>50.909089999999999</c:v>
                </c:pt>
                <c:pt idx="440">
                  <c:v>50.904539999999997</c:v>
                </c:pt>
                <c:pt idx="441">
                  <c:v>50.913640000000001</c:v>
                </c:pt>
                <c:pt idx="442">
                  <c:v>50.91818</c:v>
                </c:pt>
                <c:pt idx="443">
                  <c:v>50.9</c:v>
                </c:pt>
                <c:pt idx="444">
                  <c:v>50.904539999999997</c:v>
                </c:pt>
                <c:pt idx="445">
                  <c:v>50.913640000000001</c:v>
                </c:pt>
                <c:pt idx="446">
                  <c:v>50.904539999999997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Typosoil8!$I$7</c:f>
              <c:strCache>
                <c:ptCount val="1"/>
              </c:strCache>
            </c:strRef>
          </c:tx>
          <c:marker>
            <c:symbol val="none"/>
          </c:marker>
          <c:val>
            <c:numRef>
              <c:f>Typosoil8!$I$8:$I$789</c:f>
              <c:numCache>
                <c:formatCode>General</c:formatCode>
                <c:ptCount val="782"/>
                <c:pt idx="0">
                  <c:v>0</c:v>
                </c:pt>
                <c:pt idx="1">
                  <c:v>44.587179999999996</c:v>
                </c:pt>
                <c:pt idx="2">
                  <c:v>44.560360000000003</c:v>
                </c:pt>
                <c:pt idx="3">
                  <c:v>44.560360000000003</c:v>
                </c:pt>
                <c:pt idx="4">
                  <c:v>44.569299999999998</c:v>
                </c:pt>
                <c:pt idx="5">
                  <c:v>44.569299999999998</c:v>
                </c:pt>
                <c:pt idx="6">
                  <c:v>44.569299999999998</c:v>
                </c:pt>
                <c:pt idx="7">
                  <c:v>44.569299999999998</c:v>
                </c:pt>
                <c:pt idx="8">
                  <c:v>44.569299999999998</c:v>
                </c:pt>
                <c:pt idx="9">
                  <c:v>44.542470000000002</c:v>
                </c:pt>
                <c:pt idx="10">
                  <c:v>44.542470000000002</c:v>
                </c:pt>
                <c:pt idx="11">
                  <c:v>44.542470000000002</c:v>
                </c:pt>
                <c:pt idx="12">
                  <c:v>44.515650000000001</c:v>
                </c:pt>
                <c:pt idx="13">
                  <c:v>44.506709999999998</c:v>
                </c:pt>
                <c:pt idx="14">
                  <c:v>44.49776</c:v>
                </c:pt>
                <c:pt idx="15">
                  <c:v>44.479880000000001</c:v>
                </c:pt>
                <c:pt idx="16">
                  <c:v>44.470939999999999</c:v>
                </c:pt>
                <c:pt idx="17">
                  <c:v>44.453060000000001</c:v>
                </c:pt>
                <c:pt idx="18">
                  <c:v>44.435169999999999</c:v>
                </c:pt>
                <c:pt idx="19">
                  <c:v>44.417290000000001</c:v>
                </c:pt>
                <c:pt idx="20">
                  <c:v>44.417290000000001</c:v>
                </c:pt>
                <c:pt idx="21">
                  <c:v>44.3994</c:v>
                </c:pt>
                <c:pt idx="22">
                  <c:v>44.390459999999997</c:v>
                </c:pt>
                <c:pt idx="23">
                  <c:v>44.372579999999999</c:v>
                </c:pt>
                <c:pt idx="24">
                  <c:v>44.363639999999997</c:v>
                </c:pt>
                <c:pt idx="25">
                  <c:v>44.345750000000002</c:v>
                </c:pt>
                <c:pt idx="26">
                  <c:v>44.327869999999997</c:v>
                </c:pt>
                <c:pt idx="27">
                  <c:v>44.318930000000002</c:v>
                </c:pt>
                <c:pt idx="28">
                  <c:v>44.30104</c:v>
                </c:pt>
                <c:pt idx="29">
                  <c:v>44.292099999999998</c:v>
                </c:pt>
                <c:pt idx="30">
                  <c:v>44.27422</c:v>
                </c:pt>
                <c:pt idx="31">
                  <c:v>44.256329999999998</c:v>
                </c:pt>
                <c:pt idx="32">
                  <c:v>44.247390000000003</c:v>
                </c:pt>
                <c:pt idx="33">
                  <c:v>44.229509999999998</c:v>
                </c:pt>
                <c:pt idx="34">
                  <c:v>44.211620000000003</c:v>
                </c:pt>
                <c:pt idx="35">
                  <c:v>44.202680000000001</c:v>
                </c:pt>
                <c:pt idx="36">
                  <c:v>44.184800000000003</c:v>
                </c:pt>
                <c:pt idx="37">
                  <c:v>44.184800000000003</c:v>
                </c:pt>
                <c:pt idx="38">
                  <c:v>44.166919999999998</c:v>
                </c:pt>
                <c:pt idx="39">
                  <c:v>44.149030000000003</c:v>
                </c:pt>
                <c:pt idx="40">
                  <c:v>44.140090000000001</c:v>
                </c:pt>
                <c:pt idx="41">
                  <c:v>44.131149999999998</c:v>
                </c:pt>
                <c:pt idx="42">
                  <c:v>44.122210000000003</c:v>
                </c:pt>
                <c:pt idx="43">
                  <c:v>44.095379999999999</c:v>
                </c:pt>
                <c:pt idx="44">
                  <c:v>44.077500000000001</c:v>
                </c:pt>
                <c:pt idx="45">
                  <c:v>44.077500000000001</c:v>
                </c:pt>
                <c:pt idx="46">
                  <c:v>44.050669999999997</c:v>
                </c:pt>
                <c:pt idx="47">
                  <c:v>44.041730000000001</c:v>
                </c:pt>
                <c:pt idx="48">
                  <c:v>44.041730000000001</c:v>
                </c:pt>
                <c:pt idx="49">
                  <c:v>44.014899999999997</c:v>
                </c:pt>
                <c:pt idx="50">
                  <c:v>44.014899999999997</c:v>
                </c:pt>
                <c:pt idx="51">
                  <c:v>43.988079999999997</c:v>
                </c:pt>
                <c:pt idx="52">
                  <c:v>43.979140000000001</c:v>
                </c:pt>
                <c:pt idx="53">
                  <c:v>43.979140000000001</c:v>
                </c:pt>
                <c:pt idx="54">
                  <c:v>43.96125</c:v>
                </c:pt>
                <c:pt idx="55">
                  <c:v>43.943370000000002</c:v>
                </c:pt>
                <c:pt idx="56">
                  <c:v>43.934429999999999</c:v>
                </c:pt>
                <c:pt idx="57">
                  <c:v>43.92548</c:v>
                </c:pt>
                <c:pt idx="58">
                  <c:v>43.92548</c:v>
                </c:pt>
                <c:pt idx="59">
                  <c:v>43.907600000000002</c:v>
                </c:pt>
                <c:pt idx="60">
                  <c:v>43.89866</c:v>
                </c:pt>
                <c:pt idx="61">
                  <c:v>43.889719999999997</c:v>
                </c:pt>
                <c:pt idx="62">
                  <c:v>43.871830000000003</c:v>
                </c:pt>
                <c:pt idx="63">
                  <c:v>43.86289</c:v>
                </c:pt>
                <c:pt idx="64">
                  <c:v>43.86289</c:v>
                </c:pt>
                <c:pt idx="65">
                  <c:v>43.853949999999998</c:v>
                </c:pt>
                <c:pt idx="66">
                  <c:v>43.836069999999999</c:v>
                </c:pt>
                <c:pt idx="67">
                  <c:v>43.836069999999999</c:v>
                </c:pt>
                <c:pt idx="68">
                  <c:v>43.827129999999997</c:v>
                </c:pt>
                <c:pt idx="69">
                  <c:v>43.827129999999997</c:v>
                </c:pt>
                <c:pt idx="70">
                  <c:v>43.818179999999998</c:v>
                </c:pt>
                <c:pt idx="71">
                  <c:v>43.809240000000003</c:v>
                </c:pt>
                <c:pt idx="72">
                  <c:v>43.809240000000003</c:v>
                </c:pt>
                <c:pt idx="73">
                  <c:v>43.791350000000001</c:v>
                </c:pt>
                <c:pt idx="74">
                  <c:v>43.791350000000001</c:v>
                </c:pt>
                <c:pt idx="75">
                  <c:v>43.791350000000001</c:v>
                </c:pt>
                <c:pt idx="76">
                  <c:v>43.782409999999999</c:v>
                </c:pt>
                <c:pt idx="77">
                  <c:v>43.773470000000003</c:v>
                </c:pt>
                <c:pt idx="78">
                  <c:v>43.773470000000003</c:v>
                </c:pt>
                <c:pt idx="79">
                  <c:v>43.764530000000001</c:v>
                </c:pt>
                <c:pt idx="80">
                  <c:v>43.755589999999998</c:v>
                </c:pt>
                <c:pt idx="81">
                  <c:v>43.755589999999998</c:v>
                </c:pt>
                <c:pt idx="82">
                  <c:v>43.746650000000002</c:v>
                </c:pt>
                <c:pt idx="83">
                  <c:v>43.73771</c:v>
                </c:pt>
                <c:pt idx="84">
                  <c:v>43.746650000000002</c:v>
                </c:pt>
                <c:pt idx="85">
                  <c:v>43.73771</c:v>
                </c:pt>
                <c:pt idx="86">
                  <c:v>43.746650000000002</c:v>
                </c:pt>
                <c:pt idx="87">
                  <c:v>43.73771</c:v>
                </c:pt>
                <c:pt idx="88">
                  <c:v>43.73771</c:v>
                </c:pt>
                <c:pt idx="89">
                  <c:v>43.73771</c:v>
                </c:pt>
                <c:pt idx="90">
                  <c:v>43.728760000000001</c:v>
                </c:pt>
                <c:pt idx="91">
                  <c:v>43.728760000000001</c:v>
                </c:pt>
                <c:pt idx="92">
                  <c:v>43.719819999999999</c:v>
                </c:pt>
                <c:pt idx="93">
                  <c:v>43.719819999999999</c:v>
                </c:pt>
                <c:pt idx="94">
                  <c:v>43.719819999999999</c:v>
                </c:pt>
                <c:pt idx="95">
                  <c:v>43.710880000000003</c:v>
                </c:pt>
                <c:pt idx="96">
                  <c:v>43.719819999999999</c:v>
                </c:pt>
                <c:pt idx="97">
                  <c:v>43.692999999999998</c:v>
                </c:pt>
                <c:pt idx="98">
                  <c:v>43.710880000000003</c:v>
                </c:pt>
                <c:pt idx="99">
                  <c:v>43.692999999999998</c:v>
                </c:pt>
                <c:pt idx="100">
                  <c:v>43.692999999999998</c:v>
                </c:pt>
                <c:pt idx="101">
                  <c:v>43.684060000000002</c:v>
                </c:pt>
                <c:pt idx="102">
                  <c:v>43.692999999999998</c:v>
                </c:pt>
                <c:pt idx="103">
                  <c:v>43.692999999999998</c:v>
                </c:pt>
                <c:pt idx="104">
                  <c:v>43.684060000000002</c:v>
                </c:pt>
                <c:pt idx="105">
                  <c:v>43.684060000000002</c:v>
                </c:pt>
                <c:pt idx="106">
                  <c:v>43.675109999999997</c:v>
                </c:pt>
                <c:pt idx="107">
                  <c:v>43.675109999999997</c:v>
                </c:pt>
                <c:pt idx="108">
                  <c:v>43.675109999999997</c:v>
                </c:pt>
                <c:pt idx="109">
                  <c:v>43.675109999999997</c:v>
                </c:pt>
                <c:pt idx="110">
                  <c:v>43.675109999999997</c:v>
                </c:pt>
                <c:pt idx="111">
                  <c:v>43.666170000000001</c:v>
                </c:pt>
                <c:pt idx="112">
                  <c:v>43.666170000000001</c:v>
                </c:pt>
                <c:pt idx="113">
                  <c:v>43.666170000000001</c:v>
                </c:pt>
                <c:pt idx="114">
                  <c:v>43.666170000000001</c:v>
                </c:pt>
                <c:pt idx="115">
                  <c:v>43.666170000000001</c:v>
                </c:pt>
                <c:pt idx="116">
                  <c:v>43.666170000000001</c:v>
                </c:pt>
                <c:pt idx="117">
                  <c:v>43.657229999999998</c:v>
                </c:pt>
                <c:pt idx="118">
                  <c:v>43.657229999999998</c:v>
                </c:pt>
                <c:pt idx="119">
                  <c:v>43.64828</c:v>
                </c:pt>
                <c:pt idx="120">
                  <c:v>43.64828</c:v>
                </c:pt>
                <c:pt idx="121">
                  <c:v>43.64828</c:v>
                </c:pt>
                <c:pt idx="122">
                  <c:v>43.639339999999997</c:v>
                </c:pt>
                <c:pt idx="123">
                  <c:v>43.64828</c:v>
                </c:pt>
                <c:pt idx="124">
                  <c:v>43.64828</c:v>
                </c:pt>
                <c:pt idx="125">
                  <c:v>43.639339999999997</c:v>
                </c:pt>
                <c:pt idx="126">
                  <c:v>43.639339999999997</c:v>
                </c:pt>
                <c:pt idx="127">
                  <c:v>43.639339999999997</c:v>
                </c:pt>
                <c:pt idx="128">
                  <c:v>43.630400000000002</c:v>
                </c:pt>
                <c:pt idx="129">
                  <c:v>43.621459999999999</c:v>
                </c:pt>
                <c:pt idx="130">
                  <c:v>43.612520000000004</c:v>
                </c:pt>
                <c:pt idx="131">
                  <c:v>43.612520000000004</c:v>
                </c:pt>
                <c:pt idx="132">
                  <c:v>43.621459999999999</c:v>
                </c:pt>
                <c:pt idx="133">
                  <c:v>43.621459999999999</c:v>
                </c:pt>
                <c:pt idx="134">
                  <c:v>43.612520000000004</c:v>
                </c:pt>
                <c:pt idx="135">
                  <c:v>43.621459999999999</c:v>
                </c:pt>
                <c:pt idx="136">
                  <c:v>43.639339999999997</c:v>
                </c:pt>
                <c:pt idx="137">
                  <c:v>43.630400000000002</c:v>
                </c:pt>
                <c:pt idx="138">
                  <c:v>43.630400000000002</c:v>
                </c:pt>
                <c:pt idx="139">
                  <c:v>43.639339999999997</c:v>
                </c:pt>
                <c:pt idx="140">
                  <c:v>43.630400000000002</c:v>
                </c:pt>
                <c:pt idx="141">
                  <c:v>43.630400000000002</c:v>
                </c:pt>
                <c:pt idx="142">
                  <c:v>43.630400000000002</c:v>
                </c:pt>
                <c:pt idx="143">
                  <c:v>43.630400000000002</c:v>
                </c:pt>
                <c:pt idx="144">
                  <c:v>43.621459999999999</c:v>
                </c:pt>
                <c:pt idx="145">
                  <c:v>43.612520000000004</c:v>
                </c:pt>
                <c:pt idx="146">
                  <c:v>43.630400000000002</c:v>
                </c:pt>
                <c:pt idx="147">
                  <c:v>43.630400000000002</c:v>
                </c:pt>
                <c:pt idx="148">
                  <c:v>43.630400000000002</c:v>
                </c:pt>
                <c:pt idx="149">
                  <c:v>43.621459999999999</c:v>
                </c:pt>
                <c:pt idx="150">
                  <c:v>43.630400000000002</c:v>
                </c:pt>
                <c:pt idx="151">
                  <c:v>43.621459999999999</c:v>
                </c:pt>
                <c:pt idx="152">
                  <c:v>43.621459999999999</c:v>
                </c:pt>
                <c:pt idx="153">
                  <c:v>43.630400000000002</c:v>
                </c:pt>
                <c:pt idx="154">
                  <c:v>43.621459999999999</c:v>
                </c:pt>
                <c:pt idx="155">
                  <c:v>43.630400000000002</c:v>
                </c:pt>
                <c:pt idx="156">
                  <c:v>43.630400000000002</c:v>
                </c:pt>
                <c:pt idx="157">
                  <c:v>43.612520000000004</c:v>
                </c:pt>
                <c:pt idx="158">
                  <c:v>43.621459999999999</c:v>
                </c:pt>
                <c:pt idx="159">
                  <c:v>43.621459999999999</c:v>
                </c:pt>
                <c:pt idx="160">
                  <c:v>43.621459999999999</c:v>
                </c:pt>
                <c:pt idx="161">
                  <c:v>43.612520000000004</c:v>
                </c:pt>
                <c:pt idx="162">
                  <c:v>43.621459999999999</c:v>
                </c:pt>
                <c:pt idx="163">
                  <c:v>43.612520000000004</c:v>
                </c:pt>
                <c:pt idx="164">
                  <c:v>43.612520000000004</c:v>
                </c:pt>
                <c:pt idx="165">
                  <c:v>43.630400000000002</c:v>
                </c:pt>
                <c:pt idx="166">
                  <c:v>43.612520000000004</c:v>
                </c:pt>
                <c:pt idx="167">
                  <c:v>43.612520000000004</c:v>
                </c:pt>
                <c:pt idx="168">
                  <c:v>43.621459999999999</c:v>
                </c:pt>
                <c:pt idx="169">
                  <c:v>43.621459999999999</c:v>
                </c:pt>
                <c:pt idx="170">
                  <c:v>43.621459999999999</c:v>
                </c:pt>
                <c:pt idx="171">
                  <c:v>43.621459999999999</c:v>
                </c:pt>
                <c:pt idx="172">
                  <c:v>43.612520000000004</c:v>
                </c:pt>
                <c:pt idx="173">
                  <c:v>43.621459999999999</c:v>
                </c:pt>
                <c:pt idx="174">
                  <c:v>43.621459999999999</c:v>
                </c:pt>
                <c:pt idx="175">
                  <c:v>43.621459999999999</c:v>
                </c:pt>
                <c:pt idx="176">
                  <c:v>43.621459999999999</c:v>
                </c:pt>
                <c:pt idx="177">
                  <c:v>43.621459999999999</c:v>
                </c:pt>
                <c:pt idx="178">
                  <c:v>43.621459999999999</c:v>
                </c:pt>
                <c:pt idx="179">
                  <c:v>43.612520000000004</c:v>
                </c:pt>
                <c:pt idx="180">
                  <c:v>43.621459999999999</c:v>
                </c:pt>
                <c:pt idx="181">
                  <c:v>43.621459999999999</c:v>
                </c:pt>
                <c:pt idx="182">
                  <c:v>43.621459999999999</c:v>
                </c:pt>
                <c:pt idx="183">
                  <c:v>43.630400000000002</c:v>
                </c:pt>
                <c:pt idx="184">
                  <c:v>43.621459999999999</c:v>
                </c:pt>
                <c:pt idx="185">
                  <c:v>43.621459999999999</c:v>
                </c:pt>
                <c:pt idx="186">
                  <c:v>43.621459999999999</c:v>
                </c:pt>
                <c:pt idx="187">
                  <c:v>43.621459999999999</c:v>
                </c:pt>
                <c:pt idx="188">
                  <c:v>43.621459999999999</c:v>
                </c:pt>
                <c:pt idx="189">
                  <c:v>43.630400000000002</c:v>
                </c:pt>
                <c:pt idx="190">
                  <c:v>43.612520000000004</c:v>
                </c:pt>
                <c:pt idx="191">
                  <c:v>43.621459999999999</c:v>
                </c:pt>
                <c:pt idx="192">
                  <c:v>43.621459999999999</c:v>
                </c:pt>
                <c:pt idx="193">
                  <c:v>43.621459999999999</c:v>
                </c:pt>
                <c:pt idx="194">
                  <c:v>43.621459999999999</c:v>
                </c:pt>
                <c:pt idx="195">
                  <c:v>43.621459999999999</c:v>
                </c:pt>
                <c:pt idx="196">
                  <c:v>43.630400000000002</c:v>
                </c:pt>
                <c:pt idx="197">
                  <c:v>43.612520000000004</c:v>
                </c:pt>
                <c:pt idx="198">
                  <c:v>43.621459999999999</c:v>
                </c:pt>
                <c:pt idx="199">
                  <c:v>43.612520000000004</c:v>
                </c:pt>
                <c:pt idx="200">
                  <c:v>43.612520000000004</c:v>
                </c:pt>
                <c:pt idx="201">
                  <c:v>43.621459999999999</c:v>
                </c:pt>
                <c:pt idx="202">
                  <c:v>43.621459999999999</c:v>
                </c:pt>
                <c:pt idx="203">
                  <c:v>43.621459999999999</c:v>
                </c:pt>
                <c:pt idx="204">
                  <c:v>43.612520000000004</c:v>
                </c:pt>
                <c:pt idx="205">
                  <c:v>43.621459999999999</c:v>
                </c:pt>
                <c:pt idx="206">
                  <c:v>43.621459999999999</c:v>
                </c:pt>
                <c:pt idx="207">
                  <c:v>43.612520000000004</c:v>
                </c:pt>
                <c:pt idx="208">
                  <c:v>43.621459999999999</c:v>
                </c:pt>
                <c:pt idx="209">
                  <c:v>43.612520000000004</c:v>
                </c:pt>
                <c:pt idx="210">
                  <c:v>43.621459999999999</c:v>
                </c:pt>
                <c:pt idx="211">
                  <c:v>43.621459999999999</c:v>
                </c:pt>
                <c:pt idx="212">
                  <c:v>43.621459999999999</c:v>
                </c:pt>
                <c:pt idx="213">
                  <c:v>43.621459999999999</c:v>
                </c:pt>
                <c:pt idx="214">
                  <c:v>43.621459999999999</c:v>
                </c:pt>
                <c:pt idx="215">
                  <c:v>43.621459999999999</c:v>
                </c:pt>
                <c:pt idx="216">
                  <c:v>43.621459999999999</c:v>
                </c:pt>
                <c:pt idx="217">
                  <c:v>43.621459999999999</c:v>
                </c:pt>
                <c:pt idx="218">
                  <c:v>43.621459999999999</c:v>
                </c:pt>
                <c:pt idx="219">
                  <c:v>43.621459999999999</c:v>
                </c:pt>
                <c:pt idx="220">
                  <c:v>43.621459999999999</c:v>
                </c:pt>
                <c:pt idx="221">
                  <c:v>43.612520000000004</c:v>
                </c:pt>
                <c:pt idx="222">
                  <c:v>43.612520000000004</c:v>
                </c:pt>
                <c:pt idx="223">
                  <c:v>43.621459999999999</c:v>
                </c:pt>
                <c:pt idx="224">
                  <c:v>43.612520000000004</c:v>
                </c:pt>
                <c:pt idx="225">
                  <c:v>43.612520000000004</c:v>
                </c:pt>
                <c:pt idx="226">
                  <c:v>43.612520000000004</c:v>
                </c:pt>
                <c:pt idx="227">
                  <c:v>43.621459999999999</c:v>
                </c:pt>
                <c:pt idx="228">
                  <c:v>43.621459999999999</c:v>
                </c:pt>
                <c:pt idx="229">
                  <c:v>43.621459999999999</c:v>
                </c:pt>
                <c:pt idx="230">
                  <c:v>43.612520000000004</c:v>
                </c:pt>
                <c:pt idx="231">
                  <c:v>43.621459999999999</c:v>
                </c:pt>
                <c:pt idx="232">
                  <c:v>43.621459999999999</c:v>
                </c:pt>
                <c:pt idx="233">
                  <c:v>43.621459999999999</c:v>
                </c:pt>
                <c:pt idx="234">
                  <c:v>43.621459999999999</c:v>
                </c:pt>
                <c:pt idx="235">
                  <c:v>43.612520000000004</c:v>
                </c:pt>
                <c:pt idx="236">
                  <c:v>43.612520000000004</c:v>
                </c:pt>
                <c:pt idx="237">
                  <c:v>43.621459999999999</c:v>
                </c:pt>
                <c:pt idx="238">
                  <c:v>43.612520000000004</c:v>
                </c:pt>
                <c:pt idx="239">
                  <c:v>43.612520000000004</c:v>
                </c:pt>
                <c:pt idx="240">
                  <c:v>43.621459999999999</c:v>
                </c:pt>
                <c:pt idx="241">
                  <c:v>43.612520000000004</c:v>
                </c:pt>
                <c:pt idx="242">
                  <c:v>43.612520000000004</c:v>
                </c:pt>
                <c:pt idx="243">
                  <c:v>43.621459999999999</c:v>
                </c:pt>
                <c:pt idx="244">
                  <c:v>43.621459999999999</c:v>
                </c:pt>
                <c:pt idx="245">
                  <c:v>43.612520000000004</c:v>
                </c:pt>
                <c:pt idx="246">
                  <c:v>43.621459999999999</c:v>
                </c:pt>
                <c:pt idx="247">
                  <c:v>43.621459999999999</c:v>
                </c:pt>
                <c:pt idx="248">
                  <c:v>43.612520000000004</c:v>
                </c:pt>
                <c:pt idx="249">
                  <c:v>43.621459999999999</c:v>
                </c:pt>
                <c:pt idx="250">
                  <c:v>43.621459999999999</c:v>
                </c:pt>
                <c:pt idx="251">
                  <c:v>43.612520000000004</c:v>
                </c:pt>
                <c:pt idx="252">
                  <c:v>43.621459999999999</c:v>
                </c:pt>
                <c:pt idx="253">
                  <c:v>43.621459999999999</c:v>
                </c:pt>
                <c:pt idx="254">
                  <c:v>43.621459999999999</c:v>
                </c:pt>
                <c:pt idx="255">
                  <c:v>43.621459999999999</c:v>
                </c:pt>
                <c:pt idx="256">
                  <c:v>43.621459999999999</c:v>
                </c:pt>
                <c:pt idx="257">
                  <c:v>43.612520000000004</c:v>
                </c:pt>
                <c:pt idx="258">
                  <c:v>43.621459999999999</c:v>
                </c:pt>
                <c:pt idx="259">
                  <c:v>43.621459999999999</c:v>
                </c:pt>
                <c:pt idx="260">
                  <c:v>43.621459999999999</c:v>
                </c:pt>
                <c:pt idx="261">
                  <c:v>43.621459999999999</c:v>
                </c:pt>
                <c:pt idx="262">
                  <c:v>43.603580000000001</c:v>
                </c:pt>
                <c:pt idx="263">
                  <c:v>43.621459999999999</c:v>
                </c:pt>
                <c:pt idx="264">
                  <c:v>43.621459999999999</c:v>
                </c:pt>
                <c:pt idx="265">
                  <c:v>43.612520000000004</c:v>
                </c:pt>
                <c:pt idx="266">
                  <c:v>43.621459999999999</c:v>
                </c:pt>
                <c:pt idx="267">
                  <c:v>43.621459999999999</c:v>
                </c:pt>
                <c:pt idx="268">
                  <c:v>43.603580000000001</c:v>
                </c:pt>
                <c:pt idx="269">
                  <c:v>43.612520000000004</c:v>
                </c:pt>
                <c:pt idx="270">
                  <c:v>43.621459999999999</c:v>
                </c:pt>
                <c:pt idx="271">
                  <c:v>43.612520000000004</c:v>
                </c:pt>
                <c:pt idx="272">
                  <c:v>43.603580000000001</c:v>
                </c:pt>
                <c:pt idx="273">
                  <c:v>43.612520000000004</c:v>
                </c:pt>
                <c:pt idx="274">
                  <c:v>43.621459999999999</c:v>
                </c:pt>
                <c:pt idx="275">
                  <c:v>43.612520000000004</c:v>
                </c:pt>
                <c:pt idx="276">
                  <c:v>43.612520000000004</c:v>
                </c:pt>
                <c:pt idx="277">
                  <c:v>43.621459999999999</c:v>
                </c:pt>
                <c:pt idx="278">
                  <c:v>43.621459999999999</c:v>
                </c:pt>
                <c:pt idx="279">
                  <c:v>43.612520000000004</c:v>
                </c:pt>
                <c:pt idx="280">
                  <c:v>43.612520000000004</c:v>
                </c:pt>
                <c:pt idx="281">
                  <c:v>43.603580000000001</c:v>
                </c:pt>
                <c:pt idx="282">
                  <c:v>43.612520000000004</c:v>
                </c:pt>
                <c:pt idx="283">
                  <c:v>43.612520000000004</c:v>
                </c:pt>
                <c:pt idx="284">
                  <c:v>43.612520000000004</c:v>
                </c:pt>
                <c:pt idx="285">
                  <c:v>43.621459999999999</c:v>
                </c:pt>
                <c:pt idx="286">
                  <c:v>43.612520000000004</c:v>
                </c:pt>
                <c:pt idx="287">
                  <c:v>43.621459999999999</c:v>
                </c:pt>
                <c:pt idx="288">
                  <c:v>43.621459999999999</c:v>
                </c:pt>
                <c:pt idx="289">
                  <c:v>43.612520000000004</c:v>
                </c:pt>
                <c:pt idx="290">
                  <c:v>43.612520000000004</c:v>
                </c:pt>
                <c:pt idx="291">
                  <c:v>43.612520000000004</c:v>
                </c:pt>
                <c:pt idx="292">
                  <c:v>43.612520000000004</c:v>
                </c:pt>
                <c:pt idx="293">
                  <c:v>43.612520000000004</c:v>
                </c:pt>
                <c:pt idx="294">
                  <c:v>43.612520000000004</c:v>
                </c:pt>
                <c:pt idx="295">
                  <c:v>43.612520000000004</c:v>
                </c:pt>
                <c:pt idx="296">
                  <c:v>43.603580000000001</c:v>
                </c:pt>
                <c:pt idx="297">
                  <c:v>43.612520000000004</c:v>
                </c:pt>
                <c:pt idx="298">
                  <c:v>43.603580000000001</c:v>
                </c:pt>
                <c:pt idx="299">
                  <c:v>43.603580000000001</c:v>
                </c:pt>
                <c:pt idx="300">
                  <c:v>43.612520000000004</c:v>
                </c:pt>
                <c:pt idx="301">
                  <c:v>43.612520000000004</c:v>
                </c:pt>
                <c:pt idx="302">
                  <c:v>43.612520000000004</c:v>
                </c:pt>
                <c:pt idx="303">
                  <c:v>43.603580000000001</c:v>
                </c:pt>
                <c:pt idx="304">
                  <c:v>43.603580000000001</c:v>
                </c:pt>
                <c:pt idx="305">
                  <c:v>43.603580000000001</c:v>
                </c:pt>
                <c:pt idx="306">
                  <c:v>43.612520000000004</c:v>
                </c:pt>
                <c:pt idx="307">
                  <c:v>43.603580000000001</c:v>
                </c:pt>
                <c:pt idx="308">
                  <c:v>43.612520000000004</c:v>
                </c:pt>
                <c:pt idx="309">
                  <c:v>43.612520000000004</c:v>
                </c:pt>
                <c:pt idx="310">
                  <c:v>43.612520000000004</c:v>
                </c:pt>
                <c:pt idx="311">
                  <c:v>43.603580000000001</c:v>
                </c:pt>
                <c:pt idx="312">
                  <c:v>43.603580000000001</c:v>
                </c:pt>
                <c:pt idx="313">
                  <c:v>43.612520000000004</c:v>
                </c:pt>
                <c:pt idx="314">
                  <c:v>43.603580000000001</c:v>
                </c:pt>
                <c:pt idx="315">
                  <c:v>43.603580000000001</c:v>
                </c:pt>
                <c:pt idx="316">
                  <c:v>43.612520000000004</c:v>
                </c:pt>
                <c:pt idx="317">
                  <c:v>43.612520000000004</c:v>
                </c:pt>
                <c:pt idx="318">
                  <c:v>43.612520000000004</c:v>
                </c:pt>
                <c:pt idx="319">
                  <c:v>43.603580000000001</c:v>
                </c:pt>
                <c:pt idx="320">
                  <c:v>43.603580000000001</c:v>
                </c:pt>
                <c:pt idx="321">
                  <c:v>43.594630000000002</c:v>
                </c:pt>
                <c:pt idx="322">
                  <c:v>43.594630000000002</c:v>
                </c:pt>
                <c:pt idx="323">
                  <c:v>43.603580000000001</c:v>
                </c:pt>
                <c:pt idx="324">
                  <c:v>43.612520000000004</c:v>
                </c:pt>
                <c:pt idx="325">
                  <c:v>43.594630000000002</c:v>
                </c:pt>
                <c:pt idx="326">
                  <c:v>43.603580000000001</c:v>
                </c:pt>
                <c:pt idx="327">
                  <c:v>43.594630000000002</c:v>
                </c:pt>
                <c:pt idx="328">
                  <c:v>43.612520000000004</c:v>
                </c:pt>
                <c:pt idx="329">
                  <c:v>43.603580000000001</c:v>
                </c:pt>
                <c:pt idx="330">
                  <c:v>43.603580000000001</c:v>
                </c:pt>
                <c:pt idx="331">
                  <c:v>43.603580000000001</c:v>
                </c:pt>
                <c:pt idx="332">
                  <c:v>43.612520000000004</c:v>
                </c:pt>
                <c:pt idx="333">
                  <c:v>43.603580000000001</c:v>
                </c:pt>
                <c:pt idx="334">
                  <c:v>43.603580000000001</c:v>
                </c:pt>
                <c:pt idx="335">
                  <c:v>43.603580000000001</c:v>
                </c:pt>
                <c:pt idx="336">
                  <c:v>43.603580000000001</c:v>
                </c:pt>
                <c:pt idx="337">
                  <c:v>43.603580000000001</c:v>
                </c:pt>
                <c:pt idx="338">
                  <c:v>43.612520000000004</c:v>
                </c:pt>
                <c:pt idx="339">
                  <c:v>43.603580000000001</c:v>
                </c:pt>
                <c:pt idx="340">
                  <c:v>43.603580000000001</c:v>
                </c:pt>
                <c:pt idx="341">
                  <c:v>43.603580000000001</c:v>
                </c:pt>
                <c:pt idx="342">
                  <c:v>43.603580000000001</c:v>
                </c:pt>
                <c:pt idx="343">
                  <c:v>43.603580000000001</c:v>
                </c:pt>
                <c:pt idx="344">
                  <c:v>43.603580000000001</c:v>
                </c:pt>
                <c:pt idx="345">
                  <c:v>43.603580000000001</c:v>
                </c:pt>
                <c:pt idx="346">
                  <c:v>43.603580000000001</c:v>
                </c:pt>
                <c:pt idx="347">
                  <c:v>43.603580000000001</c:v>
                </c:pt>
                <c:pt idx="348">
                  <c:v>43.603580000000001</c:v>
                </c:pt>
                <c:pt idx="349">
                  <c:v>43.603580000000001</c:v>
                </c:pt>
                <c:pt idx="350">
                  <c:v>43.603580000000001</c:v>
                </c:pt>
                <c:pt idx="351">
                  <c:v>43.612520000000004</c:v>
                </c:pt>
                <c:pt idx="352">
                  <c:v>43.603580000000001</c:v>
                </c:pt>
                <c:pt idx="353">
                  <c:v>43.603580000000001</c:v>
                </c:pt>
                <c:pt idx="354">
                  <c:v>43.603580000000001</c:v>
                </c:pt>
                <c:pt idx="355">
                  <c:v>43.603580000000001</c:v>
                </c:pt>
                <c:pt idx="356">
                  <c:v>43.603580000000001</c:v>
                </c:pt>
                <c:pt idx="357">
                  <c:v>43.594630000000002</c:v>
                </c:pt>
                <c:pt idx="358">
                  <c:v>43.594630000000002</c:v>
                </c:pt>
                <c:pt idx="359">
                  <c:v>43.594630000000002</c:v>
                </c:pt>
                <c:pt idx="360">
                  <c:v>43.603580000000001</c:v>
                </c:pt>
                <c:pt idx="361">
                  <c:v>43.603580000000001</c:v>
                </c:pt>
                <c:pt idx="362">
                  <c:v>43.603580000000001</c:v>
                </c:pt>
                <c:pt idx="363">
                  <c:v>43.603580000000001</c:v>
                </c:pt>
                <c:pt idx="364">
                  <c:v>43.612520000000004</c:v>
                </c:pt>
                <c:pt idx="365">
                  <c:v>43.612520000000004</c:v>
                </c:pt>
                <c:pt idx="366">
                  <c:v>43.603580000000001</c:v>
                </c:pt>
                <c:pt idx="367">
                  <c:v>43.603580000000001</c:v>
                </c:pt>
                <c:pt idx="368">
                  <c:v>43.58569</c:v>
                </c:pt>
                <c:pt idx="369">
                  <c:v>43.603580000000001</c:v>
                </c:pt>
                <c:pt idx="370">
                  <c:v>43.603580000000001</c:v>
                </c:pt>
                <c:pt idx="371">
                  <c:v>43.594630000000002</c:v>
                </c:pt>
                <c:pt idx="372">
                  <c:v>43.603580000000001</c:v>
                </c:pt>
                <c:pt idx="373">
                  <c:v>43.603580000000001</c:v>
                </c:pt>
                <c:pt idx="374">
                  <c:v>43.603580000000001</c:v>
                </c:pt>
                <c:pt idx="375">
                  <c:v>43.603580000000001</c:v>
                </c:pt>
                <c:pt idx="376">
                  <c:v>43.603580000000001</c:v>
                </c:pt>
                <c:pt idx="377">
                  <c:v>43.594630000000002</c:v>
                </c:pt>
                <c:pt idx="378">
                  <c:v>43.603580000000001</c:v>
                </c:pt>
                <c:pt idx="379">
                  <c:v>43.603580000000001</c:v>
                </c:pt>
                <c:pt idx="380">
                  <c:v>43.603580000000001</c:v>
                </c:pt>
                <c:pt idx="381">
                  <c:v>43.603580000000001</c:v>
                </c:pt>
                <c:pt idx="382">
                  <c:v>43.603580000000001</c:v>
                </c:pt>
                <c:pt idx="383">
                  <c:v>43.603580000000001</c:v>
                </c:pt>
                <c:pt idx="384">
                  <c:v>43.603580000000001</c:v>
                </c:pt>
                <c:pt idx="385">
                  <c:v>43.594630000000002</c:v>
                </c:pt>
                <c:pt idx="386">
                  <c:v>43.603580000000001</c:v>
                </c:pt>
                <c:pt idx="387">
                  <c:v>43.603580000000001</c:v>
                </c:pt>
                <c:pt idx="388">
                  <c:v>43.603580000000001</c:v>
                </c:pt>
                <c:pt idx="389">
                  <c:v>43.594630000000002</c:v>
                </c:pt>
                <c:pt idx="390">
                  <c:v>43.603580000000001</c:v>
                </c:pt>
                <c:pt idx="391">
                  <c:v>43.594630000000002</c:v>
                </c:pt>
                <c:pt idx="392">
                  <c:v>43.603580000000001</c:v>
                </c:pt>
                <c:pt idx="393">
                  <c:v>43.603580000000001</c:v>
                </c:pt>
                <c:pt idx="394">
                  <c:v>43.594630000000002</c:v>
                </c:pt>
                <c:pt idx="395">
                  <c:v>43.603580000000001</c:v>
                </c:pt>
                <c:pt idx="396">
                  <c:v>43.603580000000001</c:v>
                </c:pt>
                <c:pt idx="397">
                  <c:v>43.594630000000002</c:v>
                </c:pt>
                <c:pt idx="398">
                  <c:v>43.603580000000001</c:v>
                </c:pt>
                <c:pt idx="399">
                  <c:v>43.603580000000001</c:v>
                </c:pt>
                <c:pt idx="400">
                  <c:v>43.603580000000001</c:v>
                </c:pt>
                <c:pt idx="401">
                  <c:v>43.603580000000001</c:v>
                </c:pt>
                <c:pt idx="402">
                  <c:v>43.603580000000001</c:v>
                </c:pt>
                <c:pt idx="403">
                  <c:v>43.603580000000001</c:v>
                </c:pt>
                <c:pt idx="404">
                  <c:v>43.603580000000001</c:v>
                </c:pt>
                <c:pt idx="405">
                  <c:v>43.603580000000001</c:v>
                </c:pt>
                <c:pt idx="406">
                  <c:v>43.603580000000001</c:v>
                </c:pt>
                <c:pt idx="407">
                  <c:v>43.603580000000001</c:v>
                </c:pt>
                <c:pt idx="408">
                  <c:v>43.603580000000001</c:v>
                </c:pt>
                <c:pt idx="409">
                  <c:v>43.603580000000001</c:v>
                </c:pt>
                <c:pt idx="410">
                  <c:v>43.594630000000002</c:v>
                </c:pt>
                <c:pt idx="411">
                  <c:v>43.603580000000001</c:v>
                </c:pt>
                <c:pt idx="412">
                  <c:v>43.603580000000001</c:v>
                </c:pt>
                <c:pt idx="413">
                  <c:v>43.603580000000001</c:v>
                </c:pt>
                <c:pt idx="414">
                  <c:v>43.603580000000001</c:v>
                </c:pt>
                <c:pt idx="415">
                  <c:v>43.603580000000001</c:v>
                </c:pt>
                <c:pt idx="416">
                  <c:v>43.594630000000002</c:v>
                </c:pt>
                <c:pt idx="417">
                  <c:v>43.603580000000001</c:v>
                </c:pt>
                <c:pt idx="418">
                  <c:v>43.603580000000001</c:v>
                </c:pt>
                <c:pt idx="419">
                  <c:v>43.594630000000002</c:v>
                </c:pt>
                <c:pt idx="420">
                  <c:v>43.603580000000001</c:v>
                </c:pt>
                <c:pt idx="421">
                  <c:v>43.603580000000001</c:v>
                </c:pt>
                <c:pt idx="422">
                  <c:v>43.594630000000002</c:v>
                </c:pt>
                <c:pt idx="423">
                  <c:v>43.603580000000001</c:v>
                </c:pt>
                <c:pt idx="424">
                  <c:v>43.603580000000001</c:v>
                </c:pt>
                <c:pt idx="425">
                  <c:v>43.603580000000001</c:v>
                </c:pt>
                <c:pt idx="426">
                  <c:v>43.603580000000001</c:v>
                </c:pt>
                <c:pt idx="427">
                  <c:v>43.603580000000001</c:v>
                </c:pt>
                <c:pt idx="428">
                  <c:v>43.594630000000002</c:v>
                </c:pt>
                <c:pt idx="429">
                  <c:v>43.594630000000002</c:v>
                </c:pt>
                <c:pt idx="430">
                  <c:v>43.594630000000002</c:v>
                </c:pt>
                <c:pt idx="431">
                  <c:v>43.603580000000001</c:v>
                </c:pt>
                <c:pt idx="432">
                  <c:v>43.603580000000001</c:v>
                </c:pt>
                <c:pt idx="433">
                  <c:v>43.594630000000002</c:v>
                </c:pt>
                <c:pt idx="434">
                  <c:v>43.603580000000001</c:v>
                </c:pt>
                <c:pt idx="435">
                  <c:v>43.594630000000002</c:v>
                </c:pt>
                <c:pt idx="436">
                  <c:v>43.603580000000001</c:v>
                </c:pt>
                <c:pt idx="437">
                  <c:v>43.594630000000002</c:v>
                </c:pt>
                <c:pt idx="438">
                  <c:v>43.594630000000002</c:v>
                </c:pt>
                <c:pt idx="439">
                  <c:v>43.594630000000002</c:v>
                </c:pt>
                <c:pt idx="440">
                  <c:v>43.603580000000001</c:v>
                </c:pt>
                <c:pt idx="441">
                  <c:v>43.603580000000001</c:v>
                </c:pt>
                <c:pt idx="442">
                  <c:v>43.603580000000001</c:v>
                </c:pt>
                <c:pt idx="443">
                  <c:v>43.594630000000002</c:v>
                </c:pt>
                <c:pt idx="444">
                  <c:v>43.594630000000002</c:v>
                </c:pt>
                <c:pt idx="445">
                  <c:v>43.603580000000001</c:v>
                </c:pt>
                <c:pt idx="446">
                  <c:v>43.58569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2520832"/>
        <c:axId val="202526720"/>
      </c:lineChart>
      <c:lineChart>
        <c:grouping val="standard"/>
        <c:varyColors val="0"/>
        <c:ser>
          <c:idx val="2"/>
          <c:order val="2"/>
          <c:tx>
            <c:strRef>
              <c:f>Typosoil8!$J$7</c:f>
              <c:strCache>
                <c:ptCount val="1"/>
              </c:strCache>
            </c:strRef>
          </c:tx>
          <c:marker>
            <c:symbol val="none"/>
          </c:marker>
          <c:val>
            <c:numRef>
              <c:f>Typosoil8!$J$8:$J$789</c:f>
              <c:numCache>
                <c:formatCode>General</c:formatCode>
                <c:ptCount val="782"/>
                <c:pt idx="0">
                  <c:v>0</c:v>
                </c:pt>
                <c:pt idx="1">
                  <c:v>47.943359999999998</c:v>
                </c:pt>
                <c:pt idx="2">
                  <c:v>45.515839999999997</c:v>
                </c:pt>
                <c:pt idx="3">
                  <c:v>45.515839999999997</c:v>
                </c:pt>
                <c:pt idx="4">
                  <c:v>44.30209</c:v>
                </c:pt>
                <c:pt idx="5">
                  <c:v>43.088329999999999</c:v>
                </c:pt>
                <c:pt idx="6">
                  <c:v>42.481450000000002</c:v>
                </c:pt>
                <c:pt idx="7">
                  <c:v>40.660820000000001</c:v>
                </c:pt>
                <c:pt idx="8">
                  <c:v>39.44706</c:v>
                </c:pt>
                <c:pt idx="9">
                  <c:v>37.019550000000002</c:v>
                </c:pt>
                <c:pt idx="10">
                  <c:v>35.198920000000001</c:v>
                </c:pt>
                <c:pt idx="11">
                  <c:v>33.98516</c:v>
                </c:pt>
                <c:pt idx="12">
                  <c:v>31.557649999999999</c:v>
                </c:pt>
                <c:pt idx="13">
                  <c:v>29.130140000000001</c:v>
                </c:pt>
                <c:pt idx="14">
                  <c:v>26.702629999999999</c:v>
                </c:pt>
                <c:pt idx="15">
                  <c:v>23.061360000000001</c:v>
                </c:pt>
                <c:pt idx="16">
                  <c:v>18.813220000000001</c:v>
                </c:pt>
                <c:pt idx="17">
                  <c:v>15.171950000000001</c:v>
                </c:pt>
                <c:pt idx="18">
                  <c:v>11.53068</c:v>
                </c:pt>
                <c:pt idx="19">
                  <c:v>7.8894099999999998</c:v>
                </c:pt>
                <c:pt idx="20">
                  <c:v>3.64127</c:v>
                </c:pt>
                <c:pt idx="21">
                  <c:v>-0.60687999999999998</c:v>
                </c:pt>
                <c:pt idx="22">
                  <c:v>-5.4619</c:v>
                </c:pt>
                <c:pt idx="23">
                  <c:v>-10.31692</c:v>
                </c:pt>
                <c:pt idx="24">
                  <c:v>-16.99258</c:v>
                </c:pt>
                <c:pt idx="25">
                  <c:v>-23.061360000000001</c:v>
                </c:pt>
                <c:pt idx="26">
                  <c:v>-29.130140000000001</c:v>
                </c:pt>
                <c:pt idx="27">
                  <c:v>-37.019550000000002</c:v>
                </c:pt>
                <c:pt idx="28">
                  <c:v>-44.30209</c:v>
                </c:pt>
                <c:pt idx="29">
                  <c:v>-52.191499999999998</c:v>
                </c:pt>
                <c:pt idx="30">
                  <c:v>-60.68779</c:v>
                </c:pt>
                <c:pt idx="31">
                  <c:v>-69.184079999999994</c:v>
                </c:pt>
                <c:pt idx="32">
                  <c:v>-78.894130000000004</c:v>
                </c:pt>
                <c:pt idx="33">
                  <c:v>-89.21105</c:v>
                </c:pt>
                <c:pt idx="34">
                  <c:v>-99.527979999999999</c:v>
                </c:pt>
                <c:pt idx="35">
                  <c:v>-111.05865</c:v>
                </c:pt>
                <c:pt idx="36">
                  <c:v>-122.58933</c:v>
                </c:pt>
                <c:pt idx="37">
                  <c:v>-135.94064</c:v>
                </c:pt>
                <c:pt idx="38">
                  <c:v>-149.89883</c:v>
                </c:pt>
                <c:pt idx="39">
                  <c:v>-165.67767000000001</c:v>
                </c:pt>
                <c:pt idx="40">
                  <c:v>-182.06336999999999</c:v>
                </c:pt>
                <c:pt idx="41">
                  <c:v>-200.87658999999999</c:v>
                </c:pt>
                <c:pt idx="42">
                  <c:v>-220.90355</c:v>
                </c:pt>
                <c:pt idx="43">
                  <c:v>-242.75116</c:v>
                </c:pt>
                <c:pt idx="44">
                  <c:v>-267.02627999999999</c:v>
                </c:pt>
                <c:pt idx="45">
                  <c:v>-293.72890999999998</c:v>
                </c:pt>
                <c:pt idx="46">
                  <c:v>-322.25216999999998</c:v>
                </c:pt>
                <c:pt idx="47">
                  <c:v>-354.41669000000002</c:v>
                </c:pt>
                <c:pt idx="48">
                  <c:v>-387.79498000000001</c:v>
                </c:pt>
                <c:pt idx="49">
                  <c:v>-423.60077000000001</c:v>
                </c:pt>
                <c:pt idx="50">
                  <c:v>-464.26159999999999</c:v>
                </c:pt>
                <c:pt idx="51">
                  <c:v>-506.74304000000001</c:v>
                </c:pt>
                <c:pt idx="52">
                  <c:v>-550.43822999999998</c:v>
                </c:pt>
                <c:pt idx="53">
                  <c:v>-598.98846000000003</c:v>
                </c:pt>
                <c:pt idx="54">
                  <c:v>-650.57312000000002</c:v>
                </c:pt>
                <c:pt idx="55">
                  <c:v>-703.37145999999996</c:v>
                </c:pt>
                <c:pt idx="56">
                  <c:v>-756.77673000000004</c:v>
                </c:pt>
                <c:pt idx="57">
                  <c:v>-803.50635</c:v>
                </c:pt>
                <c:pt idx="58">
                  <c:v>-827.17456000000004</c:v>
                </c:pt>
                <c:pt idx="59">
                  <c:v>-850.23595999999998</c:v>
                </c:pt>
                <c:pt idx="60">
                  <c:v>-840.52588000000003</c:v>
                </c:pt>
                <c:pt idx="61">
                  <c:v>-816.25079000000005</c:v>
                </c:pt>
                <c:pt idx="62">
                  <c:v>-796.83069</c:v>
                </c:pt>
                <c:pt idx="63">
                  <c:v>-782.26562000000001</c:v>
                </c:pt>
                <c:pt idx="64">
                  <c:v>-768.30742999999995</c:v>
                </c:pt>
                <c:pt idx="65">
                  <c:v>-754.95612000000006</c:v>
                </c:pt>
                <c:pt idx="66">
                  <c:v>-743.42541000000006</c:v>
                </c:pt>
                <c:pt idx="67">
                  <c:v>-733.10852</c:v>
                </c:pt>
                <c:pt idx="68">
                  <c:v>-719.15033000000005</c:v>
                </c:pt>
                <c:pt idx="69">
                  <c:v>-703.37145999999996</c:v>
                </c:pt>
                <c:pt idx="70">
                  <c:v>-557.72076000000004</c:v>
                </c:pt>
                <c:pt idx="71">
                  <c:v>-404.18069000000003</c:v>
                </c:pt>
                <c:pt idx="72">
                  <c:v>-237.89613</c:v>
                </c:pt>
                <c:pt idx="73">
                  <c:v>-118.94807</c:v>
                </c:pt>
                <c:pt idx="74">
                  <c:v>-23.061360000000001</c:v>
                </c:pt>
                <c:pt idx="75">
                  <c:v>34.592039999999997</c:v>
                </c:pt>
                <c:pt idx="76">
                  <c:v>50.37086</c:v>
                </c:pt>
                <c:pt idx="77">
                  <c:v>54.012129999999999</c:v>
                </c:pt>
                <c:pt idx="78">
                  <c:v>53.405250000000002</c:v>
                </c:pt>
                <c:pt idx="79">
                  <c:v>54.619010000000003</c:v>
                </c:pt>
                <c:pt idx="80">
                  <c:v>54.619010000000003</c:v>
                </c:pt>
                <c:pt idx="81">
                  <c:v>54.619010000000003</c:v>
                </c:pt>
                <c:pt idx="82">
                  <c:v>55.22589</c:v>
                </c:pt>
                <c:pt idx="83">
                  <c:v>54.619010000000003</c:v>
                </c:pt>
                <c:pt idx="84">
                  <c:v>54.619010000000003</c:v>
                </c:pt>
                <c:pt idx="85">
                  <c:v>54.619010000000003</c:v>
                </c:pt>
                <c:pt idx="86">
                  <c:v>54.619010000000003</c:v>
                </c:pt>
                <c:pt idx="87">
                  <c:v>54.619010000000003</c:v>
                </c:pt>
                <c:pt idx="88">
                  <c:v>54.012129999999999</c:v>
                </c:pt>
                <c:pt idx="89">
                  <c:v>54.619010000000003</c:v>
                </c:pt>
                <c:pt idx="90">
                  <c:v>54.619010000000003</c:v>
                </c:pt>
                <c:pt idx="91">
                  <c:v>54.012129999999999</c:v>
                </c:pt>
                <c:pt idx="92">
                  <c:v>54.619010000000003</c:v>
                </c:pt>
                <c:pt idx="93">
                  <c:v>54.619010000000003</c:v>
                </c:pt>
                <c:pt idx="94">
                  <c:v>54.619010000000003</c:v>
                </c:pt>
                <c:pt idx="95">
                  <c:v>54.012129999999999</c:v>
                </c:pt>
                <c:pt idx="96">
                  <c:v>54.012129999999999</c:v>
                </c:pt>
                <c:pt idx="97">
                  <c:v>53.405250000000002</c:v>
                </c:pt>
                <c:pt idx="98">
                  <c:v>53.405250000000002</c:v>
                </c:pt>
                <c:pt idx="99">
                  <c:v>54.619010000000003</c:v>
                </c:pt>
                <c:pt idx="100">
                  <c:v>54.012129999999999</c:v>
                </c:pt>
                <c:pt idx="101">
                  <c:v>54.012129999999999</c:v>
                </c:pt>
                <c:pt idx="102">
                  <c:v>54.012129999999999</c:v>
                </c:pt>
                <c:pt idx="103">
                  <c:v>54.012129999999999</c:v>
                </c:pt>
                <c:pt idx="104">
                  <c:v>54.619010000000003</c:v>
                </c:pt>
                <c:pt idx="105">
                  <c:v>54.619010000000003</c:v>
                </c:pt>
                <c:pt idx="106">
                  <c:v>54.012129999999999</c:v>
                </c:pt>
                <c:pt idx="107">
                  <c:v>54.012129999999999</c:v>
                </c:pt>
                <c:pt idx="108">
                  <c:v>54.619010000000003</c:v>
                </c:pt>
                <c:pt idx="109">
                  <c:v>54.619010000000003</c:v>
                </c:pt>
                <c:pt idx="110">
                  <c:v>54.619010000000003</c:v>
                </c:pt>
                <c:pt idx="111">
                  <c:v>54.619010000000003</c:v>
                </c:pt>
                <c:pt idx="112">
                  <c:v>54.012129999999999</c:v>
                </c:pt>
                <c:pt idx="113">
                  <c:v>54.619010000000003</c:v>
                </c:pt>
                <c:pt idx="114">
                  <c:v>54.012129999999999</c:v>
                </c:pt>
                <c:pt idx="115">
                  <c:v>54.012129999999999</c:v>
                </c:pt>
                <c:pt idx="116">
                  <c:v>54.012129999999999</c:v>
                </c:pt>
                <c:pt idx="117">
                  <c:v>54.619010000000003</c:v>
                </c:pt>
                <c:pt idx="118">
                  <c:v>54.012129999999999</c:v>
                </c:pt>
                <c:pt idx="119">
                  <c:v>54.619010000000003</c:v>
                </c:pt>
                <c:pt idx="120">
                  <c:v>55.22589</c:v>
                </c:pt>
                <c:pt idx="121">
                  <c:v>54.619010000000003</c:v>
                </c:pt>
                <c:pt idx="122">
                  <c:v>55.22589</c:v>
                </c:pt>
                <c:pt idx="123">
                  <c:v>54.619010000000003</c:v>
                </c:pt>
                <c:pt idx="124">
                  <c:v>54.619010000000003</c:v>
                </c:pt>
                <c:pt idx="125">
                  <c:v>55.22589</c:v>
                </c:pt>
                <c:pt idx="126">
                  <c:v>55.22589</c:v>
                </c:pt>
                <c:pt idx="127">
                  <c:v>54.619010000000003</c:v>
                </c:pt>
                <c:pt idx="128">
                  <c:v>55.22589</c:v>
                </c:pt>
                <c:pt idx="129">
                  <c:v>55.22589</c:v>
                </c:pt>
                <c:pt idx="130">
                  <c:v>54.619010000000003</c:v>
                </c:pt>
                <c:pt idx="131">
                  <c:v>54.619010000000003</c:v>
                </c:pt>
                <c:pt idx="132">
                  <c:v>54.619010000000003</c:v>
                </c:pt>
                <c:pt idx="133">
                  <c:v>54.619010000000003</c:v>
                </c:pt>
                <c:pt idx="134">
                  <c:v>54.012129999999999</c:v>
                </c:pt>
                <c:pt idx="135">
                  <c:v>54.012129999999999</c:v>
                </c:pt>
                <c:pt idx="136">
                  <c:v>54.012129999999999</c:v>
                </c:pt>
                <c:pt idx="137">
                  <c:v>54.619010000000003</c:v>
                </c:pt>
                <c:pt idx="138">
                  <c:v>54.619010000000003</c:v>
                </c:pt>
                <c:pt idx="139">
                  <c:v>54.619010000000003</c:v>
                </c:pt>
                <c:pt idx="140">
                  <c:v>55.22589</c:v>
                </c:pt>
                <c:pt idx="141">
                  <c:v>54.619010000000003</c:v>
                </c:pt>
                <c:pt idx="142">
                  <c:v>54.619010000000003</c:v>
                </c:pt>
                <c:pt idx="143">
                  <c:v>54.012129999999999</c:v>
                </c:pt>
                <c:pt idx="144">
                  <c:v>54.012129999999999</c:v>
                </c:pt>
                <c:pt idx="145">
                  <c:v>54.619010000000003</c:v>
                </c:pt>
                <c:pt idx="146">
                  <c:v>54.012129999999999</c:v>
                </c:pt>
                <c:pt idx="147">
                  <c:v>54.012129999999999</c:v>
                </c:pt>
                <c:pt idx="148">
                  <c:v>54.619010000000003</c:v>
                </c:pt>
                <c:pt idx="149">
                  <c:v>54.012129999999999</c:v>
                </c:pt>
                <c:pt idx="150">
                  <c:v>54.012129999999999</c:v>
                </c:pt>
                <c:pt idx="151">
                  <c:v>54.012129999999999</c:v>
                </c:pt>
                <c:pt idx="152">
                  <c:v>53.405250000000002</c:v>
                </c:pt>
                <c:pt idx="153">
                  <c:v>54.012129999999999</c:v>
                </c:pt>
                <c:pt idx="154">
                  <c:v>54.012129999999999</c:v>
                </c:pt>
                <c:pt idx="155">
                  <c:v>54.012129999999999</c:v>
                </c:pt>
                <c:pt idx="156">
                  <c:v>53.405250000000002</c:v>
                </c:pt>
                <c:pt idx="157">
                  <c:v>53.405250000000002</c:v>
                </c:pt>
                <c:pt idx="158">
                  <c:v>53.405250000000002</c:v>
                </c:pt>
                <c:pt idx="159">
                  <c:v>53.405250000000002</c:v>
                </c:pt>
                <c:pt idx="160">
                  <c:v>53.405250000000002</c:v>
                </c:pt>
                <c:pt idx="161">
                  <c:v>53.405250000000002</c:v>
                </c:pt>
                <c:pt idx="162">
                  <c:v>54.012129999999999</c:v>
                </c:pt>
                <c:pt idx="163">
                  <c:v>54.012129999999999</c:v>
                </c:pt>
                <c:pt idx="164">
                  <c:v>53.405250000000002</c:v>
                </c:pt>
                <c:pt idx="165">
                  <c:v>53.405250000000002</c:v>
                </c:pt>
                <c:pt idx="166">
                  <c:v>52.798380000000002</c:v>
                </c:pt>
                <c:pt idx="167">
                  <c:v>52.798380000000002</c:v>
                </c:pt>
                <c:pt idx="168">
                  <c:v>53.405250000000002</c:v>
                </c:pt>
                <c:pt idx="169">
                  <c:v>52.798380000000002</c:v>
                </c:pt>
                <c:pt idx="170">
                  <c:v>52.798380000000002</c:v>
                </c:pt>
                <c:pt idx="171">
                  <c:v>52.798380000000002</c:v>
                </c:pt>
                <c:pt idx="172">
                  <c:v>52.798380000000002</c:v>
                </c:pt>
                <c:pt idx="173">
                  <c:v>52.798380000000002</c:v>
                </c:pt>
                <c:pt idx="174">
                  <c:v>52.798380000000002</c:v>
                </c:pt>
                <c:pt idx="175">
                  <c:v>52.798380000000002</c:v>
                </c:pt>
                <c:pt idx="176">
                  <c:v>52.798380000000002</c:v>
                </c:pt>
                <c:pt idx="177">
                  <c:v>52.798380000000002</c:v>
                </c:pt>
                <c:pt idx="178">
                  <c:v>52.798380000000002</c:v>
                </c:pt>
                <c:pt idx="179">
                  <c:v>52.798380000000002</c:v>
                </c:pt>
                <c:pt idx="180">
                  <c:v>52.798380000000002</c:v>
                </c:pt>
                <c:pt idx="181">
                  <c:v>52.798380000000002</c:v>
                </c:pt>
                <c:pt idx="182">
                  <c:v>52.798380000000002</c:v>
                </c:pt>
                <c:pt idx="183">
                  <c:v>52.798380000000002</c:v>
                </c:pt>
                <c:pt idx="184">
                  <c:v>52.798380000000002</c:v>
                </c:pt>
                <c:pt idx="185">
                  <c:v>53.405250000000002</c:v>
                </c:pt>
                <c:pt idx="186">
                  <c:v>52.798380000000002</c:v>
                </c:pt>
                <c:pt idx="187">
                  <c:v>52.798380000000002</c:v>
                </c:pt>
                <c:pt idx="188">
                  <c:v>52.798380000000002</c:v>
                </c:pt>
                <c:pt idx="189">
                  <c:v>52.798380000000002</c:v>
                </c:pt>
                <c:pt idx="190">
                  <c:v>52.798380000000002</c:v>
                </c:pt>
                <c:pt idx="191">
                  <c:v>53.405250000000002</c:v>
                </c:pt>
                <c:pt idx="192">
                  <c:v>53.405250000000002</c:v>
                </c:pt>
                <c:pt idx="193">
                  <c:v>53.405250000000002</c:v>
                </c:pt>
                <c:pt idx="194">
                  <c:v>52.191499999999998</c:v>
                </c:pt>
                <c:pt idx="195">
                  <c:v>52.798380000000002</c:v>
                </c:pt>
                <c:pt idx="196">
                  <c:v>53.405250000000002</c:v>
                </c:pt>
                <c:pt idx="197">
                  <c:v>52.798380000000002</c:v>
                </c:pt>
                <c:pt idx="198">
                  <c:v>53.405250000000002</c:v>
                </c:pt>
                <c:pt idx="199">
                  <c:v>53.405250000000002</c:v>
                </c:pt>
                <c:pt idx="200">
                  <c:v>53.405250000000002</c:v>
                </c:pt>
                <c:pt idx="201">
                  <c:v>53.405250000000002</c:v>
                </c:pt>
                <c:pt idx="202">
                  <c:v>53.405250000000002</c:v>
                </c:pt>
                <c:pt idx="203">
                  <c:v>52.798380000000002</c:v>
                </c:pt>
                <c:pt idx="204">
                  <c:v>53.405250000000002</c:v>
                </c:pt>
                <c:pt idx="205">
                  <c:v>54.012129999999999</c:v>
                </c:pt>
                <c:pt idx="206">
                  <c:v>53.405250000000002</c:v>
                </c:pt>
                <c:pt idx="207">
                  <c:v>53.405250000000002</c:v>
                </c:pt>
                <c:pt idx="208">
                  <c:v>53.405250000000002</c:v>
                </c:pt>
                <c:pt idx="209">
                  <c:v>53.405250000000002</c:v>
                </c:pt>
                <c:pt idx="210">
                  <c:v>54.012129999999999</c:v>
                </c:pt>
                <c:pt idx="211">
                  <c:v>54.012129999999999</c:v>
                </c:pt>
                <c:pt idx="212">
                  <c:v>54.012129999999999</c:v>
                </c:pt>
                <c:pt idx="213">
                  <c:v>53.405250000000002</c:v>
                </c:pt>
                <c:pt idx="214">
                  <c:v>53.405250000000002</c:v>
                </c:pt>
                <c:pt idx="215">
                  <c:v>54.012129999999999</c:v>
                </c:pt>
                <c:pt idx="216">
                  <c:v>54.012129999999999</c:v>
                </c:pt>
                <c:pt idx="217">
                  <c:v>54.619010000000003</c:v>
                </c:pt>
                <c:pt idx="218">
                  <c:v>54.012129999999999</c:v>
                </c:pt>
                <c:pt idx="219">
                  <c:v>54.012129999999999</c:v>
                </c:pt>
                <c:pt idx="220">
                  <c:v>54.012129999999999</c:v>
                </c:pt>
                <c:pt idx="221">
                  <c:v>54.619010000000003</c:v>
                </c:pt>
                <c:pt idx="222">
                  <c:v>54.619010000000003</c:v>
                </c:pt>
                <c:pt idx="223">
                  <c:v>54.619010000000003</c:v>
                </c:pt>
                <c:pt idx="224">
                  <c:v>54.619010000000003</c:v>
                </c:pt>
                <c:pt idx="225">
                  <c:v>55.22589</c:v>
                </c:pt>
                <c:pt idx="226">
                  <c:v>54.012129999999999</c:v>
                </c:pt>
                <c:pt idx="227">
                  <c:v>54.619010000000003</c:v>
                </c:pt>
                <c:pt idx="228">
                  <c:v>55.22589</c:v>
                </c:pt>
                <c:pt idx="229">
                  <c:v>55.22589</c:v>
                </c:pt>
                <c:pt idx="230">
                  <c:v>54.619010000000003</c:v>
                </c:pt>
                <c:pt idx="231">
                  <c:v>55.22589</c:v>
                </c:pt>
                <c:pt idx="232">
                  <c:v>54.619010000000003</c:v>
                </c:pt>
                <c:pt idx="233">
                  <c:v>54.619010000000003</c:v>
                </c:pt>
                <c:pt idx="234">
                  <c:v>54.619010000000003</c:v>
                </c:pt>
                <c:pt idx="235">
                  <c:v>54.619010000000003</c:v>
                </c:pt>
                <c:pt idx="236">
                  <c:v>54.619010000000003</c:v>
                </c:pt>
                <c:pt idx="237">
                  <c:v>54.619010000000003</c:v>
                </c:pt>
                <c:pt idx="238">
                  <c:v>54.619010000000003</c:v>
                </c:pt>
                <c:pt idx="239">
                  <c:v>54.619010000000003</c:v>
                </c:pt>
                <c:pt idx="240">
                  <c:v>54.619010000000003</c:v>
                </c:pt>
                <c:pt idx="241">
                  <c:v>54.619010000000003</c:v>
                </c:pt>
                <c:pt idx="242">
                  <c:v>54.012129999999999</c:v>
                </c:pt>
                <c:pt idx="243">
                  <c:v>54.012129999999999</c:v>
                </c:pt>
                <c:pt idx="244">
                  <c:v>54.619010000000003</c:v>
                </c:pt>
                <c:pt idx="245">
                  <c:v>54.012129999999999</c:v>
                </c:pt>
                <c:pt idx="246">
                  <c:v>54.012129999999999</c:v>
                </c:pt>
                <c:pt idx="247">
                  <c:v>54.012129999999999</c:v>
                </c:pt>
                <c:pt idx="248">
                  <c:v>54.012129999999999</c:v>
                </c:pt>
                <c:pt idx="249">
                  <c:v>54.012129999999999</c:v>
                </c:pt>
                <c:pt idx="250">
                  <c:v>54.619010000000003</c:v>
                </c:pt>
                <c:pt idx="251">
                  <c:v>54.619010000000003</c:v>
                </c:pt>
                <c:pt idx="252">
                  <c:v>54.012129999999999</c:v>
                </c:pt>
                <c:pt idx="253">
                  <c:v>53.405250000000002</c:v>
                </c:pt>
                <c:pt idx="254">
                  <c:v>54.012129999999999</c:v>
                </c:pt>
                <c:pt idx="255">
                  <c:v>54.012129999999999</c:v>
                </c:pt>
                <c:pt idx="256">
                  <c:v>54.012129999999999</c:v>
                </c:pt>
                <c:pt idx="257">
                  <c:v>54.619010000000003</c:v>
                </c:pt>
                <c:pt idx="258">
                  <c:v>54.619010000000003</c:v>
                </c:pt>
                <c:pt idx="259">
                  <c:v>54.619010000000003</c:v>
                </c:pt>
                <c:pt idx="260">
                  <c:v>55.22589</c:v>
                </c:pt>
                <c:pt idx="261">
                  <c:v>55.22589</c:v>
                </c:pt>
                <c:pt idx="262">
                  <c:v>55.22589</c:v>
                </c:pt>
                <c:pt idx="263">
                  <c:v>54.619010000000003</c:v>
                </c:pt>
                <c:pt idx="264">
                  <c:v>55.22589</c:v>
                </c:pt>
                <c:pt idx="265">
                  <c:v>54.619010000000003</c:v>
                </c:pt>
                <c:pt idx="266">
                  <c:v>54.619010000000003</c:v>
                </c:pt>
                <c:pt idx="267">
                  <c:v>55.832769999999996</c:v>
                </c:pt>
                <c:pt idx="268">
                  <c:v>55.832769999999996</c:v>
                </c:pt>
                <c:pt idx="269">
                  <c:v>55.22589</c:v>
                </c:pt>
                <c:pt idx="270">
                  <c:v>55.832769999999996</c:v>
                </c:pt>
                <c:pt idx="271">
                  <c:v>55.832769999999996</c:v>
                </c:pt>
                <c:pt idx="272">
                  <c:v>55.832769999999996</c:v>
                </c:pt>
                <c:pt idx="273">
                  <c:v>55.832769999999996</c:v>
                </c:pt>
                <c:pt idx="274">
                  <c:v>56.439639999999997</c:v>
                </c:pt>
                <c:pt idx="275">
                  <c:v>56.439639999999997</c:v>
                </c:pt>
                <c:pt idx="276">
                  <c:v>56.439639999999997</c:v>
                </c:pt>
                <c:pt idx="277">
                  <c:v>55.832769999999996</c:v>
                </c:pt>
                <c:pt idx="278">
                  <c:v>56.439639999999997</c:v>
                </c:pt>
                <c:pt idx="279">
                  <c:v>56.439639999999997</c:v>
                </c:pt>
                <c:pt idx="280">
                  <c:v>57.046520000000001</c:v>
                </c:pt>
                <c:pt idx="281">
                  <c:v>57.046520000000001</c:v>
                </c:pt>
                <c:pt idx="282">
                  <c:v>56.439639999999997</c:v>
                </c:pt>
                <c:pt idx="283">
                  <c:v>57.046520000000001</c:v>
                </c:pt>
                <c:pt idx="284">
                  <c:v>57.046520000000001</c:v>
                </c:pt>
                <c:pt idx="285">
                  <c:v>56.439639999999997</c:v>
                </c:pt>
                <c:pt idx="286">
                  <c:v>57.046520000000001</c:v>
                </c:pt>
                <c:pt idx="287">
                  <c:v>56.439639999999997</c:v>
                </c:pt>
                <c:pt idx="288">
                  <c:v>57.046520000000001</c:v>
                </c:pt>
                <c:pt idx="289">
                  <c:v>57.046520000000001</c:v>
                </c:pt>
                <c:pt idx="290">
                  <c:v>57.046520000000001</c:v>
                </c:pt>
                <c:pt idx="291">
                  <c:v>57.046520000000001</c:v>
                </c:pt>
                <c:pt idx="292">
                  <c:v>57.046520000000001</c:v>
                </c:pt>
                <c:pt idx="293">
                  <c:v>57.046520000000001</c:v>
                </c:pt>
                <c:pt idx="294">
                  <c:v>57.046520000000001</c:v>
                </c:pt>
                <c:pt idx="295">
                  <c:v>57.046520000000001</c:v>
                </c:pt>
                <c:pt idx="296">
                  <c:v>57.046520000000001</c:v>
                </c:pt>
                <c:pt idx="297">
                  <c:v>57.046520000000001</c:v>
                </c:pt>
                <c:pt idx="298">
                  <c:v>57.046520000000001</c:v>
                </c:pt>
                <c:pt idx="299">
                  <c:v>57.046520000000001</c:v>
                </c:pt>
                <c:pt idx="300">
                  <c:v>57.046520000000001</c:v>
                </c:pt>
                <c:pt idx="301">
                  <c:v>57.046520000000001</c:v>
                </c:pt>
                <c:pt idx="302">
                  <c:v>56.439639999999997</c:v>
                </c:pt>
                <c:pt idx="303">
                  <c:v>57.046520000000001</c:v>
                </c:pt>
                <c:pt idx="304">
                  <c:v>57.046520000000001</c:v>
                </c:pt>
                <c:pt idx="305">
                  <c:v>56.439639999999997</c:v>
                </c:pt>
                <c:pt idx="306">
                  <c:v>57.046520000000001</c:v>
                </c:pt>
                <c:pt idx="307">
                  <c:v>57.653399999999998</c:v>
                </c:pt>
                <c:pt idx="308">
                  <c:v>57.046520000000001</c:v>
                </c:pt>
                <c:pt idx="309">
                  <c:v>57.046520000000001</c:v>
                </c:pt>
                <c:pt idx="310">
                  <c:v>57.046520000000001</c:v>
                </c:pt>
                <c:pt idx="311">
                  <c:v>57.046520000000001</c:v>
                </c:pt>
                <c:pt idx="312">
                  <c:v>57.653399999999998</c:v>
                </c:pt>
                <c:pt idx="313">
                  <c:v>57.046520000000001</c:v>
                </c:pt>
                <c:pt idx="314">
                  <c:v>57.046520000000001</c:v>
                </c:pt>
                <c:pt idx="315">
                  <c:v>57.046520000000001</c:v>
                </c:pt>
                <c:pt idx="316">
                  <c:v>57.046520000000001</c:v>
                </c:pt>
                <c:pt idx="317">
                  <c:v>57.046520000000001</c:v>
                </c:pt>
                <c:pt idx="318">
                  <c:v>57.046520000000001</c:v>
                </c:pt>
                <c:pt idx="319">
                  <c:v>56.439639999999997</c:v>
                </c:pt>
                <c:pt idx="320">
                  <c:v>57.046520000000001</c:v>
                </c:pt>
                <c:pt idx="321">
                  <c:v>57.046520000000001</c:v>
                </c:pt>
                <c:pt idx="322">
                  <c:v>57.046520000000001</c:v>
                </c:pt>
                <c:pt idx="323">
                  <c:v>57.046520000000001</c:v>
                </c:pt>
                <c:pt idx="324">
                  <c:v>56.439639999999997</c:v>
                </c:pt>
                <c:pt idx="325">
                  <c:v>56.439639999999997</c:v>
                </c:pt>
                <c:pt idx="326">
                  <c:v>57.046520000000001</c:v>
                </c:pt>
                <c:pt idx="327">
                  <c:v>57.046520000000001</c:v>
                </c:pt>
                <c:pt idx="328">
                  <c:v>57.046520000000001</c:v>
                </c:pt>
                <c:pt idx="329">
                  <c:v>57.046520000000001</c:v>
                </c:pt>
                <c:pt idx="330">
                  <c:v>57.046520000000001</c:v>
                </c:pt>
                <c:pt idx="331">
                  <c:v>57.046520000000001</c:v>
                </c:pt>
                <c:pt idx="332">
                  <c:v>56.439639999999997</c:v>
                </c:pt>
                <c:pt idx="333">
                  <c:v>57.046520000000001</c:v>
                </c:pt>
                <c:pt idx="334">
                  <c:v>57.046520000000001</c:v>
                </c:pt>
                <c:pt idx="335">
                  <c:v>57.653399999999998</c:v>
                </c:pt>
                <c:pt idx="336">
                  <c:v>57.653399999999998</c:v>
                </c:pt>
                <c:pt idx="337">
                  <c:v>57.653399999999998</c:v>
                </c:pt>
                <c:pt idx="338">
                  <c:v>57.653399999999998</c:v>
                </c:pt>
                <c:pt idx="339">
                  <c:v>57.653399999999998</c:v>
                </c:pt>
                <c:pt idx="340">
                  <c:v>57.046520000000001</c:v>
                </c:pt>
                <c:pt idx="341">
                  <c:v>57.653399999999998</c:v>
                </c:pt>
                <c:pt idx="342">
                  <c:v>57.653399999999998</c:v>
                </c:pt>
                <c:pt idx="343">
                  <c:v>57.653399999999998</c:v>
                </c:pt>
                <c:pt idx="344">
                  <c:v>57.653399999999998</c:v>
                </c:pt>
                <c:pt idx="345">
                  <c:v>58.260280000000002</c:v>
                </c:pt>
                <c:pt idx="346">
                  <c:v>57.653399999999998</c:v>
                </c:pt>
                <c:pt idx="347">
                  <c:v>58.260280000000002</c:v>
                </c:pt>
                <c:pt idx="348">
                  <c:v>58.260280000000002</c:v>
                </c:pt>
                <c:pt idx="349">
                  <c:v>58.260280000000002</c:v>
                </c:pt>
                <c:pt idx="350">
                  <c:v>58.260280000000002</c:v>
                </c:pt>
                <c:pt idx="351">
                  <c:v>58.260280000000002</c:v>
                </c:pt>
                <c:pt idx="352">
                  <c:v>58.260280000000002</c:v>
                </c:pt>
                <c:pt idx="353">
                  <c:v>58.260280000000002</c:v>
                </c:pt>
                <c:pt idx="354">
                  <c:v>58.260280000000002</c:v>
                </c:pt>
                <c:pt idx="355">
                  <c:v>58.867159999999998</c:v>
                </c:pt>
                <c:pt idx="356">
                  <c:v>58.260280000000002</c:v>
                </c:pt>
                <c:pt idx="357">
                  <c:v>58.867159999999998</c:v>
                </c:pt>
                <c:pt idx="358">
                  <c:v>58.867159999999998</c:v>
                </c:pt>
                <c:pt idx="359">
                  <c:v>59.474029999999999</c:v>
                </c:pt>
                <c:pt idx="360">
                  <c:v>59.474029999999999</c:v>
                </c:pt>
                <c:pt idx="361">
                  <c:v>60.080910000000003</c:v>
                </c:pt>
                <c:pt idx="362">
                  <c:v>59.474029999999999</c:v>
                </c:pt>
                <c:pt idx="363">
                  <c:v>59.474029999999999</c:v>
                </c:pt>
                <c:pt idx="364">
                  <c:v>59.474029999999999</c:v>
                </c:pt>
                <c:pt idx="365">
                  <c:v>59.474029999999999</c:v>
                </c:pt>
                <c:pt idx="366">
                  <c:v>59.474029999999999</c:v>
                </c:pt>
                <c:pt idx="367">
                  <c:v>59.474029999999999</c:v>
                </c:pt>
                <c:pt idx="368">
                  <c:v>59.474029999999999</c:v>
                </c:pt>
                <c:pt idx="369">
                  <c:v>59.474029999999999</c:v>
                </c:pt>
                <c:pt idx="370">
                  <c:v>60.080910000000003</c:v>
                </c:pt>
                <c:pt idx="371">
                  <c:v>60.080910000000003</c:v>
                </c:pt>
                <c:pt idx="372">
                  <c:v>60.080910000000003</c:v>
                </c:pt>
                <c:pt idx="373">
                  <c:v>60.080910000000003</c:v>
                </c:pt>
                <c:pt idx="374">
                  <c:v>60.080910000000003</c:v>
                </c:pt>
                <c:pt idx="375">
                  <c:v>60.080910000000003</c:v>
                </c:pt>
                <c:pt idx="376">
                  <c:v>60.080910000000003</c:v>
                </c:pt>
                <c:pt idx="377">
                  <c:v>60.68779</c:v>
                </c:pt>
                <c:pt idx="378">
                  <c:v>60.68779</c:v>
                </c:pt>
                <c:pt idx="379">
                  <c:v>60.68779</c:v>
                </c:pt>
                <c:pt idx="380">
                  <c:v>60.68779</c:v>
                </c:pt>
                <c:pt idx="381">
                  <c:v>61.294670000000004</c:v>
                </c:pt>
                <c:pt idx="382">
                  <c:v>60.68779</c:v>
                </c:pt>
                <c:pt idx="383">
                  <c:v>60.68779</c:v>
                </c:pt>
                <c:pt idx="384">
                  <c:v>60.68779</c:v>
                </c:pt>
                <c:pt idx="385">
                  <c:v>60.68779</c:v>
                </c:pt>
                <c:pt idx="386">
                  <c:v>61.294670000000004</c:v>
                </c:pt>
                <c:pt idx="387">
                  <c:v>60.68779</c:v>
                </c:pt>
                <c:pt idx="388">
                  <c:v>60.68779</c:v>
                </c:pt>
                <c:pt idx="389">
                  <c:v>60.68779</c:v>
                </c:pt>
                <c:pt idx="390">
                  <c:v>60.080910000000003</c:v>
                </c:pt>
                <c:pt idx="391">
                  <c:v>60.68779</c:v>
                </c:pt>
                <c:pt idx="392">
                  <c:v>60.68779</c:v>
                </c:pt>
                <c:pt idx="393">
                  <c:v>60.68779</c:v>
                </c:pt>
                <c:pt idx="394">
                  <c:v>60.080910000000003</c:v>
                </c:pt>
                <c:pt idx="395">
                  <c:v>61.294670000000004</c:v>
                </c:pt>
                <c:pt idx="396">
                  <c:v>61.294670000000004</c:v>
                </c:pt>
                <c:pt idx="397">
                  <c:v>60.68779</c:v>
                </c:pt>
                <c:pt idx="398">
                  <c:v>60.68779</c:v>
                </c:pt>
                <c:pt idx="399">
                  <c:v>61.294670000000004</c:v>
                </c:pt>
                <c:pt idx="400">
                  <c:v>61.294670000000004</c:v>
                </c:pt>
                <c:pt idx="401">
                  <c:v>61.294670000000004</c:v>
                </c:pt>
                <c:pt idx="402">
                  <c:v>60.68779</c:v>
                </c:pt>
                <c:pt idx="403">
                  <c:v>61.294670000000004</c:v>
                </c:pt>
                <c:pt idx="404">
                  <c:v>60.68779</c:v>
                </c:pt>
                <c:pt idx="405">
                  <c:v>60.68779</c:v>
                </c:pt>
                <c:pt idx="406">
                  <c:v>61.90155</c:v>
                </c:pt>
                <c:pt idx="407">
                  <c:v>60.68779</c:v>
                </c:pt>
                <c:pt idx="408">
                  <c:v>60.68779</c:v>
                </c:pt>
                <c:pt idx="409">
                  <c:v>61.294670000000004</c:v>
                </c:pt>
                <c:pt idx="410">
                  <c:v>61.294670000000004</c:v>
                </c:pt>
                <c:pt idx="411">
                  <c:v>61.90155</c:v>
                </c:pt>
                <c:pt idx="412">
                  <c:v>61.294670000000004</c:v>
                </c:pt>
                <c:pt idx="413">
                  <c:v>61.294670000000004</c:v>
                </c:pt>
                <c:pt idx="414">
                  <c:v>61.90155</c:v>
                </c:pt>
                <c:pt idx="415">
                  <c:v>62.508420000000001</c:v>
                </c:pt>
                <c:pt idx="416">
                  <c:v>62.508420000000001</c:v>
                </c:pt>
                <c:pt idx="417">
                  <c:v>61.90155</c:v>
                </c:pt>
                <c:pt idx="418">
                  <c:v>62.508420000000001</c:v>
                </c:pt>
                <c:pt idx="419">
                  <c:v>62.508420000000001</c:v>
                </c:pt>
                <c:pt idx="420">
                  <c:v>61.90155</c:v>
                </c:pt>
                <c:pt idx="421">
                  <c:v>61.90155</c:v>
                </c:pt>
                <c:pt idx="422">
                  <c:v>62.508420000000001</c:v>
                </c:pt>
                <c:pt idx="423">
                  <c:v>63.115299999999998</c:v>
                </c:pt>
                <c:pt idx="424">
                  <c:v>63.115299999999998</c:v>
                </c:pt>
                <c:pt idx="425">
                  <c:v>63.115299999999998</c:v>
                </c:pt>
                <c:pt idx="426">
                  <c:v>63.115299999999998</c:v>
                </c:pt>
                <c:pt idx="427">
                  <c:v>63.115299999999998</c:v>
                </c:pt>
                <c:pt idx="428">
                  <c:v>63.115299999999998</c:v>
                </c:pt>
                <c:pt idx="429">
                  <c:v>63.115299999999998</c:v>
                </c:pt>
                <c:pt idx="430">
                  <c:v>63.115299999999998</c:v>
                </c:pt>
                <c:pt idx="431">
                  <c:v>63.115299999999998</c:v>
                </c:pt>
                <c:pt idx="432">
                  <c:v>63.722180000000002</c:v>
                </c:pt>
                <c:pt idx="433">
                  <c:v>63.115299999999998</c:v>
                </c:pt>
                <c:pt idx="434">
                  <c:v>63.722180000000002</c:v>
                </c:pt>
                <c:pt idx="435">
                  <c:v>63.115299999999998</c:v>
                </c:pt>
                <c:pt idx="436">
                  <c:v>63.115299999999998</c:v>
                </c:pt>
                <c:pt idx="437">
                  <c:v>63.722180000000002</c:v>
                </c:pt>
                <c:pt idx="438">
                  <c:v>63.115299999999998</c:v>
                </c:pt>
                <c:pt idx="439">
                  <c:v>63.722180000000002</c:v>
                </c:pt>
                <c:pt idx="440">
                  <c:v>63.722180000000002</c:v>
                </c:pt>
                <c:pt idx="441">
                  <c:v>63.722180000000002</c:v>
                </c:pt>
                <c:pt idx="442">
                  <c:v>63.722180000000002</c:v>
                </c:pt>
                <c:pt idx="443">
                  <c:v>63.722180000000002</c:v>
                </c:pt>
                <c:pt idx="444">
                  <c:v>63.722180000000002</c:v>
                </c:pt>
                <c:pt idx="445">
                  <c:v>64.329059999999998</c:v>
                </c:pt>
                <c:pt idx="446">
                  <c:v>64.935940000000002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2529792"/>
        <c:axId val="202528256"/>
      </c:lineChart>
      <c:catAx>
        <c:axId val="202520832"/>
        <c:scaling>
          <c:orientation val="minMax"/>
        </c:scaling>
        <c:delete val="0"/>
        <c:axPos val="b"/>
        <c:majorTickMark val="out"/>
        <c:minorTickMark val="none"/>
        <c:tickLblPos val="nextTo"/>
        <c:crossAx val="202526720"/>
        <c:crosses val="autoZero"/>
        <c:auto val="1"/>
        <c:lblAlgn val="ctr"/>
        <c:lblOffset val="100"/>
        <c:noMultiLvlLbl val="0"/>
      </c:catAx>
      <c:valAx>
        <c:axId val="20252672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02520832"/>
        <c:crosses val="autoZero"/>
        <c:crossBetween val="between"/>
      </c:valAx>
      <c:valAx>
        <c:axId val="202528256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crossAx val="202529792"/>
        <c:crosses val="max"/>
        <c:crossBetween val="between"/>
      </c:valAx>
      <c:catAx>
        <c:axId val="202529792"/>
        <c:scaling>
          <c:orientation val="minMax"/>
        </c:scaling>
        <c:delete val="1"/>
        <c:axPos val="b"/>
        <c:majorTickMark val="out"/>
        <c:minorTickMark val="none"/>
        <c:tickLblPos val="none"/>
        <c:crossAx val="202528256"/>
        <c:crosses val="autoZero"/>
        <c:auto val="1"/>
        <c:lblAlgn val="ctr"/>
        <c:lblOffset val="100"/>
        <c:noMultiLvlLbl val="0"/>
      </c:cat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Typosoil8!$H$7</c:f>
              <c:strCache>
                <c:ptCount val="1"/>
              </c:strCache>
            </c:strRef>
          </c:tx>
          <c:marker>
            <c:symbol val="none"/>
          </c:marker>
          <c:val>
            <c:numRef>
              <c:f>Typosoil8!$H$8:$H$789</c:f>
              <c:numCache>
                <c:formatCode>General</c:formatCode>
                <c:ptCount val="782"/>
                <c:pt idx="0">
                  <c:v>0</c:v>
                </c:pt>
                <c:pt idx="1">
                  <c:v>52.736359999999998</c:v>
                </c:pt>
                <c:pt idx="2">
                  <c:v>52.67727</c:v>
                </c:pt>
                <c:pt idx="3">
                  <c:v>52.690910000000002</c:v>
                </c:pt>
                <c:pt idx="4">
                  <c:v>52.681820000000002</c:v>
                </c:pt>
                <c:pt idx="5">
                  <c:v>52.672730000000001</c:v>
                </c:pt>
                <c:pt idx="6">
                  <c:v>52.640909999999998</c:v>
                </c:pt>
                <c:pt idx="7">
                  <c:v>52.631819999999998</c:v>
                </c:pt>
                <c:pt idx="8">
                  <c:v>52.636360000000003</c:v>
                </c:pt>
                <c:pt idx="9">
                  <c:v>52.613639999999997</c:v>
                </c:pt>
                <c:pt idx="10">
                  <c:v>52.58182</c:v>
                </c:pt>
                <c:pt idx="11">
                  <c:v>52.577269999999999</c:v>
                </c:pt>
                <c:pt idx="12">
                  <c:v>52.554549999999999</c:v>
                </c:pt>
                <c:pt idx="13">
                  <c:v>52.545459999999999</c:v>
                </c:pt>
                <c:pt idx="14">
                  <c:v>52.513640000000002</c:v>
                </c:pt>
                <c:pt idx="15">
                  <c:v>52.454540000000001</c:v>
                </c:pt>
                <c:pt idx="16">
                  <c:v>52.459090000000003</c:v>
                </c:pt>
                <c:pt idx="17">
                  <c:v>52.42727</c:v>
                </c:pt>
                <c:pt idx="18">
                  <c:v>52.413640000000001</c:v>
                </c:pt>
                <c:pt idx="19">
                  <c:v>52.4</c:v>
                </c:pt>
                <c:pt idx="20">
                  <c:v>52.363639999999997</c:v>
                </c:pt>
                <c:pt idx="21">
                  <c:v>52.354550000000003</c:v>
                </c:pt>
                <c:pt idx="22">
                  <c:v>52.35</c:v>
                </c:pt>
                <c:pt idx="23">
                  <c:v>52.336359999999999</c:v>
                </c:pt>
                <c:pt idx="24">
                  <c:v>52.3</c:v>
                </c:pt>
                <c:pt idx="25">
                  <c:v>52.304549999999999</c:v>
                </c:pt>
                <c:pt idx="26">
                  <c:v>52.268180000000001</c:v>
                </c:pt>
                <c:pt idx="27">
                  <c:v>52.25909</c:v>
                </c:pt>
                <c:pt idx="28">
                  <c:v>52.24091</c:v>
                </c:pt>
                <c:pt idx="29">
                  <c:v>52.222729999999999</c:v>
                </c:pt>
                <c:pt idx="30">
                  <c:v>52.213630000000002</c:v>
                </c:pt>
                <c:pt idx="31">
                  <c:v>52.2</c:v>
                </c:pt>
                <c:pt idx="32">
                  <c:v>52.186360000000001</c:v>
                </c:pt>
                <c:pt idx="33">
                  <c:v>52.172730000000001</c:v>
                </c:pt>
                <c:pt idx="34">
                  <c:v>52.195450000000001</c:v>
                </c:pt>
                <c:pt idx="35">
                  <c:v>52.154539999999997</c:v>
                </c:pt>
                <c:pt idx="36">
                  <c:v>52.145449999999997</c:v>
                </c:pt>
                <c:pt idx="37">
                  <c:v>52.154539999999997</c:v>
                </c:pt>
                <c:pt idx="38">
                  <c:v>52.118180000000002</c:v>
                </c:pt>
                <c:pt idx="39">
                  <c:v>52.118180000000002</c:v>
                </c:pt>
                <c:pt idx="40">
                  <c:v>52.1</c:v>
                </c:pt>
                <c:pt idx="41">
                  <c:v>52.086359999999999</c:v>
                </c:pt>
                <c:pt idx="42">
                  <c:v>52.063639999999999</c:v>
                </c:pt>
                <c:pt idx="43">
                  <c:v>52.05</c:v>
                </c:pt>
                <c:pt idx="44">
                  <c:v>52.018180000000001</c:v>
                </c:pt>
                <c:pt idx="45">
                  <c:v>52.00909</c:v>
                </c:pt>
                <c:pt idx="46">
                  <c:v>51.99091</c:v>
                </c:pt>
                <c:pt idx="47">
                  <c:v>51.963630000000002</c:v>
                </c:pt>
                <c:pt idx="48">
                  <c:v>51.95</c:v>
                </c:pt>
                <c:pt idx="49">
                  <c:v>51.931820000000002</c:v>
                </c:pt>
                <c:pt idx="50">
                  <c:v>51.890909999999998</c:v>
                </c:pt>
                <c:pt idx="51">
                  <c:v>51.886360000000003</c:v>
                </c:pt>
                <c:pt idx="52">
                  <c:v>51.868180000000002</c:v>
                </c:pt>
                <c:pt idx="53">
                  <c:v>51.836359999999999</c:v>
                </c:pt>
                <c:pt idx="54">
                  <c:v>51.813639999999999</c:v>
                </c:pt>
                <c:pt idx="55">
                  <c:v>51.786369999999998</c:v>
                </c:pt>
                <c:pt idx="56">
                  <c:v>51.754550000000002</c:v>
                </c:pt>
                <c:pt idx="57">
                  <c:v>51.754550000000002</c:v>
                </c:pt>
                <c:pt idx="58">
                  <c:v>51.731819999999999</c:v>
                </c:pt>
                <c:pt idx="59">
                  <c:v>51.704540000000001</c:v>
                </c:pt>
                <c:pt idx="60">
                  <c:v>51.686360000000001</c:v>
                </c:pt>
                <c:pt idx="61">
                  <c:v>51.67727</c:v>
                </c:pt>
                <c:pt idx="62">
                  <c:v>51.636360000000003</c:v>
                </c:pt>
                <c:pt idx="63">
                  <c:v>51.640909999999998</c:v>
                </c:pt>
                <c:pt idx="64">
                  <c:v>51.613639999999997</c:v>
                </c:pt>
                <c:pt idx="65">
                  <c:v>51.586359999999999</c:v>
                </c:pt>
                <c:pt idx="66">
                  <c:v>51.58182</c:v>
                </c:pt>
                <c:pt idx="67">
                  <c:v>51.55</c:v>
                </c:pt>
                <c:pt idx="68">
                  <c:v>51.540909999999997</c:v>
                </c:pt>
                <c:pt idx="69">
                  <c:v>51.522730000000003</c:v>
                </c:pt>
                <c:pt idx="70">
                  <c:v>51.513640000000002</c:v>
                </c:pt>
                <c:pt idx="71">
                  <c:v>51.5</c:v>
                </c:pt>
                <c:pt idx="72">
                  <c:v>51.49091</c:v>
                </c:pt>
                <c:pt idx="73">
                  <c:v>51.468179999999997</c:v>
                </c:pt>
                <c:pt idx="74">
                  <c:v>51.445450000000001</c:v>
                </c:pt>
                <c:pt idx="75">
                  <c:v>51.436360000000001</c:v>
                </c:pt>
                <c:pt idx="76">
                  <c:v>51.45</c:v>
                </c:pt>
                <c:pt idx="77">
                  <c:v>51.41818</c:v>
                </c:pt>
                <c:pt idx="78">
                  <c:v>51.436360000000001</c:v>
                </c:pt>
                <c:pt idx="79">
                  <c:v>51.404539999999997</c:v>
                </c:pt>
                <c:pt idx="80">
                  <c:v>51.390909999999998</c:v>
                </c:pt>
                <c:pt idx="81">
                  <c:v>51.395449999999997</c:v>
                </c:pt>
                <c:pt idx="82">
                  <c:v>51.386360000000003</c:v>
                </c:pt>
                <c:pt idx="83">
                  <c:v>51.359090000000002</c:v>
                </c:pt>
                <c:pt idx="84">
                  <c:v>51.372729999999997</c:v>
                </c:pt>
                <c:pt idx="85">
                  <c:v>51.372729999999997</c:v>
                </c:pt>
                <c:pt idx="86">
                  <c:v>51.354550000000003</c:v>
                </c:pt>
                <c:pt idx="87">
                  <c:v>51.359090000000002</c:v>
                </c:pt>
                <c:pt idx="88">
                  <c:v>51.340910000000001</c:v>
                </c:pt>
                <c:pt idx="89">
                  <c:v>51.340910000000001</c:v>
                </c:pt>
                <c:pt idx="90">
                  <c:v>51.340910000000001</c:v>
                </c:pt>
                <c:pt idx="91">
                  <c:v>51.327269999999999</c:v>
                </c:pt>
                <c:pt idx="92">
                  <c:v>51.318179999999998</c:v>
                </c:pt>
                <c:pt idx="93">
                  <c:v>51.32273</c:v>
                </c:pt>
                <c:pt idx="94">
                  <c:v>51.327269999999999</c:v>
                </c:pt>
                <c:pt idx="95">
                  <c:v>51.318179999999998</c:v>
                </c:pt>
                <c:pt idx="96">
                  <c:v>51.313639999999999</c:v>
                </c:pt>
                <c:pt idx="97">
                  <c:v>51.309089999999998</c:v>
                </c:pt>
                <c:pt idx="98">
                  <c:v>51.304549999999999</c:v>
                </c:pt>
                <c:pt idx="99">
                  <c:v>51.304549999999999</c:v>
                </c:pt>
                <c:pt idx="100">
                  <c:v>51.3</c:v>
                </c:pt>
                <c:pt idx="101">
                  <c:v>51.281820000000003</c:v>
                </c:pt>
                <c:pt idx="102">
                  <c:v>51.295459999999999</c:v>
                </c:pt>
                <c:pt idx="103">
                  <c:v>51.290909999999997</c:v>
                </c:pt>
                <c:pt idx="104">
                  <c:v>51.286369999999998</c:v>
                </c:pt>
                <c:pt idx="105">
                  <c:v>51.286369999999998</c:v>
                </c:pt>
                <c:pt idx="106">
                  <c:v>51.277270000000001</c:v>
                </c:pt>
                <c:pt idx="107">
                  <c:v>51.263640000000002</c:v>
                </c:pt>
                <c:pt idx="108">
                  <c:v>51.268180000000001</c:v>
                </c:pt>
                <c:pt idx="109">
                  <c:v>51.263640000000002</c:v>
                </c:pt>
                <c:pt idx="110">
                  <c:v>51.254550000000002</c:v>
                </c:pt>
                <c:pt idx="111">
                  <c:v>51.272730000000003</c:v>
                </c:pt>
                <c:pt idx="112">
                  <c:v>51.272730000000003</c:v>
                </c:pt>
                <c:pt idx="113">
                  <c:v>51.254550000000002</c:v>
                </c:pt>
                <c:pt idx="114">
                  <c:v>51.25909</c:v>
                </c:pt>
                <c:pt idx="115">
                  <c:v>51.25</c:v>
                </c:pt>
                <c:pt idx="116">
                  <c:v>51.236359999999998</c:v>
                </c:pt>
                <c:pt idx="117">
                  <c:v>51.25</c:v>
                </c:pt>
                <c:pt idx="118">
                  <c:v>51.24091</c:v>
                </c:pt>
                <c:pt idx="119">
                  <c:v>51.231819999999999</c:v>
                </c:pt>
                <c:pt idx="120">
                  <c:v>51.245449999999998</c:v>
                </c:pt>
                <c:pt idx="121">
                  <c:v>51.227269999999997</c:v>
                </c:pt>
                <c:pt idx="122">
                  <c:v>51.222729999999999</c:v>
                </c:pt>
                <c:pt idx="123">
                  <c:v>51.231819999999999</c:v>
                </c:pt>
                <c:pt idx="124">
                  <c:v>51.231819999999999</c:v>
                </c:pt>
                <c:pt idx="125">
                  <c:v>51.227269999999997</c:v>
                </c:pt>
                <c:pt idx="126">
                  <c:v>51.231819999999999</c:v>
                </c:pt>
                <c:pt idx="127">
                  <c:v>51.213630000000002</c:v>
                </c:pt>
                <c:pt idx="128">
                  <c:v>51.213630000000002</c:v>
                </c:pt>
                <c:pt idx="129">
                  <c:v>51.204540000000001</c:v>
                </c:pt>
                <c:pt idx="130">
                  <c:v>51.195450000000001</c:v>
                </c:pt>
                <c:pt idx="131">
                  <c:v>51.190910000000002</c:v>
                </c:pt>
                <c:pt idx="132">
                  <c:v>51.2</c:v>
                </c:pt>
                <c:pt idx="133">
                  <c:v>51.186360000000001</c:v>
                </c:pt>
                <c:pt idx="134">
                  <c:v>51.16818</c:v>
                </c:pt>
                <c:pt idx="135">
                  <c:v>51.172730000000001</c:v>
                </c:pt>
                <c:pt idx="136">
                  <c:v>51.172730000000001</c:v>
                </c:pt>
                <c:pt idx="137">
                  <c:v>51.159089999999999</c:v>
                </c:pt>
                <c:pt idx="138">
                  <c:v>51.163640000000001</c:v>
                </c:pt>
                <c:pt idx="139">
                  <c:v>51.15</c:v>
                </c:pt>
                <c:pt idx="140">
                  <c:v>51.140909999999998</c:v>
                </c:pt>
                <c:pt idx="141">
                  <c:v>51.145449999999997</c:v>
                </c:pt>
                <c:pt idx="142">
                  <c:v>51.136360000000003</c:v>
                </c:pt>
                <c:pt idx="143">
                  <c:v>51.127270000000003</c:v>
                </c:pt>
                <c:pt idx="144">
                  <c:v>51.127270000000003</c:v>
                </c:pt>
                <c:pt idx="145">
                  <c:v>51.122729999999997</c:v>
                </c:pt>
                <c:pt idx="146">
                  <c:v>51.113639999999997</c:v>
                </c:pt>
                <c:pt idx="147">
                  <c:v>51.131819999999998</c:v>
                </c:pt>
                <c:pt idx="148">
                  <c:v>51.127270000000003</c:v>
                </c:pt>
                <c:pt idx="149">
                  <c:v>51.109090000000002</c:v>
                </c:pt>
                <c:pt idx="150">
                  <c:v>51.113639999999997</c:v>
                </c:pt>
                <c:pt idx="151">
                  <c:v>51.109090000000002</c:v>
                </c:pt>
                <c:pt idx="152">
                  <c:v>51.086359999999999</c:v>
                </c:pt>
                <c:pt idx="153">
                  <c:v>51.104550000000003</c:v>
                </c:pt>
                <c:pt idx="154">
                  <c:v>51.095460000000003</c:v>
                </c:pt>
                <c:pt idx="155">
                  <c:v>51.095460000000003</c:v>
                </c:pt>
                <c:pt idx="156">
                  <c:v>51.095460000000003</c:v>
                </c:pt>
                <c:pt idx="157">
                  <c:v>51.07273</c:v>
                </c:pt>
                <c:pt idx="158">
                  <c:v>51.086359999999999</c:v>
                </c:pt>
                <c:pt idx="159">
                  <c:v>51.090910000000001</c:v>
                </c:pt>
                <c:pt idx="160">
                  <c:v>51.086359999999999</c:v>
                </c:pt>
                <c:pt idx="161">
                  <c:v>51.063639999999999</c:v>
                </c:pt>
                <c:pt idx="162">
                  <c:v>51.08182</c:v>
                </c:pt>
                <c:pt idx="163">
                  <c:v>51.068179999999998</c:v>
                </c:pt>
                <c:pt idx="164">
                  <c:v>51.07273</c:v>
                </c:pt>
                <c:pt idx="165">
                  <c:v>51.08182</c:v>
                </c:pt>
                <c:pt idx="166">
                  <c:v>51.05</c:v>
                </c:pt>
                <c:pt idx="167">
                  <c:v>51.063639999999999</c:v>
                </c:pt>
                <c:pt idx="168">
                  <c:v>51.059089999999998</c:v>
                </c:pt>
                <c:pt idx="169">
                  <c:v>51.054549999999999</c:v>
                </c:pt>
                <c:pt idx="170">
                  <c:v>51.045459999999999</c:v>
                </c:pt>
                <c:pt idx="171">
                  <c:v>51.059089999999998</c:v>
                </c:pt>
                <c:pt idx="172">
                  <c:v>51.063639999999999</c:v>
                </c:pt>
                <c:pt idx="173">
                  <c:v>51.036369999999998</c:v>
                </c:pt>
                <c:pt idx="174">
                  <c:v>51.059089999999998</c:v>
                </c:pt>
                <c:pt idx="175">
                  <c:v>51.05</c:v>
                </c:pt>
                <c:pt idx="176">
                  <c:v>51.036369999999998</c:v>
                </c:pt>
                <c:pt idx="177">
                  <c:v>51.036369999999998</c:v>
                </c:pt>
                <c:pt idx="178">
                  <c:v>51.054549999999999</c:v>
                </c:pt>
                <c:pt idx="179">
                  <c:v>51.05</c:v>
                </c:pt>
                <c:pt idx="180">
                  <c:v>51.036369999999998</c:v>
                </c:pt>
                <c:pt idx="181">
                  <c:v>51.05</c:v>
                </c:pt>
                <c:pt idx="182">
                  <c:v>51.036369999999998</c:v>
                </c:pt>
                <c:pt idx="183">
                  <c:v>51.054549999999999</c:v>
                </c:pt>
                <c:pt idx="184">
                  <c:v>51.045459999999999</c:v>
                </c:pt>
                <c:pt idx="185">
                  <c:v>51.027270000000001</c:v>
                </c:pt>
                <c:pt idx="186">
                  <c:v>51.040909999999997</c:v>
                </c:pt>
                <c:pt idx="187">
                  <c:v>51.045459999999999</c:v>
                </c:pt>
                <c:pt idx="188">
                  <c:v>51.027270000000001</c:v>
                </c:pt>
                <c:pt idx="189">
                  <c:v>51.036369999999998</c:v>
                </c:pt>
                <c:pt idx="190">
                  <c:v>51.022730000000003</c:v>
                </c:pt>
                <c:pt idx="191">
                  <c:v>51.018180000000001</c:v>
                </c:pt>
                <c:pt idx="192">
                  <c:v>51.045459999999999</c:v>
                </c:pt>
                <c:pt idx="193">
                  <c:v>51.031820000000003</c:v>
                </c:pt>
                <c:pt idx="194">
                  <c:v>51.00909</c:v>
                </c:pt>
                <c:pt idx="195">
                  <c:v>51.018180000000001</c:v>
                </c:pt>
                <c:pt idx="196">
                  <c:v>51.036369999999998</c:v>
                </c:pt>
                <c:pt idx="197">
                  <c:v>51.027270000000001</c:v>
                </c:pt>
                <c:pt idx="198">
                  <c:v>51.031820000000003</c:v>
                </c:pt>
                <c:pt idx="199">
                  <c:v>51.022730000000003</c:v>
                </c:pt>
                <c:pt idx="200">
                  <c:v>51.00909</c:v>
                </c:pt>
                <c:pt idx="201">
                  <c:v>51.00909</c:v>
                </c:pt>
                <c:pt idx="202">
                  <c:v>51.018180000000001</c:v>
                </c:pt>
                <c:pt idx="203">
                  <c:v>51.00909</c:v>
                </c:pt>
                <c:pt idx="204">
                  <c:v>51.018180000000001</c:v>
                </c:pt>
                <c:pt idx="205">
                  <c:v>51.018180000000001</c:v>
                </c:pt>
                <c:pt idx="206">
                  <c:v>51.004550000000002</c:v>
                </c:pt>
                <c:pt idx="207">
                  <c:v>51</c:v>
                </c:pt>
                <c:pt idx="208">
                  <c:v>51.013640000000002</c:v>
                </c:pt>
                <c:pt idx="209">
                  <c:v>50.99091</c:v>
                </c:pt>
                <c:pt idx="210">
                  <c:v>51.018180000000001</c:v>
                </c:pt>
                <c:pt idx="211">
                  <c:v>50.995449999999998</c:v>
                </c:pt>
                <c:pt idx="212">
                  <c:v>51</c:v>
                </c:pt>
                <c:pt idx="213">
                  <c:v>51.00909</c:v>
                </c:pt>
                <c:pt idx="214">
                  <c:v>50.99091</c:v>
                </c:pt>
                <c:pt idx="215">
                  <c:v>51.004550000000002</c:v>
                </c:pt>
                <c:pt idx="216">
                  <c:v>51.004550000000002</c:v>
                </c:pt>
                <c:pt idx="217">
                  <c:v>50.986359999999998</c:v>
                </c:pt>
                <c:pt idx="218">
                  <c:v>50.995449999999998</c:v>
                </c:pt>
                <c:pt idx="219">
                  <c:v>51</c:v>
                </c:pt>
                <c:pt idx="220">
                  <c:v>50.995449999999998</c:v>
                </c:pt>
                <c:pt idx="221">
                  <c:v>50.972729999999999</c:v>
                </c:pt>
                <c:pt idx="222">
                  <c:v>50.986359999999998</c:v>
                </c:pt>
                <c:pt idx="223">
                  <c:v>51</c:v>
                </c:pt>
                <c:pt idx="224">
                  <c:v>50.977269999999997</c:v>
                </c:pt>
                <c:pt idx="225">
                  <c:v>50.981819999999999</c:v>
                </c:pt>
                <c:pt idx="226">
                  <c:v>50.981819999999999</c:v>
                </c:pt>
                <c:pt idx="227">
                  <c:v>50.981819999999999</c:v>
                </c:pt>
                <c:pt idx="228">
                  <c:v>51</c:v>
                </c:pt>
                <c:pt idx="229">
                  <c:v>50.977269999999997</c:v>
                </c:pt>
                <c:pt idx="230">
                  <c:v>50.963639999999998</c:v>
                </c:pt>
                <c:pt idx="231">
                  <c:v>50.99091</c:v>
                </c:pt>
                <c:pt idx="232">
                  <c:v>50.986359999999998</c:v>
                </c:pt>
                <c:pt idx="233">
                  <c:v>50.972729999999999</c:v>
                </c:pt>
                <c:pt idx="234">
                  <c:v>50.968179999999997</c:v>
                </c:pt>
                <c:pt idx="235">
                  <c:v>50.972729999999999</c:v>
                </c:pt>
                <c:pt idx="236">
                  <c:v>50.963639999999998</c:v>
                </c:pt>
                <c:pt idx="237">
                  <c:v>50.977269999999997</c:v>
                </c:pt>
                <c:pt idx="238">
                  <c:v>50.968179999999997</c:v>
                </c:pt>
                <c:pt idx="239">
                  <c:v>50.959090000000003</c:v>
                </c:pt>
                <c:pt idx="240">
                  <c:v>50.977269999999997</c:v>
                </c:pt>
                <c:pt idx="241">
                  <c:v>50.954540000000001</c:v>
                </c:pt>
                <c:pt idx="242">
                  <c:v>50.954540000000001</c:v>
                </c:pt>
                <c:pt idx="243">
                  <c:v>50.977269999999997</c:v>
                </c:pt>
                <c:pt idx="244">
                  <c:v>50.963639999999998</c:v>
                </c:pt>
                <c:pt idx="245">
                  <c:v>50.959090000000003</c:v>
                </c:pt>
                <c:pt idx="246">
                  <c:v>50.977269999999997</c:v>
                </c:pt>
                <c:pt idx="247">
                  <c:v>50.972729999999999</c:v>
                </c:pt>
                <c:pt idx="248">
                  <c:v>50.95</c:v>
                </c:pt>
                <c:pt idx="249">
                  <c:v>50.968179999999997</c:v>
                </c:pt>
                <c:pt idx="250">
                  <c:v>50.972729999999999</c:v>
                </c:pt>
                <c:pt idx="251">
                  <c:v>50.963639999999998</c:v>
                </c:pt>
                <c:pt idx="252">
                  <c:v>50.959090000000003</c:v>
                </c:pt>
                <c:pt idx="253">
                  <c:v>50.963639999999998</c:v>
                </c:pt>
                <c:pt idx="254">
                  <c:v>50.959090000000003</c:v>
                </c:pt>
                <c:pt idx="255">
                  <c:v>50.954540000000001</c:v>
                </c:pt>
                <c:pt idx="256">
                  <c:v>50.959090000000003</c:v>
                </c:pt>
                <c:pt idx="257">
                  <c:v>50.95</c:v>
                </c:pt>
                <c:pt idx="258">
                  <c:v>50.968179999999997</c:v>
                </c:pt>
                <c:pt idx="259">
                  <c:v>50.968179999999997</c:v>
                </c:pt>
                <c:pt idx="260">
                  <c:v>50.954540000000001</c:v>
                </c:pt>
                <c:pt idx="261">
                  <c:v>50.959090000000003</c:v>
                </c:pt>
                <c:pt idx="262">
                  <c:v>50.95</c:v>
                </c:pt>
                <c:pt idx="263">
                  <c:v>50.954540000000001</c:v>
                </c:pt>
                <c:pt idx="264">
                  <c:v>50.963639999999998</c:v>
                </c:pt>
                <c:pt idx="265">
                  <c:v>50.945450000000001</c:v>
                </c:pt>
                <c:pt idx="266">
                  <c:v>50.954540000000001</c:v>
                </c:pt>
                <c:pt idx="267">
                  <c:v>50.95</c:v>
                </c:pt>
                <c:pt idx="268">
                  <c:v>50.940910000000002</c:v>
                </c:pt>
                <c:pt idx="269">
                  <c:v>50.940910000000002</c:v>
                </c:pt>
                <c:pt idx="270">
                  <c:v>50.959090000000003</c:v>
                </c:pt>
                <c:pt idx="271">
                  <c:v>50.945450000000001</c:v>
                </c:pt>
                <c:pt idx="272">
                  <c:v>50.940910000000002</c:v>
                </c:pt>
                <c:pt idx="273">
                  <c:v>50.95</c:v>
                </c:pt>
                <c:pt idx="274">
                  <c:v>50.959090000000003</c:v>
                </c:pt>
                <c:pt idx="275">
                  <c:v>50.936360000000001</c:v>
                </c:pt>
                <c:pt idx="276">
                  <c:v>50.945450000000001</c:v>
                </c:pt>
                <c:pt idx="277">
                  <c:v>50.95</c:v>
                </c:pt>
                <c:pt idx="278">
                  <c:v>50.95</c:v>
                </c:pt>
                <c:pt idx="279">
                  <c:v>50.95</c:v>
                </c:pt>
                <c:pt idx="280">
                  <c:v>50.940910000000002</c:v>
                </c:pt>
                <c:pt idx="281">
                  <c:v>50.922730000000001</c:v>
                </c:pt>
                <c:pt idx="282">
                  <c:v>50.936360000000001</c:v>
                </c:pt>
                <c:pt idx="283">
                  <c:v>50.940910000000002</c:v>
                </c:pt>
                <c:pt idx="284">
                  <c:v>50.940910000000002</c:v>
                </c:pt>
                <c:pt idx="285">
                  <c:v>50.945450000000001</c:v>
                </c:pt>
                <c:pt idx="286">
                  <c:v>50.940910000000002</c:v>
                </c:pt>
                <c:pt idx="287">
                  <c:v>50.95</c:v>
                </c:pt>
                <c:pt idx="288">
                  <c:v>50.954540000000001</c:v>
                </c:pt>
                <c:pt idx="289">
                  <c:v>50.92727</c:v>
                </c:pt>
                <c:pt idx="290">
                  <c:v>50.931820000000002</c:v>
                </c:pt>
                <c:pt idx="291">
                  <c:v>50.945450000000001</c:v>
                </c:pt>
                <c:pt idx="292">
                  <c:v>50.945450000000001</c:v>
                </c:pt>
                <c:pt idx="293">
                  <c:v>50.931820000000002</c:v>
                </c:pt>
                <c:pt idx="294">
                  <c:v>50.95</c:v>
                </c:pt>
                <c:pt idx="295">
                  <c:v>50.936360000000001</c:v>
                </c:pt>
                <c:pt idx="296">
                  <c:v>50.931820000000002</c:v>
                </c:pt>
                <c:pt idx="297">
                  <c:v>50.936360000000001</c:v>
                </c:pt>
                <c:pt idx="298">
                  <c:v>50.922730000000001</c:v>
                </c:pt>
                <c:pt idx="299">
                  <c:v>50.931820000000002</c:v>
                </c:pt>
                <c:pt idx="300">
                  <c:v>50.945450000000001</c:v>
                </c:pt>
                <c:pt idx="301">
                  <c:v>50.92727</c:v>
                </c:pt>
                <c:pt idx="302">
                  <c:v>50.936360000000001</c:v>
                </c:pt>
                <c:pt idx="303">
                  <c:v>50.936360000000001</c:v>
                </c:pt>
                <c:pt idx="304">
                  <c:v>50.922730000000001</c:v>
                </c:pt>
                <c:pt idx="305">
                  <c:v>50.922730000000001</c:v>
                </c:pt>
                <c:pt idx="306">
                  <c:v>50.931820000000002</c:v>
                </c:pt>
                <c:pt idx="307">
                  <c:v>50.922730000000001</c:v>
                </c:pt>
                <c:pt idx="308">
                  <c:v>50.931820000000002</c:v>
                </c:pt>
                <c:pt idx="309">
                  <c:v>50.92727</c:v>
                </c:pt>
                <c:pt idx="310">
                  <c:v>50.92727</c:v>
                </c:pt>
                <c:pt idx="311">
                  <c:v>50.922730000000001</c:v>
                </c:pt>
                <c:pt idx="312">
                  <c:v>50.913640000000001</c:v>
                </c:pt>
                <c:pt idx="313">
                  <c:v>50.922730000000001</c:v>
                </c:pt>
                <c:pt idx="314">
                  <c:v>50.931820000000002</c:v>
                </c:pt>
                <c:pt idx="315">
                  <c:v>50.940910000000002</c:v>
                </c:pt>
                <c:pt idx="316">
                  <c:v>50.91818</c:v>
                </c:pt>
                <c:pt idx="317">
                  <c:v>50.92727</c:v>
                </c:pt>
                <c:pt idx="318">
                  <c:v>50.922730000000001</c:v>
                </c:pt>
                <c:pt idx="319">
                  <c:v>50.922730000000001</c:v>
                </c:pt>
                <c:pt idx="320">
                  <c:v>50.92727</c:v>
                </c:pt>
                <c:pt idx="321">
                  <c:v>50.91818</c:v>
                </c:pt>
                <c:pt idx="322">
                  <c:v>50.913640000000001</c:v>
                </c:pt>
                <c:pt idx="323">
                  <c:v>50.936360000000001</c:v>
                </c:pt>
                <c:pt idx="324">
                  <c:v>50.931820000000002</c:v>
                </c:pt>
                <c:pt idx="325">
                  <c:v>50.913640000000001</c:v>
                </c:pt>
                <c:pt idx="326">
                  <c:v>50.91818</c:v>
                </c:pt>
                <c:pt idx="327">
                  <c:v>50.91818</c:v>
                </c:pt>
                <c:pt idx="328">
                  <c:v>50.92727</c:v>
                </c:pt>
                <c:pt idx="329">
                  <c:v>50.92727</c:v>
                </c:pt>
                <c:pt idx="330">
                  <c:v>50.91818</c:v>
                </c:pt>
                <c:pt idx="331">
                  <c:v>50.91818</c:v>
                </c:pt>
                <c:pt idx="332">
                  <c:v>50.92727</c:v>
                </c:pt>
                <c:pt idx="333">
                  <c:v>50.913640000000001</c:v>
                </c:pt>
                <c:pt idx="334">
                  <c:v>50.913640000000001</c:v>
                </c:pt>
                <c:pt idx="335">
                  <c:v>50.91818</c:v>
                </c:pt>
                <c:pt idx="336">
                  <c:v>50.92727</c:v>
                </c:pt>
                <c:pt idx="337">
                  <c:v>50.913640000000001</c:v>
                </c:pt>
                <c:pt idx="338">
                  <c:v>50.922730000000001</c:v>
                </c:pt>
                <c:pt idx="339">
                  <c:v>50.913640000000001</c:v>
                </c:pt>
                <c:pt idx="340">
                  <c:v>50.909089999999999</c:v>
                </c:pt>
                <c:pt idx="341">
                  <c:v>50.922730000000001</c:v>
                </c:pt>
                <c:pt idx="342">
                  <c:v>50.913640000000001</c:v>
                </c:pt>
                <c:pt idx="343">
                  <c:v>50.913640000000001</c:v>
                </c:pt>
                <c:pt idx="344">
                  <c:v>50.913640000000001</c:v>
                </c:pt>
                <c:pt idx="345">
                  <c:v>50.913640000000001</c:v>
                </c:pt>
                <c:pt idx="346">
                  <c:v>50.909089999999999</c:v>
                </c:pt>
                <c:pt idx="347">
                  <c:v>50.92727</c:v>
                </c:pt>
                <c:pt idx="348">
                  <c:v>50.904539999999997</c:v>
                </c:pt>
                <c:pt idx="349">
                  <c:v>50.922730000000001</c:v>
                </c:pt>
                <c:pt idx="350">
                  <c:v>50.91818</c:v>
                </c:pt>
                <c:pt idx="351">
                  <c:v>50.922730000000001</c:v>
                </c:pt>
                <c:pt idx="352">
                  <c:v>50.92727</c:v>
                </c:pt>
                <c:pt idx="353">
                  <c:v>50.91818</c:v>
                </c:pt>
                <c:pt idx="354">
                  <c:v>50.913640000000001</c:v>
                </c:pt>
                <c:pt idx="355">
                  <c:v>50.913640000000001</c:v>
                </c:pt>
                <c:pt idx="356">
                  <c:v>50.909089999999999</c:v>
                </c:pt>
                <c:pt idx="357">
                  <c:v>50.9</c:v>
                </c:pt>
                <c:pt idx="358">
                  <c:v>50.904539999999997</c:v>
                </c:pt>
                <c:pt idx="359">
                  <c:v>50.904539999999997</c:v>
                </c:pt>
                <c:pt idx="360">
                  <c:v>50.904539999999997</c:v>
                </c:pt>
                <c:pt idx="361">
                  <c:v>50.922730000000001</c:v>
                </c:pt>
                <c:pt idx="362">
                  <c:v>50.91818</c:v>
                </c:pt>
                <c:pt idx="363">
                  <c:v>50.913640000000001</c:v>
                </c:pt>
                <c:pt idx="364">
                  <c:v>50.913640000000001</c:v>
                </c:pt>
                <c:pt idx="365">
                  <c:v>50.909089999999999</c:v>
                </c:pt>
                <c:pt idx="366">
                  <c:v>50.913640000000001</c:v>
                </c:pt>
                <c:pt idx="367">
                  <c:v>50.91818</c:v>
                </c:pt>
                <c:pt idx="368">
                  <c:v>50.904539999999997</c:v>
                </c:pt>
                <c:pt idx="369">
                  <c:v>50.922730000000001</c:v>
                </c:pt>
                <c:pt idx="370">
                  <c:v>50.91818</c:v>
                </c:pt>
                <c:pt idx="371">
                  <c:v>50.9</c:v>
                </c:pt>
                <c:pt idx="372">
                  <c:v>50.922730000000001</c:v>
                </c:pt>
                <c:pt idx="373">
                  <c:v>50.913640000000001</c:v>
                </c:pt>
                <c:pt idx="374">
                  <c:v>50.913640000000001</c:v>
                </c:pt>
                <c:pt idx="375">
                  <c:v>50.909089999999999</c:v>
                </c:pt>
                <c:pt idx="376">
                  <c:v>50.904539999999997</c:v>
                </c:pt>
                <c:pt idx="377">
                  <c:v>50.9</c:v>
                </c:pt>
                <c:pt idx="378">
                  <c:v>50.922730000000001</c:v>
                </c:pt>
                <c:pt idx="379">
                  <c:v>50.909089999999999</c:v>
                </c:pt>
                <c:pt idx="380">
                  <c:v>50.9</c:v>
                </c:pt>
                <c:pt idx="381">
                  <c:v>50.909089999999999</c:v>
                </c:pt>
                <c:pt idx="382">
                  <c:v>50.913640000000001</c:v>
                </c:pt>
                <c:pt idx="383">
                  <c:v>50.913640000000001</c:v>
                </c:pt>
                <c:pt idx="384">
                  <c:v>50.913640000000001</c:v>
                </c:pt>
                <c:pt idx="385">
                  <c:v>50.9</c:v>
                </c:pt>
                <c:pt idx="386">
                  <c:v>50.913640000000001</c:v>
                </c:pt>
                <c:pt idx="387">
                  <c:v>50.909089999999999</c:v>
                </c:pt>
                <c:pt idx="388">
                  <c:v>50.904539999999997</c:v>
                </c:pt>
                <c:pt idx="389">
                  <c:v>50.9</c:v>
                </c:pt>
                <c:pt idx="390">
                  <c:v>50.904539999999997</c:v>
                </c:pt>
                <c:pt idx="391">
                  <c:v>50.909089999999999</c:v>
                </c:pt>
                <c:pt idx="392">
                  <c:v>50.91818</c:v>
                </c:pt>
                <c:pt idx="393">
                  <c:v>50.909089999999999</c:v>
                </c:pt>
                <c:pt idx="394">
                  <c:v>50.909089999999999</c:v>
                </c:pt>
                <c:pt idx="395">
                  <c:v>50.922730000000001</c:v>
                </c:pt>
                <c:pt idx="396">
                  <c:v>50.91818</c:v>
                </c:pt>
                <c:pt idx="397">
                  <c:v>50.904539999999997</c:v>
                </c:pt>
                <c:pt idx="398">
                  <c:v>50.904539999999997</c:v>
                </c:pt>
                <c:pt idx="399">
                  <c:v>50.913640000000001</c:v>
                </c:pt>
                <c:pt idx="400">
                  <c:v>50.913640000000001</c:v>
                </c:pt>
                <c:pt idx="401">
                  <c:v>50.92727</c:v>
                </c:pt>
                <c:pt idx="402">
                  <c:v>50.913640000000001</c:v>
                </c:pt>
                <c:pt idx="403">
                  <c:v>50.904539999999997</c:v>
                </c:pt>
                <c:pt idx="404">
                  <c:v>50.91818</c:v>
                </c:pt>
                <c:pt idx="405">
                  <c:v>50.909089999999999</c:v>
                </c:pt>
                <c:pt idx="406">
                  <c:v>50.909089999999999</c:v>
                </c:pt>
                <c:pt idx="407">
                  <c:v>50.909089999999999</c:v>
                </c:pt>
                <c:pt idx="408">
                  <c:v>50.909089999999999</c:v>
                </c:pt>
                <c:pt idx="409">
                  <c:v>50.922730000000001</c:v>
                </c:pt>
                <c:pt idx="410">
                  <c:v>50.904539999999997</c:v>
                </c:pt>
                <c:pt idx="411">
                  <c:v>50.909089999999999</c:v>
                </c:pt>
                <c:pt idx="412">
                  <c:v>50.922730000000001</c:v>
                </c:pt>
                <c:pt idx="413">
                  <c:v>50.913640000000001</c:v>
                </c:pt>
                <c:pt idx="414">
                  <c:v>50.913640000000001</c:v>
                </c:pt>
                <c:pt idx="415">
                  <c:v>50.909089999999999</c:v>
                </c:pt>
                <c:pt idx="416">
                  <c:v>50.909089999999999</c:v>
                </c:pt>
                <c:pt idx="417">
                  <c:v>50.913640000000001</c:v>
                </c:pt>
                <c:pt idx="418">
                  <c:v>50.904539999999997</c:v>
                </c:pt>
                <c:pt idx="419">
                  <c:v>50.9</c:v>
                </c:pt>
                <c:pt idx="420">
                  <c:v>50.91818</c:v>
                </c:pt>
                <c:pt idx="421">
                  <c:v>50.909089999999999</c:v>
                </c:pt>
                <c:pt idx="422">
                  <c:v>50.9</c:v>
                </c:pt>
                <c:pt idx="423">
                  <c:v>50.91818</c:v>
                </c:pt>
                <c:pt idx="424">
                  <c:v>50.909089999999999</c:v>
                </c:pt>
                <c:pt idx="425">
                  <c:v>50.904539999999997</c:v>
                </c:pt>
                <c:pt idx="426">
                  <c:v>50.91818</c:v>
                </c:pt>
                <c:pt idx="427">
                  <c:v>50.9</c:v>
                </c:pt>
                <c:pt idx="428">
                  <c:v>50.909089999999999</c:v>
                </c:pt>
                <c:pt idx="429">
                  <c:v>50.909089999999999</c:v>
                </c:pt>
                <c:pt idx="430">
                  <c:v>50.9</c:v>
                </c:pt>
                <c:pt idx="431">
                  <c:v>50.922730000000001</c:v>
                </c:pt>
                <c:pt idx="432">
                  <c:v>50.909089999999999</c:v>
                </c:pt>
                <c:pt idx="433">
                  <c:v>50.909089999999999</c:v>
                </c:pt>
                <c:pt idx="434">
                  <c:v>50.904539999999997</c:v>
                </c:pt>
                <c:pt idx="435">
                  <c:v>50.909089999999999</c:v>
                </c:pt>
                <c:pt idx="436">
                  <c:v>50.909089999999999</c:v>
                </c:pt>
                <c:pt idx="437">
                  <c:v>50.91818</c:v>
                </c:pt>
                <c:pt idx="438">
                  <c:v>50.9</c:v>
                </c:pt>
                <c:pt idx="439">
                  <c:v>50.909089999999999</c:v>
                </c:pt>
                <c:pt idx="440">
                  <c:v>50.904539999999997</c:v>
                </c:pt>
                <c:pt idx="441">
                  <c:v>50.913640000000001</c:v>
                </c:pt>
                <c:pt idx="442">
                  <c:v>50.91818</c:v>
                </c:pt>
                <c:pt idx="443">
                  <c:v>50.9</c:v>
                </c:pt>
                <c:pt idx="444">
                  <c:v>50.904539999999997</c:v>
                </c:pt>
                <c:pt idx="445">
                  <c:v>50.913640000000001</c:v>
                </c:pt>
                <c:pt idx="446">
                  <c:v>50.904539999999997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Typosoil8!$I$7</c:f>
              <c:strCache>
                <c:ptCount val="1"/>
              </c:strCache>
            </c:strRef>
          </c:tx>
          <c:marker>
            <c:symbol val="none"/>
          </c:marker>
          <c:val>
            <c:numRef>
              <c:f>Typosoil8!$I$8:$I$789</c:f>
              <c:numCache>
                <c:formatCode>General</c:formatCode>
                <c:ptCount val="782"/>
                <c:pt idx="0">
                  <c:v>0</c:v>
                </c:pt>
                <c:pt idx="1">
                  <c:v>44.587179999999996</c:v>
                </c:pt>
                <c:pt idx="2">
                  <c:v>44.560360000000003</c:v>
                </c:pt>
                <c:pt idx="3">
                  <c:v>44.560360000000003</c:v>
                </c:pt>
                <c:pt idx="4">
                  <c:v>44.569299999999998</c:v>
                </c:pt>
                <c:pt idx="5">
                  <c:v>44.569299999999998</c:v>
                </c:pt>
                <c:pt idx="6">
                  <c:v>44.569299999999998</c:v>
                </c:pt>
                <c:pt idx="7">
                  <c:v>44.569299999999998</c:v>
                </c:pt>
                <c:pt idx="8">
                  <c:v>44.569299999999998</c:v>
                </c:pt>
                <c:pt idx="9">
                  <c:v>44.542470000000002</c:v>
                </c:pt>
                <c:pt idx="10">
                  <c:v>44.542470000000002</c:v>
                </c:pt>
                <c:pt idx="11">
                  <c:v>44.542470000000002</c:v>
                </c:pt>
                <c:pt idx="12">
                  <c:v>44.515650000000001</c:v>
                </c:pt>
                <c:pt idx="13">
                  <c:v>44.506709999999998</c:v>
                </c:pt>
                <c:pt idx="14">
                  <c:v>44.49776</c:v>
                </c:pt>
                <c:pt idx="15">
                  <c:v>44.479880000000001</c:v>
                </c:pt>
                <c:pt idx="16">
                  <c:v>44.470939999999999</c:v>
                </c:pt>
                <c:pt idx="17">
                  <c:v>44.453060000000001</c:v>
                </c:pt>
                <c:pt idx="18">
                  <c:v>44.435169999999999</c:v>
                </c:pt>
                <c:pt idx="19">
                  <c:v>44.417290000000001</c:v>
                </c:pt>
                <c:pt idx="20">
                  <c:v>44.417290000000001</c:v>
                </c:pt>
                <c:pt idx="21">
                  <c:v>44.3994</c:v>
                </c:pt>
                <c:pt idx="22">
                  <c:v>44.390459999999997</c:v>
                </c:pt>
                <c:pt idx="23">
                  <c:v>44.372579999999999</c:v>
                </c:pt>
                <c:pt idx="24">
                  <c:v>44.363639999999997</c:v>
                </c:pt>
                <c:pt idx="25">
                  <c:v>44.345750000000002</c:v>
                </c:pt>
                <c:pt idx="26">
                  <c:v>44.327869999999997</c:v>
                </c:pt>
                <c:pt idx="27">
                  <c:v>44.318930000000002</c:v>
                </c:pt>
                <c:pt idx="28">
                  <c:v>44.30104</c:v>
                </c:pt>
                <c:pt idx="29">
                  <c:v>44.292099999999998</c:v>
                </c:pt>
                <c:pt idx="30">
                  <c:v>44.27422</c:v>
                </c:pt>
                <c:pt idx="31">
                  <c:v>44.256329999999998</c:v>
                </c:pt>
                <c:pt idx="32">
                  <c:v>44.247390000000003</c:v>
                </c:pt>
                <c:pt idx="33">
                  <c:v>44.229509999999998</c:v>
                </c:pt>
                <c:pt idx="34">
                  <c:v>44.211620000000003</c:v>
                </c:pt>
                <c:pt idx="35">
                  <c:v>44.202680000000001</c:v>
                </c:pt>
                <c:pt idx="36">
                  <c:v>44.184800000000003</c:v>
                </c:pt>
                <c:pt idx="37">
                  <c:v>44.184800000000003</c:v>
                </c:pt>
                <c:pt idx="38">
                  <c:v>44.166919999999998</c:v>
                </c:pt>
                <c:pt idx="39">
                  <c:v>44.149030000000003</c:v>
                </c:pt>
                <c:pt idx="40">
                  <c:v>44.140090000000001</c:v>
                </c:pt>
                <c:pt idx="41">
                  <c:v>44.131149999999998</c:v>
                </c:pt>
                <c:pt idx="42">
                  <c:v>44.122210000000003</c:v>
                </c:pt>
                <c:pt idx="43">
                  <c:v>44.095379999999999</c:v>
                </c:pt>
                <c:pt idx="44">
                  <c:v>44.077500000000001</c:v>
                </c:pt>
                <c:pt idx="45">
                  <c:v>44.077500000000001</c:v>
                </c:pt>
                <c:pt idx="46">
                  <c:v>44.050669999999997</c:v>
                </c:pt>
                <c:pt idx="47">
                  <c:v>44.041730000000001</c:v>
                </c:pt>
                <c:pt idx="48">
                  <c:v>44.041730000000001</c:v>
                </c:pt>
                <c:pt idx="49">
                  <c:v>44.014899999999997</c:v>
                </c:pt>
                <c:pt idx="50">
                  <c:v>44.014899999999997</c:v>
                </c:pt>
                <c:pt idx="51">
                  <c:v>43.988079999999997</c:v>
                </c:pt>
                <c:pt idx="52">
                  <c:v>43.979140000000001</c:v>
                </c:pt>
                <c:pt idx="53">
                  <c:v>43.979140000000001</c:v>
                </c:pt>
                <c:pt idx="54">
                  <c:v>43.96125</c:v>
                </c:pt>
                <c:pt idx="55">
                  <c:v>43.943370000000002</c:v>
                </c:pt>
                <c:pt idx="56">
                  <c:v>43.934429999999999</c:v>
                </c:pt>
                <c:pt idx="57">
                  <c:v>43.92548</c:v>
                </c:pt>
                <c:pt idx="58">
                  <c:v>43.92548</c:v>
                </c:pt>
                <c:pt idx="59">
                  <c:v>43.907600000000002</c:v>
                </c:pt>
                <c:pt idx="60">
                  <c:v>43.89866</c:v>
                </c:pt>
                <c:pt idx="61">
                  <c:v>43.889719999999997</c:v>
                </c:pt>
                <c:pt idx="62">
                  <c:v>43.871830000000003</c:v>
                </c:pt>
                <c:pt idx="63">
                  <c:v>43.86289</c:v>
                </c:pt>
                <c:pt idx="64">
                  <c:v>43.86289</c:v>
                </c:pt>
                <c:pt idx="65">
                  <c:v>43.853949999999998</c:v>
                </c:pt>
                <c:pt idx="66">
                  <c:v>43.836069999999999</c:v>
                </c:pt>
                <c:pt idx="67">
                  <c:v>43.836069999999999</c:v>
                </c:pt>
                <c:pt idx="68">
                  <c:v>43.827129999999997</c:v>
                </c:pt>
                <c:pt idx="69">
                  <c:v>43.827129999999997</c:v>
                </c:pt>
                <c:pt idx="70">
                  <c:v>43.818179999999998</c:v>
                </c:pt>
                <c:pt idx="71">
                  <c:v>43.809240000000003</c:v>
                </c:pt>
                <c:pt idx="72">
                  <c:v>43.809240000000003</c:v>
                </c:pt>
                <c:pt idx="73">
                  <c:v>43.791350000000001</c:v>
                </c:pt>
                <c:pt idx="74">
                  <c:v>43.791350000000001</c:v>
                </c:pt>
                <c:pt idx="75">
                  <c:v>43.791350000000001</c:v>
                </c:pt>
                <c:pt idx="76">
                  <c:v>43.782409999999999</c:v>
                </c:pt>
                <c:pt idx="77">
                  <c:v>43.773470000000003</c:v>
                </c:pt>
                <c:pt idx="78">
                  <c:v>43.773470000000003</c:v>
                </c:pt>
                <c:pt idx="79">
                  <c:v>43.764530000000001</c:v>
                </c:pt>
                <c:pt idx="80">
                  <c:v>43.755589999999998</c:v>
                </c:pt>
                <c:pt idx="81">
                  <c:v>43.755589999999998</c:v>
                </c:pt>
                <c:pt idx="82">
                  <c:v>43.746650000000002</c:v>
                </c:pt>
                <c:pt idx="83">
                  <c:v>43.73771</c:v>
                </c:pt>
                <c:pt idx="84">
                  <c:v>43.746650000000002</c:v>
                </c:pt>
                <c:pt idx="85">
                  <c:v>43.73771</c:v>
                </c:pt>
                <c:pt idx="86">
                  <c:v>43.746650000000002</c:v>
                </c:pt>
                <c:pt idx="87">
                  <c:v>43.73771</c:v>
                </c:pt>
                <c:pt idx="88">
                  <c:v>43.73771</c:v>
                </c:pt>
                <c:pt idx="89">
                  <c:v>43.73771</c:v>
                </c:pt>
                <c:pt idx="90">
                  <c:v>43.728760000000001</c:v>
                </c:pt>
                <c:pt idx="91">
                  <c:v>43.728760000000001</c:v>
                </c:pt>
                <c:pt idx="92">
                  <c:v>43.719819999999999</c:v>
                </c:pt>
                <c:pt idx="93">
                  <c:v>43.719819999999999</c:v>
                </c:pt>
                <c:pt idx="94">
                  <c:v>43.719819999999999</c:v>
                </c:pt>
                <c:pt idx="95">
                  <c:v>43.710880000000003</c:v>
                </c:pt>
                <c:pt idx="96">
                  <c:v>43.719819999999999</c:v>
                </c:pt>
                <c:pt idx="97">
                  <c:v>43.692999999999998</c:v>
                </c:pt>
                <c:pt idx="98">
                  <c:v>43.710880000000003</c:v>
                </c:pt>
                <c:pt idx="99">
                  <c:v>43.692999999999998</c:v>
                </c:pt>
                <c:pt idx="100">
                  <c:v>43.692999999999998</c:v>
                </c:pt>
                <c:pt idx="101">
                  <c:v>43.684060000000002</c:v>
                </c:pt>
                <c:pt idx="102">
                  <c:v>43.692999999999998</c:v>
                </c:pt>
                <c:pt idx="103">
                  <c:v>43.692999999999998</c:v>
                </c:pt>
                <c:pt idx="104">
                  <c:v>43.684060000000002</c:v>
                </c:pt>
                <c:pt idx="105">
                  <c:v>43.684060000000002</c:v>
                </c:pt>
                <c:pt idx="106">
                  <c:v>43.675109999999997</c:v>
                </c:pt>
                <c:pt idx="107">
                  <c:v>43.675109999999997</c:v>
                </c:pt>
                <c:pt idx="108">
                  <c:v>43.675109999999997</c:v>
                </c:pt>
                <c:pt idx="109">
                  <c:v>43.675109999999997</c:v>
                </c:pt>
                <c:pt idx="110">
                  <c:v>43.675109999999997</c:v>
                </c:pt>
                <c:pt idx="111">
                  <c:v>43.666170000000001</c:v>
                </c:pt>
                <c:pt idx="112">
                  <c:v>43.666170000000001</c:v>
                </c:pt>
                <c:pt idx="113">
                  <c:v>43.666170000000001</c:v>
                </c:pt>
                <c:pt idx="114">
                  <c:v>43.666170000000001</c:v>
                </c:pt>
                <c:pt idx="115">
                  <c:v>43.666170000000001</c:v>
                </c:pt>
                <c:pt idx="116">
                  <c:v>43.666170000000001</c:v>
                </c:pt>
                <c:pt idx="117">
                  <c:v>43.657229999999998</c:v>
                </c:pt>
                <c:pt idx="118">
                  <c:v>43.657229999999998</c:v>
                </c:pt>
                <c:pt idx="119">
                  <c:v>43.64828</c:v>
                </c:pt>
                <c:pt idx="120">
                  <c:v>43.64828</c:v>
                </c:pt>
                <c:pt idx="121">
                  <c:v>43.64828</c:v>
                </c:pt>
                <c:pt idx="122">
                  <c:v>43.639339999999997</c:v>
                </c:pt>
                <c:pt idx="123">
                  <c:v>43.64828</c:v>
                </c:pt>
                <c:pt idx="124">
                  <c:v>43.64828</c:v>
                </c:pt>
                <c:pt idx="125">
                  <c:v>43.639339999999997</c:v>
                </c:pt>
                <c:pt idx="126">
                  <c:v>43.639339999999997</c:v>
                </c:pt>
                <c:pt idx="127">
                  <c:v>43.639339999999997</c:v>
                </c:pt>
                <c:pt idx="128">
                  <c:v>43.630400000000002</c:v>
                </c:pt>
                <c:pt idx="129">
                  <c:v>43.621459999999999</c:v>
                </c:pt>
                <c:pt idx="130">
                  <c:v>43.612520000000004</c:v>
                </c:pt>
                <c:pt idx="131">
                  <c:v>43.612520000000004</c:v>
                </c:pt>
                <c:pt idx="132">
                  <c:v>43.621459999999999</c:v>
                </c:pt>
                <c:pt idx="133">
                  <c:v>43.621459999999999</c:v>
                </c:pt>
                <c:pt idx="134">
                  <c:v>43.612520000000004</c:v>
                </c:pt>
                <c:pt idx="135">
                  <c:v>43.621459999999999</c:v>
                </c:pt>
                <c:pt idx="136">
                  <c:v>43.639339999999997</c:v>
                </c:pt>
                <c:pt idx="137">
                  <c:v>43.630400000000002</c:v>
                </c:pt>
                <c:pt idx="138">
                  <c:v>43.630400000000002</c:v>
                </c:pt>
                <c:pt idx="139">
                  <c:v>43.639339999999997</c:v>
                </c:pt>
                <c:pt idx="140">
                  <c:v>43.630400000000002</c:v>
                </c:pt>
                <c:pt idx="141">
                  <c:v>43.630400000000002</c:v>
                </c:pt>
                <c:pt idx="142">
                  <c:v>43.630400000000002</c:v>
                </c:pt>
                <c:pt idx="143">
                  <c:v>43.630400000000002</c:v>
                </c:pt>
                <c:pt idx="144">
                  <c:v>43.621459999999999</c:v>
                </c:pt>
                <c:pt idx="145">
                  <c:v>43.612520000000004</c:v>
                </c:pt>
                <c:pt idx="146">
                  <c:v>43.630400000000002</c:v>
                </c:pt>
                <c:pt idx="147">
                  <c:v>43.630400000000002</c:v>
                </c:pt>
                <c:pt idx="148">
                  <c:v>43.630400000000002</c:v>
                </c:pt>
                <c:pt idx="149">
                  <c:v>43.621459999999999</c:v>
                </c:pt>
                <c:pt idx="150">
                  <c:v>43.630400000000002</c:v>
                </c:pt>
                <c:pt idx="151">
                  <c:v>43.621459999999999</c:v>
                </c:pt>
                <c:pt idx="152">
                  <c:v>43.621459999999999</c:v>
                </c:pt>
                <c:pt idx="153">
                  <c:v>43.630400000000002</c:v>
                </c:pt>
                <c:pt idx="154">
                  <c:v>43.621459999999999</c:v>
                </c:pt>
                <c:pt idx="155">
                  <c:v>43.630400000000002</c:v>
                </c:pt>
                <c:pt idx="156">
                  <c:v>43.630400000000002</c:v>
                </c:pt>
                <c:pt idx="157">
                  <c:v>43.612520000000004</c:v>
                </c:pt>
                <c:pt idx="158">
                  <c:v>43.621459999999999</c:v>
                </c:pt>
                <c:pt idx="159">
                  <c:v>43.621459999999999</c:v>
                </c:pt>
                <c:pt idx="160">
                  <c:v>43.621459999999999</c:v>
                </c:pt>
                <c:pt idx="161">
                  <c:v>43.612520000000004</c:v>
                </c:pt>
                <c:pt idx="162">
                  <c:v>43.621459999999999</c:v>
                </c:pt>
                <c:pt idx="163">
                  <c:v>43.612520000000004</c:v>
                </c:pt>
                <c:pt idx="164">
                  <c:v>43.612520000000004</c:v>
                </c:pt>
                <c:pt idx="165">
                  <c:v>43.630400000000002</c:v>
                </c:pt>
                <c:pt idx="166">
                  <c:v>43.612520000000004</c:v>
                </c:pt>
                <c:pt idx="167">
                  <c:v>43.612520000000004</c:v>
                </c:pt>
                <c:pt idx="168">
                  <c:v>43.621459999999999</c:v>
                </c:pt>
                <c:pt idx="169">
                  <c:v>43.621459999999999</c:v>
                </c:pt>
                <c:pt idx="170">
                  <c:v>43.621459999999999</c:v>
                </c:pt>
                <c:pt idx="171">
                  <c:v>43.621459999999999</c:v>
                </c:pt>
                <c:pt idx="172">
                  <c:v>43.612520000000004</c:v>
                </c:pt>
                <c:pt idx="173">
                  <c:v>43.621459999999999</c:v>
                </c:pt>
                <c:pt idx="174">
                  <c:v>43.621459999999999</c:v>
                </c:pt>
                <c:pt idx="175">
                  <c:v>43.621459999999999</c:v>
                </c:pt>
                <c:pt idx="176">
                  <c:v>43.621459999999999</c:v>
                </c:pt>
                <c:pt idx="177">
                  <c:v>43.621459999999999</c:v>
                </c:pt>
                <c:pt idx="178">
                  <c:v>43.621459999999999</c:v>
                </c:pt>
                <c:pt idx="179">
                  <c:v>43.612520000000004</c:v>
                </c:pt>
                <c:pt idx="180">
                  <c:v>43.621459999999999</c:v>
                </c:pt>
                <c:pt idx="181">
                  <c:v>43.621459999999999</c:v>
                </c:pt>
                <c:pt idx="182">
                  <c:v>43.621459999999999</c:v>
                </c:pt>
                <c:pt idx="183">
                  <c:v>43.630400000000002</c:v>
                </c:pt>
                <c:pt idx="184">
                  <c:v>43.621459999999999</c:v>
                </c:pt>
                <c:pt idx="185">
                  <c:v>43.621459999999999</c:v>
                </c:pt>
                <c:pt idx="186">
                  <c:v>43.621459999999999</c:v>
                </c:pt>
                <c:pt idx="187">
                  <c:v>43.621459999999999</c:v>
                </c:pt>
                <c:pt idx="188">
                  <c:v>43.621459999999999</c:v>
                </c:pt>
                <c:pt idx="189">
                  <c:v>43.630400000000002</c:v>
                </c:pt>
                <c:pt idx="190">
                  <c:v>43.612520000000004</c:v>
                </c:pt>
                <c:pt idx="191">
                  <c:v>43.621459999999999</c:v>
                </c:pt>
                <c:pt idx="192">
                  <c:v>43.621459999999999</c:v>
                </c:pt>
                <c:pt idx="193">
                  <c:v>43.621459999999999</c:v>
                </c:pt>
                <c:pt idx="194">
                  <c:v>43.621459999999999</c:v>
                </c:pt>
                <c:pt idx="195">
                  <c:v>43.621459999999999</c:v>
                </c:pt>
                <c:pt idx="196">
                  <c:v>43.630400000000002</c:v>
                </c:pt>
                <c:pt idx="197">
                  <c:v>43.612520000000004</c:v>
                </c:pt>
                <c:pt idx="198">
                  <c:v>43.621459999999999</c:v>
                </c:pt>
                <c:pt idx="199">
                  <c:v>43.612520000000004</c:v>
                </c:pt>
                <c:pt idx="200">
                  <c:v>43.612520000000004</c:v>
                </c:pt>
                <c:pt idx="201">
                  <c:v>43.621459999999999</c:v>
                </c:pt>
                <c:pt idx="202">
                  <c:v>43.621459999999999</c:v>
                </c:pt>
                <c:pt idx="203">
                  <c:v>43.621459999999999</c:v>
                </c:pt>
                <c:pt idx="204">
                  <c:v>43.612520000000004</c:v>
                </c:pt>
                <c:pt idx="205">
                  <c:v>43.621459999999999</c:v>
                </c:pt>
                <c:pt idx="206">
                  <c:v>43.621459999999999</c:v>
                </c:pt>
                <c:pt idx="207">
                  <c:v>43.612520000000004</c:v>
                </c:pt>
                <c:pt idx="208">
                  <c:v>43.621459999999999</c:v>
                </c:pt>
                <c:pt idx="209">
                  <c:v>43.612520000000004</c:v>
                </c:pt>
                <c:pt idx="210">
                  <c:v>43.621459999999999</c:v>
                </c:pt>
                <c:pt idx="211">
                  <c:v>43.621459999999999</c:v>
                </c:pt>
                <c:pt idx="212">
                  <c:v>43.621459999999999</c:v>
                </c:pt>
                <c:pt idx="213">
                  <c:v>43.621459999999999</c:v>
                </c:pt>
                <c:pt idx="214">
                  <c:v>43.621459999999999</c:v>
                </c:pt>
                <c:pt idx="215">
                  <c:v>43.621459999999999</c:v>
                </c:pt>
                <c:pt idx="216">
                  <c:v>43.621459999999999</c:v>
                </c:pt>
                <c:pt idx="217">
                  <c:v>43.621459999999999</c:v>
                </c:pt>
                <c:pt idx="218">
                  <c:v>43.621459999999999</c:v>
                </c:pt>
                <c:pt idx="219">
                  <c:v>43.621459999999999</c:v>
                </c:pt>
                <c:pt idx="220">
                  <c:v>43.621459999999999</c:v>
                </c:pt>
                <c:pt idx="221">
                  <c:v>43.612520000000004</c:v>
                </c:pt>
                <c:pt idx="222">
                  <c:v>43.612520000000004</c:v>
                </c:pt>
                <c:pt idx="223">
                  <c:v>43.621459999999999</c:v>
                </c:pt>
                <c:pt idx="224">
                  <c:v>43.612520000000004</c:v>
                </c:pt>
                <c:pt idx="225">
                  <c:v>43.612520000000004</c:v>
                </c:pt>
                <c:pt idx="226">
                  <c:v>43.612520000000004</c:v>
                </c:pt>
                <c:pt idx="227">
                  <c:v>43.621459999999999</c:v>
                </c:pt>
                <c:pt idx="228">
                  <c:v>43.621459999999999</c:v>
                </c:pt>
                <c:pt idx="229">
                  <c:v>43.621459999999999</c:v>
                </c:pt>
                <c:pt idx="230">
                  <c:v>43.612520000000004</c:v>
                </c:pt>
                <c:pt idx="231">
                  <c:v>43.621459999999999</c:v>
                </c:pt>
                <c:pt idx="232">
                  <c:v>43.621459999999999</c:v>
                </c:pt>
                <c:pt idx="233">
                  <c:v>43.621459999999999</c:v>
                </c:pt>
                <c:pt idx="234">
                  <c:v>43.621459999999999</c:v>
                </c:pt>
                <c:pt idx="235">
                  <c:v>43.612520000000004</c:v>
                </c:pt>
                <c:pt idx="236">
                  <c:v>43.612520000000004</c:v>
                </c:pt>
                <c:pt idx="237">
                  <c:v>43.621459999999999</c:v>
                </c:pt>
                <c:pt idx="238">
                  <c:v>43.612520000000004</c:v>
                </c:pt>
                <c:pt idx="239">
                  <c:v>43.612520000000004</c:v>
                </c:pt>
                <c:pt idx="240">
                  <c:v>43.621459999999999</c:v>
                </c:pt>
                <c:pt idx="241">
                  <c:v>43.612520000000004</c:v>
                </c:pt>
                <c:pt idx="242">
                  <c:v>43.612520000000004</c:v>
                </c:pt>
                <c:pt idx="243">
                  <c:v>43.621459999999999</c:v>
                </c:pt>
                <c:pt idx="244">
                  <c:v>43.621459999999999</c:v>
                </c:pt>
                <c:pt idx="245">
                  <c:v>43.612520000000004</c:v>
                </c:pt>
                <c:pt idx="246">
                  <c:v>43.621459999999999</c:v>
                </c:pt>
                <c:pt idx="247">
                  <c:v>43.621459999999999</c:v>
                </c:pt>
                <c:pt idx="248">
                  <c:v>43.612520000000004</c:v>
                </c:pt>
                <c:pt idx="249">
                  <c:v>43.621459999999999</c:v>
                </c:pt>
                <c:pt idx="250">
                  <c:v>43.621459999999999</c:v>
                </c:pt>
                <c:pt idx="251">
                  <c:v>43.612520000000004</c:v>
                </c:pt>
                <c:pt idx="252">
                  <c:v>43.621459999999999</c:v>
                </c:pt>
                <c:pt idx="253">
                  <c:v>43.621459999999999</c:v>
                </c:pt>
                <c:pt idx="254">
                  <c:v>43.621459999999999</c:v>
                </c:pt>
                <c:pt idx="255">
                  <c:v>43.621459999999999</c:v>
                </c:pt>
                <c:pt idx="256">
                  <c:v>43.621459999999999</c:v>
                </c:pt>
                <c:pt idx="257">
                  <c:v>43.612520000000004</c:v>
                </c:pt>
                <c:pt idx="258">
                  <c:v>43.621459999999999</c:v>
                </c:pt>
                <c:pt idx="259">
                  <c:v>43.621459999999999</c:v>
                </c:pt>
                <c:pt idx="260">
                  <c:v>43.621459999999999</c:v>
                </c:pt>
                <c:pt idx="261">
                  <c:v>43.621459999999999</c:v>
                </c:pt>
                <c:pt idx="262">
                  <c:v>43.603580000000001</c:v>
                </c:pt>
                <c:pt idx="263">
                  <c:v>43.621459999999999</c:v>
                </c:pt>
                <c:pt idx="264">
                  <c:v>43.621459999999999</c:v>
                </c:pt>
                <c:pt idx="265">
                  <c:v>43.612520000000004</c:v>
                </c:pt>
                <c:pt idx="266">
                  <c:v>43.621459999999999</c:v>
                </c:pt>
                <c:pt idx="267">
                  <c:v>43.621459999999999</c:v>
                </c:pt>
                <c:pt idx="268">
                  <c:v>43.603580000000001</c:v>
                </c:pt>
                <c:pt idx="269">
                  <c:v>43.612520000000004</c:v>
                </c:pt>
                <c:pt idx="270">
                  <c:v>43.621459999999999</c:v>
                </c:pt>
                <c:pt idx="271">
                  <c:v>43.612520000000004</c:v>
                </c:pt>
                <c:pt idx="272">
                  <c:v>43.603580000000001</c:v>
                </c:pt>
                <c:pt idx="273">
                  <c:v>43.612520000000004</c:v>
                </c:pt>
                <c:pt idx="274">
                  <c:v>43.621459999999999</c:v>
                </c:pt>
                <c:pt idx="275">
                  <c:v>43.612520000000004</c:v>
                </c:pt>
                <c:pt idx="276">
                  <c:v>43.612520000000004</c:v>
                </c:pt>
                <c:pt idx="277">
                  <c:v>43.621459999999999</c:v>
                </c:pt>
                <c:pt idx="278">
                  <c:v>43.621459999999999</c:v>
                </c:pt>
                <c:pt idx="279">
                  <c:v>43.612520000000004</c:v>
                </c:pt>
                <c:pt idx="280">
                  <c:v>43.612520000000004</c:v>
                </c:pt>
                <c:pt idx="281">
                  <c:v>43.603580000000001</c:v>
                </c:pt>
                <c:pt idx="282">
                  <c:v>43.612520000000004</c:v>
                </c:pt>
                <c:pt idx="283">
                  <c:v>43.612520000000004</c:v>
                </c:pt>
                <c:pt idx="284">
                  <c:v>43.612520000000004</c:v>
                </c:pt>
                <c:pt idx="285">
                  <c:v>43.621459999999999</c:v>
                </c:pt>
                <c:pt idx="286">
                  <c:v>43.612520000000004</c:v>
                </c:pt>
                <c:pt idx="287">
                  <c:v>43.621459999999999</c:v>
                </c:pt>
                <c:pt idx="288">
                  <c:v>43.621459999999999</c:v>
                </c:pt>
                <c:pt idx="289">
                  <c:v>43.612520000000004</c:v>
                </c:pt>
                <c:pt idx="290">
                  <c:v>43.612520000000004</c:v>
                </c:pt>
                <c:pt idx="291">
                  <c:v>43.612520000000004</c:v>
                </c:pt>
                <c:pt idx="292">
                  <c:v>43.612520000000004</c:v>
                </c:pt>
                <c:pt idx="293">
                  <c:v>43.612520000000004</c:v>
                </c:pt>
                <c:pt idx="294">
                  <c:v>43.612520000000004</c:v>
                </c:pt>
                <c:pt idx="295">
                  <c:v>43.612520000000004</c:v>
                </c:pt>
                <c:pt idx="296">
                  <c:v>43.603580000000001</c:v>
                </c:pt>
                <c:pt idx="297">
                  <c:v>43.612520000000004</c:v>
                </c:pt>
                <c:pt idx="298">
                  <c:v>43.603580000000001</c:v>
                </c:pt>
                <c:pt idx="299">
                  <c:v>43.603580000000001</c:v>
                </c:pt>
                <c:pt idx="300">
                  <c:v>43.612520000000004</c:v>
                </c:pt>
                <c:pt idx="301">
                  <c:v>43.612520000000004</c:v>
                </c:pt>
                <c:pt idx="302">
                  <c:v>43.612520000000004</c:v>
                </c:pt>
                <c:pt idx="303">
                  <c:v>43.603580000000001</c:v>
                </c:pt>
                <c:pt idx="304">
                  <c:v>43.603580000000001</c:v>
                </c:pt>
                <c:pt idx="305">
                  <c:v>43.603580000000001</c:v>
                </c:pt>
                <c:pt idx="306">
                  <c:v>43.612520000000004</c:v>
                </c:pt>
                <c:pt idx="307">
                  <c:v>43.603580000000001</c:v>
                </c:pt>
                <c:pt idx="308">
                  <c:v>43.612520000000004</c:v>
                </c:pt>
                <c:pt idx="309">
                  <c:v>43.612520000000004</c:v>
                </c:pt>
                <c:pt idx="310">
                  <c:v>43.612520000000004</c:v>
                </c:pt>
                <c:pt idx="311">
                  <c:v>43.603580000000001</c:v>
                </c:pt>
                <c:pt idx="312">
                  <c:v>43.603580000000001</c:v>
                </c:pt>
                <c:pt idx="313">
                  <c:v>43.612520000000004</c:v>
                </c:pt>
                <c:pt idx="314">
                  <c:v>43.603580000000001</c:v>
                </c:pt>
                <c:pt idx="315">
                  <c:v>43.603580000000001</c:v>
                </c:pt>
                <c:pt idx="316">
                  <c:v>43.612520000000004</c:v>
                </c:pt>
                <c:pt idx="317">
                  <c:v>43.612520000000004</c:v>
                </c:pt>
                <c:pt idx="318">
                  <c:v>43.612520000000004</c:v>
                </c:pt>
                <c:pt idx="319">
                  <c:v>43.603580000000001</c:v>
                </c:pt>
                <c:pt idx="320">
                  <c:v>43.603580000000001</c:v>
                </c:pt>
                <c:pt idx="321">
                  <c:v>43.594630000000002</c:v>
                </c:pt>
                <c:pt idx="322">
                  <c:v>43.594630000000002</c:v>
                </c:pt>
                <c:pt idx="323">
                  <c:v>43.603580000000001</c:v>
                </c:pt>
                <c:pt idx="324">
                  <c:v>43.612520000000004</c:v>
                </c:pt>
                <c:pt idx="325">
                  <c:v>43.594630000000002</c:v>
                </c:pt>
                <c:pt idx="326">
                  <c:v>43.603580000000001</c:v>
                </c:pt>
                <c:pt idx="327">
                  <c:v>43.594630000000002</c:v>
                </c:pt>
                <c:pt idx="328">
                  <c:v>43.612520000000004</c:v>
                </c:pt>
                <c:pt idx="329">
                  <c:v>43.603580000000001</c:v>
                </c:pt>
                <c:pt idx="330">
                  <c:v>43.603580000000001</c:v>
                </c:pt>
                <c:pt idx="331">
                  <c:v>43.603580000000001</c:v>
                </c:pt>
                <c:pt idx="332">
                  <c:v>43.612520000000004</c:v>
                </c:pt>
                <c:pt idx="333">
                  <c:v>43.603580000000001</c:v>
                </c:pt>
                <c:pt idx="334">
                  <c:v>43.603580000000001</c:v>
                </c:pt>
                <c:pt idx="335">
                  <c:v>43.603580000000001</c:v>
                </c:pt>
                <c:pt idx="336">
                  <c:v>43.603580000000001</c:v>
                </c:pt>
                <c:pt idx="337">
                  <c:v>43.603580000000001</c:v>
                </c:pt>
                <c:pt idx="338">
                  <c:v>43.612520000000004</c:v>
                </c:pt>
                <c:pt idx="339">
                  <c:v>43.603580000000001</c:v>
                </c:pt>
                <c:pt idx="340">
                  <c:v>43.603580000000001</c:v>
                </c:pt>
                <c:pt idx="341">
                  <c:v>43.603580000000001</c:v>
                </c:pt>
                <c:pt idx="342">
                  <c:v>43.603580000000001</c:v>
                </c:pt>
                <c:pt idx="343">
                  <c:v>43.603580000000001</c:v>
                </c:pt>
                <c:pt idx="344">
                  <c:v>43.603580000000001</c:v>
                </c:pt>
                <c:pt idx="345">
                  <c:v>43.603580000000001</c:v>
                </c:pt>
                <c:pt idx="346">
                  <c:v>43.603580000000001</c:v>
                </c:pt>
                <c:pt idx="347">
                  <c:v>43.603580000000001</c:v>
                </c:pt>
                <c:pt idx="348">
                  <c:v>43.603580000000001</c:v>
                </c:pt>
                <c:pt idx="349">
                  <c:v>43.603580000000001</c:v>
                </c:pt>
                <c:pt idx="350">
                  <c:v>43.603580000000001</c:v>
                </c:pt>
                <c:pt idx="351">
                  <c:v>43.612520000000004</c:v>
                </c:pt>
                <c:pt idx="352">
                  <c:v>43.603580000000001</c:v>
                </c:pt>
                <c:pt idx="353">
                  <c:v>43.603580000000001</c:v>
                </c:pt>
                <c:pt idx="354">
                  <c:v>43.603580000000001</c:v>
                </c:pt>
                <c:pt idx="355">
                  <c:v>43.603580000000001</c:v>
                </c:pt>
                <c:pt idx="356">
                  <c:v>43.603580000000001</c:v>
                </c:pt>
                <c:pt idx="357">
                  <c:v>43.594630000000002</c:v>
                </c:pt>
                <c:pt idx="358">
                  <c:v>43.594630000000002</c:v>
                </c:pt>
                <c:pt idx="359">
                  <c:v>43.594630000000002</c:v>
                </c:pt>
                <c:pt idx="360">
                  <c:v>43.603580000000001</c:v>
                </c:pt>
                <c:pt idx="361">
                  <c:v>43.603580000000001</c:v>
                </c:pt>
                <c:pt idx="362">
                  <c:v>43.603580000000001</c:v>
                </c:pt>
                <c:pt idx="363">
                  <c:v>43.603580000000001</c:v>
                </c:pt>
                <c:pt idx="364">
                  <c:v>43.612520000000004</c:v>
                </c:pt>
                <c:pt idx="365">
                  <c:v>43.612520000000004</c:v>
                </c:pt>
                <c:pt idx="366">
                  <c:v>43.603580000000001</c:v>
                </c:pt>
                <c:pt idx="367">
                  <c:v>43.603580000000001</c:v>
                </c:pt>
                <c:pt idx="368">
                  <c:v>43.58569</c:v>
                </c:pt>
                <c:pt idx="369">
                  <c:v>43.603580000000001</c:v>
                </c:pt>
                <c:pt idx="370">
                  <c:v>43.603580000000001</c:v>
                </c:pt>
                <c:pt idx="371">
                  <c:v>43.594630000000002</c:v>
                </c:pt>
                <c:pt idx="372">
                  <c:v>43.603580000000001</c:v>
                </c:pt>
                <c:pt idx="373">
                  <c:v>43.603580000000001</c:v>
                </c:pt>
                <c:pt idx="374">
                  <c:v>43.603580000000001</c:v>
                </c:pt>
                <c:pt idx="375">
                  <c:v>43.603580000000001</c:v>
                </c:pt>
                <c:pt idx="376">
                  <c:v>43.603580000000001</c:v>
                </c:pt>
                <c:pt idx="377">
                  <c:v>43.594630000000002</c:v>
                </c:pt>
                <c:pt idx="378">
                  <c:v>43.603580000000001</c:v>
                </c:pt>
                <c:pt idx="379">
                  <c:v>43.603580000000001</c:v>
                </c:pt>
                <c:pt idx="380">
                  <c:v>43.603580000000001</c:v>
                </c:pt>
                <c:pt idx="381">
                  <c:v>43.603580000000001</c:v>
                </c:pt>
                <c:pt idx="382">
                  <c:v>43.603580000000001</c:v>
                </c:pt>
                <c:pt idx="383">
                  <c:v>43.603580000000001</c:v>
                </c:pt>
                <c:pt idx="384">
                  <c:v>43.603580000000001</c:v>
                </c:pt>
                <c:pt idx="385">
                  <c:v>43.594630000000002</c:v>
                </c:pt>
                <c:pt idx="386">
                  <c:v>43.603580000000001</c:v>
                </c:pt>
                <c:pt idx="387">
                  <c:v>43.603580000000001</c:v>
                </c:pt>
                <c:pt idx="388">
                  <c:v>43.603580000000001</c:v>
                </c:pt>
                <c:pt idx="389">
                  <c:v>43.594630000000002</c:v>
                </c:pt>
                <c:pt idx="390">
                  <c:v>43.603580000000001</c:v>
                </c:pt>
                <c:pt idx="391">
                  <c:v>43.594630000000002</c:v>
                </c:pt>
                <c:pt idx="392">
                  <c:v>43.603580000000001</c:v>
                </c:pt>
                <c:pt idx="393">
                  <c:v>43.603580000000001</c:v>
                </c:pt>
                <c:pt idx="394">
                  <c:v>43.594630000000002</c:v>
                </c:pt>
                <c:pt idx="395">
                  <c:v>43.603580000000001</c:v>
                </c:pt>
                <c:pt idx="396">
                  <c:v>43.603580000000001</c:v>
                </c:pt>
                <c:pt idx="397">
                  <c:v>43.594630000000002</c:v>
                </c:pt>
                <c:pt idx="398">
                  <c:v>43.603580000000001</c:v>
                </c:pt>
                <c:pt idx="399">
                  <c:v>43.603580000000001</c:v>
                </c:pt>
                <c:pt idx="400">
                  <c:v>43.603580000000001</c:v>
                </c:pt>
                <c:pt idx="401">
                  <c:v>43.603580000000001</c:v>
                </c:pt>
                <c:pt idx="402">
                  <c:v>43.603580000000001</c:v>
                </c:pt>
                <c:pt idx="403">
                  <c:v>43.603580000000001</c:v>
                </c:pt>
                <c:pt idx="404">
                  <c:v>43.603580000000001</c:v>
                </c:pt>
                <c:pt idx="405">
                  <c:v>43.603580000000001</c:v>
                </c:pt>
                <c:pt idx="406">
                  <c:v>43.603580000000001</c:v>
                </c:pt>
                <c:pt idx="407">
                  <c:v>43.603580000000001</c:v>
                </c:pt>
                <c:pt idx="408">
                  <c:v>43.603580000000001</c:v>
                </c:pt>
                <c:pt idx="409">
                  <c:v>43.603580000000001</c:v>
                </c:pt>
                <c:pt idx="410">
                  <c:v>43.594630000000002</c:v>
                </c:pt>
                <c:pt idx="411">
                  <c:v>43.603580000000001</c:v>
                </c:pt>
                <c:pt idx="412">
                  <c:v>43.603580000000001</c:v>
                </c:pt>
                <c:pt idx="413">
                  <c:v>43.603580000000001</c:v>
                </c:pt>
                <c:pt idx="414">
                  <c:v>43.603580000000001</c:v>
                </c:pt>
                <c:pt idx="415">
                  <c:v>43.603580000000001</c:v>
                </c:pt>
                <c:pt idx="416">
                  <c:v>43.594630000000002</c:v>
                </c:pt>
                <c:pt idx="417">
                  <c:v>43.603580000000001</c:v>
                </c:pt>
                <c:pt idx="418">
                  <c:v>43.603580000000001</c:v>
                </c:pt>
                <c:pt idx="419">
                  <c:v>43.594630000000002</c:v>
                </c:pt>
                <c:pt idx="420">
                  <c:v>43.603580000000001</c:v>
                </c:pt>
                <c:pt idx="421">
                  <c:v>43.603580000000001</c:v>
                </c:pt>
                <c:pt idx="422">
                  <c:v>43.594630000000002</c:v>
                </c:pt>
                <c:pt idx="423">
                  <c:v>43.603580000000001</c:v>
                </c:pt>
                <c:pt idx="424">
                  <c:v>43.603580000000001</c:v>
                </c:pt>
                <c:pt idx="425">
                  <c:v>43.603580000000001</c:v>
                </c:pt>
                <c:pt idx="426">
                  <c:v>43.603580000000001</c:v>
                </c:pt>
                <c:pt idx="427">
                  <c:v>43.603580000000001</c:v>
                </c:pt>
                <c:pt idx="428">
                  <c:v>43.594630000000002</c:v>
                </c:pt>
                <c:pt idx="429">
                  <c:v>43.594630000000002</c:v>
                </c:pt>
                <c:pt idx="430">
                  <c:v>43.594630000000002</c:v>
                </c:pt>
                <c:pt idx="431">
                  <c:v>43.603580000000001</c:v>
                </c:pt>
                <c:pt idx="432">
                  <c:v>43.603580000000001</c:v>
                </c:pt>
                <c:pt idx="433">
                  <c:v>43.594630000000002</c:v>
                </c:pt>
                <c:pt idx="434">
                  <c:v>43.603580000000001</c:v>
                </c:pt>
                <c:pt idx="435">
                  <c:v>43.594630000000002</c:v>
                </c:pt>
                <c:pt idx="436">
                  <c:v>43.603580000000001</c:v>
                </c:pt>
                <c:pt idx="437">
                  <c:v>43.594630000000002</c:v>
                </c:pt>
                <c:pt idx="438">
                  <c:v>43.594630000000002</c:v>
                </c:pt>
                <c:pt idx="439">
                  <c:v>43.594630000000002</c:v>
                </c:pt>
                <c:pt idx="440">
                  <c:v>43.603580000000001</c:v>
                </c:pt>
                <c:pt idx="441">
                  <c:v>43.603580000000001</c:v>
                </c:pt>
                <c:pt idx="442">
                  <c:v>43.603580000000001</c:v>
                </c:pt>
                <c:pt idx="443">
                  <c:v>43.594630000000002</c:v>
                </c:pt>
                <c:pt idx="444">
                  <c:v>43.594630000000002</c:v>
                </c:pt>
                <c:pt idx="445">
                  <c:v>43.603580000000001</c:v>
                </c:pt>
                <c:pt idx="446">
                  <c:v>43.58569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2561024"/>
        <c:axId val="202562560"/>
      </c:lineChart>
      <c:lineChart>
        <c:grouping val="standard"/>
        <c:varyColors val="0"/>
        <c:ser>
          <c:idx val="2"/>
          <c:order val="2"/>
          <c:tx>
            <c:strRef>
              <c:f>Typosoil8!$J$7</c:f>
              <c:strCache>
                <c:ptCount val="1"/>
              </c:strCache>
            </c:strRef>
          </c:tx>
          <c:marker>
            <c:symbol val="none"/>
          </c:marker>
          <c:val>
            <c:numRef>
              <c:f>Typosoil8!$J$8:$J$789</c:f>
              <c:numCache>
                <c:formatCode>General</c:formatCode>
                <c:ptCount val="782"/>
                <c:pt idx="0">
                  <c:v>0</c:v>
                </c:pt>
                <c:pt idx="1">
                  <c:v>47.943359999999998</c:v>
                </c:pt>
                <c:pt idx="2">
                  <c:v>45.515839999999997</c:v>
                </c:pt>
                <c:pt idx="3">
                  <c:v>45.515839999999997</c:v>
                </c:pt>
                <c:pt idx="4">
                  <c:v>44.30209</c:v>
                </c:pt>
                <c:pt idx="5">
                  <c:v>43.088329999999999</c:v>
                </c:pt>
                <c:pt idx="6">
                  <c:v>42.481450000000002</c:v>
                </c:pt>
                <c:pt idx="7">
                  <c:v>40.660820000000001</c:v>
                </c:pt>
                <c:pt idx="8">
                  <c:v>39.44706</c:v>
                </c:pt>
                <c:pt idx="9">
                  <c:v>37.019550000000002</c:v>
                </c:pt>
                <c:pt idx="10">
                  <c:v>35.198920000000001</c:v>
                </c:pt>
                <c:pt idx="11">
                  <c:v>33.98516</c:v>
                </c:pt>
                <c:pt idx="12">
                  <c:v>31.557649999999999</c:v>
                </c:pt>
                <c:pt idx="13">
                  <c:v>29.130140000000001</c:v>
                </c:pt>
                <c:pt idx="14">
                  <c:v>26.702629999999999</c:v>
                </c:pt>
                <c:pt idx="15">
                  <c:v>23.061360000000001</c:v>
                </c:pt>
                <c:pt idx="16">
                  <c:v>18.813220000000001</c:v>
                </c:pt>
                <c:pt idx="17">
                  <c:v>15.171950000000001</c:v>
                </c:pt>
                <c:pt idx="18">
                  <c:v>11.53068</c:v>
                </c:pt>
                <c:pt idx="19">
                  <c:v>7.8894099999999998</c:v>
                </c:pt>
                <c:pt idx="20">
                  <c:v>3.64127</c:v>
                </c:pt>
                <c:pt idx="21">
                  <c:v>-0.60687999999999998</c:v>
                </c:pt>
                <c:pt idx="22">
                  <c:v>-5.4619</c:v>
                </c:pt>
                <c:pt idx="23">
                  <c:v>-10.31692</c:v>
                </c:pt>
                <c:pt idx="24">
                  <c:v>-16.99258</c:v>
                </c:pt>
                <c:pt idx="25">
                  <c:v>-23.061360000000001</c:v>
                </c:pt>
                <c:pt idx="26">
                  <c:v>-29.130140000000001</c:v>
                </c:pt>
                <c:pt idx="27">
                  <c:v>-37.019550000000002</c:v>
                </c:pt>
                <c:pt idx="28">
                  <c:v>-44.30209</c:v>
                </c:pt>
                <c:pt idx="29">
                  <c:v>-52.191499999999998</c:v>
                </c:pt>
                <c:pt idx="30">
                  <c:v>-60.68779</c:v>
                </c:pt>
                <c:pt idx="31">
                  <c:v>-69.184079999999994</c:v>
                </c:pt>
                <c:pt idx="32">
                  <c:v>-78.894130000000004</c:v>
                </c:pt>
                <c:pt idx="33">
                  <c:v>-89.21105</c:v>
                </c:pt>
                <c:pt idx="34">
                  <c:v>-99.527979999999999</c:v>
                </c:pt>
                <c:pt idx="35">
                  <c:v>-111.05865</c:v>
                </c:pt>
                <c:pt idx="36">
                  <c:v>-122.58933</c:v>
                </c:pt>
                <c:pt idx="37">
                  <c:v>-135.94064</c:v>
                </c:pt>
                <c:pt idx="38">
                  <c:v>-149.89883</c:v>
                </c:pt>
                <c:pt idx="39">
                  <c:v>-165.67767000000001</c:v>
                </c:pt>
                <c:pt idx="40">
                  <c:v>-182.06336999999999</c:v>
                </c:pt>
                <c:pt idx="41">
                  <c:v>-200.87658999999999</c:v>
                </c:pt>
                <c:pt idx="42">
                  <c:v>-220.90355</c:v>
                </c:pt>
                <c:pt idx="43">
                  <c:v>-242.75116</c:v>
                </c:pt>
                <c:pt idx="44">
                  <c:v>-267.02627999999999</c:v>
                </c:pt>
                <c:pt idx="45">
                  <c:v>-293.72890999999998</c:v>
                </c:pt>
                <c:pt idx="46">
                  <c:v>-322.25216999999998</c:v>
                </c:pt>
                <c:pt idx="47">
                  <c:v>-354.41669000000002</c:v>
                </c:pt>
                <c:pt idx="48">
                  <c:v>-387.79498000000001</c:v>
                </c:pt>
                <c:pt idx="49">
                  <c:v>-423.60077000000001</c:v>
                </c:pt>
                <c:pt idx="50">
                  <c:v>-464.26159999999999</c:v>
                </c:pt>
                <c:pt idx="51">
                  <c:v>-506.74304000000001</c:v>
                </c:pt>
                <c:pt idx="52">
                  <c:v>-550.43822999999998</c:v>
                </c:pt>
                <c:pt idx="53">
                  <c:v>-598.98846000000003</c:v>
                </c:pt>
                <c:pt idx="54">
                  <c:v>-650.57312000000002</c:v>
                </c:pt>
                <c:pt idx="55">
                  <c:v>-703.37145999999996</c:v>
                </c:pt>
                <c:pt idx="56">
                  <c:v>-756.77673000000004</c:v>
                </c:pt>
                <c:pt idx="57">
                  <c:v>-803.50635</c:v>
                </c:pt>
                <c:pt idx="58">
                  <c:v>-827.17456000000004</c:v>
                </c:pt>
                <c:pt idx="59">
                  <c:v>-850.23595999999998</c:v>
                </c:pt>
                <c:pt idx="60">
                  <c:v>-840.52588000000003</c:v>
                </c:pt>
                <c:pt idx="61">
                  <c:v>-816.25079000000005</c:v>
                </c:pt>
                <c:pt idx="62">
                  <c:v>-796.83069</c:v>
                </c:pt>
                <c:pt idx="63">
                  <c:v>-782.26562000000001</c:v>
                </c:pt>
                <c:pt idx="64">
                  <c:v>-768.30742999999995</c:v>
                </c:pt>
                <c:pt idx="65">
                  <c:v>-754.95612000000006</c:v>
                </c:pt>
                <c:pt idx="66">
                  <c:v>-743.42541000000006</c:v>
                </c:pt>
                <c:pt idx="67">
                  <c:v>-733.10852</c:v>
                </c:pt>
                <c:pt idx="68">
                  <c:v>-719.15033000000005</c:v>
                </c:pt>
                <c:pt idx="69">
                  <c:v>-703.37145999999996</c:v>
                </c:pt>
                <c:pt idx="70">
                  <c:v>-557.72076000000004</c:v>
                </c:pt>
                <c:pt idx="71">
                  <c:v>-404.18069000000003</c:v>
                </c:pt>
                <c:pt idx="72">
                  <c:v>-237.89613</c:v>
                </c:pt>
                <c:pt idx="73">
                  <c:v>-118.94807</c:v>
                </c:pt>
                <c:pt idx="74">
                  <c:v>-23.061360000000001</c:v>
                </c:pt>
                <c:pt idx="75">
                  <c:v>34.592039999999997</c:v>
                </c:pt>
                <c:pt idx="76">
                  <c:v>50.37086</c:v>
                </c:pt>
                <c:pt idx="77">
                  <c:v>54.012129999999999</c:v>
                </c:pt>
                <c:pt idx="78">
                  <c:v>53.405250000000002</c:v>
                </c:pt>
                <c:pt idx="79">
                  <c:v>54.619010000000003</c:v>
                </c:pt>
                <c:pt idx="80">
                  <c:v>54.619010000000003</c:v>
                </c:pt>
                <c:pt idx="81">
                  <c:v>54.619010000000003</c:v>
                </c:pt>
                <c:pt idx="82">
                  <c:v>55.22589</c:v>
                </c:pt>
                <c:pt idx="83">
                  <c:v>54.619010000000003</c:v>
                </c:pt>
                <c:pt idx="84">
                  <c:v>54.619010000000003</c:v>
                </c:pt>
                <c:pt idx="85">
                  <c:v>54.619010000000003</c:v>
                </c:pt>
                <c:pt idx="86">
                  <c:v>54.619010000000003</c:v>
                </c:pt>
                <c:pt idx="87">
                  <c:v>54.619010000000003</c:v>
                </c:pt>
                <c:pt idx="88">
                  <c:v>54.012129999999999</c:v>
                </c:pt>
                <c:pt idx="89">
                  <c:v>54.619010000000003</c:v>
                </c:pt>
                <c:pt idx="90">
                  <c:v>54.619010000000003</c:v>
                </c:pt>
                <c:pt idx="91">
                  <c:v>54.012129999999999</c:v>
                </c:pt>
                <c:pt idx="92">
                  <c:v>54.619010000000003</c:v>
                </c:pt>
                <c:pt idx="93">
                  <c:v>54.619010000000003</c:v>
                </c:pt>
                <c:pt idx="94">
                  <c:v>54.619010000000003</c:v>
                </c:pt>
                <c:pt idx="95">
                  <c:v>54.012129999999999</c:v>
                </c:pt>
                <c:pt idx="96">
                  <c:v>54.012129999999999</c:v>
                </c:pt>
                <c:pt idx="97">
                  <c:v>53.405250000000002</c:v>
                </c:pt>
                <c:pt idx="98">
                  <c:v>53.405250000000002</c:v>
                </c:pt>
                <c:pt idx="99">
                  <c:v>54.619010000000003</c:v>
                </c:pt>
                <c:pt idx="100">
                  <c:v>54.012129999999999</c:v>
                </c:pt>
                <c:pt idx="101">
                  <c:v>54.012129999999999</c:v>
                </c:pt>
                <c:pt idx="102">
                  <c:v>54.012129999999999</c:v>
                </c:pt>
                <c:pt idx="103">
                  <c:v>54.012129999999999</c:v>
                </c:pt>
                <c:pt idx="104">
                  <c:v>54.619010000000003</c:v>
                </c:pt>
                <c:pt idx="105">
                  <c:v>54.619010000000003</c:v>
                </c:pt>
                <c:pt idx="106">
                  <c:v>54.012129999999999</c:v>
                </c:pt>
                <c:pt idx="107">
                  <c:v>54.012129999999999</c:v>
                </c:pt>
                <c:pt idx="108">
                  <c:v>54.619010000000003</c:v>
                </c:pt>
                <c:pt idx="109">
                  <c:v>54.619010000000003</c:v>
                </c:pt>
                <c:pt idx="110">
                  <c:v>54.619010000000003</c:v>
                </c:pt>
                <c:pt idx="111">
                  <c:v>54.619010000000003</c:v>
                </c:pt>
                <c:pt idx="112">
                  <c:v>54.012129999999999</c:v>
                </c:pt>
                <c:pt idx="113">
                  <c:v>54.619010000000003</c:v>
                </c:pt>
                <c:pt idx="114">
                  <c:v>54.012129999999999</c:v>
                </c:pt>
                <c:pt idx="115">
                  <c:v>54.012129999999999</c:v>
                </c:pt>
                <c:pt idx="116">
                  <c:v>54.012129999999999</c:v>
                </c:pt>
                <c:pt idx="117">
                  <c:v>54.619010000000003</c:v>
                </c:pt>
                <c:pt idx="118">
                  <c:v>54.012129999999999</c:v>
                </c:pt>
                <c:pt idx="119">
                  <c:v>54.619010000000003</c:v>
                </c:pt>
                <c:pt idx="120">
                  <c:v>55.22589</c:v>
                </c:pt>
                <c:pt idx="121">
                  <c:v>54.619010000000003</c:v>
                </c:pt>
                <c:pt idx="122">
                  <c:v>55.22589</c:v>
                </c:pt>
                <c:pt idx="123">
                  <c:v>54.619010000000003</c:v>
                </c:pt>
                <c:pt idx="124">
                  <c:v>54.619010000000003</c:v>
                </c:pt>
                <c:pt idx="125">
                  <c:v>55.22589</c:v>
                </c:pt>
                <c:pt idx="126">
                  <c:v>55.22589</c:v>
                </c:pt>
                <c:pt idx="127">
                  <c:v>54.619010000000003</c:v>
                </c:pt>
                <c:pt idx="128">
                  <c:v>55.22589</c:v>
                </c:pt>
                <c:pt idx="129">
                  <c:v>55.22589</c:v>
                </c:pt>
                <c:pt idx="130">
                  <c:v>54.619010000000003</c:v>
                </c:pt>
                <c:pt idx="131">
                  <c:v>54.619010000000003</c:v>
                </c:pt>
                <c:pt idx="132">
                  <c:v>54.619010000000003</c:v>
                </c:pt>
                <c:pt idx="133">
                  <c:v>54.619010000000003</c:v>
                </c:pt>
                <c:pt idx="134">
                  <c:v>54.012129999999999</c:v>
                </c:pt>
                <c:pt idx="135">
                  <c:v>54.012129999999999</c:v>
                </c:pt>
                <c:pt idx="136">
                  <c:v>54.012129999999999</c:v>
                </c:pt>
                <c:pt idx="137">
                  <c:v>54.619010000000003</c:v>
                </c:pt>
                <c:pt idx="138">
                  <c:v>54.619010000000003</c:v>
                </c:pt>
                <c:pt idx="139">
                  <c:v>54.619010000000003</c:v>
                </c:pt>
                <c:pt idx="140">
                  <c:v>55.22589</c:v>
                </c:pt>
                <c:pt idx="141">
                  <c:v>54.619010000000003</c:v>
                </c:pt>
                <c:pt idx="142">
                  <c:v>54.619010000000003</c:v>
                </c:pt>
                <c:pt idx="143">
                  <c:v>54.012129999999999</c:v>
                </c:pt>
                <c:pt idx="144">
                  <c:v>54.012129999999999</c:v>
                </c:pt>
                <c:pt idx="145">
                  <c:v>54.619010000000003</c:v>
                </c:pt>
                <c:pt idx="146">
                  <c:v>54.012129999999999</c:v>
                </c:pt>
                <c:pt idx="147">
                  <c:v>54.012129999999999</c:v>
                </c:pt>
                <c:pt idx="148">
                  <c:v>54.619010000000003</c:v>
                </c:pt>
                <c:pt idx="149">
                  <c:v>54.012129999999999</c:v>
                </c:pt>
                <c:pt idx="150">
                  <c:v>54.012129999999999</c:v>
                </c:pt>
                <c:pt idx="151">
                  <c:v>54.012129999999999</c:v>
                </c:pt>
                <c:pt idx="152">
                  <c:v>53.405250000000002</c:v>
                </c:pt>
                <c:pt idx="153">
                  <c:v>54.012129999999999</c:v>
                </c:pt>
                <c:pt idx="154">
                  <c:v>54.012129999999999</c:v>
                </c:pt>
                <c:pt idx="155">
                  <c:v>54.012129999999999</c:v>
                </c:pt>
                <c:pt idx="156">
                  <c:v>53.405250000000002</c:v>
                </c:pt>
                <c:pt idx="157">
                  <c:v>53.405250000000002</c:v>
                </c:pt>
                <c:pt idx="158">
                  <c:v>53.405250000000002</c:v>
                </c:pt>
                <c:pt idx="159">
                  <c:v>53.405250000000002</c:v>
                </c:pt>
                <c:pt idx="160">
                  <c:v>53.405250000000002</c:v>
                </c:pt>
                <c:pt idx="161">
                  <c:v>53.405250000000002</c:v>
                </c:pt>
                <c:pt idx="162">
                  <c:v>54.012129999999999</c:v>
                </c:pt>
                <c:pt idx="163">
                  <c:v>54.012129999999999</c:v>
                </c:pt>
                <c:pt idx="164">
                  <c:v>53.405250000000002</c:v>
                </c:pt>
                <c:pt idx="165">
                  <c:v>53.405250000000002</c:v>
                </c:pt>
                <c:pt idx="166">
                  <c:v>52.798380000000002</c:v>
                </c:pt>
                <c:pt idx="167">
                  <c:v>52.798380000000002</c:v>
                </c:pt>
                <c:pt idx="168">
                  <c:v>53.405250000000002</c:v>
                </c:pt>
                <c:pt idx="169">
                  <c:v>52.798380000000002</c:v>
                </c:pt>
                <c:pt idx="170">
                  <c:v>52.798380000000002</c:v>
                </c:pt>
                <c:pt idx="171">
                  <c:v>52.798380000000002</c:v>
                </c:pt>
                <c:pt idx="172">
                  <c:v>52.798380000000002</c:v>
                </c:pt>
                <c:pt idx="173">
                  <c:v>52.798380000000002</c:v>
                </c:pt>
                <c:pt idx="174">
                  <c:v>52.798380000000002</c:v>
                </c:pt>
                <c:pt idx="175">
                  <c:v>52.798380000000002</c:v>
                </c:pt>
                <c:pt idx="176">
                  <c:v>52.798380000000002</c:v>
                </c:pt>
                <c:pt idx="177">
                  <c:v>52.798380000000002</c:v>
                </c:pt>
                <c:pt idx="178">
                  <c:v>52.798380000000002</c:v>
                </c:pt>
                <c:pt idx="179">
                  <c:v>52.798380000000002</c:v>
                </c:pt>
                <c:pt idx="180">
                  <c:v>52.798380000000002</c:v>
                </c:pt>
                <c:pt idx="181">
                  <c:v>52.798380000000002</c:v>
                </c:pt>
                <c:pt idx="182">
                  <c:v>52.798380000000002</c:v>
                </c:pt>
                <c:pt idx="183">
                  <c:v>52.798380000000002</c:v>
                </c:pt>
                <c:pt idx="184">
                  <c:v>52.798380000000002</c:v>
                </c:pt>
                <c:pt idx="185">
                  <c:v>53.405250000000002</c:v>
                </c:pt>
                <c:pt idx="186">
                  <c:v>52.798380000000002</c:v>
                </c:pt>
                <c:pt idx="187">
                  <c:v>52.798380000000002</c:v>
                </c:pt>
                <c:pt idx="188">
                  <c:v>52.798380000000002</c:v>
                </c:pt>
                <c:pt idx="189">
                  <c:v>52.798380000000002</c:v>
                </c:pt>
                <c:pt idx="190">
                  <c:v>52.798380000000002</c:v>
                </c:pt>
                <c:pt idx="191">
                  <c:v>53.405250000000002</c:v>
                </c:pt>
                <c:pt idx="192">
                  <c:v>53.405250000000002</c:v>
                </c:pt>
                <c:pt idx="193">
                  <c:v>53.405250000000002</c:v>
                </c:pt>
                <c:pt idx="194">
                  <c:v>52.191499999999998</c:v>
                </c:pt>
                <c:pt idx="195">
                  <c:v>52.798380000000002</c:v>
                </c:pt>
                <c:pt idx="196">
                  <c:v>53.405250000000002</c:v>
                </c:pt>
                <c:pt idx="197">
                  <c:v>52.798380000000002</c:v>
                </c:pt>
                <c:pt idx="198">
                  <c:v>53.405250000000002</c:v>
                </c:pt>
                <c:pt idx="199">
                  <c:v>53.405250000000002</c:v>
                </c:pt>
                <c:pt idx="200">
                  <c:v>53.405250000000002</c:v>
                </c:pt>
                <c:pt idx="201">
                  <c:v>53.405250000000002</c:v>
                </c:pt>
                <c:pt idx="202">
                  <c:v>53.405250000000002</c:v>
                </c:pt>
                <c:pt idx="203">
                  <c:v>52.798380000000002</c:v>
                </c:pt>
                <c:pt idx="204">
                  <c:v>53.405250000000002</c:v>
                </c:pt>
                <c:pt idx="205">
                  <c:v>54.012129999999999</c:v>
                </c:pt>
                <c:pt idx="206">
                  <c:v>53.405250000000002</c:v>
                </c:pt>
                <c:pt idx="207">
                  <c:v>53.405250000000002</c:v>
                </c:pt>
                <c:pt idx="208">
                  <c:v>53.405250000000002</c:v>
                </c:pt>
                <c:pt idx="209">
                  <c:v>53.405250000000002</c:v>
                </c:pt>
                <c:pt idx="210">
                  <c:v>54.012129999999999</c:v>
                </c:pt>
                <c:pt idx="211">
                  <c:v>54.012129999999999</c:v>
                </c:pt>
                <c:pt idx="212">
                  <c:v>54.012129999999999</c:v>
                </c:pt>
                <c:pt idx="213">
                  <c:v>53.405250000000002</c:v>
                </c:pt>
                <c:pt idx="214">
                  <c:v>53.405250000000002</c:v>
                </c:pt>
                <c:pt idx="215">
                  <c:v>54.012129999999999</c:v>
                </c:pt>
                <c:pt idx="216">
                  <c:v>54.012129999999999</c:v>
                </c:pt>
                <c:pt idx="217">
                  <c:v>54.619010000000003</c:v>
                </c:pt>
                <c:pt idx="218">
                  <c:v>54.012129999999999</c:v>
                </c:pt>
                <c:pt idx="219">
                  <c:v>54.012129999999999</c:v>
                </c:pt>
                <c:pt idx="220">
                  <c:v>54.012129999999999</c:v>
                </c:pt>
                <c:pt idx="221">
                  <c:v>54.619010000000003</c:v>
                </c:pt>
                <c:pt idx="222">
                  <c:v>54.619010000000003</c:v>
                </c:pt>
                <c:pt idx="223">
                  <c:v>54.619010000000003</c:v>
                </c:pt>
                <c:pt idx="224">
                  <c:v>54.619010000000003</c:v>
                </c:pt>
                <c:pt idx="225">
                  <c:v>55.22589</c:v>
                </c:pt>
                <c:pt idx="226">
                  <c:v>54.012129999999999</c:v>
                </c:pt>
                <c:pt idx="227">
                  <c:v>54.619010000000003</c:v>
                </c:pt>
                <c:pt idx="228">
                  <c:v>55.22589</c:v>
                </c:pt>
                <c:pt idx="229">
                  <c:v>55.22589</c:v>
                </c:pt>
                <c:pt idx="230">
                  <c:v>54.619010000000003</c:v>
                </c:pt>
                <c:pt idx="231">
                  <c:v>55.22589</c:v>
                </c:pt>
                <c:pt idx="232">
                  <c:v>54.619010000000003</c:v>
                </c:pt>
                <c:pt idx="233">
                  <c:v>54.619010000000003</c:v>
                </c:pt>
                <c:pt idx="234">
                  <c:v>54.619010000000003</c:v>
                </c:pt>
                <c:pt idx="235">
                  <c:v>54.619010000000003</c:v>
                </c:pt>
                <c:pt idx="236">
                  <c:v>54.619010000000003</c:v>
                </c:pt>
                <c:pt idx="237">
                  <c:v>54.619010000000003</c:v>
                </c:pt>
                <c:pt idx="238">
                  <c:v>54.619010000000003</c:v>
                </c:pt>
                <c:pt idx="239">
                  <c:v>54.619010000000003</c:v>
                </c:pt>
                <c:pt idx="240">
                  <c:v>54.619010000000003</c:v>
                </c:pt>
                <c:pt idx="241">
                  <c:v>54.619010000000003</c:v>
                </c:pt>
                <c:pt idx="242">
                  <c:v>54.012129999999999</c:v>
                </c:pt>
                <c:pt idx="243">
                  <c:v>54.012129999999999</c:v>
                </c:pt>
                <c:pt idx="244">
                  <c:v>54.619010000000003</c:v>
                </c:pt>
                <c:pt idx="245">
                  <c:v>54.012129999999999</c:v>
                </c:pt>
                <c:pt idx="246">
                  <c:v>54.012129999999999</c:v>
                </c:pt>
                <c:pt idx="247">
                  <c:v>54.012129999999999</c:v>
                </c:pt>
                <c:pt idx="248">
                  <c:v>54.012129999999999</c:v>
                </c:pt>
                <c:pt idx="249">
                  <c:v>54.012129999999999</c:v>
                </c:pt>
                <c:pt idx="250">
                  <c:v>54.619010000000003</c:v>
                </c:pt>
                <c:pt idx="251">
                  <c:v>54.619010000000003</c:v>
                </c:pt>
                <c:pt idx="252">
                  <c:v>54.012129999999999</c:v>
                </c:pt>
                <c:pt idx="253">
                  <c:v>53.405250000000002</c:v>
                </c:pt>
                <c:pt idx="254">
                  <c:v>54.012129999999999</c:v>
                </c:pt>
                <c:pt idx="255">
                  <c:v>54.012129999999999</c:v>
                </c:pt>
                <c:pt idx="256">
                  <c:v>54.012129999999999</c:v>
                </c:pt>
                <c:pt idx="257">
                  <c:v>54.619010000000003</c:v>
                </c:pt>
                <c:pt idx="258">
                  <c:v>54.619010000000003</c:v>
                </c:pt>
                <c:pt idx="259">
                  <c:v>54.619010000000003</c:v>
                </c:pt>
                <c:pt idx="260">
                  <c:v>55.22589</c:v>
                </c:pt>
                <c:pt idx="261">
                  <c:v>55.22589</c:v>
                </c:pt>
                <c:pt idx="262">
                  <c:v>55.22589</c:v>
                </c:pt>
                <c:pt idx="263">
                  <c:v>54.619010000000003</c:v>
                </c:pt>
                <c:pt idx="264">
                  <c:v>55.22589</c:v>
                </c:pt>
                <c:pt idx="265">
                  <c:v>54.619010000000003</c:v>
                </c:pt>
                <c:pt idx="266">
                  <c:v>54.619010000000003</c:v>
                </c:pt>
                <c:pt idx="267">
                  <c:v>55.832769999999996</c:v>
                </c:pt>
                <c:pt idx="268">
                  <c:v>55.832769999999996</c:v>
                </c:pt>
                <c:pt idx="269">
                  <c:v>55.22589</c:v>
                </c:pt>
                <c:pt idx="270">
                  <c:v>55.832769999999996</c:v>
                </c:pt>
                <c:pt idx="271">
                  <c:v>55.832769999999996</c:v>
                </c:pt>
                <c:pt idx="272">
                  <c:v>55.832769999999996</c:v>
                </c:pt>
                <c:pt idx="273">
                  <c:v>55.832769999999996</c:v>
                </c:pt>
                <c:pt idx="274">
                  <c:v>56.439639999999997</c:v>
                </c:pt>
                <c:pt idx="275">
                  <c:v>56.439639999999997</c:v>
                </c:pt>
                <c:pt idx="276">
                  <c:v>56.439639999999997</c:v>
                </c:pt>
                <c:pt idx="277">
                  <c:v>55.832769999999996</c:v>
                </c:pt>
                <c:pt idx="278">
                  <c:v>56.439639999999997</c:v>
                </c:pt>
                <c:pt idx="279">
                  <c:v>56.439639999999997</c:v>
                </c:pt>
                <c:pt idx="280">
                  <c:v>57.046520000000001</c:v>
                </c:pt>
                <c:pt idx="281">
                  <c:v>57.046520000000001</c:v>
                </c:pt>
                <c:pt idx="282">
                  <c:v>56.439639999999997</c:v>
                </c:pt>
                <c:pt idx="283">
                  <c:v>57.046520000000001</c:v>
                </c:pt>
                <c:pt idx="284">
                  <c:v>57.046520000000001</c:v>
                </c:pt>
                <c:pt idx="285">
                  <c:v>56.439639999999997</c:v>
                </c:pt>
                <c:pt idx="286">
                  <c:v>57.046520000000001</c:v>
                </c:pt>
                <c:pt idx="287">
                  <c:v>56.439639999999997</c:v>
                </c:pt>
                <c:pt idx="288">
                  <c:v>57.046520000000001</c:v>
                </c:pt>
                <c:pt idx="289">
                  <c:v>57.046520000000001</c:v>
                </c:pt>
                <c:pt idx="290">
                  <c:v>57.046520000000001</c:v>
                </c:pt>
                <c:pt idx="291">
                  <c:v>57.046520000000001</c:v>
                </c:pt>
                <c:pt idx="292">
                  <c:v>57.046520000000001</c:v>
                </c:pt>
                <c:pt idx="293">
                  <c:v>57.046520000000001</c:v>
                </c:pt>
                <c:pt idx="294">
                  <c:v>57.046520000000001</c:v>
                </c:pt>
                <c:pt idx="295">
                  <c:v>57.046520000000001</c:v>
                </c:pt>
                <c:pt idx="296">
                  <c:v>57.046520000000001</c:v>
                </c:pt>
                <c:pt idx="297">
                  <c:v>57.046520000000001</c:v>
                </c:pt>
                <c:pt idx="298">
                  <c:v>57.046520000000001</c:v>
                </c:pt>
                <c:pt idx="299">
                  <c:v>57.046520000000001</c:v>
                </c:pt>
                <c:pt idx="300">
                  <c:v>57.046520000000001</c:v>
                </c:pt>
                <c:pt idx="301">
                  <c:v>57.046520000000001</c:v>
                </c:pt>
                <c:pt idx="302">
                  <c:v>56.439639999999997</c:v>
                </c:pt>
                <c:pt idx="303">
                  <c:v>57.046520000000001</c:v>
                </c:pt>
                <c:pt idx="304">
                  <c:v>57.046520000000001</c:v>
                </c:pt>
                <c:pt idx="305">
                  <c:v>56.439639999999997</c:v>
                </c:pt>
                <c:pt idx="306">
                  <c:v>57.046520000000001</c:v>
                </c:pt>
                <c:pt idx="307">
                  <c:v>57.653399999999998</c:v>
                </c:pt>
                <c:pt idx="308">
                  <c:v>57.046520000000001</c:v>
                </c:pt>
                <c:pt idx="309">
                  <c:v>57.046520000000001</c:v>
                </c:pt>
                <c:pt idx="310">
                  <c:v>57.046520000000001</c:v>
                </c:pt>
                <c:pt idx="311">
                  <c:v>57.046520000000001</c:v>
                </c:pt>
                <c:pt idx="312">
                  <c:v>57.653399999999998</c:v>
                </c:pt>
                <c:pt idx="313">
                  <c:v>57.046520000000001</c:v>
                </c:pt>
                <c:pt idx="314">
                  <c:v>57.046520000000001</c:v>
                </c:pt>
                <c:pt idx="315">
                  <c:v>57.046520000000001</c:v>
                </c:pt>
                <c:pt idx="316">
                  <c:v>57.046520000000001</c:v>
                </c:pt>
                <c:pt idx="317">
                  <c:v>57.046520000000001</c:v>
                </c:pt>
                <c:pt idx="318">
                  <c:v>57.046520000000001</c:v>
                </c:pt>
                <c:pt idx="319">
                  <c:v>56.439639999999997</c:v>
                </c:pt>
                <c:pt idx="320">
                  <c:v>57.046520000000001</c:v>
                </c:pt>
                <c:pt idx="321">
                  <c:v>57.046520000000001</c:v>
                </c:pt>
                <c:pt idx="322">
                  <c:v>57.046520000000001</c:v>
                </c:pt>
                <c:pt idx="323">
                  <c:v>57.046520000000001</c:v>
                </c:pt>
                <c:pt idx="324">
                  <c:v>56.439639999999997</c:v>
                </c:pt>
                <c:pt idx="325">
                  <c:v>56.439639999999997</c:v>
                </c:pt>
                <c:pt idx="326">
                  <c:v>57.046520000000001</c:v>
                </c:pt>
                <c:pt idx="327">
                  <c:v>57.046520000000001</c:v>
                </c:pt>
                <c:pt idx="328">
                  <c:v>57.046520000000001</c:v>
                </c:pt>
                <c:pt idx="329">
                  <c:v>57.046520000000001</c:v>
                </c:pt>
                <c:pt idx="330">
                  <c:v>57.046520000000001</c:v>
                </c:pt>
                <c:pt idx="331">
                  <c:v>57.046520000000001</c:v>
                </c:pt>
                <c:pt idx="332">
                  <c:v>56.439639999999997</c:v>
                </c:pt>
                <c:pt idx="333">
                  <c:v>57.046520000000001</c:v>
                </c:pt>
                <c:pt idx="334">
                  <c:v>57.046520000000001</c:v>
                </c:pt>
                <c:pt idx="335">
                  <c:v>57.653399999999998</c:v>
                </c:pt>
                <c:pt idx="336">
                  <c:v>57.653399999999998</c:v>
                </c:pt>
                <c:pt idx="337">
                  <c:v>57.653399999999998</c:v>
                </c:pt>
                <c:pt idx="338">
                  <c:v>57.653399999999998</c:v>
                </c:pt>
                <c:pt idx="339">
                  <c:v>57.653399999999998</c:v>
                </c:pt>
                <c:pt idx="340">
                  <c:v>57.046520000000001</c:v>
                </c:pt>
                <c:pt idx="341">
                  <c:v>57.653399999999998</c:v>
                </c:pt>
                <c:pt idx="342">
                  <c:v>57.653399999999998</c:v>
                </c:pt>
                <c:pt idx="343">
                  <c:v>57.653399999999998</c:v>
                </c:pt>
                <c:pt idx="344">
                  <c:v>57.653399999999998</c:v>
                </c:pt>
                <c:pt idx="345">
                  <c:v>58.260280000000002</c:v>
                </c:pt>
                <c:pt idx="346">
                  <c:v>57.653399999999998</c:v>
                </c:pt>
                <c:pt idx="347">
                  <c:v>58.260280000000002</c:v>
                </c:pt>
                <c:pt idx="348">
                  <c:v>58.260280000000002</c:v>
                </c:pt>
                <c:pt idx="349">
                  <c:v>58.260280000000002</c:v>
                </c:pt>
                <c:pt idx="350">
                  <c:v>58.260280000000002</c:v>
                </c:pt>
                <c:pt idx="351">
                  <c:v>58.260280000000002</c:v>
                </c:pt>
                <c:pt idx="352">
                  <c:v>58.260280000000002</c:v>
                </c:pt>
                <c:pt idx="353">
                  <c:v>58.260280000000002</c:v>
                </c:pt>
                <c:pt idx="354">
                  <c:v>58.260280000000002</c:v>
                </c:pt>
                <c:pt idx="355">
                  <c:v>58.867159999999998</c:v>
                </c:pt>
                <c:pt idx="356">
                  <c:v>58.260280000000002</c:v>
                </c:pt>
                <c:pt idx="357">
                  <c:v>58.867159999999998</c:v>
                </c:pt>
                <c:pt idx="358">
                  <c:v>58.867159999999998</c:v>
                </c:pt>
                <c:pt idx="359">
                  <c:v>59.474029999999999</c:v>
                </c:pt>
                <c:pt idx="360">
                  <c:v>59.474029999999999</c:v>
                </c:pt>
                <c:pt idx="361">
                  <c:v>60.080910000000003</c:v>
                </c:pt>
                <c:pt idx="362">
                  <c:v>59.474029999999999</c:v>
                </c:pt>
                <c:pt idx="363">
                  <c:v>59.474029999999999</c:v>
                </c:pt>
                <c:pt idx="364">
                  <c:v>59.474029999999999</c:v>
                </c:pt>
                <c:pt idx="365">
                  <c:v>59.474029999999999</c:v>
                </c:pt>
                <c:pt idx="366">
                  <c:v>59.474029999999999</c:v>
                </c:pt>
                <c:pt idx="367">
                  <c:v>59.474029999999999</c:v>
                </c:pt>
                <c:pt idx="368">
                  <c:v>59.474029999999999</c:v>
                </c:pt>
                <c:pt idx="369">
                  <c:v>59.474029999999999</c:v>
                </c:pt>
                <c:pt idx="370">
                  <c:v>60.080910000000003</c:v>
                </c:pt>
                <c:pt idx="371">
                  <c:v>60.080910000000003</c:v>
                </c:pt>
                <c:pt idx="372">
                  <c:v>60.080910000000003</c:v>
                </c:pt>
                <c:pt idx="373">
                  <c:v>60.080910000000003</c:v>
                </c:pt>
                <c:pt idx="374">
                  <c:v>60.080910000000003</c:v>
                </c:pt>
                <c:pt idx="375">
                  <c:v>60.080910000000003</c:v>
                </c:pt>
                <c:pt idx="376">
                  <c:v>60.080910000000003</c:v>
                </c:pt>
                <c:pt idx="377">
                  <c:v>60.68779</c:v>
                </c:pt>
                <c:pt idx="378">
                  <c:v>60.68779</c:v>
                </c:pt>
                <c:pt idx="379">
                  <c:v>60.68779</c:v>
                </c:pt>
                <c:pt idx="380">
                  <c:v>60.68779</c:v>
                </c:pt>
                <c:pt idx="381">
                  <c:v>61.294670000000004</c:v>
                </c:pt>
                <c:pt idx="382">
                  <c:v>60.68779</c:v>
                </c:pt>
                <c:pt idx="383">
                  <c:v>60.68779</c:v>
                </c:pt>
                <c:pt idx="384">
                  <c:v>60.68779</c:v>
                </c:pt>
                <c:pt idx="385">
                  <c:v>60.68779</c:v>
                </c:pt>
                <c:pt idx="386">
                  <c:v>61.294670000000004</c:v>
                </c:pt>
                <c:pt idx="387">
                  <c:v>60.68779</c:v>
                </c:pt>
                <c:pt idx="388">
                  <c:v>60.68779</c:v>
                </c:pt>
                <c:pt idx="389">
                  <c:v>60.68779</c:v>
                </c:pt>
                <c:pt idx="390">
                  <c:v>60.080910000000003</c:v>
                </c:pt>
                <c:pt idx="391">
                  <c:v>60.68779</c:v>
                </c:pt>
                <c:pt idx="392">
                  <c:v>60.68779</c:v>
                </c:pt>
                <c:pt idx="393">
                  <c:v>60.68779</c:v>
                </c:pt>
                <c:pt idx="394">
                  <c:v>60.080910000000003</c:v>
                </c:pt>
                <c:pt idx="395">
                  <c:v>61.294670000000004</c:v>
                </c:pt>
                <c:pt idx="396">
                  <c:v>61.294670000000004</c:v>
                </c:pt>
                <c:pt idx="397">
                  <c:v>60.68779</c:v>
                </c:pt>
                <c:pt idx="398">
                  <c:v>60.68779</c:v>
                </c:pt>
                <c:pt idx="399">
                  <c:v>61.294670000000004</c:v>
                </c:pt>
                <c:pt idx="400">
                  <c:v>61.294670000000004</c:v>
                </c:pt>
                <c:pt idx="401">
                  <c:v>61.294670000000004</c:v>
                </c:pt>
                <c:pt idx="402">
                  <c:v>60.68779</c:v>
                </c:pt>
                <c:pt idx="403">
                  <c:v>61.294670000000004</c:v>
                </c:pt>
                <c:pt idx="404">
                  <c:v>60.68779</c:v>
                </c:pt>
                <c:pt idx="405">
                  <c:v>60.68779</c:v>
                </c:pt>
                <c:pt idx="406">
                  <c:v>61.90155</c:v>
                </c:pt>
                <c:pt idx="407">
                  <c:v>60.68779</c:v>
                </c:pt>
                <c:pt idx="408">
                  <c:v>60.68779</c:v>
                </c:pt>
                <c:pt idx="409">
                  <c:v>61.294670000000004</c:v>
                </c:pt>
                <c:pt idx="410">
                  <c:v>61.294670000000004</c:v>
                </c:pt>
                <c:pt idx="411">
                  <c:v>61.90155</c:v>
                </c:pt>
                <c:pt idx="412">
                  <c:v>61.294670000000004</c:v>
                </c:pt>
                <c:pt idx="413">
                  <c:v>61.294670000000004</c:v>
                </c:pt>
                <c:pt idx="414">
                  <c:v>61.90155</c:v>
                </c:pt>
                <c:pt idx="415">
                  <c:v>62.508420000000001</c:v>
                </c:pt>
                <c:pt idx="416">
                  <c:v>62.508420000000001</c:v>
                </c:pt>
                <c:pt idx="417">
                  <c:v>61.90155</c:v>
                </c:pt>
                <c:pt idx="418">
                  <c:v>62.508420000000001</c:v>
                </c:pt>
                <c:pt idx="419">
                  <c:v>62.508420000000001</c:v>
                </c:pt>
                <c:pt idx="420">
                  <c:v>61.90155</c:v>
                </c:pt>
                <c:pt idx="421">
                  <c:v>61.90155</c:v>
                </c:pt>
                <c:pt idx="422">
                  <c:v>62.508420000000001</c:v>
                </c:pt>
                <c:pt idx="423">
                  <c:v>63.115299999999998</c:v>
                </c:pt>
                <c:pt idx="424">
                  <c:v>63.115299999999998</c:v>
                </c:pt>
                <c:pt idx="425">
                  <c:v>63.115299999999998</c:v>
                </c:pt>
                <c:pt idx="426">
                  <c:v>63.115299999999998</c:v>
                </c:pt>
                <c:pt idx="427">
                  <c:v>63.115299999999998</c:v>
                </c:pt>
                <c:pt idx="428">
                  <c:v>63.115299999999998</c:v>
                </c:pt>
                <c:pt idx="429">
                  <c:v>63.115299999999998</c:v>
                </c:pt>
                <c:pt idx="430">
                  <c:v>63.115299999999998</c:v>
                </c:pt>
                <c:pt idx="431">
                  <c:v>63.115299999999998</c:v>
                </c:pt>
                <c:pt idx="432">
                  <c:v>63.722180000000002</c:v>
                </c:pt>
                <c:pt idx="433">
                  <c:v>63.115299999999998</c:v>
                </c:pt>
                <c:pt idx="434">
                  <c:v>63.722180000000002</c:v>
                </c:pt>
                <c:pt idx="435">
                  <c:v>63.115299999999998</c:v>
                </c:pt>
                <c:pt idx="436">
                  <c:v>63.115299999999998</c:v>
                </c:pt>
                <c:pt idx="437">
                  <c:v>63.722180000000002</c:v>
                </c:pt>
                <c:pt idx="438">
                  <c:v>63.115299999999998</c:v>
                </c:pt>
                <c:pt idx="439">
                  <c:v>63.722180000000002</c:v>
                </c:pt>
                <c:pt idx="440">
                  <c:v>63.722180000000002</c:v>
                </c:pt>
                <c:pt idx="441">
                  <c:v>63.722180000000002</c:v>
                </c:pt>
                <c:pt idx="442">
                  <c:v>63.722180000000002</c:v>
                </c:pt>
                <c:pt idx="443">
                  <c:v>63.722180000000002</c:v>
                </c:pt>
                <c:pt idx="444">
                  <c:v>63.722180000000002</c:v>
                </c:pt>
                <c:pt idx="445">
                  <c:v>64.329059999999998</c:v>
                </c:pt>
                <c:pt idx="446">
                  <c:v>64.935940000000002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2901760"/>
        <c:axId val="202900224"/>
      </c:lineChart>
      <c:catAx>
        <c:axId val="202561024"/>
        <c:scaling>
          <c:orientation val="minMax"/>
        </c:scaling>
        <c:delete val="0"/>
        <c:axPos val="b"/>
        <c:majorTickMark val="out"/>
        <c:minorTickMark val="none"/>
        <c:tickLblPos val="nextTo"/>
        <c:crossAx val="202562560"/>
        <c:crosses val="autoZero"/>
        <c:auto val="1"/>
        <c:lblAlgn val="ctr"/>
        <c:lblOffset val="100"/>
        <c:noMultiLvlLbl val="0"/>
      </c:catAx>
      <c:valAx>
        <c:axId val="20256256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02561024"/>
        <c:crosses val="autoZero"/>
        <c:crossBetween val="between"/>
      </c:valAx>
      <c:valAx>
        <c:axId val="20290022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crossAx val="202901760"/>
        <c:crosses val="max"/>
        <c:crossBetween val="between"/>
      </c:valAx>
      <c:catAx>
        <c:axId val="202901760"/>
        <c:scaling>
          <c:orientation val="minMax"/>
        </c:scaling>
        <c:delete val="1"/>
        <c:axPos val="b"/>
        <c:majorTickMark val="out"/>
        <c:minorTickMark val="none"/>
        <c:tickLblPos val="none"/>
        <c:crossAx val="202900224"/>
        <c:crosses val="autoZero"/>
        <c:auto val="1"/>
        <c:lblAlgn val="ctr"/>
        <c:lblOffset val="100"/>
        <c:noMultiLvlLbl val="0"/>
      </c:cat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44" l="0.70000000000000062" r="0.70000000000000062" t="0.75000000000000144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Typosoil8!$H$7</c:f>
              <c:strCache>
                <c:ptCount val="1"/>
              </c:strCache>
            </c:strRef>
          </c:tx>
          <c:marker>
            <c:symbol val="none"/>
          </c:marker>
          <c:val>
            <c:numRef>
              <c:f>Typosoil8!$H$8:$H$789</c:f>
              <c:numCache>
                <c:formatCode>General</c:formatCode>
                <c:ptCount val="782"/>
                <c:pt idx="0">
                  <c:v>0</c:v>
                </c:pt>
                <c:pt idx="1">
                  <c:v>52.736359999999998</c:v>
                </c:pt>
                <c:pt idx="2">
                  <c:v>52.67727</c:v>
                </c:pt>
                <c:pt idx="3">
                  <c:v>52.690910000000002</c:v>
                </c:pt>
                <c:pt idx="4">
                  <c:v>52.681820000000002</c:v>
                </c:pt>
                <c:pt idx="5">
                  <c:v>52.672730000000001</c:v>
                </c:pt>
                <c:pt idx="6">
                  <c:v>52.640909999999998</c:v>
                </c:pt>
                <c:pt idx="7">
                  <c:v>52.631819999999998</c:v>
                </c:pt>
                <c:pt idx="8">
                  <c:v>52.636360000000003</c:v>
                </c:pt>
                <c:pt idx="9">
                  <c:v>52.613639999999997</c:v>
                </c:pt>
                <c:pt idx="10">
                  <c:v>52.58182</c:v>
                </c:pt>
                <c:pt idx="11">
                  <c:v>52.577269999999999</c:v>
                </c:pt>
                <c:pt idx="12">
                  <c:v>52.554549999999999</c:v>
                </c:pt>
                <c:pt idx="13">
                  <c:v>52.545459999999999</c:v>
                </c:pt>
                <c:pt idx="14">
                  <c:v>52.513640000000002</c:v>
                </c:pt>
                <c:pt idx="15">
                  <c:v>52.454540000000001</c:v>
                </c:pt>
                <c:pt idx="16">
                  <c:v>52.459090000000003</c:v>
                </c:pt>
                <c:pt idx="17">
                  <c:v>52.42727</c:v>
                </c:pt>
                <c:pt idx="18">
                  <c:v>52.413640000000001</c:v>
                </c:pt>
                <c:pt idx="19">
                  <c:v>52.4</c:v>
                </c:pt>
                <c:pt idx="20">
                  <c:v>52.363639999999997</c:v>
                </c:pt>
                <c:pt idx="21">
                  <c:v>52.354550000000003</c:v>
                </c:pt>
                <c:pt idx="22">
                  <c:v>52.35</c:v>
                </c:pt>
                <c:pt idx="23">
                  <c:v>52.336359999999999</c:v>
                </c:pt>
                <c:pt idx="24">
                  <c:v>52.3</c:v>
                </c:pt>
                <c:pt idx="25">
                  <c:v>52.304549999999999</c:v>
                </c:pt>
                <c:pt idx="26">
                  <c:v>52.268180000000001</c:v>
                </c:pt>
                <c:pt idx="27">
                  <c:v>52.25909</c:v>
                </c:pt>
                <c:pt idx="28">
                  <c:v>52.24091</c:v>
                </c:pt>
                <c:pt idx="29">
                  <c:v>52.222729999999999</c:v>
                </c:pt>
                <c:pt idx="30">
                  <c:v>52.213630000000002</c:v>
                </c:pt>
                <c:pt idx="31">
                  <c:v>52.2</c:v>
                </c:pt>
                <c:pt idx="32">
                  <c:v>52.186360000000001</c:v>
                </c:pt>
                <c:pt idx="33">
                  <c:v>52.172730000000001</c:v>
                </c:pt>
                <c:pt idx="34">
                  <c:v>52.195450000000001</c:v>
                </c:pt>
                <c:pt idx="35">
                  <c:v>52.154539999999997</c:v>
                </c:pt>
                <c:pt idx="36">
                  <c:v>52.145449999999997</c:v>
                </c:pt>
                <c:pt idx="37">
                  <c:v>52.154539999999997</c:v>
                </c:pt>
                <c:pt idx="38">
                  <c:v>52.118180000000002</c:v>
                </c:pt>
                <c:pt idx="39">
                  <c:v>52.118180000000002</c:v>
                </c:pt>
                <c:pt idx="40">
                  <c:v>52.1</c:v>
                </c:pt>
                <c:pt idx="41">
                  <c:v>52.086359999999999</c:v>
                </c:pt>
                <c:pt idx="42">
                  <c:v>52.063639999999999</c:v>
                </c:pt>
                <c:pt idx="43">
                  <c:v>52.05</c:v>
                </c:pt>
                <c:pt idx="44">
                  <c:v>52.018180000000001</c:v>
                </c:pt>
                <c:pt idx="45">
                  <c:v>52.00909</c:v>
                </c:pt>
                <c:pt idx="46">
                  <c:v>51.99091</c:v>
                </c:pt>
                <c:pt idx="47">
                  <c:v>51.963630000000002</c:v>
                </c:pt>
                <c:pt idx="48">
                  <c:v>51.95</c:v>
                </c:pt>
                <c:pt idx="49">
                  <c:v>51.931820000000002</c:v>
                </c:pt>
                <c:pt idx="50">
                  <c:v>51.890909999999998</c:v>
                </c:pt>
                <c:pt idx="51">
                  <c:v>51.886360000000003</c:v>
                </c:pt>
                <c:pt idx="52">
                  <c:v>51.868180000000002</c:v>
                </c:pt>
                <c:pt idx="53">
                  <c:v>51.836359999999999</c:v>
                </c:pt>
                <c:pt idx="54">
                  <c:v>51.813639999999999</c:v>
                </c:pt>
                <c:pt idx="55">
                  <c:v>51.786369999999998</c:v>
                </c:pt>
                <c:pt idx="56">
                  <c:v>51.754550000000002</c:v>
                </c:pt>
                <c:pt idx="57">
                  <c:v>51.754550000000002</c:v>
                </c:pt>
                <c:pt idx="58">
                  <c:v>51.731819999999999</c:v>
                </c:pt>
                <c:pt idx="59">
                  <c:v>51.704540000000001</c:v>
                </c:pt>
                <c:pt idx="60">
                  <c:v>51.686360000000001</c:v>
                </c:pt>
                <c:pt idx="61">
                  <c:v>51.67727</c:v>
                </c:pt>
                <c:pt idx="62">
                  <c:v>51.636360000000003</c:v>
                </c:pt>
                <c:pt idx="63">
                  <c:v>51.640909999999998</c:v>
                </c:pt>
                <c:pt idx="64">
                  <c:v>51.613639999999997</c:v>
                </c:pt>
                <c:pt idx="65">
                  <c:v>51.586359999999999</c:v>
                </c:pt>
                <c:pt idx="66">
                  <c:v>51.58182</c:v>
                </c:pt>
                <c:pt idx="67">
                  <c:v>51.55</c:v>
                </c:pt>
                <c:pt idx="68">
                  <c:v>51.540909999999997</c:v>
                </c:pt>
                <c:pt idx="69">
                  <c:v>51.522730000000003</c:v>
                </c:pt>
                <c:pt idx="70">
                  <c:v>51.513640000000002</c:v>
                </c:pt>
                <c:pt idx="71">
                  <c:v>51.5</c:v>
                </c:pt>
                <c:pt idx="72">
                  <c:v>51.49091</c:v>
                </c:pt>
                <c:pt idx="73">
                  <c:v>51.468179999999997</c:v>
                </c:pt>
                <c:pt idx="74">
                  <c:v>51.445450000000001</c:v>
                </c:pt>
                <c:pt idx="75">
                  <c:v>51.436360000000001</c:v>
                </c:pt>
                <c:pt idx="76">
                  <c:v>51.45</c:v>
                </c:pt>
                <c:pt idx="77">
                  <c:v>51.41818</c:v>
                </c:pt>
                <c:pt idx="78">
                  <c:v>51.436360000000001</c:v>
                </c:pt>
                <c:pt idx="79">
                  <c:v>51.404539999999997</c:v>
                </c:pt>
                <c:pt idx="80">
                  <c:v>51.390909999999998</c:v>
                </c:pt>
                <c:pt idx="81">
                  <c:v>51.395449999999997</c:v>
                </c:pt>
                <c:pt idx="82">
                  <c:v>51.386360000000003</c:v>
                </c:pt>
                <c:pt idx="83">
                  <c:v>51.359090000000002</c:v>
                </c:pt>
                <c:pt idx="84">
                  <c:v>51.372729999999997</c:v>
                </c:pt>
                <c:pt idx="85">
                  <c:v>51.372729999999997</c:v>
                </c:pt>
                <c:pt idx="86">
                  <c:v>51.354550000000003</c:v>
                </c:pt>
                <c:pt idx="87">
                  <c:v>51.359090000000002</c:v>
                </c:pt>
                <c:pt idx="88">
                  <c:v>51.340910000000001</c:v>
                </c:pt>
                <c:pt idx="89">
                  <c:v>51.340910000000001</c:v>
                </c:pt>
                <c:pt idx="90">
                  <c:v>51.340910000000001</c:v>
                </c:pt>
                <c:pt idx="91">
                  <c:v>51.327269999999999</c:v>
                </c:pt>
                <c:pt idx="92">
                  <c:v>51.318179999999998</c:v>
                </c:pt>
                <c:pt idx="93">
                  <c:v>51.32273</c:v>
                </c:pt>
                <c:pt idx="94">
                  <c:v>51.327269999999999</c:v>
                </c:pt>
                <c:pt idx="95">
                  <c:v>51.318179999999998</c:v>
                </c:pt>
                <c:pt idx="96">
                  <c:v>51.313639999999999</c:v>
                </c:pt>
                <c:pt idx="97">
                  <c:v>51.309089999999998</c:v>
                </c:pt>
                <c:pt idx="98">
                  <c:v>51.304549999999999</c:v>
                </c:pt>
                <c:pt idx="99">
                  <c:v>51.304549999999999</c:v>
                </c:pt>
                <c:pt idx="100">
                  <c:v>51.3</c:v>
                </c:pt>
                <c:pt idx="101">
                  <c:v>51.281820000000003</c:v>
                </c:pt>
                <c:pt idx="102">
                  <c:v>51.295459999999999</c:v>
                </c:pt>
                <c:pt idx="103">
                  <c:v>51.290909999999997</c:v>
                </c:pt>
                <c:pt idx="104">
                  <c:v>51.286369999999998</c:v>
                </c:pt>
                <c:pt idx="105">
                  <c:v>51.286369999999998</c:v>
                </c:pt>
                <c:pt idx="106">
                  <c:v>51.277270000000001</c:v>
                </c:pt>
                <c:pt idx="107">
                  <c:v>51.263640000000002</c:v>
                </c:pt>
                <c:pt idx="108">
                  <c:v>51.268180000000001</c:v>
                </c:pt>
                <c:pt idx="109">
                  <c:v>51.263640000000002</c:v>
                </c:pt>
                <c:pt idx="110">
                  <c:v>51.254550000000002</c:v>
                </c:pt>
                <c:pt idx="111">
                  <c:v>51.272730000000003</c:v>
                </c:pt>
                <c:pt idx="112">
                  <c:v>51.272730000000003</c:v>
                </c:pt>
                <c:pt idx="113">
                  <c:v>51.254550000000002</c:v>
                </c:pt>
                <c:pt idx="114">
                  <c:v>51.25909</c:v>
                </c:pt>
                <c:pt idx="115">
                  <c:v>51.25</c:v>
                </c:pt>
                <c:pt idx="116">
                  <c:v>51.236359999999998</c:v>
                </c:pt>
                <c:pt idx="117">
                  <c:v>51.25</c:v>
                </c:pt>
                <c:pt idx="118">
                  <c:v>51.24091</c:v>
                </c:pt>
                <c:pt idx="119">
                  <c:v>51.231819999999999</c:v>
                </c:pt>
                <c:pt idx="120">
                  <c:v>51.245449999999998</c:v>
                </c:pt>
                <c:pt idx="121">
                  <c:v>51.227269999999997</c:v>
                </c:pt>
                <c:pt idx="122">
                  <c:v>51.222729999999999</c:v>
                </c:pt>
                <c:pt idx="123">
                  <c:v>51.231819999999999</c:v>
                </c:pt>
                <c:pt idx="124">
                  <c:v>51.231819999999999</c:v>
                </c:pt>
                <c:pt idx="125">
                  <c:v>51.227269999999997</c:v>
                </c:pt>
                <c:pt idx="126">
                  <c:v>51.231819999999999</c:v>
                </c:pt>
                <c:pt idx="127">
                  <c:v>51.213630000000002</c:v>
                </c:pt>
                <c:pt idx="128">
                  <c:v>51.213630000000002</c:v>
                </c:pt>
                <c:pt idx="129">
                  <c:v>51.204540000000001</c:v>
                </c:pt>
                <c:pt idx="130">
                  <c:v>51.195450000000001</c:v>
                </c:pt>
                <c:pt idx="131">
                  <c:v>51.190910000000002</c:v>
                </c:pt>
                <c:pt idx="132">
                  <c:v>51.2</c:v>
                </c:pt>
                <c:pt idx="133">
                  <c:v>51.186360000000001</c:v>
                </c:pt>
                <c:pt idx="134">
                  <c:v>51.16818</c:v>
                </c:pt>
                <c:pt idx="135">
                  <c:v>51.172730000000001</c:v>
                </c:pt>
                <c:pt idx="136">
                  <c:v>51.172730000000001</c:v>
                </c:pt>
                <c:pt idx="137">
                  <c:v>51.159089999999999</c:v>
                </c:pt>
                <c:pt idx="138">
                  <c:v>51.163640000000001</c:v>
                </c:pt>
                <c:pt idx="139">
                  <c:v>51.15</c:v>
                </c:pt>
                <c:pt idx="140">
                  <c:v>51.140909999999998</c:v>
                </c:pt>
                <c:pt idx="141">
                  <c:v>51.145449999999997</c:v>
                </c:pt>
                <c:pt idx="142">
                  <c:v>51.136360000000003</c:v>
                </c:pt>
                <c:pt idx="143">
                  <c:v>51.127270000000003</c:v>
                </c:pt>
                <c:pt idx="144">
                  <c:v>51.127270000000003</c:v>
                </c:pt>
                <c:pt idx="145">
                  <c:v>51.122729999999997</c:v>
                </c:pt>
                <c:pt idx="146">
                  <c:v>51.113639999999997</c:v>
                </c:pt>
                <c:pt idx="147">
                  <c:v>51.131819999999998</c:v>
                </c:pt>
                <c:pt idx="148">
                  <c:v>51.127270000000003</c:v>
                </c:pt>
                <c:pt idx="149">
                  <c:v>51.109090000000002</c:v>
                </c:pt>
                <c:pt idx="150">
                  <c:v>51.113639999999997</c:v>
                </c:pt>
                <c:pt idx="151">
                  <c:v>51.109090000000002</c:v>
                </c:pt>
                <c:pt idx="152">
                  <c:v>51.086359999999999</c:v>
                </c:pt>
                <c:pt idx="153">
                  <c:v>51.104550000000003</c:v>
                </c:pt>
                <c:pt idx="154">
                  <c:v>51.095460000000003</c:v>
                </c:pt>
                <c:pt idx="155">
                  <c:v>51.095460000000003</c:v>
                </c:pt>
                <c:pt idx="156">
                  <c:v>51.095460000000003</c:v>
                </c:pt>
                <c:pt idx="157">
                  <c:v>51.07273</c:v>
                </c:pt>
                <c:pt idx="158">
                  <c:v>51.086359999999999</c:v>
                </c:pt>
                <c:pt idx="159">
                  <c:v>51.090910000000001</c:v>
                </c:pt>
                <c:pt idx="160">
                  <c:v>51.086359999999999</c:v>
                </c:pt>
                <c:pt idx="161">
                  <c:v>51.063639999999999</c:v>
                </c:pt>
                <c:pt idx="162">
                  <c:v>51.08182</c:v>
                </c:pt>
                <c:pt idx="163">
                  <c:v>51.068179999999998</c:v>
                </c:pt>
                <c:pt idx="164">
                  <c:v>51.07273</c:v>
                </c:pt>
                <c:pt idx="165">
                  <c:v>51.08182</c:v>
                </c:pt>
                <c:pt idx="166">
                  <c:v>51.05</c:v>
                </c:pt>
                <c:pt idx="167">
                  <c:v>51.063639999999999</c:v>
                </c:pt>
                <c:pt idx="168">
                  <c:v>51.059089999999998</c:v>
                </c:pt>
                <c:pt idx="169">
                  <c:v>51.054549999999999</c:v>
                </c:pt>
                <c:pt idx="170">
                  <c:v>51.045459999999999</c:v>
                </c:pt>
                <c:pt idx="171">
                  <c:v>51.059089999999998</c:v>
                </c:pt>
                <c:pt idx="172">
                  <c:v>51.063639999999999</c:v>
                </c:pt>
                <c:pt idx="173">
                  <c:v>51.036369999999998</c:v>
                </c:pt>
                <c:pt idx="174">
                  <c:v>51.059089999999998</c:v>
                </c:pt>
                <c:pt idx="175">
                  <c:v>51.05</c:v>
                </c:pt>
                <c:pt idx="176">
                  <c:v>51.036369999999998</c:v>
                </c:pt>
                <c:pt idx="177">
                  <c:v>51.036369999999998</c:v>
                </c:pt>
                <c:pt idx="178">
                  <c:v>51.054549999999999</c:v>
                </c:pt>
                <c:pt idx="179">
                  <c:v>51.05</c:v>
                </c:pt>
                <c:pt idx="180">
                  <c:v>51.036369999999998</c:v>
                </c:pt>
                <c:pt idx="181">
                  <c:v>51.05</c:v>
                </c:pt>
                <c:pt idx="182">
                  <c:v>51.036369999999998</c:v>
                </c:pt>
                <c:pt idx="183">
                  <c:v>51.054549999999999</c:v>
                </c:pt>
                <c:pt idx="184">
                  <c:v>51.045459999999999</c:v>
                </c:pt>
                <c:pt idx="185">
                  <c:v>51.027270000000001</c:v>
                </c:pt>
                <c:pt idx="186">
                  <c:v>51.040909999999997</c:v>
                </c:pt>
                <c:pt idx="187">
                  <c:v>51.045459999999999</c:v>
                </c:pt>
                <c:pt idx="188">
                  <c:v>51.027270000000001</c:v>
                </c:pt>
                <c:pt idx="189">
                  <c:v>51.036369999999998</c:v>
                </c:pt>
                <c:pt idx="190">
                  <c:v>51.022730000000003</c:v>
                </c:pt>
                <c:pt idx="191">
                  <c:v>51.018180000000001</c:v>
                </c:pt>
                <c:pt idx="192">
                  <c:v>51.045459999999999</c:v>
                </c:pt>
                <c:pt idx="193">
                  <c:v>51.031820000000003</c:v>
                </c:pt>
                <c:pt idx="194">
                  <c:v>51.00909</c:v>
                </c:pt>
                <c:pt idx="195">
                  <c:v>51.018180000000001</c:v>
                </c:pt>
                <c:pt idx="196">
                  <c:v>51.036369999999998</c:v>
                </c:pt>
                <c:pt idx="197">
                  <c:v>51.027270000000001</c:v>
                </c:pt>
                <c:pt idx="198">
                  <c:v>51.031820000000003</c:v>
                </c:pt>
                <c:pt idx="199">
                  <c:v>51.022730000000003</c:v>
                </c:pt>
                <c:pt idx="200">
                  <c:v>51.00909</c:v>
                </c:pt>
                <c:pt idx="201">
                  <c:v>51.00909</c:v>
                </c:pt>
                <c:pt idx="202">
                  <c:v>51.018180000000001</c:v>
                </c:pt>
                <c:pt idx="203">
                  <c:v>51.00909</c:v>
                </c:pt>
                <c:pt idx="204">
                  <c:v>51.018180000000001</c:v>
                </c:pt>
                <c:pt idx="205">
                  <c:v>51.018180000000001</c:v>
                </c:pt>
                <c:pt idx="206">
                  <c:v>51.004550000000002</c:v>
                </c:pt>
                <c:pt idx="207">
                  <c:v>51</c:v>
                </c:pt>
                <c:pt idx="208">
                  <c:v>51.013640000000002</c:v>
                </c:pt>
                <c:pt idx="209">
                  <c:v>50.99091</c:v>
                </c:pt>
                <c:pt idx="210">
                  <c:v>51.018180000000001</c:v>
                </c:pt>
                <c:pt idx="211">
                  <c:v>50.995449999999998</c:v>
                </c:pt>
                <c:pt idx="212">
                  <c:v>51</c:v>
                </c:pt>
                <c:pt idx="213">
                  <c:v>51.00909</c:v>
                </c:pt>
                <c:pt idx="214">
                  <c:v>50.99091</c:v>
                </c:pt>
                <c:pt idx="215">
                  <c:v>51.004550000000002</c:v>
                </c:pt>
                <c:pt idx="216">
                  <c:v>51.004550000000002</c:v>
                </c:pt>
                <c:pt idx="217">
                  <c:v>50.986359999999998</c:v>
                </c:pt>
                <c:pt idx="218">
                  <c:v>50.995449999999998</c:v>
                </c:pt>
                <c:pt idx="219">
                  <c:v>51</c:v>
                </c:pt>
                <c:pt idx="220">
                  <c:v>50.995449999999998</c:v>
                </c:pt>
                <c:pt idx="221">
                  <c:v>50.972729999999999</c:v>
                </c:pt>
                <c:pt idx="222">
                  <c:v>50.986359999999998</c:v>
                </c:pt>
                <c:pt idx="223">
                  <c:v>51</c:v>
                </c:pt>
                <c:pt idx="224">
                  <c:v>50.977269999999997</c:v>
                </c:pt>
                <c:pt idx="225">
                  <c:v>50.981819999999999</c:v>
                </c:pt>
                <c:pt idx="226">
                  <c:v>50.981819999999999</c:v>
                </c:pt>
                <c:pt idx="227">
                  <c:v>50.981819999999999</c:v>
                </c:pt>
                <c:pt idx="228">
                  <c:v>51</c:v>
                </c:pt>
                <c:pt idx="229">
                  <c:v>50.977269999999997</c:v>
                </c:pt>
                <c:pt idx="230">
                  <c:v>50.963639999999998</c:v>
                </c:pt>
                <c:pt idx="231">
                  <c:v>50.99091</c:v>
                </c:pt>
                <c:pt idx="232">
                  <c:v>50.986359999999998</c:v>
                </c:pt>
                <c:pt idx="233">
                  <c:v>50.972729999999999</c:v>
                </c:pt>
                <c:pt idx="234">
                  <c:v>50.968179999999997</c:v>
                </c:pt>
                <c:pt idx="235">
                  <c:v>50.972729999999999</c:v>
                </c:pt>
                <c:pt idx="236">
                  <c:v>50.963639999999998</c:v>
                </c:pt>
                <c:pt idx="237">
                  <c:v>50.977269999999997</c:v>
                </c:pt>
                <c:pt idx="238">
                  <c:v>50.968179999999997</c:v>
                </c:pt>
                <c:pt idx="239">
                  <c:v>50.959090000000003</c:v>
                </c:pt>
                <c:pt idx="240">
                  <c:v>50.977269999999997</c:v>
                </c:pt>
                <c:pt idx="241">
                  <c:v>50.954540000000001</c:v>
                </c:pt>
                <c:pt idx="242">
                  <c:v>50.954540000000001</c:v>
                </c:pt>
                <c:pt idx="243">
                  <c:v>50.977269999999997</c:v>
                </c:pt>
                <c:pt idx="244">
                  <c:v>50.963639999999998</c:v>
                </c:pt>
                <c:pt idx="245">
                  <c:v>50.959090000000003</c:v>
                </c:pt>
                <c:pt idx="246">
                  <c:v>50.977269999999997</c:v>
                </c:pt>
                <c:pt idx="247">
                  <c:v>50.972729999999999</c:v>
                </c:pt>
                <c:pt idx="248">
                  <c:v>50.95</c:v>
                </c:pt>
                <c:pt idx="249">
                  <c:v>50.968179999999997</c:v>
                </c:pt>
                <c:pt idx="250">
                  <c:v>50.972729999999999</c:v>
                </c:pt>
                <c:pt idx="251">
                  <c:v>50.963639999999998</c:v>
                </c:pt>
                <c:pt idx="252">
                  <c:v>50.959090000000003</c:v>
                </c:pt>
                <c:pt idx="253">
                  <c:v>50.963639999999998</c:v>
                </c:pt>
                <c:pt idx="254">
                  <c:v>50.959090000000003</c:v>
                </c:pt>
                <c:pt idx="255">
                  <c:v>50.954540000000001</c:v>
                </c:pt>
                <c:pt idx="256">
                  <c:v>50.959090000000003</c:v>
                </c:pt>
                <c:pt idx="257">
                  <c:v>50.95</c:v>
                </c:pt>
                <c:pt idx="258">
                  <c:v>50.968179999999997</c:v>
                </c:pt>
                <c:pt idx="259">
                  <c:v>50.968179999999997</c:v>
                </c:pt>
                <c:pt idx="260">
                  <c:v>50.954540000000001</c:v>
                </c:pt>
                <c:pt idx="261">
                  <c:v>50.959090000000003</c:v>
                </c:pt>
                <c:pt idx="262">
                  <c:v>50.95</c:v>
                </c:pt>
                <c:pt idx="263">
                  <c:v>50.954540000000001</c:v>
                </c:pt>
                <c:pt idx="264">
                  <c:v>50.963639999999998</c:v>
                </c:pt>
                <c:pt idx="265">
                  <c:v>50.945450000000001</c:v>
                </c:pt>
                <c:pt idx="266">
                  <c:v>50.954540000000001</c:v>
                </c:pt>
                <c:pt idx="267">
                  <c:v>50.95</c:v>
                </c:pt>
                <c:pt idx="268">
                  <c:v>50.940910000000002</c:v>
                </c:pt>
                <c:pt idx="269">
                  <c:v>50.940910000000002</c:v>
                </c:pt>
                <c:pt idx="270">
                  <c:v>50.959090000000003</c:v>
                </c:pt>
                <c:pt idx="271">
                  <c:v>50.945450000000001</c:v>
                </c:pt>
                <c:pt idx="272">
                  <c:v>50.940910000000002</c:v>
                </c:pt>
                <c:pt idx="273">
                  <c:v>50.95</c:v>
                </c:pt>
                <c:pt idx="274">
                  <c:v>50.959090000000003</c:v>
                </c:pt>
                <c:pt idx="275">
                  <c:v>50.936360000000001</c:v>
                </c:pt>
                <c:pt idx="276">
                  <c:v>50.945450000000001</c:v>
                </c:pt>
                <c:pt idx="277">
                  <c:v>50.95</c:v>
                </c:pt>
                <c:pt idx="278">
                  <c:v>50.95</c:v>
                </c:pt>
                <c:pt idx="279">
                  <c:v>50.95</c:v>
                </c:pt>
                <c:pt idx="280">
                  <c:v>50.940910000000002</c:v>
                </c:pt>
                <c:pt idx="281">
                  <c:v>50.922730000000001</c:v>
                </c:pt>
                <c:pt idx="282">
                  <c:v>50.936360000000001</c:v>
                </c:pt>
                <c:pt idx="283">
                  <c:v>50.940910000000002</c:v>
                </c:pt>
                <c:pt idx="284">
                  <c:v>50.940910000000002</c:v>
                </c:pt>
                <c:pt idx="285">
                  <c:v>50.945450000000001</c:v>
                </c:pt>
                <c:pt idx="286">
                  <c:v>50.940910000000002</c:v>
                </c:pt>
                <c:pt idx="287">
                  <c:v>50.95</c:v>
                </c:pt>
                <c:pt idx="288">
                  <c:v>50.954540000000001</c:v>
                </c:pt>
                <c:pt idx="289">
                  <c:v>50.92727</c:v>
                </c:pt>
                <c:pt idx="290">
                  <c:v>50.931820000000002</c:v>
                </c:pt>
                <c:pt idx="291">
                  <c:v>50.945450000000001</c:v>
                </c:pt>
                <c:pt idx="292">
                  <c:v>50.945450000000001</c:v>
                </c:pt>
                <c:pt idx="293">
                  <c:v>50.931820000000002</c:v>
                </c:pt>
                <c:pt idx="294">
                  <c:v>50.95</c:v>
                </c:pt>
                <c:pt idx="295">
                  <c:v>50.936360000000001</c:v>
                </c:pt>
                <c:pt idx="296">
                  <c:v>50.931820000000002</c:v>
                </c:pt>
                <c:pt idx="297">
                  <c:v>50.936360000000001</c:v>
                </c:pt>
                <c:pt idx="298">
                  <c:v>50.922730000000001</c:v>
                </c:pt>
                <c:pt idx="299">
                  <c:v>50.931820000000002</c:v>
                </c:pt>
                <c:pt idx="300">
                  <c:v>50.945450000000001</c:v>
                </c:pt>
                <c:pt idx="301">
                  <c:v>50.92727</c:v>
                </c:pt>
                <c:pt idx="302">
                  <c:v>50.936360000000001</c:v>
                </c:pt>
                <c:pt idx="303">
                  <c:v>50.936360000000001</c:v>
                </c:pt>
                <c:pt idx="304">
                  <c:v>50.922730000000001</c:v>
                </c:pt>
                <c:pt idx="305">
                  <c:v>50.922730000000001</c:v>
                </c:pt>
                <c:pt idx="306">
                  <c:v>50.931820000000002</c:v>
                </c:pt>
                <c:pt idx="307">
                  <c:v>50.922730000000001</c:v>
                </c:pt>
                <c:pt idx="308">
                  <c:v>50.931820000000002</c:v>
                </c:pt>
                <c:pt idx="309">
                  <c:v>50.92727</c:v>
                </c:pt>
                <c:pt idx="310">
                  <c:v>50.92727</c:v>
                </c:pt>
                <c:pt idx="311">
                  <c:v>50.922730000000001</c:v>
                </c:pt>
                <c:pt idx="312">
                  <c:v>50.913640000000001</c:v>
                </c:pt>
                <c:pt idx="313">
                  <c:v>50.922730000000001</c:v>
                </c:pt>
                <c:pt idx="314">
                  <c:v>50.931820000000002</c:v>
                </c:pt>
                <c:pt idx="315">
                  <c:v>50.940910000000002</c:v>
                </c:pt>
                <c:pt idx="316">
                  <c:v>50.91818</c:v>
                </c:pt>
                <c:pt idx="317">
                  <c:v>50.92727</c:v>
                </c:pt>
                <c:pt idx="318">
                  <c:v>50.922730000000001</c:v>
                </c:pt>
                <c:pt idx="319">
                  <c:v>50.922730000000001</c:v>
                </c:pt>
                <c:pt idx="320">
                  <c:v>50.92727</c:v>
                </c:pt>
                <c:pt idx="321">
                  <c:v>50.91818</c:v>
                </c:pt>
                <c:pt idx="322">
                  <c:v>50.913640000000001</c:v>
                </c:pt>
                <c:pt idx="323">
                  <c:v>50.936360000000001</c:v>
                </c:pt>
                <c:pt idx="324">
                  <c:v>50.931820000000002</c:v>
                </c:pt>
                <c:pt idx="325">
                  <c:v>50.913640000000001</c:v>
                </c:pt>
                <c:pt idx="326">
                  <c:v>50.91818</c:v>
                </c:pt>
                <c:pt idx="327">
                  <c:v>50.91818</c:v>
                </c:pt>
                <c:pt idx="328">
                  <c:v>50.92727</c:v>
                </c:pt>
                <c:pt idx="329">
                  <c:v>50.92727</c:v>
                </c:pt>
                <c:pt idx="330">
                  <c:v>50.91818</c:v>
                </c:pt>
                <c:pt idx="331">
                  <c:v>50.91818</c:v>
                </c:pt>
                <c:pt idx="332">
                  <c:v>50.92727</c:v>
                </c:pt>
                <c:pt idx="333">
                  <c:v>50.913640000000001</c:v>
                </c:pt>
                <c:pt idx="334">
                  <c:v>50.913640000000001</c:v>
                </c:pt>
                <c:pt idx="335">
                  <c:v>50.91818</c:v>
                </c:pt>
                <c:pt idx="336">
                  <c:v>50.92727</c:v>
                </c:pt>
                <c:pt idx="337">
                  <c:v>50.913640000000001</c:v>
                </c:pt>
                <c:pt idx="338">
                  <c:v>50.922730000000001</c:v>
                </c:pt>
                <c:pt idx="339">
                  <c:v>50.913640000000001</c:v>
                </c:pt>
                <c:pt idx="340">
                  <c:v>50.909089999999999</c:v>
                </c:pt>
                <c:pt idx="341">
                  <c:v>50.922730000000001</c:v>
                </c:pt>
                <c:pt idx="342">
                  <c:v>50.913640000000001</c:v>
                </c:pt>
                <c:pt idx="343">
                  <c:v>50.913640000000001</c:v>
                </c:pt>
                <c:pt idx="344">
                  <c:v>50.913640000000001</c:v>
                </c:pt>
                <c:pt idx="345">
                  <c:v>50.913640000000001</c:v>
                </c:pt>
                <c:pt idx="346">
                  <c:v>50.909089999999999</c:v>
                </c:pt>
                <c:pt idx="347">
                  <c:v>50.92727</c:v>
                </c:pt>
                <c:pt idx="348">
                  <c:v>50.904539999999997</c:v>
                </c:pt>
                <c:pt idx="349">
                  <c:v>50.922730000000001</c:v>
                </c:pt>
                <c:pt idx="350">
                  <c:v>50.91818</c:v>
                </c:pt>
                <c:pt idx="351">
                  <c:v>50.922730000000001</c:v>
                </c:pt>
                <c:pt idx="352">
                  <c:v>50.92727</c:v>
                </c:pt>
                <c:pt idx="353">
                  <c:v>50.91818</c:v>
                </c:pt>
                <c:pt idx="354">
                  <c:v>50.913640000000001</c:v>
                </c:pt>
                <c:pt idx="355">
                  <c:v>50.913640000000001</c:v>
                </c:pt>
                <c:pt idx="356">
                  <c:v>50.909089999999999</c:v>
                </c:pt>
                <c:pt idx="357">
                  <c:v>50.9</c:v>
                </c:pt>
                <c:pt idx="358">
                  <c:v>50.904539999999997</c:v>
                </c:pt>
                <c:pt idx="359">
                  <c:v>50.904539999999997</c:v>
                </c:pt>
                <c:pt idx="360">
                  <c:v>50.904539999999997</c:v>
                </c:pt>
                <c:pt idx="361">
                  <c:v>50.922730000000001</c:v>
                </c:pt>
                <c:pt idx="362">
                  <c:v>50.91818</c:v>
                </c:pt>
                <c:pt idx="363">
                  <c:v>50.913640000000001</c:v>
                </c:pt>
                <c:pt idx="364">
                  <c:v>50.913640000000001</c:v>
                </c:pt>
                <c:pt idx="365">
                  <c:v>50.909089999999999</c:v>
                </c:pt>
                <c:pt idx="366">
                  <c:v>50.913640000000001</c:v>
                </c:pt>
                <c:pt idx="367">
                  <c:v>50.91818</c:v>
                </c:pt>
                <c:pt idx="368">
                  <c:v>50.904539999999997</c:v>
                </c:pt>
                <c:pt idx="369">
                  <c:v>50.922730000000001</c:v>
                </c:pt>
                <c:pt idx="370">
                  <c:v>50.91818</c:v>
                </c:pt>
                <c:pt idx="371">
                  <c:v>50.9</c:v>
                </c:pt>
                <c:pt idx="372">
                  <c:v>50.922730000000001</c:v>
                </c:pt>
                <c:pt idx="373">
                  <c:v>50.913640000000001</c:v>
                </c:pt>
                <c:pt idx="374">
                  <c:v>50.913640000000001</c:v>
                </c:pt>
                <c:pt idx="375">
                  <c:v>50.909089999999999</c:v>
                </c:pt>
                <c:pt idx="376">
                  <c:v>50.904539999999997</c:v>
                </c:pt>
                <c:pt idx="377">
                  <c:v>50.9</c:v>
                </c:pt>
                <c:pt idx="378">
                  <c:v>50.922730000000001</c:v>
                </c:pt>
                <c:pt idx="379">
                  <c:v>50.909089999999999</c:v>
                </c:pt>
                <c:pt idx="380">
                  <c:v>50.9</c:v>
                </c:pt>
                <c:pt idx="381">
                  <c:v>50.909089999999999</c:v>
                </c:pt>
                <c:pt idx="382">
                  <c:v>50.913640000000001</c:v>
                </c:pt>
                <c:pt idx="383">
                  <c:v>50.913640000000001</c:v>
                </c:pt>
                <c:pt idx="384">
                  <c:v>50.913640000000001</c:v>
                </c:pt>
                <c:pt idx="385">
                  <c:v>50.9</c:v>
                </c:pt>
                <c:pt idx="386">
                  <c:v>50.913640000000001</c:v>
                </c:pt>
                <c:pt idx="387">
                  <c:v>50.909089999999999</c:v>
                </c:pt>
                <c:pt idx="388">
                  <c:v>50.904539999999997</c:v>
                </c:pt>
                <c:pt idx="389">
                  <c:v>50.9</c:v>
                </c:pt>
                <c:pt idx="390">
                  <c:v>50.904539999999997</c:v>
                </c:pt>
                <c:pt idx="391">
                  <c:v>50.909089999999999</c:v>
                </c:pt>
                <c:pt idx="392">
                  <c:v>50.91818</c:v>
                </c:pt>
                <c:pt idx="393">
                  <c:v>50.909089999999999</c:v>
                </c:pt>
                <c:pt idx="394">
                  <c:v>50.909089999999999</c:v>
                </c:pt>
                <c:pt idx="395">
                  <c:v>50.922730000000001</c:v>
                </c:pt>
                <c:pt idx="396">
                  <c:v>50.91818</c:v>
                </c:pt>
                <c:pt idx="397">
                  <c:v>50.904539999999997</c:v>
                </c:pt>
                <c:pt idx="398">
                  <c:v>50.904539999999997</c:v>
                </c:pt>
                <c:pt idx="399">
                  <c:v>50.913640000000001</c:v>
                </c:pt>
                <c:pt idx="400">
                  <c:v>50.913640000000001</c:v>
                </c:pt>
                <c:pt idx="401">
                  <c:v>50.92727</c:v>
                </c:pt>
                <c:pt idx="402">
                  <c:v>50.913640000000001</c:v>
                </c:pt>
                <c:pt idx="403">
                  <c:v>50.904539999999997</c:v>
                </c:pt>
                <c:pt idx="404">
                  <c:v>50.91818</c:v>
                </c:pt>
                <c:pt idx="405">
                  <c:v>50.909089999999999</c:v>
                </c:pt>
                <c:pt idx="406">
                  <c:v>50.909089999999999</c:v>
                </c:pt>
                <c:pt idx="407">
                  <c:v>50.909089999999999</c:v>
                </c:pt>
                <c:pt idx="408">
                  <c:v>50.909089999999999</c:v>
                </c:pt>
                <c:pt idx="409">
                  <c:v>50.922730000000001</c:v>
                </c:pt>
                <c:pt idx="410">
                  <c:v>50.904539999999997</c:v>
                </c:pt>
                <c:pt idx="411">
                  <c:v>50.909089999999999</c:v>
                </c:pt>
                <c:pt idx="412">
                  <c:v>50.922730000000001</c:v>
                </c:pt>
                <c:pt idx="413">
                  <c:v>50.913640000000001</c:v>
                </c:pt>
                <c:pt idx="414">
                  <c:v>50.913640000000001</c:v>
                </c:pt>
                <c:pt idx="415">
                  <c:v>50.909089999999999</c:v>
                </c:pt>
                <c:pt idx="416">
                  <c:v>50.909089999999999</c:v>
                </c:pt>
                <c:pt idx="417">
                  <c:v>50.913640000000001</c:v>
                </c:pt>
                <c:pt idx="418">
                  <c:v>50.904539999999997</c:v>
                </c:pt>
                <c:pt idx="419">
                  <c:v>50.9</c:v>
                </c:pt>
                <c:pt idx="420">
                  <c:v>50.91818</c:v>
                </c:pt>
                <c:pt idx="421">
                  <c:v>50.909089999999999</c:v>
                </c:pt>
                <c:pt idx="422">
                  <c:v>50.9</c:v>
                </c:pt>
                <c:pt idx="423">
                  <c:v>50.91818</c:v>
                </c:pt>
                <c:pt idx="424">
                  <c:v>50.909089999999999</c:v>
                </c:pt>
                <c:pt idx="425">
                  <c:v>50.904539999999997</c:v>
                </c:pt>
                <c:pt idx="426">
                  <c:v>50.91818</c:v>
                </c:pt>
                <c:pt idx="427">
                  <c:v>50.9</c:v>
                </c:pt>
                <c:pt idx="428">
                  <c:v>50.909089999999999</c:v>
                </c:pt>
                <c:pt idx="429">
                  <c:v>50.909089999999999</c:v>
                </c:pt>
                <c:pt idx="430">
                  <c:v>50.9</c:v>
                </c:pt>
                <c:pt idx="431">
                  <c:v>50.922730000000001</c:v>
                </c:pt>
                <c:pt idx="432">
                  <c:v>50.909089999999999</c:v>
                </c:pt>
                <c:pt idx="433">
                  <c:v>50.909089999999999</c:v>
                </c:pt>
                <c:pt idx="434">
                  <c:v>50.904539999999997</c:v>
                </c:pt>
                <c:pt idx="435">
                  <c:v>50.909089999999999</c:v>
                </c:pt>
                <c:pt idx="436">
                  <c:v>50.909089999999999</c:v>
                </c:pt>
                <c:pt idx="437">
                  <c:v>50.91818</c:v>
                </c:pt>
                <c:pt idx="438">
                  <c:v>50.9</c:v>
                </c:pt>
                <c:pt idx="439">
                  <c:v>50.909089999999999</c:v>
                </c:pt>
                <c:pt idx="440">
                  <c:v>50.904539999999997</c:v>
                </c:pt>
                <c:pt idx="441">
                  <c:v>50.913640000000001</c:v>
                </c:pt>
                <c:pt idx="442">
                  <c:v>50.91818</c:v>
                </c:pt>
                <c:pt idx="443">
                  <c:v>50.9</c:v>
                </c:pt>
                <c:pt idx="444">
                  <c:v>50.904539999999997</c:v>
                </c:pt>
                <c:pt idx="445">
                  <c:v>50.913640000000001</c:v>
                </c:pt>
                <c:pt idx="446">
                  <c:v>50.904539999999997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Typosoil8!$I$7</c:f>
              <c:strCache>
                <c:ptCount val="1"/>
              </c:strCache>
            </c:strRef>
          </c:tx>
          <c:marker>
            <c:symbol val="none"/>
          </c:marker>
          <c:val>
            <c:numRef>
              <c:f>Typosoil8!$I$8:$I$789</c:f>
              <c:numCache>
                <c:formatCode>General</c:formatCode>
                <c:ptCount val="782"/>
                <c:pt idx="0">
                  <c:v>0</c:v>
                </c:pt>
                <c:pt idx="1">
                  <c:v>44.587179999999996</c:v>
                </c:pt>
                <c:pt idx="2">
                  <c:v>44.560360000000003</c:v>
                </c:pt>
                <c:pt idx="3">
                  <c:v>44.560360000000003</c:v>
                </c:pt>
                <c:pt idx="4">
                  <c:v>44.569299999999998</c:v>
                </c:pt>
                <c:pt idx="5">
                  <c:v>44.569299999999998</c:v>
                </c:pt>
                <c:pt idx="6">
                  <c:v>44.569299999999998</c:v>
                </c:pt>
                <c:pt idx="7">
                  <c:v>44.569299999999998</c:v>
                </c:pt>
                <c:pt idx="8">
                  <c:v>44.569299999999998</c:v>
                </c:pt>
                <c:pt idx="9">
                  <c:v>44.542470000000002</c:v>
                </c:pt>
                <c:pt idx="10">
                  <c:v>44.542470000000002</c:v>
                </c:pt>
                <c:pt idx="11">
                  <c:v>44.542470000000002</c:v>
                </c:pt>
                <c:pt idx="12">
                  <c:v>44.515650000000001</c:v>
                </c:pt>
                <c:pt idx="13">
                  <c:v>44.506709999999998</c:v>
                </c:pt>
                <c:pt idx="14">
                  <c:v>44.49776</c:v>
                </c:pt>
                <c:pt idx="15">
                  <c:v>44.479880000000001</c:v>
                </c:pt>
                <c:pt idx="16">
                  <c:v>44.470939999999999</c:v>
                </c:pt>
                <c:pt idx="17">
                  <c:v>44.453060000000001</c:v>
                </c:pt>
                <c:pt idx="18">
                  <c:v>44.435169999999999</c:v>
                </c:pt>
                <c:pt idx="19">
                  <c:v>44.417290000000001</c:v>
                </c:pt>
                <c:pt idx="20">
                  <c:v>44.417290000000001</c:v>
                </c:pt>
                <c:pt idx="21">
                  <c:v>44.3994</c:v>
                </c:pt>
                <c:pt idx="22">
                  <c:v>44.390459999999997</c:v>
                </c:pt>
                <c:pt idx="23">
                  <c:v>44.372579999999999</c:v>
                </c:pt>
                <c:pt idx="24">
                  <c:v>44.363639999999997</c:v>
                </c:pt>
                <c:pt idx="25">
                  <c:v>44.345750000000002</c:v>
                </c:pt>
                <c:pt idx="26">
                  <c:v>44.327869999999997</c:v>
                </c:pt>
                <c:pt idx="27">
                  <c:v>44.318930000000002</c:v>
                </c:pt>
                <c:pt idx="28">
                  <c:v>44.30104</c:v>
                </c:pt>
                <c:pt idx="29">
                  <c:v>44.292099999999998</c:v>
                </c:pt>
                <c:pt idx="30">
                  <c:v>44.27422</c:v>
                </c:pt>
                <c:pt idx="31">
                  <c:v>44.256329999999998</c:v>
                </c:pt>
                <c:pt idx="32">
                  <c:v>44.247390000000003</c:v>
                </c:pt>
                <c:pt idx="33">
                  <c:v>44.229509999999998</c:v>
                </c:pt>
                <c:pt idx="34">
                  <c:v>44.211620000000003</c:v>
                </c:pt>
                <c:pt idx="35">
                  <c:v>44.202680000000001</c:v>
                </c:pt>
                <c:pt idx="36">
                  <c:v>44.184800000000003</c:v>
                </c:pt>
                <c:pt idx="37">
                  <c:v>44.184800000000003</c:v>
                </c:pt>
                <c:pt idx="38">
                  <c:v>44.166919999999998</c:v>
                </c:pt>
                <c:pt idx="39">
                  <c:v>44.149030000000003</c:v>
                </c:pt>
                <c:pt idx="40">
                  <c:v>44.140090000000001</c:v>
                </c:pt>
                <c:pt idx="41">
                  <c:v>44.131149999999998</c:v>
                </c:pt>
                <c:pt idx="42">
                  <c:v>44.122210000000003</c:v>
                </c:pt>
                <c:pt idx="43">
                  <c:v>44.095379999999999</c:v>
                </c:pt>
                <c:pt idx="44">
                  <c:v>44.077500000000001</c:v>
                </c:pt>
                <c:pt idx="45">
                  <c:v>44.077500000000001</c:v>
                </c:pt>
                <c:pt idx="46">
                  <c:v>44.050669999999997</c:v>
                </c:pt>
                <c:pt idx="47">
                  <c:v>44.041730000000001</c:v>
                </c:pt>
                <c:pt idx="48">
                  <c:v>44.041730000000001</c:v>
                </c:pt>
                <c:pt idx="49">
                  <c:v>44.014899999999997</c:v>
                </c:pt>
                <c:pt idx="50">
                  <c:v>44.014899999999997</c:v>
                </c:pt>
                <c:pt idx="51">
                  <c:v>43.988079999999997</c:v>
                </c:pt>
                <c:pt idx="52">
                  <c:v>43.979140000000001</c:v>
                </c:pt>
                <c:pt idx="53">
                  <c:v>43.979140000000001</c:v>
                </c:pt>
                <c:pt idx="54">
                  <c:v>43.96125</c:v>
                </c:pt>
                <c:pt idx="55">
                  <c:v>43.943370000000002</c:v>
                </c:pt>
                <c:pt idx="56">
                  <c:v>43.934429999999999</c:v>
                </c:pt>
                <c:pt idx="57">
                  <c:v>43.92548</c:v>
                </c:pt>
                <c:pt idx="58">
                  <c:v>43.92548</c:v>
                </c:pt>
                <c:pt idx="59">
                  <c:v>43.907600000000002</c:v>
                </c:pt>
                <c:pt idx="60">
                  <c:v>43.89866</c:v>
                </c:pt>
                <c:pt idx="61">
                  <c:v>43.889719999999997</c:v>
                </c:pt>
                <c:pt idx="62">
                  <c:v>43.871830000000003</c:v>
                </c:pt>
                <c:pt idx="63">
                  <c:v>43.86289</c:v>
                </c:pt>
                <c:pt idx="64">
                  <c:v>43.86289</c:v>
                </c:pt>
                <c:pt idx="65">
                  <c:v>43.853949999999998</c:v>
                </c:pt>
                <c:pt idx="66">
                  <c:v>43.836069999999999</c:v>
                </c:pt>
                <c:pt idx="67">
                  <c:v>43.836069999999999</c:v>
                </c:pt>
                <c:pt idx="68">
                  <c:v>43.827129999999997</c:v>
                </c:pt>
                <c:pt idx="69">
                  <c:v>43.827129999999997</c:v>
                </c:pt>
                <c:pt idx="70">
                  <c:v>43.818179999999998</c:v>
                </c:pt>
                <c:pt idx="71">
                  <c:v>43.809240000000003</c:v>
                </c:pt>
                <c:pt idx="72">
                  <c:v>43.809240000000003</c:v>
                </c:pt>
                <c:pt idx="73">
                  <c:v>43.791350000000001</c:v>
                </c:pt>
                <c:pt idx="74">
                  <c:v>43.791350000000001</c:v>
                </c:pt>
                <c:pt idx="75">
                  <c:v>43.791350000000001</c:v>
                </c:pt>
                <c:pt idx="76">
                  <c:v>43.782409999999999</c:v>
                </c:pt>
                <c:pt idx="77">
                  <c:v>43.773470000000003</c:v>
                </c:pt>
                <c:pt idx="78">
                  <c:v>43.773470000000003</c:v>
                </c:pt>
                <c:pt idx="79">
                  <c:v>43.764530000000001</c:v>
                </c:pt>
                <c:pt idx="80">
                  <c:v>43.755589999999998</c:v>
                </c:pt>
                <c:pt idx="81">
                  <c:v>43.755589999999998</c:v>
                </c:pt>
                <c:pt idx="82">
                  <c:v>43.746650000000002</c:v>
                </c:pt>
                <c:pt idx="83">
                  <c:v>43.73771</c:v>
                </c:pt>
                <c:pt idx="84">
                  <c:v>43.746650000000002</c:v>
                </c:pt>
                <c:pt idx="85">
                  <c:v>43.73771</c:v>
                </c:pt>
                <c:pt idx="86">
                  <c:v>43.746650000000002</c:v>
                </c:pt>
                <c:pt idx="87">
                  <c:v>43.73771</c:v>
                </c:pt>
                <c:pt idx="88">
                  <c:v>43.73771</c:v>
                </c:pt>
                <c:pt idx="89">
                  <c:v>43.73771</c:v>
                </c:pt>
                <c:pt idx="90">
                  <c:v>43.728760000000001</c:v>
                </c:pt>
                <c:pt idx="91">
                  <c:v>43.728760000000001</c:v>
                </c:pt>
                <c:pt idx="92">
                  <c:v>43.719819999999999</c:v>
                </c:pt>
                <c:pt idx="93">
                  <c:v>43.719819999999999</c:v>
                </c:pt>
                <c:pt idx="94">
                  <c:v>43.719819999999999</c:v>
                </c:pt>
                <c:pt idx="95">
                  <c:v>43.710880000000003</c:v>
                </c:pt>
                <c:pt idx="96">
                  <c:v>43.719819999999999</c:v>
                </c:pt>
                <c:pt idx="97">
                  <c:v>43.692999999999998</c:v>
                </c:pt>
                <c:pt idx="98">
                  <c:v>43.710880000000003</c:v>
                </c:pt>
                <c:pt idx="99">
                  <c:v>43.692999999999998</c:v>
                </c:pt>
                <c:pt idx="100">
                  <c:v>43.692999999999998</c:v>
                </c:pt>
                <c:pt idx="101">
                  <c:v>43.684060000000002</c:v>
                </c:pt>
                <c:pt idx="102">
                  <c:v>43.692999999999998</c:v>
                </c:pt>
                <c:pt idx="103">
                  <c:v>43.692999999999998</c:v>
                </c:pt>
                <c:pt idx="104">
                  <c:v>43.684060000000002</c:v>
                </c:pt>
                <c:pt idx="105">
                  <c:v>43.684060000000002</c:v>
                </c:pt>
                <c:pt idx="106">
                  <c:v>43.675109999999997</c:v>
                </c:pt>
                <c:pt idx="107">
                  <c:v>43.675109999999997</c:v>
                </c:pt>
                <c:pt idx="108">
                  <c:v>43.675109999999997</c:v>
                </c:pt>
                <c:pt idx="109">
                  <c:v>43.675109999999997</c:v>
                </c:pt>
                <c:pt idx="110">
                  <c:v>43.675109999999997</c:v>
                </c:pt>
                <c:pt idx="111">
                  <c:v>43.666170000000001</c:v>
                </c:pt>
                <c:pt idx="112">
                  <c:v>43.666170000000001</c:v>
                </c:pt>
                <c:pt idx="113">
                  <c:v>43.666170000000001</c:v>
                </c:pt>
                <c:pt idx="114">
                  <c:v>43.666170000000001</c:v>
                </c:pt>
                <c:pt idx="115">
                  <c:v>43.666170000000001</c:v>
                </c:pt>
                <c:pt idx="116">
                  <c:v>43.666170000000001</c:v>
                </c:pt>
                <c:pt idx="117">
                  <c:v>43.657229999999998</c:v>
                </c:pt>
                <c:pt idx="118">
                  <c:v>43.657229999999998</c:v>
                </c:pt>
                <c:pt idx="119">
                  <c:v>43.64828</c:v>
                </c:pt>
                <c:pt idx="120">
                  <c:v>43.64828</c:v>
                </c:pt>
                <c:pt idx="121">
                  <c:v>43.64828</c:v>
                </c:pt>
                <c:pt idx="122">
                  <c:v>43.639339999999997</c:v>
                </c:pt>
                <c:pt idx="123">
                  <c:v>43.64828</c:v>
                </c:pt>
                <c:pt idx="124">
                  <c:v>43.64828</c:v>
                </c:pt>
                <c:pt idx="125">
                  <c:v>43.639339999999997</c:v>
                </c:pt>
                <c:pt idx="126">
                  <c:v>43.639339999999997</c:v>
                </c:pt>
                <c:pt idx="127">
                  <c:v>43.639339999999997</c:v>
                </c:pt>
                <c:pt idx="128">
                  <c:v>43.630400000000002</c:v>
                </c:pt>
                <c:pt idx="129">
                  <c:v>43.621459999999999</c:v>
                </c:pt>
                <c:pt idx="130">
                  <c:v>43.612520000000004</c:v>
                </c:pt>
                <c:pt idx="131">
                  <c:v>43.612520000000004</c:v>
                </c:pt>
                <c:pt idx="132">
                  <c:v>43.621459999999999</c:v>
                </c:pt>
                <c:pt idx="133">
                  <c:v>43.621459999999999</c:v>
                </c:pt>
                <c:pt idx="134">
                  <c:v>43.612520000000004</c:v>
                </c:pt>
                <c:pt idx="135">
                  <c:v>43.621459999999999</c:v>
                </c:pt>
                <c:pt idx="136">
                  <c:v>43.639339999999997</c:v>
                </c:pt>
                <c:pt idx="137">
                  <c:v>43.630400000000002</c:v>
                </c:pt>
                <c:pt idx="138">
                  <c:v>43.630400000000002</c:v>
                </c:pt>
                <c:pt idx="139">
                  <c:v>43.639339999999997</c:v>
                </c:pt>
                <c:pt idx="140">
                  <c:v>43.630400000000002</c:v>
                </c:pt>
                <c:pt idx="141">
                  <c:v>43.630400000000002</c:v>
                </c:pt>
                <c:pt idx="142">
                  <c:v>43.630400000000002</c:v>
                </c:pt>
                <c:pt idx="143">
                  <c:v>43.630400000000002</c:v>
                </c:pt>
                <c:pt idx="144">
                  <c:v>43.621459999999999</c:v>
                </c:pt>
                <c:pt idx="145">
                  <c:v>43.612520000000004</c:v>
                </c:pt>
                <c:pt idx="146">
                  <c:v>43.630400000000002</c:v>
                </c:pt>
                <c:pt idx="147">
                  <c:v>43.630400000000002</c:v>
                </c:pt>
                <c:pt idx="148">
                  <c:v>43.630400000000002</c:v>
                </c:pt>
                <c:pt idx="149">
                  <c:v>43.621459999999999</c:v>
                </c:pt>
                <c:pt idx="150">
                  <c:v>43.630400000000002</c:v>
                </c:pt>
                <c:pt idx="151">
                  <c:v>43.621459999999999</c:v>
                </c:pt>
                <c:pt idx="152">
                  <c:v>43.621459999999999</c:v>
                </c:pt>
                <c:pt idx="153">
                  <c:v>43.630400000000002</c:v>
                </c:pt>
                <c:pt idx="154">
                  <c:v>43.621459999999999</c:v>
                </c:pt>
                <c:pt idx="155">
                  <c:v>43.630400000000002</c:v>
                </c:pt>
                <c:pt idx="156">
                  <c:v>43.630400000000002</c:v>
                </c:pt>
                <c:pt idx="157">
                  <c:v>43.612520000000004</c:v>
                </c:pt>
                <c:pt idx="158">
                  <c:v>43.621459999999999</c:v>
                </c:pt>
                <c:pt idx="159">
                  <c:v>43.621459999999999</c:v>
                </c:pt>
                <c:pt idx="160">
                  <c:v>43.621459999999999</c:v>
                </c:pt>
                <c:pt idx="161">
                  <c:v>43.612520000000004</c:v>
                </c:pt>
                <c:pt idx="162">
                  <c:v>43.621459999999999</c:v>
                </c:pt>
                <c:pt idx="163">
                  <c:v>43.612520000000004</c:v>
                </c:pt>
                <c:pt idx="164">
                  <c:v>43.612520000000004</c:v>
                </c:pt>
                <c:pt idx="165">
                  <c:v>43.630400000000002</c:v>
                </c:pt>
                <c:pt idx="166">
                  <c:v>43.612520000000004</c:v>
                </c:pt>
                <c:pt idx="167">
                  <c:v>43.612520000000004</c:v>
                </c:pt>
                <c:pt idx="168">
                  <c:v>43.621459999999999</c:v>
                </c:pt>
                <c:pt idx="169">
                  <c:v>43.621459999999999</c:v>
                </c:pt>
                <c:pt idx="170">
                  <c:v>43.621459999999999</c:v>
                </c:pt>
                <c:pt idx="171">
                  <c:v>43.621459999999999</c:v>
                </c:pt>
                <c:pt idx="172">
                  <c:v>43.612520000000004</c:v>
                </c:pt>
                <c:pt idx="173">
                  <c:v>43.621459999999999</c:v>
                </c:pt>
                <c:pt idx="174">
                  <c:v>43.621459999999999</c:v>
                </c:pt>
                <c:pt idx="175">
                  <c:v>43.621459999999999</c:v>
                </c:pt>
                <c:pt idx="176">
                  <c:v>43.621459999999999</c:v>
                </c:pt>
                <c:pt idx="177">
                  <c:v>43.621459999999999</c:v>
                </c:pt>
                <c:pt idx="178">
                  <c:v>43.621459999999999</c:v>
                </c:pt>
                <c:pt idx="179">
                  <c:v>43.612520000000004</c:v>
                </c:pt>
                <c:pt idx="180">
                  <c:v>43.621459999999999</c:v>
                </c:pt>
                <c:pt idx="181">
                  <c:v>43.621459999999999</c:v>
                </c:pt>
                <c:pt idx="182">
                  <c:v>43.621459999999999</c:v>
                </c:pt>
                <c:pt idx="183">
                  <c:v>43.630400000000002</c:v>
                </c:pt>
                <c:pt idx="184">
                  <c:v>43.621459999999999</c:v>
                </c:pt>
                <c:pt idx="185">
                  <c:v>43.621459999999999</c:v>
                </c:pt>
                <c:pt idx="186">
                  <c:v>43.621459999999999</c:v>
                </c:pt>
                <c:pt idx="187">
                  <c:v>43.621459999999999</c:v>
                </c:pt>
                <c:pt idx="188">
                  <c:v>43.621459999999999</c:v>
                </c:pt>
                <c:pt idx="189">
                  <c:v>43.630400000000002</c:v>
                </c:pt>
                <c:pt idx="190">
                  <c:v>43.612520000000004</c:v>
                </c:pt>
                <c:pt idx="191">
                  <c:v>43.621459999999999</c:v>
                </c:pt>
                <c:pt idx="192">
                  <c:v>43.621459999999999</c:v>
                </c:pt>
                <c:pt idx="193">
                  <c:v>43.621459999999999</c:v>
                </c:pt>
                <c:pt idx="194">
                  <c:v>43.621459999999999</c:v>
                </c:pt>
                <c:pt idx="195">
                  <c:v>43.621459999999999</c:v>
                </c:pt>
                <c:pt idx="196">
                  <c:v>43.630400000000002</c:v>
                </c:pt>
                <c:pt idx="197">
                  <c:v>43.612520000000004</c:v>
                </c:pt>
                <c:pt idx="198">
                  <c:v>43.621459999999999</c:v>
                </c:pt>
                <c:pt idx="199">
                  <c:v>43.612520000000004</c:v>
                </c:pt>
                <c:pt idx="200">
                  <c:v>43.612520000000004</c:v>
                </c:pt>
                <c:pt idx="201">
                  <c:v>43.621459999999999</c:v>
                </c:pt>
                <c:pt idx="202">
                  <c:v>43.621459999999999</c:v>
                </c:pt>
                <c:pt idx="203">
                  <c:v>43.621459999999999</c:v>
                </c:pt>
                <c:pt idx="204">
                  <c:v>43.612520000000004</c:v>
                </c:pt>
                <c:pt idx="205">
                  <c:v>43.621459999999999</c:v>
                </c:pt>
                <c:pt idx="206">
                  <c:v>43.621459999999999</c:v>
                </c:pt>
                <c:pt idx="207">
                  <c:v>43.612520000000004</c:v>
                </c:pt>
                <c:pt idx="208">
                  <c:v>43.621459999999999</c:v>
                </c:pt>
                <c:pt idx="209">
                  <c:v>43.612520000000004</c:v>
                </c:pt>
                <c:pt idx="210">
                  <c:v>43.621459999999999</c:v>
                </c:pt>
                <c:pt idx="211">
                  <c:v>43.621459999999999</c:v>
                </c:pt>
                <c:pt idx="212">
                  <c:v>43.621459999999999</c:v>
                </c:pt>
                <c:pt idx="213">
                  <c:v>43.621459999999999</c:v>
                </c:pt>
                <c:pt idx="214">
                  <c:v>43.621459999999999</c:v>
                </c:pt>
                <c:pt idx="215">
                  <c:v>43.621459999999999</c:v>
                </c:pt>
                <c:pt idx="216">
                  <c:v>43.621459999999999</c:v>
                </c:pt>
                <c:pt idx="217">
                  <c:v>43.621459999999999</c:v>
                </c:pt>
                <c:pt idx="218">
                  <c:v>43.621459999999999</c:v>
                </c:pt>
                <c:pt idx="219">
                  <c:v>43.621459999999999</c:v>
                </c:pt>
                <c:pt idx="220">
                  <c:v>43.621459999999999</c:v>
                </c:pt>
                <c:pt idx="221">
                  <c:v>43.612520000000004</c:v>
                </c:pt>
                <c:pt idx="222">
                  <c:v>43.612520000000004</c:v>
                </c:pt>
                <c:pt idx="223">
                  <c:v>43.621459999999999</c:v>
                </c:pt>
                <c:pt idx="224">
                  <c:v>43.612520000000004</c:v>
                </c:pt>
                <c:pt idx="225">
                  <c:v>43.612520000000004</c:v>
                </c:pt>
                <c:pt idx="226">
                  <c:v>43.612520000000004</c:v>
                </c:pt>
                <c:pt idx="227">
                  <c:v>43.621459999999999</c:v>
                </c:pt>
                <c:pt idx="228">
                  <c:v>43.621459999999999</c:v>
                </c:pt>
                <c:pt idx="229">
                  <c:v>43.621459999999999</c:v>
                </c:pt>
                <c:pt idx="230">
                  <c:v>43.612520000000004</c:v>
                </c:pt>
                <c:pt idx="231">
                  <c:v>43.621459999999999</c:v>
                </c:pt>
                <c:pt idx="232">
                  <c:v>43.621459999999999</c:v>
                </c:pt>
                <c:pt idx="233">
                  <c:v>43.621459999999999</c:v>
                </c:pt>
                <c:pt idx="234">
                  <c:v>43.621459999999999</c:v>
                </c:pt>
                <c:pt idx="235">
                  <c:v>43.612520000000004</c:v>
                </c:pt>
                <c:pt idx="236">
                  <c:v>43.612520000000004</c:v>
                </c:pt>
                <c:pt idx="237">
                  <c:v>43.621459999999999</c:v>
                </c:pt>
                <c:pt idx="238">
                  <c:v>43.612520000000004</c:v>
                </c:pt>
                <c:pt idx="239">
                  <c:v>43.612520000000004</c:v>
                </c:pt>
                <c:pt idx="240">
                  <c:v>43.621459999999999</c:v>
                </c:pt>
                <c:pt idx="241">
                  <c:v>43.612520000000004</c:v>
                </c:pt>
                <c:pt idx="242">
                  <c:v>43.612520000000004</c:v>
                </c:pt>
                <c:pt idx="243">
                  <c:v>43.621459999999999</c:v>
                </c:pt>
                <c:pt idx="244">
                  <c:v>43.621459999999999</c:v>
                </c:pt>
                <c:pt idx="245">
                  <c:v>43.612520000000004</c:v>
                </c:pt>
                <c:pt idx="246">
                  <c:v>43.621459999999999</c:v>
                </c:pt>
                <c:pt idx="247">
                  <c:v>43.621459999999999</c:v>
                </c:pt>
                <c:pt idx="248">
                  <c:v>43.612520000000004</c:v>
                </c:pt>
                <c:pt idx="249">
                  <c:v>43.621459999999999</c:v>
                </c:pt>
                <c:pt idx="250">
                  <c:v>43.621459999999999</c:v>
                </c:pt>
                <c:pt idx="251">
                  <c:v>43.612520000000004</c:v>
                </c:pt>
                <c:pt idx="252">
                  <c:v>43.621459999999999</c:v>
                </c:pt>
                <c:pt idx="253">
                  <c:v>43.621459999999999</c:v>
                </c:pt>
                <c:pt idx="254">
                  <c:v>43.621459999999999</c:v>
                </c:pt>
                <c:pt idx="255">
                  <c:v>43.621459999999999</c:v>
                </c:pt>
                <c:pt idx="256">
                  <c:v>43.621459999999999</c:v>
                </c:pt>
                <c:pt idx="257">
                  <c:v>43.612520000000004</c:v>
                </c:pt>
                <c:pt idx="258">
                  <c:v>43.621459999999999</c:v>
                </c:pt>
                <c:pt idx="259">
                  <c:v>43.621459999999999</c:v>
                </c:pt>
                <c:pt idx="260">
                  <c:v>43.621459999999999</c:v>
                </c:pt>
                <c:pt idx="261">
                  <c:v>43.621459999999999</c:v>
                </c:pt>
                <c:pt idx="262">
                  <c:v>43.603580000000001</c:v>
                </c:pt>
                <c:pt idx="263">
                  <c:v>43.621459999999999</c:v>
                </c:pt>
                <c:pt idx="264">
                  <c:v>43.621459999999999</c:v>
                </c:pt>
                <c:pt idx="265">
                  <c:v>43.612520000000004</c:v>
                </c:pt>
                <c:pt idx="266">
                  <c:v>43.621459999999999</c:v>
                </c:pt>
                <c:pt idx="267">
                  <c:v>43.621459999999999</c:v>
                </c:pt>
                <c:pt idx="268">
                  <c:v>43.603580000000001</c:v>
                </c:pt>
                <c:pt idx="269">
                  <c:v>43.612520000000004</c:v>
                </c:pt>
                <c:pt idx="270">
                  <c:v>43.621459999999999</c:v>
                </c:pt>
                <c:pt idx="271">
                  <c:v>43.612520000000004</c:v>
                </c:pt>
                <c:pt idx="272">
                  <c:v>43.603580000000001</c:v>
                </c:pt>
                <c:pt idx="273">
                  <c:v>43.612520000000004</c:v>
                </c:pt>
                <c:pt idx="274">
                  <c:v>43.621459999999999</c:v>
                </c:pt>
                <c:pt idx="275">
                  <c:v>43.612520000000004</c:v>
                </c:pt>
                <c:pt idx="276">
                  <c:v>43.612520000000004</c:v>
                </c:pt>
                <c:pt idx="277">
                  <c:v>43.621459999999999</c:v>
                </c:pt>
                <c:pt idx="278">
                  <c:v>43.621459999999999</c:v>
                </c:pt>
                <c:pt idx="279">
                  <c:v>43.612520000000004</c:v>
                </c:pt>
                <c:pt idx="280">
                  <c:v>43.612520000000004</c:v>
                </c:pt>
                <c:pt idx="281">
                  <c:v>43.603580000000001</c:v>
                </c:pt>
                <c:pt idx="282">
                  <c:v>43.612520000000004</c:v>
                </c:pt>
                <c:pt idx="283">
                  <c:v>43.612520000000004</c:v>
                </c:pt>
                <c:pt idx="284">
                  <c:v>43.612520000000004</c:v>
                </c:pt>
                <c:pt idx="285">
                  <c:v>43.621459999999999</c:v>
                </c:pt>
                <c:pt idx="286">
                  <c:v>43.612520000000004</c:v>
                </c:pt>
                <c:pt idx="287">
                  <c:v>43.621459999999999</c:v>
                </c:pt>
                <c:pt idx="288">
                  <c:v>43.621459999999999</c:v>
                </c:pt>
                <c:pt idx="289">
                  <c:v>43.612520000000004</c:v>
                </c:pt>
                <c:pt idx="290">
                  <c:v>43.612520000000004</c:v>
                </c:pt>
                <c:pt idx="291">
                  <c:v>43.612520000000004</c:v>
                </c:pt>
                <c:pt idx="292">
                  <c:v>43.612520000000004</c:v>
                </c:pt>
                <c:pt idx="293">
                  <c:v>43.612520000000004</c:v>
                </c:pt>
                <c:pt idx="294">
                  <c:v>43.612520000000004</c:v>
                </c:pt>
                <c:pt idx="295">
                  <c:v>43.612520000000004</c:v>
                </c:pt>
                <c:pt idx="296">
                  <c:v>43.603580000000001</c:v>
                </c:pt>
                <c:pt idx="297">
                  <c:v>43.612520000000004</c:v>
                </c:pt>
                <c:pt idx="298">
                  <c:v>43.603580000000001</c:v>
                </c:pt>
                <c:pt idx="299">
                  <c:v>43.603580000000001</c:v>
                </c:pt>
                <c:pt idx="300">
                  <c:v>43.612520000000004</c:v>
                </c:pt>
                <c:pt idx="301">
                  <c:v>43.612520000000004</c:v>
                </c:pt>
                <c:pt idx="302">
                  <c:v>43.612520000000004</c:v>
                </c:pt>
                <c:pt idx="303">
                  <c:v>43.603580000000001</c:v>
                </c:pt>
                <c:pt idx="304">
                  <c:v>43.603580000000001</c:v>
                </c:pt>
                <c:pt idx="305">
                  <c:v>43.603580000000001</c:v>
                </c:pt>
                <c:pt idx="306">
                  <c:v>43.612520000000004</c:v>
                </c:pt>
                <c:pt idx="307">
                  <c:v>43.603580000000001</c:v>
                </c:pt>
                <c:pt idx="308">
                  <c:v>43.612520000000004</c:v>
                </c:pt>
                <c:pt idx="309">
                  <c:v>43.612520000000004</c:v>
                </c:pt>
                <c:pt idx="310">
                  <c:v>43.612520000000004</c:v>
                </c:pt>
                <c:pt idx="311">
                  <c:v>43.603580000000001</c:v>
                </c:pt>
                <c:pt idx="312">
                  <c:v>43.603580000000001</c:v>
                </c:pt>
                <c:pt idx="313">
                  <c:v>43.612520000000004</c:v>
                </c:pt>
                <c:pt idx="314">
                  <c:v>43.603580000000001</c:v>
                </c:pt>
                <c:pt idx="315">
                  <c:v>43.603580000000001</c:v>
                </c:pt>
                <c:pt idx="316">
                  <c:v>43.612520000000004</c:v>
                </c:pt>
                <c:pt idx="317">
                  <c:v>43.612520000000004</c:v>
                </c:pt>
                <c:pt idx="318">
                  <c:v>43.612520000000004</c:v>
                </c:pt>
                <c:pt idx="319">
                  <c:v>43.603580000000001</c:v>
                </c:pt>
                <c:pt idx="320">
                  <c:v>43.603580000000001</c:v>
                </c:pt>
                <c:pt idx="321">
                  <c:v>43.594630000000002</c:v>
                </c:pt>
                <c:pt idx="322">
                  <c:v>43.594630000000002</c:v>
                </c:pt>
                <c:pt idx="323">
                  <c:v>43.603580000000001</c:v>
                </c:pt>
                <c:pt idx="324">
                  <c:v>43.612520000000004</c:v>
                </c:pt>
                <c:pt idx="325">
                  <c:v>43.594630000000002</c:v>
                </c:pt>
                <c:pt idx="326">
                  <c:v>43.603580000000001</c:v>
                </c:pt>
                <c:pt idx="327">
                  <c:v>43.594630000000002</c:v>
                </c:pt>
                <c:pt idx="328">
                  <c:v>43.612520000000004</c:v>
                </c:pt>
                <c:pt idx="329">
                  <c:v>43.603580000000001</c:v>
                </c:pt>
                <c:pt idx="330">
                  <c:v>43.603580000000001</c:v>
                </c:pt>
                <c:pt idx="331">
                  <c:v>43.603580000000001</c:v>
                </c:pt>
                <c:pt idx="332">
                  <c:v>43.612520000000004</c:v>
                </c:pt>
                <c:pt idx="333">
                  <c:v>43.603580000000001</c:v>
                </c:pt>
                <c:pt idx="334">
                  <c:v>43.603580000000001</c:v>
                </c:pt>
                <c:pt idx="335">
                  <c:v>43.603580000000001</c:v>
                </c:pt>
                <c:pt idx="336">
                  <c:v>43.603580000000001</c:v>
                </c:pt>
                <c:pt idx="337">
                  <c:v>43.603580000000001</c:v>
                </c:pt>
                <c:pt idx="338">
                  <c:v>43.612520000000004</c:v>
                </c:pt>
                <c:pt idx="339">
                  <c:v>43.603580000000001</c:v>
                </c:pt>
                <c:pt idx="340">
                  <c:v>43.603580000000001</c:v>
                </c:pt>
                <c:pt idx="341">
                  <c:v>43.603580000000001</c:v>
                </c:pt>
                <c:pt idx="342">
                  <c:v>43.603580000000001</c:v>
                </c:pt>
                <c:pt idx="343">
                  <c:v>43.603580000000001</c:v>
                </c:pt>
                <c:pt idx="344">
                  <c:v>43.603580000000001</c:v>
                </c:pt>
                <c:pt idx="345">
                  <c:v>43.603580000000001</c:v>
                </c:pt>
                <c:pt idx="346">
                  <c:v>43.603580000000001</c:v>
                </c:pt>
                <c:pt idx="347">
                  <c:v>43.603580000000001</c:v>
                </c:pt>
                <c:pt idx="348">
                  <c:v>43.603580000000001</c:v>
                </c:pt>
                <c:pt idx="349">
                  <c:v>43.603580000000001</c:v>
                </c:pt>
                <c:pt idx="350">
                  <c:v>43.603580000000001</c:v>
                </c:pt>
                <c:pt idx="351">
                  <c:v>43.612520000000004</c:v>
                </c:pt>
                <c:pt idx="352">
                  <c:v>43.603580000000001</c:v>
                </c:pt>
                <c:pt idx="353">
                  <c:v>43.603580000000001</c:v>
                </c:pt>
                <c:pt idx="354">
                  <c:v>43.603580000000001</c:v>
                </c:pt>
                <c:pt idx="355">
                  <c:v>43.603580000000001</c:v>
                </c:pt>
                <c:pt idx="356">
                  <c:v>43.603580000000001</c:v>
                </c:pt>
                <c:pt idx="357">
                  <c:v>43.594630000000002</c:v>
                </c:pt>
                <c:pt idx="358">
                  <c:v>43.594630000000002</c:v>
                </c:pt>
                <c:pt idx="359">
                  <c:v>43.594630000000002</c:v>
                </c:pt>
                <c:pt idx="360">
                  <c:v>43.603580000000001</c:v>
                </c:pt>
                <c:pt idx="361">
                  <c:v>43.603580000000001</c:v>
                </c:pt>
                <c:pt idx="362">
                  <c:v>43.603580000000001</c:v>
                </c:pt>
                <c:pt idx="363">
                  <c:v>43.603580000000001</c:v>
                </c:pt>
                <c:pt idx="364">
                  <c:v>43.612520000000004</c:v>
                </c:pt>
                <c:pt idx="365">
                  <c:v>43.612520000000004</c:v>
                </c:pt>
                <c:pt idx="366">
                  <c:v>43.603580000000001</c:v>
                </c:pt>
                <c:pt idx="367">
                  <c:v>43.603580000000001</c:v>
                </c:pt>
                <c:pt idx="368">
                  <c:v>43.58569</c:v>
                </c:pt>
                <c:pt idx="369">
                  <c:v>43.603580000000001</c:v>
                </c:pt>
                <c:pt idx="370">
                  <c:v>43.603580000000001</c:v>
                </c:pt>
                <c:pt idx="371">
                  <c:v>43.594630000000002</c:v>
                </c:pt>
                <c:pt idx="372">
                  <c:v>43.603580000000001</c:v>
                </c:pt>
                <c:pt idx="373">
                  <c:v>43.603580000000001</c:v>
                </c:pt>
                <c:pt idx="374">
                  <c:v>43.603580000000001</c:v>
                </c:pt>
                <c:pt idx="375">
                  <c:v>43.603580000000001</c:v>
                </c:pt>
                <c:pt idx="376">
                  <c:v>43.603580000000001</c:v>
                </c:pt>
                <c:pt idx="377">
                  <c:v>43.594630000000002</c:v>
                </c:pt>
                <c:pt idx="378">
                  <c:v>43.603580000000001</c:v>
                </c:pt>
                <c:pt idx="379">
                  <c:v>43.603580000000001</c:v>
                </c:pt>
                <c:pt idx="380">
                  <c:v>43.603580000000001</c:v>
                </c:pt>
                <c:pt idx="381">
                  <c:v>43.603580000000001</c:v>
                </c:pt>
                <c:pt idx="382">
                  <c:v>43.603580000000001</c:v>
                </c:pt>
                <c:pt idx="383">
                  <c:v>43.603580000000001</c:v>
                </c:pt>
                <c:pt idx="384">
                  <c:v>43.603580000000001</c:v>
                </c:pt>
                <c:pt idx="385">
                  <c:v>43.594630000000002</c:v>
                </c:pt>
                <c:pt idx="386">
                  <c:v>43.603580000000001</c:v>
                </c:pt>
                <c:pt idx="387">
                  <c:v>43.603580000000001</c:v>
                </c:pt>
                <c:pt idx="388">
                  <c:v>43.603580000000001</c:v>
                </c:pt>
                <c:pt idx="389">
                  <c:v>43.594630000000002</c:v>
                </c:pt>
                <c:pt idx="390">
                  <c:v>43.603580000000001</c:v>
                </c:pt>
                <c:pt idx="391">
                  <c:v>43.594630000000002</c:v>
                </c:pt>
                <c:pt idx="392">
                  <c:v>43.603580000000001</c:v>
                </c:pt>
                <c:pt idx="393">
                  <c:v>43.603580000000001</c:v>
                </c:pt>
                <c:pt idx="394">
                  <c:v>43.594630000000002</c:v>
                </c:pt>
                <c:pt idx="395">
                  <c:v>43.603580000000001</c:v>
                </c:pt>
                <c:pt idx="396">
                  <c:v>43.603580000000001</c:v>
                </c:pt>
                <c:pt idx="397">
                  <c:v>43.594630000000002</c:v>
                </c:pt>
                <c:pt idx="398">
                  <c:v>43.603580000000001</c:v>
                </c:pt>
                <c:pt idx="399">
                  <c:v>43.603580000000001</c:v>
                </c:pt>
                <c:pt idx="400">
                  <c:v>43.603580000000001</c:v>
                </c:pt>
                <c:pt idx="401">
                  <c:v>43.603580000000001</c:v>
                </c:pt>
                <c:pt idx="402">
                  <c:v>43.603580000000001</c:v>
                </c:pt>
                <c:pt idx="403">
                  <c:v>43.603580000000001</c:v>
                </c:pt>
                <c:pt idx="404">
                  <c:v>43.603580000000001</c:v>
                </c:pt>
                <c:pt idx="405">
                  <c:v>43.603580000000001</c:v>
                </c:pt>
                <c:pt idx="406">
                  <c:v>43.603580000000001</c:v>
                </c:pt>
                <c:pt idx="407">
                  <c:v>43.603580000000001</c:v>
                </c:pt>
                <c:pt idx="408">
                  <c:v>43.603580000000001</c:v>
                </c:pt>
                <c:pt idx="409">
                  <c:v>43.603580000000001</c:v>
                </c:pt>
                <c:pt idx="410">
                  <c:v>43.594630000000002</c:v>
                </c:pt>
                <c:pt idx="411">
                  <c:v>43.603580000000001</c:v>
                </c:pt>
                <c:pt idx="412">
                  <c:v>43.603580000000001</c:v>
                </c:pt>
                <c:pt idx="413">
                  <c:v>43.603580000000001</c:v>
                </c:pt>
                <c:pt idx="414">
                  <c:v>43.603580000000001</c:v>
                </c:pt>
                <c:pt idx="415">
                  <c:v>43.603580000000001</c:v>
                </c:pt>
                <c:pt idx="416">
                  <c:v>43.594630000000002</c:v>
                </c:pt>
                <c:pt idx="417">
                  <c:v>43.603580000000001</c:v>
                </c:pt>
                <c:pt idx="418">
                  <c:v>43.603580000000001</c:v>
                </c:pt>
                <c:pt idx="419">
                  <c:v>43.594630000000002</c:v>
                </c:pt>
                <c:pt idx="420">
                  <c:v>43.603580000000001</c:v>
                </c:pt>
                <c:pt idx="421">
                  <c:v>43.603580000000001</c:v>
                </c:pt>
                <c:pt idx="422">
                  <c:v>43.594630000000002</c:v>
                </c:pt>
                <c:pt idx="423">
                  <c:v>43.603580000000001</c:v>
                </c:pt>
                <c:pt idx="424">
                  <c:v>43.603580000000001</c:v>
                </c:pt>
                <c:pt idx="425">
                  <c:v>43.603580000000001</c:v>
                </c:pt>
                <c:pt idx="426">
                  <c:v>43.603580000000001</c:v>
                </c:pt>
                <c:pt idx="427">
                  <c:v>43.603580000000001</c:v>
                </c:pt>
                <c:pt idx="428">
                  <c:v>43.594630000000002</c:v>
                </c:pt>
                <c:pt idx="429">
                  <c:v>43.594630000000002</c:v>
                </c:pt>
                <c:pt idx="430">
                  <c:v>43.594630000000002</c:v>
                </c:pt>
                <c:pt idx="431">
                  <c:v>43.603580000000001</c:v>
                </c:pt>
                <c:pt idx="432">
                  <c:v>43.603580000000001</c:v>
                </c:pt>
                <c:pt idx="433">
                  <c:v>43.594630000000002</c:v>
                </c:pt>
                <c:pt idx="434">
                  <c:v>43.603580000000001</c:v>
                </c:pt>
                <c:pt idx="435">
                  <c:v>43.594630000000002</c:v>
                </c:pt>
                <c:pt idx="436">
                  <c:v>43.603580000000001</c:v>
                </c:pt>
                <c:pt idx="437">
                  <c:v>43.594630000000002</c:v>
                </c:pt>
                <c:pt idx="438">
                  <c:v>43.594630000000002</c:v>
                </c:pt>
                <c:pt idx="439">
                  <c:v>43.594630000000002</c:v>
                </c:pt>
                <c:pt idx="440">
                  <c:v>43.603580000000001</c:v>
                </c:pt>
                <c:pt idx="441">
                  <c:v>43.603580000000001</c:v>
                </c:pt>
                <c:pt idx="442">
                  <c:v>43.603580000000001</c:v>
                </c:pt>
                <c:pt idx="443">
                  <c:v>43.594630000000002</c:v>
                </c:pt>
                <c:pt idx="444">
                  <c:v>43.594630000000002</c:v>
                </c:pt>
                <c:pt idx="445">
                  <c:v>43.603580000000001</c:v>
                </c:pt>
                <c:pt idx="446">
                  <c:v>43.58569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2928896"/>
        <c:axId val="202930432"/>
      </c:lineChart>
      <c:lineChart>
        <c:grouping val="standard"/>
        <c:varyColors val="0"/>
        <c:ser>
          <c:idx val="2"/>
          <c:order val="2"/>
          <c:tx>
            <c:strRef>
              <c:f>Typosoil8!$J$7</c:f>
              <c:strCache>
                <c:ptCount val="1"/>
              </c:strCache>
            </c:strRef>
          </c:tx>
          <c:marker>
            <c:symbol val="none"/>
          </c:marker>
          <c:val>
            <c:numRef>
              <c:f>Typosoil8!$J$8:$J$789</c:f>
              <c:numCache>
                <c:formatCode>General</c:formatCode>
                <c:ptCount val="782"/>
                <c:pt idx="0">
                  <c:v>0</c:v>
                </c:pt>
                <c:pt idx="1">
                  <c:v>47.943359999999998</c:v>
                </c:pt>
                <c:pt idx="2">
                  <c:v>45.515839999999997</c:v>
                </c:pt>
                <c:pt idx="3">
                  <c:v>45.515839999999997</c:v>
                </c:pt>
                <c:pt idx="4">
                  <c:v>44.30209</c:v>
                </c:pt>
                <c:pt idx="5">
                  <c:v>43.088329999999999</c:v>
                </c:pt>
                <c:pt idx="6">
                  <c:v>42.481450000000002</c:v>
                </c:pt>
                <c:pt idx="7">
                  <c:v>40.660820000000001</c:v>
                </c:pt>
                <c:pt idx="8">
                  <c:v>39.44706</c:v>
                </c:pt>
                <c:pt idx="9">
                  <c:v>37.019550000000002</c:v>
                </c:pt>
                <c:pt idx="10">
                  <c:v>35.198920000000001</c:v>
                </c:pt>
                <c:pt idx="11">
                  <c:v>33.98516</c:v>
                </c:pt>
                <c:pt idx="12">
                  <c:v>31.557649999999999</c:v>
                </c:pt>
                <c:pt idx="13">
                  <c:v>29.130140000000001</c:v>
                </c:pt>
                <c:pt idx="14">
                  <c:v>26.702629999999999</c:v>
                </c:pt>
                <c:pt idx="15">
                  <c:v>23.061360000000001</c:v>
                </c:pt>
                <c:pt idx="16">
                  <c:v>18.813220000000001</c:v>
                </c:pt>
                <c:pt idx="17">
                  <c:v>15.171950000000001</c:v>
                </c:pt>
                <c:pt idx="18">
                  <c:v>11.53068</c:v>
                </c:pt>
                <c:pt idx="19">
                  <c:v>7.8894099999999998</c:v>
                </c:pt>
                <c:pt idx="20">
                  <c:v>3.64127</c:v>
                </c:pt>
                <c:pt idx="21">
                  <c:v>-0.60687999999999998</c:v>
                </c:pt>
                <c:pt idx="22">
                  <c:v>-5.4619</c:v>
                </c:pt>
                <c:pt idx="23">
                  <c:v>-10.31692</c:v>
                </c:pt>
                <c:pt idx="24">
                  <c:v>-16.99258</c:v>
                </c:pt>
                <c:pt idx="25">
                  <c:v>-23.061360000000001</c:v>
                </c:pt>
                <c:pt idx="26">
                  <c:v>-29.130140000000001</c:v>
                </c:pt>
                <c:pt idx="27">
                  <c:v>-37.019550000000002</c:v>
                </c:pt>
                <c:pt idx="28">
                  <c:v>-44.30209</c:v>
                </c:pt>
                <c:pt idx="29">
                  <c:v>-52.191499999999998</c:v>
                </c:pt>
                <c:pt idx="30">
                  <c:v>-60.68779</c:v>
                </c:pt>
                <c:pt idx="31">
                  <c:v>-69.184079999999994</c:v>
                </c:pt>
                <c:pt idx="32">
                  <c:v>-78.894130000000004</c:v>
                </c:pt>
                <c:pt idx="33">
                  <c:v>-89.21105</c:v>
                </c:pt>
                <c:pt idx="34">
                  <c:v>-99.527979999999999</c:v>
                </c:pt>
                <c:pt idx="35">
                  <c:v>-111.05865</c:v>
                </c:pt>
                <c:pt idx="36">
                  <c:v>-122.58933</c:v>
                </c:pt>
                <c:pt idx="37">
                  <c:v>-135.94064</c:v>
                </c:pt>
                <c:pt idx="38">
                  <c:v>-149.89883</c:v>
                </c:pt>
                <c:pt idx="39">
                  <c:v>-165.67767000000001</c:v>
                </c:pt>
                <c:pt idx="40">
                  <c:v>-182.06336999999999</c:v>
                </c:pt>
                <c:pt idx="41">
                  <c:v>-200.87658999999999</c:v>
                </c:pt>
                <c:pt idx="42">
                  <c:v>-220.90355</c:v>
                </c:pt>
                <c:pt idx="43">
                  <c:v>-242.75116</c:v>
                </c:pt>
                <c:pt idx="44">
                  <c:v>-267.02627999999999</c:v>
                </c:pt>
                <c:pt idx="45">
                  <c:v>-293.72890999999998</c:v>
                </c:pt>
                <c:pt idx="46">
                  <c:v>-322.25216999999998</c:v>
                </c:pt>
                <c:pt idx="47">
                  <c:v>-354.41669000000002</c:v>
                </c:pt>
                <c:pt idx="48">
                  <c:v>-387.79498000000001</c:v>
                </c:pt>
                <c:pt idx="49">
                  <c:v>-423.60077000000001</c:v>
                </c:pt>
                <c:pt idx="50">
                  <c:v>-464.26159999999999</c:v>
                </c:pt>
                <c:pt idx="51">
                  <c:v>-506.74304000000001</c:v>
                </c:pt>
                <c:pt idx="52">
                  <c:v>-550.43822999999998</c:v>
                </c:pt>
                <c:pt idx="53">
                  <c:v>-598.98846000000003</c:v>
                </c:pt>
                <c:pt idx="54">
                  <c:v>-650.57312000000002</c:v>
                </c:pt>
                <c:pt idx="55">
                  <c:v>-703.37145999999996</c:v>
                </c:pt>
                <c:pt idx="56">
                  <c:v>-756.77673000000004</c:v>
                </c:pt>
                <c:pt idx="57">
                  <c:v>-803.50635</c:v>
                </c:pt>
                <c:pt idx="58">
                  <c:v>-827.17456000000004</c:v>
                </c:pt>
                <c:pt idx="59">
                  <c:v>-850.23595999999998</c:v>
                </c:pt>
                <c:pt idx="60">
                  <c:v>-840.52588000000003</c:v>
                </c:pt>
                <c:pt idx="61">
                  <c:v>-816.25079000000005</c:v>
                </c:pt>
                <c:pt idx="62">
                  <c:v>-796.83069</c:v>
                </c:pt>
                <c:pt idx="63">
                  <c:v>-782.26562000000001</c:v>
                </c:pt>
                <c:pt idx="64">
                  <c:v>-768.30742999999995</c:v>
                </c:pt>
                <c:pt idx="65">
                  <c:v>-754.95612000000006</c:v>
                </c:pt>
                <c:pt idx="66">
                  <c:v>-743.42541000000006</c:v>
                </c:pt>
                <c:pt idx="67">
                  <c:v>-733.10852</c:v>
                </c:pt>
                <c:pt idx="68">
                  <c:v>-719.15033000000005</c:v>
                </c:pt>
                <c:pt idx="69">
                  <c:v>-703.37145999999996</c:v>
                </c:pt>
                <c:pt idx="70">
                  <c:v>-557.72076000000004</c:v>
                </c:pt>
                <c:pt idx="71">
                  <c:v>-404.18069000000003</c:v>
                </c:pt>
                <c:pt idx="72">
                  <c:v>-237.89613</c:v>
                </c:pt>
                <c:pt idx="73">
                  <c:v>-118.94807</c:v>
                </c:pt>
                <c:pt idx="74">
                  <c:v>-23.061360000000001</c:v>
                </c:pt>
                <c:pt idx="75">
                  <c:v>34.592039999999997</c:v>
                </c:pt>
                <c:pt idx="76">
                  <c:v>50.37086</c:v>
                </c:pt>
                <c:pt idx="77">
                  <c:v>54.012129999999999</c:v>
                </c:pt>
                <c:pt idx="78">
                  <c:v>53.405250000000002</c:v>
                </c:pt>
                <c:pt idx="79">
                  <c:v>54.619010000000003</c:v>
                </c:pt>
                <c:pt idx="80">
                  <c:v>54.619010000000003</c:v>
                </c:pt>
                <c:pt idx="81">
                  <c:v>54.619010000000003</c:v>
                </c:pt>
                <c:pt idx="82">
                  <c:v>55.22589</c:v>
                </c:pt>
                <c:pt idx="83">
                  <c:v>54.619010000000003</c:v>
                </c:pt>
                <c:pt idx="84">
                  <c:v>54.619010000000003</c:v>
                </c:pt>
                <c:pt idx="85">
                  <c:v>54.619010000000003</c:v>
                </c:pt>
                <c:pt idx="86">
                  <c:v>54.619010000000003</c:v>
                </c:pt>
                <c:pt idx="87">
                  <c:v>54.619010000000003</c:v>
                </c:pt>
                <c:pt idx="88">
                  <c:v>54.012129999999999</c:v>
                </c:pt>
                <c:pt idx="89">
                  <c:v>54.619010000000003</c:v>
                </c:pt>
                <c:pt idx="90">
                  <c:v>54.619010000000003</c:v>
                </c:pt>
                <c:pt idx="91">
                  <c:v>54.012129999999999</c:v>
                </c:pt>
                <c:pt idx="92">
                  <c:v>54.619010000000003</c:v>
                </c:pt>
                <c:pt idx="93">
                  <c:v>54.619010000000003</c:v>
                </c:pt>
                <c:pt idx="94">
                  <c:v>54.619010000000003</c:v>
                </c:pt>
                <c:pt idx="95">
                  <c:v>54.012129999999999</c:v>
                </c:pt>
                <c:pt idx="96">
                  <c:v>54.012129999999999</c:v>
                </c:pt>
                <c:pt idx="97">
                  <c:v>53.405250000000002</c:v>
                </c:pt>
                <c:pt idx="98">
                  <c:v>53.405250000000002</c:v>
                </c:pt>
                <c:pt idx="99">
                  <c:v>54.619010000000003</c:v>
                </c:pt>
                <c:pt idx="100">
                  <c:v>54.012129999999999</c:v>
                </c:pt>
                <c:pt idx="101">
                  <c:v>54.012129999999999</c:v>
                </c:pt>
                <c:pt idx="102">
                  <c:v>54.012129999999999</c:v>
                </c:pt>
                <c:pt idx="103">
                  <c:v>54.012129999999999</c:v>
                </c:pt>
                <c:pt idx="104">
                  <c:v>54.619010000000003</c:v>
                </c:pt>
                <c:pt idx="105">
                  <c:v>54.619010000000003</c:v>
                </c:pt>
                <c:pt idx="106">
                  <c:v>54.012129999999999</c:v>
                </c:pt>
                <c:pt idx="107">
                  <c:v>54.012129999999999</c:v>
                </c:pt>
                <c:pt idx="108">
                  <c:v>54.619010000000003</c:v>
                </c:pt>
                <c:pt idx="109">
                  <c:v>54.619010000000003</c:v>
                </c:pt>
                <c:pt idx="110">
                  <c:v>54.619010000000003</c:v>
                </c:pt>
                <c:pt idx="111">
                  <c:v>54.619010000000003</c:v>
                </c:pt>
                <c:pt idx="112">
                  <c:v>54.012129999999999</c:v>
                </c:pt>
                <c:pt idx="113">
                  <c:v>54.619010000000003</c:v>
                </c:pt>
                <c:pt idx="114">
                  <c:v>54.012129999999999</c:v>
                </c:pt>
                <c:pt idx="115">
                  <c:v>54.012129999999999</c:v>
                </c:pt>
                <c:pt idx="116">
                  <c:v>54.012129999999999</c:v>
                </c:pt>
                <c:pt idx="117">
                  <c:v>54.619010000000003</c:v>
                </c:pt>
                <c:pt idx="118">
                  <c:v>54.012129999999999</c:v>
                </c:pt>
                <c:pt idx="119">
                  <c:v>54.619010000000003</c:v>
                </c:pt>
                <c:pt idx="120">
                  <c:v>55.22589</c:v>
                </c:pt>
                <c:pt idx="121">
                  <c:v>54.619010000000003</c:v>
                </c:pt>
                <c:pt idx="122">
                  <c:v>55.22589</c:v>
                </c:pt>
                <c:pt idx="123">
                  <c:v>54.619010000000003</c:v>
                </c:pt>
                <c:pt idx="124">
                  <c:v>54.619010000000003</c:v>
                </c:pt>
                <c:pt idx="125">
                  <c:v>55.22589</c:v>
                </c:pt>
                <c:pt idx="126">
                  <c:v>55.22589</c:v>
                </c:pt>
                <c:pt idx="127">
                  <c:v>54.619010000000003</c:v>
                </c:pt>
                <c:pt idx="128">
                  <c:v>55.22589</c:v>
                </c:pt>
                <c:pt idx="129">
                  <c:v>55.22589</c:v>
                </c:pt>
                <c:pt idx="130">
                  <c:v>54.619010000000003</c:v>
                </c:pt>
                <c:pt idx="131">
                  <c:v>54.619010000000003</c:v>
                </c:pt>
                <c:pt idx="132">
                  <c:v>54.619010000000003</c:v>
                </c:pt>
                <c:pt idx="133">
                  <c:v>54.619010000000003</c:v>
                </c:pt>
                <c:pt idx="134">
                  <c:v>54.012129999999999</c:v>
                </c:pt>
                <c:pt idx="135">
                  <c:v>54.012129999999999</c:v>
                </c:pt>
                <c:pt idx="136">
                  <c:v>54.012129999999999</c:v>
                </c:pt>
                <c:pt idx="137">
                  <c:v>54.619010000000003</c:v>
                </c:pt>
                <c:pt idx="138">
                  <c:v>54.619010000000003</c:v>
                </c:pt>
                <c:pt idx="139">
                  <c:v>54.619010000000003</c:v>
                </c:pt>
                <c:pt idx="140">
                  <c:v>55.22589</c:v>
                </c:pt>
                <c:pt idx="141">
                  <c:v>54.619010000000003</c:v>
                </c:pt>
                <c:pt idx="142">
                  <c:v>54.619010000000003</c:v>
                </c:pt>
                <c:pt idx="143">
                  <c:v>54.012129999999999</c:v>
                </c:pt>
                <c:pt idx="144">
                  <c:v>54.012129999999999</c:v>
                </c:pt>
                <c:pt idx="145">
                  <c:v>54.619010000000003</c:v>
                </c:pt>
                <c:pt idx="146">
                  <c:v>54.012129999999999</c:v>
                </c:pt>
                <c:pt idx="147">
                  <c:v>54.012129999999999</c:v>
                </c:pt>
                <c:pt idx="148">
                  <c:v>54.619010000000003</c:v>
                </c:pt>
                <c:pt idx="149">
                  <c:v>54.012129999999999</c:v>
                </c:pt>
                <c:pt idx="150">
                  <c:v>54.012129999999999</c:v>
                </c:pt>
                <c:pt idx="151">
                  <c:v>54.012129999999999</c:v>
                </c:pt>
                <c:pt idx="152">
                  <c:v>53.405250000000002</c:v>
                </c:pt>
                <c:pt idx="153">
                  <c:v>54.012129999999999</c:v>
                </c:pt>
                <c:pt idx="154">
                  <c:v>54.012129999999999</c:v>
                </c:pt>
                <c:pt idx="155">
                  <c:v>54.012129999999999</c:v>
                </c:pt>
                <c:pt idx="156">
                  <c:v>53.405250000000002</c:v>
                </c:pt>
                <c:pt idx="157">
                  <c:v>53.405250000000002</c:v>
                </c:pt>
                <c:pt idx="158">
                  <c:v>53.405250000000002</c:v>
                </c:pt>
                <c:pt idx="159">
                  <c:v>53.405250000000002</c:v>
                </c:pt>
                <c:pt idx="160">
                  <c:v>53.405250000000002</c:v>
                </c:pt>
                <c:pt idx="161">
                  <c:v>53.405250000000002</c:v>
                </c:pt>
                <c:pt idx="162">
                  <c:v>54.012129999999999</c:v>
                </c:pt>
                <c:pt idx="163">
                  <c:v>54.012129999999999</c:v>
                </c:pt>
                <c:pt idx="164">
                  <c:v>53.405250000000002</c:v>
                </c:pt>
                <c:pt idx="165">
                  <c:v>53.405250000000002</c:v>
                </c:pt>
                <c:pt idx="166">
                  <c:v>52.798380000000002</c:v>
                </c:pt>
                <c:pt idx="167">
                  <c:v>52.798380000000002</c:v>
                </c:pt>
                <c:pt idx="168">
                  <c:v>53.405250000000002</c:v>
                </c:pt>
                <c:pt idx="169">
                  <c:v>52.798380000000002</c:v>
                </c:pt>
                <c:pt idx="170">
                  <c:v>52.798380000000002</c:v>
                </c:pt>
                <c:pt idx="171">
                  <c:v>52.798380000000002</c:v>
                </c:pt>
                <c:pt idx="172">
                  <c:v>52.798380000000002</c:v>
                </c:pt>
                <c:pt idx="173">
                  <c:v>52.798380000000002</c:v>
                </c:pt>
                <c:pt idx="174">
                  <c:v>52.798380000000002</c:v>
                </c:pt>
                <c:pt idx="175">
                  <c:v>52.798380000000002</c:v>
                </c:pt>
                <c:pt idx="176">
                  <c:v>52.798380000000002</c:v>
                </c:pt>
                <c:pt idx="177">
                  <c:v>52.798380000000002</c:v>
                </c:pt>
                <c:pt idx="178">
                  <c:v>52.798380000000002</c:v>
                </c:pt>
                <c:pt idx="179">
                  <c:v>52.798380000000002</c:v>
                </c:pt>
                <c:pt idx="180">
                  <c:v>52.798380000000002</c:v>
                </c:pt>
                <c:pt idx="181">
                  <c:v>52.798380000000002</c:v>
                </c:pt>
                <c:pt idx="182">
                  <c:v>52.798380000000002</c:v>
                </c:pt>
                <c:pt idx="183">
                  <c:v>52.798380000000002</c:v>
                </c:pt>
                <c:pt idx="184">
                  <c:v>52.798380000000002</c:v>
                </c:pt>
                <c:pt idx="185">
                  <c:v>53.405250000000002</c:v>
                </c:pt>
                <c:pt idx="186">
                  <c:v>52.798380000000002</c:v>
                </c:pt>
                <c:pt idx="187">
                  <c:v>52.798380000000002</c:v>
                </c:pt>
                <c:pt idx="188">
                  <c:v>52.798380000000002</c:v>
                </c:pt>
                <c:pt idx="189">
                  <c:v>52.798380000000002</c:v>
                </c:pt>
                <c:pt idx="190">
                  <c:v>52.798380000000002</c:v>
                </c:pt>
                <c:pt idx="191">
                  <c:v>53.405250000000002</c:v>
                </c:pt>
                <c:pt idx="192">
                  <c:v>53.405250000000002</c:v>
                </c:pt>
                <c:pt idx="193">
                  <c:v>53.405250000000002</c:v>
                </c:pt>
                <c:pt idx="194">
                  <c:v>52.191499999999998</c:v>
                </c:pt>
                <c:pt idx="195">
                  <c:v>52.798380000000002</c:v>
                </c:pt>
                <c:pt idx="196">
                  <c:v>53.405250000000002</c:v>
                </c:pt>
                <c:pt idx="197">
                  <c:v>52.798380000000002</c:v>
                </c:pt>
                <c:pt idx="198">
                  <c:v>53.405250000000002</c:v>
                </c:pt>
                <c:pt idx="199">
                  <c:v>53.405250000000002</c:v>
                </c:pt>
                <c:pt idx="200">
                  <c:v>53.405250000000002</c:v>
                </c:pt>
                <c:pt idx="201">
                  <c:v>53.405250000000002</c:v>
                </c:pt>
                <c:pt idx="202">
                  <c:v>53.405250000000002</c:v>
                </c:pt>
                <c:pt idx="203">
                  <c:v>52.798380000000002</c:v>
                </c:pt>
                <c:pt idx="204">
                  <c:v>53.405250000000002</c:v>
                </c:pt>
                <c:pt idx="205">
                  <c:v>54.012129999999999</c:v>
                </c:pt>
                <c:pt idx="206">
                  <c:v>53.405250000000002</c:v>
                </c:pt>
                <c:pt idx="207">
                  <c:v>53.405250000000002</c:v>
                </c:pt>
                <c:pt idx="208">
                  <c:v>53.405250000000002</c:v>
                </c:pt>
                <c:pt idx="209">
                  <c:v>53.405250000000002</c:v>
                </c:pt>
                <c:pt idx="210">
                  <c:v>54.012129999999999</c:v>
                </c:pt>
                <c:pt idx="211">
                  <c:v>54.012129999999999</c:v>
                </c:pt>
                <c:pt idx="212">
                  <c:v>54.012129999999999</c:v>
                </c:pt>
                <c:pt idx="213">
                  <c:v>53.405250000000002</c:v>
                </c:pt>
                <c:pt idx="214">
                  <c:v>53.405250000000002</c:v>
                </c:pt>
                <c:pt idx="215">
                  <c:v>54.012129999999999</c:v>
                </c:pt>
                <c:pt idx="216">
                  <c:v>54.012129999999999</c:v>
                </c:pt>
                <c:pt idx="217">
                  <c:v>54.619010000000003</c:v>
                </c:pt>
                <c:pt idx="218">
                  <c:v>54.012129999999999</c:v>
                </c:pt>
                <c:pt idx="219">
                  <c:v>54.012129999999999</c:v>
                </c:pt>
                <c:pt idx="220">
                  <c:v>54.012129999999999</c:v>
                </c:pt>
                <c:pt idx="221">
                  <c:v>54.619010000000003</c:v>
                </c:pt>
                <c:pt idx="222">
                  <c:v>54.619010000000003</c:v>
                </c:pt>
                <c:pt idx="223">
                  <c:v>54.619010000000003</c:v>
                </c:pt>
                <c:pt idx="224">
                  <c:v>54.619010000000003</c:v>
                </c:pt>
                <c:pt idx="225">
                  <c:v>55.22589</c:v>
                </c:pt>
                <c:pt idx="226">
                  <c:v>54.012129999999999</c:v>
                </c:pt>
                <c:pt idx="227">
                  <c:v>54.619010000000003</c:v>
                </c:pt>
                <c:pt idx="228">
                  <c:v>55.22589</c:v>
                </c:pt>
                <c:pt idx="229">
                  <c:v>55.22589</c:v>
                </c:pt>
                <c:pt idx="230">
                  <c:v>54.619010000000003</c:v>
                </c:pt>
                <c:pt idx="231">
                  <c:v>55.22589</c:v>
                </c:pt>
                <c:pt idx="232">
                  <c:v>54.619010000000003</c:v>
                </c:pt>
                <c:pt idx="233">
                  <c:v>54.619010000000003</c:v>
                </c:pt>
                <c:pt idx="234">
                  <c:v>54.619010000000003</c:v>
                </c:pt>
                <c:pt idx="235">
                  <c:v>54.619010000000003</c:v>
                </c:pt>
                <c:pt idx="236">
                  <c:v>54.619010000000003</c:v>
                </c:pt>
                <c:pt idx="237">
                  <c:v>54.619010000000003</c:v>
                </c:pt>
                <c:pt idx="238">
                  <c:v>54.619010000000003</c:v>
                </c:pt>
                <c:pt idx="239">
                  <c:v>54.619010000000003</c:v>
                </c:pt>
                <c:pt idx="240">
                  <c:v>54.619010000000003</c:v>
                </c:pt>
                <c:pt idx="241">
                  <c:v>54.619010000000003</c:v>
                </c:pt>
                <c:pt idx="242">
                  <c:v>54.012129999999999</c:v>
                </c:pt>
                <c:pt idx="243">
                  <c:v>54.012129999999999</c:v>
                </c:pt>
                <c:pt idx="244">
                  <c:v>54.619010000000003</c:v>
                </c:pt>
                <c:pt idx="245">
                  <c:v>54.012129999999999</c:v>
                </c:pt>
                <c:pt idx="246">
                  <c:v>54.012129999999999</c:v>
                </c:pt>
                <c:pt idx="247">
                  <c:v>54.012129999999999</c:v>
                </c:pt>
                <c:pt idx="248">
                  <c:v>54.012129999999999</c:v>
                </c:pt>
                <c:pt idx="249">
                  <c:v>54.012129999999999</c:v>
                </c:pt>
                <c:pt idx="250">
                  <c:v>54.619010000000003</c:v>
                </c:pt>
                <c:pt idx="251">
                  <c:v>54.619010000000003</c:v>
                </c:pt>
                <c:pt idx="252">
                  <c:v>54.012129999999999</c:v>
                </c:pt>
                <c:pt idx="253">
                  <c:v>53.405250000000002</c:v>
                </c:pt>
                <c:pt idx="254">
                  <c:v>54.012129999999999</c:v>
                </c:pt>
                <c:pt idx="255">
                  <c:v>54.012129999999999</c:v>
                </c:pt>
                <c:pt idx="256">
                  <c:v>54.012129999999999</c:v>
                </c:pt>
                <c:pt idx="257">
                  <c:v>54.619010000000003</c:v>
                </c:pt>
                <c:pt idx="258">
                  <c:v>54.619010000000003</c:v>
                </c:pt>
                <c:pt idx="259">
                  <c:v>54.619010000000003</c:v>
                </c:pt>
                <c:pt idx="260">
                  <c:v>55.22589</c:v>
                </c:pt>
                <c:pt idx="261">
                  <c:v>55.22589</c:v>
                </c:pt>
                <c:pt idx="262">
                  <c:v>55.22589</c:v>
                </c:pt>
                <c:pt idx="263">
                  <c:v>54.619010000000003</c:v>
                </c:pt>
                <c:pt idx="264">
                  <c:v>55.22589</c:v>
                </c:pt>
                <c:pt idx="265">
                  <c:v>54.619010000000003</c:v>
                </c:pt>
                <c:pt idx="266">
                  <c:v>54.619010000000003</c:v>
                </c:pt>
                <c:pt idx="267">
                  <c:v>55.832769999999996</c:v>
                </c:pt>
                <c:pt idx="268">
                  <c:v>55.832769999999996</c:v>
                </c:pt>
                <c:pt idx="269">
                  <c:v>55.22589</c:v>
                </c:pt>
                <c:pt idx="270">
                  <c:v>55.832769999999996</c:v>
                </c:pt>
                <c:pt idx="271">
                  <c:v>55.832769999999996</c:v>
                </c:pt>
                <c:pt idx="272">
                  <c:v>55.832769999999996</c:v>
                </c:pt>
                <c:pt idx="273">
                  <c:v>55.832769999999996</c:v>
                </c:pt>
                <c:pt idx="274">
                  <c:v>56.439639999999997</c:v>
                </c:pt>
                <c:pt idx="275">
                  <c:v>56.439639999999997</c:v>
                </c:pt>
                <c:pt idx="276">
                  <c:v>56.439639999999997</c:v>
                </c:pt>
                <c:pt idx="277">
                  <c:v>55.832769999999996</c:v>
                </c:pt>
                <c:pt idx="278">
                  <c:v>56.439639999999997</c:v>
                </c:pt>
                <c:pt idx="279">
                  <c:v>56.439639999999997</c:v>
                </c:pt>
                <c:pt idx="280">
                  <c:v>57.046520000000001</c:v>
                </c:pt>
                <c:pt idx="281">
                  <c:v>57.046520000000001</c:v>
                </c:pt>
                <c:pt idx="282">
                  <c:v>56.439639999999997</c:v>
                </c:pt>
                <c:pt idx="283">
                  <c:v>57.046520000000001</c:v>
                </c:pt>
                <c:pt idx="284">
                  <c:v>57.046520000000001</c:v>
                </c:pt>
                <c:pt idx="285">
                  <c:v>56.439639999999997</c:v>
                </c:pt>
                <c:pt idx="286">
                  <c:v>57.046520000000001</c:v>
                </c:pt>
                <c:pt idx="287">
                  <c:v>56.439639999999997</c:v>
                </c:pt>
                <c:pt idx="288">
                  <c:v>57.046520000000001</c:v>
                </c:pt>
                <c:pt idx="289">
                  <c:v>57.046520000000001</c:v>
                </c:pt>
                <c:pt idx="290">
                  <c:v>57.046520000000001</c:v>
                </c:pt>
                <c:pt idx="291">
                  <c:v>57.046520000000001</c:v>
                </c:pt>
                <c:pt idx="292">
                  <c:v>57.046520000000001</c:v>
                </c:pt>
                <c:pt idx="293">
                  <c:v>57.046520000000001</c:v>
                </c:pt>
                <c:pt idx="294">
                  <c:v>57.046520000000001</c:v>
                </c:pt>
                <c:pt idx="295">
                  <c:v>57.046520000000001</c:v>
                </c:pt>
                <c:pt idx="296">
                  <c:v>57.046520000000001</c:v>
                </c:pt>
                <c:pt idx="297">
                  <c:v>57.046520000000001</c:v>
                </c:pt>
                <c:pt idx="298">
                  <c:v>57.046520000000001</c:v>
                </c:pt>
                <c:pt idx="299">
                  <c:v>57.046520000000001</c:v>
                </c:pt>
                <c:pt idx="300">
                  <c:v>57.046520000000001</c:v>
                </c:pt>
                <c:pt idx="301">
                  <c:v>57.046520000000001</c:v>
                </c:pt>
                <c:pt idx="302">
                  <c:v>56.439639999999997</c:v>
                </c:pt>
                <c:pt idx="303">
                  <c:v>57.046520000000001</c:v>
                </c:pt>
                <c:pt idx="304">
                  <c:v>57.046520000000001</c:v>
                </c:pt>
                <c:pt idx="305">
                  <c:v>56.439639999999997</c:v>
                </c:pt>
                <c:pt idx="306">
                  <c:v>57.046520000000001</c:v>
                </c:pt>
                <c:pt idx="307">
                  <c:v>57.653399999999998</c:v>
                </c:pt>
                <c:pt idx="308">
                  <c:v>57.046520000000001</c:v>
                </c:pt>
                <c:pt idx="309">
                  <c:v>57.046520000000001</c:v>
                </c:pt>
                <c:pt idx="310">
                  <c:v>57.046520000000001</c:v>
                </c:pt>
                <c:pt idx="311">
                  <c:v>57.046520000000001</c:v>
                </c:pt>
                <c:pt idx="312">
                  <c:v>57.653399999999998</c:v>
                </c:pt>
                <c:pt idx="313">
                  <c:v>57.046520000000001</c:v>
                </c:pt>
                <c:pt idx="314">
                  <c:v>57.046520000000001</c:v>
                </c:pt>
                <c:pt idx="315">
                  <c:v>57.046520000000001</c:v>
                </c:pt>
                <c:pt idx="316">
                  <c:v>57.046520000000001</c:v>
                </c:pt>
                <c:pt idx="317">
                  <c:v>57.046520000000001</c:v>
                </c:pt>
                <c:pt idx="318">
                  <c:v>57.046520000000001</c:v>
                </c:pt>
                <c:pt idx="319">
                  <c:v>56.439639999999997</c:v>
                </c:pt>
                <c:pt idx="320">
                  <c:v>57.046520000000001</c:v>
                </c:pt>
                <c:pt idx="321">
                  <c:v>57.046520000000001</c:v>
                </c:pt>
                <c:pt idx="322">
                  <c:v>57.046520000000001</c:v>
                </c:pt>
                <c:pt idx="323">
                  <c:v>57.046520000000001</c:v>
                </c:pt>
                <c:pt idx="324">
                  <c:v>56.439639999999997</c:v>
                </c:pt>
                <c:pt idx="325">
                  <c:v>56.439639999999997</c:v>
                </c:pt>
                <c:pt idx="326">
                  <c:v>57.046520000000001</c:v>
                </c:pt>
                <c:pt idx="327">
                  <c:v>57.046520000000001</c:v>
                </c:pt>
                <c:pt idx="328">
                  <c:v>57.046520000000001</c:v>
                </c:pt>
                <c:pt idx="329">
                  <c:v>57.046520000000001</c:v>
                </c:pt>
                <c:pt idx="330">
                  <c:v>57.046520000000001</c:v>
                </c:pt>
                <c:pt idx="331">
                  <c:v>57.046520000000001</c:v>
                </c:pt>
                <c:pt idx="332">
                  <c:v>56.439639999999997</c:v>
                </c:pt>
                <c:pt idx="333">
                  <c:v>57.046520000000001</c:v>
                </c:pt>
                <c:pt idx="334">
                  <c:v>57.046520000000001</c:v>
                </c:pt>
                <c:pt idx="335">
                  <c:v>57.653399999999998</c:v>
                </c:pt>
                <c:pt idx="336">
                  <c:v>57.653399999999998</c:v>
                </c:pt>
                <c:pt idx="337">
                  <c:v>57.653399999999998</c:v>
                </c:pt>
                <c:pt idx="338">
                  <c:v>57.653399999999998</c:v>
                </c:pt>
                <c:pt idx="339">
                  <c:v>57.653399999999998</c:v>
                </c:pt>
                <c:pt idx="340">
                  <c:v>57.046520000000001</c:v>
                </c:pt>
                <c:pt idx="341">
                  <c:v>57.653399999999998</c:v>
                </c:pt>
                <c:pt idx="342">
                  <c:v>57.653399999999998</c:v>
                </c:pt>
                <c:pt idx="343">
                  <c:v>57.653399999999998</c:v>
                </c:pt>
                <c:pt idx="344">
                  <c:v>57.653399999999998</c:v>
                </c:pt>
                <c:pt idx="345">
                  <c:v>58.260280000000002</c:v>
                </c:pt>
                <c:pt idx="346">
                  <c:v>57.653399999999998</c:v>
                </c:pt>
                <c:pt idx="347">
                  <c:v>58.260280000000002</c:v>
                </c:pt>
                <c:pt idx="348">
                  <c:v>58.260280000000002</c:v>
                </c:pt>
                <c:pt idx="349">
                  <c:v>58.260280000000002</c:v>
                </c:pt>
                <c:pt idx="350">
                  <c:v>58.260280000000002</c:v>
                </c:pt>
                <c:pt idx="351">
                  <c:v>58.260280000000002</c:v>
                </c:pt>
                <c:pt idx="352">
                  <c:v>58.260280000000002</c:v>
                </c:pt>
                <c:pt idx="353">
                  <c:v>58.260280000000002</c:v>
                </c:pt>
                <c:pt idx="354">
                  <c:v>58.260280000000002</c:v>
                </c:pt>
                <c:pt idx="355">
                  <c:v>58.867159999999998</c:v>
                </c:pt>
                <c:pt idx="356">
                  <c:v>58.260280000000002</c:v>
                </c:pt>
                <c:pt idx="357">
                  <c:v>58.867159999999998</c:v>
                </c:pt>
                <c:pt idx="358">
                  <c:v>58.867159999999998</c:v>
                </c:pt>
                <c:pt idx="359">
                  <c:v>59.474029999999999</c:v>
                </c:pt>
                <c:pt idx="360">
                  <c:v>59.474029999999999</c:v>
                </c:pt>
                <c:pt idx="361">
                  <c:v>60.080910000000003</c:v>
                </c:pt>
                <c:pt idx="362">
                  <c:v>59.474029999999999</c:v>
                </c:pt>
                <c:pt idx="363">
                  <c:v>59.474029999999999</c:v>
                </c:pt>
                <c:pt idx="364">
                  <c:v>59.474029999999999</c:v>
                </c:pt>
                <c:pt idx="365">
                  <c:v>59.474029999999999</c:v>
                </c:pt>
                <c:pt idx="366">
                  <c:v>59.474029999999999</c:v>
                </c:pt>
                <c:pt idx="367">
                  <c:v>59.474029999999999</c:v>
                </c:pt>
                <c:pt idx="368">
                  <c:v>59.474029999999999</c:v>
                </c:pt>
                <c:pt idx="369">
                  <c:v>59.474029999999999</c:v>
                </c:pt>
                <c:pt idx="370">
                  <c:v>60.080910000000003</c:v>
                </c:pt>
                <c:pt idx="371">
                  <c:v>60.080910000000003</c:v>
                </c:pt>
                <c:pt idx="372">
                  <c:v>60.080910000000003</c:v>
                </c:pt>
                <c:pt idx="373">
                  <c:v>60.080910000000003</c:v>
                </c:pt>
                <c:pt idx="374">
                  <c:v>60.080910000000003</c:v>
                </c:pt>
                <c:pt idx="375">
                  <c:v>60.080910000000003</c:v>
                </c:pt>
                <c:pt idx="376">
                  <c:v>60.080910000000003</c:v>
                </c:pt>
                <c:pt idx="377">
                  <c:v>60.68779</c:v>
                </c:pt>
                <c:pt idx="378">
                  <c:v>60.68779</c:v>
                </c:pt>
                <c:pt idx="379">
                  <c:v>60.68779</c:v>
                </c:pt>
                <c:pt idx="380">
                  <c:v>60.68779</c:v>
                </c:pt>
                <c:pt idx="381">
                  <c:v>61.294670000000004</c:v>
                </c:pt>
                <c:pt idx="382">
                  <c:v>60.68779</c:v>
                </c:pt>
                <c:pt idx="383">
                  <c:v>60.68779</c:v>
                </c:pt>
                <c:pt idx="384">
                  <c:v>60.68779</c:v>
                </c:pt>
                <c:pt idx="385">
                  <c:v>60.68779</c:v>
                </c:pt>
                <c:pt idx="386">
                  <c:v>61.294670000000004</c:v>
                </c:pt>
                <c:pt idx="387">
                  <c:v>60.68779</c:v>
                </c:pt>
                <c:pt idx="388">
                  <c:v>60.68779</c:v>
                </c:pt>
                <c:pt idx="389">
                  <c:v>60.68779</c:v>
                </c:pt>
                <c:pt idx="390">
                  <c:v>60.080910000000003</c:v>
                </c:pt>
                <c:pt idx="391">
                  <c:v>60.68779</c:v>
                </c:pt>
                <c:pt idx="392">
                  <c:v>60.68779</c:v>
                </c:pt>
                <c:pt idx="393">
                  <c:v>60.68779</c:v>
                </c:pt>
                <c:pt idx="394">
                  <c:v>60.080910000000003</c:v>
                </c:pt>
                <c:pt idx="395">
                  <c:v>61.294670000000004</c:v>
                </c:pt>
                <c:pt idx="396">
                  <c:v>61.294670000000004</c:v>
                </c:pt>
                <c:pt idx="397">
                  <c:v>60.68779</c:v>
                </c:pt>
                <c:pt idx="398">
                  <c:v>60.68779</c:v>
                </c:pt>
                <c:pt idx="399">
                  <c:v>61.294670000000004</c:v>
                </c:pt>
                <c:pt idx="400">
                  <c:v>61.294670000000004</c:v>
                </c:pt>
                <c:pt idx="401">
                  <c:v>61.294670000000004</c:v>
                </c:pt>
                <c:pt idx="402">
                  <c:v>60.68779</c:v>
                </c:pt>
                <c:pt idx="403">
                  <c:v>61.294670000000004</c:v>
                </c:pt>
                <c:pt idx="404">
                  <c:v>60.68779</c:v>
                </c:pt>
                <c:pt idx="405">
                  <c:v>60.68779</c:v>
                </c:pt>
                <c:pt idx="406">
                  <c:v>61.90155</c:v>
                </c:pt>
                <c:pt idx="407">
                  <c:v>60.68779</c:v>
                </c:pt>
                <c:pt idx="408">
                  <c:v>60.68779</c:v>
                </c:pt>
                <c:pt idx="409">
                  <c:v>61.294670000000004</c:v>
                </c:pt>
                <c:pt idx="410">
                  <c:v>61.294670000000004</c:v>
                </c:pt>
                <c:pt idx="411">
                  <c:v>61.90155</c:v>
                </c:pt>
                <c:pt idx="412">
                  <c:v>61.294670000000004</c:v>
                </c:pt>
                <c:pt idx="413">
                  <c:v>61.294670000000004</c:v>
                </c:pt>
                <c:pt idx="414">
                  <c:v>61.90155</c:v>
                </c:pt>
                <c:pt idx="415">
                  <c:v>62.508420000000001</c:v>
                </c:pt>
                <c:pt idx="416">
                  <c:v>62.508420000000001</c:v>
                </c:pt>
                <c:pt idx="417">
                  <c:v>61.90155</c:v>
                </c:pt>
                <c:pt idx="418">
                  <c:v>62.508420000000001</c:v>
                </c:pt>
                <c:pt idx="419">
                  <c:v>62.508420000000001</c:v>
                </c:pt>
                <c:pt idx="420">
                  <c:v>61.90155</c:v>
                </c:pt>
                <c:pt idx="421">
                  <c:v>61.90155</c:v>
                </c:pt>
                <c:pt idx="422">
                  <c:v>62.508420000000001</c:v>
                </c:pt>
                <c:pt idx="423">
                  <c:v>63.115299999999998</c:v>
                </c:pt>
                <c:pt idx="424">
                  <c:v>63.115299999999998</c:v>
                </c:pt>
                <c:pt idx="425">
                  <c:v>63.115299999999998</c:v>
                </c:pt>
                <c:pt idx="426">
                  <c:v>63.115299999999998</c:v>
                </c:pt>
                <c:pt idx="427">
                  <c:v>63.115299999999998</c:v>
                </c:pt>
                <c:pt idx="428">
                  <c:v>63.115299999999998</c:v>
                </c:pt>
                <c:pt idx="429">
                  <c:v>63.115299999999998</c:v>
                </c:pt>
                <c:pt idx="430">
                  <c:v>63.115299999999998</c:v>
                </c:pt>
                <c:pt idx="431">
                  <c:v>63.115299999999998</c:v>
                </c:pt>
                <c:pt idx="432">
                  <c:v>63.722180000000002</c:v>
                </c:pt>
                <c:pt idx="433">
                  <c:v>63.115299999999998</c:v>
                </c:pt>
                <c:pt idx="434">
                  <c:v>63.722180000000002</c:v>
                </c:pt>
                <c:pt idx="435">
                  <c:v>63.115299999999998</c:v>
                </c:pt>
                <c:pt idx="436">
                  <c:v>63.115299999999998</c:v>
                </c:pt>
                <c:pt idx="437">
                  <c:v>63.722180000000002</c:v>
                </c:pt>
                <c:pt idx="438">
                  <c:v>63.115299999999998</c:v>
                </c:pt>
                <c:pt idx="439">
                  <c:v>63.722180000000002</c:v>
                </c:pt>
                <c:pt idx="440">
                  <c:v>63.722180000000002</c:v>
                </c:pt>
                <c:pt idx="441">
                  <c:v>63.722180000000002</c:v>
                </c:pt>
                <c:pt idx="442">
                  <c:v>63.722180000000002</c:v>
                </c:pt>
                <c:pt idx="443">
                  <c:v>63.722180000000002</c:v>
                </c:pt>
                <c:pt idx="444">
                  <c:v>63.722180000000002</c:v>
                </c:pt>
                <c:pt idx="445">
                  <c:v>64.329059999999998</c:v>
                </c:pt>
                <c:pt idx="446">
                  <c:v>64.935940000000002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3040256"/>
        <c:axId val="203038720"/>
      </c:lineChart>
      <c:catAx>
        <c:axId val="202928896"/>
        <c:scaling>
          <c:orientation val="minMax"/>
        </c:scaling>
        <c:delete val="0"/>
        <c:axPos val="b"/>
        <c:majorTickMark val="out"/>
        <c:minorTickMark val="none"/>
        <c:tickLblPos val="nextTo"/>
        <c:crossAx val="202930432"/>
        <c:crosses val="autoZero"/>
        <c:auto val="1"/>
        <c:lblAlgn val="ctr"/>
        <c:lblOffset val="100"/>
        <c:noMultiLvlLbl val="0"/>
      </c:catAx>
      <c:valAx>
        <c:axId val="20293043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02928896"/>
        <c:crosses val="autoZero"/>
        <c:crossBetween val="between"/>
      </c:valAx>
      <c:valAx>
        <c:axId val="203038720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crossAx val="203040256"/>
        <c:crosses val="max"/>
        <c:crossBetween val="between"/>
      </c:valAx>
      <c:catAx>
        <c:axId val="203040256"/>
        <c:scaling>
          <c:orientation val="minMax"/>
        </c:scaling>
        <c:delete val="1"/>
        <c:axPos val="b"/>
        <c:majorTickMark val="out"/>
        <c:minorTickMark val="none"/>
        <c:tickLblPos val="none"/>
        <c:crossAx val="203038720"/>
        <c:crosses val="autoZero"/>
        <c:auto val="1"/>
        <c:lblAlgn val="ctr"/>
        <c:lblOffset val="100"/>
        <c:noMultiLvlLbl val="0"/>
      </c:cat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44" l="0.70000000000000062" r="0.70000000000000062" t="0.75000000000000144" header="0.30000000000000032" footer="0.3000000000000003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fr-FR"/>
              <a:t>Teneurs en eau micro et macro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9080505180754845"/>
          <c:y val="0.196701312335958"/>
          <c:w val="0.54341097606701549"/>
          <c:h val="0.68477270341207364"/>
        </c:manualLayout>
      </c:layout>
      <c:scatterChart>
        <c:scatterStyle val="lineMarker"/>
        <c:varyColors val="0"/>
        <c:ser>
          <c:idx val="0"/>
          <c:order val="0"/>
          <c:tx>
            <c:strRef>
              <c:f>Traitement8!$G$1</c:f>
              <c:strCache>
                <c:ptCount val="1"/>
                <c:pt idx="0">
                  <c:v>wbs</c:v>
                </c:pt>
              </c:strCache>
            </c:strRef>
          </c:tx>
          <c:spPr>
            <a:ln w="19050">
              <a:solidFill>
                <a:srgbClr val="00B050"/>
              </a:solidFill>
            </a:ln>
          </c:spPr>
          <c:marker>
            <c:symbol val="none"/>
          </c:marker>
          <c:xVal>
            <c:numRef>
              <c:f>Traitement8!$B$2:$B$700</c:f>
              <c:numCache>
                <c:formatCode>0.000</c:formatCode>
                <c:ptCount val="699"/>
                <c:pt idx="0">
                  <c:v>0.31847891639908071</c:v>
                </c:pt>
                <c:pt idx="1">
                  <c:v>0.31709344590960226</c:v>
                </c:pt>
                <c:pt idx="2">
                  <c:v>0.31603396847647136</c:v>
                </c:pt>
                <c:pt idx="3">
                  <c:v>0.31497449104334074</c:v>
                </c:pt>
                <c:pt idx="4">
                  <c:v>0.31383351534612319</c:v>
                </c:pt>
                <c:pt idx="5">
                  <c:v>0.31269253964890542</c:v>
                </c:pt>
                <c:pt idx="6">
                  <c:v>0.31147006568760077</c:v>
                </c:pt>
                <c:pt idx="7">
                  <c:v>0.31016609346220919</c:v>
                </c:pt>
                <c:pt idx="8">
                  <c:v>0.30886212123681761</c:v>
                </c:pt>
                <c:pt idx="9">
                  <c:v>0.30747665074733915</c:v>
                </c:pt>
                <c:pt idx="10">
                  <c:v>0.30609118025786047</c:v>
                </c:pt>
                <c:pt idx="11">
                  <c:v>0.30478720803246889</c:v>
                </c:pt>
                <c:pt idx="12">
                  <c:v>0.30332023927890328</c:v>
                </c:pt>
                <c:pt idx="13">
                  <c:v>0.30185327052533789</c:v>
                </c:pt>
                <c:pt idx="14">
                  <c:v>0.30014180697951137</c:v>
                </c:pt>
                <c:pt idx="15">
                  <c:v>0.29859333996185888</c:v>
                </c:pt>
                <c:pt idx="16">
                  <c:v>0.29712637120829327</c:v>
                </c:pt>
                <c:pt idx="17">
                  <c:v>0.29574090071881476</c:v>
                </c:pt>
                <c:pt idx="18">
                  <c:v>0.29435543022933608</c:v>
                </c:pt>
                <c:pt idx="19">
                  <c:v>0.29296995973985762</c:v>
                </c:pt>
                <c:pt idx="20">
                  <c:v>0.29166598751446604</c:v>
                </c:pt>
                <c:pt idx="21">
                  <c:v>0.29019901876090043</c:v>
                </c:pt>
                <c:pt idx="22">
                  <c:v>0.28881354827142175</c:v>
                </c:pt>
                <c:pt idx="23">
                  <c:v>0.28742807778194324</c:v>
                </c:pt>
                <c:pt idx="24">
                  <c:v>0.28596110902837762</c:v>
                </c:pt>
                <c:pt idx="25">
                  <c:v>0.28449414027481229</c:v>
                </c:pt>
                <c:pt idx="26">
                  <c:v>0.28302717152124668</c:v>
                </c:pt>
                <c:pt idx="27">
                  <c:v>0.28156020276768107</c:v>
                </c:pt>
                <c:pt idx="28">
                  <c:v>0.28009323401411546</c:v>
                </c:pt>
                <c:pt idx="29">
                  <c:v>0.27854476699646297</c:v>
                </c:pt>
                <c:pt idx="30">
                  <c:v>0.27707779824289736</c:v>
                </c:pt>
                <c:pt idx="31">
                  <c:v>0.27552933122524487</c:v>
                </c:pt>
                <c:pt idx="32">
                  <c:v>0.27398086420759232</c:v>
                </c:pt>
                <c:pt idx="33">
                  <c:v>0.27243239718993983</c:v>
                </c:pt>
                <c:pt idx="34">
                  <c:v>0.27080243190820041</c:v>
                </c:pt>
                <c:pt idx="35">
                  <c:v>0.26925396489054793</c:v>
                </c:pt>
                <c:pt idx="36">
                  <c:v>0.26770549787289544</c:v>
                </c:pt>
                <c:pt idx="37">
                  <c:v>0.26607553259115579</c:v>
                </c:pt>
                <c:pt idx="38">
                  <c:v>0.26452706557350325</c:v>
                </c:pt>
                <c:pt idx="39">
                  <c:v>0.26289710029176389</c:v>
                </c:pt>
                <c:pt idx="40">
                  <c:v>0.26126713501002424</c:v>
                </c:pt>
                <c:pt idx="41">
                  <c:v>0.25963716972828482</c:v>
                </c:pt>
                <c:pt idx="42">
                  <c:v>0.2580072044465454</c:v>
                </c:pt>
                <c:pt idx="43">
                  <c:v>0.25637723916480576</c:v>
                </c:pt>
                <c:pt idx="44">
                  <c:v>0.25466577561897924</c:v>
                </c:pt>
                <c:pt idx="45">
                  <c:v>0.25303581033723982</c:v>
                </c:pt>
                <c:pt idx="46">
                  <c:v>0.25140584505550045</c:v>
                </c:pt>
                <c:pt idx="47">
                  <c:v>0.24977587977376078</c:v>
                </c:pt>
                <c:pt idx="48">
                  <c:v>0.24814591449202139</c:v>
                </c:pt>
                <c:pt idx="49">
                  <c:v>0.24643445094619484</c:v>
                </c:pt>
                <c:pt idx="50">
                  <c:v>0.24480448566445545</c:v>
                </c:pt>
                <c:pt idx="51">
                  <c:v>0.24317452038271581</c:v>
                </c:pt>
                <c:pt idx="52">
                  <c:v>0.24154455510097639</c:v>
                </c:pt>
                <c:pt idx="53">
                  <c:v>0.23983309155514987</c:v>
                </c:pt>
                <c:pt idx="54">
                  <c:v>0.23812162800932332</c:v>
                </c:pt>
                <c:pt idx="55">
                  <c:v>0.2364916627275839</c:v>
                </c:pt>
                <c:pt idx="56">
                  <c:v>0.23478019918175738</c:v>
                </c:pt>
                <c:pt idx="57">
                  <c:v>0.23315023390001796</c:v>
                </c:pt>
                <c:pt idx="58">
                  <c:v>0.23143877035419141</c:v>
                </c:pt>
                <c:pt idx="59">
                  <c:v>0.2297273068083649</c:v>
                </c:pt>
                <c:pt idx="60">
                  <c:v>0.22809734152662547</c:v>
                </c:pt>
                <c:pt idx="61">
                  <c:v>0.22638587798079896</c:v>
                </c:pt>
                <c:pt idx="62">
                  <c:v>0.22475591269905953</c:v>
                </c:pt>
                <c:pt idx="63">
                  <c:v>0.22304444915323299</c:v>
                </c:pt>
                <c:pt idx="64">
                  <c:v>0.22141448387149359</c:v>
                </c:pt>
                <c:pt idx="65">
                  <c:v>0.21978451858975395</c:v>
                </c:pt>
                <c:pt idx="66">
                  <c:v>0.21807305504392765</c:v>
                </c:pt>
                <c:pt idx="67">
                  <c:v>0.21644308976218801</c:v>
                </c:pt>
                <c:pt idx="68">
                  <c:v>0.21473162621636172</c:v>
                </c:pt>
                <c:pt idx="69">
                  <c:v>0.21302016267053517</c:v>
                </c:pt>
                <c:pt idx="70">
                  <c:v>0.21139019738879553</c:v>
                </c:pt>
                <c:pt idx="71">
                  <c:v>0.20967873384296923</c:v>
                </c:pt>
                <c:pt idx="72">
                  <c:v>0.20804876856122959</c:v>
                </c:pt>
                <c:pt idx="73">
                  <c:v>0.20641880327949017</c:v>
                </c:pt>
                <c:pt idx="74">
                  <c:v>0.20470733973366365</c:v>
                </c:pt>
                <c:pt idx="75">
                  <c:v>0.20307737445192423</c:v>
                </c:pt>
                <c:pt idx="76">
                  <c:v>0.20136591090609768</c:v>
                </c:pt>
                <c:pt idx="77">
                  <c:v>0.19973594562435829</c:v>
                </c:pt>
                <c:pt idx="78">
                  <c:v>0.19810598034261864</c:v>
                </c:pt>
                <c:pt idx="79">
                  <c:v>0.19639451679679235</c:v>
                </c:pt>
                <c:pt idx="80">
                  <c:v>0.1947645515150527</c:v>
                </c:pt>
                <c:pt idx="81">
                  <c:v>0.19305308796922616</c:v>
                </c:pt>
                <c:pt idx="82">
                  <c:v>0.19142312268748676</c:v>
                </c:pt>
                <c:pt idx="83">
                  <c:v>0.18971165914166022</c:v>
                </c:pt>
                <c:pt idx="84">
                  <c:v>0.1881631921240077</c:v>
                </c:pt>
                <c:pt idx="85">
                  <c:v>0.1864517285781814</c:v>
                </c:pt>
                <c:pt idx="86">
                  <c:v>0.18490326156052866</c:v>
                </c:pt>
                <c:pt idx="87">
                  <c:v>0.18327329627878927</c:v>
                </c:pt>
                <c:pt idx="88">
                  <c:v>0.18164333099704985</c:v>
                </c:pt>
                <c:pt idx="89">
                  <c:v>0.18009486397939736</c:v>
                </c:pt>
                <c:pt idx="90">
                  <c:v>0.17846489869765772</c:v>
                </c:pt>
                <c:pt idx="91">
                  <c:v>0.1769164316800052</c:v>
                </c:pt>
                <c:pt idx="92">
                  <c:v>0.17528646639826581</c:v>
                </c:pt>
                <c:pt idx="93">
                  <c:v>0.17373799938061329</c:v>
                </c:pt>
                <c:pt idx="94">
                  <c:v>0.17210803409887365</c:v>
                </c:pt>
                <c:pt idx="95">
                  <c:v>0.17055956708122116</c:v>
                </c:pt>
                <c:pt idx="96">
                  <c:v>0.16901110006356865</c:v>
                </c:pt>
                <c:pt idx="97">
                  <c:v>0.16738113478182923</c:v>
                </c:pt>
                <c:pt idx="98">
                  <c:v>0.16583266776417674</c:v>
                </c:pt>
                <c:pt idx="99">
                  <c:v>0.16428420074652422</c:v>
                </c:pt>
                <c:pt idx="100">
                  <c:v>0.16273573372887148</c:v>
                </c:pt>
                <c:pt idx="101">
                  <c:v>0.161187266711219</c:v>
                </c:pt>
                <c:pt idx="102">
                  <c:v>0.15963879969356648</c:v>
                </c:pt>
                <c:pt idx="103">
                  <c:v>0.15809033267591396</c:v>
                </c:pt>
                <c:pt idx="104">
                  <c:v>0.15654186565826148</c:v>
                </c:pt>
                <c:pt idx="105">
                  <c:v>0.15499339864060896</c:v>
                </c:pt>
                <c:pt idx="106">
                  <c:v>0.15344493162295647</c:v>
                </c:pt>
                <c:pt idx="107">
                  <c:v>0.15189646460530395</c:v>
                </c:pt>
                <c:pt idx="108">
                  <c:v>0.15034799758765144</c:v>
                </c:pt>
                <c:pt idx="109">
                  <c:v>0.14879953056999895</c:v>
                </c:pt>
                <c:pt idx="110">
                  <c:v>0.14733256181643334</c:v>
                </c:pt>
                <c:pt idx="111">
                  <c:v>0.14578409479878082</c:v>
                </c:pt>
                <c:pt idx="112">
                  <c:v>0.14431712604521524</c:v>
                </c:pt>
                <c:pt idx="113">
                  <c:v>0.14276865902756272</c:v>
                </c:pt>
                <c:pt idx="114">
                  <c:v>0.14122019200991021</c:v>
                </c:pt>
                <c:pt idx="115">
                  <c:v>0.13967172499225772</c:v>
                </c:pt>
                <c:pt idx="116">
                  <c:v>0.1381232579746052</c:v>
                </c:pt>
                <c:pt idx="117">
                  <c:v>0.13657479095695269</c:v>
                </c:pt>
                <c:pt idx="118">
                  <c:v>0.13494482567521307</c:v>
                </c:pt>
                <c:pt idx="119">
                  <c:v>0.13339635865756055</c:v>
                </c:pt>
                <c:pt idx="120">
                  <c:v>0.13176639337582116</c:v>
                </c:pt>
                <c:pt idx="121">
                  <c:v>0.13013642809408152</c:v>
                </c:pt>
                <c:pt idx="122">
                  <c:v>0.128587961076429</c:v>
                </c:pt>
                <c:pt idx="123">
                  <c:v>0.12695799579468961</c:v>
                </c:pt>
                <c:pt idx="124">
                  <c:v>0.12540952877703709</c:v>
                </c:pt>
                <c:pt idx="125">
                  <c:v>0.12386106175938459</c:v>
                </c:pt>
                <c:pt idx="126">
                  <c:v>0.12231259474173209</c:v>
                </c:pt>
                <c:pt idx="127">
                  <c:v>0.12076412772407957</c:v>
                </c:pt>
                <c:pt idx="128">
                  <c:v>0.11921566070642707</c:v>
                </c:pt>
                <c:pt idx="129">
                  <c:v>0.11766719368877433</c:v>
                </c:pt>
                <c:pt idx="130">
                  <c:v>0.11611872667112183</c:v>
                </c:pt>
                <c:pt idx="131">
                  <c:v>0.11465175791755645</c:v>
                </c:pt>
                <c:pt idx="132">
                  <c:v>0.11318478916399086</c:v>
                </c:pt>
                <c:pt idx="133">
                  <c:v>0.11171782041042524</c:v>
                </c:pt>
                <c:pt idx="134">
                  <c:v>0.11025085165685965</c:v>
                </c:pt>
                <c:pt idx="135">
                  <c:v>0.10878388290329427</c:v>
                </c:pt>
                <c:pt idx="136">
                  <c:v>0.10731691414972866</c:v>
                </c:pt>
                <c:pt idx="137">
                  <c:v>0.10584994539616306</c:v>
                </c:pt>
                <c:pt idx="138">
                  <c:v>0.10446447490668459</c:v>
                </c:pt>
                <c:pt idx="139">
                  <c:v>0.10307900441720588</c:v>
                </c:pt>
                <c:pt idx="140">
                  <c:v>0.10169353392772741</c:v>
                </c:pt>
                <c:pt idx="141">
                  <c:v>0.1003080634382487</c:v>
                </c:pt>
                <c:pt idx="142">
                  <c:v>9.8922592948770233E-2</c:v>
                </c:pt>
                <c:pt idx="143">
                  <c:v>9.7618620723378666E-2</c:v>
                </c:pt>
                <c:pt idx="144">
                  <c:v>9.6314648497987099E-2</c:v>
                </c:pt>
                <c:pt idx="145">
                  <c:v>9.5010676272595518E-2</c:v>
                </c:pt>
                <c:pt idx="146">
                  <c:v>9.3706704047203715E-2</c:v>
                </c:pt>
                <c:pt idx="147">
                  <c:v>9.2484230085899274E-2</c:v>
                </c:pt>
                <c:pt idx="148">
                  <c:v>9.1180257860507472E-2</c:v>
                </c:pt>
                <c:pt idx="149">
                  <c:v>8.9957783899203031E-2</c:v>
                </c:pt>
                <c:pt idx="150">
                  <c:v>8.8735309937898368E-2</c:v>
                </c:pt>
                <c:pt idx="151">
                  <c:v>8.7512835976593692E-2</c:v>
                </c:pt>
                <c:pt idx="152">
                  <c:v>8.6371860279376156E-2</c:v>
                </c:pt>
                <c:pt idx="153">
                  <c:v>8.5230884582158384E-2</c:v>
                </c:pt>
                <c:pt idx="154">
                  <c:v>8.4008410620853721E-2</c:v>
                </c:pt>
                <c:pt idx="155">
                  <c:v>8.2948933187723076E-2</c:v>
                </c:pt>
                <c:pt idx="156">
                  <c:v>8.180795749050554E-2</c:v>
                </c:pt>
                <c:pt idx="157">
                  <c:v>8.0748480057374908E-2</c:v>
                </c:pt>
                <c:pt idx="158">
                  <c:v>7.968900262424404E-2</c:v>
                </c:pt>
                <c:pt idx="159">
                  <c:v>7.8629525191113395E-2</c:v>
                </c:pt>
                <c:pt idx="160">
                  <c:v>7.7570047757982763E-2</c:v>
                </c:pt>
                <c:pt idx="161">
                  <c:v>7.6592068588939022E-2</c:v>
                </c:pt>
                <c:pt idx="162">
                  <c:v>7.553259115580839E-2</c:v>
                </c:pt>
                <c:pt idx="163">
                  <c:v>7.4554611986764649E-2</c:v>
                </c:pt>
                <c:pt idx="164">
                  <c:v>7.3576632817720922E-2</c:v>
                </c:pt>
                <c:pt idx="165">
                  <c:v>7.2680151912764307E-2</c:v>
                </c:pt>
                <c:pt idx="166">
                  <c:v>7.170217274372058E-2</c:v>
                </c:pt>
                <c:pt idx="167">
                  <c:v>7.0805691838763743E-2</c:v>
                </c:pt>
                <c:pt idx="168">
                  <c:v>6.9909210933807128E-2</c:v>
                </c:pt>
                <c:pt idx="169">
                  <c:v>6.9012730028850305E-2</c:v>
                </c:pt>
                <c:pt idx="170">
                  <c:v>6.8116249123893691E-2</c:v>
                </c:pt>
                <c:pt idx="171">
                  <c:v>6.7301266483023994E-2</c:v>
                </c:pt>
                <c:pt idx="172">
                  <c:v>6.6486283842154284E-2</c:v>
                </c:pt>
                <c:pt idx="173">
                  <c:v>6.5589802937197447E-2</c:v>
                </c:pt>
                <c:pt idx="174">
                  <c:v>6.4774820296327751E-2</c:v>
                </c:pt>
                <c:pt idx="175">
                  <c:v>6.3959837655458041E-2</c:v>
                </c:pt>
                <c:pt idx="176">
                  <c:v>6.3226353278675249E-2</c:v>
                </c:pt>
                <c:pt idx="177">
                  <c:v>6.2411370637805538E-2</c:v>
                </c:pt>
                <c:pt idx="178">
                  <c:v>6.1677886261022739E-2</c:v>
                </c:pt>
                <c:pt idx="179">
                  <c:v>6.094440188423994E-2</c:v>
                </c:pt>
                <c:pt idx="180">
                  <c:v>6.0210917507457135E-2</c:v>
                </c:pt>
                <c:pt idx="181">
                  <c:v>5.9477433130674336E-2</c:v>
                </c:pt>
                <c:pt idx="182">
                  <c:v>5.874394875389153E-2</c:v>
                </c:pt>
                <c:pt idx="183">
                  <c:v>5.8091962641195857E-2</c:v>
                </c:pt>
                <c:pt idx="184">
                  <c:v>5.7439976528499956E-2</c:v>
                </c:pt>
                <c:pt idx="185">
                  <c:v>5.6787990415804054E-2</c:v>
                </c:pt>
                <c:pt idx="186">
                  <c:v>5.6054506039021484E-2</c:v>
                </c:pt>
                <c:pt idx="187">
                  <c:v>5.5402519926325583E-2</c:v>
                </c:pt>
                <c:pt idx="188">
                  <c:v>5.4832032077716815E-2</c:v>
                </c:pt>
                <c:pt idx="189">
                  <c:v>5.4180045965020913E-2</c:v>
                </c:pt>
                <c:pt idx="190">
                  <c:v>5.3528059852325248E-2</c:v>
                </c:pt>
                <c:pt idx="191">
                  <c:v>5.2957572003716244E-2</c:v>
                </c:pt>
                <c:pt idx="192">
                  <c:v>5.2387084155107476E-2</c:v>
                </c:pt>
                <c:pt idx="193">
                  <c:v>5.1816596306498708E-2</c:v>
                </c:pt>
                <c:pt idx="194">
                  <c:v>5.124610845788994E-2</c:v>
                </c:pt>
                <c:pt idx="195">
                  <c:v>5.0675620609280936E-2</c:v>
                </c:pt>
                <c:pt idx="196">
                  <c:v>5.0105132760672168E-2</c:v>
                </c:pt>
                <c:pt idx="197">
                  <c:v>4.95346449120634E-2</c:v>
                </c:pt>
                <c:pt idx="198">
                  <c:v>4.9045655327541529E-2</c:v>
                </c:pt>
                <c:pt idx="199">
                  <c:v>4.8475167478932761E-2</c:v>
                </c:pt>
                <c:pt idx="200">
                  <c:v>4.798617789441089E-2</c:v>
                </c:pt>
                <c:pt idx="201">
                  <c:v>4.7497188309889027E-2</c:v>
                </c:pt>
                <c:pt idx="202">
                  <c:v>4.7008198725367156E-2</c:v>
                </c:pt>
                <c:pt idx="203">
                  <c:v>4.6519209140845286E-2</c:v>
                </c:pt>
                <c:pt idx="204">
                  <c:v>4.6030219556323422E-2</c:v>
                </c:pt>
                <c:pt idx="205">
                  <c:v>4.5541229971801551E-2</c:v>
                </c:pt>
                <c:pt idx="206">
                  <c:v>4.5052240387279681E-2</c:v>
                </c:pt>
                <c:pt idx="207">
                  <c:v>4.4644749066844951E-2</c:v>
                </c:pt>
                <c:pt idx="208">
                  <c:v>4.415575948232308E-2</c:v>
                </c:pt>
                <c:pt idx="209">
                  <c:v>4.3748268161888114E-2</c:v>
                </c:pt>
                <c:pt idx="210">
                  <c:v>4.3340776841453377E-2</c:v>
                </c:pt>
                <c:pt idx="211">
                  <c:v>4.2933285521018411E-2</c:v>
                </c:pt>
                <c:pt idx="212">
                  <c:v>4.2525794200583555E-2</c:v>
                </c:pt>
                <c:pt idx="213">
                  <c:v>4.2118302880148707E-2</c:v>
                </c:pt>
                <c:pt idx="214">
                  <c:v>4.1710811559713741E-2</c:v>
                </c:pt>
                <c:pt idx="215">
                  <c:v>4.1303320239278886E-2</c:v>
                </c:pt>
                <c:pt idx="216">
                  <c:v>4.0895828918844038E-2</c:v>
                </c:pt>
                <c:pt idx="217">
                  <c:v>4.0488337598409183E-2</c:v>
                </c:pt>
                <c:pt idx="218">
                  <c:v>4.0162344542061232E-2</c:v>
                </c:pt>
                <c:pt idx="219">
                  <c:v>3.9754853221626384E-2</c:v>
                </c:pt>
                <c:pt idx="220">
                  <c:v>3.9428860165278544E-2</c:v>
                </c:pt>
                <c:pt idx="221">
                  <c:v>3.9102867108930593E-2</c:v>
                </c:pt>
                <c:pt idx="222">
                  <c:v>3.8695375788495745E-2</c:v>
                </c:pt>
                <c:pt idx="223">
                  <c:v>3.8369382732147794E-2</c:v>
                </c:pt>
                <c:pt idx="224">
                  <c:v>3.8043389675799955E-2</c:v>
                </c:pt>
                <c:pt idx="225">
                  <c:v>3.7717396619452004E-2</c:v>
                </c:pt>
                <c:pt idx="226">
                  <c:v>3.7391403563104171E-2</c:v>
                </c:pt>
                <c:pt idx="227">
                  <c:v>3.706541050675622E-2</c:v>
                </c:pt>
                <c:pt idx="228">
                  <c:v>3.673941745040827E-2</c:v>
                </c:pt>
                <c:pt idx="229">
                  <c:v>3.6494922658147452E-2</c:v>
                </c:pt>
                <c:pt idx="230">
                  <c:v>3.6168929601799502E-2</c:v>
                </c:pt>
                <c:pt idx="231">
                  <c:v>3.5842936545451551E-2</c:v>
                </c:pt>
                <c:pt idx="232">
                  <c:v>3.5598441753190616E-2</c:v>
                </c:pt>
                <c:pt idx="233">
                  <c:v>3.5272448696842783E-2</c:v>
                </c:pt>
                <c:pt idx="234">
                  <c:v>3.5027953904581847E-2</c:v>
                </c:pt>
                <c:pt idx="235">
                  <c:v>3.4783459112320912E-2</c:v>
                </c:pt>
                <c:pt idx="236">
                  <c:v>3.4457466055973079E-2</c:v>
                </c:pt>
                <c:pt idx="237">
                  <c:v>3.4212971263712144E-2</c:v>
                </c:pt>
                <c:pt idx="238">
                  <c:v>3.3968476471451209E-2</c:v>
                </c:pt>
                <c:pt idx="239">
                  <c:v>3.3723981679190274E-2</c:v>
                </c:pt>
                <c:pt idx="240">
                  <c:v>3.3560985151016243E-2</c:v>
                </c:pt>
                <c:pt idx="241">
                  <c:v>3.3316490358755425E-2</c:v>
                </c:pt>
                <c:pt idx="242">
                  <c:v>3.3153493830581394E-2</c:v>
                </c:pt>
                <c:pt idx="243">
                  <c:v>3.2908999038320459E-2</c:v>
                </c:pt>
                <c:pt idx="244">
                  <c:v>3.2746002510146539E-2</c:v>
                </c:pt>
                <c:pt idx="245">
                  <c:v>3.2501507717885604E-2</c:v>
                </c:pt>
                <c:pt idx="246">
                  <c:v>3.2338511189711691E-2</c:v>
                </c:pt>
                <c:pt idx="247">
                  <c:v>3.2175514661537771E-2</c:v>
                </c:pt>
                <c:pt idx="248">
                  <c:v>3.1931019869276836E-2</c:v>
                </c:pt>
                <c:pt idx="249">
                  <c:v>3.1768023341102805E-2</c:v>
                </c:pt>
                <c:pt idx="250">
                  <c:v>3.1605026812928885E-2</c:v>
                </c:pt>
                <c:pt idx="251">
                  <c:v>3.1442030284754965E-2</c:v>
                </c:pt>
                <c:pt idx="252">
                  <c:v>3.1279033756581053E-2</c:v>
                </c:pt>
                <c:pt idx="253">
                  <c:v>3.1116037228407018E-2</c:v>
                </c:pt>
                <c:pt idx="254">
                  <c:v>3.0953040700233102E-2</c:v>
                </c:pt>
                <c:pt idx="255">
                  <c:v>3.0790044172059182E-2</c:v>
                </c:pt>
                <c:pt idx="256">
                  <c:v>3.0627047643885151E-2</c:v>
                </c:pt>
                <c:pt idx="257">
                  <c:v>3.0464051115711231E-2</c:v>
                </c:pt>
                <c:pt idx="258">
                  <c:v>3.038255285162433E-2</c:v>
                </c:pt>
                <c:pt idx="259">
                  <c:v>3.0219556323450299E-2</c:v>
                </c:pt>
                <c:pt idx="260">
                  <c:v>3.005655979527638E-2</c:v>
                </c:pt>
                <c:pt idx="261">
                  <c:v>2.9893563267102463E-2</c:v>
                </c:pt>
                <c:pt idx="262">
                  <c:v>2.9812065003015448E-2</c:v>
                </c:pt>
                <c:pt idx="263">
                  <c:v>2.9649068474841528E-2</c:v>
                </c:pt>
                <c:pt idx="264">
                  <c:v>2.9567570210754512E-2</c:v>
                </c:pt>
                <c:pt idx="265">
                  <c:v>2.9404573682580596E-2</c:v>
                </c:pt>
                <c:pt idx="266">
                  <c:v>2.9241577154406676E-2</c:v>
                </c:pt>
                <c:pt idx="267">
                  <c:v>2.9160078890319661E-2</c:v>
                </c:pt>
                <c:pt idx="268">
                  <c:v>2.8997082362145744E-2</c:v>
                </c:pt>
                <c:pt idx="269">
                  <c:v>2.883408583397171E-2</c:v>
                </c:pt>
                <c:pt idx="270">
                  <c:v>2.8671089305797794E-2</c:v>
                </c:pt>
                <c:pt idx="271">
                  <c:v>2.8508092777623874E-2</c:v>
                </c:pt>
                <c:pt idx="272">
                  <c:v>2.8345096249449957E-2</c:v>
                </c:pt>
                <c:pt idx="273">
                  <c:v>2.8182099721275923E-2</c:v>
                </c:pt>
                <c:pt idx="274">
                  <c:v>2.8019103193102007E-2</c:v>
                </c:pt>
                <c:pt idx="275">
                  <c:v>2.785610666492809E-2</c:v>
                </c:pt>
                <c:pt idx="276">
                  <c:v>2.7693110136754056E-2</c:v>
                </c:pt>
                <c:pt idx="277">
                  <c:v>2.7611611872667155E-2</c:v>
                </c:pt>
                <c:pt idx="278">
                  <c:v>2.7448615344493121E-2</c:v>
                </c:pt>
                <c:pt idx="279">
                  <c:v>2.7285618816319204E-2</c:v>
                </c:pt>
                <c:pt idx="280">
                  <c:v>2.7122622288145288E-2</c:v>
                </c:pt>
                <c:pt idx="281">
                  <c:v>2.6959625759971368E-2</c:v>
                </c:pt>
                <c:pt idx="282">
                  <c:v>2.6878127495884353E-2</c:v>
                </c:pt>
                <c:pt idx="283">
                  <c:v>2.6715130967710436E-2</c:v>
                </c:pt>
                <c:pt idx="284">
                  <c:v>2.6633632703623417E-2</c:v>
                </c:pt>
                <c:pt idx="285">
                  <c:v>2.6470636175449501E-2</c:v>
                </c:pt>
                <c:pt idx="286">
                  <c:v>2.6389137911362485E-2</c:v>
                </c:pt>
                <c:pt idx="287">
                  <c:v>2.6226141383188566E-2</c:v>
                </c:pt>
                <c:pt idx="288">
                  <c:v>2.614464311910155E-2</c:v>
                </c:pt>
                <c:pt idx="289">
                  <c:v>2.5981646590927634E-2</c:v>
                </c:pt>
                <c:pt idx="290">
                  <c:v>2.5900148326840615E-2</c:v>
                </c:pt>
                <c:pt idx="291">
                  <c:v>2.5818650062753714E-2</c:v>
                </c:pt>
                <c:pt idx="292">
                  <c:v>2.5655653534579683E-2</c:v>
                </c:pt>
                <c:pt idx="293">
                  <c:v>2.5574155270492782E-2</c:v>
                </c:pt>
                <c:pt idx="294">
                  <c:v>2.5492657006405763E-2</c:v>
                </c:pt>
                <c:pt idx="295">
                  <c:v>2.5411158742318748E-2</c:v>
                </c:pt>
                <c:pt idx="296">
                  <c:v>2.5248162214144831E-2</c:v>
                </c:pt>
                <c:pt idx="297">
                  <c:v>2.516666395005793E-2</c:v>
                </c:pt>
                <c:pt idx="298">
                  <c:v>2.5085165685970912E-2</c:v>
                </c:pt>
                <c:pt idx="299">
                  <c:v>2.5003667421883896E-2</c:v>
                </c:pt>
                <c:pt idx="300">
                  <c:v>2.4922169157796995E-2</c:v>
                </c:pt>
                <c:pt idx="301">
                  <c:v>2.484067089370998E-2</c:v>
                </c:pt>
                <c:pt idx="302">
                  <c:v>2.4677674365536063E-2</c:v>
                </c:pt>
                <c:pt idx="303">
                  <c:v>2.4596176101449044E-2</c:v>
                </c:pt>
                <c:pt idx="304">
                  <c:v>2.4514677837362029E-2</c:v>
                </c:pt>
                <c:pt idx="305">
                  <c:v>2.4433179573275128E-2</c:v>
                </c:pt>
                <c:pt idx="306">
                  <c:v>2.4351681309188113E-2</c:v>
                </c:pt>
                <c:pt idx="307">
                  <c:v>2.4270183045101212E-2</c:v>
                </c:pt>
                <c:pt idx="308">
                  <c:v>2.4188684781014193E-2</c:v>
                </c:pt>
                <c:pt idx="309">
                  <c:v>2.4107186516927177E-2</c:v>
                </c:pt>
                <c:pt idx="310">
                  <c:v>2.4025688252840276E-2</c:v>
                </c:pt>
                <c:pt idx="311">
                  <c:v>2.3944189988753261E-2</c:v>
                </c:pt>
                <c:pt idx="312">
                  <c:v>2.3862691724666242E-2</c:v>
                </c:pt>
                <c:pt idx="313">
                  <c:v>2.3781193460579341E-2</c:v>
                </c:pt>
                <c:pt idx="314">
                  <c:v>2.3699695196492326E-2</c:v>
                </c:pt>
                <c:pt idx="315">
                  <c:v>2.361819693240531E-2</c:v>
                </c:pt>
                <c:pt idx="316">
                  <c:v>2.3536698668318409E-2</c:v>
                </c:pt>
                <c:pt idx="317">
                  <c:v>2.345520040423139E-2</c:v>
                </c:pt>
                <c:pt idx="318">
                  <c:v>2.345520040423139E-2</c:v>
                </c:pt>
                <c:pt idx="319">
                  <c:v>2.3373702140144375E-2</c:v>
                </c:pt>
                <c:pt idx="320">
                  <c:v>2.3292203876057474E-2</c:v>
                </c:pt>
                <c:pt idx="321">
                  <c:v>2.3210705611970459E-2</c:v>
                </c:pt>
                <c:pt idx="322">
                  <c:v>2.3129207347883558E-2</c:v>
                </c:pt>
                <c:pt idx="323">
                  <c:v>2.3129207347883558E-2</c:v>
                </c:pt>
                <c:pt idx="324">
                  <c:v>2.3047709083796539E-2</c:v>
                </c:pt>
                <c:pt idx="325">
                  <c:v>2.2966210819709523E-2</c:v>
                </c:pt>
                <c:pt idx="326">
                  <c:v>2.2966210819709523E-2</c:v>
                </c:pt>
                <c:pt idx="327">
                  <c:v>2.2884712555622622E-2</c:v>
                </c:pt>
                <c:pt idx="328">
                  <c:v>2.2803214291535607E-2</c:v>
                </c:pt>
                <c:pt idx="329">
                  <c:v>2.2803214291535607E-2</c:v>
                </c:pt>
                <c:pt idx="330">
                  <c:v>2.2721716027448588E-2</c:v>
                </c:pt>
                <c:pt idx="331">
                  <c:v>2.2640217763361687E-2</c:v>
                </c:pt>
                <c:pt idx="332">
                  <c:v>2.2640217763361687E-2</c:v>
                </c:pt>
                <c:pt idx="333">
                  <c:v>2.2558719499274672E-2</c:v>
                </c:pt>
                <c:pt idx="334">
                  <c:v>2.2477221235187656E-2</c:v>
                </c:pt>
                <c:pt idx="335">
                  <c:v>2.2477221235187656E-2</c:v>
                </c:pt>
                <c:pt idx="336">
                  <c:v>2.2395722971100755E-2</c:v>
                </c:pt>
                <c:pt idx="337">
                  <c:v>2.2395722971100755E-2</c:v>
                </c:pt>
                <c:pt idx="338">
                  <c:v>2.2314224707013736E-2</c:v>
                </c:pt>
                <c:pt idx="339">
                  <c:v>2.2314224707013736E-2</c:v>
                </c:pt>
                <c:pt idx="340">
                  <c:v>2.2232726442926835E-2</c:v>
                </c:pt>
                <c:pt idx="341">
                  <c:v>2.215122817883982E-2</c:v>
                </c:pt>
                <c:pt idx="342">
                  <c:v>2.215122817883982E-2</c:v>
                </c:pt>
                <c:pt idx="343">
                  <c:v>2.2069729914752804E-2</c:v>
                </c:pt>
                <c:pt idx="344">
                  <c:v>2.2069729914752804E-2</c:v>
                </c:pt>
                <c:pt idx="345">
                  <c:v>2.1988231650665904E-2</c:v>
                </c:pt>
                <c:pt idx="346">
                  <c:v>2.1988231650665904E-2</c:v>
                </c:pt>
                <c:pt idx="347">
                  <c:v>2.1906733386578885E-2</c:v>
                </c:pt>
                <c:pt idx="348">
                  <c:v>2.1906733386578885E-2</c:v>
                </c:pt>
                <c:pt idx="349">
                  <c:v>2.1825235122491869E-2</c:v>
                </c:pt>
                <c:pt idx="350">
                  <c:v>2.1825235122491869E-2</c:v>
                </c:pt>
                <c:pt idx="351">
                  <c:v>2.1743736858404968E-2</c:v>
                </c:pt>
                <c:pt idx="352">
                  <c:v>2.1743736858404968E-2</c:v>
                </c:pt>
                <c:pt idx="353">
                  <c:v>2.1743736858404968E-2</c:v>
                </c:pt>
                <c:pt idx="354">
                  <c:v>2.1662238594317953E-2</c:v>
                </c:pt>
                <c:pt idx="355">
                  <c:v>2.1662238594317953E-2</c:v>
                </c:pt>
                <c:pt idx="356">
                  <c:v>2.1580740330230934E-2</c:v>
                </c:pt>
                <c:pt idx="357">
                  <c:v>2.1580740330230934E-2</c:v>
                </c:pt>
                <c:pt idx="358">
                  <c:v>2.1499242066144033E-2</c:v>
                </c:pt>
                <c:pt idx="359">
                  <c:v>2.1499242066144033E-2</c:v>
                </c:pt>
                <c:pt idx="360">
                  <c:v>2.1499242066144033E-2</c:v>
                </c:pt>
                <c:pt idx="361">
                  <c:v>2.1417743802057018E-2</c:v>
                </c:pt>
                <c:pt idx="362">
                  <c:v>2.1417743802057018E-2</c:v>
                </c:pt>
                <c:pt idx="363">
                  <c:v>2.1336245537970002E-2</c:v>
                </c:pt>
                <c:pt idx="364">
                  <c:v>2.1336245537970002E-2</c:v>
                </c:pt>
                <c:pt idx="365">
                  <c:v>2.1254747273883101E-2</c:v>
                </c:pt>
                <c:pt idx="366">
                  <c:v>2.1254747273883101E-2</c:v>
                </c:pt>
                <c:pt idx="367">
                  <c:v>2.1254747273883101E-2</c:v>
                </c:pt>
                <c:pt idx="368">
                  <c:v>2.1173249009796082E-2</c:v>
                </c:pt>
                <c:pt idx="369">
                  <c:v>2.1173249009796082E-2</c:v>
                </c:pt>
                <c:pt idx="370">
                  <c:v>2.1173249009796082E-2</c:v>
                </c:pt>
                <c:pt idx="371">
                  <c:v>2.1091750745709181E-2</c:v>
                </c:pt>
                <c:pt idx="372">
                  <c:v>2.1091750745709181E-2</c:v>
                </c:pt>
                <c:pt idx="373">
                  <c:v>2.1091750745709181E-2</c:v>
                </c:pt>
                <c:pt idx="374">
                  <c:v>2.1010252481622166E-2</c:v>
                </c:pt>
                <c:pt idx="375">
                  <c:v>2.1010252481622166E-2</c:v>
                </c:pt>
                <c:pt idx="376">
                  <c:v>2.1010252481622166E-2</c:v>
                </c:pt>
                <c:pt idx="377">
                  <c:v>2.092875421753515E-2</c:v>
                </c:pt>
                <c:pt idx="378">
                  <c:v>2.092875421753515E-2</c:v>
                </c:pt>
                <c:pt idx="379">
                  <c:v>2.092875421753515E-2</c:v>
                </c:pt>
                <c:pt idx="380">
                  <c:v>2.0847255953448249E-2</c:v>
                </c:pt>
                <c:pt idx="381">
                  <c:v>2.0847255953448249E-2</c:v>
                </c:pt>
                <c:pt idx="382">
                  <c:v>2.0847255953448249E-2</c:v>
                </c:pt>
                <c:pt idx="383">
                  <c:v>2.0847255953448249E-2</c:v>
                </c:pt>
                <c:pt idx="384">
                  <c:v>2.0765757689361231E-2</c:v>
                </c:pt>
                <c:pt idx="385">
                  <c:v>2.0765757689361231E-2</c:v>
                </c:pt>
                <c:pt idx="386">
                  <c:v>2.0765757689361231E-2</c:v>
                </c:pt>
                <c:pt idx="387">
                  <c:v>2.0765757689361231E-2</c:v>
                </c:pt>
                <c:pt idx="388">
                  <c:v>2.0765757689361231E-2</c:v>
                </c:pt>
                <c:pt idx="389">
                  <c:v>2.0684259425274215E-2</c:v>
                </c:pt>
                <c:pt idx="390">
                  <c:v>2.0684259425274215E-2</c:v>
                </c:pt>
                <c:pt idx="391">
                  <c:v>2.0765757689361231E-2</c:v>
                </c:pt>
                <c:pt idx="392">
                  <c:v>2.0765757689361231E-2</c:v>
                </c:pt>
                <c:pt idx="393">
                  <c:v>2.0765757689361231E-2</c:v>
                </c:pt>
                <c:pt idx="394">
                  <c:v>2.0765757689361231E-2</c:v>
                </c:pt>
                <c:pt idx="395">
                  <c:v>2.0765757689361231E-2</c:v>
                </c:pt>
                <c:pt idx="396">
                  <c:v>2.0765757689361231E-2</c:v>
                </c:pt>
                <c:pt idx="397">
                  <c:v>2.0765757689361231E-2</c:v>
                </c:pt>
                <c:pt idx="398">
                  <c:v>2.0765757689361231E-2</c:v>
                </c:pt>
                <c:pt idx="399">
                  <c:v>2.0847255953448249E-2</c:v>
                </c:pt>
                <c:pt idx="400">
                  <c:v>2.0847255953448249E-2</c:v>
                </c:pt>
                <c:pt idx="401">
                  <c:v>2.0847255953448249E-2</c:v>
                </c:pt>
                <c:pt idx="402">
                  <c:v>2.0847255953448249E-2</c:v>
                </c:pt>
                <c:pt idx="403">
                  <c:v>2.0847255953448249E-2</c:v>
                </c:pt>
                <c:pt idx="404">
                  <c:v>2.0847255953448249E-2</c:v>
                </c:pt>
                <c:pt idx="405">
                  <c:v>2.0847255953448249E-2</c:v>
                </c:pt>
                <c:pt idx="406">
                  <c:v>2.092875421753515E-2</c:v>
                </c:pt>
                <c:pt idx="407">
                  <c:v>2.092875421753515E-2</c:v>
                </c:pt>
                <c:pt idx="408">
                  <c:v>2.092875421753515E-2</c:v>
                </c:pt>
                <c:pt idx="409">
                  <c:v>2.092875421753515E-2</c:v>
                </c:pt>
                <c:pt idx="410">
                  <c:v>2.092875421753515E-2</c:v>
                </c:pt>
                <c:pt idx="411">
                  <c:v>2.092875421753515E-2</c:v>
                </c:pt>
                <c:pt idx="412">
                  <c:v>2.092875421753515E-2</c:v>
                </c:pt>
                <c:pt idx="413">
                  <c:v>2.1010252481622166E-2</c:v>
                </c:pt>
                <c:pt idx="414">
                  <c:v>2.1010252481622166E-2</c:v>
                </c:pt>
                <c:pt idx="415">
                  <c:v>2.1010252481622166E-2</c:v>
                </c:pt>
                <c:pt idx="416">
                  <c:v>2.1010252481622166E-2</c:v>
                </c:pt>
                <c:pt idx="417">
                  <c:v>2.1010252481622166E-2</c:v>
                </c:pt>
                <c:pt idx="418">
                  <c:v>2.1010252481622166E-2</c:v>
                </c:pt>
                <c:pt idx="419">
                  <c:v>2.1010252481622166E-2</c:v>
                </c:pt>
                <c:pt idx="420">
                  <c:v>2.1010252481622166E-2</c:v>
                </c:pt>
                <c:pt idx="421">
                  <c:v>2.1010252481622166E-2</c:v>
                </c:pt>
                <c:pt idx="422">
                  <c:v>2.1010252481622166E-2</c:v>
                </c:pt>
                <c:pt idx="423">
                  <c:v>2.092875421753515E-2</c:v>
                </c:pt>
                <c:pt idx="424">
                  <c:v>2.092875421753515E-2</c:v>
                </c:pt>
                <c:pt idx="425">
                  <c:v>2.092875421753515E-2</c:v>
                </c:pt>
                <c:pt idx="426">
                  <c:v>2.0847255953448249E-2</c:v>
                </c:pt>
                <c:pt idx="427">
                  <c:v>2.0847255953448249E-2</c:v>
                </c:pt>
                <c:pt idx="428">
                  <c:v>2.0847255953448249E-2</c:v>
                </c:pt>
                <c:pt idx="429">
                  <c:v>2.0765757689361231E-2</c:v>
                </c:pt>
                <c:pt idx="430">
                  <c:v>2.0765757689361231E-2</c:v>
                </c:pt>
                <c:pt idx="431">
                  <c:v>2.0765757689361231E-2</c:v>
                </c:pt>
                <c:pt idx="432">
                  <c:v>2.0684259425274215E-2</c:v>
                </c:pt>
                <c:pt idx="433">
                  <c:v>2.0684259425274215E-2</c:v>
                </c:pt>
                <c:pt idx="434">
                  <c:v>2.0684259425274215E-2</c:v>
                </c:pt>
                <c:pt idx="435">
                  <c:v>2.0684259425274215E-2</c:v>
                </c:pt>
                <c:pt idx="436">
                  <c:v>2.0602761161187314E-2</c:v>
                </c:pt>
                <c:pt idx="437">
                  <c:v>2.0602761161187314E-2</c:v>
                </c:pt>
                <c:pt idx="438">
                  <c:v>2.0602761161187314E-2</c:v>
                </c:pt>
                <c:pt idx="439">
                  <c:v>2.0602761161187314E-2</c:v>
                </c:pt>
                <c:pt idx="440">
                  <c:v>2.0602761161187314E-2</c:v>
                </c:pt>
                <c:pt idx="441">
                  <c:v>2.0521262897100299E-2</c:v>
                </c:pt>
                <c:pt idx="442">
                  <c:v>2.0521262897100299E-2</c:v>
                </c:pt>
                <c:pt idx="443">
                  <c:v>2.0521262897100299E-2</c:v>
                </c:pt>
                <c:pt idx="444">
                  <c:v>2.0521262897100299E-2</c:v>
                </c:pt>
                <c:pt idx="445">
                  <c:v>2.0521262897100299E-2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</c:numCache>
            </c:numRef>
          </c:xVal>
          <c:yVal>
            <c:numRef>
              <c:f>Traitement8!$G$2:$G$700</c:f>
              <c:numCache>
                <c:formatCode>0.000</c:formatCode>
                <c:ptCount val="699"/>
                <c:pt idx="0">
                  <c:v>0.16696570253799603</c:v>
                </c:pt>
                <c:pt idx="1">
                  <c:v>0.16692095035819263</c:v>
                </c:pt>
                <c:pt idx="2">
                  <c:v>0.16688564372187864</c:v>
                </c:pt>
                <c:pt idx="3">
                  <c:v>0.1668493555638102</c:v>
                </c:pt>
                <c:pt idx="4">
                  <c:v>0.16680913243432252</c:v>
                </c:pt>
                <c:pt idx="5">
                  <c:v>0.16676767190909833</c:v>
                </c:pt>
                <c:pt idx="6">
                  <c:v>0.16672181343485101</c:v>
                </c:pt>
                <c:pt idx="7">
                  <c:v>0.16667117955791672</c:v>
                </c:pt>
                <c:pt idx="8">
                  <c:v>0.16661867998497665</c:v>
                </c:pt>
                <c:pt idx="9">
                  <c:v>0.16656074251347924</c:v>
                </c:pt>
                <c:pt idx="10">
                  <c:v>0.166500456337979</c:v>
                </c:pt>
                <c:pt idx="11">
                  <c:v>0.16644144675760858</c:v>
                </c:pt>
                <c:pt idx="12">
                  <c:v>0.1663722723609502</c:v>
                </c:pt>
                <c:pt idx="13">
                  <c:v>0.16629996153488319</c:v>
                </c:pt>
                <c:pt idx="14">
                  <c:v>0.16621135878411333</c:v>
                </c:pt>
                <c:pt idx="15">
                  <c:v>0.16612697593051676</c:v>
                </c:pt>
                <c:pt idx="16">
                  <c:v>0.16604306649234002</c:v>
                </c:pt>
                <c:pt idx="17">
                  <c:v>0.16596002814587019</c:v>
                </c:pt>
                <c:pt idx="18">
                  <c:v>0.16587305789234741</c:v>
                </c:pt>
                <c:pt idx="19">
                  <c:v>0.16578189016801353</c:v>
                </c:pt>
                <c:pt idx="20">
                  <c:v>0.16569199333875878</c:v>
                </c:pt>
                <c:pt idx="21">
                  <c:v>0.16558578611837144</c:v>
                </c:pt>
                <c:pt idx="22">
                  <c:v>0.16548019814558743</c:v>
                </c:pt>
                <c:pt idx="23">
                  <c:v>0.16536910452944523</c:v>
                </c:pt>
                <c:pt idx="24">
                  <c:v>0.16524502910906597</c:v>
                </c:pt>
                <c:pt idx="25">
                  <c:v>0.1651138128198042</c:v>
                </c:pt>
                <c:pt idx="26">
                  <c:v>0.16497488834256774</c:v>
                </c:pt>
                <c:pt idx="27">
                  <c:v>0.16482763512877036</c:v>
                </c:pt>
                <c:pt idx="28">
                  <c:v>0.16467137438115931</c:v>
                </c:pt>
                <c:pt idx="29">
                  <c:v>0.16449583908960203</c:v>
                </c:pt>
                <c:pt idx="30">
                  <c:v>0.16431865506048576</c:v>
                </c:pt>
                <c:pt idx="31">
                  <c:v>0.16411913313096008</c:v>
                </c:pt>
                <c:pt idx="32">
                  <c:v>0.1639056526122214</c:v>
                </c:pt>
                <c:pt idx="33">
                  <c:v>0.16367696066046733</c:v>
                </c:pt>
                <c:pt idx="34">
                  <c:v>0.16341829463865304</c:v>
                </c:pt>
                <c:pt idx="35">
                  <c:v>0.16315396587668174</c:v>
                </c:pt>
                <c:pt idx="36">
                  <c:v>0.16286987612156609</c:v>
                </c:pt>
                <c:pt idx="37">
                  <c:v>0.16254757346288151</c:v>
                </c:pt>
                <c:pt idx="38">
                  <c:v>0.16221734525818626</c:v>
                </c:pt>
                <c:pt idx="39">
                  <c:v>0.16184222383068586</c:v>
                </c:pt>
                <c:pt idx="40">
                  <c:v>0.16143650863009468</c:v>
                </c:pt>
                <c:pt idx="41">
                  <c:v>0.16099769969847089</c:v>
                </c:pt>
                <c:pt idx="42">
                  <c:v>0.16052325389904307</c:v>
                </c:pt>
                <c:pt idx="43">
                  <c:v>0.16001064009308552</c:v>
                </c:pt>
                <c:pt idx="44">
                  <c:v>0.15942863678149552</c:v>
                </c:pt>
                <c:pt idx="45">
                  <c:v>0.15883028814246627</c:v>
                </c:pt>
                <c:pt idx="46">
                  <c:v>0.15818688001084735</c:v>
                </c:pt>
                <c:pt idx="47">
                  <c:v>0.15749670753555378</c:v>
                </c:pt>
                <c:pt idx="48">
                  <c:v>0.15675847686827518</c:v>
                </c:pt>
                <c:pt idx="49">
                  <c:v>0.15593072342801839</c:v>
                </c:pt>
                <c:pt idx="50">
                  <c:v>0.15509198166785226</c:v>
                </c:pt>
                <c:pt idx="51">
                  <c:v>0.15420432200961554</c:v>
                </c:pt>
                <c:pt idx="52">
                  <c:v>0.1532685251449066</c:v>
                </c:pt>
                <c:pt idx="53">
                  <c:v>0.15223551566502513</c:v>
                </c:pt>
                <c:pt idx="54">
                  <c:v>0.15115277955210865</c:v>
                </c:pt>
                <c:pt idx="55">
                  <c:v>0.15007752507286987</c:v>
                </c:pt>
                <c:pt idx="56">
                  <c:v>0.14890477305866343</c:v>
                </c:pt>
                <c:pt idx="57">
                  <c:v>0.14774877038353335</c:v>
                </c:pt>
                <c:pt idx="58">
                  <c:v>0.14649673488314272</c:v>
                </c:pt>
                <c:pt idx="59">
                  <c:v>0.14520843259322841</c:v>
                </c:pt>
                <c:pt idx="60">
                  <c:v>0.14395040500147888</c:v>
                </c:pt>
                <c:pt idx="61">
                  <c:v>0.14259952348220842</c:v>
                </c:pt>
                <c:pt idx="62">
                  <c:v>0.14128682226268618</c:v>
                </c:pt>
                <c:pt idx="63">
                  <c:v>0.13988341291358347</c:v>
                </c:pt>
                <c:pt idx="64">
                  <c:v>0.13852502735414593</c:v>
                </c:pt>
                <c:pt idx="65">
                  <c:v>0.13714723636580622</c:v>
                </c:pt>
                <c:pt idx="66">
                  <c:v>0.1356815140288315</c:v>
                </c:pt>
                <c:pt idx="67">
                  <c:v>0.13426905700218639</c:v>
                </c:pt>
                <c:pt idx="68">
                  <c:v>0.13277017666444665</c:v>
                </c:pt>
                <c:pt idx="69">
                  <c:v>0.13125655594154509</c:v>
                </c:pt>
                <c:pt idx="70">
                  <c:v>0.12980252532439399</c:v>
                </c:pt>
                <c:pt idx="71">
                  <c:v>0.12826383663274316</c:v>
                </c:pt>
                <c:pt idx="72">
                  <c:v>0.12678801027227379</c:v>
                </c:pt>
                <c:pt idx="73">
                  <c:v>0.12530289373078385</c:v>
                </c:pt>
                <c:pt idx="74">
                  <c:v>0.12373436463064275</c:v>
                </c:pt>
                <c:pt idx="75">
                  <c:v>0.12223253354870973</c:v>
                </c:pt>
                <c:pt idx="76">
                  <c:v>0.12064792056539957</c:v>
                </c:pt>
                <c:pt idx="77">
                  <c:v>0.1191320393115996</c:v>
                </c:pt>
                <c:pt idx="78">
                  <c:v>0.11761012726069672</c:v>
                </c:pt>
                <c:pt idx="79">
                  <c:v>0.11600614977300333</c:v>
                </c:pt>
                <c:pt idx="80">
                  <c:v>0.11447331996476645</c:v>
                </c:pt>
                <c:pt idx="81">
                  <c:v>0.11285879765613244</c:v>
                </c:pt>
                <c:pt idx="82">
                  <c:v>0.11131672761053463</c:v>
                </c:pt>
                <c:pt idx="83">
                  <c:v>0.10969327680152319</c:v>
                </c:pt>
                <c:pt idx="84">
                  <c:v>0.10822096008501131</c:v>
                </c:pt>
                <c:pt idx="85">
                  <c:v>0.10659012375301477</c:v>
                </c:pt>
                <c:pt idx="86">
                  <c:v>0.10511165419971895</c:v>
                </c:pt>
                <c:pt idx="87">
                  <c:v>0.10355258704063119</c:v>
                </c:pt>
                <c:pt idx="88">
                  <c:v>0.10199089747073187</c:v>
                </c:pt>
                <c:pt idx="89">
                  <c:v>0.10050506687277064</c:v>
                </c:pt>
                <c:pt idx="90">
                  <c:v>9.8938895417361838E-2</c:v>
                </c:pt>
                <c:pt idx="91">
                  <c:v>9.7449181671731416E-2</c:v>
                </c:pt>
                <c:pt idx="92">
                  <c:v>9.5879300250992783E-2</c:v>
                </c:pt>
                <c:pt idx="93">
                  <c:v>9.4386407651398732E-2</c:v>
                </c:pt>
                <c:pt idx="94">
                  <c:v>9.2813532537301832E-2</c:v>
                </c:pt>
                <c:pt idx="95">
                  <c:v>9.1318122555945555E-2</c:v>
                </c:pt>
                <c:pt idx="96">
                  <c:v>8.9821717873471485E-2</c:v>
                </c:pt>
                <c:pt idx="97">
                  <c:v>8.8245645080729768E-2</c:v>
                </c:pt>
                <c:pt idx="98">
                  <c:v>8.6747667592176503E-2</c:v>
                </c:pt>
                <c:pt idx="99">
                  <c:v>8.5249152800460498E-2</c:v>
                </c:pt>
                <c:pt idx="100">
                  <c:v>8.3750252649308576E-2</c:v>
                </c:pt>
                <c:pt idx="101">
                  <c:v>8.2251121747317815E-2</c:v>
                </c:pt>
                <c:pt idx="102">
                  <c:v>8.0751918348284796E-2</c:v>
                </c:pt>
                <c:pt idx="103">
                  <c:v>7.9252805351038347E-2</c:v>
                </c:pt>
                <c:pt idx="104">
                  <c:v>7.7753951325019832E-2</c:v>
                </c:pt>
                <c:pt idx="105">
                  <c:v>7.6255531567570756E-2</c:v>
                </c:pt>
                <c:pt idx="106">
                  <c:v>7.4757729198590694E-2</c:v>
                </c:pt>
                <c:pt idx="107">
                  <c:v>7.3260736297909052E-2</c:v>
                </c:pt>
                <c:pt idx="108">
                  <c:v>7.1764755090361759E-2</c:v>
                </c:pt>
                <c:pt idx="109">
                  <c:v>7.0269999183148399E-2</c:v>
                </c:pt>
                <c:pt idx="110">
                  <c:v>6.8855249809128646E-2</c:v>
                </c:pt>
                <c:pt idx="111">
                  <c:v>6.7363542099994511E-2</c:v>
                </c:pt>
                <c:pt idx="112">
                  <c:v>6.5952124797433537E-2</c:v>
                </c:pt>
                <c:pt idx="113">
                  <c:v>6.4464433269421861E-2</c:v>
                </c:pt>
                <c:pt idx="114">
                  <c:v>6.2979221675625141E-2</c:v>
                </c:pt>
                <c:pt idx="115">
                  <c:v>6.1496799067075586E-2</c:v>
                </c:pt>
                <c:pt idx="116">
                  <c:v>6.0017496074380623E-2</c:v>
                </c:pt>
                <c:pt idx="117">
                  <c:v>5.854166663551516E-2</c:v>
                </c:pt>
                <c:pt idx="118">
                  <c:v>5.6992331599426412E-2</c:v>
                </c:pt>
                <c:pt idx="119">
                  <c:v>5.5524849183074661E-2</c:v>
                </c:pt>
                <c:pt idx="120">
                  <c:v>5.3985235449876511E-2</c:v>
                </c:pt>
                <c:pt idx="121">
                  <c:v>5.2451394335447397E-2</c:v>
                </c:pt>
                <c:pt idx="122">
                  <c:v>5.1000125390569043E-2</c:v>
                </c:pt>
                <c:pt idx="123">
                  <c:v>4.9479265056385863E-2</c:v>
                </c:pt>
                <c:pt idx="124">
                  <c:v>4.8041500358718889E-2</c:v>
                </c:pt>
                <c:pt idx="125">
                  <c:v>4.6611232514673452E-2</c:v>
                </c:pt>
                <c:pt idx="126">
                  <c:v>4.518911626132259E-2</c:v>
                </c:pt>
                <c:pt idx="127">
                  <c:v>4.3775847696835013E-2</c:v>
                </c:pt>
                <c:pt idx="128">
                  <c:v>4.2372165484083679E-2</c:v>
                </c:pt>
                <c:pt idx="129">
                  <c:v>4.097885177398515E-2</c:v>
                </c:pt>
                <c:pt idx="130">
                  <c:v>3.9596732784276917E-2</c:v>
                </c:pt>
                <c:pt idx="131">
                  <c:v>3.8298471653924859E-2</c:v>
                </c:pt>
                <c:pt idx="132">
                  <c:v>3.7011815241331888E-2</c:v>
                </c:pt>
                <c:pt idx="133">
                  <c:v>3.5737574733836347E-2</c:v>
                </c:pt>
                <c:pt idx="134">
                  <c:v>3.4476594888571674E-2</c:v>
                </c:pt>
                <c:pt idx="135">
                  <c:v>3.3229752374898378E-2</c:v>
                </c:pt>
                <c:pt idx="136">
                  <c:v>3.1997953541130456E-2</c:v>
                </c:pt>
                <c:pt idx="137">
                  <c:v>3.0782131555705125E-2</c:v>
                </c:pt>
                <c:pt idx="138">
                  <c:v>2.9649387053052742E-2</c:v>
                </c:pt>
                <c:pt idx="139">
                  <c:v>2.8532567953215029E-2</c:v>
                </c:pt>
                <c:pt idx="140">
                  <c:v>2.7432507183942731E-2</c:v>
                </c:pt>
                <c:pt idx="141">
                  <c:v>2.6350044905638373E-2</c:v>
                </c:pt>
                <c:pt idx="142">
                  <c:v>2.5286023763305229E-2</c:v>
                </c:pt>
                <c:pt idx="143">
                  <c:v>2.4302190262866619E-2</c:v>
                </c:pt>
                <c:pt idx="144">
                  <c:v>2.3336129721339707E-2</c:v>
                </c:pt>
                <c:pt idx="145">
                  <c:v>2.23885244887293E-2</c:v>
                </c:pt>
                <c:pt idx="146">
                  <c:v>2.1460040994991145E-2</c:v>
                </c:pt>
                <c:pt idx="147">
                  <c:v>2.0607528566170263E-2</c:v>
                </c:pt>
                <c:pt idx="148">
                  <c:v>1.9717907469329082E-2</c:v>
                </c:pt>
                <c:pt idx="149">
                  <c:v>1.8902894383525007E-2</c:v>
                </c:pt>
                <c:pt idx="150">
                  <c:v>1.8106743584659413E-2</c:v>
                </c:pt>
                <c:pt idx="151">
                  <c:v>1.7329881709796088E-2</c:v>
                </c:pt>
                <c:pt idx="152">
                  <c:v>1.6622559617719163E-2</c:v>
                </c:pt>
                <c:pt idx="153">
                  <c:v>1.593267034124822E-2</c:v>
                </c:pt>
                <c:pt idx="154">
                  <c:v>1.5213139870489542E-2</c:v>
                </c:pt>
                <c:pt idx="155">
                  <c:v>1.4606185689133286E-2</c:v>
                </c:pt>
                <c:pt idx="156">
                  <c:v>1.3970003048127538E-2</c:v>
                </c:pt>
                <c:pt idx="157">
                  <c:v>1.3395605011890924E-2</c:v>
                </c:pt>
                <c:pt idx="158">
                  <c:v>1.2837040293838781E-2</c:v>
                </c:pt>
                <c:pt idx="159">
                  <c:v>1.2294372782212307E-2</c:v>
                </c:pt>
                <c:pt idx="160">
                  <c:v>1.176763710827515E-2</c:v>
                </c:pt>
                <c:pt idx="161">
                  <c:v>1.1295565178422229E-2</c:v>
                </c:pt>
                <c:pt idx="162">
                  <c:v>1.0799456549042977E-2</c:v>
                </c:pt>
                <c:pt idx="163">
                  <c:v>1.0355592277489334E-2</c:v>
                </c:pt>
                <c:pt idx="164">
                  <c:v>9.9251831866635221E-3</c:v>
                </c:pt>
                <c:pt idx="165">
                  <c:v>9.54239096194609E-3</c:v>
                </c:pt>
                <c:pt idx="166">
                  <c:v>9.1375216726846259E-3</c:v>
                </c:pt>
                <c:pt idx="167">
                  <c:v>8.7779531072821534E-3</c:v>
                </c:pt>
                <c:pt idx="168">
                  <c:v>8.4293334122699515E-3</c:v>
                </c:pt>
                <c:pt idx="169">
                  <c:v>8.0915427227404718E-3</c:v>
                </c:pt>
                <c:pt idx="170">
                  <c:v>7.7644490316546716E-3</c:v>
                </c:pt>
                <c:pt idx="171">
                  <c:v>7.476253101850544E-3</c:v>
                </c:pt>
                <c:pt idx="172">
                  <c:v>7.1966635932924489E-3</c:v>
                </c:pt>
                <c:pt idx="173">
                  <c:v>6.8989090962112906E-3</c:v>
                </c:pt>
                <c:pt idx="174">
                  <c:v>6.6369864625837188E-3</c:v>
                </c:pt>
                <c:pt idx="175">
                  <c:v>6.3832698222548445E-3</c:v>
                </c:pt>
                <c:pt idx="176">
                  <c:v>6.1618244658288995E-3</c:v>
                </c:pt>
                <c:pt idx="177">
                  <c:v>5.923306382808767E-3</c:v>
                </c:pt>
                <c:pt idx="178">
                  <c:v>5.7152993721013082E-3</c:v>
                </c:pt>
                <c:pt idx="179">
                  <c:v>5.5134847807509213E-3</c:v>
                </c:pt>
                <c:pt idx="180">
                  <c:v>5.317747967362299E-3</c:v>
                </c:pt>
                <c:pt idx="181">
                  <c:v>5.127972209278471E-3</c:v>
                </c:pt>
                <c:pt idx="182">
                  <c:v>4.9440389846514901E-3</c:v>
                </c:pt>
                <c:pt idx="183">
                  <c:v>4.7853506118762934E-3</c:v>
                </c:pt>
                <c:pt idx="184">
                  <c:v>4.6310985779087627E-3</c:v>
                </c:pt>
                <c:pt idx="185">
                  <c:v>4.4811970959170166E-3</c:v>
                </c:pt>
                <c:pt idx="186">
                  <c:v>4.3176507541415193E-3</c:v>
                </c:pt>
                <c:pt idx="187">
                  <c:v>4.1767072803853833E-3</c:v>
                </c:pt>
                <c:pt idx="188">
                  <c:v>4.0567315151208636E-3</c:v>
                </c:pt>
                <c:pt idx="189">
                  <c:v>3.9233665439673202E-3</c:v>
                </c:pt>
                <c:pt idx="190">
                  <c:v>3.793918474387821E-3</c:v>
                </c:pt>
                <c:pt idx="191">
                  <c:v>3.6837962727655077E-3</c:v>
                </c:pt>
                <c:pt idx="192">
                  <c:v>3.5765485308812545E-3</c:v>
                </c:pt>
                <c:pt idx="193">
                  <c:v>3.4721174801644328E-3</c:v>
                </c:pt>
                <c:pt idx="194">
                  <c:v>3.3704456113635775E-3</c:v>
                </c:pt>
                <c:pt idx="195">
                  <c:v>3.2714757244405729E-3</c:v>
                </c:pt>
                <c:pt idx="196">
                  <c:v>3.175150975914906E-3</c:v>
                </c:pt>
                <c:pt idx="197">
                  <c:v>3.0814149236580157E-3</c:v>
                </c:pt>
                <c:pt idx="198">
                  <c:v>3.0030876662090408E-3</c:v>
                </c:pt>
                <c:pt idx="199">
                  <c:v>2.9140109905880229E-3</c:v>
                </c:pt>
                <c:pt idx="200">
                  <c:v>2.8395957173724048E-3</c:v>
                </c:pt>
                <c:pt idx="201">
                  <c:v>2.7669313896651476E-3</c:v>
                </c:pt>
                <c:pt idx="202">
                  <c:v>2.6959839600598015E-3</c:v>
                </c:pt>
                <c:pt idx="203">
                  <c:v>2.6267197078381557E-3</c:v>
                </c:pt>
                <c:pt idx="204">
                  <c:v>2.5591052522972307E-3</c:v>
                </c:pt>
                <c:pt idx="205">
                  <c:v>2.4931075651632509E-3</c:v>
                </c:pt>
                <c:pt idx="206">
                  <c:v>2.4286939821120679E-3</c:v>
                </c:pt>
                <c:pt idx="207">
                  <c:v>2.3762027688102386E-3</c:v>
                </c:pt>
                <c:pt idx="208">
                  <c:v>2.3146097900266643E-3</c:v>
                </c:pt>
                <c:pt idx="209">
                  <c:v>2.2644245966224191E-3</c:v>
                </c:pt>
                <c:pt idx="210">
                  <c:v>2.2152585707962483E-3</c:v>
                </c:pt>
                <c:pt idx="211">
                  <c:v>2.1670938462094516E-3</c:v>
                </c:pt>
                <c:pt idx="212">
                  <c:v>2.1199127553797187E-3</c:v>
                </c:pt>
                <c:pt idx="213">
                  <c:v>2.0736978322189251E-3</c:v>
                </c:pt>
                <c:pt idx="214">
                  <c:v>2.0284318143287683E-3</c:v>
                </c:pt>
                <c:pt idx="215">
                  <c:v>1.9840976450613695E-3</c:v>
                </c:pt>
                <c:pt idx="216">
                  <c:v>1.9406784753516274E-3</c:v>
                </c:pt>
                <c:pt idx="217">
                  <c:v>1.8981576653288312E-3</c:v>
                </c:pt>
                <c:pt idx="218">
                  <c:v>1.8647767887027267E-3</c:v>
                </c:pt>
                <c:pt idx="219">
                  <c:v>1.8238317666183709E-3</c:v>
                </c:pt>
                <c:pt idx="220">
                  <c:v>1.7916905943518302E-3</c:v>
                </c:pt>
                <c:pt idx="221">
                  <c:v>1.7600871509911437E-3</c:v>
                </c:pt>
                <c:pt idx="222">
                  <c:v>1.7213268027952977E-3</c:v>
                </c:pt>
                <c:pt idx="223">
                  <c:v>1.6909040225602384E-3</c:v>
                </c:pt>
                <c:pt idx="224">
                  <c:v>1.6609931940898132E-3</c:v>
                </c:pt>
                <c:pt idx="225">
                  <c:v>1.6315865728999679E-3</c:v>
                </c:pt>
                <c:pt idx="226">
                  <c:v>1.6026765025709058E-3</c:v>
                </c:pt>
                <c:pt idx="227">
                  <c:v>1.574255414733286E-3</c:v>
                </c:pt>
                <c:pt idx="228">
                  <c:v>1.5463158290145787E-3</c:v>
                </c:pt>
                <c:pt idx="229">
                  <c:v>1.5256726751580255E-3</c:v>
                </c:pt>
                <c:pt idx="230">
                  <c:v>1.4985579828296555E-3</c:v>
                </c:pt>
                <c:pt idx="231">
                  <c:v>1.4719046744445935E-3</c:v>
                </c:pt>
                <c:pt idx="232">
                  <c:v>1.4522131710096725E-3</c:v>
                </c:pt>
                <c:pt idx="233">
                  <c:v>1.42635012870794E-3</c:v>
                </c:pt>
                <c:pt idx="234">
                  <c:v>1.4072432411160671E-3</c:v>
                </c:pt>
                <c:pt idx="235">
                  <c:v>1.3883820150631249E-3</c:v>
                </c:pt>
                <c:pt idx="236">
                  <c:v>1.3636108570382749E-3</c:v>
                </c:pt>
                <c:pt idx="237">
                  <c:v>1.3453116367883669E-3</c:v>
                </c:pt>
                <c:pt idx="238">
                  <c:v>1.3272485398584527E-3</c:v>
                </c:pt>
                <c:pt idx="239">
                  <c:v>1.3094187636550486E-3</c:v>
                </c:pt>
                <c:pt idx="240">
                  <c:v>1.2976604970446684E-3</c:v>
                </c:pt>
                <c:pt idx="241">
                  <c:v>1.2802134340482579E-3</c:v>
                </c:pt>
                <c:pt idx="242">
                  <c:v>1.2687077700283336E-3</c:v>
                </c:pt>
                <c:pt idx="243">
                  <c:v>1.2516358346712914E-3</c:v>
                </c:pt>
                <c:pt idx="244">
                  <c:v>1.2403777574761313E-3</c:v>
                </c:pt>
                <c:pt idx="245">
                  <c:v>1.2236734878047703E-3</c:v>
                </c:pt>
                <c:pt idx="246">
                  <c:v>1.212658063793802E-3</c:v>
                </c:pt>
                <c:pt idx="247">
                  <c:v>1.2017383379208588E-3</c:v>
                </c:pt>
                <c:pt idx="248">
                  <c:v>1.1855364976666102E-3</c:v>
                </c:pt>
                <c:pt idx="249">
                  <c:v>1.1748526547147309E-3</c:v>
                </c:pt>
                <c:pt idx="250">
                  <c:v>1.1642618335108296E-3</c:v>
                </c:pt>
                <c:pt idx="251">
                  <c:v>1.1537632809507925E-3</c:v>
                </c:pt>
                <c:pt idx="252">
                  <c:v>1.143356249045116E-3</c:v>
                </c:pt>
                <c:pt idx="253">
                  <c:v>1.1330399949013407E-3</c:v>
                </c:pt>
                <c:pt idx="254">
                  <c:v>1.1228137807061944E-3</c:v>
                </c:pt>
                <c:pt idx="255">
                  <c:v>1.112676873707405E-3</c:v>
                </c:pt>
                <c:pt idx="256">
                  <c:v>1.1026285461953611E-3</c:v>
                </c:pt>
                <c:pt idx="257">
                  <c:v>1.0926680754844709E-3</c:v>
                </c:pt>
                <c:pt idx="258">
                  <c:v>1.0877205619593301E-3</c:v>
                </c:pt>
                <c:pt idx="259">
                  <c:v>1.0778905323582284E-3</c:v>
                </c:pt>
                <c:pt idx="260">
                  <c:v>1.068146574700047E-3</c:v>
                </c:pt>
                <c:pt idx="261">
                  <c:v>1.0584879837332029E-3</c:v>
                </c:pt>
                <c:pt idx="262">
                  <c:v>1.0536904817185291E-3</c:v>
                </c:pt>
                <c:pt idx="263">
                  <c:v>1.0441586292371449E-3</c:v>
                </c:pt>
                <c:pt idx="264">
                  <c:v>1.0394241055344047E-3</c:v>
                </c:pt>
                <c:pt idx="265">
                  <c:v>1.0300174324067123E-3</c:v>
                </c:pt>
                <c:pt idx="266">
                  <c:v>1.0206933541386069E-3</c:v>
                </c:pt>
                <c:pt idx="267">
                  <c:v>1.0160620751486805E-3</c:v>
                </c:pt>
                <c:pt idx="268">
                  <c:v>1.0068606142477621E-3</c:v>
                </c:pt>
                <c:pt idx="269">
                  <c:v>9.9774005535552615E-4</c:v>
                </c:pt>
                <c:pt idx="270">
                  <c:v>9.8869972975869358E-4</c:v>
                </c:pt>
                <c:pt idx="271">
                  <c:v>9.7973897352803679E-4</c:v>
                </c:pt>
                <c:pt idx="272">
                  <c:v>9.7085712749722317E-4</c:v>
                </c:pt>
                <c:pt idx="273">
                  <c:v>9.6205353724143627E-4</c:v>
                </c:pt>
                <c:pt idx="274">
                  <c:v>9.5332755305599717E-4</c:v>
                </c:pt>
                <c:pt idx="275">
                  <c:v>9.446785299346977E-4</c:v>
                </c:pt>
                <c:pt idx="276">
                  <c:v>9.3610582754803315E-4</c:v>
                </c:pt>
                <c:pt idx="277">
                  <c:v>9.3184789780067362E-4</c:v>
                </c:pt>
                <c:pt idx="278">
                  <c:v>9.2338848607475058E-4</c:v>
                </c:pt>
                <c:pt idx="279">
                  <c:v>9.150038145767439E-4</c:v>
                </c:pt>
                <c:pt idx="280">
                  <c:v>9.0669325917274238E-4</c:v>
                </c:pt>
                <c:pt idx="281">
                  <c:v>8.9845620030620452E-4</c:v>
                </c:pt>
                <c:pt idx="282">
                  <c:v>8.9436503970920581E-4</c:v>
                </c:pt>
                <c:pt idx="283">
                  <c:v>8.8623707393837431E-4</c:v>
                </c:pt>
                <c:pt idx="284">
                  <c:v>8.8220011671210144E-4</c:v>
                </c:pt>
                <c:pt idx="285">
                  <c:v>8.74179875556505E-4</c:v>
                </c:pt>
                <c:pt idx="286">
                  <c:v>8.7019644125961582E-4</c:v>
                </c:pt>
                <c:pt idx="287">
                  <c:v>8.6228257140250064E-4</c:v>
                </c:pt>
                <c:pt idx="288">
                  <c:v>8.5835198714675348E-4</c:v>
                </c:pt>
                <c:pt idx="289">
                  <c:v>8.5054315031983171E-4</c:v>
                </c:pt>
                <c:pt idx="290">
                  <c:v>8.4666475071232955E-4</c:v>
                </c:pt>
                <c:pt idx="291">
                  <c:v>8.4280359940963959E-4</c:v>
                </c:pt>
                <c:pt idx="292">
                  <c:v>8.3513275066523021E-4</c:v>
                </c:pt>
                <c:pt idx="293">
                  <c:v>8.313229083793533E-4</c:v>
                </c:pt>
                <c:pt idx="294">
                  <c:v>8.2753002470845397E-4</c:v>
                </c:pt>
                <c:pt idx="295">
                  <c:v>8.237540279097573E-4</c:v>
                </c:pt>
                <c:pt idx="296">
                  <c:v>8.1625240930893045E-4</c:v>
                </c:pt>
                <c:pt idx="297">
                  <c:v>8.1252664537031019E-4</c:v>
                </c:pt>
                <c:pt idx="298">
                  <c:v>8.0881748402940323E-4</c:v>
                </c:pt>
                <c:pt idx="299">
                  <c:v>8.0512485488817842E-4</c:v>
                </c:pt>
                <c:pt idx="300">
                  <c:v>8.0144868781538078E-4</c:v>
                </c:pt>
                <c:pt idx="301">
                  <c:v>7.9778891294575091E-4</c:v>
                </c:pt>
                <c:pt idx="302">
                  <c:v>7.9051826168096556E-4</c:v>
                </c:pt>
                <c:pt idx="303">
                  <c:v>7.8690724687902405E-4</c:v>
                </c:pt>
                <c:pt idx="304">
                  <c:v>7.8331234746517944E-4</c:v>
                </c:pt>
                <c:pt idx="305">
                  <c:v>7.7973349489350585E-4</c:v>
                </c:pt>
                <c:pt idx="306">
                  <c:v>7.7617062087968758E-4</c:v>
                </c:pt>
                <c:pt idx="307">
                  <c:v>7.7262365740034603E-4</c:v>
                </c:pt>
                <c:pt idx="308">
                  <c:v>7.6909253669230765E-4</c:v>
                </c:pt>
                <c:pt idx="309">
                  <c:v>7.6557719125184415E-4</c:v>
                </c:pt>
                <c:pt idx="310">
                  <c:v>7.6207755383396122E-4</c:v>
                </c:pt>
                <c:pt idx="311">
                  <c:v>7.5859355745165266E-4</c:v>
                </c:pt>
                <c:pt idx="312">
                  <c:v>7.5512513537516479E-4</c:v>
                </c:pt>
                <c:pt idx="313">
                  <c:v>7.5167222113128526E-4</c:v>
                </c:pt>
                <c:pt idx="314">
                  <c:v>7.4823474850254854E-4</c:v>
                </c:pt>
                <c:pt idx="315">
                  <c:v>7.4481265152659057E-4</c:v>
                </c:pt>
                <c:pt idx="316">
                  <c:v>7.4140586449535084E-4</c:v>
                </c:pt>
                <c:pt idx="317">
                  <c:v>7.3801432195430214E-4</c:v>
                </c:pt>
                <c:pt idx="318">
                  <c:v>7.3801432195430214E-4</c:v>
                </c:pt>
                <c:pt idx="319">
                  <c:v>7.3463795870182605E-4</c:v>
                </c:pt>
                <c:pt idx="320">
                  <c:v>7.3127670978838377E-4</c:v>
                </c:pt>
                <c:pt idx="321">
                  <c:v>7.2793051051580487E-4</c:v>
                </c:pt>
                <c:pt idx="322">
                  <c:v>7.2459929643655177E-4</c:v>
                </c:pt>
                <c:pt idx="323">
                  <c:v>7.2459929643655177E-4</c:v>
                </c:pt>
                <c:pt idx="324">
                  <c:v>7.2128300335301543E-4</c:v>
                </c:pt>
                <c:pt idx="325">
                  <c:v>7.1798156731671392E-4</c:v>
                </c:pt>
                <c:pt idx="326">
                  <c:v>7.1798156731671392E-4</c:v>
                </c:pt>
                <c:pt idx="327">
                  <c:v>7.1469492462765058E-4</c:v>
                </c:pt>
                <c:pt idx="328">
                  <c:v>7.1142301183342929E-4</c:v>
                </c:pt>
                <c:pt idx="329">
                  <c:v>7.1142301183342929E-4</c:v>
                </c:pt>
                <c:pt idx="330">
                  <c:v>7.0816576572870632E-4</c:v>
                </c:pt>
                <c:pt idx="331">
                  <c:v>7.0492312335429866E-4</c:v>
                </c:pt>
                <c:pt idx="332">
                  <c:v>7.0492312335429866E-4</c:v>
                </c:pt>
                <c:pt idx="333">
                  <c:v>7.0169502199653525E-4</c:v>
                </c:pt>
                <c:pt idx="334">
                  <c:v>6.9848139918647287E-4</c:v>
                </c:pt>
                <c:pt idx="335">
                  <c:v>6.9848139918647287E-4</c:v>
                </c:pt>
                <c:pt idx="336">
                  <c:v>6.9528219269918839E-4</c:v>
                </c:pt>
                <c:pt idx="337">
                  <c:v>6.9528219269918839E-4</c:v>
                </c:pt>
                <c:pt idx="338">
                  <c:v>6.9209734055304326E-4</c:v>
                </c:pt>
                <c:pt idx="339">
                  <c:v>6.9209734055304326E-4</c:v>
                </c:pt>
                <c:pt idx="340">
                  <c:v>6.8892678100893751E-4</c:v>
                </c:pt>
                <c:pt idx="341">
                  <c:v>6.8577045256955349E-4</c:v>
                </c:pt>
                <c:pt idx="342">
                  <c:v>6.8577045256955349E-4</c:v>
                </c:pt>
                <c:pt idx="343">
                  <c:v>6.8262829397870706E-4</c:v>
                </c:pt>
                <c:pt idx="344">
                  <c:v>6.8262829397870706E-4</c:v>
                </c:pt>
                <c:pt idx="345">
                  <c:v>6.7950024422048713E-4</c:v>
                </c:pt>
                <c:pt idx="346">
                  <c:v>6.7950024422048713E-4</c:v>
                </c:pt>
                <c:pt idx="347">
                  <c:v>6.7638624251860346E-4</c:v>
                </c:pt>
                <c:pt idx="348">
                  <c:v>6.7638624251860346E-4</c:v>
                </c:pt>
                <c:pt idx="349">
                  <c:v>6.7328622833565804E-4</c:v>
                </c:pt>
                <c:pt idx="350">
                  <c:v>6.7328622833565804E-4</c:v>
                </c:pt>
                <c:pt idx="351">
                  <c:v>6.7020014137238529E-4</c:v>
                </c:pt>
                <c:pt idx="352">
                  <c:v>6.7020014137238529E-4</c:v>
                </c:pt>
                <c:pt idx="353">
                  <c:v>6.7020014137238529E-4</c:v>
                </c:pt>
                <c:pt idx="354">
                  <c:v>6.6712792156687836E-4</c:v>
                </c:pt>
                <c:pt idx="355">
                  <c:v>6.6712792156687836E-4</c:v>
                </c:pt>
                <c:pt idx="356">
                  <c:v>6.6406950909395773E-4</c:v>
                </c:pt>
                <c:pt idx="357">
                  <c:v>6.6406950909395773E-4</c:v>
                </c:pt>
                <c:pt idx="358">
                  <c:v>6.6102484436434197E-4</c:v>
                </c:pt>
                <c:pt idx="359">
                  <c:v>6.6102484436434197E-4</c:v>
                </c:pt>
                <c:pt idx="360">
                  <c:v>6.6102484436434197E-4</c:v>
                </c:pt>
                <c:pt idx="361">
                  <c:v>6.5799386802395041E-4</c:v>
                </c:pt>
                <c:pt idx="362">
                  <c:v>6.5799386802395041E-4</c:v>
                </c:pt>
                <c:pt idx="363">
                  <c:v>6.5497652095323003E-4</c:v>
                </c:pt>
                <c:pt idx="364">
                  <c:v>6.5497652095323003E-4</c:v>
                </c:pt>
                <c:pt idx="365">
                  <c:v>6.5197274426630203E-4</c:v>
                </c:pt>
                <c:pt idx="366">
                  <c:v>6.5197274426630203E-4</c:v>
                </c:pt>
                <c:pt idx="367">
                  <c:v>6.5197274426630203E-4</c:v>
                </c:pt>
                <c:pt idx="368">
                  <c:v>6.4898247931033728E-4</c:v>
                </c:pt>
                <c:pt idx="369">
                  <c:v>6.4898247931033728E-4</c:v>
                </c:pt>
                <c:pt idx="370">
                  <c:v>6.4898247931033728E-4</c:v>
                </c:pt>
                <c:pt idx="371">
                  <c:v>6.4600566766478962E-4</c:v>
                </c:pt>
                <c:pt idx="372">
                  <c:v>6.4600566766478962E-4</c:v>
                </c:pt>
                <c:pt idx="373">
                  <c:v>6.4600566766478962E-4</c:v>
                </c:pt>
                <c:pt idx="374">
                  <c:v>6.4304225114062558E-4</c:v>
                </c:pt>
                <c:pt idx="375">
                  <c:v>6.4304225114062558E-4</c:v>
                </c:pt>
                <c:pt idx="376">
                  <c:v>6.4304225114062558E-4</c:v>
                </c:pt>
                <c:pt idx="377">
                  <c:v>6.4009217177967564E-4</c:v>
                </c:pt>
                <c:pt idx="378">
                  <c:v>6.4009217177967564E-4</c:v>
                </c:pt>
                <c:pt idx="379">
                  <c:v>6.4009217177967564E-4</c:v>
                </c:pt>
                <c:pt idx="380">
                  <c:v>6.3715537185385016E-4</c:v>
                </c:pt>
                <c:pt idx="381">
                  <c:v>6.3715537185385016E-4</c:v>
                </c:pt>
                <c:pt idx="382">
                  <c:v>6.3715537185385016E-4</c:v>
                </c:pt>
                <c:pt idx="383">
                  <c:v>6.3715537185385016E-4</c:v>
                </c:pt>
                <c:pt idx="384">
                  <c:v>6.342317938644107E-4</c:v>
                </c:pt>
                <c:pt idx="385">
                  <c:v>6.342317938644107E-4</c:v>
                </c:pt>
                <c:pt idx="386">
                  <c:v>6.342317938644107E-4</c:v>
                </c:pt>
                <c:pt idx="387">
                  <c:v>6.342317938644107E-4</c:v>
                </c:pt>
                <c:pt idx="388">
                  <c:v>6.342317938644107E-4</c:v>
                </c:pt>
                <c:pt idx="389">
                  <c:v>6.3132138054129705E-4</c:v>
                </c:pt>
                <c:pt idx="390">
                  <c:v>6.3132138054129705E-4</c:v>
                </c:pt>
                <c:pt idx="391">
                  <c:v>6.342317938644107E-4</c:v>
                </c:pt>
                <c:pt idx="392">
                  <c:v>6.342317938644107E-4</c:v>
                </c:pt>
                <c:pt idx="393">
                  <c:v>6.342317938644107E-4</c:v>
                </c:pt>
                <c:pt idx="394">
                  <c:v>6.342317938644107E-4</c:v>
                </c:pt>
                <c:pt idx="395">
                  <c:v>6.342317938644107E-4</c:v>
                </c:pt>
                <c:pt idx="396">
                  <c:v>6.342317938644107E-4</c:v>
                </c:pt>
                <c:pt idx="397">
                  <c:v>6.342317938644107E-4</c:v>
                </c:pt>
                <c:pt idx="398">
                  <c:v>6.342317938644107E-4</c:v>
                </c:pt>
                <c:pt idx="399">
                  <c:v>6.3715537185385016E-4</c:v>
                </c:pt>
                <c:pt idx="400">
                  <c:v>6.3715537185385016E-4</c:v>
                </c:pt>
                <c:pt idx="401">
                  <c:v>6.3715537185385016E-4</c:v>
                </c:pt>
                <c:pt idx="402">
                  <c:v>6.3715537185385016E-4</c:v>
                </c:pt>
                <c:pt idx="403">
                  <c:v>6.3715537185385016E-4</c:v>
                </c:pt>
                <c:pt idx="404">
                  <c:v>6.3715537185385016E-4</c:v>
                </c:pt>
                <c:pt idx="405">
                  <c:v>6.3715537185385016E-4</c:v>
                </c:pt>
                <c:pt idx="406">
                  <c:v>6.4009217177967564E-4</c:v>
                </c:pt>
                <c:pt idx="407">
                  <c:v>6.4009217177967564E-4</c:v>
                </c:pt>
                <c:pt idx="408">
                  <c:v>6.4009217177967564E-4</c:v>
                </c:pt>
                <c:pt idx="409">
                  <c:v>6.4009217177967564E-4</c:v>
                </c:pt>
                <c:pt idx="410">
                  <c:v>6.4009217177967564E-4</c:v>
                </c:pt>
                <c:pt idx="411">
                  <c:v>6.4009217177967564E-4</c:v>
                </c:pt>
                <c:pt idx="412">
                  <c:v>6.4009217177967564E-4</c:v>
                </c:pt>
                <c:pt idx="413">
                  <c:v>6.4304225114062558E-4</c:v>
                </c:pt>
                <c:pt idx="414">
                  <c:v>6.4304225114062558E-4</c:v>
                </c:pt>
                <c:pt idx="415">
                  <c:v>6.4304225114062558E-4</c:v>
                </c:pt>
                <c:pt idx="416">
                  <c:v>6.4304225114062558E-4</c:v>
                </c:pt>
                <c:pt idx="417">
                  <c:v>6.4304225114062558E-4</c:v>
                </c:pt>
                <c:pt idx="418">
                  <c:v>6.4304225114062558E-4</c:v>
                </c:pt>
                <c:pt idx="419">
                  <c:v>6.4304225114062558E-4</c:v>
                </c:pt>
                <c:pt idx="420">
                  <c:v>6.4304225114062558E-4</c:v>
                </c:pt>
                <c:pt idx="421">
                  <c:v>6.4304225114062558E-4</c:v>
                </c:pt>
                <c:pt idx="422">
                  <c:v>6.4304225114062558E-4</c:v>
                </c:pt>
                <c:pt idx="423">
                  <c:v>6.4009217177967564E-4</c:v>
                </c:pt>
                <c:pt idx="424">
                  <c:v>6.4009217177967564E-4</c:v>
                </c:pt>
                <c:pt idx="425">
                  <c:v>6.4009217177967564E-4</c:v>
                </c:pt>
                <c:pt idx="426">
                  <c:v>6.3715537185385016E-4</c:v>
                </c:pt>
                <c:pt idx="427">
                  <c:v>6.3715537185385016E-4</c:v>
                </c:pt>
                <c:pt idx="428">
                  <c:v>6.3715537185385016E-4</c:v>
                </c:pt>
                <c:pt idx="429">
                  <c:v>6.342317938644107E-4</c:v>
                </c:pt>
                <c:pt idx="430">
                  <c:v>6.342317938644107E-4</c:v>
                </c:pt>
                <c:pt idx="431">
                  <c:v>6.342317938644107E-4</c:v>
                </c:pt>
                <c:pt idx="432">
                  <c:v>6.3132138054129705E-4</c:v>
                </c:pt>
                <c:pt idx="433">
                  <c:v>6.3132138054129705E-4</c:v>
                </c:pt>
                <c:pt idx="434">
                  <c:v>6.3132138054129705E-4</c:v>
                </c:pt>
                <c:pt idx="435">
                  <c:v>6.3132138054129705E-4</c:v>
                </c:pt>
                <c:pt idx="436">
                  <c:v>6.2842407484230492E-4</c:v>
                </c:pt>
                <c:pt idx="437">
                  <c:v>6.2842407484230492E-4</c:v>
                </c:pt>
                <c:pt idx="438">
                  <c:v>6.2842407484230492E-4</c:v>
                </c:pt>
                <c:pt idx="439">
                  <c:v>6.2842407484230492E-4</c:v>
                </c:pt>
                <c:pt idx="440">
                  <c:v>6.2842407484230492E-4</c:v>
                </c:pt>
                <c:pt idx="441">
                  <c:v>6.2553981995243715E-4</c:v>
                </c:pt>
                <c:pt idx="442">
                  <c:v>6.2553981995243715E-4</c:v>
                </c:pt>
                <c:pt idx="443">
                  <c:v>6.2553981995243715E-4</c:v>
                </c:pt>
                <c:pt idx="444">
                  <c:v>6.2553981995243715E-4</c:v>
                </c:pt>
                <c:pt idx="445">
                  <c:v>6.2553981995243715E-4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Traitement8!$H$1</c:f>
              <c:strCache>
                <c:ptCount val="1"/>
                <c:pt idx="0">
                  <c:v>Wma</c:v>
                </c:pt>
              </c:strCache>
            </c:strRef>
          </c:tx>
          <c:spPr>
            <a:ln w="19050">
              <a:solidFill>
                <a:srgbClr val="C00000"/>
              </a:solidFill>
            </a:ln>
          </c:spPr>
          <c:marker>
            <c:symbol val="none"/>
          </c:marker>
          <c:xVal>
            <c:numRef>
              <c:f>Traitement8!$B$2:$B$460</c:f>
              <c:numCache>
                <c:formatCode>0.000</c:formatCode>
                <c:ptCount val="459"/>
                <c:pt idx="0">
                  <c:v>0.31847891639908071</c:v>
                </c:pt>
                <c:pt idx="1">
                  <c:v>0.31709344590960226</c:v>
                </c:pt>
                <c:pt idx="2">
                  <c:v>0.31603396847647136</c:v>
                </c:pt>
                <c:pt idx="3">
                  <c:v>0.31497449104334074</c:v>
                </c:pt>
                <c:pt idx="4">
                  <c:v>0.31383351534612319</c:v>
                </c:pt>
                <c:pt idx="5">
                  <c:v>0.31269253964890542</c:v>
                </c:pt>
                <c:pt idx="6">
                  <c:v>0.31147006568760077</c:v>
                </c:pt>
                <c:pt idx="7">
                  <c:v>0.31016609346220919</c:v>
                </c:pt>
                <c:pt idx="8">
                  <c:v>0.30886212123681761</c:v>
                </c:pt>
                <c:pt idx="9">
                  <c:v>0.30747665074733915</c:v>
                </c:pt>
                <c:pt idx="10">
                  <c:v>0.30609118025786047</c:v>
                </c:pt>
                <c:pt idx="11">
                  <c:v>0.30478720803246889</c:v>
                </c:pt>
                <c:pt idx="12">
                  <c:v>0.30332023927890328</c:v>
                </c:pt>
                <c:pt idx="13">
                  <c:v>0.30185327052533789</c:v>
                </c:pt>
                <c:pt idx="14">
                  <c:v>0.30014180697951137</c:v>
                </c:pt>
                <c:pt idx="15">
                  <c:v>0.29859333996185888</c:v>
                </c:pt>
                <c:pt idx="16">
                  <c:v>0.29712637120829327</c:v>
                </c:pt>
                <c:pt idx="17">
                  <c:v>0.29574090071881476</c:v>
                </c:pt>
                <c:pt idx="18">
                  <c:v>0.29435543022933608</c:v>
                </c:pt>
                <c:pt idx="19">
                  <c:v>0.29296995973985762</c:v>
                </c:pt>
                <c:pt idx="20">
                  <c:v>0.29166598751446604</c:v>
                </c:pt>
                <c:pt idx="21">
                  <c:v>0.29019901876090043</c:v>
                </c:pt>
                <c:pt idx="22">
                  <c:v>0.28881354827142175</c:v>
                </c:pt>
                <c:pt idx="23">
                  <c:v>0.28742807778194324</c:v>
                </c:pt>
                <c:pt idx="24">
                  <c:v>0.28596110902837762</c:v>
                </c:pt>
                <c:pt idx="25">
                  <c:v>0.28449414027481229</c:v>
                </c:pt>
                <c:pt idx="26">
                  <c:v>0.28302717152124668</c:v>
                </c:pt>
                <c:pt idx="27">
                  <c:v>0.28156020276768107</c:v>
                </c:pt>
                <c:pt idx="28">
                  <c:v>0.28009323401411546</c:v>
                </c:pt>
                <c:pt idx="29">
                  <c:v>0.27854476699646297</c:v>
                </c:pt>
                <c:pt idx="30">
                  <c:v>0.27707779824289736</c:v>
                </c:pt>
                <c:pt idx="31">
                  <c:v>0.27552933122524487</c:v>
                </c:pt>
                <c:pt idx="32">
                  <c:v>0.27398086420759232</c:v>
                </c:pt>
                <c:pt idx="33">
                  <c:v>0.27243239718993983</c:v>
                </c:pt>
                <c:pt idx="34">
                  <c:v>0.27080243190820041</c:v>
                </c:pt>
                <c:pt idx="35">
                  <c:v>0.26925396489054793</c:v>
                </c:pt>
                <c:pt idx="36">
                  <c:v>0.26770549787289544</c:v>
                </c:pt>
                <c:pt idx="37">
                  <c:v>0.26607553259115579</c:v>
                </c:pt>
                <c:pt idx="38">
                  <c:v>0.26452706557350325</c:v>
                </c:pt>
                <c:pt idx="39">
                  <c:v>0.26289710029176389</c:v>
                </c:pt>
                <c:pt idx="40">
                  <c:v>0.26126713501002424</c:v>
                </c:pt>
                <c:pt idx="41">
                  <c:v>0.25963716972828482</c:v>
                </c:pt>
                <c:pt idx="42">
                  <c:v>0.2580072044465454</c:v>
                </c:pt>
                <c:pt idx="43">
                  <c:v>0.25637723916480576</c:v>
                </c:pt>
                <c:pt idx="44">
                  <c:v>0.25466577561897924</c:v>
                </c:pt>
                <c:pt idx="45">
                  <c:v>0.25303581033723982</c:v>
                </c:pt>
                <c:pt idx="46">
                  <c:v>0.25140584505550045</c:v>
                </c:pt>
                <c:pt idx="47">
                  <c:v>0.24977587977376078</c:v>
                </c:pt>
                <c:pt idx="48">
                  <c:v>0.24814591449202139</c:v>
                </c:pt>
                <c:pt idx="49">
                  <c:v>0.24643445094619484</c:v>
                </c:pt>
                <c:pt idx="50">
                  <c:v>0.24480448566445545</c:v>
                </c:pt>
                <c:pt idx="51">
                  <c:v>0.24317452038271581</c:v>
                </c:pt>
                <c:pt idx="52">
                  <c:v>0.24154455510097639</c:v>
                </c:pt>
                <c:pt idx="53">
                  <c:v>0.23983309155514987</c:v>
                </c:pt>
                <c:pt idx="54">
                  <c:v>0.23812162800932332</c:v>
                </c:pt>
                <c:pt idx="55">
                  <c:v>0.2364916627275839</c:v>
                </c:pt>
                <c:pt idx="56">
                  <c:v>0.23478019918175738</c:v>
                </c:pt>
                <c:pt idx="57">
                  <c:v>0.23315023390001796</c:v>
                </c:pt>
                <c:pt idx="58">
                  <c:v>0.23143877035419141</c:v>
                </c:pt>
                <c:pt idx="59">
                  <c:v>0.2297273068083649</c:v>
                </c:pt>
                <c:pt idx="60">
                  <c:v>0.22809734152662547</c:v>
                </c:pt>
                <c:pt idx="61">
                  <c:v>0.22638587798079896</c:v>
                </c:pt>
                <c:pt idx="62">
                  <c:v>0.22475591269905953</c:v>
                </c:pt>
                <c:pt idx="63">
                  <c:v>0.22304444915323299</c:v>
                </c:pt>
                <c:pt idx="64">
                  <c:v>0.22141448387149359</c:v>
                </c:pt>
                <c:pt idx="65">
                  <c:v>0.21978451858975395</c:v>
                </c:pt>
                <c:pt idx="66">
                  <c:v>0.21807305504392765</c:v>
                </c:pt>
                <c:pt idx="67">
                  <c:v>0.21644308976218801</c:v>
                </c:pt>
                <c:pt idx="68">
                  <c:v>0.21473162621636172</c:v>
                </c:pt>
                <c:pt idx="69">
                  <c:v>0.21302016267053517</c:v>
                </c:pt>
                <c:pt idx="70">
                  <c:v>0.21139019738879553</c:v>
                </c:pt>
                <c:pt idx="71">
                  <c:v>0.20967873384296923</c:v>
                </c:pt>
                <c:pt idx="72">
                  <c:v>0.20804876856122959</c:v>
                </c:pt>
                <c:pt idx="73">
                  <c:v>0.20641880327949017</c:v>
                </c:pt>
                <c:pt idx="74">
                  <c:v>0.20470733973366365</c:v>
                </c:pt>
                <c:pt idx="75">
                  <c:v>0.20307737445192423</c:v>
                </c:pt>
                <c:pt idx="76">
                  <c:v>0.20136591090609768</c:v>
                </c:pt>
                <c:pt idx="77">
                  <c:v>0.19973594562435829</c:v>
                </c:pt>
                <c:pt idx="78">
                  <c:v>0.19810598034261864</c:v>
                </c:pt>
                <c:pt idx="79">
                  <c:v>0.19639451679679235</c:v>
                </c:pt>
                <c:pt idx="80">
                  <c:v>0.1947645515150527</c:v>
                </c:pt>
                <c:pt idx="81">
                  <c:v>0.19305308796922616</c:v>
                </c:pt>
                <c:pt idx="82">
                  <c:v>0.19142312268748676</c:v>
                </c:pt>
                <c:pt idx="83">
                  <c:v>0.18971165914166022</c:v>
                </c:pt>
                <c:pt idx="84">
                  <c:v>0.1881631921240077</c:v>
                </c:pt>
                <c:pt idx="85">
                  <c:v>0.1864517285781814</c:v>
                </c:pt>
                <c:pt idx="86">
                  <c:v>0.18490326156052866</c:v>
                </c:pt>
                <c:pt idx="87">
                  <c:v>0.18327329627878927</c:v>
                </c:pt>
                <c:pt idx="88">
                  <c:v>0.18164333099704985</c:v>
                </c:pt>
                <c:pt idx="89">
                  <c:v>0.18009486397939736</c:v>
                </c:pt>
                <c:pt idx="90">
                  <c:v>0.17846489869765772</c:v>
                </c:pt>
                <c:pt idx="91">
                  <c:v>0.1769164316800052</c:v>
                </c:pt>
                <c:pt idx="92">
                  <c:v>0.17528646639826581</c:v>
                </c:pt>
                <c:pt idx="93">
                  <c:v>0.17373799938061329</c:v>
                </c:pt>
                <c:pt idx="94">
                  <c:v>0.17210803409887365</c:v>
                </c:pt>
                <c:pt idx="95">
                  <c:v>0.17055956708122116</c:v>
                </c:pt>
                <c:pt idx="96">
                  <c:v>0.16901110006356865</c:v>
                </c:pt>
                <c:pt idx="97">
                  <c:v>0.16738113478182923</c:v>
                </c:pt>
                <c:pt idx="98">
                  <c:v>0.16583266776417674</c:v>
                </c:pt>
                <c:pt idx="99">
                  <c:v>0.16428420074652422</c:v>
                </c:pt>
                <c:pt idx="100">
                  <c:v>0.16273573372887148</c:v>
                </c:pt>
                <c:pt idx="101">
                  <c:v>0.161187266711219</c:v>
                </c:pt>
                <c:pt idx="102">
                  <c:v>0.15963879969356648</c:v>
                </c:pt>
                <c:pt idx="103">
                  <c:v>0.15809033267591396</c:v>
                </c:pt>
                <c:pt idx="104">
                  <c:v>0.15654186565826148</c:v>
                </c:pt>
                <c:pt idx="105">
                  <c:v>0.15499339864060896</c:v>
                </c:pt>
                <c:pt idx="106">
                  <c:v>0.15344493162295647</c:v>
                </c:pt>
                <c:pt idx="107">
                  <c:v>0.15189646460530395</c:v>
                </c:pt>
                <c:pt idx="108">
                  <c:v>0.15034799758765144</c:v>
                </c:pt>
                <c:pt idx="109">
                  <c:v>0.14879953056999895</c:v>
                </c:pt>
                <c:pt idx="110">
                  <c:v>0.14733256181643334</c:v>
                </c:pt>
                <c:pt idx="111">
                  <c:v>0.14578409479878082</c:v>
                </c:pt>
                <c:pt idx="112">
                  <c:v>0.14431712604521524</c:v>
                </c:pt>
                <c:pt idx="113">
                  <c:v>0.14276865902756272</c:v>
                </c:pt>
                <c:pt idx="114">
                  <c:v>0.14122019200991021</c:v>
                </c:pt>
                <c:pt idx="115">
                  <c:v>0.13967172499225772</c:v>
                </c:pt>
                <c:pt idx="116">
                  <c:v>0.1381232579746052</c:v>
                </c:pt>
                <c:pt idx="117">
                  <c:v>0.13657479095695269</c:v>
                </c:pt>
                <c:pt idx="118">
                  <c:v>0.13494482567521307</c:v>
                </c:pt>
                <c:pt idx="119">
                  <c:v>0.13339635865756055</c:v>
                </c:pt>
                <c:pt idx="120">
                  <c:v>0.13176639337582116</c:v>
                </c:pt>
                <c:pt idx="121">
                  <c:v>0.13013642809408152</c:v>
                </c:pt>
                <c:pt idx="122">
                  <c:v>0.128587961076429</c:v>
                </c:pt>
                <c:pt idx="123">
                  <c:v>0.12695799579468961</c:v>
                </c:pt>
                <c:pt idx="124">
                  <c:v>0.12540952877703709</c:v>
                </c:pt>
                <c:pt idx="125">
                  <c:v>0.12386106175938459</c:v>
                </c:pt>
                <c:pt idx="126">
                  <c:v>0.12231259474173209</c:v>
                </c:pt>
                <c:pt idx="127">
                  <c:v>0.12076412772407957</c:v>
                </c:pt>
                <c:pt idx="128">
                  <c:v>0.11921566070642707</c:v>
                </c:pt>
                <c:pt idx="129">
                  <c:v>0.11766719368877433</c:v>
                </c:pt>
                <c:pt idx="130">
                  <c:v>0.11611872667112183</c:v>
                </c:pt>
                <c:pt idx="131">
                  <c:v>0.11465175791755645</c:v>
                </c:pt>
                <c:pt idx="132">
                  <c:v>0.11318478916399086</c:v>
                </c:pt>
                <c:pt idx="133">
                  <c:v>0.11171782041042524</c:v>
                </c:pt>
                <c:pt idx="134">
                  <c:v>0.11025085165685965</c:v>
                </c:pt>
                <c:pt idx="135">
                  <c:v>0.10878388290329427</c:v>
                </c:pt>
                <c:pt idx="136">
                  <c:v>0.10731691414972866</c:v>
                </c:pt>
                <c:pt idx="137">
                  <c:v>0.10584994539616306</c:v>
                </c:pt>
                <c:pt idx="138">
                  <c:v>0.10446447490668459</c:v>
                </c:pt>
                <c:pt idx="139">
                  <c:v>0.10307900441720588</c:v>
                </c:pt>
                <c:pt idx="140">
                  <c:v>0.10169353392772741</c:v>
                </c:pt>
                <c:pt idx="141">
                  <c:v>0.1003080634382487</c:v>
                </c:pt>
                <c:pt idx="142">
                  <c:v>9.8922592948770233E-2</c:v>
                </c:pt>
                <c:pt idx="143">
                  <c:v>9.7618620723378666E-2</c:v>
                </c:pt>
                <c:pt idx="144">
                  <c:v>9.6314648497987099E-2</c:v>
                </c:pt>
                <c:pt idx="145">
                  <c:v>9.5010676272595518E-2</c:v>
                </c:pt>
                <c:pt idx="146">
                  <c:v>9.3706704047203715E-2</c:v>
                </c:pt>
                <c:pt idx="147">
                  <c:v>9.2484230085899274E-2</c:v>
                </c:pt>
                <c:pt idx="148">
                  <c:v>9.1180257860507472E-2</c:v>
                </c:pt>
                <c:pt idx="149">
                  <c:v>8.9957783899203031E-2</c:v>
                </c:pt>
                <c:pt idx="150">
                  <c:v>8.8735309937898368E-2</c:v>
                </c:pt>
                <c:pt idx="151">
                  <c:v>8.7512835976593692E-2</c:v>
                </c:pt>
                <c:pt idx="152">
                  <c:v>8.6371860279376156E-2</c:v>
                </c:pt>
                <c:pt idx="153">
                  <c:v>8.5230884582158384E-2</c:v>
                </c:pt>
                <c:pt idx="154">
                  <c:v>8.4008410620853721E-2</c:v>
                </c:pt>
                <c:pt idx="155">
                  <c:v>8.2948933187723076E-2</c:v>
                </c:pt>
                <c:pt idx="156">
                  <c:v>8.180795749050554E-2</c:v>
                </c:pt>
                <c:pt idx="157">
                  <c:v>8.0748480057374908E-2</c:v>
                </c:pt>
                <c:pt idx="158">
                  <c:v>7.968900262424404E-2</c:v>
                </c:pt>
                <c:pt idx="159">
                  <c:v>7.8629525191113395E-2</c:v>
                </c:pt>
                <c:pt idx="160">
                  <c:v>7.7570047757982763E-2</c:v>
                </c:pt>
                <c:pt idx="161">
                  <c:v>7.6592068588939022E-2</c:v>
                </c:pt>
                <c:pt idx="162">
                  <c:v>7.553259115580839E-2</c:v>
                </c:pt>
                <c:pt idx="163">
                  <c:v>7.4554611986764649E-2</c:v>
                </c:pt>
                <c:pt idx="164">
                  <c:v>7.3576632817720922E-2</c:v>
                </c:pt>
                <c:pt idx="165">
                  <c:v>7.2680151912764307E-2</c:v>
                </c:pt>
                <c:pt idx="166">
                  <c:v>7.170217274372058E-2</c:v>
                </c:pt>
                <c:pt idx="167">
                  <c:v>7.0805691838763743E-2</c:v>
                </c:pt>
                <c:pt idx="168">
                  <c:v>6.9909210933807128E-2</c:v>
                </c:pt>
                <c:pt idx="169">
                  <c:v>6.9012730028850305E-2</c:v>
                </c:pt>
                <c:pt idx="170">
                  <c:v>6.8116249123893691E-2</c:v>
                </c:pt>
                <c:pt idx="171">
                  <c:v>6.7301266483023994E-2</c:v>
                </c:pt>
                <c:pt idx="172">
                  <c:v>6.6486283842154284E-2</c:v>
                </c:pt>
                <c:pt idx="173">
                  <c:v>6.5589802937197447E-2</c:v>
                </c:pt>
                <c:pt idx="174">
                  <c:v>6.4774820296327751E-2</c:v>
                </c:pt>
                <c:pt idx="175">
                  <c:v>6.3959837655458041E-2</c:v>
                </c:pt>
                <c:pt idx="176">
                  <c:v>6.3226353278675249E-2</c:v>
                </c:pt>
                <c:pt idx="177">
                  <c:v>6.2411370637805538E-2</c:v>
                </c:pt>
                <c:pt idx="178">
                  <c:v>6.1677886261022739E-2</c:v>
                </c:pt>
                <c:pt idx="179">
                  <c:v>6.094440188423994E-2</c:v>
                </c:pt>
                <c:pt idx="180">
                  <c:v>6.0210917507457135E-2</c:v>
                </c:pt>
                <c:pt idx="181">
                  <c:v>5.9477433130674336E-2</c:v>
                </c:pt>
                <c:pt idx="182">
                  <c:v>5.874394875389153E-2</c:v>
                </c:pt>
                <c:pt idx="183">
                  <c:v>5.8091962641195857E-2</c:v>
                </c:pt>
                <c:pt idx="184">
                  <c:v>5.7439976528499956E-2</c:v>
                </c:pt>
                <c:pt idx="185">
                  <c:v>5.6787990415804054E-2</c:v>
                </c:pt>
                <c:pt idx="186">
                  <c:v>5.6054506039021484E-2</c:v>
                </c:pt>
                <c:pt idx="187">
                  <c:v>5.5402519926325583E-2</c:v>
                </c:pt>
                <c:pt idx="188">
                  <c:v>5.4832032077716815E-2</c:v>
                </c:pt>
                <c:pt idx="189">
                  <c:v>5.4180045965020913E-2</c:v>
                </c:pt>
                <c:pt idx="190">
                  <c:v>5.3528059852325248E-2</c:v>
                </c:pt>
                <c:pt idx="191">
                  <c:v>5.2957572003716244E-2</c:v>
                </c:pt>
                <c:pt idx="192">
                  <c:v>5.2387084155107476E-2</c:v>
                </c:pt>
                <c:pt idx="193">
                  <c:v>5.1816596306498708E-2</c:v>
                </c:pt>
                <c:pt idx="194">
                  <c:v>5.124610845788994E-2</c:v>
                </c:pt>
                <c:pt idx="195">
                  <c:v>5.0675620609280936E-2</c:v>
                </c:pt>
                <c:pt idx="196">
                  <c:v>5.0105132760672168E-2</c:v>
                </c:pt>
                <c:pt idx="197">
                  <c:v>4.95346449120634E-2</c:v>
                </c:pt>
                <c:pt idx="198">
                  <c:v>4.9045655327541529E-2</c:v>
                </c:pt>
                <c:pt idx="199">
                  <c:v>4.8475167478932761E-2</c:v>
                </c:pt>
                <c:pt idx="200">
                  <c:v>4.798617789441089E-2</c:v>
                </c:pt>
                <c:pt idx="201">
                  <c:v>4.7497188309889027E-2</c:v>
                </c:pt>
                <c:pt idx="202">
                  <c:v>4.7008198725367156E-2</c:v>
                </c:pt>
                <c:pt idx="203">
                  <c:v>4.6519209140845286E-2</c:v>
                </c:pt>
                <c:pt idx="204">
                  <c:v>4.6030219556323422E-2</c:v>
                </c:pt>
                <c:pt idx="205">
                  <c:v>4.5541229971801551E-2</c:v>
                </c:pt>
                <c:pt idx="206">
                  <c:v>4.5052240387279681E-2</c:v>
                </c:pt>
                <c:pt idx="207">
                  <c:v>4.4644749066844951E-2</c:v>
                </c:pt>
                <c:pt idx="208">
                  <c:v>4.415575948232308E-2</c:v>
                </c:pt>
                <c:pt idx="209">
                  <c:v>4.3748268161888114E-2</c:v>
                </c:pt>
                <c:pt idx="210">
                  <c:v>4.3340776841453377E-2</c:v>
                </c:pt>
                <c:pt idx="211">
                  <c:v>4.2933285521018411E-2</c:v>
                </c:pt>
                <c:pt idx="212">
                  <c:v>4.2525794200583555E-2</c:v>
                </c:pt>
                <c:pt idx="213">
                  <c:v>4.2118302880148707E-2</c:v>
                </c:pt>
                <c:pt idx="214">
                  <c:v>4.1710811559713741E-2</c:v>
                </c:pt>
                <c:pt idx="215">
                  <c:v>4.1303320239278886E-2</c:v>
                </c:pt>
                <c:pt idx="216">
                  <c:v>4.0895828918844038E-2</c:v>
                </c:pt>
                <c:pt idx="217">
                  <c:v>4.0488337598409183E-2</c:v>
                </c:pt>
                <c:pt idx="218">
                  <c:v>4.0162344542061232E-2</c:v>
                </c:pt>
                <c:pt idx="219">
                  <c:v>3.9754853221626384E-2</c:v>
                </c:pt>
                <c:pt idx="220">
                  <c:v>3.9428860165278544E-2</c:v>
                </c:pt>
                <c:pt idx="221">
                  <c:v>3.9102867108930593E-2</c:v>
                </c:pt>
                <c:pt idx="222">
                  <c:v>3.8695375788495745E-2</c:v>
                </c:pt>
                <c:pt idx="223">
                  <c:v>3.8369382732147794E-2</c:v>
                </c:pt>
                <c:pt idx="224">
                  <c:v>3.8043389675799955E-2</c:v>
                </c:pt>
                <c:pt idx="225">
                  <c:v>3.7717396619452004E-2</c:v>
                </c:pt>
                <c:pt idx="226">
                  <c:v>3.7391403563104171E-2</c:v>
                </c:pt>
                <c:pt idx="227">
                  <c:v>3.706541050675622E-2</c:v>
                </c:pt>
                <c:pt idx="228">
                  <c:v>3.673941745040827E-2</c:v>
                </c:pt>
                <c:pt idx="229">
                  <c:v>3.6494922658147452E-2</c:v>
                </c:pt>
                <c:pt idx="230">
                  <c:v>3.6168929601799502E-2</c:v>
                </c:pt>
                <c:pt idx="231">
                  <c:v>3.5842936545451551E-2</c:v>
                </c:pt>
                <c:pt idx="232">
                  <c:v>3.5598441753190616E-2</c:v>
                </c:pt>
                <c:pt idx="233">
                  <c:v>3.5272448696842783E-2</c:v>
                </c:pt>
                <c:pt idx="234">
                  <c:v>3.5027953904581847E-2</c:v>
                </c:pt>
                <c:pt idx="235">
                  <c:v>3.4783459112320912E-2</c:v>
                </c:pt>
                <c:pt idx="236">
                  <c:v>3.4457466055973079E-2</c:v>
                </c:pt>
                <c:pt idx="237">
                  <c:v>3.4212971263712144E-2</c:v>
                </c:pt>
                <c:pt idx="238">
                  <c:v>3.3968476471451209E-2</c:v>
                </c:pt>
                <c:pt idx="239">
                  <c:v>3.3723981679190274E-2</c:v>
                </c:pt>
                <c:pt idx="240">
                  <c:v>3.3560985151016243E-2</c:v>
                </c:pt>
                <c:pt idx="241">
                  <c:v>3.3316490358755425E-2</c:v>
                </c:pt>
                <c:pt idx="242">
                  <c:v>3.3153493830581394E-2</c:v>
                </c:pt>
                <c:pt idx="243">
                  <c:v>3.2908999038320459E-2</c:v>
                </c:pt>
                <c:pt idx="244">
                  <c:v>3.2746002510146539E-2</c:v>
                </c:pt>
                <c:pt idx="245">
                  <c:v>3.2501507717885604E-2</c:v>
                </c:pt>
                <c:pt idx="246">
                  <c:v>3.2338511189711691E-2</c:v>
                </c:pt>
                <c:pt idx="247">
                  <c:v>3.2175514661537771E-2</c:v>
                </c:pt>
                <c:pt idx="248">
                  <c:v>3.1931019869276836E-2</c:v>
                </c:pt>
                <c:pt idx="249">
                  <c:v>3.1768023341102805E-2</c:v>
                </c:pt>
                <c:pt idx="250">
                  <c:v>3.1605026812928885E-2</c:v>
                </c:pt>
                <c:pt idx="251">
                  <c:v>3.1442030284754965E-2</c:v>
                </c:pt>
                <c:pt idx="252">
                  <c:v>3.1279033756581053E-2</c:v>
                </c:pt>
                <c:pt idx="253">
                  <c:v>3.1116037228407018E-2</c:v>
                </c:pt>
                <c:pt idx="254">
                  <c:v>3.0953040700233102E-2</c:v>
                </c:pt>
                <c:pt idx="255">
                  <c:v>3.0790044172059182E-2</c:v>
                </c:pt>
                <c:pt idx="256">
                  <c:v>3.0627047643885151E-2</c:v>
                </c:pt>
                <c:pt idx="257">
                  <c:v>3.0464051115711231E-2</c:v>
                </c:pt>
                <c:pt idx="258">
                  <c:v>3.038255285162433E-2</c:v>
                </c:pt>
                <c:pt idx="259">
                  <c:v>3.0219556323450299E-2</c:v>
                </c:pt>
                <c:pt idx="260">
                  <c:v>3.005655979527638E-2</c:v>
                </c:pt>
                <c:pt idx="261">
                  <c:v>2.9893563267102463E-2</c:v>
                </c:pt>
                <c:pt idx="262">
                  <c:v>2.9812065003015448E-2</c:v>
                </c:pt>
                <c:pt idx="263">
                  <c:v>2.9649068474841528E-2</c:v>
                </c:pt>
                <c:pt idx="264">
                  <c:v>2.9567570210754512E-2</c:v>
                </c:pt>
                <c:pt idx="265">
                  <c:v>2.9404573682580596E-2</c:v>
                </c:pt>
                <c:pt idx="266">
                  <c:v>2.9241577154406676E-2</c:v>
                </c:pt>
                <c:pt idx="267">
                  <c:v>2.9160078890319661E-2</c:v>
                </c:pt>
                <c:pt idx="268">
                  <c:v>2.8997082362145744E-2</c:v>
                </c:pt>
                <c:pt idx="269">
                  <c:v>2.883408583397171E-2</c:v>
                </c:pt>
                <c:pt idx="270">
                  <c:v>2.8671089305797794E-2</c:v>
                </c:pt>
                <c:pt idx="271">
                  <c:v>2.8508092777623874E-2</c:v>
                </c:pt>
                <c:pt idx="272">
                  <c:v>2.8345096249449957E-2</c:v>
                </c:pt>
                <c:pt idx="273">
                  <c:v>2.8182099721275923E-2</c:v>
                </c:pt>
                <c:pt idx="274">
                  <c:v>2.8019103193102007E-2</c:v>
                </c:pt>
                <c:pt idx="275">
                  <c:v>2.785610666492809E-2</c:v>
                </c:pt>
                <c:pt idx="276">
                  <c:v>2.7693110136754056E-2</c:v>
                </c:pt>
                <c:pt idx="277">
                  <c:v>2.7611611872667155E-2</c:v>
                </c:pt>
                <c:pt idx="278">
                  <c:v>2.7448615344493121E-2</c:v>
                </c:pt>
                <c:pt idx="279">
                  <c:v>2.7285618816319204E-2</c:v>
                </c:pt>
                <c:pt idx="280">
                  <c:v>2.7122622288145288E-2</c:v>
                </c:pt>
                <c:pt idx="281">
                  <c:v>2.6959625759971368E-2</c:v>
                </c:pt>
                <c:pt idx="282">
                  <c:v>2.6878127495884353E-2</c:v>
                </c:pt>
                <c:pt idx="283">
                  <c:v>2.6715130967710436E-2</c:v>
                </c:pt>
                <c:pt idx="284">
                  <c:v>2.6633632703623417E-2</c:v>
                </c:pt>
                <c:pt idx="285">
                  <c:v>2.6470636175449501E-2</c:v>
                </c:pt>
                <c:pt idx="286">
                  <c:v>2.6389137911362485E-2</c:v>
                </c:pt>
                <c:pt idx="287">
                  <c:v>2.6226141383188566E-2</c:v>
                </c:pt>
                <c:pt idx="288">
                  <c:v>2.614464311910155E-2</c:v>
                </c:pt>
                <c:pt idx="289">
                  <c:v>2.5981646590927634E-2</c:v>
                </c:pt>
                <c:pt idx="290">
                  <c:v>2.5900148326840615E-2</c:v>
                </c:pt>
                <c:pt idx="291">
                  <c:v>2.5818650062753714E-2</c:v>
                </c:pt>
                <c:pt idx="292">
                  <c:v>2.5655653534579683E-2</c:v>
                </c:pt>
                <c:pt idx="293">
                  <c:v>2.5574155270492782E-2</c:v>
                </c:pt>
                <c:pt idx="294">
                  <c:v>2.5492657006405763E-2</c:v>
                </c:pt>
                <c:pt idx="295">
                  <c:v>2.5411158742318748E-2</c:v>
                </c:pt>
                <c:pt idx="296">
                  <c:v>2.5248162214144831E-2</c:v>
                </c:pt>
                <c:pt idx="297">
                  <c:v>2.516666395005793E-2</c:v>
                </c:pt>
                <c:pt idx="298">
                  <c:v>2.5085165685970912E-2</c:v>
                </c:pt>
                <c:pt idx="299">
                  <c:v>2.5003667421883896E-2</c:v>
                </c:pt>
                <c:pt idx="300">
                  <c:v>2.4922169157796995E-2</c:v>
                </c:pt>
                <c:pt idx="301">
                  <c:v>2.484067089370998E-2</c:v>
                </c:pt>
                <c:pt idx="302">
                  <c:v>2.4677674365536063E-2</c:v>
                </c:pt>
                <c:pt idx="303">
                  <c:v>2.4596176101449044E-2</c:v>
                </c:pt>
                <c:pt idx="304">
                  <c:v>2.4514677837362029E-2</c:v>
                </c:pt>
                <c:pt idx="305">
                  <c:v>2.4433179573275128E-2</c:v>
                </c:pt>
                <c:pt idx="306">
                  <c:v>2.4351681309188113E-2</c:v>
                </c:pt>
                <c:pt idx="307">
                  <c:v>2.4270183045101212E-2</c:v>
                </c:pt>
                <c:pt idx="308">
                  <c:v>2.4188684781014193E-2</c:v>
                </c:pt>
                <c:pt idx="309">
                  <c:v>2.4107186516927177E-2</c:v>
                </c:pt>
                <c:pt idx="310">
                  <c:v>2.4025688252840276E-2</c:v>
                </c:pt>
                <c:pt idx="311">
                  <c:v>2.3944189988753261E-2</c:v>
                </c:pt>
                <c:pt idx="312">
                  <c:v>2.3862691724666242E-2</c:v>
                </c:pt>
                <c:pt idx="313">
                  <c:v>2.3781193460579341E-2</c:v>
                </c:pt>
                <c:pt idx="314">
                  <c:v>2.3699695196492326E-2</c:v>
                </c:pt>
                <c:pt idx="315">
                  <c:v>2.361819693240531E-2</c:v>
                </c:pt>
                <c:pt idx="316">
                  <c:v>2.3536698668318409E-2</c:v>
                </c:pt>
                <c:pt idx="317">
                  <c:v>2.345520040423139E-2</c:v>
                </c:pt>
                <c:pt idx="318">
                  <c:v>2.345520040423139E-2</c:v>
                </c:pt>
                <c:pt idx="319">
                  <c:v>2.3373702140144375E-2</c:v>
                </c:pt>
                <c:pt idx="320">
                  <c:v>2.3292203876057474E-2</c:v>
                </c:pt>
                <c:pt idx="321">
                  <c:v>2.3210705611970459E-2</c:v>
                </c:pt>
                <c:pt idx="322">
                  <c:v>2.3129207347883558E-2</c:v>
                </c:pt>
                <c:pt idx="323">
                  <c:v>2.3129207347883558E-2</c:v>
                </c:pt>
                <c:pt idx="324">
                  <c:v>2.3047709083796539E-2</c:v>
                </c:pt>
                <c:pt idx="325">
                  <c:v>2.2966210819709523E-2</c:v>
                </c:pt>
                <c:pt idx="326">
                  <c:v>2.2966210819709523E-2</c:v>
                </c:pt>
                <c:pt idx="327">
                  <c:v>2.2884712555622622E-2</c:v>
                </c:pt>
                <c:pt idx="328">
                  <c:v>2.2803214291535607E-2</c:v>
                </c:pt>
                <c:pt idx="329">
                  <c:v>2.2803214291535607E-2</c:v>
                </c:pt>
                <c:pt idx="330">
                  <c:v>2.2721716027448588E-2</c:v>
                </c:pt>
                <c:pt idx="331">
                  <c:v>2.2640217763361687E-2</c:v>
                </c:pt>
                <c:pt idx="332">
                  <c:v>2.2640217763361687E-2</c:v>
                </c:pt>
                <c:pt idx="333">
                  <c:v>2.2558719499274672E-2</c:v>
                </c:pt>
                <c:pt idx="334">
                  <c:v>2.2477221235187656E-2</c:v>
                </c:pt>
                <c:pt idx="335">
                  <c:v>2.2477221235187656E-2</c:v>
                </c:pt>
                <c:pt idx="336">
                  <c:v>2.2395722971100755E-2</c:v>
                </c:pt>
                <c:pt idx="337">
                  <c:v>2.2395722971100755E-2</c:v>
                </c:pt>
                <c:pt idx="338">
                  <c:v>2.2314224707013736E-2</c:v>
                </c:pt>
                <c:pt idx="339">
                  <c:v>2.2314224707013736E-2</c:v>
                </c:pt>
                <c:pt idx="340">
                  <c:v>2.2232726442926835E-2</c:v>
                </c:pt>
                <c:pt idx="341">
                  <c:v>2.215122817883982E-2</c:v>
                </c:pt>
                <c:pt idx="342">
                  <c:v>2.215122817883982E-2</c:v>
                </c:pt>
                <c:pt idx="343">
                  <c:v>2.2069729914752804E-2</c:v>
                </c:pt>
                <c:pt idx="344">
                  <c:v>2.2069729914752804E-2</c:v>
                </c:pt>
                <c:pt idx="345">
                  <c:v>2.1988231650665904E-2</c:v>
                </c:pt>
                <c:pt idx="346">
                  <c:v>2.1988231650665904E-2</c:v>
                </c:pt>
                <c:pt idx="347">
                  <c:v>2.1906733386578885E-2</c:v>
                </c:pt>
                <c:pt idx="348">
                  <c:v>2.1906733386578885E-2</c:v>
                </c:pt>
                <c:pt idx="349">
                  <c:v>2.1825235122491869E-2</c:v>
                </c:pt>
                <c:pt idx="350">
                  <c:v>2.1825235122491869E-2</c:v>
                </c:pt>
                <c:pt idx="351">
                  <c:v>2.1743736858404968E-2</c:v>
                </c:pt>
                <c:pt idx="352">
                  <c:v>2.1743736858404968E-2</c:v>
                </c:pt>
                <c:pt idx="353">
                  <c:v>2.1743736858404968E-2</c:v>
                </c:pt>
                <c:pt idx="354">
                  <c:v>2.1662238594317953E-2</c:v>
                </c:pt>
                <c:pt idx="355">
                  <c:v>2.1662238594317953E-2</c:v>
                </c:pt>
                <c:pt idx="356">
                  <c:v>2.1580740330230934E-2</c:v>
                </c:pt>
                <c:pt idx="357">
                  <c:v>2.1580740330230934E-2</c:v>
                </c:pt>
                <c:pt idx="358">
                  <c:v>2.1499242066144033E-2</c:v>
                </c:pt>
                <c:pt idx="359">
                  <c:v>2.1499242066144033E-2</c:v>
                </c:pt>
                <c:pt idx="360">
                  <c:v>2.1499242066144033E-2</c:v>
                </c:pt>
                <c:pt idx="361">
                  <c:v>2.1417743802057018E-2</c:v>
                </c:pt>
                <c:pt idx="362">
                  <c:v>2.1417743802057018E-2</c:v>
                </c:pt>
                <c:pt idx="363">
                  <c:v>2.1336245537970002E-2</c:v>
                </c:pt>
                <c:pt idx="364">
                  <c:v>2.1336245537970002E-2</c:v>
                </c:pt>
                <c:pt idx="365">
                  <c:v>2.1254747273883101E-2</c:v>
                </c:pt>
                <c:pt idx="366">
                  <c:v>2.1254747273883101E-2</c:v>
                </c:pt>
                <c:pt idx="367">
                  <c:v>2.1254747273883101E-2</c:v>
                </c:pt>
                <c:pt idx="368">
                  <c:v>2.1173249009796082E-2</c:v>
                </c:pt>
                <c:pt idx="369">
                  <c:v>2.1173249009796082E-2</c:v>
                </c:pt>
                <c:pt idx="370">
                  <c:v>2.1173249009796082E-2</c:v>
                </c:pt>
                <c:pt idx="371">
                  <c:v>2.1091750745709181E-2</c:v>
                </c:pt>
                <c:pt idx="372">
                  <c:v>2.1091750745709181E-2</c:v>
                </c:pt>
                <c:pt idx="373">
                  <c:v>2.1091750745709181E-2</c:v>
                </c:pt>
                <c:pt idx="374">
                  <c:v>2.1010252481622166E-2</c:v>
                </c:pt>
                <c:pt idx="375">
                  <c:v>2.1010252481622166E-2</c:v>
                </c:pt>
                <c:pt idx="376">
                  <c:v>2.1010252481622166E-2</c:v>
                </c:pt>
                <c:pt idx="377">
                  <c:v>2.092875421753515E-2</c:v>
                </c:pt>
                <c:pt idx="378">
                  <c:v>2.092875421753515E-2</c:v>
                </c:pt>
                <c:pt idx="379">
                  <c:v>2.092875421753515E-2</c:v>
                </c:pt>
                <c:pt idx="380">
                  <c:v>2.0847255953448249E-2</c:v>
                </c:pt>
                <c:pt idx="381">
                  <c:v>2.0847255953448249E-2</c:v>
                </c:pt>
                <c:pt idx="382">
                  <c:v>2.0847255953448249E-2</c:v>
                </c:pt>
                <c:pt idx="383">
                  <c:v>2.0847255953448249E-2</c:v>
                </c:pt>
                <c:pt idx="384">
                  <c:v>2.0765757689361231E-2</c:v>
                </c:pt>
                <c:pt idx="385">
                  <c:v>2.0765757689361231E-2</c:v>
                </c:pt>
                <c:pt idx="386">
                  <c:v>2.0765757689361231E-2</c:v>
                </c:pt>
                <c:pt idx="387">
                  <c:v>2.0765757689361231E-2</c:v>
                </c:pt>
                <c:pt idx="388">
                  <c:v>2.0765757689361231E-2</c:v>
                </c:pt>
                <c:pt idx="389">
                  <c:v>2.0684259425274215E-2</c:v>
                </c:pt>
                <c:pt idx="390">
                  <c:v>2.0684259425274215E-2</c:v>
                </c:pt>
                <c:pt idx="391">
                  <c:v>2.0765757689361231E-2</c:v>
                </c:pt>
                <c:pt idx="392">
                  <c:v>2.0765757689361231E-2</c:v>
                </c:pt>
                <c:pt idx="393">
                  <c:v>2.0765757689361231E-2</c:v>
                </c:pt>
                <c:pt idx="394">
                  <c:v>2.0765757689361231E-2</c:v>
                </c:pt>
                <c:pt idx="395">
                  <c:v>2.0765757689361231E-2</c:v>
                </c:pt>
                <c:pt idx="396">
                  <c:v>2.0765757689361231E-2</c:v>
                </c:pt>
                <c:pt idx="397">
                  <c:v>2.0765757689361231E-2</c:v>
                </c:pt>
                <c:pt idx="398">
                  <c:v>2.0765757689361231E-2</c:v>
                </c:pt>
                <c:pt idx="399">
                  <c:v>2.0847255953448249E-2</c:v>
                </c:pt>
                <c:pt idx="400">
                  <c:v>2.0847255953448249E-2</c:v>
                </c:pt>
                <c:pt idx="401">
                  <c:v>2.0847255953448249E-2</c:v>
                </c:pt>
                <c:pt idx="402">
                  <c:v>2.0847255953448249E-2</c:v>
                </c:pt>
                <c:pt idx="403">
                  <c:v>2.0847255953448249E-2</c:v>
                </c:pt>
                <c:pt idx="404">
                  <c:v>2.0847255953448249E-2</c:v>
                </c:pt>
                <c:pt idx="405">
                  <c:v>2.0847255953448249E-2</c:v>
                </c:pt>
                <c:pt idx="406">
                  <c:v>2.092875421753515E-2</c:v>
                </c:pt>
                <c:pt idx="407">
                  <c:v>2.092875421753515E-2</c:v>
                </c:pt>
                <c:pt idx="408">
                  <c:v>2.092875421753515E-2</c:v>
                </c:pt>
                <c:pt idx="409">
                  <c:v>2.092875421753515E-2</c:v>
                </c:pt>
                <c:pt idx="410">
                  <c:v>2.092875421753515E-2</c:v>
                </c:pt>
                <c:pt idx="411">
                  <c:v>2.092875421753515E-2</c:v>
                </c:pt>
                <c:pt idx="412">
                  <c:v>2.092875421753515E-2</c:v>
                </c:pt>
                <c:pt idx="413">
                  <c:v>2.1010252481622166E-2</c:v>
                </c:pt>
                <c:pt idx="414">
                  <c:v>2.1010252481622166E-2</c:v>
                </c:pt>
                <c:pt idx="415">
                  <c:v>2.1010252481622166E-2</c:v>
                </c:pt>
                <c:pt idx="416">
                  <c:v>2.1010252481622166E-2</c:v>
                </c:pt>
                <c:pt idx="417">
                  <c:v>2.1010252481622166E-2</c:v>
                </c:pt>
                <c:pt idx="418">
                  <c:v>2.1010252481622166E-2</c:v>
                </c:pt>
                <c:pt idx="419">
                  <c:v>2.1010252481622166E-2</c:v>
                </c:pt>
                <c:pt idx="420">
                  <c:v>2.1010252481622166E-2</c:v>
                </c:pt>
                <c:pt idx="421">
                  <c:v>2.1010252481622166E-2</c:v>
                </c:pt>
                <c:pt idx="422">
                  <c:v>2.1010252481622166E-2</c:v>
                </c:pt>
                <c:pt idx="423">
                  <c:v>2.092875421753515E-2</c:v>
                </c:pt>
                <c:pt idx="424">
                  <c:v>2.092875421753515E-2</c:v>
                </c:pt>
                <c:pt idx="425">
                  <c:v>2.092875421753515E-2</c:v>
                </c:pt>
                <c:pt idx="426">
                  <c:v>2.0847255953448249E-2</c:v>
                </c:pt>
                <c:pt idx="427">
                  <c:v>2.0847255953448249E-2</c:v>
                </c:pt>
                <c:pt idx="428">
                  <c:v>2.0847255953448249E-2</c:v>
                </c:pt>
                <c:pt idx="429">
                  <c:v>2.0765757689361231E-2</c:v>
                </c:pt>
                <c:pt idx="430">
                  <c:v>2.0765757689361231E-2</c:v>
                </c:pt>
                <c:pt idx="431">
                  <c:v>2.0765757689361231E-2</c:v>
                </c:pt>
                <c:pt idx="432">
                  <c:v>2.0684259425274215E-2</c:v>
                </c:pt>
                <c:pt idx="433">
                  <c:v>2.0684259425274215E-2</c:v>
                </c:pt>
                <c:pt idx="434">
                  <c:v>2.0684259425274215E-2</c:v>
                </c:pt>
                <c:pt idx="435">
                  <c:v>2.0684259425274215E-2</c:v>
                </c:pt>
                <c:pt idx="436">
                  <c:v>2.0602761161187314E-2</c:v>
                </c:pt>
                <c:pt idx="437">
                  <c:v>2.0602761161187314E-2</c:v>
                </c:pt>
                <c:pt idx="438">
                  <c:v>2.0602761161187314E-2</c:v>
                </c:pt>
                <c:pt idx="439">
                  <c:v>2.0602761161187314E-2</c:v>
                </c:pt>
                <c:pt idx="440">
                  <c:v>2.0602761161187314E-2</c:v>
                </c:pt>
                <c:pt idx="441">
                  <c:v>2.0521262897100299E-2</c:v>
                </c:pt>
                <c:pt idx="442">
                  <c:v>2.0521262897100299E-2</c:v>
                </c:pt>
                <c:pt idx="443">
                  <c:v>2.0521262897100299E-2</c:v>
                </c:pt>
                <c:pt idx="444">
                  <c:v>2.0521262897100299E-2</c:v>
                </c:pt>
                <c:pt idx="445">
                  <c:v>2.0521262897100299E-2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</c:numCache>
            </c:numRef>
          </c:xVal>
          <c:yVal>
            <c:numRef>
              <c:f>Traitement8!$H$2:$H$460</c:f>
              <c:numCache>
                <c:formatCode>0.000</c:formatCode>
                <c:ptCount val="459"/>
                <c:pt idx="0">
                  <c:v>7.3774783382067721E-2</c:v>
                </c:pt>
                <c:pt idx="1">
                  <c:v>7.2434068018032621E-2</c:v>
                </c:pt>
                <c:pt idx="2">
                  <c:v>7.1409899550510789E-2</c:v>
                </c:pt>
                <c:pt idx="3">
                  <c:v>7.0386712674446253E-2</c:v>
                </c:pt>
                <c:pt idx="4">
                  <c:v>6.9285962771727772E-2</c:v>
                </c:pt>
                <c:pt idx="5">
                  <c:v>6.8186450353209055E-2</c:v>
                </c:pt>
                <c:pt idx="6">
                  <c:v>6.7009837919382337E-2</c:v>
                </c:pt>
                <c:pt idx="7">
                  <c:v>6.5756502951493948E-2</c:v>
                </c:pt>
                <c:pt idx="8">
                  <c:v>6.45050338146156E-2</c:v>
                </c:pt>
                <c:pt idx="9">
                  <c:v>6.3177504688727223E-2</c:v>
                </c:pt>
                <c:pt idx="10">
                  <c:v>6.1852324438453461E-2</c:v>
                </c:pt>
                <c:pt idx="11">
                  <c:v>6.060736578479424E-2</c:v>
                </c:pt>
                <c:pt idx="12">
                  <c:v>5.9209576124119097E-2</c:v>
                </c:pt>
                <c:pt idx="13">
                  <c:v>5.7814923125856926E-2</c:v>
                </c:pt>
                <c:pt idx="14">
                  <c:v>5.619206839871016E-2</c:v>
                </c:pt>
                <c:pt idx="15">
                  <c:v>5.4727990042468755E-2</c:v>
                </c:pt>
                <c:pt idx="16">
                  <c:v>5.3344936530409129E-2</c:v>
                </c:pt>
                <c:pt idx="17">
                  <c:v>5.2042510158201591E-2</c:v>
                </c:pt>
                <c:pt idx="18">
                  <c:v>5.0744015996004858E-2</c:v>
                </c:pt>
                <c:pt idx="19">
                  <c:v>4.9449719630553876E-2</c:v>
                </c:pt>
                <c:pt idx="20">
                  <c:v>4.8235650577936509E-2</c:v>
                </c:pt>
                <c:pt idx="21">
                  <c:v>4.6874896581720726E-2</c:v>
                </c:pt>
                <c:pt idx="22">
                  <c:v>4.5595021603952623E-2</c:v>
                </c:pt>
                <c:pt idx="23">
                  <c:v>4.4320652712367653E-2</c:v>
                </c:pt>
                <c:pt idx="24">
                  <c:v>4.2977768354307111E-2</c:v>
                </c:pt>
                <c:pt idx="25">
                  <c:v>4.1642025451815737E-2</c:v>
                </c:pt>
                <c:pt idx="26">
                  <c:v>4.0313991378181438E-2</c:v>
                </c:pt>
                <c:pt idx="27">
                  <c:v>3.8994286742403614E-2</c:v>
                </c:pt>
                <c:pt idx="28">
                  <c:v>3.7683590409175197E-2</c:v>
                </c:pt>
                <c:pt idx="29">
                  <c:v>3.6310671921709226E-2</c:v>
                </c:pt>
                <c:pt idx="30">
                  <c:v>3.5020900696864407E-2</c:v>
                </c:pt>
                <c:pt idx="31">
                  <c:v>3.3671970976332954E-2</c:v>
                </c:pt>
                <c:pt idx="32">
                  <c:v>3.2337001117169348E-2</c:v>
                </c:pt>
                <c:pt idx="33">
                  <c:v>3.1017244105465983E-2</c:v>
                </c:pt>
                <c:pt idx="34">
                  <c:v>2.9645965555143549E-2</c:v>
                </c:pt>
                <c:pt idx="35">
                  <c:v>2.8361848784078741E-2</c:v>
                </c:pt>
                <c:pt idx="36">
                  <c:v>2.7097494980486646E-2</c:v>
                </c:pt>
                <c:pt idx="37">
                  <c:v>2.5789859441468388E-2</c:v>
                </c:pt>
                <c:pt idx="38">
                  <c:v>2.4571648905756631E-2</c:v>
                </c:pt>
                <c:pt idx="39">
                  <c:v>2.331683783321397E-2</c:v>
                </c:pt>
                <c:pt idx="40">
                  <c:v>2.2092624014961669E-2</c:v>
                </c:pt>
                <c:pt idx="41">
                  <c:v>2.0901507852836898E-2</c:v>
                </c:pt>
                <c:pt idx="42">
                  <c:v>1.9746032982171348E-2</c:v>
                </c:pt>
                <c:pt idx="43">
                  <c:v>1.8628731099062615E-2</c:v>
                </c:pt>
                <c:pt idx="44">
                  <c:v>1.7499328977091E-2</c:v>
                </c:pt>
                <c:pt idx="45">
                  <c:v>1.6467774147730842E-2</c:v>
                </c:pt>
                <c:pt idx="46">
                  <c:v>1.5481285890045274E-2</c:v>
                </c:pt>
                <c:pt idx="47">
                  <c:v>1.4541569881656292E-2</c:v>
                </c:pt>
                <c:pt idx="48">
                  <c:v>1.3649920868513795E-2</c:v>
                </c:pt>
                <c:pt idx="49">
                  <c:v>1.2766311181236336E-2</c:v>
                </c:pt>
                <c:pt idx="50">
                  <c:v>1.1975194421323644E-2</c:v>
                </c:pt>
                <c:pt idx="51">
                  <c:v>1.1233007555920778E-2</c:v>
                </c:pt>
                <c:pt idx="52">
                  <c:v>1.0538971099435598E-2</c:v>
                </c:pt>
                <c:pt idx="53">
                  <c:v>9.8606712176124139E-3</c:v>
                </c:pt>
                <c:pt idx="54">
                  <c:v>9.2321155622518102E-3</c:v>
                </c:pt>
                <c:pt idx="55">
                  <c:v>8.6775863052979216E-3</c:v>
                </c:pt>
                <c:pt idx="56">
                  <c:v>8.1390860511162712E-3</c:v>
                </c:pt>
                <c:pt idx="57">
                  <c:v>7.6653461724219916E-3</c:v>
                </c:pt>
                <c:pt idx="58">
                  <c:v>7.2061767166458728E-3</c:v>
                </c:pt>
                <c:pt idx="59">
                  <c:v>6.7833017732664737E-3</c:v>
                </c:pt>
                <c:pt idx="60">
                  <c:v>6.4116649722036276E-3</c:v>
                </c:pt>
                <c:pt idx="61">
                  <c:v>6.0514313074359442E-3</c:v>
                </c:pt>
                <c:pt idx="62">
                  <c:v>5.7345327905175374E-3</c:v>
                </c:pt>
                <c:pt idx="63">
                  <c:v>5.4269012638604661E-3</c:v>
                </c:pt>
                <c:pt idx="64">
                  <c:v>5.1557645712294979E-3</c:v>
                </c:pt>
                <c:pt idx="65">
                  <c:v>4.904076546572031E-3</c:v>
                </c:pt>
                <c:pt idx="66">
                  <c:v>4.6588968840881456E-3</c:v>
                </c:pt>
                <c:pt idx="67">
                  <c:v>4.4419766071919775E-3</c:v>
                </c:pt>
                <c:pt idx="68">
                  <c:v>4.2300720495238933E-3</c:v>
                </c:pt>
                <c:pt idx="69">
                  <c:v>4.0329767863735155E-3</c:v>
                </c:pt>
                <c:pt idx="70">
                  <c:v>3.8578244308928589E-3</c:v>
                </c:pt>
                <c:pt idx="71">
                  <c:v>3.6859521310660497E-3</c:v>
                </c:pt>
                <c:pt idx="72">
                  <c:v>3.5327575402136803E-3</c:v>
                </c:pt>
                <c:pt idx="73">
                  <c:v>3.3889438447410325E-3</c:v>
                </c:pt>
                <c:pt idx="74">
                  <c:v>3.2472033291485701E-3</c:v>
                </c:pt>
                <c:pt idx="75">
                  <c:v>3.120318178360653E-3</c:v>
                </c:pt>
                <c:pt idx="76">
                  <c:v>2.9949083568350937E-3</c:v>
                </c:pt>
                <c:pt idx="77">
                  <c:v>2.8823315715986557E-3</c:v>
                </c:pt>
                <c:pt idx="78">
                  <c:v>2.7759302803597556E-3</c:v>
                </c:pt>
                <c:pt idx="79">
                  <c:v>2.6703497361923491E-3</c:v>
                </c:pt>
                <c:pt idx="80">
                  <c:v>2.5752078222131061E-3</c:v>
                </c:pt>
                <c:pt idx="81">
                  <c:v>2.4805662609108069E-3</c:v>
                </c:pt>
                <c:pt idx="82">
                  <c:v>2.3950770803068087E-3</c:v>
                </c:pt>
                <c:pt idx="83">
                  <c:v>2.3098400062514443E-3</c:v>
                </c:pt>
                <c:pt idx="84">
                  <c:v>2.2364422974462117E-3</c:v>
                </c:pt>
                <c:pt idx="85">
                  <c:v>2.1591502798547282E-3</c:v>
                </c:pt>
                <c:pt idx="86">
                  <c:v>2.0924604662774099E-3</c:v>
                </c:pt>
                <c:pt idx="87">
                  <c:v>2.0253705340908396E-3</c:v>
                </c:pt>
                <c:pt idx="88">
                  <c:v>1.9612696061703308E-3</c:v>
                </c:pt>
                <c:pt idx="89">
                  <c:v>1.9029709816497167E-3</c:v>
                </c:pt>
                <c:pt idx="90">
                  <c:v>1.8441716846687925E-3</c:v>
                </c:pt>
                <c:pt idx="91">
                  <c:v>1.7906081346495822E-3</c:v>
                </c:pt>
                <c:pt idx="92">
                  <c:v>1.736499876150481E-3</c:v>
                </c:pt>
                <c:pt idx="93">
                  <c:v>1.6871347292218702E-3</c:v>
                </c:pt>
                <c:pt idx="94">
                  <c:v>1.6371942094941666E-3</c:v>
                </c:pt>
                <c:pt idx="95">
                  <c:v>1.5915664542687918E-3</c:v>
                </c:pt>
                <c:pt idx="96">
                  <c:v>1.547611870519279E-3</c:v>
                </c:pt>
                <c:pt idx="97">
                  <c:v>1.5030549583329583E-3</c:v>
                </c:pt>
                <c:pt idx="98">
                  <c:v>1.4622659299977012E-3</c:v>
                </c:pt>
                <c:pt idx="99">
                  <c:v>1.4228997247536582E-3</c:v>
                </c:pt>
                <c:pt idx="100">
                  <c:v>1.3848849854727271E-3</c:v>
                </c:pt>
                <c:pt idx="101">
                  <c:v>1.348154929490808E-3</c:v>
                </c:pt>
                <c:pt idx="102">
                  <c:v>1.3126469973953822E-3</c:v>
                </c:pt>
                <c:pt idx="103">
                  <c:v>1.2783025327661943E-3</c:v>
                </c:pt>
                <c:pt idx="104">
                  <c:v>1.245066489833524E-3</c:v>
                </c:pt>
                <c:pt idx="105">
                  <c:v>1.2128871663416377E-3</c:v>
                </c:pt>
                <c:pt idx="106">
                  <c:v>1.181715959191143E-3</c:v>
                </c:pt>
                <c:pt idx="107">
                  <c:v>1.151507140688672E-3</c:v>
                </c:pt>
                <c:pt idx="108">
                  <c:v>1.1222176534578451E-3</c:v>
                </c:pt>
                <c:pt idx="109">
                  <c:v>1.0938069222667518E-3</c:v>
                </c:pt>
                <c:pt idx="110">
                  <c:v>1.0676673857186597E-3</c:v>
                </c:pt>
                <c:pt idx="111">
                  <c:v>1.0408600511696703E-3</c:v>
                </c:pt>
                <c:pt idx="112">
                  <c:v>1.0161762919970799E-3</c:v>
                </c:pt>
                <c:pt idx="113">
                  <c:v>9.9084248973587558E-4</c:v>
                </c:pt>
                <c:pt idx="114">
                  <c:v>9.6621934445063895E-4</c:v>
                </c:pt>
                <c:pt idx="115">
                  <c:v>9.4227782423134121E-4</c:v>
                </c:pt>
                <c:pt idx="116">
                  <c:v>9.1899043295790711E-4</c:v>
                </c:pt>
                <c:pt idx="117">
                  <c:v>8.9633111166964596E-4</c:v>
                </c:pt>
                <c:pt idx="118">
                  <c:v>8.7313057064788285E-4</c:v>
                </c:pt>
                <c:pt idx="119">
                  <c:v>8.5168440604855428E-4</c:v>
                </c:pt>
                <c:pt idx="120">
                  <c:v>8.2971029200310659E-4</c:v>
                </c:pt>
                <c:pt idx="121">
                  <c:v>8.0832822523298903E-4</c:v>
                </c:pt>
                <c:pt idx="122">
                  <c:v>7.8854240297031308E-4</c:v>
                </c:pt>
                <c:pt idx="123">
                  <c:v>7.6824887654527996E-4</c:v>
                </c:pt>
                <c:pt idx="124">
                  <c:v>7.4945814978304159E-4</c:v>
                </c:pt>
                <c:pt idx="125">
                  <c:v>7.3112554956595438E-4</c:v>
                </c:pt>
                <c:pt idx="126">
                  <c:v>7.1323471495371438E-4</c:v>
                </c:pt>
                <c:pt idx="127">
                  <c:v>6.9577004599792602E-4</c:v>
                </c:pt>
                <c:pt idx="128">
                  <c:v>6.7871666051808055E-4</c:v>
                </c:pt>
                <c:pt idx="129">
                  <c:v>6.6206035375565575E-4</c:v>
                </c:pt>
                <c:pt idx="130">
                  <c:v>6.4578756068779664E-4</c:v>
                </c:pt>
                <c:pt idx="131">
                  <c:v>6.3071324547381291E-4</c:v>
                </c:pt>
                <c:pt idx="132">
                  <c:v>6.1596095386447225E-4</c:v>
                </c:pt>
                <c:pt idx="133">
                  <c:v>6.0152057659722258E-4</c:v>
                </c:pt>
                <c:pt idx="134">
                  <c:v>5.8738241905344213E-4</c:v>
                </c:pt>
                <c:pt idx="135">
                  <c:v>5.7353718042445212E-4</c:v>
                </c:pt>
                <c:pt idx="136">
                  <c:v>5.5997593410857249E-4</c:v>
                </c:pt>
                <c:pt idx="137">
                  <c:v>5.4669010925600947E-4</c:v>
                </c:pt>
                <c:pt idx="138">
                  <c:v>5.3438785725817839E-4</c:v>
                </c:pt>
                <c:pt idx="139">
                  <c:v>5.2231725749980751E-4</c:v>
                </c:pt>
                <c:pt idx="140">
                  <c:v>5.10471883367003E-4</c:v>
                </c:pt>
                <c:pt idx="141">
                  <c:v>4.9884554177659357E-4</c:v>
                </c:pt>
                <c:pt idx="142">
                  <c:v>4.8743226275468898E-4</c:v>
                </c:pt>
                <c:pt idx="143">
                  <c:v>4.7687982628964731E-4</c:v>
                </c:pt>
                <c:pt idx="144">
                  <c:v>4.6650638809567213E-4</c:v>
                </c:pt>
                <c:pt idx="145">
                  <c:v>4.5630746733706096E-4</c:v>
                </c:pt>
                <c:pt idx="146">
                  <c:v>4.4627873033874221E-4</c:v>
                </c:pt>
                <c:pt idx="147">
                  <c:v>4.37027620646388E-4</c:v>
                </c:pt>
                <c:pt idx="148">
                  <c:v>4.2731680481049306E-4</c:v>
                </c:pt>
                <c:pt idx="149">
                  <c:v>4.1835671021835108E-4</c:v>
                </c:pt>
                <c:pt idx="150">
                  <c:v>4.0953255891998386E-4</c:v>
                </c:pt>
                <c:pt idx="151">
                  <c:v>4.0084130222106662E-4</c:v>
                </c:pt>
                <c:pt idx="152">
                  <c:v>3.9284675159373394E-4</c:v>
                </c:pt>
                <c:pt idx="153">
                  <c:v>3.8496305110072293E-4</c:v>
                </c:pt>
                <c:pt idx="154">
                  <c:v>3.7663665653515921E-4</c:v>
                </c:pt>
                <c:pt idx="155">
                  <c:v>3.695191656962471E-4</c:v>
                </c:pt>
                <c:pt idx="156">
                  <c:v>3.6195461472703083E-4</c:v>
                </c:pt>
                <c:pt idx="157">
                  <c:v>3.5502186636442168E-4</c:v>
                </c:pt>
                <c:pt idx="158">
                  <c:v>3.4817552943260111E-4</c:v>
                </c:pt>
                <c:pt idx="159">
                  <c:v>3.4141400860931981E-4</c:v>
                </c:pt>
                <c:pt idx="160">
                  <c:v>3.3473574735307099E-4</c:v>
                </c:pt>
                <c:pt idx="161">
                  <c:v>3.2864378332458921E-4</c:v>
                </c:pt>
                <c:pt idx="162">
                  <c:v>3.2212139903312065E-4</c:v>
                </c:pt>
                <c:pt idx="163">
                  <c:v>3.161708174915373E-4</c:v>
                </c:pt>
                <c:pt idx="164">
                  <c:v>3.1028636796348597E-4</c:v>
                </c:pt>
                <c:pt idx="165">
                  <c:v>3.0494945315882871E-4</c:v>
                </c:pt>
                <c:pt idx="166">
                  <c:v>2.9918873068539298E-4</c:v>
                </c:pt>
                <c:pt idx="167">
                  <c:v>2.9396345395354961E-4</c:v>
                </c:pt>
                <c:pt idx="168">
                  <c:v>2.8879034211908017E-4</c:v>
                </c:pt>
                <c:pt idx="169">
                  <c:v>2.8366862234886769E-4</c:v>
                </c:pt>
                <c:pt idx="170">
                  <c:v>2.7859753691399092E-4</c:v>
                </c:pt>
                <c:pt idx="171">
                  <c:v>2.7403077264988307E-4</c:v>
                </c:pt>
                <c:pt idx="172">
                  <c:v>2.6950469283892886E-4</c:v>
                </c:pt>
                <c:pt idx="173">
                  <c:v>2.6457235343299579E-4</c:v>
                </c:pt>
                <c:pt idx="174">
                  <c:v>2.6012997008253991E-4</c:v>
                </c:pt>
                <c:pt idx="175">
                  <c:v>2.5572663287327935E-4</c:v>
                </c:pt>
                <c:pt idx="176">
                  <c:v>2.5179659231085172E-4</c:v>
                </c:pt>
                <c:pt idx="177">
                  <c:v>2.4746604556301344E-4</c:v>
                </c:pt>
                <c:pt idx="178">
                  <c:v>2.4360070836533521E-4</c:v>
                </c:pt>
                <c:pt idx="179">
                  <c:v>2.3976546668819099E-4</c:v>
                </c:pt>
                <c:pt idx="180">
                  <c:v>2.3595997222804199E-4</c:v>
                </c:pt>
                <c:pt idx="181">
                  <c:v>2.3218388200753337E-4</c:v>
                </c:pt>
                <c:pt idx="182">
                  <c:v>2.2843685827450555E-4</c:v>
                </c:pt>
                <c:pt idx="183">
                  <c:v>2.2513030299513292E-4</c:v>
                </c:pt>
                <c:pt idx="184">
                  <c:v>2.2184622067117354E-4</c:v>
                </c:pt>
                <c:pt idx="185">
                  <c:v>2.1858438411713477E-4</c:v>
                </c:pt>
                <c:pt idx="186">
                  <c:v>2.1494112966562173E-4</c:v>
                </c:pt>
                <c:pt idx="187">
                  <c:v>2.1172582484471625E-4</c:v>
                </c:pt>
                <c:pt idx="188">
                  <c:v>2.0893012246799014E-4</c:v>
                </c:pt>
                <c:pt idx="189">
                  <c:v>2.0575505712228104E-4</c:v>
                </c:pt>
                <c:pt idx="190">
                  <c:v>2.0260114617680347E-4</c:v>
                </c:pt>
                <c:pt idx="191">
                  <c:v>1.9985866239782824E-4</c:v>
                </c:pt>
                <c:pt idx="192">
                  <c:v>1.9713207560824453E-4</c:v>
                </c:pt>
                <c:pt idx="193">
                  <c:v>1.9442124864173238E-4</c:v>
                </c:pt>
                <c:pt idx="194">
                  <c:v>1.9172604589798303E-4</c:v>
                </c:pt>
                <c:pt idx="195">
                  <c:v>1.8904633332049448E-4</c:v>
                </c:pt>
                <c:pt idx="196">
                  <c:v>1.863819783747972E-4</c:v>
                </c:pt>
                <c:pt idx="197">
                  <c:v>1.8373285002698525E-4</c:v>
                </c:pt>
                <c:pt idx="198">
                  <c:v>1.8147418947080107E-4</c:v>
                </c:pt>
                <c:pt idx="199">
                  <c:v>1.7885299648105757E-4</c:v>
                </c:pt>
                <c:pt idx="200">
                  <c:v>1.7661809198578349E-4</c:v>
                </c:pt>
                <c:pt idx="201">
                  <c:v>1.7439402617926147E-4</c:v>
                </c:pt>
                <c:pt idx="202">
                  <c:v>1.7218072076188862E-4</c:v>
                </c:pt>
                <c:pt idx="203">
                  <c:v>1.6997809818307397E-4</c:v>
                </c:pt>
                <c:pt idx="204">
                  <c:v>1.677860816322041E-4</c:v>
                </c:pt>
                <c:pt idx="205">
                  <c:v>1.6560459503001113E-4</c:v>
                </c:pt>
                <c:pt idx="206">
                  <c:v>1.6343356301987133E-4</c:v>
                </c:pt>
                <c:pt idx="207">
                  <c:v>1.6163230195262446E-4</c:v>
                </c:pt>
                <c:pt idx="208">
                  <c:v>1.5948024334076771E-4</c:v>
                </c:pt>
                <c:pt idx="209">
                  <c:v>1.5769469024609628E-4</c:v>
                </c:pt>
                <c:pt idx="210">
                  <c:v>1.5591620959115593E-4</c:v>
                </c:pt>
                <c:pt idx="211">
                  <c:v>1.5414475962165219E-4</c:v>
                </c:pt>
                <c:pt idx="212">
                  <c:v>1.5238029890990434E-4</c:v>
                </c:pt>
                <c:pt idx="213">
                  <c:v>1.5062278635163961E-4</c:v>
                </c:pt>
                <c:pt idx="214">
                  <c:v>1.4887218116288459E-4</c:v>
                </c:pt>
                <c:pt idx="215">
                  <c:v>1.4712844287684268E-4</c:v>
                </c:pt>
                <c:pt idx="216">
                  <c:v>1.4539153134084104E-4</c:v>
                </c:pt>
                <c:pt idx="217">
                  <c:v>1.4366140671333294E-4</c:v>
                </c:pt>
                <c:pt idx="218">
                  <c:v>1.4228216700866436E-4</c:v>
                </c:pt>
                <c:pt idx="219">
                  <c:v>1.4056415939721345E-4</c:v>
                </c:pt>
                <c:pt idx="220">
                  <c:v>1.3919456259615937E-4</c:v>
                </c:pt>
                <c:pt idx="221">
                  <c:v>1.3782921923496949E-4</c:v>
                </c:pt>
                <c:pt idx="222">
                  <c:v>1.3612849143199157E-4</c:v>
                </c:pt>
                <c:pt idx="223">
                  <c:v>1.347726464637905E-4</c:v>
                </c:pt>
                <c:pt idx="224">
                  <c:v>1.3342099134884544E-4</c:v>
                </c:pt>
                <c:pt idx="225">
                  <c:v>1.3207350677614527E-4</c:v>
                </c:pt>
                <c:pt idx="226">
                  <c:v>1.3073017355269556E-4</c:v>
                </c:pt>
                <c:pt idx="227">
                  <c:v>1.2939097260257493E-4</c:v>
                </c:pt>
                <c:pt idx="228">
                  <c:v>1.280558849661162E-4</c:v>
                </c:pt>
                <c:pt idx="229">
                  <c:v>1.2705725726049055E-4</c:v>
                </c:pt>
                <c:pt idx="230">
                  <c:v>1.257293226475803E-4</c:v>
                </c:pt>
                <c:pt idx="231">
                  <c:v>1.244054498012459E-4</c:v>
                </c:pt>
                <c:pt idx="232">
                  <c:v>1.2341519954862934E-4</c:v>
                </c:pt>
                <c:pt idx="233">
                  <c:v>1.2209839026945668E-4</c:v>
                </c:pt>
                <c:pt idx="234">
                  <c:v>1.2111341657580765E-4</c:v>
                </c:pt>
                <c:pt idx="235">
                  <c:v>1.2013069141424138E-4</c:v>
                </c:pt>
                <c:pt idx="236">
                  <c:v>1.1882387568112884E-4</c:v>
                </c:pt>
                <c:pt idx="237">
                  <c:v>1.17846367365948E-4</c:v>
                </c:pt>
                <c:pt idx="238">
                  <c:v>1.1687108218434716E-4</c:v>
                </c:pt>
                <c:pt idx="239">
                  <c:v>1.15898012591098E-4</c:v>
                </c:pt>
                <c:pt idx="240">
                  <c:v>1.1525052670069424E-4</c:v>
                </c:pt>
                <c:pt idx="241">
                  <c:v>1.1428113307976329E-4</c:v>
                </c:pt>
                <c:pt idx="242">
                  <c:v>1.1363609092090998E-4</c:v>
                </c:pt>
                <c:pt idx="243">
                  <c:v>1.1267035256369573E-4</c:v>
                </c:pt>
                <c:pt idx="244">
                  <c:v>1.1202774038236718E-4</c:v>
                </c:pt>
                <c:pt idx="245">
                  <c:v>1.1106563673500547E-4</c:v>
                </c:pt>
                <c:pt idx="246">
                  <c:v>1.1042544087976058E-4</c:v>
                </c:pt>
                <c:pt idx="247">
                  <c:v>1.0978620775536907E-4</c:v>
                </c:pt>
                <c:pt idx="248">
                  <c:v>1.0882915846263663E-4</c:v>
                </c:pt>
                <c:pt idx="249">
                  <c:v>1.0819232272295254E-4</c:v>
                </c:pt>
                <c:pt idx="250">
                  <c:v>1.0755644217703975E-4</c:v>
                </c:pt>
                <c:pt idx="251">
                  <c:v>1.0692151468584543E-4</c:v>
                </c:pt>
                <c:pt idx="252">
                  <c:v>1.0628753811668668E-4</c:v>
                </c:pt>
                <c:pt idx="253">
                  <c:v>1.0565451034319495E-4</c:v>
                </c:pt>
                <c:pt idx="254">
                  <c:v>1.0502242924533001E-4</c:v>
                </c:pt>
                <c:pt idx="255">
                  <c:v>1.0439129270932435E-4</c:v>
                </c:pt>
                <c:pt idx="256">
                  <c:v>1.0376109862769711E-4</c:v>
                </c:pt>
                <c:pt idx="257">
                  <c:v>1.0313184489915694E-4</c:v>
                </c:pt>
                <c:pt idx="258">
                  <c:v>1.0281757001237568E-4</c:v>
                </c:pt>
                <c:pt idx="259">
                  <c:v>1.0218972288722483E-4</c:v>
                </c:pt>
                <c:pt idx="260">
                  <c:v>1.0156281088918861E-4</c:v>
                </c:pt>
                <c:pt idx="261">
                  <c:v>1.0093683193868053E-4</c:v>
                </c:pt>
                <c:pt idx="262">
                  <c:v>1.0062419170807357E-4</c:v>
                </c:pt>
                <c:pt idx="263">
                  <c:v>9.9999608443007704E-5</c:v>
                </c:pt>
                <c:pt idx="264">
                  <c:v>9.9687664892517125E-5</c:v>
                </c:pt>
                <c:pt idx="265">
                  <c:v>9.9064472668247694E-5</c:v>
                </c:pt>
                <c:pt idx="266">
                  <c:v>9.8442205234250402E-5</c:v>
                </c:pt>
                <c:pt idx="267">
                  <c:v>9.8131417673036347E-5</c:v>
                </c:pt>
                <c:pt idx="268">
                  <c:v>9.7510533584241332E-5</c:v>
                </c:pt>
                <c:pt idx="269">
                  <c:v>9.6890569174196139E-5</c:v>
                </c:pt>
                <c:pt idx="270">
                  <c:v>9.6271522408805654E-5</c:v>
                </c:pt>
                <c:pt idx="271">
                  <c:v>9.5653391259914455E-5</c:v>
                </c:pt>
                <c:pt idx="272">
                  <c:v>9.5036173705348448E-5</c:v>
                </c:pt>
                <c:pt idx="273">
                  <c:v>9.4419867728831597E-5</c:v>
                </c:pt>
                <c:pt idx="274">
                  <c:v>9.3804471320013683E-5</c:v>
                </c:pt>
                <c:pt idx="275">
                  <c:v>9.3189982474456423E-5</c:v>
                </c:pt>
                <c:pt idx="276">
                  <c:v>9.2576399193522452E-5</c:v>
                </c:pt>
                <c:pt idx="277">
                  <c:v>9.2269946516829182E-5</c:v>
                </c:pt>
                <c:pt idx="278">
                  <c:v>9.1657717848248055E-5</c:v>
                </c:pt>
                <c:pt idx="279">
                  <c:v>9.1046389773280501E-5</c:v>
                </c:pt>
                <c:pt idx="280">
                  <c:v>9.0435960313703379E-5</c:v>
                </c:pt>
                <c:pt idx="281">
                  <c:v>8.9826427497038952E-5</c:v>
                </c:pt>
                <c:pt idx="282">
                  <c:v>8.9521996714955754E-5</c:v>
                </c:pt>
                <c:pt idx="283">
                  <c:v>8.8913805176768501E-5</c:v>
                </c:pt>
                <c:pt idx="284">
                  <c:v>8.861004393113936E-5</c:v>
                </c:pt>
                <c:pt idx="285">
                  <c:v>8.800318926562023E-5</c:v>
                </c:pt>
                <c:pt idx="286">
                  <c:v>8.7700095358314578E-5</c:v>
                </c:pt>
                <c:pt idx="287">
                  <c:v>8.7094573178778112E-5</c:v>
                </c:pt>
                <c:pt idx="288">
                  <c:v>8.6792144421268813E-5</c:v>
                </c:pt>
                <c:pt idx="289">
                  <c:v>8.618795036016702E-5</c:v>
                </c:pt>
                <c:pt idx="290">
                  <c:v>8.5886184573419344E-5</c:v>
                </c:pt>
                <c:pt idx="291">
                  <c:v>8.5584639294339349E-5</c:v>
                </c:pt>
                <c:pt idx="292">
                  <c:v>8.4982209296688427E-5</c:v>
                </c:pt>
                <c:pt idx="293">
                  <c:v>8.4681324097737876E-5</c:v>
                </c:pt>
                <c:pt idx="294">
                  <c:v>8.4380658445695755E-5</c:v>
                </c:pt>
                <c:pt idx="295">
                  <c:v>8.4080212101253493E-5</c:v>
                </c:pt>
                <c:pt idx="296">
                  <c:v>8.3479976379613463E-5</c:v>
                </c:pt>
                <c:pt idx="297">
                  <c:v>8.3180186525505517E-5</c:v>
                </c:pt>
                <c:pt idx="298">
                  <c:v>8.2880615025163196E-5</c:v>
                </c:pt>
                <c:pt idx="299">
                  <c:v>8.2581261641026527E-5</c:v>
                </c:pt>
                <c:pt idx="300">
                  <c:v>8.2282126135799216E-5</c:v>
                </c:pt>
                <c:pt idx="301">
                  <c:v>8.1983208272615182E-5</c:v>
                </c:pt>
                <c:pt idx="302">
                  <c:v>8.1386024526397538E-5</c:v>
                </c:pt>
                <c:pt idx="303">
                  <c:v>8.1087758171255464E-5</c:v>
                </c:pt>
                <c:pt idx="304">
                  <c:v>8.0789708513925862E-5</c:v>
                </c:pt>
                <c:pt idx="305">
                  <c:v>8.0491875319207984E-5</c:v>
                </c:pt>
                <c:pt idx="306">
                  <c:v>8.0194258352234149E-5</c:v>
                </c:pt>
                <c:pt idx="307">
                  <c:v>7.9896857378483621E-5</c:v>
                </c:pt>
                <c:pt idx="308">
                  <c:v>7.9599672163754853E-5</c:v>
                </c:pt>
                <c:pt idx="309">
                  <c:v>7.9302702474220998E-5</c:v>
                </c:pt>
                <c:pt idx="310">
                  <c:v>7.9005948076346644E-5</c:v>
                </c:pt>
                <c:pt idx="311">
                  <c:v>7.8709408736957198E-5</c:v>
                </c:pt>
                <c:pt idx="312">
                  <c:v>7.8413084223211138E-5</c:v>
                </c:pt>
                <c:pt idx="313">
                  <c:v>7.8116974302600006E-5</c:v>
                </c:pt>
                <c:pt idx="314">
                  <c:v>7.7821078742962291E-5</c:v>
                </c:pt>
                <c:pt idx="315">
                  <c:v>7.7525397312427913E-5</c:v>
                </c:pt>
                <c:pt idx="316">
                  <c:v>7.7229929779529249E-5</c:v>
                </c:pt>
                <c:pt idx="317">
                  <c:v>7.6934675913062356E-5</c:v>
                </c:pt>
                <c:pt idx="318">
                  <c:v>7.6934675913062356E-5</c:v>
                </c:pt>
                <c:pt idx="319">
                  <c:v>7.6639635482211865E-5</c:v>
                </c:pt>
                <c:pt idx="320">
                  <c:v>7.6344808256426089E-5</c:v>
                </c:pt>
                <c:pt idx="321">
                  <c:v>7.6050194005541916E-5</c:v>
                </c:pt>
                <c:pt idx="322">
                  <c:v>7.5755792499715424E-5</c:v>
                </c:pt>
                <c:pt idx="323">
                  <c:v>7.5755792499715424E-5</c:v>
                </c:pt>
                <c:pt idx="324">
                  <c:v>7.5461603509421882E-5</c:v>
                </c:pt>
                <c:pt idx="325">
                  <c:v>7.5167626805483501E-5</c:v>
                </c:pt>
                <c:pt idx="326">
                  <c:v>7.5167626805483501E-5</c:v>
                </c:pt>
                <c:pt idx="327">
                  <c:v>7.4873862159000049E-5</c:v>
                </c:pt>
                <c:pt idx="328">
                  <c:v>7.4580309341459872E-5</c:v>
                </c:pt>
                <c:pt idx="329">
                  <c:v>7.4580309341459872E-5</c:v>
                </c:pt>
                <c:pt idx="330">
                  <c:v>7.4286968124642749E-5</c:v>
                </c:pt>
                <c:pt idx="331">
                  <c:v>7.3993838280675406E-5</c:v>
                </c:pt>
                <c:pt idx="332">
                  <c:v>7.3993838280675406E-5</c:v>
                </c:pt>
                <c:pt idx="333">
                  <c:v>7.3700919581989877E-5</c:v>
                </c:pt>
                <c:pt idx="334">
                  <c:v>7.3408211801351264E-5</c:v>
                </c:pt>
                <c:pt idx="335">
                  <c:v>7.3408211801351264E-5</c:v>
                </c:pt>
                <c:pt idx="336">
                  <c:v>7.3115714711871616E-5</c:v>
                </c:pt>
                <c:pt idx="337">
                  <c:v>7.3115714711871616E-5</c:v>
                </c:pt>
                <c:pt idx="338">
                  <c:v>7.2823428086940534E-5</c:v>
                </c:pt>
                <c:pt idx="339">
                  <c:v>7.2823428086940534E-5</c:v>
                </c:pt>
                <c:pt idx="340">
                  <c:v>7.2531351700322322E-5</c:v>
                </c:pt>
                <c:pt idx="341">
                  <c:v>7.2239485326072717E-5</c:v>
                </c:pt>
                <c:pt idx="342">
                  <c:v>7.2239485326072717E-5</c:v>
                </c:pt>
                <c:pt idx="343">
                  <c:v>7.1947828738580522E-5</c:v>
                </c:pt>
                <c:pt idx="344">
                  <c:v>7.1947828738580522E-5</c:v>
                </c:pt>
                <c:pt idx="345">
                  <c:v>7.1656381712525974E-5</c:v>
                </c:pt>
                <c:pt idx="346">
                  <c:v>7.1656381712525974E-5</c:v>
                </c:pt>
                <c:pt idx="347">
                  <c:v>7.1365144022977889E-5</c:v>
                </c:pt>
                <c:pt idx="348">
                  <c:v>7.1365144022977889E-5</c:v>
                </c:pt>
                <c:pt idx="349">
                  <c:v>7.107411544526876E-5</c:v>
                </c:pt>
                <c:pt idx="350">
                  <c:v>7.107411544526876E-5</c:v>
                </c:pt>
                <c:pt idx="351">
                  <c:v>7.0783295755050268E-5</c:v>
                </c:pt>
                <c:pt idx="352">
                  <c:v>7.0783295755050268E-5</c:v>
                </c:pt>
                <c:pt idx="353">
                  <c:v>7.0783295755050268E-5</c:v>
                </c:pt>
                <c:pt idx="354">
                  <c:v>7.0492684728348798E-5</c:v>
                </c:pt>
                <c:pt idx="355">
                  <c:v>7.0492684728348798E-5</c:v>
                </c:pt>
                <c:pt idx="356">
                  <c:v>7.0202282141454408E-5</c:v>
                </c:pt>
                <c:pt idx="357">
                  <c:v>7.0202282141454408E-5</c:v>
                </c:pt>
                <c:pt idx="358">
                  <c:v>6.9912087770990228E-5</c:v>
                </c:pt>
                <c:pt idx="359">
                  <c:v>6.9912087770990228E-5</c:v>
                </c:pt>
                <c:pt idx="360">
                  <c:v>6.9912087770990228E-5</c:v>
                </c:pt>
                <c:pt idx="361">
                  <c:v>6.9622101393898572E-5</c:v>
                </c:pt>
                <c:pt idx="362">
                  <c:v>6.9622101393898572E-5</c:v>
                </c:pt>
                <c:pt idx="363">
                  <c:v>6.9332322787454825E-5</c:v>
                </c:pt>
                <c:pt idx="364">
                  <c:v>6.9332322787454825E-5</c:v>
                </c:pt>
                <c:pt idx="365">
                  <c:v>6.9042751729225804E-5</c:v>
                </c:pt>
                <c:pt idx="366">
                  <c:v>6.9042751729225804E-5</c:v>
                </c:pt>
                <c:pt idx="367">
                  <c:v>6.9042751729225804E-5</c:v>
                </c:pt>
                <c:pt idx="368">
                  <c:v>6.8753387997111393E-5</c:v>
                </c:pt>
                <c:pt idx="369">
                  <c:v>6.8753387997111393E-5</c:v>
                </c:pt>
                <c:pt idx="370">
                  <c:v>6.8753387997111393E-5</c:v>
                </c:pt>
                <c:pt idx="371">
                  <c:v>6.8464231369316786E-5</c:v>
                </c:pt>
                <c:pt idx="372">
                  <c:v>6.8464231369316786E-5</c:v>
                </c:pt>
                <c:pt idx="373">
                  <c:v>6.8464231369316786E-5</c:v>
                </c:pt>
                <c:pt idx="374">
                  <c:v>6.8175281624394124E-5</c:v>
                </c:pt>
                <c:pt idx="375">
                  <c:v>6.8175281624394124E-5</c:v>
                </c:pt>
                <c:pt idx="376">
                  <c:v>6.8175281624394124E-5</c:v>
                </c:pt>
                <c:pt idx="377">
                  <c:v>6.7886538541145347E-5</c:v>
                </c:pt>
                <c:pt idx="378">
                  <c:v>6.7886538541145347E-5</c:v>
                </c:pt>
                <c:pt idx="379">
                  <c:v>6.7886538541145347E-5</c:v>
                </c:pt>
                <c:pt idx="380">
                  <c:v>6.7598001898760973E-5</c:v>
                </c:pt>
                <c:pt idx="381">
                  <c:v>6.7598001898760973E-5</c:v>
                </c:pt>
                <c:pt idx="382">
                  <c:v>6.7598001898760973E-5</c:v>
                </c:pt>
                <c:pt idx="383">
                  <c:v>6.7598001898760973E-5</c:v>
                </c:pt>
                <c:pt idx="384">
                  <c:v>6.7309671476681321E-5</c:v>
                </c:pt>
                <c:pt idx="385">
                  <c:v>6.7309671476681321E-5</c:v>
                </c:pt>
                <c:pt idx="386">
                  <c:v>6.7309671476681321E-5</c:v>
                </c:pt>
                <c:pt idx="387">
                  <c:v>6.7309671476681321E-5</c:v>
                </c:pt>
                <c:pt idx="388">
                  <c:v>6.7309671476681321E-5</c:v>
                </c:pt>
                <c:pt idx="389">
                  <c:v>6.7021547054707531E-5</c:v>
                </c:pt>
                <c:pt idx="390">
                  <c:v>6.7021547054707531E-5</c:v>
                </c:pt>
                <c:pt idx="391">
                  <c:v>6.7309671476681321E-5</c:v>
                </c:pt>
                <c:pt idx="392">
                  <c:v>6.7309671476681321E-5</c:v>
                </c:pt>
                <c:pt idx="393">
                  <c:v>6.7309671476681321E-5</c:v>
                </c:pt>
                <c:pt idx="394">
                  <c:v>6.7309671476681321E-5</c:v>
                </c:pt>
                <c:pt idx="395">
                  <c:v>6.7309671476681321E-5</c:v>
                </c:pt>
                <c:pt idx="396">
                  <c:v>6.7309671476681321E-5</c:v>
                </c:pt>
                <c:pt idx="397">
                  <c:v>6.7309671476681321E-5</c:v>
                </c:pt>
                <c:pt idx="398">
                  <c:v>6.7309671476681321E-5</c:v>
                </c:pt>
                <c:pt idx="399">
                  <c:v>6.7598001898760973E-5</c:v>
                </c:pt>
                <c:pt idx="400">
                  <c:v>6.7598001898760973E-5</c:v>
                </c:pt>
                <c:pt idx="401">
                  <c:v>6.7598001898760973E-5</c:v>
                </c:pt>
                <c:pt idx="402">
                  <c:v>6.7598001898760973E-5</c:v>
                </c:pt>
                <c:pt idx="403">
                  <c:v>6.7598001898760973E-5</c:v>
                </c:pt>
                <c:pt idx="404">
                  <c:v>6.7598001898760973E-5</c:v>
                </c:pt>
                <c:pt idx="405">
                  <c:v>6.7598001898760973E-5</c:v>
                </c:pt>
                <c:pt idx="406">
                  <c:v>6.7886538541145347E-5</c:v>
                </c:pt>
                <c:pt idx="407">
                  <c:v>6.7886538541145347E-5</c:v>
                </c:pt>
                <c:pt idx="408">
                  <c:v>6.7886538541145347E-5</c:v>
                </c:pt>
                <c:pt idx="409">
                  <c:v>6.7886538541145347E-5</c:v>
                </c:pt>
                <c:pt idx="410">
                  <c:v>6.7886538541145347E-5</c:v>
                </c:pt>
                <c:pt idx="411">
                  <c:v>6.7886538541145347E-5</c:v>
                </c:pt>
                <c:pt idx="412">
                  <c:v>6.7886538541145347E-5</c:v>
                </c:pt>
                <c:pt idx="413">
                  <c:v>6.8175281624394124E-5</c:v>
                </c:pt>
                <c:pt idx="414">
                  <c:v>6.8175281624394124E-5</c:v>
                </c:pt>
                <c:pt idx="415">
                  <c:v>6.8175281624394124E-5</c:v>
                </c:pt>
                <c:pt idx="416">
                  <c:v>6.8175281624394124E-5</c:v>
                </c:pt>
                <c:pt idx="417">
                  <c:v>6.8175281624394124E-5</c:v>
                </c:pt>
                <c:pt idx="418">
                  <c:v>6.8175281624394124E-5</c:v>
                </c:pt>
                <c:pt idx="419">
                  <c:v>6.8175281624394124E-5</c:v>
                </c:pt>
                <c:pt idx="420">
                  <c:v>6.8175281624394124E-5</c:v>
                </c:pt>
                <c:pt idx="421">
                  <c:v>6.8175281624394124E-5</c:v>
                </c:pt>
                <c:pt idx="422">
                  <c:v>6.8175281624394124E-5</c:v>
                </c:pt>
                <c:pt idx="423">
                  <c:v>6.7886538541145347E-5</c:v>
                </c:pt>
                <c:pt idx="424">
                  <c:v>6.7886538541145347E-5</c:v>
                </c:pt>
                <c:pt idx="425">
                  <c:v>6.7886538541145347E-5</c:v>
                </c:pt>
                <c:pt idx="426">
                  <c:v>6.7598001898760973E-5</c:v>
                </c:pt>
                <c:pt idx="427">
                  <c:v>6.7598001898760973E-5</c:v>
                </c:pt>
                <c:pt idx="428">
                  <c:v>6.7598001898760973E-5</c:v>
                </c:pt>
                <c:pt idx="429">
                  <c:v>6.7309671476681321E-5</c:v>
                </c:pt>
                <c:pt idx="430">
                  <c:v>6.7309671476681321E-5</c:v>
                </c:pt>
                <c:pt idx="431">
                  <c:v>6.7309671476681321E-5</c:v>
                </c:pt>
                <c:pt idx="432">
                  <c:v>6.7021547054707531E-5</c:v>
                </c:pt>
                <c:pt idx="433">
                  <c:v>6.7021547054707531E-5</c:v>
                </c:pt>
                <c:pt idx="434">
                  <c:v>6.7021547054707531E-5</c:v>
                </c:pt>
                <c:pt idx="435">
                  <c:v>6.7021547054707531E-5</c:v>
                </c:pt>
                <c:pt idx="436">
                  <c:v>6.67336284129183E-5</c:v>
                </c:pt>
                <c:pt idx="437">
                  <c:v>6.67336284129183E-5</c:v>
                </c:pt>
                <c:pt idx="438">
                  <c:v>6.67336284129183E-5</c:v>
                </c:pt>
                <c:pt idx="439">
                  <c:v>6.67336284129183E-5</c:v>
                </c:pt>
                <c:pt idx="440">
                  <c:v>6.67336284129183E-5</c:v>
                </c:pt>
                <c:pt idx="441">
                  <c:v>6.6445915331725391E-5</c:v>
                </c:pt>
                <c:pt idx="442">
                  <c:v>6.6445915331725391E-5</c:v>
                </c:pt>
                <c:pt idx="443">
                  <c:v>6.6445915331725391E-5</c:v>
                </c:pt>
                <c:pt idx="444">
                  <c:v>6.6445915331725391E-5</c:v>
                </c:pt>
                <c:pt idx="445">
                  <c:v>6.6445915331725391E-5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Traitement8!$O$1</c:f>
              <c:strCache>
                <c:ptCount val="1"/>
                <c:pt idx="0">
                  <c:v>wst Exp</c:v>
                </c:pt>
              </c:strCache>
            </c:strRef>
          </c:tx>
          <c:spPr>
            <a:ln w="9525">
              <a:solidFill>
                <a:srgbClr val="000000"/>
              </a:solidFill>
            </a:ln>
          </c:spPr>
          <c:marker>
            <c:symbol val="none"/>
          </c:marker>
          <c:xVal>
            <c:numRef>
              <c:f>Traitement8!$B$2:$B$700</c:f>
              <c:numCache>
                <c:formatCode>0.000</c:formatCode>
                <c:ptCount val="699"/>
                <c:pt idx="0">
                  <c:v>0.31847891639908071</c:v>
                </c:pt>
                <c:pt idx="1">
                  <c:v>0.31709344590960226</c:v>
                </c:pt>
                <c:pt idx="2">
                  <c:v>0.31603396847647136</c:v>
                </c:pt>
                <c:pt idx="3">
                  <c:v>0.31497449104334074</c:v>
                </c:pt>
                <c:pt idx="4">
                  <c:v>0.31383351534612319</c:v>
                </c:pt>
                <c:pt idx="5">
                  <c:v>0.31269253964890542</c:v>
                </c:pt>
                <c:pt idx="6">
                  <c:v>0.31147006568760077</c:v>
                </c:pt>
                <c:pt idx="7">
                  <c:v>0.31016609346220919</c:v>
                </c:pt>
                <c:pt idx="8">
                  <c:v>0.30886212123681761</c:v>
                </c:pt>
                <c:pt idx="9">
                  <c:v>0.30747665074733915</c:v>
                </c:pt>
                <c:pt idx="10">
                  <c:v>0.30609118025786047</c:v>
                </c:pt>
                <c:pt idx="11">
                  <c:v>0.30478720803246889</c:v>
                </c:pt>
                <c:pt idx="12">
                  <c:v>0.30332023927890328</c:v>
                </c:pt>
                <c:pt idx="13">
                  <c:v>0.30185327052533789</c:v>
                </c:pt>
                <c:pt idx="14">
                  <c:v>0.30014180697951137</c:v>
                </c:pt>
                <c:pt idx="15">
                  <c:v>0.29859333996185888</c:v>
                </c:pt>
                <c:pt idx="16">
                  <c:v>0.29712637120829327</c:v>
                </c:pt>
                <c:pt idx="17">
                  <c:v>0.29574090071881476</c:v>
                </c:pt>
                <c:pt idx="18">
                  <c:v>0.29435543022933608</c:v>
                </c:pt>
                <c:pt idx="19">
                  <c:v>0.29296995973985762</c:v>
                </c:pt>
                <c:pt idx="20">
                  <c:v>0.29166598751446604</c:v>
                </c:pt>
                <c:pt idx="21">
                  <c:v>0.29019901876090043</c:v>
                </c:pt>
                <c:pt idx="22">
                  <c:v>0.28881354827142175</c:v>
                </c:pt>
                <c:pt idx="23">
                  <c:v>0.28742807778194324</c:v>
                </c:pt>
                <c:pt idx="24">
                  <c:v>0.28596110902837762</c:v>
                </c:pt>
                <c:pt idx="25">
                  <c:v>0.28449414027481229</c:v>
                </c:pt>
                <c:pt idx="26">
                  <c:v>0.28302717152124668</c:v>
                </c:pt>
                <c:pt idx="27">
                  <c:v>0.28156020276768107</c:v>
                </c:pt>
                <c:pt idx="28">
                  <c:v>0.28009323401411546</c:v>
                </c:pt>
                <c:pt idx="29">
                  <c:v>0.27854476699646297</c:v>
                </c:pt>
                <c:pt idx="30">
                  <c:v>0.27707779824289736</c:v>
                </c:pt>
                <c:pt idx="31">
                  <c:v>0.27552933122524487</c:v>
                </c:pt>
                <c:pt idx="32">
                  <c:v>0.27398086420759232</c:v>
                </c:pt>
                <c:pt idx="33">
                  <c:v>0.27243239718993983</c:v>
                </c:pt>
                <c:pt idx="34">
                  <c:v>0.27080243190820041</c:v>
                </c:pt>
                <c:pt idx="35">
                  <c:v>0.26925396489054793</c:v>
                </c:pt>
                <c:pt idx="36">
                  <c:v>0.26770549787289544</c:v>
                </c:pt>
                <c:pt idx="37">
                  <c:v>0.26607553259115579</c:v>
                </c:pt>
                <c:pt idx="38">
                  <c:v>0.26452706557350325</c:v>
                </c:pt>
                <c:pt idx="39">
                  <c:v>0.26289710029176389</c:v>
                </c:pt>
                <c:pt idx="40">
                  <c:v>0.26126713501002424</c:v>
                </c:pt>
                <c:pt idx="41">
                  <c:v>0.25963716972828482</c:v>
                </c:pt>
                <c:pt idx="42">
                  <c:v>0.2580072044465454</c:v>
                </c:pt>
                <c:pt idx="43">
                  <c:v>0.25637723916480576</c:v>
                </c:pt>
                <c:pt idx="44">
                  <c:v>0.25466577561897924</c:v>
                </c:pt>
                <c:pt idx="45">
                  <c:v>0.25303581033723982</c:v>
                </c:pt>
                <c:pt idx="46">
                  <c:v>0.25140584505550045</c:v>
                </c:pt>
                <c:pt idx="47">
                  <c:v>0.24977587977376078</c:v>
                </c:pt>
                <c:pt idx="48">
                  <c:v>0.24814591449202139</c:v>
                </c:pt>
                <c:pt idx="49">
                  <c:v>0.24643445094619484</c:v>
                </c:pt>
                <c:pt idx="50">
                  <c:v>0.24480448566445545</c:v>
                </c:pt>
                <c:pt idx="51">
                  <c:v>0.24317452038271581</c:v>
                </c:pt>
                <c:pt idx="52">
                  <c:v>0.24154455510097639</c:v>
                </c:pt>
                <c:pt idx="53">
                  <c:v>0.23983309155514987</c:v>
                </c:pt>
                <c:pt idx="54">
                  <c:v>0.23812162800932332</c:v>
                </c:pt>
                <c:pt idx="55">
                  <c:v>0.2364916627275839</c:v>
                </c:pt>
                <c:pt idx="56">
                  <c:v>0.23478019918175738</c:v>
                </c:pt>
                <c:pt idx="57">
                  <c:v>0.23315023390001796</c:v>
                </c:pt>
                <c:pt idx="58">
                  <c:v>0.23143877035419141</c:v>
                </c:pt>
                <c:pt idx="59">
                  <c:v>0.2297273068083649</c:v>
                </c:pt>
                <c:pt idx="60">
                  <c:v>0.22809734152662547</c:v>
                </c:pt>
                <c:pt idx="61">
                  <c:v>0.22638587798079896</c:v>
                </c:pt>
                <c:pt idx="62">
                  <c:v>0.22475591269905953</c:v>
                </c:pt>
                <c:pt idx="63">
                  <c:v>0.22304444915323299</c:v>
                </c:pt>
                <c:pt idx="64">
                  <c:v>0.22141448387149359</c:v>
                </c:pt>
                <c:pt idx="65">
                  <c:v>0.21978451858975395</c:v>
                </c:pt>
                <c:pt idx="66">
                  <c:v>0.21807305504392765</c:v>
                </c:pt>
                <c:pt idx="67">
                  <c:v>0.21644308976218801</c:v>
                </c:pt>
                <c:pt idx="68">
                  <c:v>0.21473162621636172</c:v>
                </c:pt>
                <c:pt idx="69">
                  <c:v>0.21302016267053517</c:v>
                </c:pt>
                <c:pt idx="70">
                  <c:v>0.21139019738879553</c:v>
                </c:pt>
                <c:pt idx="71">
                  <c:v>0.20967873384296923</c:v>
                </c:pt>
                <c:pt idx="72">
                  <c:v>0.20804876856122959</c:v>
                </c:pt>
                <c:pt idx="73">
                  <c:v>0.20641880327949017</c:v>
                </c:pt>
                <c:pt idx="74">
                  <c:v>0.20470733973366365</c:v>
                </c:pt>
                <c:pt idx="75">
                  <c:v>0.20307737445192423</c:v>
                </c:pt>
                <c:pt idx="76">
                  <c:v>0.20136591090609768</c:v>
                </c:pt>
                <c:pt idx="77">
                  <c:v>0.19973594562435829</c:v>
                </c:pt>
                <c:pt idx="78">
                  <c:v>0.19810598034261864</c:v>
                </c:pt>
                <c:pt idx="79">
                  <c:v>0.19639451679679235</c:v>
                </c:pt>
                <c:pt idx="80">
                  <c:v>0.1947645515150527</c:v>
                </c:pt>
                <c:pt idx="81">
                  <c:v>0.19305308796922616</c:v>
                </c:pt>
                <c:pt idx="82">
                  <c:v>0.19142312268748676</c:v>
                </c:pt>
                <c:pt idx="83">
                  <c:v>0.18971165914166022</c:v>
                </c:pt>
                <c:pt idx="84">
                  <c:v>0.1881631921240077</c:v>
                </c:pt>
                <c:pt idx="85">
                  <c:v>0.1864517285781814</c:v>
                </c:pt>
                <c:pt idx="86">
                  <c:v>0.18490326156052866</c:v>
                </c:pt>
                <c:pt idx="87">
                  <c:v>0.18327329627878927</c:v>
                </c:pt>
                <c:pt idx="88">
                  <c:v>0.18164333099704985</c:v>
                </c:pt>
                <c:pt idx="89">
                  <c:v>0.18009486397939736</c:v>
                </c:pt>
                <c:pt idx="90">
                  <c:v>0.17846489869765772</c:v>
                </c:pt>
                <c:pt idx="91">
                  <c:v>0.1769164316800052</c:v>
                </c:pt>
                <c:pt idx="92">
                  <c:v>0.17528646639826581</c:v>
                </c:pt>
                <c:pt idx="93">
                  <c:v>0.17373799938061329</c:v>
                </c:pt>
                <c:pt idx="94">
                  <c:v>0.17210803409887365</c:v>
                </c:pt>
                <c:pt idx="95">
                  <c:v>0.17055956708122116</c:v>
                </c:pt>
                <c:pt idx="96">
                  <c:v>0.16901110006356865</c:v>
                </c:pt>
                <c:pt idx="97">
                  <c:v>0.16738113478182923</c:v>
                </c:pt>
                <c:pt idx="98">
                  <c:v>0.16583266776417674</c:v>
                </c:pt>
                <c:pt idx="99">
                  <c:v>0.16428420074652422</c:v>
                </c:pt>
                <c:pt idx="100">
                  <c:v>0.16273573372887148</c:v>
                </c:pt>
                <c:pt idx="101">
                  <c:v>0.161187266711219</c:v>
                </c:pt>
                <c:pt idx="102">
                  <c:v>0.15963879969356648</c:v>
                </c:pt>
                <c:pt idx="103">
                  <c:v>0.15809033267591396</c:v>
                </c:pt>
                <c:pt idx="104">
                  <c:v>0.15654186565826148</c:v>
                </c:pt>
                <c:pt idx="105">
                  <c:v>0.15499339864060896</c:v>
                </c:pt>
                <c:pt idx="106">
                  <c:v>0.15344493162295647</c:v>
                </c:pt>
                <c:pt idx="107">
                  <c:v>0.15189646460530395</c:v>
                </c:pt>
                <c:pt idx="108">
                  <c:v>0.15034799758765144</c:v>
                </c:pt>
                <c:pt idx="109">
                  <c:v>0.14879953056999895</c:v>
                </c:pt>
                <c:pt idx="110">
                  <c:v>0.14733256181643334</c:v>
                </c:pt>
                <c:pt idx="111">
                  <c:v>0.14578409479878082</c:v>
                </c:pt>
                <c:pt idx="112">
                  <c:v>0.14431712604521524</c:v>
                </c:pt>
                <c:pt idx="113">
                  <c:v>0.14276865902756272</c:v>
                </c:pt>
                <c:pt idx="114">
                  <c:v>0.14122019200991021</c:v>
                </c:pt>
                <c:pt idx="115">
                  <c:v>0.13967172499225772</c:v>
                </c:pt>
                <c:pt idx="116">
                  <c:v>0.1381232579746052</c:v>
                </c:pt>
                <c:pt idx="117">
                  <c:v>0.13657479095695269</c:v>
                </c:pt>
                <c:pt idx="118">
                  <c:v>0.13494482567521307</c:v>
                </c:pt>
                <c:pt idx="119">
                  <c:v>0.13339635865756055</c:v>
                </c:pt>
                <c:pt idx="120">
                  <c:v>0.13176639337582116</c:v>
                </c:pt>
                <c:pt idx="121">
                  <c:v>0.13013642809408152</c:v>
                </c:pt>
                <c:pt idx="122">
                  <c:v>0.128587961076429</c:v>
                </c:pt>
                <c:pt idx="123">
                  <c:v>0.12695799579468961</c:v>
                </c:pt>
                <c:pt idx="124">
                  <c:v>0.12540952877703709</c:v>
                </c:pt>
                <c:pt idx="125">
                  <c:v>0.12386106175938459</c:v>
                </c:pt>
                <c:pt idx="126">
                  <c:v>0.12231259474173209</c:v>
                </c:pt>
                <c:pt idx="127">
                  <c:v>0.12076412772407957</c:v>
                </c:pt>
                <c:pt idx="128">
                  <c:v>0.11921566070642707</c:v>
                </c:pt>
                <c:pt idx="129">
                  <c:v>0.11766719368877433</c:v>
                </c:pt>
                <c:pt idx="130">
                  <c:v>0.11611872667112183</c:v>
                </c:pt>
                <c:pt idx="131">
                  <c:v>0.11465175791755645</c:v>
                </c:pt>
                <c:pt idx="132">
                  <c:v>0.11318478916399086</c:v>
                </c:pt>
                <c:pt idx="133">
                  <c:v>0.11171782041042524</c:v>
                </c:pt>
                <c:pt idx="134">
                  <c:v>0.11025085165685965</c:v>
                </c:pt>
                <c:pt idx="135">
                  <c:v>0.10878388290329427</c:v>
                </c:pt>
                <c:pt idx="136">
                  <c:v>0.10731691414972866</c:v>
                </c:pt>
                <c:pt idx="137">
                  <c:v>0.10584994539616306</c:v>
                </c:pt>
                <c:pt idx="138">
                  <c:v>0.10446447490668459</c:v>
                </c:pt>
                <c:pt idx="139">
                  <c:v>0.10307900441720588</c:v>
                </c:pt>
                <c:pt idx="140">
                  <c:v>0.10169353392772741</c:v>
                </c:pt>
                <c:pt idx="141">
                  <c:v>0.1003080634382487</c:v>
                </c:pt>
                <c:pt idx="142">
                  <c:v>9.8922592948770233E-2</c:v>
                </c:pt>
                <c:pt idx="143">
                  <c:v>9.7618620723378666E-2</c:v>
                </c:pt>
                <c:pt idx="144">
                  <c:v>9.6314648497987099E-2</c:v>
                </c:pt>
                <c:pt idx="145">
                  <c:v>9.5010676272595518E-2</c:v>
                </c:pt>
                <c:pt idx="146">
                  <c:v>9.3706704047203715E-2</c:v>
                </c:pt>
                <c:pt idx="147">
                  <c:v>9.2484230085899274E-2</c:v>
                </c:pt>
                <c:pt idx="148">
                  <c:v>9.1180257860507472E-2</c:v>
                </c:pt>
                <c:pt idx="149">
                  <c:v>8.9957783899203031E-2</c:v>
                </c:pt>
                <c:pt idx="150">
                  <c:v>8.8735309937898368E-2</c:v>
                </c:pt>
                <c:pt idx="151">
                  <c:v>8.7512835976593692E-2</c:v>
                </c:pt>
                <c:pt idx="152">
                  <c:v>8.6371860279376156E-2</c:v>
                </c:pt>
                <c:pt idx="153">
                  <c:v>8.5230884582158384E-2</c:v>
                </c:pt>
                <c:pt idx="154">
                  <c:v>8.4008410620853721E-2</c:v>
                </c:pt>
                <c:pt idx="155">
                  <c:v>8.2948933187723076E-2</c:v>
                </c:pt>
                <c:pt idx="156">
                  <c:v>8.180795749050554E-2</c:v>
                </c:pt>
                <c:pt idx="157">
                  <c:v>8.0748480057374908E-2</c:v>
                </c:pt>
                <c:pt idx="158">
                  <c:v>7.968900262424404E-2</c:v>
                </c:pt>
                <c:pt idx="159">
                  <c:v>7.8629525191113395E-2</c:v>
                </c:pt>
                <c:pt idx="160">
                  <c:v>7.7570047757982763E-2</c:v>
                </c:pt>
                <c:pt idx="161">
                  <c:v>7.6592068588939022E-2</c:v>
                </c:pt>
                <c:pt idx="162">
                  <c:v>7.553259115580839E-2</c:v>
                </c:pt>
                <c:pt idx="163">
                  <c:v>7.4554611986764649E-2</c:v>
                </c:pt>
                <c:pt idx="164">
                  <c:v>7.3576632817720922E-2</c:v>
                </c:pt>
                <c:pt idx="165">
                  <c:v>7.2680151912764307E-2</c:v>
                </c:pt>
                <c:pt idx="166">
                  <c:v>7.170217274372058E-2</c:v>
                </c:pt>
                <c:pt idx="167">
                  <c:v>7.0805691838763743E-2</c:v>
                </c:pt>
                <c:pt idx="168">
                  <c:v>6.9909210933807128E-2</c:v>
                </c:pt>
                <c:pt idx="169">
                  <c:v>6.9012730028850305E-2</c:v>
                </c:pt>
                <c:pt idx="170">
                  <c:v>6.8116249123893691E-2</c:v>
                </c:pt>
                <c:pt idx="171">
                  <c:v>6.7301266483023994E-2</c:v>
                </c:pt>
                <c:pt idx="172">
                  <c:v>6.6486283842154284E-2</c:v>
                </c:pt>
                <c:pt idx="173">
                  <c:v>6.5589802937197447E-2</c:v>
                </c:pt>
                <c:pt idx="174">
                  <c:v>6.4774820296327751E-2</c:v>
                </c:pt>
                <c:pt idx="175">
                  <c:v>6.3959837655458041E-2</c:v>
                </c:pt>
                <c:pt idx="176">
                  <c:v>6.3226353278675249E-2</c:v>
                </c:pt>
                <c:pt idx="177">
                  <c:v>6.2411370637805538E-2</c:v>
                </c:pt>
                <c:pt idx="178">
                  <c:v>6.1677886261022739E-2</c:v>
                </c:pt>
                <c:pt idx="179">
                  <c:v>6.094440188423994E-2</c:v>
                </c:pt>
                <c:pt idx="180">
                  <c:v>6.0210917507457135E-2</c:v>
                </c:pt>
                <c:pt idx="181">
                  <c:v>5.9477433130674336E-2</c:v>
                </c:pt>
                <c:pt idx="182">
                  <c:v>5.874394875389153E-2</c:v>
                </c:pt>
                <c:pt idx="183">
                  <c:v>5.8091962641195857E-2</c:v>
                </c:pt>
                <c:pt idx="184">
                  <c:v>5.7439976528499956E-2</c:v>
                </c:pt>
                <c:pt idx="185">
                  <c:v>5.6787990415804054E-2</c:v>
                </c:pt>
                <c:pt idx="186">
                  <c:v>5.6054506039021484E-2</c:v>
                </c:pt>
                <c:pt idx="187">
                  <c:v>5.5402519926325583E-2</c:v>
                </c:pt>
                <c:pt idx="188">
                  <c:v>5.4832032077716815E-2</c:v>
                </c:pt>
                <c:pt idx="189">
                  <c:v>5.4180045965020913E-2</c:v>
                </c:pt>
                <c:pt idx="190">
                  <c:v>5.3528059852325248E-2</c:v>
                </c:pt>
                <c:pt idx="191">
                  <c:v>5.2957572003716244E-2</c:v>
                </c:pt>
                <c:pt idx="192">
                  <c:v>5.2387084155107476E-2</c:v>
                </c:pt>
                <c:pt idx="193">
                  <c:v>5.1816596306498708E-2</c:v>
                </c:pt>
                <c:pt idx="194">
                  <c:v>5.124610845788994E-2</c:v>
                </c:pt>
                <c:pt idx="195">
                  <c:v>5.0675620609280936E-2</c:v>
                </c:pt>
                <c:pt idx="196">
                  <c:v>5.0105132760672168E-2</c:v>
                </c:pt>
                <c:pt idx="197">
                  <c:v>4.95346449120634E-2</c:v>
                </c:pt>
                <c:pt idx="198">
                  <c:v>4.9045655327541529E-2</c:v>
                </c:pt>
                <c:pt idx="199">
                  <c:v>4.8475167478932761E-2</c:v>
                </c:pt>
                <c:pt idx="200">
                  <c:v>4.798617789441089E-2</c:v>
                </c:pt>
                <c:pt idx="201">
                  <c:v>4.7497188309889027E-2</c:v>
                </c:pt>
                <c:pt idx="202">
                  <c:v>4.7008198725367156E-2</c:v>
                </c:pt>
                <c:pt idx="203">
                  <c:v>4.6519209140845286E-2</c:v>
                </c:pt>
                <c:pt idx="204">
                  <c:v>4.6030219556323422E-2</c:v>
                </c:pt>
                <c:pt idx="205">
                  <c:v>4.5541229971801551E-2</c:v>
                </c:pt>
                <c:pt idx="206">
                  <c:v>4.5052240387279681E-2</c:v>
                </c:pt>
                <c:pt idx="207">
                  <c:v>4.4644749066844951E-2</c:v>
                </c:pt>
                <c:pt idx="208">
                  <c:v>4.415575948232308E-2</c:v>
                </c:pt>
                <c:pt idx="209">
                  <c:v>4.3748268161888114E-2</c:v>
                </c:pt>
                <c:pt idx="210">
                  <c:v>4.3340776841453377E-2</c:v>
                </c:pt>
                <c:pt idx="211">
                  <c:v>4.2933285521018411E-2</c:v>
                </c:pt>
                <c:pt idx="212">
                  <c:v>4.2525794200583555E-2</c:v>
                </c:pt>
                <c:pt idx="213">
                  <c:v>4.2118302880148707E-2</c:v>
                </c:pt>
                <c:pt idx="214">
                  <c:v>4.1710811559713741E-2</c:v>
                </c:pt>
                <c:pt idx="215">
                  <c:v>4.1303320239278886E-2</c:v>
                </c:pt>
                <c:pt idx="216">
                  <c:v>4.0895828918844038E-2</c:v>
                </c:pt>
                <c:pt idx="217">
                  <c:v>4.0488337598409183E-2</c:v>
                </c:pt>
                <c:pt idx="218">
                  <c:v>4.0162344542061232E-2</c:v>
                </c:pt>
                <c:pt idx="219">
                  <c:v>3.9754853221626384E-2</c:v>
                </c:pt>
                <c:pt idx="220">
                  <c:v>3.9428860165278544E-2</c:v>
                </c:pt>
                <c:pt idx="221">
                  <c:v>3.9102867108930593E-2</c:v>
                </c:pt>
                <c:pt idx="222">
                  <c:v>3.8695375788495745E-2</c:v>
                </c:pt>
                <c:pt idx="223">
                  <c:v>3.8369382732147794E-2</c:v>
                </c:pt>
                <c:pt idx="224">
                  <c:v>3.8043389675799955E-2</c:v>
                </c:pt>
                <c:pt idx="225">
                  <c:v>3.7717396619452004E-2</c:v>
                </c:pt>
                <c:pt idx="226">
                  <c:v>3.7391403563104171E-2</c:v>
                </c:pt>
                <c:pt idx="227">
                  <c:v>3.706541050675622E-2</c:v>
                </c:pt>
                <c:pt idx="228">
                  <c:v>3.673941745040827E-2</c:v>
                </c:pt>
                <c:pt idx="229">
                  <c:v>3.6494922658147452E-2</c:v>
                </c:pt>
                <c:pt idx="230">
                  <c:v>3.6168929601799502E-2</c:v>
                </c:pt>
                <c:pt idx="231">
                  <c:v>3.5842936545451551E-2</c:v>
                </c:pt>
                <c:pt idx="232">
                  <c:v>3.5598441753190616E-2</c:v>
                </c:pt>
                <c:pt idx="233">
                  <c:v>3.5272448696842783E-2</c:v>
                </c:pt>
                <c:pt idx="234">
                  <c:v>3.5027953904581847E-2</c:v>
                </c:pt>
                <c:pt idx="235">
                  <c:v>3.4783459112320912E-2</c:v>
                </c:pt>
                <c:pt idx="236">
                  <c:v>3.4457466055973079E-2</c:v>
                </c:pt>
                <c:pt idx="237">
                  <c:v>3.4212971263712144E-2</c:v>
                </c:pt>
                <c:pt idx="238">
                  <c:v>3.3968476471451209E-2</c:v>
                </c:pt>
                <c:pt idx="239">
                  <c:v>3.3723981679190274E-2</c:v>
                </c:pt>
                <c:pt idx="240">
                  <c:v>3.3560985151016243E-2</c:v>
                </c:pt>
                <c:pt idx="241">
                  <c:v>3.3316490358755425E-2</c:v>
                </c:pt>
                <c:pt idx="242">
                  <c:v>3.3153493830581394E-2</c:v>
                </c:pt>
                <c:pt idx="243">
                  <c:v>3.2908999038320459E-2</c:v>
                </c:pt>
                <c:pt idx="244">
                  <c:v>3.2746002510146539E-2</c:v>
                </c:pt>
                <c:pt idx="245">
                  <c:v>3.2501507717885604E-2</c:v>
                </c:pt>
                <c:pt idx="246">
                  <c:v>3.2338511189711691E-2</c:v>
                </c:pt>
                <c:pt idx="247">
                  <c:v>3.2175514661537771E-2</c:v>
                </c:pt>
                <c:pt idx="248">
                  <c:v>3.1931019869276836E-2</c:v>
                </c:pt>
                <c:pt idx="249">
                  <c:v>3.1768023341102805E-2</c:v>
                </c:pt>
                <c:pt idx="250">
                  <c:v>3.1605026812928885E-2</c:v>
                </c:pt>
                <c:pt idx="251">
                  <c:v>3.1442030284754965E-2</c:v>
                </c:pt>
                <c:pt idx="252">
                  <c:v>3.1279033756581053E-2</c:v>
                </c:pt>
                <c:pt idx="253">
                  <c:v>3.1116037228407018E-2</c:v>
                </c:pt>
                <c:pt idx="254">
                  <c:v>3.0953040700233102E-2</c:v>
                </c:pt>
                <c:pt idx="255">
                  <c:v>3.0790044172059182E-2</c:v>
                </c:pt>
                <c:pt idx="256">
                  <c:v>3.0627047643885151E-2</c:v>
                </c:pt>
                <c:pt idx="257">
                  <c:v>3.0464051115711231E-2</c:v>
                </c:pt>
                <c:pt idx="258">
                  <c:v>3.038255285162433E-2</c:v>
                </c:pt>
                <c:pt idx="259">
                  <c:v>3.0219556323450299E-2</c:v>
                </c:pt>
                <c:pt idx="260">
                  <c:v>3.005655979527638E-2</c:v>
                </c:pt>
                <c:pt idx="261">
                  <c:v>2.9893563267102463E-2</c:v>
                </c:pt>
                <c:pt idx="262">
                  <c:v>2.9812065003015448E-2</c:v>
                </c:pt>
                <c:pt idx="263">
                  <c:v>2.9649068474841528E-2</c:v>
                </c:pt>
                <c:pt idx="264">
                  <c:v>2.9567570210754512E-2</c:v>
                </c:pt>
                <c:pt idx="265">
                  <c:v>2.9404573682580596E-2</c:v>
                </c:pt>
                <c:pt idx="266">
                  <c:v>2.9241577154406676E-2</c:v>
                </c:pt>
                <c:pt idx="267">
                  <c:v>2.9160078890319661E-2</c:v>
                </c:pt>
                <c:pt idx="268">
                  <c:v>2.8997082362145744E-2</c:v>
                </c:pt>
                <c:pt idx="269">
                  <c:v>2.883408583397171E-2</c:v>
                </c:pt>
                <c:pt idx="270">
                  <c:v>2.8671089305797794E-2</c:v>
                </c:pt>
                <c:pt idx="271">
                  <c:v>2.8508092777623874E-2</c:v>
                </c:pt>
                <c:pt idx="272">
                  <c:v>2.8345096249449957E-2</c:v>
                </c:pt>
                <c:pt idx="273">
                  <c:v>2.8182099721275923E-2</c:v>
                </c:pt>
                <c:pt idx="274">
                  <c:v>2.8019103193102007E-2</c:v>
                </c:pt>
                <c:pt idx="275">
                  <c:v>2.785610666492809E-2</c:v>
                </c:pt>
                <c:pt idx="276">
                  <c:v>2.7693110136754056E-2</c:v>
                </c:pt>
                <c:pt idx="277">
                  <c:v>2.7611611872667155E-2</c:v>
                </c:pt>
                <c:pt idx="278">
                  <c:v>2.7448615344493121E-2</c:v>
                </c:pt>
                <c:pt idx="279">
                  <c:v>2.7285618816319204E-2</c:v>
                </c:pt>
                <c:pt idx="280">
                  <c:v>2.7122622288145288E-2</c:v>
                </c:pt>
                <c:pt idx="281">
                  <c:v>2.6959625759971368E-2</c:v>
                </c:pt>
                <c:pt idx="282">
                  <c:v>2.6878127495884353E-2</c:v>
                </c:pt>
                <c:pt idx="283">
                  <c:v>2.6715130967710436E-2</c:v>
                </c:pt>
                <c:pt idx="284">
                  <c:v>2.6633632703623417E-2</c:v>
                </c:pt>
                <c:pt idx="285">
                  <c:v>2.6470636175449501E-2</c:v>
                </c:pt>
                <c:pt idx="286">
                  <c:v>2.6389137911362485E-2</c:v>
                </c:pt>
                <c:pt idx="287">
                  <c:v>2.6226141383188566E-2</c:v>
                </c:pt>
                <c:pt idx="288">
                  <c:v>2.614464311910155E-2</c:v>
                </c:pt>
                <c:pt idx="289">
                  <c:v>2.5981646590927634E-2</c:v>
                </c:pt>
                <c:pt idx="290">
                  <c:v>2.5900148326840615E-2</c:v>
                </c:pt>
                <c:pt idx="291">
                  <c:v>2.5818650062753714E-2</c:v>
                </c:pt>
                <c:pt idx="292">
                  <c:v>2.5655653534579683E-2</c:v>
                </c:pt>
                <c:pt idx="293">
                  <c:v>2.5574155270492782E-2</c:v>
                </c:pt>
                <c:pt idx="294">
                  <c:v>2.5492657006405763E-2</c:v>
                </c:pt>
                <c:pt idx="295">
                  <c:v>2.5411158742318748E-2</c:v>
                </c:pt>
                <c:pt idx="296">
                  <c:v>2.5248162214144831E-2</c:v>
                </c:pt>
                <c:pt idx="297">
                  <c:v>2.516666395005793E-2</c:v>
                </c:pt>
                <c:pt idx="298">
                  <c:v>2.5085165685970912E-2</c:v>
                </c:pt>
                <c:pt idx="299">
                  <c:v>2.5003667421883896E-2</c:v>
                </c:pt>
                <c:pt idx="300">
                  <c:v>2.4922169157796995E-2</c:v>
                </c:pt>
                <c:pt idx="301">
                  <c:v>2.484067089370998E-2</c:v>
                </c:pt>
                <c:pt idx="302">
                  <c:v>2.4677674365536063E-2</c:v>
                </c:pt>
                <c:pt idx="303">
                  <c:v>2.4596176101449044E-2</c:v>
                </c:pt>
                <c:pt idx="304">
                  <c:v>2.4514677837362029E-2</c:v>
                </c:pt>
                <c:pt idx="305">
                  <c:v>2.4433179573275128E-2</c:v>
                </c:pt>
                <c:pt idx="306">
                  <c:v>2.4351681309188113E-2</c:v>
                </c:pt>
                <c:pt idx="307">
                  <c:v>2.4270183045101212E-2</c:v>
                </c:pt>
                <c:pt idx="308">
                  <c:v>2.4188684781014193E-2</c:v>
                </c:pt>
                <c:pt idx="309">
                  <c:v>2.4107186516927177E-2</c:v>
                </c:pt>
                <c:pt idx="310">
                  <c:v>2.4025688252840276E-2</c:v>
                </c:pt>
                <c:pt idx="311">
                  <c:v>2.3944189988753261E-2</c:v>
                </c:pt>
                <c:pt idx="312">
                  <c:v>2.3862691724666242E-2</c:v>
                </c:pt>
                <c:pt idx="313">
                  <c:v>2.3781193460579341E-2</c:v>
                </c:pt>
                <c:pt idx="314">
                  <c:v>2.3699695196492326E-2</c:v>
                </c:pt>
                <c:pt idx="315">
                  <c:v>2.361819693240531E-2</c:v>
                </c:pt>
                <c:pt idx="316">
                  <c:v>2.3536698668318409E-2</c:v>
                </c:pt>
                <c:pt idx="317">
                  <c:v>2.345520040423139E-2</c:v>
                </c:pt>
                <c:pt idx="318">
                  <c:v>2.345520040423139E-2</c:v>
                </c:pt>
                <c:pt idx="319">
                  <c:v>2.3373702140144375E-2</c:v>
                </c:pt>
                <c:pt idx="320">
                  <c:v>2.3292203876057474E-2</c:v>
                </c:pt>
                <c:pt idx="321">
                  <c:v>2.3210705611970459E-2</c:v>
                </c:pt>
                <c:pt idx="322">
                  <c:v>2.3129207347883558E-2</c:v>
                </c:pt>
                <c:pt idx="323">
                  <c:v>2.3129207347883558E-2</c:v>
                </c:pt>
                <c:pt idx="324">
                  <c:v>2.3047709083796539E-2</c:v>
                </c:pt>
                <c:pt idx="325">
                  <c:v>2.2966210819709523E-2</c:v>
                </c:pt>
                <c:pt idx="326">
                  <c:v>2.2966210819709523E-2</c:v>
                </c:pt>
                <c:pt idx="327">
                  <c:v>2.2884712555622622E-2</c:v>
                </c:pt>
                <c:pt idx="328">
                  <c:v>2.2803214291535607E-2</c:v>
                </c:pt>
                <c:pt idx="329">
                  <c:v>2.2803214291535607E-2</c:v>
                </c:pt>
                <c:pt idx="330">
                  <c:v>2.2721716027448588E-2</c:v>
                </c:pt>
                <c:pt idx="331">
                  <c:v>2.2640217763361687E-2</c:v>
                </c:pt>
                <c:pt idx="332">
                  <c:v>2.2640217763361687E-2</c:v>
                </c:pt>
                <c:pt idx="333">
                  <c:v>2.2558719499274672E-2</c:v>
                </c:pt>
                <c:pt idx="334">
                  <c:v>2.2477221235187656E-2</c:v>
                </c:pt>
                <c:pt idx="335">
                  <c:v>2.2477221235187656E-2</c:v>
                </c:pt>
                <c:pt idx="336">
                  <c:v>2.2395722971100755E-2</c:v>
                </c:pt>
                <c:pt idx="337">
                  <c:v>2.2395722971100755E-2</c:v>
                </c:pt>
                <c:pt idx="338">
                  <c:v>2.2314224707013736E-2</c:v>
                </c:pt>
                <c:pt idx="339">
                  <c:v>2.2314224707013736E-2</c:v>
                </c:pt>
                <c:pt idx="340">
                  <c:v>2.2232726442926835E-2</c:v>
                </c:pt>
                <c:pt idx="341">
                  <c:v>2.215122817883982E-2</c:v>
                </c:pt>
                <c:pt idx="342">
                  <c:v>2.215122817883982E-2</c:v>
                </c:pt>
                <c:pt idx="343">
                  <c:v>2.2069729914752804E-2</c:v>
                </c:pt>
                <c:pt idx="344">
                  <c:v>2.2069729914752804E-2</c:v>
                </c:pt>
                <c:pt idx="345">
                  <c:v>2.1988231650665904E-2</c:v>
                </c:pt>
                <c:pt idx="346">
                  <c:v>2.1988231650665904E-2</c:v>
                </c:pt>
                <c:pt idx="347">
                  <c:v>2.1906733386578885E-2</c:v>
                </c:pt>
                <c:pt idx="348">
                  <c:v>2.1906733386578885E-2</c:v>
                </c:pt>
                <c:pt idx="349">
                  <c:v>2.1825235122491869E-2</c:v>
                </c:pt>
                <c:pt idx="350">
                  <c:v>2.1825235122491869E-2</c:v>
                </c:pt>
                <c:pt idx="351">
                  <c:v>2.1743736858404968E-2</c:v>
                </c:pt>
                <c:pt idx="352">
                  <c:v>2.1743736858404968E-2</c:v>
                </c:pt>
                <c:pt idx="353">
                  <c:v>2.1743736858404968E-2</c:v>
                </c:pt>
                <c:pt idx="354">
                  <c:v>2.1662238594317953E-2</c:v>
                </c:pt>
                <c:pt idx="355">
                  <c:v>2.1662238594317953E-2</c:v>
                </c:pt>
                <c:pt idx="356">
                  <c:v>2.1580740330230934E-2</c:v>
                </c:pt>
                <c:pt idx="357">
                  <c:v>2.1580740330230934E-2</c:v>
                </c:pt>
                <c:pt idx="358">
                  <c:v>2.1499242066144033E-2</c:v>
                </c:pt>
                <c:pt idx="359">
                  <c:v>2.1499242066144033E-2</c:v>
                </c:pt>
                <c:pt idx="360">
                  <c:v>2.1499242066144033E-2</c:v>
                </c:pt>
                <c:pt idx="361">
                  <c:v>2.1417743802057018E-2</c:v>
                </c:pt>
                <c:pt idx="362">
                  <c:v>2.1417743802057018E-2</c:v>
                </c:pt>
                <c:pt idx="363">
                  <c:v>2.1336245537970002E-2</c:v>
                </c:pt>
                <c:pt idx="364">
                  <c:v>2.1336245537970002E-2</c:v>
                </c:pt>
                <c:pt idx="365">
                  <c:v>2.1254747273883101E-2</c:v>
                </c:pt>
                <c:pt idx="366">
                  <c:v>2.1254747273883101E-2</c:v>
                </c:pt>
                <c:pt idx="367">
                  <c:v>2.1254747273883101E-2</c:v>
                </c:pt>
                <c:pt idx="368">
                  <c:v>2.1173249009796082E-2</c:v>
                </c:pt>
                <c:pt idx="369">
                  <c:v>2.1173249009796082E-2</c:v>
                </c:pt>
                <c:pt idx="370">
                  <c:v>2.1173249009796082E-2</c:v>
                </c:pt>
                <c:pt idx="371">
                  <c:v>2.1091750745709181E-2</c:v>
                </c:pt>
                <c:pt idx="372">
                  <c:v>2.1091750745709181E-2</c:v>
                </c:pt>
                <c:pt idx="373">
                  <c:v>2.1091750745709181E-2</c:v>
                </c:pt>
                <c:pt idx="374">
                  <c:v>2.1010252481622166E-2</c:v>
                </c:pt>
                <c:pt idx="375">
                  <c:v>2.1010252481622166E-2</c:v>
                </c:pt>
                <c:pt idx="376">
                  <c:v>2.1010252481622166E-2</c:v>
                </c:pt>
                <c:pt idx="377">
                  <c:v>2.092875421753515E-2</c:v>
                </c:pt>
                <c:pt idx="378">
                  <c:v>2.092875421753515E-2</c:v>
                </c:pt>
                <c:pt idx="379">
                  <c:v>2.092875421753515E-2</c:v>
                </c:pt>
                <c:pt idx="380">
                  <c:v>2.0847255953448249E-2</c:v>
                </c:pt>
                <c:pt idx="381">
                  <c:v>2.0847255953448249E-2</c:v>
                </c:pt>
                <c:pt idx="382">
                  <c:v>2.0847255953448249E-2</c:v>
                </c:pt>
                <c:pt idx="383">
                  <c:v>2.0847255953448249E-2</c:v>
                </c:pt>
                <c:pt idx="384">
                  <c:v>2.0765757689361231E-2</c:v>
                </c:pt>
                <c:pt idx="385">
                  <c:v>2.0765757689361231E-2</c:v>
                </c:pt>
                <c:pt idx="386">
                  <c:v>2.0765757689361231E-2</c:v>
                </c:pt>
                <c:pt idx="387">
                  <c:v>2.0765757689361231E-2</c:v>
                </c:pt>
                <c:pt idx="388">
                  <c:v>2.0765757689361231E-2</c:v>
                </c:pt>
                <c:pt idx="389">
                  <c:v>2.0684259425274215E-2</c:v>
                </c:pt>
                <c:pt idx="390">
                  <c:v>2.0684259425274215E-2</c:v>
                </c:pt>
                <c:pt idx="391">
                  <c:v>2.0765757689361231E-2</c:v>
                </c:pt>
                <c:pt idx="392">
                  <c:v>2.0765757689361231E-2</c:v>
                </c:pt>
                <c:pt idx="393">
                  <c:v>2.0765757689361231E-2</c:v>
                </c:pt>
                <c:pt idx="394">
                  <c:v>2.0765757689361231E-2</c:v>
                </c:pt>
                <c:pt idx="395">
                  <c:v>2.0765757689361231E-2</c:v>
                </c:pt>
                <c:pt idx="396">
                  <c:v>2.0765757689361231E-2</c:v>
                </c:pt>
                <c:pt idx="397">
                  <c:v>2.0765757689361231E-2</c:v>
                </c:pt>
                <c:pt idx="398">
                  <c:v>2.0765757689361231E-2</c:v>
                </c:pt>
                <c:pt idx="399">
                  <c:v>2.0847255953448249E-2</c:v>
                </c:pt>
                <c:pt idx="400">
                  <c:v>2.0847255953448249E-2</c:v>
                </c:pt>
                <c:pt idx="401">
                  <c:v>2.0847255953448249E-2</c:v>
                </c:pt>
                <c:pt idx="402">
                  <c:v>2.0847255953448249E-2</c:v>
                </c:pt>
                <c:pt idx="403">
                  <c:v>2.0847255953448249E-2</c:v>
                </c:pt>
                <c:pt idx="404">
                  <c:v>2.0847255953448249E-2</c:v>
                </c:pt>
                <c:pt idx="405">
                  <c:v>2.0847255953448249E-2</c:v>
                </c:pt>
                <c:pt idx="406">
                  <c:v>2.092875421753515E-2</c:v>
                </c:pt>
                <c:pt idx="407">
                  <c:v>2.092875421753515E-2</c:v>
                </c:pt>
                <c:pt idx="408">
                  <c:v>2.092875421753515E-2</c:v>
                </c:pt>
                <c:pt idx="409">
                  <c:v>2.092875421753515E-2</c:v>
                </c:pt>
                <c:pt idx="410">
                  <c:v>2.092875421753515E-2</c:v>
                </c:pt>
                <c:pt idx="411">
                  <c:v>2.092875421753515E-2</c:v>
                </c:pt>
                <c:pt idx="412">
                  <c:v>2.092875421753515E-2</c:v>
                </c:pt>
                <c:pt idx="413">
                  <c:v>2.1010252481622166E-2</c:v>
                </c:pt>
                <c:pt idx="414">
                  <c:v>2.1010252481622166E-2</c:v>
                </c:pt>
                <c:pt idx="415">
                  <c:v>2.1010252481622166E-2</c:v>
                </c:pt>
                <c:pt idx="416">
                  <c:v>2.1010252481622166E-2</c:v>
                </c:pt>
                <c:pt idx="417">
                  <c:v>2.1010252481622166E-2</c:v>
                </c:pt>
                <c:pt idx="418">
                  <c:v>2.1010252481622166E-2</c:v>
                </c:pt>
                <c:pt idx="419">
                  <c:v>2.1010252481622166E-2</c:v>
                </c:pt>
                <c:pt idx="420">
                  <c:v>2.1010252481622166E-2</c:v>
                </c:pt>
                <c:pt idx="421">
                  <c:v>2.1010252481622166E-2</c:v>
                </c:pt>
                <c:pt idx="422">
                  <c:v>2.1010252481622166E-2</c:v>
                </c:pt>
                <c:pt idx="423">
                  <c:v>2.092875421753515E-2</c:v>
                </c:pt>
                <c:pt idx="424">
                  <c:v>2.092875421753515E-2</c:v>
                </c:pt>
                <c:pt idx="425">
                  <c:v>2.092875421753515E-2</c:v>
                </c:pt>
                <c:pt idx="426">
                  <c:v>2.0847255953448249E-2</c:v>
                </c:pt>
                <c:pt idx="427">
                  <c:v>2.0847255953448249E-2</c:v>
                </c:pt>
                <c:pt idx="428">
                  <c:v>2.0847255953448249E-2</c:v>
                </c:pt>
                <c:pt idx="429">
                  <c:v>2.0765757689361231E-2</c:v>
                </c:pt>
                <c:pt idx="430">
                  <c:v>2.0765757689361231E-2</c:v>
                </c:pt>
                <c:pt idx="431">
                  <c:v>2.0765757689361231E-2</c:v>
                </c:pt>
                <c:pt idx="432">
                  <c:v>2.0684259425274215E-2</c:v>
                </c:pt>
                <c:pt idx="433">
                  <c:v>2.0684259425274215E-2</c:v>
                </c:pt>
                <c:pt idx="434">
                  <c:v>2.0684259425274215E-2</c:v>
                </c:pt>
                <c:pt idx="435">
                  <c:v>2.0684259425274215E-2</c:v>
                </c:pt>
                <c:pt idx="436">
                  <c:v>2.0602761161187314E-2</c:v>
                </c:pt>
                <c:pt idx="437">
                  <c:v>2.0602761161187314E-2</c:v>
                </c:pt>
                <c:pt idx="438">
                  <c:v>2.0602761161187314E-2</c:v>
                </c:pt>
                <c:pt idx="439">
                  <c:v>2.0602761161187314E-2</c:v>
                </c:pt>
                <c:pt idx="440">
                  <c:v>2.0602761161187314E-2</c:v>
                </c:pt>
                <c:pt idx="441">
                  <c:v>2.0521262897100299E-2</c:v>
                </c:pt>
                <c:pt idx="442">
                  <c:v>2.0521262897100299E-2</c:v>
                </c:pt>
                <c:pt idx="443">
                  <c:v>2.0521262897100299E-2</c:v>
                </c:pt>
                <c:pt idx="444">
                  <c:v>2.0521262897100299E-2</c:v>
                </c:pt>
                <c:pt idx="445">
                  <c:v>2.0521262897100299E-2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</c:numCache>
            </c:numRef>
          </c:xVal>
          <c:yVal>
            <c:numRef>
              <c:f>Traitement8!$O$2:$O$700</c:f>
              <c:numCache>
                <c:formatCode>0.00E+00</c:formatCode>
                <c:ptCount val="699"/>
                <c:pt idx="0">
                  <c:v>8.0310608997046437E-2</c:v>
                </c:pt>
                <c:pt idx="1">
                  <c:v>7.9128092987295201E-2</c:v>
                </c:pt>
                <c:pt idx="2">
                  <c:v>7.8227756819469363E-2</c:v>
                </c:pt>
                <c:pt idx="3">
                  <c:v>7.7330903927257694E-2</c:v>
                </c:pt>
                <c:pt idx="4">
                  <c:v>7.6369029169496228E-2</c:v>
                </c:pt>
                <c:pt idx="5">
                  <c:v>7.5411344583766804E-2</c:v>
                </c:pt>
                <c:pt idx="6">
                  <c:v>7.4389993433415444E-2</c:v>
                </c:pt>
                <c:pt idx="7">
                  <c:v>7.330606414034449E-2</c:v>
                </c:pt>
                <c:pt idx="8">
                  <c:v>7.222794172355966E-2</c:v>
                </c:pt>
                <c:pt idx="9">
                  <c:v>7.1088934034365461E-2</c:v>
                </c:pt>
                <c:pt idx="10">
                  <c:v>6.9956763229074778E-2</c:v>
                </c:pt>
                <c:pt idx="11">
                  <c:v>6.8897567190523645E-2</c:v>
                </c:pt>
                <c:pt idx="12">
                  <c:v>6.7713518256404828E-2</c:v>
                </c:pt>
                <c:pt idx="13">
                  <c:v>6.6537628614582248E-2</c:v>
                </c:pt>
                <c:pt idx="14">
                  <c:v>6.5176304367956309E-2</c:v>
                </c:pt>
                <c:pt idx="15">
                  <c:v>6.3954639208311417E-2</c:v>
                </c:pt>
                <c:pt idx="16">
                  <c:v>6.2806238054717106E-2</c:v>
                </c:pt>
                <c:pt idx="17">
                  <c:v>6.1729808808765864E-2</c:v>
                </c:pt>
                <c:pt idx="18">
                  <c:v>6.0661469024242888E-2</c:v>
                </c:pt>
                <c:pt idx="19">
                  <c:v>5.9601366443648211E-2</c:v>
                </c:pt>
                <c:pt idx="20">
                  <c:v>5.8611279242717106E-2</c:v>
                </c:pt>
                <c:pt idx="21">
                  <c:v>5.7506460522271735E-2</c:v>
                </c:pt>
                <c:pt idx="22">
                  <c:v>5.6471948750788169E-2</c:v>
                </c:pt>
                <c:pt idx="23">
                  <c:v>5.5446256927714307E-2</c:v>
                </c:pt>
                <c:pt idx="24">
                  <c:v>5.4370002231149697E-2</c:v>
                </c:pt>
                <c:pt idx="25">
                  <c:v>5.330396287874449E-2</c:v>
                </c:pt>
                <c:pt idx="26">
                  <c:v>5.2248303879816799E-2</c:v>
                </c:pt>
                <c:pt idx="27">
                  <c:v>5.1203187634255916E-2</c:v>
                </c:pt>
                <c:pt idx="28">
                  <c:v>5.0168773644280941E-2</c:v>
                </c:pt>
                <c:pt idx="29">
                  <c:v>4.9088675505731483E-2</c:v>
                </c:pt>
                <c:pt idx="30">
                  <c:v>4.8076747640510765E-2</c:v>
                </c:pt>
                <c:pt idx="31">
                  <c:v>4.7020721074054708E-2</c:v>
                </c:pt>
                <c:pt idx="32">
                  <c:v>4.5977308638032066E-2</c:v>
                </c:pt>
                <c:pt idx="33">
                  <c:v>4.4946675001897522E-2</c:v>
                </c:pt>
                <c:pt idx="34">
                  <c:v>4.3875777375234896E-2</c:v>
                </c:pt>
                <c:pt idx="35">
                  <c:v>4.2871864771622858E-2</c:v>
                </c:pt>
                <c:pt idx="36">
                  <c:v>4.188119609394627E-2</c:v>
                </c:pt>
                <c:pt idx="37">
                  <c:v>4.0852847318609303E-2</c:v>
                </c:pt>
                <c:pt idx="38">
                  <c:v>3.9889790523019275E-2</c:v>
                </c:pt>
                <c:pt idx="39">
                  <c:v>3.8890789492207221E-2</c:v>
                </c:pt>
                <c:pt idx="40">
                  <c:v>3.7907041728673492E-2</c:v>
                </c:pt>
                <c:pt idx="41">
                  <c:v>3.6938671768165759E-2</c:v>
                </c:pt>
                <c:pt idx="42">
                  <c:v>3.5985793680431012E-2</c:v>
                </c:pt>
                <c:pt idx="43">
                  <c:v>3.5048510736314237E-2</c:v>
                </c:pt>
                <c:pt idx="44">
                  <c:v>3.4081248611674851E-2</c:v>
                </c:pt>
                <c:pt idx="45">
                  <c:v>3.3176211396983027E-2</c:v>
                </c:pt>
                <c:pt idx="46">
                  <c:v>3.2287014600753401E-2</c:v>
                </c:pt>
                <c:pt idx="47">
                  <c:v>3.1413714965522262E-2</c:v>
                </c:pt>
                <c:pt idx="48">
                  <c:v>3.055635722175087E-2</c:v>
                </c:pt>
                <c:pt idx="49">
                  <c:v>2.967332453450065E-2</c:v>
                </c:pt>
                <c:pt idx="50">
                  <c:v>2.8848736122876379E-2</c:v>
                </c:pt>
                <c:pt idx="51">
                  <c:v>2.8040150615537329E-2</c:v>
                </c:pt>
                <c:pt idx="52">
                  <c:v>2.7247563080799508E-2</c:v>
                </c:pt>
                <c:pt idx="53">
                  <c:v>2.6432544941442919E-2</c:v>
                </c:pt>
                <c:pt idx="54">
                  <c:v>2.5635110903258512E-2</c:v>
                </c:pt>
                <c:pt idx="55">
                  <c:v>2.489195297871228E-2</c:v>
                </c:pt>
                <c:pt idx="56">
                  <c:v>2.4128694271393272E-2</c:v>
                </c:pt>
                <c:pt idx="57">
                  <c:v>2.3417956157203299E-2</c:v>
                </c:pt>
                <c:pt idx="58">
                  <c:v>2.2688576907764109E-2</c:v>
                </c:pt>
                <c:pt idx="59">
                  <c:v>2.1976401971843133E-2</c:v>
                </c:pt>
                <c:pt idx="60">
                  <c:v>2.1314026712530628E-2</c:v>
                </c:pt>
                <c:pt idx="61">
                  <c:v>2.0635087344947931E-2</c:v>
                </c:pt>
                <c:pt idx="62">
                  <c:v>2.0004115260256944E-2</c:v>
                </c:pt>
                <c:pt idx="63">
                  <c:v>1.9357863519539151E-2</c:v>
                </c:pt>
                <c:pt idx="64">
                  <c:v>1.8757729225305487E-2</c:v>
                </c:pt>
                <c:pt idx="65">
                  <c:v>1.8172407665517913E-2</c:v>
                </c:pt>
                <c:pt idx="66">
                  <c:v>1.757358375634618E-2</c:v>
                </c:pt>
                <c:pt idx="67">
                  <c:v>1.7018109483689182E-2</c:v>
                </c:pt>
                <c:pt idx="68">
                  <c:v>1.6450237469025637E-2</c:v>
                </c:pt>
                <c:pt idx="69">
                  <c:v>1.5897902792613595E-2</c:v>
                </c:pt>
                <c:pt idx="70">
                  <c:v>1.538610870088118E-2</c:v>
                </c:pt>
                <c:pt idx="71">
                  <c:v>1.4863451793584472E-2</c:v>
                </c:pt>
                <c:pt idx="72">
                  <c:v>1.437949266140387E-2</c:v>
                </c:pt>
                <c:pt idx="73">
                  <c:v>1.3908789460518897E-2</c:v>
                </c:pt>
                <c:pt idx="74">
                  <c:v>1.3428579112195128E-2</c:v>
                </c:pt>
                <c:pt idx="75">
                  <c:v>1.2984363916020987E-2</c:v>
                </c:pt>
                <c:pt idx="76">
                  <c:v>1.2531470226216E-2</c:v>
                </c:pt>
                <c:pt idx="77">
                  <c:v>1.2112790825079324E-2</c:v>
                </c:pt>
                <c:pt idx="78">
                  <c:v>1.170621369218286E-2</c:v>
                </c:pt>
                <c:pt idx="79">
                  <c:v>1.12920747019634E-2</c:v>
                </c:pt>
                <c:pt idx="80">
                  <c:v>1.0909567725013178E-2</c:v>
                </c:pt>
                <c:pt idx="81">
                  <c:v>1.0520175639493279E-2</c:v>
                </c:pt>
                <c:pt idx="82">
                  <c:v>1.0160732519368998E-2</c:v>
                </c:pt>
                <c:pt idx="83">
                  <c:v>9.7950254613459898E-3</c:v>
                </c:pt>
                <c:pt idx="84">
                  <c:v>9.4742526652508083E-3</c:v>
                </c:pt>
                <c:pt idx="85">
                  <c:v>9.1306248884776269E-3</c:v>
                </c:pt>
                <c:pt idx="86">
                  <c:v>8.8293695374964901E-3</c:v>
                </c:pt>
                <c:pt idx="87">
                  <c:v>8.5219238207430072E-3</c:v>
                </c:pt>
                <c:pt idx="88">
                  <c:v>8.2241555304562904E-3</c:v>
                </c:pt>
                <c:pt idx="89">
                  <c:v>7.9500223970664936E-3</c:v>
                </c:pt>
                <c:pt idx="90">
                  <c:v>7.6704414890185696E-3</c:v>
                </c:pt>
                <c:pt idx="91">
                  <c:v>7.413160769406609E-3</c:v>
                </c:pt>
                <c:pt idx="92">
                  <c:v>7.1508751021153996E-3</c:v>
                </c:pt>
                <c:pt idx="93">
                  <c:v>6.9096069480938582E-3</c:v>
                </c:pt>
                <c:pt idx="94">
                  <c:v>6.6637414284045262E-3</c:v>
                </c:pt>
                <c:pt idx="95">
                  <c:v>6.4376637614352019E-3</c:v>
                </c:pt>
                <c:pt idx="96">
                  <c:v>6.2186948611373727E-3</c:v>
                </c:pt>
                <c:pt idx="97">
                  <c:v>5.995674835872611E-3</c:v>
                </c:pt>
                <c:pt idx="98">
                  <c:v>5.7907125924444077E-3</c:v>
                </c:pt>
                <c:pt idx="99">
                  <c:v>5.592294794002842E-3</c:v>
                </c:pt>
                <c:pt idx="100">
                  <c:v>5.4002423498408416E-3</c:v>
                </c:pt>
                <c:pt idx="101">
                  <c:v>5.2143791710515782E-3</c:v>
                </c:pt>
                <c:pt idx="102">
                  <c:v>5.0345322450672091E-3</c:v>
                </c:pt>
                <c:pt idx="103">
                  <c:v>4.8605317001657418E-3</c:v>
                </c:pt>
                <c:pt idx="104">
                  <c:v>4.6922108603875941E-3</c:v>
                </c:pt>
                <c:pt idx="105">
                  <c:v>4.5294062913108545E-3</c:v>
                </c:pt>
                <c:pt idx="106">
                  <c:v>4.3719578371376093E-3</c:v>
                </c:pt>
                <c:pt idx="107">
                  <c:v>4.2197086495447261E-3</c:v>
                </c:pt>
                <c:pt idx="108">
                  <c:v>4.0725052087512131E-3</c:v>
                </c:pt>
                <c:pt idx="109">
                  <c:v>3.9301973372504158E-3</c:v>
                </c:pt>
                <c:pt idx="110">
                  <c:v>3.799762107420745E-3</c:v>
                </c:pt>
                <c:pt idx="111">
                  <c:v>3.6665693794977945E-3</c:v>
                </c:pt>
                <c:pt idx="112">
                  <c:v>3.5445145540671137E-3</c:v>
                </c:pt>
                <c:pt idx="113">
                  <c:v>3.4199048672568632E-3</c:v>
                </c:pt>
                <c:pt idx="114">
                  <c:v>3.2995039142288177E-3</c:v>
                </c:pt>
                <c:pt idx="115">
                  <c:v>3.1831811577770893E-3</c:v>
                </c:pt>
                <c:pt idx="116">
                  <c:v>3.0708093327000302E-3</c:v>
                </c:pt>
                <c:pt idx="117">
                  <c:v>2.9622644164124354E-3</c:v>
                </c:pt>
                <c:pt idx="118">
                  <c:v>2.8520081812712038E-3</c:v>
                </c:pt>
                <c:pt idx="119">
                  <c:v>2.7509434830432652E-3</c:v>
                </c:pt>
                <c:pt idx="120">
                  <c:v>2.6483040690468691E-3</c:v>
                </c:pt>
                <c:pt idx="121">
                  <c:v>2.5493776851747119E-3</c:v>
                </c:pt>
                <c:pt idx="122">
                  <c:v>2.4587220693848941E-3</c:v>
                </c:pt>
                <c:pt idx="123">
                  <c:v>2.3666772187034332E-3</c:v>
                </c:pt>
                <c:pt idx="124">
                  <c:v>2.282341218097388E-3</c:v>
                </c:pt>
                <c:pt idx="125">
                  <c:v>2.2009314748657081E-3</c:v>
                </c:pt>
                <c:pt idx="126">
                  <c:v>2.1223519047310012E-3</c:v>
                </c:pt>
                <c:pt idx="127">
                  <c:v>2.0465092049711656E-3</c:v>
                </c:pt>
                <c:pt idx="128">
                  <c:v>1.9733127996553268E-3</c:v>
                </c:pt>
                <c:pt idx="129">
                  <c:v>1.9026747840715744E-3</c:v>
                </c:pt>
                <c:pt idx="130">
                  <c:v>1.8345098685245548E-3</c:v>
                </c:pt>
                <c:pt idx="131">
                  <c:v>1.7721388551251893E-3</c:v>
                </c:pt>
                <c:pt idx="132">
                  <c:v>1.7118449231632012E-3</c:v>
                </c:pt>
                <c:pt idx="133">
                  <c:v>1.6535617720918345E-3</c:v>
                </c:pt>
                <c:pt idx="134">
                  <c:v>1.5972250290187749E-3</c:v>
                </c:pt>
                <c:pt idx="135">
                  <c:v>1.542772205117837E-3</c:v>
                </c:pt>
                <c:pt idx="136">
                  <c:v>1.4901426521699188E-3</c:v>
                </c:pt>
                <c:pt idx="137">
                  <c:v>1.4392775193038439E-3</c:v>
                </c:pt>
                <c:pt idx="138">
                  <c:v>1.392806857837697E-3</c:v>
                </c:pt>
                <c:pt idx="139">
                  <c:v>1.3478123766464834E-3</c:v>
                </c:pt>
                <c:pt idx="140">
                  <c:v>1.3042487093416928E-3</c:v>
                </c:pt>
                <c:pt idx="141">
                  <c:v>1.2620717881040089E-3</c:v>
                </c:pt>
                <c:pt idx="142">
                  <c:v>1.2212388125277559E-3</c:v>
                </c:pt>
                <c:pt idx="143">
                  <c:v>1.1839982242780754E-3</c:v>
                </c:pt>
                <c:pt idx="144">
                  <c:v>1.1478776176050347E-3</c:v>
                </c:pt>
                <c:pt idx="145">
                  <c:v>1.1128442415511105E-3</c:v>
                </c:pt>
                <c:pt idx="146">
                  <c:v>1.0788662475667778E-3</c:v>
                </c:pt>
                <c:pt idx="147">
                  <c:v>1.0479428284561226E-3</c:v>
                </c:pt>
                <c:pt idx="148">
                  <c:v>1.0159222770088345E-3</c:v>
                </c:pt>
                <c:pt idx="149">
                  <c:v>9.8678164219412703E-4</c:v>
                </c:pt>
                <c:pt idx="150">
                  <c:v>9.5846725799562612E-4</c:v>
                </c:pt>
                <c:pt idx="151">
                  <c:v>9.309562371174158E-4</c:v>
                </c:pt>
                <c:pt idx="152">
                  <c:v>9.0598442987579249E-4</c:v>
                </c:pt>
                <c:pt idx="153">
                  <c:v>8.8167537070193416E-4</c:v>
                </c:pt>
                <c:pt idx="154">
                  <c:v>8.5634584669623027E-4</c:v>
                </c:pt>
                <c:pt idx="155">
                  <c:v>8.349770592030848E-4</c:v>
                </c:pt>
                <c:pt idx="156">
                  <c:v>8.1255464776774249E-4</c:v>
                </c:pt>
                <c:pt idx="157">
                  <c:v>7.9226820229360531E-4</c:v>
                </c:pt>
                <c:pt idx="158">
                  <c:v>7.7248353365183368E-4</c:v>
                </c:pt>
                <c:pt idx="159">
                  <c:v>7.5318846105648435E-4</c:v>
                </c:pt>
                <c:pt idx="160">
                  <c:v>7.3437108814132762E-4</c:v>
                </c:pt>
                <c:pt idx="161">
                  <c:v>7.1741514723974416E-4</c:v>
                </c:pt>
                <c:pt idx="162">
                  <c:v>6.9948400893979422E-4</c:v>
                </c:pt>
                <c:pt idx="163">
                  <c:v>6.8332696352507499E-4</c:v>
                </c:pt>
                <c:pt idx="164">
                  <c:v>6.6754012819874686E-4</c:v>
                </c:pt>
                <c:pt idx="165">
                  <c:v>6.5338694987242675E-4</c:v>
                </c:pt>
                <c:pt idx="166">
                  <c:v>6.3828650931630566E-4</c:v>
                </c:pt>
                <c:pt idx="167">
                  <c:v>6.2474890844495029E-4</c:v>
                </c:pt>
                <c:pt idx="168">
                  <c:v>6.1149632012523665E-4</c:v>
                </c:pt>
                <c:pt idx="169">
                  <c:v>5.9852283204447161E-4</c:v>
                </c:pt>
                <c:pt idx="170">
                  <c:v>5.8582265085887694E-4</c:v>
                </c:pt>
                <c:pt idx="171">
                  <c:v>5.745094198241833E-4</c:v>
                </c:pt>
                <c:pt idx="172">
                  <c:v>5.6341318674804511E-4</c:v>
                </c:pt>
                <c:pt idx="173">
                  <c:v>5.5145306493612704E-4</c:v>
                </c:pt>
                <c:pt idx="174">
                  <c:v>5.4079925315581663E-4</c:v>
                </c:pt>
                <c:pt idx="175">
                  <c:v>5.3034995553646739E-4</c:v>
                </c:pt>
                <c:pt idx="176">
                  <c:v>5.2111724237318725E-4</c:v>
                </c:pt>
                <c:pt idx="177">
                  <c:v>5.1104590272514172E-4</c:v>
                </c:pt>
                <c:pt idx="178">
                  <c:v>5.0214721920429359E-4</c:v>
                </c:pt>
                <c:pt idx="179">
                  <c:v>4.934025663799785E-4</c:v>
                </c:pt>
                <c:pt idx="180">
                  <c:v>4.8480930969671971E-4</c:v>
                </c:pt>
                <c:pt idx="181">
                  <c:v>4.7636485857499512E-4</c:v>
                </c:pt>
                <c:pt idx="182">
                  <c:v>4.6806666571447487E-4</c:v>
                </c:pt>
                <c:pt idx="183">
                  <c:v>4.60811253211916E-4</c:v>
                </c:pt>
                <c:pt idx="184">
                  <c:v>4.5366769187520838E-4</c:v>
                </c:pt>
                <c:pt idx="185">
                  <c:v>4.4663427619131483E-4</c:v>
                </c:pt>
                <c:pt idx="186">
                  <c:v>4.3885125110015334E-4</c:v>
                </c:pt>
                <c:pt idx="187">
                  <c:v>4.3204634772701933E-4</c:v>
                </c:pt>
                <c:pt idx="188">
                  <c:v>4.2617822721145065E-4</c:v>
                </c:pt>
                <c:pt idx="189">
                  <c:v>4.1956884221275472E-4</c:v>
                </c:pt>
                <c:pt idx="190">
                  <c:v>4.1306144958945924E-4</c:v>
                </c:pt>
                <c:pt idx="191">
                  <c:v>4.0744992108639346E-4</c:v>
                </c:pt>
                <c:pt idx="192">
                  <c:v>4.0191425784950294E-4</c:v>
                </c:pt>
                <c:pt idx="193">
                  <c:v>3.9645344413104689E-4</c:v>
                </c:pt>
                <c:pt idx="194">
                  <c:v>3.9106647751658571E-4</c:v>
                </c:pt>
                <c:pt idx="195">
                  <c:v>3.8575236875712326E-4</c:v>
                </c:pt>
                <c:pt idx="196">
                  <c:v>3.805101416031459E-4</c:v>
                </c:pt>
                <c:pt idx="197">
                  <c:v>3.7533883264061224E-4</c:v>
                </c:pt>
                <c:pt idx="198">
                  <c:v>3.7096200617458126E-4</c:v>
                </c:pt>
                <c:pt idx="199">
                  <c:v>3.6591988954071786E-4</c:v>
                </c:pt>
                <c:pt idx="200">
                  <c:v>3.6165241949317946E-4</c:v>
                </c:pt>
                <c:pt idx="201">
                  <c:v>3.5743450397600964E-4</c:v>
                </c:pt>
                <c:pt idx="202">
                  <c:v>3.5326557250342787E-4</c:v>
                </c:pt>
                <c:pt idx="203">
                  <c:v>3.4914506104293728E-4</c:v>
                </c:pt>
                <c:pt idx="204">
                  <c:v>3.4507241194496315E-4</c:v>
                </c:pt>
                <c:pt idx="205">
                  <c:v>3.4104707387323352E-4</c:v>
                </c:pt>
                <c:pt idx="206">
                  <c:v>3.370685017357796E-4</c:v>
                </c:pt>
                <c:pt idx="207">
                  <c:v>3.3378835994685857E-4</c:v>
                </c:pt>
                <c:pt idx="208">
                  <c:v>3.2989413008027328E-4</c:v>
                </c:pt>
                <c:pt idx="209">
                  <c:v>3.2668353039823887E-4</c:v>
                </c:pt>
                <c:pt idx="210">
                  <c:v>3.2350405532784404E-4</c:v>
                </c:pt>
                <c:pt idx="211">
                  <c:v>3.2035540548682124E-4</c:v>
                </c:pt>
                <c:pt idx="212">
                  <c:v>3.1723728432727765E-4</c:v>
                </c:pt>
                <c:pt idx="213">
                  <c:v>3.1414939810972119E-4</c:v>
                </c:pt>
                <c:pt idx="214">
                  <c:v>3.1109145587729614E-4</c:v>
                </c:pt>
                <c:pt idx="215">
                  <c:v>3.0806316943032006E-4</c:v>
                </c:pt>
                <c:pt idx="216">
                  <c:v>3.0506425330092268E-4</c:v>
                </c:pt>
                <c:pt idx="217">
                  <c:v>3.0209442472799858E-4</c:v>
                </c:pt>
                <c:pt idx="218">
                  <c:v>2.9973931660759505E-4</c:v>
                </c:pt>
                <c:pt idx="219">
                  <c:v>2.9682114162315803E-4</c:v>
                </c:pt>
                <c:pt idx="220">
                  <c:v>2.9450699797306507E-4</c:v>
                </c:pt>
                <c:pt idx="221">
                  <c:v>2.9221083292671712E-4</c:v>
                </c:pt>
                <c:pt idx="222">
                  <c:v>2.8936569784104106E-4</c:v>
                </c:pt>
                <c:pt idx="223">
                  <c:v>2.871094791636614E-4</c:v>
                </c:pt>
                <c:pt idx="224">
                  <c:v>2.8487079218289773E-4</c:v>
                </c:pt>
                <c:pt idx="225">
                  <c:v>2.8264950160535165E-4</c:v>
                </c:pt>
                <c:pt idx="226">
                  <c:v>2.8044547316726615E-4</c:v>
                </c:pt>
                <c:pt idx="227">
                  <c:v>2.782585736268218E-4</c:v>
                </c:pt>
                <c:pt idx="228">
                  <c:v>2.7608867075665808E-4</c:v>
                </c:pt>
                <c:pt idx="229">
                  <c:v>2.7447231869395306E-4</c:v>
                </c:pt>
                <c:pt idx="230">
                  <c:v>2.7233184484909845E-4</c:v>
                </c:pt>
                <c:pt idx="231">
                  <c:v>2.7020800921879725E-4</c:v>
                </c:pt>
                <c:pt idx="232">
                  <c:v>2.68625973992915E-4</c:v>
                </c:pt>
                <c:pt idx="233">
                  <c:v>2.6653094664912813E-4</c:v>
                </c:pt>
                <c:pt idx="234">
                  <c:v>2.6497037152620884E-4</c:v>
                </c:pt>
                <c:pt idx="235">
                  <c:v>2.634189048161007E-4</c:v>
                </c:pt>
                <c:pt idx="236">
                  <c:v>2.6136435992027526E-4</c:v>
                </c:pt>
                <c:pt idx="237">
                  <c:v>2.5983394126764255E-4</c:v>
                </c:pt>
                <c:pt idx="238">
                  <c:v>2.5831245611968604E-4</c:v>
                </c:pt>
                <c:pt idx="239">
                  <c:v>2.5679985265355442E-4</c:v>
                </c:pt>
                <c:pt idx="240">
                  <c:v>2.5579635915337249E-4</c:v>
                </c:pt>
                <c:pt idx="241">
                  <c:v>2.5429844413389575E-4</c:v>
                </c:pt>
                <c:pt idx="242">
                  <c:v>2.5330469555599571E-4</c:v>
                </c:pt>
                <c:pt idx="243">
                  <c:v>2.5182132721874928E-4</c:v>
                </c:pt>
                <c:pt idx="244">
                  <c:v>2.5083722950510249E-4</c:v>
                </c:pt>
                <c:pt idx="245">
                  <c:v>2.4936826743709241E-4</c:v>
                </c:pt>
                <c:pt idx="246">
                  <c:v>2.4839372742641361E-4</c:v>
                </c:pt>
                <c:pt idx="247">
                  <c:v>2.4742298461105568E-4</c:v>
                </c:pt>
                <c:pt idx="248">
                  <c:v>2.4597395797286593E-4</c:v>
                </c:pt>
                <c:pt idx="249">
                  <c:v>2.4501264392533213E-4</c:v>
                </c:pt>
                <c:pt idx="250">
                  <c:v>2.4405507584407247E-4</c:v>
                </c:pt>
                <c:pt idx="251">
                  <c:v>2.431012392180506E-4</c:v>
                </c:pt>
                <c:pt idx="252">
                  <c:v>2.421511195917675E-4</c:v>
                </c:pt>
                <c:pt idx="253">
                  <c:v>2.4120470256507046E-4</c:v>
                </c:pt>
                <c:pt idx="254">
                  <c:v>2.4026197379295252E-4</c:v>
                </c:pt>
                <c:pt idx="255">
                  <c:v>2.3932291898529702E-4</c:v>
                </c:pt>
                <c:pt idx="256">
                  <c:v>2.3838752390673148E-4</c:v>
                </c:pt>
                <c:pt idx="257">
                  <c:v>2.3745577437639032E-4</c:v>
                </c:pt>
                <c:pt idx="258">
                  <c:v>2.3699126227514435E-4</c:v>
                </c:pt>
                <c:pt idx="259">
                  <c:v>2.3606495459676261E-4</c:v>
                </c:pt>
                <c:pt idx="260">
                  <c:v>2.3514225725160625E-4</c:v>
                </c:pt>
                <c:pt idx="261">
                  <c:v>2.3422315624799865E-4</c:v>
                </c:pt>
                <c:pt idx="262">
                  <c:v>2.3376495001655432E-4</c:v>
                </c:pt>
                <c:pt idx="263">
                  <c:v>2.3285121740811954E-4</c:v>
                </c:pt>
                <c:pt idx="264">
                  <c:v>2.3239568756662463E-4</c:v>
                </c:pt>
                <c:pt idx="265">
                  <c:v>2.3148729217273726E-4</c:v>
                </c:pt>
                <c:pt idx="266">
                  <c:v>2.3058243768777094E-4</c:v>
                </c:pt>
                <c:pt idx="267">
                  <c:v>2.3013133399481781E-4</c:v>
                </c:pt>
                <c:pt idx="268">
                  <c:v>2.292317651540948E-4</c:v>
                </c:pt>
                <c:pt idx="269">
                  <c:v>2.2833570300676015E-4</c:v>
                </c:pt>
                <c:pt idx="270">
                  <c:v>2.2744313395830877E-4</c:v>
                </c:pt>
                <c:pt idx="271">
                  <c:v>2.2655404446635615E-4</c:v>
                </c:pt>
                <c:pt idx="272">
                  <c:v>2.2566842104045366E-4</c:v>
                </c:pt>
                <c:pt idx="273">
                  <c:v>2.2478625024185844E-4</c:v>
                </c:pt>
                <c:pt idx="274">
                  <c:v>2.2390751868337568E-4</c:v>
                </c:pt>
                <c:pt idx="275">
                  <c:v>2.2303221302913748E-4</c:v>
                </c:pt>
                <c:pt idx="276">
                  <c:v>2.2216031999442663E-4</c:v>
                </c:pt>
                <c:pt idx="277">
                  <c:v>2.2172564907186934E-4</c:v>
                </c:pt>
                <c:pt idx="278">
                  <c:v>2.2085885016903209E-4</c:v>
                </c:pt>
                <c:pt idx="279">
                  <c:v>2.1999543089645763E-4</c:v>
                </c:pt>
                <c:pt idx="280">
                  <c:v>2.1913537814694032E-4</c:v>
                </c:pt>
                <c:pt idx="281">
                  <c:v>2.1827867886356378E-4</c:v>
                </c:pt>
                <c:pt idx="282">
                  <c:v>2.1785158270509362E-4</c:v>
                </c:pt>
                <c:pt idx="283">
                  <c:v>2.1699988924876176E-4</c:v>
                </c:pt>
                <c:pt idx="284">
                  <c:v>2.1657528871788832E-4</c:v>
                </c:pt>
                <c:pt idx="285">
                  <c:v>2.1572857199151098E-4</c:v>
                </c:pt>
                <c:pt idx="286">
                  <c:v>2.1530645258159515E-4</c:v>
                </c:pt>
                <c:pt idx="287">
                  <c:v>2.1446468365544366E-4</c:v>
                </c:pt>
                <c:pt idx="288">
                  <c:v>2.1404503094329456E-4</c:v>
                </c:pt>
                <c:pt idx="289">
                  <c:v>2.1320818105406225E-4</c:v>
                </c:pt>
                <c:pt idx="290">
                  <c:v>2.1279098069945348E-4</c:v>
                </c:pt>
                <c:pt idx="291">
                  <c:v>2.1237459462491041E-4</c:v>
                </c:pt>
                <c:pt idx="292">
                  <c:v>2.115442589944915E-4</c:v>
                </c:pt>
                <c:pt idx="293">
                  <c:v>2.1113030628544315E-4</c:v>
                </c:pt>
                <c:pt idx="294">
                  <c:v>2.10717161550089E-4</c:v>
                </c:pt>
                <c:pt idx="295">
                  <c:v>2.1030482321941909E-4</c:v>
                </c:pt>
                <c:pt idx="296">
                  <c:v>2.0948255951109307E-4</c:v>
                </c:pt>
                <c:pt idx="297">
                  <c:v>2.0907263101044705E-4</c:v>
                </c:pt>
                <c:pt idx="298">
                  <c:v>2.0866350266847885E-4</c:v>
                </c:pt>
                <c:pt idx="299">
                  <c:v>2.0825517293118377E-4</c:v>
                </c:pt>
                <c:pt idx="300">
                  <c:v>2.0784764024756684E-4</c:v>
                </c:pt>
                <c:pt idx="301">
                  <c:v>2.0744090306957914E-4</c:v>
                </c:pt>
                <c:pt idx="302">
                  <c:v>2.0662980905323961E-4</c:v>
                </c:pt>
                <c:pt idx="303">
                  <c:v>2.0622544913367994E-4</c:v>
                </c:pt>
                <c:pt idx="304">
                  <c:v>2.0582187855732554E-4</c:v>
                </c:pt>
                <c:pt idx="305">
                  <c:v>2.0541909579096523E-4</c:v>
                </c:pt>
                <c:pt idx="306">
                  <c:v>2.0501709930434547E-4</c:v>
                </c:pt>
                <c:pt idx="307">
                  <c:v>2.0461588757014369E-4</c:v>
                </c:pt>
                <c:pt idx="308">
                  <c:v>2.0421545906397756E-4</c:v>
                </c:pt>
                <c:pt idx="309">
                  <c:v>2.038158122644056E-4</c:v>
                </c:pt>
                <c:pt idx="310">
                  <c:v>2.0341694565290013E-4</c:v>
                </c:pt>
                <c:pt idx="311">
                  <c:v>2.0301885771385669E-4</c:v>
                </c:pt>
                <c:pt idx="312">
                  <c:v>2.0262154693459462E-4</c:v>
                </c:pt>
                <c:pt idx="313">
                  <c:v>2.0222501180533001E-4</c:v>
                </c:pt>
                <c:pt idx="314">
                  <c:v>2.0182925081919435E-4</c:v>
                </c:pt>
                <c:pt idx="315">
                  <c:v>2.0143426247220742E-4</c:v>
                </c:pt>
                <c:pt idx="316">
                  <c:v>2.0104004526329614E-4</c:v>
                </c:pt>
                <c:pt idx="317">
                  <c:v>2.0064659769425839E-4</c:v>
                </c:pt>
                <c:pt idx="318">
                  <c:v>2.0064659769425839E-4</c:v>
                </c:pt>
                <c:pt idx="319">
                  <c:v>2.0025391826979075E-4</c:v>
                </c:pt>
                <c:pt idx="320">
                  <c:v>1.9986200549744314E-4</c:v>
                </c:pt>
                <c:pt idx="321">
                  <c:v>1.9947085788767432E-4</c:v>
                </c:pt>
                <c:pt idx="322">
                  <c:v>1.9908047395376965E-4</c:v>
                </c:pt>
                <c:pt idx="323">
                  <c:v>1.9908047395376965E-4</c:v>
                </c:pt>
                <c:pt idx="324">
                  <c:v>1.9869085221189668E-4</c:v>
                </c:pt>
                <c:pt idx="325">
                  <c:v>1.9830199118106868E-4</c:v>
                </c:pt>
                <c:pt idx="326">
                  <c:v>1.9830199118106868E-4</c:v>
                </c:pt>
                <c:pt idx="327">
                  <c:v>1.9791388938316361E-4</c:v>
                </c:pt>
                <c:pt idx="328">
                  <c:v>1.975265453428968E-4</c:v>
                </c:pt>
                <c:pt idx="329">
                  <c:v>1.975265453428968E-4</c:v>
                </c:pt>
                <c:pt idx="330">
                  <c:v>1.9713995758780323E-4</c:v>
                </c:pt>
                <c:pt idx="331">
                  <c:v>1.967541246482836E-4</c:v>
                </c:pt>
                <c:pt idx="332">
                  <c:v>1.967541246482836E-4</c:v>
                </c:pt>
                <c:pt idx="333">
                  <c:v>1.963690450575406E-4</c:v>
                </c:pt>
                <c:pt idx="334">
                  <c:v>1.9598471735161608E-4</c:v>
                </c:pt>
                <c:pt idx="335">
                  <c:v>1.9598471735161608E-4</c:v>
                </c:pt>
                <c:pt idx="336">
                  <c:v>1.9560114006937296E-4</c:v>
                </c:pt>
                <c:pt idx="337">
                  <c:v>1.9560114006937296E-4</c:v>
                </c:pt>
                <c:pt idx="338">
                  <c:v>1.9521831175245912E-4</c:v>
                </c:pt>
                <c:pt idx="339">
                  <c:v>1.9521831175245912E-4</c:v>
                </c:pt>
                <c:pt idx="340">
                  <c:v>1.9483623094536254E-4</c:v>
                </c:pt>
                <c:pt idx="341">
                  <c:v>1.9445489619535701E-4</c:v>
                </c:pt>
                <c:pt idx="342">
                  <c:v>1.9445489619535701E-4</c:v>
                </c:pt>
                <c:pt idx="343">
                  <c:v>1.9407430605251146E-4</c:v>
                </c:pt>
                <c:pt idx="344">
                  <c:v>1.9407430605251146E-4</c:v>
                </c:pt>
                <c:pt idx="345">
                  <c:v>1.9369445906968131E-4</c:v>
                </c:pt>
                <c:pt idx="346">
                  <c:v>1.9369445906968131E-4</c:v>
                </c:pt>
                <c:pt idx="347">
                  <c:v>1.9331535380253621E-4</c:v>
                </c:pt>
                <c:pt idx="348">
                  <c:v>1.9331535380253621E-4</c:v>
                </c:pt>
                <c:pt idx="349">
                  <c:v>1.929369888094872E-4</c:v>
                </c:pt>
                <c:pt idx="350">
                  <c:v>1.929369888094872E-4</c:v>
                </c:pt>
                <c:pt idx="351">
                  <c:v>1.925593626517514E-4</c:v>
                </c:pt>
                <c:pt idx="352">
                  <c:v>1.925593626517514E-4</c:v>
                </c:pt>
                <c:pt idx="353">
                  <c:v>1.925593626517514E-4</c:v>
                </c:pt>
                <c:pt idx="354">
                  <c:v>1.9218247389328781E-4</c:v>
                </c:pt>
                <c:pt idx="355">
                  <c:v>1.9218247389328781E-4</c:v>
                </c:pt>
                <c:pt idx="356">
                  <c:v>1.9180632110086233E-4</c:v>
                </c:pt>
                <c:pt idx="357">
                  <c:v>1.9180632110086233E-4</c:v>
                </c:pt>
                <c:pt idx="358">
                  <c:v>1.9143090284394701E-4</c:v>
                </c:pt>
                <c:pt idx="359">
                  <c:v>1.9143090284394701E-4</c:v>
                </c:pt>
                <c:pt idx="360">
                  <c:v>1.9143090284394701E-4</c:v>
                </c:pt>
                <c:pt idx="361">
                  <c:v>1.9105621769482126E-4</c:v>
                </c:pt>
                <c:pt idx="362">
                  <c:v>1.9105621769482126E-4</c:v>
                </c:pt>
                <c:pt idx="363">
                  <c:v>1.9068226422847164E-4</c:v>
                </c:pt>
                <c:pt idx="364">
                  <c:v>1.9068226422847164E-4</c:v>
                </c:pt>
                <c:pt idx="365">
                  <c:v>1.9030904102265611E-4</c:v>
                </c:pt>
                <c:pt idx="366">
                  <c:v>1.9030904102265611E-4</c:v>
                </c:pt>
                <c:pt idx="367">
                  <c:v>1.9030904102265611E-4</c:v>
                </c:pt>
                <c:pt idx="368">
                  <c:v>1.8993654665785872E-4</c:v>
                </c:pt>
                <c:pt idx="369">
                  <c:v>1.8993654665785872E-4</c:v>
                </c:pt>
                <c:pt idx="370">
                  <c:v>1.8993654665785872E-4</c:v>
                </c:pt>
                <c:pt idx="371">
                  <c:v>1.8956477971729917E-4</c:v>
                </c:pt>
                <c:pt idx="372">
                  <c:v>1.8956477971729917E-4</c:v>
                </c:pt>
                <c:pt idx="373">
                  <c:v>1.8956477971729917E-4</c:v>
                </c:pt>
                <c:pt idx="374">
                  <c:v>1.8919373878692396E-4</c:v>
                </c:pt>
                <c:pt idx="375">
                  <c:v>1.8919373878692396E-4</c:v>
                </c:pt>
                <c:pt idx="376">
                  <c:v>1.8919373878692396E-4</c:v>
                </c:pt>
                <c:pt idx="377">
                  <c:v>1.8882342245541586E-4</c:v>
                </c:pt>
                <c:pt idx="378">
                  <c:v>1.8882342245541586E-4</c:v>
                </c:pt>
                <c:pt idx="379">
                  <c:v>1.8882342245541586E-4</c:v>
                </c:pt>
                <c:pt idx="380">
                  <c:v>1.8845382931414862E-4</c:v>
                </c:pt>
                <c:pt idx="381">
                  <c:v>1.8845382931414862E-4</c:v>
                </c:pt>
                <c:pt idx="382">
                  <c:v>1.8845382931414862E-4</c:v>
                </c:pt>
                <c:pt idx="383">
                  <c:v>1.8845382931414862E-4</c:v>
                </c:pt>
                <c:pt idx="384">
                  <c:v>1.880849579572513E-4</c:v>
                </c:pt>
                <c:pt idx="385">
                  <c:v>1.880849579572513E-4</c:v>
                </c:pt>
                <c:pt idx="386">
                  <c:v>1.880849579572513E-4</c:v>
                </c:pt>
                <c:pt idx="387">
                  <c:v>1.880849579572513E-4</c:v>
                </c:pt>
                <c:pt idx="388">
                  <c:v>1.880849579572513E-4</c:v>
                </c:pt>
                <c:pt idx="389">
                  <c:v>1.8771680698150803E-4</c:v>
                </c:pt>
                <c:pt idx="390">
                  <c:v>1.8771680698150803E-4</c:v>
                </c:pt>
                <c:pt idx="391">
                  <c:v>1.880849579572513E-4</c:v>
                </c:pt>
                <c:pt idx="392">
                  <c:v>1.880849579572513E-4</c:v>
                </c:pt>
                <c:pt idx="393">
                  <c:v>1.880849579572513E-4</c:v>
                </c:pt>
                <c:pt idx="394">
                  <c:v>1.880849579572513E-4</c:v>
                </c:pt>
                <c:pt idx="395">
                  <c:v>1.880849579572513E-4</c:v>
                </c:pt>
                <c:pt idx="396">
                  <c:v>1.880849579572513E-4</c:v>
                </c:pt>
                <c:pt idx="397">
                  <c:v>1.880849579572513E-4</c:v>
                </c:pt>
                <c:pt idx="398">
                  <c:v>1.880849579572513E-4</c:v>
                </c:pt>
                <c:pt idx="399">
                  <c:v>1.8845382931414862E-4</c:v>
                </c:pt>
                <c:pt idx="400">
                  <c:v>1.8845382931414862E-4</c:v>
                </c:pt>
                <c:pt idx="401">
                  <c:v>1.8845382931414862E-4</c:v>
                </c:pt>
                <c:pt idx="402">
                  <c:v>1.8845382931414862E-4</c:v>
                </c:pt>
                <c:pt idx="403">
                  <c:v>1.8845382931414862E-4</c:v>
                </c:pt>
                <c:pt idx="404">
                  <c:v>1.8845382931414862E-4</c:v>
                </c:pt>
                <c:pt idx="405">
                  <c:v>1.8845382931414862E-4</c:v>
                </c:pt>
                <c:pt idx="406">
                  <c:v>1.8882342245541586E-4</c:v>
                </c:pt>
                <c:pt idx="407">
                  <c:v>1.8882342245541586E-4</c:v>
                </c:pt>
                <c:pt idx="408">
                  <c:v>1.8882342245541586E-4</c:v>
                </c:pt>
                <c:pt idx="409">
                  <c:v>1.8882342245541586E-4</c:v>
                </c:pt>
                <c:pt idx="410">
                  <c:v>1.8882342245541586E-4</c:v>
                </c:pt>
                <c:pt idx="411">
                  <c:v>1.8882342245541586E-4</c:v>
                </c:pt>
                <c:pt idx="412">
                  <c:v>1.8882342245541586E-4</c:v>
                </c:pt>
                <c:pt idx="413">
                  <c:v>1.8919373878692396E-4</c:v>
                </c:pt>
                <c:pt idx="414">
                  <c:v>1.8919373878692396E-4</c:v>
                </c:pt>
                <c:pt idx="415">
                  <c:v>1.8919373878692396E-4</c:v>
                </c:pt>
                <c:pt idx="416">
                  <c:v>1.8919373878692396E-4</c:v>
                </c:pt>
                <c:pt idx="417">
                  <c:v>1.8919373878692396E-4</c:v>
                </c:pt>
                <c:pt idx="418">
                  <c:v>1.8919373878692396E-4</c:v>
                </c:pt>
                <c:pt idx="419">
                  <c:v>1.8919373878692396E-4</c:v>
                </c:pt>
                <c:pt idx="420">
                  <c:v>1.8919373878692396E-4</c:v>
                </c:pt>
                <c:pt idx="421">
                  <c:v>1.8919373878692396E-4</c:v>
                </c:pt>
                <c:pt idx="422">
                  <c:v>1.8919373878692396E-4</c:v>
                </c:pt>
                <c:pt idx="423">
                  <c:v>1.8882342245541586E-4</c:v>
                </c:pt>
                <c:pt idx="424">
                  <c:v>1.8882342245541586E-4</c:v>
                </c:pt>
                <c:pt idx="425">
                  <c:v>1.8882342245541586E-4</c:v>
                </c:pt>
                <c:pt idx="426">
                  <c:v>1.8845382931414862E-4</c:v>
                </c:pt>
                <c:pt idx="427">
                  <c:v>1.8845382931414862E-4</c:v>
                </c:pt>
                <c:pt idx="428">
                  <c:v>1.8845382931414862E-4</c:v>
                </c:pt>
                <c:pt idx="429">
                  <c:v>1.880849579572513E-4</c:v>
                </c:pt>
                <c:pt idx="430">
                  <c:v>1.880849579572513E-4</c:v>
                </c:pt>
                <c:pt idx="431">
                  <c:v>1.880849579572513E-4</c:v>
                </c:pt>
                <c:pt idx="432">
                  <c:v>1.8771680698150803E-4</c:v>
                </c:pt>
                <c:pt idx="433">
                  <c:v>1.8771680698150803E-4</c:v>
                </c:pt>
                <c:pt idx="434">
                  <c:v>1.8771680698150803E-4</c:v>
                </c:pt>
                <c:pt idx="435">
                  <c:v>1.8771680698150803E-4</c:v>
                </c:pt>
                <c:pt idx="436">
                  <c:v>1.8734937498645886E-4</c:v>
                </c:pt>
                <c:pt idx="437">
                  <c:v>1.8734937498645886E-4</c:v>
                </c:pt>
                <c:pt idx="438">
                  <c:v>1.8734937498645886E-4</c:v>
                </c:pt>
                <c:pt idx="439">
                  <c:v>1.8734937498645886E-4</c:v>
                </c:pt>
                <c:pt idx="440">
                  <c:v>1.8734937498645886E-4</c:v>
                </c:pt>
                <c:pt idx="441">
                  <c:v>1.8698266057429972E-4</c:v>
                </c:pt>
                <c:pt idx="442">
                  <c:v>1.8698266057429972E-4</c:v>
                </c:pt>
                <c:pt idx="443">
                  <c:v>1.8698266057429972E-4</c:v>
                </c:pt>
                <c:pt idx="444">
                  <c:v>1.8698266057429972E-4</c:v>
                </c:pt>
                <c:pt idx="445">
                  <c:v>1.8698266057429972E-4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</c:numCache>
            </c:numRef>
          </c:yVal>
          <c:smooth val="0"/>
        </c:ser>
        <c:ser>
          <c:idx val="3"/>
          <c:order val="3"/>
          <c:tx>
            <c:v>Wmi</c:v>
          </c:tx>
          <c:spPr>
            <a:ln w="19050">
              <a:solidFill>
                <a:srgbClr val="0000FF"/>
              </a:solidFill>
            </a:ln>
          </c:spPr>
          <c:marker>
            <c:symbol val="none"/>
          </c:marker>
          <c:xVal>
            <c:numRef>
              <c:f>Traitement8!$B$2:$B$700</c:f>
              <c:numCache>
                <c:formatCode>0.000</c:formatCode>
                <c:ptCount val="699"/>
                <c:pt idx="0">
                  <c:v>0.31847891639908071</c:v>
                </c:pt>
                <c:pt idx="1">
                  <c:v>0.31709344590960226</c:v>
                </c:pt>
                <c:pt idx="2">
                  <c:v>0.31603396847647136</c:v>
                </c:pt>
                <c:pt idx="3">
                  <c:v>0.31497449104334074</c:v>
                </c:pt>
                <c:pt idx="4">
                  <c:v>0.31383351534612319</c:v>
                </c:pt>
                <c:pt idx="5">
                  <c:v>0.31269253964890542</c:v>
                </c:pt>
                <c:pt idx="6">
                  <c:v>0.31147006568760077</c:v>
                </c:pt>
                <c:pt idx="7">
                  <c:v>0.31016609346220919</c:v>
                </c:pt>
                <c:pt idx="8">
                  <c:v>0.30886212123681761</c:v>
                </c:pt>
                <c:pt idx="9">
                  <c:v>0.30747665074733915</c:v>
                </c:pt>
                <c:pt idx="10">
                  <c:v>0.30609118025786047</c:v>
                </c:pt>
                <c:pt idx="11">
                  <c:v>0.30478720803246889</c:v>
                </c:pt>
                <c:pt idx="12">
                  <c:v>0.30332023927890328</c:v>
                </c:pt>
                <c:pt idx="13">
                  <c:v>0.30185327052533789</c:v>
                </c:pt>
                <c:pt idx="14">
                  <c:v>0.30014180697951137</c:v>
                </c:pt>
                <c:pt idx="15">
                  <c:v>0.29859333996185888</c:v>
                </c:pt>
                <c:pt idx="16">
                  <c:v>0.29712637120829327</c:v>
                </c:pt>
                <c:pt idx="17">
                  <c:v>0.29574090071881476</c:v>
                </c:pt>
                <c:pt idx="18">
                  <c:v>0.29435543022933608</c:v>
                </c:pt>
                <c:pt idx="19">
                  <c:v>0.29296995973985762</c:v>
                </c:pt>
                <c:pt idx="20">
                  <c:v>0.29166598751446604</c:v>
                </c:pt>
                <c:pt idx="21">
                  <c:v>0.29019901876090043</c:v>
                </c:pt>
                <c:pt idx="22">
                  <c:v>0.28881354827142175</c:v>
                </c:pt>
                <c:pt idx="23">
                  <c:v>0.28742807778194324</c:v>
                </c:pt>
                <c:pt idx="24">
                  <c:v>0.28596110902837762</c:v>
                </c:pt>
                <c:pt idx="25">
                  <c:v>0.28449414027481229</c:v>
                </c:pt>
                <c:pt idx="26">
                  <c:v>0.28302717152124668</c:v>
                </c:pt>
                <c:pt idx="27">
                  <c:v>0.28156020276768107</c:v>
                </c:pt>
                <c:pt idx="28">
                  <c:v>0.28009323401411546</c:v>
                </c:pt>
                <c:pt idx="29">
                  <c:v>0.27854476699646297</c:v>
                </c:pt>
                <c:pt idx="30">
                  <c:v>0.27707779824289736</c:v>
                </c:pt>
                <c:pt idx="31">
                  <c:v>0.27552933122524487</c:v>
                </c:pt>
                <c:pt idx="32">
                  <c:v>0.27398086420759232</c:v>
                </c:pt>
                <c:pt idx="33">
                  <c:v>0.27243239718993983</c:v>
                </c:pt>
                <c:pt idx="34">
                  <c:v>0.27080243190820041</c:v>
                </c:pt>
                <c:pt idx="35">
                  <c:v>0.26925396489054793</c:v>
                </c:pt>
                <c:pt idx="36">
                  <c:v>0.26770549787289544</c:v>
                </c:pt>
                <c:pt idx="37">
                  <c:v>0.26607553259115579</c:v>
                </c:pt>
                <c:pt idx="38">
                  <c:v>0.26452706557350325</c:v>
                </c:pt>
                <c:pt idx="39">
                  <c:v>0.26289710029176389</c:v>
                </c:pt>
                <c:pt idx="40">
                  <c:v>0.26126713501002424</c:v>
                </c:pt>
                <c:pt idx="41">
                  <c:v>0.25963716972828482</c:v>
                </c:pt>
                <c:pt idx="42">
                  <c:v>0.2580072044465454</c:v>
                </c:pt>
                <c:pt idx="43">
                  <c:v>0.25637723916480576</c:v>
                </c:pt>
                <c:pt idx="44">
                  <c:v>0.25466577561897924</c:v>
                </c:pt>
                <c:pt idx="45">
                  <c:v>0.25303581033723982</c:v>
                </c:pt>
                <c:pt idx="46">
                  <c:v>0.25140584505550045</c:v>
                </c:pt>
                <c:pt idx="47">
                  <c:v>0.24977587977376078</c:v>
                </c:pt>
                <c:pt idx="48">
                  <c:v>0.24814591449202139</c:v>
                </c:pt>
                <c:pt idx="49">
                  <c:v>0.24643445094619484</c:v>
                </c:pt>
                <c:pt idx="50">
                  <c:v>0.24480448566445545</c:v>
                </c:pt>
                <c:pt idx="51">
                  <c:v>0.24317452038271581</c:v>
                </c:pt>
                <c:pt idx="52">
                  <c:v>0.24154455510097639</c:v>
                </c:pt>
                <c:pt idx="53">
                  <c:v>0.23983309155514987</c:v>
                </c:pt>
                <c:pt idx="54">
                  <c:v>0.23812162800932332</c:v>
                </c:pt>
                <c:pt idx="55">
                  <c:v>0.2364916627275839</c:v>
                </c:pt>
                <c:pt idx="56">
                  <c:v>0.23478019918175738</c:v>
                </c:pt>
                <c:pt idx="57">
                  <c:v>0.23315023390001796</c:v>
                </c:pt>
                <c:pt idx="58">
                  <c:v>0.23143877035419141</c:v>
                </c:pt>
                <c:pt idx="59">
                  <c:v>0.2297273068083649</c:v>
                </c:pt>
                <c:pt idx="60">
                  <c:v>0.22809734152662547</c:v>
                </c:pt>
                <c:pt idx="61">
                  <c:v>0.22638587798079896</c:v>
                </c:pt>
                <c:pt idx="62">
                  <c:v>0.22475591269905953</c:v>
                </c:pt>
                <c:pt idx="63">
                  <c:v>0.22304444915323299</c:v>
                </c:pt>
                <c:pt idx="64">
                  <c:v>0.22141448387149359</c:v>
                </c:pt>
                <c:pt idx="65">
                  <c:v>0.21978451858975395</c:v>
                </c:pt>
                <c:pt idx="66">
                  <c:v>0.21807305504392765</c:v>
                </c:pt>
                <c:pt idx="67">
                  <c:v>0.21644308976218801</c:v>
                </c:pt>
                <c:pt idx="68">
                  <c:v>0.21473162621636172</c:v>
                </c:pt>
                <c:pt idx="69">
                  <c:v>0.21302016267053517</c:v>
                </c:pt>
                <c:pt idx="70">
                  <c:v>0.21139019738879553</c:v>
                </c:pt>
                <c:pt idx="71">
                  <c:v>0.20967873384296923</c:v>
                </c:pt>
                <c:pt idx="72">
                  <c:v>0.20804876856122959</c:v>
                </c:pt>
                <c:pt idx="73">
                  <c:v>0.20641880327949017</c:v>
                </c:pt>
                <c:pt idx="74">
                  <c:v>0.20470733973366365</c:v>
                </c:pt>
                <c:pt idx="75">
                  <c:v>0.20307737445192423</c:v>
                </c:pt>
                <c:pt idx="76">
                  <c:v>0.20136591090609768</c:v>
                </c:pt>
                <c:pt idx="77">
                  <c:v>0.19973594562435829</c:v>
                </c:pt>
                <c:pt idx="78">
                  <c:v>0.19810598034261864</c:v>
                </c:pt>
                <c:pt idx="79">
                  <c:v>0.19639451679679235</c:v>
                </c:pt>
                <c:pt idx="80">
                  <c:v>0.1947645515150527</c:v>
                </c:pt>
                <c:pt idx="81">
                  <c:v>0.19305308796922616</c:v>
                </c:pt>
                <c:pt idx="82">
                  <c:v>0.19142312268748676</c:v>
                </c:pt>
                <c:pt idx="83">
                  <c:v>0.18971165914166022</c:v>
                </c:pt>
                <c:pt idx="84">
                  <c:v>0.1881631921240077</c:v>
                </c:pt>
                <c:pt idx="85">
                  <c:v>0.1864517285781814</c:v>
                </c:pt>
                <c:pt idx="86">
                  <c:v>0.18490326156052866</c:v>
                </c:pt>
                <c:pt idx="87">
                  <c:v>0.18327329627878927</c:v>
                </c:pt>
                <c:pt idx="88">
                  <c:v>0.18164333099704985</c:v>
                </c:pt>
                <c:pt idx="89">
                  <c:v>0.18009486397939736</c:v>
                </c:pt>
                <c:pt idx="90">
                  <c:v>0.17846489869765772</c:v>
                </c:pt>
                <c:pt idx="91">
                  <c:v>0.1769164316800052</c:v>
                </c:pt>
                <c:pt idx="92">
                  <c:v>0.17528646639826581</c:v>
                </c:pt>
                <c:pt idx="93">
                  <c:v>0.17373799938061329</c:v>
                </c:pt>
                <c:pt idx="94">
                  <c:v>0.17210803409887365</c:v>
                </c:pt>
                <c:pt idx="95">
                  <c:v>0.17055956708122116</c:v>
                </c:pt>
                <c:pt idx="96">
                  <c:v>0.16901110006356865</c:v>
                </c:pt>
                <c:pt idx="97">
                  <c:v>0.16738113478182923</c:v>
                </c:pt>
                <c:pt idx="98">
                  <c:v>0.16583266776417674</c:v>
                </c:pt>
                <c:pt idx="99">
                  <c:v>0.16428420074652422</c:v>
                </c:pt>
                <c:pt idx="100">
                  <c:v>0.16273573372887148</c:v>
                </c:pt>
                <c:pt idx="101">
                  <c:v>0.161187266711219</c:v>
                </c:pt>
                <c:pt idx="102">
                  <c:v>0.15963879969356648</c:v>
                </c:pt>
                <c:pt idx="103">
                  <c:v>0.15809033267591396</c:v>
                </c:pt>
                <c:pt idx="104">
                  <c:v>0.15654186565826148</c:v>
                </c:pt>
                <c:pt idx="105">
                  <c:v>0.15499339864060896</c:v>
                </c:pt>
                <c:pt idx="106">
                  <c:v>0.15344493162295647</c:v>
                </c:pt>
                <c:pt idx="107">
                  <c:v>0.15189646460530395</c:v>
                </c:pt>
                <c:pt idx="108">
                  <c:v>0.15034799758765144</c:v>
                </c:pt>
                <c:pt idx="109">
                  <c:v>0.14879953056999895</c:v>
                </c:pt>
                <c:pt idx="110">
                  <c:v>0.14733256181643334</c:v>
                </c:pt>
                <c:pt idx="111">
                  <c:v>0.14578409479878082</c:v>
                </c:pt>
                <c:pt idx="112">
                  <c:v>0.14431712604521524</c:v>
                </c:pt>
                <c:pt idx="113">
                  <c:v>0.14276865902756272</c:v>
                </c:pt>
                <c:pt idx="114">
                  <c:v>0.14122019200991021</c:v>
                </c:pt>
                <c:pt idx="115">
                  <c:v>0.13967172499225772</c:v>
                </c:pt>
                <c:pt idx="116">
                  <c:v>0.1381232579746052</c:v>
                </c:pt>
                <c:pt idx="117">
                  <c:v>0.13657479095695269</c:v>
                </c:pt>
                <c:pt idx="118">
                  <c:v>0.13494482567521307</c:v>
                </c:pt>
                <c:pt idx="119">
                  <c:v>0.13339635865756055</c:v>
                </c:pt>
                <c:pt idx="120">
                  <c:v>0.13176639337582116</c:v>
                </c:pt>
                <c:pt idx="121">
                  <c:v>0.13013642809408152</c:v>
                </c:pt>
                <c:pt idx="122">
                  <c:v>0.128587961076429</c:v>
                </c:pt>
                <c:pt idx="123">
                  <c:v>0.12695799579468961</c:v>
                </c:pt>
                <c:pt idx="124">
                  <c:v>0.12540952877703709</c:v>
                </c:pt>
                <c:pt idx="125">
                  <c:v>0.12386106175938459</c:v>
                </c:pt>
                <c:pt idx="126">
                  <c:v>0.12231259474173209</c:v>
                </c:pt>
                <c:pt idx="127">
                  <c:v>0.12076412772407957</c:v>
                </c:pt>
                <c:pt idx="128">
                  <c:v>0.11921566070642707</c:v>
                </c:pt>
                <c:pt idx="129">
                  <c:v>0.11766719368877433</c:v>
                </c:pt>
                <c:pt idx="130">
                  <c:v>0.11611872667112183</c:v>
                </c:pt>
                <c:pt idx="131">
                  <c:v>0.11465175791755645</c:v>
                </c:pt>
                <c:pt idx="132">
                  <c:v>0.11318478916399086</c:v>
                </c:pt>
                <c:pt idx="133">
                  <c:v>0.11171782041042524</c:v>
                </c:pt>
                <c:pt idx="134">
                  <c:v>0.11025085165685965</c:v>
                </c:pt>
                <c:pt idx="135">
                  <c:v>0.10878388290329427</c:v>
                </c:pt>
                <c:pt idx="136">
                  <c:v>0.10731691414972866</c:v>
                </c:pt>
                <c:pt idx="137">
                  <c:v>0.10584994539616306</c:v>
                </c:pt>
                <c:pt idx="138">
                  <c:v>0.10446447490668459</c:v>
                </c:pt>
                <c:pt idx="139">
                  <c:v>0.10307900441720588</c:v>
                </c:pt>
                <c:pt idx="140">
                  <c:v>0.10169353392772741</c:v>
                </c:pt>
                <c:pt idx="141">
                  <c:v>0.1003080634382487</c:v>
                </c:pt>
                <c:pt idx="142">
                  <c:v>9.8922592948770233E-2</c:v>
                </c:pt>
                <c:pt idx="143">
                  <c:v>9.7618620723378666E-2</c:v>
                </c:pt>
                <c:pt idx="144">
                  <c:v>9.6314648497987099E-2</c:v>
                </c:pt>
                <c:pt idx="145">
                  <c:v>9.5010676272595518E-2</c:v>
                </c:pt>
                <c:pt idx="146">
                  <c:v>9.3706704047203715E-2</c:v>
                </c:pt>
                <c:pt idx="147">
                  <c:v>9.2484230085899274E-2</c:v>
                </c:pt>
                <c:pt idx="148">
                  <c:v>9.1180257860507472E-2</c:v>
                </c:pt>
                <c:pt idx="149">
                  <c:v>8.9957783899203031E-2</c:v>
                </c:pt>
                <c:pt idx="150">
                  <c:v>8.8735309937898368E-2</c:v>
                </c:pt>
                <c:pt idx="151">
                  <c:v>8.7512835976593692E-2</c:v>
                </c:pt>
                <c:pt idx="152">
                  <c:v>8.6371860279376156E-2</c:v>
                </c:pt>
                <c:pt idx="153">
                  <c:v>8.5230884582158384E-2</c:v>
                </c:pt>
                <c:pt idx="154">
                  <c:v>8.4008410620853721E-2</c:v>
                </c:pt>
                <c:pt idx="155">
                  <c:v>8.2948933187723076E-2</c:v>
                </c:pt>
                <c:pt idx="156">
                  <c:v>8.180795749050554E-2</c:v>
                </c:pt>
                <c:pt idx="157">
                  <c:v>8.0748480057374908E-2</c:v>
                </c:pt>
                <c:pt idx="158">
                  <c:v>7.968900262424404E-2</c:v>
                </c:pt>
                <c:pt idx="159">
                  <c:v>7.8629525191113395E-2</c:v>
                </c:pt>
                <c:pt idx="160">
                  <c:v>7.7570047757982763E-2</c:v>
                </c:pt>
                <c:pt idx="161">
                  <c:v>7.6592068588939022E-2</c:v>
                </c:pt>
                <c:pt idx="162">
                  <c:v>7.553259115580839E-2</c:v>
                </c:pt>
                <c:pt idx="163">
                  <c:v>7.4554611986764649E-2</c:v>
                </c:pt>
                <c:pt idx="164">
                  <c:v>7.3576632817720922E-2</c:v>
                </c:pt>
                <c:pt idx="165">
                  <c:v>7.2680151912764307E-2</c:v>
                </c:pt>
                <c:pt idx="166">
                  <c:v>7.170217274372058E-2</c:v>
                </c:pt>
                <c:pt idx="167">
                  <c:v>7.0805691838763743E-2</c:v>
                </c:pt>
                <c:pt idx="168">
                  <c:v>6.9909210933807128E-2</c:v>
                </c:pt>
                <c:pt idx="169">
                  <c:v>6.9012730028850305E-2</c:v>
                </c:pt>
                <c:pt idx="170">
                  <c:v>6.8116249123893691E-2</c:v>
                </c:pt>
                <c:pt idx="171">
                  <c:v>6.7301266483023994E-2</c:v>
                </c:pt>
                <c:pt idx="172">
                  <c:v>6.6486283842154284E-2</c:v>
                </c:pt>
                <c:pt idx="173">
                  <c:v>6.5589802937197447E-2</c:v>
                </c:pt>
                <c:pt idx="174">
                  <c:v>6.4774820296327751E-2</c:v>
                </c:pt>
                <c:pt idx="175">
                  <c:v>6.3959837655458041E-2</c:v>
                </c:pt>
                <c:pt idx="176">
                  <c:v>6.3226353278675249E-2</c:v>
                </c:pt>
                <c:pt idx="177">
                  <c:v>6.2411370637805538E-2</c:v>
                </c:pt>
                <c:pt idx="178">
                  <c:v>6.1677886261022739E-2</c:v>
                </c:pt>
                <c:pt idx="179">
                  <c:v>6.094440188423994E-2</c:v>
                </c:pt>
                <c:pt idx="180">
                  <c:v>6.0210917507457135E-2</c:v>
                </c:pt>
                <c:pt idx="181">
                  <c:v>5.9477433130674336E-2</c:v>
                </c:pt>
                <c:pt idx="182">
                  <c:v>5.874394875389153E-2</c:v>
                </c:pt>
                <c:pt idx="183">
                  <c:v>5.8091962641195857E-2</c:v>
                </c:pt>
                <c:pt idx="184">
                  <c:v>5.7439976528499956E-2</c:v>
                </c:pt>
                <c:pt idx="185">
                  <c:v>5.6787990415804054E-2</c:v>
                </c:pt>
                <c:pt idx="186">
                  <c:v>5.6054506039021484E-2</c:v>
                </c:pt>
                <c:pt idx="187">
                  <c:v>5.5402519926325583E-2</c:v>
                </c:pt>
                <c:pt idx="188">
                  <c:v>5.4832032077716815E-2</c:v>
                </c:pt>
                <c:pt idx="189">
                  <c:v>5.4180045965020913E-2</c:v>
                </c:pt>
                <c:pt idx="190">
                  <c:v>5.3528059852325248E-2</c:v>
                </c:pt>
                <c:pt idx="191">
                  <c:v>5.2957572003716244E-2</c:v>
                </c:pt>
                <c:pt idx="192">
                  <c:v>5.2387084155107476E-2</c:v>
                </c:pt>
                <c:pt idx="193">
                  <c:v>5.1816596306498708E-2</c:v>
                </c:pt>
                <c:pt idx="194">
                  <c:v>5.124610845788994E-2</c:v>
                </c:pt>
                <c:pt idx="195">
                  <c:v>5.0675620609280936E-2</c:v>
                </c:pt>
                <c:pt idx="196">
                  <c:v>5.0105132760672168E-2</c:v>
                </c:pt>
                <c:pt idx="197">
                  <c:v>4.95346449120634E-2</c:v>
                </c:pt>
                <c:pt idx="198">
                  <c:v>4.9045655327541529E-2</c:v>
                </c:pt>
                <c:pt idx="199">
                  <c:v>4.8475167478932761E-2</c:v>
                </c:pt>
                <c:pt idx="200">
                  <c:v>4.798617789441089E-2</c:v>
                </c:pt>
                <c:pt idx="201">
                  <c:v>4.7497188309889027E-2</c:v>
                </c:pt>
                <c:pt idx="202">
                  <c:v>4.7008198725367156E-2</c:v>
                </c:pt>
                <c:pt idx="203">
                  <c:v>4.6519209140845286E-2</c:v>
                </c:pt>
                <c:pt idx="204">
                  <c:v>4.6030219556323422E-2</c:v>
                </c:pt>
                <c:pt idx="205">
                  <c:v>4.5541229971801551E-2</c:v>
                </c:pt>
                <c:pt idx="206">
                  <c:v>4.5052240387279681E-2</c:v>
                </c:pt>
                <c:pt idx="207">
                  <c:v>4.4644749066844951E-2</c:v>
                </c:pt>
                <c:pt idx="208">
                  <c:v>4.415575948232308E-2</c:v>
                </c:pt>
                <c:pt idx="209">
                  <c:v>4.3748268161888114E-2</c:v>
                </c:pt>
                <c:pt idx="210">
                  <c:v>4.3340776841453377E-2</c:v>
                </c:pt>
                <c:pt idx="211">
                  <c:v>4.2933285521018411E-2</c:v>
                </c:pt>
                <c:pt idx="212">
                  <c:v>4.2525794200583555E-2</c:v>
                </c:pt>
                <c:pt idx="213">
                  <c:v>4.2118302880148707E-2</c:v>
                </c:pt>
                <c:pt idx="214">
                  <c:v>4.1710811559713741E-2</c:v>
                </c:pt>
                <c:pt idx="215">
                  <c:v>4.1303320239278886E-2</c:v>
                </c:pt>
                <c:pt idx="216">
                  <c:v>4.0895828918844038E-2</c:v>
                </c:pt>
                <c:pt idx="217">
                  <c:v>4.0488337598409183E-2</c:v>
                </c:pt>
                <c:pt idx="218">
                  <c:v>4.0162344542061232E-2</c:v>
                </c:pt>
                <c:pt idx="219">
                  <c:v>3.9754853221626384E-2</c:v>
                </c:pt>
                <c:pt idx="220">
                  <c:v>3.9428860165278544E-2</c:v>
                </c:pt>
                <c:pt idx="221">
                  <c:v>3.9102867108930593E-2</c:v>
                </c:pt>
                <c:pt idx="222">
                  <c:v>3.8695375788495745E-2</c:v>
                </c:pt>
                <c:pt idx="223">
                  <c:v>3.8369382732147794E-2</c:v>
                </c:pt>
                <c:pt idx="224">
                  <c:v>3.8043389675799955E-2</c:v>
                </c:pt>
                <c:pt idx="225">
                  <c:v>3.7717396619452004E-2</c:v>
                </c:pt>
                <c:pt idx="226">
                  <c:v>3.7391403563104171E-2</c:v>
                </c:pt>
                <c:pt idx="227">
                  <c:v>3.706541050675622E-2</c:v>
                </c:pt>
                <c:pt idx="228">
                  <c:v>3.673941745040827E-2</c:v>
                </c:pt>
                <c:pt idx="229">
                  <c:v>3.6494922658147452E-2</c:v>
                </c:pt>
                <c:pt idx="230">
                  <c:v>3.6168929601799502E-2</c:v>
                </c:pt>
                <c:pt idx="231">
                  <c:v>3.5842936545451551E-2</c:v>
                </c:pt>
                <c:pt idx="232">
                  <c:v>3.5598441753190616E-2</c:v>
                </c:pt>
                <c:pt idx="233">
                  <c:v>3.5272448696842783E-2</c:v>
                </c:pt>
                <c:pt idx="234">
                  <c:v>3.5027953904581847E-2</c:v>
                </c:pt>
                <c:pt idx="235">
                  <c:v>3.4783459112320912E-2</c:v>
                </c:pt>
                <c:pt idx="236">
                  <c:v>3.4457466055973079E-2</c:v>
                </c:pt>
                <c:pt idx="237">
                  <c:v>3.4212971263712144E-2</c:v>
                </c:pt>
                <c:pt idx="238">
                  <c:v>3.3968476471451209E-2</c:v>
                </c:pt>
                <c:pt idx="239">
                  <c:v>3.3723981679190274E-2</c:v>
                </c:pt>
                <c:pt idx="240">
                  <c:v>3.3560985151016243E-2</c:v>
                </c:pt>
                <c:pt idx="241">
                  <c:v>3.3316490358755425E-2</c:v>
                </c:pt>
                <c:pt idx="242">
                  <c:v>3.3153493830581394E-2</c:v>
                </c:pt>
                <c:pt idx="243">
                  <c:v>3.2908999038320459E-2</c:v>
                </c:pt>
                <c:pt idx="244">
                  <c:v>3.2746002510146539E-2</c:v>
                </c:pt>
                <c:pt idx="245">
                  <c:v>3.2501507717885604E-2</c:v>
                </c:pt>
                <c:pt idx="246">
                  <c:v>3.2338511189711691E-2</c:v>
                </c:pt>
                <c:pt idx="247">
                  <c:v>3.2175514661537771E-2</c:v>
                </c:pt>
                <c:pt idx="248">
                  <c:v>3.1931019869276836E-2</c:v>
                </c:pt>
                <c:pt idx="249">
                  <c:v>3.1768023341102805E-2</c:v>
                </c:pt>
                <c:pt idx="250">
                  <c:v>3.1605026812928885E-2</c:v>
                </c:pt>
                <c:pt idx="251">
                  <c:v>3.1442030284754965E-2</c:v>
                </c:pt>
                <c:pt idx="252">
                  <c:v>3.1279033756581053E-2</c:v>
                </c:pt>
                <c:pt idx="253">
                  <c:v>3.1116037228407018E-2</c:v>
                </c:pt>
                <c:pt idx="254">
                  <c:v>3.0953040700233102E-2</c:v>
                </c:pt>
                <c:pt idx="255">
                  <c:v>3.0790044172059182E-2</c:v>
                </c:pt>
                <c:pt idx="256">
                  <c:v>3.0627047643885151E-2</c:v>
                </c:pt>
                <c:pt idx="257">
                  <c:v>3.0464051115711231E-2</c:v>
                </c:pt>
                <c:pt idx="258">
                  <c:v>3.038255285162433E-2</c:v>
                </c:pt>
                <c:pt idx="259">
                  <c:v>3.0219556323450299E-2</c:v>
                </c:pt>
                <c:pt idx="260">
                  <c:v>3.005655979527638E-2</c:v>
                </c:pt>
                <c:pt idx="261">
                  <c:v>2.9893563267102463E-2</c:v>
                </c:pt>
                <c:pt idx="262">
                  <c:v>2.9812065003015448E-2</c:v>
                </c:pt>
                <c:pt idx="263">
                  <c:v>2.9649068474841528E-2</c:v>
                </c:pt>
                <c:pt idx="264">
                  <c:v>2.9567570210754512E-2</c:v>
                </c:pt>
                <c:pt idx="265">
                  <c:v>2.9404573682580596E-2</c:v>
                </c:pt>
                <c:pt idx="266">
                  <c:v>2.9241577154406676E-2</c:v>
                </c:pt>
                <c:pt idx="267">
                  <c:v>2.9160078890319661E-2</c:v>
                </c:pt>
                <c:pt idx="268">
                  <c:v>2.8997082362145744E-2</c:v>
                </c:pt>
                <c:pt idx="269">
                  <c:v>2.883408583397171E-2</c:v>
                </c:pt>
                <c:pt idx="270">
                  <c:v>2.8671089305797794E-2</c:v>
                </c:pt>
                <c:pt idx="271">
                  <c:v>2.8508092777623874E-2</c:v>
                </c:pt>
                <c:pt idx="272">
                  <c:v>2.8345096249449957E-2</c:v>
                </c:pt>
                <c:pt idx="273">
                  <c:v>2.8182099721275923E-2</c:v>
                </c:pt>
                <c:pt idx="274">
                  <c:v>2.8019103193102007E-2</c:v>
                </c:pt>
                <c:pt idx="275">
                  <c:v>2.785610666492809E-2</c:v>
                </c:pt>
                <c:pt idx="276">
                  <c:v>2.7693110136754056E-2</c:v>
                </c:pt>
                <c:pt idx="277">
                  <c:v>2.7611611872667155E-2</c:v>
                </c:pt>
                <c:pt idx="278">
                  <c:v>2.7448615344493121E-2</c:v>
                </c:pt>
                <c:pt idx="279">
                  <c:v>2.7285618816319204E-2</c:v>
                </c:pt>
                <c:pt idx="280">
                  <c:v>2.7122622288145288E-2</c:v>
                </c:pt>
                <c:pt idx="281">
                  <c:v>2.6959625759971368E-2</c:v>
                </c:pt>
                <c:pt idx="282">
                  <c:v>2.6878127495884353E-2</c:v>
                </c:pt>
                <c:pt idx="283">
                  <c:v>2.6715130967710436E-2</c:v>
                </c:pt>
                <c:pt idx="284">
                  <c:v>2.6633632703623417E-2</c:v>
                </c:pt>
                <c:pt idx="285">
                  <c:v>2.6470636175449501E-2</c:v>
                </c:pt>
                <c:pt idx="286">
                  <c:v>2.6389137911362485E-2</c:v>
                </c:pt>
                <c:pt idx="287">
                  <c:v>2.6226141383188566E-2</c:v>
                </c:pt>
                <c:pt idx="288">
                  <c:v>2.614464311910155E-2</c:v>
                </c:pt>
                <c:pt idx="289">
                  <c:v>2.5981646590927634E-2</c:v>
                </c:pt>
                <c:pt idx="290">
                  <c:v>2.5900148326840615E-2</c:v>
                </c:pt>
                <c:pt idx="291">
                  <c:v>2.5818650062753714E-2</c:v>
                </c:pt>
                <c:pt idx="292">
                  <c:v>2.5655653534579683E-2</c:v>
                </c:pt>
                <c:pt idx="293">
                  <c:v>2.5574155270492782E-2</c:v>
                </c:pt>
                <c:pt idx="294">
                  <c:v>2.5492657006405763E-2</c:v>
                </c:pt>
                <c:pt idx="295">
                  <c:v>2.5411158742318748E-2</c:v>
                </c:pt>
                <c:pt idx="296">
                  <c:v>2.5248162214144831E-2</c:v>
                </c:pt>
                <c:pt idx="297">
                  <c:v>2.516666395005793E-2</c:v>
                </c:pt>
                <c:pt idx="298">
                  <c:v>2.5085165685970912E-2</c:v>
                </c:pt>
                <c:pt idx="299">
                  <c:v>2.5003667421883896E-2</c:v>
                </c:pt>
                <c:pt idx="300">
                  <c:v>2.4922169157796995E-2</c:v>
                </c:pt>
                <c:pt idx="301">
                  <c:v>2.484067089370998E-2</c:v>
                </c:pt>
                <c:pt idx="302">
                  <c:v>2.4677674365536063E-2</c:v>
                </c:pt>
                <c:pt idx="303">
                  <c:v>2.4596176101449044E-2</c:v>
                </c:pt>
                <c:pt idx="304">
                  <c:v>2.4514677837362029E-2</c:v>
                </c:pt>
                <c:pt idx="305">
                  <c:v>2.4433179573275128E-2</c:v>
                </c:pt>
                <c:pt idx="306">
                  <c:v>2.4351681309188113E-2</c:v>
                </c:pt>
                <c:pt idx="307">
                  <c:v>2.4270183045101212E-2</c:v>
                </c:pt>
                <c:pt idx="308">
                  <c:v>2.4188684781014193E-2</c:v>
                </c:pt>
                <c:pt idx="309">
                  <c:v>2.4107186516927177E-2</c:v>
                </c:pt>
                <c:pt idx="310">
                  <c:v>2.4025688252840276E-2</c:v>
                </c:pt>
                <c:pt idx="311">
                  <c:v>2.3944189988753261E-2</c:v>
                </c:pt>
                <c:pt idx="312">
                  <c:v>2.3862691724666242E-2</c:v>
                </c:pt>
                <c:pt idx="313">
                  <c:v>2.3781193460579341E-2</c:v>
                </c:pt>
                <c:pt idx="314">
                  <c:v>2.3699695196492326E-2</c:v>
                </c:pt>
                <c:pt idx="315">
                  <c:v>2.361819693240531E-2</c:v>
                </c:pt>
                <c:pt idx="316">
                  <c:v>2.3536698668318409E-2</c:v>
                </c:pt>
                <c:pt idx="317">
                  <c:v>2.345520040423139E-2</c:v>
                </c:pt>
                <c:pt idx="318">
                  <c:v>2.345520040423139E-2</c:v>
                </c:pt>
                <c:pt idx="319">
                  <c:v>2.3373702140144375E-2</c:v>
                </c:pt>
                <c:pt idx="320">
                  <c:v>2.3292203876057474E-2</c:v>
                </c:pt>
                <c:pt idx="321">
                  <c:v>2.3210705611970459E-2</c:v>
                </c:pt>
                <c:pt idx="322">
                  <c:v>2.3129207347883558E-2</c:v>
                </c:pt>
                <c:pt idx="323">
                  <c:v>2.3129207347883558E-2</c:v>
                </c:pt>
                <c:pt idx="324">
                  <c:v>2.3047709083796539E-2</c:v>
                </c:pt>
                <c:pt idx="325">
                  <c:v>2.2966210819709523E-2</c:v>
                </c:pt>
                <c:pt idx="326">
                  <c:v>2.2966210819709523E-2</c:v>
                </c:pt>
                <c:pt idx="327">
                  <c:v>2.2884712555622622E-2</c:v>
                </c:pt>
                <c:pt idx="328">
                  <c:v>2.2803214291535607E-2</c:v>
                </c:pt>
                <c:pt idx="329">
                  <c:v>2.2803214291535607E-2</c:v>
                </c:pt>
                <c:pt idx="330">
                  <c:v>2.2721716027448588E-2</c:v>
                </c:pt>
                <c:pt idx="331">
                  <c:v>2.2640217763361687E-2</c:v>
                </c:pt>
                <c:pt idx="332">
                  <c:v>2.2640217763361687E-2</c:v>
                </c:pt>
                <c:pt idx="333">
                  <c:v>2.2558719499274672E-2</c:v>
                </c:pt>
                <c:pt idx="334">
                  <c:v>2.2477221235187656E-2</c:v>
                </c:pt>
                <c:pt idx="335">
                  <c:v>2.2477221235187656E-2</c:v>
                </c:pt>
                <c:pt idx="336">
                  <c:v>2.2395722971100755E-2</c:v>
                </c:pt>
                <c:pt idx="337">
                  <c:v>2.2395722971100755E-2</c:v>
                </c:pt>
                <c:pt idx="338">
                  <c:v>2.2314224707013736E-2</c:v>
                </c:pt>
                <c:pt idx="339">
                  <c:v>2.2314224707013736E-2</c:v>
                </c:pt>
                <c:pt idx="340">
                  <c:v>2.2232726442926835E-2</c:v>
                </c:pt>
                <c:pt idx="341">
                  <c:v>2.215122817883982E-2</c:v>
                </c:pt>
                <c:pt idx="342">
                  <c:v>2.215122817883982E-2</c:v>
                </c:pt>
                <c:pt idx="343">
                  <c:v>2.2069729914752804E-2</c:v>
                </c:pt>
                <c:pt idx="344">
                  <c:v>2.2069729914752804E-2</c:v>
                </c:pt>
                <c:pt idx="345">
                  <c:v>2.1988231650665904E-2</c:v>
                </c:pt>
                <c:pt idx="346">
                  <c:v>2.1988231650665904E-2</c:v>
                </c:pt>
                <c:pt idx="347">
                  <c:v>2.1906733386578885E-2</c:v>
                </c:pt>
                <c:pt idx="348">
                  <c:v>2.1906733386578885E-2</c:v>
                </c:pt>
                <c:pt idx="349">
                  <c:v>2.1825235122491869E-2</c:v>
                </c:pt>
                <c:pt idx="350">
                  <c:v>2.1825235122491869E-2</c:v>
                </c:pt>
                <c:pt idx="351">
                  <c:v>2.1743736858404968E-2</c:v>
                </c:pt>
                <c:pt idx="352">
                  <c:v>2.1743736858404968E-2</c:v>
                </c:pt>
                <c:pt idx="353">
                  <c:v>2.1743736858404968E-2</c:v>
                </c:pt>
                <c:pt idx="354">
                  <c:v>2.1662238594317953E-2</c:v>
                </c:pt>
                <c:pt idx="355">
                  <c:v>2.1662238594317953E-2</c:v>
                </c:pt>
                <c:pt idx="356">
                  <c:v>2.1580740330230934E-2</c:v>
                </c:pt>
                <c:pt idx="357">
                  <c:v>2.1580740330230934E-2</c:v>
                </c:pt>
                <c:pt idx="358">
                  <c:v>2.1499242066144033E-2</c:v>
                </c:pt>
                <c:pt idx="359">
                  <c:v>2.1499242066144033E-2</c:v>
                </c:pt>
                <c:pt idx="360">
                  <c:v>2.1499242066144033E-2</c:v>
                </c:pt>
                <c:pt idx="361">
                  <c:v>2.1417743802057018E-2</c:v>
                </c:pt>
                <c:pt idx="362">
                  <c:v>2.1417743802057018E-2</c:v>
                </c:pt>
                <c:pt idx="363">
                  <c:v>2.1336245537970002E-2</c:v>
                </c:pt>
                <c:pt idx="364">
                  <c:v>2.1336245537970002E-2</c:v>
                </c:pt>
                <c:pt idx="365">
                  <c:v>2.1254747273883101E-2</c:v>
                </c:pt>
                <c:pt idx="366">
                  <c:v>2.1254747273883101E-2</c:v>
                </c:pt>
                <c:pt idx="367">
                  <c:v>2.1254747273883101E-2</c:v>
                </c:pt>
                <c:pt idx="368">
                  <c:v>2.1173249009796082E-2</c:v>
                </c:pt>
                <c:pt idx="369">
                  <c:v>2.1173249009796082E-2</c:v>
                </c:pt>
                <c:pt idx="370">
                  <c:v>2.1173249009796082E-2</c:v>
                </c:pt>
                <c:pt idx="371">
                  <c:v>2.1091750745709181E-2</c:v>
                </c:pt>
                <c:pt idx="372">
                  <c:v>2.1091750745709181E-2</c:v>
                </c:pt>
                <c:pt idx="373">
                  <c:v>2.1091750745709181E-2</c:v>
                </c:pt>
                <c:pt idx="374">
                  <c:v>2.1010252481622166E-2</c:v>
                </c:pt>
                <c:pt idx="375">
                  <c:v>2.1010252481622166E-2</c:v>
                </c:pt>
                <c:pt idx="376">
                  <c:v>2.1010252481622166E-2</c:v>
                </c:pt>
                <c:pt idx="377">
                  <c:v>2.092875421753515E-2</c:v>
                </c:pt>
                <c:pt idx="378">
                  <c:v>2.092875421753515E-2</c:v>
                </c:pt>
                <c:pt idx="379">
                  <c:v>2.092875421753515E-2</c:v>
                </c:pt>
                <c:pt idx="380">
                  <c:v>2.0847255953448249E-2</c:v>
                </c:pt>
                <c:pt idx="381">
                  <c:v>2.0847255953448249E-2</c:v>
                </c:pt>
                <c:pt idx="382">
                  <c:v>2.0847255953448249E-2</c:v>
                </c:pt>
                <c:pt idx="383">
                  <c:v>2.0847255953448249E-2</c:v>
                </c:pt>
                <c:pt idx="384">
                  <c:v>2.0765757689361231E-2</c:v>
                </c:pt>
                <c:pt idx="385">
                  <c:v>2.0765757689361231E-2</c:v>
                </c:pt>
                <c:pt idx="386">
                  <c:v>2.0765757689361231E-2</c:v>
                </c:pt>
                <c:pt idx="387">
                  <c:v>2.0765757689361231E-2</c:v>
                </c:pt>
                <c:pt idx="388">
                  <c:v>2.0765757689361231E-2</c:v>
                </c:pt>
                <c:pt idx="389">
                  <c:v>2.0684259425274215E-2</c:v>
                </c:pt>
                <c:pt idx="390">
                  <c:v>2.0684259425274215E-2</c:v>
                </c:pt>
                <c:pt idx="391">
                  <c:v>2.0765757689361231E-2</c:v>
                </c:pt>
                <c:pt idx="392">
                  <c:v>2.0765757689361231E-2</c:v>
                </c:pt>
                <c:pt idx="393">
                  <c:v>2.0765757689361231E-2</c:v>
                </c:pt>
                <c:pt idx="394">
                  <c:v>2.0765757689361231E-2</c:v>
                </c:pt>
                <c:pt idx="395">
                  <c:v>2.0765757689361231E-2</c:v>
                </c:pt>
                <c:pt idx="396">
                  <c:v>2.0765757689361231E-2</c:v>
                </c:pt>
                <c:pt idx="397">
                  <c:v>2.0765757689361231E-2</c:v>
                </c:pt>
                <c:pt idx="398">
                  <c:v>2.0765757689361231E-2</c:v>
                </c:pt>
                <c:pt idx="399">
                  <c:v>2.0847255953448249E-2</c:v>
                </c:pt>
                <c:pt idx="400">
                  <c:v>2.0847255953448249E-2</c:v>
                </c:pt>
                <c:pt idx="401">
                  <c:v>2.0847255953448249E-2</c:v>
                </c:pt>
                <c:pt idx="402">
                  <c:v>2.0847255953448249E-2</c:v>
                </c:pt>
                <c:pt idx="403">
                  <c:v>2.0847255953448249E-2</c:v>
                </c:pt>
                <c:pt idx="404">
                  <c:v>2.0847255953448249E-2</c:v>
                </c:pt>
                <c:pt idx="405">
                  <c:v>2.0847255953448249E-2</c:v>
                </c:pt>
                <c:pt idx="406">
                  <c:v>2.092875421753515E-2</c:v>
                </c:pt>
                <c:pt idx="407">
                  <c:v>2.092875421753515E-2</c:v>
                </c:pt>
                <c:pt idx="408">
                  <c:v>2.092875421753515E-2</c:v>
                </c:pt>
                <c:pt idx="409">
                  <c:v>2.092875421753515E-2</c:v>
                </c:pt>
                <c:pt idx="410">
                  <c:v>2.092875421753515E-2</c:v>
                </c:pt>
                <c:pt idx="411">
                  <c:v>2.092875421753515E-2</c:v>
                </c:pt>
                <c:pt idx="412">
                  <c:v>2.092875421753515E-2</c:v>
                </c:pt>
                <c:pt idx="413">
                  <c:v>2.1010252481622166E-2</c:v>
                </c:pt>
                <c:pt idx="414">
                  <c:v>2.1010252481622166E-2</c:v>
                </c:pt>
                <c:pt idx="415">
                  <c:v>2.1010252481622166E-2</c:v>
                </c:pt>
                <c:pt idx="416">
                  <c:v>2.1010252481622166E-2</c:v>
                </c:pt>
                <c:pt idx="417">
                  <c:v>2.1010252481622166E-2</c:v>
                </c:pt>
                <c:pt idx="418">
                  <c:v>2.1010252481622166E-2</c:v>
                </c:pt>
                <c:pt idx="419">
                  <c:v>2.1010252481622166E-2</c:v>
                </c:pt>
                <c:pt idx="420">
                  <c:v>2.1010252481622166E-2</c:v>
                </c:pt>
                <c:pt idx="421">
                  <c:v>2.1010252481622166E-2</c:v>
                </c:pt>
                <c:pt idx="422">
                  <c:v>2.1010252481622166E-2</c:v>
                </c:pt>
                <c:pt idx="423">
                  <c:v>2.092875421753515E-2</c:v>
                </c:pt>
                <c:pt idx="424">
                  <c:v>2.092875421753515E-2</c:v>
                </c:pt>
                <c:pt idx="425">
                  <c:v>2.092875421753515E-2</c:v>
                </c:pt>
                <c:pt idx="426">
                  <c:v>2.0847255953448249E-2</c:v>
                </c:pt>
                <c:pt idx="427">
                  <c:v>2.0847255953448249E-2</c:v>
                </c:pt>
                <c:pt idx="428">
                  <c:v>2.0847255953448249E-2</c:v>
                </c:pt>
                <c:pt idx="429">
                  <c:v>2.0765757689361231E-2</c:v>
                </c:pt>
                <c:pt idx="430">
                  <c:v>2.0765757689361231E-2</c:v>
                </c:pt>
                <c:pt idx="431">
                  <c:v>2.0765757689361231E-2</c:v>
                </c:pt>
                <c:pt idx="432">
                  <c:v>2.0684259425274215E-2</c:v>
                </c:pt>
                <c:pt idx="433">
                  <c:v>2.0684259425274215E-2</c:v>
                </c:pt>
                <c:pt idx="434">
                  <c:v>2.0684259425274215E-2</c:v>
                </c:pt>
                <c:pt idx="435">
                  <c:v>2.0684259425274215E-2</c:v>
                </c:pt>
                <c:pt idx="436">
                  <c:v>2.0602761161187314E-2</c:v>
                </c:pt>
                <c:pt idx="437">
                  <c:v>2.0602761161187314E-2</c:v>
                </c:pt>
                <c:pt idx="438">
                  <c:v>2.0602761161187314E-2</c:v>
                </c:pt>
                <c:pt idx="439">
                  <c:v>2.0602761161187314E-2</c:v>
                </c:pt>
                <c:pt idx="440">
                  <c:v>2.0602761161187314E-2</c:v>
                </c:pt>
                <c:pt idx="441">
                  <c:v>2.0521262897100299E-2</c:v>
                </c:pt>
                <c:pt idx="442">
                  <c:v>2.0521262897100299E-2</c:v>
                </c:pt>
                <c:pt idx="443">
                  <c:v>2.0521262897100299E-2</c:v>
                </c:pt>
                <c:pt idx="444">
                  <c:v>2.0521262897100299E-2</c:v>
                </c:pt>
                <c:pt idx="445">
                  <c:v>2.0521262897100299E-2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</c:numCache>
            </c:numRef>
          </c:xVal>
          <c:yVal>
            <c:numRef>
              <c:f>Traitement8!$I$2:$I$700</c:f>
              <c:numCache>
                <c:formatCode>0.000</c:formatCode>
                <c:ptCount val="699"/>
                <c:pt idx="0">
                  <c:v>0.24470413301701299</c:v>
                </c:pt>
                <c:pt idx="1">
                  <c:v>0.24465937789156963</c:v>
                </c:pt>
                <c:pt idx="2">
                  <c:v>0.24462406892596056</c:v>
                </c:pt>
                <c:pt idx="3">
                  <c:v>0.2445877783688945</c:v>
                </c:pt>
                <c:pt idx="4">
                  <c:v>0.24454755257439542</c:v>
                </c:pt>
                <c:pt idx="5">
                  <c:v>0.24450608929569637</c:v>
                </c:pt>
                <c:pt idx="6">
                  <c:v>0.24446022776821844</c:v>
                </c:pt>
                <c:pt idx="7">
                  <c:v>0.24440959051071526</c:v>
                </c:pt>
                <c:pt idx="8">
                  <c:v>0.24435708742220202</c:v>
                </c:pt>
                <c:pt idx="9">
                  <c:v>0.24429914605861192</c:v>
                </c:pt>
                <c:pt idx="10">
                  <c:v>0.24423885581940702</c:v>
                </c:pt>
                <c:pt idx="11">
                  <c:v>0.24417984224767464</c:v>
                </c:pt>
                <c:pt idx="12">
                  <c:v>0.24411066315478419</c:v>
                </c:pt>
                <c:pt idx="13">
                  <c:v>0.24403834739948096</c:v>
                </c:pt>
                <c:pt idx="14">
                  <c:v>0.24394973858080121</c:v>
                </c:pt>
                <c:pt idx="15">
                  <c:v>0.24386534991939013</c:v>
                </c:pt>
                <c:pt idx="16">
                  <c:v>0.24378143467788416</c:v>
                </c:pt>
                <c:pt idx="17">
                  <c:v>0.24369839056061315</c:v>
                </c:pt>
                <c:pt idx="18">
                  <c:v>0.24361141423333121</c:v>
                </c:pt>
                <c:pt idx="19">
                  <c:v>0.24352024010930373</c:v>
                </c:pt>
                <c:pt idx="20">
                  <c:v>0.24343033693652955</c:v>
                </c:pt>
                <c:pt idx="21">
                  <c:v>0.2433241221791797</c:v>
                </c:pt>
                <c:pt idx="22">
                  <c:v>0.24321852666746913</c:v>
                </c:pt>
                <c:pt idx="23">
                  <c:v>0.24310742506957558</c:v>
                </c:pt>
                <c:pt idx="24">
                  <c:v>0.24298334067407051</c:v>
                </c:pt>
                <c:pt idx="25">
                  <c:v>0.24285211482299657</c:v>
                </c:pt>
                <c:pt idx="26">
                  <c:v>0.24271318014306525</c:v>
                </c:pt>
                <c:pt idx="27">
                  <c:v>0.24256591602527744</c:v>
                </c:pt>
                <c:pt idx="28">
                  <c:v>0.24240964360494027</c:v>
                </c:pt>
                <c:pt idx="29">
                  <c:v>0.24223409507475374</c:v>
                </c:pt>
                <c:pt idx="30">
                  <c:v>0.24205689754603293</c:v>
                </c:pt>
                <c:pt idx="31">
                  <c:v>0.24185736024891191</c:v>
                </c:pt>
                <c:pt idx="32">
                  <c:v>0.24164386309042296</c:v>
                </c:pt>
                <c:pt idx="33">
                  <c:v>0.24141515308447387</c:v>
                </c:pt>
                <c:pt idx="34">
                  <c:v>0.24115646635305688</c:v>
                </c:pt>
                <c:pt idx="35">
                  <c:v>0.24089211610646918</c:v>
                </c:pt>
                <c:pt idx="36">
                  <c:v>0.2406080028924088</c:v>
                </c:pt>
                <c:pt idx="37">
                  <c:v>0.24028567314968741</c:v>
                </c:pt>
                <c:pt idx="38">
                  <c:v>0.23995541666774661</c:v>
                </c:pt>
                <c:pt idx="39">
                  <c:v>0.23958026245854991</c:v>
                </c:pt>
                <c:pt idx="40">
                  <c:v>0.23917451099506257</c:v>
                </c:pt>
                <c:pt idx="41">
                  <c:v>0.23873566187544792</c:v>
                </c:pt>
                <c:pt idx="42">
                  <c:v>0.23826117146437406</c:v>
                </c:pt>
                <c:pt idx="43">
                  <c:v>0.23774850806574316</c:v>
                </c:pt>
                <c:pt idx="44">
                  <c:v>0.23716644664188824</c:v>
                </c:pt>
                <c:pt idx="45">
                  <c:v>0.23656803618950897</c:v>
                </c:pt>
                <c:pt idx="46">
                  <c:v>0.23592455916545518</c:v>
                </c:pt>
                <c:pt idx="47">
                  <c:v>0.2352343098921045</c:v>
                </c:pt>
                <c:pt idx="48">
                  <c:v>0.23449599362350759</c:v>
                </c:pt>
                <c:pt idx="49">
                  <c:v>0.23366813976495851</c:v>
                </c:pt>
                <c:pt idx="50">
                  <c:v>0.23282929124313181</c:v>
                </c:pt>
                <c:pt idx="51">
                  <c:v>0.23194151282679504</c:v>
                </c:pt>
                <c:pt idx="52">
                  <c:v>0.23100558400154078</c:v>
                </c:pt>
                <c:pt idx="53">
                  <c:v>0.22997242033753745</c:v>
                </c:pt>
                <c:pt idx="54">
                  <c:v>0.22888951244707151</c:v>
                </c:pt>
                <c:pt idx="55">
                  <c:v>0.22781407642228599</c:v>
                </c:pt>
                <c:pt idx="56">
                  <c:v>0.22664111313064111</c:v>
                </c:pt>
                <c:pt idx="57">
                  <c:v>0.22548488772759598</c:v>
                </c:pt>
                <c:pt idx="58">
                  <c:v>0.22423259363754555</c:v>
                </c:pt>
                <c:pt idx="59">
                  <c:v>0.22294400503509842</c:v>
                </c:pt>
                <c:pt idx="60">
                  <c:v>0.22168567655442184</c:v>
                </c:pt>
                <c:pt idx="61">
                  <c:v>0.22033444667336302</c:v>
                </c:pt>
                <c:pt idx="62">
                  <c:v>0.21902137990854201</c:v>
                </c:pt>
                <c:pt idx="63">
                  <c:v>0.21761754788937251</c:v>
                </c:pt>
                <c:pt idx="64">
                  <c:v>0.21625871930026411</c:v>
                </c:pt>
                <c:pt idx="65">
                  <c:v>0.21488044204318191</c:v>
                </c:pt>
                <c:pt idx="66">
                  <c:v>0.2134141581598395</c:v>
                </c:pt>
                <c:pt idx="67">
                  <c:v>0.21200111315499603</c:v>
                </c:pt>
                <c:pt idx="68">
                  <c:v>0.21050155416683783</c:v>
                </c:pt>
                <c:pt idx="69">
                  <c:v>0.20898718588416165</c:v>
                </c:pt>
                <c:pt idx="70">
                  <c:v>0.20753237295790267</c:v>
                </c:pt>
                <c:pt idx="71">
                  <c:v>0.20599278171190319</c:v>
                </c:pt>
                <c:pt idx="72">
                  <c:v>0.20451601102101591</c:v>
                </c:pt>
                <c:pt idx="73">
                  <c:v>0.20302985943474913</c:v>
                </c:pt>
                <c:pt idx="74">
                  <c:v>0.20146013640451507</c:v>
                </c:pt>
                <c:pt idx="75">
                  <c:v>0.19995705627356358</c:v>
                </c:pt>
                <c:pt idx="76">
                  <c:v>0.1983710025492626</c:v>
                </c:pt>
                <c:pt idx="77">
                  <c:v>0.19685361405275964</c:v>
                </c:pt>
                <c:pt idx="78">
                  <c:v>0.1953300500622589</c:v>
                </c:pt>
                <c:pt idx="79">
                  <c:v>0.1937241670606</c:v>
                </c:pt>
                <c:pt idx="80">
                  <c:v>0.1921893436928396</c:v>
                </c:pt>
                <c:pt idx="81">
                  <c:v>0.19057252170831535</c:v>
                </c:pt>
                <c:pt idx="82">
                  <c:v>0.18902804560717995</c:v>
                </c:pt>
                <c:pt idx="83">
                  <c:v>0.18740181913540876</c:v>
                </c:pt>
                <c:pt idx="84">
                  <c:v>0.18592674982656149</c:v>
                </c:pt>
                <c:pt idx="85">
                  <c:v>0.18429257829832668</c:v>
                </c:pt>
                <c:pt idx="86">
                  <c:v>0.18281080109425124</c:v>
                </c:pt>
                <c:pt idx="87">
                  <c:v>0.18124792574469845</c:v>
                </c:pt>
                <c:pt idx="88">
                  <c:v>0.17968206139087953</c:v>
                </c:pt>
                <c:pt idx="89">
                  <c:v>0.17819189299774765</c:v>
                </c:pt>
                <c:pt idx="90">
                  <c:v>0.17662072701298892</c:v>
                </c:pt>
                <c:pt idx="91">
                  <c:v>0.17512582354535561</c:v>
                </c:pt>
                <c:pt idx="92">
                  <c:v>0.17354996652211532</c:v>
                </c:pt>
                <c:pt idx="93">
                  <c:v>0.17205086465139141</c:v>
                </c:pt>
                <c:pt idx="94">
                  <c:v>0.1704708398893795</c:v>
                </c:pt>
                <c:pt idx="95">
                  <c:v>0.16896800062695239</c:v>
                </c:pt>
                <c:pt idx="96">
                  <c:v>0.16746348819304938</c:v>
                </c:pt>
                <c:pt idx="97">
                  <c:v>0.16587807982349628</c:v>
                </c:pt>
                <c:pt idx="98">
                  <c:v>0.16437040183417903</c:v>
                </c:pt>
                <c:pt idx="99">
                  <c:v>0.16286130102177057</c:v>
                </c:pt>
                <c:pt idx="100">
                  <c:v>0.16135084874339875</c:v>
                </c:pt>
                <c:pt idx="101">
                  <c:v>0.15983911178172819</c:v>
                </c:pt>
                <c:pt idx="102">
                  <c:v>0.15832615269617109</c:v>
                </c:pt>
                <c:pt idx="103">
                  <c:v>0.15681203014314776</c:v>
                </c:pt>
                <c:pt idx="104">
                  <c:v>0.15529679916842795</c:v>
                </c:pt>
                <c:pt idx="105">
                  <c:v>0.15378051147426733</c:v>
                </c:pt>
                <c:pt idx="106">
                  <c:v>0.15226321566376533</c:v>
                </c:pt>
                <c:pt idx="107">
                  <c:v>0.15074495746461528</c:v>
                </c:pt>
                <c:pt idx="108">
                  <c:v>0.14922577993419359</c:v>
                </c:pt>
                <c:pt idx="109">
                  <c:v>0.14770572364773221</c:v>
                </c:pt>
                <c:pt idx="110">
                  <c:v>0.14626489443071466</c:v>
                </c:pt>
                <c:pt idx="111">
                  <c:v>0.14474323474761114</c:v>
                </c:pt>
                <c:pt idx="112">
                  <c:v>0.14330094975321817</c:v>
                </c:pt>
                <c:pt idx="113">
                  <c:v>0.14177781653782684</c:v>
                </c:pt>
                <c:pt idx="114">
                  <c:v>0.14025397266545958</c:v>
                </c:pt>
                <c:pt idx="115">
                  <c:v>0.13872944716802638</c:v>
                </c:pt>
                <c:pt idx="116">
                  <c:v>0.1372042675416473</c:v>
                </c:pt>
                <c:pt idx="117">
                  <c:v>0.13567845984528304</c:v>
                </c:pt>
                <c:pt idx="118">
                  <c:v>0.13407169510456518</c:v>
                </c:pt>
                <c:pt idx="119">
                  <c:v>0.13254467425151201</c:v>
                </c:pt>
                <c:pt idx="120">
                  <c:v>0.13093668308381806</c:v>
                </c:pt>
                <c:pt idx="121">
                  <c:v>0.12932809986884852</c:v>
                </c:pt>
                <c:pt idx="122">
                  <c:v>0.12779941867345868</c:v>
                </c:pt>
                <c:pt idx="123">
                  <c:v>0.12618974691814433</c:v>
                </c:pt>
                <c:pt idx="124">
                  <c:v>0.12466007062725405</c:v>
                </c:pt>
                <c:pt idx="125">
                  <c:v>0.12312993620981863</c:v>
                </c:pt>
                <c:pt idx="126">
                  <c:v>0.12159936002677837</c:v>
                </c:pt>
                <c:pt idx="127">
                  <c:v>0.12006835767808165</c:v>
                </c:pt>
                <c:pt idx="128">
                  <c:v>0.11853694404590899</c:v>
                </c:pt>
                <c:pt idx="129">
                  <c:v>0.11700513333501868</c:v>
                </c:pt>
                <c:pt idx="130">
                  <c:v>0.11547293911043403</c:v>
                </c:pt>
                <c:pt idx="131">
                  <c:v>0.11402104467208264</c:v>
                </c:pt>
                <c:pt idx="132">
                  <c:v>0.11256882821012638</c:v>
                </c:pt>
                <c:pt idx="133">
                  <c:v>0.11111629983382802</c:v>
                </c:pt>
                <c:pt idx="134">
                  <c:v>0.1096634692378062</c:v>
                </c:pt>
                <c:pt idx="135">
                  <c:v>0.10821034572286982</c:v>
                </c:pt>
                <c:pt idx="136">
                  <c:v>0.10675693821562009</c:v>
                </c:pt>
                <c:pt idx="137">
                  <c:v>0.10530325528690705</c:v>
                </c:pt>
                <c:pt idx="138">
                  <c:v>0.10393008704942641</c:v>
                </c:pt>
                <c:pt idx="139">
                  <c:v>0.10255668715970608</c:v>
                </c:pt>
                <c:pt idx="140">
                  <c:v>0.10118306204436041</c:v>
                </c:pt>
                <c:pt idx="141">
                  <c:v>9.9809217896472111E-2</c:v>
                </c:pt>
                <c:pt idx="142">
                  <c:v>9.8435160686015544E-2</c:v>
                </c:pt>
                <c:pt idx="143">
                  <c:v>9.7141740897089018E-2</c:v>
                </c:pt>
                <c:pt idx="144">
                  <c:v>9.5848142109891427E-2</c:v>
                </c:pt>
                <c:pt idx="145">
                  <c:v>9.4554368805258457E-2</c:v>
                </c:pt>
                <c:pt idx="146">
                  <c:v>9.3260425316864973E-2</c:v>
                </c:pt>
                <c:pt idx="147">
                  <c:v>9.2047202465252886E-2</c:v>
                </c:pt>
                <c:pt idx="148">
                  <c:v>9.0752941055696978E-2</c:v>
                </c:pt>
                <c:pt idx="149">
                  <c:v>8.953942718898468E-2</c:v>
                </c:pt>
                <c:pt idx="150">
                  <c:v>8.8325777378978385E-2</c:v>
                </c:pt>
                <c:pt idx="151">
                  <c:v>8.7111994674372625E-2</c:v>
                </c:pt>
                <c:pt idx="152">
                  <c:v>8.5979013527782422E-2</c:v>
                </c:pt>
                <c:pt idx="153">
                  <c:v>8.4845921531057661E-2</c:v>
                </c:pt>
                <c:pt idx="154">
                  <c:v>8.3631773964318562E-2</c:v>
                </c:pt>
                <c:pt idx="155">
                  <c:v>8.2579414022026829E-2</c:v>
                </c:pt>
                <c:pt idx="156">
                  <c:v>8.1446002875778509E-2</c:v>
                </c:pt>
                <c:pt idx="157">
                  <c:v>8.0393458191010486E-2</c:v>
                </c:pt>
                <c:pt idx="158">
                  <c:v>7.9340827094811439E-2</c:v>
                </c:pt>
                <c:pt idx="159">
                  <c:v>7.8288111182504075E-2</c:v>
                </c:pt>
                <c:pt idx="160">
                  <c:v>7.7235312010629692E-2</c:v>
                </c:pt>
                <c:pt idx="161">
                  <c:v>7.6263424805614433E-2</c:v>
                </c:pt>
                <c:pt idx="162">
                  <c:v>7.5210469756775269E-2</c:v>
                </c:pt>
                <c:pt idx="163">
                  <c:v>7.4238441169273112E-2</c:v>
                </c:pt>
                <c:pt idx="164">
                  <c:v>7.3266346449757436E-2</c:v>
                </c:pt>
                <c:pt idx="165">
                  <c:v>7.2375202459605478E-2</c:v>
                </c:pt>
                <c:pt idx="166">
                  <c:v>7.1402984013035187E-2</c:v>
                </c:pt>
                <c:pt idx="167">
                  <c:v>7.0511728384810193E-2</c:v>
                </c:pt>
                <c:pt idx="168">
                  <c:v>6.9620420591688048E-2</c:v>
                </c:pt>
                <c:pt idx="169">
                  <c:v>6.8729061406501438E-2</c:v>
                </c:pt>
                <c:pt idx="170">
                  <c:v>6.78376515869797E-2</c:v>
                </c:pt>
                <c:pt idx="171">
                  <c:v>6.7027235710374111E-2</c:v>
                </c:pt>
                <c:pt idx="172">
                  <c:v>6.6216779149315355E-2</c:v>
                </c:pt>
                <c:pt idx="173">
                  <c:v>6.5325230583764451E-2</c:v>
                </c:pt>
                <c:pt idx="174">
                  <c:v>6.4514690326245211E-2</c:v>
                </c:pt>
                <c:pt idx="175">
                  <c:v>6.3704111022584761E-2</c:v>
                </c:pt>
                <c:pt idx="176">
                  <c:v>6.2974556686364397E-2</c:v>
                </c:pt>
                <c:pt idx="177">
                  <c:v>6.2163904592242525E-2</c:v>
                </c:pt>
                <c:pt idx="178">
                  <c:v>6.1434285552657404E-2</c:v>
                </c:pt>
                <c:pt idx="179">
                  <c:v>6.0704636417551749E-2</c:v>
                </c:pt>
                <c:pt idx="180">
                  <c:v>5.9974957535229093E-2</c:v>
                </c:pt>
                <c:pt idx="181">
                  <c:v>5.9245249248666802E-2</c:v>
                </c:pt>
                <c:pt idx="182">
                  <c:v>5.8515511895617024E-2</c:v>
                </c:pt>
                <c:pt idx="183">
                  <c:v>5.7866832338200724E-2</c:v>
                </c:pt>
                <c:pt idx="184">
                  <c:v>5.7218130307828782E-2</c:v>
                </c:pt>
                <c:pt idx="185">
                  <c:v>5.656940603168692E-2</c:v>
                </c:pt>
                <c:pt idx="186">
                  <c:v>5.5839564909355863E-2</c:v>
                </c:pt>
                <c:pt idx="187">
                  <c:v>5.5190794101480867E-2</c:v>
                </c:pt>
                <c:pt idx="188">
                  <c:v>5.4623101955248825E-2</c:v>
                </c:pt>
                <c:pt idx="189">
                  <c:v>5.3974290907898632E-2</c:v>
                </c:pt>
                <c:pt idx="190">
                  <c:v>5.3325458706148444E-2</c:v>
                </c:pt>
                <c:pt idx="191">
                  <c:v>5.2757713341318416E-2</c:v>
                </c:pt>
                <c:pt idx="192">
                  <c:v>5.2189952079499231E-2</c:v>
                </c:pt>
                <c:pt idx="193">
                  <c:v>5.1622175057856975E-2</c:v>
                </c:pt>
                <c:pt idx="194">
                  <c:v>5.1054382411991957E-2</c:v>
                </c:pt>
                <c:pt idx="195">
                  <c:v>5.0486574275960441E-2</c:v>
                </c:pt>
                <c:pt idx="196">
                  <c:v>4.9918750782297371E-2</c:v>
                </c:pt>
                <c:pt idx="197">
                  <c:v>4.9350912062036414E-2</c:v>
                </c:pt>
                <c:pt idx="198">
                  <c:v>4.8864181138070728E-2</c:v>
                </c:pt>
                <c:pt idx="199">
                  <c:v>4.8296314482451703E-2</c:v>
                </c:pt>
                <c:pt idx="200">
                  <c:v>4.7809559802425107E-2</c:v>
                </c:pt>
                <c:pt idx="201">
                  <c:v>4.7322794283709765E-2</c:v>
                </c:pt>
                <c:pt idx="202">
                  <c:v>4.6836018004605268E-2</c:v>
                </c:pt>
                <c:pt idx="203">
                  <c:v>4.6349231042662212E-2</c:v>
                </c:pt>
                <c:pt idx="204">
                  <c:v>4.5862433474691218E-2</c:v>
                </c:pt>
                <c:pt idx="205">
                  <c:v>4.537562537677154E-2</c:v>
                </c:pt>
                <c:pt idx="206">
                  <c:v>4.488880682425981E-2</c:v>
                </c:pt>
                <c:pt idx="207">
                  <c:v>4.4483116764892326E-2</c:v>
                </c:pt>
                <c:pt idx="208">
                  <c:v>4.3996279238982312E-2</c:v>
                </c:pt>
                <c:pt idx="209">
                  <c:v>4.3590573471642018E-2</c:v>
                </c:pt>
                <c:pt idx="210">
                  <c:v>4.3184860631862221E-2</c:v>
                </c:pt>
                <c:pt idx="211">
                  <c:v>4.2779140761396758E-2</c:v>
                </c:pt>
                <c:pt idx="212">
                  <c:v>4.2373413901673651E-2</c:v>
                </c:pt>
                <c:pt idx="213">
                  <c:v>4.1967680093797068E-2</c:v>
                </c:pt>
                <c:pt idx="214">
                  <c:v>4.1561939378550856E-2</c:v>
                </c:pt>
                <c:pt idx="215">
                  <c:v>4.1156191796402043E-2</c:v>
                </c:pt>
                <c:pt idx="216">
                  <c:v>4.0750437387503197E-2</c:v>
                </c:pt>
                <c:pt idx="217">
                  <c:v>4.034467619169585E-2</c:v>
                </c:pt>
                <c:pt idx="218">
                  <c:v>4.0020062375052567E-2</c:v>
                </c:pt>
                <c:pt idx="219">
                  <c:v>3.961428906222917E-2</c:v>
                </c:pt>
                <c:pt idx="220">
                  <c:v>3.9289665602682385E-2</c:v>
                </c:pt>
                <c:pt idx="221">
                  <c:v>3.8965037889695624E-2</c:v>
                </c:pt>
                <c:pt idx="222">
                  <c:v>3.8559247297063753E-2</c:v>
                </c:pt>
                <c:pt idx="223">
                  <c:v>3.8234610085684004E-2</c:v>
                </c:pt>
                <c:pt idx="224">
                  <c:v>3.7909968684451109E-2</c:v>
                </c:pt>
                <c:pt idx="225">
                  <c:v>3.7585323112675859E-2</c:v>
                </c:pt>
                <c:pt idx="226">
                  <c:v>3.7260673389551476E-2</c:v>
                </c:pt>
                <c:pt idx="227">
                  <c:v>3.6936019534153645E-2</c:v>
                </c:pt>
                <c:pt idx="228">
                  <c:v>3.6611361565442153E-2</c:v>
                </c:pt>
                <c:pt idx="229">
                  <c:v>3.6367865400886962E-2</c:v>
                </c:pt>
                <c:pt idx="230">
                  <c:v>3.6043200279151921E-2</c:v>
                </c:pt>
                <c:pt idx="231">
                  <c:v>3.5718531095650305E-2</c:v>
                </c:pt>
                <c:pt idx="232">
                  <c:v>3.5475026553641986E-2</c:v>
                </c:pt>
                <c:pt idx="233">
                  <c:v>3.5150350306573326E-2</c:v>
                </c:pt>
                <c:pt idx="234">
                  <c:v>3.490684048800604E-2</c:v>
                </c:pt>
                <c:pt idx="235">
                  <c:v>3.4663328420906671E-2</c:v>
                </c:pt>
                <c:pt idx="236">
                  <c:v>3.4338642180291951E-2</c:v>
                </c:pt>
                <c:pt idx="237">
                  <c:v>3.4095124896346196E-2</c:v>
                </c:pt>
                <c:pt idx="238">
                  <c:v>3.3851605389266862E-2</c:v>
                </c:pt>
                <c:pt idx="239">
                  <c:v>3.3608083666599176E-2</c:v>
                </c:pt>
                <c:pt idx="240">
                  <c:v>3.3445734624315548E-2</c:v>
                </c:pt>
                <c:pt idx="241">
                  <c:v>3.3202209225675662E-2</c:v>
                </c:pt>
                <c:pt idx="242">
                  <c:v>3.3039857739660485E-2</c:v>
                </c:pt>
                <c:pt idx="243">
                  <c:v>3.2796328685756763E-2</c:v>
                </c:pt>
                <c:pt idx="244">
                  <c:v>3.2633974769764172E-2</c:v>
                </c:pt>
                <c:pt idx="245">
                  <c:v>3.2390442081150599E-2</c:v>
                </c:pt>
                <c:pt idx="246">
                  <c:v>3.2228085748831931E-2</c:v>
                </c:pt>
                <c:pt idx="247">
                  <c:v>3.2065728453782402E-2</c:v>
                </c:pt>
                <c:pt idx="248">
                  <c:v>3.1822190710814199E-2</c:v>
                </c:pt>
                <c:pt idx="249">
                  <c:v>3.1659831018379853E-2</c:v>
                </c:pt>
                <c:pt idx="250">
                  <c:v>3.1497470370751846E-2</c:v>
                </c:pt>
                <c:pt idx="251">
                  <c:v>3.133510877006912E-2</c:v>
                </c:pt>
                <c:pt idx="252">
                  <c:v>3.1172746218464366E-2</c:v>
                </c:pt>
                <c:pt idx="253">
                  <c:v>3.1010382718063823E-2</c:v>
                </c:pt>
                <c:pt idx="254">
                  <c:v>3.0848018270987772E-2</c:v>
                </c:pt>
                <c:pt idx="255">
                  <c:v>3.0685652879349858E-2</c:v>
                </c:pt>
                <c:pt idx="256">
                  <c:v>3.0523286545257454E-2</c:v>
                </c:pt>
                <c:pt idx="257">
                  <c:v>3.0360919270812074E-2</c:v>
                </c:pt>
                <c:pt idx="258">
                  <c:v>3.0279735281611955E-2</c:v>
                </c:pt>
                <c:pt idx="259">
                  <c:v>3.0117366600563075E-2</c:v>
                </c:pt>
                <c:pt idx="260">
                  <c:v>2.9954996984387191E-2</c:v>
                </c:pt>
                <c:pt idx="261">
                  <c:v>2.9792626435163783E-2</c:v>
                </c:pt>
                <c:pt idx="262">
                  <c:v>2.9711440811307374E-2</c:v>
                </c:pt>
                <c:pt idx="263">
                  <c:v>2.954906886639852E-2</c:v>
                </c:pt>
                <c:pt idx="264">
                  <c:v>2.9467882545861995E-2</c:v>
                </c:pt>
                <c:pt idx="265">
                  <c:v>2.9305509209912348E-2</c:v>
                </c:pt>
                <c:pt idx="266">
                  <c:v>2.9143134949172426E-2</c:v>
                </c:pt>
                <c:pt idx="267">
                  <c:v>2.9061947472646624E-2</c:v>
                </c:pt>
                <c:pt idx="268">
                  <c:v>2.8899571828561503E-2</c:v>
                </c:pt>
                <c:pt idx="269">
                  <c:v>2.8737195264797514E-2</c:v>
                </c:pt>
                <c:pt idx="270">
                  <c:v>2.8574817783388988E-2</c:v>
                </c:pt>
                <c:pt idx="271">
                  <c:v>2.8412439386363959E-2</c:v>
                </c:pt>
                <c:pt idx="272">
                  <c:v>2.8250060075744609E-2</c:v>
                </c:pt>
                <c:pt idx="273">
                  <c:v>2.8087679853547091E-2</c:v>
                </c:pt>
                <c:pt idx="274">
                  <c:v>2.7925298721781993E-2</c:v>
                </c:pt>
                <c:pt idx="275">
                  <c:v>2.7762916682453634E-2</c:v>
                </c:pt>
                <c:pt idx="276">
                  <c:v>2.7600533737560533E-2</c:v>
                </c:pt>
                <c:pt idx="277">
                  <c:v>2.7519341926150326E-2</c:v>
                </c:pt>
                <c:pt idx="278">
                  <c:v>2.7356957626644873E-2</c:v>
                </c:pt>
                <c:pt idx="279">
                  <c:v>2.7194572426545924E-2</c:v>
                </c:pt>
                <c:pt idx="280">
                  <c:v>2.7032186327831585E-2</c:v>
                </c:pt>
                <c:pt idx="281">
                  <c:v>2.6869799332474329E-2</c:v>
                </c:pt>
                <c:pt idx="282">
                  <c:v>2.6788605499169397E-2</c:v>
                </c:pt>
                <c:pt idx="283">
                  <c:v>2.6626217162533668E-2</c:v>
                </c:pt>
                <c:pt idx="284">
                  <c:v>2.6545022659692278E-2</c:v>
                </c:pt>
                <c:pt idx="285">
                  <c:v>2.6382632986183881E-2</c:v>
                </c:pt>
                <c:pt idx="286">
                  <c:v>2.6301437816004171E-2</c:v>
                </c:pt>
                <c:pt idx="287">
                  <c:v>2.6139046810009788E-2</c:v>
                </c:pt>
                <c:pt idx="288">
                  <c:v>2.6057850974680281E-2</c:v>
                </c:pt>
                <c:pt idx="289">
                  <c:v>2.5895458640567467E-2</c:v>
                </c:pt>
                <c:pt idx="290">
                  <c:v>2.5814262142267196E-2</c:v>
                </c:pt>
                <c:pt idx="291">
                  <c:v>2.5733065423459375E-2</c:v>
                </c:pt>
                <c:pt idx="292">
                  <c:v>2.5570671325282995E-2</c:v>
                </c:pt>
                <c:pt idx="293">
                  <c:v>2.5489473946395044E-2</c:v>
                </c:pt>
                <c:pt idx="294">
                  <c:v>2.5408276347960067E-2</c:v>
                </c:pt>
                <c:pt idx="295">
                  <c:v>2.5327078530217494E-2</c:v>
                </c:pt>
                <c:pt idx="296">
                  <c:v>2.5164682237765218E-2</c:v>
                </c:pt>
                <c:pt idx="297">
                  <c:v>2.5083483763532425E-2</c:v>
                </c:pt>
                <c:pt idx="298">
                  <c:v>2.5002285070945748E-2</c:v>
                </c:pt>
                <c:pt idx="299">
                  <c:v>2.492108616024287E-2</c:v>
                </c:pt>
                <c:pt idx="300">
                  <c:v>2.4839887031661196E-2</c:v>
                </c:pt>
                <c:pt idx="301">
                  <c:v>2.4758687685437365E-2</c:v>
                </c:pt>
                <c:pt idx="302">
                  <c:v>2.4596288341009666E-2</c:v>
                </c:pt>
                <c:pt idx="303">
                  <c:v>2.4515088343277789E-2</c:v>
                </c:pt>
                <c:pt idx="304">
                  <c:v>2.4433888128848103E-2</c:v>
                </c:pt>
                <c:pt idx="305">
                  <c:v>2.435268769795592E-2</c:v>
                </c:pt>
                <c:pt idx="306">
                  <c:v>2.4271487050835878E-2</c:v>
                </c:pt>
                <c:pt idx="307">
                  <c:v>2.4190286187722728E-2</c:v>
                </c:pt>
                <c:pt idx="308">
                  <c:v>2.4109085108850438E-2</c:v>
                </c:pt>
                <c:pt idx="309">
                  <c:v>2.4027883814452956E-2</c:v>
                </c:pt>
                <c:pt idx="310">
                  <c:v>2.394668230476393E-2</c:v>
                </c:pt>
                <c:pt idx="311">
                  <c:v>2.3865480580016304E-2</c:v>
                </c:pt>
                <c:pt idx="312">
                  <c:v>2.3784278640443031E-2</c:v>
                </c:pt>
                <c:pt idx="313">
                  <c:v>2.3703076486276741E-2</c:v>
                </c:pt>
                <c:pt idx="314">
                  <c:v>2.3621874117749363E-2</c:v>
                </c:pt>
                <c:pt idx="315">
                  <c:v>2.3540671535092882E-2</c:v>
                </c:pt>
                <c:pt idx="316">
                  <c:v>2.345946873853888E-2</c:v>
                </c:pt>
                <c:pt idx="317">
                  <c:v>2.3378265728318328E-2</c:v>
                </c:pt>
                <c:pt idx="318">
                  <c:v>2.3378265728318328E-2</c:v>
                </c:pt>
                <c:pt idx="319">
                  <c:v>2.3297062504662163E-2</c:v>
                </c:pt>
                <c:pt idx="320">
                  <c:v>2.3215859067801048E-2</c:v>
                </c:pt>
                <c:pt idx="321">
                  <c:v>2.3134655417964917E-2</c:v>
                </c:pt>
                <c:pt idx="322">
                  <c:v>2.3053451555383842E-2</c:v>
                </c:pt>
                <c:pt idx="323">
                  <c:v>2.3053451555383842E-2</c:v>
                </c:pt>
                <c:pt idx="324">
                  <c:v>2.2972247480287117E-2</c:v>
                </c:pt>
                <c:pt idx="325">
                  <c:v>2.289104319290404E-2</c:v>
                </c:pt>
                <c:pt idx="326">
                  <c:v>2.289104319290404E-2</c:v>
                </c:pt>
                <c:pt idx="327">
                  <c:v>2.2809838693463622E-2</c:v>
                </c:pt>
                <c:pt idx="328">
                  <c:v>2.2728633982194147E-2</c:v>
                </c:pt>
                <c:pt idx="329">
                  <c:v>2.2728633982194147E-2</c:v>
                </c:pt>
                <c:pt idx="330">
                  <c:v>2.2647429059323945E-2</c:v>
                </c:pt>
                <c:pt idx="331">
                  <c:v>2.2566223925081012E-2</c:v>
                </c:pt>
                <c:pt idx="332">
                  <c:v>2.2566223925081012E-2</c:v>
                </c:pt>
                <c:pt idx="333">
                  <c:v>2.2485018579692682E-2</c:v>
                </c:pt>
                <c:pt idx="334">
                  <c:v>2.2403813023386305E-2</c:v>
                </c:pt>
                <c:pt idx="335">
                  <c:v>2.2403813023386305E-2</c:v>
                </c:pt>
                <c:pt idx="336">
                  <c:v>2.2322607256388884E-2</c:v>
                </c:pt>
                <c:pt idx="337">
                  <c:v>2.2322607256388884E-2</c:v>
                </c:pt>
                <c:pt idx="338">
                  <c:v>2.2241401278926796E-2</c:v>
                </c:pt>
                <c:pt idx="339">
                  <c:v>2.2241401278926796E-2</c:v>
                </c:pt>
                <c:pt idx="340">
                  <c:v>2.2160195091226513E-2</c:v>
                </c:pt>
                <c:pt idx="341">
                  <c:v>2.2078988693513747E-2</c:v>
                </c:pt>
                <c:pt idx="342">
                  <c:v>2.2078988693513747E-2</c:v>
                </c:pt>
                <c:pt idx="343">
                  <c:v>2.1997782086014224E-2</c:v>
                </c:pt>
                <c:pt idx="344">
                  <c:v>2.1997782086014224E-2</c:v>
                </c:pt>
                <c:pt idx="345">
                  <c:v>2.1916575268953378E-2</c:v>
                </c:pt>
                <c:pt idx="346">
                  <c:v>2.1916575268953378E-2</c:v>
                </c:pt>
                <c:pt idx="347">
                  <c:v>2.1835368242555907E-2</c:v>
                </c:pt>
                <c:pt idx="348">
                  <c:v>2.1835368242555907E-2</c:v>
                </c:pt>
                <c:pt idx="349">
                  <c:v>2.17541610070466E-2</c:v>
                </c:pt>
                <c:pt idx="350">
                  <c:v>2.17541610070466E-2</c:v>
                </c:pt>
                <c:pt idx="351">
                  <c:v>2.1672953562649918E-2</c:v>
                </c:pt>
                <c:pt idx="352">
                  <c:v>2.1672953562649918E-2</c:v>
                </c:pt>
                <c:pt idx="353">
                  <c:v>2.1672953562649918E-2</c:v>
                </c:pt>
                <c:pt idx="354">
                  <c:v>2.1591745909589604E-2</c:v>
                </c:pt>
                <c:pt idx="355">
                  <c:v>2.1591745909589604E-2</c:v>
                </c:pt>
                <c:pt idx="356">
                  <c:v>2.151053804808948E-2</c:v>
                </c:pt>
                <c:pt idx="357">
                  <c:v>2.151053804808948E-2</c:v>
                </c:pt>
                <c:pt idx="358">
                  <c:v>2.1429329978373043E-2</c:v>
                </c:pt>
                <c:pt idx="359">
                  <c:v>2.1429329978373043E-2</c:v>
                </c:pt>
                <c:pt idx="360">
                  <c:v>2.1429329978373043E-2</c:v>
                </c:pt>
                <c:pt idx="361">
                  <c:v>2.1348121700663119E-2</c:v>
                </c:pt>
                <c:pt idx="362">
                  <c:v>2.1348121700663119E-2</c:v>
                </c:pt>
                <c:pt idx="363">
                  <c:v>2.1266913215182547E-2</c:v>
                </c:pt>
                <c:pt idx="364">
                  <c:v>2.1266913215182547E-2</c:v>
                </c:pt>
                <c:pt idx="365">
                  <c:v>2.1185704522153875E-2</c:v>
                </c:pt>
                <c:pt idx="366">
                  <c:v>2.1185704522153875E-2</c:v>
                </c:pt>
                <c:pt idx="367">
                  <c:v>2.1185704522153875E-2</c:v>
                </c:pt>
                <c:pt idx="368">
                  <c:v>2.1104495621798971E-2</c:v>
                </c:pt>
                <c:pt idx="369">
                  <c:v>2.1104495621798971E-2</c:v>
                </c:pt>
                <c:pt idx="370">
                  <c:v>2.1104495621798971E-2</c:v>
                </c:pt>
                <c:pt idx="371">
                  <c:v>2.1023286514339865E-2</c:v>
                </c:pt>
                <c:pt idx="372">
                  <c:v>2.1023286514339865E-2</c:v>
                </c:pt>
                <c:pt idx="373">
                  <c:v>2.1023286514339865E-2</c:v>
                </c:pt>
                <c:pt idx="374">
                  <c:v>2.0942077199997772E-2</c:v>
                </c:pt>
                <c:pt idx="375">
                  <c:v>2.0942077199997772E-2</c:v>
                </c:pt>
                <c:pt idx="376">
                  <c:v>2.0942077199997772E-2</c:v>
                </c:pt>
                <c:pt idx="377">
                  <c:v>2.0860867678994005E-2</c:v>
                </c:pt>
                <c:pt idx="378">
                  <c:v>2.0860867678994005E-2</c:v>
                </c:pt>
                <c:pt idx="379">
                  <c:v>2.0860867678994005E-2</c:v>
                </c:pt>
                <c:pt idx="380">
                  <c:v>2.0779657951549488E-2</c:v>
                </c:pt>
                <c:pt idx="381">
                  <c:v>2.0779657951549488E-2</c:v>
                </c:pt>
                <c:pt idx="382">
                  <c:v>2.0779657951549488E-2</c:v>
                </c:pt>
                <c:pt idx="383">
                  <c:v>2.0779657951549488E-2</c:v>
                </c:pt>
                <c:pt idx="384">
                  <c:v>2.0698448017884549E-2</c:v>
                </c:pt>
                <c:pt idx="385">
                  <c:v>2.0698448017884549E-2</c:v>
                </c:pt>
                <c:pt idx="386">
                  <c:v>2.0698448017884549E-2</c:v>
                </c:pt>
                <c:pt idx="387">
                  <c:v>2.0698448017884549E-2</c:v>
                </c:pt>
                <c:pt idx="388">
                  <c:v>2.0698448017884549E-2</c:v>
                </c:pt>
                <c:pt idx="389">
                  <c:v>2.0617237878219508E-2</c:v>
                </c:pt>
                <c:pt idx="390">
                  <c:v>2.0617237878219508E-2</c:v>
                </c:pt>
                <c:pt idx="391">
                  <c:v>2.0698448017884549E-2</c:v>
                </c:pt>
                <c:pt idx="392">
                  <c:v>2.0698448017884549E-2</c:v>
                </c:pt>
                <c:pt idx="393">
                  <c:v>2.0698448017884549E-2</c:v>
                </c:pt>
                <c:pt idx="394">
                  <c:v>2.0698448017884549E-2</c:v>
                </c:pt>
                <c:pt idx="395">
                  <c:v>2.0698448017884549E-2</c:v>
                </c:pt>
                <c:pt idx="396">
                  <c:v>2.0698448017884549E-2</c:v>
                </c:pt>
                <c:pt idx="397">
                  <c:v>2.0698448017884549E-2</c:v>
                </c:pt>
                <c:pt idx="398">
                  <c:v>2.0698448017884549E-2</c:v>
                </c:pt>
                <c:pt idx="399">
                  <c:v>2.0779657951549488E-2</c:v>
                </c:pt>
                <c:pt idx="400">
                  <c:v>2.0779657951549488E-2</c:v>
                </c:pt>
                <c:pt idx="401">
                  <c:v>2.0779657951549488E-2</c:v>
                </c:pt>
                <c:pt idx="402">
                  <c:v>2.0779657951549488E-2</c:v>
                </c:pt>
                <c:pt idx="403">
                  <c:v>2.0779657951549488E-2</c:v>
                </c:pt>
                <c:pt idx="404">
                  <c:v>2.0779657951549488E-2</c:v>
                </c:pt>
                <c:pt idx="405">
                  <c:v>2.0779657951549488E-2</c:v>
                </c:pt>
                <c:pt idx="406">
                  <c:v>2.0860867678994005E-2</c:v>
                </c:pt>
                <c:pt idx="407">
                  <c:v>2.0860867678994005E-2</c:v>
                </c:pt>
                <c:pt idx="408">
                  <c:v>2.0860867678994005E-2</c:v>
                </c:pt>
                <c:pt idx="409">
                  <c:v>2.0860867678994005E-2</c:v>
                </c:pt>
                <c:pt idx="410">
                  <c:v>2.0860867678994005E-2</c:v>
                </c:pt>
                <c:pt idx="411">
                  <c:v>2.0860867678994005E-2</c:v>
                </c:pt>
                <c:pt idx="412">
                  <c:v>2.0860867678994005E-2</c:v>
                </c:pt>
                <c:pt idx="413">
                  <c:v>2.0942077199997772E-2</c:v>
                </c:pt>
                <c:pt idx="414">
                  <c:v>2.0942077199997772E-2</c:v>
                </c:pt>
                <c:pt idx="415">
                  <c:v>2.0942077199997772E-2</c:v>
                </c:pt>
                <c:pt idx="416">
                  <c:v>2.0942077199997772E-2</c:v>
                </c:pt>
                <c:pt idx="417">
                  <c:v>2.0942077199997772E-2</c:v>
                </c:pt>
                <c:pt idx="418">
                  <c:v>2.0942077199997772E-2</c:v>
                </c:pt>
                <c:pt idx="419">
                  <c:v>2.0942077199997772E-2</c:v>
                </c:pt>
                <c:pt idx="420">
                  <c:v>2.0942077199997772E-2</c:v>
                </c:pt>
                <c:pt idx="421">
                  <c:v>2.0942077199997772E-2</c:v>
                </c:pt>
                <c:pt idx="422">
                  <c:v>2.0942077199997772E-2</c:v>
                </c:pt>
                <c:pt idx="423">
                  <c:v>2.0860867678994005E-2</c:v>
                </c:pt>
                <c:pt idx="424">
                  <c:v>2.0860867678994005E-2</c:v>
                </c:pt>
                <c:pt idx="425">
                  <c:v>2.0860867678994005E-2</c:v>
                </c:pt>
                <c:pt idx="426">
                  <c:v>2.0779657951549488E-2</c:v>
                </c:pt>
                <c:pt idx="427">
                  <c:v>2.0779657951549488E-2</c:v>
                </c:pt>
                <c:pt idx="428">
                  <c:v>2.0779657951549488E-2</c:v>
                </c:pt>
                <c:pt idx="429">
                  <c:v>2.0698448017884549E-2</c:v>
                </c:pt>
                <c:pt idx="430">
                  <c:v>2.0698448017884549E-2</c:v>
                </c:pt>
                <c:pt idx="431">
                  <c:v>2.0698448017884549E-2</c:v>
                </c:pt>
                <c:pt idx="432">
                  <c:v>2.0617237878219508E-2</c:v>
                </c:pt>
                <c:pt idx="433">
                  <c:v>2.0617237878219508E-2</c:v>
                </c:pt>
                <c:pt idx="434">
                  <c:v>2.0617237878219508E-2</c:v>
                </c:pt>
                <c:pt idx="435">
                  <c:v>2.0617237878219508E-2</c:v>
                </c:pt>
                <c:pt idx="436">
                  <c:v>2.0536027532774396E-2</c:v>
                </c:pt>
                <c:pt idx="437">
                  <c:v>2.0536027532774396E-2</c:v>
                </c:pt>
                <c:pt idx="438">
                  <c:v>2.0536027532774396E-2</c:v>
                </c:pt>
                <c:pt idx="439">
                  <c:v>2.0536027532774396E-2</c:v>
                </c:pt>
                <c:pt idx="440">
                  <c:v>2.0536027532774396E-2</c:v>
                </c:pt>
                <c:pt idx="441">
                  <c:v>2.0454816981768573E-2</c:v>
                </c:pt>
                <c:pt idx="442">
                  <c:v>2.0454816981768573E-2</c:v>
                </c:pt>
                <c:pt idx="443">
                  <c:v>2.0454816981768573E-2</c:v>
                </c:pt>
                <c:pt idx="444">
                  <c:v>2.0454816981768573E-2</c:v>
                </c:pt>
                <c:pt idx="445">
                  <c:v>2.0454816981768573E-2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</c:numCache>
            </c:numRef>
          </c:yVal>
          <c:smooth val="0"/>
        </c:ser>
        <c:ser>
          <c:idx val="4"/>
          <c:order val="4"/>
          <c:tx>
            <c:v>wre</c:v>
          </c:tx>
          <c:spPr>
            <a:ln w="19050"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Traitement8!$B$2:$B$700</c:f>
              <c:numCache>
                <c:formatCode>0.000</c:formatCode>
                <c:ptCount val="699"/>
                <c:pt idx="0">
                  <c:v>0.31847891639908071</c:v>
                </c:pt>
                <c:pt idx="1">
                  <c:v>0.31709344590960226</c:v>
                </c:pt>
                <c:pt idx="2">
                  <c:v>0.31603396847647136</c:v>
                </c:pt>
                <c:pt idx="3">
                  <c:v>0.31497449104334074</c:v>
                </c:pt>
                <c:pt idx="4">
                  <c:v>0.31383351534612319</c:v>
                </c:pt>
                <c:pt idx="5">
                  <c:v>0.31269253964890542</c:v>
                </c:pt>
                <c:pt idx="6">
                  <c:v>0.31147006568760077</c:v>
                </c:pt>
                <c:pt idx="7">
                  <c:v>0.31016609346220919</c:v>
                </c:pt>
                <c:pt idx="8">
                  <c:v>0.30886212123681761</c:v>
                </c:pt>
                <c:pt idx="9">
                  <c:v>0.30747665074733915</c:v>
                </c:pt>
                <c:pt idx="10">
                  <c:v>0.30609118025786047</c:v>
                </c:pt>
                <c:pt idx="11">
                  <c:v>0.30478720803246889</c:v>
                </c:pt>
                <c:pt idx="12">
                  <c:v>0.30332023927890328</c:v>
                </c:pt>
                <c:pt idx="13">
                  <c:v>0.30185327052533789</c:v>
                </c:pt>
                <c:pt idx="14">
                  <c:v>0.30014180697951137</c:v>
                </c:pt>
                <c:pt idx="15">
                  <c:v>0.29859333996185888</c:v>
                </c:pt>
                <c:pt idx="16">
                  <c:v>0.29712637120829327</c:v>
                </c:pt>
                <c:pt idx="17">
                  <c:v>0.29574090071881476</c:v>
                </c:pt>
                <c:pt idx="18">
                  <c:v>0.29435543022933608</c:v>
                </c:pt>
                <c:pt idx="19">
                  <c:v>0.29296995973985762</c:v>
                </c:pt>
                <c:pt idx="20">
                  <c:v>0.29166598751446604</c:v>
                </c:pt>
                <c:pt idx="21">
                  <c:v>0.29019901876090043</c:v>
                </c:pt>
                <c:pt idx="22">
                  <c:v>0.28881354827142175</c:v>
                </c:pt>
                <c:pt idx="23">
                  <c:v>0.28742807778194324</c:v>
                </c:pt>
                <c:pt idx="24">
                  <c:v>0.28596110902837762</c:v>
                </c:pt>
                <c:pt idx="25">
                  <c:v>0.28449414027481229</c:v>
                </c:pt>
                <c:pt idx="26">
                  <c:v>0.28302717152124668</c:v>
                </c:pt>
                <c:pt idx="27">
                  <c:v>0.28156020276768107</c:v>
                </c:pt>
                <c:pt idx="28">
                  <c:v>0.28009323401411546</c:v>
                </c:pt>
                <c:pt idx="29">
                  <c:v>0.27854476699646297</c:v>
                </c:pt>
                <c:pt idx="30">
                  <c:v>0.27707779824289736</c:v>
                </c:pt>
                <c:pt idx="31">
                  <c:v>0.27552933122524487</c:v>
                </c:pt>
                <c:pt idx="32">
                  <c:v>0.27398086420759232</c:v>
                </c:pt>
                <c:pt idx="33">
                  <c:v>0.27243239718993983</c:v>
                </c:pt>
                <c:pt idx="34">
                  <c:v>0.27080243190820041</c:v>
                </c:pt>
                <c:pt idx="35">
                  <c:v>0.26925396489054793</c:v>
                </c:pt>
                <c:pt idx="36">
                  <c:v>0.26770549787289544</c:v>
                </c:pt>
                <c:pt idx="37">
                  <c:v>0.26607553259115579</c:v>
                </c:pt>
                <c:pt idx="38">
                  <c:v>0.26452706557350325</c:v>
                </c:pt>
                <c:pt idx="39">
                  <c:v>0.26289710029176389</c:v>
                </c:pt>
                <c:pt idx="40">
                  <c:v>0.26126713501002424</c:v>
                </c:pt>
                <c:pt idx="41">
                  <c:v>0.25963716972828482</c:v>
                </c:pt>
                <c:pt idx="42">
                  <c:v>0.2580072044465454</c:v>
                </c:pt>
                <c:pt idx="43">
                  <c:v>0.25637723916480576</c:v>
                </c:pt>
                <c:pt idx="44">
                  <c:v>0.25466577561897924</c:v>
                </c:pt>
                <c:pt idx="45">
                  <c:v>0.25303581033723982</c:v>
                </c:pt>
                <c:pt idx="46">
                  <c:v>0.25140584505550045</c:v>
                </c:pt>
                <c:pt idx="47">
                  <c:v>0.24977587977376078</c:v>
                </c:pt>
                <c:pt idx="48">
                  <c:v>0.24814591449202139</c:v>
                </c:pt>
                <c:pt idx="49">
                  <c:v>0.24643445094619484</c:v>
                </c:pt>
                <c:pt idx="50">
                  <c:v>0.24480448566445545</c:v>
                </c:pt>
                <c:pt idx="51">
                  <c:v>0.24317452038271581</c:v>
                </c:pt>
                <c:pt idx="52">
                  <c:v>0.24154455510097639</c:v>
                </c:pt>
                <c:pt idx="53">
                  <c:v>0.23983309155514987</c:v>
                </c:pt>
                <c:pt idx="54">
                  <c:v>0.23812162800932332</c:v>
                </c:pt>
                <c:pt idx="55">
                  <c:v>0.2364916627275839</c:v>
                </c:pt>
                <c:pt idx="56">
                  <c:v>0.23478019918175738</c:v>
                </c:pt>
                <c:pt idx="57">
                  <c:v>0.23315023390001796</c:v>
                </c:pt>
                <c:pt idx="58">
                  <c:v>0.23143877035419141</c:v>
                </c:pt>
                <c:pt idx="59">
                  <c:v>0.2297273068083649</c:v>
                </c:pt>
                <c:pt idx="60">
                  <c:v>0.22809734152662547</c:v>
                </c:pt>
                <c:pt idx="61">
                  <c:v>0.22638587798079896</c:v>
                </c:pt>
                <c:pt idx="62">
                  <c:v>0.22475591269905953</c:v>
                </c:pt>
                <c:pt idx="63">
                  <c:v>0.22304444915323299</c:v>
                </c:pt>
                <c:pt idx="64">
                  <c:v>0.22141448387149359</c:v>
                </c:pt>
                <c:pt idx="65">
                  <c:v>0.21978451858975395</c:v>
                </c:pt>
                <c:pt idx="66">
                  <c:v>0.21807305504392765</c:v>
                </c:pt>
                <c:pt idx="67">
                  <c:v>0.21644308976218801</c:v>
                </c:pt>
                <c:pt idx="68">
                  <c:v>0.21473162621636172</c:v>
                </c:pt>
                <c:pt idx="69">
                  <c:v>0.21302016267053517</c:v>
                </c:pt>
                <c:pt idx="70">
                  <c:v>0.21139019738879553</c:v>
                </c:pt>
                <c:pt idx="71">
                  <c:v>0.20967873384296923</c:v>
                </c:pt>
                <c:pt idx="72">
                  <c:v>0.20804876856122959</c:v>
                </c:pt>
                <c:pt idx="73">
                  <c:v>0.20641880327949017</c:v>
                </c:pt>
                <c:pt idx="74">
                  <c:v>0.20470733973366365</c:v>
                </c:pt>
                <c:pt idx="75">
                  <c:v>0.20307737445192423</c:v>
                </c:pt>
                <c:pt idx="76">
                  <c:v>0.20136591090609768</c:v>
                </c:pt>
                <c:pt idx="77">
                  <c:v>0.19973594562435829</c:v>
                </c:pt>
                <c:pt idx="78">
                  <c:v>0.19810598034261864</c:v>
                </c:pt>
                <c:pt idx="79">
                  <c:v>0.19639451679679235</c:v>
                </c:pt>
                <c:pt idx="80">
                  <c:v>0.1947645515150527</c:v>
                </c:pt>
                <c:pt idx="81">
                  <c:v>0.19305308796922616</c:v>
                </c:pt>
                <c:pt idx="82">
                  <c:v>0.19142312268748676</c:v>
                </c:pt>
                <c:pt idx="83">
                  <c:v>0.18971165914166022</c:v>
                </c:pt>
                <c:pt idx="84">
                  <c:v>0.1881631921240077</c:v>
                </c:pt>
                <c:pt idx="85">
                  <c:v>0.1864517285781814</c:v>
                </c:pt>
                <c:pt idx="86">
                  <c:v>0.18490326156052866</c:v>
                </c:pt>
                <c:pt idx="87">
                  <c:v>0.18327329627878927</c:v>
                </c:pt>
                <c:pt idx="88">
                  <c:v>0.18164333099704985</c:v>
                </c:pt>
                <c:pt idx="89">
                  <c:v>0.18009486397939736</c:v>
                </c:pt>
                <c:pt idx="90">
                  <c:v>0.17846489869765772</c:v>
                </c:pt>
                <c:pt idx="91">
                  <c:v>0.1769164316800052</c:v>
                </c:pt>
                <c:pt idx="92">
                  <c:v>0.17528646639826581</c:v>
                </c:pt>
                <c:pt idx="93">
                  <c:v>0.17373799938061329</c:v>
                </c:pt>
                <c:pt idx="94">
                  <c:v>0.17210803409887365</c:v>
                </c:pt>
                <c:pt idx="95">
                  <c:v>0.17055956708122116</c:v>
                </c:pt>
                <c:pt idx="96">
                  <c:v>0.16901110006356865</c:v>
                </c:pt>
                <c:pt idx="97">
                  <c:v>0.16738113478182923</c:v>
                </c:pt>
                <c:pt idx="98">
                  <c:v>0.16583266776417674</c:v>
                </c:pt>
                <c:pt idx="99">
                  <c:v>0.16428420074652422</c:v>
                </c:pt>
                <c:pt idx="100">
                  <c:v>0.16273573372887148</c:v>
                </c:pt>
                <c:pt idx="101">
                  <c:v>0.161187266711219</c:v>
                </c:pt>
                <c:pt idx="102">
                  <c:v>0.15963879969356648</c:v>
                </c:pt>
                <c:pt idx="103">
                  <c:v>0.15809033267591396</c:v>
                </c:pt>
                <c:pt idx="104">
                  <c:v>0.15654186565826148</c:v>
                </c:pt>
                <c:pt idx="105">
                  <c:v>0.15499339864060896</c:v>
                </c:pt>
                <c:pt idx="106">
                  <c:v>0.15344493162295647</c:v>
                </c:pt>
                <c:pt idx="107">
                  <c:v>0.15189646460530395</c:v>
                </c:pt>
                <c:pt idx="108">
                  <c:v>0.15034799758765144</c:v>
                </c:pt>
                <c:pt idx="109">
                  <c:v>0.14879953056999895</c:v>
                </c:pt>
                <c:pt idx="110">
                  <c:v>0.14733256181643334</c:v>
                </c:pt>
                <c:pt idx="111">
                  <c:v>0.14578409479878082</c:v>
                </c:pt>
                <c:pt idx="112">
                  <c:v>0.14431712604521524</c:v>
                </c:pt>
                <c:pt idx="113">
                  <c:v>0.14276865902756272</c:v>
                </c:pt>
                <c:pt idx="114">
                  <c:v>0.14122019200991021</c:v>
                </c:pt>
                <c:pt idx="115">
                  <c:v>0.13967172499225772</c:v>
                </c:pt>
                <c:pt idx="116">
                  <c:v>0.1381232579746052</c:v>
                </c:pt>
                <c:pt idx="117">
                  <c:v>0.13657479095695269</c:v>
                </c:pt>
                <c:pt idx="118">
                  <c:v>0.13494482567521307</c:v>
                </c:pt>
                <c:pt idx="119">
                  <c:v>0.13339635865756055</c:v>
                </c:pt>
                <c:pt idx="120">
                  <c:v>0.13176639337582116</c:v>
                </c:pt>
                <c:pt idx="121">
                  <c:v>0.13013642809408152</c:v>
                </c:pt>
                <c:pt idx="122">
                  <c:v>0.128587961076429</c:v>
                </c:pt>
                <c:pt idx="123">
                  <c:v>0.12695799579468961</c:v>
                </c:pt>
                <c:pt idx="124">
                  <c:v>0.12540952877703709</c:v>
                </c:pt>
                <c:pt idx="125">
                  <c:v>0.12386106175938459</c:v>
                </c:pt>
                <c:pt idx="126">
                  <c:v>0.12231259474173209</c:v>
                </c:pt>
                <c:pt idx="127">
                  <c:v>0.12076412772407957</c:v>
                </c:pt>
                <c:pt idx="128">
                  <c:v>0.11921566070642707</c:v>
                </c:pt>
                <c:pt idx="129">
                  <c:v>0.11766719368877433</c:v>
                </c:pt>
                <c:pt idx="130">
                  <c:v>0.11611872667112183</c:v>
                </c:pt>
                <c:pt idx="131">
                  <c:v>0.11465175791755645</c:v>
                </c:pt>
                <c:pt idx="132">
                  <c:v>0.11318478916399086</c:v>
                </c:pt>
                <c:pt idx="133">
                  <c:v>0.11171782041042524</c:v>
                </c:pt>
                <c:pt idx="134">
                  <c:v>0.11025085165685965</c:v>
                </c:pt>
                <c:pt idx="135">
                  <c:v>0.10878388290329427</c:v>
                </c:pt>
                <c:pt idx="136">
                  <c:v>0.10731691414972866</c:v>
                </c:pt>
                <c:pt idx="137">
                  <c:v>0.10584994539616306</c:v>
                </c:pt>
                <c:pt idx="138">
                  <c:v>0.10446447490668459</c:v>
                </c:pt>
                <c:pt idx="139">
                  <c:v>0.10307900441720588</c:v>
                </c:pt>
                <c:pt idx="140">
                  <c:v>0.10169353392772741</c:v>
                </c:pt>
                <c:pt idx="141">
                  <c:v>0.1003080634382487</c:v>
                </c:pt>
                <c:pt idx="142">
                  <c:v>9.8922592948770233E-2</c:v>
                </c:pt>
                <c:pt idx="143">
                  <c:v>9.7618620723378666E-2</c:v>
                </c:pt>
                <c:pt idx="144">
                  <c:v>9.6314648497987099E-2</c:v>
                </c:pt>
                <c:pt idx="145">
                  <c:v>9.5010676272595518E-2</c:v>
                </c:pt>
                <c:pt idx="146">
                  <c:v>9.3706704047203715E-2</c:v>
                </c:pt>
                <c:pt idx="147">
                  <c:v>9.2484230085899274E-2</c:v>
                </c:pt>
                <c:pt idx="148">
                  <c:v>9.1180257860507472E-2</c:v>
                </c:pt>
                <c:pt idx="149">
                  <c:v>8.9957783899203031E-2</c:v>
                </c:pt>
                <c:pt idx="150">
                  <c:v>8.8735309937898368E-2</c:v>
                </c:pt>
                <c:pt idx="151">
                  <c:v>8.7512835976593692E-2</c:v>
                </c:pt>
                <c:pt idx="152">
                  <c:v>8.6371860279376156E-2</c:v>
                </c:pt>
                <c:pt idx="153">
                  <c:v>8.5230884582158384E-2</c:v>
                </c:pt>
                <c:pt idx="154">
                  <c:v>8.4008410620853721E-2</c:v>
                </c:pt>
                <c:pt idx="155">
                  <c:v>8.2948933187723076E-2</c:v>
                </c:pt>
                <c:pt idx="156">
                  <c:v>8.180795749050554E-2</c:v>
                </c:pt>
                <c:pt idx="157">
                  <c:v>8.0748480057374908E-2</c:v>
                </c:pt>
                <c:pt idx="158">
                  <c:v>7.968900262424404E-2</c:v>
                </c:pt>
                <c:pt idx="159">
                  <c:v>7.8629525191113395E-2</c:v>
                </c:pt>
                <c:pt idx="160">
                  <c:v>7.7570047757982763E-2</c:v>
                </c:pt>
                <c:pt idx="161">
                  <c:v>7.6592068588939022E-2</c:v>
                </c:pt>
                <c:pt idx="162">
                  <c:v>7.553259115580839E-2</c:v>
                </c:pt>
                <c:pt idx="163">
                  <c:v>7.4554611986764649E-2</c:v>
                </c:pt>
                <c:pt idx="164">
                  <c:v>7.3576632817720922E-2</c:v>
                </c:pt>
                <c:pt idx="165">
                  <c:v>7.2680151912764307E-2</c:v>
                </c:pt>
                <c:pt idx="166">
                  <c:v>7.170217274372058E-2</c:v>
                </c:pt>
                <c:pt idx="167">
                  <c:v>7.0805691838763743E-2</c:v>
                </c:pt>
                <c:pt idx="168">
                  <c:v>6.9909210933807128E-2</c:v>
                </c:pt>
                <c:pt idx="169">
                  <c:v>6.9012730028850305E-2</c:v>
                </c:pt>
                <c:pt idx="170">
                  <c:v>6.8116249123893691E-2</c:v>
                </c:pt>
                <c:pt idx="171">
                  <c:v>6.7301266483023994E-2</c:v>
                </c:pt>
                <c:pt idx="172">
                  <c:v>6.6486283842154284E-2</c:v>
                </c:pt>
                <c:pt idx="173">
                  <c:v>6.5589802937197447E-2</c:v>
                </c:pt>
                <c:pt idx="174">
                  <c:v>6.4774820296327751E-2</c:v>
                </c:pt>
                <c:pt idx="175">
                  <c:v>6.3959837655458041E-2</c:v>
                </c:pt>
                <c:pt idx="176">
                  <c:v>6.3226353278675249E-2</c:v>
                </c:pt>
                <c:pt idx="177">
                  <c:v>6.2411370637805538E-2</c:v>
                </c:pt>
                <c:pt idx="178">
                  <c:v>6.1677886261022739E-2</c:v>
                </c:pt>
                <c:pt idx="179">
                  <c:v>6.094440188423994E-2</c:v>
                </c:pt>
                <c:pt idx="180">
                  <c:v>6.0210917507457135E-2</c:v>
                </c:pt>
                <c:pt idx="181">
                  <c:v>5.9477433130674336E-2</c:v>
                </c:pt>
                <c:pt idx="182">
                  <c:v>5.874394875389153E-2</c:v>
                </c:pt>
                <c:pt idx="183">
                  <c:v>5.8091962641195857E-2</c:v>
                </c:pt>
                <c:pt idx="184">
                  <c:v>5.7439976528499956E-2</c:v>
                </c:pt>
                <c:pt idx="185">
                  <c:v>5.6787990415804054E-2</c:v>
                </c:pt>
                <c:pt idx="186">
                  <c:v>5.6054506039021484E-2</c:v>
                </c:pt>
                <c:pt idx="187">
                  <c:v>5.5402519926325583E-2</c:v>
                </c:pt>
                <c:pt idx="188">
                  <c:v>5.4832032077716815E-2</c:v>
                </c:pt>
                <c:pt idx="189">
                  <c:v>5.4180045965020913E-2</c:v>
                </c:pt>
                <c:pt idx="190">
                  <c:v>5.3528059852325248E-2</c:v>
                </c:pt>
                <c:pt idx="191">
                  <c:v>5.2957572003716244E-2</c:v>
                </c:pt>
                <c:pt idx="192">
                  <c:v>5.2387084155107476E-2</c:v>
                </c:pt>
                <c:pt idx="193">
                  <c:v>5.1816596306498708E-2</c:v>
                </c:pt>
                <c:pt idx="194">
                  <c:v>5.124610845788994E-2</c:v>
                </c:pt>
                <c:pt idx="195">
                  <c:v>5.0675620609280936E-2</c:v>
                </c:pt>
                <c:pt idx="196">
                  <c:v>5.0105132760672168E-2</c:v>
                </c:pt>
                <c:pt idx="197">
                  <c:v>4.95346449120634E-2</c:v>
                </c:pt>
                <c:pt idx="198">
                  <c:v>4.9045655327541529E-2</c:v>
                </c:pt>
                <c:pt idx="199">
                  <c:v>4.8475167478932761E-2</c:v>
                </c:pt>
                <c:pt idx="200">
                  <c:v>4.798617789441089E-2</c:v>
                </c:pt>
                <c:pt idx="201">
                  <c:v>4.7497188309889027E-2</c:v>
                </c:pt>
                <c:pt idx="202">
                  <c:v>4.7008198725367156E-2</c:v>
                </c:pt>
                <c:pt idx="203">
                  <c:v>4.6519209140845286E-2</c:v>
                </c:pt>
                <c:pt idx="204">
                  <c:v>4.6030219556323422E-2</c:v>
                </c:pt>
                <c:pt idx="205">
                  <c:v>4.5541229971801551E-2</c:v>
                </c:pt>
                <c:pt idx="206">
                  <c:v>4.5052240387279681E-2</c:v>
                </c:pt>
                <c:pt idx="207">
                  <c:v>4.4644749066844951E-2</c:v>
                </c:pt>
                <c:pt idx="208">
                  <c:v>4.415575948232308E-2</c:v>
                </c:pt>
                <c:pt idx="209">
                  <c:v>4.3748268161888114E-2</c:v>
                </c:pt>
                <c:pt idx="210">
                  <c:v>4.3340776841453377E-2</c:v>
                </c:pt>
                <c:pt idx="211">
                  <c:v>4.2933285521018411E-2</c:v>
                </c:pt>
                <c:pt idx="212">
                  <c:v>4.2525794200583555E-2</c:v>
                </c:pt>
                <c:pt idx="213">
                  <c:v>4.2118302880148707E-2</c:v>
                </c:pt>
                <c:pt idx="214">
                  <c:v>4.1710811559713741E-2</c:v>
                </c:pt>
                <c:pt idx="215">
                  <c:v>4.1303320239278886E-2</c:v>
                </c:pt>
                <c:pt idx="216">
                  <c:v>4.0895828918844038E-2</c:v>
                </c:pt>
                <c:pt idx="217">
                  <c:v>4.0488337598409183E-2</c:v>
                </c:pt>
                <c:pt idx="218">
                  <c:v>4.0162344542061232E-2</c:v>
                </c:pt>
                <c:pt idx="219">
                  <c:v>3.9754853221626384E-2</c:v>
                </c:pt>
                <c:pt idx="220">
                  <c:v>3.9428860165278544E-2</c:v>
                </c:pt>
                <c:pt idx="221">
                  <c:v>3.9102867108930593E-2</c:v>
                </c:pt>
                <c:pt idx="222">
                  <c:v>3.8695375788495745E-2</c:v>
                </c:pt>
                <c:pt idx="223">
                  <c:v>3.8369382732147794E-2</c:v>
                </c:pt>
                <c:pt idx="224">
                  <c:v>3.8043389675799955E-2</c:v>
                </c:pt>
                <c:pt idx="225">
                  <c:v>3.7717396619452004E-2</c:v>
                </c:pt>
                <c:pt idx="226">
                  <c:v>3.7391403563104171E-2</c:v>
                </c:pt>
                <c:pt idx="227">
                  <c:v>3.706541050675622E-2</c:v>
                </c:pt>
                <c:pt idx="228">
                  <c:v>3.673941745040827E-2</c:v>
                </c:pt>
                <c:pt idx="229">
                  <c:v>3.6494922658147452E-2</c:v>
                </c:pt>
                <c:pt idx="230">
                  <c:v>3.6168929601799502E-2</c:v>
                </c:pt>
                <c:pt idx="231">
                  <c:v>3.5842936545451551E-2</c:v>
                </c:pt>
                <c:pt idx="232">
                  <c:v>3.5598441753190616E-2</c:v>
                </c:pt>
                <c:pt idx="233">
                  <c:v>3.5272448696842783E-2</c:v>
                </c:pt>
                <c:pt idx="234">
                  <c:v>3.5027953904581847E-2</c:v>
                </c:pt>
                <c:pt idx="235">
                  <c:v>3.4783459112320912E-2</c:v>
                </c:pt>
                <c:pt idx="236">
                  <c:v>3.4457466055973079E-2</c:v>
                </c:pt>
                <c:pt idx="237">
                  <c:v>3.4212971263712144E-2</c:v>
                </c:pt>
                <c:pt idx="238">
                  <c:v>3.3968476471451209E-2</c:v>
                </c:pt>
                <c:pt idx="239">
                  <c:v>3.3723981679190274E-2</c:v>
                </c:pt>
                <c:pt idx="240">
                  <c:v>3.3560985151016243E-2</c:v>
                </c:pt>
                <c:pt idx="241">
                  <c:v>3.3316490358755425E-2</c:v>
                </c:pt>
                <c:pt idx="242">
                  <c:v>3.3153493830581394E-2</c:v>
                </c:pt>
                <c:pt idx="243">
                  <c:v>3.2908999038320459E-2</c:v>
                </c:pt>
                <c:pt idx="244">
                  <c:v>3.2746002510146539E-2</c:v>
                </c:pt>
                <c:pt idx="245">
                  <c:v>3.2501507717885604E-2</c:v>
                </c:pt>
                <c:pt idx="246">
                  <c:v>3.2338511189711691E-2</c:v>
                </c:pt>
                <c:pt idx="247">
                  <c:v>3.2175514661537771E-2</c:v>
                </c:pt>
                <c:pt idx="248">
                  <c:v>3.1931019869276836E-2</c:v>
                </c:pt>
                <c:pt idx="249">
                  <c:v>3.1768023341102805E-2</c:v>
                </c:pt>
                <c:pt idx="250">
                  <c:v>3.1605026812928885E-2</c:v>
                </c:pt>
                <c:pt idx="251">
                  <c:v>3.1442030284754965E-2</c:v>
                </c:pt>
                <c:pt idx="252">
                  <c:v>3.1279033756581053E-2</c:v>
                </c:pt>
                <c:pt idx="253">
                  <c:v>3.1116037228407018E-2</c:v>
                </c:pt>
                <c:pt idx="254">
                  <c:v>3.0953040700233102E-2</c:v>
                </c:pt>
                <c:pt idx="255">
                  <c:v>3.0790044172059182E-2</c:v>
                </c:pt>
                <c:pt idx="256">
                  <c:v>3.0627047643885151E-2</c:v>
                </c:pt>
                <c:pt idx="257">
                  <c:v>3.0464051115711231E-2</c:v>
                </c:pt>
                <c:pt idx="258">
                  <c:v>3.038255285162433E-2</c:v>
                </c:pt>
                <c:pt idx="259">
                  <c:v>3.0219556323450299E-2</c:v>
                </c:pt>
                <c:pt idx="260">
                  <c:v>3.005655979527638E-2</c:v>
                </c:pt>
                <c:pt idx="261">
                  <c:v>2.9893563267102463E-2</c:v>
                </c:pt>
                <c:pt idx="262">
                  <c:v>2.9812065003015448E-2</c:v>
                </c:pt>
                <c:pt idx="263">
                  <c:v>2.9649068474841528E-2</c:v>
                </c:pt>
                <c:pt idx="264">
                  <c:v>2.9567570210754512E-2</c:v>
                </c:pt>
                <c:pt idx="265">
                  <c:v>2.9404573682580596E-2</c:v>
                </c:pt>
                <c:pt idx="266">
                  <c:v>2.9241577154406676E-2</c:v>
                </c:pt>
                <c:pt idx="267">
                  <c:v>2.9160078890319661E-2</c:v>
                </c:pt>
                <c:pt idx="268">
                  <c:v>2.8997082362145744E-2</c:v>
                </c:pt>
                <c:pt idx="269">
                  <c:v>2.883408583397171E-2</c:v>
                </c:pt>
                <c:pt idx="270">
                  <c:v>2.8671089305797794E-2</c:v>
                </c:pt>
                <c:pt idx="271">
                  <c:v>2.8508092777623874E-2</c:v>
                </c:pt>
                <c:pt idx="272">
                  <c:v>2.8345096249449957E-2</c:v>
                </c:pt>
                <c:pt idx="273">
                  <c:v>2.8182099721275923E-2</c:v>
                </c:pt>
                <c:pt idx="274">
                  <c:v>2.8019103193102007E-2</c:v>
                </c:pt>
                <c:pt idx="275">
                  <c:v>2.785610666492809E-2</c:v>
                </c:pt>
                <c:pt idx="276">
                  <c:v>2.7693110136754056E-2</c:v>
                </c:pt>
                <c:pt idx="277">
                  <c:v>2.7611611872667155E-2</c:v>
                </c:pt>
                <c:pt idx="278">
                  <c:v>2.7448615344493121E-2</c:v>
                </c:pt>
                <c:pt idx="279">
                  <c:v>2.7285618816319204E-2</c:v>
                </c:pt>
                <c:pt idx="280">
                  <c:v>2.7122622288145288E-2</c:v>
                </c:pt>
                <c:pt idx="281">
                  <c:v>2.6959625759971368E-2</c:v>
                </c:pt>
                <c:pt idx="282">
                  <c:v>2.6878127495884353E-2</c:v>
                </c:pt>
                <c:pt idx="283">
                  <c:v>2.6715130967710436E-2</c:v>
                </c:pt>
                <c:pt idx="284">
                  <c:v>2.6633632703623417E-2</c:v>
                </c:pt>
                <c:pt idx="285">
                  <c:v>2.6470636175449501E-2</c:v>
                </c:pt>
                <c:pt idx="286">
                  <c:v>2.6389137911362485E-2</c:v>
                </c:pt>
                <c:pt idx="287">
                  <c:v>2.6226141383188566E-2</c:v>
                </c:pt>
                <c:pt idx="288">
                  <c:v>2.614464311910155E-2</c:v>
                </c:pt>
                <c:pt idx="289">
                  <c:v>2.5981646590927634E-2</c:v>
                </c:pt>
                <c:pt idx="290">
                  <c:v>2.5900148326840615E-2</c:v>
                </c:pt>
                <c:pt idx="291">
                  <c:v>2.5818650062753714E-2</c:v>
                </c:pt>
                <c:pt idx="292">
                  <c:v>2.5655653534579683E-2</c:v>
                </c:pt>
                <c:pt idx="293">
                  <c:v>2.5574155270492782E-2</c:v>
                </c:pt>
                <c:pt idx="294">
                  <c:v>2.5492657006405763E-2</c:v>
                </c:pt>
                <c:pt idx="295">
                  <c:v>2.5411158742318748E-2</c:v>
                </c:pt>
                <c:pt idx="296">
                  <c:v>2.5248162214144831E-2</c:v>
                </c:pt>
                <c:pt idx="297">
                  <c:v>2.516666395005793E-2</c:v>
                </c:pt>
                <c:pt idx="298">
                  <c:v>2.5085165685970912E-2</c:v>
                </c:pt>
                <c:pt idx="299">
                  <c:v>2.5003667421883896E-2</c:v>
                </c:pt>
                <c:pt idx="300">
                  <c:v>2.4922169157796995E-2</c:v>
                </c:pt>
                <c:pt idx="301">
                  <c:v>2.484067089370998E-2</c:v>
                </c:pt>
                <c:pt idx="302">
                  <c:v>2.4677674365536063E-2</c:v>
                </c:pt>
                <c:pt idx="303">
                  <c:v>2.4596176101449044E-2</c:v>
                </c:pt>
                <c:pt idx="304">
                  <c:v>2.4514677837362029E-2</c:v>
                </c:pt>
                <c:pt idx="305">
                  <c:v>2.4433179573275128E-2</c:v>
                </c:pt>
                <c:pt idx="306">
                  <c:v>2.4351681309188113E-2</c:v>
                </c:pt>
                <c:pt idx="307">
                  <c:v>2.4270183045101212E-2</c:v>
                </c:pt>
                <c:pt idx="308">
                  <c:v>2.4188684781014193E-2</c:v>
                </c:pt>
                <c:pt idx="309">
                  <c:v>2.4107186516927177E-2</c:v>
                </c:pt>
                <c:pt idx="310">
                  <c:v>2.4025688252840276E-2</c:v>
                </c:pt>
                <c:pt idx="311">
                  <c:v>2.3944189988753261E-2</c:v>
                </c:pt>
                <c:pt idx="312">
                  <c:v>2.3862691724666242E-2</c:v>
                </c:pt>
                <c:pt idx="313">
                  <c:v>2.3781193460579341E-2</c:v>
                </c:pt>
                <c:pt idx="314">
                  <c:v>2.3699695196492326E-2</c:v>
                </c:pt>
                <c:pt idx="315">
                  <c:v>2.361819693240531E-2</c:v>
                </c:pt>
                <c:pt idx="316">
                  <c:v>2.3536698668318409E-2</c:v>
                </c:pt>
                <c:pt idx="317">
                  <c:v>2.345520040423139E-2</c:v>
                </c:pt>
                <c:pt idx="318">
                  <c:v>2.345520040423139E-2</c:v>
                </c:pt>
                <c:pt idx="319">
                  <c:v>2.3373702140144375E-2</c:v>
                </c:pt>
                <c:pt idx="320">
                  <c:v>2.3292203876057474E-2</c:v>
                </c:pt>
                <c:pt idx="321">
                  <c:v>2.3210705611970459E-2</c:v>
                </c:pt>
                <c:pt idx="322">
                  <c:v>2.3129207347883558E-2</c:v>
                </c:pt>
                <c:pt idx="323">
                  <c:v>2.3129207347883558E-2</c:v>
                </c:pt>
                <c:pt idx="324">
                  <c:v>2.3047709083796539E-2</c:v>
                </c:pt>
                <c:pt idx="325">
                  <c:v>2.2966210819709523E-2</c:v>
                </c:pt>
                <c:pt idx="326">
                  <c:v>2.2966210819709523E-2</c:v>
                </c:pt>
                <c:pt idx="327">
                  <c:v>2.2884712555622622E-2</c:v>
                </c:pt>
                <c:pt idx="328">
                  <c:v>2.2803214291535607E-2</c:v>
                </c:pt>
                <c:pt idx="329">
                  <c:v>2.2803214291535607E-2</c:v>
                </c:pt>
                <c:pt idx="330">
                  <c:v>2.2721716027448588E-2</c:v>
                </c:pt>
                <c:pt idx="331">
                  <c:v>2.2640217763361687E-2</c:v>
                </c:pt>
                <c:pt idx="332">
                  <c:v>2.2640217763361687E-2</c:v>
                </c:pt>
                <c:pt idx="333">
                  <c:v>2.2558719499274672E-2</c:v>
                </c:pt>
                <c:pt idx="334">
                  <c:v>2.2477221235187656E-2</c:v>
                </c:pt>
                <c:pt idx="335">
                  <c:v>2.2477221235187656E-2</c:v>
                </c:pt>
                <c:pt idx="336">
                  <c:v>2.2395722971100755E-2</c:v>
                </c:pt>
                <c:pt idx="337">
                  <c:v>2.2395722971100755E-2</c:v>
                </c:pt>
                <c:pt idx="338">
                  <c:v>2.2314224707013736E-2</c:v>
                </c:pt>
                <c:pt idx="339">
                  <c:v>2.2314224707013736E-2</c:v>
                </c:pt>
                <c:pt idx="340">
                  <c:v>2.2232726442926835E-2</c:v>
                </c:pt>
                <c:pt idx="341">
                  <c:v>2.215122817883982E-2</c:v>
                </c:pt>
                <c:pt idx="342">
                  <c:v>2.215122817883982E-2</c:v>
                </c:pt>
                <c:pt idx="343">
                  <c:v>2.2069729914752804E-2</c:v>
                </c:pt>
                <c:pt idx="344">
                  <c:v>2.2069729914752804E-2</c:v>
                </c:pt>
                <c:pt idx="345">
                  <c:v>2.1988231650665904E-2</c:v>
                </c:pt>
                <c:pt idx="346">
                  <c:v>2.1988231650665904E-2</c:v>
                </c:pt>
                <c:pt idx="347">
                  <c:v>2.1906733386578885E-2</c:v>
                </c:pt>
                <c:pt idx="348">
                  <c:v>2.1906733386578885E-2</c:v>
                </c:pt>
                <c:pt idx="349">
                  <c:v>2.1825235122491869E-2</c:v>
                </c:pt>
                <c:pt idx="350">
                  <c:v>2.1825235122491869E-2</c:v>
                </c:pt>
                <c:pt idx="351">
                  <c:v>2.1743736858404968E-2</c:v>
                </c:pt>
                <c:pt idx="352">
                  <c:v>2.1743736858404968E-2</c:v>
                </c:pt>
                <c:pt idx="353">
                  <c:v>2.1743736858404968E-2</c:v>
                </c:pt>
                <c:pt idx="354">
                  <c:v>2.1662238594317953E-2</c:v>
                </c:pt>
                <c:pt idx="355">
                  <c:v>2.1662238594317953E-2</c:v>
                </c:pt>
                <c:pt idx="356">
                  <c:v>2.1580740330230934E-2</c:v>
                </c:pt>
                <c:pt idx="357">
                  <c:v>2.1580740330230934E-2</c:v>
                </c:pt>
                <c:pt idx="358">
                  <c:v>2.1499242066144033E-2</c:v>
                </c:pt>
                <c:pt idx="359">
                  <c:v>2.1499242066144033E-2</c:v>
                </c:pt>
                <c:pt idx="360">
                  <c:v>2.1499242066144033E-2</c:v>
                </c:pt>
                <c:pt idx="361">
                  <c:v>2.1417743802057018E-2</c:v>
                </c:pt>
                <c:pt idx="362">
                  <c:v>2.1417743802057018E-2</c:v>
                </c:pt>
                <c:pt idx="363">
                  <c:v>2.1336245537970002E-2</c:v>
                </c:pt>
                <c:pt idx="364">
                  <c:v>2.1336245537970002E-2</c:v>
                </c:pt>
                <c:pt idx="365">
                  <c:v>2.1254747273883101E-2</c:v>
                </c:pt>
                <c:pt idx="366">
                  <c:v>2.1254747273883101E-2</c:v>
                </c:pt>
                <c:pt idx="367">
                  <c:v>2.1254747273883101E-2</c:v>
                </c:pt>
                <c:pt idx="368">
                  <c:v>2.1173249009796082E-2</c:v>
                </c:pt>
                <c:pt idx="369">
                  <c:v>2.1173249009796082E-2</c:v>
                </c:pt>
                <c:pt idx="370">
                  <c:v>2.1173249009796082E-2</c:v>
                </c:pt>
                <c:pt idx="371">
                  <c:v>2.1091750745709181E-2</c:v>
                </c:pt>
                <c:pt idx="372">
                  <c:v>2.1091750745709181E-2</c:v>
                </c:pt>
                <c:pt idx="373">
                  <c:v>2.1091750745709181E-2</c:v>
                </c:pt>
                <c:pt idx="374">
                  <c:v>2.1010252481622166E-2</c:v>
                </c:pt>
                <c:pt idx="375">
                  <c:v>2.1010252481622166E-2</c:v>
                </c:pt>
                <c:pt idx="376">
                  <c:v>2.1010252481622166E-2</c:v>
                </c:pt>
                <c:pt idx="377">
                  <c:v>2.092875421753515E-2</c:v>
                </c:pt>
                <c:pt idx="378">
                  <c:v>2.092875421753515E-2</c:v>
                </c:pt>
                <c:pt idx="379">
                  <c:v>2.092875421753515E-2</c:v>
                </c:pt>
                <c:pt idx="380">
                  <c:v>2.0847255953448249E-2</c:v>
                </c:pt>
                <c:pt idx="381">
                  <c:v>2.0847255953448249E-2</c:v>
                </c:pt>
                <c:pt idx="382">
                  <c:v>2.0847255953448249E-2</c:v>
                </c:pt>
                <c:pt idx="383">
                  <c:v>2.0847255953448249E-2</c:v>
                </c:pt>
                <c:pt idx="384">
                  <c:v>2.0765757689361231E-2</c:v>
                </c:pt>
                <c:pt idx="385">
                  <c:v>2.0765757689361231E-2</c:v>
                </c:pt>
                <c:pt idx="386">
                  <c:v>2.0765757689361231E-2</c:v>
                </c:pt>
                <c:pt idx="387">
                  <c:v>2.0765757689361231E-2</c:v>
                </c:pt>
                <c:pt idx="388">
                  <c:v>2.0765757689361231E-2</c:v>
                </c:pt>
                <c:pt idx="389">
                  <c:v>2.0684259425274215E-2</c:v>
                </c:pt>
                <c:pt idx="390">
                  <c:v>2.0684259425274215E-2</c:v>
                </c:pt>
                <c:pt idx="391">
                  <c:v>2.0765757689361231E-2</c:v>
                </c:pt>
                <c:pt idx="392">
                  <c:v>2.0765757689361231E-2</c:v>
                </c:pt>
                <c:pt idx="393">
                  <c:v>2.0765757689361231E-2</c:v>
                </c:pt>
                <c:pt idx="394">
                  <c:v>2.0765757689361231E-2</c:v>
                </c:pt>
                <c:pt idx="395">
                  <c:v>2.0765757689361231E-2</c:v>
                </c:pt>
                <c:pt idx="396">
                  <c:v>2.0765757689361231E-2</c:v>
                </c:pt>
                <c:pt idx="397">
                  <c:v>2.0765757689361231E-2</c:v>
                </c:pt>
                <c:pt idx="398">
                  <c:v>2.0765757689361231E-2</c:v>
                </c:pt>
                <c:pt idx="399">
                  <c:v>2.0847255953448249E-2</c:v>
                </c:pt>
                <c:pt idx="400">
                  <c:v>2.0847255953448249E-2</c:v>
                </c:pt>
                <c:pt idx="401">
                  <c:v>2.0847255953448249E-2</c:v>
                </c:pt>
                <c:pt idx="402">
                  <c:v>2.0847255953448249E-2</c:v>
                </c:pt>
                <c:pt idx="403">
                  <c:v>2.0847255953448249E-2</c:v>
                </c:pt>
                <c:pt idx="404">
                  <c:v>2.0847255953448249E-2</c:v>
                </c:pt>
                <c:pt idx="405">
                  <c:v>2.0847255953448249E-2</c:v>
                </c:pt>
                <c:pt idx="406">
                  <c:v>2.092875421753515E-2</c:v>
                </c:pt>
                <c:pt idx="407">
                  <c:v>2.092875421753515E-2</c:v>
                </c:pt>
                <c:pt idx="408">
                  <c:v>2.092875421753515E-2</c:v>
                </c:pt>
                <c:pt idx="409">
                  <c:v>2.092875421753515E-2</c:v>
                </c:pt>
                <c:pt idx="410">
                  <c:v>2.092875421753515E-2</c:v>
                </c:pt>
                <c:pt idx="411">
                  <c:v>2.092875421753515E-2</c:v>
                </c:pt>
                <c:pt idx="412">
                  <c:v>2.092875421753515E-2</c:v>
                </c:pt>
                <c:pt idx="413">
                  <c:v>2.1010252481622166E-2</c:v>
                </c:pt>
                <c:pt idx="414">
                  <c:v>2.1010252481622166E-2</c:v>
                </c:pt>
                <c:pt idx="415">
                  <c:v>2.1010252481622166E-2</c:v>
                </c:pt>
                <c:pt idx="416">
                  <c:v>2.1010252481622166E-2</c:v>
                </c:pt>
                <c:pt idx="417">
                  <c:v>2.1010252481622166E-2</c:v>
                </c:pt>
                <c:pt idx="418">
                  <c:v>2.1010252481622166E-2</c:v>
                </c:pt>
                <c:pt idx="419">
                  <c:v>2.1010252481622166E-2</c:v>
                </c:pt>
                <c:pt idx="420">
                  <c:v>2.1010252481622166E-2</c:v>
                </c:pt>
                <c:pt idx="421">
                  <c:v>2.1010252481622166E-2</c:v>
                </c:pt>
                <c:pt idx="422">
                  <c:v>2.1010252481622166E-2</c:v>
                </c:pt>
                <c:pt idx="423">
                  <c:v>2.092875421753515E-2</c:v>
                </c:pt>
                <c:pt idx="424">
                  <c:v>2.092875421753515E-2</c:v>
                </c:pt>
                <c:pt idx="425">
                  <c:v>2.092875421753515E-2</c:v>
                </c:pt>
                <c:pt idx="426">
                  <c:v>2.0847255953448249E-2</c:v>
                </c:pt>
                <c:pt idx="427">
                  <c:v>2.0847255953448249E-2</c:v>
                </c:pt>
                <c:pt idx="428">
                  <c:v>2.0847255953448249E-2</c:v>
                </c:pt>
                <c:pt idx="429">
                  <c:v>2.0765757689361231E-2</c:v>
                </c:pt>
                <c:pt idx="430">
                  <c:v>2.0765757689361231E-2</c:v>
                </c:pt>
                <c:pt idx="431">
                  <c:v>2.0765757689361231E-2</c:v>
                </c:pt>
                <c:pt idx="432">
                  <c:v>2.0684259425274215E-2</c:v>
                </c:pt>
                <c:pt idx="433">
                  <c:v>2.0684259425274215E-2</c:v>
                </c:pt>
                <c:pt idx="434">
                  <c:v>2.0684259425274215E-2</c:v>
                </c:pt>
                <c:pt idx="435">
                  <c:v>2.0684259425274215E-2</c:v>
                </c:pt>
                <c:pt idx="436">
                  <c:v>2.0602761161187314E-2</c:v>
                </c:pt>
                <c:pt idx="437">
                  <c:v>2.0602761161187314E-2</c:v>
                </c:pt>
                <c:pt idx="438">
                  <c:v>2.0602761161187314E-2</c:v>
                </c:pt>
                <c:pt idx="439">
                  <c:v>2.0602761161187314E-2</c:v>
                </c:pt>
                <c:pt idx="440">
                  <c:v>2.0602761161187314E-2</c:v>
                </c:pt>
                <c:pt idx="441">
                  <c:v>2.0521262897100299E-2</c:v>
                </c:pt>
                <c:pt idx="442">
                  <c:v>2.0521262897100299E-2</c:v>
                </c:pt>
                <c:pt idx="443">
                  <c:v>2.0521262897100299E-2</c:v>
                </c:pt>
                <c:pt idx="444">
                  <c:v>2.0521262897100299E-2</c:v>
                </c:pt>
                <c:pt idx="445">
                  <c:v>2.0521262897100299E-2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</c:numCache>
            </c:numRef>
          </c:xVal>
          <c:yVal>
            <c:numRef>
              <c:f>Traitement8!$F$2:$F$700</c:f>
              <c:numCache>
                <c:formatCode>0.000</c:formatCode>
                <c:ptCount val="699"/>
                <c:pt idx="0">
                  <c:v>7.7738430479016962E-2</c:v>
                </c:pt>
                <c:pt idx="1">
                  <c:v>7.7738427533376994E-2</c:v>
                </c:pt>
                <c:pt idx="2">
                  <c:v>7.7738425204081932E-2</c:v>
                </c:pt>
                <c:pt idx="3">
                  <c:v>7.7738422805084306E-2</c:v>
                </c:pt>
                <c:pt idx="4">
                  <c:v>7.77384201400729E-2</c:v>
                </c:pt>
                <c:pt idx="5">
                  <c:v>7.7738417386598049E-2</c:v>
                </c:pt>
                <c:pt idx="6">
                  <c:v>7.7738414333367409E-2</c:v>
                </c:pt>
                <c:pt idx="7">
                  <c:v>7.7738410952798528E-2</c:v>
                </c:pt>
                <c:pt idx="8">
                  <c:v>7.7738407437225363E-2</c:v>
                </c:pt>
                <c:pt idx="9">
                  <c:v>7.77384035451327E-2</c:v>
                </c:pt>
                <c:pt idx="10">
                  <c:v>7.7738399481428008E-2</c:v>
                </c:pt>
                <c:pt idx="11">
                  <c:v>7.7738395490066087E-2</c:v>
                </c:pt>
                <c:pt idx="12">
                  <c:v>7.7738390793834003E-2</c:v>
                </c:pt>
                <c:pt idx="13">
                  <c:v>7.7738385864597775E-2</c:v>
                </c:pt>
                <c:pt idx="14">
                  <c:v>7.7738379796687879E-2</c:v>
                </c:pt>
                <c:pt idx="15">
                  <c:v>7.7738373988873372E-2</c:v>
                </c:pt>
                <c:pt idx="16">
                  <c:v>7.7738368185544152E-2</c:v>
                </c:pt>
                <c:pt idx="17">
                  <c:v>7.7738362414742967E-2</c:v>
                </c:pt>
                <c:pt idx="18">
                  <c:v>7.7738356340983819E-2</c:v>
                </c:pt>
                <c:pt idx="19">
                  <c:v>7.7738349941290225E-2</c:v>
                </c:pt>
                <c:pt idx="20">
                  <c:v>7.7738343597770779E-2</c:v>
                </c:pt>
                <c:pt idx="21">
                  <c:v>7.7738336060808252E-2</c:v>
                </c:pt>
                <c:pt idx="22">
                  <c:v>7.77383285218817E-2</c:v>
                </c:pt>
                <c:pt idx="23">
                  <c:v>7.7738320540130371E-2</c:v>
                </c:pt>
                <c:pt idx="24">
                  <c:v>7.7738311565004548E-2</c:v>
                </c:pt>
                <c:pt idx="25">
                  <c:v>7.7738302003192372E-2</c:v>
                </c:pt>
                <c:pt idx="26">
                  <c:v>7.773829180049753E-2</c:v>
                </c:pt>
                <c:pt idx="27">
                  <c:v>7.773828089650707E-2</c:v>
                </c:pt>
                <c:pt idx="28">
                  <c:v>7.7738269223780951E-2</c:v>
                </c:pt>
                <c:pt idx="29">
                  <c:v>7.7738255985151702E-2</c:v>
                </c:pt>
                <c:pt idx="30">
                  <c:v>7.7738242485547199E-2</c:v>
                </c:pt>
                <c:pt idx="31">
                  <c:v>7.7738227117951836E-2</c:v>
                </c:pt>
                <c:pt idx="32">
                  <c:v>7.7738210478201591E-2</c:v>
                </c:pt>
                <c:pt idx="33">
                  <c:v>7.7738192424006522E-2</c:v>
                </c:pt>
                <c:pt idx="34">
                  <c:v>7.7738171714403823E-2</c:v>
                </c:pt>
                <c:pt idx="35">
                  <c:v>7.7738150229787445E-2</c:v>
                </c:pt>
                <c:pt idx="36">
                  <c:v>7.7738126770842714E-2</c:v>
                </c:pt>
                <c:pt idx="37">
                  <c:v>7.7738099686805881E-2</c:v>
                </c:pt>
                <c:pt idx="38">
                  <c:v>7.773807140956035E-2</c:v>
                </c:pt>
                <c:pt idx="39">
                  <c:v>7.7738038627864048E-2</c:v>
                </c:pt>
                <c:pt idx="40">
                  <c:v>7.773800236496789E-2</c:v>
                </c:pt>
                <c:pt idx="41">
                  <c:v>7.7737962176977038E-2</c:v>
                </c:pt>
                <c:pt idx="42">
                  <c:v>7.773791756533098E-2</c:v>
                </c:pt>
                <c:pt idx="43">
                  <c:v>7.7737867972657609E-2</c:v>
                </c:pt>
                <c:pt idx="44">
                  <c:v>7.773780986039272E-2</c:v>
                </c:pt>
                <c:pt idx="45">
                  <c:v>7.7737748047042685E-2</c:v>
                </c:pt>
                <c:pt idx="46">
                  <c:v>7.7737679154607817E-2</c:v>
                </c:pt>
                <c:pt idx="47">
                  <c:v>7.7737602356550708E-2</c:v>
                </c:pt>
                <c:pt idx="48">
                  <c:v>7.7737516755232411E-2</c:v>
                </c:pt>
                <c:pt idx="49">
                  <c:v>7.7737416336940104E-2</c:v>
                </c:pt>
                <c:pt idx="50">
                  <c:v>7.7737309575279551E-2</c:v>
                </c:pt>
                <c:pt idx="51">
                  <c:v>7.7737190817179516E-2</c:v>
                </c:pt>
                <c:pt idx="52">
                  <c:v>7.7737058856634164E-2</c:v>
                </c:pt>
                <c:pt idx="53">
                  <c:v>7.7736904672512319E-2</c:v>
                </c:pt>
                <c:pt idx="54">
                  <c:v>7.7736732894962857E-2</c:v>
                </c:pt>
                <c:pt idx="55">
                  <c:v>7.7736551349416108E-2</c:v>
                </c:pt>
                <c:pt idx="56">
                  <c:v>7.7736340071977703E-2</c:v>
                </c:pt>
                <c:pt idx="57">
                  <c:v>7.7736117344062647E-2</c:v>
                </c:pt>
                <c:pt idx="58">
                  <c:v>7.7735858754402837E-2</c:v>
                </c:pt>
                <c:pt idx="59">
                  <c:v>7.7735572441870016E-2</c:v>
                </c:pt>
                <c:pt idx="60">
                  <c:v>7.7735271552942978E-2</c:v>
                </c:pt>
                <c:pt idx="61">
                  <c:v>7.7734923191154617E-2</c:v>
                </c:pt>
                <c:pt idx="62">
                  <c:v>7.7734557645855823E-2</c:v>
                </c:pt>
                <c:pt idx="63">
                  <c:v>7.7734134975789029E-2</c:v>
                </c:pt>
                <c:pt idx="64">
                  <c:v>7.7733691946118177E-2</c:v>
                </c:pt>
                <c:pt idx="65">
                  <c:v>7.7733205677375711E-2</c:v>
                </c:pt>
                <c:pt idx="66">
                  <c:v>7.7732644131008027E-2</c:v>
                </c:pt>
                <c:pt idx="67">
                  <c:v>7.7732056152809648E-2</c:v>
                </c:pt>
                <c:pt idx="68">
                  <c:v>7.7731377502391161E-2</c:v>
                </c:pt>
                <c:pt idx="69">
                  <c:v>7.7730629942616564E-2</c:v>
                </c:pt>
                <c:pt idx="70">
                  <c:v>7.7729847633508667E-2</c:v>
                </c:pt>
                <c:pt idx="71">
                  <c:v>7.7728945079160019E-2</c:v>
                </c:pt>
                <c:pt idx="72">
                  <c:v>7.7728000748742115E-2</c:v>
                </c:pt>
                <c:pt idx="73">
                  <c:v>7.7726965703965284E-2</c:v>
                </c:pt>
                <c:pt idx="74">
                  <c:v>7.772577177387234E-2</c:v>
                </c:pt>
                <c:pt idx="75">
                  <c:v>7.772452272485382E-2</c:v>
                </c:pt>
                <c:pt idx="76">
                  <c:v>7.7723081983863018E-2</c:v>
                </c:pt>
                <c:pt idx="77">
                  <c:v>7.7721574741160024E-2</c:v>
                </c:pt>
                <c:pt idx="78">
                  <c:v>7.7719922801562161E-2</c:v>
                </c:pt>
                <c:pt idx="79">
                  <c:v>7.7718017287596669E-2</c:v>
                </c:pt>
                <c:pt idx="80">
                  <c:v>7.7716023728073139E-2</c:v>
                </c:pt>
                <c:pt idx="81">
                  <c:v>7.7713724052182909E-2</c:v>
                </c:pt>
                <c:pt idx="82">
                  <c:v>7.7711317996645324E-2</c:v>
                </c:pt>
                <c:pt idx="83">
                  <c:v>7.7708542333885591E-2</c:v>
                </c:pt>
                <c:pt idx="84">
                  <c:v>7.770578974155018E-2</c:v>
                </c:pt>
                <c:pt idx="85">
                  <c:v>7.7702454545311897E-2</c:v>
                </c:pt>
                <c:pt idx="86">
                  <c:v>7.7699146894532306E-2</c:v>
                </c:pt>
                <c:pt idx="87">
                  <c:v>7.7695338704067238E-2</c:v>
                </c:pt>
                <c:pt idx="88">
                  <c:v>7.7691163920147646E-2</c:v>
                </c:pt>
                <c:pt idx="89">
                  <c:v>7.7686826124977015E-2</c:v>
                </c:pt>
                <c:pt idx="90">
                  <c:v>7.7681831595627082E-2</c:v>
                </c:pt>
                <c:pt idx="91">
                  <c:v>7.7676641873624205E-2</c:v>
                </c:pt>
                <c:pt idx="92">
                  <c:v>7.767066627112254E-2</c:v>
                </c:pt>
                <c:pt idx="93">
                  <c:v>7.7664456999992693E-2</c:v>
                </c:pt>
                <c:pt idx="94">
                  <c:v>7.7657307352077654E-2</c:v>
                </c:pt>
                <c:pt idx="95">
                  <c:v>7.7649878071006817E-2</c:v>
                </c:pt>
                <c:pt idx="96">
                  <c:v>7.7641770319577891E-2</c:v>
                </c:pt>
                <c:pt idx="97">
                  <c:v>7.7632434742766501E-2</c:v>
                </c:pt>
                <c:pt idx="98">
                  <c:v>7.7622734242002528E-2</c:v>
                </c:pt>
                <c:pt idx="99">
                  <c:v>7.7612148221310073E-2</c:v>
                </c:pt>
                <c:pt idx="100">
                  <c:v>7.7600596094090174E-2</c:v>
                </c:pt>
                <c:pt idx="101">
                  <c:v>7.7587990034410373E-2</c:v>
                </c:pt>
                <c:pt idx="102">
                  <c:v>7.7574234347886309E-2</c:v>
                </c:pt>
                <c:pt idx="103">
                  <c:v>7.755922479210943E-2</c:v>
                </c:pt>
                <c:pt idx="104">
                  <c:v>7.7542847843408119E-2</c:v>
                </c:pt>
                <c:pt idx="105">
                  <c:v>7.7524979906696559E-2</c:v>
                </c:pt>
                <c:pt idx="106">
                  <c:v>7.7505486465174633E-2</c:v>
                </c:pt>
                <c:pt idx="107">
                  <c:v>7.7484221166706224E-2</c:v>
                </c:pt>
                <c:pt idx="108">
                  <c:v>7.7461024843831841E-2</c:v>
                </c:pt>
                <c:pt idx="109">
                  <c:v>7.7435724464583799E-2</c:v>
                </c:pt>
                <c:pt idx="110">
                  <c:v>7.7409644621586032E-2</c:v>
                </c:pt>
                <c:pt idx="111">
                  <c:v>7.7379692647616641E-2</c:v>
                </c:pt>
                <c:pt idx="112">
                  <c:v>7.7348824955784615E-2</c:v>
                </c:pt>
                <c:pt idx="113">
                  <c:v>7.7313383268404992E-2</c:v>
                </c:pt>
                <c:pt idx="114">
                  <c:v>7.7274750989834426E-2</c:v>
                </c:pt>
                <c:pt idx="115">
                  <c:v>7.723264810095079E-2</c:v>
                </c:pt>
                <c:pt idx="116">
                  <c:v>7.7186771467266671E-2</c:v>
                </c:pt>
                <c:pt idx="117">
                  <c:v>7.7136793209767879E-2</c:v>
                </c:pt>
                <c:pt idx="118">
                  <c:v>7.7079363505138776E-2</c:v>
                </c:pt>
                <c:pt idx="119">
                  <c:v>7.7019825068437339E-2</c:v>
                </c:pt>
                <c:pt idx="120">
                  <c:v>7.6951447633941544E-2</c:v>
                </c:pt>
                <c:pt idx="121">
                  <c:v>7.6876705533401132E-2</c:v>
                </c:pt>
                <c:pt idx="122">
                  <c:v>7.6799293282889647E-2</c:v>
                </c:pt>
                <c:pt idx="123">
                  <c:v>7.6710481861758467E-2</c:v>
                </c:pt>
                <c:pt idx="124">
                  <c:v>7.6618570268535163E-2</c:v>
                </c:pt>
                <c:pt idx="125">
                  <c:v>7.6518703695145185E-2</c:v>
                </c:pt>
                <c:pt idx="126">
                  <c:v>7.6410243765455785E-2</c:v>
                </c:pt>
                <c:pt idx="127">
                  <c:v>7.6292509981246634E-2</c:v>
                </c:pt>
                <c:pt idx="128">
                  <c:v>7.6164778561825311E-2</c:v>
                </c:pt>
                <c:pt idx="129">
                  <c:v>7.6026281561033526E-2</c:v>
                </c:pt>
                <c:pt idx="130">
                  <c:v>7.5876206326157117E-2</c:v>
                </c:pt>
                <c:pt idx="131">
                  <c:v>7.5722573018157782E-2</c:v>
                </c:pt>
                <c:pt idx="132">
                  <c:v>7.5557012968794496E-2</c:v>
                </c:pt>
                <c:pt idx="133">
                  <c:v>7.5378725099991675E-2</c:v>
                </c:pt>
                <c:pt idx="134">
                  <c:v>7.5186874349234531E-2</c:v>
                </c:pt>
                <c:pt idx="135">
                  <c:v>7.4980593347971441E-2</c:v>
                </c:pt>
                <c:pt idx="136">
                  <c:v>7.4758984674489631E-2</c:v>
                </c:pt>
                <c:pt idx="137">
                  <c:v>7.4521123731201927E-2</c:v>
                </c:pt>
                <c:pt idx="138">
                  <c:v>7.428069999637367E-2</c:v>
                </c:pt>
                <c:pt idx="139">
                  <c:v>7.4024119206491046E-2</c:v>
                </c:pt>
                <c:pt idx="140">
                  <c:v>7.3750554860417677E-2</c:v>
                </c:pt>
                <c:pt idx="141">
                  <c:v>7.3459172990833738E-2</c:v>
                </c:pt>
                <c:pt idx="142">
                  <c:v>7.3149136922710314E-2</c:v>
                </c:pt>
                <c:pt idx="143">
                  <c:v>7.28395506342224E-2</c:v>
                </c:pt>
                <c:pt idx="144">
                  <c:v>7.2512012388551719E-2</c:v>
                </c:pt>
                <c:pt idx="145">
                  <c:v>7.2165844316529157E-2</c:v>
                </c:pt>
                <c:pt idx="146">
                  <c:v>7.1800384321873828E-2</c:v>
                </c:pt>
                <c:pt idx="147">
                  <c:v>7.1439673899082623E-2</c:v>
                </c:pt>
                <c:pt idx="148">
                  <c:v>7.1035033586367896E-2</c:v>
                </c:pt>
                <c:pt idx="149">
                  <c:v>7.0636532805459673E-2</c:v>
                </c:pt>
                <c:pt idx="150">
                  <c:v>7.0219033794318972E-2</c:v>
                </c:pt>
                <c:pt idx="151">
                  <c:v>6.9782112964576537E-2</c:v>
                </c:pt>
                <c:pt idx="152">
                  <c:v>6.9356453910063259E-2</c:v>
                </c:pt>
                <c:pt idx="153">
                  <c:v>6.8913251189809441E-2</c:v>
                </c:pt>
                <c:pt idx="154">
                  <c:v>6.841863409382902E-2</c:v>
                </c:pt>
                <c:pt idx="155">
                  <c:v>6.7973228332893543E-2</c:v>
                </c:pt>
                <c:pt idx="156">
                  <c:v>6.747599982765097E-2</c:v>
                </c:pt>
                <c:pt idx="157">
                  <c:v>6.6997853179119563E-2</c:v>
                </c:pt>
                <c:pt idx="158">
                  <c:v>6.6503786800972658E-2</c:v>
                </c:pt>
                <c:pt idx="159">
                  <c:v>6.5993738400291768E-2</c:v>
                </c:pt>
                <c:pt idx="160">
                  <c:v>6.5467674902354542E-2</c:v>
                </c:pt>
                <c:pt idx="161">
                  <c:v>6.4967859627192204E-2</c:v>
                </c:pt>
                <c:pt idx="162">
                  <c:v>6.4411013207732293E-2</c:v>
                </c:pt>
                <c:pt idx="163">
                  <c:v>6.3882848891783778E-2</c:v>
                </c:pt>
                <c:pt idx="164">
                  <c:v>6.3341163263093914E-2</c:v>
                </c:pt>
                <c:pt idx="165">
                  <c:v>6.2832811497659388E-2</c:v>
                </c:pt>
                <c:pt idx="166">
                  <c:v>6.2265462340350561E-2</c:v>
                </c:pt>
                <c:pt idx="167">
                  <c:v>6.173377527752804E-2</c:v>
                </c:pt>
                <c:pt idx="168">
                  <c:v>6.1191087179418097E-2</c:v>
                </c:pt>
                <c:pt idx="169">
                  <c:v>6.0637518683760966E-2</c:v>
                </c:pt>
                <c:pt idx="170">
                  <c:v>6.0073202555325028E-2</c:v>
                </c:pt>
                <c:pt idx="171">
                  <c:v>5.9550982608523567E-2</c:v>
                </c:pt>
                <c:pt idx="172">
                  <c:v>5.9020115556022906E-2</c:v>
                </c:pt>
                <c:pt idx="173">
                  <c:v>5.8426321487553161E-2</c:v>
                </c:pt>
                <c:pt idx="174">
                  <c:v>5.7877703863661492E-2</c:v>
                </c:pt>
                <c:pt idx="175">
                  <c:v>5.7320841200329917E-2</c:v>
                </c:pt>
                <c:pt idx="176">
                  <c:v>5.6812732220535497E-2</c:v>
                </c:pt>
                <c:pt idx="177">
                  <c:v>5.6240598209433758E-2</c:v>
                </c:pt>
                <c:pt idx="178">
                  <c:v>5.5718986180556096E-2</c:v>
                </c:pt>
                <c:pt idx="179">
                  <c:v>5.5191151636800828E-2</c:v>
                </c:pt>
                <c:pt idx="180">
                  <c:v>5.4657209567866794E-2</c:v>
                </c:pt>
                <c:pt idx="181">
                  <c:v>5.4117277039388331E-2</c:v>
                </c:pt>
                <c:pt idx="182">
                  <c:v>5.3571472910965534E-2</c:v>
                </c:pt>
                <c:pt idx="183">
                  <c:v>5.3081481726324431E-2</c:v>
                </c:pt>
                <c:pt idx="184">
                  <c:v>5.258703172992002E-2</c:v>
                </c:pt>
                <c:pt idx="185">
                  <c:v>5.2088208935769903E-2</c:v>
                </c:pt>
                <c:pt idx="186">
                  <c:v>5.1521914155214343E-2</c:v>
                </c:pt>
                <c:pt idx="187">
                  <c:v>5.1014086821095483E-2</c:v>
                </c:pt>
                <c:pt idx="188">
                  <c:v>5.0566370440127961E-2</c:v>
                </c:pt>
                <c:pt idx="189">
                  <c:v>5.0050924363931312E-2</c:v>
                </c:pt>
                <c:pt idx="190">
                  <c:v>4.9531540231760623E-2</c:v>
                </c:pt>
                <c:pt idx="191">
                  <c:v>4.9073917068552908E-2</c:v>
                </c:pt>
                <c:pt idx="192">
                  <c:v>4.8613403548617977E-2</c:v>
                </c:pt>
                <c:pt idx="193">
                  <c:v>4.8150057577692543E-2</c:v>
                </c:pt>
                <c:pt idx="194">
                  <c:v>4.7683936800628379E-2</c:v>
                </c:pt>
                <c:pt idx="195">
                  <c:v>4.7215098551519868E-2</c:v>
                </c:pt>
                <c:pt idx="196">
                  <c:v>4.6743599806382465E-2</c:v>
                </c:pt>
                <c:pt idx="197">
                  <c:v>4.6269497138378399E-2</c:v>
                </c:pt>
                <c:pt idx="198">
                  <c:v>4.5861093471861687E-2</c:v>
                </c:pt>
                <c:pt idx="199">
                  <c:v>4.5382303491863681E-2</c:v>
                </c:pt>
                <c:pt idx="200">
                  <c:v>4.4969964085052702E-2</c:v>
                </c:pt>
                <c:pt idx="201">
                  <c:v>4.4555862894044618E-2</c:v>
                </c:pt>
                <c:pt idx="202">
                  <c:v>4.4140034044545466E-2</c:v>
                </c:pt>
                <c:pt idx="203">
                  <c:v>4.3722511334824056E-2</c:v>
                </c:pt>
                <c:pt idx="204">
                  <c:v>4.3303328222393987E-2</c:v>
                </c:pt>
                <c:pt idx="205">
                  <c:v>4.2882517811608289E-2</c:v>
                </c:pt>
                <c:pt idx="206">
                  <c:v>4.2460112842147742E-2</c:v>
                </c:pt>
                <c:pt idx="207">
                  <c:v>4.2106913996082088E-2</c:v>
                </c:pt>
                <c:pt idx="208">
                  <c:v>4.1681669448955648E-2</c:v>
                </c:pt>
                <c:pt idx="209">
                  <c:v>4.1326148875019598E-2</c:v>
                </c:pt>
                <c:pt idx="210">
                  <c:v>4.0969602061065973E-2</c:v>
                </c:pt>
                <c:pt idx="211">
                  <c:v>4.0612046915187307E-2</c:v>
                </c:pt>
                <c:pt idx="212">
                  <c:v>4.0253501146293932E-2</c:v>
                </c:pt>
                <c:pt idx="213">
                  <c:v>3.9893982261578143E-2</c:v>
                </c:pt>
                <c:pt idx="214">
                  <c:v>3.9533507564222088E-2</c:v>
                </c:pt>
                <c:pt idx="215">
                  <c:v>3.9172094151340674E-2</c:v>
                </c:pt>
                <c:pt idx="216">
                  <c:v>3.8809758912151569E-2</c:v>
                </c:pt>
                <c:pt idx="217">
                  <c:v>3.8446518526367018E-2</c:v>
                </c:pt>
                <c:pt idx="218">
                  <c:v>3.8155285586349841E-2</c:v>
                </c:pt>
                <c:pt idx="219">
                  <c:v>3.7790457295610799E-2</c:v>
                </c:pt>
                <c:pt idx="220">
                  <c:v>3.7497975008330554E-2</c:v>
                </c:pt>
                <c:pt idx="221">
                  <c:v>3.720495073870448E-2</c:v>
                </c:pt>
                <c:pt idx="222">
                  <c:v>3.6837920494268456E-2</c:v>
                </c:pt>
                <c:pt idx="223">
                  <c:v>3.6543706063123765E-2</c:v>
                </c:pt>
                <c:pt idx="224">
                  <c:v>3.6248975490361296E-2</c:v>
                </c:pt>
                <c:pt idx="225">
                  <c:v>3.5953736539775891E-2</c:v>
                </c:pt>
                <c:pt idx="226">
                  <c:v>3.565799688698057E-2</c:v>
                </c:pt>
                <c:pt idx="227">
                  <c:v>3.5361764119420359E-2</c:v>
                </c:pt>
                <c:pt idx="228">
                  <c:v>3.5065045736427575E-2</c:v>
                </c:pt>
                <c:pt idx="229">
                  <c:v>3.4842192725728936E-2</c:v>
                </c:pt>
                <c:pt idx="230">
                  <c:v>3.4544642296322266E-2</c:v>
                </c:pt>
                <c:pt idx="231">
                  <c:v>3.4246626421205711E-2</c:v>
                </c:pt>
                <c:pt idx="232">
                  <c:v>3.4022813382632314E-2</c:v>
                </c:pt>
                <c:pt idx="233">
                  <c:v>3.3724000177865386E-2</c:v>
                </c:pt>
                <c:pt idx="234">
                  <c:v>3.3499597246889973E-2</c:v>
                </c:pt>
                <c:pt idx="235">
                  <c:v>3.3274946405843546E-2</c:v>
                </c:pt>
                <c:pt idx="236">
                  <c:v>3.2975031323253676E-2</c:v>
                </c:pt>
                <c:pt idx="237">
                  <c:v>3.2749813259557829E-2</c:v>
                </c:pt>
                <c:pt idx="238">
                  <c:v>3.2524356849408409E-2</c:v>
                </c:pt>
                <c:pt idx="239">
                  <c:v>3.2298664902944127E-2</c:v>
                </c:pt>
                <c:pt idx="240">
                  <c:v>3.214807412727088E-2</c:v>
                </c:pt>
                <c:pt idx="241">
                  <c:v>3.1921995791627404E-2</c:v>
                </c:pt>
                <c:pt idx="242">
                  <c:v>3.1771149969632151E-2</c:v>
                </c:pt>
                <c:pt idx="243">
                  <c:v>3.1544692851085472E-2</c:v>
                </c:pt>
                <c:pt idx="244">
                  <c:v>3.1393597012288041E-2</c:v>
                </c:pt>
                <c:pt idx="245">
                  <c:v>3.1166768593345828E-2</c:v>
                </c:pt>
                <c:pt idx="246">
                  <c:v>3.1015427685038129E-2</c:v>
                </c:pt>
                <c:pt idx="247">
                  <c:v>3.0863990115861543E-2</c:v>
                </c:pt>
                <c:pt idx="248">
                  <c:v>3.0636654213147589E-2</c:v>
                </c:pt>
                <c:pt idx="249">
                  <c:v>3.0484978363665122E-2</c:v>
                </c:pt>
                <c:pt idx="250">
                  <c:v>3.0333208537241016E-2</c:v>
                </c:pt>
                <c:pt idx="251">
                  <c:v>3.0181345489118327E-2</c:v>
                </c:pt>
                <c:pt idx="252">
                  <c:v>3.002938996941925E-2</c:v>
                </c:pt>
                <c:pt idx="253">
                  <c:v>2.9877342723162482E-2</c:v>
                </c:pt>
                <c:pt idx="254">
                  <c:v>2.9725204490281577E-2</c:v>
                </c:pt>
                <c:pt idx="255">
                  <c:v>2.9572976005642453E-2</c:v>
                </c:pt>
                <c:pt idx="256">
                  <c:v>2.9420657999062093E-2</c:v>
                </c:pt>
                <c:pt idx="257">
                  <c:v>2.9268251195327603E-2</c:v>
                </c:pt>
                <c:pt idx="258">
                  <c:v>2.9192014719652624E-2</c:v>
                </c:pt>
                <c:pt idx="259">
                  <c:v>2.9039476068204846E-2</c:v>
                </c:pt>
                <c:pt idx="260">
                  <c:v>2.8886850409687144E-2</c:v>
                </c:pt>
                <c:pt idx="261">
                  <c:v>2.873413845143058E-2</c:v>
                </c:pt>
                <c:pt idx="262">
                  <c:v>2.8657750329588845E-2</c:v>
                </c:pt>
                <c:pt idx="263">
                  <c:v>2.8504910237161375E-2</c:v>
                </c:pt>
                <c:pt idx="264">
                  <c:v>2.8428458440327591E-2</c:v>
                </c:pt>
                <c:pt idx="265">
                  <c:v>2.8275491777505636E-2</c:v>
                </c:pt>
                <c:pt idx="266">
                  <c:v>2.8122441595033819E-2</c:v>
                </c:pt>
                <c:pt idx="267">
                  <c:v>2.8045885397497944E-2</c:v>
                </c:pt>
                <c:pt idx="268">
                  <c:v>2.7892711214313741E-2</c:v>
                </c:pt>
                <c:pt idx="269">
                  <c:v>2.7739455209441988E-2</c:v>
                </c:pt>
                <c:pt idx="270">
                  <c:v>2.7586118053630294E-2</c:v>
                </c:pt>
                <c:pt idx="271">
                  <c:v>2.7432700412835923E-2</c:v>
                </c:pt>
                <c:pt idx="272">
                  <c:v>2.7279202948247386E-2</c:v>
                </c:pt>
                <c:pt idx="273">
                  <c:v>2.7125626316305655E-2</c:v>
                </c:pt>
                <c:pt idx="274">
                  <c:v>2.6971971168725996E-2</c:v>
                </c:pt>
                <c:pt idx="275">
                  <c:v>2.6818238152518936E-2</c:v>
                </c:pt>
                <c:pt idx="276">
                  <c:v>2.66644279100125E-2</c:v>
                </c:pt>
                <c:pt idx="277">
                  <c:v>2.6587494028349652E-2</c:v>
                </c:pt>
                <c:pt idx="278">
                  <c:v>2.6433569140570122E-2</c:v>
                </c:pt>
                <c:pt idx="279">
                  <c:v>2.627956861196918E-2</c:v>
                </c:pt>
                <c:pt idx="280">
                  <c:v>2.6125493068658842E-2</c:v>
                </c:pt>
                <c:pt idx="281">
                  <c:v>2.5971343132168125E-2</c:v>
                </c:pt>
                <c:pt idx="282">
                  <c:v>2.5894240459460191E-2</c:v>
                </c:pt>
                <c:pt idx="283">
                  <c:v>2.5739980088595293E-2</c:v>
                </c:pt>
                <c:pt idx="284">
                  <c:v>2.5662822542980177E-2</c:v>
                </c:pt>
                <c:pt idx="285">
                  <c:v>2.5508453110627376E-2</c:v>
                </c:pt>
                <c:pt idx="286">
                  <c:v>2.5431241374744555E-2</c:v>
                </c:pt>
                <c:pt idx="287">
                  <c:v>2.5276764238607287E-2</c:v>
                </c:pt>
                <c:pt idx="288">
                  <c:v>2.5199498987533528E-2</c:v>
                </c:pt>
                <c:pt idx="289">
                  <c:v>2.5044915490247635E-2</c:v>
                </c:pt>
                <c:pt idx="290">
                  <c:v>2.4967597391554866E-2</c:v>
                </c:pt>
                <c:pt idx="291">
                  <c:v>2.4890261824049735E-2</c:v>
                </c:pt>
                <c:pt idx="292">
                  <c:v>2.4735538574617764E-2</c:v>
                </c:pt>
                <c:pt idx="293">
                  <c:v>2.4658151038015691E-2</c:v>
                </c:pt>
                <c:pt idx="294">
                  <c:v>2.4580746323251614E-2</c:v>
                </c:pt>
                <c:pt idx="295">
                  <c:v>2.4503324502307737E-2</c:v>
                </c:pt>
                <c:pt idx="296">
                  <c:v>2.4348429828456288E-2</c:v>
                </c:pt>
                <c:pt idx="297">
                  <c:v>2.4270957118162115E-2</c:v>
                </c:pt>
                <c:pt idx="298">
                  <c:v>2.4193467586916345E-2</c:v>
                </c:pt>
                <c:pt idx="299">
                  <c:v>2.4115961305354691E-2</c:v>
                </c:pt>
                <c:pt idx="300">
                  <c:v>2.4038438343845815E-2</c:v>
                </c:pt>
                <c:pt idx="301">
                  <c:v>2.3960898772491614E-2</c:v>
                </c:pt>
                <c:pt idx="302">
                  <c:v>2.38057700793287E-2</c:v>
                </c:pt>
                <c:pt idx="303">
                  <c:v>2.3728181096398765E-2</c:v>
                </c:pt>
                <c:pt idx="304">
                  <c:v>2.3650575781382924E-2</c:v>
                </c:pt>
                <c:pt idx="305">
                  <c:v>2.3572954203062414E-2</c:v>
                </c:pt>
                <c:pt idx="306">
                  <c:v>2.3495316429956191E-2</c:v>
                </c:pt>
                <c:pt idx="307">
                  <c:v>2.3417662530322382E-2</c:v>
                </c:pt>
                <c:pt idx="308">
                  <c:v>2.333999257215813E-2</c:v>
                </c:pt>
                <c:pt idx="309">
                  <c:v>2.3262306623201112E-2</c:v>
                </c:pt>
                <c:pt idx="310">
                  <c:v>2.3184604750929969E-2</c:v>
                </c:pt>
                <c:pt idx="311">
                  <c:v>2.3106887022564651E-2</c:v>
                </c:pt>
                <c:pt idx="312">
                  <c:v>2.3029153505067866E-2</c:v>
                </c:pt>
                <c:pt idx="313">
                  <c:v>2.2951404265145456E-2</c:v>
                </c:pt>
                <c:pt idx="314">
                  <c:v>2.2873639369246815E-2</c:v>
                </c:pt>
                <c:pt idx="315">
                  <c:v>2.2795858883566292E-2</c:v>
                </c:pt>
                <c:pt idx="316">
                  <c:v>2.2718062874043529E-2</c:v>
                </c:pt>
                <c:pt idx="317">
                  <c:v>2.2640251406364026E-2</c:v>
                </c:pt>
                <c:pt idx="318">
                  <c:v>2.2640251406364026E-2</c:v>
                </c:pt>
                <c:pt idx="319">
                  <c:v>2.2562424545960337E-2</c:v>
                </c:pt>
                <c:pt idx="320">
                  <c:v>2.2484582358012664E-2</c:v>
                </c:pt>
                <c:pt idx="321">
                  <c:v>2.2406724907449112E-2</c:v>
                </c:pt>
                <c:pt idx="322">
                  <c:v>2.232885225894729E-2</c:v>
                </c:pt>
                <c:pt idx="323">
                  <c:v>2.232885225894729E-2</c:v>
                </c:pt>
                <c:pt idx="324">
                  <c:v>2.2250964476934101E-2</c:v>
                </c:pt>
                <c:pt idx="325">
                  <c:v>2.2173061625587326E-2</c:v>
                </c:pt>
                <c:pt idx="326">
                  <c:v>2.2173061625587326E-2</c:v>
                </c:pt>
                <c:pt idx="327">
                  <c:v>2.2095143768835972E-2</c:v>
                </c:pt>
                <c:pt idx="328">
                  <c:v>2.2017210970360718E-2</c:v>
                </c:pt>
                <c:pt idx="329">
                  <c:v>2.2017210970360718E-2</c:v>
                </c:pt>
                <c:pt idx="330">
                  <c:v>2.1939263293595239E-2</c:v>
                </c:pt>
                <c:pt idx="331">
                  <c:v>2.1861300801726713E-2</c:v>
                </c:pt>
                <c:pt idx="332">
                  <c:v>2.1861300801726713E-2</c:v>
                </c:pt>
                <c:pt idx="333">
                  <c:v>2.1783323557696146E-2</c:v>
                </c:pt>
                <c:pt idx="334">
                  <c:v>2.1705331624199832E-2</c:v>
                </c:pt>
                <c:pt idx="335">
                  <c:v>2.1705331624199832E-2</c:v>
                </c:pt>
                <c:pt idx="336">
                  <c:v>2.1627325063689695E-2</c:v>
                </c:pt>
                <c:pt idx="337">
                  <c:v>2.1627325063689695E-2</c:v>
                </c:pt>
                <c:pt idx="338">
                  <c:v>2.1549303938373753E-2</c:v>
                </c:pt>
                <c:pt idx="339">
                  <c:v>2.1549303938373753E-2</c:v>
                </c:pt>
                <c:pt idx="340">
                  <c:v>2.1471268310217576E-2</c:v>
                </c:pt>
                <c:pt idx="341">
                  <c:v>2.1393218240944194E-2</c:v>
                </c:pt>
                <c:pt idx="342">
                  <c:v>2.1393218240944194E-2</c:v>
                </c:pt>
                <c:pt idx="343">
                  <c:v>2.1315153792035517E-2</c:v>
                </c:pt>
                <c:pt idx="344">
                  <c:v>2.1315153792035517E-2</c:v>
                </c:pt>
                <c:pt idx="345">
                  <c:v>2.123707502473289E-2</c:v>
                </c:pt>
                <c:pt idx="346">
                  <c:v>2.123707502473289E-2</c:v>
                </c:pt>
                <c:pt idx="347">
                  <c:v>2.1158982000037303E-2</c:v>
                </c:pt>
                <c:pt idx="348">
                  <c:v>2.1158982000037303E-2</c:v>
                </c:pt>
                <c:pt idx="349">
                  <c:v>2.1080874778710942E-2</c:v>
                </c:pt>
                <c:pt idx="350">
                  <c:v>2.1080874778710942E-2</c:v>
                </c:pt>
                <c:pt idx="351">
                  <c:v>2.1002753421277533E-2</c:v>
                </c:pt>
                <c:pt idx="352">
                  <c:v>2.1002753421277533E-2</c:v>
                </c:pt>
                <c:pt idx="353">
                  <c:v>2.1002753421277533E-2</c:v>
                </c:pt>
                <c:pt idx="354">
                  <c:v>2.0924617988022726E-2</c:v>
                </c:pt>
                <c:pt idx="355">
                  <c:v>2.0924617988022726E-2</c:v>
                </c:pt>
                <c:pt idx="356">
                  <c:v>2.0846468538995522E-2</c:v>
                </c:pt>
                <c:pt idx="357">
                  <c:v>2.0846468538995522E-2</c:v>
                </c:pt>
                <c:pt idx="358">
                  <c:v>2.0768305134008701E-2</c:v>
                </c:pt>
                <c:pt idx="359">
                  <c:v>2.0768305134008701E-2</c:v>
                </c:pt>
                <c:pt idx="360">
                  <c:v>2.0768305134008701E-2</c:v>
                </c:pt>
                <c:pt idx="361">
                  <c:v>2.0690127832639169E-2</c:v>
                </c:pt>
                <c:pt idx="362">
                  <c:v>2.0690127832639169E-2</c:v>
                </c:pt>
                <c:pt idx="363">
                  <c:v>2.0611936694229317E-2</c:v>
                </c:pt>
                <c:pt idx="364">
                  <c:v>2.0611936694229317E-2</c:v>
                </c:pt>
                <c:pt idx="365">
                  <c:v>2.0533731777887573E-2</c:v>
                </c:pt>
                <c:pt idx="366">
                  <c:v>2.0533731777887573E-2</c:v>
                </c:pt>
                <c:pt idx="367">
                  <c:v>2.0533731777887573E-2</c:v>
                </c:pt>
                <c:pt idx="368">
                  <c:v>2.0455513142488634E-2</c:v>
                </c:pt>
                <c:pt idx="369">
                  <c:v>2.0455513142488634E-2</c:v>
                </c:pt>
                <c:pt idx="370">
                  <c:v>2.0455513142488634E-2</c:v>
                </c:pt>
                <c:pt idx="371">
                  <c:v>2.0377280846675075E-2</c:v>
                </c:pt>
                <c:pt idx="372">
                  <c:v>2.0377280846675075E-2</c:v>
                </c:pt>
                <c:pt idx="373">
                  <c:v>2.0377280846675075E-2</c:v>
                </c:pt>
                <c:pt idx="374">
                  <c:v>2.0299034948857146E-2</c:v>
                </c:pt>
                <c:pt idx="375">
                  <c:v>2.0299034948857146E-2</c:v>
                </c:pt>
                <c:pt idx="376">
                  <c:v>2.0299034948857146E-2</c:v>
                </c:pt>
                <c:pt idx="377">
                  <c:v>2.0220775507214329E-2</c:v>
                </c:pt>
                <c:pt idx="378">
                  <c:v>2.0220775507214329E-2</c:v>
                </c:pt>
                <c:pt idx="379">
                  <c:v>2.0220775507214329E-2</c:v>
                </c:pt>
                <c:pt idx="380">
                  <c:v>2.0142502579695638E-2</c:v>
                </c:pt>
                <c:pt idx="381">
                  <c:v>2.0142502579695638E-2</c:v>
                </c:pt>
                <c:pt idx="382">
                  <c:v>2.0142502579695638E-2</c:v>
                </c:pt>
                <c:pt idx="383">
                  <c:v>2.0142502579695638E-2</c:v>
                </c:pt>
                <c:pt idx="384">
                  <c:v>2.0064216224020139E-2</c:v>
                </c:pt>
                <c:pt idx="385">
                  <c:v>2.0064216224020139E-2</c:v>
                </c:pt>
                <c:pt idx="386">
                  <c:v>2.0064216224020139E-2</c:v>
                </c:pt>
                <c:pt idx="387">
                  <c:v>2.0064216224020139E-2</c:v>
                </c:pt>
                <c:pt idx="388">
                  <c:v>2.0064216224020139E-2</c:v>
                </c:pt>
                <c:pt idx="389">
                  <c:v>1.9985916497678211E-2</c:v>
                </c:pt>
                <c:pt idx="390">
                  <c:v>1.9985916497678211E-2</c:v>
                </c:pt>
                <c:pt idx="391">
                  <c:v>2.0064216224020139E-2</c:v>
                </c:pt>
                <c:pt idx="392">
                  <c:v>2.0064216224020139E-2</c:v>
                </c:pt>
                <c:pt idx="393">
                  <c:v>2.0064216224020139E-2</c:v>
                </c:pt>
                <c:pt idx="394">
                  <c:v>2.0064216224020139E-2</c:v>
                </c:pt>
                <c:pt idx="395">
                  <c:v>2.0064216224020139E-2</c:v>
                </c:pt>
                <c:pt idx="396">
                  <c:v>2.0064216224020139E-2</c:v>
                </c:pt>
                <c:pt idx="397">
                  <c:v>2.0064216224020139E-2</c:v>
                </c:pt>
                <c:pt idx="398">
                  <c:v>2.0064216224020139E-2</c:v>
                </c:pt>
                <c:pt idx="399">
                  <c:v>2.0142502579695638E-2</c:v>
                </c:pt>
                <c:pt idx="400">
                  <c:v>2.0142502579695638E-2</c:v>
                </c:pt>
                <c:pt idx="401">
                  <c:v>2.0142502579695638E-2</c:v>
                </c:pt>
                <c:pt idx="402">
                  <c:v>2.0142502579695638E-2</c:v>
                </c:pt>
                <c:pt idx="403">
                  <c:v>2.0142502579695638E-2</c:v>
                </c:pt>
                <c:pt idx="404">
                  <c:v>2.0142502579695638E-2</c:v>
                </c:pt>
                <c:pt idx="405">
                  <c:v>2.0142502579695638E-2</c:v>
                </c:pt>
                <c:pt idx="406">
                  <c:v>2.0220775507214329E-2</c:v>
                </c:pt>
                <c:pt idx="407">
                  <c:v>2.0220775507214329E-2</c:v>
                </c:pt>
                <c:pt idx="408">
                  <c:v>2.0220775507214329E-2</c:v>
                </c:pt>
                <c:pt idx="409">
                  <c:v>2.0220775507214329E-2</c:v>
                </c:pt>
                <c:pt idx="410">
                  <c:v>2.0220775507214329E-2</c:v>
                </c:pt>
                <c:pt idx="411">
                  <c:v>2.0220775507214329E-2</c:v>
                </c:pt>
                <c:pt idx="412">
                  <c:v>2.0220775507214329E-2</c:v>
                </c:pt>
                <c:pt idx="413">
                  <c:v>2.0299034948857146E-2</c:v>
                </c:pt>
                <c:pt idx="414">
                  <c:v>2.0299034948857146E-2</c:v>
                </c:pt>
                <c:pt idx="415">
                  <c:v>2.0299034948857146E-2</c:v>
                </c:pt>
                <c:pt idx="416">
                  <c:v>2.0299034948857146E-2</c:v>
                </c:pt>
                <c:pt idx="417">
                  <c:v>2.0299034948857146E-2</c:v>
                </c:pt>
                <c:pt idx="418">
                  <c:v>2.0299034948857146E-2</c:v>
                </c:pt>
                <c:pt idx="419">
                  <c:v>2.0299034948857146E-2</c:v>
                </c:pt>
                <c:pt idx="420">
                  <c:v>2.0299034948857146E-2</c:v>
                </c:pt>
                <c:pt idx="421">
                  <c:v>2.0299034948857146E-2</c:v>
                </c:pt>
                <c:pt idx="422">
                  <c:v>2.0299034948857146E-2</c:v>
                </c:pt>
                <c:pt idx="423">
                  <c:v>2.0220775507214329E-2</c:v>
                </c:pt>
                <c:pt idx="424">
                  <c:v>2.0220775507214329E-2</c:v>
                </c:pt>
                <c:pt idx="425">
                  <c:v>2.0220775507214329E-2</c:v>
                </c:pt>
                <c:pt idx="426">
                  <c:v>2.0142502579695638E-2</c:v>
                </c:pt>
                <c:pt idx="427">
                  <c:v>2.0142502579695638E-2</c:v>
                </c:pt>
                <c:pt idx="428">
                  <c:v>2.0142502579695638E-2</c:v>
                </c:pt>
                <c:pt idx="429">
                  <c:v>2.0064216224020139E-2</c:v>
                </c:pt>
                <c:pt idx="430">
                  <c:v>2.0064216224020139E-2</c:v>
                </c:pt>
                <c:pt idx="431">
                  <c:v>2.0064216224020139E-2</c:v>
                </c:pt>
                <c:pt idx="432">
                  <c:v>1.9985916497678211E-2</c:v>
                </c:pt>
                <c:pt idx="433">
                  <c:v>1.9985916497678211E-2</c:v>
                </c:pt>
                <c:pt idx="434">
                  <c:v>1.9985916497678211E-2</c:v>
                </c:pt>
                <c:pt idx="435">
                  <c:v>1.9985916497678211E-2</c:v>
                </c:pt>
                <c:pt idx="436">
                  <c:v>1.9907603457932091E-2</c:v>
                </c:pt>
                <c:pt idx="437">
                  <c:v>1.9907603457932091E-2</c:v>
                </c:pt>
                <c:pt idx="438">
                  <c:v>1.9907603457932091E-2</c:v>
                </c:pt>
                <c:pt idx="439">
                  <c:v>1.9907603457932091E-2</c:v>
                </c:pt>
                <c:pt idx="440">
                  <c:v>1.9907603457932091E-2</c:v>
                </c:pt>
                <c:pt idx="441">
                  <c:v>1.9829277161816136E-2</c:v>
                </c:pt>
                <c:pt idx="442">
                  <c:v>1.9829277161816136E-2</c:v>
                </c:pt>
                <c:pt idx="443">
                  <c:v>1.9829277161816136E-2</c:v>
                </c:pt>
                <c:pt idx="444">
                  <c:v>1.9829277161816136E-2</c:v>
                </c:pt>
                <c:pt idx="445">
                  <c:v>1.9829277161816136E-2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1325696"/>
        <c:axId val="211327232"/>
      </c:scatterChart>
      <c:valAx>
        <c:axId val="211325696"/>
        <c:scaling>
          <c:orientation val="minMax"/>
        </c:scaling>
        <c:delete val="0"/>
        <c:axPos val="b"/>
        <c:numFmt formatCode="0.0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fr-FR"/>
          </a:p>
        </c:txPr>
        <c:crossAx val="211327232"/>
        <c:crosses val="autoZero"/>
        <c:crossBetween val="midCat"/>
      </c:valAx>
      <c:valAx>
        <c:axId val="211327232"/>
        <c:scaling>
          <c:orientation val="minMax"/>
          <c:min val="0"/>
        </c:scaling>
        <c:delete val="0"/>
        <c:axPos val="l"/>
        <c:majorGridlines/>
        <c:numFmt formatCode="0.0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fr-FR"/>
          </a:p>
        </c:txPr>
        <c:crossAx val="211325696"/>
        <c:crosses val="autoZero"/>
        <c:crossBetween val="midCat"/>
      </c:valAx>
    </c:plotArea>
    <c:legend>
      <c:legendPos val="r"/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fr-FR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fr-FR"/>
    </a:p>
  </c:txPr>
  <c:printSettings>
    <c:headerFooter/>
    <c:pageMargins b="0.75000000000001166" l="0.70000000000000062" r="0.70000000000000062" t="0.75000000000001166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Typosoil RR8 (modelled</a:t>
            </a:r>
            <a:r>
              <a:rPr lang="en-US" baseline="0"/>
              <a:t> and </a:t>
            </a:r>
            <a:r>
              <a:rPr lang="en-US"/>
              <a:t>measured)</a:t>
            </a:r>
          </a:p>
        </c:rich>
      </c:tx>
      <c:layout>
        <c:manualLayout>
          <c:xMode val="edge"/>
          <c:yMode val="edge"/>
          <c:x val="0.22513605671085987"/>
          <c:y val="5.0468100936201874E-4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040264550264549"/>
          <c:y val="0.11676592592592676"/>
          <c:w val="0.63550512068345089"/>
          <c:h val="0.67963688749433471"/>
        </c:manualLayout>
      </c:layout>
      <c:scatterChart>
        <c:scatterStyle val="lineMarker"/>
        <c:varyColors val="0"/>
        <c:ser>
          <c:idx val="0"/>
          <c:order val="0"/>
          <c:tx>
            <c:strRef>
              <c:f>Traitement8!$C$1</c:f>
              <c:strCache>
                <c:ptCount val="1"/>
                <c:pt idx="0">
                  <c:v>Vcalc</c:v>
                </c:pt>
              </c:strCache>
            </c:strRef>
          </c:tx>
          <c:spPr>
            <a:ln w="19050">
              <a:solidFill>
                <a:srgbClr val="000080"/>
              </a:solidFill>
            </a:ln>
          </c:spPr>
          <c:marker>
            <c:symbol val="none"/>
          </c:marker>
          <c:xVal>
            <c:numRef>
              <c:f>Traitement8!$B$2:$B$400</c:f>
              <c:numCache>
                <c:formatCode>0.000</c:formatCode>
                <c:ptCount val="399"/>
                <c:pt idx="0">
                  <c:v>0.31847891639908071</c:v>
                </c:pt>
                <c:pt idx="1">
                  <c:v>0.31709344590960226</c:v>
                </c:pt>
                <c:pt idx="2">
                  <c:v>0.31603396847647136</c:v>
                </c:pt>
                <c:pt idx="3">
                  <c:v>0.31497449104334074</c:v>
                </c:pt>
                <c:pt idx="4">
                  <c:v>0.31383351534612319</c:v>
                </c:pt>
                <c:pt idx="5">
                  <c:v>0.31269253964890542</c:v>
                </c:pt>
                <c:pt idx="6">
                  <c:v>0.31147006568760077</c:v>
                </c:pt>
                <c:pt idx="7">
                  <c:v>0.31016609346220919</c:v>
                </c:pt>
                <c:pt idx="8">
                  <c:v>0.30886212123681761</c:v>
                </c:pt>
                <c:pt idx="9">
                  <c:v>0.30747665074733915</c:v>
                </c:pt>
                <c:pt idx="10">
                  <c:v>0.30609118025786047</c:v>
                </c:pt>
                <c:pt idx="11">
                  <c:v>0.30478720803246889</c:v>
                </c:pt>
                <c:pt idx="12">
                  <c:v>0.30332023927890328</c:v>
                </c:pt>
                <c:pt idx="13">
                  <c:v>0.30185327052533789</c:v>
                </c:pt>
                <c:pt idx="14">
                  <c:v>0.30014180697951137</c:v>
                </c:pt>
                <c:pt idx="15">
                  <c:v>0.29859333996185888</c:v>
                </c:pt>
                <c:pt idx="16">
                  <c:v>0.29712637120829327</c:v>
                </c:pt>
                <c:pt idx="17">
                  <c:v>0.29574090071881476</c:v>
                </c:pt>
                <c:pt idx="18">
                  <c:v>0.29435543022933608</c:v>
                </c:pt>
                <c:pt idx="19">
                  <c:v>0.29296995973985762</c:v>
                </c:pt>
                <c:pt idx="20">
                  <c:v>0.29166598751446604</c:v>
                </c:pt>
                <c:pt idx="21">
                  <c:v>0.29019901876090043</c:v>
                </c:pt>
                <c:pt idx="22">
                  <c:v>0.28881354827142175</c:v>
                </c:pt>
                <c:pt idx="23">
                  <c:v>0.28742807778194324</c:v>
                </c:pt>
                <c:pt idx="24">
                  <c:v>0.28596110902837762</c:v>
                </c:pt>
                <c:pt idx="25">
                  <c:v>0.28449414027481229</c:v>
                </c:pt>
                <c:pt idx="26">
                  <c:v>0.28302717152124668</c:v>
                </c:pt>
                <c:pt idx="27">
                  <c:v>0.28156020276768107</c:v>
                </c:pt>
                <c:pt idx="28">
                  <c:v>0.28009323401411546</c:v>
                </c:pt>
                <c:pt idx="29">
                  <c:v>0.27854476699646297</c:v>
                </c:pt>
                <c:pt idx="30">
                  <c:v>0.27707779824289736</c:v>
                </c:pt>
                <c:pt idx="31">
                  <c:v>0.27552933122524487</c:v>
                </c:pt>
                <c:pt idx="32">
                  <c:v>0.27398086420759232</c:v>
                </c:pt>
                <c:pt idx="33">
                  <c:v>0.27243239718993983</c:v>
                </c:pt>
                <c:pt idx="34">
                  <c:v>0.27080243190820041</c:v>
                </c:pt>
                <c:pt idx="35">
                  <c:v>0.26925396489054793</c:v>
                </c:pt>
                <c:pt idx="36">
                  <c:v>0.26770549787289544</c:v>
                </c:pt>
                <c:pt idx="37">
                  <c:v>0.26607553259115579</c:v>
                </c:pt>
                <c:pt idx="38">
                  <c:v>0.26452706557350325</c:v>
                </c:pt>
                <c:pt idx="39">
                  <c:v>0.26289710029176389</c:v>
                </c:pt>
                <c:pt idx="40">
                  <c:v>0.26126713501002424</c:v>
                </c:pt>
                <c:pt idx="41">
                  <c:v>0.25963716972828482</c:v>
                </c:pt>
                <c:pt idx="42">
                  <c:v>0.2580072044465454</c:v>
                </c:pt>
                <c:pt idx="43">
                  <c:v>0.25637723916480576</c:v>
                </c:pt>
                <c:pt idx="44">
                  <c:v>0.25466577561897924</c:v>
                </c:pt>
                <c:pt idx="45">
                  <c:v>0.25303581033723982</c:v>
                </c:pt>
                <c:pt idx="46">
                  <c:v>0.25140584505550045</c:v>
                </c:pt>
                <c:pt idx="47">
                  <c:v>0.24977587977376078</c:v>
                </c:pt>
                <c:pt idx="48">
                  <c:v>0.24814591449202139</c:v>
                </c:pt>
                <c:pt idx="49">
                  <c:v>0.24643445094619484</c:v>
                </c:pt>
                <c:pt idx="50">
                  <c:v>0.24480448566445545</c:v>
                </c:pt>
                <c:pt idx="51">
                  <c:v>0.24317452038271581</c:v>
                </c:pt>
                <c:pt idx="52">
                  <c:v>0.24154455510097639</c:v>
                </c:pt>
                <c:pt idx="53">
                  <c:v>0.23983309155514987</c:v>
                </c:pt>
                <c:pt idx="54">
                  <c:v>0.23812162800932332</c:v>
                </c:pt>
                <c:pt idx="55">
                  <c:v>0.2364916627275839</c:v>
                </c:pt>
                <c:pt idx="56">
                  <c:v>0.23478019918175738</c:v>
                </c:pt>
                <c:pt idx="57">
                  <c:v>0.23315023390001796</c:v>
                </c:pt>
                <c:pt idx="58">
                  <c:v>0.23143877035419141</c:v>
                </c:pt>
                <c:pt idx="59">
                  <c:v>0.2297273068083649</c:v>
                </c:pt>
                <c:pt idx="60">
                  <c:v>0.22809734152662547</c:v>
                </c:pt>
                <c:pt idx="61">
                  <c:v>0.22638587798079896</c:v>
                </c:pt>
                <c:pt idx="62">
                  <c:v>0.22475591269905953</c:v>
                </c:pt>
                <c:pt idx="63">
                  <c:v>0.22304444915323299</c:v>
                </c:pt>
                <c:pt idx="64">
                  <c:v>0.22141448387149359</c:v>
                </c:pt>
                <c:pt idx="65">
                  <c:v>0.21978451858975395</c:v>
                </c:pt>
                <c:pt idx="66">
                  <c:v>0.21807305504392765</c:v>
                </c:pt>
                <c:pt idx="67">
                  <c:v>0.21644308976218801</c:v>
                </c:pt>
                <c:pt idx="68">
                  <c:v>0.21473162621636172</c:v>
                </c:pt>
                <c:pt idx="69">
                  <c:v>0.21302016267053517</c:v>
                </c:pt>
                <c:pt idx="70">
                  <c:v>0.21139019738879553</c:v>
                </c:pt>
                <c:pt idx="71">
                  <c:v>0.20967873384296923</c:v>
                </c:pt>
                <c:pt idx="72">
                  <c:v>0.20804876856122959</c:v>
                </c:pt>
                <c:pt idx="73">
                  <c:v>0.20641880327949017</c:v>
                </c:pt>
                <c:pt idx="74">
                  <c:v>0.20470733973366365</c:v>
                </c:pt>
                <c:pt idx="75">
                  <c:v>0.20307737445192423</c:v>
                </c:pt>
                <c:pt idx="76">
                  <c:v>0.20136591090609768</c:v>
                </c:pt>
                <c:pt idx="77">
                  <c:v>0.19973594562435829</c:v>
                </c:pt>
                <c:pt idx="78">
                  <c:v>0.19810598034261864</c:v>
                </c:pt>
                <c:pt idx="79">
                  <c:v>0.19639451679679235</c:v>
                </c:pt>
                <c:pt idx="80">
                  <c:v>0.1947645515150527</c:v>
                </c:pt>
                <c:pt idx="81">
                  <c:v>0.19305308796922616</c:v>
                </c:pt>
                <c:pt idx="82">
                  <c:v>0.19142312268748676</c:v>
                </c:pt>
                <c:pt idx="83">
                  <c:v>0.18971165914166022</c:v>
                </c:pt>
                <c:pt idx="84">
                  <c:v>0.1881631921240077</c:v>
                </c:pt>
                <c:pt idx="85">
                  <c:v>0.1864517285781814</c:v>
                </c:pt>
                <c:pt idx="86">
                  <c:v>0.18490326156052866</c:v>
                </c:pt>
                <c:pt idx="87">
                  <c:v>0.18327329627878927</c:v>
                </c:pt>
                <c:pt idx="88">
                  <c:v>0.18164333099704985</c:v>
                </c:pt>
                <c:pt idx="89">
                  <c:v>0.18009486397939736</c:v>
                </c:pt>
                <c:pt idx="90">
                  <c:v>0.17846489869765772</c:v>
                </c:pt>
                <c:pt idx="91">
                  <c:v>0.1769164316800052</c:v>
                </c:pt>
                <c:pt idx="92">
                  <c:v>0.17528646639826581</c:v>
                </c:pt>
                <c:pt idx="93">
                  <c:v>0.17373799938061329</c:v>
                </c:pt>
                <c:pt idx="94">
                  <c:v>0.17210803409887365</c:v>
                </c:pt>
                <c:pt idx="95">
                  <c:v>0.17055956708122116</c:v>
                </c:pt>
                <c:pt idx="96">
                  <c:v>0.16901110006356865</c:v>
                </c:pt>
                <c:pt idx="97">
                  <c:v>0.16738113478182923</c:v>
                </c:pt>
                <c:pt idx="98">
                  <c:v>0.16583266776417674</c:v>
                </c:pt>
                <c:pt idx="99">
                  <c:v>0.16428420074652422</c:v>
                </c:pt>
                <c:pt idx="100">
                  <c:v>0.16273573372887148</c:v>
                </c:pt>
                <c:pt idx="101">
                  <c:v>0.161187266711219</c:v>
                </c:pt>
                <c:pt idx="102">
                  <c:v>0.15963879969356648</c:v>
                </c:pt>
                <c:pt idx="103">
                  <c:v>0.15809033267591396</c:v>
                </c:pt>
                <c:pt idx="104">
                  <c:v>0.15654186565826148</c:v>
                </c:pt>
                <c:pt idx="105">
                  <c:v>0.15499339864060896</c:v>
                </c:pt>
                <c:pt idx="106">
                  <c:v>0.15344493162295647</c:v>
                </c:pt>
                <c:pt idx="107">
                  <c:v>0.15189646460530395</c:v>
                </c:pt>
                <c:pt idx="108">
                  <c:v>0.15034799758765144</c:v>
                </c:pt>
                <c:pt idx="109">
                  <c:v>0.14879953056999895</c:v>
                </c:pt>
                <c:pt idx="110">
                  <c:v>0.14733256181643334</c:v>
                </c:pt>
                <c:pt idx="111">
                  <c:v>0.14578409479878082</c:v>
                </c:pt>
                <c:pt idx="112">
                  <c:v>0.14431712604521524</c:v>
                </c:pt>
                <c:pt idx="113">
                  <c:v>0.14276865902756272</c:v>
                </c:pt>
                <c:pt idx="114">
                  <c:v>0.14122019200991021</c:v>
                </c:pt>
                <c:pt idx="115">
                  <c:v>0.13967172499225772</c:v>
                </c:pt>
                <c:pt idx="116">
                  <c:v>0.1381232579746052</c:v>
                </c:pt>
                <c:pt idx="117">
                  <c:v>0.13657479095695269</c:v>
                </c:pt>
                <c:pt idx="118">
                  <c:v>0.13494482567521307</c:v>
                </c:pt>
                <c:pt idx="119">
                  <c:v>0.13339635865756055</c:v>
                </c:pt>
                <c:pt idx="120">
                  <c:v>0.13176639337582116</c:v>
                </c:pt>
                <c:pt idx="121">
                  <c:v>0.13013642809408152</c:v>
                </c:pt>
                <c:pt idx="122">
                  <c:v>0.128587961076429</c:v>
                </c:pt>
                <c:pt idx="123">
                  <c:v>0.12695799579468961</c:v>
                </c:pt>
                <c:pt idx="124">
                  <c:v>0.12540952877703709</c:v>
                </c:pt>
                <c:pt idx="125">
                  <c:v>0.12386106175938459</c:v>
                </c:pt>
                <c:pt idx="126">
                  <c:v>0.12231259474173209</c:v>
                </c:pt>
                <c:pt idx="127">
                  <c:v>0.12076412772407957</c:v>
                </c:pt>
                <c:pt idx="128">
                  <c:v>0.11921566070642707</c:v>
                </c:pt>
                <c:pt idx="129">
                  <c:v>0.11766719368877433</c:v>
                </c:pt>
                <c:pt idx="130">
                  <c:v>0.11611872667112183</c:v>
                </c:pt>
                <c:pt idx="131">
                  <c:v>0.11465175791755645</c:v>
                </c:pt>
                <c:pt idx="132">
                  <c:v>0.11318478916399086</c:v>
                </c:pt>
                <c:pt idx="133">
                  <c:v>0.11171782041042524</c:v>
                </c:pt>
                <c:pt idx="134">
                  <c:v>0.11025085165685965</c:v>
                </c:pt>
                <c:pt idx="135">
                  <c:v>0.10878388290329427</c:v>
                </c:pt>
                <c:pt idx="136">
                  <c:v>0.10731691414972866</c:v>
                </c:pt>
                <c:pt idx="137">
                  <c:v>0.10584994539616306</c:v>
                </c:pt>
                <c:pt idx="138">
                  <c:v>0.10446447490668459</c:v>
                </c:pt>
                <c:pt idx="139">
                  <c:v>0.10307900441720588</c:v>
                </c:pt>
                <c:pt idx="140">
                  <c:v>0.10169353392772741</c:v>
                </c:pt>
                <c:pt idx="141">
                  <c:v>0.1003080634382487</c:v>
                </c:pt>
                <c:pt idx="142">
                  <c:v>9.8922592948770233E-2</c:v>
                </c:pt>
                <c:pt idx="143">
                  <c:v>9.7618620723378666E-2</c:v>
                </c:pt>
                <c:pt idx="144">
                  <c:v>9.6314648497987099E-2</c:v>
                </c:pt>
                <c:pt idx="145">
                  <c:v>9.5010676272595518E-2</c:v>
                </c:pt>
                <c:pt idx="146">
                  <c:v>9.3706704047203715E-2</c:v>
                </c:pt>
                <c:pt idx="147">
                  <c:v>9.2484230085899274E-2</c:v>
                </c:pt>
                <c:pt idx="148">
                  <c:v>9.1180257860507472E-2</c:v>
                </c:pt>
                <c:pt idx="149">
                  <c:v>8.9957783899203031E-2</c:v>
                </c:pt>
                <c:pt idx="150">
                  <c:v>8.8735309937898368E-2</c:v>
                </c:pt>
                <c:pt idx="151">
                  <c:v>8.7512835976593692E-2</c:v>
                </c:pt>
                <c:pt idx="152">
                  <c:v>8.6371860279376156E-2</c:v>
                </c:pt>
                <c:pt idx="153">
                  <c:v>8.5230884582158384E-2</c:v>
                </c:pt>
                <c:pt idx="154">
                  <c:v>8.4008410620853721E-2</c:v>
                </c:pt>
                <c:pt idx="155">
                  <c:v>8.2948933187723076E-2</c:v>
                </c:pt>
                <c:pt idx="156">
                  <c:v>8.180795749050554E-2</c:v>
                </c:pt>
                <c:pt idx="157">
                  <c:v>8.0748480057374908E-2</c:v>
                </c:pt>
                <c:pt idx="158">
                  <c:v>7.968900262424404E-2</c:v>
                </c:pt>
                <c:pt idx="159">
                  <c:v>7.8629525191113395E-2</c:v>
                </c:pt>
                <c:pt idx="160">
                  <c:v>7.7570047757982763E-2</c:v>
                </c:pt>
                <c:pt idx="161">
                  <c:v>7.6592068588939022E-2</c:v>
                </c:pt>
                <c:pt idx="162">
                  <c:v>7.553259115580839E-2</c:v>
                </c:pt>
                <c:pt idx="163">
                  <c:v>7.4554611986764649E-2</c:v>
                </c:pt>
                <c:pt idx="164">
                  <c:v>7.3576632817720922E-2</c:v>
                </c:pt>
                <c:pt idx="165">
                  <c:v>7.2680151912764307E-2</c:v>
                </c:pt>
                <c:pt idx="166">
                  <c:v>7.170217274372058E-2</c:v>
                </c:pt>
                <c:pt idx="167">
                  <c:v>7.0805691838763743E-2</c:v>
                </c:pt>
                <c:pt idx="168">
                  <c:v>6.9909210933807128E-2</c:v>
                </c:pt>
                <c:pt idx="169">
                  <c:v>6.9012730028850305E-2</c:v>
                </c:pt>
                <c:pt idx="170">
                  <c:v>6.8116249123893691E-2</c:v>
                </c:pt>
                <c:pt idx="171">
                  <c:v>6.7301266483023994E-2</c:v>
                </c:pt>
                <c:pt idx="172">
                  <c:v>6.6486283842154284E-2</c:v>
                </c:pt>
                <c:pt idx="173">
                  <c:v>6.5589802937197447E-2</c:v>
                </c:pt>
                <c:pt idx="174">
                  <c:v>6.4774820296327751E-2</c:v>
                </c:pt>
                <c:pt idx="175">
                  <c:v>6.3959837655458041E-2</c:v>
                </c:pt>
                <c:pt idx="176">
                  <c:v>6.3226353278675249E-2</c:v>
                </c:pt>
                <c:pt idx="177">
                  <c:v>6.2411370637805538E-2</c:v>
                </c:pt>
                <c:pt idx="178">
                  <c:v>6.1677886261022739E-2</c:v>
                </c:pt>
                <c:pt idx="179">
                  <c:v>6.094440188423994E-2</c:v>
                </c:pt>
                <c:pt idx="180">
                  <c:v>6.0210917507457135E-2</c:v>
                </c:pt>
                <c:pt idx="181">
                  <c:v>5.9477433130674336E-2</c:v>
                </c:pt>
                <c:pt idx="182">
                  <c:v>5.874394875389153E-2</c:v>
                </c:pt>
                <c:pt idx="183">
                  <c:v>5.8091962641195857E-2</c:v>
                </c:pt>
                <c:pt idx="184">
                  <c:v>5.7439976528499956E-2</c:v>
                </c:pt>
                <c:pt idx="185">
                  <c:v>5.6787990415804054E-2</c:v>
                </c:pt>
                <c:pt idx="186">
                  <c:v>5.6054506039021484E-2</c:v>
                </c:pt>
                <c:pt idx="187">
                  <c:v>5.5402519926325583E-2</c:v>
                </c:pt>
                <c:pt idx="188">
                  <c:v>5.4832032077716815E-2</c:v>
                </c:pt>
                <c:pt idx="189">
                  <c:v>5.4180045965020913E-2</c:v>
                </c:pt>
                <c:pt idx="190">
                  <c:v>5.3528059852325248E-2</c:v>
                </c:pt>
                <c:pt idx="191">
                  <c:v>5.2957572003716244E-2</c:v>
                </c:pt>
                <c:pt idx="192">
                  <c:v>5.2387084155107476E-2</c:v>
                </c:pt>
                <c:pt idx="193">
                  <c:v>5.1816596306498708E-2</c:v>
                </c:pt>
                <c:pt idx="194">
                  <c:v>5.124610845788994E-2</c:v>
                </c:pt>
                <c:pt idx="195">
                  <c:v>5.0675620609280936E-2</c:v>
                </c:pt>
                <c:pt idx="196">
                  <c:v>5.0105132760672168E-2</c:v>
                </c:pt>
                <c:pt idx="197">
                  <c:v>4.95346449120634E-2</c:v>
                </c:pt>
                <c:pt idx="198">
                  <c:v>4.9045655327541529E-2</c:v>
                </c:pt>
                <c:pt idx="199">
                  <c:v>4.8475167478932761E-2</c:v>
                </c:pt>
                <c:pt idx="200">
                  <c:v>4.798617789441089E-2</c:v>
                </c:pt>
                <c:pt idx="201">
                  <c:v>4.7497188309889027E-2</c:v>
                </c:pt>
                <c:pt idx="202">
                  <c:v>4.7008198725367156E-2</c:v>
                </c:pt>
                <c:pt idx="203">
                  <c:v>4.6519209140845286E-2</c:v>
                </c:pt>
                <c:pt idx="204">
                  <c:v>4.6030219556323422E-2</c:v>
                </c:pt>
                <c:pt idx="205">
                  <c:v>4.5541229971801551E-2</c:v>
                </c:pt>
                <c:pt idx="206">
                  <c:v>4.5052240387279681E-2</c:v>
                </c:pt>
                <c:pt idx="207">
                  <c:v>4.4644749066844951E-2</c:v>
                </c:pt>
                <c:pt idx="208">
                  <c:v>4.415575948232308E-2</c:v>
                </c:pt>
                <c:pt idx="209">
                  <c:v>4.3748268161888114E-2</c:v>
                </c:pt>
                <c:pt idx="210">
                  <c:v>4.3340776841453377E-2</c:v>
                </c:pt>
                <c:pt idx="211">
                  <c:v>4.2933285521018411E-2</c:v>
                </c:pt>
                <c:pt idx="212">
                  <c:v>4.2525794200583555E-2</c:v>
                </c:pt>
                <c:pt idx="213">
                  <c:v>4.2118302880148707E-2</c:v>
                </c:pt>
                <c:pt idx="214">
                  <c:v>4.1710811559713741E-2</c:v>
                </c:pt>
                <c:pt idx="215">
                  <c:v>4.1303320239278886E-2</c:v>
                </c:pt>
                <c:pt idx="216">
                  <c:v>4.0895828918844038E-2</c:v>
                </c:pt>
                <c:pt idx="217">
                  <c:v>4.0488337598409183E-2</c:v>
                </c:pt>
                <c:pt idx="218">
                  <c:v>4.0162344542061232E-2</c:v>
                </c:pt>
                <c:pt idx="219">
                  <c:v>3.9754853221626384E-2</c:v>
                </c:pt>
                <c:pt idx="220">
                  <c:v>3.9428860165278544E-2</c:v>
                </c:pt>
                <c:pt idx="221">
                  <c:v>3.9102867108930593E-2</c:v>
                </c:pt>
                <c:pt idx="222">
                  <c:v>3.8695375788495745E-2</c:v>
                </c:pt>
                <c:pt idx="223">
                  <c:v>3.8369382732147794E-2</c:v>
                </c:pt>
                <c:pt idx="224">
                  <c:v>3.8043389675799955E-2</c:v>
                </c:pt>
                <c:pt idx="225">
                  <c:v>3.7717396619452004E-2</c:v>
                </c:pt>
                <c:pt idx="226">
                  <c:v>3.7391403563104171E-2</c:v>
                </c:pt>
                <c:pt idx="227">
                  <c:v>3.706541050675622E-2</c:v>
                </c:pt>
                <c:pt idx="228">
                  <c:v>3.673941745040827E-2</c:v>
                </c:pt>
                <c:pt idx="229">
                  <c:v>3.6494922658147452E-2</c:v>
                </c:pt>
                <c:pt idx="230">
                  <c:v>3.6168929601799502E-2</c:v>
                </c:pt>
                <c:pt idx="231">
                  <c:v>3.5842936545451551E-2</c:v>
                </c:pt>
                <c:pt idx="232">
                  <c:v>3.5598441753190616E-2</c:v>
                </c:pt>
                <c:pt idx="233">
                  <c:v>3.5272448696842783E-2</c:v>
                </c:pt>
                <c:pt idx="234">
                  <c:v>3.5027953904581847E-2</c:v>
                </c:pt>
                <c:pt idx="235">
                  <c:v>3.4783459112320912E-2</c:v>
                </c:pt>
                <c:pt idx="236">
                  <c:v>3.4457466055973079E-2</c:v>
                </c:pt>
                <c:pt idx="237">
                  <c:v>3.4212971263712144E-2</c:v>
                </c:pt>
                <c:pt idx="238">
                  <c:v>3.3968476471451209E-2</c:v>
                </c:pt>
                <c:pt idx="239">
                  <c:v>3.3723981679190274E-2</c:v>
                </c:pt>
                <c:pt idx="240">
                  <c:v>3.3560985151016243E-2</c:v>
                </c:pt>
                <c:pt idx="241">
                  <c:v>3.3316490358755425E-2</c:v>
                </c:pt>
                <c:pt idx="242">
                  <c:v>3.3153493830581394E-2</c:v>
                </c:pt>
                <c:pt idx="243">
                  <c:v>3.2908999038320459E-2</c:v>
                </c:pt>
                <c:pt idx="244">
                  <c:v>3.2746002510146539E-2</c:v>
                </c:pt>
                <c:pt idx="245">
                  <c:v>3.2501507717885604E-2</c:v>
                </c:pt>
                <c:pt idx="246">
                  <c:v>3.2338511189711691E-2</c:v>
                </c:pt>
                <c:pt idx="247">
                  <c:v>3.2175514661537771E-2</c:v>
                </c:pt>
                <c:pt idx="248">
                  <c:v>3.1931019869276836E-2</c:v>
                </c:pt>
                <c:pt idx="249">
                  <c:v>3.1768023341102805E-2</c:v>
                </c:pt>
                <c:pt idx="250">
                  <c:v>3.1605026812928885E-2</c:v>
                </c:pt>
                <c:pt idx="251">
                  <c:v>3.1442030284754965E-2</c:v>
                </c:pt>
                <c:pt idx="252">
                  <c:v>3.1279033756581053E-2</c:v>
                </c:pt>
                <c:pt idx="253">
                  <c:v>3.1116037228407018E-2</c:v>
                </c:pt>
                <c:pt idx="254">
                  <c:v>3.0953040700233102E-2</c:v>
                </c:pt>
                <c:pt idx="255">
                  <c:v>3.0790044172059182E-2</c:v>
                </c:pt>
                <c:pt idx="256">
                  <c:v>3.0627047643885151E-2</c:v>
                </c:pt>
                <c:pt idx="257">
                  <c:v>3.0464051115711231E-2</c:v>
                </c:pt>
                <c:pt idx="258">
                  <c:v>3.038255285162433E-2</c:v>
                </c:pt>
                <c:pt idx="259">
                  <c:v>3.0219556323450299E-2</c:v>
                </c:pt>
                <c:pt idx="260">
                  <c:v>3.005655979527638E-2</c:v>
                </c:pt>
                <c:pt idx="261">
                  <c:v>2.9893563267102463E-2</c:v>
                </c:pt>
                <c:pt idx="262">
                  <c:v>2.9812065003015448E-2</c:v>
                </c:pt>
                <c:pt idx="263">
                  <c:v>2.9649068474841528E-2</c:v>
                </c:pt>
                <c:pt idx="264">
                  <c:v>2.9567570210754512E-2</c:v>
                </c:pt>
                <c:pt idx="265">
                  <c:v>2.9404573682580596E-2</c:v>
                </c:pt>
                <c:pt idx="266">
                  <c:v>2.9241577154406676E-2</c:v>
                </c:pt>
                <c:pt idx="267">
                  <c:v>2.9160078890319661E-2</c:v>
                </c:pt>
                <c:pt idx="268">
                  <c:v>2.8997082362145744E-2</c:v>
                </c:pt>
                <c:pt idx="269">
                  <c:v>2.883408583397171E-2</c:v>
                </c:pt>
                <c:pt idx="270">
                  <c:v>2.8671089305797794E-2</c:v>
                </c:pt>
                <c:pt idx="271">
                  <c:v>2.8508092777623874E-2</c:v>
                </c:pt>
                <c:pt idx="272">
                  <c:v>2.8345096249449957E-2</c:v>
                </c:pt>
                <c:pt idx="273">
                  <c:v>2.8182099721275923E-2</c:v>
                </c:pt>
                <c:pt idx="274">
                  <c:v>2.8019103193102007E-2</c:v>
                </c:pt>
                <c:pt idx="275">
                  <c:v>2.785610666492809E-2</c:v>
                </c:pt>
                <c:pt idx="276">
                  <c:v>2.7693110136754056E-2</c:v>
                </c:pt>
                <c:pt idx="277">
                  <c:v>2.7611611872667155E-2</c:v>
                </c:pt>
                <c:pt idx="278">
                  <c:v>2.7448615344493121E-2</c:v>
                </c:pt>
                <c:pt idx="279">
                  <c:v>2.7285618816319204E-2</c:v>
                </c:pt>
                <c:pt idx="280">
                  <c:v>2.7122622288145288E-2</c:v>
                </c:pt>
                <c:pt idx="281">
                  <c:v>2.6959625759971368E-2</c:v>
                </c:pt>
                <c:pt idx="282">
                  <c:v>2.6878127495884353E-2</c:v>
                </c:pt>
                <c:pt idx="283">
                  <c:v>2.6715130967710436E-2</c:v>
                </c:pt>
                <c:pt idx="284">
                  <c:v>2.6633632703623417E-2</c:v>
                </c:pt>
                <c:pt idx="285">
                  <c:v>2.6470636175449501E-2</c:v>
                </c:pt>
                <c:pt idx="286">
                  <c:v>2.6389137911362485E-2</c:v>
                </c:pt>
                <c:pt idx="287">
                  <c:v>2.6226141383188566E-2</c:v>
                </c:pt>
                <c:pt idx="288">
                  <c:v>2.614464311910155E-2</c:v>
                </c:pt>
                <c:pt idx="289">
                  <c:v>2.5981646590927634E-2</c:v>
                </c:pt>
                <c:pt idx="290">
                  <c:v>2.5900148326840615E-2</c:v>
                </c:pt>
                <c:pt idx="291">
                  <c:v>2.5818650062753714E-2</c:v>
                </c:pt>
                <c:pt idx="292">
                  <c:v>2.5655653534579683E-2</c:v>
                </c:pt>
                <c:pt idx="293">
                  <c:v>2.5574155270492782E-2</c:v>
                </c:pt>
                <c:pt idx="294">
                  <c:v>2.5492657006405763E-2</c:v>
                </c:pt>
                <c:pt idx="295">
                  <c:v>2.5411158742318748E-2</c:v>
                </c:pt>
                <c:pt idx="296">
                  <c:v>2.5248162214144831E-2</c:v>
                </c:pt>
                <c:pt idx="297">
                  <c:v>2.516666395005793E-2</c:v>
                </c:pt>
                <c:pt idx="298">
                  <c:v>2.5085165685970912E-2</c:v>
                </c:pt>
                <c:pt idx="299">
                  <c:v>2.5003667421883896E-2</c:v>
                </c:pt>
                <c:pt idx="300">
                  <c:v>2.4922169157796995E-2</c:v>
                </c:pt>
                <c:pt idx="301">
                  <c:v>2.484067089370998E-2</c:v>
                </c:pt>
                <c:pt idx="302">
                  <c:v>2.4677674365536063E-2</c:v>
                </c:pt>
                <c:pt idx="303">
                  <c:v>2.4596176101449044E-2</c:v>
                </c:pt>
                <c:pt idx="304">
                  <c:v>2.4514677837362029E-2</c:v>
                </c:pt>
                <c:pt idx="305">
                  <c:v>2.4433179573275128E-2</c:v>
                </c:pt>
                <c:pt idx="306">
                  <c:v>2.4351681309188113E-2</c:v>
                </c:pt>
                <c:pt idx="307">
                  <c:v>2.4270183045101212E-2</c:v>
                </c:pt>
                <c:pt idx="308">
                  <c:v>2.4188684781014193E-2</c:v>
                </c:pt>
                <c:pt idx="309">
                  <c:v>2.4107186516927177E-2</c:v>
                </c:pt>
                <c:pt idx="310">
                  <c:v>2.4025688252840276E-2</c:v>
                </c:pt>
                <c:pt idx="311">
                  <c:v>2.3944189988753261E-2</c:v>
                </c:pt>
                <c:pt idx="312">
                  <c:v>2.3862691724666242E-2</c:v>
                </c:pt>
                <c:pt idx="313">
                  <c:v>2.3781193460579341E-2</c:v>
                </c:pt>
                <c:pt idx="314">
                  <c:v>2.3699695196492326E-2</c:v>
                </c:pt>
                <c:pt idx="315">
                  <c:v>2.361819693240531E-2</c:v>
                </c:pt>
                <c:pt idx="316">
                  <c:v>2.3536698668318409E-2</c:v>
                </c:pt>
                <c:pt idx="317">
                  <c:v>2.345520040423139E-2</c:v>
                </c:pt>
                <c:pt idx="318">
                  <c:v>2.345520040423139E-2</c:v>
                </c:pt>
                <c:pt idx="319">
                  <c:v>2.3373702140144375E-2</c:v>
                </c:pt>
                <c:pt idx="320">
                  <c:v>2.3292203876057474E-2</c:v>
                </c:pt>
                <c:pt idx="321">
                  <c:v>2.3210705611970459E-2</c:v>
                </c:pt>
                <c:pt idx="322">
                  <c:v>2.3129207347883558E-2</c:v>
                </c:pt>
                <c:pt idx="323">
                  <c:v>2.3129207347883558E-2</c:v>
                </c:pt>
                <c:pt idx="324">
                  <c:v>2.3047709083796539E-2</c:v>
                </c:pt>
                <c:pt idx="325">
                  <c:v>2.2966210819709523E-2</c:v>
                </c:pt>
                <c:pt idx="326">
                  <c:v>2.2966210819709523E-2</c:v>
                </c:pt>
                <c:pt idx="327">
                  <c:v>2.2884712555622622E-2</c:v>
                </c:pt>
                <c:pt idx="328">
                  <c:v>2.2803214291535607E-2</c:v>
                </c:pt>
                <c:pt idx="329">
                  <c:v>2.2803214291535607E-2</c:v>
                </c:pt>
                <c:pt idx="330">
                  <c:v>2.2721716027448588E-2</c:v>
                </c:pt>
                <c:pt idx="331">
                  <c:v>2.2640217763361687E-2</c:v>
                </c:pt>
                <c:pt idx="332">
                  <c:v>2.2640217763361687E-2</c:v>
                </c:pt>
                <c:pt idx="333">
                  <c:v>2.2558719499274672E-2</c:v>
                </c:pt>
                <c:pt idx="334">
                  <c:v>2.2477221235187656E-2</c:v>
                </c:pt>
                <c:pt idx="335">
                  <c:v>2.2477221235187656E-2</c:v>
                </c:pt>
                <c:pt idx="336">
                  <c:v>2.2395722971100755E-2</c:v>
                </c:pt>
                <c:pt idx="337">
                  <c:v>2.2395722971100755E-2</c:v>
                </c:pt>
                <c:pt idx="338">
                  <c:v>2.2314224707013736E-2</c:v>
                </c:pt>
                <c:pt idx="339">
                  <c:v>2.2314224707013736E-2</c:v>
                </c:pt>
                <c:pt idx="340">
                  <c:v>2.2232726442926835E-2</c:v>
                </c:pt>
                <c:pt idx="341">
                  <c:v>2.215122817883982E-2</c:v>
                </c:pt>
                <c:pt idx="342">
                  <c:v>2.215122817883982E-2</c:v>
                </c:pt>
                <c:pt idx="343">
                  <c:v>2.2069729914752804E-2</c:v>
                </c:pt>
                <c:pt idx="344">
                  <c:v>2.2069729914752804E-2</c:v>
                </c:pt>
                <c:pt idx="345">
                  <c:v>2.1988231650665904E-2</c:v>
                </c:pt>
                <c:pt idx="346">
                  <c:v>2.1988231650665904E-2</c:v>
                </c:pt>
                <c:pt idx="347">
                  <c:v>2.1906733386578885E-2</c:v>
                </c:pt>
                <c:pt idx="348">
                  <c:v>2.1906733386578885E-2</c:v>
                </c:pt>
                <c:pt idx="349">
                  <c:v>2.1825235122491869E-2</c:v>
                </c:pt>
                <c:pt idx="350">
                  <c:v>2.1825235122491869E-2</c:v>
                </c:pt>
                <c:pt idx="351">
                  <c:v>2.1743736858404968E-2</c:v>
                </c:pt>
                <c:pt idx="352">
                  <c:v>2.1743736858404968E-2</c:v>
                </c:pt>
                <c:pt idx="353">
                  <c:v>2.1743736858404968E-2</c:v>
                </c:pt>
                <c:pt idx="354">
                  <c:v>2.1662238594317953E-2</c:v>
                </c:pt>
                <c:pt idx="355">
                  <c:v>2.1662238594317953E-2</c:v>
                </c:pt>
                <c:pt idx="356">
                  <c:v>2.1580740330230934E-2</c:v>
                </c:pt>
                <c:pt idx="357">
                  <c:v>2.1580740330230934E-2</c:v>
                </c:pt>
                <c:pt idx="358">
                  <c:v>2.1499242066144033E-2</c:v>
                </c:pt>
                <c:pt idx="359">
                  <c:v>2.1499242066144033E-2</c:v>
                </c:pt>
                <c:pt idx="360">
                  <c:v>2.1499242066144033E-2</c:v>
                </c:pt>
                <c:pt idx="361">
                  <c:v>2.1417743802057018E-2</c:v>
                </c:pt>
                <c:pt idx="362">
                  <c:v>2.1417743802057018E-2</c:v>
                </c:pt>
                <c:pt idx="363">
                  <c:v>2.1336245537970002E-2</c:v>
                </c:pt>
                <c:pt idx="364">
                  <c:v>2.1336245537970002E-2</c:v>
                </c:pt>
                <c:pt idx="365">
                  <c:v>2.1254747273883101E-2</c:v>
                </c:pt>
                <c:pt idx="366">
                  <c:v>2.1254747273883101E-2</c:v>
                </c:pt>
                <c:pt idx="367">
                  <c:v>2.1254747273883101E-2</c:v>
                </c:pt>
                <c:pt idx="368">
                  <c:v>2.1173249009796082E-2</c:v>
                </c:pt>
                <c:pt idx="369">
                  <c:v>2.1173249009796082E-2</c:v>
                </c:pt>
                <c:pt idx="370">
                  <c:v>2.1173249009796082E-2</c:v>
                </c:pt>
                <c:pt idx="371">
                  <c:v>2.1091750745709181E-2</c:v>
                </c:pt>
                <c:pt idx="372">
                  <c:v>2.1091750745709181E-2</c:v>
                </c:pt>
                <c:pt idx="373">
                  <c:v>2.1091750745709181E-2</c:v>
                </c:pt>
                <c:pt idx="374">
                  <c:v>2.1010252481622166E-2</c:v>
                </c:pt>
                <c:pt idx="375">
                  <c:v>2.1010252481622166E-2</c:v>
                </c:pt>
                <c:pt idx="376">
                  <c:v>2.1010252481622166E-2</c:v>
                </c:pt>
                <c:pt idx="377">
                  <c:v>2.092875421753515E-2</c:v>
                </c:pt>
                <c:pt idx="378">
                  <c:v>2.092875421753515E-2</c:v>
                </c:pt>
                <c:pt idx="379">
                  <c:v>2.092875421753515E-2</c:v>
                </c:pt>
                <c:pt idx="380">
                  <c:v>2.0847255953448249E-2</c:v>
                </c:pt>
                <c:pt idx="381">
                  <c:v>2.0847255953448249E-2</c:v>
                </c:pt>
                <c:pt idx="382">
                  <c:v>2.0847255953448249E-2</c:v>
                </c:pt>
                <c:pt idx="383">
                  <c:v>2.0847255953448249E-2</c:v>
                </c:pt>
                <c:pt idx="384">
                  <c:v>2.0765757689361231E-2</c:v>
                </c:pt>
                <c:pt idx="385">
                  <c:v>2.0765757689361231E-2</c:v>
                </c:pt>
                <c:pt idx="386">
                  <c:v>2.0765757689361231E-2</c:v>
                </c:pt>
                <c:pt idx="387">
                  <c:v>2.0765757689361231E-2</c:v>
                </c:pt>
                <c:pt idx="388">
                  <c:v>2.0765757689361231E-2</c:v>
                </c:pt>
                <c:pt idx="389">
                  <c:v>2.0684259425274215E-2</c:v>
                </c:pt>
                <c:pt idx="390">
                  <c:v>2.0684259425274215E-2</c:v>
                </c:pt>
                <c:pt idx="391">
                  <c:v>2.0765757689361231E-2</c:v>
                </c:pt>
                <c:pt idx="392">
                  <c:v>2.0765757689361231E-2</c:v>
                </c:pt>
                <c:pt idx="393">
                  <c:v>2.0765757689361231E-2</c:v>
                </c:pt>
                <c:pt idx="394">
                  <c:v>2.0765757689361231E-2</c:v>
                </c:pt>
                <c:pt idx="395">
                  <c:v>2.0765757689361231E-2</c:v>
                </c:pt>
                <c:pt idx="396">
                  <c:v>2.0765757689361231E-2</c:v>
                </c:pt>
                <c:pt idx="397">
                  <c:v>2.0765757689361231E-2</c:v>
                </c:pt>
                <c:pt idx="398">
                  <c:v>2.0765757689361231E-2</c:v>
                </c:pt>
              </c:numCache>
            </c:numRef>
          </c:xVal>
          <c:yVal>
            <c:numRef>
              <c:f>Traitement8!$C$2:$C$400</c:f>
              <c:numCache>
                <c:formatCode>0.000</c:formatCode>
                <c:ptCount val="399"/>
                <c:pt idx="0">
                  <c:v>0.79372408976564912</c:v>
                </c:pt>
                <c:pt idx="1">
                  <c:v>0.79147001327411259</c:v>
                </c:pt>
                <c:pt idx="2">
                  <c:v>0.79187994524925631</c:v>
                </c:pt>
                <c:pt idx="3">
                  <c:v>0.791765563132938</c:v>
                </c:pt>
                <c:pt idx="4">
                  <c:v>0.79149235586516353</c:v>
                </c:pt>
                <c:pt idx="5">
                  <c:v>0.79053635151713653</c:v>
                </c:pt>
                <c:pt idx="6">
                  <c:v>0.79026335642642176</c:v>
                </c:pt>
                <c:pt idx="7">
                  <c:v>0.79039969791638331</c:v>
                </c:pt>
                <c:pt idx="8">
                  <c:v>0.78924211047223247</c:v>
                </c:pt>
                <c:pt idx="9">
                  <c:v>0.78828775377874782</c:v>
                </c:pt>
                <c:pt idx="10">
                  <c:v>0.78815133575071183</c:v>
                </c:pt>
                <c:pt idx="11">
                  <c:v>0.78699616853213361</c:v>
                </c:pt>
                <c:pt idx="12">
                  <c:v>0.78656595302637522</c:v>
                </c:pt>
                <c:pt idx="13">
                  <c:v>0.78545561700345801</c:v>
                </c:pt>
                <c:pt idx="14">
                  <c:v>0.783373773751599</c:v>
                </c:pt>
                <c:pt idx="15">
                  <c:v>0.78335220469603917</c:v>
                </c:pt>
                <c:pt idx="16">
                  <c:v>0.78208760744425621</c:v>
                </c:pt>
                <c:pt idx="17">
                  <c:v>0.78136642211020679</c:v>
                </c:pt>
                <c:pt idx="18">
                  <c:v>0.78064554747877091</c:v>
                </c:pt>
                <c:pt idx="19">
                  <c:v>0.77956255418561737</c:v>
                </c:pt>
                <c:pt idx="20">
                  <c:v>0.77897804707010398</c:v>
                </c:pt>
                <c:pt idx="21">
                  <c:v>0.7786858318349813</c:v>
                </c:pt>
                <c:pt idx="22">
                  <c:v>0.77796662248042781</c:v>
                </c:pt>
                <c:pt idx="23">
                  <c:v>0.77672951003234014</c:v>
                </c:pt>
                <c:pt idx="24">
                  <c:v>0.77655138685783598</c:v>
                </c:pt>
                <c:pt idx="25">
                  <c:v>0.77515914476617631</c:v>
                </c:pt>
                <c:pt idx="26">
                  <c:v>0.77473327220530319</c:v>
                </c:pt>
                <c:pt idx="27">
                  <c:v>0.77388181920754706</c:v>
                </c:pt>
                <c:pt idx="28">
                  <c:v>0.77318722479424895</c:v>
                </c:pt>
                <c:pt idx="29">
                  <c:v>0.77260577258559637</c:v>
                </c:pt>
                <c:pt idx="30">
                  <c:v>0.77189043278428127</c:v>
                </c:pt>
                <c:pt idx="31">
                  <c:v>0.77133124715676049</c:v>
                </c:pt>
                <c:pt idx="32">
                  <c:v>0.77061686246312555</c:v>
                </c:pt>
                <c:pt idx="33">
                  <c:v>0.77097620825791358</c:v>
                </c:pt>
                <c:pt idx="34">
                  <c:v>0.76961246876599787</c:v>
                </c:pt>
                <c:pt idx="35">
                  <c:v>0.7690330210513231</c:v>
                </c:pt>
                <c:pt idx="36">
                  <c:v>0.76930116024485073</c:v>
                </c:pt>
                <c:pt idx="37">
                  <c:v>0.76791800928914156</c:v>
                </c:pt>
                <c:pt idx="38">
                  <c:v>0.76760696081244961</c:v>
                </c:pt>
                <c:pt idx="39">
                  <c:v>0.76691620798964377</c:v>
                </c:pt>
                <c:pt idx="40">
                  <c:v>0.76635944918917476</c:v>
                </c:pt>
                <c:pt idx="41">
                  <c:v>0.76553591293236833</c:v>
                </c:pt>
                <c:pt idx="42">
                  <c:v>0.76466957838533212</c:v>
                </c:pt>
                <c:pt idx="43">
                  <c:v>0.76342524242958909</c:v>
                </c:pt>
                <c:pt idx="44">
                  <c:v>0.76315845381362524</c:v>
                </c:pt>
                <c:pt idx="45">
                  <c:v>0.76216080616208759</c:v>
                </c:pt>
                <c:pt idx="46">
                  <c:v>0.76120667680284393</c:v>
                </c:pt>
                <c:pt idx="47">
                  <c:v>0.76080740191395779</c:v>
                </c:pt>
                <c:pt idx="48">
                  <c:v>0.75981184742980534</c:v>
                </c:pt>
                <c:pt idx="49">
                  <c:v>0.75861521464111958</c:v>
                </c:pt>
                <c:pt idx="50">
                  <c:v>0.75802001085648218</c:v>
                </c:pt>
                <c:pt idx="51">
                  <c:v>0.7573349624618585</c:v>
                </c:pt>
                <c:pt idx="52">
                  <c:v>0.75640603044288512</c:v>
                </c:pt>
                <c:pt idx="53">
                  <c:v>0.75543568260358729</c:v>
                </c:pt>
                <c:pt idx="54">
                  <c:v>0.75433377737904328</c:v>
                </c:pt>
                <c:pt idx="55">
                  <c:v>0.75325378943926136</c:v>
                </c:pt>
                <c:pt idx="56">
                  <c:v>0.75310034209931676</c:v>
                </c:pt>
                <c:pt idx="57">
                  <c:v>0.75243898143562671</c:v>
                </c:pt>
                <c:pt idx="58">
                  <c:v>0.75133965620454157</c:v>
                </c:pt>
                <c:pt idx="59">
                  <c:v>0.75065851492203384</c:v>
                </c:pt>
                <c:pt idx="60">
                  <c:v>0.75024168535284164</c:v>
                </c:pt>
                <c:pt idx="61">
                  <c:v>0.74874898296880843</c:v>
                </c:pt>
                <c:pt idx="62">
                  <c:v>0.74872833909914815</c:v>
                </c:pt>
                <c:pt idx="63">
                  <c:v>0.74793778638461661</c:v>
                </c:pt>
                <c:pt idx="64">
                  <c:v>0.7469950802900408</c:v>
                </c:pt>
                <c:pt idx="65">
                  <c:v>0.74655909437612022</c:v>
                </c:pt>
                <c:pt idx="66">
                  <c:v>0.74563829773940626</c:v>
                </c:pt>
                <c:pt idx="67">
                  <c:v>0.74522334559586156</c:v>
                </c:pt>
                <c:pt idx="68">
                  <c:v>0.74469771378202976</c:v>
                </c:pt>
                <c:pt idx="69">
                  <c:v>0.74428294530045391</c:v>
                </c:pt>
                <c:pt idx="70">
                  <c:v>0.74373707684362111</c:v>
                </c:pt>
                <c:pt idx="71">
                  <c:v>0.74347455360510495</c:v>
                </c:pt>
                <c:pt idx="72">
                  <c:v>0.74251496564489927</c:v>
                </c:pt>
                <c:pt idx="73">
                  <c:v>0.74185927358910597</c:v>
                </c:pt>
                <c:pt idx="74">
                  <c:v>0.74159713553664208</c:v>
                </c:pt>
                <c:pt idx="75">
                  <c:v>0.74183902690992365</c:v>
                </c:pt>
                <c:pt idx="76">
                  <c:v>0.74077041843069602</c:v>
                </c:pt>
                <c:pt idx="77">
                  <c:v>0.7412943415651525</c:v>
                </c:pt>
                <c:pt idx="78">
                  <c:v>0.74022624386862479</c:v>
                </c:pt>
                <c:pt idx="79">
                  <c:v>0.73968262190000289</c:v>
                </c:pt>
                <c:pt idx="80">
                  <c:v>0.73981331845460607</c:v>
                </c:pt>
                <c:pt idx="81">
                  <c:v>0.73940054626089458</c:v>
                </c:pt>
                <c:pt idx="82">
                  <c:v>0.73846503363143245</c:v>
                </c:pt>
                <c:pt idx="83">
                  <c:v>0.7390083529679804</c:v>
                </c:pt>
                <c:pt idx="84">
                  <c:v>0.73885733032566292</c:v>
                </c:pt>
                <c:pt idx="85">
                  <c:v>0.73848539868429341</c:v>
                </c:pt>
                <c:pt idx="86">
                  <c:v>0.73846503363143245</c:v>
                </c:pt>
                <c:pt idx="87">
                  <c:v>0.73794232506395463</c:v>
                </c:pt>
                <c:pt idx="88">
                  <c:v>0.73794232506395463</c:v>
                </c:pt>
                <c:pt idx="89">
                  <c:v>0.73779132072903819</c:v>
                </c:pt>
                <c:pt idx="90">
                  <c:v>0.73739934727910506</c:v>
                </c:pt>
                <c:pt idx="91">
                  <c:v>0.73698748318161056</c:v>
                </c:pt>
                <c:pt idx="92">
                  <c:v>0.73711817533414625</c:v>
                </c:pt>
                <c:pt idx="93">
                  <c:v>0.73724859179999525</c:v>
                </c:pt>
                <c:pt idx="94">
                  <c:v>0.7368367810950136</c:v>
                </c:pt>
                <c:pt idx="95">
                  <c:v>0.73685708981338804</c:v>
                </c:pt>
                <c:pt idx="96">
                  <c:v>0.73627447469873197</c:v>
                </c:pt>
                <c:pt idx="97">
                  <c:v>0.73644542849384109</c:v>
                </c:pt>
                <c:pt idx="98">
                  <c:v>0.73614418440400642</c:v>
                </c:pt>
                <c:pt idx="99">
                  <c:v>0.73601361869340343</c:v>
                </c:pt>
                <c:pt idx="100">
                  <c:v>0.73534155672491119</c:v>
                </c:pt>
                <c:pt idx="101">
                  <c:v>0.7358833514821348</c:v>
                </c:pt>
                <c:pt idx="102">
                  <c:v>0.73575280890583361</c:v>
                </c:pt>
                <c:pt idx="103">
                  <c:v>0.73547204946140132</c:v>
                </c:pt>
                <c:pt idx="104">
                  <c:v>0.73547204946140132</c:v>
                </c:pt>
                <c:pt idx="105">
                  <c:v>0.73506044535604498</c:v>
                </c:pt>
                <c:pt idx="106">
                  <c:v>0.73466972477701042</c:v>
                </c:pt>
                <c:pt idx="107">
                  <c:v>0.73479985787895219</c:v>
                </c:pt>
                <c:pt idx="108">
                  <c:v>0.73466972477701042</c:v>
                </c:pt>
                <c:pt idx="109">
                  <c:v>0.73440920657275821</c:v>
                </c:pt>
                <c:pt idx="110">
                  <c:v>0.73477985391421563</c:v>
                </c:pt>
                <c:pt idx="111">
                  <c:v>0.73477985391421563</c:v>
                </c:pt>
                <c:pt idx="112">
                  <c:v>0.73425887796896638</c:v>
                </c:pt>
                <c:pt idx="113">
                  <c:v>0.73438896136425891</c:v>
                </c:pt>
                <c:pt idx="114">
                  <c:v>0.73412851960641945</c:v>
                </c:pt>
                <c:pt idx="115">
                  <c:v>0.73373780036827285</c:v>
                </c:pt>
                <c:pt idx="116">
                  <c:v>0.73397821769156679</c:v>
                </c:pt>
                <c:pt idx="117">
                  <c:v>0.73371787543523237</c:v>
                </c:pt>
                <c:pt idx="118">
                  <c:v>0.73330721605507254</c:v>
                </c:pt>
                <c:pt idx="119">
                  <c:v>0.73369745426697575</c:v>
                </c:pt>
                <c:pt idx="120">
                  <c:v>0.73317696888952877</c:v>
                </c:pt>
                <c:pt idx="121">
                  <c:v>0.73289687750456467</c:v>
                </c:pt>
                <c:pt idx="122">
                  <c:v>0.73330721605507254</c:v>
                </c:pt>
                <c:pt idx="123">
                  <c:v>0.73330721605507254</c:v>
                </c:pt>
                <c:pt idx="124">
                  <c:v>0.73302680026657574</c:v>
                </c:pt>
                <c:pt idx="125">
                  <c:v>0.73315702075501643</c:v>
                </c:pt>
                <c:pt idx="126">
                  <c:v>0.73263649430511846</c:v>
                </c:pt>
                <c:pt idx="127">
                  <c:v>0.7324864056406456</c:v>
                </c:pt>
                <c:pt idx="128">
                  <c:v>0.73207637264707892</c:v>
                </c:pt>
                <c:pt idx="129">
                  <c:v>0.73166649233472025</c:v>
                </c:pt>
                <c:pt idx="130">
                  <c:v>0.73153673007699993</c:v>
                </c:pt>
                <c:pt idx="131">
                  <c:v>0.73194656074411968</c:v>
                </c:pt>
                <c:pt idx="132">
                  <c:v>0.73155662241514652</c:v>
                </c:pt>
                <c:pt idx="133">
                  <c:v>0.73088723436396463</c:v>
                </c:pt>
                <c:pt idx="134">
                  <c:v>0.73116707374633438</c:v>
                </c:pt>
                <c:pt idx="135">
                  <c:v>0.73146677181417952</c:v>
                </c:pt>
                <c:pt idx="136">
                  <c:v>0.73092711229346885</c:v>
                </c:pt>
                <c:pt idx="137">
                  <c:v>0.73105713283342466</c:v>
                </c:pt>
                <c:pt idx="138">
                  <c:v>0.73081710754236762</c:v>
                </c:pt>
                <c:pt idx="139">
                  <c:v>0.73040771705674268</c:v>
                </c:pt>
                <c:pt idx="140">
                  <c:v>0.73053740572382109</c:v>
                </c:pt>
                <c:pt idx="141">
                  <c:v>0.73027775428238539</c:v>
                </c:pt>
                <c:pt idx="142">
                  <c:v>0.7300181489924914</c:v>
                </c:pt>
                <c:pt idx="143">
                  <c:v>0.72986856608121853</c:v>
                </c:pt>
                <c:pt idx="144">
                  <c:v>0.72958939373193943</c:v>
                </c:pt>
                <c:pt idx="145">
                  <c:v>0.72962897033821483</c:v>
                </c:pt>
                <c:pt idx="146">
                  <c:v>0.73014808866569181</c:v>
                </c:pt>
                <c:pt idx="147">
                  <c:v>0.7300181489924914</c:v>
                </c:pt>
                <c:pt idx="148">
                  <c:v>0.72934960031549245</c:v>
                </c:pt>
                <c:pt idx="149">
                  <c:v>0.72962897033821483</c:v>
                </c:pt>
                <c:pt idx="150">
                  <c:v>0.72934960031549245</c:v>
                </c:pt>
                <c:pt idx="151">
                  <c:v>0.72870101001654342</c:v>
                </c:pt>
                <c:pt idx="152">
                  <c:v>0.72936948040178884</c:v>
                </c:pt>
                <c:pt idx="153">
                  <c:v>0.72896063978058467</c:v>
                </c:pt>
                <c:pt idx="154">
                  <c:v>0.72911003661690432</c:v>
                </c:pt>
                <c:pt idx="155">
                  <c:v>0.72911003661690432</c:v>
                </c:pt>
                <c:pt idx="156">
                  <c:v>0.72816295854262014</c:v>
                </c:pt>
                <c:pt idx="157">
                  <c:v>0.72870101001654342</c:v>
                </c:pt>
                <c:pt idx="158">
                  <c:v>0.7288308191181061</c:v>
                </c:pt>
                <c:pt idx="159">
                  <c:v>0.72870101001654342</c:v>
                </c:pt>
                <c:pt idx="160">
                  <c:v>0.72790378256893196</c:v>
                </c:pt>
                <c:pt idx="161">
                  <c:v>0.72857149773254026</c:v>
                </c:pt>
                <c:pt idx="162">
                  <c:v>0.72803322222816291</c:v>
                </c:pt>
                <c:pt idx="163">
                  <c:v>0.72816295854262014</c:v>
                </c:pt>
                <c:pt idx="164">
                  <c:v>0.72872081481614381</c:v>
                </c:pt>
                <c:pt idx="165">
                  <c:v>0.72751496259679393</c:v>
                </c:pt>
                <c:pt idx="166">
                  <c:v>0.72790378256893196</c:v>
                </c:pt>
                <c:pt idx="167">
                  <c:v>0.72792325357537058</c:v>
                </c:pt>
                <c:pt idx="168">
                  <c:v>0.72779381042835312</c:v>
                </c:pt>
                <c:pt idx="169">
                  <c:v>0.72753467361112723</c:v>
                </c:pt>
                <c:pt idx="170">
                  <c:v>0.72792325357537058</c:v>
                </c:pt>
                <c:pt idx="171">
                  <c:v>0.72790378256893196</c:v>
                </c:pt>
                <c:pt idx="172">
                  <c:v>0.7272755829359866</c:v>
                </c:pt>
                <c:pt idx="173">
                  <c:v>0.72792325357537058</c:v>
                </c:pt>
                <c:pt idx="174">
                  <c:v>0.72766409371248308</c:v>
                </c:pt>
                <c:pt idx="175">
                  <c:v>0.7272755829359866</c:v>
                </c:pt>
                <c:pt idx="176">
                  <c:v>0.7272755829359866</c:v>
                </c:pt>
                <c:pt idx="177">
                  <c:v>0.72779381042835312</c:v>
                </c:pt>
                <c:pt idx="178">
                  <c:v>0.72751496259679393</c:v>
                </c:pt>
                <c:pt idx="179">
                  <c:v>0.7272755829359866</c:v>
                </c:pt>
                <c:pt idx="180">
                  <c:v>0.72766409371248308</c:v>
                </c:pt>
                <c:pt idx="181">
                  <c:v>0.7272755829359866</c:v>
                </c:pt>
                <c:pt idx="182">
                  <c:v>0.7279429681288343</c:v>
                </c:pt>
                <c:pt idx="183">
                  <c:v>0.72753467361112723</c:v>
                </c:pt>
                <c:pt idx="184">
                  <c:v>0.72701625345085519</c:v>
                </c:pt>
                <c:pt idx="185">
                  <c:v>0.72740497999168052</c:v>
                </c:pt>
                <c:pt idx="186">
                  <c:v>0.72753467361112723</c:v>
                </c:pt>
                <c:pt idx="187">
                  <c:v>0.72701625345085519</c:v>
                </c:pt>
                <c:pt idx="188">
                  <c:v>0.7274246344283356</c:v>
                </c:pt>
                <c:pt idx="189">
                  <c:v>0.72673791914445385</c:v>
                </c:pt>
                <c:pt idx="190">
                  <c:v>0.72675725511064559</c:v>
                </c:pt>
                <c:pt idx="191">
                  <c:v>0.72753467361112723</c:v>
                </c:pt>
                <c:pt idx="192">
                  <c:v>0.727145912412963</c:v>
                </c:pt>
                <c:pt idx="193">
                  <c:v>0.72649830291252104</c:v>
                </c:pt>
                <c:pt idx="194">
                  <c:v>0.72675725511064559</c:v>
                </c:pt>
                <c:pt idx="195">
                  <c:v>0.7274246344283356</c:v>
                </c:pt>
                <c:pt idx="196">
                  <c:v>0.72686725510678685</c:v>
                </c:pt>
                <c:pt idx="197">
                  <c:v>0.727145912412963</c:v>
                </c:pt>
                <c:pt idx="198">
                  <c:v>0.72673791914445385</c:v>
                </c:pt>
                <c:pt idx="199">
                  <c:v>0.72634941071982428</c:v>
                </c:pt>
                <c:pt idx="200">
                  <c:v>0.72649830291252104</c:v>
                </c:pt>
                <c:pt idx="201">
                  <c:v>0.72675725511064559</c:v>
                </c:pt>
                <c:pt idx="202">
                  <c:v>0.72649830291252104</c:v>
                </c:pt>
                <c:pt idx="203">
                  <c:v>0.72660830984699132</c:v>
                </c:pt>
                <c:pt idx="204">
                  <c:v>0.72675725511064559</c:v>
                </c:pt>
                <c:pt idx="205">
                  <c:v>0.72636898652931969</c:v>
                </c:pt>
                <c:pt idx="206">
                  <c:v>0.72609055772528563</c:v>
                </c:pt>
                <c:pt idx="207">
                  <c:v>0.72662791568178253</c:v>
                </c:pt>
                <c:pt idx="208">
                  <c:v>0.72583175086337548</c:v>
                </c:pt>
                <c:pt idx="209">
                  <c:v>0.72675725511064559</c:v>
                </c:pt>
                <c:pt idx="210">
                  <c:v>0.72610981874455927</c:v>
                </c:pt>
                <c:pt idx="211">
                  <c:v>0.72623939685648153</c:v>
                </c:pt>
                <c:pt idx="212">
                  <c:v>0.72649830291252104</c:v>
                </c:pt>
                <c:pt idx="213">
                  <c:v>0.72598053694252696</c:v>
                </c:pt>
                <c:pt idx="214">
                  <c:v>0.72636898652931969</c:v>
                </c:pt>
                <c:pt idx="215">
                  <c:v>0.72636898652931969</c:v>
                </c:pt>
                <c:pt idx="216">
                  <c:v>0.72585098192702779</c:v>
                </c:pt>
                <c:pt idx="217">
                  <c:v>0.72610981874455927</c:v>
                </c:pt>
                <c:pt idx="218">
                  <c:v>0.72623939685648153</c:v>
                </c:pt>
                <c:pt idx="219">
                  <c:v>0.72610981874455927</c:v>
                </c:pt>
                <c:pt idx="220">
                  <c:v>0.7253142755374401</c:v>
                </c:pt>
                <c:pt idx="221">
                  <c:v>0.72570222239952853</c:v>
                </c:pt>
                <c:pt idx="222">
                  <c:v>0.72623939685648153</c:v>
                </c:pt>
                <c:pt idx="223">
                  <c:v>0.72544348476193632</c:v>
                </c:pt>
                <c:pt idx="224">
                  <c:v>0.72557299013409349</c:v>
                </c:pt>
                <c:pt idx="225">
                  <c:v>0.72557299013409349</c:v>
                </c:pt>
                <c:pt idx="226">
                  <c:v>0.7257217231706572</c:v>
                </c:pt>
                <c:pt idx="227">
                  <c:v>0.72623939685648153</c:v>
                </c:pt>
                <c:pt idx="228">
                  <c:v>0.72559219125158103</c:v>
                </c:pt>
                <c:pt idx="229">
                  <c:v>0.72505560707341499</c:v>
                </c:pt>
                <c:pt idx="230">
                  <c:v>0.72598053694252696</c:v>
                </c:pt>
                <c:pt idx="231">
                  <c:v>0.72585098192702779</c:v>
                </c:pt>
                <c:pt idx="232">
                  <c:v>0.7254629555408727</c:v>
                </c:pt>
                <c:pt idx="233">
                  <c:v>0.72533344671821987</c:v>
                </c:pt>
                <c:pt idx="234">
                  <c:v>0.7253142755374401</c:v>
                </c:pt>
                <c:pt idx="235">
                  <c:v>0.72505560707341499</c:v>
                </c:pt>
                <c:pt idx="236">
                  <c:v>0.72559219125158103</c:v>
                </c:pt>
                <c:pt idx="237">
                  <c:v>0.7251847932569726</c:v>
                </c:pt>
                <c:pt idx="238">
                  <c:v>0.72492614788463716</c:v>
                </c:pt>
                <c:pt idx="239">
                  <c:v>0.72559219125158103</c:v>
                </c:pt>
                <c:pt idx="240">
                  <c:v>0.72479670025440601</c:v>
                </c:pt>
                <c:pt idx="241">
                  <c:v>0.72479670025440601</c:v>
                </c:pt>
                <c:pt idx="242">
                  <c:v>0.72559219125158103</c:v>
                </c:pt>
                <c:pt idx="243">
                  <c:v>0.72520423405317291</c:v>
                </c:pt>
                <c:pt idx="244">
                  <c:v>0.72492614788463716</c:v>
                </c:pt>
                <c:pt idx="245">
                  <c:v>0.72559219125158103</c:v>
                </c:pt>
                <c:pt idx="246">
                  <c:v>0.7254629555408727</c:v>
                </c:pt>
                <c:pt idx="247">
                  <c:v>0.72466754864493022</c:v>
                </c:pt>
                <c:pt idx="248">
                  <c:v>0.72533344671821987</c:v>
                </c:pt>
                <c:pt idx="249">
                  <c:v>0.7254629555408727</c:v>
                </c:pt>
                <c:pt idx="250">
                  <c:v>0.72505560707341499</c:v>
                </c:pt>
                <c:pt idx="251">
                  <c:v>0.72507474832694341</c:v>
                </c:pt>
                <c:pt idx="252">
                  <c:v>0.72520423405317291</c:v>
                </c:pt>
                <c:pt idx="253">
                  <c:v>0.72507474832694341</c:v>
                </c:pt>
                <c:pt idx="254">
                  <c:v>0.72494527416162968</c:v>
                </c:pt>
                <c:pt idx="255">
                  <c:v>0.72507474832694341</c:v>
                </c:pt>
                <c:pt idx="256">
                  <c:v>0.72466754864493022</c:v>
                </c:pt>
                <c:pt idx="257">
                  <c:v>0.72533344671821987</c:v>
                </c:pt>
                <c:pt idx="258">
                  <c:v>0.72533344671821987</c:v>
                </c:pt>
                <c:pt idx="259">
                  <c:v>0.72494527416162968</c:v>
                </c:pt>
                <c:pt idx="260">
                  <c:v>0.72507474832694341</c:v>
                </c:pt>
                <c:pt idx="261">
                  <c:v>0.72451900121210844</c:v>
                </c:pt>
                <c:pt idx="262">
                  <c:v>0.72494527416162968</c:v>
                </c:pt>
                <c:pt idx="263">
                  <c:v>0.72520423405317291</c:v>
                </c:pt>
                <c:pt idx="264">
                  <c:v>0.72453812410638851</c:v>
                </c:pt>
                <c:pt idx="265">
                  <c:v>0.72494527416162968</c:v>
                </c:pt>
                <c:pt idx="266">
                  <c:v>0.72481609607775188</c:v>
                </c:pt>
                <c:pt idx="267">
                  <c:v>0.72426050110505791</c:v>
                </c:pt>
                <c:pt idx="268">
                  <c:v>0.72440899553785165</c:v>
                </c:pt>
                <c:pt idx="269">
                  <c:v>0.72507474832694341</c:v>
                </c:pt>
                <c:pt idx="270">
                  <c:v>0.72453812410638851</c:v>
                </c:pt>
                <c:pt idx="271">
                  <c:v>0.72426050110505791</c:v>
                </c:pt>
                <c:pt idx="272">
                  <c:v>0.72466754864493022</c:v>
                </c:pt>
                <c:pt idx="273">
                  <c:v>0.72507474832694341</c:v>
                </c:pt>
                <c:pt idx="274">
                  <c:v>0.72427959409099962</c:v>
                </c:pt>
                <c:pt idx="275">
                  <c:v>0.72453812410638851</c:v>
                </c:pt>
                <c:pt idx="276">
                  <c:v>0.72481609607775188</c:v>
                </c:pt>
                <c:pt idx="277">
                  <c:v>0.72481609607775188</c:v>
                </c:pt>
                <c:pt idx="278">
                  <c:v>0.72466754864493022</c:v>
                </c:pt>
                <c:pt idx="279">
                  <c:v>0.72440899553785165</c:v>
                </c:pt>
                <c:pt idx="280">
                  <c:v>0.72374363926047169</c:v>
                </c:pt>
                <c:pt idx="281">
                  <c:v>0.72427959409099962</c:v>
                </c:pt>
                <c:pt idx="282">
                  <c:v>0.72440899553785165</c:v>
                </c:pt>
                <c:pt idx="283">
                  <c:v>0.72440899553785165</c:v>
                </c:pt>
                <c:pt idx="284">
                  <c:v>0.72468664500886115</c:v>
                </c:pt>
                <c:pt idx="285">
                  <c:v>0.72440899553785165</c:v>
                </c:pt>
                <c:pt idx="286">
                  <c:v>0.72481609607775188</c:v>
                </c:pt>
                <c:pt idx="287">
                  <c:v>0.72494527416162968</c:v>
                </c:pt>
                <c:pt idx="288">
                  <c:v>0.72402111020823912</c:v>
                </c:pt>
                <c:pt idx="289">
                  <c:v>0.72415048856340136</c:v>
                </c:pt>
                <c:pt idx="290">
                  <c:v>0.72453812410638851</c:v>
                </c:pt>
                <c:pt idx="291">
                  <c:v>0.72453812410638851</c:v>
                </c:pt>
                <c:pt idx="292">
                  <c:v>0.72415048856340136</c:v>
                </c:pt>
                <c:pt idx="293">
                  <c:v>0.72466754864493022</c:v>
                </c:pt>
                <c:pt idx="294">
                  <c:v>0.72427959409099962</c:v>
                </c:pt>
                <c:pt idx="295">
                  <c:v>0.72400204712117877</c:v>
                </c:pt>
                <c:pt idx="296">
                  <c:v>0.72427959409099962</c:v>
                </c:pt>
                <c:pt idx="297">
                  <c:v>0.72374363926047169</c:v>
                </c:pt>
                <c:pt idx="298">
                  <c:v>0.72400204712117877</c:v>
                </c:pt>
                <c:pt idx="299">
                  <c:v>0.72453812410638851</c:v>
                </c:pt>
                <c:pt idx="300">
                  <c:v>0.72402111020823912</c:v>
                </c:pt>
                <c:pt idx="301">
                  <c:v>0.72427959409099962</c:v>
                </c:pt>
                <c:pt idx="302">
                  <c:v>0.72413112618382125</c:v>
                </c:pt>
                <c:pt idx="303">
                  <c:v>0.72374363926047169</c:v>
                </c:pt>
                <c:pt idx="304">
                  <c:v>0.72374363926047169</c:v>
                </c:pt>
                <c:pt idx="305">
                  <c:v>0.72415048856340136</c:v>
                </c:pt>
                <c:pt idx="306">
                  <c:v>0.72374363926047169</c:v>
                </c:pt>
                <c:pt idx="307">
                  <c:v>0.72415048856340136</c:v>
                </c:pt>
                <c:pt idx="308">
                  <c:v>0.72402111020823912</c:v>
                </c:pt>
                <c:pt idx="309">
                  <c:v>0.72402111020823912</c:v>
                </c:pt>
                <c:pt idx="310">
                  <c:v>0.72374363926047169</c:v>
                </c:pt>
                <c:pt idx="311">
                  <c:v>0.72348527752293623</c:v>
                </c:pt>
                <c:pt idx="312">
                  <c:v>0.72389202772157946</c:v>
                </c:pt>
                <c:pt idx="313">
                  <c:v>0.72400204712117877</c:v>
                </c:pt>
                <c:pt idx="314">
                  <c:v>0.72426050110505791</c:v>
                </c:pt>
                <c:pt idx="315">
                  <c:v>0.72376267245810688</c:v>
                </c:pt>
                <c:pt idx="316">
                  <c:v>0.72402111020823912</c:v>
                </c:pt>
                <c:pt idx="317">
                  <c:v>0.72389202772157946</c:v>
                </c:pt>
                <c:pt idx="318">
                  <c:v>0.72374363926047169</c:v>
                </c:pt>
                <c:pt idx="319">
                  <c:v>0.72387269528689857</c:v>
                </c:pt>
                <c:pt idx="320">
                  <c:v>0.72346578261522965</c:v>
                </c:pt>
                <c:pt idx="321">
                  <c:v>0.72333677611012059</c:v>
                </c:pt>
                <c:pt idx="322">
                  <c:v>0.72413112618382125</c:v>
                </c:pt>
                <c:pt idx="323">
                  <c:v>0.72415048856340136</c:v>
                </c:pt>
                <c:pt idx="324">
                  <c:v>0.72333677611012059</c:v>
                </c:pt>
                <c:pt idx="325">
                  <c:v>0.72361431051314751</c:v>
                </c:pt>
                <c:pt idx="326">
                  <c:v>0.72346578261522965</c:v>
                </c:pt>
                <c:pt idx="327">
                  <c:v>0.72402111020823912</c:v>
                </c:pt>
                <c:pt idx="328">
                  <c:v>0.72387269528689857</c:v>
                </c:pt>
                <c:pt idx="329">
                  <c:v>0.72361431051314751</c:v>
                </c:pt>
                <c:pt idx="330">
                  <c:v>0.72361431051314751</c:v>
                </c:pt>
                <c:pt idx="331">
                  <c:v>0.72402111020823912</c:v>
                </c:pt>
                <c:pt idx="332">
                  <c:v>0.72348527752293623</c:v>
                </c:pt>
                <c:pt idx="333">
                  <c:v>0.72348527752293623</c:v>
                </c:pt>
                <c:pt idx="334">
                  <c:v>0.72361431051314751</c:v>
                </c:pt>
                <c:pt idx="335">
                  <c:v>0.72387269528689857</c:v>
                </c:pt>
                <c:pt idx="336">
                  <c:v>0.72348527752293623</c:v>
                </c:pt>
                <c:pt idx="337">
                  <c:v>0.72389202772157946</c:v>
                </c:pt>
                <c:pt idx="338">
                  <c:v>0.72348527752293623</c:v>
                </c:pt>
                <c:pt idx="339">
                  <c:v>0.72335597186256828</c:v>
                </c:pt>
                <c:pt idx="340">
                  <c:v>0.72374363926047169</c:v>
                </c:pt>
                <c:pt idx="341">
                  <c:v>0.72348527752293623</c:v>
                </c:pt>
                <c:pt idx="342">
                  <c:v>0.72348527752293623</c:v>
                </c:pt>
                <c:pt idx="343">
                  <c:v>0.72348527752293623</c:v>
                </c:pt>
                <c:pt idx="344">
                  <c:v>0.72348527752293623</c:v>
                </c:pt>
                <c:pt idx="345">
                  <c:v>0.72335597186256828</c:v>
                </c:pt>
                <c:pt idx="346">
                  <c:v>0.72387269528689857</c:v>
                </c:pt>
                <c:pt idx="347">
                  <c:v>0.72322667775837735</c:v>
                </c:pt>
                <c:pt idx="348">
                  <c:v>0.72374363926047169</c:v>
                </c:pt>
                <c:pt idx="349">
                  <c:v>0.72361431051314751</c:v>
                </c:pt>
                <c:pt idx="350">
                  <c:v>0.72389202772157946</c:v>
                </c:pt>
                <c:pt idx="351">
                  <c:v>0.72387269528689857</c:v>
                </c:pt>
                <c:pt idx="352">
                  <c:v>0.72361431051314751</c:v>
                </c:pt>
                <c:pt idx="353">
                  <c:v>0.72348527752293623</c:v>
                </c:pt>
                <c:pt idx="354">
                  <c:v>0.72348527752293623</c:v>
                </c:pt>
                <c:pt idx="355">
                  <c:v>0.72335597186256828</c:v>
                </c:pt>
                <c:pt idx="356">
                  <c:v>0.72294925748011951</c:v>
                </c:pt>
                <c:pt idx="357">
                  <c:v>0.72307822942532929</c:v>
                </c:pt>
                <c:pt idx="358">
                  <c:v>0.72307822942532929</c:v>
                </c:pt>
                <c:pt idx="359">
                  <c:v>0.72322667775837735</c:v>
                </c:pt>
                <c:pt idx="360">
                  <c:v>0.72374363926047169</c:v>
                </c:pt>
                <c:pt idx="361">
                  <c:v>0.72361431051314751</c:v>
                </c:pt>
                <c:pt idx="362">
                  <c:v>0.72348527752293623</c:v>
                </c:pt>
                <c:pt idx="363">
                  <c:v>0.72363361301238605</c:v>
                </c:pt>
                <c:pt idx="364">
                  <c:v>0.72350428084060292</c:v>
                </c:pt>
                <c:pt idx="365">
                  <c:v>0.72348527752293623</c:v>
                </c:pt>
                <c:pt idx="366">
                  <c:v>0.72361431051314751</c:v>
                </c:pt>
                <c:pt idx="367">
                  <c:v>0.72292994695634027</c:v>
                </c:pt>
                <c:pt idx="368">
                  <c:v>0.72374363926047169</c:v>
                </c:pt>
                <c:pt idx="369">
                  <c:v>0.72361431051314751</c:v>
                </c:pt>
                <c:pt idx="370">
                  <c:v>0.72294925748011951</c:v>
                </c:pt>
                <c:pt idx="371">
                  <c:v>0.72374363926047169</c:v>
                </c:pt>
                <c:pt idx="372">
                  <c:v>0.72348527752293623</c:v>
                </c:pt>
                <c:pt idx="373">
                  <c:v>0.72348527752293623</c:v>
                </c:pt>
                <c:pt idx="374">
                  <c:v>0.72335597186256828</c:v>
                </c:pt>
                <c:pt idx="375">
                  <c:v>0.72322667775837735</c:v>
                </c:pt>
                <c:pt idx="376">
                  <c:v>0.72294925748011951</c:v>
                </c:pt>
                <c:pt idx="377">
                  <c:v>0.72374363926047169</c:v>
                </c:pt>
                <c:pt idx="378">
                  <c:v>0.72335597186256828</c:v>
                </c:pt>
                <c:pt idx="379">
                  <c:v>0.723097679335161</c:v>
                </c:pt>
                <c:pt idx="380">
                  <c:v>0.72335597186256828</c:v>
                </c:pt>
                <c:pt idx="381">
                  <c:v>0.72348527752293623</c:v>
                </c:pt>
                <c:pt idx="382">
                  <c:v>0.72348527752293623</c:v>
                </c:pt>
                <c:pt idx="383">
                  <c:v>0.72348527752293623</c:v>
                </c:pt>
                <c:pt idx="384">
                  <c:v>0.72294925748011951</c:v>
                </c:pt>
                <c:pt idx="385">
                  <c:v>0.72348527752293623</c:v>
                </c:pt>
                <c:pt idx="386">
                  <c:v>0.72335597186256828</c:v>
                </c:pt>
                <c:pt idx="387">
                  <c:v>0.72322667775837735</c:v>
                </c:pt>
                <c:pt idx="388">
                  <c:v>0.72294925748011951</c:v>
                </c:pt>
                <c:pt idx="389">
                  <c:v>0.72322667775837735</c:v>
                </c:pt>
                <c:pt idx="390">
                  <c:v>0.72320749699082221</c:v>
                </c:pt>
                <c:pt idx="391">
                  <c:v>0.72361431051314751</c:v>
                </c:pt>
                <c:pt idx="392">
                  <c:v>0.72335597186256828</c:v>
                </c:pt>
                <c:pt idx="393">
                  <c:v>0.72320749699082221</c:v>
                </c:pt>
                <c:pt idx="394">
                  <c:v>0.72374363926047169</c:v>
                </c:pt>
                <c:pt idx="395">
                  <c:v>0.72361431051314751</c:v>
                </c:pt>
                <c:pt idx="396">
                  <c:v>0.72307822942532929</c:v>
                </c:pt>
                <c:pt idx="397">
                  <c:v>0.72322667775837735</c:v>
                </c:pt>
                <c:pt idx="398">
                  <c:v>0.72348527752293623</c:v>
                </c:pt>
              </c:numCache>
            </c:numRef>
          </c:yVal>
          <c:smooth val="0"/>
        </c:ser>
        <c:ser>
          <c:idx val="2"/>
          <c:order val="1"/>
          <c:tx>
            <c:v>Vmod</c:v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Traitement8!$B$2:$B$440</c:f>
              <c:numCache>
                <c:formatCode>0.000</c:formatCode>
                <c:ptCount val="439"/>
                <c:pt idx="0">
                  <c:v>0.31847891639908071</c:v>
                </c:pt>
                <c:pt idx="1">
                  <c:v>0.31709344590960226</c:v>
                </c:pt>
                <c:pt idx="2">
                  <c:v>0.31603396847647136</c:v>
                </c:pt>
                <c:pt idx="3">
                  <c:v>0.31497449104334074</c:v>
                </c:pt>
                <c:pt idx="4">
                  <c:v>0.31383351534612319</c:v>
                </c:pt>
                <c:pt idx="5">
                  <c:v>0.31269253964890542</c:v>
                </c:pt>
                <c:pt idx="6">
                  <c:v>0.31147006568760077</c:v>
                </c:pt>
                <c:pt idx="7">
                  <c:v>0.31016609346220919</c:v>
                </c:pt>
                <c:pt idx="8">
                  <c:v>0.30886212123681761</c:v>
                </c:pt>
                <c:pt idx="9">
                  <c:v>0.30747665074733915</c:v>
                </c:pt>
                <c:pt idx="10">
                  <c:v>0.30609118025786047</c:v>
                </c:pt>
                <c:pt idx="11">
                  <c:v>0.30478720803246889</c:v>
                </c:pt>
                <c:pt idx="12">
                  <c:v>0.30332023927890328</c:v>
                </c:pt>
                <c:pt idx="13">
                  <c:v>0.30185327052533789</c:v>
                </c:pt>
                <c:pt idx="14">
                  <c:v>0.30014180697951137</c:v>
                </c:pt>
                <c:pt idx="15">
                  <c:v>0.29859333996185888</c:v>
                </c:pt>
                <c:pt idx="16">
                  <c:v>0.29712637120829327</c:v>
                </c:pt>
                <c:pt idx="17">
                  <c:v>0.29574090071881476</c:v>
                </c:pt>
                <c:pt idx="18">
                  <c:v>0.29435543022933608</c:v>
                </c:pt>
                <c:pt idx="19">
                  <c:v>0.29296995973985762</c:v>
                </c:pt>
                <c:pt idx="20">
                  <c:v>0.29166598751446604</c:v>
                </c:pt>
                <c:pt idx="21">
                  <c:v>0.29019901876090043</c:v>
                </c:pt>
                <c:pt idx="22">
                  <c:v>0.28881354827142175</c:v>
                </c:pt>
                <c:pt idx="23">
                  <c:v>0.28742807778194324</c:v>
                </c:pt>
                <c:pt idx="24">
                  <c:v>0.28596110902837762</c:v>
                </c:pt>
                <c:pt idx="25">
                  <c:v>0.28449414027481229</c:v>
                </c:pt>
                <c:pt idx="26">
                  <c:v>0.28302717152124668</c:v>
                </c:pt>
                <c:pt idx="27">
                  <c:v>0.28156020276768107</c:v>
                </c:pt>
                <c:pt idx="28">
                  <c:v>0.28009323401411546</c:v>
                </c:pt>
                <c:pt idx="29">
                  <c:v>0.27854476699646297</c:v>
                </c:pt>
                <c:pt idx="30">
                  <c:v>0.27707779824289736</c:v>
                </c:pt>
                <c:pt idx="31">
                  <c:v>0.27552933122524487</c:v>
                </c:pt>
                <c:pt idx="32">
                  <c:v>0.27398086420759232</c:v>
                </c:pt>
                <c:pt idx="33">
                  <c:v>0.27243239718993983</c:v>
                </c:pt>
                <c:pt idx="34">
                  <c:v>0.27080243190820041</c:v>
                </c:pt>
                <c:pt idx="35">
                  <c:v>0.26925396489054793</c:v>
                </c:pt>
                <c:pt idx="36">
                  <c:v>0.26770549787289544</c:v>
                </c:pt>
                <c:pt idx="37">
                  <c:v>0.26607553259115579</c:v>
                </c:pt>
                <c:pt idx="38">
                  <c:v>0.26452706557350325</c:v>
                </c:pt>
                <c:pt idx="39">
                  <c:v>0.26289710029176389</c:v>
                </c:pt>
                <c:pt idx="40">
                  <c:v>0.26126713501002424</c:v>
                </c:pt>
                <c:pt idx="41">
                  <c:v>0.25963716972828482</c:v>
                </c:pt>
                <c:pt idx="42">
                  <c:v>0.2580072044465454</c:v>
                </c:pt>
                <c:pt idx="43">
                  <c:v>0.25637723916480576</c:v>
                </c:pt>
                <c:pt idx="44">
                  <c:v>0.25466577561897924</c:v>
                </c:pt>
                <c:pt idx="45">
                  <c:v>0.25303581033723982</c:v>
                </c:pt>
                <c:pt idx="46">
                  <c:v>0.25140584505550045</c:v>
                </c:pt>
                <c:pt idx="47">
                  <c:v>0.24977587977376078</c:v>
                </c:pt>
                <c:pt idx="48">
                  <c:v>0.24814591449202139</c:v>
                </c:pt>
                <c:pt idx="49">
                  <c:v>0.24643445094619484</c:v>
                </c:pt>
                <c:pt idx="50">
                  <c:v>0.24480448566445545</c:v>
                </c:pt>
                <c:pt idx="51">
                  <c:v>0.24317452038271581</c:v>
                </c:pt>
                <c:pt idx="52">
                  <c:v>0.24154455510097639</c:v>
                </c:pt>
                <c:pt idx="53">
                  <c:v>0.23983309155514987</c:v>
                </c:pt>
                <c:pt idx="54">
                  <c:v>0.23812162800932332</c:v>
                </c:pt>
                <c:pt idx="55">
                  <c:v>0.2364916627275839</c:v>
                </c:pt>
                <c:pt idx="56">
                  <c:v>0.23478019918175738</c:v>
                </c:pt>
                <c:pt idx="57">
                  <c:v>0.23315023390001796</c:v>
                </c:pt>
                <c:pt idx="58">
                  <c:v>0.23143877035419141</c:v>
                </c:pt>
                <c:pt idx="59">
                  <c:v>0.2297273068083649</c:v>
                </c:pt>
                <c:pt idx="60">
                  <c:v>0.22809734152662547</c:v>
                </c:pt>
                <c:pt idx="61">
                  <c:v>0.22638587798079896</c:v>
                </c:pt>
                <c:pt idx="62">
                  <c:v>0.22475591269905953</c:v>
                </c:pt>
                <c:pt idx="63">
                  <c:v>0.22304444915323299</c:v>
                </c:pt>
                <c:pt idx="64">
                  <c:v>0.22141448387149359</c:v>
                </c:pt>
                <c:pt idx="65">
                  <c:v>0.21978451858975395</c:v>
                </c:pt>
                <c:pt idx="66">
                  <c:v>0.21807305504392765</c:v>
                </c:pt>
                <c:pt idx="67">
                  <c:v>0.21644308976218801</c:v>
                </c:pt>
                <c:pt idx="68">
                  <c:v>0.21473162621636172</c:v>
                </c:pt>
                <c:pt idx="69">
                  <c:v>0.21302016267053517</c:v>
                </c:pt>
                <c:pt idx="70">
                  <c:v>0.21139019738879553</c:v>
                </c:pt>
                <c:pt idx="71">
                  <c:v>0.20967873384296923</c:v>
                </c:pt>
                <c:pt idx="72">
                  <c:v>0.20804876856122959</c:v>
                </c:pt>
                <c:pt idx="73">
                  <c:v>0.20641880327949017</c:v>
                </c:pt>
                <c:pt idx="74">
                  <c:v>0.20470733973366365</c:v>
                </c:pt>
                <c:pt idx="75">
                  <c:v>0.20307737445192423</c:v>
                </c:pt>
                <c:pt idx="76">
                  <c:v>0.20136591090609768</c:v>
                </c:pt>
                <c:pt idx="77">
                  <c:v>0.19973594562435829</c:v>
                </c:pt>
                <c:pt idx="78">
                  <c:v>0.19810598034261864</c:v>
                </c:pt>
                <c:pt idx="79">
                  <c:v>0.19639451679679235</c:v>
                </c:pt>
                <c:pt idx="80">
                  <c:v>0.1947645515150527</c:v>
                </c:pt>
                <c:pt idx="81">
                  <c:v>0.19305308796922616</c:v>
                </c:pt>
                <c:pt idx="82">
                  <c:v>0.19142312268748676</c:v>
                </c:pt>
                <c:pt idx="83">
                  <c:v>0.18971165914166022</c:v>
                </c:pt>
                <c:pt idx="84">
                  <c:v>0.1881631921240077</c:v>
                </c:pt>
                <c:pt idx="85">
                  <c:v>0.1864517285781814</c:v>
                </c:pt>
                <c:pt idx="86">
                  <c:v>0.18490326156052866</c:v>
                </c:pt>
                <c:pt idx="87">
                  <c:v>0.18327329627878927</c:v>
                </c:pt>
                <c:pt idx="88">
                  <c:v>0.18164333099704985</c:v>
                </c:pt>
                <c:pt idx="89">
                  <c:v>0.18009486397939736</c:v>
                </c:pt>
                <c:pt idx="90">
                  <c:v>0.17846489869765772</c:v>
                </c:pt>
                <c:pt idx="91">
                  <c:v>0.1769164316800052</c:v>
                </c:pt>
                <c:pt idx="92">
                  <c:v>0.17528646639826581</c:v>
                </c:pt>
                <c:pt idx="93">
                  <c:v>0.17373799938061329</c:v>
                </c:pt>
                <c:pt idx="94">
                  <c:v>0.17210803409887365</c:v>
                </c:pt>
                <c:pt idx="95">
                  <c:v>0.17055956708122116</c:v>
                </c:pt>
                <c:pt idx="96">
                  <c:v>0.16901110006356865</c:v>
                </c:pt>
                <c:pt idx="97">
                  <c:v>0.16738113478182923</c:v>
                </c:pt>
                <c:pt idx="98">
                  <c:v>0.16583266776417674</c:v>
                </c:pt>
                <c:pt idx="99">
                  <c:v>0.16428420074652422</c:v>
                </c:pt>
                <c:pt idx="100">
                  <c:v>0.16273573372887148</c:v>
                </c:pt>
                <c:pt idx="101">
                  <c:v>0.161187266711219</c:v>
                </c:pt>
                <c:pt idx="102">
                  <c:v>0.15963879969356648</c:v>
                </c:pt>
                <c:pt idx="103">
                  <c:v>0.15809033267591396</c:v>
                </c:pt>
                <c:pt idx="104">
                  <c:v>0.15654186565826148</c:v>
                </c:pt>
                <c:pt idx="105">
                  <c:v>0.15499339864060896</c:v>
                </c:pt>
                <c:pt idx="106">
                  <c:v>0.15344493162295647</c:v>
                </c:pt>
                <c:pt idx="107">
                  <c:v>0.15189646460530395</c:v>
                </c:pt>
                <c:pt idx="108">
                  <c:v>0.15034799758765144</c:v>
                </c:pt>
                <c:pt idx="109">
                  <c:v>0.14879953056999895</c:v>
                </c:pt>
                <c:pt idx="110">
                  <c:v>0.14733256181643334</c:v>
                </c:pt>
                <c:pt idx="111">
                  <c:v>0.14578409479878082</c:v>
                </c:pt>
                <c:pt idx="112">
                  <c:v>0.14431712604521524</c:v>
                </c:pt>
                <c:pt idx="113">
                  <c:v>0.14276865902756272</c:v>
                </c:pt>
                <c:pt idx="114">
                  <c:v>0.14122019200991021</c:v>
                </c:pt>
                <c:pt idx="115">
                  <c:v>0.13967172499225772</c:v>
                </c:pt>
                <c:pt idx="116">
                  <c:v>0.1381232579746052</c:v>
                </c:pt>
                <c:pt idx="117">
                  <c:v>0.13657479095695269</c:v>
                </c:pt>
                <c:pt idx="118">
                  <c:v>0.13494482567521307</c:v>
                </c:pt>
                <c:pt idx="119">
                  <c:v>0.13339635865756055</c:v>
                </c:pt>
                <c:pt idx="120">
                  <c:v>0.13176639337582116</c:v>
                </c:pt>
                <c:pt idx="121">
                  <c:v>0.13013642809408152</c:v>
                </c:pt>
                <c:pt idx="122">
                  <c:v>0.128587961076429</c:v>
                </c:pt>
                <c:pt idx="123">
                  <c:v>0.12695799579468961</c:v>
                </c:pt>
                <c:pt idx="124">
                  <c:v>0.12540952877703709</c:v>
                </c:pt>
                <c:pt idx="125">
                  <c:v>0.12386106175938459</c:v>
                </c:pt>
                <c:pt idx="126">
                  <c:v>0.12231259474173209</c:v>
                </c:pt>
                <c:pt idx="127">
                  <c:v>0.12076412772407957</c:v>
                </c:pt>
                <c:pt idx="128">
                  <c:v>0.11921566070642707</c:v>
                </c:pt>
                <c:pt idx="129">
                  <c:v>0.11766719368877433</c:v>
                </c:pt>
                <c:pt idx="130">
                  <c:v>0.11611872667112183</c:v>
                </c:pt>
                <c:pt idx="131">
                  <c:v>0.11465175791755645</c:v>
                </c:pt>
                <c:pt idx="132">
                  <c:v>0.11318478916399086</c:v>
                </c:pt>
                <c:pt idx="133">
                  <c:v>0.11171782041042524</c:v>
                </c:pt>
                <c:pt idx="134">
                  <c:v>0.11025085165685965</c:v>
                </c:pt>
                <c:pt idx="135">
                  <c:v>0.10878388290329427</c:v>
                </c:pt>
                <c:pt idx="136">
                  <c:v>0.10731691414972866</c:v>
                </c:pt>
                <c:pt idx="137">
                  <c:v>0.10584994539616306</c:v>
                </c:pt>
                <c:pt idx="138">
                  <c:v>0.10446447490668459</c:v>
                </c:pt>
                <c:pt idx="139">
                  <c:v>0.10307900441720588</c:v>
                </c:pt>
                <c:pt idx="140">
                  <c:v>0.10169353392772741</c:v>
                </c:pt>
                <c:pt idx="141">
                  <c:v>0.1003080634382487</c:v>
                </c:pt>
                <c:pt idx="142">
                  <c:v>9.8922592948770233E-2</c:v>
                </c:pt>
                <c:pt idx="143">
                  <c:v>9.7618620723378666E-2</c:v>
                </c:pt>
                <c:pt idx="144">
                  <c:v>9.6314648497987099E-2</c:v>
                </c:pt>
                <c:pt idx="145">
                  <c:v>9.5010676272595518E-2</c:v>
                </c:pt>
                <c:pt idx="146">
                  <c:v>9.3706704047203715E-2</c:v>
                </c:pt>
                <c:pt idx="147">
                  <c:v>9.2484230085899274E-2</c:v>
                </c:pt>
                <c:pt idx="148">
                  <c:v>9.1180257860507472E-2</c:v>
                </c:pt>
                <c:pt idx="149">
                  <c:v>8.9957783899203031E-2</c:v>
                </c:pt>
                <c:pt idx="150">
                  <c:v>8.8735309937898368E-2</c:v>
                </c:pt>
                <c:pt idx="151">
                  <c:v>8.7512835976593692E-2</c:v>
                </c:pt>
                <c:pt idx="152">
                  <c:v>8.6371860279376156E-2</c:v>
                </c:pt>
                <c:pt idx="153">
                  <c:v>8.5230884582158384E-2</c:v>
                </c:pt>
                <c:pt idx="154">
                  <c:v>8.4008410620853721E-2</c:v>
                </c:pt>
                <c:pt idx="155">
                  <c:v>8.2948933187723076E-2</c:v>
                </c:pt>
                <c:pt idx="156">
                  <c:v>8.180795749050554E-2</c:v>
                </c:pt>
                <c:pt idx="157">
                  <c:v>8.0748480057374908E-2</c:v>
                </c:pt>
                <c:pt idx="158">
                  <c:v>7.968900262424404E-2</c:v>
                </c:pt>
                <c:pt idx="159">
                  <c:v>7.8629525191113395E-2</c:v>
                </c:pt>
                <c:pt idx="160">
                  <c:v>7.7570047757982763E-2</c:v>
                </c:pt>
                <c:pt idx="161">
                  <c:v>7.6592068588939022E-2</c:v>
                </c:pt>
                <c:pt idx="162">
                  <c:v>7.553259115580839E-2</c:v>
                </c:pt>
                <c:pt idx="163">
                  <c:v>7.4554611986764649E-2</c:v>
                </c:pt>
                <c:pt idx="164">
                  <c:v>7.3576632817720922E-2</c:v>
                </c:pt>
                <c:pt idx="165">
                  <c:v>7.2680151912764307E-2</c:v>
                </c:pt>
                <c:pt idx="166">
                  <c:v>7.170217274372058E-2</c:v>
                </c:pt>
                <c:pt idx="167">
                  <c:v>7.0805691838763743E-2</c:v>
                </c:pt>
                <c:pt idx="168">
                  <c:v>6.9909210933807128E-2</c:v>
                </c:pt>
                <c:pt idx="169">
                  <c:v>6.9012730028850305E-2</c:v>
                </c:pt>
                <c:pt idx="170">
                  <c:v>6.8116249123893691E-2</c:v>
                </c:pt>
                <c:pt idx="171">
                  <c:v>6.7301266483023994E-2</c:v>
                </c:pt>
                <c:pt idx="172">
                  <c:v>6.6486283842154284E-2</c:v>
                </c:pt>
                <c:pt idx="173">
                  <c:v>6.5589802937197447E-2</c:v>
                </c:pt>
                <c:pt idx="174">
                  <c:v>6.4774820296327751E-2</c:v>
                </c:pt>
                <c:pt idx="175">
                  <c:v>6.3959837655458041E-2</c:v>
                </c:pt>
                <c:pt idx="176">
                  <c:v>6.3226353278675249E-2</c:v>
                </c:pt>
                <c:pt idx="177">
                  <c:v>6.2411370637805538E-2</c:v>
                </c:pt>
                <c:pt idx="178">
                  <c:v>6.1677886261022739E-2</c:v>
                </c:pt>
                <c:pt idx="179">
                  <c:v>6.094440188423994E-2</c:v>
                </c:pt>
                <c:pt idx="180">
                  <c:v>6.0210917507457135E-2</c:v>
                </c:pt>
                <c:pt idx="181">
                  <c:v>5.9477433130674336E-2</c:v>
                </c:pt>
                <c:pt idx="182">
                  <c:v>5.874394875389153E-2</c:v>
                </c:pt>
                <c:pt idx="183">
                  <c:v>5.8091962641195857E-2</c:v>
                </c:pt>
                <c:pt idx="184">
                  <c:v>5.7439976528499956E-2</c:v>
                </c:pt>
                <c:pt idx="185">
                  <c:v>5.6787990415804054E-2</c:v>
                </c:pt>
                <c:pt idx="186">
                  <c:v>5.6054506039021484E-2</c:v>
                </c:pt>
                <c:pt idx="187">
                  <c:v>5.5402519926325583E-2</c:v>
                </c:pt>
                <c:pt idx="188">
                  <c:v>5.4832032077716815E-2</c:v>
                </c:pt>
                <c:pt idx="189">
                  <c:v>5.4180045965020913E-2</c:v>
                </c:pt>
                <c:pt idx="190">
                  <c:v>5.3528059852325248E-2</c:v>
                </c:pt>
                <c:pt idx="191">
                  <c:v>5.2957572003716244E-2</c:v>
                </c:pt>
                <c:pt idx="192">
                  <c:v>5.2387084155107476E-2</c:v>
                </c:pt>
                <c:pt idx="193">
                  <c:v>5.1816596306498708E-2</c:v>
                </c:pt>
                <c:pt idx="194">
                  <c:v>5.124610845788994E-2</c:v>
                </c:pt>
                <c:pt idx="195">
                  <c:v>5.0675620609280936E-2</c:v>
                </c:pt>
                <c:pt idx="196">
                  <c:v>5.0105132760672168E-2</c:v>
                </c:pt>
                <c:pt idx="197">
                  <c:v>4.95346449120634E-2</c:v>
                </c:pt>
                <c:pt idx="198">
                  <c:v>4.9045655327541529E-2</c:v>
                </c:pt>
                <c:pt idx="199">
                  <c:v>4.8475167478932761E-2</c:v>
                </c:pt>
                <c:pt idx="200">
                  <c:v>4.798617789441089E-2</c:v>
                </c:pt>
                <c:pt idx="201">
                  <c:v>4.7497188309889027E-2</c:v>
                </c:pt>
                <c:pt idx="202">
                  <c:v>4.7008198725367156E-2</c:v>
                </c:pt>
                <c:pt idx="203">
                  <c:v>4.6519209140845286E-2</c:v>
                </c:pt>
                <c:pt idx="204">
                  <c:v>4.6030219556323422E-2</c:v>
                </c:pt>
                <c:pt idx="205">
                  <c:v>4.5541229971801551E-2</c:v>
                </c:pt>
                <c:pt idx="206">
                  <c:v>4.5052240387279681E-2</c:v>
                </c:pt>
                <c:pt idx="207">
                  <c:v>4.4644749066844951E-2</c:v>
                </c:pt>
                <c:pt idx="208">
                  <c:v>4.415575948232308E-2</c:v>
                </c:pt>
                <c:pt idx="209">
                  <c:v>4.3748268161888114E-2</c:v>
                </c:pt>
                <c:pt idx="210">
                  <c:v>4.3340776841453377E-2</c:v>
                </c:pt>
                <c:pt idx="211">
                  <c:v>4.2933285521018411E-2</c:v>
                </c:pt>
                <c:pt idx="212">
                  <c:v>4.2525794200583555E-2</c:v>
                </c:pt>
                <c:pt idx="213">
                  <c:v>4.2118302880148707E-2</c:v>
                </c:pt>
                <c:pt idx="214">
                  <c:v>4.1710811559713741E-2</c:v>
                </c:pt>
                <c:pt idx="215">
                  <c:v>4.1303320239278886E-2</c:v>
                </c:pt>
                <c:pt idx="216">
                  <c:v>4.0895828918844038E-2</c:v>
                </c:pt>
                <c:pt idx="217">
                  <c:v>4.0488337598409183E-2</c:v>
                </c:pt>
                <c:pt idx="218">
                  <c:v>4.0162344542061232E-2</c:v>
                </c:pt>
                <c:pt idx="219">
                  <c:v>3.9754853221626384E-2</c:v>
                </c:pt>
                <c:pt idx="220">
                  <c:v>3.9428860165278544E-2</c:v>
                </c:pt>
                <c:pt idx="221">
                  <c:v>3.9102867108930593E-2</c:v>
                </c:pt>
                <c:pt idx="222">
                  <c:v>3.8695375788495745E-2</c:v>
                </c:pt>
                <c:pt idx="223">
                  <c:v>3.8369382732147794E-2</c:v>
                </c:pt>
                <c:pt idx="224">
                  <c:v>3.8043389675799955E-2</c:v>
                </c:pt>
                <c:pt idx="225">
                  <c:v>3.7717396619452004E-2</c:v>
                </c:pt>
                <c:pt idx="226">
                  <c:v>3.7391403563104171E-2</c:v>
                </c:pt>
                <c:pt idx="227">
                  <c:v>3.706541050675622E-2</c:v>
                </c:pt>
                <c:pt idx="228">
                  <c:v>3.673941745040827E-2</c:v>
                </c:pt>
                <c:pt idx="229">
                  <c:v>3.6494922658147452E-2</c:v>
                </c:pt>
                <c:pt idx="230">
                  <c:v>3.6168929601799502E-2</c:v>
                </c:pt>
                <c:pt idx="231">
                  <c:v>3.5842936545451551E-2</c:v>
                </c:pt>
                <c:pt idx="232">
                  <c:v>3.5598441753190616E-2</c:v>
                </c:pt>
                <c:pt idx="233">
                  <c:v>3.5272448696842783E-2</c:v>
                </c:pt>
                <c:pt idx="234">
                  <c:v>3.5027953904581847E-2</c:v>
                </c:pt>
                <c:pt idx="235">
                  <c:v>3.4783459112320912E-2</c:v>
                </c:pt>
                <c:pt idx="236">
                  <c:v>3.4457466055973079E-2</c:v>
                </c:pt>
                <c:pt idx="237">
                  <c:v>3.4212971263712144E-2</c:v>
                </c:pt>
                <c:pt idx="238">
                  <c:v>3.3968476471451209E-2</c:v>
                </c:pt>
                <c:pt idx="239">
                  <c:v>3.3723981679190274E-2</c:v>
                </c:pt>
                <c:pt idx="240">
                  <c:v>3.3560985151016243E-2</c:v>
                </c:pt>
                <c:pt idx="241">
                  <c:v>3.3316490358755425E-2</c:v>
                </c:pt>
                <c:pt idx="242">
                  <c:v>3.3153493830581394E-2</c:v>
                </c:pt>
                <c:pt idx="243">
                  <c:v>3.2908999038320459E-2</c:v>
                </c:pt>
                <c:pt idx="244">
                  <c:v>3.2746002510146539E-2</c:v>
                </c:pt>
                <c:pt idx="245">
                  <c:v>3.2501507717885604E-2</c:v>
                </c:pt>
                <c:pt idx="246">
                  <c:v>3.2338511189711691E-2</c:v>
                </c:pt>
                <c:pt idx="247">
                  <c:v>3.2175514661537771E-2</c:v>
                </c:pt>
                <c:pt idx="248">
                  <c:v>3.1931019869276836E-2</c:v>
                </c:pt>
                <c:pt idx="249">
                  <c:v>3.1768023341102805E-2</c:v>
                </c:pt>
                <c:pt idx="250">
                  <c:v>3.1605026812928885E-2</c:v>
                </c:pt>
                <c:pt idx="251">
                  <c:v>3.1442030284754965E-2</c:v>
                </c:pt>
                <c:pt idx="252">
                  <c:v>3.1279033756581053E-2</c:v>
                </c:pt>
                <c:pt idx="253">
                  <c:v>3.1116037228407018E-2</c:v>
                </c:pt>
                <c:pt idx="254">
                  <c:v>3.0953040700233102E-2</c:v>
                </c:pt>
                <c:pt idx="255">
                  <c:v>3.0790044172059182E-2</c:v>
                </c:pt>
                <c:pt idx="256">
                  <c:v>3.0627047643885151E-2</c:v>
                </c:pt>
                <c:pt idx="257">
                  <c:v>3.0464051115711231E-2</c:v>
                </c:pt>
                <c:pt idx="258">
                  <c:v>3.038255285162433E-2</c:v>
                </c:pt>
                <c:pt idx="259">
                  <c:v>3.0219556323450299E-2</c:v>
                </c:pt>
                <c:pt idx="260">
                  <c:v>3.005655979527638E-2</c:v>
                </c:pt>
                <c:pt idx="261">
                  <c:v>2.9893563267102463E-2</c:v>
                </c:pt>
                <c:pt idx="262">
                  <c:v>2.9812065003015448E-2</c:v>
                </c:pt>
                <c:pt idx="263">
                  <c:v>2.9649068474841528E-2</c:v>
                </c:pt>
                <c:pt idx="264">
                  <c:v>2.9567570210754512E-2</c:v>
                </c:pt>
                <c:pt idx="265">
                  <c:v>2.9404573682580596E-2</c:v>
                </c:pt>
                <c:pt idx="266">
                  <c:v>2.9241577154406676E-2</c:v>
                </c:pt>
                <c:pt idx="267">
                  <c:v>2.9160078890319661E-2</c:v>
                </c:pt>
                <c:pt idx="268">
                  <c:v>2.8997082362145744E-2</c:v>
                </c:pt>
                <c:pt idx="269">
                  <c:v>2.883408583397171E-2</c:v>
                </c:pt>
                <c:pt idx="270">
                  <c:v>2.8671089305797794E-2</c:v>
                </c:pt>
                <c:pt idx="271">
                  <c:v>2.8508092777623874E-2</c:v>
                </c:pt>
                <c:pt idx="272">
                  <c:v>2.8345096249449957E-2</c:v>
                </c:pt>
                <c:pt idx="273">
                  <c:v>2.8182099721275923E-2</c:v>
                </c:pt>
                <c:pt idx="274">
                  <c:v>2.8019103193102007E-2</c:v>
                </c:pt>
                <c:pt idx="275">
                  <c:v>2.785610666492809E-2</c:v>
                </c:pt>
                <c:pt idx="276">
                  <c:v>2.7693110136754056E-2</c:v>
                </c:pt>
                <c:pt idx="277">
                  <c:v>2.7611611872667155E-2</c:v>
                </c:pt>
                <c:pt idx="278">
                  <c:v>2.7448615344493121E-2</c:v>
                </c:pt>
                <c:pt idx="279">
                  <c:v>2.7285618816319204E-2</c:v>
                </c:pt>
                <c:pt idx="280">
                  <c:v>2.7122622288145288E-2</c:v>
                </c:pt>
                <c:pt idx="281">
                  <c:v>2.6959625759971368E-2</c:v>
                </c:pt>
                <c:pt idx="282">
                  <c:v>2.6878127495884353E-2</c:v>
                </c:pt>
                <c:pt idx="283">
                  <c:v>2.6715130967710436E-2</c:v>
                </c:pt>
                <c:pt idx="284">
                  <c:v>2.6633632703623417E-2</c:v>
                </c:pt>
                <c:pt idx="285">
                  <c:v>2.6470636175449501E-2</c:v>
                </c:pt>
                <c:pt idx="286">
                  <c:v>2.6389137911362485E-2</c:v>
                </c:pt>
                <c:pt idx="287">
                  <c:v>2.6226141383188566E-2</c:v>
                </c:pt>
                <c:pt idx="288">
                  <c:v>2.614464311910155E-2</c:v>
                </c:pt>
                <c:pt idx="289">
                  <c:v>2.5981646590927634E-2</c:v>
                </c:pt>
                <c:pt idx="290">
                  <c:v>2.5900148326840615E-2</c:v>
                </c:pt>
                <c:pt idx="291">
                  <c:v>2.5818650062753714E-2</c:v>
                </c:pt>
                <c:pt idx="292">
                  <c:v>2.5655653534579683E-2</c:v>
                </c:pt>
                <c:pt idx="293">
                  <c:v>2.5574155270492782E-2</c:v>
                </c:pt>
                <c:pt idx="294">
                  <c:v>2.5492657006405763E-2</c:v>
                </c:pt>
                <c:pt idx="295">
                  <c:v>2.5411158742318748E-2</c:v>
                </c:pt>
                <c:pt idx="296">
                  <c:v>2.5248162214144831E-2</c:v>
                </c:pt>
                <c:pt idx="297">
                  <c:v>2.516666395005793E-2</c:v>
                </c:pt>
                <c:pt idx="298">
                  <c:v>2.5085165685970912E-2</c:v>
                </c:pt>
                <c:pt idx="299">
                  <c:v>2.5003667421883896E-2</c:v>
                </c:pt>
                <c:pt idx="300">
                  <c:v>2.4922169157796995E-2</c:v>
                </c:pt>
                <c:pt idx="301">
                  <c:v>2.484067089370998E-2</c:v>
                </c:pt>
                <c:pt idx="302">
                  <c:v>2.4677674365536063E-2</c:v>
                </c:pt>
                <c:pt idx="303">
                  <c:v>2.4596176101449044E-2</c:v>
                </c:pt>
                <c:pt idx="304">
                  <c:v>2.4514677837362029E-2</c:v>
                </c:pt>
                <c:pt idx="305">
                  <c:v>2.4433179573275128E-2</c:v>
                </c:pt>
                <c:pt idx="306">
                  <c:v>2.4351681309188113E-2</c:v>
                </c:pt>
                <c:pt idx="307">
                  <c:v>2.4270183045101212E-2</c:v>
                </c:pt>
                <c:pt idx="308">
                  <c:v>2.4188684781014193E-2</c:v>
                </c:pt>
                <c:pt idx="309">
                  <c:v>2.4107186516927177E-2</c:v>
                </c:pt>
                <c:pt idx="310">
                  <c:v>2.4025688252840276E-2</c:v>
                </c:pt>
                <c:pt idx="311">
                  <c:v>2.3944189988753261E-2</c:v>
                </c:pt>
                <c:pt idx="312">
                  <c:v>2.3862691724666242E-2</c:v>
                </c:pt>
                <c:pt idx="313">
                  <c:v>2.3781193460579341E-2</c:v>
                </c:pt>
                <c:pt idx="314">
                  <c:v>2.3699695196492326E-2</c:v>
                </c:pt>
                <c:pt idx="315">
                  <c:v>2.361819693240531E-2</c:v>
                </c:pt>
                <c:pt idx="316">
                  <c:v>2.3536698668318409E-2</c:v>
                </c:pt>
                <c:pt idx="317">
                  <c:v>2.345520040423139E-2</c:v>
                </c:pt>
                <c:pt idx="318">
                  <c:v>2.345520040423139E-2</c:v>
                </c:pt>
                <c:pt idx="319">
                  <c:v>2.3373702140144375E-2</c:v>
                </c:pt>
                <c:pt idx="320">
                  <c:v>2.3292203876057474E-2</c:v>
                </c:pt>
                <c:pt idx="321">
                  <c:v>2.3210705611970459E-2</c:v>
                </c:pt>
                <c:pt idx="322">
                  <c:v>2.3129207347883558E-2</c:v>
                </c:pt>
                <c:pt idx="323">
                  <c:v>2.3129207347883558E-2</c:v>
                </c:pt>
                <c:pt idx="324">
                  <c:v>2.3047709083796539E-2</c:v>
                </c:pt>
                <c:pt idx="325">
                  <c:v>2.2966210819709523E-2</c:v>
                </c:pt>
                <c:pt idx="326">
                  <c:v>2.2966210819709523E-2</c:v>
                </c:pt>
                <c:pt idx="327">
                  <c:v>2.2884712555622622E-2</c:v>
                </c:pt>
                <c:pt idx="328">
                  <c:v>2.2803214291535607E-2</c:v>
                </c:pt>
                <c:pt idx="329">
                  <c:v>2.2803214291535607E-2</c:v>
                </c:pt>
                <c:pt idx="330">
                  <c:v>2.2721716027448588E-2</c:v>
                </c:pt>
                <c:pt idx="331">
                  <c:v>2.2640217763361687E-2</c:v>
                </c:pt>
                <c:pt idx="332">
                  <c:v>2.2640217763361687E-2</c:v>
                </c:pt>
                <c:pt idx="333">
                  <c:v>2.2558719499274672E-2</c:v>
                </c:pt>
                <c:pt idx="334">
                  <c:v>2.2477221235187656E-2</c:v>
                </c:pt>
                <c:pt idx="335">
                  <c:v>2.2477221235187656E-2</c:v>
                </c:pt>
                <c:pt idx="336">
                  <c:v>2.2395722971100755E-2</c:v>
                </c:pt>
                <c:pt idx="337">
                  <c:v>2.2395722971100755E-2</c:v>
                </c:pt>
                <c:pt idx="338">
                  <c:v>2.2314224707013736E-2</c:v>
                </c:pt>
                <c:pt idx="339">
                  <c:v>2.2314224707013736E-2</c:v>
                </c:pt>
                <c:pt idx="340">
                  <c:v>2.2232726442926835E-2</c:v>
                </c:pt>
                <c:pt idx="341">
                  <c:v>2.215122817883982E-2</c:v>
                </c:pt>
                <c:pt idx="342">
                  <c:v>2.215122817883982E-2</c:v>
                </c:pt>
                <c:pt idx="343">
                  <c:v>2.2069729914752804E-2</c:v>
                </c:pt>
                <c:pt idx="344">
                  <c:v>2.2069729914752804E-2</c:v>
                </c:pt>
                <c:pt idx="345">
                  <c:v>2.1988231650665904E-2</c:v>
                </c:pt>
                <c:pt idx="346">
                  <c:v>2.1988231650665904E-2</c:v>
                </c:pt>
                <c:pt idx="347">
                  <c:v>2.1906733386578885E-2</c:v>
                </c:pt>
                <c:pt idx="348">
                  <c:v>2.1906733386578885E-2</c:v>
                </c:pt>
                <c:pt idx="349">
                  <c:v>2.1825235122491869E-2</c:v>
                </c:pt>
                <c:pt idx="350">
                  <c:v>2.1825235122491869E-2</c:v>
                </c:pt>
                <c:pt idx="351">
                  <c:v>2.1743736858404968E-2</c:v>
                </c:pt>
                <c:pt idx="352">
                  <c:v>2.1743736858404968E-2</c:v>
                </c:pt>
                <c:pt idx="353">
                  <c:v>2.1743736858404968E-2</c:v>
                </c:pt>
                <c:pt idx="354">
                  <c:v>2.1662238594317953E-2</c:v>
                </c:pt>
                <c:pt idx="355">
                  <c:v>2.1662238594317953E-2</c:v>
                </c:pt>
                <c:pt idx="356">
                  <c:v>2.1580740330230934E-2</c:v>
                </c:pt>
                <c:pt idx="357">
                  <c:v>2.1580740330230934E-2</c:v>
                </c:pt>
                <c:pt idx="358">
                  <c:v>2.1499242066144033E-2</c:v>
                </c:pt>
                <c:pt idx="359">
                  <c:v>2.1499242066144033E-2</c:v>
                </c:pt>
                <c:pt idx="360">
                  <c:v>2.1499242066144033E-2</c:v>
                </c:pt>
                <c:pt idx="361">
                  <c:v>2.1417743802057018E-2</c:v>
                </c:pt>
                <c:pt idx="362">
                  <c:v>2.1417743802057018E-2</c:v>
                </c:pt>
                <c:pt idx="363">
                  <c:v>2.1336245537970002E-2</c:v>
                </c:pt>
                <c:pt idx="364">
                  <c:v>2.1336245537970002E-2</c:v>
                </c:pt>
                <c:pt idx="365">
                  <c:v>2.1254747273883101E-2</c:v>
                </c:pt>
                <c:pt idx="366">
                  <c:v>2.1254747273883101E-2</c:v>
                </c:pt>
                <c:pt idx="367">
                  <c:v>2.1254747273883101E-2</c:v>
                </c:pt>
                <c:pt idx="368">
                  <c:v>2.1173249009796082E-2</c:v>
                </c:pt>
                <c:pt idx="369">
                  <c:v>2.1173249009796082E-2</c:v>
                </c:pt>
                <c:pt idx="370">
                  <c:v>2.1173249009796082E-2</c:v>
                </c:pt>
                <c:pt idx="371">
                  <c:v>2.1091750745709181E-2</c:v>
                </c:pt>
                <c:pt idx="372">
                  <c:v>2.1091750745709181E-2</c:v>
                </c:pt>
                <c:pt idx="373">
                  <c:v>2.1091750745709181E-2</c:v>
                </c:pt>
                <c:pt idx="374">
                  <c:v>2.1010252481622166E-2</c:v>
                </c:pt>
                <c:pt idx="375">
                  <c:v>2.1010252481622166E-2</c:v>
                </c:pt>
                <c:pt idx="376">
                  <c:v>2.1010252481622166E-2</c:v>
                </c:pt>
                <c:pt idx="377">
                  <c:v>2.092875421753515E-2</c:v>
                </c:pt>
                <c:pt idx="378">
                  <c:v>2.092875421753515E-2</c:v>
                </c:pt>
                <c:pt idx="379">
                  <c:v>2.092875421753515E-2</c:v>
                </c:pt>
                <c:pt idx="380">
                  <c:v>2.0847255953448249E-2</c:v>
                </c:pt>
                <c:pt idx="381">
                  <c:v>2.0847255953448249E-2</c:v>
                </c:pt>
                <c:pt idx="382">
                  <c:v>2.0847255953448249E-2</c:v>
                </c:pt>
                <c:pt idx="383">
                  <c:v>2.0847255953448249E-2</c:v>
                </c:pt>
                <c:pt idx="384">
                  <c:v>2.0765757689361231E-2</c:v>
                </c:pt>
                <c:pt idx="385">
                  <c:v>2.0765757689361231E-2</c:v>
                </c:pt>
                <c:pt idx="386">
                  <c:v>2.0765757689361231E-2</c:v>
                </c:pt>
                <c:pt idx="387">
                  <c:v>2.0765757689361231E-2</c:v>
                </c:pt>
                <c:pt idx="388">
                  <c:v>2.0765757689361231E-2</c:v>
                </c:pt>
                <c:pt idx="389">
                  <c:v>2.0684259425274215E-2</c:v>
                </c:pt>
                <c:pt idx="390">
                  <c:v>2.0684259425274215E-2</c:v>
                </c:pt>
                <c:pt idx="391">
                  <c:v>2.0765757689361231E-2</c:v>
                </c:pt>
                <c:pt idx="392">
                  <c:v>2.0765757689361231E-2</c:v>
                </c:pt>
                <c:pt idx="393">
                  <c:v>2.0765757689361231E-2</c:v>
                </c:pt>
                <c:pt idx="394">
                  <c:v>2.0765757689361231E-2</c:v>
                </c:pt>
                <c:pt idx="395">
                  <c:v>2.0765757689361231E-2</c:v>
                </c:pt>
                <c:pt idx="396">
                  <c:v>2.0765757689361231E-2</c:v>
                </c:pt>
                <c:pt idx="397">
                  <c:v>2.0765757689361231E-2</c:v>
                </c:pt>
                <c:pt idx="398">
                  <c:v>2.0765757689361231E-2</c:v>
                </c:pt>
                <c:pt idx="399">
                  <c:v>2.0847255953448249E-2</c:v>
                </c:pt>
                <c:pt idx="400">
                  <c:v>2.0847255953448249E-2</c:v>
                </c:pt>
                <c:pt idx="401">
                  <c:v>2.0847255953448249E-2</c:v>
                </c:pt>
                <c:pt idx="402">
                  <c:v>2.0847255953448249E-2</c:v>
                </c:pt>
                <c:pt idx="403">
                  <c:v>2.0847255953448249E-2</c:v>
                </c:pt>
                <c:pt idx="404">
                  <c:v>2.0847255953448249E-2</c:v>
                </c:pt>
                <c:pt idx="405">
                  <c:v>2.0847255953448249E-2</c:v>
                </c:pt>
                <c:pt idx="406">
                  <c:v>2.092875421753515E-2</c:v>
                </c:pt>
                <c:pt idx="407">
                  <c:v>2.092875421753515E-2</c:v>
                </c:pt>
                <c:pt idx="408">
                  <c:v>2.092875421753515E-2</c:v>
                </c:pt>
                <c:pt idx="409">
                  <c:v>2.092875421753515E-2</c:v>
                </c:pt>
                <c:pt idx="410">
                  <c:v>2.092875421753515E-2</c:v>
                </c:pt>
                <c:pt idx="411">
                  <c:v>2.092875421753515E-2</c:v>
                </c:pt>
                <c:pt idx="412">
                  <c:v>2.092875421753515E-2</c:v>
                </c:pt>
                <c:pt idx="413">
                  <c:v>2.1010252481622166E-2</c:v>
                </c:pt>
                <c:pt idx="414">
                  <c:v>2.1010252481622166E-2</c:v>
                </c:pt>
                <c:pt idx="415">
                  <c:v>2.1010252481622166E-2</c:v>
                </c:pt>
                <c:pt idx="416">
                  <c:v>2.1010252481622166E-2</c:v>
                </c:pt>
                <c:pt idx="417">
                  <c:v>2.1010252481622166E-2</c:v>
                </c:pt>
                <c:pt idx="418">
                  <c:v>2.1010252481622166E-2</c:v>
                </c:pt>
                <c:pt idx="419">
                  <c:v>2.1010252481622166E-2</c:v>
                </c:pt>
                <c:pt idx="420">
                  <c:v>2.1010252481622166E-2</c:v>
                </c:pt>
                <c:pt idx="421">
                  <c:v>2.1010252481622166E-2</c:v>
                </c:pt>
                <c:pt idx="422">
                  <c:v>2.1010252481622166E-2</c:v>
                </c:pt>
                <c:pt idx="423">
                  <c:v>2.092875421753515E-2</c:v>
                </c:pt>
                <c:pt idx="424">
                  <c:v>2.092875421753515E-2</c:v>
                </c:pt>
                <c:pt idx="425">
                  <c:v>2.092875421753515E-2</c:v>
                </c:pt>
                <c:pt idx="426">
                  <c:v>2.0847255953448249E-2</c:v>
                </c:pt>
                <c:pt idx="427">
                  <c:v>2.0847255953448249E-2</c:v>
                </c:pt>
                <c:pt idx="428">
                  <c:v>2.0847255953448249E-2</c:v>
                </c:pt>
                <c:pt idx="429">
                  <c:v>2.0765757689361231E-2</c:v>
                </c:pt>
                <c:pt idx="430">
                  <c:v>2.0765757689361231E-2</c:v>
                </c:pt>
                <c:pt idx="431">
                  <c:v>2.0765757689361231E-2</c:v>
                </c:pt>
                <c:pt idx="432">
                  <c:v>2.0684259425274215E-2</c:v>
                </c:pt>
                <c:pt idx="433">
                  <c:v>2.0684259425274215E-2</c:v>
                </c:pt>
                <c:pt idx="434">
                  <c:v>2.0684259425274215E-2</c:v>
                </c:pt>
                <c:pt idx="435">
                  <c:v>2.0684259425274215E-2</c:v>
                </c:pt>
                <c:pt idx="436">
                  <c:v>2.0602761161187314E-2</c:v>
                </c:pt>
                <c:pt idx="437">
                  <c:v>2.0602761161187314E-2</c:v>
                </c:pt>
                <c:pt idx="438">
                  <c:v>2.0602761161187314E-2</c:v>
                </c:pt>
              </c:numCache>
            </c:numRef>
          </c:xVal>
          <c:yVal>
            <c:numRef>
              <c:f>Traitement8!$M$2:$M$440</c:f>
              <c:numCache>
                <c:formatCode>0.000</c:formatCode>
                <c:ptCount val="439"/>
                <c:pt idx="0">
                  <c:v>0.79848477270370455</c:v>
                </c:pt>
                <c:pt idx="1">
                  <c:v>0.7974876789960883</c:v>
                </c:pt>
                <c:pt idx="2">
                  <c:v>0.79672589451130937</c:v>
                </c:pt>
                <c:pt idx="3">
                  <c:v>0.79596474266728445</c:v>
                </c:pt>
                <c:pt idx="4">
                  <c:v>0.79514577777370132</c:v>
                </c:pt>
                <c:pt idx="5">
                  <c:v>0.79432761044512046</c:v>
                </c:pt>
                <c:pt idx="6">
                  <c:v>0.79345192848026347</c:v>
                </c:pt>
                <c:pt idx="7">
                  <c:v>0.79251897516781411</c:v>
                </c:pt>
                <c:pt idx="8">
                  <c:v>0.79158722439330953</c:v>
                </c:pt>
                <c:pt idx="9">
                  <c:v>0.79059862928511848</c:v>
                </c:pt>
                <c:pt idx="10">
                  <c:v>0.78961154803983102</c:v>
                </c:pt>
                <c:pt idx="11">
                  <c:v>0.78868399330661432</c:v>
                </c:pt>
                <c:pt idx="12">
                  <c:v>0.78764229164439448</c:v>
                </c:pt>
                <c:pt idx="13">
                  <c:v>0.78660261157825395</c:v>
                </c:pt>
                <c:pt idx="14">
                  <c:v>0.78539238448644977</c:v>
                </c:pt>
                <c:pt idx="15">
                  <c:v>0.78430013614349081</c:v>
                </c:pt>
                <c:pt idx="16">
                  <c:v>0.78326793201083855</c:v>
                </c:pt>
                <c:pt idx="17">
                  <c:v>0.78229551576602152</c:v>
                </c:pt>
                <c:pt idx="18">
                  <c:v>0.78132563385310394</c:v>
                </c:pt>
                <c:pt idx="19">
                  <c:v>0.78035845744450061</c:v>
                </c:pt>
                <c:pt idx="20">
                  <c:v>0.77945081123361371</c:v>
                </c:pt>
                <c:pt idx="21">
                  <c:v>0.77843297926828248</c:v>
                </c:pt>
                <c:pt idx="22">
                  <c:v>0.77747509752943389</c:v>
                </c:pt>
                <c:pt idx="23">
                  <c:v>0.77652076449648866</c:v>
                </c:pt>
                <c:pt idx="24">
                  <c:v>0.77551444962130689</c:v>
                </c:pt>
                <c:pt idx="25">
                  <c:v>0.77451273745868976</c:v>
                </c:pt>
                <c:pt idx="26">
                  <c:v>0.77351599368498136</c:v>
                </c:pt>
                <c:pt idx="27">
                  <c:v>0.77252461828744934</c:v>
                </c:pt>
                <c:pt idx="28">
                  <c:v>0.77153904879973434</c:v>
                </c:pt>
                <c:pt idx="29">
                  <c:v>0.77050555355402139</c:v>
                </c:pt>
                <c:pt idx="30">
                  <c:v>0.76953347043925557</c:v>
                </c:pt>
                <c:pt idx="31">
                  <c:v>0.76851543611833528</c:v>
                </c:pt>
                <c:pt idx="32">
                  <c:v>0.7675063990269877</c:v>
                </c:pt>
                <c:pt idx="33">
                  <c:v>0.76650716672632613</c:v>
                </c:pt>
                <c:pt idx="34">
                  <c:v>0.76546690530123718</c:v>
                </c:pt>
                <c:pt idx="35">
                  <c:v>0.7644906434057418</c:v>
                </c:pt>
                <c:pt idx="36">
                  <c:v>0.76352711889946534</c:v>
                </c:pt>
                <c:pt idx="37">
                  <c:v>0.76252787590131188</c:v>
                </c:pt>
                <c:pt idx="38">
                  <c:v>0.7615940911170358</c:v>
                </c:pt>
                <c:pt idx="39">
                  <c:v>0.76062889394668942</c:v>
                </c:pt>
                <c:pt idx="40">
                  <c:v>0.75968341699006559</c:v>
                </c:pt>
                <c:pt idx="41">
                  <c:v>0.75875927179460578</c:v>
                </c:pt>
                <c:pt idx="42">
                  <c:v>0.75785809777691471</c:v>
                </c:pt>
                <c:pt idx="43">
                  <c:v>0.75698152666442642</c:v>
                </c:pt>
                <c:pt idx="44">
                  <c:v>0.756089333952634</c:v>
                </c:pt>
                <c:pt idx="45">
                  <c:v>0.7552680278469317</c:v>
                </c:pt>
                <c:pt idx="46">
                  <c:v>0.75447576775135028</c:v>
                </c:pt>
                <c:pt idx="47">
                  <c:v>0.75371365305162918</c:v>
                </c:pt>
                <c:pt idx="48">
                  <c:v>0.75298251829555429</c:v>
                </c:pt>
                <c:pt idx="49">
                  <c:v>0.7522487424607126</c:v>
                </c:pt>
                <c:pt idx="50">
                  <c:v>0.7515824026061193</c:v>
                </c:pt>
                <c:pt idx="51">
                  <c:v>0.75094759913885811</c:v>
                </c:pt>
                <c:pt idx="52">
                  <c:v>0.75034382979753722</c:v>
                </c:pt>
                <c:pt idx="53">
                  <c:v>0.74974238095253742</c:v>
                </c:pt>
                <c:pt idx="54">
                  <c:v>0.74917299386777059</c:v>
                </c:pt>
                <c:pt idx="55">
                  <c:v>0.74865914144480061</c:v>
                </c:pt>
                <c:pt idx="56">
                  <c:v>0.748147798708381</c:v>
                </c:pt>
                <c:pt idx="57">
                  <c:v>0.74768601885890784</c:v>
                </c:pt>
                <c:pt idx="58">
                  <c:v>0.74722580923215975</c:v>
                </c:pt>
                <c:pt idx="59">
                  <c:v>0.74678899401971377</c:v>
                </c:pt>
                <c:pt idx="60">
                  <c:v>0.7463930269375022</c:v>
                </c:pt>
                <c:pt idx="61">
                  <c:v>0.74599658988171935</c:v>
                </c:pt>
                <c:pt idx="62">
                  <c:v>0.74563590773965738</c:v>
                </c:pt>
                <c:pt idx="63">
                  <c:v>0.74527337980803943</c:v>
                </c:pt>
                <c:pt idx="64">
                  <c:v>0.74494219852415922</c:v>
                </c:pt>
                <c:pt idx="65">
                  <c:v>0.74462355602540853</c:v>
                </c:pt>
                <c:pt idx="66">
                  <c:v>0.74430129154855951</c:v>
                </c:pt>
                <c:pt idx="67">
                  <c:v>0.74400506656955323</c:v>
                </c:pt>
                <c:pt idx="68">
                  <c:v>0.74370425908443261</c:v>
                </c:pt>
                <c:pt idx="69">
                  <c:v>0.74341300278030875</c:v>
                </c:pt>
                <c:pt idx="70">
                  <c:v>0.74314371581298999</c:v>
                </c:pt>
                <c:pt idx="71">
                  <c:v>0.74286873054627844</c:v>
                </c:pt>
                <c:pt idx="72">
                  <c:v>0.74261361087580735</c:v>
                </c:pt>
                <c:pt idx="73">
                  <c:v>0.7423645458853928</c:v>
                </c:pt>
                <c:pt idx="74">
                  <c:v>0.74210900847560279</c:v>
                </c:pt>
                <c:pt idx="75">
                  <c:v>0.74187087444850386</c:v>
                </c:pt>
                <c:pt idx="76">
                  <c:v>0.74162588583773903</c:v>
                </c:pt>
                <c:pt idx="77">
                  <c:v>0.74139699831504657</c:v>
                </c:pt>
                <c:pt idx="78">
                  <c:v>0.74117210477887163</c:v>
                </c:pt>
                <c:pt idx="79">
                  <c:v>0.74093994072260694</c:v>
                </c:pt>
                <c:pt idx="80">
                  <c:v>0.74072233663187192</c:v>
                </c:pt>
                <c:pt idx="81">
                  <c:v>0.74049726057142429</c:v>
                </c:pt>
                <c:pt idx="82">
                  <c:v>0.74028591725092097</c:v>
                </c:pt>
                <c:pt idx="83">
                  <c:v>0.74006694806161022</c:v>
                </c:pt>
                <c:pt idx="84">
                  <c:v>0.739871254775466</c:v>
                </c:pt>
                <c:pt idx="85">
                  <c:v>0.73965745987705278</c:v>
                </c:pt>
                <c:pt idx="86">
                  <c:v>0.73946614310384295</c:v>
                </c:pt>
                <c:pt idx="87">
                  <c:v>0.73926679267331197</c:v>
                </c:pt>
                <c:pt idx="88">
                  <c:v>0.73906940384403352</c:v>
                </c:pt>
                <c:pt idx="89">
                  <c:v>0.73888359407208337</c:v>
                </c:pt>
                <c:pt idx="90">
                  <c:v>0.73868970083069363</c:v>
                </c:pt>
                <c:pt idx="91">
                  <c:v>0.73850702459136419</c:v>
                </c:pt>
                <c:pt idx="92">
                  <c:v>0.73831624889950065</c:v>
                </c:pt>
                <c:pt idx="93">
                  <c:v>0.73813637640070007</c:v>
                </c:pt>
                <c:pt idx="94">
                  <c:v>0.73794839951790614</c:v>
                </c:pt>
                <c:pt idx="95">
                  <c:v>0.73777105288279998</c:v>
                </c:pt>
                <c:pt idx="96">
                  <c:v>0.737594849737083</c:v>
                </c:pt>
                <c:pt idx="97">
                  <c:v>0.73741055242957421</c:v>
                </c:pt>
                <c:pt idx="98">
                  <c:v>0.73723654238299574</c:v>
                </c:pt>
                <c:pt idx="99">
                  <c:v>0.7370635343534474</c:v>
                </c:pt>
                <c:pt idx="100">
                  <c:v>0.73689149008769239</c:v>
                </c:pt>
                <c:pt idx="101">
                  <c:v>0.7367203749757042</c:v>
                </c:pt>
                <c:pt idx="102">
                  <c:v>0.73655015788470624</c:v>
                </c:pt>
                <c:pt idx="103">
                  <c:v>0.73638081101800468</c:v>
                </c:pt>
                <c:pt idx="104">
                  <c:v>0.7362123097969645</c:v>
                </c:pt>
                <c:pt idx="105">
                  <c:v>0.73604463276469634</c:v>
                </c:pt>
                <c:pt idx="106">
                  <c:v>0.73587776151019613</c:v>
                </c:pt>
                <c:pt idx="107">
                  <c:v>0.73571168061184666</c:v>
                </c:pt>
                <c:pt idx="108">
                  <c:v>0.73554637759931651</c:v>
                </c:pt>
                <c:pt idx="109">
                  <c:v>0.73538184293300513</c:v>
                </c:pt>
                <c:pt idx="110">
                  <c:v>0.73522667070973791</c:v>
                </c:pt>
                <c:pt idx="111">
                  <c:v>0.73506361598299019</c:v>
                </c:pt>
                <c:pt idx="112">
                  <c:v>0.73490984163930961</c:v>
                </c:pt>
                <c:pt idx="113">
                  <c:v>0.73474826361415924</c:v>
                </c:pt>
                <c:pt idx="114">
                  <c:v>0.73458744990300284</c:v>
                </c:pt>
                <c:pt idx="115">
                  <c:v>0.73442740867665846</c:v>
                </c:pt>
                <c:pt idx="116">
                  <c:v>0.73426815131483314</c:v>
                </c:pt>
                <c:pt idx="117">
                  <c:v>0.7341096924989553</c:v>
                </c:pt>
                <c:pt idx="118">
                  <c:v>0.73394377637343111</c:v>
                </c:pt>
                <c:pt idx="119">
                  <c:v>0.73378701721222628</c:v>
                </c:pt>
                <c:pt idx="120">
                  <c:v>0.7336229424989168</c:v>
                </c:pt>
                <c:pt idx="121">
                  <c:v>0.73345986036703237</c:v>
                </c:pt>
                <c:pt idx="122">
                  <c:v>0.73330588717982925</c:v>
                </c:pt>
                <c:pt idx="123">
                  <c:v>0.73314485726516443</c:v>
                </c:pt>
                <c:pt idx="124">
                  <c:v>0.73299291735225736</c:v>
                </c:pt>
                <c:pt idx="125">
                  <c:v>0.73284203637924317</c:v>
                </c:pt>
                <c:pt idx="126">
                  <c:v>0.73269226508563157</c:v>
                </c:pt>
                <c:pt idx="127">
                  <c:v>0.73254365874511096</c:v>
                </c:pt>
                <c:pt idx="128">
                  <c:v>0.73239627724908751</c:v>
                </c:pt>
                <c:pt idx="129">
                  <c:v>0.73225018516544871</c:v>
                </c:pt>
                <c:pt idx="130">
                  <c:v>0.73210545176622077</c:v>
                </c:pt>
                <c:pt idx="131">
                  <c:v>0.73196965619234944</c:v>
                </c:pt>
                <c:pt idx="132">
                  <c:v>0.73183521312932698</c:v>
                </c:pt>
                <c:pt idx="133">
                  <c:v>0.73170219296524586</c:v>
                </c:pt>
                <c:pt idx="134">
                  <c:v>0.73157066961794159</c:v>
                </c:pt>
                <c:pt idx="135">
                  <c:v>0.7314407203604395</c:v>
                </c:pt>
                <c:pt idx="136">
                  <c:v>0.73131242559204412</c:v>
                </c:pt>
                <c:pt idx="137">
                  <c:v>0.73118586855022538</c:v>
                </c:pt>
                <c:pt idx="138">
                  <c:v>0.73106801528081677</c:v>
                </c:pt>
                <c:pt idx="139">
                  <c:v>0.73095186238817655</c:v>
                </c:pt>
                <c:pt idx="140">
                  <c:v>0.7308374850744721</c:v>
                </c:pt>
                <c:pt idx="141">
                  <c:v>0.73072495940913396</c:v>
                </c:pt>
                <c:pt idx="142">
                  <c:v>0.73061436186532702</c:v>
                </c:pt>
                <c:pt idx="143">
                  <c:v>0.73051209978762421</c:v>
                </c:pt>
                <c:pt idx="144">
                  <c:v>0.73041167646189897</c:v>
                </c:pt>
                <c:pt idx="145">
                  <c:v>0.73031315407570063</c:v>
                </c:pt>
                <c:pt idx="146">
                  <c:v>0.73021659339722556</c:v>
                </c:pt>
                <c:pt idx="147">
                  <c:v>0.73012790177271003</c:v>
                </c:pt>
                <c:pt idx="148">
                  <c:v>0.73003530730442934</c:v>
                </c:pt>
                <c:pt idx="149">
                  <c:v>0.72995043111304125</c:v>
                </c:pt>
                <c:pt idx="150">
                  <c:v>0.72986746636698241</c:v>
                </c:pt>
                <c:pt idx="151">
                  <c:v>0.72978645176585777</c:v>
                </c:pt>
                <c:pt idx="152">
                  <c:v>0.72971262889356836</c:v>
                </c:pt>
                <c:pt idx="153">
                  <c:v>0.72964056165591751</c:v>
                </c:pt>
                <c:pt idx="154">
                  <c:v>0.72956532104938998</c:v>
                </c:pt>
                <c:pt idx="155">
                  <c:v>0.72950178295784529</c:v>
                </c:pt>
                <c:pt idx="156">
                  <c:v>0.72943510788689081</c:v>
                </c:pt>
                <c:pt idx="157">
                  <c:v>0.72937483198677411</c:v>
                </c:pt>
                <c:pt idx="158">
                  <c:v>0.72931614007272394</c:v>
                </c:pt>
                <c:pt idx="159">
                  <c:v>0.72925903709667805</c:v>
                </c:pt>
                <c:pt idx="160">
                  <c:v>0.72920352523062137</c:v>
                </c:pt>
                <c:pt idx="161">
                  <c:v>0.72915369523611917</c:v>
                </c:pt>
                <c:pt idx="162">
                  <c:v>0.7291012389929733</c:v>
                </c:pt>
                <c:pt idx="163">
                  <c:v>0.72905422162716449</c:v>
                </c:pt>
                <c:pt idx="164">
                  <c:v>0.72900854492935163</c:v>
                </c:pt>
                <c:pt idx="165">
                  <c:v>0.7289678448992376</c:v>
                </c:pt>
                <c:pt idx="166">
                  <c:v>0.72892471164205319</c:v>
                </c:pt>
                <c:pt idx="167">
                  <c:v>0.72888632375104068</c:v>
                </c:pt>
                <c:pt idx="168">
                  <c:v>0.72884902557960551</c:v>
                </c:pt>
                <c:pt idx="169">
                  <c:v>0.72881280504843482</c:v>
                </c:pt>
                <c:pt idx="170">
                  <c:v>0.72877764892375596</c:v>
                </c:pt>
                <c:pt idx="171">
                  <c:v>0.72874660043314854</c:v>
                </c:pt>
                <c:pt idx="172">
                  <c:v>0.72871640828575091</c:v>
                </c:pt>
                <c:pt idx="173">
                  <c:v>0.72868417146490017</c:v>
                </c:pt>
                <c:pt idx="174">
                  <c:v>0.72865573731458566</c:v>
                </c:pt>
                <c:pt idx="175">
                  <c:v>0.72862811985323039</c:v>
                </c:pt>
                <c:pt idx="176">
                  <c:v>0.72860395091051011</c:v>
                </c:pt>
                <c:pt idx="177">
                  <c:v>0.72857784641187207</c:v>
                </c:pt>
                <c:pt idx="178">
                  <c:v>0.72855501546307477</c:v>
                </c:pt>
                <c:pt idx="179">
                  <c:v>0.72853280127221876</c:v>
                </c:pt>
                <c:pt idx="180">
                  <c:v>0.72851119257581176</c:v>
                </c:pt>
                <c:pt idx="181">
                  <c:v>0.72849017791450443</c:v>
                </c:pt>
                <c:pt idx="182">
                  <c:v>0.7284697456600947</c:v>
                </c:pt>
                <c:pt idx="183">
                  <c:v>0.72845206307762056</c:v>
                </c:pt>
                <c:pt idx="184">
                  <c:v>0.72843482302485796</c:v>
                </c:pt>
                <c:pt idx="185">
                  <c:v>0.72841801709804077</c:v>
                </c:pt>
                <c:pt idx="186">
                  <c:v>0.7283996188253653</c:v>
                </c:pt>
                <c:pt idx="187">
                  <c:v>0.7283837073240097</c:v>
                </c:pt>
                <c:pt idx="188">
                  <c:v>0.72837011943758168</c:v>
                </c:pt>
                <c:pt idx="189">
                  <c:v>0.72835496526974042</c:v>
                </c:pt>
                <c:pt idx="190">
                  <c:v>0.7283402027892486</c:v>
                </c:pt>
                <c:pt idx="191">
                  <c:v>0.72832760025321341</c:v>
                </c:pt>
                <c:pt idx="192">
                  <c:v>0.7283152854370073</c:v>
                </c:pt>
                <c:pt idx="193">
                  <c:v>0.72830325269327612</c:v>
                </c:pt>
                <c:pt idx="194">
                  <c:v>0.72829149640071988</c:v>
                </c:pt>
                <c:pt idx="195">
                  <c:v>0.72828001096886608</c:v>
                </c:pt>
                <c:pt idx="196">
                  <c:v>0.72826879084259943</c:v>
                </c:pt>
                <c:pt idx="197">
                  <c:v>0.72825783050644488</c:v>
                </c:pt>
                <c:pt idx="198">
                  <c:v>0.72824863855534261</c:v>
                </c:pt>
                <c:pt idx="199">
                  <c:v>0.72823814620543137</c:v>
                </c:pt>
                <c:pt idx="200">
                  <c:v>0.72822934739613909</c:v>
                </c:pt>
                <c:pt idx="201">
                  <c:v>0.72822072470364652</c:v>
                </c:pt>
                <c:pt idx="202">
                  <c:v>0.72821227480142214</c:v>
                </c:pt>
                <c:pt idx="203">
                  <c:v>0.72820399439485073</c:v>
                </c:pt>
                <c:pt idx="204">
                  <c:v>0.7281958802225067</c:v>
                </c:pt>
                <c:pt idx="205">
                  <c:v>0.72818792905733931</c:v>
                </c:pt>
                <c:pt idx="206">
                  <c:v>0.7281801377077719</c:v>
                </c:pt>
                <c:pt idx="207">
                  <c:v>0.72817376472046891</c:v>
                </c:pt>
                <c:pt idx="208">
                  <c:v>0.72816625819868097</c:v>
                </c:pt>
                <c:pt idx="209">
                  <c:v>0.72816011822101578</c:v>
                </c:pt>
                <c:pt idx="210">
                  <c:v>0.72815408132056791</c:v>
                </c:pt>
                <c:pt idx="211">
                  <c:v>0.72814814575124998</c:v>
                </c:pt>
                <c:pt idx="212">
                  <c:v>0.72814230978630634</c:v>
                </c:pt>
                <c:pt idx="213">
                  <c:v>0.72813657171855506</c:v>
                </c:pt>
                <c:pt idx="214">
                  <c:v>0.72813092986060546</c:v>
                </c:pt>
                <c:pt idx="215">
                  <c:v>0.72812538254505355</c:v>
                </c:pt>
                <c:pt idx="216">
                  <c:v>0.72811992812465631</c:v>
                </c:pt>
                <c:pt idx="217">
                  <c:v>0.72811456497248361</c:v>
                </c:pt>
                <c:pt idx="218">
                  <c:v>0.72811033908361888</c:v>
                </c:pt>
                <c:pt idx="219">
                  <c:v>0.7281051361797185</c:v>
                </c:pt>
                <c:pt idx="220">
                  <c:v>0.72810103644302648</c:v>
                </c:pt>
                <c:pt idx="221">
                  <c:v>0.72809699147797446</c:v>
                </c:pt>
                <c:pt idx="222">
                  <c:v>0.72809201109843669</c:v>
                </c:pt>
                <c:pt idx="223">
                  <c:v>0.72808808651058909</c:v>
                </c:pt>
                <c:pt idx="224">
                  <c:v>0.7280842141726902</c:v>
                </c:pt>
                <c:pt idx="225">
                  <c:v>0.72808039332696983</c:v>
                </c:pt>
                <c:pt idx="226">
                  <c:v>0.72807662322419942</c:v>
                </c:pt>
                <c:pt idx="227">
                  <c:v>0.72807290312368955</c:v>
                </c:pt>
                <c:pt idx="228">
                  <c:v>0.72806923229328513</c:v>
                </c:pt>
                <c:pt idx="229">
                  <c:v>0.72806651106835896</c:v>
                </c:pt>
                <c:pt idx="230">
                  <c:v>0.72806292472452194</c:v>
                </c:pt>
                <c:pt idx="231">
                  <c:v>0.72805938568127504</c:v>
                </c:pt>
                <c:pt idx="232">
                  <c:v>0.7280567620182794</c:v>
                </c:pt>
                <c:pt idx="233">
                  <c:v>0.72805330407113622</c:v>
                </c:pt>
                <c:pt idx="234">
                  <c:v>0.72805074043854456</c:v>
                </c:pt>
                <c:pt idx="235">
                  <c:v>0.72804820205449494</c:v>
                </c:pt>
                <c:pt idx="236">
                  <c:v>0.72804485632844651</c:v>
                </c:pt>
                <c:pt idx="237">
                  <c:v>0.72804237576002007</c:v>
                </c:pt>
                <c:pt idx="238">
                  <c:v>0.72803991950565916</c:v>
                </c:pt>
                <c:pt idx="239">
                  <c:v>0.72803748729072726</c:v>
                </c:pt>
                <c:pt idx="240">
                  <c:v>0.72803587903490719</c:v>
                </c:pt>
                <c:pt idx="241">
                  <c:v>0.72803348628249476</c:v>
                </c:pt>
                <c:pt idx="242">
                  <c:v>0.72803190408610252</c:v>
                </c:pt>
                <c:pt idx="243">
                  <c:v>0.72802955005266001</c:v>
                </c:pt>
                <c:pt idx="244">
                  <c:v>0.72802799342399727</c:v>
                </c:pt>
                <c:pt idx="245">
                  <c:v>0.72802567737795731</c:v>
                </c:pt>
                <c:pt idx="246">
                  <c:v>0.72802414583328567</c:v>
                </c:pt>
                <c:pt idx="247">
                  <c:v>0.72802262418853592</c:v>
                </c:pt>
                <c:pt idx="248">
                  <c:v>0.72802036011846105</c:v>
                </c:pt>
                <c:pt idx="249">
                  <c:v>0.72801886289373108</c:v>
                </c:pt>
                <c:pt idx="250">
                  <c:v>0.72801737530640831</c:v>
                </c:pt>
                <c:pt idx="251">
                  <c:v>0.72801589728261074</c:v>
                </c:pt>
                <c:pt idx="252">
                  <c:v>0.72801442874895228</c:v>
                </c:pt>
                <c:pt idx="253">
                  <c:v>0.72801296963254047</c:v>
                </c:pt>
                <c:pt idx="254">
                  <c:v>0.72801151986097556</c:v>
                </c:pt>
                <c:pt idx="255">
                  <c:v>0.72801007936234785</c:v>
                </c:pt>
                <c:pt idx="256">
                  <c:v>0.72800864806523691</c:v>
                </c:pt>
                <c:pt idx="257">
                  <c:v>0.7280072258987087</c:v>
                </c:pt>
                <c:pt idx="258">
                  <c:v>0.72800651821737894</c:v>
                </c:pt>
                <c:pt idx="259">
                  <c:v>0.72800510961478482</c:v>
                </c:pt>
                <c:pt idx="260">
                  <c:v>0.72800370996755726</c:v>
                </c:pt>
                <c:pt idx="261">
                  <c:v>0.72800231920645209</c:v>
                </c:pt>
                <c:pt idx="262">
                  <c:v>0.7280016271366877</c:v>
                </c:pt>
                <c:pt idx="263">
                  <c:v>0.72800024957597997</c:v>
                </c:pt>
                <c:pt idx="264">
                  <c:v>0.72799956406802391</c:v>
                </c:pt>
                <c:pt idx="265">
                  <c:v>0.72799819955459755</c:v>
                </c:pt>
                <c:pt idx="266">
                  <c:v>0.72799684365508333</c:v>
                </c:pt>
                <c:pt idx="267">
                  <c:v>0.72799616891462793</c:v>
                </c:pt>
                <c:pt idx="268">
                  <c:v>0.7279948258107457</c:v>
                </c:pt>
                <c:pt idx="269">
                  <c:v>0.72799349115447698</c:v>
                </c:pt>
                <c:pt idx="270">
                  <c:v>0.72799216488011897</c:v>
                </c:pt>
                <c:pt idx="271">
                  <c:v>0.72799084692243266</c:v>
                </c:pt>
                <c:pt idx="272">
                  <c:v>0.7279895372166405</c:v>
                </c:pt>
                <c:pt idx="273">
                  <c:v>0.72798823569842497</c:v>
                </c:pt>
                <c:pt idx="274">
                  <c:v>0.72798694230392536</c:v>
                </c:pt>
                <c:pt idx="275">
                  <c:v>0.72798565696973716</c:v>
                </c:pt>
                <c:pt idx="276">
                  <c:v>0.72798437963290841</c:v>
                </c:pt>
                <c:pt idx="277">
                  <c:v>0.72798374394395504</c:v>
                </c:pt>
                <c:pt idx="278">
                  <c:v>0.72798247848611786</c:v>
                </c:pt>
                <c:pt idx="279">
                  <c:v>0.72798122087023087</c:v>
                </c:pt>
                <c:pt idx="280">
                  <c:v>0.72797997103491197</c:v>
                </c:pt>
                <c:pt idx="281">
                  <c:v>0.72797872891922322</c:v>
                </c:pt>
                <c:pt idx="282">
                  <c:v>0.72797811073731789</c:v>
                </c:pt>
                <c:pt idx="283">
                  <c:v>0.72797688008778094</c:v>
                </c:pt>
                <c:pt idx="284">
                  <c:v>0.72797626760518974</c:v>
                </c:pt>
                <c:pt idx="285">
                  <c:v>0.72797504828716786</c:v>
                </c:pt>
                <c:pt idx="286">
                  <c:v>0.72797444143694068</c:v>
                </c:pt>
                <c:pt idx="287">
                  <c:v>0.72797323331726704</c:v>
                </c:pt>
                <c:pt idx="288">
                  <c:v>0.72797263203318641</c:v>
                </c:pt>
                <c:pt idx="289">
                  <c:v>0.72797143498015315</c:v>
                </c:pt>
                <c:pt idx="290">
                  <c:v>0.72797083919672734</c:v>
                </c:pt>
                <c:pt idx="291">
                  <c:v>0.72797024523242448</c:v>
                </c:pt>
                <c:pt idx="292">
                  <c:v>0.72796906273253315</c:v>
                </c:pt>
                <c:pt idx="293">
                  <c:v>0.72796847418268396</c:v>
                </c:pt>
                <c:pt idx="294">
                  <c:v>0.7279678874234361</c:v>
                </c:pt>
                <c:pt idx="295">
                  <c:v>0.72796730244772478</c:v>
                </c:pt>
                <c:pt idx="296">
                  <c:v>0.72796613781878505</c:v>
                </c:pt>
                <c:pt idx="297">
                  <c:v>0.72796555815155828</c:v>
                </c:pt>
                <c:pt idx="298">
                  <c:v>0.72796498023987155</c:v>
                </c:pt>
                <c:pt idx="299">
                  <c:v>0.72796440407679075</c:v>
                </c:pt>
                <c:pt idx="300">
                  <c:v>0.72796382965540729</c:v>
                </c:pt>
                <c:pt idx="301">
                  <c:v>0.72796325696883901</c:v>
                </c:pt>
                <c:pt idx="302">
                  <c:v>0.72796211677274625</c:v>
                </c:pt>
                <c:pt idx="303">
                  <c:v>0.72796154924958512</c:v>
                </c:pt>
                <c:pt idx="304">
                  <c:v>0.72796098343396565</c:v>
                </c:pt>
                <c:pt idx="305">
                  <c:v>0.72796041931913313</c:v>
                </c:pt>
                <c:pt idx="306">
                  <c:v>0.72795985689835851</c:v>
                </c:pt>
                <c:pt idx="307">
                  <c:v>0.72795929616493782</c:v>
                </c:pt>
                <c:pt idx="308">
                  <c:v>0.72795873711219239</c:v>
                </c:pt>
                <c:pt idx="309">
                  <c:v>0.72795817973346855</c:v>
                </c:pt>
                <c:pt idx="310">
                  <c:v>0.72795762402213815</c:v>
                </c:pt>
                <c:pt idx="311">
                  <c:v>0.72795706997159759</c:v>
                </c:pt>
                <c:pt idx="312">
                  <c:v>0.72795651757526836</c:v>
                </c:pt>
                <c:pt idx="313">
                  <c:v>0.72795596682659702</c:v>
                </c:pt>
                <c:pt idx="314">
                  <c:v>0.72795541771905459</c:v>
                </c:pt>
                <c:pt idx="315">
                  <c:v>0.72795487024613714</c:v>
                </c:pt>
                <c:pt idx="316">
                  <c:v>0.7279543244013652</c:v>
                </c:pt>
                <c:pt idx="317">
                  <c:v>0.72795378017828394</c:v>
                </c:pt>
                <c:pt idx="318">
                  <c:v>0.72795378017828394</c:v>
                </c:pt>
                <c:pt idx="319">
                  <c:v>0.72795323757046315</c:v>
                </c:pt>
                <c:pt idx="320">
                  <c:v>0.72795269657149686</c:v>
                </c:pt>
                <c:pt idx="321">
                  <c:v>0.72795215717500361</c:v>
                </c:pt>
                <c:pt idx="322">
                  <c:v>0.72795161937462638</c:v>
                </c:pt>
                <c:pt idx="323">
                  <c:v>0.72795161937462638</c:v>
                </c:pt>
                <c:pt idx="324">
                  <c:v>0.72795108316403212</c:v>
                </c:pt>
                <c:pt idx="325">
                  <c:v>0.72795054853691199</c:v>
                </c:pt>
                <c:pt idx="326">
                  <c:v>0.72795054853691199</c:v>
                </c:pt>
                <c:pt idx="327">
                  <c:v>0.72795001548698146</c:v>
                </c:pt>
                <c:pt idx="328">
                  <c:v>0.72794948400797976</c:v>
                </c:pt>
                <c:pt idx="329">
                  <c:v>0.72794948400797976</c:v>
                </c:pt>
                <c:pt idx="330">
                  <c:v>0.72794895409367033</c:v>
                </c:pt>
                <c:pt idx="331">
                  <c:v>0.72794842573784013</c:v>
                </c:pt>
                <c:pt idx="332">
                  <c:v>0.72794842573784013</c:v>
                </c:pt>
                <c:pt idx="333">
                  <c:v>0.72794789893430045</c:v>
                </c:pt>
                <c:pt idx="334">
                  <c:v>0.72794737367688556</c:v>
                </c:pt>
                <c:pt idx="335">
                  <c:v>0.72794737367688556</c:v>
                </c:pt>
                <c:pt idx="336">
                  <c:v>0.72794684995945436</c:v>
                </c:pt>
                <c:pt idx="337">
                  <c:v>0.72794684995945436</c:v>
                </c:pt>
                <c:pt idx="338">
                  <c:v>0.72794632777588852</c:v>
                </c:pt>
                <c:pt idx="339">
                  <c:v>0.72794632777588852</c:v>
                </c:pt>
                <c:pt idx="340">
                  <c:v>0.72794580712009349</c:v>
                </c:pt>
                <c:pt idx="341">
                  <c:v>0.72794528798599833</c:v>
                </c:pt>
                <c:pt idx="342">
                  <c:v>0.72794528798599833</c:v>
                </c:pt>
                <c:pt idx="343">
                  <c:v>0.72794477036755534</c:v>
                </c:pt>
                <c:pt idx="344">
                  <c:v>0.72794477036755534</c:v>
                </c:pt>
                <c:pt idx="345">
                  <c:v>0.72794425425874032</c:v>
                </c:pt>
                <c:pt idx="346">
                  <c:v>0.72794425425874032</c:v>
                </c:pt>
                <c:pt idx="347">
                  <c:v>0.72794373965355197</c:v>
                </c:pt>
                <c:pt idx="348">
                  <c:v>0.72794373965355197</c:v>
                </c:pt>
                <c:pt idx="349">
                  <c:v>0.7279432265460124</c:v>
                </c:pt>
                <c:pt idx="350">
                  <c:v>0.7279432265460124</c:v>
                </c:pt>
                <c:pt idx="351">
                  <c:v>0.72794271493016671</c:v>
                </c:pt>
                <c:pt idx="352">
                  <c:v>0.72794271493016671</c:v>
                </c:pt>
                <c:pt idx="353">
                  <c:v>0.72794271493016671</c:v>
                </c:pt>
                <c:pt idx="354">
                  <c:v>0.7279422048000832</c:v>
                </c:pt>
                <c:pt idx="355">
                  <c:v>0.7279422048000832</c:v>
                </c:pt>
                <c:pt idx="356">
                  <c:v>0.72794169614985293</c:v>
                </c:pt>
                <c:pt idx="357">
                  <c:v>0.72794169614985293</c:v>
                </c:pt>
                <c:pt idx="358">
                  <c:v>0.72794118897358995</c:v>
                </c:pt>
                <c:pt idx="359">
                  <c:v>0.72794118897358995</c:v>
                </c:pt>
                <c:pt idx="360">
                  <c:v>0.72794118897358995</c:v>
                </c:pt>
                <c:pt idx="361">
                  <c:v>0.72794068326543104</c:v>
                </c:pt>
                <c:pt idx="362">
                  <c:v>0.72794068326543104</c:v>
                </c:pt>
                <c:pt idx="363">
                  <c:v>0.727940179019536</c:v>
                </c:pt>
                <c:pt idx="364">
                  <c:v>0.727940179019536</c:v>
                </c:pt>
                <c:pt idx="365">
                  <c:v>0.72793967623008682</c:v>
                </c:pt>
                <c:pt idx="366">
                  <c:v>0.72793967623008682</c:v>
                </c:pt>
                <c:pt idx="367">
                  <c:v>0.72793967623008682</c:v>
                </c:pt>
                <c:pt idx="368">
                  <c:v>0.72793917489128834</c:v>
                </c:pt>
                <c:pt idx="369">
                  <c:v>0.72793917489128834</c:v>
                </c:pt>
                <c:pt idx="370">
                  <c:v>0.72793917489128834</c:v>
                </c:pt>
                <c:pt idx="371">
                  <c:v>0.72793867499736808</c:v>
                </c:pt>
                <c:pt idx="372">
                  <c:v>0.72793867499736808</c:v>
                </c:pt>
                <c:pt idx="373">
                  <c:v>0.72793867499736808</c:v>
                </c:pt>
                <c:pt idx="374">
                  <c:v>0.72793817654257609</c:v>
                </c:pt>
                <c:pt idx="375">
                  <c:v>0.72793817654257609</c:v>
                </c:pt>
                <c:pt idx="376">
                  <c:v>0.72793817654257609</c:v>
                </c:pt>
                <c:pt idx="377">
                  <c:v>0.72793767952118427</c:v>
                </c:pt>
                <c:pt idx="378">
                  <c:v>0.72793767952118427</c:v>
                </c:pt>
                <c:pt idx="379">
                  <c:v>0.72793767952118427</c:v>
                </c:pt>
                <c:pt idx="380">
                  <c:v>0.72793718392748741</c:v>
                </c:pt>
                <c:pt idx="381">
                  <c:v>0.72793718392748741</c:v>
                </c:pt>
                <c:pt idx="382">
                  <c:v>0.72793718392748741</c:v>
                </c:pt>
                <c:pt idx="383">
                  <c:v>0.72793718392748741</c:v>
                </c:pt>
                <c:pt idx="384">
                  <c:v>0.72793668975580217</c:v>
                </c:pt>
                <c:pt idx="385">
                  <c:v>0.72793668975580217</c:v>
                </c:pt>
                <c:pt idx="386">
                  <c:v>0.72793668975580217</c:v>
                </c:pt>
                <c:pt idx="387">
                  <c:v>0.72793668975580217</c:v>
                </c:pt>
                <c:pt idx="388">
                  <c:v>0.72793668975580217</c:v>
                </c:pt>
                <c:pt idx="389">
                  <c:v>0.72793619700046752</c:v>
                </c:pt>
                <c:pt idx="390">
                  <c:v>0.72793619700046752</c:v>
                </c:pt>
                <c:pt idx="391">
                  <c:v>0.72793668975580217</c:v>
                </c:pt>
                <c:pt idx="392">
                  <c:v>0.72793668975580217</c:v>
                </c:pt>
                <c:pt idx="393">
                  <c:v>0.72793668975580217</c:v>
                </c:pt>
                <c:pt idx="394">
                  <c:v>0.72793668975580217</c:v>
                </c:pt>
                <c:pt idx="395">
                  <c:v>0.72793668975580217</c:v>
                </c:pt>
                <c:pt idx="396">
                  <c:v>0.72793668975580217</c:v>
                </c:pt>
                <c:pt idx="397">
                  <c:v>0.72793668975580217</c:v>
                </c:pt>
                <c:pt idx="398">
                  <c:v>0.72793668975580217</c:v>
                </c:pt>
                <c:pt idx="399">
                  <c:v>0.72793718392748741</c:v>
                </c:pt>
                <c:pt idx="400">
                  <c:v>0.72793718392748741</c:v>
                </c:pt>
                <c:pt idx="401">
                  <c:v>0.72793718392748741</c:v>
                </c:pt>
                <c:pt idx="402">
                  <c:v>0.72793718392748741</c:v>
                </c:pt>
                <c:pt idx="403">
                  <c:v>0.72793718392748741</c:v>
                </c:pt>
                <c:pt idx="404">
                  <c:v>0.72793718392748741</c:v>
                </c:pt>
                <c:pt idx="405">
                  <c:v>0.72793718392748741</c:v>
                </c:pt>
                <c:pt idx="406">
                  <c:v>0.72793767952118427</c:v>
                </c:pt>
                <c:pt idx="407">
                  <c:v>0.72793767952118427</c:v>
                </c:pt>
                <c:pt idx="408">
                  <c:v>0.72793767952118427</c:v>
                </c:pt>
                <c:pt idx="409">
                  <c:v>0.72793767952118427</c:v>
                </c:pt>
                <c:pt idx="410">
                  <c:v>0.72793767952118427</c:v>
                </c:pt>
                <c:pt idx="411">
                  <c:v>0.72793767952118427</c:v>
                </c:pt>
                <c:pt idx="412">
                  <c:v>0.72793767952118427</c:v>
                </c:pt>
                <c:pt idx="413">
                  <c:v>0.72793817654257609</c:v>
                </c:pt>
                <c:pt idx="414">
                  <c:v>0.72793817654257609</c:v>
                </c:pt>
                <c:pt idx="415">
                  <c:v>0.72793817654257609</c:v>
                </c:pt>
                <c:pt idx="416">
                  <c:v>0.72793817654257609</c:v>
                </c:pt>
                <c:pt idx="417">
                  <c:v>0.72793817654257609</c:v>
                </c:pt>
                <c:pt idx="418">
                  <c:v>0.72793817654257609</c:v>
                </c:pt>
                <c:pt idx="419">
                  <c:v>0.72793817654257609</c:v>
                </c:pt>
                <c:pt idx="420">
                  <c:v>0.72793817654257609</c:v>
                </c:pt>
                <c:pt idx="421">
                  <c:v>0.72793817654257609</c:v>
                </c:pt>
                <c:pt idx="422">
                  <c:v>0.72793817654257609</c:v>
                </c:pt>
                <c:pt idx="423">
                  <c:v>0.72793767952118427</c:v>
                </c:pt>
                <c:pt idx="424">
                  <c:v>0.72793767952118427</c:v>
                </c:pt>
                <c:pt idx="425">
                  <c:v>0.72793767952118427</c:v>
                </c:pt>
                <c:pt idx="426">
                  <c:v>0.72793718392748741</c:v>
                </c:pt>
                <c:pt idx="427">
                  <c:v>0.72793718392748741</c:v>
                </c:pt>
                <c:pt idx="428">
                  <c:v>0.72793718392748741</c:v>
                </c:pt>
                <c:pt idx="429">
                  <c:v>0.72793668975580217</c:v>
                </c:pt>
                <c:pt idx="430">
                  <c:v>0.72793668975580217</c:v>
                </c:pt>
                <c:pt idx="431">
                  <c:v>0.72793668975580217</c:v>
                </c:pt>
                <c:pt idx="432">
                  <c:v>0.72793619700046752</c:v>
                </c:pt>
                <c:pt idx="433">
                  <c:v>0.72793619700046752</c:v>
                </c:pt>
                <c:pt idx="434">
                  <c:v>0.72793619700046752</c:v>
                </c:pt>
                <c:pt idx="435">
                  <c:v>0.72793619700046752</c:v>
                </c:pt>
                <c:pt idx="436">
                  <c:v>0.72793570565584487</c:v>
                </c:pt>
                <c:pt idx="437">
                  <c:v>0.72793570565584487</c:v>
                </c:pt>
                <c:pt idx="438">
                  <c:v>0.72793570565584487</c:v>
                </c:pt>
              </c:numCache>
            </c:numRef>
          </c:yVal>
          <c:smooth val="0"/>
        </c:ser>
        <c:ser>
          <c:idx val="3"/>
          <c:order val="2"/>
          <c:tx>
            <c:strRef>
              <c:f>Traitement8!$Z$1</c:f>
              <c:strCache>
                <c:ptCount val="1"/>
                <c:pt idx="0">
                  <c:v>Drte sat</c:v>
                </c:pt>
              </c:strCache>
            </c:strRef>
          </c:tx>
          <c:spPr>
            <a:ln w="19050">
              <a:solidFill>
                <a:srgbClr val="7030A0"/>
              </a:solidFill>
            </a:ln>
          </c:spPr>
          <c:marker>
            <c:symbol val="none"/>
          </c:marker>
          <c:xVal>
            <c:numRef>
              <c:f>Traitement8!$X$2:$X$21</c:f>
              <c:numCache>
                <c:formatCode>General</c:formatCode>
                <c:ptCount val="20"/>
                <c:pt idx="0">
                  <c:v>0.43153334518765785</c:v>
                </c:pt>
                <c:pt idx="1">
                  <c:v>0.42653334518765784</c:v>
                </c:pt>
                <c:pt idx="2">
                  <c:v>0.42153334518765784</c:v>
                </c:pt>
                <c:pt idx="3">
                  <c:v>0.41653334518765783</c:v>
                </c:pt>
                <c:pt idx="4">
                  <c:v>0.41153334518765783</c:v>
                </c:pt>
                <c:pt idx="5">
                  <c:v>0.40653334518765782</c:v>
                </c:pt>
                <c:pt idx="6">
                  <c:v>0.40153334518765782</c:v>
                </c:pt>
                <c:pt idx="7">
                  <c:v>0.39653334518765782</c:v>
                </c:pt>
                <c:pt idx="8">
                  <c:v>0.39153334518765781</c:v>
                </c:pt>
                <c:pt idx="9">
                  <c:v>0.38653334518765781</c:v>
                </c:pt>
                <c:pt idx="10">
                  <c:v>0.3815333451876578</c:v>
                </c:pt>
                <c:pt idx="11">
                  <c:v>0.37653334518765791</c:v>
                </c:pt>
                <c:pt idx="12">
                  <c:v>0.37153334518765779</c:v>
                </c:pt>
                <c:pt idx="13">
                  <c:v>0.3665333451876579</c:v>
                </c:pt>
                <c:pt idx="14">
                  <c:v>0.3615333451876579</c:v>
                </c:pt>
                <c:pt idx="15">
                  <c:v>0.35653334518765789</c:v>
                </c:pt>
                <c:pt idx="16">
                  <c:v>0.35153334518765789</c:v>
                </c:pt>
                <c:pt idx="17">
                  <c:v>0.34653334518765788</c:v>
                </c:pt>
                <c:pt idx="18">
                  <c:v>0.34153334518765788</c:v>
                </c:pt>
                <c:pt idx="19">
                  <c:v>0.33653334518765787</c:v>
                </c:pt>
              </c:numCache>
            </c:numRef>
          </c:xVal>
          <c:yVal>
            <c:numRef>
              <c:f>Traitement8!$Z$2:$Z$21</c:f>
              <c:numCache>
                <c:formatCode>General</c:formatCode>
                <c:ptCount val="20"/>
                <c:pt idx="0">
                  <c:v>0.8019037155580282</c:v>
                </c:pt>
                <c:pt idx="1">
                  <c:v>0.79690371555802819</c:v>
                </c:pt>
                <c:pt idx="2">
                  <c:v>0.79190371555802819</c:v>
                </c:pt>
                <c:pt idx="3">
                  <c:v>0.78690371555802818</c:v>
                </c:pt>
                <c:pt idx="4">
                  <c:v>0.78190371555802818</c:v>
                </c:pt>
                <c:pt idx="5">
                  <c:v>0.77690371555802817</c:v>
                </c:pt>
                <c:pt idx="6">
                  <c:v>0.77190371555802817</c:v>
                </c:pt>
                <c:pt idx="7">
                  <c:v>0.76690371555802817</c:v>
                </c:pt>
                <c:pt idx="8">
                  <c:v>0.76190371555802816</c:v>
                </c:pt>
                <c:pt idx="9">
                  <c:v>0.75690371555802816</c:v>
                </c:pt>
                <c:pt idx="10">
                  <c:v>0.75190371555802815</c:v>
                </c:pt>
                <c:pt idx="11">
                  <c:v>0.74690371555802826</c:v>
                </c:pt>
                <c:pt idx="12">
                  <c:v>0.74190371555802814</c:v>
                </c:pt>
                <c:pt idx="13">
                  <c:v>0.73690371555802825</c:v>
                </c:pt>
                <c:pt idx="14">
                  <c:v>0.73190371555802824</c:v>
                </c:pt>
                <c:pt idx="15">
                  <c:v>0.72690371555802824</c:v>
                </c:pt>
                <c:pt idx="16">
                  <c:v>0.72190371555802824</c:v>
                </c:pt>
                <c:pt idx="17">
                  <c:v>0.71690371555802823</c:v>
                </c:pt>
                <c:pt idx="18">
                  <c:v>0.71190371555802823</c:v>
                </c:pt>
                <c:pt idx="19">
                  <c:v>0.70690371555802822</c:v>
                </c:pt>
              </c:numCache>
            </c:numRef>
          </c:yVal>
          <c:smooth val="0"/>
        </c:ser>
        <c:ser>
          <c:idx val="4"/>
          <c:order val="5"/>
          <c:tx>
            <c:strRef>
              <c:f>Traitement8!$R$1</c:f>
              <c:strCache>
                <c:ptCount val="1"/>
                <c:pt idx="0">
                  <c:v>Crmi</c:v>
                </c:pt>
              </c:strCache>
            </c:strRef>
          </c:tx>
          <c:spPr>
            <a:ln w="15875">
              <a:solidFill>
                <a:srgbClr val="FF0000"/>
              </a:solidFill>
              <a:prstDash val="dash"/>
            </a:ln>
          </c:spPr>
          <c:marker>
            <c:symbol val="none"/>
          </c:marker>
          <c:xVal>
            <c:numRef>
              <c:f>Traitement8!$B$2:$B$440</c:f>
              <c:numCache>
                <c:formatCode>0.000</c:formatCode>
                <c:ptCount val="439"/>
                <c:pt idx="0">
                  <c:v>0.31847891639908071</c:v>
                </c:pt>
                <c:pt idx="1">
                  <c:v>0.31709344590960226</c:v>
                </c:pt>
                <c:pt idx="2">
                  <c:v>0.31603396847647136</c:v>
                </c:pt>
                <c:pt idx="3">
                  <c:v>0.31497449104334074</c:v>
                </c:pt>
                <c:pt idx="4">
                  <c:v>0.31383351534612319</c:v>
                </c:pt>
                <c:pt idx="5">
                  <c:v>0.31269253964890542</c:v>
                </c:pt>
                <c:pt idx="6">
                  <c:v>0.31147006568760077</c:v>
                </c:pt>
                <c:pt idx="7">
                  <c:v>0.31016609346220919</c:v>
                </c:pt>
                <c:pt idx="8">
                  <c:v>0.30886212123681761</c:v>
                </c:pt>
                <c:pt idx="9">
                  <c:v>0.30747665074733915</c:v>
                </c:pt>
                <c:pt idx="10">
                  <c:v>0.30609118025786047</c:v>
                </c:pt>
                <c:pt idx="11">
                  <c:v>0.30478720803246889</c:v>
                </c:pt>
                <c:pt idx="12">
                  <c:v>0.30332023927890328</c:v>
                </c:pt>
                <c:pt idx="13">
                  <c:v>0.30185327052533789</c:v>
                </c:pt>
                <c:pt idx="14">
                  <c:v>0.30014180697951137</c:v>
                </c:pt>
                <c:pt idx="15">
                  <c:v>0.29859333996185888</c:v>
                </c:pt>
                <c:pt idx="16">
                  <c:v>0.29712637120829327</c:v>
                </c:pt>
                <c:pt idx="17">
                  <c:v>0.29574090071881476</c:v>
                </c:pt>
                <c:pt idx="18">
                  <c:v>0.29435543022933608</c:v>
                </c:pt>
                <c:pt idx="19">
                  <c:v>0.29296995973985762</c:v>
                </c:pt>
                <c:pt idx="20">
                  <c:v>0.29166598751446604</c:v>
                </c:pt>
                <c:pt idx="21">
                  <c:v>0.29019901876090043</c:v>
                </c:pt>
                <c:pt idx="22">
                  <c:v>0.28881354827142175</c:v>
                </c:pt>
                <c:pt idx="23">
                  <c:v>0.28742807778194324</c:v>
                </c:pt>
                <c:pt idx="24">
                  <c:v>0.28596110902837762</c:v>
                </c:pt>
                <c:pt idx="25">
                  <c:v>0.28449414027481229</c:v>
                </c:pt>
                <c:pt idx="26">
                  <c:v>0.28302717152124668</c:v>
                </c:pt>
                <c:pt idx="27">
                  <c:v>0.28156020276768107</c:v>
                </c:pt>
                <c:pt idx="28">
                  <c:v>0.28009323401411546</c:v>
                </c:pt>
                <c:pt idx="29">
                  <c:v>0.27854476699646297</c:v>
                </c:pt>
                <c:pt idx="30">
                  <c:v>0.27707779824289736</c:v>
                </c:pt>
                <c:pt idx="31">
                  <c:v>0.27552933122524487</c:v>
                </c:pt>
                <c:pt idx="32">
                  <c:v>0.27398086420759232</c:v>
                </c:pt>
                <c:pt idx="33">
                  <c:v>0.27243239718993983</c:v>
                </c:pt>
                <c:pt idx="34">
                  <c:v>0.27080243190820041</c:v>
                </c:pt>
                <c:pt idx="35">
                  <c:v>0.26925396489054793</c:v>
                </c:pt>
                <c:pt idx="36">
                  <c:v>0.26770549787289544</c:v>
                </c:pt>
                <c:pt idx="37">
                  <c:v>0.26607553259115579</c:v>
                </c:pt>
                <c:pt idx="38">
                  <c:v>0.26452706557350325</c:v>
                </c:pt>
                <c:pt idx="39">
                  <c:v>0.26289710029176389</c:v>
                </c:pt>
                <c:pt idx="40">
                  <c:v>0.26126713501002424</c:v>
                </c:pt>
                <c:pt idx="41">
                  <c:v>0.25963716972828482</c:v>
                </c:pt>
                <c:pt idx="42">
                  <c:v>0.2580072044465454</c:v>
                </c:pt>
                <c:pt idx="43">
                  <c:v>0.25637723916480576</c:v>
                </c:pt>
                <c:pt idx="44">
                  <c:v>0.25466577561897924</c:v>
                </c:pt>
                <c:pt idx="45">
                  <c:v>0.25303581033723982</c:v>
                </c:pt>
                <c:pt idx="46">
                  <c:v>0.25140584505550045</c:v>
                </c:pt>
                <c:pt idx="47">
                  <c:v>0.24977587977376078</c:v>
                </c:pt>
                <c:pt idx="48">
                  <c:v>0.24814591449202139</c:v>
                </c:pt>
                <c:pt idx="49">
                  <c:v>0.24643445094619484</c:v>
                </c:pt>
                <c:pt idx="50">
                  <c:v>0.24480448566445545</c:v>
                </c:pt>
                <c:pt idx="51">
                  <c:v>0.24317452038271581</c:v>
                </c:pt>
                <c:pt idx="52">
                  <c:v>0.24154455510097639</c:v>
                </c:pt>
                <c:pt idx="53">
                  <c:v>0.23983309155514987</c:v>
                </c:pt>
                <c:pt idx="54">
                  <c:v>0.23812162800932332</c:v>
                </c:pt>
                <c:pt idx="55">
                  <c:v>0.2364916627275839</c:v>
                </c:pt>
                <c:pt idx="56">
                  <c:v>0.23478019918175738</c:v>
                </c:pt>
                <c:pt idx="57">
                  <c:v>0.23315023390001796</c:v>
                </c:pt>
                <c:pt idx="58">
                  <c:v>0.23143877035419141</c:v>
                </c:pt>
                <c:pt idx="59">
                  <c:v>0.2297273068083649</c:v>
                </c:pt>
                <c:pt idx="60">
                  <c:v>0.22809734152662547</c:v>
                </c:pt>
                <c:pt idx="61">
                  <c:v>0.22638587798079896</c:v>
                </c:pt>
                <c:pt idx="62">
                  <c:v>0.22475591269905953</c:v>
                </c:pt>
                <c:pt idx="63">
                  <c:v>0.22304444915323299</c:v>
                </c:pt>
                <c:pt idx="64">
                  <c:v>0.22141448387149359</c:v>
                </c:pt>
                <c:pt idx="65">
                  <c:v>0.21978451858975395</c:v>
                </c:pt>
                <c:pt idx="66">
                  <c:v>0.21807305504392765</c:v>
                </c:pt>
                <c:pt idx="67">
                  <c:v>0.21644308976218801</c:v>
                </c:pt>
                <c:pt idx="68">
                  <c:v>0.21473162621636172</c:v>
                </c:pt>
                <c:pt idx="69">
                  <c:v>0.21302016267053517</c:v>
                </c:pt>
                <c:pt idx="70">
                  <c:v>0.21139019738879553</c:v>
                </c:pt>
                <c:pt idx="71">
                  <c:v>0.20967873384296923</c:v>
                </c:pt>
                <c:pt idx="72">
                  <c:v>0.20804876856122959</c:v>
                </c:pt>
                <c:pt idx="73">
                  <c:v>0.20641880327949017</c:v>
                </c:pt>
                <c:pt idx="74">
                  <c:v>0.20470733973366365</c:v>
                </c:pt>
                <c:pt idx="75">
                  <c:v>0.20307737445192423</c:v>
                </c:pt>
                <c:pt idx="76">
                  <c:v>0.20136591090609768</c:v>
                </c:pt>
                <c:pt idx="77">
                  <c:v>0.19973594562435829</c:v>
                </c:pt>
                <c:pt idx="78">
                  <c:v>0.19810598034261864</c:v>
                </c:pt>
                <c:pt idx="79">
                  <c:v>0.19639451679679235</c:v>
                </c:pt>
                <c:pt idx="80">
                  <c:v>0.1947645515150527</c:v>
                </c:pt>
                <c:pt idx="81">
                  <c:v>0.19305308796922616</c:v>
                </c:pt>
                <c:pt idx="82">
                  <c:v>0.19142312268748676</c:v>
                </c:pt>
                <c:pt idx="83">
                  <c:v>0.18971165914166022</c:v>
                </c:pt>
                <c:pt idx="84">
                  <c:v>0.1881631921240077</c:v>
                </c:pt>
                <c:pt idx="85">
                  <c:v>0.1864517285781814</c:v>
                </c:pt>
                <c:pt idx="86">
                  <c:v>0.18490326156052866</c:v>
                </c:pt>
                <c:pt idx="87">
                  <c:v>0.18327329627878927</c:v>
                </c:pt>
                <c:pt idx="88">
                  <c:v>0.18164333099704985</c:v>
                </c:pt>
                <c:pt idx="89">
                  <c:v>0.18009486397939736</c:v>
                </c:pt>
                <c:pt idx="90">
                  <c:v>0.17846489869765772</c:v>
                </c:pt>
                <c:pt idx="91">
                  <c:v>0.1769164316800052</c:v>
                </c:pt>
                <c:pt idx="92">
                  <c:v>0.17528646639826581</c:v>
                </c:pt>
                <c:pt idx="93">
                  <c:v>0.17373799938061329</c:v>
                </c:pt>
                <c:pt idx="94">
                  <c:v>0.17210803409887365</c:v>
                </c:pt>
                <c:pt idx="95">
                  <c:v>0.17055956708122116</c:v>
                </c:pt>
                <c:pt idx="96">
                  <c:v>0.16901110006356865</c:v>
                </c:pt>
                <c:pt idx="97">
                  <c:v>0.16738113478182923</c:v>
                </c:pt>
                <c:pt idx="98">
                  <c:v>0.16583266776417674</c:v>
                </c:pt>
                <c:pt idx="99">
                  <c:v>0.16428420074652422</c:v>
                </c:pt>
                <c:pt idx="100">
                  <c:v>0.16273573372887148</c:v>
                </c:pt>
                <c:pt idx="101">
                  <c:v>0.161187266711219</c:v>
                </c:pt>
                <c:pt idx="102">
                  <c:v>0.15963879969356648</c:v>
                </c:pt>
                <c:pt idx="103">
                  <c:v>0.15809033267591396</c:v>
                </c:pt>
                <c:pt idx="104">
                  <c:v>0.15654186565826148</c:v>
                </c:pt>
                <c:pt idx="105">
                  <c:v>0.15499339864060896</c:v>
                </c:pt>
                <c:pt idx="106">
                  <c:v>0.15344493162295647</c:v>
                </c:pt>
                <c:pt idx="107">
                  <c:v>0.15189646460530395</c:v>
                </c:pt>
                <c:pt idx="108">
                  <c:v>0.15034799758765144</c:v>
                </c:pt>
                <c:pt idx="109">
                  <c:v>0.14879953056999895</c:v>
                </c:pt>
                <c:pt idx="110">
                  <c:v>0.14733256181643334</c:v>
                </c:pt>
                <c:pt idx="111">
                  <c:v>0.14578409479878082</c:v>
                </c:pt>
                <c:pt idx="112">
                  <c:v>0.14431712604521524</c:v>
                </c:pt>
                <c:pt idx="113">
                  <c:v>0.14276865902756272</c:v>
                </c:pt>
                <c:pt idx="114">
                  <c:v>0.14122019200991021</c:v>
                </c:pt>
                <c:pt idx="115">
                  <c:v>0.13967172499225772</c:v>
                </c:pt>
                <c:pt idx="116">
                  <c:v>0.1381232579746052</c:v>
                </c:pt>
                <c:pt idx="117">
                  <c:v>0.13657479095695269</c:v>
                </c:pt>
                <c:pt idx="118">
                  <c:v>0.13494482567521307</c:v>
                </c:pt>
                <c:pt idx="119">
                  <c:v>0.13339635865756055</c:v>
                </c:pt>
                <c:pt idx="120">
                  <c:v>0.13176639337582116</c:v>
                </c:pt>
                <c:pt idx="121">
                  <c:v>0.13013642809408152</c:v>
                </c:pt>
                <c:pt idx="122">
                  <c:v>0.128587961076429</c:v>
                </c:pt>
                <c:pt idx="123">
                  <c:v>0.12695799579468961</c:v>
                </c:pt>
                <c:pt idx="124">
                  <c:v>0.12540952877703709</c:v>
                </c:pt>
                <c:pt idx="125">
                  <c:v>0.12386106175938459</c:v>
                </c:pt>
                <c:pt idx="126">
                  <c:v>0.12231259474173209</c:v>
                </c:pt>
                <c:pt idx="127">
                  <c:v>0.12076412772407957</c:v>
                </c:pt>
                <c:pt idx="128">
                  <c:v>0.11921566070642707</c:v>
                </c:pt>
                <c:pt idx="129">
                  <c:v>0.11766719368877433</c:v>
                </c:pt>
                <c:pt idx="130">
                  <c:v>0.11611872667112183</c:v>
                </c:pt>
                <c:pt idx="131">
                  <c:v>0.11465175791755645</c:v>
                </c:pt>
                <c:pt idx="132">
                  <c:v>0.11318478916399086</c:v>
                </c:pt>
                <c:pt idx="133">
                  <c:v>0.11171782041042524</c:v>
                </c:pt>
                <c:pt idx="134">
                  <c:v>0.11025085165685965</c:v>
                </c:pt>
                <c:pt idx="135">
                  <c:v>0.10878388290329427</c:v>
                </c:pt>
                <c:pt idx="136">
                  <c:v>0.10731691414972866</c:v>
                </c:pt>
                <c:pt idx="137">
                  <c:v>0.10584994539616306</c:v>
                </c:pt>
                <c:pt idx="138">
                  <c:v>0.10446447490668459</c:v>
                </c:pt>
                <c:pt idx="139">
                  <c:v>0.10307900441720588</c:v>
                </c:pt>
                <c:pt idx="140">
                  <c:v>0.10169353392772741</c:v>
                </c:pt>
                <c:pt idx="141">
                  <c:v>0.1003080634382487</c:v>
                </c:pt>
                <c:pt idx="142">
                  <c:v>9.8922592948770233E-2</c:v>
                </c:pt>
                <c:pt idx="143">
                  <c:v>9.7618620723378666E-2</c:v>
                </c:pt>
                <c:pt idx="144">
                  <c:v>9.6314648497987099E-2</c:v>
                </c:pt>
                <c:pt idx="145">
                  <c:v>9.5010676272595518E-2</c:v>
                </c:pt>
                <c:pt idx="146">
                  <c:v>9.3706704047203715E-2</c:v>
                </c:pt>
                <c:pt idx="147">
                  <c:v>9.2484230085899274E-2</c:v>
                </c:pt>
                <c:pt idx="148">
                  <c:v>9.1180257860507472E-2</c:v>
                </c:pt>
                <c:pt idx="149">
                  <c:v>8.9957783899203031E-2</c:v>
                </c:pt>
                <c:pt idx="150">
                  <c:v>8.8735309937898368E-2</c:v>
                </c:pt>
                <c:pt idx="151">
                  <c:v>8.7512835976593692E-2</c:v>
                </c:pt>
                <c:pt idx="152">
                  <c:v>8.6371860279376156E-2</c:v>
                </c:pt>
                <c:pt idx="153">
                  <c:v>8.5230884582158384E-2</c:v>
                </c:pt>
                <c:pt idx="154">
                  <c:v>8.4008410620853721E-2</c:v>
                </c:pt>
                <c:pt idx="155">
                  <c:v>8.2948933187723076E-2</c:v>
                </c:pt>
                <c:pt idx="156">
                  <c:v>8.180795749050554E-2</c:v>
                </c:pt>
                <c:pt idx="157">
                  <c:v>8.0748480057374908E-2</c:v>
                </c:pt>
                <c:pt idx="158">
                  <c:v>7.968900262424404E-2</c:v>
                </c:pt>
                <c:pt idx="159">
                  <c:v>7.8629525191113395E-2</c:v>
                </c:pt>
                <c:pt idx="160">
                  <c:v>7.7570047757982763E-2</c:v>
                </c:pt>
                <c:pt idx="161">
                  <c:v>7.6592068588939022E-2</c:v>
                </c:pt>
                <c:pt idx="162">
                  <c:v>7.553259115580839E-2</c:v>
                </c:pt>
                <c:pt idx="163">
                  <c:v>7.4554611986764649E-2</c:v>
                </c:pt>
                <c:pt idx="164">
                  <c:v>7.3576632817720922E-2</c:v>
                </c:pt>
                <c:pt idx="165">
                  <c:v>7.2680151912764307E-2</c:v>
                </c:pt>
                <c:pt idx="166">
                  <c:v>7.170217274372058E-2</c:v>
                </c:pt>
                <c:pt idx="167">
                  <c:v>7.0805691838763743E-2</c:v>
                </c:pt>
                <c:pt idx="168">
                  <c:v>6.9909210933807128E-2</c:v>
                </c:pt>
                <c:pt idx="169">
                  <c:v>6.9012730028850305E-2</c:v>
                </c:pt>
                <c:pt idx="170">
                  <c:v>6.8116249123893691E-2</c:v>
                </c:pt>
                <c:pt idx="171">
                  <c:v>6.7301266483023994E-2</c:v>
                </c:pt>
                <c:pt idx="172">
                  <c:v>6.6486283842154284E-2</c:v>
                </c:pt>
                <c:pt idx="173">
                  <c:v>6.5589802937197447E-2</c:v>
                </c:pt>
                <c:pt idx="174">
                  <c:v>6.4774820296327751E-2</c:v>
                </c:pt>
                <c:pt idx="175">
                  <c:v>6.3959837655458041E-2</c:v>
                </c:pt>
                <c:pt idx="176">
                  <c:v>6.3226353278675249E-2</c:v>
                </c:pt>
                <c:pt idx="177">
                  <c:v>6.2411370637805538E-2</c:v>
                </c:pt>
                <c:pt idx="178">
                  <c:v>6.1677886261022739E-2</c:v>
                </c:pt>
                <c:pt idx="179">
                  <c:v>6.094440188423994E-2</c:v>
                </c:pt>
                <c:pt idx="180">
                  <c:v>6.0210917507457135E-2</c:v>
                </c:pt>
                <c:pt idx="181">
                  <c:v>5.9477433130674336E-2</c:v>
                </c:pt>
                <c:pt idx="182">
                  <c:v>5.874394875389153E-2</c:v>
                </c:pt>
                <c:pt idx="183">
                  <c:v>5.8091962641195857E-2</c:v>
                </c:pt>
                <c:pt idx="184">
                  <c:v>5.7439976528499956E-2</c:v>
                </c:pt>
                <c:pt idx="185">
                  <c:v>5.6787990415804054E-2</c:v>
                </c:pt>
                <c:pt idx="186">
                  <c:v>5.6054506039021484E-2</c:v>
                </c:pt>
                <c:pt idx="187">
                  <c:v>5.5402519926325583E-2</c:v>
                </c:pt>
                <c:pt idx="188">
                  <c:v>5.4832032077716815E-2</c:v>
                </c:pt>
                <c:pt idx="189">
                  <c:v>5.4180045965020913E-2</c:v>
                </c:pt>
                <c:pt idx="190">
                  <c:v>5.3528059852325248E-2</c:v>
                </c:pt>
                <c:pt idx="191">
                  <c:v>5.2957572003716244E-2</c:v>
                </c:pt>
                <c:pt idx="192">
                  <c:v>5.2387084155107476E-2</c:v>
                </c:pt>
                <c:pt idx="193">
                  <c:v>5.1816596306498708E-2</c:v>
                </c:pt>
                <c:pt idx="194">
                  <c:v>5.124610845788994E-2</c:v>
                </c:pt>
                <c:pt idx="195">
                  <c:v>5.0675620609280936E-2</c:v>
                </c:pt>
                <c:pt idx="196">
                  <c:v>5.0105132760672168E-2</c:v>
                </c:pt>
                <c:pt idx="197">
                  <c:v>4.95346449120634E-2</c:v>
                </c:pt>
                <c:pt idx="198">
                  <c:v>4.9045655327541529E-2</c:v>
                </c:pt>
                <c:pt idx="199">
                  <c:v>4.8475167478932761E-2</c:v>
                </c:pt>
                <c:pt idx="200">
                  <c:v>4.798617789441089E-2</c:v>
                </c:pt>
                <c:pt idx="201">
                  <c:v>4.7497188309889027E-2</c:v>
                </c:pt>
                <c:pt idx="202">
                  <c:v>4.7008198725367156E-2</c:v>
                </c:pt>
                <c:pt idx="203">
                  <c:v>4.6519209140845286E-2</c:v>
                </c:pt>
                <c:pt idx="204">
                  <c:v>4.6030219556323422E-2</c:v>
                </c:pt>
                <c:pt idx="205">
                  <c:v>4.5541229971801551E-2</c:v>
                </c:pt>
                <c:pt idx="206">
                  <c:v>4.5052240387279681E-2</c:v>
                </c:pt>
                <c:pt idx="207">
                  <c:v>4.4644749066844951E-2</c:v>
                </c:pt>
                <c:pt idx="208">
                  <c:v>4.415575948232308E-2</c:v>
                </c:pt>
                <c:pt idx="209">
                  <c:v>4.3748268161888114E-2</c:v>
                </c:pt>
                <c:pt idx="210">
                  <c:v>4.3340776841453377E-2</c:v>
                </c:pt>
                <c:pt idx="211">
                  <c:v>4.2933285521018411E-2</c:v>
                </c:pt>
                <c:pt idx="212">
                  <c:v>4.2525794200583555E-2</c:v>
                </c:pt>
                <c:pt idx="213">
                  <c:v>4.2118302880148707E-2</c:v>
                </c:pt>
                <c:pt idx="214">
                  <c:v>4.1710811559713741E-2</c:v>
                </c:pt>
                <c:pt idx="215">
                  <c:v>4.1303320239278886E-2</c:v>
                </c:pt>
                <c:pt idx="216">
                  <c:v>4.0895828918844038E-2</c:v>
                </c:pt>
                <c:pt idx="217">
                  <c:v>4.0488337598409183E-2</c:v>
                </c:pt>
                <c:pt idx="218">
                  <c:v>4.0162344542061232E-2</c:v>
                </c:pt>
                <c:pt idx="219">
                  <c:v>3.9754853221626384E-2</c:v>
                </c:pt>
                <c:pt idx="220">
                  <c:v>3.9428860165278544E-2</c:v>
                </c:pt>
                <c:pt idx="221">
                  <c:v>3.9102867108930593E-2</c:v>
                </c:pt>
                <c:pt idx="222">
                  <c:v>3.8695375788495745E-2</c:v>
                </c:pt>
                <c:pt idx="223">
                  <c:v>3.8369382732147794E-2</c:v>
                </c:pt>
                <c:pt idx="224">
                  <c:v>3.8043389675799955E-2</c:v>
                </c:pt>
                <c:pt idx="225">
                  <c:v>3.7717396619452004E-2</c:v>
                </c:pt>
                <c:pt idx="226">
                  <c:v>3.7391403563104171E-2</c:v>
                </c:pt>
                <c:pt idx="227">
                  <c:v>3.706541050675622E-2</c:v>
                </c:pt>
                <c:pt idx="228">
                  <c:v>3.673941745040827E-2</c:v>
                </c:pt>
                <c:pt idx="229">
                  <c:v>3.6494922658147452E-2</c:v>
                </c:pt>
                <c:pt idx="230">
                  <c:v>3.6168929601799502E-2</c:v>
                </c:pt>
                <c:pt idx="231">
                  <c:v>3.5842936545451551E-2</c:v>
                </c:pt>
                <c:pt idx="232">
                  <c:v>3.5598441753190616E-2</c:v>
                </c:pt>
                <c:pt idx="233">
                  <c:v>3.5272448696842783E-2</c:v>
                </c:pt>
                <c:pt idx="234">
                  <c:v>3.5027953904581847E-2</c:v>
                </c:pt>
                <c:pt idx="235">
                  <c:v>3.4783459112320912E-2</c:v>
                </c:pt>
                <c:pt idx="236">
                  <c:v>3.4457466055973079E-2</c:v>
                </c:pt>
                <c:pt idx="237">
                  <c:v>3.4212971263712144E-2</c:v>
                </c:pt>
                <c:pt idx="238">
                  <c:v>3.3968476471451209E-2</c:v>
                </c:pt>
                <c:pt idx="239">
                  <c:v>3.3723981679190274E-2</c:v>
                </c:pt>
                <c:pt idx="240">
                  <c:v>3.3560985151016243E-2</c:v>
                </c:pt>
                <c:pt idx="241">
                  <c:v>3.3316490358755425E-2</c:v>
                </c:pt>
                <c:pt idx="242">
                  <c:v>3.3153493830581394E-2</c:v>
                </c:pt>
                <c:pt idx="243">
                  <c:v>3.2908999038320459E-2</c:v>
                </c:pt>
                <c:pt idx="244">
                  <c:v>3.2746002510146539E-2</c:v>
                </c:pt>
                <c:pt idx="245">
                  <c:v>3.2501507717885604E-2</c:v>
                </c:pt>
                <c:pt idx="246">
                  <c:v>3.2338511189711691E-2</c:v>
                </c:pt>
                <c:pt idx="247">
                  <c:v>3.2175514661537771E-2</c:v>
                </c:pt>
                <c:pt idx="248">
                  <c:v>3.1931019869276836E-2</c:v>
                </c:pt>
                <c:pt idx="249">
                  <c:v>3.1768023341102805E-2</c:v>
                </c:pt>
                <c:pt idx="250">
                  <c:v>3.1605026812928885E-2</c:v>
                </c:pt>
                <c:pt idx="251">
                  <c:v>3.1442030284754965E-2</c:v>
                </c:pt>
                <c:pt idx="252">
                  <c:v>3.1279033756581053E-2</c:v>
                </c:pt>
                <c:pt idx="253">
                  <c:v>3.1116037228407018E-2</c:v>
                </c:pt>
                <c:pt idx="254">
                  <c:v>3.0953040700233102E-2</c:v>
                </c:pt>
                <c:pt idx="255">
                  <c:v>3.0790044172059182E-2</c:v>
                </c:pt>
                <c:pt idx="256">
                  <c:v>3.0627047643885151E-2</c:v>
                </c:pt>
                <c:pt idx="257">
                  <c:v>3.0464051115711231E-2</c:v>
                </c:pt>
                <c:pt idx="258">
                  <c:v>3.038255285162433E-2</c:v>
                </c:pt>
                <c:pt idx="259">
                  <c:v>3.0219556323450299E-2</c:v>
                </c:pt>
                <c:pt idx="260">
                  <c:v>3.005655979527638E-2</c:v>
                </c:pt>
                <c:pt idx="261">
                  <c:v>2.9893563267102463E-2</c:v>
                </c:pt>
                <c:pt idx="262">
                  <c:v>2.9812065003015448E-2</c:v>
                </c:pt>
                <c:pt idx="263">
                  <c:v>2.9649068474841528E-2</c:v>
                </c:pt>
                <c:pt idx="264">
                  <c:v>2.9567570210754512E-2</c:v>
                </c:pt>
                <c:pt idx="265">
                  <c:v>2.9404573682580596E-2</c:v>
                </c:pt>
                <c:pt idx="266">
                  <c:v>2.9241577154406676E-2</c:v>
                </c:pt>
                <c:pt idx="267">
                  <c:v>2.9160078890319661E-2</c:v>
                </c:pt>
                <c:pt idx="268">
                  <c:v>2.8997082362145744E-2</c:v>
                </c:pt>
                <c:pt idx="269">
                  <c:v>2.883408583397171E-2</c:v>
                </c:pt>
                <c:pt idx="270">
                  <c:v>2.8671089305797794E-2</c:v>
                </c:pt>
                <c:pt idx="271">
                  <c:v>2.8508092777623874E-2</c:v>
                </c:pt>
                <c:pt idx="272">
                  <c:v>2.8345096249449957E-2</c:v>
                </c:pt>
                <c:pt idx="273">
                  <c:v>2.8182099721275923E-2</c:v>
                </c:pt>
                <c:pt idx="274">
                  <c:v>2.8019103193102007E-2</c:v>
                </c:pt>
                <c:pt idx="275">
                  <c:v>2.785610666492809E-2</c:v>
                </c:pt>
                <c:pt idx="276">
                  <c:v>2.7693110136754056E-2</c:v>
                </c:pt>
                <c:pt idx="277">
                  <c:v>2.7611611872667155E-2</c:v>
                </c:pt>
                <c:pt idx="278">
                  <c:v>2.7448615344493121E-2</c:v>
                </c:pt>
                <c:pt idx="279">
                  <c:v>2.7285618816319204E-2</c:v>
                </c:pt>
                <c:pt idx="280">
                  <c:v>2.7122622288145288E-2</c:v>
                </c:pt>
                <c:pt idx="281">
                  <c:v>2.6959625759971368E-2</c:v>
                </c:pt>
                <c:pt idx="282">
                  <c:v>2.6878127495884353E-2</c:v>
                </c:pt>
                <c:pt idx="283">
                  <c:v>2.6715130967710436E-2</c:v>
                </c:pt>
                <c:pt idx="284">
                  <c:v>2.6633632703623417E-2</c:v>
                </c:pt>
                <c:pt idx="285">
                  <c:v>2.6470636175449501E-2</c:v>
                </c:pt>
                <c:pt idx="286">
                  <c:v>2.6389137911362485E-2</c:v>
                </c:pt>
                <c:pt idx="287">
                  <c:v>2.6226141383188566E-2</c:v>
                </c:pt>
                <c:pt idx="288">
                  <c:v>2.614464311910155E-2</c:v>
                </c:pt>
                <c:pt idx="289">
                  <c:v>2.5981646590927634E-2</c:v>
                </c:pt>
                <c:pt idx="290">
                  <c:v>2.5900148326840615E-2</c:v>
                </c:pt>
                <c:pt idx="291">
                  <c:v>2.5818650062753714E-2</c:v>
                </c:pt>
                <c:pt idx="292">
                  <c:v>2.5655653534579683E-2</c:v>
                </c:pt>
                <c:pt idx="293">
                  <c:v>2.5574155270492782E-2</c:v>
                </c:pt>
                <c:pt idx="294">
                  <c:v>2.5492657006405763E-2</c:v>
                </c:pt>
                <c:pt idx="295">
                  <c:v>2.5411158742318748E-2</c:v>
                </c:pt>
                <c:pt idx="296">
                  <c:v>2.5248162214144831E-2</c:v>
                </c:pt>
                <c:pt idx="297">
                  <c:v>2.516666395005793E-2</c:v>
                </c:pt>
                <c:pt idx="298">
                  <c:v>2.5085165685970912E-2</c:v>
                </c:pt>
                <c:pt idx="299">
                  <c:v>2.5003667421883896E-2</c:v>
                </c:pt>
                <c:pt idx="300">
                  <c:v>2.4922169157796995E-2</c:v>
                </c:pt>
                <c:pt idx="301">
                  <c:v>2.484067089370998E-2</c:v>
                </c:pt>
                <c:pt idx="302">
                  <c:v>2.4677674365536063E-2</c:v>
                </c:pt>
                <c:pt idx="303">
                  <c:v>2.4596176101449044E-2</c:v>
                </c:pt>
                <c:pt idx="304">
                  <c:v>2.4514677837362029E-2</c:v>
                </c:pt>
                <c:pt idx="305">
                  <c:v>2.4433179573275128E-2</c:v>
                </c:pt>
                <c:pt idx="306">
                  <c:v>2.4351681309188113E-2</c:v>
                </c:pt>
                <c:pt idx="307">
                  <c:v>2.4270183045101212E-2</c:v>
                </c:pt>
                <c:pt idx="308">
                  <c:v>2.4188684781014193E-2</c:v>
                </c:pt>
                <c:pt idx="309">
                  <c:v>2.4107186516927177E-2</c:v>
                </c:pt>
                <c:pt idx="310">
                  <c:v>2.4025688252840276E-2</c:v>
                </c:pt>
                <c:pt idx="311">
                  <c:v>2.3944189988753261E-2</c:v>
                </c:pt>
                <c:pt idx="312">
                  <c:v>2.3862691724666242E-2</c:v>
                </c:pt>
                <c:pt idx="313">
                  <c:v>2.3781193460579341E-2</c:v>
                </c:pt>
                <c:pt idx="314">
                  <c:v>2.3699695196492326E-2</c:v>
                </c:pt>
                <c:pt idx="315">
                  <c:v>2.361819693240531E-2</c:v>
                </c:pt>
                <c:pt idx="316">
                  <c:v>2.3536698668318409E-2</c:v>
                </c:pt>
                <c:pt idx="317">
                  <c:v>2.345520040423139E-2</c:v>
                </c:pt>
                <c:pt idx="318">
                  <c:v>2.345520040423139E-2</c:v>
                </c:pt>
                <c:pt idx="319">
                  <c:v>2.3373702140144375E-2</c:v>
                </c:pt>
                <c:pt idx="320">
                  <c:v>2.3292203876057474E-2</c:v>
                </c:pt>
                <c:pt idx="321">
                  <c:v>2.3210705611970459E-2</c:v>
                </c:pt>
                <c:pt idx="322">
                  <c:v>2.3129207347883558E-2</c:v>
                </c:pt>
                <c:pt idx="323">
                  <c:v>2.3129207347883558E-2</c:v>
                </c:pt>
                <c:pt idx="324">
                  <c:v>2.3047709083796539E-2</c:v>
                </c:pt>
                <c:pt idx="325">
                  <c:v>2.2966210819709523E-2</c:v>
                </c:pt>
                <c:pt idx="326">
                  <c:v>2.2966210819709523E-2</c:v>
                </c:pt>
                <c:pt idx="327">
                  <c:v>2.2884712555622622E-2</c:v>
                </c:pt>
                <c:pt idx="328">
                  <c:v>2.2803214291535607E-2</c:v>
                </c:pt>
                <c:pt idx="329">
                  <c:v>2.2803214291535607E-2</c:v>
                </c:pt>
                <c:pt idx="330">
                  <c:v>2.2721716027448588E-2</c:v>
                </c:pt>
                <c:pt idx="331">
                  <c:v>2.2640217763361687E-2</c:v>
                </c:pt>
                <c:pt idx="332">
                  <c:v>2.2640217763361687E-2</c:v>
                </c:pt>
                <c:pt idx="333">
                  <c:v>2.2558719499274672E-2</c:v>
                </c:pt>
                <c:pt idx="334">
                  <c:v>2.2477221235187656E-2</c:v>
                </c:pt>
                <c:pt idx="335">
                  <c:v>2.2477221235187656E-2</c:v>
                </c:pt>
                <c:pt idx="336">
                  <c:v>2.2395722971100755E-2</c:v>
                </c:pt>
                <c:pt idx="337">
                  <c:v>2.2395722971100755E-2</c:v>
                </c:pt>
                <c:pt idx="338">
                  <c:v>2.2314224707013736E-2</c:v>
                </c:pt>
                <c:pt idx="339">
                  <c:v>2.2314224707013736E-2</c:v>
                </c:pt>
                <c:pt idx="340">
                  <c:v>2.2232726442926835E-2</c:v>
                </c:pt>
                <c:pt idx="341">
                  <c:v>2.215122817883982E-2</c:v>
                </c:pt>
                <c:pt idx="342">
                  <c:v>2.215122817883982E-2</c:v>
                </c:pt>
                <c:pt idx="343">
                  <c:v>2.2069729914752804E-2</c:v>
                </c:pt>
                <c:pt idx="344">
                  <c:v>2.2069729914752804E-2</c:v>
                </c:pt>
                <c:pt idx="345">
                  <c:v>2.1988231650665904E-2</c:v>
                </c:pt>
                <c:pt idx="346">
                  <c:v>2.1988231650665904E-2</c:v>
                </c:pt>
                <c:pt idx="347">
                  <c:v>2.1906733386578885E-2</c:v>
                </c:pt>
                <c:pt idx="348">
                  <c:v>2.1906733386578885E-2</c:v>
                </c:pt>
                <c:pt idx="349">
                  <c:v>2.1825235122491869E-2</c:v>
                </c:pt>
                <c:pt idx="350">
                  <c:v>2.1825235122491869E-2</c:v>
                </c:pt>
                <c:pt idx="351">
                  <c:v>2.1743736858404968E-2</c:v>
                </c:pt>
                <c:pt idx="352">
                  <c:v>2.1743736858404968E-2</c:v>
                </c:pt>
                <c:pt idx="353">
                  <c:v>2.1743736858404968E-2</c:v>
                </c:pt>
                <c:pt idx="354">
                  <c:v>2.1662238594317953E-2</c:v>
                </c:pt>
                <c:pt idx="355">
                  <c:v>2.1662238594317953E-2</c:v>
                </c:pt>
                <c:pt idx="356">
                  <c:v>2.1580740330230934E-2</c:v>
                </c:pt>
                <c:pt idx="357">
                  <c:v>2.1580740330230934E-2</c:v>
                </c:pt>
                <c:pt idx="358">
                  <c:v>2.1499242066144033E-2</c:v>
                </c:pt>
                <c:pt idx="359">
                  <c:v>2.1499242066144033E-2</c:v>
                </c:pt>
                <c:pt idx="360">
                  <c:v>2.1499242066144033E-2</c:v>
                </c:pt>
                <c:pt idx="361">
                  <c:v>2.1417743802057018E-2</c:v>
                </c:pt>
                <c:pt idx="362">
                  <c:v>2.1417743802057018E-2</c:v>
                </c:pt>
                <c:pt idx="363">
                  <c:v>2.1336245537970002E-2</c:v>
                </c:pt>
                <c:pt idx="364">
                  <c:v>2.1336245537970002E-2</c:v>
                </c:pt>
                <c:pt idx="365">
                  <c:v>2.1254747273883101E-2</c:v>
                </c:pt>
                <c:pt idx="366">
                  <c:v>2.1254747273883101E-2</c:v>
                </c:pt>
                <c:pt idx="367">
                  <c:v>2.1254747273883101E-2</c:v>
                </c:pt>
                <c:pt idx="368">
                  <c:v>2.1173249009796082E-2</c:v>
                </c:pt>
                <c:pt idx="369">
                  <c:v>2.1173249009796082E-2</c:v>
                </c:pt>
                <c:pt idx="370">
                  <c:v>2.1173249009796082E-2</c:v>
                </c:pt>
                <c:pt idx="371">
                  <c:v>2.1091750745709181E-2</c:v>
                </c:pt>
                <c:pt idx="372">
                  <c:v>2.1091750745709181E-2</c:v>
                </c:pt>
                <c:pt idx="373">
                  <c:v>2.1091750745709181E-2</c:v>
                </c:pt>
                <c:pt idx="374">
                  <c:v>2.1010252481622166E-2</c:v>
                </c:pt>
                <c:pt idx="375">
                  <c:v>2.1010252481622166E-2</c:v>
                </c:pt>
                <c:pt idx="376">
                  <c:v>2.1010252481622166E-2</c:v>
                </c:pt>
                <c:pt idx="377">
                  <c:v>2.092875421753515E-2</c:v>
                </c:pt>
                <c:pt idx="378">
                  <c:v>2.092875421753515E-2</c:v>
                </c:pt>
                <c:pt idx="379">
                  <c:v>2.092875421753515E-2</c:v>
                </c:pt>
                <c:pt idx="380">
                  <c:v>2.0847255953448249E-2</c:v>
                </c:pt>
                <c:pt idx="381">
                  <c:v>2.0847255953448249E-2</c:v>
                </c:pt>
                <c:pt idx="382">
                  <c:v>2.0847255953448249E-2</c:v>
                </c:pt>
                <c:pt idx="383">
                  <c:v>2.0847255953448249E-2</c:v>
                </c:pt>
                <c:pt idx="384">
                  <c:v>2.0765757689361231E-2</c:v>
                </c:pt>
                <c:pt idx="385">
                  <c:v>2.0765757689361231E-2</c:v>
                </c:pt>
                <c:pt idx="386">
                  <c:v>2.0765757689361231E-2</c:v>
                </c:pt>
                <c:pt idx="387">
                  <c:v>2.0765757689361231E-2</c:v>
                </c:pt>
                <c:pt idx="388">
                  <c:v>2.0765757689361231E-2</c:v>
                </c:pt>
                <c:pt idx="389">
                  <c:v>2.0684259425274215E-2</c:v>
                </c:pt>
                <c:pt idx="390">
                  <c:v>2.0684259425274215E-2</c:v>
                </c:pt>
                <c:pt idx="391">
                  <c:v>2.0765757689361231E-2</c:v>
                </c:pt>
                <c:pt idx="392">
                  <c:v>2.0765757689361231E-2</c:v>
                </c:pt>
                <c:pt idx="393">
                  <c:v>2.0765757689361231E-2</c:v>
                </c:pt>
                <c:pt idx="394">
                  <c:v>2.0765757689361231E-2</c:v>
                </c:pt>
                <c:pt idx="395">
                  <c:v>2.0765757689361231E-2</c:v>
                </c:pt>
                <c:pt idx="396">
                  <c:v>2.0765757689361231E-2</c:v>
                </c:pt>
                <c:pt idx="397">
                  <c:v>2.0765757689361231E-2</c:v>
                </c:pt>
                <c:pt idx="398">
                  <c:v>2.0765757689361231E-2</c:v>
                </c:pt>
                <c:pt idx="399">
                  <c:v>2.0847255953448249E-2</c:v>
                </c:pt>
                <c:pt idx="400">
                  <c:v>2.0847255953448249E-2</c:v>
                </c:pt>
                <c:pt idx="401">
                  <c:v>2.0847255953448249E-2</c:v>
                </c:pt>
                <c:pt idx="402">
                  <c:v>2.0847255953448249E-2</c:v>
                </c:pt>
                <c:pt idx="403">
                  <c:v>2.0847255953448249E-2</c:v>
                </c:pt>
                <c:pt idx="404">
                  <c:v>2.0847255953448249E-2</c:v>
                </c:pt>
                <c:pt idx="405">
                  <c:v>2.0847255953448249E-2</c:v>
                </c:pt>
                <c:pt idx="406">
                  <c:v>2.092875421753515E-2</c:v>
                </c:pt>
                <c:pt idx="407">
                  <c:v>2.092875421753515E-2</c:v>
                </c:pt>
                <c:pt idx="408">
                  <c:v>2.092875421753515E-2</c:v>
                </c:pt>
                <c:pt idx="409">
                  <c:v>2.092875421753515E-2</c:v>
                </c:pt>
                <c:pt idx="410">
                  <c:v>2.092875421753515E-2</c:v>
                </c:pt>
                <c:pt idx="411">
                  <c:v>2.092875421753515E-2</c:v>
                </c:pt>
                <c:pt idx="412">
                  <c:v>2.092875421753515E-2</c:v>
                </c:pt>
                <c:pt idx="413">
                  <c:v>2.1010252481622166E-2</c:v>
                </c:pt>
                <c:pt idx="414">
                  <c:v>2.1010252481622166E-2</c:v>
                </c:pt>
                <c:pt idx="415">
                  <c:v>2.1010252481622166E-2</c:v>
                </c:pt>
                <c:pt idx="416">
                  <c:v>2.1010252481622166E-2</c:v>
                </c:pt>
                <c:pt idx="417">
                  <c:v>2.1010252481622166E-2</c:v>
                </c:pt>
                <c:pt idx="418">
                  <c:v>2.1010252481622166E-2</c:v>
                </c:pt>
                <c:pt idx="419">
                  <c:v>2.1010252481622166E-2</c:v>
                </c:pt>
                <c:pt idx="420">
                  <c:v>2.1010252481622166E-2</c:v>
                </c:pt>
                <c:pt idx="421">
                  <c:v>2.1010252481622166E-2</c:v>
                </c:pt>
                <c:pt idx="422">
                  <c:v>2.1010252481622166E-2</c:v>
                </c:pt>
                <c:pt idx="423">
                  <c:v>2.092875421753515E-2</c:v>
                </c:pt>
                <c:pt idx="424">
                  <c:v>2.092875421753515E-2</c:v>
                </c:pt>
                <c:pt idx="425">
                  <c:v>2.092875421753515E-2</c:v>
                </c:pt>
                <c:pt idx="426">
                  <c:v>2.0847255953448249E-2</c:v>
                </c:pt>
                <c:pt idx="427">
                  <c:v>2.0847255953448249E-2</c:v>
                </c:pt>
                <c:pt idx="428">
                  <c:v>2.0847255953448249E-2</c:v>
                </c:pt>
                <c:pt idx="429">
                  <c:v>2.0765757689361231E-2</c:v>
                </c:pt>
                <c:pt idx="430">
                  <c:v>2.0765757689361231E-2</c:v>
                </c:pt>
                <c:pt idx="431">
                  <c:v>2.0765757689361231E-2</c:v>
                </c:pt>
                <c:pt idx="432">
                  <c:v>2.0684259425274215E-2</c:v>
                </c:pt>
                <c:pt idx="433">
                  <c:v>2.0684259425274215E-2</c:v>
                </c:pt>
                <c:pt idx="434">
                  <c:v>2.0684259425274215E-2</c:v>
                </c:pt>
                <c:pt idx="435">
                  <c:v>2.0684259425274215E-2</c:v>
                </c:pt>
                <c:pt idx="436">
                  <c:v>2.0602761161187314E-2</c:v>
                </c:pt>
                <c:pt idx="437">
                  <c:v>2.0602761161187314E-2</c:v>
                </c:pt>
                <c:pt idx="438">
                  <c:v>2.0602761161187314E-2</c:v>
                </c:pt>
              </c:numCache>
            </c:numRef>
          </c:xVal>
          <c:yVal>
            <c:numRef>
              <c:f>Traitement8!$R$2:$R$440</c:f>
              <c:numCache>
                <c:formatCode>0.0000</c:formatCode>
                <c:ptCount val="439"/>
                <c:pt idx="0">
                  <c:v>0.74385466824740121</c:v>
                </c:pt>
                <c:pt idx="1">
                  <c:v>0.74385037203814008</c:v>
                </c:pt>
                <c:pt idx="2">
                  <c:v>0.74384698260105397</c:v>
                </c:pt>
                <c:pt idx="3">
                  <c:v>0.74384349893787938</c:v>
                </c:pt>
                <c:pt idx="4">
                  <c:v>0.74383963751744853</c:v>
                </c:pt>
                <c:pt idx="5">
                  <c:v>0.74383565730702705</c:v>
                </c:pt>
                <c:pt idx="6">
                  <c:v>0.74383125489349933</c:v>
                </c:pt>
                <c:pt idx="7">
                  <c:v>0.74382639404131357</c:v>
                </c:pt>
                <c:pt idx="8">
                  <c:v>0.74382135408231131</c:v>
                </c:pt>
                <c:pt idx="9">
                  <c:v>0.74381579208504767</c:v>
                </c:pt>
                <c:pt idx="10">
                  <c:v>0.74381000461219959</c:v>
                </c:pt>
                <c:pt idx="11">
                  <c:v>0.74380433969248405</c:v>
                </c:pt>
                <c:pt idx="12">
                  <c:v>0.74379769895040482</c:v>
                </c:pt>
                <c:pt idx="13">
                  <c:v>0.74379075711110243</c:v>
                </c:pt>
                <c:pt idx="14">
                  <c:v>0.74378225124702846</c:v>
                </c:pt>
                <c:pt idx="15">
                  <c:v>0.74377415049308326</c:v>
                </c:pt>
                <c:pt idx="16">
                  <c:v>0.74376609518701831</c:v>
                </c:pt>
                <c:pt idx="17">
                  <c:v>0.7437581235057571</c:v>
                </c:pt>
                <c:pt idx="18">
                  <c:v>0.74374977436141898</c:v>
                </c:pt>
                <c:pt idx="19">
                  <c:v>0.74374102225988292</c:v>
                </c:pt>
                <c:pt idx="20">
                  <c:v>0.74373239216427445</c:v>
                </c:pt>
                <c:pt idx="21">
                  <c:v>0.74372219627111724</c:v>
                </c:pt>
                <c:pt idx="22">
                  <c:v>0.74371205982572997</c:v>
                </c:pt>
                <c:pt idx="23">
                  <c:v>0.74370139483858033</c:v>
                </c:pt>
                <c:pt idx="24">
                  <c:v>0.74368948359822395</c:v>
                </c:pt>
                <c:pt idx="25">
                  <c:v>0.74367688683445476</c:v>
                </c:pt>
                <c:pt idx="26">
                  <c:v>0.74366355008464013</c:v>
                </c:pt>
                <c:pt idx="27">
                  <c:v>0.7436494137761156</c:v>
                </c:pt>
                <c:pt idx="28">
                  <c:v>0.74363441274434494</c:v>
                </c:pt>
                <c:pt idx="29">
                  <c:v>0.74361756135635537</c:v>
                </c:pt>
                <c:pt idx="30">
                  <c:v>0.7436005516895603</c:v>
                </c:pt>
                <c:pt idx="31">
                  <c:v>0.74358139758432573</c:v>
                </c:pt>
                <c:pt idx="32">
                  <c:v>0.74356090345452686</c:v>
                </c:pt>
                <c:pt idx="33">
                  <c:v>0.74353894902715845</c:v>
                </c:pt>
                <c:pt idx="34">
                  <c:v>0.74351411708906434</c:v>
                </c:pt>
                <c:pt idx="35">
                  <c:v>0.74348874152791511</c:v>
                </c:pt>
                <c:pt idx="36">
                  <c:v>0.74346146891142395</c:v>
                </c:pt>
                <c:pt idx="37">
                  <c:v>0.74343052785619024</c:v>
                </c:pt>
                <c:pt idx="38">
                  <c:v>0.74339882594853945</c:v>
                </c:pt>
                <c:pt idx="39">
                  <c:v>0.74336281429149942</c:v>
                </c:pt>
                <c:pt idx="40">
                  <c:v>0.74332386563224273</c:v>
                </c:pt>
                <c:pt idx="41">
                  <c:v>0.74328173997480684</c:v>
                </c:pt>
                <c:pt idx="42">
                  <c:v>0.74323619317806178</c:v>
                </c:pt>
                <c:pt idx="43">
                  <c:v>0.74318698225268987</c:v>
                </c:pt>
                <c:pt idx="44">
                  <c:v>0.74313110993477716</c:v>
                </c:pt>
                <c:pt idx="45">
                  <c:v>0.74307366846543033</c:v>
                </c:pt>
                <c:pt idx="46">
                  <c:v>0.743011901284795</c:v>
                </c:pt>
                <c:pt idx="47">
                  <c:v>0.74294564472716673</c:v>
                </c:pt>
                <c:pt idx="48">
                  <c:v>0.74287477458310802</c:v>
                </c:pt>
                <c:pt idx="49">
                  <c:v>0.7427953102528434</c:v>
                </c:pt>
                <c:pt idx="50">
                  <c:v>0.7427147910438674</c:v>
                </c:pt>
                <c:pt idx="51">
                  <c:v>0.74262957571667676</c:v>
                </c:pt>
                <c:pt idx="52">
                  <c:v>0.7425397392176647</c:v>
                </c:pt>
                <c:pt idx="53">
                  <c:v>0.74244057030759603</c:v>
                </c:pt>
                <c:pt idx="54">
                  <c:v>0.74233662764075603</c:v>
                </c:pt>
                <c:pt idx="55">
                  <c:v>0.74223340321074915</c:v>
                </c:pt>
                <c:pt idx="56">
                  <c:v>0.74212081901738536</c:v>
                </c:pt>
                <c:pt idx="57">
                  <c:v>0.7420098427605728</c:v>
                </c:pt>
                <c:pt idx="58">
                  <c:v>0.74188964735253526</c:v>
                </c:pt>
                <c:pt idx="59">
                  <c:v>0.74176597033270353</c:v>
                </c:pt>
                <c:pt idx="60">
                  <c:v>0.74164519968389564</c:v>
                </c:pt>
                <c:pt idx="61">
                  <c:v>0.74151551505804558</c:v>
                </c:pt>
                <c:pt idx="62">
                  <c:v>0.74138949574097146</c:v>
                </c:pt>
                <c:pt idx="63">
                  <c:v>0.74125476844345761</c:v>
                </c:pt>
                <c:pt idx="64">
                  <c:v>0.74112436342975163</c:v>
                </c:pt>
                <c:pt idx="65">
                  <c:v>0.74099209549487099</c:v>
                </c:pt>
                <c:pt idx="66">
                  <c:v>0.74085138615052148</c:v>
                </c:pt>
                <c:pt idx="67">
                  <c:v>0.74071579027596346</c:v>
                </c:pt>
                <c:pt idx="68">
                  <c:v>0.74057189776354049</c:v>
                </c:pt>
                <c:pt idx="69">
                  <c:v>0.74042659017414192</c:v>
                </c:pt>
                <c:pt idx="70">
                  <c:v>0.74028700323489538</c:v>
                </c:pt>
                <c:pt idx="71">
                  <c:v>0.74013928912049698</c:v>
                </c:pt>
                <c:pt idx="72">
                  <c:v>0.73999760978989193</c:v>
                </c:pt>
                <c:pt idx="73">
                  <c:v>0.73985503860190882</c:v>
                </c:pt>
                <c:pt idx="74">
                  <c:v>0.73970445980829536</c:v>
                </c:pt>
                <c:pt idx="75">
                  <c:v>0.73956028402442975</c:v>
                </c:pt>
                <c:pt idx="76">
                  <c:v>0.73940816117803199</c:v>
                </c:pt>
                <c:pt idx="77">
                  <c:v>0.73926263657766722</c:v>
                </c:pt>
                <c:pt idx="78">
                  <c:v>0.73911653302078051</c:v>
                </c:pt>
                <c:pt idx="79">
                  <c:v>0.73896255118196197</c:v>
                </c:pt>
                <c:pt idx="80">
                  <c:v>0.73881539952037123</c:v>
                </c:pt>
                <c:pt idx="81">
                  <c:v>0.73866040537874234</c:v>
                </c:pt>
                <c:pt idx="82">
                  <c:v>0.73851236665436493</c:v>
                </c:pt>
                <c:pt idx="83">
                  <c:v>0.73835651537669988</c:v>
                </c:pt>
                <c:pt idx="84">
                  <c:v>0.73821517297191475</c:v>
                </c:pt>
                <c:pt idx="85">
                  <c:v>0.73805861268404305</c:v>
                </c:pt>
                <c:pt idx="86">
                  <c:v>0.73791667960692664</c:v>
                </c:pt>
                <c:pt idx="87">
                  <c:v>0.73776700915965421</c:v>
                </c:pt>
                <c:pt idx="88">
                  <c:v>0.73761708696094386</c:v>
                </c:pt>
                <c:pt idx="89">
                  <c:v>0.73747444722353961</c:v>
                </c:pt>
                <c:pt idx="90">
                  <c:v>0.73732409476382033</c:v>
                </c:pt>
                <c:pt idx="91">
                  <c:v>0.73718108224423984</c:v>
                </c:pt>
                <c:pt idx="92">
                  <c:v>0.73703037362784896</c:v>
                </c:pt>
                <c:pt idx="93">
                  <c:v>0.73688705593828785</c:v>
                </c:pt>
                <c:pt idx="94">
                  <c:v>0.7367360599273346</c:v>
                </c:pt>
                <c:pt idx="95">
                  <c:v>0.7365925005691244</c:v>
                </c:pt>
                <c:pt idx="96">
                  <c:v>0.73644884571960689</c:v>
                </c:pt>
                <c:pt idx="97">
                  <c:v>0.73629754273150372</c:v>
                </c:pt>
                <c:pt idx="98">
                  <c:v>0.73615373689260255</c:v>
                </c:pt>
                <c:pt idx="99">
                  <c:v>0.73600987947259777</c:v>
                </c:pt>
                <c:pt idx="100">
                  <c:v>0.7358659850580872</c:v>
                </c:pt>
                <c:pt idx="101">
                  <c:v>0.73572206849149613</c:v>
                </c:pt>
                <c:pt idx="102">
                  <c:v>0.73557814496518892</c:v>
                </c:pt>
                <c:pt idx="103">
                  <c:v>0.73543423011745335</c:v>
                </c:pt>
                <c:pt idx="104">
                  <c:v>0.73529034013095551</c:v>
                </c:pt>
                <c:pt idx="105">
                  <c:v>0.73514649183424041</c:v>
                </c:pt>
                <c:pt idx="106">
                  <c:v>0.73500270280681834</c:v>
                </c:pt>
                <c:pt idx="107">
                  <c:v>0.73485899148835288</c:v>
                </c:pt>
                <c:pt idx="108">
                  <c:v>0.73471537729242831</c:v>
                </c:pt>
                <c:pt idx="109">
                  <c:v>0.73457188072533586</c:v>
                </c:pt>
                <c:pt idx="110">
                  <c:v>0.73443606478543</c:v>
                </c:pt>
                <c:pt idx="111">
                  <c:v>0.73429286084535306</c:v>
                </c:pt>
                <c:pt idx="112">
                  <c:v>0.73415736478430726</c:v>
                </c:pt>
                <c:pt idx="113">
                  <c:v>0.7340145463976181</c:v>
                </c:pt>
                <c:pt idx="114">
                  <c:v>0.73387196608461358</c:v>
                </c:pt>
                <c:pt idx="115">
                  <c:v>0.73372965351419284</c:v>
                </c:pt>
                <c:pt idx="116">
                  <c:v>0.73358764042689417</c:v>
                </c:pt>
                <c:pt idx="117">
                  <c:v>0.73344596080076307</c:v>
                </c:pt>
                <c:pt idx="118">
                  <c:v>0.73329722463729852</c:v>
                </c:pt>
                <c:pt idx="119">
                  <c:v>0.73315634632532878</c:v>
                </c:pt>
                <c:pt idx="120">
                  <c:v>0.73300854340694177</c:v>
                </c:pt>
                <c:pt idx="121">
                  <c:v>0.73286129465995653</c:v>
                </c:pt>
                <c:pt idx="122">
                  <c:v>0.73272197284124829</c:v>
                </c:pt>
                <c:pt idx="123">
                  <c:v>0.73257597024916665</c:v>
                </c:pt>
                <c:pt idx="124">
                  <c:v>0.73243794483819058</c:v>
                </c:pt>
                <c:pt idx="125">
                  <c:v>0.7323006391251623</c:v>
                </c:pt>
                <c:pt idx="126">
                  <c:v>0.73216411596484055</c:v>
                </c:pt>
                <c:pt idx="127">
                  <c:v>0.73202844218264973</c:v>
                </c:pt>
                <c:pt idx="128">
                  <c:v>0.73189368869022564</c:v>
                </c:pt>
                <c:pt idx="129">
                  <c:v>0.73175993057405619</c:v>
                </c:pt>
                <c:pt idx="130">
                  <c:v>0.73162724715104421</c:v>
                </c:pt>
                <c:pt idx="131">
                  <c:v>0.73150261408253037</c:v>
                </c:pt>
                <c:pt idx="132">
                  <c:v>0.73137909506692145</c:v>
                </c:pt>
                <c:pt idx="133">
                  <c:v>0.73125676797820194</c:v>
                </c:pt>
                <c:pt idx="134">
                  <c:v>0.73113571391305654</c:v>
                </c:pt>
                <c:pt idx="135">
                  <c:v>0.7310160170317439</c:v>
                </c:pt>
                <c:pt idx="136">
                  <c:v>0.73089776434370213</c:v>
                </c:pt>
                <c:pt idx="137">
                  <c:v>0.7307810454331013</c:v>
                </c:pt>
                <c:pt idx="138">
                  <c:v>0.73067230196084665</c:v>
                </c:pt>
                <c:pt idx="139">
                  <c:v>0.73056508732726222</c:v>
                </c:pt>
                <c:pt idx="140">
                  <c:v>0.73045948149341211</c:v>
                </c:pt>
                <c:pt idx="141">
                  <c:v>0.7303555651146949</c:v>
                </c:pt>
                <c:pt idx="142">
                  <c:v>0.73025341908503094</c:v>
                </c:pt>
                <c:pt idx="143">
                  <c:v>0.73015897106898886</c:v>
                </c:pt>
                <c:pt idx="144">
                  <c:v>0.73006622925700226</c:v>
                </c:pt>
                <c:pt idx="145">
                  <c:v>0.72997525915467165</c:v>
                </c:pt>
                <c:pt idx="146">
                  <c:v>0.72988612473927272</c:v>
                </c:pt>
                <c:pt idx="147">
                  <c:v>0.72980428354610594</c:v>
                </c:pt>
                <c:pt idx="148">
                  <c:v>0.72971887992080919</c:v>
                </c:pt>
                <c:pt idx="149">
                  <c:v>0.72964063866457196</c:v>
                </c:pt>
                <c:pt idx="150">
                  <c:v>0.72956420818788092</c:v>
                </c:pt>
                <c:pt idx="151">
                  <c:v>0.72948962944789408</c:v>
                </c:pt>
                <c:pt idx="152">
                  <c:v>0.72942172652705461</c:v>
                </c:pt>
                <c:pt idx="153">
                  <c:v>0.72935549715651349</c:v>
                </c:pt>
                <c:pt idx="154">
                  <c:v>0.72928642223132056</c:v>
                </c:pt>
                <c:pt idx="155">
                  <c:v>0.72922815462991042</c:v>
                </c:pt>
                <c:pt idx="156">
                  <c:v>0.72916708109637385</c:v>
                </c:pt>
                <c:pt idx="157">
                  <c:v>0.72911193888489512</c:v>
                </c:pt>
                <c:pt idx="158">
                  <c:v>0.72905831667196208</c:v>
                </c:pt>
                <c:pt idx="159">
                  <c:v>0.72900622059084597</c:v>
                </c:pt>
                <c:pt idx="160">
                  <c:v>0.72895565396614803</c:v>
                </c:pt>
                <c:pt idx="161">
                  <c:v>0.7289103350608821</c:v>
                </c:pt>
                <c:pt idx="162">
                  <c:v>0.72886270863246172</c:v>
                </c:pt>
                <c:pt idx="163">
                  <c:v>0.72882009766239264</c:v>
                </c:pt>
                <c:pt idx="164">
                  <c:v>0.72877877838967331</c:v>
                </c:pt>
                <c:pt idx="165">
                  <c:v>0.72874203033610041</c:v>
                </c:pt>
                <c:pt idx="166">
                  <c:v>0.72870316288433135</c:v>
                </c:pt>
                <c:pt idx="167">
                  <c:v>0.72866864430205269</c:v>
                </c:pt>
                <c:pt idx="168">
                  <c:v>0.7286351768113315</c:v>
                </c:pt>
                <c:pt idx="169">
                  <c:v>0.72860274890513665</c:v>
                </c:pt>
                <c:pt idx="170">
                  <c:v>0.72857134791079248</c:v>
                </c:pt>
                <c:pt idx="171">
                  <c:v>0.72854368110153123</c:v>
                </c:pt>
                <c:pt idx="172">
                  <c:v>0.72851684050870968</c:v>
                </c:pt>
                <c:pt idx="173">
                  <c:v>0.72848825607698986</c:v>
                </c:pt>
                <c:pt idx="174">
                  <c:v>0.72846311150416165</c:v>
                </c:pt>
                <c:pt idx="175">
                  <c:v>0.72843875470669006</c:v>
                </c:pt>
                <c:pt idx="176">
                  <c:v>0.72841749595247318</c:v>
                </c:pt>
                <c:pt idx="177">
                  <c:v>0.72839459821650321</c:v>
                </c:pt>
                <c:pt idx="178">
                  <c:v>0.72837462954347532</c:v>
                </c:pt>
                <c:pt idx="179">
                  <c:v>0.72835525534270573</c:v>
                </c:pt>
                <c:pt idx="180">
                  <c:v>0.72833646460862045</c:v>
                </c:pt>
                <c:pt idx="181">
                  <c:v>0.72831824613584439</c:v>
                </c:pt>
                <c:pt idx="182">
                  <c:v>0.7283005885462801</c:v>
                </c:pt>
                <c:pt idx="183">
                  <c:v>0.72828535446249376</c:v>
                </c:pt>
                <c:pt idx="184">
                  <c:v>0.72827054626723287</c:v>
                </c:pt>
                <c:pt idx="185">
                  <c:v>0.72825615572496161</c:v>
                </c:pt>
                <c:pt idx="186">
                  <c:v>0.72824045527615122</c:v>
                </c:pt>
                <c:pt idx="187">
                  <c:v>0.72822692470267059</c:v>
                </c:pt>
                <c:pt idx="188">
                  <c:v>0.72821540702920518</c:v>
                </c:pt>
                <c:pt idx="189">
                  <c:v>0.72820260399197445</c:v>
                </c:pt>
                <c:pt idx="190">
                  <c:v>0.72819017697729482</c:v>
                </c:pt>
                <c:pt idx="191">
                  <c:v>0.72817960524593905</c:v>
                </c:pt>
                <c:pt idx="192">
                  <c:v>0.72816930946271818</c:v>
                </c:pt>
                <c:pt idx="193">
                  <c:v>0.72815928408184938</c:v>
                </c:pt>
                <c:pt idx="194">
                  <c:v>0.72814952358244456</c:v>
                </c:pt>
                <c:pt idx="195">
                  <c:v>0.7281400224732999</c:v>
                </c:pt>
                <c:pt idx="196">
                  <c:v>0.72813077529744141</c:v>
                </c:pt>
                <c:pt idx="197">
                  <c:v>0.72812177663642474</c:v>
                </c:pt>
                <c:pt idx="198">
                  <c:v>0.72811425721970968</c:v>
                </c:pt>
                <c:pt idx="199">
                  <c:v>0.72810570585885004</c:v>
                </c:pt>
                <c:pt idx="200">
                  <c:v>0.72809856199262135</c:v>
                </c:pt>
                <c:pt idx="201">
                  <c:v>0.72809158621716141</c:v>
                </c:pt>
                <c:pt idx="202">
                  <c:v>0.72808477526391935</c:v>
                </c:pt>
                <c:pt idx="203">
                  <c:v>0.72807812589570609</c:v>
                </c:pt>
                <c:pt idx="204">
                  <c:v>0.72807163490797411</c:v>
                </c:pt>
                <c:pt idx="205">
                  <c:v>0.72806529913000928</c:v>
                </c:pt>
                <c:pt idx="206">
                  <c:v>0.72805911542603641</c:v>
                </c:pt>
                <c:pt idx="207">
                  <c:v>0.72805407626955942</c:v>
                </c:pt>
                <c:pt idx="208">
                  <c:v>0.72804816334359612</c:v>
                </c:pt>
                <c:pt idx="209">
                  <c:v>0.72804334556502937</c:v>
                </c:pt>
                <c:pt idx="210">
                  <c:v>0.72803862562655008</c:v>
                </c:pt>
                <c:pt idx="211">
                  <c:v>0.72803400181298972</c:v>
                </c:pt>
                <c:pt idx="212">
                  <c:v>0.7280294724282701</c:v>
                </c:pt>
                <c:pt idx="213">
                  <c:v>0.72802503579564659</c:v>
                </c:pt>
                <c:pt idx="214">
                  <c:v>0.72802069025792915</c:v>
                </c:pt>
                <c:pt idx="215">
                  <c:v>0.72801643417767947</c:v>
                </c:pt>
                <c:pt idx="216">
                  <c:v>0.72801226593738733</c:v>
                </c:pt>
                <c:pt idx="217">
                  <c:v>0.72800818393962519</c:v>
                </c:pt>
                <c:pt idx="218">
                  <c:v>0.72800497937546904</c:v>
                </c:pt>
                <c:pt idx="219">
                  <c:v>0.72800104865334903</c:v>
                </c:pt>
                <c:pt idx="220">
                  <c:v>0.72799796310081144</c:v>
                </c:pt>
                <c:pt idx="221">
                  <c:v>0.72799492917024877</c:v>
                </c:pt>
                <c:pt idx="222">
                  <c:v>0.72799120817682195</c:v>
                </c:pt>
                <c:pt idx="223">
                  <c:v>0.7279882875899194</c:v>
                </c:pt>
                <c:pt idx="224">
                  <c:v>0.72798541615038626</c:v>
                </c:pt>
                <c:pt idx="225">
                  <c:v>0.727982593114752</c:v>
                </c:pt>
                <c:pt idx="226">
                  <c:v>0.72797981774800047</c:v>
                </c:pt>
                <c:pt idx="227">
                  <c:v>0.72797708932356797</c:v>
                </c:pt>
                <c:pt idx="228">
                  <c:v>0.72797440712333905</c:v>
                </c:pt>
                <c:pt idx="229">
                  <c:v>0.72797242538056883</c:v>
                </c:pt>
                <c:pt idx="230">
                  <c:v>0.72796982237010521</c:v>
                </c:pt>
                <c:pt idx="231">
                  <c:v>0.72796726365250031</c:v>
                </c:pt>
                <c:pt idx="232">
                  <c:v>0.72796537326817057</c:v>
                </c:pt>
                <c:pt idx="233">
                  <c:v>0.72796289041610962</c:v>
                </c:pt>
                <c:pt idx="234">
                  <c:v>0.72796105615490081</c:v>
                </c:pt>
                <c:pt idx="235">
                  <c:v>0.7279592454771997</c:v>
                </c:pt>
                <c:pt idx="236">
                  <c:v>0.72795686744602928</c:v>
                </c:pt>
                <c:pt idx="237">
                  <c:v>0.72795511072088526</c:v>
                </c:pt>
                <c:pt idx="238">
                  <c:v>0.72795337666358007</c:v>
                </c:pt>
                <c:pt idx="239">
                  <c:v>0.72795166500506447</c:v>
                </c:pt>
                <c:pt idx="240">
                  <c:v>0.72795053621146988</c:v>
                </c:pt>
                <c:pt idx="241">
                  <c:v>0.72794886129342229</c:v>
                </c:pt>
                <c:pt idx="242">
                  <c:v>0.72794775674967638</c:v>
                </c:pt>
                <c:pt idx="243">
                  <c:v>0.72794611784388208</c:v>
                </c:pt>
                <c:pt idx="244">
                  <c:v>0.72794503706847136</c:v>
                </c:pt>
                <c:pt idx="245">
                  <c:v>0.72794343345858292</c:v>
                </c:pt>
                <c:pt idx="246">
                  <c:v>0.72794237597787781</c:v>
                </c:pt>
                <c:pt idx="247">
                  <c:v>0.72794132768419406</c:v>
                </c:pt>
                <c:pt idx="248">
                  <c:v>0.7279397723075296</c:v>
                </c:pt>
                <c:pt idx="249">
                  <c:v>0.72793874665860625</c:v>
                </c:pt>
                <c:pt idx="250">
                  <c:v>0.72793772993977068</c:v>
                </c:pt>
                <c:pt idx="251">
                  <c:v>0.72793672207872484</c:v>
                </c:pt>
                <c:pt idx="252">
                  <c:v>0.72793572300366194</c:v>
                </c:pt>
                <c:pt idx="253">
                  <c:v>0.72793473264326414</c:v>
                </c:pt>
                <c:pt idx="254">
                  <c:v>0.72793375092670143</c:v>
                </c:pt>
                <c:pt idx="255">
                  <c:v>0.72793277778362953</c:v>
                </c:pt>
                <c:pt idx="256">
                  <c:v>0.72793181314418842</c:v>
                </c:pt>
                <c:pt idx="257">
                  <c:v>0.72793085693900017</c:v>
                </c:pt>
                <c:pt idx="258">
                  <c:v>0.72793038197770166</c:v>
                </c:pt>
                <c:pt idx="259">
                  <c:v>0.72792943829486001</c:v>
                </c:pt>
                <c:pt idx="260">
                  <c:v>0.72792850287492483</c:v>
                </c:pt>
                <c:pt idx="261">
                  <c:v>0.72792757565019195</c:v>
                </c:pt>
                <c:pt idx="262">
                  <c:v>0.72792711508999863</c:v>
                </c:pt>
                <c:pt idx="263">
                  <c:v>0.72792620003216035</c:v>
                </c:pt>
                <c:pt idx="264">
                  <c:v>0.72792574551788491</c:v>
                </c:pt>
                <c:pt idx="265">
                  <c:v>0.72792484247726463</c:v>
                </c:pt>
                <c:pt idx="266">
                  <c:v>0.72792394736575095</c:v>
                </c:pt>
                <c:pt idx="267">
                  <c:v>0.72792350276296791</c:v>
                </c:pt>
                <c:pt idx="268">
                  <c:v>0.72792261942272141</c:v>
                </c:pt>
                <c:pt idx="269">
                  <c:v>0.72792174384906772</c:v>
                </c:pt>
                <c:pt idx="270">
                  <c:v>0.72792087597781041</c:v>
                </c:pt>
                <c:pt idx="271">
                  <c:v>0.72792001574521226</c:v>
                </c:pt>
                <c:pt idx="272">
                  <c:v>0.72791916308799332</c:v>
                </c:pt>
                <c:pt idx="273">
                  <c:v>0.72791831794332884</c:v>
                </c:pt>
                <c:pt idx="274">
                  <c:v>0.72791748024884695</c:v>
                </c:pt>
                <c:pt idx="275">
                  <c:v>0.72791664994262739</c:v>
                </c:pt>
                <c:pt idx="276">
                  <c:v>0.72791582696319823</c:v>
                </c:pt>
                <c:pt idx="277">
                  <c:v>0.7279154182019425</c:v>
                </c:pt>
                <c:pt idx="278">
                  <c:v>0.72791460609841674</c:v>
                </c:pt>
                <c:pt idx="279">
                  <c:v>0.72791380116995297</c:v>
                </c:pt>
                <c:pt idx="280">
                  <c:v>0.72791300335663423</c:v>
                </c:pt>
                <c:pt idx="281">
                  <c:v>0.72791221259898298</c:v>
                </c:pt>
                <c:pt idx="282">
                  <c:v>0.7279118198475657</c:v>
                </c:pt>
                <c:pt idx="283">
                  <c:v>0.72791103956285175</c:v>
                </c:pt>
                <c:pt idx="284">
                  <c:v>0.72791065201495797</c:v>
                </c:pt>
                <c:pt idx="285">
                  <c:v>0.72790988207180707</c:v>
                </c:pt>
                <c:pt idx="286">
                  <c:v>0.72790949966211449</c:v>
                </c:pt>
                <c:pt idx="287">
                  <c:v>0.72790873993060823</c:v>
                </c:pt>
                <c:pt idx="288">
                  <c:v>0.72790836259451974</c:v>
                </c:pt>
                <c:pt idx="289">
                  <c:v>0.72790761294618433</c:v>
                </c:pt>
                <c:pt idx="290">
                  <c:v>0.72790724061982204</c:v>
                </c:pt>
                <c:pt idx="291">
                  <c:v>0.72790686994929699</c:v>
                </c:pt>
                <c:pt idx="292">
                  <c:v>0.72790613354781752</c:v>
                </c:pt>
                <c:pt idx="293">
                  <c:v>0.72790576780295801</c:v>
                </c:pt>
                <c:pt idx="294">
                  <c:v>0.72790540368612566</c:v>
                </c:pt>
                <c:pt idx="295">
                  <c:v>0.72790504119043298</c:v>
                </c:pt>
                <c:pt idx="296">
                  <c:v>0.72790432103504732</c:v>
                </c:pt>
                <c:pt idx="297">
                  <c:v>0.72790396336170915</c:v>
                </c:pt>
                <c:pt idx="298">
                  <c:v>0.72790360728222048</c:v>
                </c:pt>
                <c:pt idx="299">
                  <c:v>0.72790325278982293</c:v>
                </c:pt>
                <c:pt idx="300">
                  <c:v>0.72790289987778389</c:v>
                </c:pt>
                <c:pt idx="301">
                  <c:v>0.7279025485393964</c:v>
                </c:pt>
                <c:pt idx="302">
                  <c:v>0.72790185055687495</c:v>
                </c:pt>
                <c:pt idx="303">
                  <c:v>0.72790150389945396</c:v>
                </c:pt>
                <c:pt idx="304">
                  <c:v>0.72790115878911033</c:v>
                </c:pt>
                <c:pt idx="305">
                  <c:v>0.72790081521926342</c:v>
                </c:pt>
                <c:pt idx="306">
                  <c:v>0.72790047318335804</c:v>
                </c:pt>
                <c:pt idx="307">
                  <c:v>0.72790013267486409</c:v>
                </c:pt>
                <c:pt idx="308">
                  <c:v>0.72789979368727609</c:v>
                </c:pt>
                <c:pt idx="309">
                  <c:v>0.72789945621411378</c:v>
                </c:pt>
                <c:pt idx="310">
                  <c:v>0.72789912024892167</c:v>
                </c:pt>
                <c:pt idx="311">
                  <c:v>0.72789878578526901</c:v>
                </c:pt>
                <c:pt idx="312">
                  <c:v>0.72789845281674959</c:v>
                </c:pt>
                <c:pt idx="313">
                  <c:v>0.72789812133698217</c:v>
                </c:pt>
                <c:pt idx="314">
                  <c:v>0.72789779133960986</c:v>
                </c:pt>
                <c:pt idx="315">
                  <c:v>0.72789746281830014</c:v>
                </c:pt>
                <c:pt idx="316">
                  <c:v>0.7278971357667452</c:v>
                </c:pt>
                <c:pt idx="317">
                  <c:v>0.72789681017866126</c:v>
                </c:pt>
                <c:pt idx="318">
                  <c:v>0.72789681017866126</c:v>
                </c:pt>
                <c:pt idx="319">
                  <c:v>0.727896486047789</c:v>
                </c:pt>
                <c:pt idx="320">
                  <c:v>0.72789616336789331</c:v>
                </c:pt>
                <c:pt idx="321">
                  <c:v>0.72789584213276315</c:v>
                </c:pt>
                <c:pt idx="322">
                  <c:v>0.72789552233621158</c:v>
                </c:pt>
                <c:pt idx="323">
                  <c:v>0.72789552233621158</c:v>
                </c:pt>
                <c:pt idx="324">
                  <c:v>0.72789520397207552</c:v>
                </c:pt>
                <c:pt idx="325">
                  <c:v>0.72789488703421601</c:v>
                </c:pt>
                <c:pt idx="326">
                  <c:v>0.72789488703421601</c:v>
                </c:pt>
                <c:pt idx="327">
                  <c:v>0.72789457151651782</c:v>
                </c:pt>
                <c:pt idx="328">
                  <c:v>0.7278942574128896</c:v>
                </c:pt>
                <c:pt idx="329">
                  <c:v>0.7278942574128896</c:v>
                </c:pt>
                <c:pt idx="330">
                  <c:v>0.72789394471726354</c:v>
                </c:pt>
                <c:pt idx="331">
                  <c:v>0.72789363342359559</c:v>
                </c:pt>
                <c:pt idx="332">
                  <c:v>0.72789363342359559</c:v>
                </c:pt>
                <c:pt idx="333">
                  <c:v>0.72789332352586533</c:v>
                </c:pt>
                <c:pt idx="334">
                  <c:v>0.72789301501807546</c:v>
                </c:pt>
                <c:pt idx="335">
                  <c:v>0.72789301501807546</c:v>
                </c:pt>
                <c:pt idx="336">
                  <c:v>0.72789270789425276</c:v>
                </c:pt>
                <c:pt idx="337">
                  <c:v>0.72789270789425276</c:v>
                </c:pt>
                <c:pt idx="338">
                  <c:v>0.72789240214844675</c:v>
                </c:pt>
                <c:pt idx="339">
                  <c:v>0.72789240214844675</c:v>
                </c:pt>
                <c:pt idx="340">
                  <c:v>0.72789209777473052</c:v>
                </c:pt>
                <c:pt idx="341">
                  <c:v>0.72789179476720034</c:v>
                </c:pt>
                <c:pt idx="342">
                  <c:v>0.72789179476720034</c:v>
                </c:pt>
                <c:pt idx="343">
                  <c:v>0.72789149311997559</c:v>
                </c:pt>
                <c:pt idx="344">
                  <c:v>0.72789149311997559</c:v>
                </c:pt>
                <c:pt idx="345">
                  <c:v>0.72789119282719883</c:v>
                </c:pt>
                <c:pt idx="346">
                  <c:v>0.72789119282719883</c:v>
                </c:pt>
                <c:pt idx="347">
                  <c:v>0.72789089388303541</c:v>
                </c:pt>
                <c:pt idx="348">
                  <c:v>0.72789089388303541</c:v>
                </c:pt>
                <c:pt idx="349">
                  <c:v>0.72789059628167385</c:v>
                </c:pt>
                <c:pt idx="350">
                  <c:v>0.72789059628167385</c:v>
                </c:pt>
                <c:pt idx="351">
                  <c:v>0.72789030001732535</c:v>
                </c:pt>
                <c:pt idx="352">
                  <c:v>0.72789030001732535</c:v>
                </c:pt>
                <c:pt idx="353">
                  <c:v>0.72789030001732535</c:v>
                </c:pt>
                <c:pt idx="354">
                  <c:v>0.72789000508422408</c:v>
                </c:pt>
                <c:pt idx="355">
                  <c:v>0.72789000508422408</c:v>
                </c:pt>
                <c:pt idx="356">
                  <c:v>0.72788971147662662</c:v>
                </c:pt>
                <c:pt idx="357">
                  <c:v>0.72788971147662662</c:v>
                </c:pt>
                <c:pt idx="358">
                  <c:v>0.72788941918881256</c:v>
                </c:pt>
                <c:pt idx="359">
                  <c:v>0.72788941918881256</c:v>
                </c:pt>
                <c:pt idx="360">
                  <c:v>0.72788941918881256</c:v>
                </c:pt>
                <c:pt idx="361">
                  <c:v>0.72788912821508389</c:v>
                </c:pt>
                <c:pt idx="362">
                  <c:v>0.72788912821508389</c:v>
                </c:pt>
                <c:pt idx="363">
                  <c:v>0.72788883854976516</c:v>
                </c:pt>
                <c:pt idx="364">
                  <c:v>0.72788883854976516</c:v>
                </c:pt>
                <c:pt idx="365">
                  <c:v>0.72788855018720322</c:v>
                </c:pt>
                <c:pt idx="366">
                  <c:v>0.72788855018720322</c:v>
                </c:pt>
                <c:pt idx="367">
                  <c:v>0.72788855018720322</c:v>
                </c:pt>
                <c:pt idx="368">
                  <c:v>0.72788826312176735</c:v>
                </c:pt>
                <c:pt idx="369">
                  <c:v>0.72788826312176735</c:v>
                </c:pt>
                <c:pt idx="370">
                  <c:v>0.72788826312176735</c:v>
                </c:pt>
                <c:pt idx="371">
                  <c:v>0.72788797734784938</c:v>
                </c:pt>
                <c:pt idx="372">
                  <c:v>0.72788797734784938</c:v>
                </c:pt>
                <c:pt idx="373">
                  <c:v>0.72788797734784938</c:v>
                </c:pt>
                <c:pt idx="374">
                  <c:v>0.7278876928598631</c:v>
                </c:pt>
                <c:pt idx="375">
                  <c:v>0.7278876928598631</c:v>
                </c:pt>
                <c:pt idx="376">
                  <c:v>0.7278876928598631</c:v>
                </c:pt>
                <c:pt idx="377">
                  <c:v>0.72788740965224441</c:v>
                </c:pt>
                <c:pt idx="378">
                  <c:v>0.72788740965224441</c:v>
                </c:pt>
                <c:pt idx="379">
                  <c:v>0.72788740965224441</c:v>
                </c:pt>
                <c:pt idx="380">
                  <c:v>0.72788712771945163</c:v>
                </c:pt>
                <c:pt idx="381">
                  <c:v>0.72788712771945163</c:v>
                </c:pt>
                <c:pt idx="382">
                  <c:v>0.72788712771945163</c:v>
                </c:pt>
                <c:pt idx="383">
                  <c:v>0.72788712771945163</c:v>
                </c:pt>
                <c:pt idx="384">
                  <c:v>0.72788684705596463</c:v>
                </c:pt>
                <c:pt idx="385">
                  <c:v>0.72788684705596463</c:v>
                </c:pt>
                <c:pt idx="386">
                  <c:v>0.72788684705596463</c:v>
                </c:pt>
                <c:pt idx="387">
                  <c:v>0.72788684705596463</c:v>
                </c:pt>
                <c:pt idx="388">
                  <c:v>0.72788684705596463</c:v>
                </c:pt>
                <c:pt idx="389">
                  <c:v>0.72788656765628557</c:v>
                </c:pt>
                <c:pt idx="390">
                  <c:v>0.72788656765628557</c:v>
                </c:pt>
                <c:pt idx="391">
                  <c:v>0.72788684705596463</c:v>
                </c:pt>
                <c:pt idx="392">
                  <c:v>0.72788684705596463</c:v>
                </c:pt>
                <c:pt idx="393">
                  <c:v>0.72788684705596463</c:v>
                </c:pt>
                <c:pt idx="394">
                  <c:v>0.72788684705596463</c:v>
                </c:pt>
                <c:pt idx="395">
                  <c:v>0.72788684705596463</c:v>
                </c:pt>
                <c:pt idx="396">
                  <c:v>0.72788684705596463</c:v>
                </c:pt>
                <c:pt idx="397">
                  <c:v>0.72788684705596463</c:v>
                </c:pt>
                <c:pt idx="398">
                  <c:v>0.72788684705596463</c:v>
                </c:pt>
                <c:pt idx="399">
                  <c:v>0.72788712771945163</c:v>
                </c:pt>
                <c:pt idx="400">
                  <c:v>0.72788712771945163</c:v>
                </c:pt>
                <c:pt idx="401">
                  <c:v>0.72788712771945163</c:v>
                </c:pt>
                <c:pt idx="402">
                  <c:v>0.72788712771945163</c:v>
                </c:pt>
                <c:pt idx="403">
                  <c:v>0.72788712771945163</c:v>
                </c:pt>
                <c:pt idx="404">
                  <c:v>0.72788712771945163</c:v>
                </c:pt>
                <c:pt idx="405">
                  <c:v>0.72788712771945163</c:v>
                </c:pt>
                <c:pt idx="406">
                  <c:v>0.72788740965224441</c:v>
                </c:pt>
                <c:pt idx="407">
                  <c:v>0.72788740965224441</c:v>
                </c:pt>
                <c:pt idx="408">
                  <c:v>0.72788740965224441</c:v>
                </c:pt>
                <c:pt idx="409">
                  <c:v>0.72788740965224441</c:v>
                </c:pt>
                <c:pt idx="410">
                  <c:v>0.72788740965224441</c:v>
                </c:pt>
                <c:pt idx="411">
                  <c:v>0.72788740965224441</c:v>
                </c:pt>
                <c:pt idx="412">
                  <c:v>0.72788740965224441</c:v>
                </c:pt>
                <c:pt idx="413">
                  <c:v>0.7278876928598631</c:v>
                </c:pt>
                <c:pt idx="414">
                  <c:v>0.7278876928598631</c:v>
                </c:pt>
                <c:pt idx="415">
                  <c:v>0.7278876928598631</c:v>
                </c:pt>
                <c:pt idx="416">
                  <c:v>0.7278876928598631</c:v>
                </c:pt>
                <c:pt idx="417">
                  <c:v>0.7278876928598631</c:v>
                </c:pt>
                <c:pt idx="418">
                  <c:v>0.7278876928598631</c:v>
                </c:pt>
                <c:pt idx="419">
                  <c:v>0.7278876928598631</c:v>
                </c:pt>
                <c:pt idx="420">
                  <c:v>0.7278876928598631</c:v>
                </c:pt>
                <c:pt idx="421">
                  <c:v>0.7278876928598631</c:v>
                </c:pt>
                <c:pt idx="422">
                  <c:v>0.7278876928598631</c:v>
                </c:pt>
                <c:pt idx="423">
                  <c:v>0.72788740965224441</c:v>
                </c:pt>
                <c:pt idx="424">
                  <c:v>0.72788740965224441</c:v>
                </c:pt>
                <c:pt idx="425">
                  <c:v>0.72788740965224441</c:v>
                </c:pt>
                <c:pt idx="426">
                  <c:v>0.72788712771945163</c:v>
                </c:pt>
                <c:pt idx="427">
                  <c:v>0.72788712771945163</c:v>
                </c:pt>
                <c:pt idx="428">
                  <c:v>0.72788712771945163</c:v>
                </c:pt>
                <c:pt idx="429">
                  <c:v>0.72788684705596463</c:v>
                </c:pt>
                <c:pt idx="430">
                  <c:v>0.72788684705596463</c:v>
                </c:pt>
                <c:pt idx="431">
                  <c:v>0.72788684705596463</c:v>
                </c:pt>
                <c:pt idx="432">
                  <c:v>0.72788656765628557</c:v>
                </c:pt>
                <c:pt idx="433">
                  <c:v>0.72788656765628557</c:v>
                </c:pt>
                <c:pt idx="434">
                  <c:v>0.72788656765628557</c:v>
                </c:pt>
                <c:pt idx="435">
                  <c:v>0.72788656765628557</c:v>
                </c:pt>
                <c:pt idx="436">
                  <c:v>0.7278862895149385</c:v>
                </c:pt>
                <c:pt idx="437">
                  <c:v>0.7278862895149385</c:v>
                </c:pt>
                <c:pt idx="438">
                  <c:v>0.7278862895149385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1635584"/>
        <c:axId val="211654144"/>
      </c:scatterChart>
      <c:scatterChart>
        <c:scatterStyle val="lineMarker"/>
        <c:varyColors val="0"/>
        <c:ser>
          <c:idx val="5"/>
          <c:order val="3"/>
          <c:tx>
            <c:v>h measured</c:v>
          </c:tx>
          <c:spPr>
            <a:ln w="12700">
              <a:solidFill>
                <a:srgbClr val="000000"/>
              </a:solidFill>
            </a:ln>
          </c:spPr>
          <c:marker>
            <c:symbol val="dot"/>
            <c:size val="2"/>
          </c:marker>
          <c:xVal>
            <c:numRef>
              <c:f>Potentiel8!$B$2:$B$400</c:f>
              <c:numCache>
                <c:formatCode>General</c:formatCode>
                <c:ptCount val="399"/>
                <c:pt idx="0">
                  <c:v>0.31847891639908071</c:v>
                </c:pt>
                <c:pt idx="1">
                  <c:v>0.31709344590960226</c:v>
                </c:pt>
                <c:pt idx="2">
                  <c:v>0.31603396847647136</c:v>
                </c:pt>
                <c:pt idx="3">
                  <c:v>0.31497449104334074</c:v>
                </c:pt>
                <c:pt idx="4">
                  <c:v>0.31383351534612319</c:v>
                </c:pt>
                <c:pt idx="5">
                  <c:v>0.31269253964890542</c:v>
                </c:pt>
                <c:pt idx="6">
                  <c:v>0.31147006568760077</c:v>
                </c:pt>
                <c:pt idx="7">
                  <c:v>0.31016609346220919</c:v>
                </c:pt>
                <c:pt idx="8">
                  <c:v>0.30886212123681761</c:v>
                </c:pt>
                <c:pt idx="9">
                  <c:v>0.30747665074733915</c:v>
                </c:pt>
                <c:pt idx="10">
                  <c:v>0.30609118025786047</c:v>
                </c:pt>
                <c:pt idx="11">
                  <c:v>0.30478720803246889</c:v>
                </c:pt>
                <c:pt idx="12">
                  <c:v>0.30332023927890328</c:v>
                </c:pt>
                <c:pt idx="13">
                  <c:v>0.30185327052533789</c:v>
                </c:pt>
                <c:pt idx="14">
                  <c:v>0.30014180697951137</c:v>
                </c:pt>
                <c:pt idx="15">
                  <c:v>0.29859333996185888</c:v>
                </c:pt>
                <c:pt idx="16">
                  <c:v>0.29712637120829327</c:v>
                </c:pt>
                <c:pt idx="17">
                  <c:v>0.29574090071881476</c:v>
                </c:pt>
                <c:pt idx="18">
                  <c:v>0.29435543022933608</c:v>
                </c:pt>
                <c:pt idx="19">
                  <c:v>0.29296995973985762</c:v>
                </c:pt>
                <c:pt idx="20">
                  <c:v>0.29166598751446604</c:v>
                </c:pt>
                <c:pt idx="21">
                  <c:v>0.29019901876090043</c:v>
                </c:pt>
                <c:pt idx="22">
                  <c:v>0.28881354827142175</c:v>
                </c:pt>
                <c:pt idx="23">
                  <c:v>0.28742807778194324</c:v>
                </c:pt>
                <c:pt idx="24">
                  <c:v>0.28596110902837762</c:v>
                </c:pt>
                <c:pt idx="25">
                  <c:v>0.28449414027481229</c:v>
                </c:pt>
                <c:pt idx="26">
                  <c:v>0.28302717152124668</c:v>
                </c:pt>
                <c:pt idx="27">
                  <c:v>0.28156020276768107</c:v>
                </c:pt>
                <c:pt idx="28">
                  <c:v>0.28009323401411546</c:v>
                </c:pt>
                <c:pt idx="29">
                  <c:v>0.27854476699646297</c:v>
                </c:pt>
                <c:pt idx="30">
                  <c:v>0.27707779824289736</c:v>
                </c:pt>
                <c:pt idx="31">
                  <c:v>0.27552933122524487</c:v>
                </c:pt>
                <c:pt idx="32">
                  <c:v>0.27398086420759232</c:v>
                </c:pt>
                <c:pt idx="33">
                  <c:v>0.27243239718993983</c:v>
                </c:pt>
                <c:pt idx="34">
                  <c:v>0.27080243190820041</c:v>
                </c:pt>
                <c:pt idx="35">
                  <c:v>0.26925396489054793</c:v>
                </c:pt>
                <c:pt idx="36">
                  <c:v>0.26770549787289544</c:v>
                </c:pt>
                <c:pt idx="37">
                  <c:v>0.26607553259115579</c:v>
                </c:pt>
                <c:pt idx="38">
                  <c:v>0.26452706557350325</c:v>
                </c:pt>
                <c:pt idx="39">
                  <c:v>0.26289710029176389</c:v>
                </c:pt>
                <c:pt idx="40">
                  <c:v>0.26126713501002424</c:v>
                </c:pt>
                <c:pt idx="41">
                  <c:v>0.25963716972828482</c:v>
                </c:pt>
                <c:pt idx="42">
                  <c:v>0.2580072044465454</c:v>
                </c:pt>
                <c:pt idx="43">
                  <c:v>0.25637723916480576</c:v>
                </c:pt>
                <c:pt idx="44">
                  <c:v>0.25466577561897924</c:v>
                </c:pt>
                <c:pt idx="45">
                  <c:v>0.25303581033723982</c:v>
                </c:pt>
                <c:pt idx="46">
                  <c:v>0.25140584505550045</c:v>
                </c:pt>
                <c:pt idx="47">
                  <c:v>0.24977587977376078</c:v>
                </c:pt>
                <c:pt idx="48">
                  <c:v>0.24814591449202139</c:v>
                </c:pt>
                <c:pt idx="49">
                  <c:v>0.24643445094619484</c:v>
                </c:pt>
                <c:pt idx="50">
                  <c:v>0.24480448566445545</c:v>
                </c:pt>
                <c:pt idx="51">
                  <c:v>0.24317452038271581</c:v>
                </c:pt>
                <c:pt idx="52">
                  <c:v>0.24154455510097639</c:v>
                </c:pt>
                <c:pt idx="53">
                  <c:v>0.23983309155514987</c:v>
                </c:pt>
                <c:pt idx="54">
                  <c:v>0.23812162800932332</c:v>
                </c:pt>
                <c:pt idx="55">
                  <c:v>0.2364916627275839</c:v>
                </c:pt>
                <c:pt idx="56">
                  <c:v>0.23478019918175738</c:v>
                </c:pt>
                <c:pt idx="57">
                  <c:v>0.23315023390001796</c:v>
                </c:pt>
                <c:pt idx="58">
                  <c:v>0.23143877035419141</c:v>
                </c:pt>
                <c:pt idx="59">
                  <c:v>0.2297273068083649</c:v>
                </c:pt>
                <c:pt idx="60">
                  <c:v>0.22809734152662547</c:v>
                </c:pt>
                <c:pt idx="61">
                  <c:v>0.22638587798079896</c:v>
                </c:pt>
                <c:pt idx="62">
                  <c:v>0.22475591269905953</c:v>
                </c:pt>
                <c:pt idx="63">
                  <c:v>0.22304444915323299</c:v>
                </c:pt>
                <c:pt idx="64">
                  <c:v>0.22141448387149359</c:v>
                </c:pt>
                <c:pt idx="65">
                  <c:v>0.21978451858975395</c:v>
                </c:pt>
                <c:pt idx="66">
                  <c:v>0.21807305504392765</c:v>
                </c:pt>
                <c:pt idx="67">
                  <c:v>0.21644308976218801</c:v>
                </c:pt>
                <c:pt idx="68">
                  <c:v>0.21473162621636172</c:v>
                </c:pt>
                <c:pt idx="69">
                  <c:v>0.21302016267053517</c:v>
                </c:pt>
                <c:pt idx="70">
                  <c:v>0.21139019738879553</c:v>
                </c:pt>
                <c:pt idx="71">
                  <c:v>0.20967873384296923</c:v>
                </c:pt>
                <c:pt idx="72">
                  <c:v>0.20804876856122959</c:v>
                </c:pt>
                <c:pt idx="73">
                  <c:v>0.20641880327949017</c:v>
                </c:pt>
                <c:pt idx="74">
                  <c:v>0.20470733973366365</c:v>
                </c:pt>
                <c:pt idx="75">
                  <c:v>0.20307737445192423</c:v>
                </c:pt>
                <c:pt idx="76">
                  <c:v>0.20136591090609768</c:v>
                </c:pt>
                <c:pt idx="77">
                  <c:v>0.19973594562435829</c:v>
                </c:pt>
                <c:pt idx="78">
                  <c:v>0.19810598034261864</c:v>
                </c:pt>
                <c:pt idx="79">
                  <c:v>0.19639451679679235</c:v>
                </c:pt>
                <c:pt idx="80">
                  <c:v>0.1947645515150527</c:v>
                </c:pt>
                <c:pt idx="81">
                  <c:v>0.19305308796922616</c:v>
                </c:pt>
                <c:pt idx="82">
                  <c:v>0.19142312268748676</c:v>
                </c:pt>
                <c:pt idx="83">
                  <c:v>0.18971165914166022</c:v>
                </c:pt>
                <c:pt idx="84">
                  <c:v>0.1881631921240077</c:v>
                </c:pt>
                <c:pt idx="85">
                  <c:v>0.1864517285781814</c:v>
                </c:pt>
                <c:pt idx="86">
                  <c:v>0.18490326156052866</c:v>
                </c:pt>
                <c:pt idx="87">
                  <c:v>0.18327329627878927</c:v>
                </c:pt>
                <c:pt idx="88">
                  <c:v>0.18164333099704985</c:v>
                </c:pt>
                <c:pt idx="89">
                  <c:v>0.18009486397939736</c:v>
                </c:pt>
                <c:pt idx="90">
                  <c:v>0.17846489869765772</c:v>
                </c:pt>
                <c:pt idx="91">
                  <c:v>0.1769164316800052</c:v>
                </c:pt>
                <c:pt idx="92">
                  <c:v>0.17528646639826581</c:v>
                </c:pt>
                <c:pt idx="93">
                  <c:v>0.17373799938061329</c:v>
                </c:pt>
                <c:pt idx="94">
                  <c:v>0.17210803409887365</c:v>
                </c:pt>
                <c:pt idx="95">
                  <c:v>0.17055956708122116</c:v>
                </c:pt>
                <c:pt idx="96">
                  <c:v>0.16901110006356865</c:v>
                </c:pt>
                <c:pt idx="97">
                  <c:v>0.16738113478182923</c:v>
                </c:pt>
                <c:pt idx="98">
                  <c:v>0.16583266776417674</c:v>
                </c:pt>
                <c:pt idx="99">
                  <c:v>0.16428420074652422</c:v>
                </c:pt>
                <c:pt idx="100">
                  <c:v>0.16273573372887148</c:v>
                </c:pt>
                <c:pt idx="101">
                  <c:v>0.161187266711219</c:v>
                </c:pt>
                <c:pt idx="102">
                  <c:v>0.15963879969356648</c:v>
                </c:pt>
                <c:pt idx="103">
                  <c:v>0.15809033267591396</c:v>
                </c:pt>
                <c:pt idx="104">
                  <c:v>0.15654186565826148</c:v>
                </c:pt>
                <c:pt idx="105">
                  <c:v>0.15499339864060896</c:v>
                </c:pt>
                <c:pt idx="106">
                  <c:v>0.15344493162295647</c:v>
                </c:pt>
                <c:pt idx="107">
                  <c:v>0.15189646460530395</c:v>
                </c:pt>
                <c:pt idx="108">
                  <c:v>0.15034799758765144</c:v>
                </c:pt>
                <c:pt idx="109">
                  <c:v>0.14879953056999895</c:v>
                </c:pt>
                <c:pt idx="110">
                  <c:v>0.14733256181643334</c:v>
                </c:pt>
                <c:pt idx="111">
                  <c:v>0.14578409479878082</c:v>
                </c:pt>
                <c:pt idx="112">
                  <c:v>0.14431712604521524</c:v>
                </c:pt>
                <c:pt idx="113">
                  <c:v>0.14276865902756272</c:v>
                </c:pt>
                <c:pt idx="114">
                  <c:v>0.14122019200991021</c:v>
                </c:pt>
                <c:pt idx="115">
                  <c:v>0.13967172499225772</c:v>
                </c:pt>
                <c:pt idx="116">
                  <c:v>0.1381232579746052</c:v>
                </c:pt>
                <c:pt idx="117">
                  <c:v>0.13657479095695269</c:v>
                </c:pt>
                <c:pt idx="118">
                  <c:v>0.13494482567521307</c:v>
                </c:pt>
                <c:pt idx="119">
                  <c:v>0.13339635865756055</c:v>
                </c:pt>
                <c:pt idx="120">
                  <c:v>0.13176639337582116</c:v>
                </c:pt>
                <c:pt idx="121">
                  <c:v>0.13013642809408152</c:v>
                </c:pt>
                <c:pt idx="122">
                  <c:v>0.128587961076429</c:v>
                </c:pt>
                <c:pt idx="123">
                  <c:v>0.12695799579468961</c:v>
                </c:pt>
                <c:pt idx="124">
                  <c:v>0.12540952877703709</c:v>
                </c:pt>
                <c:pt idx="125">
                  <c:v>0.12386106175938459</c:v>
                </c:pt>
                <c:pt idx="126">
                  <c:v>0.12231259474173209</c:v>
                </c:pt>
                <c:pt idx="127">
                  <c:v>0.12076412772407957</c:v>
                </c:pt>
                <c:pt idx="128">
                  <c:v>0.11921566070642707</c:v>
                </c:pt>
                <c:pt idx="129">
                  <c:v>0.11766719368877433</c:v>
                </c:pt>
                <c:pt idx="130">
                  <c:v>0.11611872667112183</c:v>
                </c:pt>
                <c:pt idx="131">
                  <c:v>0.11465175791755645</c:v>
                </c:pt>
                <c:pt idx="132">
                  <c:v>0.11318478916399086</c:v>
                </c:pt>
                <c:pt idx="133">
                  <c:v>0.11171782041042524</c:v>
                </c:pt>
                <c:pt idx="134">
                  <c:v>0.11025085165685965</c:v>
                </c:pt>
                <c:pt idx="135">
                  <c:v>0.10878388290329427</c:v>
                </c:pt>
                <c:pt idx="136">
                  <c:v>0.10731691414972866</c:v>
                </c:pt>
                <c:pt idx="137">
                  <c:v>0.10584994539616306</c:v>
                </c:pt>
                <c:pt idx="138">
                  <c:v>0.10446447490668459</c:v>
                </c:pt>
                <c:pt idx="139">
                  <c:v>0.10307900441720588</c:v>
                </c:pt>
                <c:pt idx="140">
                  <c:v>0.10169353392772741</c:v>
                </c:pt>
                <c:pt idx="141">
                  <c:v>0.1003080634382487</c:v>
                </c:pt>
                <c:pt idx="142">
                  <c:v>9.8922592948770233E-2</c:v>
                </c:pt>
                <c:pt idx="143">
                  <c:v>9.7618620723378666E-2</c:v>
                </c:pt>
                <c:pt idx="144">
                  <c:v>9.6314648497987099E-2</c:v>
                </c:pt>
                <c:pt idx="145">
                  <c:v>9.5010676272595518E-2</c:v>
                </c:pt>
                <c:pt idx="146">
                  <c:v>9.3706704047203715E-2</c:v>
                </c:pt>
                <c:pt idx="147">
                  <c:v>9.2484230085899274E-2</c:v>
                </c:pt>
                <c:pt idx="148">
                  <c:v>9.1180257860507472E-2</c:v>
                </c:pt>
                <c:pt idx="149">
                  <c:v>8.9957783899203031E-2</c:v>
                </c:pt>
                <c:pt idx="150">
                  <c:v>8.8735309937898368E-2</c:v>
                </c:pt>
                <c:pt idx="151">
                  <c:v>8.7512835976593692E-2</c:v>
                </c:pt>
                <c:pt idx="152">
                  <c:v>8.6371860279376156E-2</c:v>
                </c:pt>
                <c:pt idx="153">
                  <c:v>8.5230884582158384E-2</c:v>
                </c:pt>
                <c:pt idx="154">
                  <c:v>8.4008410620853721E-2</c:v>
                </c:pt>
                <c:pt idx="155">
                  <c:v>8.2948933187723076E-2</c:v>
                </c:pt>
                <c:pt idx="156">
                  <c:v>8.180795749050554E-2</c:v>
                </c:pt>
                <c:pt idx="157">
                  <c:v>8.0748480057374908E-2</c:v>
                </c:pt>
                <c:pt idx="158">
                  <c:v>7.968900262424404E-2</c:v>
                </c:pt>
                <c:pt idx="159">
                  <c:v>7.8629525191113395E-2</c:v>
                </c:pt>
                <c:pt idx="160">
                  <c:v>7.7570047757982763E-2</c:v>
                </c:pt>
                <c:pt idx="161">
                  <c:v>7.6592068588939022E-2</c:v>
                </c:pt>
                <c:pt idx="162">
                  <c:v>7.553259115580839E-2</c:v>
                </c:pt>
                <c:pt idx="163">
                  <c:v>7.4554611986764649E-2</c:v>
                </c:pt>
                <c:pt idx="164">
                  <c:v>7.3576632817720922E-2</c:v>
                </c:pt>
                <c:pt idx="165">
                  <c:v>7.2680151912764307E-2</c:v>
                </c:pt>
                <c:pt idx="166">
                  <c:v>7.170217274372058E-2</c:v>
                </c:pt>
                <c:pt idx="167">
                  <c:v>7.0805691838763743E-2</c:v>
                </c:pt>
                <c:pt idx="168">
                  <c:v>6.9909210933807128E-2</c:v>
                </c:pt>
                <c:pt idx="169">
                  <c:v>6.9012730028850305E-2</c:v>
                </c:pt>
                <c:pt idx="170">
                  <c:v>6.8116249123893691E-2</c:v>
                </c:pt>
                <c:pt idx="171">
                  <c:v>6.7301266483023994E-2</c:v>
                </c:pt>
                <c:pt idx="172">
                  <c:v>6.6486283842154284E-2</c:v>
                </c:pt>
                <c:pt idx="173">
                  <c:v>6.5589802937197447E-2</c:v>
                </c:pt>
                <c:pt idx="174">
                  <c:v>6.4774820296327751E-2</c:v>
                </c:pt>
                <c:pt idx="175">
                  <c:v>6.3959837655458041E-2</c:v>
                </c:pt>
                <c:pt idx="176">
                  <c:v>6.3226353278675249E-2</c:v>
                </c:pt>
                <c:pt idx="177">
                  <c:v>6.2411370637805538E-2</c:v>
                </c:pt>
                <c:pt idx="178">
                  <c:v>6.1677886261022739E-2</c:v>
                </c:pt>
                <c:pt idx="179">
                  <c:v>6.094440188423994E-2</c:v>
                </c:pt>
                <c:pt idx="180">
                  <c:v>6.0210917507457135E-2</c:v>
                </c:pt>
                <c:pt idx="181">
                  <c:v>5.9477433130674336E-2</c:v>
                </c:pt>
                <c:pt idx="182">
                  <c:v>5.874394875389153E-2</c:v>
                </c:pt>
                <c:pt idx="183">
                  <c:v>5.8091962641195857E-2</c:v>
                </c:pt>
                <c:pt idx="184">
                  <c:v>5.7439976528499956E-2</c:v>
                </c:pt>
                <c:pt idx="185">
                  <c:v>5.6787990415804054E-2</c:v>
                </c:pt>
                <c:pt idx="186">
                  <c:v>5.6054506039021484E-2</c:v>
                </c:pt>
                <c:pt idx="187">
                  <c:v>5.5402519926325583E-2</c:v>
                </c:pt>
                <c:pt idx="188">
                  <c:v>5.4832032077716815E-2</c:v>
                </c:pt>
                <c:pt idx="189">
                  <c:v>5.4180045965020913E-2</c:v>
                </c:pt>
                <c:pt idx="190">
                  <c:v>5.3528059852325248E-2</c:v>
                </c:pt>
                <c:pt idx="191">
                  <c:v>5.2957572003716244E-2</c:v>
                </c:pt>
                <c:pt idx="192">
                  <c:v>5.2387084155107476E-2</c:v>
                </c:pt>
                <c:pt idx="193">
                  <c:v>5.1816596306498708E-2</c:v>
                </c:pt>
                <c:pt idx="194">
                  <c:v>5.124610845788994E-2</c:v>
                </c:pt>
                <c:pt idx="195">
                  <c:v>5.0675620609280936E-2</c:v>
                </c:pt>
                <c:pt idx="196">
                  <c:v>5.0105132760672168E-2</c:v>
                </c:pt>
                <c:pt idx="197">
                  <c:v>4.95346449120634E-2</c:v>
                </c:pt>
                <c:pt idx="198">
                  <c:v>4.9045655327541529E-2</c:v>
                </c:pt>
                <c:pt idx="199">
                  <c:v>4.8475167478932761E-2</c:v>
                </c:pt>
                <c:pt idx="200">
                  <c:v>4.798617789441089E-2</c:v>
                </c:pt>
                <c:pt idx="201">
                  <c:v>4.7497188309889027E-2</c:v>
                </c:pt>
                <c:pt idx="202">
                  <c:v>4.7008198725367156E-2</c:v>
                </c:pt>
                <c:pt idx="203">
                  <c:v>4.6519209140845286E-2</c:v>
                </c:pt>
                <c:pt idx="204">
                  <c:v>4.6030219556323422E-2</c:v>
                </c:pt>
                <c:pt idx="205">
                  <c:v>4.5541229971801551E-2</c:v>
                </c:pt>
                <c:pt idx="206">
                  <c:v>4.5052240387279681E-2</c:v>
                </c:pt>
                <c:pt idx="207">
                  <c:v>4.4644749066844951E-2</c:v>
                </c:pt>
                <c:pt idx="208">
                  <c:v>4.415575948232308E-2</c:v>
                </c:pt>
                <c:pt idx="209">
                  <c:v>4.3748268161888114E-2</c:v>
                </c:pt>
                <c:pt idx="210">
                  <c:v>4.3340776841453377E-2</c:v>
                </c:pt>
                <c:pt idx="211">
                  <c:v>4.2933285521018411E-2</c:v>
                </c:pt>
                <c:pt idx="212">
                  <c:v>4.2525794200583555E-2</c:v>
                </c:pt>
                <c:pt idx="213">
                  <c:v>4.2118302880148707E-2</c:v>
                </c:pt>
                <c:pt idx="214">
                  <c:v>4.1710811559713741E-2</c:v>
                </c:pt>
                <c:pt idx="215">
                  <c:v>4.1303320239278886E-2</c:v>
                </c:pt>
                <c:pt idx="216">
                  <c:v>4.0895828918844038E-2</c:v>
                </c:pt>
                <c:pt idx="217">
                  <c:v>4.0488337598409183E-2</c:v>
                </c:pt>
                <c:pt idx="218">
                  <c:v>4.0162344542061232E-2</c:v>
                </c:pt>
                <c:pt idx="219">
                  <c:v>3.9754853221626384E-2</c:v>
                </c:pt>
                <c:pt idx="220">
                  <c:v>3.9428860165278544E-2</c:v>
                </c:pt>
                <c:pt idx="221">
                  <c:v>3.9102867108930593E-2</c:v>
                </c:pt>
                <c:pt idx="222">
                  <c:v>3.8695375788495745E-2</c:v>
                </c:pt>
                <c:pt idx="223">
                  <c:v>3.8369382732147794E-2</c:v>
                </c:pt>
                <c:pt idx="224">
                  <c:v>3.8043389675799955E-2</c:v>
                </c:pt>
                <c:pt idx="225">
                  <c:v>3.7717396619452004E-2</c:v>
                </c:pt>
                <c:pt idx="226">
                  <c:v>3.7391403563104171E-2</c:v>
                </c:pt>
                <c:pt idx="227">
                  <c:v>3.706541050675622E-2</c:v>
                </c:pt>
                <c:pt idx="228">
                  <c:v>3.673941745040827E-2</c:v>
                </c:pt>
                <c:pt idx="229">
                  <c:v>3.6494922658147452E-2</c:v>
                </c:pt>
                <c:pt idx="230">
                  <c:v>3.6168929601799502E-2</c:v>
                </c:pt>
                <c:pt idx="231">
                  <c:v>3.5842936545451551E-2</c:v>
                </c:pt>
                <c:pt idx="232">
                  <c:v>3.5598441753190616E-2</c:v>
                </c:pt>
                <c:pt idx="233">
                  <c:v>3.5272448696842783E-2</c:v>
                </c:pt>
                <c:pt idx="234">
                  <c:v>3.5027953904581847E-2</c:v>
                </c:pt>
                <c:pt idx="235">
                  <c:v>3.4783459112320912E-2</c:v>
                </c:pt>
                <c:pt idx="236">
                  <c:v>3.4457466055973079E-2</c:v>
                </c:pt>
                <c:pt idx="237">
                  <c:v>3.4212971263712144E-2</c:v>
                </c:pt>
                <c:pt idx="238">
                  <c:v>3.3968476471451209E-2</c:v>
                </c:pt>
                <c:pt idx="239">
                  <c:v>3.3723981679190274E-2</c:v>
                </c:pt>
                <c:pt idx="240">
                  <c:v>3.3560985151016243E-2</c:v>
                </c:pt>
                <c:pt idx="241">
                  <c:v>3.3316490358755425E-2</c:v>
                </c:pt>
                <c:pt idx="242">
                  <c:v>3.3153493830581394E-2</c:v>
                </c:pt>
                <c:pt idx="243">
                  <c:v>3.2908999038320459E-2</c:v>
                </c:pt>
                <c:pt idx="244">
                  <c:v>3.2746002510146539E-2</c:v>
                </c:pt>
                <c:pt idx="245">
                  <c:v>3.2501507717885604E-2</c:v>
                </c:pt>
                <c:pt idx="246">
                  <c:v>3.2338511189711691E-2</c:v>
                </c:pt>
                <c:pt idx="247">
                  <c:v>3.2175514661537771E-2</c:v>
                </c:pt>
                <c:pt idx="248">
                  <c:v>3.1931019869276836E-2</c:v>
                </c:pt>
                <c:pt idx="249">
                  <c:v>3.1768023341102805E-2</c:v>
                </c:pt>
                <c:pt idx="250">
                  <c:v>3.1605026812928885E-2</c:v>
                </c:pt>
                <c:pt idx="251">
                  <c:v>3.1442030284754965E-2</c:v>
                </c:pt>
                <c:pt idx="252">
                  <c:v>3.1279033756581053E-2</c:v>
                </c:pt>
                <c:pt idx="253">
                  <c:v>3.1116037228407018E-2</c:v>
                </c:pt>
                <c:pt idx="254">
                  <c:v>3.0953040700233102E-2</c:v>
                </c:pt>
                <c:pt idx="255">
                  <c:v>3.0790044172059182E-2</c:v>
                </c:pt>
                <c:pt idx="256">
                  <c:v>3.0627047643885151E-2</c:v>
                </c:pt>
                <c:pt idx="257">
                  <c:v>3.0464051115711231E-2</c:v>
                </c:pt>
                <c:pt idx="258">
                  <c:v>3.038255285162433E-2</c:v>
                </c:pt>
                <c:pt idx="259">
                  <c:v>3.0219556323450299E-2</c:v>
                </c:pt>
                <c:pt idx="260">
                  <c:v>3.005655979527638E-2</c:v>
                </c:pt>
                <c:pt idx="261">
                  <c:v>2.9893563267102463E-2</c:v>
                </c:pt>
                <c:pt idx="262">
                  <c:v>2.9812065003015448E-2</c:v>
                </c:pt>
                <c:pt idx="263">
                  <c:v>2.9649068474841528E-2</c:v>
                </c:pt>
                <c:pt idx="264">
                  <c:v>2.9567570210754512E-2</c:v>
                </c:pt>
                <c:pt idx="265">
                  <c:v>2.9404573682580596E-2</c:v>
                </c:pt>
                <c:pt idx="266">
                  <c:v>2.9241577154406676E-2</c:v>
                </c:pt>
                <c:pt idx="267">
                  <c:v>2.9160078890319661E-2</c:v>
                </c:pt>
                <c:pt idx="268">
                  <c:v>2.8997082362145744E-2</c:v>
                </c:pt>
                <c:pt idx="269">
                  <c:v>2.883408583397171E-2</c:v>
                </c:pt>
                <c:pt idx="270">
                  <c:v>2.8671089305797794E-2</c:v>
                </c:pt>
                <c:pt idx="271">
                  <c:v>2.8508092777623874E-2</c:v>
                </c:pt>
                <c:pt idx="272">
                  <c:v>2.8345096249449957E-2</c:v>
                </c:pt>
                <c:pt idx="273">
                  <c:v>2.8182099721275923E-2</c:v>
                </c:pt>
                <c:pt idx="274">
                  <c:v>2.8019103193102007E-2</c:v>
                </c:pt>
                <c:pt idx="275">
                  <c:v>2.785610666492809E-2</c:v>
                </c:pt>
                <c:pt idx="276">
                  <c:v>2.7693110136754056E-2</c:v>
                </c:pt>
                <c:pt idx="277">
                  <c:v>2.7611611872667155E-2</c:v>
                </c:pt>
                <c:pt idx="278">
                  <c:v>2.7448615344493121E-2</c:v>
                </c:pt>
                <c:pt idx="279">
                  <c:v>2.7285618816319204E-2</c:v>
                </c:pt>
                <c:pt idx="280">
                  <c:v>2.7122622288145288E-2</c:v>
                </c:pt>
                <c:pt idx="281">
                  <c:v>2.6959625759971368E-2</c:v>
                </c:pt>
                <c:pt idx="282">
                  <c:v>2.6878127495884353E-2</c:v>
                </c:pt>
                <c:pt idx="283">
                  <c:v>2.6715130967710436E-2</c:v>
                </c:pt>
                <c:pt idx="284">
                  <c:v>2.6633632703623417E-2</c:v>
                </c:pt>
                <c:pt idx="285">
                  <c:v>2.6470636175449501E-2</c:v>
                </c:pt>
                <c:pt idx="286">
                  <c:v>2.6389137911362485E-2</c:v>
                </c:pt>
                <c:pt idx="287">
                  <c:v>2.6226141383188566E-2</c:v>
                </c:pt>
                <c:pt idx="288">
                  <c:v>2.614464311910155E-2</c:v>
                </c:pt>
                <c:pt idx="289">
                  <c:v>2.5981646590927634E-2</c:v>
                </c:pt>
                <c:pt idx="290">
                  <c:v>2.5900148326840615E-2</c:v>
                </c:pt>
                <c:pt idx="291">
                  <c:v>2.5818650062753714E-2</c:v>
                </c:pt>
                <c:pt idx="292">
                  <c:v>2.5655653534579683E-2</c:v>
                </c:pt>
                <c:pt idx="293">
                  <c:v>2.5574155270492782E-2</c:v>
                </c:pt>
                <c:pt idx="294">
                  <c:v>2.5492657006405763E-2</c:v>
                </c:pt>
                <c:pt idx="295">
                  <c:v>2.5411158742318748E-2</c:v>
                </c:pt>
                <c:pt idx="296">
                  <c:v>2.5248162214144831E-2</c:v>
                </c:pt>
                <c:pt idx="297">
                  <c:v>2.516666395005793E-2</c:v>
                </c:pt>
                <c:pt idx="298">
                  <c:v>2.5085165685970912E-2</c:v>
                </c:pt>
                <c:pt idx="299">
                  <c:v>2.5003667421883896E-2</c:v>
                </c:pt>
                <c:pt idx="300">
                  <c:v>2.4922169157796995E-2</c:v>
                </c:pt>
                <c:pt idx="301">
                  <c:v>2.484067089370998E-2</c:v>
                </c:pt>
                <c:pt idx="302">
                  <c:v>2.4677674365536063E-2</c:v>
                </c:pt>
                <c:pt idx="303">
                  <c:v>2.4596176101449044E-2</c:v>
                </c:pt>
                <c:pt idx="304">
                  <c:v>2.4514677837362029E-2</c:v>
                </c:pt>
                <c:pt idx="305">
                  <c:v>2.4433179573275128E-2</c:v>
                </c:pt>
                <c:pt idx="306">
                  <c:v>2.4351681309188113E-2</c:v>
                </c:pt>
                <c:pt idx="307">
                  <c:v>2.4270183045101212E-2</c:v>
                </c:pt>
                <c:pt idx="308">
                  <c:v>2.4188684781014193E-2</c:v>
                </c:pt>
                <c:pt idx="309">
                  <c:v>2.4107186516927177E-2</c:v>
                </c:pt>
                <c:pt idx="310">
                  <c:v>2.4025688252840276E-2</c:v>
                </c:pt>
                <c:pt idx="311">
                  <c:v>2.3944189988753261E-2</c:v>
                </c:pt>
                <c:pt idx="312">
                  <c:v>2.3862691724666242E-2</c:v>
                </c:pt>
                <c:pt idx="313">
                  <c:v>2.3781193460579341E-2</c:v>
                </c:pt>
                <c:pt idx="314">
                  <c:v>2.3699695196492326E-2</c:v>
                </c:pt>
                <c:pt idx="315">
                  <c:v>2.361819693240531E-2</c:v>
                </c:pt>
                <c:pt idx="316">
                  <c:v>2.3536698668318409E-2</c:v>
                </c:pt>
                <c:pt idx="317">
                  <c:v>2.345520040423139E-2</c:v>
                </c:pt>
                <c:pt idx="318">
                  <c:v>2.345520040423139E-2</c:v>
                </c:pt>
                <c:pt idx="319">
                  <c:v>2.3373702140144375E-2</c:v>
                </c:pt>
                <c:pt idx="320">
                  <c:v>2.3292203876057474E-2</c:v>
                </c:pt>
                <c:pt idx="321">
                  <c:v>2.3210705611970459E-2</c:v>
                </c:pt>
                <c:pt idx="322">
                  <c:v>2.3129207347883558E-2</c:v>
                </c:pt>
                <c:pt idx="323">
                  <c:v>2.3129207347883558E-2</c:v>
                </c:pt>
                <c:pt idx="324">
                  <c:v>2.3047709083796539E-2</c:v>
                </c:pt>
                <c:pt idx="325">
                  <c:v>2.2966210819709523E-2</c:v>
                </c:pt>
                <c:pt idx="326">
                  <c:v>2.2966210819709523E-2</c:v>
                </c:pt>
                <c:pt idx="327">
                  <c:v>2.2884712555622622E-2</c:v>
                </c:pt>
                <c:pt idx="328">
                  <c:v>2.2803214291535607E-2</c:v>
                </c:pt>
                <c:pt idx="329">
                  <c:v>2.2803214291535607E-2</c:v>
                </c:pt>
                <c:pt idx="330">
                  <c:v>2.2721716027448588E-2</c:v>
                </c:pt>
                <c:pt idx="331">
                  <c:v>2.2640217763361687E-2</c:v>
                </c:pt>
                <c:pt idx="332">
                  <c:v>2.2640217763361687E-2</c:v>
                </c:pt>
                <c:pt idx="333">
                  <c:v>2.2558719499274672E-2</c:v>
                </c:pt>
                <c:pt idx="334">
                  <c:v>2.2477221235187656E-2</c:v>
                </c:pt>
                <c:pt idx="335">
                  <c:v>2.2477221235187656E-2</c:v>
                </c:pt>
                <c:pt idx="336">
                  <c:v>2.2395722971100755E-2</c:v>
                </c:pt>
                <c:pt idx="337">
                  <c:v>2.2395722971100755E-2</c:v>
                </c:pt>
                <c:pt idx="338">
                  <c:v>2.2314224707013736E-2</c:v>
                </c:pt>
                <c:pt idx="339">
                  <c:v>2.2314224707013736E-2</c:v>
                </c:pt>
                <c:pt idx="340">
                  <c:v>2.2232726442926835E-2</c:v>
                </c:pt>
                <c:pt idx="341">
                  <c:v>2.215122817883982E-2</c:v>
                </c:pt>
                <c:pt idx="342">
                  <c:v>2.215122817883982E-2</c:v>
                </c:pt>
                <c:pt idx="343">
                  <c:v>2.2069729914752804E-2</c:v>
                </c:pt>
                <c:pt idx="344">
                  <c:v>2.2069729914752804E-2</c:v>
                </c:pt>
                <c:pt idx="345">
                  <c:v>2.1988231650665904E-2</c:v>
                </c:pt>
                <c:pt idx="346">
                  <c:v>2.1988231650665904E-2</c:v>
                </c:pt>
                <c:pt idx="347">
                  <c:v>2.1906733386578885E-2</c:v>
                </c:pt>
                <c:pt idx="348">
                  <c:v>2.1906733386578885E-2</c:v>
                </c:pt>
                <c:pt idx="349">
                  <c:v>2.1825235122491869E-2</c:v>
                </c:pt>
                <c:pt idx="350">
                  <c:v>2.1825235122491869E-2</c:v>
                </c:pt>
                <c:pt idx="351">
                  <c:v>2.1743736858404968E-2</c:v>
                </c:pt>
                <c:pt idx="352">
                  <c:v>2.1743736858404968E-2</c:v>
                </c:pt>
                <c:pt idx="353">
                  <c:v>2.1743736858404968E-2</c:v>
                </c:pt>
                <c:pt idx="354">
                  <c:v>2.1662238594317953E-2</c:v>
                </c:pt>
                <c:pt idx="355">
                  <c:v>2.1662238594317953E-2</c:v>
                </c:pt>
                <c:pt idx="356">
                  <c:v>2.1580740330230934E-2</c:v>
                </c:pt>
                <c:pt idx="357">
                  <c:v>2.1580740330230934E-2</c:v>
                </c:pt>
                <c:pt idx="358">
                  <c:v>2.1499242066144033E-2</c:v>
                </c:pt>
                <c:pt idx="359">
                  <c:v>2.1499242066144033E-2</c:v>
                </c:pt>
                <c:pt idx="360">
                  <c:v>2.1499242066144033E-2</c:v>
                </c:pt>
                <c:pt idx="361">
                  <c:v>2.1417743802057018E-2</c:v>
                </c:pt>
                <c:pt idx="362">
                  <c:v>2.1417743802057018E-2</c:v>
                </c:pt>
                <c:pt idx="363">
                  <c:v>2.1336245537970002E-2</c:v>
                </c:pt>
                <c:pt idx="364">
                  <c:v>2.1336245537970002E-2</c:v>
                </c:pt>
                <c:pt idx="365">
                  <c:v>2.1254747273883101E-2</c:v>
                </c:pt>
                <c:pt idx="366">
                  <c:v>2.1254747273883101E-2</c:v>
                </c:pt>
                <c:pt idx="367">
                  <c:v>2.1254747273883101E-2</c:v>
                </c:pt>
                <c:pt idx="368">
                  <c:v>2.1173249009796082E-2</c:v>
                </c:pt>
                <c:pt idx="369">
                  <c:v>2.1173249009796082E-2</c:v>
                </c:pt>
                <c:pt idx="370">
                  <c:v>2.1173249009796082E-2</c:v>
                </c:pt>
                <c:pt idx="371">
                  <c:v>2.1091750745709181E-2</c:v>
                </c:pt>
                <c:pt idx="372">
                  <c:v>2.1091750745709181E-2</c:v>
                </c:pt>
                <c:pt idx="373">
                  <c:v>2.1091750745709181E-2</c:v>
                </c:pt>
                <c:pt idx="374">
                  <c:v>2.1010252481622166E-2</c:v>
                </c:pt>
                <c:pt idx="375">
                  <c:v>2.1010252481622166E-2</c:v>
                </c:pt>
                <c:pt idx="376">
                  <c:v>2.1010252481622166E-2</c:v>
                </c:pt>
                <c:pt idx="377">
                  <c:v>2.092875421753515E-2</c:v>
                </c:pt>
                <c:pt idx="378">
                  <c:v>2.092875421753515E-2</c:v>
                </c:pt>
                <c:pt idx="379">
                  <c:v>2.092875421753515E-2</c:v>
                </c:pt>
                <c:pt idx="380">
                  <c:v>2.0847255953448249E-2</c:v>
                </c:pt>
                <c:pt idx="381">
                  <c:v>2.0847255953448249E-2</c:v>
                </c:pt>
                <c:pt idx="382">
                  <c:v>2.0847255953448249E-2</c:v>
                </c:pt>
                <c:pt idx="383">
                  <c:v>2.0847255953448249E-2</c:v>
                </c:pt>
                <c:pt idx="384">
                  <c:v>2.0765757689361231E-2</c:v>
                </c:pt>
                <c:pt idx="385">
                  <c:v>2.0765757689361231E-2</c:v>
                </c:pt>
                <c:pt idx="386">
                  <c:v>2.0765757689361231E-2</c:v>
                </c:pt>
                <c:pt idx="387">
                  <c:v>2.0765757689361231E-2</c:v>
                </c:pt>
                <c:pt idx="388">
                  <c:v>2.0765757689361231E-2</c:v>
                </c:pt>
                <c:pt idx="389">
                  <c:v>2.0684259425274215E-2</c:v>
                </c:pt>
                <c:pt idx="390">
                  <c:v>2.0684259425274215E-2</c:v>
                </c:pt>
                <c:pt idx="391">
                  <c:v>2.0765757689361231E-2</c:v>
                </c:pt>
                <c:pt idx="392">
                  <c:v>2.0765757689361231E-2</c:v>
                </c:pt>
                <c:pt idx="393">
                  <c:v>2.0765757689361231E-2</c:v>
                </c:pt>
                <c:pt idx="394">
                  <c:v>2.0765757689361231E-2</c:v>
                </c:pt>
                <c:pt idx="395">
                  <c:v>2.0765757689361231E-2</c:v>
                </c:pt>
                <c:pt idx="396">
                  <c:v>2.0765757689361231E-2</c:v>
                </c:pt>
                <c:pt idx="397">
                  <c:v>2.0765757689361231E-2</c:v>
                </c:pt>
                <c:pt idx="398">
                  <c:v>2.0765757689361231E-2</c:v>
                </c:pt>
              </c:numCache>
            </c:numRef>
          </c:xVal>
          <c:yVal>
            <c:numRef>
              <c:f>Potentiel8!$C$2:$C$400</c:f>
              <c:numCache>
                <c:formatCode>0.00</c:formatCode>
                <c:ptCount val="399"/>
                <c:pt idx="0">
                  <c:v>2.2601934725612409</c:v>
                </c:pt>
                <c:pt idx="1">
                  <c:v>4.5203869451224818</c:v>
                </c:pt>
                <c:pt idx="2">
                  <c:v>4.5203869451224818</c:v>
                </c:pt>
                <c:pt idx="3">
                  <c:v>5.6504836814031023</c:v>
                </c:pt>
                <c:pt idx="4">
                  <c:v>6.7805804176837228</c:v>
                </c:pt>
                <c:pt idx="5">
                  <c:v>7.3456287858241467</c:v>
                </c:pt>
                <c:pt idx="6">
                  <c:v>9.0407738902449637</c:v>
                </c:pt>
                <c:pt idx="7">
                  <c:v>10.170870626525584</c:v>
                </c:pt>
                <c:pt idx="8">
                  <c:v>12.431064099087052</c:v>
                </c:pt>
                <c:pt idx="9">
                  <c:v>14.126209203507869</c:v>
                </c:pt>
                <c:pt idx="10">
                  <c:v>15.25630593978849</c:v>
                </c:pt>
                <c:pt idx="11">
                  <c:v>17.516499412349731</c:v>
                </c:pt>
                <c:pt idx="12">
                  <c:v>19.776692884910972</c:v>
                </c:pt>
                <c:pt idx="13">
                  <c:v>22.036886357472213</c:v>
                </c:pt>
                <c:pt idx="14">
                  <c:v>25.427176566314074</c:v>
                </c:pt>
                <c:pt idx="15">
                  <c:v>29.382515143296359</c:v>
                </c:pt>
                <c:pt idx="16">
                  <c:v>32.772805352138221</c:v>
                </c:pt>
                <c:pt idx="17">
                  <c:v>36.163095560980082</c:v>
                </c:pt>
                <c:pt idx="18">
                  <c:v>40.118434137962367</c:v>
                </c:pt>
                <c:pt idx="19">
                  <c:v>43.508724346804229</c:v>
                </c:pt>
                <c:pt idx="20">
                  <c:v>47.464062923786287</c:v>
                </c:pt>
                <c:pt idx="21">
                  <c:v>51.984449868908769</c:v>
                </c:pt>
                <c:pt idx="22">
                  <c:v>56.50483681403125</c:v>
                </c:pt>
                <c:pt idx="23">
                  <c:v>62.720368863574777</c:v>
                </c:pt>
                <c:pt idx="24">
                  <c:v>68.370852544977879</c:v>
                </c:pt>
                <c:pt idx="25">
                  <c:v>74.021336226380981</c:v>
                </c:pt>
                <c:pt idx="26">
                  <c:v>81.366965012205128</c:v>
                </c:pt>
                <c:pt idx="27">
                  <c:v>88.147545429888851</c:v>
                </c:pt>
                <c:pt idx="28">
                  <c:v>95.493174215712884</c:v>
                </c:pt>
                <c:pt idx="29">
                  <c:v>103.40385136967734</c:v>
                </c:pt>
                <c:pt idx="30">
                  <c:v>111.31452852364168</c:v>
                </c:pt>
                <c:pt idx="31">
                  <c:v>120.35530241388665</c:v>
                </c:pt>
                <c:pt idx="32">
                  <c:v>129.96112467227204</c:v>
                </c:pt>
                <c:pt idx="33">
                  <c:v>139.56694693065731</c:v>
                </c:pt>
                <c:pt idx="34">
                  <c:v>150.30286592532332</c:v>
                </c:pt>
                <c:pt idx="35">
                  <c:v>161.03878491998921</c:v>
                </c:pt>
                <c:pt idx="36">
                  <c:v>173.46984901907615</c:v>
                </c:pt>
                <c:pt idx="37">
                  <c:v>186.46596148630329</c:v>
                </c:pt>
                <c:pt idx="38">
                  <c:v>201.15721905795147</c:v>
                </c:pt>
                <c:pt idx="39">
                  <c:v>216.41352499773984</c:v>
                </c:pt>
                <c:pt idx="40">
                  <c:v>233.93002441008957</c:v>
                </c:pt>
                <c:pt idx="41">
                  <c:v>252.57662055871992</c:v>
                </c:pt>
                <c:pt idx="42">
                  <c:v>272.91836181177121</c:v>
                </c:pt>
                <c:pt idx="43">
                  <c:v>295.52029653738362</c:v>
                </c:pt>
                <c:pt idx="44">
                  <c:v>320.38242473555738</c:v>
                </c:pt>
                <c:pt idx="45">
                  <c:v>346.93969803815207</c:v>
                </c:pt>
                <c:pt idx="46">
                  <c:v>376.88726154958874</c:v>
                </c:pt>
                <c:pt idx="47">
                  <c:v>407.96492179730592</c:v>
                </c:pt>
                <c:pt idx="48">
                  <c:v>441.30277551758434</c:v>
                </c:pt>
                <c:pt idx="49">
                  <c:v>479.16101618298535</c:v>
                </c:pt>
                <c:pt idx="50">
                  <c:v>518.71440195280718</c:v>
                </c:pt>
                <c:pt idx="51">
                  <c:v>559.39788445890974</c:v>
                </c:pt>
                <c:pt idx="52">
                  <c:v>604.60175391013479</c:v>
                </c:pt>
                <c:pt idx="53">
                  <c:v>652.63086520206139</c:v>
                </c:pt>
                <c:pt idx="54">
                  <c:v>701.79007323026849</c:v>
                </c:pt>
                <c:pt idx="55">
                  <c:v>751.51432962661602</c:v>
                </c:pt>
                <c:pt idx="56">
                  <c:v>795.02305397342025</c:v>
                </c:pt>
                <c:pt idx="57">
                  <c:v>817.05994033089246</c:v>
                </c:pt>
                <c:pt idx="58">
                  <c:v>838.53177832022425</c:v>
                </c:pt>
                <c:pt idx="59">
                  <c:v>829.49100442997928</c:v>
                </c:pt>
                <c:pt idx="60">
                  <c:v>806.88906970436676</c:v>
                </c:pt>
                <c:pt idx="61">
                  <c:v>788.80752192387672</c:v>
                </c:pt>
                <c:pt idx="62">
                  <c:v>775.24636108850927</c:v>
                </c:pt>
                <c:pt idx="63">
                  <c:v>762.25024862128203</c:v>
                </c:pt>
                <c:pt idx="64">
                  <c:v>749.8191845221952</c:v>
                </c:pt>
                <c:pt idx="65">
                  <c:v>739.08326552752919</c:v>
                </c:pt>
                <c:pt idx="66">
                  <c:v>728.91239490100361</c:v>
                </c:pt>
                <c:pt idx="67">
                  <c:v>716.48133080191678</c:v>
                </c:pt>
                <c:pt idx="68">
                  <c:v>701.79007323026849</c:v>
                </c:pt>
                <c:pt idx="69">
                  <c:v>565.61341650845316</c:v>
                </c:pt>
                <c:pt idx="70">
                  <c:v>423.22122773709441</c:v>
                </c:pt>
                <c:pt idx="71">
                  <c:v>268.39797486664861</c:v>
                </c:pt>
                <c:pt idx="72">
                  <c:v>157.64849471114735</c:v>
                </c:pt>
                <c:pt idx="73">
                  <c:v>68.935900913118303</c:v>
                </c:pt>
                <c:pt idx="74">
                  <c:v>14.691257571648293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</c:numCache>
            </c:numRef>
          </c:yVal>
          <c:smooth val="0"/>
        </c:ser>
        <c:ser>
          <c:idx val="6"/>
          <c:order val="4"/>
          <c:tx>
            <c:v>h modeled</c:v>
          </c:tx>
          <c:spPr>
            <a:ln w="25400">
              <a:solidFill>
                <a:srgbClr val="00B050"/>
              </a:solidFill>
            </a:ln>
          </c:spPr>
          <c:marker>
            <c:symbol val="none"/>
          </c:marker>
          <c:xVal>
            <c:numRef>
              <c:f>Potentiel8!$B$2:$B$400</c:f>
              <c:numCache>
                <c:formatCode>General</c:formatCode>
                <c:ptCount val="399"/>
                <c:pt idx="0">
                  <c:v>0.31847891639908071</c:v>
                </c:pt>
                <c:pt idx="1">
                  <c:v>0.31709344590960226</c:v>
                </c:pt>
                <c:pt idx="2">
                  <c:v>0.31603396847647136</c:v>
                </c:pt>
                <c:pt idx="3">
                  <c:v>0.31497449104334074</c:v>
                </c:pt>
                <c:pt idx="4">
                  <c:v>0.31383351534612319</c:v>
                </c:pt>
                <c:pt idx="5">
                  <c:v>0.31269253964890542</c:v>
                </c:pt>
                <c:pt idx="6">
                  <c:v>0.31147006568760077</c:v>
                </c:pt>
                <c:pt idx="7">
                  <c:v>0.31016609346220919</c:v>
                </c:pt>
                <c:pt idx="8">
                  <c:v>0.30886212123681761</c:v>
                </c:pt>
                <c:pt idx="9">
                  <c:v>0.30747665074733915</c:v>
                </c:pt>
                <c:pt idx="10">
                  <c:v>0.30609118025786047</c:v>
                </c:pt>
                <c:pt idx="11">
                  <c:v>0.30478720803246889</c:v>
                </c:pt>
                <c:pt idx="12">
                  <c:v>0.30332023927890328</c:v>
                </c:pt>
                <c:pt idx="13">
                  <c:v>0.30185327052533789</c:v>
                </c:pt>
                <c:pt idx="14">
                  <c:v>0.30014180697951137</c:v>
                </c:pt>
                <c:pt idx="15">
                  <c:v>0.29859333996185888</c:v>
                </c:pt>
                <c:pt idx="16">
                  <c:v>0.29712637120829327</c:v>
                </c:pt>
                <c:pt idx="17">
                  <c:v>0.29574090071881476</c:v>
                </c:pt>
                <c:pt idx="18">
                  <c:v>0.29435543022933608</c:v>
                </c:pt>
                <c:pt idx="19">
                  <c:v>0.29296995973985762</c:v>
                </c:pt>
                <c:pt idx="20">
                  <c:v>0.29166598751446604</c:v>
                </c:pt>
                <c:pt idx="21">
                  <c:v>0.29019901876090043</c:v>
                </c:pt>
                <c:pt idx="22">
                  <c:v>0.28881354827142175</c:v>
                </c:pt>
                <c:pt idx="23">
                  <c:v>0.28742807778194324</c:v>
                </c:pt>
                <c:pt idx="24">
                  <c:v>0.28596110902837762</c:v>
                </c:pt>
                <c:pt idx="25">
                  <c:v>0.28449414027481229</c:v>
                </c:pt>
                <c:pt idx="26">
                  <c:v>0.28302717152124668</c:v>
                </c:pt>
                <c:pt idx="27">
                  <c:v>0.28156020276768107</c:v>
                </c:pt>
                <c:pt idx="28">
                  <c:v>0.28009323401411546</c:v>
                </c:pt>
                <c:pt idx="29">
                  <c:v>0.27854476699646297</c:v>
                </c:pt>
                <c:pt idx="30">
                  <c:v>0.27707779824289736</c:v>
                </c:pt>
                <c:pt idx="31">
                  <c:v>0.27552933122524487</c:v>
                </c:pt>
                <c:pt idx="32">
                  <c:v>0.27398086420759232</c:v>
                </c:pt>
                <c:pt idx="33">
                  <c:v>0.27243239718993983</c:v>
                </c:pt>
                <c:pt idx="34">
                  <c:v>0.27080243190820041</c:v>
                </c:pt>
                <c:pt idx="35">
                  <c:v>0.26925396489054793</c:v>
                </c:pt>
                <c:pt idx="36">
                  <c:v>0.26770549787289544</c:v>
                </c:pt>
                <c:pt idx="37">
                  <c:v>0.26607553259115579</c:v>
                </c:pt>
                <c:pt idx="38">
                  <c:v>0.26452706557350325</c:v>
                </c:pt>
                <c:pt idx="39">
                  <c:v>0.26289710029176389</c:v>
                </c:pt>
                <c:pt idx="40">
                  <c:v>0.26126713501002424</c:v>
                </c:pt>
                <c:pt idx="41">
                  <c:v>0.25963716972828482</c:v>
                </c:pt>
                <c:pt idx="42">
                  <c:v>0.2580072044465454</c:v>
                </c:pt>
                <c:pt idx="43">
                  <c:v>0.25637723916480576</c:v>
                </c:pt>
                <c:pt idx="44">
                  <c:v>0.25466577561897924</c:v>
                </c:pt>
                <c:pt idx="45">
                  <c:v>0.25303581033723982</c:v>
                </c:pt>
                <c:pt idx="46">
                  <c:v>0.25140584505550045</c:v>
                </c:pt>
                <c:pt idx="47">
                  <c:v>0.24977587977376078</c:v>
                </c:pt>
                <c:pt idx="48">
                  <c:v>0.24814591449202139</c:v>
                </c:pt>
                <c:pt idx="49">
                  <c:v>0.24643445094619484</c:v>
                </c:pt>
                <c:pt idx="50">
                  <c:v>0.24480448566445545</c:v>
                </c:pt>
                <c:pt idx="51">
                  <c:v>0.24317452038271581</c:v>
                </c:pt>
                <c:pt idx="52">
                  <c:v>0.24154455510097639</c:v>
                </c:pt>
                <c:pt idx="53">
                  <c:v>0.23983309155514987</c:v>
                </c:pt>
                <c:pt idx="54">
                  <c:v>0.23812162800932332</c:v>
                </c:pt>
                <c:pt idx="55">
                  <c:v>0.2364916627275839</c:v>
                </c:pt>
                <c:pt idx="56">
                  <c:v>0.23478019918175738</c:v>
                </c:pt>
                <c:pt idx="57">
                  <c:v>0.23315023390001796</c:v>
                </c:pt>
                <c:pt idx="58">
                  <c:v>0.23143877035419141</c:v>
                </c:pt>
                <c:pt idx="59">
                  <c:v>0.2297273068083649</c:v>
                </c:pt>
                <c:pt idx="60">
                  <c:v>0.22809734152662547</c:v>
                </c:pt>
                <c:pt idx="61">
                  <c:v>0.22638587798079896</c:v>
                </c:pt>
                <c:pt idx="62">
                  <c:v>0.22475591269905953</c:v>
                </c:pt>
                <c:pt idx="63">
                  <c:v>0.22304444915323299</c:v>
                </c:pt>
                <c:pt idx="64">
                  <c:v>0.22141448387149359</c:v>
                </c:pt>
                <c:pt idx="65">
                  <c:v>0.21978451858975395</c:v>
                </c:pt>
                <c:pt idx="66">
                  <c:v>0.21807305504392765</c:v>
                </c:pt>
                <c:pt idx="67">
                  <c:v>0.21644308976218801</c:v>
                </c:pt>
                <c:pt idx="68">
                  <c:v>0.21473162621636172</c:v>
                </c:pt>
                <c:pt idx="69">
                  <c:v>0.21302016267053517</c:v>
                </c:pt>
                <c:pt idx="70">
                  <c:v>0.21139019738879553</c:v>
                </c:pt>
                <c:pt idx="71">
                  <c:v>0.20967873384296923</c:v>
                </c:pt>
                <c:pt idx="72">
                  <c:v>0.20804876856122959</c:v>
                </c:pt>
                <c:pt idx="73">
                  <c:v>0.20641880327949017</c:v>
                </c:pt>
                <c:pt idx="74">
                  <c:v>0.20470733973366365</c:v>
                </c:pt>
                <c:pt idx="75">
                  <c:v>0.20307737445192423</c:v>
                </c:pt>
                <c:pt idx="76">
                  <c:v>0.20136591090609768</c:v>
                </c:pt>
                <c:pt idx="77">
                  <c:v>0.19973594562435829</c:v>
                </c:pt>
                <c:pt idx="78">
                  <c:v>0.19810598034261864</c:v>
                </c:pt>
                <c:pt idx="79">
                  <c:v>0.19639451679679235</c:v>
                </c:pt>
                <c:pt idx="80">
                  <c:v>0.1947645515150527</c:v>
                </c:pt>
                <c:pt idx="81">
                  <c:v>0.19305308796922616</c:v>
                </c:pt>
                <c:pt idx="82">
                  <c:v>0.19142312268748676</c:v>
                </c:pt>
                <c:pt idx="83">
                  <c:v>0.18971165914166022</c:v>
                </c:pt>
                <c:pt idx="84">
                  <c:v>0.1881631921240077</c:v>
                </c:pt>
                <c:pt idx="85">
                  <c:v>0.1864517285781814</c:v>
                </c:pt>
                <c:pt idx="86">
                  <c:v>0.18490326156052866</c:v>
                </c:pt>
                <c:pt idx="87">
                  <c:v>0.18327329627878927</c:v>
                </c:pt>
                <c:pt idx="88">
                  <c:v>0.18164333099704985</c:v>
                </c:pt>
                <c:pt idx="89">
                  <c:v>0.18009486397939736</c:v>
                </c:pt>
                <c:pt idx="90">
                  <c:v>0.17846489869765772</c:v>
                </c:pt>
                <c:pt idx="91">
                  <c:v>0.1769164316800052</c:v>
                </c:pt>
                <c:pt idx="92">
                  <c:v>0.17528646639826581</c:v>
                </c:pt>
                <c:pt idx="93">
                  <c:v>0.17373799938061329</c:v>
                </c:pt>
                <c:pt idx="94">
                  <c:v>0.17210803409887365</c:v>
                </c:pt>
                <c:pt idx="95">
                  <c:v>0.17055956708122116</c:v>
                </c:pt>
                <c:pt idx="96">
                  <c:v>0.16901110006356865</c:v>
                </c:pt>
                <c:pt idx="97">
                  <c:v>0.16738113478182923</c:v>
                </c:pt>
                <c:pt idx="98">
                  <c:v>0.16583266776417674</c:v>
                </c:pt>
                <c:pt idx="99">
                  <c:v>0.16428420074652422</c:v>
                </c:pt>
                <c:pt idx="100">
                  <c:v>0.16273573372887148</c:v>
                </c:pt>
                <c:pt idx="101">
                  <c:v>0.161187266711219</c:v>
                </c:pt>
                <c:pt idx="102">
                  <c:v>0.15963879969356648</c:v>
                </c:pt>
                <c:pt idx="103">
                  <c:v>0.15809033267591396</c:v>
                </c:pt>
                <c:pt idx="104">
                  <c:v>0.15654186565826148</c:v>
                </c:pt>
                <c:pt idx="105">
                  <c:v>0.15499339864060896</c:v>
                </c:pt>
                <c:pt idx="106">
                  <c:v>0.15344493162295647</c:v>
                </c:pt>
                <c:pt idx="107">
                  <c:v>0.15189646460530395</c:v>
                </c:pt>
                <c:pt idx="108">
                  <c:v>0.15034799758765144</c:v>
                </c:pt>
                <c:pt idx="109">
                  <c:v>0.14879953056999895</c:v>
                </c:pt>
                <c:pt idx="110">
                  <c:v>0.14733256181643334</c:v>
                </c:pt>
                <c:pt idx="111">
                  <c:v>0.14578409479878082</c:v>
                </c:pt>
                <c:pt idx="112">
                  <c:v>0.14431712604521524</c:v>
                </c:pt>
                <c:pt idx="113">
                  <c:v>0.14276865902756272</c:v>
                </c:pt>
                <c:pt idx="114">
                  <c:v>0.14122019200991021</c:v>
                </c:pt>
                <c:pt idx="115">
                  <c:v>0.13967172499225772</c:v>
                </c:pt>
                <c:pt idx="116">
                  <c:v>0.1381232579746052</c:v>
                </c:pt>
                <c:pt idx="117">
                  <c:v>0.13657479095695269</c:v>
                </c:pt>
                <c:pt idx="118">
                  <c:v>0.13494482567521307</c:v>
                </c:pt>
                <c:pt idx="119">
                  <c:v>0.13339635865756055</c:v>
                </c:pt>
                <c:pt idx="120">
                  <c:v>0.13176639337582116</c:v>
                </c:pt>
                <c:pt idx="121">
                  <c:v>0.13013642809408152</c:v>
                </c:pt>
                <c:pt idx="122">
                  <c:v>0.128587961076429</c:v>
                </c:pt>
                <c:pt idx="123">
                  <c:v>0.12695799579468961</c:v>
                </c:pt>
                <c:pt idx="124">
                  <c:v>0.12540952877703709</c:v>
                </c:pt>
                <c:pt idx="125">
                  <c:v>0.12386106175938459</c:v>
                </c:pt>
                <c:pt idx="126">
                  <c:v>0.12231259474173209</c:v>
                </c:pt>
                <c:pt idx="127">
                  <c:v>0.12076412772407957</c:v>
                </c:pt>
                <c:pt idx="128">
                  <c:v>0.11921566070642707</c:v>
                </c:pt>
                <c:pt idx="129">
                  <c:v>0.11766719368877433</c:v>
                </c:pt>
                <c:pt idx="130">
                  <c:v>0.11611872667112183</c:v>
                </c:pt>
                <c:pt idx="131">
                  <c:v>0.11465175791755645</c:v>
                </c:pt>
                <c:pt idx="132">
                  <c:v>0.11318478916399086</c:v>
                </c:pt>
                <c:pt idx="133">
                  <c:v>0.11171782041042524</c:v>
                </c:pt>
                <c:pt idx="134">
                  <c:v>0.11025085165685965</c:v>
                </c:pt>
                <c:pt idx="135">
                  <c:v>0.10878388290329427</c:v>
                </c:pt>
                <c:pt idx="136">
                  <c:v>0.10731691414972866</c:v>
                </c:pt>
                <c:pt idx="137">
                  <c:v>0.10584994539616306</c:v>
                </c:pt>
                <c:pt idx="138">
                  <c:v>0.10446447490668459</c:v>
                </c:pt>
                <c:pt idx="139">
                  <c:v>0.10307900441720588</c:v>
                </c:pt>
                <c:pt idx="140">
                  <c:v>0.10169353392772741</c:v>
                </c:pt>
                <c:pt idx="141">
                  <c:v>0.1003080634382487</c:v>
                </c:pt>
                <c:pt idx="142">
                  <c:v>9.8922592948770233E-2</c:v>
                </c:pt>
                <c:pt idx="143">
                  <c:v>9.7618620723378666E-2</c:v>
                </c:pt>
                <c:pt idx="144">
                  <c:v>9.6314648497987099E-2</c:v>
                </c:pt>
                <c:pt idx="145">
                  <c:v>9.5010676272595518E-2</c:v>
                </c:pt>
                <c:pt idx="146">
                  <c:v>9.3706704047203715E-2</c:v>
                </c:pt>
                <c:pt idx="147">
                  <c:v>9.2484230085899274E-2</c:v>
                </c:pt>
                <c:pt idx="148">
                  <c:v>9.1180257860507472E-2</c:v>
                </c:pt>
                <c:pt idx="149">
                  <c:v>8.9957783899203031E-2</c:v>
                </c:pt>
                <c:pt idx="150">
                  <c:v>8.8735309937898368E-2</c:v>
                </c:pt>
                <c:pt idx="151">
                  <c:v>8.7512835976593692E-2</c:v>
                </c:pt>
                <c:pt idx="152">
                  <c:v>8.6371860279376156E-2</c:v>
                </c:pt>
                <c:pt idx="153">
                  <c:v>8.5230884582158384E-2</c:v>
                </c:pt>
                <c:pt idx="154">
                  <c:v>8.4008410620853721E-2</c:v>
                </c:pt>
                <c:pt idx="155">
                  <c:v>8.2948933187723076E-2</c:v>
                </c:pt>
                <c:pt idx="156">
                  <c:v>8.180795749050554E-2</c:v>
                </c:pt>
                <c:pt idx="157">
                  <c:v>8.0748480057374908E-2</c:v>
                </c:pt>
                <c:pt idx="158">
                  <c:v>7.968900262424404E-2</c:v>
                </c:pt>
                <c:pt idx="159">
                  <c:v>7.8629525191113395E-2</c:v>
                </c:pt>
                <c:pt idx="160">
                  <c:v>7.7570047757982763E-2</c:v>
                </c:pt>
                <c:pt idx="161">
                  <c:v>7.6592068588939022E-2</c:v>
                </c:pt>
                <c:pt idx="162">
                  <c:v>7.553259115580839E-2</c:v>
                </c:pt>
                <c:pt idx="163">
                  <c:v>7.4554611986764649E-2</c:v>
                </c:pt>
                <c:pt idx="164">
                  <c:v>7.3576632817720922E-2</c:v>
                </c:pt>
                <c:pt idx="165">
                  <c:v>7.2680151912764307E-2</c:v>
                </c:pt>
                <c:pt idx="166">
                  <c:v>7.170217274372058E-2</c:v>
                </c:pt>
                <c:pt idx="167">
                  <c:v>7.0805691838763743E-2</c:v>
                </c:pt>
                <c:pt idx="168">
                  <c:v>6.9909210933807128E-2</c:v>
                </c:pt>
                <c:pt idx="169">
                  <c:v>6.9012730028850305E-2</c:v>
                </c:pt>
                <c:pt idx="170">
                  <c:v>6.8116249123893691E-2</c:v>
                </c:pt>
                <c:pt idx="171">
                  <c:v>6.7301266483023994E-2</c:v>
                </c:pt>
                <c:pt idx="172">
                  <c:v>6.6486283842154284E-2</c:v>
                </c:pt>
                <c:pt idx="173">
                  <c:v>6.5589802937197447E-2</c:v>
                </c:pt>
                <c:pt idx="174">
                  <c:v>6.4774820296327751E-2</c:v>
                </c:pt>
                <c:pt idx="175">
                  <c:v>6.3959837655458041E-2</c:v>
                </c:pt>
                <c:pt idx="176">
                  <c:v>6.3226353278675249E-2</c:v>
                </c:pt>
                <c:pt idx="177">
                  <c:v>6.2411370637805538E-2</c:v>
                </c:pt>
                <c:pt idx="178">
                  <c:v>6.1677886261022739E-2</c:v>
                </c:pt>
                <c:pt idx="179">
                  <c:v>6.094440188423994E-2</c:v>
                </c:pt>
                <c:pt idx="180">
                  <c:v>6.0210917507457135E-2</c:v>
                </c:pt>
                <c:pt idx="181">
                  <c:v>5.9477433130674336E-2</c:v>
                </c:pt>
                <c:pt idx="182">
                  <c:v>5.874394875389153E-2</c:v>
                </c:pt>
                <c:pt idx="183">
                  <c:v>5.8091962641195857E-2</c:v>
                </c:pt>
                <c:pt idx="184">
                  <c:v>5.7439976528499956E-2</c:v>
                </c:pt>
                <c:pt idx="185">
                  <c:v>5.6787990415804054E-2</c:v>
                </c:pt>
                <c:pt idx="186">
                  <c:v>5.6054506039021484E-2</c:v>
                </c:pt>
                <c:pt idx="187">
                  <c:v>5.5402519926325583E-2</c:v>
                </c:pt>
                <c:pt idx="188">
                  <c:v>5.4832032077716815E-2</c:v>
                </c:pt>
                <c:pt idx="189">
                  <c:v>5.4180045965020913E-2</c:v>
                </c:pt>
                <c:pt idx="190">
                  <c:v>5.3528059852325248E-2</c:v>
                </c:pt>
                <c:pt idx="191">
                  <c:v>5.2957572003716244E-2</c:v>
                </c:pt>
                <c:pt idx="192">
                  <c:v>5.2387084155107476E-2</c:v>
                </c:pt>
                <c:pt idx="193">
                  <c:v>5.1816596306498708E-2</c:v>
                </c:pt>
                <c:pt idx="194">
                  <c:v>5.124610845788994E-2</c:v>
                </c:pt>
                <c:pt idx="195">
                  <c:v>5.0675620609280936E-2</c:v>
                </c:pt>
                <c:pt idx="196">
                  <c:v>5.0105132760672168E-2</c:v>
                </c:pt>
                <c:pt idx="197">
                  <c:v>4.95346449120634E-2</c:v>
                </c:pt>
                <c:pt idx="198">
                  <c:v>4.9045655327541529E-2</c:v>
                </c:pt>
                <c:pt idx="199">
                  <c:v>4.8475167478932761E-2</c:v>
                </c:pt>
                <c:pt idx="200">
                  <c:v>4.798617789441089E-2</c:v>
                </c:pt>
                <c:pt idx="201">
                  <c:v>4.7497188309889027E-2</c:v>
                </c:pt>
                <c:pt idx="202">
                  <c:v>4.7008198725367156E-2</c:v>
                </c:pt>
                <c:pt idx="203">
                  <c:v>4.6519209140845286E-2</c:v>
                </c:pt>
                <c:pt idx="204">
                  <c:v>4.6030219556323422E-2</c:v>
                </c:pt>
                <c:pt idx="205">
                  <c:v>4.5541229971801551E-2</c:v>
                </c:pt>
                <c:pt idx="206">
                  <c:v>4.5052240387279681E-2</c:v>
                </c:pt>
                <c:pt idx="207">
                  <c:v>4.4644749066844951E-2</c:v>
                </c:pt>
                <c:pt idx="208">
                  <c:v>4.415575948232308E-2</c:v>
                </c:pt>
                <c:pt idx="209">
                  <c:v>4.3748268161888114E-2</c:v>
                </c:pt>
                <c:pt idx="210">
                  <c:v>4.3340776841453377E-2</c:v>
                </c:pt>
                <c:pt idx="211">
                  <c:v>4.2933285521018411E-2</c:v>
                </c:pt>
                <c:pt idx="212">
                  <c:v>4.2525794200583555E-2</c:v>
                </c:pt>
                <c:pt idx="213">
                  <c:v>4.2118302880148707E-2</c:v>
                </c:pt>
                <c:pt idx="214">
                  <c:v>4.1710811559713741E-2</c:v>
                </c:pt>
                <c:pt idx="215">
                  <c:v>4.1303320239278886E-2</c:v>
                </c:pt>
                <c:pt idx="216">
                  <c:v>4.0895828918844038E-2</c:v>
                </c:pt>
                <c:pt idx="217">
                  <c:v>4.0488337598409183E-2</c:v>
                </c:pt>
                <c:pt idx="218">
                  <c:v>4.0162344542061232E-2</c:v>
                </c:pt>
                <c:pt idx="219">
                  <c:v>3.9754853221626384E-2</c:v>
                </c:pt>
                <c:pt idx="220">
                  <c:v>3.9428860165278544E-2</c:v>
                </c:pt>
                <c:pt idx="221">
                  <c:v>3.9102867108930593E-2</c:v>
                </c:pt>
                <c:pt idx="222">
                  <c:v>3.8695375788495745E-2</c:v>
                </c:pt>
                <c:pt idx="223">
                  <c:v>3.8369382732147794E-2</c:v>
                </c:pt>
                <c:pt idx="224">
                  <c:v>3.8043389675799955E-2</c:v>
                </c:pt>
                <c:pt idx="225">
                  <c:v>3.7717396619452004E-2</c:v>
                </c:pt>
                <c:pt idx="226">
                  <c:v>3.7391403563104171E-2</c:v>
                </c:pt>
                <c:pt idx="227">
                  <c:v>3.706541050675622E-2</c:v>
                </c:pt>
                <c:pt idx="228">
                  <c:v>3.673941745040827E-2</c:v>
                </c:pt>
                <c:pt idx="229">
                  <c:v>3.6494922658147452E-2</c:v>
                </c:pt>
                <c:pt idx="230">
                  <c:v>3.6168929601799502E-2</c:v>
                </c:pt>
                <c:pt idx="231">
                  <c:v>3.5842936545451551E-2</c:v>
                </c:pt>
                <c:pt idx="232">
                  <c:v>3.5598441753190616E-2</c:v>
                </c:pt>
                <c:pt idx="233">
                  <c:v>3.5272448696842783E-2</c:v>
                </c:pt>
                <c:pt idx="234">
                  <c:v>3.5027953904581847E-2</c:v>
                </c:pt>
                <c:pt idx="235">
                  <c:v>3.4783459112320912E-2</c:v>
                </c:pt>
                <c:pt idx="236">
                  <c:v>3.4457466055973079E-2</c:v>
                </c:pt>
                <c:pt idx="237">
                  <c:v>3.4212971263712144E-2</c:v>
                </c:pt>
                <c:pt idx="238">
                  <c:v>3.3968476471451209E-2</c:v>
                </c:pt>
                <c:pt idx="239">
                  <c:v>3.3723981679190274E-2</c:v>
                </c:pt>
                <c:pt idx="240">
                  <c:v>3.3560985151016243E-2</c:v>
                </c:pt>
                <c:pt idx="241">
                  <c:v>3.3316490358755425E-2</c:v>
                </c:pt>
                <c:pt idx="242">
                  <c:v>3.3153493830581394E-2</c:v>
                </c:pt>
                <c:pt idx="243">
                  <c:v>3.2908999038320459E-2</c:v>
                </c:pt>
                <c:pt idx="244">
                  <c:v>3.2746002510146539E-2</c:v>
                </c:pt>
                <c:pt idx="245">
                  <c:v>3.2501507717885604E-2</c:v>
                </c:pt>
                <c:pt idx="246">
                  <c:v>3.2338511189711691E-2</c:v>
                </c:pt>
                <c:pt idx="247">
                  <c:v>3.2175514661537771E-2</c:v>
                </c:pt>
                <c:pt idx="248">
                  <c:v>3.1931019869276836E-2</c:v>
                </c:pt>
                <c:pt idx="249">
                  <c:v>3.1768023341102805E-2</c:v>
                </c:pt>
                <c:pt idx="250">
                  <c:v>3.1605026812928885E-2</c:v>
                </c:pt>
                <c:pt idx="251">
                  <c:v>3.1442030284754965E-2</c:v>
                </c:pt>
                <c:pt idx="252">
                  <c:v>3.1279033756581053E-2</c:v>
                </c:pt>
                <c:pt idx="253">
                  <c:v>3.1116037228407018E-2</c:v>
                </c:pt>
                <c:pt idx="254">
                  <c:v>3.0953040700233102E-2</c:v>
                </c:pt>
                <c:pt idx="255">
                  <c:v>3.0790044172059182E-2</c:v>
                </c:pt>
                <c:pt idx="256">
                  <c:v>3.0627047643885151E-2</c:v>
                </c:pt>
                <c:pt idx="257">
                  <c:v>3.0464051115711231E-2</c:v>
                </c:pt>
                <c:pt idx="258">
                  <c:v>3.038255285162433E-2</c:v>
                </c:pt>
                <c:pt idx="259">
                  <c:v>3.0219556323450299E-2</c:v>
                </c:pt>
                <c:pt idx="260">
                  <c:v>3.005655979527638E-2</c:v>
                </c:pt>
                <c:pt idx="261">
                  <c:v>2.9893563267102463E-2</c:v>
                </c:pt>
                <c:pt idx="262">
                  <c:v>2.9812065003015448E-2</c:v>
                </c:pt>
                <c:pt idx="263">
                  <c:v>2.9649068474841528E-2</c:v>
                </c:pt>
                <c:pt idx="264">
                  <c:v>2.9567570210754512E-2</c:v>
                </c:pt>
                <c:pt idx="265">
                  <c:v>2.9404573682580596E-2</c:v>
                </c:pt>
                <c:pt idx="266">
                  <c:v>2.9241577154406676E-2</c:v>
                </c:pt>
                <c:pt idx="267">
                  <c:v>2.9160078890319661E-2</c:v>
                </c:pt>
                <c:pt idx="268">
                  <c:v>2.8997082362145744E-2</c:v>
                </c:pt>
                <c:pt idx="269">
                  <c:v>2.883408583397171E-2</c:v>
                </c:pt>
                <c:pt idx="270">
                  <c:v>2.8671089305797794E-2</c:v>
                </c:pt>
                <c:pt idx="271">
                  <c:v>2.8508092777623874E-2</c:v>
                </c:pt>
                <c:pt idx="272">
                  <c:v>2.8345096249449957E-2</c:v>
                </c:pt>
                <c:pt idx="273">
                  <c:v>2.8182099721275923E-2</c:v>
                </c:pt>
                <c:pt idx="274">
                  <c:v>2.8019103193102007E-2</c:v>
                </c:pt>
                <c:pt idx="275">
                  <c:v>2.785610666492809E-2</c:v>
                </c:pt>
                <c:pt idx="276">
                  <c:v>2.7693110136754056E-2</c:v>
                </c:pt>
                <c:pt idx="277">
                  <c:v>2.7611611872667155E-2</c:v>
                </c:pt>
                <c:pt idx="278">
                  <c:v>2.7448615344493121E-2</c:v>
                </c:pt>
                <c:pt idx="279">
                  <c:v>2.7285618816319204E-2</c:v>
                </c:pt>
                <c:pt idx="280">
                  <c:v>2.7122622288145288E-2</c:v>
                </c:pt>
                <c:pt idx="281">
                  <c:v>2.6959625759971368E-2</c:v>
                </c:pt>
                <c:pt idx="282">
                  <c:v>2.6878127495884353E-2</c:v>
                </c:pt>
                <c:pt idx="283">
                  <c:v>2.6715130967710436E-2</c:v>
                </c:pt>
                <c:pt idx="284">
                  <c:v>2.6633632703623417E-2</c:v>
                </c:pt>
                <c:pt idx="285">
                  <c:v>2.6470636175449501E-2</c:v>
                </c:pt>
                <c:pt idx="286">
                  <c:v>2.6389137911362485E-2</c:v>
                </c:pt>
                <c:pt idx="287">
                  <c:v>2.6226141383188566E-2</c:v>
                </c:pt>
                <c:pt idx="288">
                  <c:v>2.614464311910155E-2</c:v>
                </c:pt>
                <c:pt idx="289">
                  <c:v>2.5981646590927634E-2</c:v>
                </c:pt>
                <c:pt idx="290">
                  <c:v>2.5900148326840615E-2</c:v>
                </c:pt>
                <c:pt idx="291">
                  <c:v>2.5818650062753714E-2</c:v>
                </c:pt>
                <c:pt idx="292">
                  <c:v>2.5655653534579683E-2</c:v>
                </c:pt>
                <c:pt idx="293">
                  <c:v>2.5574155270492782E-2</c:v>
                </c:pt>
                <c:pt idx="294">
                  <c:v>2.5492657006405763E-2</c:v>
                </c:pt>
                <c:pt idx="295">
                  <c:v>2.5411158742318748E-2</c:v>
                </c:pt>
                <c:pt idx="296">
                  <c:v>2.5248162214144831E-2</c:v>
                </c:pt>
                <c:pt idx="297">
                  <c:v>2.516666395005793E-2</c:v>
                </c:pt>
                <c:pt idx="298">
                  <c:v>2.5085165685970912E-2</c:v>
                </c:pt>
                <c:pt idx="299">
                  <c:v>2.5003667421883896E-2</c:v>
                </c:pt>
                <c:pt idx="300">
                  <c:v>2.4922169157796995E-2</c:v>
                </c:pt>
                <c:pt idx="301">
                  <c:v>2.484067089370998E-2</c:v>
                </c:pt>
                <c:pt idx="302">
                  <c:v>2.4677674365536063E-2</c:v>
                </c:pt>
                <c:pt idx="303">
                  <c:v>2.4596176101449044E-2</c:v>
                </c:pt>
                <c:pt idx="304">
                  <c:v>2.4514677837362029E-2</c:v>
                </c:pt>
                <c:pt idx="305">
                  <c:v>2.4433179573275128E-2</c:v>
                </c:pt>
                <c:pt idx="306">
                  <c:v>2.4351681309188113E-2</c:v>
                </c:pt>
                <c:pt idx="307">
                  <c:v>2.4270183045101212E-2</c:v>
                </c:pt>
                <c:pt idx="308">
                  <c:v>2.4188684781014193E-2</c:v>
                </c:pt>
                <c:pt idx="309">
                  <c:v>2.4107186516927177E-2</c:v>
                </c:pt>
                <c:pt idx="310">
                  <c:v>2.4025688252840276E-2</c:v>
                </c:pt>
                <c:pt idx="311">
                  <c:v>2.3944189988753261E-2</c:v>
                </c:pt>
                <c:pt idx="312">
                  <c:v>2.3862691724666242E-2</c:v>
                </c:pt>
                <c:pt idx="313">
                  <c:v>2.3781193460579341E-2</c:v>
                </c:pt>
                <c:pt idx="314">
                  <c:v>2.3699695196492326E-2</c:v>
                </c:pt>
                <c:pt idx="315">
                  <c:v>2.361819693240531E-2</c:v>
                </c:pt>
                <c:pt idx="316">
                  <c:v>2.3536698668318409E-2</c:v>
                </c:pt>
                <c:pt idx="317">
                  <c:v>2.345520040423139E-2</c:v>
                </c:pt>
                <c:pt idx="318">
                  <c:v>2.345520040423139E-2</c:v>
                </c:pt>
                <c:pt idx="319">
                  <c:v>2.3373702140144375E-2</c:v>
                </c:pt>
                <c:pt idx="320">
                  <c:v>2.3292203876057474E-2</c:v>
                </c:pt>
                <c:pt idx="321">
                  <c:v>2.3210705611970459E-2</c:v>
                </c:pt>
                <c:pt idx="322">
                  <c:v>2.3129207347883558E-2</c:v>
                </c:pt>
                <c:pt idx="323">
                  <c:v>2.3129207347883558E-2</c:v>
                </c:pt>
                <c:pt idx="324">
                  <c:v>2.3047709083796539E-2</c:v>
                </c:pt>
                <c:pt idx="325">
                  <c:v>2.2966210819709523E-2</c:v>
                </c:pt>
                <c:pt idx="326">
                  <c:v>2.2966210819709523E-2</c:v>
                </c:pt>
                <c:pt idx="327">
                  <c:v>2.2884712555622622E-2</c:v>
                </c:pt>
                <c:pt idx="328">
                  <c:v>2.2803214291535607E-2</c:v>
                </c:pt>
                <c:pt idx="329">
                  <c:v>2.2803214291535607E-2</c:v>
                </c:pt>
                <c:pt idx="330">
                  <c:v>2.2721716027448588E-2</c:v>
                </c:pt>
                <c:pt idx="331">
                  <c:v>2.2640217763361687E-2</c:v>
                </c:pt>
                <c:pt idx="332">
                  <c:v>2.2640217763361687E-2</c:v>
                </c:pt>
                <c:pt idx="333">
                  <c:v>2.2558719499274672E-2</c:v>
                </c:pt>
                <c:pt idx="334">
                  <c:v>2.2477221235187656E-2</c:v>
                </c:pt>
                <c:pt idx="335">
                  <c:v>2.2477221235187656E-2</c:v>
                </c:pt>
                <c:pt idx="336">
                  <c:v>2.2395722971100755E-2</c:v>
                </c:pt>
                <c:pt idx="337">
                  <c:v>2.2395722971100755E-2</c:v>
                </c:pt>
                <c:pt idx="338">
                  <c:v>2.2314224707013736E-2</c:v>
                </c:pt>
                <c:pt idx="339">
                  <c:v>2.2314224707013736E-2</c:v>
                </c:pt>
                <c:pt idx="340">
                  <c:v>2.2232726442926835E-2</c:v>
                </c:pt>
                <c:pt idx="341">
                  <c:v>2.215122817883982E-2</c:v>
                </c:pt>
                <c:pt idx="342">
                  <c:v>2.215122817883982E-2</c:v>
                </c:pt>
                <c:pt idx="343">
                  <c:v>2.2069729914752804E-2</c:v>
                </c:pt>
                <c:pt idx="344">
                  <c:v>2.2069729914752804E-2</c:v>
                </c:pt>
                <c:pt idx="345">
                  <c:v>2.1988231650665904E-2</c:v>
                </c:pt>
                <c:pt idx="346">
                  <c:v>2.1988231650665904E-2</c:v>
                </c:pt>
                <c:pt idx="347">
                  <c:v>2.1906733386578885E-2</c:v>
                </c:pt>
                <c:pt idx="348">
                  <c:v>2.1906733386578885E-2</c:v>
                </c:pt>
                <c:pt idx="349">
                  <c:v>2.1825235122491869E-2</c:v>
                </c:pt>
                <c:pt idx="350">
                  <c:v>2.1825235122491869E-2</c:v>
                </c:pt>
                <c:pt idx="351">
                  <c:v>2.1743736858404968E-2</c:v>
                </c:pt>
                <c:pt idx="352">
                  <c:v>2.1743736858404968E-2</c:v>
                </c:pt>
                <c:pt idx="353">
                  <c:v>2.1743736858404968E-2</c:v>
                </c:pt>
                <c:pt idx="354">
                  <c:v>2.1662238594317953E-2</c:v>
                </c:pt>
                <c:pt idx="355">
                  <c:v>2.1662238594317953E-2</c:v>
                </c:pt>
                <c:pt idx="356">
                  <c:v>2.1580740330230934E-2</c:v>
                </c:pt>
                <c:pt idx="357">
                  <c:v>2.1580740330230934E-2</c:v>
                </c:pt>
                <c:pt idx="358">
                  <c:v>2.1499242066144033E-2</c:v>
                </c:pt>
                <c:pt idx="359">
                  <c:v>2.1499242066144033E-2</c:v>
                </c:pt>
                <c:pt idx="360">
                  <c:v>2.1499242066144033E-2</c:v>
                </c:pt>
                <c:pt idx="361">
                  <c:v>2.1417743802057018E-2</c:v>
                </c:pt>
                <c:pt idx="362">
                  <c:v>2.1417743802057018E-2</c:v>
                </c:pt>
                <c:pt idx="363">
                  <c:v>2.1336245537970002E-2</c:v>
                </c:pt>
                <c:pt idx="364">
                  <c:v>2.1336245537970002E-2</c:v>
                </c:pt>
                <c:pt idx="365">
                  <c:v>2.1254747273883101E-2</c:v>
                </c:pt>
                <c:pt idx="366">
                  <c:v>2.1254747273883101E-2</c:v>
                </c:pt>
                <c:pt idx="367">
                  <c:v>2.1254747273883101E-2</c:v>
                </c:pt>
                <c:pt idx="368">
                  <c:v>2.1173249009796082E-2</c:v>
                </c:pt>
                <c:pt idx="369">
                  <c:v>2.1173249009796082E-2</c:v>
                </c:pt>
                <c:pt idx="370">
                  <c:v>2.1173249009796082E-2</c:v>
                </c:pt>
                <c:pt idx="371">
                  <c:v>2.1091750745709181E-2</c:v>
                </c:pt>
                <c:pt idx="372">
                  <c:v>2.1091750745709181E-2</c:v>
                </c:pt>
                <c:pt idx="373">
                  <c:v>2.1091750745709181E-2</c:v>
                </c:pt>
                <c:pt idx="374">
                  <c:v>2.1010252481622166E-2</c:v>
                </c:pt>
                <c:pt idx="375">
                  <c:v>2.1010252481622166E-2</c:v>
                </c:pt>
                <c:pt idx="376">
                  <c:v>2.1010252481622166E-2</c:v>
                </c:pt>
                <c:pt idx="377">
                  <c:v>2.092875421753515E-2</c:v>
                </c:pt>
                <c:pt idx="378">
                  <c:v>2.092875421753515E-2</c:v>
                </c:pt>
                <c:pt idx="379">
                  <c:v>2.092875421753515E-2</c:v>
                </c:pt>
                <c:pt idx="380">
                  <c:v>2.0847255953448249E-2</c:v>
                </c:pt>
                <c:pt idx="381">
                  <c:v>2.0847255953448249E-2</c:v>
                </c:pt>
                <c:pt idx="382">
                  <c:v>2.0847255953448249E-2</c:v>
                </c:pt>
                <c:pt idx="383">
                  <c:v>2.0847255953448249E-2</c:v>
                </c:pt>
                <c:pt idx="384">
                  <c:v>2.0765757689361231E-2</c:v>
                </c:pt>
                <c:pt idx="385">
                  <c:v>2.0765757689361231E-2</c:v>
                </c:pt>
                <c:pt idx="386">
                  <c:v>2.0765757689361231E-2</c:v>
                </c:pt>
                <c:pt idx="387">
                  <c:v>2.0765757689361231E-2</c:v>
                </c:pt>
                <c:pt idx="388">
                  <c:v>2.0765757689361231E-2</c:v>
                </c:pt>
                <c:pt idx="389">
                  <c:v>2.0684259425274215E-2</c:v>
                </c:pt>
                <c:pt idx="390">
                  <c:v>2.0684259425274215E-2</c:v>
                </c:pt>
                <c:pt idx="391">
                  <c:v>2.0765757689361231E-2</c:v>
                </c:pt>
                <c:pt idx="392">
                  <c:v>2.0765757689361231E-2</c:v>
                </c:pt>
                <c:pt idx="393">
                  <c:v>2.0765757689361231E-2</c:v>
                </c:pt>
                <c:pt idx="394">
                  <c:v>2.0765757689361231E-2</c:v>
                </c:pt>
                <c:pt idx="395">
                  <c:v>2.0765757689361231E-2</c:v>
                </c:pt>
                <c:pt idx="396">
                  <c:v>2.0765757689361231E-2</c:v>
                </c:pt>
                <c:pt idx="397">
                  <c:v>2.0765757689361231E-2</c:v>
                </c:pt>
                <c:pt idx="398">
                  <c:v>2.0765757689361231E-2</c:v>
                </c:pt>
              </c:numCache>
            </c:numRef>
          </c:xVal>
          <c:yVal>
            <c:numRef>
              <c:f>Potentiel8!$H$2:$H$400</c:f>
              <c:numCache>
                <c:formatCode>0.00</c:formatCode>
                <c:ptCount val="399"/>
                <c:pt idx="0">
                  <c:v>-2.6340125165661448</c:v>
                </c:pt>
                <c:pt idx="1">
                  <c:v>-0.76485934816446388</c:v>
                </c:pt>
                <c:pt idx="2">
                  <c:v>0.71026702048220614</c:v>
                </c:pt>
                <c:pt idx="3">
                  <c:v>2.2268458211492543</c:v>
                </c:pt>
                <c:pt idx="4">
                  <c:v>3.9084037832180911</c:v>
                </c:pt>
                <c:pt idx="5">
                  <c:v>5.6422713576012029</c:v>
                </c:pt>
                <c:pt idx="6">
                  <c:v>7.5607453143238672</c:v>
                </c:pt>
                <c:pt idx="7">
                  <c:v>9.6798333775459469</c:v>
                </c:pt>
                <c:pt idx="8">
                  <c:v>11.87793087841419</c:v>
                </c:pt>
                <c:pt idx="9">
                  <c:v>14.304804196744954</c:v>
                </c:pt>
                <c:pt idx="10">
                  <c:v>16.831282572631608</c:v>
                </c:pt>
                <c:pt idx="11">
                  <c:v>19.305470134117058</c:v>
                </c:pt>
                <c:pt idx="12">
                  <c:v>22.207377787406585</c:v>
                </c:pt>
                <c:pt idx="13">
                  <c:v>25.242620219092714</c:v>
                </c:pt>
                <c:pt idx="14">
                  <c:v>28.964169706747271</c:v>
                </c:pt>
                <c:pt idx="15">
                  <c:v>32.510987904835929</c:v>
                </c:pt>
                <c:pt idx="16">
                  <c:v>36.040343418693737</c:v>
                </c:pt>
                <c:pt idx="17">
                  <c:v>39.535453571621474</c:v>
                </c:pt>
                <c:pt idx="18">
                  <c:v>43.198614978979094</c:v>
                </c:pt>
                <c:pt idx="19">
                  <c:v>47.041383171936104</c:v>
                </c:pt>
                <c:pt idx="20">
                  <c:v>50.83340247461274</c:v>
                </c:pt>
                <c:pt idx="21">
                  <c:v>55.317037777209407</c:v>
                </c:pt>
                <c:pt idx="22">
                  <c:v>59.778414783957487</c:v>
                </c:pt>
                <c:pt idx="23">
                  <c:v>64.476606259626351</c:v>
                </c:pt>
                <c:pt idx="24">
                  <c:v>69.728884579020814</c:v>
                </c:pt>
                <c:pt idx="25">
                  <c:v>75.289287896845053</c:v>
                </c:pt>
                <c:pt idx="26">
                  <c:v>81.182888464651114</c:v>
                </c:pt>
                <c:pt idx="27">
                  <c:v>87.437193910103815</c:v>
                </c:pt>
                <c:pt idx="28">
                  <c:v>94.082392334370525</c:v>
                </c:pt>
                <c:pt idx="29">
                  <c:v>101.55749768104761</c:v>
                </c:pt>
                <c:pt idx="30">
                  <c:v>109.11381541365154</c:v>
                </c:pt>
                <c:pt idx="31">
                  <c:v>117.63603260621858</c:v>
                </c:pt>
                <c:pt idx="32">
                  <c:v>126.77005989758618</c:v>
                </c:pt>
                <c:pt idx="33">
                  <c:v>136.57286014393503</c:v>
                </c:pt>
                <c:pt idx="34">
                  <c:v>147.68290979312042</c:v>
                </c:pt>
                <c:pt idx="35">
                  <c:v>159.06084629700854</c:v>
                </c:pt>
                <c:pt idx="36">
                  <c:v>171.31727836041682</c:v>
                </c:pt>
                <c:pt idx="37">
                  <c:v>185.25743713424708</c:v>
                </c:pt>
                <c:pt idx="38">
                  <c:v>199.57925674691433</c:v>
                </c:pt>
                <c:pt idx="39">
                  <c:v>215.89600125959805</c:v>
                </c:pt>
                <c:pt idx="40">
                  <c:v>233.60114463818354</c:v>
                </c:pt>
                <c:pt idx="41">
                  <c:v>252.81826556439773</c:v>
                </c:pt>
                <c:pt idx="42">
                  <c:v>273.67576083298081</c:v>
                </c:pt>
                <c:pt idx="43">
                  <c:v>296.30482132595716</c:v>
                </c:pt>
                <c:pt idx="44">
                  <c:v>322.11571575243579</c:v>
                </c:pt>
                <c:pt idx="45">
                  <c:v>348.78400417099328</c:v>
                </c:pt>
                <c:pt idx="46">
                  <c:v>377.61164562740123</c:v>
                </c:pt>
                <c:pt idx="47">
                  <c:v>408.71000116588584</c:v>
                </c:pt>
                <c:pt idx="48">
                  <c:v>442.17660397718282</c:v>
                </c:pt>
                <c:pt idx="49">
                  <c:v>479.95330536352049</c:v>
                </c:pt>
                <c:pt idx="50">
                  <c:v>518.50573120983245</c:v>
                </c:pt>
                <c:pt idx="51">
                  <c:v>559.61064718907801</c:v>
                </c:pt>
                <c:pt idx="52">
                  <c:v>603.28707827003745</c:v>
                </c:pt>
                <c:pt idx="53">
                  <c:v>651.91393237597185</c:v>
                </c:pt>
                <c:pt idx="54">
                  <c:v>703.35324449900327</c:v>
                </c:pt>
                <c:pt idx="55">
                  <c:v>754.92161580317406</c:v>
                </c:pt>
                <c:pt idx="56">
                  <c:v>811.72450883355123</c:v>
                </c:pt>
                <c:pt idx="57">
                  <c:v>868.29522233044918</c:v>
                </c:pt>
                <c:pt idx="58">
                  <c:v>930.22441731163053</c:v>
                </c:pt>
                <c:pt idx="59">
                  <c:v>994.67473032262387</c:v>
                </c:pt>
                <c:pt idx="60">
                  <c:v>1058.3346195150825</c:v>
                </c:pt>
                <c:pt idx="61">
                  <c:v>1127.5040965243443</c:v>
                </c:pt>
                <c:pt idx="62">
                  <c:v>1195.5376543579423</c:v>
                </c:pt>
                <c:pt idx="63">
                  <c:v>1269.1821012486762</c:v>
                </c:pt>
                <c:pt idx="64">
                  <c:v>1341.3763199458954</c:v>
                </c:pt>
                <c:pt idx="65">
                  <c:v>1415.5365995657321</c:v>
                </c:pt>
                <c:pt idx="66">
                  <c:v>1495.4837941935821</c:v>
                </c:pt>
                <c:pt idx="67">
                  <c:v>1573.5746009180402</c:v>
                </c:pt>
                <c:pt idx="68">
                  <c:v>1657.5931912260839</c:v>
                </c:pt>
                <c:pt idx="69">
                  <c:v>1743.6651773690664</c:v>
                </c:pt>
                <c:pt idx="70">
                  <c:v>1827.535231911701</c:v>
                </c:pt>
                <c:pt idx="71">
                  <c:v>1917.5829813616729</c:v>
                </c:pt>
                <c:pt idx="72">
                  <c:v>2005.2303804073999</c:v>
                </c:pt>
                <c:pt idx="73">
                  <c:v>2094.7217523717645</c:v>
                </c:pt>
                <c:pt idx="74">
                  <c:v>2190.6793301411271</c:v>
                </c:pt>
                <c:pt idx="75">
                  <c:v>2283.9750156114242</c:v>
                </c:pt>
                <c:pt idx="76">
                  <c:v>2383.9538928902621</c:v>
                </c:pt>
                <c:pt idx="77">
                  <c:v>2481.1123234439838</c:v>
                </c:pt>
                <c:pt idx="78">
                  <c:v>2580.1849164646719</c:v>
                </c:pt>
                <c:pt idx="79">
                  <c:v>2686.2973615027167</c:v>
                </c:pt>
                <c:pt idx="80">
                  <c:v>2789.3717058476286</c:v>
                </c:pt>
                <c:pt idx="81">
                  <c:v>2899.7485329276642</c:v>
                </c:pt>
                <c:pt idx="82">
                  <c:v>3006.9498082232694</c:v>
                </c:pt>
                <c:pt idx="83">
                  <c:v>3121.7351056772404</c:v>
                </c:pt>
                <c:pt idx="84">
                  <c:v>3227.5878279011013</c:v>
                </c:pt>
                <c:pt idx="85">
                  <c:v>3346.8364035478389</c:v>
                </c:pt>
                <c:pt idx="86">
                  <c:v>3456.8074849399291</c:v>
                </c:pt>
                <c:pt idx="87">
                  <c:v>3574.7457483402904</c:v>
                </c:pt>
                <c:pt idx="88">
                  <c:v>3694.967113560022</c:v>
                </c:pt>
                <c:pt idx="89">
                  <c:v>3811.3389717228347</c:v>
                </c:pt>
                <c:pt idx="90">
                  <c:v>3936.162870346694</c:v>
                </c:pt>
                <c:pt idx="91">
                  <c:v>4057.007282876868</c:v>
                </c:pt>
                <c:pt idx="92">
                  <c:v>4186.6497750156614</c:v>
                </c:pt>
                <c:pt idx="93">
                  <c:v>4312.1819450898911</c:v>
                </c:pt>
                <c:pt idx="94">
                  <c:v>4446.8802768480582</c:v>
                </c:pt>
                <c:pt idx="95">
                  <c:v>4577.3360343326422</c:v>
                </c:pt>
                <c:pt idx="96">
                  <c:v>4710.2823992560025</c:v>
                </c:pt>
                <c:pt idx="97">
                  <c:v>4852.9867776657757</c:v>
                </c:pt>
                <c:pt idx="98">
                  <c:v>4991.2482771134528</c:v>
                </c:pt>
                <c:pt idx="99">
                  <c:v>5132.2037751416865</c:v>
                </c:pt>
                <c:pt idx="100">
                  <c:v>5275.9257376162477</c:v>
                </c:pt>
                <c:pt idx="101">
                  <c:v>5422.4897021326688</c:v>
                </c:pt>
                <c:pt idx="102">
                  <c:v>5571.974404734643</c:v>
                </c:pt>
                <c:pt idx="103">
                  <c:v>5724.4619160601742</c:v>
                </c:pt>
                <c:pt idx="104">
                  <c:v>5880.0377873723901</c:v>
                </c:pt>
                <c:pt idx="105">
                  <c:v>6038.7912069891536</c:v>
                </c:pt>
                <c:pt idx="106">
                  <c:v>6200.8151676859943</c:v>
                </c:pt>
                <c:pt idx="107">
                  <c:v>6366.2066457109122</c:v>
                </c:pt>
                <c:pt idx="108">
                  <c:v>6535.066792117128</c:v>
                </c:pt>
                <c:pt idx="109">
                  <c:v>6707.5011371925339</c:v>
                </c:pt>
                <c:pt idx="110">
                  <c:v>6874.2567128472201</c:v>
                </c:pt>
                <c:pt idx="111">
                  <c:v>7053.9717603639929</c:v>
                </c:pt>
                <c:pt idx="112">
                  <c:v>7227.8355039261351</c:v>
                </c:pt>
                <c:pt idx="113">
                  <c:v>7415.2856662100039</c:v>
                </c:pt>
                <c:pt idx="114">
                  <c:v>7606.8974889142355</c:v>
                </c:pt>
                <c:pt idx="115">
                  <c:v>7802.8072835700532</c:v>
                </c:pt>
                <c:pt idx="116">
                  <c:v>8003.157586823816</c:v>
                </c:pt>
                <c:pt idx="117">
                  <c:v>8208.0975060284927</c:v>
                </c:pt>
                <c:pt idx="118">
                  <c:v>8428.9536939184782</c:v>
                </c:pt>
                <c:pt idx="119">
                  <c:v>8643.8113677851816</c:v>
                </c:pt>
                <c:pt idx="120">
                  <c:v>8875.4789818546178</c:v>
                </c:pt>
                <c:pt idx="121">
                  <c:v>9112.9959193767372</c:v>
                </c:pt>
                <c:pt idx="122">
                  <c:v>9344.255871979507</c:v>
                </c:pt>
                <c:pt idx="123">
                  <c:v>9593.8243095538655</c:v>
                </c:pt>
                <c:pt idx="124">
                  <c:v>9836.9626128152649</c:v>
                </c:pt>
                <c:pt idx="125">
                  <c:v>10086.217593335425</c:v>
                </c:pt>
                <c:pt idx="126">
                  <c:v>10341.820207671828</c:v>
                </c:pt>
                <c:pt idx="127">
                  <c:v>10604.013321658373</c:v>
                </c:pt>
                <c:pt idx="128">
                  <c:v>10873.052480172655</c:v>
                </c:pt>
                <c:pt idx="129">
                  <c:v>11149.206737930244</c:v>
                </c:pt>
                <c:pt idx="130">
                  <c:v>11432.759556983352</c:v>
                </c:pt>
                <c:pt idx="131">
                  <c:v>11708.483887008771</c:v>
                </c:pt>
                <c:pt idx="132">
                  <c:v>11991.384233025577</c:v>
                </c:pt>
                <c:pt idx="133">
                  <c:v>12281.742364750231</c:v>
                </c:pt>
                <c:pt idx="134">
                  <c:v>12579.855086562404</c:v>
                </c:pt>
                <c:pt idx="135">
                  <c:v>12886.035249292012</c:v>
                </c:pt>
                <c:pt idx="136">
                  <c:v>13200.61284510627</c:v>
                </c:pt>
                <c:pt idx="137">
                  <c:v>13523.936193549916</c:v>
                </c:pt>
                <c:pt idx="138">
                  <c:v>13837.658894600949</c:v>
                </c:pt>
                <c:pt idx="139">
                  <c:v>14159.837737737706</c:v>
                </c:pt>
                <c:pt idx="140">
                  <c:v>14490.817702495367</c:v>
                </c:pt>
                <c:pt idx="141">
                  <c:v>14830.962851605842</c:v>
                </c:pt>
                <c:pt idx="142">
                  <c:v>15180.657666289802</c:v>
                </c:pt>
                <c:pt idx="143">
                  <c:v>15518.869382781779</c:v>
                </c:pt>
                <c:pt idx="144">
                  <c:v>15866.257774923286</c:v>
                </c:pt>
                <c:pt idx="145">
                  <c:v>16223.200200916863</c:v>
                </c:pt>
                <c:pt idx="146">
                  <c:v>16590.095039310443</c:v>
                </c:pt>
                <c:pt idx="147">
                  <c:v>16943.471714684005</c:v>
                </c:pt>
                <c:pt idx="148">
                  <c:v>17330.868474844116</c:v>
                </c:pt>
                <c:pt idx="149">
                  <c:v>17704.269071477574</c:v>
                </c:pt>
                <c:pt idx="150">
                  <c:v>18087.973574730306</c:v>
                </c:pt>
                <c:pt idx="151">
                  <c:v>18482.413440498392</c:v>
                </c:pt>
                <c:pt idx="152">
                  <c:v>18860.644815023363</c:v>
                </c:pt>
                <c:pt idx="153">
                  <c:v>19249.016024238241</c:v>
                </c:pt>
                <c:pt idx="154">
                  <c:v>19676.849219416566</c:v>
                </c:pt>
                <c:pt idx="155">
                  <c:v>20057.850545155474</c:v>
                </c:pt>
                <c:pt idx="156">
                  <c:v>20479.208494115454</c:v>
                </c:pt>
                <c:pt idx="157">
                  <c:v>20881.143045319441</c:v>
                </c:pt>
                <c:pt idx="158">
                  <c:v>21293.77612915753</c:v>
                </c:pt>
                <c:pt idx="159">
                  <c:v>21717.540005925766</c:v>
                </c:pt>
                <c:pt idx="160">
                  <c:v>22152.890556796199</c:v>
                </c:pt>
                <c:pt idx="161">
                  <c:v>22565.452286297732</c:v>
                </c:pt>
                <c:pt idx="162">
                  <c:v>23024.46055572218</c:v>
                </c:pt>
                <c:pt idx="163">
                  <c:v>23459.749038677081</c:v>
                </c:pt>
                <c:pt idx="164">
                  <c:v>23906.618307008444</c:v>
                </c:pt>
                <c:pt idx="165">
                  <c:v>24326.821008235049</c:v>
                </c:pt>
                <c:pt idx="166">
                  <c:v>24797.216323331391</c:v>
                </c:pt>
                <c:pt idx="167">
                  <c:v>25239.835114282105</c:v>
                </c:pt>
                <c:pt idx="168">
                  <c:v>25693.813300206282</c:v>
                </c:pt>
                <c:pt idx="169">
                  <c:v>26159.593446168787</c:v>
                </c:pt>
                <c:pt idx="170">
                  <c:v>26637.641417949329</c:v>
                </c:pt>
                <c:pt idx="171">
                  <c:v>27083.288544693416</c:v>
                </c:pt>
                <c:pt idx="172">
                  <c:v>27539.867263729007</c:v>
                </c:pt>
                <c:pt idx="173">
                  <c:v>28055.216083757936</c:v>
                </c:pt>
                <c:pt idx="174">
                  <c:v>28536.100059889221</c:v>
                </c:pt>
                <c:pt idx="175">
                  <c:v>29029.245155545985</c:v>
                </c:pt>
                <c:pt idx="176">
                  <c:v>29483.950803589963</c:v>
                </c:pt>
                <c:pt idx="177">
                  <c:v>30001.720214032444</c:v>
                </c:pt>
                <c:pt idx="178">
                  <c:v>30479.41702874875</c:v>
                </c:pt>
                <c:pt idx="179">
                  <c:v>30968.617291767201</c:v>
                </c:pt>
                <c:pt idx="180">
                  <c:v>31469.741346708142</c:v>
                </c:pt>
                <c:pt idx="181">
                  <c:v>31983.230273053116</c:v>
                </c:pt>
                <c:pt idx="182">
                  <c:v>32509.547180680449</c:v>
                </c:pt>
                <c:pt idx="183">
                  <c:v>32988.546369350159</c:v>
                </c:pt>
                <c:pt idx="184">
                  <c:v>33478.42350460036</c:v>
                </c:pt>
                <c:pt idx="185">
                  <c:v>33979.553216906999</c:v>
                </c:pt>
                <c:pt idx="186">
                  <c:v>34557.263329071284</c:v>
                </c:pt>
                <c:pt idx="187">
                  <c:v>35083.629434474162</c:v>
                </c:pt>
                <c:pt idx="188">
                  <c:v>35554.471404287477</c:v>
                </c:pt>
                <c:pt idx="189">
                  <c:v>36104.721612279041</c:v>
                </c:pt>
                <c:pt idx="190">
                  <c:v>36668.380208481649</c:v>
                </c:pt>
                <c:pt idx="191">
                  <c:v>37172.969834704294</c:v>
                </c:pt>
                <c:pt idx="192">
                  <c:v>37688.552348568017</c:v>
                </c:pt>
                <c:pt idx="193">
                  <c:v>38215.490810175274</c:v>
                </c:pt>
                <c:pt idx="194">
                  <c:v>38754.164446735937</c:v>
                </c:pt>
                <c:pt idx="195">
                  <c:v>39304.969562580591</c:v>
                </c:pt>
                <c:pt idx="196">
                  <c:v>39868.320511340025</c:v>
                </c:pt>
                <c:pt idx="197">
                  <c:v>40444.650735306379</c:v>
                </c:pt>
                <c:pt idx="198">
                  <c:v>40949.321811564594</c:v>
                </c:pt>
                <c:pt idx="199">
                  <c:v>41550.976127380207</c:v>
                </c:pt>
                <c:pt idx="200">
                  <c:v>42078.068442354626</c:v>
                </c:pt>
                <c:pt idx="201">
                  <c:v>42616.016030604282</c:v>
                </c:pt>
                <c:pt idx="202">
                  <c:v>43165.157632072056</c:v>
                </c:pt>
                <c:pt idx="203">
                  <c:v>43725.846229608389</c:v>
                </c:pt>
                <c:pt idx="204">
                  <c:v>44298.449805497541</c:v>
                </c:pt>
                <c:pt idx="205">
                  <c:v>44883.3521467225</c:v>
                </c:pt>
                <c:pt idx="206">
                  <c:v>45480.9537026709</c:v>
                </c:pt>
                <c:pt idx="207">
                  <c:v>45988.956822868073</c:v>
                </c:pt>
                <c:pt idx="208">
                  <c:v>46610.939332079608</c:v>
                </c:pt>
                <c:pt idx="209">
                  <c:v>47139.881186282088</c:v>
                </c:pt>
                <c:pt idx="210">
                  <c:v>47678.770946643184</c:v>
                </c:pt>
                <c:pt idx="211">
                  <c:v>48227.891858055504</c:v>
                </c:pt>
                <c:pt idx="212">
                  <c:v>48787.538021942666</c:v>
                </c:pt>
                <c:pt idx="213">
                  <c:v>49358.014921440488</c:v>
                </c:pt>
                <c:pt idx="214">
                  <c:v>49939.639977360719</c:v>
                </c:pt>
                <c:pt idx="215">
                  <c:v>50532.743137064703</c:v>
                </c:pt>
                <c:pt idx="216">
                  <c:v>51137.667498544433</c:v>
                </c:pt>
                <c:pt idx="217">
                  <c:v>51754.769972188085</c:v>
                </c:pt>
                <c:pt idx="218">
                  <c:v>52257.469282915154</c:v>
                </c:pt>
                <c:pt idx="219">
                  <c:v>52897.438577710542</c:v>
                </c:pt>
                <c:pt idx="220">
                  <c:v>53418.939387532642</c:v>
                </c:pt>
                <c:pt idx="221">
                  <c:v>53949.136601041784</c:v>
                </c:pt>
                <c:pt idx="222">
                  <c:v>54624.447265868832</c:v>
                </c:pt>
                <c:pt idx="223">
                  <c:v>55175.024652571279</c:v>
                </c:pt>
                <c:pt idx="224">
                  <c:v>55735.038927042428</c:v>
                </c:pt>
                <c:pt idx="225">
                  <c:v>56304.734774364806</c:v>
                </c:pt>
                <c:pt idx="226">
                  <c:v>56884.365412697625</c:v>
                </c:pt>
                <c:pt idx="227">
                  <c:v>57474.192968523545</c:v>
                </c:pt>
                <c:pt idx="228">
                  <c:v>58074.488871869638</c:v>
                </c:pt>
                <c:pt idx="229">
                  <c:v>58531.74940406008</c:v>
                </c:pt>
                <c:pt idx="230">
                  <c:v>59151.04752692466</c:v>
                </c:pt>
                <c:pt idx="231">
                  <c:v>59781.611882621182</c:v>
                </c:pt>
                <c:pt idx="232">
                  <c:v>60262.114802266973</c:v>
                </c:pt>
                <c:pt idx="233">
                  <c:v>60913.148419615572</c:v>
                </c:pt>
                <c:pt idx="234">
                  <c:v>61409.376758214559</c:v>
                </c:pt>
                <c:pt idx="235">
                  <c:v>61912.581781814042</c:v>
                </c:pt>
                <c:pt idx="236">
                  <c:v>62594.63111501668</c:v>
                </c:pt>
                <c:pt idx="237">
                  <c:v>63114.698563200749</c:v>
                </c:pt>
                <c:pt idx="238">
                  <c:v>63642.25324905954</c:v>
                </c:pt>
                <c:pt idx="239">
                  <c:v>64177.458015034841</c:v>
                </c:pt>
                <c:pt idx="240">
                  <c:v>64538.593800958763</c:v>
                </c:pt>
                <c:pt idx="241">
                  <c:v>65086.923571363142</c:v>
                </c:pt>
                <c:pt idx="242">
                  <c:v>65456.970157189739</c:v>
                </c:pt>
                <c:pt idx="243">
                  <c:v>66018.913676170734</c:v>
                </c:pt>
                <c:pt idx="244">
                  <c:v>66398.204947884384</c:v>
                </c:pt>
                <c:pt idx="245">
                  <c:v>66974.275530982501</c:v>
                </c:pt>
                <c:pt idx="246">
                  <c:v>67363.162266466999</c:v>
                </c:pt>
                <c:pt idx="247">
                  <c:v>67755.989393169119</c:v>
                </c:pt>
                <c:pt idx="248">
                  <c:v>68352.750315346551</c:v>
                </c:pt>
                <c:pt idx="249">
                  <c:v>68755.694449068033</c:v>
                </c:pt>
                <c:pt idx="250">
                  <c:v>69162.795094161149</c:v>
                </c:pt>
                <c:pt idx="251">
                  <c:v>69574.116892416423</c:v>
                </c:pt>
                <c:pt idx="252">
                  <c:v>69989.725833031989</c:v>
                </c:pt>
                <c:pt idx="253">
                  <c:v>70409.689287904912</c:v>
                </c:pt>
                <c:pt idx="254">
                  <c:v>70834.076048036179</c:v>
                </c:pt>
                <c:pt idx="255">
                  <c:v>71262.95636109449</c:v>
                </c:pt>
                <c:pt idx="256">
                  <c:v>71696.401970177438</c:v>
                </c:pt>
                <c:pt idx="257">
                  <c:v>72134.486153816455</c:v>
                </c:pt>
                <c:pt idx="258">
                  <c:v>72355.291040616983</c:v>
                </c:pt>
                <c:pt idx="259">
                  <c:v>72800.473944061305</c:v>
                </c:pt>
                <c:pt idx="260">
                  <c:v>73250.485610243617</c:v>
                </c:pt>
                <c:pt idx="261">
                  <c:v>73705.405025855318</c:v>
                </c:pt>
                <c:pt idx="262">
                  <c:v>73934.730295382804</c:v>
                </c:pt>
                <c:pt idx="263">
                  <c:v>74397.163237310262</c:v>
                </c:pt>
                <c:pt idx="264">
                  <c:v>74630.291760707594</c:v>
                </c:pt>
                <c:pt idx="265">
                  <c:v>75100.425906727149</c:v>
                </c:pt>
                <c:pt idx="266">
                  <c:v>75575.80155604938</c:v>
                </c:pt>
                <c:pt idx="267">
                  <c:v>75815.482411579389</c:v>
                </c:pt>
                <c:pt idx="268">
                  <c:v>76298.886199413027</c:v>
                </c:pt>
                <c:pt idx="269">
                  <c:v>76787.755587353691</c:v>
                </c:pt>
                <c:pt idx="270">
                  <c:v>77282.183791285075</c:v>
                </c:pt>
                <c:pt idx="271">
                  <c:v>77782.266158961022</c:v>
                </c:pt>
                <c:pt idx="272">
                  <c:v>78288.100231299992</c:v>
                </c:pt>
                <c:pt idx="273">
                  <c:v>78799.785805808599</c:v>
                </c:pt>
                <c:pt idx="274">
                  <c:v>79317.42500221706</c:v>
                </c:pt>
                <c:pt idx="275">
                  <c:v>79841.122330422048</c:v>
                </c:pt>
                <c:pt idx="276">
                  <c:v>80370.984760826133</c:v>
                </c:pt>
                <c:pt idx="277">
                  <c:v>80638.262008269943</c:v>
                </c:pt>
                <c:pt idx="278">
                  <c:v>81177.578223723875</c:v>
                </c:pt>
                <c:pt idx="279">
                  <c:v>81723.338216534088</c:v>
                </c:pt>
                <c:pt idx="280">
                  <c:v>82275.658159833794</c:v>
                </c:pt>
                <c:pt idx="281">
                  <c:v>82834.657036265344</c:v>
                </c:pt>
                <c:pt idx="282">
                  <c:v>83116.699045670961</c:v>
                </c:pt>
                <c:pt idx="283">
                  <c:v>83685.945771106752</c:v>
                </c:pt>
                <c:pt idx="284">
                  <c:v>83973.182082463114</c:v>
                </c:pt>
                <c:pt idx="285">
                  <c:v>84552.961049911231</c:v>
                </c:pt>
                <c:pt idx="286">
                  <c:v>84845.536481262694</c:v>
                </c:pt>
                <c:pt idx="287">
                  <c:v>85436.142705115693</c:v>
                </c:pt>
                <c:pt idx="288">
                  <c:v>85734.20750840957</c:v>
                </c:pt>
                <c:pt idx="289">
                  <c:v>86335.947124969112</c:v>
                </c:pt>
                <c:pt idx="290">
                  <c:v>86639.657243332593</c:v>
                </c:pt>
                <c:pt idx="291">
                  <c:v>86945.284809959354</c:v>
                </c:pt>
                <c:pt idx="292">
                  <c:v>87562.365379681156</c:v>
                </c:pt>
                <c:pt idx="293">
                  <c:v>87873.855510924754</c:v>
                </c:pt>
                <c:pt idx="294">
                  <c:v>88187.337354177871</c:v>
                </c:pt>
                <c:pt idx="295">
                  <c:v>88502.830072706012</c:v>
                </c:pt>
                <c:pt idx="296">
                  <c:v>89139.926025789231</c:v>
                </c:pt>
                <c:pt idx="297">
                  <c:v>89461.568836033592</c:v>
                </c:pt>
                <c:pt idx="298">
                  <c:v>89785.301681126744</c:v>
                </c:pt>
                <c:pt idx="299">
                  <c:v>90111.144998079602</c:v>
                </c:pt>
                <c:pt idx="300">
                  <c:v>90439.119491228106</c:v>
                </c:pt>
                <c:pt idx="301">
                  <c:v>90769.24613662051</c:v>
                </c:pt>
                <c:pt idx="302">
                  <c:v>91436.04117379646</c:v>
                </c:pt>
                <c:pt idx="303">
                  <c:v>91772.752916919693</c:v>
                </c:pt>
                <c:pt idx="304">
                  <c:v>92111.703524359807</c:v>
                </c:pt>
                <c:pt idx="305">
                  <c:v>92452.915399597827</c:v>
                </c:pt>
                <c:pt idx="306">
                  <c:v>92796.411246029093</c:v>
                </c:pt>
                <c:pt idx="307">
                  <c:v>93142.214071995375</c:v>
                </c:pt>
                <c:pt idx="308">
                  <c:v>93490.347195925962</c:v>
                </c:pt>
                <c:pt idx="309">
                  <c:v>93840.834251575885</c:v>
                </c:pt>
                <c:pt idx="310">
                  <c:v>94193.699193375287</c:v>
                </c:pt>
                <c:pt idx="311">
                  <c:v>94548.966301888417</c:v>
                </c:pt>
                <c:pt idx="312">
                  <c:v>94906.660189380142</c:v>
                </c:pt>
                <c:pt idx="313">
                  <c:v>95266.805805500422</c:v>
                </c:pt>
                <c:pt idx="314">
                  <c:v>95629.428443087629</c:v>
                </c:pt>
                <c:pt idx="315">
                  <c:v>95994.553744086006</c:v>
                </c:pt>
                <c:pt idx="316">
                  <c:v>96362.207705591776</c:v>
                </c:pt>
                <c:pt idx="317">
                  <c:v>96732.416686024299</c:v>
                </c:pt>
                <c:pt idx="318">
                  <c:v>96732.416686024299</c:v>
                </c:pt>
                <c:pt idx="319">
                  <c:v>97105.207411422569</c:v>
                </c:pt>
                <c:pt idx="320">
                  <c:v>97480.606981878052</c:v>
                </c:pt>
                <c:pt idx="321">
                  <c:v>97858.642878103055</c:v>
                </c:pt>
                <c:pt idx="322">
                  <c:v>98239.342968133176</c:v>
                </c:pt>
                <c:pt idx="323">
                  <c:v>98239.342968133176</c:v>
                </c:pt>
                <c:pt idx="324">
                  <c:v>98622.735514179265</c:v>
                </c:pt>
                <c:pt idx="325">
                  <c:v>99008.849179617668</c:v>
                </c:pt>
                <c:pt idx="326">
                  <c:v>99008.849179617668</c:v>
                </c:pt>
                <c:pt idx="327">
                  <c:v>99397.713036134883</c:v>
                </c:pt>
                <c:pt idx="328">
                  <c:v>99789.356571026161</c:v>
                </c:pt>
                <c:pt idx="329">
                  <c:v>99789.356571026161</c:v>
                </c:pt>
                <c:pt idx="330">
                  <c:v>100183.80969464526</c:v>
                </c:pt>
                <c:pt idx="331">
                  <c:v>100581.10274802077</c:v>
                </c:pt>
                <c:pt idx="332">
                  <c:v>100581.10274802077</c:v>
                </c:pt>
                <c:pt idx="333">
                  <c:v>100981.26651063724</c:v>
                </c:pt>
                <c:pt idx="334">
                  <c:v>101384.33220838067</c:v>
                </c:pt>
                <c:pt idx="335">
                  <c:v>101384.33220838067</c:v>
                </c:pt>
                <c:pt idx="336">
                  <c:v>101790.33152166256</c:v>
                </c:pt>
                <c:pt idx="337">
                  <c:v>101790.33152166256</c:v>
                </c:pt>
                <c:pt idx="338">
                  <c:v>102199.29659372165</c:v>
                </c:pt>
                <c:pt idx="339">
                  <c:v>102199.29659372165</c:v>
                </c:pt>
                <c:pt idx="340">
                  <c:v>102611.26003910325</c:v>
                </c:pt>
                <c:pt idx="341">
                  <c:v>103026.25495233356</c:v>
                </c:pt>
                <c:pt idx="342">
                  <c:v>103026.25495233356</c:v>
                </c:pt>
                <c:pt idx="343">
                  <c:v>103444.31491677814</c:v>
                </c:pt>
                <c:pt idx="344">
                  <c:v>103444.31491677814</c:v>
                </c:pt>
                <c:pt idx="345">
                  <c:v>103865.47401370264</c:v>
                </c:pt>
                <c:pt idx="346">
                  <c:v>103865.47401370264</c:v>
                </c:pt>
                <c:pt idx="347">
                  <c:v>104289.76683153665</c:v>
                </c:pt>
                <c:pt idx="348">
                  <c:v>104289.76683153665</c:v>
                </c:pt>
                <c:pt idx="349">
                  <c:v>104717.22847533882</c:v>
                </c:pt>
                <c:pt idx="350">
                  <c:v>104717.22847533882</c:v>
                </c:pt>
                <c:pt idx="351">
                  <c:v>105147.89457648028</c:v>
                </c:pt>
                <c:pt idx="352">
                  <c:v>105147.89457648028</c:v>
                </c:pt>
                <c:pt idx="353">
                  <c:v>105147.89457648028</c:v>
                </c:pt>
                <c:pt idx="354">
                  <c:v>105581.80130254794</c:v>
                </c:pt>
                <c:pt idx="355">
                  <c:v>105581.80130254794</c:v>
                </c:pt>
                <c:pt idx="356">
                  <c:v>106018.98536746488</c:v>
                </c:pt>
                <c:pt idx="357">
                  <c:v>106018.98536746488</c:v>
                </c:pt>
                <c:pt idx="358">
                  <c:v>106459.48404184762</c:v>
                </c:pt>
                <c:pt idx="359">
                  <c:v>106459.48404184762</c:v>
                </c:pt>
                <c:pt idx="360">
                  <c:v>106459.48404184762</c:v>
                </c:pt>
                <c:pt idx="361">
                  <c:v>106903.33516359964</c:v>
                </c:pt>
                <c:pt idx="362">
                  <c:v>106903.33516359964</c:v>
                </c:pt>
                <c:pt idx="363">
                  <c:v>107350.57714874201</c:v>
                </c:pt>
                <c:pt idx="364">
                  <c:v>107350.57714874201</c:v>
                </c:pt>
                <c:pt idx="365">
                  <c:v>107801.24900249856</c:v>
                </c:pt>
                <c:pt idx="366">
                  <c:v>107801.24900249856</c:v>
                </c:pt>
                <c:pt idx="367">
                  <c:v>107801.24900249856</c:v>
                </c:pt>
                <c:pt idx="368">
                  <c:v>108255.39033063763</c:v>
                </c:pt>
                <c:pt idx="369">
                  <c:v>108255.39033063763</c:v>
                </c:pt>
                <c:pt idx="370">
                  <c:v>108255.39033063763</c:v>
                </c:pt>
                <c:pt idx="371">
                  <c:v>108713.04135106983</c:v>
                </c:pt>
                <c:pt idx="372">
                  <c:v>108713.04135106983</c:v>
                </c:pt>
                <c:pt idx="373">
                  <c:v>108713.04135106983</c:v>
                </c:pt>
                <c:pt idx="374">
                  <c:v>109174.24290572596</c:v>
                </c:pt>
                <c:pt idx="375">
                  <c:v>109174.24290572596</c:v>
                </c:pt>
                <c:pt idx="376">
                  <c:v>109174.24290572596</c:v>
                </c:pt>
                <c:pt idx="377">
                  <c:v>109639.03647270179</c:v>
                </c:pt>
                <c:pt idx="378">
                  <c:v>109639.03647270179</c:v>
                </c:pt>
                <c:pt idx="379">
                  <c:v>109639.03647270179</c:v>
                </c:pt>
                <c:pt idx="380">
                  <c:v>110107.46417869565</c:v>
                </c:pt>
                <c:pt idx="381">
                  <c:v>110107.46417869565</c:v>
                </c:pt>
                <c:pt idx="382">
                  <c:v>110107.46417869565</c:v>
                </c:pt>
                <c:pt idx="383">
                  <c:v>110107.46417869565</c:v>
                </c:pt>
                <c:pt idx="384">
                  <c:v>110579.56881173726</c:v>
                </c:pt>
                <c:pt idx="385">
                  <c:v>110579.56881173726</c:v>
                </c:pt>
                <c:pt idx="386">
                  <c:v>110579.56881173726</c:v>
                </c:pt>
                <c:pt idx="387">
                  <c:v>110579.56881173726</c:v>
                </c:pt>
                <c:pt idx="388">
                  <c:v>110579.56881173726</c:v>
                </c:pt>
                <c:pt idx="389">
                  <c:v>111055.39383421301</c:v>
                </c:pt>
                <c:pt idx="390">
                  <c:v>111055.39383421301</c:v>
                </c:pt>
                <c:pt idx="391">
                  <c:v>110579.56881173726</c:v>
                </c:pt>
                <c:pt idx="392">
                  <c:v>110579.56881173726</c:v>
                </c:pt>
                <c:pt idx="393">
                  <c:v>110579.56881173726</c:v>
                </c:pt>
                <c:pt idx="394">
                  <c:v>110579.56881173726</c:v>
                </c:pt>
                <c:pt idx="395">
                  <c:v>110579.56881173726</c:v>
                </c:pt>
                <c:pt idx="396">
                  <c:v>110579.56881173726</c:v>
                </c:pt>
                <c:pt idx="397">
                  <c:v>110579.56881173726</c:v>
                </c:pt>
                <c:pt idx="398">
                  <c:v>110579.56881173726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1656064"/>
        <c:axId val="211432576"/>
      </c:scatterChart>
      <c:valAx>
        <c:axId val="211635584"/>
        <c:scaling>
          <c:orientation val="minMax"/>
          <c:max val="0.4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Water content kg/kg</a:t>
                </a:r>
              </a:p>
            </c:rich>
          </c:tx>
          <c:layout>
            <c:manualLayout>
              <c:xMode val="edge"/>
              <c:yMode val="edge"/>
              <c:x val="0.330377306440301"/>
              <c:y val="0.89877633539050861"/>
            </c:manualLayout>
          </c:layout>
          <c:overlay val="0"/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fr-FR"/>
          </a:p>
        </c:txPr>
        <c:crossAx val="211654144"/>
        <c:crosses val="autoZero"/>
        <c:crossBetween val="midCat"/>
      </c:valAx>
      <c:valAx>
        <c:axId val="211654144"/>
        <c:scaling>
          <c:orientation val="minMax"/>
          <c:min val="0.65000000000000013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Specific volume dm3/kg</a:t>
                </a:r>
              </a:p>
            </c:rich>
          </c:tx>
          <c:layout>
            <c:manualLayout>
              <c:xMode val="edge"/>
              <c:yMode val="edge"/>
              <c:x val="1.0727953877560176E-2"/>
              <c:y val="0.15319858639717279"/>
            </c:manualLayout>
          </c:layout>
          <c:overlay val="0"/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fr-FR"/>
          </a:p>
        </c:txPr>
        <c:crossAx val="211635584"/>
        <c:crosses val="autoZero"/>
        <c:crossBetween val="midCat"/>
      </c:valAx>
      <c:valAx>
        <c:axId val="21165606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211432576"/>
        <c:crosses val="autoZero"/>
        <c:crossBetween val="midCat"/>
      </c:valAx>
      <c:valAx>
        <c:axId val="211432576"/>
        <c:scaling>
          <c:orientation val="minMax"/>
          <c:max val="1000"/>
          <c:min val="0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Soil water  tension  (hPa)</a:t>
                </a:r>
              </a:p>
            </c:rich>
          </c:tx>
          <c:layout>
            <c:manualLayout>
              <c:xMode val="edge"/>
              <c:yMode val="edge"/>
              <c:x val="0.95724566480471995"/>
              <c:y val="0.22951288569243805"/>
            </c:manualLayout>
          </c:layout>
          <c:overlay val="0"/>
        </c:title>
        <c:numFmt formatCode="0" sourceLinked="0"/>
        <c:majorTickMark val="out"/>
        <c:minorTickMark val="out"/>
        <c:tickLblPos val="nextTo"/>
        <c:crossAx val="211656064"/>
        <c:crosses val="max"/>
        <c:crossBetween val="midCat"/>
        <c:majorUnit val="200"/>
        <c:minorUnit val="100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899999956" l="0.78740157499999996" r="0.78740157499999996" t="0.98425196899999956" header="0.49212598450000744" footer="0.49212598450000744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fr-FR"/>
              <a:t>Water potential curve</a:t>
            </a:r>
          </a:p>
          <a:p>
            <a:pPr>
              <a:defRPr/>
            </a:pPr>
            <a:r>
              <a:rPr lang="fr-FR"/>
              <a:t>measured and calculated 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21207728200641696"/>
          <c:y val="0.16089129483814524"/>
          <c:w val="0.61146835812190148"/>
          <c:h val="0.62495734908136458"/>
        </c:manualLayout>
      </c:layout>
      <c:scatterChart>
        <c:scatterStyle val="lineMarker"/>
        <c:varyColors val="0"/>
        <c:ser>
          <c:idx val="0"/>
          <c:order val="0"/>
          <c:tx>
            <c:strRef>
              <c:f>Potentiel8!$C$1</c:f>
              <c:strCache>
                <c:ptCount val="1"/>
                <c:pt idx="0">
                  <c:v>h</c:v>
                </c:pt>
              </c:strCache>
            </c:strRef>
          </c:tx>
          <c:spPr>
            <a:ln w="1905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Potentiel8!$B$2:$B$500</c:f>
              <c:numCache>
                <c:formatCode>General</c:formatCode>
                <c:ptCount val="499"/>
                <c:pt idx="0">
                  <c:v>0.31847891639908071</c:v>
                </c:pt>
                <c:pt idx="1">
                  <c:v>0.31709344590960226</c:v>
                </c:pt>
                <c:pt idx="2">
                  <c:v>0.31603396847647136</c:v>
                </c:pt>
                <c:pt idx="3">
                  <c:v>0.31497449104334074</c:v>
                </c:pt>
                <c:pt idx="4">
                  <c:v>0.31383351534612319</c:v>
                </c:pt>
                <c:pt idx="5">
                  <c:v>0.31269253964890542</c:v>
                </c:pt>
                <c:pt idx="6">
                  <c:v>0.31147006568760077</c:v>
                </c:pt>
                <c:pt idx="7">
                  <c:v>0.31016609346220919</c:v>
                </c:pt>
                <c:pt idx="8">
                  <c:v>0.30886212123681761</c:v>
                </c:pt>
                <c:pt idx="9">
                  <c:v>0.30747665074733915</c:v>
                </c:pt>
                <c:pt idx="10">
                  <c:v>0.30609118025786047</c:v>
                </c:pt>
                <c:pt idx="11">
                  <c:v>0.30478720803246889</c:v>
                </c:pt>
                <c:pt idx="12">
                  <c:v>0.30332023927890328</c:v>
                </c:pt>
                <c:pt idx="13">
                  <c:v>0.30185327052533789</c:v>
                </c:pt>
                <c:pt idx="14">
                  <c:v>0.30014180697951137</c:v>
                </c:pt>
                <c:pt idx="15">
                  <c:v>0.29859333996185888</c:v>
                </c:pt>
                <c:pt idx="16">
                  <c:v>0.29712637120829327</c:v>
                </c:pt>
                <c:pt idx="17">
                  <c:v>0.29574090071881476</c:v>
                </c:pt>
                <c:pt idx="18">
                  <c:v>0.29435543022933608</c:v>
                </c:pt>
                <c:pt idx="19">
                  <c:v>0.29296995973985762</c:v>
                </c:pt>
                <c:pt idx="20">
                  <c:v>0.29166598751446604</c:v>
                </c:pt>
                <c:pt idx="21">
                  <c:v>0.29019901876090043</c:v>
                </c:pt>
                <c:pt idx="22">
                  <c:v>0.28881354827142175</c:v>
                </c:pt>
                <c:pt idx="23">
                  <c:v>0.28742807778194324</c:v>
                </c:pt>
                <c:pt idx="24">
                  <c:v>0.28596110902837762</c:v>
                </c:pt>
                <c:pt idx="25">
                  <c:v>0.28449414027481229</c:v>
                </c:pt>
                <c:pt idx="26">
                  <c:v>0.28302717152124668</c:v>
                </c:pt>
                <c:pt idx="27">
                  <c:v>0.28156020276768107</c:v>
                </c:pt>
                <c:pt idx="28">
                  <c:v>0.28009323401411546</c:v>
                </c:pt>
                <c:pt idx="29">
                  <c:v>0.27854476699646297</c:v>
                </c:pt>
                <c:pt idx="30">
                  <c:v>0.27707779824289736</c:v>
                </c:pt>
                <c:pt idx="31">
                  <c:v>0.27552933122524487</c:v>
                </c:pt>
                <c:pt idx="32">
                  <c:v>0.27398086420759232</c:v>
                </c:pt>
                <c:pt idx="33">
                  <c:v>0.27243239718993983</c:v>
                </c:pt>
                <c:pt idx="34">
                  <c:v>0.27080243190820041</c:v>
                </c:pt>
                <c:pt idx="35">
                  <c:v>0.26925396489054793</c:v>
                </c:pt>
                <c:pt idx="36">
                  <c:v>0.26770549787289544</c:v>
                </c:pt>
                <c:pt idx="37">
                  <c:v>0.26607553259115579</c:v>
                </c:pt>
                <c:pt idx="38">
                  <c:v>0.26452706557350325</c:v>
                </c:pt>
                <c:pt idx="39">
                  <c:v>0.26289710029176389</c:v>
                </c:pt>
                <c:pt idx="40">
                  <c:v>0.26126713501002424</c:v>
                </c:pt>
                <c:pt idx="41">
                  <c:v>0.25963716972828482</c:v>
                </c:pt>
                <c:pt idx="42">
                  <c:v>0.2580072044465454</c:v>
                </c:pt>
                <c:pt idx="43">
                  <c:v>0.25637723916480576</c:v>
                </c:pt>
                <c:pt idx="44">
                  <c:v>0.25466577561897924</c:v>
                </c:pt>
                <c:pt idx="45">
                  <c:v>0.25303581033723982</c:v>
                </c:pt>
                <c:pt idx="46">
                  <c:v>0.25140584505550045</c:v>
                </c:pt>
                <c:pt idx="47">
                  <c:v>0.24977587977376078</c:v>
                </c:pt>
                <c:pt idx="48">
                  <c:v>0.24814591449202139</c:v>
                </c:pt>
                <c:pt idx="49">
                  <c:v>0.24643445094619484</c:v>
                </c:pt>
                <c:pt idx="50">
                  <c:v>0.24480448566445545</c:v>
                </c:pt>
                <c:pt idx="51">
                  <c:v>0.24317452038271581</c:v>
                </c:pt>
                <c:pt idx="52">
                  <c:v>0.24154455510097639</c:v>
                </c:pt>
                <c:pt idx="53">
                  <c:v>0.23983309155514987</c:v>
                </c:pt>
                <c:pt idx="54">
                  <c:v>0.23812162800932332</c:v>
                </c:pt>
                <c:pt idx="55">
                  <c:v>0.2364916627275839</c:v>
                </c:pt>
                <c:pt idx="56">
                  <c:v>0.23478019918175738</c:v>
                </c:pt>
                <c:pt idx="57">
                  <c:v>0.23315023390001796</c:v>
                </c:pt>
                <c:pt idx="58">
                  <c:v>0.23143877035419141</c:v>
                </c:pt>
                <c:pt idx="59">
                  <c:v>0.2297273068083649</c:v>
                </c:pt>
                <c:pt idx="60">
                  <c:v>0.22809734152662547</c:v>
                </c:pt>
                <c:pt idx="61">
                  <c:v>0.22638587798079896</c:v>
                </c:pt>
                <c:pt idx="62">
                  <c:v>0.22475591269905953</c:v>
                </c:pt>
                <c:pt idx="63">
                  <c:v>0.22304444915323299</c:v>
                </c:pt>
                <c:pt idx="64">
                  <c:v>0.22141448387149359</c:v>
                </c:pt>
                <c:pt idx="65">
                  <c:v>0.21978451858975395</c:v>
                </c:pt>
                <c:pt idx="66">
                  <c:v>0.21807305504392765</c:v>
                </c:pt>
                <c:pt idx="67">
                  <c:v>0.21644308976218801</c:v>
                </c:pt>
                <c:pt idx="68">
                  <c:v>0.21473162621636172</c:v>
                </c:pt>
                <c:pt idx="69">
                  <c:v>0.21302016267053517</c:v>
                </c:pt>
                <c:pt idx="70">
                  <c:v>0.21139019738879553</c:v>
                </c:pt>
                <c:pt idx="71">
                  <c:v>0.20967873384296923</c:v>
                </c:pt>
                <c:pt idx="72">
                  <c:v>0.20804876856122959</c:v>
                </c:pt>
                <c:pt idx="73">
                  <c:v>0.20641880327949017</c:v>
                </c:pt>
                <c:pt idx="74">
                  <c:v>0.20470733973366365</c:v>
                </c:pt>
                <c:pt idx="75">
                  <c:v>0.20307737445192423</c:v>
                </c:pt>
                <c:pt idx="76">
                  <c:v>0.20136591090609768</c:v>
                </c:pt>
                <c:pt idx="77">
                  <c:v>0.19973594562435829</c:v>
                </c:pt>
                <c:pt idx="78">
                  <c:v>0.19810598034261864</c:v>
                </c:pt>
                <c:pt idx="79">
                  <c:v>0.19639451679679235</c:v>
                </c:pt>
                <c:pt idx="80">
                  <c:v>0.1947645515150527</c:v>
                </c:pt>
                <c:pt idx="81">
                  <c:v>0.19305308796922616</c:v>
                </c:pt>
                <c:pt idx="82">
                  <c:v>0.19142312268748676</c:v>
                </c:pt>
                <c:pt idx="83">
                  <c:v>0.18971165914166022</c:v>
                </c:pt>
                <c:pt idx="84">
                  <c:v>0.1881631921240077</c:v>
                </c:pt>
                <c:pt idx="85">
                  <c:v>0.1864517285781814</c:v>
                </c:pt>
                <c:pt idx="86">
                  <c:v>0.18490326156052866</c:v>
                </c:pt>
                <c:pt idx="87">
                  <c:v>0.18327329627878927</c:v>
                </c:pt>
                <c:pt idx="88">
                  <c:v>0.18164333099704985</c:v>
                </c:pt>
                <c:pt idx="89">
                  <c:v>0.18009486397939736</c:v>
                </c:pt>
                <c:pt idx="90">
                  <c:v>0.17846489869765772</c:v>
                </c:pt>
                <c:pt idx="91">
                  <c:v>0.1769164316800052</c:v>
                </c:pt>
                <c:pt idx="92">
                  <c:v>0.17528646639826581</c:v>
                </c:pt>
                <c:pt idx="93">
                  <c:v>0.17373799938061329</c:v>
                </c:pt>
                <c:pt idx="94">
                  <c:v>0.17210803409887365</c:v>
                </c:pt>
                <c:pt idx="95">
                  <c:v>0.17055956708122116</c:v>
                </c:pt>
                <c:pt idx="96">
                  <c:v>0.16901110006356865</c:v>
                </c:pt>
                <c:pt idx="97">
                  <c:v>0.16738113478182923</c:v>
                </c:pt>
                <c:pt idx="98">
                  <c:v>0.16583266776417674</c:v>
                </c:pt>
                <c:pt idx="99">
                  <c:v>0.16428420074652422</c:v>
                </c:pt>
                <c:pt idx="100">
                  <c:v>0.16273573372887148</c:v>
                </c:pt>
                <c:pt idx="101">
                  <c:v>0.161187266711219</c:v>
                </c:pt>
                <c:pt idx="102">
                  <c:v>0.15963879969356648</c:v>
                </c:pt>
                <c:pt idx="103">
                  <c:v>0.15809033267591396</c:v>
                </c:pt>
                <c:pt idx="104">
                  <c:v>0.15654186565826148</c:v>
                </c:pt>
                <c:pt idx="105">
                  <c:v>0.15499339864060896</c:v>
                </c:pt>
                <c:pt idx="106">
                  <c:v>0.15344493162295647</c:v>
                </c:pt>
                <c:pt idx="107">
                  <c:v>0.15189646460530395</c:v>
                </c:pt>
                <c:pt idx="108">
                  <c:v>0.15034799758765144</c:v>
                </c:pt>
                <c:pt idx="109">
                  <c:v>0.14879953056999895</c:v>
                </c:pt>
                <c:pt idx="110">
                  <c:v>0.14733256181643334</c:v>
                </c:pt>
                <c:pt idx="111">
                  <c:v>0.14578409479878082</c:v>
                </c:pt>
                <c:pt idx="112">
                  <c:v>0.14431712604521524</c:v>
                </c:pt>
                <c:pt idx="113">
                  <c:v>0.14276865902756272</c:v>
                </c:pt>
                <c:pt idx="114">
                  <c:v>0.14122019200991021</c:v>
                </c:pt>
                <c:pt idx="115">
                  <c:v>0.13967172499225772</c:v>
                </c:pt>
                <c:pt idx="116">
                  <c:v>0.1381232579746052</c:v>
                </c:pt>
                <c:pt idx="117">
                  <c:v>0.13657479095695269</c:v>
                </c:pt>
                <c:pt idx="118">
                  <c:v>0.13494482567521307</c:v>
                </c:pt>
                <c:pt idx="119">
                  <c:v>0.13339635865756055</c:v>
                </c:pt>
                <c:pt idx="120">
                  <c:v>0.13176639337582116</c:v>
                </c:pt>
                <c:pt idx="121">
                  <c:v>0.13013642809408152</c:v>
                </c:pt>
                <c:pt idx="122">
                  <c:v>0.128587961076429</c:v>
                </c:pt>
                <c:pt idx="123">
                  <c:v>0.12695799579468961</c:v>
                </c:pt>
                <c:pt idx="124">
                  <c:v>0.12540952877703709</c:v>
                </c:pt>
                <c:pt idx="125">
                  <c:v>0.12386106175938459</c:v>
                </c:pt>
                <c:pt idx="126">
                  <c:v>0.12231259474173209</c:v>
                </c:pt>
                <c:pt idx="127">
                  <c:v>0.12076412772407957</c:v>
                </c:pt>
                <c:pt idx="128">
                  <c:v>0.11921566070642707</c:v>
                </c:pt>
                <c:pt idx="129">
                  <c:v>0.11766719368877433</c:v>
                </c:pt>
                <c:pt idx="130">
                  <c:v>0.11611872667112183</c:v>
                </c:pt>
                <c:pt idx="131">
                  <c:v>0.11465175791755645</c:v>
                </c:pt>
                <c:pt idx="132">
                  <c:v>0.11318478916399086</c:v>
                </c:pt>
                <c:pt idx="133">
                  <c:v>0.11171782041042524</c:v>
                </c:pt>
                <c:pt idx="134">
                  <c:v>0.11025085165685965</c:v>
                </c:pt>
                <c:pt idx="135">
                  <c:v>0.10878388290329427</c:v>
                </c:pt>
                <c:pt idx="136">
                  <c:v>0.10731691414972866</c:v>
                </c:pt>
                <c:pt idx="137">
                  <c:v>0.10584994539616306</c:v>
                </c:pt>
                <c:pt idx="138">
                  <c:v>0.10446447490668459</c:v>
                </c:pt>
                <c:pt idx="139">
                  <c:v>0.10307900441720588</c:v>
                </c:pt>
                <c:pt idx="140">
                  <c:v>0.10169353392772741</c:v>
                </c:pt>
                <c:pt idx="141">
                  <c:v>0.1003080634382487</c:v>
                </c:pt>
                <c:pt idx="142">
                  <c:v>9.8922592948770233E-2</c:v>
                </c:pt>
                <c:pt idx="143">
                  <c:v>9.7618620723378666E-2</c:v>
                </c:pt>
                <c:pt idx="144">
                  <c:v>9.6314648497987099E-2</c:v>
                </c:pt>
                <c:pt idx="145">
                  <c:v>9.5010676272595518E-2</c:v>
                </c:pt>
                <c:pt idx="146">
                  <c:v>9.3706704047203715E-2</c:v>
                </c:pt>
                <c:pt idx="147">
                  <c:v>9.2484230085899274E-2</c:v>
                </c:pt>
                <c:pt idx="148">
                  <c:v>9.1180257860507472E-2</c:v>
                </c:pt>
                <c:pt idx="149">
                  <c:v>8.9957783899203031E-2</c:v>
                </c:pt>
                <c:pt idx="150">
                  <c:v>8.8735309937898368E-2</c:v>
                </c:pt>
                <c:pt idx="151">
                  <c:v>8.7512835976593692E-2</c:v>
                </c:pt>
                <c:pt idx="152">
                  <c:v>8.6371860279376156E-2</c:v>
                </c:pt>
                <c:pt idx="153">
                  <c:v>8.5230884582158384E-2</c:v>
                </c:pt>
                <c:pt idx="154">
                  <c:v>8.4008410620853721E-2</c:v>
                </c:pt>
                <c:pt idx="155">
                  <c:v>8.2948933187723076E-2</c:v>
                </c:pt>
                <c:pt idx="156">
                  <c:v>8.180795749050554E-2</c:v>
                </c:pt>
                <c:pt idx="157">
                  <c:v>8.0748480057374908E-2</c:v>
                </c:pt>
                <c:pt idx="158">
                  <c:v>7.968900262424404E-2</c:v>
                </c:pt>
                <c:pt idx="159">
                  <c:v>7.8629525191113395E-2</c:v>
                </c:pt>
                <c:pt idx="160">
                  <c:v>7.7570047757982763E-2</c:v>
                </c:pt>
                <c:pt idx="161">
                  <c:v>7.6592068588939022E-2</c:v>
                </c:pt>
                <c:pt idx="162">
                  <c:v>7.553259115580839E-2</c:v>
                </c:pt>
                <c:pt idx="163">
                  <c:v>7.4554611986764649E-2</c:v>
                </c:pt>
                <c:pt idx="164">
                  <c:v>7.3576632817720922E-2</c:v>
                </c:pt>
                <c:pt idx="165">
                  <c:v>7.2680151912764307E-2</c:v>
                </c:pt>
                <c:pt idx="166">
                  <c:v>7.170217274372058E-2</c:v>
                </c:pt>
                <c:pt idx="167">
                  <c:v>7.0805691838763743E-2</c:v>
                </c:pt>
                <c:pt idx="168">
                  <c:v>6.9909210933807128E-2</c:v>
                </c:pt>
                <c:pt idx="169">
                  <c:v>6.9012730028850305E-2</c:v>
                </c:pt>
                <c:pt idx="170">
                  <c:v>6.8116249123893691E-2</c:v>
                </c:pt>
                <c:pt idx="171">
                  <c:v>6.7301266483023994E-2</c:v>
                </c:pt>
                <c:pt idx="172">
                  <c:v>6.6486283842154284E-2</c:v>
                </c:pt>
                <c:pt idx="173">
                  <c:v>6.5589802937197447E-2</c:v>
                </c:pt>
                <c:pt idx="174">
                  <c:v>6.4774820296327751E-2</c:v>
                </c:pt>
                <c:pt idx="175">
                  <c:v>6.3959837655458041E-2</c:v>
                </c:pt>
                <c:pt idx="176">
                  <c:v>6.3226353278675249E-2</c:v>
                </c:pt>
                <c:pt idx="177">
                  <c:v>6.2411370637805538E-2</c:v>
                </c:pt>
                <c:pt idx="178">
                  <c:v>6.1677886261022739E-2</c:v>
                </c:pt>
                <c:pt idx="179">
                  <c:v>6.094440188423994E-2</c:v>
                </c:pt>
                <c:pt idx="180">
                  <c:v>6.0210917507457135E-2</c:v>
                </c:pt>
                <c:pt idx="181">
                  <c:v>5.9477433130674336E-2</c:v>
                </c:pt>
                <c:pt idx="182">
                  <c:v>5.874394875389153E-2</c:v>
                </c:pt>
                <c:pt idx="183">
                  <c:v>5.8091962641195857E-2</c:v>
                </c:pt>
                <c:pt idx="184">
                  <c:v>5.7439976528499956E-2</c:v>
                </c:pt>
                <c:pt idx="185">
                  <c:v>5.6787990415804054E-2</c:v>
                </c:pt>
                <c:pt idx="186">
                  <c:v>5.6054506039021484E-2</c:v>
                </c:pt>
                <c:pt idx="187">
                  <c:v>5.5402519926325583E-2</c:v>
                </c:pt>
                <c:pt idx="188">
                  <c:v>5.4832032077716815E-2</c:v>
                </c:pt>
                <c:pt idx="189">
                  <c:v>5.4180045965020913E-2</c:v>
                </c:pt>
                <c:pt idx="190">
                  <c:v>5.3528059852325248E-2</c:v>
                </c:pt>
                <c:pt idx="191">
                  <c:v>5.2957572003716244E-2</c:v>
                </c:pt>
                <c:pt idx="192">
                  <c:v>5.2387084155107476E-2</c:v>
                </c:pt>
                <c:pt idx="193">
                  <c:v>5.1816596306498708E-2</c:v>
                </c:pt>
                <c:pt idx="194">
                  <c:v>5.124610845788994E-2</c:v>
                </c:pt>
                <c:pt idx="195">
                  <c:v>5.0675620609280936E-2</c:v>
                </c:pt>
                <c:pt idx="196">
                  <c:v>5.0105132760672168E-2</c:v>
                </c:pt>
                <c:pt idx="197">
                  <c:v>4.95346449120634E-2</c:v>
                </c:pt>
                <c:pt idx="198">
                  <c:v>4.9045655327541529E-2</c:v>
                </c:pt>
                <c:pt idx="199">
                  <c:v>4.8475167478932761E-2</c:v>
                </c:pt>
                <c:pt idx="200">
                  <c:v>4.798617789441089E-2</c:v>
                </c:pt>
                <c:pt idx="201">
                  <c:v>4.7497188309889027E-2</c:v>
                </c:pt>
                <c:pt idx="202">
                  <c:v>4.7008198725367156E-2</c:v>
                </c:pt>
                <c:pt idx="203">
                  <c:v>4.6519209140845286E-2</c:v>
                </c:pt>
                <c:pt idx="204">
                  <c:v>4.6030219556323422E-2</c:v>
                </c:pt>
                <c:pt idx="205">
                  <c:v>4.5541229971801551E-2</c:v>
                </c:pt>
                <c:pt idx="206">
                  <c:v>4.5052240387279681E-2</c:v>
                </c:pt>
                <c:pt idx="207">
                  <c:v>4.4644749066844951E-2</c:v>
                </c:pt>
                <c:pt idx="208">
                  <c:v>4.415575948232308E-2</c:v>
                </c:pt>
                <c:pt idx="209">
                  <c:v>4.3748268161888114E-2</c:v>
                </c:pt>
                <c:pt idx="210">
                  <c:v>4.3340776841453377E-2</c:v>
                </c:pt>
                <c:pt idx="211">
                  <c:v>4.2933285521018411E-2</c:v>
                </c:pt>
                <c:pt idx="212">
                  <c:v>4.2525794200583555E-2</c:v>
                </c:pt>
                <c:pt idx="213">
                  <c:v>4.2118302880148707E-2</c:v>
                </c:pt>
                <c:pt idx="214">
                  <c:v>4.1710811559713741E-2</c:v>
                </c:pt>
                <c:pt idx="215">
                  <c:v>4.1303320239278886E-2</c:v>
                </c:pt>
                <c:pt idx="216">
                  <c:v>4.0895828918844038E-2</c:v>
                </c:pt>
                <c:pt idx="217">
                  <c:v>4.0488337598409183E-2</c:v>
                </c:pt>
                <c:pt idx="218">
                  <c:v>4.0162344542061232E-2</c:v>
                </c:pt>
                <c:pt idx="219">
                  <c:v>3.9754853221626384E-2</c:v>
                </c:pt>
                <c:pt idx="220">
                  <c:v>3.9428860165278544E-2</c:v>
                </c:pt>
                <c:pt idx="221">
                  <c:v>3.9102867108930593E-2</c:v>
                </c:pt>
                <c:pt idx="222">
                  <c:v>3.8695375788495745E-2</c:v>
                </c:pt>
                <c:pt idx="223">
                  <c:v>3.8369382732147794E-2</c:v>
                </c:pt>
                <c:pt idx="224">
                  <c:v>3.8043389675799955E-2</c:v>
                </c:pt>
                <c:pt idx="225">
                  <c:v>3.7717396619452004E-2</c:v>
                </c:pt>
                <c:pt idx="226">
                  <c:v>3.7391403563104171E-2</c:v>
                </c:pt>
                <c:pt idx="227">
                  <c:v>3.706541050675622E-2</c:v>
                </c:pt>
                <c:pt idx="228">
                  <c:v>3.673941745040827E-2</c:v>
                </c:pt>
                <c:pt idx="229">
                  <c:v>3.6494922658147452E-2</c:v>
                </c:pt>
                <c:pt idx="230">
                  <c:v>3.6168929601799502E-2</c:v>
                </c:pt>
                <c:pt idx="231">
                  <c:v>3.5842936545451551E-2</c:v>
                </c:pt>
                <c:pt idx="232">
                  <c:v>3.5598441753190616E-2</c:v>
                </c:pt>
                <c:pt idx="233">
                  <c:v>3.5272448696842783E-2</c:v>
                </c:pt>
                <c:pt idx="234">
                  <c:v>3.5027953904581847E-2</c:v>
                </c:pt>
                <c:pt idx="235">
                  <c:v>3.4783459112320912E-2</c:v>
                </c:pt>
                <c:pt idx="236">
                  <c:v>3.4457466055973079E-2</c:v>
                </c:pt>
                <c:pt idx="237">
                  <c:v>3.4212971263712144E-2</c:v>
                </c:pt>
                <c:pt idx="238">
                  <c:v>3.3968476471451209E-2</c:v>
                </c:pt>
                <c:pt idx="239">
                  <c:v>3.3723981679190274E-2</c:v>
                </c:pt>
                <c:pt idx="240">
                  <c:v>3.3560985151016243E-2</c:v>
                </c:pt>
                <c:pt idx="241">
                  <c:v>3.3316490358755425E-2</c:v>
                </c:pt>
                <c:pt idx="242">
                  <c:v>3.3153493830581394E-2</c:v>
                </c:pt>
                <c:pt idx="243">
                  <c:v>3.2908999038320459E-2</c:v>
                </c:pt>
                <c:pt idx="244">
                  <c:v>3.2746002510146539E-2</c:v>
                </c:pt>
                <c:pt idx="245">
                  <c:v>3.2501507717885604E-2</c:v>
                </c:pt>
                <c:pt idx="246">
                  <c:v>3.2338511189711691E-2</c:v>
                </c:pt>
                <c:pt idx="247">
                  <c:v>3.2175514661537771E-2</c:v>
                </c:pt>
                <c:pt idx="248">
                  <c:v>3.1931019869276836E-2</c:v>
                </c:pt>
                <c:pt idx="249">
                  <c:v>3.1768023341102805E-2</c:v>
                </c:pt>
                <c:pt idx="250">
                  <c:v>3.1605026812928885E-2</c:v>
                </c:pt>
                <c:pt idx="251">
                  <c:v>3.1442030284754965E-2</c:v>
                </c:pt>
                <c:pt idx="252">
                  <c:v>3.1279033756581053E-2</c:v>
                </c:pt>
                <c:pt idx="253">
                  <c:v>3.1116037228407018E-2</c:v>
                </c:pt>
                <c:pt idx="254">
                  <c:v>3.0953040700233102E-2</c:v>
                </c:pt>
                <c:pt idx="255">
                  <c:v>3.0790044172059182E-2</c:v>
                </c:pt>
                <c:pt idx="256">
                  <c:v>3.0627047643885151E-2</c:v>
                </c:pt>
                <c:pt idx="257">
                  <c:v>3.0464051115711231E-2</c:v>
                </c:pt>
                <c:pt idx="258">
                  <c:v>3.038255285162433E-2</c:v>
                </c:pt>
                <c:pt idx="259">
                  <c:v>3.0219556323450299E-2</c:v>
                </c:pt>
                <c:pt idx="260">
                  <c:v>3.005655979527638E-2</c:v>
                </c:pt>
                <c:pt idx="261">
                  <c:v>2.9893563267102463E-2</c:v>
                </c:pt>
                <c:pt idx="262">
                  <c:v>2.9812065003015448E-2</c:v>
                </c:pt>
                <c:pt idx="263">
                  <c:v>2.9649068474841528E-2</c:v>
                </c:pt>
                <c:pt idx="264">
                  <c:v>2.9567570210754512E-2</c:v>
                </c:pt>
                <c:pt idx="265">
                  <c:v>2.9404573682580596E-2</c:v>
                </c:pt>
                <c:pt idx="266">
                  <c:v>2.9241577154406676E-2</c:v>
                </c:pt>
                <c:pt idx="267">
                  <c:v>2.9160078890319661E-2</c:v>
                </c:pt>
                <c:pt idx="268">
                  <c:v>2.8997082362145744E-2</c:v>
                </c:pt>
                <c:pt idx="269">
                  <c:v>2.883408583397171E-2</c:v>
                </c:pt>
                <c:pt idx="270">
                  <c:v>2.8671089305797794E-2</c:v>
                </c:pt>
                <c:pt idx="271">
                  <c:v>2.8508092777623874E-2</c:v>
                </c:pt>
                <c:pt idx="272">
                  <c:v>2.8345096249449957E-2</c:v>
                </c:pt>
                <c:pt idx="273">
                  <c:v>2.8182099721275923E-2</c:v>
                </c:pt>
                <c:pt idx="274">
                  <c:v>2.8019103193102007E-2</c:v>
                </c:pt>
                <c:pt idx="275">
                  <c:v>2.785610666492809E-2</c:v>
                </c:pt>
                <c:pt idx="276">
                  <c:v>2.7693110136754056E-2</c:v>
                </c:pt>
                <c:pt idx="277">
                  <c:v>2.7611611872667155E-2</c:v>
                </c:pt>
                <c:pt idx="278">
                  <c:v>2.7448615344493121E-2</c:v>
                </c:pt>
                <c:pt idx="279">
                  <c:v>2.7285618816319204E-2</c:v>
                </c:pt>
                <c:pt idx="280">
                  <c:v>2.7122622288145288E-2</c:v>
                </c:pt>
                <c:pt idx="281">
                  <c:v>2.6959625759971368E-2</c:v>
                </c:pt>
                <c:pt idx="282">
                  <c:v>2.6878127495884353E-2</c:v>
                </c:pt>
                <c:pt idx="283">
                  <c:v>2.6715130967710436E-2</c:v>
                </c:pt>
                <c:pt idx="284">
                  <c:v>2.6633632703623417E-2</c:v>
                </c:pt>
                <c:pt idx="285">
                  <c:v>2.6470636175449501E-2</c:v>
                </c:pt>
                <c:pt idx="286">
                  <c:v>2.6389137911362485E-2</c:v>
                </c:pt>
                <c:pt idx="287">
                  <c:v>2.6226141383188566E-2</c:v>
                </c:pt>
                <c:pt idx="288">
                  <c:v>2.614464311910155E-2</c:v>
                </c:pt>
                <c:pt idx="289">
                  <c:v>2.5981646590927634E-2</c:v>
                </c:pt>
                <c:pt idx="290">
                  <c:v>2.5900148326840615E-2</c:v>
                </c:pt>
                <c:pt idx="291">
                  <c:v>2.5818650062753714E-2</c:v>
                </c:pt>
                <c:pt idx="292">
                  <c:v>2.5655653534579683E-2</c:v>
                </c:pt>
                <c:pt idx="293">
                  <c:v>2.5574155270492782E-2</c:v>
                </c:pt>
                <c:pt idx="294">
                  <c:v>2.5492657006405763E-2</c:v>
                </c:pt>
                <c:pt idx="295">
                  <c:v>2.5411158742318748E-2</c:v>
                </c:pt>
                <c:pt idx="296">
                  <c:v>2.5248162214144831E-2</c:v>
                </c:pt>
                <c:pt idx="297">
                  <c:v>2.516666395005793E-2</c:v>
                </c:pt>
                <c:pt idx="298">
                  <c:v>2.5085165685970912E-2</c:v>
                </c:pt>
                <c:pt idx="299">
                  <c:v>2.5003667421883896E-2</c:v>
                </c:pt>
                <c:pt idx="300">
                  <c:v>2.4922169157796995E-2</c:v>
                </c:pt>
                <c:pt idx="301">
                  <c:v>2.484067089370998E-2</c:v>
                </c:pt>
                <c:pt idx="302">
                  <c:v>2.4677674365536063E-2</c:v>
                </c:pt>
                <c:pt idx="303">
                  <c:v>2.4596176101449044E-2</c:v>
                </c:pt>
                <c:pt idx="304">
                  <c:v>2.4514677837362029E-2</c:v>
                </c:pt>
                <c:pt idx="305">
                  <c:v>2.4433179573275128E-2</c:v>
                </c:pt>
                <c:pt idx="306">
                  <c:v>2.4351681309188113E-2</c:v>
                </c:pt>
                <c:pt idx="307">
                  <c:v>2.4270183045101212E-2</c:v>
                </c:pt>
                <c:pt idx="308">
                  <c:v>2.4188684781014193E-2</c:v>
                </c:pt>
                <c:pt idx="309">
                  <c:v>2.4107186516927177E-2</c:v>
                </c:pt>
                <c:pt idx="310">
                  <c:v>2.4025688252840276E-2</c:v>
                </c:pt>
                <c:pt idx="311">
                  <c:v>2.3944189988753261E-2</c:v>
                </c:pt>
                <c:pt idx="312">
                  <c:v>2.3862691724666242E-2</c:v>
                </c:pt>
                <c:pt idx="313">
                  <c:v>2.3781193460579341E-2</c:v>
                </c:pt>
                <c:pt idx="314">
                  <c:v>2.3699695196492326E-2</c:v>
                </c:pt>
                <c:pt idx="315">
                  <c:v>2.361819693240531E-2</c:v>
                </c:pt>
                <c:pt idx="316">
                  <c:v>2.3536698668318409E-2</c:v>
                </c:pt>
                <c:pt idx="317">
                  <c:v>2.345520040423139E-2</c:v>
                </c:pt>
                <c:pt idx="318">
                  <c:v>2.345520040423139E-2</c:v>
                </c:pt>
                <c:pt idx="319">
                  <c:v>2.3373702140144375E-2</c:v>
                </c:pt>
                <c:pt idx="320">
                  <c:v>2.3292203876057474E-2</c:v>
                </c:pt>
                <c:pt idx="321">
                  <c:v>2.3210705611970459E-2</c:v>
                </c:pt>
                <c:pt idx="322">
                  <c:v>2.3129207347883558E-2</c:v>
                </c:pt>
                <c:pt idx="323">
                  <c:v>2.3129207347883558E-2</c:v>
                </c:pt>
                <c:pt idx="324">
                  <c:v>2.3047709083796539E-2</c:v>
                </c:pt>
                <c:pt idx="325">
                  <c:v>2.2966210819709523E-2</c:v>
                </c:pt>
                <c:pt idx="326">
                  <c:v>2.2966210819709523E-2</c:v>
                </c:pt>
                <c:pt idx="327">
                  <c:v>2.2884712555622622E-2</c:v>
                </c:pt>
                <c:pt idx="328">
                  <c:v>2.2803214291535607E-2</c:v>
                </c:pt>
                <c:pt idx="329">
                  <c:v>2.2803214291535607E-2</c:v>
                </c:pt>
                <c:pt idx="330">
                  <c:v>2.2721716027448588E-2</c:v>
                </c:pt>
                <c:pt idx="331">
                  <c:v>2.2640217763361687E-2</c:v>
                </c:pt>
                <c:pt idx="332">
                  <c:v>2.2640217763361687E-2</c:v>
                </c:pt>
                <c:pt idx="333">
                  <c:v>2.2558719499274672E-2</c:v>
                </c:pt>
                <c:pt idx="334">
                  <c:v>2.2477221235187656E-2</c:v>
                </c:pt>
                <c:pt idx="335">
                  <c:v>2.2477221235187656E-2</c:v>
                </c:pt>
                <c:pt idx="336">
                  <c:v>2.2395722971100755E-2</c:v>
                </c:pt>
                <c:pt idx="337">
                  <c:v>2.2395722971100755E-2</c:v>
                </c:pt>
                <c:pt idx="338">
                  <c:v>2.2314224707013736E-2</c:v>
                </c:pt>
                <c:pt idx="339">
                  <c:v>2.2314224707013736E-2</c:v>
                </c:pt>
                <c:pt idx="340">
                  <c:v>2.2232726442926835E-2</c:v>
                </c:pt>
                <c:pt idx="341">
                  <c:v>2.215122817883982E-2</c:v>
                </c:pt>
                <c:pt idx="342">
                  <c:v>2.215122817883982E-2</c:v>
                </c:pt>
                <c:pt idx="343">
                  <c:v>2.2069729914752804E-2</c:v>
                </c:pt>
                <c:pt idx="344">
                  <c:v>2.2069729914752804E-2</c:v>
                </c:pt>
                <c:pt idx="345">
                  <c:v>2.1988231650665904E-2</c:v>
                </c:pt>
                <c:pt idx="346">
                  <c:v>2.1988231650665904E-2</c:v>
                </c:pt>
                <c:pt idx="347">
                  <c:v>2.1906733386578885E-2</c:v>
                </c:pt>
                <c:pt idx="348">
                  <c:v>2.1906733386578885E-2</c:v>
                </c:pt>
                <c:pt idx="349">
                  <c:v>2.1825235122491869E-2</c:v>
                </c:pt>
                <c:pt idx="350">
                  <c:v>2.1825235122491869E-2</c:v>
                </c:pt>
                <c:pt idx="351">
                  <c:v>2.1743736858404968E-2</c:v>
                </c:pt>
                <c:pt idx="352">
                  <c:v>2.1743736858404968E-2</c:v>
                </c:pt>
                <c:pt idx="353">
                  <c:v>2.1743736858404968E-2</c:v>
                </c:pt>
                <c:pt idx="354">
                  <c:v>2.1662238594317953E-2</c:v>
                </c:pt>
                <c:pt idx="355">
                  <c:v>2.1662238594317953E-2</c:v>
                </c:pt>
                <c:pt idx="356">
                  <c:v>2.1580740330230934E-2</c:v>
                </c:pt>
                <c:pt idx="357">
                  <c:v>2.1580740330230934E-2</c:v>
                </c:pt>
                <c:pt idx="358">
                  <c:v>2.1499242066144033E-2</c:v>
                </c:pt>
                <c:pt idx="359">
                  <c:v>2.1499242066144033E-2</c:v>
                </c:pt>
                <c:pt idx="360">
                  <c:v>2.1499242066144033E-2</c:v>
                </c:pt>
                <c:pt idx="361">
                  <c:v>2.1417743802057018E-2</c:v>
                </c:pt>
                <c:pt idx="362">
                  <c:v>2.1417743802057018E-2</c:v>
                </c:pt>
                <c:pt idx="363">
                  <c:v>2.1336245537970002E-2</c:v>
                </c:pt>
                <c:pt idx="364">
                  <c:v>2.1336245537970002E-2</c:v>
                </c:pt>
                <c:pt idx="365">
                  <c:v>2.1254747273883101E-2</c:v>
                </c:pt>
                <c:pt idx="366">
                  <c:v>2.1254747273883101E-2</c:v>
                </c:pt>
                <c:pt idx="367">
                  <c:v>2.1254747273883101E-2</c:v>
                </c:pt>
                <c:pt idx="368">
                  <c:v>2.1173249009796082E-2</c:v>
                </c:pt>
                <c:pt idx="369">
                  <c:v>2.1173249009796082E-2</c:v>
                </c:pt>
                <c:pt idx="370">
                  <c:v>2.1173249009796082E-2</c:v>
                </c:pt>
                <c:pt idx="371">
                  <c:v>2.1091750745709181E-2</c:v>
                </c:pt>
                <c:pt idx="372">
                  <c:v>2.1091750745709181E-2</c:v>
                </c:pt>
                <c:pt idx="373">
                  <c:v>2.1091750745709181E-2</c:v>
                </c:pt>
                <c:pt idx="374">
                  <c:v>2.1010252481622166E-2</c:v>
                </c:pt>
                <c:pt idx="375">
                  <c:v>2.1010252481622166E-2</c:v>
                </c:pt>
                <c:pt idx="376">
                  <c:v>2.1010252481622166E-2</c:v>
                </c:pt>
                <c:pt idx="377">
                  <c:v>2.092875421753515E-2</c:v>
                </c:pt>
                <c:pt idx="378">
                  <c:v>2.092875421753515E-2</c:v>
                </c:pt>
                <c:pt idx="379">
                  <c:v>2.092875421753515E-2</c:v>
                </c:pt>
                <c:pt idx="380">
                  <c:v>2.0847255953448249E-2</c:v>
                </c:pt>
                <c:pt idx="381">
                  <c:v>2.0847255953448249E-2</c:v>
                </c:pt>
                <c:pt idx="382">
                  <c:v>2.0847255953448249E-2</c:v>
                </c:pt>
                <c:pt idx="383">
                  <c:v>2.0847255953448249E-2</c:v>
                </c:pt>
                <c:pt idx="384">
                  <c:v>2.0765757689361231E-2</c:v>
                </c:pt>
                <c:pt idx="385">
                  <c:v>2.0765757689361231E-2</c:v>
                </c:pt>
                <c:pt idx="386">
                  <c:v>2.0765757689361231E-2</c:v>
                </c:pt>
                <c:pt idx="387">
                  <c:v>2.0765757689361231E-2</c:v>
                </c:pt>
                <c:pt idx="388">
                  <c:v>2.0765757689361231E-2</c:v>
                </c:pt>
                <c:pt idx="389">
                  <c:v>2.0684259425274215E-2</c:v>
                </c:pt>
                <c:pt idx="390">
                  <c:v>2.0684259425274215E-2</c:v>
                </c:pt>
                <c:pt idx="391">
                  <c:v>2.0765757689361231E-2</c:v>
                </c:pt>
                <c:pt idx="392">
                  <c:v>2.0765757689361231E-2</c:v>
                </c:pt>
                <c:pt idx="393">
                  <c:v>2.0765757689361231E-2</c:v>
                </c:pt>
                <c:pt idx="394">
                  <c:v>2.0765757689361231E-2</c:v>
                </c:pt>
                <c:pt idx="395">
                  <c:v>2.0765757689361231E-2</c:v>
                </c:pt>
                <c:pt idx="396">
                  <c:v>2.0765757689361231E-2</c:v>
                </c:pt>
                <c:pt idx="397">
                  <c:v>2.0765757689361231E-2</c:v>
                </c:pt>
                <c:pt idx="398">
                  <c:v>2.0765757689361231E-2</c:v>
                </c:pt>
                <c:pt idx="399">
                  <c:v>2.0847255953448249E-2</c:v>
                </c:pt>
                <c:pt idx="400">
                  <c:v>2.0847255953448249E-2</c:v>
                </c:pt>
                <c:pt idx="401">
                  <c:v>2.0847255953448249E-2</c:v>
                </c:pt>
                <c:pt idx="402">
                  <c:v>2.0847255953448249E-2</c:v>
                </c:pt>
                <c:pt idx="403">
                  <c:v>2.0847255953448249E-2</c:v>
                </c:pt>
                <c:pt idx="404">
                  <c:v>2.0847255953448249E-2</c:v>
                </c:pt>
                <c:pt idx="405">
                  <c:v>2.0847255953448249E-2</c:v>
                </c:pt>
                <c:pt idx="406">
                  <c:v>2.092875421753515E-2</c:v>
                </c:pt>
                <c:pt idx="407">
                  <c:v>2.092875421753515E-2</c:v>
                </c:pt>
                <c:pt idx="408">
                  <c:v>2.092875421753515E-2</c:v>
                </c:pt>
                <c:pt idx="409">
                  <c:v>2.092875421753515E-2</c:v>
                </c:pt>
                <c:pt idx="410">
                  <c:v>2.092875421753515E-2</c:v>
                </c:pt>
                <c:pt idx="411">
                  <c:v>2.092875421753515E-2</c:v>
                </c:pt>
                <c:pt idx="412">
                  <c:v>2.092875421753515E-2</c:v>
                </c:pt>
                <c:pt idx="413">
                  <c:v>2.1010252481622166E-2</c:v>
                </c:pt>
                <c:pt idx="414">
                  <c:v>2.1010252481622166E-2</c:v>
                </c:pt>
                <c:pt idx="415">
                  <c:v>2.1010252481622166E-2</c:v>
                </c:pt>
                <c:pt idx="416">
                  <c:v>2.1010252481622166E-2</c:v>
                </c:pt>
                <c:pt idx="417">
                  <c:v>2.1010252481622166E-2</c:v>
                </c:pt>
                <c:pt idx="418">
                  <c:v>2.1010252481622166E-2</c:v>
                </c:pt>
                <c:pt idx="419">
                  <c:v>2.1010252481622166E-2</c:v>
                </c:pt>
                <c:pt idx="420">
                  <c:v>2.1010252481622166E-2</c:v>
                </c:pt>
                <c:pt idx="421">
                  <c:v>2.1010252481622166E-2</c:v>
                </c:pt>
                <c:pt idx="422">
                  <c:v>2.1010252481622166E-2</c:v>
                </c:pt>
                <c:pt idx="423">
                  <c:v>2.092875421753515E-2</c:v>
                </c:pt>
                <c:pt idx="424">
                  <c:v>2.092875421753515E-2</c:v>
                </c:pt>
                <c:pt idx="425">
                  <c:v>2.092875421753515E-2</c:v>
                </c:pt>
                <c:pt idx="426">
                  <c:v>2.0847255953448249E-2</c:v>
                </c:pt>
                <c:pt idx="427">
                  <c:v>2.0847255953448249E-2</c:v>
                </c:pt>
                <c:pt idx="428">
                  <c:v>2.0847255953448249E-2</c:v>
                </c:pt>
                <c:pt idx="429">
                  <c:v>2.0765757689361231E-2</c:v>
                </c:pt>
                <c:pt idx="430">
                  <c:v>2.0765757689361231E-2</c:v>
                </c:pt>
                <c:pt idx="431">
                  <c:v>2.0765757689361231E-2</c:v>
                </c:pt>
                <c:pt idx="432">
                  <c:v>2.0684259425274215E-2</c:v>
                </c:pt>
                <c:pt idx="433">
                  <c:v>2.0684259425274215E-2</c:v>
                </c:pt>
                <c:pt idx="434">
                  <c:v>2.0684259425274215E-2</c:v>
                </c:pt>
                <c:pt idx="435">
                  <c:v>2.0684259425274215E-2</c:v>
                </c:pt>
                <c:pt idx="436">
                  <c:v>2.0602761161187314E-2</c:v>
                </c:pt>
                <c:pt idx="437">
                  <c:v>2.0602761161187314E-2</c:v>
                </c:pt>
                <c:pt idx="438">
                  <c:v>2.0602761161187314E-2</c:v>
                </c:pt>
                <c:pt idx="439">
                  <c:v>2.0602761161187314E-2</c:v>
                </c:pt>
                <c:pt idx="440">
                  <c:v>2.0602761161187314E-2</c:v>
                </c:pt>
                <c:pt idx="441">
                  <c:v>2.0521262897100299E-2</c:v>
                </c:pt>
                <c:pt idx="442">
                  <c:v>2.0521262897100299E-2</c:v>
                </c:pt>
                <c:pt idx="443">
                  <c:v>2.0521262897100299E-2</c:v>
                </c:pt>
                <c:pt idx="444">
                  <c:v>2.0521262897100299E-2</c:v>
                </c:pt>
                <c:pt idx="445">
                  <c:v>2.0521262897100299E-2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</c:numCache>
            </c:numRef>
          </c:xVal>
          <c:yVal>
            <c:numRef>
              <c:f>Potentiel8!$C$2:$C$500</c:f>
              <c:numCache>
                <c:formatCode>0.00</c:formatCode>
                <c:ptCount val="499"/>
                <c:pt idx="0">
                  <c:v>2.2601934725612409</c:v>
                </c:pt>
                <c:pt idx="1">
                  <c:v>4.5203869451224818</c:v>
                </c:pt>
                <c:pt idx="2">
                  <c:v>4.5203869451224818</c:v>
                </c:pt>
                <c:pt idx="3">
                  <c:v>5.6504836814031023</c:v>
                </c:pt>
                <c:pt idx="4">
                  <c:v>6.7805804176837228</c:v>
                </c:pt>
                <c:pt idx="5">
                  <c:v>7.3456287858241467</c:v>
                </c:pt>
                <c:pt idx="6">
                  <c:v>9.0407738902449637</c:v>
                </c:pt>
                <c:pt idx="7">
                  <c:v>10.170870626525584</c:v>
                </c:pt>
                <c:pt idx="8">
                  <c:v>12.431064099087052</c:v>
                </c:pt>
                <c:pt idx="9">
                  <c:v>14.126209203507869</c:v>
                </c:pt>
                <c:pt idx="10">
                  <c:v>15.25630593978849</c:v>
                </c:pt>
                <c:pt idx="11">
                  <c:v>17.516499412349731</c:v>
                </c:pt>
                <c:pt idx="12">
                  <c:v>19.776692884910972</c:v>
                </c:pt>
                <c:pt idx="13">
                  <c:v>22.036886357472213</c:v>
                </c:pt>
                <c:pt idx="14">
                  <c:v>25.427176566314074</c:v>
                </c:pt>
                <c:pt idx="15">
                  <c:v>29.382515143296359</c:v>
                </c:pt>
                <c:pt idx="16">
                  <c:v>32.772805352138221</c:v>
                </c:pt>
                <c:pt idx="17">
                  <c:v>36.163095560980082</c:v>
                </c:pt>
                <c:pt idx="18">
                  <c:v>40.118434137962367</c:v>
                </c:pt>
                <c:pt idx="19">
                  <c:v>43.508724346804229</c:v>
                </c:pt>
                <c:pt idx="20">
                  <c:v>47.464062923786287</c:v>
                </c:pt>
                <c:pt idx="21">
                  <c:v>51.984449868908769</c:v>
                </c:pt>
                <c:pt idx="22">
                  <c:v>56.50483681403125</c:v>
                </c:pt>
                <c:pt idx="23">
                  <c:v>62.720368863574777</c:v>
                </c:pt>
                <c:pt idx="24">
                  <c:v>68.370852544977879</c:v>
                </c:pt>
                <c:pt idx="25">
                  <c:v>74.021336226380981</c:v>
                </c:pt>
                <c:pt idx="26">
                  <c:v>81.366965012205128</c:v>
                </c:pt>
                <c:pt idx="27">
                  <c:v>88.147545429888851</c:v>
                </c:pt>
                <c:pt idx="28">
                  <c:v>95.493174215712884</c:v>
                </c:pt>
                <c:pt idx="29">
                  <c:v>103.40385136967734</c:v>
                </c:pt>
                <c:pt idx="30">
                  <c:v>111.31452852364168</c:v>
                </c:pt>
                <c:pt idx="31">
                  <c:v>120.35530241388665</c:v>
                </c:pt>
                <c:pt idx="32">
                  <c:v>129.96112467227204</c:v>
                </c:pt>
                <c:pt idx="33">
                  <c:v>139.56694693065731</c:v>
                </c:pt>
                <c:pt idx="34">
                  <c:v>150.30286592532332</c:v>
                </c:pt>
                <c:pt idx="35">
                  <c:v>161.03878491998921</c:v>
                </c:pt>
                <c:pt idx="36">
                  <c:v>173.46984901907615</c:v>
                </c:pt>
                <c:pt idx="37">
                  <c:v>186.46596148630329</c:v>
                </c:pt>
                <c:pt idx="38">
                  <c:v>201.15721905795147</c:v>
                </c:pt>
                <c:pt idx="39">
                  <c:v>216.41352499773984</c:v>
                </c:pt>
                <c:pt idx="40">
                  <c:v>233.93002441008957</c:v>
                </c:pt>
                <c:pt idx="41">
                  <c:v>252.57662055871992</c:v>
                </c:pt>
                <c:pt idx="42">
                  <c:v>272.91836181177121</c:v>
                </c:pt>
                <c:pt idx="43">
                  <c:v>295.52029653738362</c:v>
                </c:pt>
                <c:pt idx="44">
                  <c:v>320.38242473555738</c:v>
                </c:pt>
                <c:pt idx="45">
                  <c:v>346.93969803815207</c:v>
                </c:pt>
                <c:pt idx="46">
                  <c:v>376.88726154958874</c:v>
                </c:pt>
                <c:pt idx="47">
                  <c:v>407.96492179730592</c:v>
                </c:pt>
                <c:pt idx="48">
                  <c:v>441.30277551758434</c:v>
                </c:pt>
                <c:pt idx="49">
                  <c:v>479.16101618298535</c:v>
                </c:pt>
                <c:pt idx="50">
                  <c:v>518.71440195280718</c:v>
                </c:pt>
                <c:pt idx="51">
                  <c:v>559.39788445890974</c:v>
                </c:pt>
                <c:pt idx="52">
                  <c:v>604.60175391013479</c:v>
                </c:pt>
                <c:pt idx="53">
                  <c:v>652.63086520206139</c:v>
                </c:pt>
                <c:pt idx="54">
                  <c:v>701.79007323026849</c:v>
                </c:pt>
                <c:pt idx="55">
                  <c:v>751.51432962661602</c:v>
                </c:pt>
                <c:pt idx="56">
                  <c:v>795.02305397342025</c:v>
                </c:pt>
                <c:pt idx="57">
                  <c:v>817.05994033089246</c:v>
                </c:pt>
                <c:pt idx="58">
                  <c:v>838.53177832022425</c:v>
                </c:pt>
                <c:pt idx="59">
                  <c:v>829.49100442997928</c:v>
                </c:pt>
                <c:pt idx="60">
                  <c:v>806.88906970436676</c:v>
                </c:pt>
                <c:pt idx="61">
                  <c:v>788.80752192387672</c:v>
                </c:pt>
                <c:pt idx="62">
                  <c:v>775.24636108850927</c:v>
                </c:pt>
                <c:pt idx="63">
                  <c:v>762.25024862128203</c:v>
                </c:pt>
                <c:pt idx="64">
                  <c:v>749.8191845221952</c:v>
                </c:pt>
                <c:pt idx="65">
                  <c:v>739.08326552752919</c:v>
                </c:pt>
                <c:pt idx="66">
                  <c:v>728.91239490100361</c:v>
                </c:pt>
                <c:pt idx="67">
                  <c:v>716.48133080191678</c:v>
                </c:pt>
                <c:pt idx="68">
                  <c:v>701.79007323026849</c:v>
                </c:pt>
                <c:pt idx="69">
                  <c:v>565.61341650845316</c:v>
                </c:pt>
                <c:pt idx="70">
                  <c:v>423.22122773709441</c:v>
                </c:pt>
                <c:pt idx="71">
                  <c:v>268.39797486664861</c:v>
                </c:pt>
                <c:pt idx="72">
                  <c:v>157.64849471114735</c:v>
                </c:pt>
                <c:pt idx="73">
                  <c:v>68.935900913118303</c:v>
                </c:pt>
                <c:pt idx="74">
                  <c:v>14.691257571648293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</c:numCache>
            </c:numRef>
          </c:yVal>
          <c:smooth val="0"/>
        </c:ser>
        <c:ser>
          <c:idx val="2"/>
          <c:order val="1"/>
          <c:tx>
            <c:strRef>
              <c:f>Potentiel8!$I$1</c:f>
              <c:strCache>
                <c:ptCount val="1"/>
                <c:pt idx="0">
                  <c:v>hma</c:v>
                </c:pt>
              </c:strCache>
            </c:strRef>
          </c:tx>
          <c:spPr>
            <a:ln w="15875"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Potentiel8!$B$2:$B$500</c:f>
              <c:numCache>
                <c:formatCode>General</c:formatCode>
                <c:ptCount val="499"/>
                <c:pt idx="0">
                  <c:v>0.31847891639908071</c:v>
                </c:pt>
                <c:pt idx="1">
                  <c:v>0.31709344590960226</c:v>
                </c:pt>
                <c:pt idx="2">
                  <c:v>0.31603396847647136</c:v>
                </c:pt>
                <c:pt idx="3">
                  <c:v>0.31497449104334074</c:v>
                </c:pt>
                <c:pt idx="4">
                  <c:v>0.31383351534612319</c:v>
                </c:pt>
                <c:pt idx="5">
                  <c:v>0.31269253964890542</c:v>
                </c:pt>
                <c:pt idx="6">
                  <c:v>0.31147006568760077</c:v>
                </c:pt>
                <c:pt idx="7">
                  <c:v>0.31016609346220919</c:v>
                </c:pt>
                <c:pt idx="8">
                  <c:v>0.30886212123681761</c:v>
                </c:pt>
                <c:pt idx="9">
                  <c:v>0.30747665074733915</c:v>
                </c:pt>
                <c:pt idx="10">
                  <c:v>0.30609118025786047</c:v>
                </c:pt>
                <c:pt idx="11">
                  <c:v>0.30478720803246889</c:v>
                </c:pt>
                <c:pt idx="12">
                  <c:v>0.30332023927890328</c:v>
                </c:pt>
                <c:pt idx="13">
                  <c:v>0.30185327052533789</c:v>
                </c:pt>
                <c:pt idx="14">
                  <c:v>0.30014180697951137</c:v>
                </c:pt>
                <c:pt idx="15">
                  <c:v>0.29859333996185888</c:v>
                </c:pt>
                <c:pt idx="16">
                  <c:v>0.29712637120829327</c:v>
                </c:pt>
                <c:pt idx="17">
                  <c:v>0.29574090071881476</c:v>
                </c:pt>
                <c:pt idx="18">
                  <c:v>0.29435543022933608</c:v>
                </c:pt>
                <c:pt idx="19">
                  <c:v>0.29296995973985762</c:v>
                </c:pt>
                <c:pt idx="20">
                  <c:v>0.29166598751446604</c:v>
                </c:pt>
                <c:pt idx="21">
                  <c:v>0.29019901876090043</c:v>
                </c:pt>
                <c:pt idx="22">
                  <c:v>0.28881354827142175</c:v>
                </c:pt>
                <c:pt idx="23">
                  <c:v>0.28742807778194324</c:v>
                </c:pt>
                <c:pt idx="24">
                  <c:v>0.28596110902837762</c:v>
                </c:pt>
                <c:pt idx="25">
                  <c:v>0.28449414027481229</c:v>
                </c:pt>
                <c:pt idx="26">
                  <c:v>0.28302717152124668</c:v>
                </c:pt>
                <c:pt idx="27">
                  <c:v>0.28156020276768107</c:v>
                </c:pt>
                <c:pt idx="28">
                  <c:v>0.28009323401411546</c:v>
                </c:pt>
                <c:pt idx="29">
                  <c:v>0.27854476699646297</c:v>
                </c:pt>
                <c:pt idx="30">
                  <c:v>0.27707779824289736</c:v>
                </c:pt>
                <c:pt idx="31">
                  <c:v>0.27552933122524487</c:v>
                </c:pt>
                <c:pt idx="32">
                  <c:v>0.27398086420759232</c:v>
                </c:pt>
                <c:pt idx="33">
                  <c:v>0.27243239718993983</c:v>
                </c:pt>
                <c:pt idx="34">
                  <c:v>0.27080243190820041</c:v>
                </c:pt>
                <c:pt idx="35">
                  <c:v>0.26925396489054793</c:v>
                </c:pt>
                <c:pt idx="36">
                  <c:v>0.26770549787289544</c:v>
                </c:pt>
                <c:pt idx="37">
                  <c:v>0.26607553259115579</c:v>
                </c:pt>
                <c:pt idx="38">
                  <c:v>0.26452706557350325</c:v>
                </c:pt>
                <c:pt idx="39">
                  <c:v>0.26289710029176389</c:v>
                </c:pt>
                <c:pt idx="40">
                  <c:v>0.26126713501002424</c:v>
                </c:pt>
                <c:pt idx="41">
                  <c:v>0.25963716972828482</c:v>
                </c:pt>
                <c:pt idx="42">
                  <c:v>0.2580072044465454</c:v>
                </c:pt>
                <c:pt idx="43">
                  <c:v>0.25637723916480576</c:v>
                </c:pt>
                <c:pt idx="44">
                  <c:v>0.25466577561897924</c:v>
                </c:pt>
                <c:pt idx="45">
                  <c:v>0.25303581033723982</c:v>
                </c:pt>
                <c:pt idx="46">
                  <c:v>0.25140584505550045</c:v>
                </c:pt>
                <c:pt idx="47">
                  <c:v>0.24977587977376078</c:v>
                </c:pt>
                <c:pt idx="48">
                  <c:v>0.24814591449202139</c:v>
                </c:pt>
                <c:pt idx="49">
                  <c:v>0.24643445094619484</c:v>
                </c:pt>
                <c:pt idx="50">
                  <c:v>0.24480448566445545</c:v>
                </c:pt>
                <c:pt idx="51">
                  <c:v>0.24317452038271581</c:v>
                </c:pt>
                <c:pt idx="52">
                  <c:v>0.24154455510097639</c:v>
                </c:pt>
                <c:pt idx="53">
                  <c:v>0.23983309155514987</c:v>
                </c:pt>
                <c:pt idx="54">
                  <c:v>0.23812162800932332</c:v>
                </c:pt>
                <c:pt idx="55">
                  <c:v>0.2364916627275839</c:v>
                </c:pt>
                <c:pt idx="56">
                  <c:v>0.23478019918175738</c:v>
                </c:pt>
                <c:pt idx="57">
                  <c:v>0.23315023390001796</c:v>
                </c:pt>
                <c:pt idx="58">
                  <c:v>0.23143877035419141</c:v>
                </c:pt>
                <c:pt idx="59">
                  <c:v>0.2297273068083649</c:v>
                </c:pt>
                <c:pt idx="60">
                  <c:v>0.22809734152662547</c:v>
                </c:pt>
                <c:pt idx="61">
                  <c:v>0.22638587798079896</c:v>
                </c:pt>
                <c:pt idx="62">
                  <c:v>0.22475591269905953</c:v>
                </c:pt>
                <c:pt idx="63">
                  <c:v>0.22304444915323299</c:v>
                </c:pt>
                <c:pt idx="64">
                  <c:v>0.22141448387149359</c:v>
                </c:pt>
                <c:pt idx="65">
                  <c:v>0.21978451858975395</c:v>
                </c:pt>
                <c:pt idx="66">
                  <c:v>0.21807305504392765</c:v>
                </c:pt>
                <c:pt idx="67">
                  <c:v>0.21644308976218801</c:v>
                </c:pt>
                <c:pt idx="68">
                  <c:v>0.21473162621636172</c:v>
                </c:pt>
                <c:pt idx="69">
                  <c:v>0.21302016267053517</c:v>
                </c:pt>
                <c:pt idx="70">
                  <c:v>0.21139019738879553</c:v>
                </c:pt>
                <c:pt idx="71">
                  <c:v>0.20967873384296923</c:v>
                </c:pt>
                <c:pt idx="72">
                  <c:v>0.20804876856122959</c:v>
                </c:pt>
                <c:pt idx="73">
                  <c:v>0.20641880327949017</c:v>
                </c:pt>
                <c:pt idx="74">
                  <c:v>0.20470733973366365</c:v>
                </c:pt>
                <c:pt idx="75">
                  <c:v>0.20307737445192423</c:v>
                </c:pt>
                <c:pt idx="76">
                  <c:v>0.20136591090609768</c:v>
                </c:pt>
                <c:pt idx="77">
                  <c:v>0.19973594562435829</c:v>
                </c:pt>
                <c:pt idx="78">
                  <c:v>0.19810598034261864</c:v>
                </c:pt>
                <c:pt idx="79">
                  <c:v>0.19639451679679235</c:v>
                </c:pt>
                <c:pt idx="80">
                  <c:v>0.1947645515150527</c:v>
                </c:pt>
                <c:pt idx="81">
                  <c:v>0.19305308796922616</c:v>
                </c:pt>
                <c:pt idx="82">
                  <c:v>0.19142312268748676</c:v>
                </c:pt>
                <c:pt idx="83">
                  <c:v>0.18971165914166022</c:v>
                </c:pt>
                <c:pt idx="84">
                  <c:v>0.1881631921240077</c:v>
                </c:pt>
                <c:pt idx="85">
                  <c:v>0.1864517285781814</c:v>
                </c:pt>
                <c:pt idx="86">
                  <c:v>0.18490326156052866</c:v>
                </c:pt>
                <c:pt idx="87">
                  <c:v>0.18327329627878927</c:v>
                </c:pt>
                <c:pt idx="88">
                  <c:v>0.18164333099704985</c:v>
                </c:pt>
                <c:pt idx="89">
                  <c:v>0.18009486397939736</c:v>
                </c:pt>
                <c:pt idx="90">
                  <c:v>0.17846489869765772</c:v>
                </c:pt>
                <c:pt idx="91">
                  <c:v>0.1769164316800052</c:v>
                </c:pt>
                <c:pt idx="92">
                  <c:v>0.17528646639826581</c:v>
                </c:pt>
                <c:pt idx="93">
                  <c:v>0.17373799938061329</c:v>
                </c:pt>
                <c:pt idx="94">
                  <c:v>0.17210803409887365</c:v>
                </c:pt>
                <c:pt idx="95">
                  <c:v>0.17055956708122116</c:v>
                </c:pt>
                <c:pt idx="96">
                  <c:v>0.16901110006356865</c:v>
                </c:pt>
                <c:pt idx="97">
                  <c:v>0.16738113478182923</c:v>
                </c:pt>
                <c:pt idx="98">
                  <c:v>0.16583266776417674</c:v>
                </c:pt>
                <c:pt idx="99">
                  <c:v>0.16428420074652422</c:v>
                </c:pt>
                <c:pt idx="100">
                  <c:v>0.16273573372887148</c:v>
                </c:pt>
                <c:pt idx="101">
                  <c:v>0.161187266711219</c:v>
                </c:pt>
                <c:pt idx="102">
                  <c:v>0.15963879969356648</c:v>
                </c:pt>
                <c:pt idx="103">
                  <c:v>0.15809033267591396</c:v>
                </c:pt>
                <c:pt idx="104">
                  <c:v>0.15654186565826148</c:v>
                </c:pt>
                <c:pt idx="105">
                  <c:v>0.15499339864060896</c:v>
                </c:pt>
                <c:pt idx="106">
                  <c:v>0.15344493162295647</c:v>
                </c:pt>
                <c:pt idx="107">
                  <c:v>0.15189646460530395</c:v>
                </c:pt>
                <c:pt idx="108">
                  <c:v>0.15034799758765144</c:v>
                </c:pt>
                <c:pt idx="109">
                  <c:v>0.14879953056999895</c:v>
                </c:pt>
                <c:pt idx="110">
                  <c:v>0.14733256181643334</c:v>
                </c:pt>
                <c:pt idx="111">
                  <c:v>0.14578409479878082</c:v>
                </c:pt>
                <c:pt idx="112">
                  <c:v>0.14431712604521524</c:v>
                </c:pt>
                <c:pt idx="113">
                  <c:v>0.14276865902756272</c:v>
                </c:pt>
                <c:pt idx="114">
                  <c:v>0.14122019200991021</c:v>
                </c:pt>
                <c:pt idx="115">
                  <c:v>0.13967172499225772</c:v>
                </c:pt>
                <c:pt idx="116">
                  <c:v>0.1381232579746052</c:v>
                </c:pt>
                <c:pt idx="117">
                  <c:v>0.13657479095695269</c:v>
                </c:pt>
                <c:pt idx="118">
                  <c:v>0.13494482567521307</c:v>
                </c:pt>
                <c:pt idx="119">
                  <c:v>0.13339635865756055</c:v>
                </c:pt>
                <c:pt idx="120">
                  <c:v>0.13176639337582116</c:v>
                </c:pt>
                <c:pt idx="121">
                  <c:v>0.13013642809408152</c:v>
                </c:pt>
                <c:pt idx="122">
                  <c:v>0.128587961076429</c:v>
                </c:pt>
                <c:pt idx="123">
                  <c:v>0.12695799579468961</c:v>
                </c:pt>
                <c:pt idx="124">
                  <c:v>0.12540952877703709</c:v>
                </c:pt>
                <c:pt idx="125">
                  <c:v>0.12386106175938459</c:v>
                </c:pt>
                <c:pt idx="126">
                  <c:v>0.12231259474173209</c:v>
                </c:pt>
                <c:pt idx="127">
                  <c:v>0.12076412772407957</c:v>
                </c:pt>
                <c:pt idx="128">
                  <c:v>0.11921566070642707</c:v>
                </c:pt>
                <c:pt idx="129">
                  <c:v>0.11766719368877433</c:v>
                </c:pt>
                <c:pt idx="130">
                  <c:v>0.11611872667112183</c:v>
                </c:pt>
                <c:pt idx="131">
                  <c:v>0.11465175791755645</c:v>
                </c:pt>
                <c:pt idx="132">
                  <c:v>0.11318478916399086</c:v>
                </c:pt>
                <c:pt idx="133">
                  <c:v>0.11171782041042524</c:v>
                </c:pt>
                <c:pt idx="134">
                  <c:v>0.11025085165685965</c:v>
                </c:pt>
                <c:pt idx="135">
                  <c:v>0.10878388290329427</c:v>
                </c:pt>
                <c:pt idx="136">
                  <c:v>0.10731691414972866</c:v>
                </c:pt>
                <c:pt idx="137">
                  <c:v>0.10584994539616306</c:v>
                </c:pt>
                <c:pt idx="138">
                  <c:v>0.10446447490668459</c:v>
                </c:pt>
                <c:pt idx="139">
                  <c:v>0.10307900441720588</c:v>
                </c:pt>
                <c:pt idx="140">
                  <c:v>0.10169353392772741</c:v>
                </c:pt>
                <c:pt idx="141">
                  <c:v>0.1003080634382487</c:v>
                </c:pt>
                <c:pt idx="142">
                  <c:v>9.8922592948770233E-2</c:v>
                </c:pt>
                <c:pt idx="143">
                  <c:v>9.7618620723378666E-2</c:v>
                </c:pt>
                <c:pt idx="144">
                  <c:v>9.6314648497987099E-2</c:v>
                </c:pt>
                <c:pt idx="145">
                  <c:v>9.5010676272595518E-2</c:v>
                </c:pt>
                <c:pt idx="146">
                  <c:v>9.3706704047203715E-2</c:v>
                </c:pt>
                <c:pt idx="147">
                  <c:v>9.2484230085899274E-2</c:v>
                </c:pt>
                <c:pt idx="148">
                  <c:v>9.1180257860507472E-2</c:v>
                </c:pt>
                <c:pt idx="149">
                  <c:v>8.9957783899203031E-2</c:v>
                </c:pt>
                <c:pt idx="150">
                  <c:v>8.8735309937898368E-2</c:v>
                </c:pt>
                <c:pt idx="151">
                  <c:v>8.7512835976593692E-2</c:v>
                </c:pt>
                <c:pt idx="152">
                  <c:v>8.6371860279376156E-2</c:v>
                </c:pt>
                <c:pt idx="153">
                  <c:v>8.5230884582158384E-2</c:v>
                </c:pt>
                <c:pt idx="154">
                  <c:v>8.4008410620853721E-2</c:v>
                </c:pt>
                <c:pt idx="155">
                  <c:v>8.2948933187723076E-2</c:v>
                </c:pt>
                <c:pt idx="156">
                  <c:v>8.180795749050554E-2</c:v>
                </c:pt>
                <c:pt idx="157">
                  <c:v>8.0748480057374908E-2</c:v>
                </c:pt>
                <c:pt idx="158">
                  <c:v>7.968900262424404E-2</c:v>
                </c:pt>
                <c:pt idx="159">
                  <c:v>7.8629525191113395E-2</c:v>
                </c:pt>
                <c:pt idx="160">
                  <c:v>7.7570047757982763E-2</c:v>
                </c:pt>
                <c:pt idx="161">
                  <c:v>7.6592068588939022E-2</c:v>
                </c:pt>
                <c:pt idx="162">
                  <c:v>7.553259115580839E-2</c:v>
                </c:pt>
                <c:pt idx="163">
                  <c:v>7.4554611986764649E-2</c:v>
                </c:pt>
                <c:pt idx="164">
                  <c:v>7.3576632817720922E-2</c:v>
                </c:pt>
                <c:pt idx="165">
                  <c:v>7.2680151912764307E-2</c:v>
                </c:pt>
                <c:pt idx="166">
                  <c:v>7.170217274372058E-2</c:v>
                </c:pt>
                <c:pt idx="167">
                  <c:v>7.0805691838763743E-2</c:v>
                </c:pt>
                <c:pt idx="168">
                  <c:v>6.9909210933807128E-2</c:v>
                </c:pt>
                <c:pt idx="169">
                  <c:v>6.9012730028850305E-2</c:v>
                </c:pt>
                <c:pt idx="170">
                  <c:v>6.8116249123893691E-2</c:v>
                </c:pt>
                <c:pt idx="171">
                  <c:v>6.7301266483023994E-2</c:v>
                </c:pt>
                <c:pt idx="172">
                  <c:v>6.6486283842154284E-2</c:v>
                </c:pt>
                <c:pt idx="173">
                  <c:v>6.5589802937197447E-2</c:v>
                </c:pt>
                <c:pt idx="174">
                  <c:v>6.4774820296327751E-2</c:v>
                </c:pt>
                <c:pt idx="175">
                  <c:v>6.3959837655458041E-2</c:v>
                </c:pt>
                <c:pt idx="176">
                  <c:v>6.3226353278675249E-2</c:v>
                </c:pt>
                <c:pt idx="177">
                  <c:v>6.2411370637805538E-2</c:v>
                </c:pt>
                <c:pt idx="178">
                  <c:v>6.1677886261022739E-2</c:v>
                </c:pt>
                <c:pt idx="179">
                  <c:v>6.094440188423994E-2</c:v>
                </c:pt>
                <c:pt idx="180">
                  <c:v>6.0210917507457135E-2</c:v>
                </c:pt>
                <c:pt idx="181">
                  <c:v>5.9477433130674336E-2</c:v>
                </c:pt>
                <c:pt idx="182">
                  <c:v>5.874394875389153E-2</c:v>
                </c:pt>
                <c:pt idx="183">
                  <c:v>5.8091962641195857E-2</c:v>
                </c:pt>
                <c:pt idx="184">
                  <c:v>5.7439976528499956E-2</c:v>
                </c:pt>
                <c:pt idx="185">
                  <c:v>5.6787990415804054E-2</c:v>
                </c:pt>
                <c:pt idx="186">
                  <c:v>5.6054506039021484E-2</c:v>
                </c:pt>
                <c:pt idx="187">
                  <c:v>5.5402519926325583E-2</c:v>
                </c:pt>
                <c:pt idx="188">
                  <c:v>5.4832032077716815E-2</c:v>
                </c:pt>
                <c:pt idx="189">
                  <c:v>5.4180045965020913E-2</c:v>
                </c:pt>
                <c:pt idx="190">
                  <c:v>5.3528059852325248E-2</c:v>
                </c:pt>
                <c:pt idx="191">
                  <c:v>5.2957572003716244E-2</c:v>
                </c:pt>
                <c:pt idx="192">
                  <c:v>5.2387084155107476E-2</c:v>
                </c:pt>
                <c:pt idx="193">
                  <c:v>5.1816596306498708E-2</c:v>
                </c:pt>
                <c:pt idx="194">
                  <c:v>5.124610845788994E-2</c:v>
                </c:pt>
                <c:pt idx="195">
                  <c:v>5.0675620609280936E-2</c:v>
                </c:pt>
                <c:pt idx="196">
                  <c:v>5.0105132760672168E-2</c:v>
                </c:pt>
                <c:pt idx="197">
                  <c:v>4.95346449120634E-2</c:v>
                </c:pt>
                <c:pt idx="198">
                  <c:v>4.9045655327541529E-2</c:v>
                </c:pt>
                <c:pt idx="199">
                  <c:v>4.8475167478932761E-2</c:v>
                </c:pt>
                <c:pt idx="200">
                  <c:v>4.798617789441089E-2</c:v>
                </c:pt>
                <c:pt idx="201">
                  <c:v>4.7497188309889027E-2</c:v>
                </c:pt>
                <c:pt idx="202">
                  <c:v>4.7008198725367156E-2</c:v>
                </c:pt>
                <c:pt idx="203">
                  <c:v>4.6519209140845286E-2</c:v>
                </c:pt>
                <c:pt idx="204">
                  <c:v>4.6030219556323422E-2</c:v>
                </c:pt>
                <c:pt idx="205">
                  <c:v>4.5541229971801551E-2</c:v>
                </c:pt>
                <c:pt idx="206">
                  <c:v>4.5052240387279681E-2</c:v>
                </c:pt>
                <c:pt idx="207">
                  <c:v>4.4644749066844951E-2</c:v>
                </c:pt>
                <c:pt idx="208">
                  <c:v>4.415575948232308E-2</c:v>
                </c:pt>
                <c:pt idx="209">
                  <c:v>4.3748268161888114E-2</c:v>
                </c:pt>
                <c:pt idx="210">
                  <c:v>4.3340776841453377E-2</c:v>
                </c:pt>
                <c:pt idx="211">
                  <c:v>4.2933285521018411E-2</c:v>
                </c:pt>
                <c:pt idx="212">
                  <c:v>4.2525794200583555E-2</c:v>
                </c:pt>
                <c:pt idx="213">
                  <c:v>4.2118302880148707E-2</c:v>
                </c:pt>
                <c:pt idx="214">
                  <c:v>4.1710811559713741E-2</c:v>
                </c:pt>
                <c:pt idx="215">
                  <c:v>4.1303320239278886E-2</c:v>
                </c:pt>
                <c:pt idx="216">
                  <c:v>4.0895828918844038E-2</c:v>
                </c:pt>
                <c:pt idx="217">
                  <c:v>4.0488337598409183E-2</c:v>
                </c:pt>
                <c:pt idx="218">
                  <c:v>4.0162344542061232E-2</c:v>
                </c:pt>
                <c:pt idx="219">
                  <c:v>3.9754853221626384E-2</c:v>
                </c:pt>
                <c:pt idx="220">
                  <c:v>3.9428860165278544E-2</c:v>
                </c:pt>
                <c:pt idx="221">
                  <c:v>3.9102867108930593E-2</c:v>
                </c:pt>
                <c:pt idx="222">
                  <c:v>3.8695375788495745E-2</c:v>
                </c:pt>
                <c:pt idx="223">
                  <c:v>3.8369382732147794E-2</c:v>
                </c:pt>
                <c:pt idx="224">
                  <c:v>3.8043389675799955E-2</c:v>
                </c:pt>
                <c:pt idx="225">
                  <c:v>3.7717396619452004E-2</c:v>
                </c:pt>
                <c:pt idx="226">
                  <c:v>3.7391403563104171E-2</c:v>
                </c:pt>
                <c:pt idx="227">
                  <c:v>3.706541050675622E-2</c:v>
                </c:pt>
                <c:pt idx="228">
                  <c:v>3.673941745040827E-2</c:v>
                </c:pt>
                <c:pt idx="229">
                  <c:v>3.6494922658147452E-2</c:v>
                </c:pt>
                <c:pt idx="230">
                  <c:v>3.6168929601799502E-2</c:v>
                </c:pt>
                <c:pt idx="231">
                  <c:v>3.5842936545451551E-2</c:v>
                </c:pt>
                <c:pt idx="232">
                  <c:v>3.5598441753190616E-2</c:v>
                </c:pt>
                <c:pt idx="233">
                  <c:v>3.5272448696842783E-2</c:v>
                </c:pt>
                <c:pt idx="234">
                  <c:v>3.5027953904581847E-2</c:v>
                </c:pt>
                <c:pt idx="235">
                  <c:v>3.4783459112320912E-2</c:v>
                </c:pt>
                <c:pt idx="236">
                  <c:v>3.4457466055973079E-2</c:v>
                </c:pt>
                <c:pt idx="237">
                  <c:v>3.4212971263712144E-2</c:v>
                </c:pt>
                <c:pt idx="238">
                  <c:v>3.3968476471451209E-2</c:v>
                </c:pt>
                <c:pt idx="239">
                  <c:v>3.3723981679190274E-2</c:v>
                </c:pt>
                <c:pt idx="240">
                  <c:v>3.3560985151016243E-2</c:v>
                </c:pt>
                <c:pt idx="241">
                  <c:v>3.3316490358755425E-2</c:v>
                </c:pt>
                <c:pt idx="242">
                  <c:v>3.3153493830581394E-2</c:v>
                </c:pt>
                <c:pt idx="243">
                  <c:v>3.2908999038320459E-2</c:v>
                </c:pt>
                <c:pt idx="244">
                  <c:v>3.2746002510146539E-2</c:v>
                </c:pt>
                <c:pt idx="245">
                  <c:v>3.2501507717885604E-2</c:v>
                </c:pt>
                <c:pt idx="246">
                  <c:v>3.2338511189711691E-2</c:v>
                </c:pt>
                <c:pt idx="247">
                  <c:v>3.2175514661537771E-2</c:v>
                </c:pt>
                <c:pt idx="248">
                  <c:v>3.1931019869276836E-2</c:v>
                </c:pt>
                <c:pt idx="249">
                  <c:v>3.1768023341102805E-2</c:v>
                </c:pt>
                <c:pt idx="250">
                  <c:v>3.1605026812928885E-2</c:v>
                </c:pt>
                <c:pt idx="251">
                  <c:v>3.1442030284754965E-2</c:v>
                </c:pt>
                <c:pt idx="252">
                  <c:v>3.1279033756581053E-2</c:v>
                </c:pt>
                <c:pt idx="253">
                  <c:v>3.1116037228407018E-2</c:v>
                </c:pt>
                <c:pt idx="254">
                  <c:v>3.0953040700233102E-2</c:v>
                </c:pt>
                <c:pt idx="255">
                  <c:v>3.0790044172059182E-2</c:v>
                </c:pt>
                <c:pt idx="256">
                  <c:v>3.0627047643885151E-2</c:v>
                </c:pt>
                <c:pt idx="257">
                  <c:v>3.0464051115711231E-2</c:v>
                </c:pt>
                <c:pt idx="258">
                  <c:v>3.038255285162433E-2</c:v>
                </c:pt>
                <c:pt idx="259">
                  <c:v>3.0219556323450299E-2</c:v>
                </c:pt>
                <c:pt idx="260">
                  <c:v>3.005655979527638E-2</c:v>
                </c:pt>
                <c:pt idx="261">
                  <c:v>2.9893563267102463E-2</c:v>
                </c:pt>
                <c:pt idx="262">
                  <c:v>2.9812065003015448E-2</c:v>
                </c:pt>
                <c:pt idx="263">
                  <c:v>2.9649068474841528E-2</c:v>
                </c:pt>
                <c:pt idx="264">
                  <c:v>2.9567570210754512E-2</c:v>
                </c:pt>
                <c:pt idx="265">
                  <c:v>2.9404573682580596E-2</c:v>
                </c:pt>
                <c:pt idx="266">
                  <c:v>2.9241577154406676E-2</c:v>
                </c:pt>
                <c:pt idx="267">
                  <c:v>2.9160078890319661E-2</c:v>
                </c:pt>
                <c:pt idx="268">
                  <c:v>2.8997082362145744E-2</c:v>
                </c:pt>
                <c:pt idx="269">
                  <c:v>2.883408583397171E-2</c:v>
                </c:pt>
                <c:pt idx="270">
                  <c:v>2.8671089305797794E-2</c:v>
                </c:pt>
                <c:pt idx="271">
                  <c:v>2.8508092777623874E-2</c:v>
                </c:pt>
                <c:pt idx="272">
                  <c:v>2.8345096249449957E-2</c:v>
                </c:pt>
                <c:pt idx="273">
                  <c:v>2.8182099721275923E-2</c:v>
                </c:pt>
                <c:pt idx="274">
                  <c:v>2.8019103193102007E-2</c:v>
                </c:pt>
                <c:pt idx="275">
                  <c:v>2.785610666492809E-2</c:v>
                </c:pt>
                <c:pt idx="276">
                  <c:v>2.7693110136754056E-2</c:v>
                </c:pt>
                <c:pt idx="277">
                  <c:v>2.7611611872667155E-2</c:v>
                </c:pt>
                <c:pt idx="278">
                  <c:v>2.7448615344493121E-2</c:v>
                </c:pt>
                <c:pt idx="279">
                  <c:v>2.7285618816319204E-2</c:v>
                </c:pt>
                <c:pt idx="280">
                  <c:v>2.7122622288145288E-2</c:v>
                </c:pt>
                <c:pt idx="281">
                  <c:v>2.6959625759971368E-2</c:v>
                </c:pt>
                <c:pt idx="282">
                  <c:v>2.6878127495884353E-2</c:v>
                </c:pt>
                <c:pt idx="283">
                  <c:v>2.6715130967710436E-2</c:v>
                </c:pt>
                <c:pt idx="284">
                  <c:v>2.6633632703623417E-2</c:v>
                </c:pt>
                <c:pt idx="285">
                  <c:v>2.6470636175449501E-2</c:v>
                </c:pt>
                <c:pt idx="286">
                  <c:v>2.6389137911362485E-2</c:v>
                </c:pt>
                <c:pt idx="287">
                  <c:v>2.6226141383188566E-2</c:v>
                </c:pt>
                <c:pt idx="288">
                  <c:v>2.614464311910155E-2</c:v>
                </c:pt>
                <c:pt idx="289">
                  <c:v>2.5981646590927634E-2</c:v>
                </c:pt>
                <c:pt idx="290">
                  <c:v>2.5900148326840615E-2</c:v>
                </c:pt>
                <c:pt idx="291">
                  <c:v>2.5818650062753714E-2</c:v>
                </c:pt>
                <c:pt idx="292">
                  <c:v>2.5655653534579683E-2</c:v>
                </c:pt>
                <c:pt idx="293">
                  <c:v>2.5574155270492782E-2</c:v>
                </c:pt>
                <c:pt idx="294">
                  <c:v>2.5492657006405763E-2</c:v>
                </c:pt>
                <c:pt idx="295">
                  <c:v>2.5411158742318748E-2</c:v>
                </c:pt>
                <c:pt idx="296">
                  <c:v>2.5248162214144831E-2</c:v>
                </c:pt>
                <c:pt idx="297">
                  <c:v>2.516666395005793E-2</c:v>
                </c:pt>
                <c:pt idx="298">
                  <c:v>2.5085165685970912E-2</c:v>
                </c:pt>
                <c:pt idx="299">
                  <c:v>2.5003667421883896E-2</c:v>
                </c:pt>
                <c:pt idx="300">
                  <c:v>2.4922169157796995E-2</c:v>
                </c:pt>
                <c:pt idx="301">
                  <c:v>2.484067089370998E-2</c:v>
                </c:pt>
                <c:pt idx="302">
                  <c:v>2.4677674365536063E-2</c:v>
                </c:pt>
                <c:pt idx="303">
                  <c:v>2.4596176101449044E-2</c:v>
                </c:pt>
                <c:pt idx="304">
                  <c:v>2.4514677837362029E-2</c:v>
                </c:pt>
                <c:pt idx="305">
                  <c:v>2.4433179573275128E-2</c:v>
                </c:pt>
                <c:pt idx="306">
                  <c:v>2.4351681309188113E-2</c:v>
                </c:pt>
                <c:pt idx="307">
                  <c:v>2.4270183045101212E-2</c:v>
                </c:pt>
                <c:pt idx="308">
                  <c:v>2.4188684781014193E-2</c:v>
                </c:pt>
                <c:pt idx="309">
                  <c:v>2.4107186516927177E-2</c:v>
                </c:pt>
                <c:pt idx="310">
                  <c:v>2.4025688252840276E-2</c:v>
                </c:pt>
                <c:pt idx="311">
                  <c:v>2.3944189988753261E-2</c:v>
                </c:pt>
                <c:pt idx="312">
                  <c:v>2.3862691724666242E-2</c:v>
                </c:pt>
                <c:pt idx="313">
                  <c:v>2.3781193460579341E-2</c:v>
                </c:pt>
                <c:pt idx="314">
                  <c:v>2.3699695196492326E-2</c:v>
                </c:pt>
                <c:pt idx="315">
                  <c:v>2.361819693240531E-2</c:v>
                </c:pt>
                <c:pt idx="316">
                  <c:v>2.3536698668318409E-2</c:v>
                </c:pt>
                <c:pt idx="317">
                  <c:v>2.345520040423139E-2</c:v>
                </c:pt>
                <c:pt idx="318">
                  <c:v>2.345520040423139E-2</c:v>
                </c:pt>
                <c:pt idx="319">
                  <c:v>2.3373702140144375E-2</c:v>
                </c:pt>
                <c:pt idx="320">
                  <c:v>2.3292203876057474E-2</c:v>
                </c:pt>
                <c:pt idx="321">
                  <c:v>2.3210705611970459E-2</c:v>
                </c:pt>
                <c:pt idx="322">
                  <c:v>2.3129207347883558E-2</c:v>
                </c:pt>
                <c:pt idx="323">
                  <c:v>2.3129207347883558E-2</c:v>
                </c:pt>
                <c:pt idx="324">
                  <c:v>2.3047709083796539E-2</c:v>
                </c:pt>
                <c:pt idx="325">
                  <c:v>2.2966210819709523E-2</c:v>
                </c:pt>
                <c:pt idx="326">
                  <c:v>2.2966210819709523E-2</c:v>
                </c:pt>
                <c:pt idx="327">
                  <c:v>2.2884712555622622E-2</c:v>
                </c:pt>
                <c:pt idx="328">
                  <c:v>2.2803214291535607E-2</c:v>
                </c:pt>
                <c:pt idx="329">
                  <c:v>2.2803214291535607E-2</c:v>
                </c:pt>
                <c:pt idx="330">
                  <c:v>2.2721716027448588E-2</c:v>
                </c:pt>
                <c:pt idx="331">
                  <c:v>2.2640217763361687E-2</c:v>
                </c:pt>
                <c:pt idx="332">
                  <c:v>2.2640217763361687E-2</c:v>
                </c:pt>
                <c:pt idx="333">
                  <c:v>2.2558719499274672E-2</c:v>
                </c:pt>
                <c:pt idx="334">
                  <c:v>2.2477221235187656E-2</c:v>
                </c:pt>
                <c:pt idx="335">
                  <c:v>2.2477221235187656E-2</c:v>
                </c:pt>
                <c:pt idx="336">
                  <c:v>2.2395722971100755E-2</c:v>
                </c:pt>
                <c:pt idx="337">
                  <c:v>2.2395722971100755E-2</c:v>
                </c:pt>
                <c:pt idx="338">
                  <c:v>2.2314224707013736E-2</c:v>
                </c:pt>
                <c:pt idx="339">
                  <c:v>2.2314224707013736E-2</c:v>
                </c:pt>
                <c:pt idx="340">
                  <c:v>2.2232726442926835E-2</c:v>
                </c:pt>
                <c:pt idx="341">
                  <c:v>2.215122817883982E-2</c:v>
                </c:pt>
                <c:pt idx="342">
                  <c:v>2.215122817883982E-2</c:v>
                </c:pt>
                <c:pt idx="343">
                  <c:v>2.2069729914752804E-2</c:v>
                </c:pt>
                <c:pt idx="344">
                  <c:v>2.2069729914752804E-2</c:v>
                </c:pt>
                <c:pt idx="345">
                  <c:v>2.1988231650665904E-2</c:v>
                </c:pt>
                <c:pt idx="346">
                  <c:v>2.1988231650665904E-2</c:v>
                </c:pt>
                <c:pt idx="347">
                  <c:v>2.1906733386578885E-2</c:v>
                </c:pt>
                <c:pt idx="348">
                  <c:v>2.1906733386578885E-2</c:v>
                </c:pt>
                <c:pt idx="349">
                  <c:v>2.1825235122491869E-2</c:v>
                </c:pt>
                <c:pt idx="350">
                  <c:v>2.1825235122491869E-2</c:v>
                </c:pt>
                <c:pt idx="351">
                  <c:v>2.1743736858404968E-2</c:v>
                </c:pt>
                <c:pt idx="352">
                  <c:v>2.1743736858404968E-2</c:v>
                </c:pt>
                <c:pt idx="353">
                  <c:v>2.1743736858404968E-2</c:v>
                </c:pt>
                <c:pt idx="354">
                  <c:v>2.1662238594317953E-2</c:v>
                </c:pt>
                <c:pt idx="355">
                  <c:v>2.1662238594317953E-2</c:v>
                </c:pt>
                <c:pt idx="356">
                  <c:v>2.1580740330230934E-2</c:v>
                </c:pt>
                <c:pt idx="357">
                  <c:v>2.1580740330230934E-2</c:v>
                </c:pt>
                <c:pt idx="358">
                  <c:v>2.1499242066144033E-2</c:v>
                </c:pt>
                <c:pt idx="359">
                  <c:v>2.1499242066144033E-2</c:v>
                </c:pt>
                <c:pt idx="360">
                  <c:v>2.1499242066144033E-2</c:v>
                </c:pt>
                <c:pt idx="361">
                  <c:v>2.1417743802057018E-2</c:v>
                </c:pt>
                <c:pt idx="362">
                  <c:v>2.1417743802057018E-2</c:v>
                </c:pt>
                <c:pt idx="363">
                  <c:v>2.1336245537970002E-2</c:v>
                </c:pt>
                <c:pt idx="364">
                  <c:v>2.1336245537970002E-2</c:v>
                </c:pt>
                <c:pt idx="365">
                  <c:v>2.1254747273883101E-2</c:v>
                </c:pt>
                <c:pt idx="366">
                  <c:v>2.1254747273883101E-2</c:v>
                </c:pt>
                <c:pt idx="367">
                  <c:v>2.1254747273883101E-2</c:v>
                </c:pt>
                <c:pt idx="368">
                  <c:v>2.1173249009796082E-2</c:v>
                </c:pt>
                <c:pt idx="369">
                  <c:v>2.1173249009796082E-2</c:v>
                </c:pt>
                <c:pt idx="370">
                  <c:v>2.1173249009796082E-2</c:v>
                </c:pt>
                <c:pt idx="371">
                  <c:v>2.1091750745709181E-2</c:v>
                </c:pt>
                <c:pt idx="372">
                  <c:v>2.1091750745709181E-2</c:v>
                </c:pt>
                <c:pt idx="373">
                  <c:v>2.1091750745709181E-2</c:v>
                </c:pt>
                <c:pt idx="374">
                  <c:v>2.1010252481622166E-2</c:v>
                </c:pt>
                <c:pt idx="375">
                  <c:v>2.1010252481622166E-2</c:v>
                </c:pt>
                <c:pt idx="376">
                  <c:v>2.1010252481622166E-2</c:v>
                </c:pt>
                <c:pt idx="377">
                  <c:v>2.092875421753515E-2</c:v>
                </c:pt>
                <c:pt idx="378">
                  <c:v>2.092875421753515E-2</c:v>
                </c:pt>
                <c:pt idx="379">
                  <c:v>2.092875421753515E-2</c:v>
                </c:pt>
                <c:pt idx="380">
                  <c:v>2.0847255953448249E-2</c:v>
                </c:pt>
                <c:pt idx="381">
                  <c:v>2.0847255953448249E-2</c:v>
                </c:pt>
                <c:pt idx="382">
                  <c:v>2.0847255953448249E-2</c:v>
                </c:pt>
                <c:pt idx="383">
                  <c:v>2.0847255953448249E-2</c:v>
                </c:pt>
                <c:pt idx="384">
                  <c:v>2.0765757689361231E-2</c:v>
                </c:pt>
                <c:pt idx="385">
                  <c:v>2.0765757689361231E-2</c:v>
                </c:pt>
                <c:pt idx="386">
                  <c:v>2.0765757689361231E-2</c:v>
                </c:pt>
                <c:pt idx="387">
                  <c:v>2.0765757689361231E-2</c:v>
                </c:pt>
                <c:pt idx="388">
                  <c:v>2.0765757689361231E-2</c:v>
                </c:pt>
                <c:pt idx="389">
                  <c:v>2.0684259425274215E-2</c:v>
                </c:pt>
                <c:pt idx="390">
                  <c:v>2.0684259425274215E-2</c:v>
                </c:pt>
                <c:pt idx="391">
                  <c:v>2.0765757689361231E-2</c:v>
                </c:pt>
                <c:pt idx="392">
                  <c:v>2.0765757689361231E-2</c:v>
                </c:pt>
                <c:pt idx="393">
                  <c:v>2.0765757689361231E-2</c:v>
                </c:pt>
                <c:pt idx="394">
                  <c:v>2.0765757689361231E-2</c:v>
                </c:pt>
                <c:pt idx="395">
                  <c:v>2.0765757689361231E-2</c:v>
                </c:pt>
                <c:pt idx="396">
                  <c:v>2.0765757689361231E-2</c:v>
                </c:pt>
                <c:pt idx="397">
                  <c:v>2.0765757689361231E-2</c:v>
                </c:pt>
                <c:pt idx="398">
                  <c:v>2.0765757689361231E-2</c:v>
                </c:pt>
                <c:pt idx="399">
                  <c:v>2.0847255953448249E-2</c:v>
                </c:pt>
                <c:pt idx="400">
                  <c:v>2.0847255953448249E-2</c:v>
                </c:pt>
                <c:pt idx="401">
                  <c:v>2.0847255953448249E-2</c:v>
                </c:pt>
                <c:pt idx="402">
                  <c:v>2.0847255953448249E-2</c:v>
                </c:pt>
                <c:pt idx="403">
                  <c:v>2.0847255953448249E-2</c:v>
                </c:pt>
                <c:pt idx="404">
                  <c:v>2.0847255953448249E-2</c:v>
                </c:pt>
                <c:pt idx="405">
                  <c:v>2.0847255953448249E-2</c:v>
                </c:pt>
                <c:pt idx="406">
                  <c:v>2.092875421753515E-2</c:v>
                </c:pt>
                <c:pt idx="407">
                  <c:v>2.092875421753515E-2</c:v>
                </c:pt>
                <c:pt idx="408">
                  <c:v>2.092875421753515E-2</c:v>
                </c:pt>
                <c:pt idx="409">
                  <c:v>2.092875421753515E-2</c:v>
                </c:pt>
                <c:pt idx="410">
                  <c:v>2.092875421753515E-2</c:v>
                </c:pt>
                <c:pt idx="411">
                  <c:v>2.092875421753515E-2</c:v>
                </c:pt>
                <c:pt idx="412">
                  <c:v>2.092875421753515E-2</c:v>
                </c:pt>
                <c:pt idx="413">
                  <c:v>2.1010252481622166E-2</c:v>
                </c:pt>
                <c:pt idx="414">
                  <c:v>2.1010252481622166E-2</c:v>
                </c:pt>
                <c:pt idx="415">
                  <c:v>2.1010252481622166E-2</c:v>
                </c:pt>
                <c:pt idx="416">
                  <c:v>2.1010252481622166E-2</c:v>
                </c:pt>
                <c:pt idx="417">
                  <c:v>2.1010252481622166E-2</c:v>
                </c:pt>
                <c:pt idx="418">
                  <c:v>2.1010252481622166E-2</c:v>
                </c:pt>
                <c:pt idx="419">
                  <c:v>2.1010252481622166E-2</c:v>
                </c:pt>
                <c:pt idx="420">
                  <c:v>2.1010252481622166E-2</c:v>
                </c:pt>
                <c:pt idx="421">
                  <c:v>2.1010252481622166E-2</c:v>
                </c:pt>
                <c:pt idx="422">
                  <c:v>2.1010252481622166E-2</c:v>
                </c:pt>
                <c:pt idx="423">
                  <c:v>2.092875421753515E-2</c:v>
                </c:pt>
                <c:pt idx="424">
                  <c:v>2.092875421753515E-2</c:v>
                </c:pt>
                <c:pt idx="425">
                  <c:v>2.092875421753515E-2</c:v>
                </c:pt>
                <c:pt idx="426">
                  <c:v>2.0847255953448249E-2</c:v>
                </c:pt>
                <c:pt idx="427">
                  <c:v>2.0847255953448249E-2</c:v>
                </c:pt>
                <c:pt idx="428">
                  <c:v>2.0847255953448249E-2</c:v>
                </c:pt>
                <c:pt idx="429">
                  <c:v>2.0765757689361231E-2</c:v>
                </c:pt>
                <c:pt idx="430">
                  <c:v>2.0765757689361231E-2</c:v>
                </c:pt>
                <c:pt idx="431">
                  <c:v>2.0765757689361231E-2</c:v>
                </c:pt>
                <c:pt idx="432">
                  <c:v>2.0684259425274215E-2</c:v>
                </c:pt>
                <c:pt idx="433">
                  <c:v>2.0684259425274215E-2</c:v>
                </c:pt>
                <c:pt idx="434">
                  <c:v>2.0684259425274215E-2</c:v>
                </c:pt>
                <c:pt idx="435">
                  <c:v>2.0684259425274215E-2</c:v>
                </c:pt>
                <c:pt idx="436">
                  <c:v>2.0602761161187314E-2</c:v>
                </c:pt>
                <c:pt idx="437">
                  <c:v>2.0602761161187314E-2</c:v>
                </c:pt>
                <c:pt idx="438">
                  <c:v>2.0602761161187314E-2</c:v>
                </c:pt>
                <c:pt idx="439">
                  <c:v>2.0602761161187314E-2</c:v>
                </c:pt>
                <c:pt idx="440">
                  <c:v>2.0602761161187314E-2</c:v>
                </c:pt>
                <c:pt idx="441">
                  <c:v>2.0521262897100299E-2</c:v>
                </c:pt>
                <c:pt idx="442">
                  <c:v>2.0521262897100299E-2</c:v>
                </c:pt>
                <c:pt idx="443">
                  <c:v>2.0521262897100299E-2</c:v>
                </c:pt>
                <c:pt idx="444">
                  <c:v>2.0521262897100299E-2</c:v>
                </c:pt>
                <c:pt idx="445">
                  <c:v>2.0521262897100299E-2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</c:numCache>
            </c:numRef>
          </c:xVal>
          <c:yVal>
            <c:numRef>
              <c:f>Potentiel8!$I$2:$I$500</c:f>
              <c:numCache>
                <c:formatCode>0.00</c:formatCode>
                <c:ptCount val="499"/>
                <c:pt idx="0">
                  <c:v>-2.6340125165669264</c:v>
                </c:pt>
                <c:pt idx="1">
                  <c:v>-0.76485934816459178</c:v>
                </c:pt>
                <c:pt idx="2">
                  <c:v>0.71026702048344248</c:v>
                </c:pt>
                <c:pt idx="3">
                  <c:v>2.2268458211490838</c:v>
                </c:pt>
                <c:pt idx="4">
                  <c:v>3.9084037832189011</c:v>
                </c:pt>
                <c:pt idx="5">
                  <c:v>5.6422713576016008</c:v>
                </c:pt>
                <c:pt idx="6">
                  <c:v>7.5607453143237535</c:v>
                </c:pt>
                <c:pt idx="7">
                  <c:v>9.6798333775472969</c:v>
                </c:pt>
                <c:pt idx="8">
                  <c:v>11.877930878414844</c:v>
                </c:pt>
                <c:pt idx="9">
                  <c:v>14.30480419674619</c:v>
                </c:pt>
                <c:pt idx="10">
                  <c:v>16.831282572632219</c:v>
                </c:pt>
                <c:pt idx="11">
                  <c:v>19.305470134116675</c:v>
                </c:pt>
                <c:pt idx="12">
                  <c:v>22.207377787405719</c:v>
                </c:pt>
                <c:pt idx="13">
                  <c:v>25.242620219091833</c:v>
                </c:pt>
                <c:pt idx="14">
                  <c:v>28.964169706748578</c:v>
                </c:pt>
                <c:pt idx="15">
                  <c:v>32.510987904837407</c:v>
                </c:pt>
                <c:pt idx="16">
                  <c:v>36.040343418693908</c:v>
                </c:pt>
                <c:pt idx="17">
                  <c:v>39.535453571620906</c:v>
                </c:pt>
                <c:pt idx="18">
                  <c:v>43.198614978980146</c:v>
                </c:pt>
                <c:pt idx="19">
                  <c:v>47.041383171937127</c:v>
                </c:pt>
                <c:pt idx="20">
                  <c:v>50.833402474613507</c:v>
                </c:pt>
                <c:pt idx="21">
                  <c:v>55.317037777210061</c:v>
                </c:pt>
                <c:pt idx="22">
                  <c:v>59.778414783959022</c:v>
                </c:pt>
                <c:pt idx="23">
                  <c:v>64.476606259626067</c:v>
                </c:pt>
                <c:pt idx="24">
                  <c:v>69.728884579021496</c:v>
                </c:pt>
                <c:pt idx="25">
                  <c:v>75.289287896845053</c:v>
                </c:pt>
                <c:pt idx="26">
                  <c:v>81.182888464652876</c:v>
                </c:pt>
                <c:pt idx="27">
                  <c:v>87.437193910103048</c:v>
                </c:pt>
                <c:pt idx="28">
                  <c:v>94.082392334371121</c:v>
                </c:pt>
                <c:pt idx="29">
                  <c:v>101.55749768104775</c:v>
                </c:pt>
                <c:pt idx="30">
                  <c:v>109.11381541365125</c:v>
                </c:pt>
                <c:pt idx="31">
                  <c:v>117.63603260621835</c:v>
                </c:pt>
                <c:pt idx="32">
                  <c:v>126.77005989758575</c:v>
                </c:pt>
                <c:pt idx="33">
                  <c:v>136.57286014393478</c:v>
                </c:pt>
                <c:pt idx="34">
                  <c:v>147.68290979312175</c:v>
                </c:pt>
                <c:pt idx="35">
                  <c:v>159.06084629700817</c:v>
                </c:pt>
                <c:pt idx="36">
                  <c:v>171.31727836041719</c:v>
                </c:pt>
                <c:pt idx="37">
                  <c:v>185.257437134247</c:v>
                </c:pt>
                <c:pt idx="38">
                  <c:v>199.5792567469156</c:v>
                </c:pt>
                <c:pt idx="39">
                  <c:v>215.89600125959944</c:v>
                </c:pt>
                <c:pt idx="40">
                  <c:v>233.60114463818346</c:v>
                </c:pt>
                <c:pt idx="41">
                  <c:v>252.81826556439719</c:v>
                </c:pt>
                <c:pt idx="42">
                  <c:v>273.67576083298059</c:v>
                </c:pt>
                <c:pt idx="43">
                  <c:v>296.3048213259575</c:v>
                </c:pt>
                <c:pt idx="44">
                  <c:v>322.11571575243613</c:v>
                </c:pt>
                <c:pt idx="45">
                  <c:v>348.78400417099419</c:v>
                </c:pt>
                <c:pt idx="46">
                  <c:v>377.61164562740203</c:v>
                </c:pt>
                <c:pt idx="47">
                  <c:v>408.71000116588618</c:v>
                </c:pt>
                <c:pt idx="48">
                  <c:v>442.17660397718294</c:v>
                </c:pt>
                <c:pt idx="49">
                  <c:v>479.95330536352151</c:v>
                </c:pt>
                <c:pt idx="50">
                  <c:v>518.50573120983393</c:v>
                </c:pt>
                <c:pt idx="51">
                  <c:v>559.61064718907789</c:v>
                </c:pt>
                <c:pt idx="52">
                  <c:v>603.28707827003802</c:v>
                </c:pt>
                <c:pt idx="53">
                  <c:v>651.91393237597174</c:v>
                </c:pt>
                <c:pt idx="54">
                  <c:v>703.35324449900384</c:v>
                </c:pt>
                <c:pt idx="55">
                  <c:v>754.92161580317372</c:v>
                </c:pt>
                <c:pt idx="56">
                  <c:v>811.72450883355134</c:v>
                </c:pt>
                <c:pt idx="57">
                  <c:v>868.29522233044986</c:v>
                </c:pt>
                <c:pt idx="58">
                  <c:v>930.22441731163144</c:v>
                </c:pt>
                <c:pt idx="59">
                  <c:v>994.67473032262387</c:v>
                </c:pt>
                <c:pt idx="60">
                  <c:v>1058.3346195150825</c:v>
                </c:pt>
                <c:pt idx="61">
                  <c:v>1127.5040965243443</c:v>
                </c:pt>
                <c:pt idx="62">
                  <c:v>1195.5376543579428</c:v>
                </c:pt>
                <c:pt idx="63">
                  <c:v>1269.1821012486755</c:v>
                </c:pt>
                <c:pt idx="64">
                  <c:v>1341.3763199458942</c:v>
                </c:pt>
                <c:pt idx="65">
                  <c:v>1415.5365995657328</c:v>
                </c:pt>
                <c:pt idx="66">
                  <c:v>1495.4837941935816</c:v>
                </c:pt>
                <c:pt idx="67">
                  <c:v>1573.57460091804</c:v>
                </c:pt>
                <c:pt idx="68">
                  <c:v>1657.5931912260833</c:v>
                </c:pt>
                <c:pt idx="69">
                  <c:v>1743.6651773690648</c:v>
                </c:pt>
                <c:pt idx="70">
                  <c:v>1827.5352319117026</c:v>
                </c:pt>
                <c:pt idx="71">
                  <c:v>1917.5829813616706</c:v>
                </c:pt>
                <c:pt idx="72">
                  <c:v>2005.2303804074011</c:v>
                </c:pt>
                <c:pt idx="73">
                  <c:v>2094.7217523717632</c:v>
                </c:pt>
                <c:pt idx="74">
                  <c:v>2190.6793301411262</c:v>
                </c:pt>
                <c:pt idx="75">
                  <c:v>2283.975015611426</c:v>
                </c:pt>
                <c:pt idx="76">
                  <c:v>2383.9538928902621</c:v>
                </c:pt>
                <c:pt idx="77">
                  <c:v>2481.1123234439851</c:v>
                </c:pt>
                <c:pt idx="78">
                  <c:v>2580.1849164646742</c:v>
                </c:pt>
                <c:pt idx="79">
                  <c:v>2686.2973615027181</c:v>
                </c:pt>
                <c:pt idx="80">
                  <c:v>2789.3717058476286</c:v>
                </c:pt>
                <c:pt idx="81">
                  <c:v>2899.7485329276615</c:v>
                </c:pt>
                <c:pt idx="82">
                  <c:v>3006.9498082232681</c:v>
                </c:pt>
                <c:pt idx="83">
                  <c:v>3121.7351056772359</c:v>
                </c:pt>
                <c:pt idx="84">
                  <c:v>3227.5878279010958</c:v>
                </c:pt>
                <c:pt idx="85">
                  <c:v>3346.8364035478339</c:v>
                </c:pt>
                <c:pt idx="86">
                  <c:v>3456.8074849399213</c:v>
                </c:pt>
                <c:pt idx="87">
                  <c:v>3574.745748340285</c:v>
                </c:pt>
                <c:pt idx="88">
                  <c:v>3694.967113560027</c:v>
                </c:pt>
                <c:pt idx="89">
                  <c:v>3811.3389717228411</c:v>
                </c:pt>
                <c:pt idx="90">
                  <c:v>3936.1628703466963</c:v>
                </c:pt>
                <c:pt idx="91">
                  <c:v>4057.0072828768648</c:v>
                </c:pt>
                <c:pt idx="92">
                  <c:v>4186.6497750156677</c:v>
                </c:pt>
                <c:pt idx="93">
                  <c:v>4312.1819450898947</c:v>
                </c:pt>
                <c:pt idx="94">
                  <c:v>4446.8802768480609</c:v>
                </c:pt>
                <c:pt idx="95">
                  <c:v>4577.3360343326494</c:v>
                </c:pt>
                <c:pt idx="96">
                  <c:v>4710.2823992560152</c:v>
                </c:pt>
                <c:pt idx="97">
                  <c:v>4852.9867776657902</c:v>
                </c:pt>
                <c:pt idx="98">
                  <c:v>4991.2482771134637</c:v>
                </c:pt>
                <c:pt idx="99">
                  <c:v>5132.2037751416938</c:v>
                </c:pt>
                <c:pt idx="100">
                  <c:v>5275.9257376162495</c:v>
                </c:pt>
                <c:pt idx="101">
                  <c:v>5422.4897021326842</c:v>
                </c:pt>
                <c:pt idx="102">
                  <c:v>5571.9744047346439</c:v>
                </c:pt>
                <c:pt idx="103">
                  <c:v>5724.4619160601724</c:v>
                </c:pt>
                <c:pt idx="104">
                  <c:v>5880.0377873724028</c:v>
                </c:pt>
                <c:pt idx="105">
                  <c:v>6038.7912069891345</c:v>
                </c:pt>
                <c:pt idx="106">
                  <c:v>6200.8151676860016</c:v>
                </c:pt>
                <c:pt idx="107">
                  <c:v>6366.2066457109122</c:v>
                </c:pt>
                <c:pt idx="108">
                  <c:v>6535.0667921171089</c:v>
                </c:pt>
                <c:pt idx="109">
                  <c:v>6707.5011371925439</c:v>
                </c:pt>
                <c:pt idx="110">
                  <c:v>6874.256712847221</c:v>
                </c:pt>
                <c:pt idx="111">
                  <c:v>7053.9717603639829</c:v>
                </c:pt>
                <c:pt idx="112">
                  <c:v>7227.8355039261642</c:v>
                </c:pt>
                <c:pt idx="113">
                  <c:v>7415.2856662099894</c:v>
                </c:pt>
                <c:pt idx="114">
                  <c:v>7606.8974889142601</c:v>
                </c:pt>
                <c:pt idx="115">
                  <c:v>7802.8072835701059</c:v>
                </c:pt>
                <c:pt idx="116">
                  <c:v>8003.1575868237915</c:v>
                </c:pt>
                <c:pt idx="117">
                  <c:v>8208.0975060285109</c:v>
                </c:pt>
                <c:pt idx="118">
                  <c:v>8428.9536939185145</c:v>
                </c:pt>
                <c:pt idx="119">
                  <c:v>8643.8113677851961</c:v>
                </c:pt>
                <c:pt idx="120">
                  <c:v>8875.4789818546687</c:v>
                </c:pt>
                <c:pt idx="121">
                  <c:v>9112.9959193767063</c:v>
                </c:pt>
                <c:pt idx="122">
                  <c:v>9344.2558719794833</c:v>
                </c:pt>
                <c:pt idx="123">
                  <c:v>9593.8243095538128</c:v>
                </c:pt>
                <c:pt idx="124">
                  <c:v>9836.9626128152595</c:v>
                </c:pt>
                <c:pt idx="125">
                  <c:v>10086.217593335537</c:v>
                </c:pt>
                <c:pt idx="126">
                  <c:v>10341.820207671797</c:v>
                </c:pt>
                <c:pt idx="127">
                  <c:v>10604.013321658265</c:v>
                </c:pt>
                <c:pt idx="128">
                  <c:v>10873.052480172584</c:v>
                </c:pt>
                <c:pt idx="129">
                  <c:v>11149.206737930117</c:v>
                </c:pt>
                <c:pt idx="130">
                  <c:v>11432.759556983452</c:v>
                </c:pt>
                <c:pt idx="131">
                  <c:v>11708.483887008844</c:v>
                </c:pt>
                <c:pt idx="132">
                  <c:v>11991.38423302551</c:v>
                </c:pt>
                <c:pt idx="133">
                  <c:v>12281.74236475004</c:v>
                </c:pt>
                <c:pt idx="134">
                  <c:v>12579.855086562402</c:v>
                </c:pt>
                <c:pt idx="135">
                  <c:v>12886.035249291843</c:v>
                </c:pt>
                <c:pt idx="136">
                  <c:v>13200.61284510636</c:v>
                </c:pt>
                <c:pt idx="137">
                  <c:v>13523.936193550122</c:v>
                </c:pt>
                <c:pt idx="138">
                  <c:v>13837.65889460092</c:v>
                </c:pt>
                <c:pt idx="139">
                  <c:v>14159.837737737631</c:v>
                </c:pt>
                <c:pt idx="140">
                  <c:v>14490.81770249516</c:v>
                </c:pt>
                <c:pt idx="141">
                  <c:v>14830.962851605696</c:v>
                </c:pt>
                <c:pt idx="142">
                  <c:v>15180.65766628948</c:v>
                </c:pt>
                <c:pt idx="143">
                  <c:v>15518.869382781859</c:v>
                </c:pt>
                <c:pt idx="144">
                  <c:v>15866.257774923299</c:v>
                </c:pt>
                <c:pt idx="145">
                  <c:v>16223.200200916825</c:v>
                </c:pt>
                <c:pt idx="146">
                  <c:v>16590.095039310316</c:v>
                </c:pt>
                <c:pt idx="147">
                  <c:v>16943.471714683961</c:v>
                </c:pt>
                <c:pt idx="148">
                  <c:v>17330.868474844188</c:v>
                </c:pt>
                <c:pt idx="149">
                  <c:v>17704.269071477731</c:v>
                </c:pt>
                <c:pt idx="150">
                  <c:v>18087.973574729996</c:v>
                </c:pt>
                <c:pt idx="151">
                  <c:v>18482.41344049804</c:v>
                </c:pt>
                <c:pt idx="152">
                  <c:v>18860.644815023403</c:v>
                </c:pt>
                <c:pt idx="153">
                  <c:v>19249.016024238459</c:v>
                </c:pt>
                <c:pt idx="154">
                  <c:v>19676.849219416064</c:v>
                </c:pt>
                <c:pt idx="155">
                  <c:v>20057.850545155721</c:v>
                </c:pt>
                <c:pt idx="156">
                  <c:v>20479.20849411509</c:v>
                </c:pt>
                <c:pt idx="157">
                  <c:v>20881.143045319255</c:v>
                </c:pt>
                <c:pt idx="158">
                  <c:v>21293.776129157253</c:v>
                </c:pt>
                <c:pt idx="159">
                  <c:v>21717.540005925464</c:v>
                </c:pt>
                <c:pt idx="160">
                  <c:v>22152.890556796196</c:v>
                </c:pt>
                <c:pt idx="161">
                  <c:v>22565.45228629755</c:v>
                </c:pt>
                <c:pt idx="162">
                  <c:v>23024.460555721816</c:v>
                </c:pt>
                <c:pt idx="163">
                  <c:v>23459.74903867767</c:v>
                </c:pt>
                <c:pt idx="164">
                  <c:v>23906.61830700807</c:v>
                </c:pt>
                <c:pt idx="165">
                  <c:v>24326.821008235016</c:v>
                </c:pt>
                <c:pt idx="166">
                  <c:v>24797.216323331362</c:v>
                </c:pt>
                <c:pt idx="167">
                  <c:v>25239.835114282167</c:v>
                </c:pt>
                <c:pt idx="168">
                  <c:v>25693.81330020566</c:v>
                </c:pt>
                <c:pt idx="169">
                  <c:v>26159.593446167786</c:v>
                </c:pt>
                <c:pt idx="170">
                  <c:v>26637.641417949173</c:v>
                </c:pt>
                <c:pt idx="171">
                  <c:v>27083.28854469299</c:v>
                </c:pt>
                <c:pt idx="172">
                  <c:v>27539.867263730204</c:v>
                </c:pt>
                <c:pt idx="173">
                  <c:v>28055.216083759002</c:v>
                </c:pt>
                <c:pt idx="174">
                  <c:v>28536.100059888759</c:v>
                </c:pt>
                <c:pt idx="175">
                  <c:v>29029.245155545246</c:v>
                </c:pt>
                <c:pt idx="176">
                  <c:v>29483.950803589731</c:v>
                </c:pt>
                <c:pt idx="177">
                  <c:v>30001.72021403251</c:v>
                </c:pt>
                <c:pt idx="178">
                  <c:v>30479.417028748183</c:v>
                </c:pt>
                <c:pt idx="179">
                  <c:v>30968.617291765655</c:v>
                </c:pt>
                <c:pt idx="180">
                  <c:v>31469.741346708164</c:v>
                </c:pt>
                <c:pt idx="181">
                  <c:v>31983.230273054844</c:v>
                </c:pt>
                <c:pt idx="182">
                  <c:v>32509.547180682079</c:v>
                </c:pt>
                <c:pt idx="183">
                  <c:v>32988.546369350304</c:v>
                </c:pt>
                <c:pt idx="184">
                  <c:v>33478.42350460028</c:v>
                </c:pt>
                <c:pt idx="185">
                  <c:v>33979.553216906897</c:v>
                </c:pt>
                <c:pt idx="186">
                  <c:v>34557.26332907084</c:v>
                </c:pt>
                <c:pt idx="187">
                  <c:v>35083.629434475079</c:v>
                </c:pt>
                <c:pt idx="188">
                  <c:v>35554.471404287418</c:v>
                </c:pt>
                <c:pt idx="189">
                  <c:v>36104.721612279936</c:v>
                </c:pt>
                <c:pt idx="190">
                  <c:v>36668.380208480274</c:v>
                </c:pt>
                <c:pt idx="191">
                  <c:v>37172.96983470313</c:v>
                </c:pt>
                <c:pt idx="192">
                  <c:v>37688.552348566714</c:v>
                </c:pt>
                <c:pt idx="193">
                  <c:v>38215.490810174764</c:v>
                </c:pt>
                <c:pt idx="194">
                  <c:v>38754.164446735791</c:v>
                </c:pt>
                <c:pt idx="195">
                  <c:v>39304.96956258126</c:v>
                </c:pt>
                <c:pt idx="196">
                  <c:v>39868.320511340113</c:v>
                </c:pt>
                <c:pt idx="197">
                  <c:v>40444.650735308263</c:v>
                </c:pt>
                <c:pt idx="198">
                  <c:v>40949.321811564419</c:v>
                </c:pt>
                <c:pt idx="199">
                  <c:v>41550.976127380723</c:v>
                </c:pt>
                <c:pt idx="200">
                  <c:v>42078.068442354153</c:v>
                </c:pt>
                <c:pt idx="201">
                  <c:v>42616.016030602827</c:v>
                </c:pt>
                <c:pt idx="202">
                  <c:v>43165.157632074282</c:v>
                </c:pt>
                <c:pt idx="203">
                  <c:v>43725.846229608251</c:v>
                </c:pt>
                <c:pt idx="204">
                  <c:v>44298.449805498632</c:v>
                </c:pt>
                <c:pt idx="205">
                  <c:v>44883.352146724421</c:v>
                </c:pt>
                <c:pt idx="206">
                  <c:v>45480.953702670129</c:v>
                </c:pt>
                <c:pt idx="207">
                  <c:v>45988.956822866821</c:v>
                </c:pt>
                <c:pt idx="208">
                  <c:v>46610.939332078437</c:v>
                </c:pt>
                <c:pt idx="209">
                  <c:v>47139.881186281418</c:v>
                </c:pt>
                <c:pt idx="210">
                  <c:v>47678.770946642078</c:v>
                </c:pt>
                <c:pt idx="211">
                  <c:v>48227.891858059258</c:v>
                </c:pt>
                <c:pt idx="212">
                  <c:v>48787.53802194116</c:v>
                </c:pt>
                <c:pt idx="213">
                  <c:v>49358.014921438771</c:v>
                </c:pt>
                <c:pt idx="214">
                  <c:v>49939.639977357736</c:v>
                </c:pt>
                <c:pt idx="215">
                  <c:v>50532.7431370618</c:v>
                </c:pt>
                <c:pt idx="216">
                  <c:v>51137.667498545037</c:v>
                </c:pt>
                <c:pt idx="217">
                  <c:v>51754.769972186652</c:v>
                </c:pt>
                <c:pt idx="218">
                  <c:v>52257.469282915918</c:v>
                </c:pt>
                <c:pt idx="219">
                  <c:v>52897.438577707115</c:v>
                </c:pt>
                <c:pt idx="220">
                  <c:v>53418.939387533275</c:v>
                </c:pt>
                <c:pt idx="221">
                  <c:v>53949.136601044353</c:v>
                </c:pt>
                <c:pt idx="222">
                  <c:v>54624.447265871393</c:v>
                </c:pt>
                <c:pt idx="223">
                  <c:v>55175.02465257272</c:v>
                </c:pt>
                <c:pt idx="224">
                  <c:v>55735.03892704333</c:v>
                </c:pt>
                <c:pt idx="225">
                  <c:v>56304.734774365032</c:v>
                </c:pt>
                <c:pt idx="226">
                  <c:v>56884.365412700463</c:v>
                </c:pt>
                <c:pt idx="227">
                  <c:v>57474.19296852257</c:v>
                </c:pt>
                <c:pt idx="228">
                  <c:v>58074.488871867528</c:v>
                </c:pt>
                <c:pt idx="229">
                  <c:v>58531.749404056369</c:v>
                </c:pt>
                <c:pt idx="230">
                  <c:v>59151.047526921218</c:v>
                </c:pt>
                <c:pt idx="231">
                  <c:v>59781.611882618367</c:v>
                </c:pt>
                <c:pt idx="232">
                  <c:v>60262.114802267133</c:v>
                </c:pt>
                <c:pt idx="233">
                  <c:v>60913.148419616773</c:v>
                </c:pt>
                <c:pt idx="234">
                  <c:v>61409.376758215047</c:v>
                </c:pt>
                <c:pt idx="235">
                  <c:v>61912.581781808607</c:v>
                </c:pt>
                <c:pt idx="236">
                  <c:v>62594.631115015953</c:v>
                </c:pt>
                <c:pt idx="237">
                  <c:v>63114.698563202364</c:v>
                </c:pt>
                <c:pt idx="238">
                  <c:v>63642.253249057998</c:v>
                </c:pt>
                <c:pt idx="239">
                  <c:v>64177.458015033553</c:v>
                </c:pt>
                <c:pt idx="240">
                  <c:v>64538.593800963507</c:v>
                </c:pt>
                <c:pt idx="241">
                  <c:v>65086.923571358253</c:v>
                </c:pt>
                <c:pt idx="242">
                  <c:v>65456.970157192765</c:v>
                </c:pt>
                <c:pt idx="243">
                  <c:v>66018.913676174081</c:v>
                </c:pt>
                <c:pt idx="244">
                  <c:v>66398.204947881124</c:v>
                </c:pt>
                <c:pt idx="245">
                  <c:v>66974.27553097815</c:v>
                </c:pt>
                <c:pt idx="246">
                  <c:v>67363.162266466039</c:v>
                </c:pt>
                <c:pt idx="247">
                  <c:v>67755.989393168667</c:v>
                </c:pt>
                <c:pt idx="248">
                  <c:v>68352.750315345736</c:v>
                </c:pt>
                <c:pt idx="249">
                  <c:v>68755.694449065093</c:v>
                </c:pt>
                <c:pt idx="250">
                  <c:v>69162.795094157162</c:v>
                </c:pt>
                <c:pt idx="251">
                  <c:v>69574.116892414575</c:v>
                </c:pt>
                <c:pt idx="252">
                  <c:v>69989.725833029341</c:v>
                </c:pt>
                <c:pt idx="253">
                  <c:v>70409.689287913905</c:v>
                </c:pt>
                <c:pt idx="254">
                  <c:v>70834.076048036441</c:v>
                </c:pt>
                <c:pt idx="255">
                  <c:v>71262.956361096978</c:v>
                </c:pt>
                <c:pt idx="256">
                  <c:v>71696.40197017153</c:v>
                </c:pt>
                <c:pt idx="257">
                  <c:v>72134.486153815407</c:v>
                </c:pt>
                <c:pt idx="258">
                  <c:v>72355.29104061675</c:v>
                </c:pt>
                <c:pt idx="259">
                  <c:v>72800.473944059981</c:v>
                </c:pt>
                <c:pt idx="260">
                  <c:v>73250.485610250529</c:v>
                </c:pt>
                <c:pt idx="261">
                  <c:v>73705.405025862492</c:v>
                </c:pt>
                <c:pt idx="262">
                  <c:v>73934.730295372865</c:v>
                </c:pt>
                <c:pt idx="263">
                  <c:v>74397.163237308414</c:v>
                </c:pt>
                <c:pt idx="264">
                  <c:v>74630.29176069994</c:v>
                </c:pt>
                <c:pt idx="265">
                  <c:v>75100.425906720338</c:v>
                </c:pt>
                <c:pt idx="266">
                  <c:v>75575.801556053979</c:v>
                </c:pt>
                <c:pt idx="267">
                  <c:v>75815.482411576741</c:v>
                </c:pt>
                <c:pt idx="268">
                  <c:v>76298.886199413639</c:v>
                </c:pt>
                <c:pt idx="269">
                  <c:v>76787.755587357198</c:v>
                </c:pt>
                <c:pt idx="270">
                  <c:v>77282.183791282034</c:v>
                </c:pt>
                <c:pt idx="271">
                  <c:v>77782.266158957093</c:v>
                </c:pt>
                <c:pt idx="272">
                  <c:v>78288.100231290708</c:v>
                </c:pt>
                <c:pt idx="273">
                  <c:v>78799.785805814914</c:v>
                </c:pt>
                <c:pt idx="274">
                  <c:v>79317.425002223841</c:v>
                </c:pt>
                <c:pt idx="275">
                  <c:v>79841.122330423168</c:v>
                </c:pt>
                <c:pt idx="276">
                  <c:v>80370.984760830732</c:v>
                </c:pt>
                <c:pt idx="277">
                  <c:v>80638.262008274934</c:v>
                </c:pt>
                <c:pt idx="278">
                  <c:v>81177.578223720877</c:v>
                </c:pt>
                <c:pt idx="279">
                  <c:v>81723.338216540433</c:v>
                </c:pt>
                <c:pt idx="280">
                  <c:v>82275.658159840896</c:v>
                </c:pt>
                <c:pt idx="281">
                  <c:v>82834.657036258432</c:v>
                </c:pt>
                <c:pt idx="282">
                  <c:v>83116.699045677131</c:v>
                </c:pt>
                <c:pt idx="283">
                  <c:v>83685.945771110142</c:v>
                </c:pt>
                <c:pt idx="284">
                  <c:v>83973.182082463361</c:v>
                </c:pt>
                <c:pt idx="285">
                  <c:v>84552.961049902297</c:v>
                </c:pt>
                <c:pt idx="286">
                  <c:v>84845.536481257644</c:v>
                </c:pt>
                <c:pt idx="287">
                  <c:v>85436.142705113743</c:v>
                </c:pt>
                <c:pt idx="288">
                  <c:v>85734.20750841577</c:v>
                </c:pt>
                <c:pt idx="289">
                  <c:v>86335.94712497211</c:v>
                </c:pt>
                <c:pt idx="290">
                  <c:v>86639.657243334368</c:v>
                </c:pt>
                <c:pt idx="291">
                  <c:v>86945.28480995979</c:v>
                </c:pt>
                <c:pt idx="292">
                  <c:v>87562.365379675306</c:v>
                </c:pt>
                <c:pt idx="293">
                  <c:v>87873.855510918773</c:v>
                </c:pt>
                <c:pt idx="294">
                  <c:v>88187.337354177376</c:v>
                </c:pt>
                <c:pt idx="295">
                  <c:v>88502.830072706129</c:v>
                </c:pt>
                <c:pt idx="296">
                  <c:v>89139.926025786845</c:v>
                </c:pt>
                <c:pt idx="297">
                  <c:v>89461.568836029721</c:v>
                </c:pt>
                <c:pt idx="298">
                  <c:v>89785.301681132958</c:v>
                </c:pt>
                <c:pt idx="299">
                  <c:v>90111.144998071672</c:v>
                </c:pt>
                <c:pt idx="300">
                  <c:v>90439.119491232908</c:v>
                </c:pt>
                <c:pt idx="301">
                  <c:v>90769.246136618749</c:v>
                </c:pt>
                <c:pt idx="302">
                  <c:v>91436.041173791542</c:v>
                </c:pt>
                <c:pt idx="303">
                  <c:v>91772.752916919853</c:v>
                </c:pt>
                <c:pt idx="304">
                  <c:v>92111.703524364115</c:v>
                </c:pt>
                <c:pt idx="305">
                  <c:v>92452.915399603095</c:v>
                </c:pt>
                <c:pt idx="306">
                  <c:v>92796.411246035248</c:v>
                </c:pt>
                <c:pt idx="307">
                  <c:v>93142.214071997587</c:v>
                </c:pt>
                <c:pt idx="308">
                  <c:v>93490.347195934359</c:v>
                </c:pt>
                <c:pt idx="309">
                  <c:v>93840.834251573018</c:v>
                </c:pt>
                <c:pt idx="310">
                  <c:v>94193.699193369263</c:v>
                </c:pt>
                <c:pt idx="311">
                  <c:v>94548.96630189901</c:v>
                </c:pt>
                <c:pt idx="312">
                  <c:v>94906.660189375907</c:v>
                </c:pt>
                <c:pt idx="313">
                  <c:v>95266.805805501324</c:v>
                </c:pt>
                <c:pt idx="314">
                  <c:v>95629.428443080717</c:v>
                </c:pt>
                <c:pt idx="315">
                  <c:v>95994.553744095654</c:v>
                </c:pt>
                <c:pt idx="316">
                  <c:v>96362.207705593755</c:v>
                </c:pt>
                <c:pt idx="317">
                  <c:v>96732.416686029508</c:v>
                </c:pt>
                <c:pt idx="318">
                  <c:v>96732.416686029508</c:v>
                </c:pt>
                <c:pt idx="319">
                  <c:v>97105.207411425072</c:v>
                </c:pt>
                <c:pt idx="320">
                  <c:v>97480.606981869947</c:v>
                </c:pt>
                <c:pt idx="321">
                  <c:v>97858.642878105544</c:v>
                </c:pt>
                <c:pt idx="322">
                  <c:v>98239.342968141369</c:v>
                </c:pt>
                <c:pt idx="323">
                  <c:v>98239.342968141369</c:v>
                </c:pt>
                <c:pt idx="324">
                  <c:v>98622.735514190877</c:v>
                </c:pt>
                <c:pt idx="325">
                  <c:v>99008.849179610828</c:v>
                </c:pt>
                <c:pt idx="326">
                  <c:v>99008.849179610828</c:v>
                </c:pt>
                <c:pt idx="327">
                  <c:v>99397.713036135086</c:v>
                </c:pt>
                <c:pt idx="328">
                  <c:v>99789.356571024211</c:v>
                </c:pt>
                <c:pt idx="329">
                  <c:v>99789.356571024211</c:v>
                </c:pt>
                <c:pt idx="330">
                  <c:v>100183.80969464617</c:v>
                </c:pt>
                <c:pt idx="331">
                  <c:v>100581.10274801633</c:v>
                </c:pt>
                <c:pt idx="332">
                  <c:v>100581.10274801633</c:v>
                </c:pt>
                <c:pt idx="333">
                  <c:v>100981.26651063222</c:v>
                </c:pt>
                <c:pt idx="334">
                  <c:v>101384.33220838424</c:v>
                </c:pt>
                <c:pt idx="335">
                  <c:v>101384.33220838424</c:v>
                </c:pt>
                <c:pt idx="336">
                  <c:v>101790.33152165735</c:v>
                </c:pt>
                <c:pt idx="337">
                  <c:v>101790.33152165735</c:v>
                </c:pt>
                <c:pt idx="338">
                  <c:v>102199.29659372701</c:v>
                </c:pt>
                <c:pt idx="339">
                  <c:v>102199.29659372701</c:v>
                </c:pt>
                <c:pt idx="340">
                  <c:v>102611.26003910606</c:v>
                </c:pt>
                <c:pt idx="341">
                  <c:v>103026.25495233013</c:v>
                </c:pt>
                <c:pt idx="342">
                  <c:v>103026.25495233013</c:v>
                </c:pt>
                <c:pt idx="343">
                  <c:v>103444.31491676097</c:v>
                </c:pt>
                <c:pt idx="344">
                  <c:v>103444.31491676097</c:v>
                </c:pt>
                <c:pt idx="345">
                  <c:v>103865.47401370463</c:v>
                </c:pt>
                <c:pt idx="346">
                  <c:v>103865.47401370463</c:v>
                </c:pt>
                <c:pt idx="347">
                  <c:v>104289.76683155223</c:v>
                </c:pt>
                <c:pt idx="348">
                  <c:v>104289.76683155223</c:v>
                </c:pt>
                <c:pt idx="349">
                  <c:v>104717.22847532685</c:v>
                </c:pt>
                <c:pt idx="350">
                  <c:v>104717.22847532685</c:v>
                </c:pt>
                <c:pt idx="351">
                  <c:v>105147.89457648851</c:v>
                </c:pt>
                <c:pt idx="352">
                  <c:v>105147.89457648851</c:v>
                </c:pt>
                <c:pt idx="353">
                  <c:v>105147.89457648851</c:v>
                </c:pt>
                <c:pt idx="354">
                  <c:v>105581.8013025478</c:v>
                </c:pt>
                <c:pt idx="355">
                  <c:v>105581.8013025478</c:v>
                </c:pt>
                <c:pt idx="356">
                  <c:v>106018.98536745571</c:v>
                </c:pt>
                <c:pt idx="357">
                  <c:v>106018.98536745571</c:v>
                </c:pt>
                <c:pt idx="358">
                  <c:v>106459.48404183543</c:v>
                </c:pt>
                <c:pt idx="359">
                  <c:v>106459.48404183543</c:v>
                </c:pt>
                <c:pt idx="360">
                  <c:v>106459.48404183543</c:v>
                </c:pt>
                <c:pt idx="361">
                  <c:v>106903.33516359334</c:v>
                </c:pt>
                <c:pt idx="362">
                  <c:v>106903.33516359334</c:v>
                </c:pt>
                <c:pt idx="363">
                  <c:v>107350.577148731</c:v>
                </c:pt>
                <c:pt idx="364">
                  <c:v>107350.577148731</c:v>
                </c:pt>
                <c:pt idx="365">
                  <c:v>107801.24900249184</c:v>
                </c:pt>
                <c:pt idx="366">
                  <c:v>107801.24900249184</c:v>
                </c:pt>
                <c:pt idx="367">
                  <c:v>107801.24900249184</c:v>
                </c:pt>
                <c:pt idx="368">
                  <c:v>108255.39033063584</c:v>
                </c:pt>
                <c:pt idx="369">
                  <c:v>108255.39033063584</c:v>
                </c:pt>
                <c:pt idx="370">
                  <c:v>108255.39033063584</c:v>
                </c:pt>
                <c:pt idx="371">
                  <c:v>108713.04135108413</c:v>
                </c:pt>
                <c:pt idx="372">
                  <c:v>108713.04135108413</c:v>
                </c:pt>
                <c:pt idx="373">
                  <c:v>108713.04135108413</c:v>
                </c:pt>
                <c:pt idx="374">
                  <c:v>109174.24290572455</c:v>
                </c:pt>
                <c:pt idx="375">
                  <c:v>109174.24290572455</c:v>
                </c:pt>
                <c:pt idx="376">
                  <c:v>109174.24290572455</c:v>
                </c:pt>
                <c:pt idx="377">
                  <c:v>109639.03647271538</c:v>
                </c:pt>
                <c:pt idx="378">
                  <c:v>109639.03647271538</c:v>
                </c:pt>
                <c:pt idx="379">
                  <c:v>109639.03647271538</c:v>
                </c:pt>
                <c:pt idx="380">
                  <c:v>110107.46417869763</c:v>
                </c:pt>
                <c:pt idx="381">
                  <c:v>110107.46417869763</c:v>
                </c:pt>
                <c:pt idx="382">
                  <c:v>110107.46417869763</c:v>
                </c:pt>
                <c:pt idx="383">
                  <c:v>110107.46417869763</c:v>
                </c:pt>
                <c:pt idx="384">
                  <c:v>110579.5688117447</c:v>
                </c:pt>
                <c:pt idx="385">
                  <c:v>110579.5688117447</c:v>
                </c:pt>
                <c:pt idx="386">
                  <c:v>110579.5688117447</c:v>
                </c:pt>
                <c:pt idx="387">
                  <c:v>110579.5688117447</c:v>
                </c:pt>
                <c:pt idx="388">
                  <c:v>110579.5688117447</c:v>
                </c:pt>
                <c:pt idx="389">
                  <c:v>111055.39383421041</c:v>
                </c:pt>
                <c:pt idx="390">
                  <c:v>111055.39383421041</c:v>
                </c:pt>
                <c:pt idx="391">
                  <c:v>110579.5688117447</c:v>
                </c:pt>
                <c:pt idx="392">
                  <c:v>110579.5688117447</c:v>
                </c:pt>
                <c:pt idx="393">
                  <c:v>110579.5688117447</c:v>
                </c:pt>
                <c:pt idx="394">
                  <c:v>110579.5688117447</c:v>
                </c:pt>
                <c:pt idx="395">
                  <c:v>110579.5688117447</c:v>
                </c:pt>
                <c:pt idx="396">
                  <c:v>110579.5688117447</c:v>
                </c:pt>
                <c:pt idx="397">
                  <c:v>110579.5688117447</c:v>
                </c:pt>
                <c:pt idx="398">
                  <c:v>110579.5688117447</c:v>
                </c:pt>
                <c:pt idx="399">
                  <c:v>110107.46417869763</c:v>
                </c:pt>
                <c:pt idx="400">
                  <c:v>110107.46417869763</c:v>
                </c:pt>
                <c:pt idx="401">
                  <c:v>110107.46417869763</c:v>
                </c:pt>
                <c:pt idx="402">
                  <c:v>110107.46417869763</c:v>
                </c:pt>
                <c:pt idx="403">
                  <c:v>110107.46417869763</c:v>
                </c:pt>
                <c:pt idx="404">
                  <c:v>110107.46417869763</c:v>
                </c:pt>
                <c:pt idx="405">
                  <c:v>110107.46417869763</c:v>
                </c:pt>
                <c:pt idx="406">
                  <c:v>109639.03647271538</c:v>
                </c:pt>
                <c:pt idx="407">
                  <c:v>109639.03647271538</c:v>
                </c:pt>
                <c:pt idx="408">
                  <c:v>109639.03647271538</c:v>
                </c:pt>
                <c:pt idx="409">
                  <c:v>109639.03647271538</c:v>
                </c:pt>
                <c:pt idx="410">
                  <c:v>109639.03647271538</c:v>
                </c:pt>
                <c:pt idx="411">
                  <c:v>109639.03647271538</c:v>
                </c:pt>
                <c:pt idx="412">
                  <c:v>109639.03647271538</c:v>
                </c:pt>
                <c:pt idx="413">
                  <c:v>109174.24290572455</c:v>
                </c:pt>
                <c:pt idx="414">
                  <c:v>109174.24290572455</c:v>
                </c:pt>
                <c:pt idx="415">
                  <c:v>109174.24290572455</c:v>
                </c:pt>
                <c:pt idx="416">
                  <c:v>109174.24290572455</c:v>
                </c:pt>
                <c:pt idx="417">
                  <c:v>109174.24290572455</c:v>
                </c:pt>
                <c:pt idx="418">
                  <c:v>109174.24290572455</c:v>
                </c:pt>
                <c:pt idx="419">
                  <c:v>109174.24290572455</c:v>
                </c:pt>
                <c:pt idx="420">
                  <c:v>109174.24290572455</c:v>
                </c:pt>
                <c:pt idx="421">
                  <c:v>109174.24290572455</c:v>
                </c:pt>
                <c:pt idx="422">
                  <c:v>109174.24290572455</c:v>
                </c:pt>
                <c:pt idx="423">
                  <c:v>109639.03647271538</c:v>
                </c:pt>
                <c:pt idx="424">
                  <c:v>109639.03647271538</c:v>
                </c:pt>
                <c:pt idx="425">
                  <c:v>109639.03647271538</c:v>
                </c:pt>
                <c:pt idx="426">
                  <c:v>110107.46417869763</c:v>
                </c:pt>
                <c:pt idx="427">
                  <c:v>110107.46417869763</c:v>
                </c:pt>
                <c:pt idx="428">
                  <c:v>110107.46417869763</c:v>
                </c:pt>
                <c:pt idx="429">
                  <c:v>110579.5688117447</c:v>
                </c:pt>
                <c:pt idx="430">
                  <c:v>110579.5688117447</c:v>
                </c:pt>
                <c:pt idx="431">
                  <c:v>110579.5688117447</c:v>
                </c:pt>
                <c:pt idx="432">
                  <c:v>111055.39383421041</c:v>
                </c:pt>
                <c:pt idx="433">
                  <c:v>111055.39383421041</c:v>
                </c:pt>
                <c:pt idx="434">
                  <c:v>111055.39383421041</c:v>
                </c:pt>
                <c:pt idx="435">
                  <c:v>111055.39383421041</c:v>
                </c:pt>
                <c:pt idx="436">
                  <c:v>111534.98339620176</c:v>
                </c:pt>
                <c:pt idx="437">
                  <c:v>111534.98339620176</c:v>
                </c:pt>
                <c:pt idx="438">
                  <c:v>111534.98339620176</c:v>
                </c:pt>
                <c:pt idx="439">
                  <c:v>111534.98339620176</c:v>
                </c:pt>
                <c:pt idx="440">
                  <c:v>111534.98339620176</c:v>
                </c:pt>
                <c:pt idx="441">
                  <c:v>112018.3823491424</c:v>
                </c:pt>
                <c:pt idx="442">
                  <c:v>112018.3823491424</c:v>
                </c:pt>
                <c:pt idx="443">
                  <c:v>112018.3823491424</c:v>
                </c:pt>
                <c:pt idx="444">
                  <c:v>112018.3823491424</c:v>
                </c:pt>
                <c:pt idx="445">
                  <c:v>112018.3823491424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1955072"/>
        <c:axId val="211985920"/>
      </c:scatterChart>
      <c:valAx>
        <c:axId val="211955072"/>
        <c:scaling>
          <c:orientation val="minMax"/>
          <c:min val="0.05"/>
        </c:scaling>
        <c:delete val="0"/>
        <c:axPos val="b"/>
        <c:title>
          <c:overlay val="0"/>
        </c:title>
        <c:numFmt formatCode="0.00" sourceLinked="0"/>
        <c:majorTickMark val="none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fr-FR"/>
          </a:p>
        </c:txPr>
        <c:crossAx val="211985920"/>
        <c:crosses val="autoZero"/>
        <c:crossBetween val="midCat"/>
      </c:valAx>
      <c:valAx>
        <c:axId val="211985920"/>
        <c:scaling>
          <c:orientation val="minMax"/>
          <c:max val="100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fr-FR"/>
                  <a:t>Potential hPa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fr-FR"/>
          </a:p>
        </c:txPr>
        <c:crossAx val="211955072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fr-FR"/>
    </a:p>
  </c:txPr>
  <c:printSettings>
    <c:headerFooter/>
    <c:pageMargins b="0.75000000000001266" l="0.70000000000000062" r="0.70000000000000062" t="0.75000000000001266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 "HAUTEUR 4"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Typosoil3!$I$7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diamond"/>
            <c:size val="4"/>
          </c:marker>
          <c:yVal>
            <c:numRef>
              <c:f>Typosoil3!$I$8:$I$671</c:f>
              <c:numCache>
                <c:formatCode>General</c:formatCode>
                <c:ptCount val="664"/>
                <c:pt idx="0">
                  <c:v>0</c:v>
                </c:pt>
                <c:pt idx="1">
                  <c:v>45.490310000000001</c:v>
                </c:pt>
                <c:pt idx="2">
                  <c:v>45.293590000000002</c:v>
                </c:pt>
                <c:pt idx="3">
                  <c:v>45.266770000000001</c:v>
                </c:pt>
                <c:pt idx="4">
                  <c:v>45.266770000000001</c:v>
                </c:pt>
                <c:pt idx="5">
                  <c:v>45.275709999999997</c:v>
                </c:pt>
                <c:pt idx="6">
                  <c:v>45.266770000000001</c:v>
                </c:pt>
                <c:pt idx="7">
                  <c:v>45.266770000000001</c:v>
                </c:pt>
                <c:pt idx="8">
                  <c:v>45.257820000000002</c:v>
                </c:pt>
                <c:pt idx="9">
                  <c:v>45.266770000000001</c:v>
                </c:pt>
                <c:pt idx="10">
                  <c:v>45.257820000000002</c:v>
                </c:pt>
                <c:pt idx="11">
                  <c:v>45.239939999999997</c:v>
                </c:pt>
                <c:pt idx="12">
                  <c:v>45.231000000000002</c:v>
                </c:pt>
                <c:pt idx="13">
                  <c:v>45.222059999999999</c:v>
                </c:pt>
                <c:pt idx="14">
                  <c:v>45.213120000000004</c:v>
                </c:pt>
                <c:pt idx="15">
                  <c:v>45.204169999999998</c:v>
                </c:pt>
                <c:pt idx="16">
                  <c:v>45.18629</c:v>
                </c:pt>
                <c:pt idx="17">
                  <c:v>45.177349999999997</c:v>
                </c:pt>
                <c:pt idx="18">
                  <c:v>45.177349999999997</c:v>
                </c:pt>
                <c:pt idx="19">
                  <c:v>45.159460000000003</c:v>
                </c:pt>
                <c:pt idx="20">
                  <c:v>45.159460000000003</c:v>
                </c:pt>
                <c:pt idx="21">
                  <c:v>45.15052</c:v>
                </c:pt>
                <c:pt idx="22">
                  <c:v>45.141579999999998</c:v>
                </c:pt>
                <c:pt idx="23">
                  <c:v>45.132640000000002</c:v>
                </c:pt>
                <c:pt idx="24">
                  <c:v>45.123699999999999</c:v>
                </c:pt>
                <c:pt idx="25">
                  <c:v>45.105809999999998</c:v>
                </c:pt>
                <c:pt idx="26">
                  <c:v>45.123699999999999</c:v>
                </c:pt>
                <c:pt idx="27">
                  <c:v>45.105809999999998</c:v>
                </c:pt>
                <c:pt idx="28">
                  <c:v>45.096870000000003</c:v>
                </c:pt>
                <c:pt idx="29">
                  <c:v>45.096870000000003</c:v>
                </c:pt>
                <c:pt idx="30">
                  <c:v>45.08793</c:v>
                </c:pt>
                <c:pt idx="31">
                  <c:v>45.078989999999997</c:v>
                </c:pt>
                <c:pt idx="32">
                  <c:v>45.078989999999997</c:v>
                </c:pt>
                <c:pt idx="33">
                  <c:v>45.070050000000002</c:v>
                </c:pt>
                <c:pt idx="34">
                  <c:v>45.061100000000003</c:v>
                </c:pt>
                <c:pt idx="35">
                  <c:v>45.061100000000003</c:v>
                </c:pt>
                <c:pt idx="36">
                  <c:v>45.061100000000003</c:v>
                </c:pt>
                <c:pt idx="37">
                  <c:v>45.052160000000001</c:v>
                </c:pt>
                <c:pt idx="38">
                  <c:v>45.052160000000001</c:v>
                </c:pt>
                <c:pt idx="39">
                  <c:v>45.043219999999998</c:v>
                </c:pt>
                <c:pt idx="40">
                  <c:v>45.034280000000003</c:v>
                </c:pt>
                <c:pt idx="41">
                  <c:v>45.02534</c:v>
                </c:pt>
                <c:pt idx="42">
                  <c:v>45.02534</c:v>
                </c:pt>
                <c:pt idx="43">
                  <c:v>45.016390000000001</c:v>
                </c:pt>
                <c:pt idx="44">
                  <c:v>45.016390000000001</c:v>
                </c:pt>
                <c:pt idx="45">
                  <c:v>44.998510000000003</c:v>
                </c:pt>
                <c:pt idx="46">
                  <c:v>44.998510000000003</c:v>
                </c:pt>
                <c:pt idx="47">
                  <c:v>44.998510000000003</c:v>
                </c:pt>
                <c:pt idx="48">
                  <c:v>44.998510000000003</c:v>
                </c:pt>
                <c:pt idx="49">
                  <c:v>44.989570000000001</c:v>
                </c:pt>
                <c:pt idx="50">
                  <c:v>44.971679999999999</c:v>
                </c:pt>
                <c:pt idx="51">
                  <c:v>44.962739999999997</c:v>
                </c:pt>
                <c:pt idx="52">
                  <c:v>44.962739999999997</c:v>
                </c:pt>
                <c:pt idx="53">
                  <c:v>44.953800000000001</c:v>
                </c:pt>
                <c:pt idx="54">
                  <c:v>44.953800000000001</c:v>
                </c:pt>
                <c:pt idx="55">
                  <c:v>44.92698</c:v>
                </c:pt>
                <c:pt idx="56">
                  <c:v>44.918030000000002</c:v>
                </c:pt>
                <c:pt idx="57">
                  <c:v>44.918030000000002</c:v>
                </c:pt>
                <c:pt idx="58">
                  <c:v>44.918030000000002</c:v>
                </c:pt>
                <c:pt idx="59">
                  <c:v>44.900149999999996</c:v>
                </c:pt>
                <c:pt idx="60">
                  <c:v>44.882269999999998</c:v>
                </c:pt>
                <c:pt idx="61">
                  <c:v>44.891210000000001</c:v>
                </c:pt>
                <c:pt idx="62">
                  <c:v>44.882269999999998</c:v>
                </c:pt>
                <c:pt idx="63">
                  <c:v>44.873330000000003</c:v>
                </c:pt>
                <c:pt idx="64">
                  <c:v>44.873330000000003</c:v>
                </c:pt>
                <c:pt idx="65">
                  <c:v>44.864379999999997</c:v>
                </c:pt>
                <c:pt idx="66">
                  <c:v>44.846499999999999</c:v>
                </c:pt>
                <c:pt idx="67">
                  <c:v>44.846499999999999</c:v>
                </c:pt>
                <c:pt idx="68">
                  <c:v>44.846499999999999</c:v>
                </c:pt>
                <c:pt idx="69">
                  <c:v>44.828609999999998</c:v>
                </c:pt>
                <c:pt idx="70">
                  <c:v>44.83755</c:v>
                </c:pt>
                <c:pt idx="71">
                  <c:v>44.828609999999998</c:v>
                </c:pt>
                <c:pt idx="72">
                  <c:v>44.828609999999998</c:v>
                </c:pt>
                <c:pt idx="73">
                  <c:v>44.828609999999998</c:v>
                </c:pt>
                <c:pt idx="74">
                  <c:v>44.819670000000002</c:v>
                </c:pt>
                <c:pt idx="75">
                  <c:v>44.81073</c:v>
                </c:pt>
                <c:pt idx="76">
                  <c:v>44.81073</c:v>
                </c:pt>
                <c:pt idx="77">
                  <c:v>44.81073</c:v>
                </c:pt>
                <c:pt idx="78">
                  <c:v>44.81073</c:v>
                </c:pt>
                <c:pt idx="79">
                  <c:v>44.801789999999997</c:v>
                </c:pt>
                <c:pt idx="80">
                  <c:v>44.792850000000001</c:v>
                </c:pt>
                <c:pt idx="81">
                  <c:v>44.792850000000001</c:v>
                </c:pt>
                <c:pt idx="82">
                  <c:v>44.783900000000003</c:v>
                </c:pt>
                <c:pt idx="83">
                  <c:v>44.792850000000001</c:v>
                </c:pt>
                <c:pt idx="84">
                  <c:v>44.783900000000003</c:v>
                </c:pt>
                <c:pt idx="85">
                  <c:v>44.783900000000003</c:v>
                </c:pt>
                <c:pt idx="86">
                  <c:v>44.783900000000003</c:v>
                </c:pt>
                <c:pt idx="87">
                  <c:v>44.783900000000003</c:v>
                </c:pt>
                <c:pt idx="88">
                  <c:v>44.77496</c:v>
                </c:pt>
                <c:pt idx="89">
                  <c:v>44.77496</c:v>
                </c:pt>
                <c:pt idx="90">
                  <c:v>44.766019999999997</c:v>
                </c:pt>
                <c:pt idx="91">
                  <c:v>44.77496</c:v>
                </c:pt>
                <c:pt idx="92">
                  <c:v>44.77496</c:v>
                </c:pt>
                <c:pt idx="93">
                  <c:v>44.766019999999997</c:v>
                </c:pt>
                <c:pt idx="94">
                  <c:v>44.757080000000002</c:v>
                </c:pt>
                <c:pt idx="95">
                  <c:v>44.757080000000002</c:v>
                </c:pt>
                <c:pt idx="96">
                  <c:v>44.757080000000002</c:v>
                </c:pt>
                <c:pt idx="97">
                  <c:v>44.757080000000002</c:v>
                </c:pt>
                <c:pt idx="98">
                  <c:v>44.748139999999999</c:v>
                </c:pt>
                <c:pt idx="99">
                  <c:v>44.748139999999999</c:v>
                </c:pt>
                <c:pt idx="100">
                  <c:v>44.748139999999999</c:v>
                </c:pt>
                <c:pt idx="101">
                  <c:v>44.748139999999999</c:v>
                </c:pt>
                <c:pt idx="102">
                  <c:v>44.748139999999999</c:v>
                </c:pt>
                <c:pt idx="103">
                  <c:v>44.748139999999999</c:v>
                </c:pt>
                <c:pt idx="104">
                  <c:v>44.748139999999999</c:v>
                </c:pt>
                <c:pt idx="105">
                  <c:v>44.739199999999997</c:v>
                </c:pt>
                <c:pt idx="106">
                  <c:v>44.739199999999997</c:v>
                </c:pt>
                <c:pt idx="107">
                  <c:v>44.739199999999997</c:v>
                </c:pt>
                <c:pt idx="108">
                  <c:v>44.739199999999997</c:v>
                </c:pt>
                <c:pt idx="109">
                  <c:v>44.739199999999997</c:v>
                </c:pt>
                <c:pt idx="110">
                  <c:v>44.730249999999998</c:v>
                </c:pt>
                <c:pt idx="111">
                  <c:v>44.730249999999998</c:v>
                </c:pt>
                <c:pt idx="112">
                  <c:v>44.721310000000003</c:v>
                </c:pt>
                <c:pt idx="113">
                  <c:v>44.721310000000003</c:v>
                </c:pt>
                <c:pt idx="114">
                  <c:v>44.721310000000003</c:v>
                </c:pt>
                <c:pt idx="115">
                  <c:v>44.71237</c:v>
                </c:pt>
                <c:pt idx="116">
                  <c:v>44.71237</c:v>
                </c:pt>
                <c:pt idx="117">
                  <c:v>44.71237</c:v>
                </c:pt>
                <c:pt idx="118">
                  <c:v>44.721310000000003</c:v>
                </c:pt>
                <c:pt idx="119">
                  <c:v>44.703429999999997</c:v>
                </c:pt>
                <c:pt idx="120">
                  <c:v>44.703429999999997</c:v>
                </c:pt>
                <c:pt idx="121">
                  <c:v>44.703429999999997</c:v>
                </c:pt>
                <c:pt idx="122">
                  <c:v>44.694479999999999</c:v>
                </c:pt>
                <c:pt idx="123">
                  <c:v>44.694479999999999</c:v>
                </c:pt>
                <c:pt idx="124">
                  <c:v>44.694479999999999</c:v>
                </c:pt>
                <c:pt idx="125">
                  <c:v>44.694479999999999</c:v>
                </c:pt>
                <c:pt idx="126">
                  <c:v>44.685540000000003</c:v>
                </c:pt>
                <c:pt idx="127">
                  <c:v>44.676600000000001</c:v>
                </c:pt>
                <c:pt idx="128">
                  <c:v>44.685540000000003</c:v>
                </c:pt>
                <c:pt idx="129">
                  <c:v>44.676600000000001</c:v>
                </c:pt>
                <c:pt idx="130">
                  <c:v>44.676600000000001</c:v>
                </c:pt>
                <c:pt idx="131">
                  <c:v>44.667659999999998</c:v>
                </c:pt>
                <c:pt idx="132">
                  <c:v>44.667659999999998</c:v>
                </c:pt>
                <c:pt idx="133">
                  <c:v>44.676600000000001</c:v>
                </c:pt>
                <c:pt idx="134">
                  <c:v>44.658720000000002</c:v>
                </c:pt>
                <c:pt idx="135">
                  <c:v>44.658720000000002</c:v>
                </c:pt>
                <c:pt idx="136">
                  <c:v>44.64978</c:v>
                </c:pt>
                <c:pt idx="137">
                  <c:v>44.64978</c:v>
                </c:pt>
                <c:pt idx="138">
                  <c:v>44.640830000000001</c:v>
                </c:pt>
                <c:pt idx="139">
                  <c:v>44.640830000000001</c:v>
                </c:pt>
                <c:pt idx="140">
                  <c:v>44.631889999999999</c:v>
                </c:pt>
                <c:pt idx="141">
                  <c:v>44.631889999999999</c:v>
                </c:pt>
                <c:pt idx="142">
                  <c:v>44.640830000000001</c:v>
                </c:pt>
                <c:pt idx="143">
                  <c:v>44.64978</c:v>
                </c:pt>
                <c:pt idx="144">
                  <c:v>44.640830000000001</c:v>
                </c:pt>
                <c:pt idx="145">
                  <c:v>44.640830000000001</c:v>
                </c:pt>
                <c:pt idx="146">
                  <c:v>44.631889999999999</c:v>
                </c:pt>
                <c:pt idx="147">
                  <c:v>44.631889999999999</c:v>
                </c:pt>
                <c:pt idx="148">
                  <c:v>44.640830000000001</c:v>
                </c:pt>
                <c:pt idx="149">
                  <c:v>44.622950000000003</c:v>
                </c:pt>
                <c:pt idx="150">
                  <c:v>44.622950000000003</c:v>
                </c:pt>
                <c:pt idx="151">
                  <c:v>44.631889999999999</c:v>
                </c:pt>
                <c:pt idx="152">
                  <c:v>44.622950000000003</c:v>
                </c:pt>
                <c:pt idx="153">
                  <c:v>44.622950000000003</c:v>
                </c:pt>
                <c:pt idx="154">
                  <c:v>44.622950000000003</c:v>
                </c:pt>
                <c:pt idx="155">
                  <c:v>44.622950000000003</c:v>
                </c:pt>
                <c:pt idx="156">
                  <c:v>44.622950000000003</c:v>
                </c:pt>
                <c:pt idx="157">
                  <c:v>44.631889999999999</c:v>
                </c:pt>
                <c:pt idx="158">
                  <c:v>44.631889999999999</c:v>
                </c:pt>
                <c:pt idx="159">
                  <c:v>44.622950000000003</c:v>
                </c:pt>
                <c:pt idx="160">
                  <c:v>44.631889999999999</c:v>
                </c:pt>
                <c:pt idx="161">
                  <c:v>44.631889999999999</c:v>
                </c:pt>
                <c:pt idx="162">
                  <c:v>44.622950000000003</c:v>
                </c:pt>
                <c:pt idx="163">
                  <c:v>44.622950000000003</c:v>
                </c:pt>
                <c:pt idx="164">
                  <c:v>44.622950000000003</c:v>
                </c:pt>
                <c:pt idx="165">
                  <c:v>44.61401</c:v>
                </c:pt>
                <c:pt idx="166">
                  <c:v>44.622950000000003</c:v>
                </c:pt>
                <c:pt idx="167">
                  <c:v>44.61401</c:v>
                </c:pt>
                <c:pt idx="168">
                  <c:v>44.622950000000003</c:v>
                </c:pt>
                <c:pt idx="169">
                  <c:v>44.61401</c:v>
                </c:pt>
                <c:pt idx="170">
                  <c:v>44.61401</c:v>
                </c:pt>
                <c:pt idx="171">
                  <c:v>44.605069999999998</c:v>
                </c:pt>
                <c:pt idx="172">
                  <c:v>44.622950000000003</c:v>
                </c:pt>
                <c:pt idx="173">
                  <c:v>44.61401</c:v>
                </c:pt>
                <c:pt idx="174">
                  <c:v>44.605069999999998</c:v>
                </c:pt>
                <c:pt idx="175">
                  <c:v>44.61401</c:v>
                </c:pt>
                <c:pt idx="176">
                  <c:v>44.605069999999998</c:v>
                </c:pt>
                <c:pt idx="177">
                  <c:v>44.605069999999998</c:v>
                </c:pt>
                <c:pt idx="178">
                  <c:v>44.605069999999998</c:v>
                </c:pt>
                <c:pt idx="179">
                  <c:v>44.605069999999998</c:v>
                </c:pt>
                <c:pt idx="180">
                  <c:v>44.605069999999998</c:v>
                </c:pt>
                <c:pt idx="181">
                  <c:v>44.605069999999998</c:v>
                </c:pt>
                <c:pt idx="182">
                  <c:v>44.605069999999998</c:v>
                </c:pt>
                <c:pt idx="183">
                  <c:v>44.61401</c:v>
                </c:pt>
                <c:pt idx="184">
                  <c:v>44.605069999999998</c:v>
                </c:pt>
                <c:pt idx="185">
                  <c:v>44.605069999999998</c:v>
                </c:pt>
                <c:pt idx="186">
                  <c:v>44.605069999999998</c:v>
                </c:pt>
                <c:pt idx="187">
                  <c:v>44.61401</c:v>
                </c:pt>
                <c:pt idx="188">
                  <c:v>44.605069999999998</c:v>
                </c:pt>
                <c:pt idx="189">
                  <c:v>44.61401</c:v>
                </c:pt>
                <c:pt idx="190">
                  <c:v>44.61401</c:v>
                </c:pt>
                <c:pt idx="191">
                  <c:v>44.605069999999998</c:v>
                </c:pt>
                <c:pt idx="192">
                  <c:v>44.605069999999998</c:v>
                </c:pt>
                <c:pt idx="193">
                  <c:v>44.61401</c:v>
                </c:pt>
                <c:pt idx="194">
                  <c:v>44.605069999999998</c:v>
                </c:pt>
                <c:pt idx="195">
                  <c:v>44.605069999999998</c:v>
                </c:pt>
                <c:pt idx="196">
                  <c:v>44.61401</c:v>
                </c:pt>
                <c:pt idx="197">
                  <c:v>44.61401</c:v>
                </c:pt>
                <c:pt idx="198">
                  <c:v>44.61401</c:v>
                </c:pt>
                <c:pt idx="199">
                  <c:v>44.61401</c:v>
                </c:pt>
                <c:pt idx="200">
                  <c:v>44.61401</c:v>
                </c:pt>
                <c:pt idx="201">
                  <c:v>44.61401</c:v>
                </c:pt>
                <c:pt idx="202">
                  <c:v>44.622950000000003</c:v>
                </c:pt>
                <c:pt idx="203">
                  <c:v>44.61401</c:v>
                </c:pt>
                <c:pt idx="204">
                  <c:v>44.61401</c:v>
                </c:pt>
                <c:pt idx="205">
                  <c:v>44.622950000000003</c:v>
                </c:pt>
                <c:pt idx="206">
                  <c:v>44.61401</c:v>
                </c:pt>
                <c:pt idx="207">
                  <c:v>44.622950000000003</c:v>
                </c:pt>
                <c:pt idx="208">
                  <c:v>44.622950000000003</c:v>
                </c:pt>
                <c:pt idx="209">
                  <c:v>44.61401</c:v>
                </c:pt>
                <c:pt idx="210">
                  <c:v>44.61401</c:v>
                </c:pt>
                <c:pt idx="211">
                  <c:v>44.622950000000003</c:v>
                </c:pt>
                <c:pt idx="212">
                  <c:v>44.61401</c:v>
                </c:pt>
                <c:pt idx="213">
                  <c:v>44.61401</c:v>
                </c:pt>
                <c:pt idx="214">
                  <c:v>44.622950000000003</c:v>
                </c:pt>
                <c:pt idx="215">
                  <c:v>44.61401</c:v>
                </c:pt>
                <c:pt idx="216">
                  <c:v>44.61401</c:v>
                </c:pt>
                <c:pt idx="217">
                  <c:v>44.61401</c:v>
                </c:pt>
                <c:pt idx="218">
                  <c:v>44.622950000000003</c:v>
                </c:pt>
                <c:pt idx="219">
                  <c:v>44.61401</c:v>
                </c:pt>
                <c:pt idx="220">
                  <c:v>44.61401</c:v>
                </c:pt>
                <c:pt idx="221">
                  <c:v>44.622950000000003</c:v>
                </c:pt>
                <c:pt idx="222">
                  <c:v>44.622950000000003</c:v>
                </c:pt>
                <c:pt idx="223">
                  <c:v>44.622950000000003</c:v>
                </c:pt>
                <c:pt idx="224">
                  <c:v>44.61401</c:v>
                </c:pt>
                <c:pt idx="225">
                  <c:v>44.61401</c:v>
                </c:pt>
                <c:pt idx="226">
                  <c:v>44.622950000000003</c:v>
                </c:pt>
                <c:pt idx="227">
                  <c:v>44.622950000000003</c:v>
                </c:pt>
                <c:pt idx="228">
                  <c:v>44.61401</c:v>
                </c:pt>
                <c:pt idx="229">
                  <c:v>44.622950000000003</c:v>
                </c:pt>
                <c:pt idx="230">
                  <c:v>44.61401</c:v>
                </c:pt>
                <c:pt idx="231">
                  <c:v>44.622950000000003</c:v>
                </c:pt>
                <c:pt idx="232">
                  <c:v>44.61401</c:v>
                </c:pt>
                <c:pt idx="233">
                  <c:v>44.61401</c:v>
                </c:pt>
                <c:pt idx="234">
                  <c:v>44.61401</c:v>
                </c:pt>
                <c:pt idx="235">
                  <c:v>44.61401</c:v>
                </c:pt>
                <c:pt idx="236">
                  <c:v>44.61401</c:v>
                </c:pt>
                <c:pt idx="237">
                  <c:v>44.61401</c:v>
                </c:pt>
                <c:pt idx="238">
                  <c:v>44.622950000000003</c:v>
                </c:pt>
                <c:pt idx="239">
                  <c:v>44.622950000000003</c:v>
                </c:pt>
                <c:pt idx="240">
                  <c:v>44.61401</c:v>
                </c:pt>
                <c:pt idx="241">
                  <c:v>44.622950000000003</c:v>
                </c:pt>
                <c:pt idx="242">
                  <c:v>44.622950000000003</c:v>
                </c:pt>
                <c:pt idx="243">
                  <c:v>44.61401</c:v>
                </c:pt>
                <c:pt idx="244">
                  <c:v>44.61401</c:v>
                </c:pt>
                <c:pt idx="245">
                  <c:v>44.61401</c:v>
                </c:pt>
                <c:pt idx="246">
                  <c:v>44.61401</c:v>
                </c:pt>
                <c:pt idx="247">
                  <c:v>44.622950000000003</c:v>
                </c:pt>
                <c:pt idx="248">
                  <c:v>44.61401</c:v>
                </c:pt>
                <c:pt idx="249">
                  <c:v>44.605069999999998</c:v>
                </c:pt>
                <c:pt idx="250">
                  <c:v>44.61401</c:v>
                </c:pt>
                <c:pt idx="251">
                  <c:v>44.631889999999999</c:v>
                </c:pt>
                <c:pt idx="252">
                  <c:v>44.622950000000003</c:v>
                </c:pt>
                <c:pt idx="253">
                  <c:v>44.61401</c:v>
                </c:pt>
                <c:pt idx="254">
                  <c:v>44.61401</c:v>
                </c:pt>
                <c:pt idx="255">
                  <c:v>44.605069999999998</c:v>
                </c:pt>
                <c:pt idx="256">
                  <c:v>44.631889999999999</c:v>
                </c:pt>
                <c:pt idx="257">
                  <c:v>44.622950000000003</c:v>
                </c:pt>
                <c:pt idx="258">
                  <c:v>44.61401</c:v>
                </c:pt>
                <c:pt idx="259">
                  <c:v>44.622950000000003</c:v>
                </c:pt>
                <c:pt idx="260">
                  <c:v>44.61401</c:v>
                </c:pt>
                <c:pt idx="261">
                  <c:v>44.61401</c:v>
                </c:pt>
                <c:pt idx="262">
                  <c:v>44.622950000000003</c:v>
                </c:pt>
                <c:pt idx="263">
                  <c:v>44.61401</c:v>
                </c:pt>
                <c:pt idx="264">
                  <c:v>44.61401</c:v>
                </c:pt>
                <c:pt idx="265">
                  <c:v>44.622950000000003</c:v>
                </c:pt>
                <c:pt idx="266">
                  <c:v>44.622950000000003</c:v>
                </c:pt>
                <c:pt idx="267">
                  <c:v>44.622950000000003</c:v>
                </c:pt>
                <c:pt idx="268">
                  <c:v>44.622950000000003</c:v>
                </c:pt>
                <c:pt idx="269">
                  <c:v>44.61401</c:v>
                </c:pt>
                <c:pt idx="270">
                  <c:v>44.61401</c:v>
                </c:pt>
                <c:pt idx="271">
                  <c:v>44.61401</c:v>
                </c:pt>
                <c:pt idx="272">
                  <c:v>44.61401</c:v>
                </c:pt>
                <c:pt idx="273">
                  <c:v>44.61401</c:v>
                </c:pt>
                <c:pt idx="274">
                  <c:v>44.622950000000003</c:v>
                </c:pt>
                <c:pt idx="275">
                  <c:v>44.61401</c:v>
                </c:pt>
                <c:pt idx="276">
                  <c:v>44.61401</c:v>
                </c:pt>
                <c:pt idx="277">
                  <c:v>44.61401</c:v>
                </c:pt>
                <c:pt idx="278">
                  <c:v>44.61401</c:v>
                </c:pt>
                <c:pt idx="279">
                  <c:v>44.61401</c:v>
                </c:pt>
                <c:pt idx="280">
                  <c:v>44.61401</c:v>
                </c:pt>
                <c:pt idx="281">
                  <c:v>44.605069999999998</c:v>
                </c:pt>
                <c:pt idx="282">
                  <c:v>44.605069999999998</c:v>
                </c:pt>
                <c:pt idx="283">
                  <c:v>44.61401</c:v>
                </c:pt>
                <c:pt idx="284">
                  <c:v>44.61401</c:v>
                </c:pt>
                <c:pt idx="285">
                  <c:v>44.605069999999998</c:v>
                </c:pt>
                <c:pt idx="286">
                  <c:v>44.605069999999998</c:v>
                </c:pt>
                <c:pt idx="287">
                  <c:v>44.61401</c:v>
                </c:pt>
                <c:pt idx="288">
                  <c:v>44.605069999999998</c:v>
                </c:pt>
                <c:pt idx="289">
                  <c:v>44.61401</c:v>
                </c:pt>
                <c:pt idx="290">
                  <c:v>44.61401</c:v>
                </c:pt>
                <c:pt idx="291">
                  <c:v>44.61401</c:v>
                </c:pt>
                <c:pt idx="292">
                  <c:v>44.605069999999998</c:v>
                </c:pt>
                <c:pt idx="293">
                  <c:v>44.61401</c:v>
                </c:pt>
                <c:pt idx="294">
                  <c:v>44.605069999999998</c:v>
                </c:pt>
                <c:pt idx="295">
                  <c:v>44.605069999999998</c:v>
                </c:pt>
                <c:pt idx="296">
                  <c:v>44.605069999999998</c:v>
                </c:pt>
                <c:pt idx="297">
                  <c:v>44.61401</c:v>
                </c:pt>
                <c:pt idx="298">
                  <c:v>44.61401</c:v>
                </c:pt>
                <c:pt idx="299">
                  <c:v>44.605069999999998</c:v>
                </c:pt>
                <c:pt idx="300">
                  <c:v>44.605069999999998</c:v>
                </c:pt>
                <c:pt idx="301">
                  <c:v>44.605069999999998</c:v>
                </c:pt>
                <c:pt idx="302">
                  <c:v>44.605069999999998</c:v>
                </c:pt>
                <c:pt idx="303">
                  <c:v>44.605069999999998</c:v>
                </c:pt>
                <c:pt idx="304">
                  <c:v>44.605069999999998</c:v>
                </c:pt>
                <c:pt idx="305">
                  <c:v>44.605069999999998</c:v>
                </c:pt>
                <c:pt idx="306">
                  <c:v>44.605069999999998</c:v>
                </c:pt>
                <c:pt idx="307">
                  <c:v>44.605069999999998</c:v>
                </c:pt>
                <c:pt idx="308">
                  <c:v>44.605069999999998</c:v>
                </c:pt>
                <c:pt idx="309">
                  <c:v>44.605069999999998</c:v>
                </c:pt>
                <c:pt idx="310">
                  <c:v>44.61401</c:v>
                </c:pt>
                <c:pt idx="311">
                  <c:v>44.605069999999998</c:v>
                </c:pt>
                <c:pt idx="312">
                  <c:v>44.605069999999998</c:v>
                </c:pt>
                <c:pt idx="313">
                  <c:v>44.605069999999998</c:v>
                </c:pt>
                <c:pt idx="314">
                  <c:v>44.605069999999998</c:v>
                </c:pt>
                <c:pt idx="315">
                  <c:v>44.605069999999998</c:v>
                </c:pt>
                <c:pt idx="316">
                  <c:v>44.605069999999998</c:v>
                </c:pt>
                <c:pt idx="317">
                  <c:v>44.596130000000002</c:v>
                </c:pt>
                <c:pt idx="318">
                  <c:v>44.605069999999998</c:v>
                </c:pt>
                <c:pt idx="319">
                  <c:v>44.605069999999998</c:v>
                </c:pt>
                <c:pt idx="320">
                  <c:v>44.605069999999998</c:v>
                </c:pt>
                <c:pt idx="321">
                  <c:v>44.605069999999998</c:v>
                </c:pt>
                <c:pt idx="322">
                  <c:v>44.605069999999998</c:v>
                </c:pt>
                <c:pt idx="323">
                  <c:v>44.605069999999998</c:v>
                </c:pt>
                <c:pt idx="324">
                  <c:v>44.61401</c:v>
                </c:pt>
                <c:pt idx="325">
                  <c:v>44.605069999999998</c:v>
                </c:pt>
                <c:pt idx="326">
                  <c:v>44.605069999999998</c:v>
                </c:pt>
                <c:pt idx="327">
                  <c:v>44.605069999999998</c:v>
                </c:pt>
                <c:pt idx="328">
                  <c:v>44.605069999999998</c:v>
                </c:pt>
                <c:pt idx="329">
                  <c:v>44.605069999999998</c:v>
                </c:pt>
                <c:pt idx="330">
                  <c:v>44.605069999999998</c:v>
                </c:pt>
                <c:pt idx="331">
                  <c:v>44.605069999999998</c:v>
                </c:pt>
                <c:pt idx="332">
                  <c:v>44.605069999999998</c:v>
                </c:pt>
                <c:pt idx="333">
                  <c:v>44.605069999999998</c:v>
                </c:pt>
                <c:pt idx="334">
                  <c:v>44.605069999999998</c:v>
                </c:pt>
                <c:pt idx="335">
                  <c:v>44.605069999999998</c:v>
                </c:pt>
                <c:pt idx="336">
                  <c:v>44.605069999999998</c:v>
                </c:pt>
                <c:pt idx="337">
                  <c:v>44.605069999999998</c:v>
                </c:pt>
                <c:pt idx="338">
                  <c:v>44.605069999999998</c:v>
                </c:pt>
                <c:pt idx="339">
                  <c:v>44.596130000000002</c:v>
                </c:pt>
                <c:pt idx="340">
                  <c:v>44.605069999999998</c:v>
                </c:pt>
                <c:pt idx="341">
                  <c:v>44.605069999999998</c:v>
                </c:pt>
                <c:pt idx="342">
                  <c:v>44.596130000000002</c:v>
                </c:pt>
                <c:pt idx="343">
                  <c:v>44.605069999999998</c:v>
                </c:pt>
                <c:pt idx="344">
                  <c:v>44.605069999999998</c:v>
                </c:pt>
                <c:pt idx="345">
                  <c:v>44.605069999999998</c:v>
                </c:pt>
                <c:pt idx="346">
                  <c:v>44.605069999999998</c:v>
                </c:pt>
                <c:pt idx="347">
                  <c:v>44.605069999999998</c:v>
                </c:pt>
                <c:pt idx="348">
                  <c:v>44.605069999999998</c:v>
                </c:pt>
                <c:pt idx="349">
                  <c:v>44.605069999999998</c:v>
                </c:pt>
                <c:pt idx="350">
                  <c:v>44.605069999999998</c:v>
                </c:pt>
                <c:pt idx="351">
                  <c:v>44.596130000000002</c:v>
                </c:pt>
                <c:pt idx="352">
                  <c:v>44.605069999999998</c:v>
                </c:pt>
                <c:pt idx="353">
                  <c:v>44.605069999999998</c:v>
                </c:pt>
                <c:pt idx="354">
                  <c:v>44.605069999999998</c:v>
                </c:pt>
                <c:pt idx="355">
                  <c:v>44.596130000000002</c:v>
                </c:pt>
                <c:pt idx="356">
                  <c:v>44.605069999999998</c:v>
                </c:pt>
                <c:pt idx="357">
                  <c:v>44.605069999999998</c:v>
                </c:pt>
                <c:pt idx="358">
                  <c:v>44.596130000000002</c:v>
                </c:pt>
                <c:pt idx="359">
                  <c:v>44.605069999999998</c:v>
                </c:pt>
                <c:pt idx="360">
                  <c:v>44.605069999999998</c:v>
                </c:pt>
                <c:pt idx="361">
                  <c:v>44.605069999999998</c:v>
                </c:pt>
                <c:pt idx="362">
                  <c:v>44.605069999999998</c:v>
                </c:pt>
                <c:pt idx="363">
                  <c:v>44.596130000000002</c:v>
                </c:pt>
                <c:pt idx="364">
                  <c:v>44.605069999999998</c:v>
                </c:pt>
                <c:pt idx="365">
                  <c:v>44.596130000000002</c:v>
                </c:pt>
                <c:pt idx="366">
                  <c:v>44.605069999999998</c:v>
                </c:pt>
                <c:pt idx="367">
                  <c:v>44.605069999999998</c:v>
                </c:pt>
                <c:pt idx="368">
                  <c:v>44.605069999999998</c:v>
                </c:pt>
                <c:pt idx="369">
                  <c:v>44.605069999999998</c:v>
                </c:pt>
                <c:pt idx="370">
                  <c:v>44.605069999999998</c:v>
                </c:pt>
                <c:pt idx="371">
                  <c:v>44.605069999999998</c:v>
                </c:pt>
                <c:pt idx="372">
                  <c:v>44.596130000000002</c:v>
                </c:pt>
                <c:pt idx="373">
                  <c:v>44.605069999999998</c:v>
                </c:pt>
                <c:pt idx="374">
                  <c:v>44.605069999999998</c:v>
                </c:pt>
                <c:pt idx="375">
                  <c:v>44.605069999999998</c:v>
                </c:pt>
                <c:pt idx="376">
                  <c:v>44.596130000000002</c:v>
                </c:pt>
                <c:pt idx="377">
                  <c:v>44.596130000000002</c:v>
                </c:pt>
                <c:pt idx="378">
                  <c:v>44.596130000000002</c:v>
                </c:pt>
                <c:pt idx="379">
                  <c:v>44.61401</c:v>
                </c:pt>
                <c:pt idx="380">
                  <c:v>44.605069999999998</c:v>
                </c:pt>
                <c:pt idx="381">
                  <c:v>44.596130000000002</c:v>
                </c:pt>
                <c:pt idx="382">
                  <c:v>44.605069999999998</c:v>
                </c:pt>
                <c:pt idx="383">
                  <c:v>44.605069999999998</c:v>
                </c:pt>
                <c:pt idx="384">
                  <c:v>44.605069999999998</c:v>
                </c:pt>
                <c:pt idx="385">
                  <c:v>44.605069999999998</c:v>
                </c:pt>
                <c:pt idx="386">
                  <c:v>44.596130000000002</c:v>
                </c:pt>
                <c:pt idx="387">
                  <c:v>44.596130000000002</c:v>
                </c:pt>
                <c:pt idx="388">
                  <c:v>44.596130000000002</c:v>
                </c:pt>
                <c:pt idx="389">
                  <c:v>44.605069999999998</c:v>
                </c:pt>
                <c:pt idx="390">
                  <c:v>44.596130000000002</c:v>
                </c:pt>
                <c:pt idx="391">
                  <c:v>44.605069999999998</c:v>
                </c:pt>
                <c:pt idx="392">
                  <c:v>44.605069999999998</c:v>
                </c:pt>
                <c:pt idx="393">
                  <c:v>44.605069999999998</c:v>
                </c:pt>
                <c:pt idx="394">
                  <c:v>44.596130000000002</c:v>
                </c:pt>
                <c:pt idx="395">
                  <c:v>44.596130000000002</c:v>
                </c:pt>
                <c:pt idx="396">
                  <c:v>44.605069999999998</c:v>
                </c:pt>
                <c:pt idx="397">
                  <c:v>44.605069999999998</c:v>
                </c:pt>
                <c:pt idx="398">
                  <c:v>44.596130000000002</c:v>
                </c:pt>
                <c:pt idx="399">
                  <c:v>44.605069999999998</c:v>
                </c:pt>
                <c:pt idx="400">
                  <c:v>44.605069999999998</c:v>
                </c:pt>
                <c:pt idx="401">
                  <c:v>44.605069999999998</c:v>
                </c:pt>
                <c:pt idx="402">
                  <c:v>44.605069999999998</c:v>
                </c:pt>
                <c:pt idx="403">
                  <c:v>44.596130000000002</c:v>
                </c:pt>
                <c:pt idx="404">
                  <c:v>44.596130000000002</c:v>
                </c:pt>
                <c:pt idx="405">
                  <c:v>44.605069999999998</c:v>
                </c:pt>
                <c:pt idx="406">
                  <c:v>44.596130000000002</c:v>
                </c:pt>
                <c:pt idx="407">
                  <c:v>44.605069999999998</c:v>
                </c:pt>
                <c:pt idx="408">
                  <c:v>44.596130000000002</c:v>
                </c:pt>
                <c:pt idx="409">
                  <c:v>44.596130000000002</c:v>
                </c:pt>
                <c:pt idx="410">
                  <c:v>44.605069999999998</c:v>
                </c:pt>
                <c:pt idx="411">
                  <c:v>44.596130000000002</c:v>
                </c:pt>
                <c:pt idx="412">
                  <c:v>44.596130000000002</c:v>
                </c:pt>
                <c:pt idx="413">
                  <c:v>44.605069999999998</c:v>
                </c:pt>
                <c:pt idx="414">
                  <c:v>44.605069999999998</c:v>
                </c:pt>
                <c:pt idx="415">
                  <c:v>44.605069999999998</c:v>
                </c:pt>
                <c:pt idx="416">
                  <c:v>44.605069999999998</c:v>
                </c:pt>
                <c:pt idx="417">
                  <c:v>44.596130000000002</c:v>
                </c:pt>
                <c:pt idx="418">
                  <c:v>44.605069999999998</c:v>
                </c:pt>
                <c:pt idx="419">
                  <c:v>44.605069999999998</c:v>
                </c:pt>
                <c:pt idx="420">
                  <c:v>44.605069999999998</c:v>
                </c:pt>
                <c:pt idx="421">
                  <c:v>44.605069999999998</c:v>
                </c:pt>
                <c:pt idx="422">
                  <c:v>44.605069999999998</c:v>
                </c:pt>
                <c:pt idx="423">
                  <c:v>44.596130000000002</c:v>
                </c:pt>
                <c:pt idx="424">
                  <c:v>44.605069999999998</c:v>
                </c:pt>
                <c:pt idx="425">
                  <c:v>44.605069999999998</c:v>
                </c:pt>
                <c:pt idx="426">
                  <c:v>44.596130000000002</c:v>
                </c:pt>
                <c:pt idx="427">
                  <c:v>44.596130000000002</c:v>
                </c:pt>
                <c:pt idx="428">
                  <c:v>44.605069999999998</c:v>
                </c:pt>
                <c:pt idx="429">
                  <c:v>44.605069999999998</c:v>
                </c:pt>
                <c:pt idx="430">
                  <c:v>44.605069999999998</c:v>
                </c:pt>
                <c:pt idx="431">
                  <c:v>44.596130000000002</c:v>
                </c:pt>
                <c:pt idx="432">
                  <c:v>44.605069999999998</c:v>
                </c:pt>
                <c:pt idx="433">
                  <c:v>44.596130000000002</c:v>
                </c:pt>
                <c:pt idx="434">
                  <c:v>44.605069999999998</c:v>
                </c:pt>
                <c:pt idx="435">
                  <c:v>44.605069999999998</c:v>
                </c:pt>
                <c:pt idx="436">
                  <c:v>44.596130000000002</c:v>
                </c:pt>
                <c:pt idx="437">
                  <c:v>44.605069999999998</c:v>
                </c:pt>
                <c:pt idx="438">
                  <c:v>44.587179999999996</c:v>
                </c:pt>
                <c:pt idx="439">
                  <c:v>44.596130000000002</c:v>
                </c:pt>
                <c:pt idx="440">
                  <c:v>44.596130000000002</c:v>
                </c:pt>
                <c:pt idx="441">
                  <c:v>44.596130000000002</c:v>
                </c:pt>
                <c:pt idx="442">
                  <c:v>44.605069999999998</c:v>
                </c:pt>
                <c:pt idx="443">
                  <c:v>44.605069999999998</c:v>
                </c:pt>
                <c:pt idx="444">
                  <c:v>44.596130000000002</c:v>
                </c:pt>
                <c:pt idx="445">
                  <c:v>44.596130000000002</c:v>
                </c:pt>
                <c:pt idx="446">
                  <c:v>44.596130000000002</c:v>
                </c:pt>
                <c:pt idx="447">
                  <c:v>44.587179999999996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1906816"/>
        <c:axId val="201908608"/>
      </c:scatterChart>
      <c:valAx>
        <c:axId val="201906816"/>
        <c:scaling>
          <c:orientation val="minMax"/>
        </c:scaling>
        <c:delete val="0"/>
        <c:axPos val="b"/>
        <c:majorTickMark val="out"/>
        <c:minorTickMark val="none"/>
        <c:tickLblPos val="nextTo"/>
        <c:crossAx val="201908608"/>
        <c:crosses val="autoZero"/>
        <c:crossBetween val="midCat"/>
      </c:valAx>
      <c:valAx>
        <c:axId val="20190860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01906816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66" l="0.70000000000000062" r="0.70000000000000062" t="0.75000000000000266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fr-FR"/>
              <a:t> "TENSIO 4"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Typosoil7!$J$7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diamond"/>
            <c:size val="4"/>
          </c:marker>
          <c:yVal>
            <c:numRef>
              <c:f>Typosoil7!$J$8:$J$671</c:f>
              <c:numCache>
                <c:formatCode>General</c:formatCode>
                <c:ptCount val="664"/>
                <c:pt idx="0">
                  <c:v>0</c:v>
                </c:pt>
                <c:pt idx="1">
                  <c:v>52.36806</c:v>
                </c:pt>
                <c:pt idx="2">
                  <c:v>49.932340000000003</c:v>
                </c:pt>
                <c:pt idx="3">
                  <c:v>48.714480000000002</c:v>
                </c:pt>
                <c:pt idx="4">
                  <c:v>47.49662</c:v>
                </c:pt>
                <c:pt idx="5">
                  <c:v>46.887689999999999</c:v>
                </c:pt>
                <c:pt idx="6">
                  <c:v>46.278759999999998</c:v>
                </c:pt>
                <c:pt idx="7">
                  <c:v>43.843029999999999</c:v>
                </c:pt>
                <c:pt idx="8">
                  <c:v>42.625169999999997</c:v>
                </c:pt>
                <c:pt idx="9">
                  <c:v>42.016240000000003</c:v>
                </c:pt>
                <c:pt idx="10">
                  <c:v>40.189450000000001</c:v>
                </c:pt>
                <c:pt idx="11">
                  <c:v>37.753720000000001</c:v>
                </c:pt>
                <c:pt idx="12">
                  <c:v>35.317999999999998</c:v>
                </c:pt>
                <c:pt idx="13">
                  <c:v>32.882269999999998</c:v>
                </c:pt>
                <c:pt idx="14">
                  <c:v>30.446549999999998</c:v>
                </c:pt>
                <c:pt idx="15">
                  <c:v>26.792960000000001</c:v>
                </c:pt>
                <c:pt idx="16">
                  <c:v>23.74831</c:v>
                </c:pt>
                <c:pt idx="17">
                  <c:v>20.703659999999999</c:v>
                </c:pt>
                <c:pt idx="18">
                  <c:v>17.050070000000002</c:v>
                </c:pt>
                <c:pt idx="19">
                  <c:v>14.005409999999999</c:v>
                </c:pt>
                <c:pt idx="20">
                  <c:v>10.35183</c:v>
                </c:pt>
                <c:pt idx="21">
                  <c:v>6.6982400000000002</c:v>
                </c:pt>
                <c:pt idx="22">
                  <c:v>1.8267899999999999</c:v>
                </c:pt>
                <c:pt idx="23">
                  <c:v>-2.4357199999999999</c:v>
                </c:pt>
                <c:pt idx="24">
                  <c:v>-7.9161000000000001</c:v>
                </c:pt>
                <c:pt idx="25">
                  <c:v>-12.78755</c:v>
                </c:pt>
                <c:pt idx="26">
                  <c:v>-18.26793</c:v>
                </c:pt>
                <c:pt idx="27">
                  <c:v>-23.74831</c:v>
                </c:pt>
                <c:pt idx="28">
                  <c:v>-30.446549999999998</c:v>
                </c:pt>
                <c:pt idx="29">
                  <c:v>-37.14479</c:v>
                </c:pt>
                <c:pt idx="30">
                  <c:v>-44.451970000000003</c:v>
                </c:pt>
                <c:pt idx="31">
                  <c:v>-51.150199999999998</c:v>
                </c:pt>
                <c:pt idx="32">
                  <c:v>-58.457380000000001</c:v>
                </c:pt>
                <c:pt idx="33">
                  <c:v>-66.373480000000001</c:v>
                </c:pt>
                <c:pt idx="34">
                  <c:v>-74.898510000000002</c:v>
                </c:pt>
                <c:pt idx="35">
                  <c:v>-84.032480000000007</c:v>
                </c:pt>
                <c:pt idx="36">
                  <c:v>-92.557509999999994</c:v>
                </c:pt>
                <c:pt idx="37">
                  <c:v>-102.90934</c:v>
                </c:pt>
                <c:pt idx="38">
                  <c:v>-113.26117000000001</c:v>
                </c:pt>
                <c:pt idx="39">
                  <c:v>-124.83086</c:v>
                </c:pt>
                <c:pt idx="40">
                  <c:v>-137.00948</c:v>
                </c:pt>
                <c:pt idx="41">
                  <c:v>-149.79703000000001</c:v>
                </c:pt>
                <c:pt idx="42">
                  <c:v>-165.02030999999999</c:v>
                </c:pt>
                <c:pt idx="43">
                  <c:v>-180.85251</c:v>
                </c:pt>
                <c:pt idx="44">
                  <c:v>-198.51150999999999</c:v>
                </c:pt>
                <c:pt idx="45">
                  <c:v>-215.56157999999999</c:v>
                </c:pt>
                <c:pt idx="46">
                  <c:v>-235.65629999999999</c:v>
                </c:pt>
                <c:pt idx="47">
                  <c:v>-256.96886999999998</c:v>
                </c:pt>
                <c:pt idx="48">
                  <c:v>-279.49932999999999</c:v>
                </c:pt>
                <c:pt idx="49">
                  <c:v>-303.85656999999998</c:v>
                </c:pt>
                <c:pt idx="50">
                  <c:v>-329.43167</c:v>
                </c:pt>
                <c:pt idx="51">
                  <c:v>-358.05142000000001</c:v>
                </c:pt>
                <c:pt idx="52">
                  <c:v>-387.28012000000001</c:v>
                </c:pt>
                <c:pt idx="53">
                  <c:v>-418.94452000000001</c:v>
                </c:pt>
                <c:pt idx="54">
                  <c:v>-453.65359000000001</c:v>
                </c:pt>
                <c:pt idx="55">
                  <c:v>-489.58053999999998</c:v>
                </c:pt>
                <c:pt idx="56">
                  <c:v>-527.94317999999998</c:v>
                </c:pt>
                <c:pt idx="57">
                  <c:v>-566.91479000000004</c:v>
                </c:pt>
                <c:pt idx="58">
                  <c:v>-607.10419000000002</c:v>
                </c:pt>
                <c:pt idx="59">
                  <c:v>-651.55615</c:v>
                </c:pt>
                <c:pt idx="60">
                  <c:v>-696.00811999999996</c:v>
                </c:pt>
                <c:pt idx="61">
                  <c:v>-691.74561000000006</c:v>
                </c:pt>
                <c:pt idx="62">
                  <c:v>-787.34777999999994</c:v>
                </c:pt>
                <c:pt idx="63">
                  <c:v>-835.45336999999995</c:v>
                </c:pt>
                <c:pt idx="64">
                  <c:v>-875.64275999999995</c:v>
                </c:pt>
                <c:pt idx="65">
                  <c:v>-898.17322000000001</c:v>
                </c:pt>
                <c:pt idx="66">
                  <c:v>-883.55889999999999</c:v>
                </c:pt>
                <c:pt idx="67">
                  <c:v>-361.09609999999998</c:v>
                </c:pt>
                <c:pt idx="68">
                  <c:v>-65.76455</c:v>
                </c:pt>
                <c:pt idx="69">
                  <c:v>38.362650000000002</c:v>
                </c:pt>
                <c:pt idx="70">
                  <c:v>54.194859999999998</c:v>
                </c:pt>
                <c:pt idx="71">
                  <c:v>56.630580000000002</c:v>
                </c:pt>
                <c:pt idx="72">
                  <c:v>57.84845</c:v>
                </c:pt>
                <c:pt idx="73">
                  <c:v>58.457380000000001</c:v>
                </c:pt>
                <c:pt idx="74">
                  <c:v>59.066310000000001</c:v>
                </c:pt>
                <c:pt idx="75">
                  <c:v>59.066310000000001</c:v>
                </c:pt>
                <c:pt idx="76">
                  <c:v>59.066310000000001</c:v>
                </c:pt>
                <c:pt idx="77">
                  <c:v>59.066310000000001</c:v>
                </c:pt>
                <c:pt idx="78">
                  <c:v>59.675240000000002</c:v>
                </c:pt>
                <c:pt idx="79">
                  <c:v>59.066310000000001</c:v>
                </c:pt>
                <c:pt idx="80">
                  <c:v>59.675240000000002</c:v>
                </c:pt>
                <c:pt idx="81">
                  <c:v>59.066310000000001</c:v>
                </c:pt>
                <c:pt idx="82">
                  <c:v>59.066310000000001</c:v>
                </c:pt>
                <c:pt idx="83">
                  <c:v>59.066310000000001</c:v>
                </c:pt>
                <c:pt idx="84">
                  <c:v>59.066310000000001</c:v>
                </c:pt>
                <c:pt idx="85">
                  <c:v>59.066310000000001</c:v>
                </c:pt>
                <c:pt idx="86">
                  <c:v>59.066310000000001</c:v>
                </c:pt>
                <c:pt idx="87">
                  <c:v>59.066310000000001</c:v>
                </c:pt>
                <c:pt idx="88">
                  <c:v>59.066310000000001</c:v>
                </c:pt>
                <c:pt idx="89">
                  <c:v>57.84845</c:v>
                </c:pt>
                <c:pt idx="90">
                  <c:v>59.066310000000001</c:v>
                </c:pt>
                <c:pt idx="91">
                  <c:v>58.457380000000001</c:v>
                </c:pt>
                <c:pt idx="92">
                  <c:v>58.457380000000001</c:v>
                </c:pt>
                <c:pt idx="93">
                  <c:v>58.457380000000001</c:v>
                </c:pt>
                <c:pt idx="94">
                  <c:v>58.457380000000001</c:v>
                </c:pt>
                <c:pt idx="95">
                  <c:v>58.457380000000001</c:v>
                </c:pt>
                <c:pt idx="96">
                  <c:v>58.457380000000001</c:v>
                </c:pt>
                <c:pt idx="97">
                  <c:v>58.457380000000001</c:v>
                </c:pt>
                <c:pt idx="98">
                  <c:v>58.457380000000001</c:v>
                </c:pt>
                <c:pt idx="99">
                  <c:v>58.457380000000001</c:v>
                </c:pt>
                <c:pt idx="100">
                  <c:v>58.457380000000001</c:v>
                </c:pt>
                <c:pt idx="101">
                  <c:v>58.457380000000001</c:v>
                </c:pt>
                <c:pt idx="102">
                  <c:v>58.457380000000001</c:v>
                </c:pt>
                <c:pt idx="103">
                  <c:v>57.84845</c:v>
                </c:pt>
                <c:pt idx="104">
                  <c:v>58.457380000000001</c:v>
                </c:pt>
                <c:pt idx="105">
                  <c:v>58.457380000000001</c:v>
                </c:pt>
                <c:pt idx="106">
                  <c:v>58.457380000000001</c:v>
                </c:pt>
                <c:pt idx="107">
                  <c:v>59.066310000000001</c:v>
                </c:pt>
                <c:pt idx="108">
                  <c:v>59.066310000000001</c:v>
                </c:pt>
                <c:pt idx="109">
                  <c:v>58.457380000000001</c:v>
                </c:pt>
                <c:pt idx="110">
                  <c:v>58.457380000000001</c:v>
                </c:pt>
                <c:pt idx="111">
                  <c:v>58.457380000000001</c:v>
                </c:pt>
                <c:pt idx="112">
                  <c:v>58.457380000000001</c:v>
                </c:pt>
                <c:pt idx="113">
                  <c:v>58.457380000000001</c:v>
                </c:pt>
                <c:pt idx="114">
                  <c:v>59.066310000000001</c:v>
                </c:pt>
                <c:pt idx="115">
                  <c:v>58.457380000000001</c:v>
                </c:pt>
                <c:pt idx="116">
                  <c:v>58.457380000000001</c:v>
                </c:pt>
                <c:pt idx="117">
                  <c:v>59.066310000000001</c:v>
                </c:pt>
                <c:pt idx="118">
                  <c:v>59.066310000000001</c:v>
                </c:pt>
                <c:pt idx="119">
                  <c:v>59.066310000000001</c:v>
                </c:pt>
                <c:pt idx="120">
                  <c:v>59.675240000000002</c:v>
                </c:pt>
                <c:pt idx="121">
                  <c:v>59.675240000000002</c:v>
                </c:pt>
                <c:pt idx="122">
                  <c:v>59.066310000000001</c:v>
                </c:pt>
                <c:pt idx="123">
                  <c:v>59.066310000000001</c:v>
                </c:pt>
                <c:pt idx="124">
                  <c:v>59.066310000000001</c:v>
                </c:pt>
                <c:pt idx="125">
                  <c:v>59.066310000000001</c:v>
                </c:pt>
                <c:pt idx="126">
                  <c:v>59.675240000000002</c:v>
                </c:pt>
                <c:pt idx="127">
                  <c:v>59.675240000000002</c:v>
                </c:pt>
                <c:pt idx="128">
                  <c:v>59.675240000000002</c:v>
                </c:pt>
                <c:pt idx="129">
                  <c:v>59.675240000000002</c:v>
                </c:pt>
                <c:pt idx="130">
                  <c:v>59.066310000000001</c:v>
                </c:pt>
                <c:pt idx="131">
                  <c:v>59.675240000000002</c:v>
                </c:pt>
                <c:pt idx="132">
                  <c:v>59.066310000000001</c:v>
                </c:pt>
                <c:pt idx="133">
                  <c:v>58.457380000000001</c:v>
                </c:pt>
                <c:pt idx="134">
                  <c:v>59.066310000000001</c:v>
                </c:pt>
                <c:pt idx="135">
                  <c:v>59.066310000000001</c:v>
                </c:pt>
                <c:pt idx="136">
                  <c:v>59.066310000000001</c:v>
                </c:pt>
                <c:pt idx="137">
                  <c:v>59.066310000000001</c:v>
                </c:pt>
                <c:pt idx="138">
                  <c:v>58.457380000000001</c:v>
                </c:pt>
                <c:pt idx="139">
                  <c:v>58.457380000000001</c:v>
                </c:pt>
                <c:pt idx="140">
                  <c:v>58.457380000000001</c:v>
                </c:pt>
                <c:pt idx="141">
                  <c:v>58.457380000000001</c:v>
                </c:pt>
                <c:pt idx="142">
                  <c:v>58.457380000000001</c:v>
                </c:pt>
                <c:pt idx="143">
                  <c:v>58.457380000000001</c:v>
                </c:pt>
                <c:pt idx="144">
                  <c:v>58.457380000000001</c:v>
                </c:pt>
                <c:pt idx="145">
                  <c:v>59.066310000000001</c:v>
                </c:pt>
                <c:pt idx="146">
                  <c:v>58.457380000000001</c:v>
                </c:pt>
                <c:pt idx="147">
                  <c:v>58.457380000000001</c:v>
                </c:pt>
                <c:pt idx="148">
                  <c:v>57.84845</c:v>
                </c:pt>
                <c:pt idx="149">
                  <c:v>57.84845</c:v>
                </c:pt>
                <c:pt idx="150">
                  <c:v>57.84845</c:v>
                </c:pt>
                <c:pt idx="151">
                  <c:v>57.84845</c:v>
                </c:pt>
                <c:pt idx="152">
                  <c:v>58.457380000000001</c:v>
                </c:pt>
                <c:pt idx="153">
                  <c:v>58.457380000000001</c:v>
                </c:pt>
                <c:pt idx="154">
                  <c:v>57.84845</c:v>
                </c:pt>
                <c:pt idx="155">
                  <c:v>58.457380000000001</c:v>
                </c:pt>
                <c:pt idx="156">
                  <c:v>57.84845</c:v>
                </c:pt>
                <c:pt idx="157">
                  <c:v>57.84845</c:v>
                </c:pt>
                <c:pt idx="158">
                  <c:v>57.84845</c:v>
                </c:pt>
                <c:pt idx="159">
                  <c:v>58.457380000000001</c:v>
                </c:pt>
                <c:pt idx="160">
                  <c:v>57.84845</c:v>
                </c:pt>
                <c:pt idx="161">
                  <c:v>57.84845</c:v>
                </c:pt>
                <c:pt idx="162">
                  <c:v>58.457380000000001</c:v>
                </c:pt>
                <c:pt idx="163">
                  <c:v>57.84845</c:v>
                </c:pt>
                <c:pt idx="164">
                  <c:v>57.84845</c:v>
                </c:pt>
                <c:pt idx="165">
                  <c:v>57.84845</c:v>
                </c:pt>
                <c:pt idx="166">
                  <c:v>57.239510000000003</c:v>
                </c:pt>
                <c:pt idx="167">
                  <c:v>57.239510000000003</c:v>
                </c:pt>
                <c:pt idx="168">
                  <c:v>57.84845</c:v>
                </c:pt>
                <c:pt idx="169">
                  <c:v>57.239510000000003</c:v>
                </c:pt>
                <c:pt idx="170">
                  <c:v>56.630580000000002</c:v>
                </c:pt>
                <c:pt idx="171">
                  <c:v>57.239510000000003</c:v>
                </c:pt>
                <c:pt idx="172">
                  <c:v>56.630580000000002</c:v>
                </c:pt>
                <c:pt idx="173">
                  <c:v>57.239510000000003</c:v>
                </c:pt>
                <c:pt idx="174">
                  <c:v>57.239510000000003</c:v>
                </c:pt>
                <c:pt idx="175">
                  <c:v>57.239510000000003</c:v>
                </c:pt>
                <c:pt idx="176">
                  <c:v>57.239510000000003</c:v>
                </c:pt>
                <c:pt idx="177">
                  <c:v>57.239510000000003</c:v>
                </c:pt>
                <c:pt idx="178">
                  <c:v>57.239510000000003</c:v>
                </c:pt>
                <c:pt idx="179">
                  <c:v>57.239510000000003</c:v>
                </c:pt>
                <c:pt idx="180">
                  <c:v>57.239510000000003</c:v>
                </c:pt>
                <c:pt idx="181">
                  <c:v>57.239510000000003</c:v>
                </c:pt>
                <c:pt idx="182">
                  <c:v>57.239510000000003</c:v>
                </c:pt>
                <c:pt idx="183">
                  <c:v>57.239510000000003</c:v>
                </c:pt>
                <c:pt idx="184">
                  <c:v>57.239510000000003</c:v>
                </c:pt>
                <c:pt idx="185">
                  <c:v>57.84845</c:v>
                </c:pt>
                <c:pt idx="186">
                  <c:v>57.84845</c:v>
                </c:pt>
                <c:pt idx="187">
                  <c:v>57.84845</c:v>
                </c:pt>
                <c:pt idx="188">
                  <c:v>57.84845</c:v>
                </c:pt>
                <c:pt idx="189">
                  <c:v>57.84845</c:v>
                </c:pt>
                <c:pt idx="190">
                  <c:v>57.84845</c:v>
                </c:pt>
                <c:pt idx="191">
                  <c:v>57.84845</c:v>
                </c:pt>
                <c:pt idx="192">
                  <c:v>57.239510000000003</c:v>
                </c:pt>
                <c:pt idx="193">
                  <c:v>57.84845</c:v>
                </c:pt>
                <c:pt idx="194">
                  <c:v>57.84845</c:v>
                </c:pt>
                <c:pt idx="195">
                  <c:v>57.84845</c:v>
                </c:pt>
                <c:pt idx="196">
                  <c:v>57.84845</c:v>
                </c:pt>
                <c:pt idx="197">
                  <c:v>57.84845</c:v>
                </c:pt>
                <c:pt idx="198">
                  <c:v>57.84845</c:v>
                </c:pt>
                <c:pt idx="199">
                  <c:v>57.239510000000003</c:v>
                </c:pt>
                <c:pt idx="200">
                  <c:v>57.84845</c:v>
                </c:pt>
                <c:pt idx="201">
                  <c:v>57.84845</c:v>
                </c:pt>
                <c:pt idx="202">
                  <c:v>57.84845</c:v>
                </c:pt>
                <c:pt idx="203">
                  <c:v>57.84845</c:v>
                </c:pt>
                <c:pt idx="204">
                  <c:v>57.84845</c:v>
                </c:pt>
                <c:pt idx="205">
                  <c:v>57.84845</c:v>
                </c:pt>
                <c:pt idx="206">
                  <c:v>58.457380000000001</c:v>
                </c:pt>
                <c:pt idx="207">
                  <c:v>58.457380000000001</c:v>
                </c:pt>
                <c:pt idx="208">
                  <c:v>57.239510000000003</c:v>
                </c:pt>
                <c:pt idx="209">
                  <c:v>57.84845</c:v>
                </c:pt>
                <c:pt idx="210">
                  <c:v>57.84845</c:v>
                </c:pt>
                <c:pt idx="211">
                  <c:v>58.457380000000001</c:v>
                </c:pt>
                <c:pt idx="212">
                  <c:v>58.457380000000001</c:v>
                </c:pt>
                <c:pt idx="213">
                  <c:v>58.457380000000001</c:v>
                </c:pt>
                <c:pt idx="214">
                  <c:v>59.066310000000001</c:v>
                </c:pt>
                <c:pt idx="215">
                  <c:v>58.457380000000001</c:v>
                </c:pt>
                <c:pt idx="216">
                  <c:v>59.066310000000001</c:v>
                </c:pt>
                <c:pt idx="217">
                  <c:v>58.457380000000001</c:v>
                </c:pt>
                <c:pt idx="218">
                  <c:v>58.457380000000001</c:v>
                </c:pt>
                <c:pt idx="219">
                  <c:v>58.457380000000001</c:v>
                </c:pt>
                <c:pt idx="220">
                  <c:v>58.457380000000001</c:v>
                </c:pt>
                <c:pt idx="221">
                  <c:v>59.066310000000001</c:v>
                </c:pt>
                <c:pt idx="222">
                  <c:v>59.066310000000001</c:v>
                </c:pt>
                <c:pt idx="223">
                  <c:v>59.675240000000002</c:v>
                </c:pt>
                <c:pt idx="224">
                  <c:v>59.675240000000002</c:v>
                </c:pt>
                <c:pt idx="225">
                  <c:v>59.066310000000001</c:v>
                </c:pt>
                <c:pt idx="226">
                  <c:v>59.066310000000001</c:v>
                </c:pt>
                <c:pt idx="227">
                  <c:v>59.675240000000002</c:v>
                </c:pt>
                <c:pt idx="228">
                  <c:v>59.066310000000001</c:v>
                </c:pt>
                <c:pt idx="229">
                  <c:v>59.066310000000001</c:v>
                </c:pt>
                <c:pt idx="230">
                  <c:v>59.066310000000001</c:v>
                </c:pt>
                <c:pt idx="231">
                  <c:v>59.066310000000001</c:v>
                </c:pt>
                <c:pt idx="232">
                  <c:v>59.066310000000001</c:v>
                </c:pt>
                <c:pt idx="233">
                  <c:v>59.066310000000001</c:v>
                </c:pt>
                <c:pt idx="234">
                  <c:v>59.066310000000001</c:v>
                </c:pt>
                <c:pt idx="235">
                  <c:v>59.066310000000001</c:v>
                </c:pt>
                <c:pt idx="236">
                  <c:v>59.066310000000001</c:v>
                </c:pt>
                <c:pt idx="237">
                  <c:v>59.066310000000001</c:v>
                </c:pt>
                <c:pt idx="238">
                  <c:v>59.066310000000001</c:v>
                </c:pt>
                <c:pt idx="239">
                  <c:v>59.066310000000001</c:v>
                </c:pt>
                <c:pt idx="240">
                  <c:v>58.457380000000001</c:v>
                </c:pt>
                <c:pt idx="241">
                  <c:v>58.457380000000001</c:v>
                </c:pt>
                <c:pt idx="242">
                  <c:v>58.457380000000001</c:v>
                </c:pt>
                <c:pt idx="243">
                  <c:v>58.457380000000001</c:v>
                </c:pt>
                <c:pt idx="244">
                  <c:v>58.457380000000001</c:v>
                </c:pt>
                <c:pt idx="245">
                  <c:v>57.84845</c:v>
                </c:pt>
                <c:pt idx="246">
                  <c:v>58.457380000000001</c:v>
                </c:pt>
                <c:pt idx="247">
                  <c:v>58.457380000000001</c:v>
                </c:pt>
                <c:pt idx="248">
                  <c:v>58.457380000000001</c:v>
                </c:pt>
                <c:pt idx="249">
                  <c:v>58.457380000000001</c:v>
                </c:pt>
                <c:pt idx="250">
                  <c:v>58.457380000000001</c:v>
                </c:pt>
                <c:pt idx="251">
                  <c:v>58.457380000000001</c:v>
                </c:pt>
                <c:pt idx="252">
                  <c:v>58.457380000000001</c:v>
                </c:pt>
                <c:pt idx="253">
                  <c:v>58.457380000000001</c:v>
                </c:pt>
                <c:pt idx="254">
                  <c:v>58.457380000000001</c:v>
                </c:pt>
                <c:pt idx="255">
                  <c:v>58.457380000000001</c:v>
                </c:pt>
                <c:pt idx="256">
                  <c:v>58.457380000000001</c:v>
                </c:pt>
                <c:pt idx="257">
                  <c:v>59.066310000000001</c:v>
                </c:pt>
                <c:pt idx="258">
                  <c:v>59.066310000000001</c:v>
                </c:pt>
                <c:pt idx="259">
                  <c:v>59.066310000000001</c:v>
                </c:pt>
                <c:pt idx="260">
                  <c:v>59.066310000000001</c:v>
                </c:pt>
                <c:pt idx="261">
                  <c:v>59.066310000000001</c:v>
                </c:pt>
                <c:pt idx="262">
                  <c:v>59.066310000000001</c:v>
                </c:pt>
                <c:pt idx="263">
                  <c:v>59.675240000000002</c:v>
                </c:pt>
                <c:pt idx="264">
                  <c:v>59.675240000000002</c:v>
                </c:pt>
                <c:pt idx="265">
                  <c:v>59.675240000000002</c:v>
                </c:pt>
                <c:pt idx="266">
                  <c:v>59.675240000000002</c:v>
                </c:pt>
                <c:pt idx="267">
                  <c:v>60.284170000000003</c:v>
                </c:pt>
                <c:pt idx="268">
                  <c:v>59.675240000000002</c:v>
                </c:pt>
                <c:pt idx="269">
                  <c:v>59.675240000000002</c:v>
                </c:pt>
                <c:pt idx="270">
                  <c:v>60.284170000000003</c:v>
                </c:pt>
                <c:pt idx="271">
                  <c:v>60.284170000000003</c:v>
                </c:pt>
                <c:pt idx="272">
                  <c:v>60.284170000000003</c:v>
                </c:pt>
                <c:pt idx="273">
                  <c:v>60.284170000000003</c:v>
                </c:pt>
                <c:pt idx="274">
                  <c:v>59.675240000000002</c:v>
                </c:pt>
                <c:pt idx="275">
                  <c:v>60.284170000000003</c:v>
                </c:pt>
                <c:pt idx="276">
                  <c:v>60.284170000000003</c:v>
                </c:pt>
                <c:pt idx="277">
                  <c:v>60.284170000000003</c:v>
                </c:pt>
                <c:pt idx="278">
                  <c:v>60.893099999999997</c:v>
                </c:pt>
                <c:pt idx="279">
                  <c:v>60.284170000000003</c:v>
                </c:pt>
                <c:pt idx="280">
                  <c:v>60.893099999999997</c:v>
                </c:pt>
                <c:pt idx="281">
                  <c:v>60.893099999999997</c:v>
                </c:pt>
                <c:pt idx="282">
                  <c:v>60.893099999999997</c:v>
                </c:pt>
                <c:pt idx="283">
                  <c:v>61.502029999999998</c:v>
                </c:pt>
                <c:pt idx="284">
                  <c:v>60.893099999999997</c:v>
                </c:pt>
                <c:pt idx="285">
                  <c:v>61.502029999999998</c:v>
                </c:pt>
                <c:pt idx="286">
                  <c:v>62.110959999999999</c:v>
                </c:pt>
                <c:pt idx="287">
                  <c:v>62.110959999999999</c:v>
                </c:pt>
                <c:pt idx="288">
                  <c:v>61.502029999999998</c:v>
                </c:pt>
                <c:pt idx="289">
                  <c:v>61.502029999999998</c:v>
                </c:pt>
                <c:pt idx="290">
                  <c:v>61.502029999999998</c:v>
                </c:pt>
                <c:pt idx="291">
                  <c:v>61.502029999999998</c:v>
                </c:pt>
                <c:pt idx="292">
                  <c:v>62.110959999999999</c:v>
                </c:pt>
                <c:pt idx="293">
                  <c:v>61.502029999999998</c:v>
                </c:pt>
                <c:pt idx="294">
                  <c:v>61.502029999999998</c:v>
                </c:pt>
                <c:pt idx="295">
                  <c:v>61.502029999999998</c:v>
                </c:pt>
                <c:pt idx="296">
                  <c:v>61.502029999999998</c:v>
                </c:pt>
                <c:pt idx="297">
                  <c:v>60.893099999999997</c:v>
                </c:pt>
                <c:pt idx="298">
                  <c:v>61.502029999999998</c:v>
                </c:pt>
                <c:pt idx="299">
                  <c:v>62.110959999999999</c:v>
                </c:pt>
                <c:pt idx="300">
                  <c:v>61.502029999999998</c:v>
                </c:pt>
                <c:pt idx="301">
                  <c:v>61.502029999999998</c:v>
                </c:pt>
                <c:pt idx="302">
                  <c:v>61.502029999999998</c:v>
                </c:pt>
                <c:pt idx="303">
                  <c:v>61.502029999999998</c:v>
                </c:pt>
                <c:pt idx="304">
                  <c:v>61.502029999999998</c:v>
                </c:pt>
                <c:pt idx="305">
                  <c:v>61.502029999999998</c:v>
                </c:pt>
                <c:pt idx="306">
                  <c:v>60.893099999999997</c:v>
                </c:pt>
                <c:pt idx="307">
                  <c:v>60.893099999999997</c:v>
                </c:pt>
                <c:pt idx="308">
                  <c:v>61.502029999999998</c:v>
                </c:pt>
                <c:pt idx="309">
                  <c:v>62.110959999999999</c:v>
                </c:pt>
                <c:pt idx="310">
                  <c:v>61.502029999999998</c:v>
                </c:pt>
                <c:pt idx="311">
                  <c:v>61.502029999999998</c:v>
                </c:pt>
                <c:pt idx="312">
                  <c:v>61.502029999999998</c:v>
                </c:pt>
                <c:pt idx="313">
                  <c:v>61.502029999999998</c:v>
                </c:pt>
                <c:pt idx="314">
                  <c:v>60.893099999999997</c:v>
                </c:pt>
                <c:pt idx="315">
                  <c:v>61.502029999999998</c:v>
                </c:pt>
                <c:pt idx="316">
                  <c:v>61.502029999999998</c:v>
                </c:pt>
                <c:pt idx="317">
                  <c:v>60.893099999999997</c:v>
                </c:pt>
                <c:pt idx="318">
                  <c:v>61.502029999999998</c:v>
                </c:pt>
                <c:pt idx="319">
                  <c:v>61.502029999999998</c:v>
                </c:pt>
                <c:pt idx="320">
                  <c:v>61.502029999999998</c:v>
                </c:pt>
                <c:pt idx="321">
                  <c:v>61.502029999999998</c:v>
                </c:pt>
                <c:pt idx="322">
                  <c:v>61.502029999999998</c:v>
                </c:pt>
                <c:pt idx="323">
                  <c:v>61.502029999999998</c:v>
                </c:pt>
                <c:pt idx="324">
                  <c:v>61.502029999999998</c:v>
                </c:pt>
                <c:pt idx="325">
                  <c:v>60.893099999999997</c:v>
                </c:pt>
                <c:pt idx="326">
                  <c:v>60.893099999999997</c:v>
                </c:pt>
                <c:pt idx="327">
                  <c:v>61.502029999999998</c:v>
                </c:pt>
                <c:pt idx="328">
                  <c:v>61.502029999999998</c:v>
                </c:pt>
                <c:pt idx="329">
                  <c:v>61.502029999999998</c:v>
                </c:pt>
                <c:pt idx="330">
                  <c:v>61.502029999999998</c:v>
                </c:pt>
                <c:pt idx="331">
                  <c:v>61.502029999999998</c:v>
                </c:pt>
                <c:pt idx="332">
                  <c:v>60.893099999999997</c:v>
                </c:pt>
                <c:pt idx="333">
                  <c:v>61.502029999999998</c:v>
                </c:pt>
                <c:pt idx="334">
                  <c:v>61.502029999999998</c:v>
                </c:pt>
                <c:pt idx="335">
                  <c:v>61.502029999999998</c:v>
                </c:pt>
                <c:pt idx="336">
                  <c:v>61.502029999999998</c:v>
                </c:pt>
                <c:pt idx="337">
                  <c:v>62.110959999999999</c:v>
                </c:pt>
                <c:pt idx="338">
                  <c:v>62.110959999999999</c:v>
                </c:pt>
                <c:pt idx="339">
                  <c:v>61.502029999999998</c:v>
                </c:pt>
                <c:pt idx="340">
                  <c:v>62.110959999999999</c:v>
                </c:pt>
                <c:pt idx="341">
                  <c:v>62.110959999999999</c:v>
                </c:pt>
                <c:pt idx="342">
                  <c:v>62.719889999999999</c:v>
                </c:pt>
                <c:pt idx="343">
                  <c:v>62.110959999999999</c:v>
                </c:pt>
                <c:pt idx="344">
                  <c:v>62.719889999999999</c:v>
                </c:pt>
                <c:pt idx="345">
                  <c:v>61.502029999999998</c:v>
                </c:pt>
                <c:pt idx="346">
                  <c:v>62.110959999999999</c:v>
                </c:pt>
                <c:pt idx="347">
                  <c:v>62.719889999999999</c:v>
                </c:pt>
                <c:pt idx="348">
                  <c:v>62.719889999999999</c:v>
                </c:pt>
                <c:pt idx="349">
                  <c:v>62.719889999999999</c:v>
                </c:pt>
                <c:pt idx="350">
                  <c:v>62.110959999999999</c:v>
                </c:pt>
                <c:pt idx="351">
                  <c:v>62.719889999999999</c:v>
                </c:pt>
                <c:pt idx="352">
                  <c:v>62.110959999999999</c:v>
                </c:pt>
                <c:pt idx="353">
                  <c:v>62.719889999999999</c:v>
                </c:pt>
                <c:pt idx="354">
                  <c:v>63.32882</c:v>
                </c:pt>
                <c:pt idx="355">
                  <c:v>63.32882</c:v>
                </c:pt>
                <c:pt idx="356">
                  <c:v>63.32882</c:v>
                </c:pt>
                <c:pt idx="357">
                  <c:v>63.32882</c:v>
                </c:pt>
                <c:pt idx="358">
                  <c:v>62.719889999999999</c:v>
                </c:pt>
                <c:pt idx="359">
                  <c:v>63.937759999999997</c:v>
                </c:pt>
                <c:pt idx="360">
                  <c:v>63.32882</c:v>
                </c:pt>
                <c:pt idx="361">
                  <c:v>63.32882</c:v>
                </c:pt>
                <c:pt idx="362">
                  <c:v>63.937759999999997</c:v>
                </c:pt>
                <c:pt idx="363">
                  <c:v>63.937759999999997</c:v>
                </c:pt>
                <c:pt idx="364">
                  <c:v>-1141.13672</c:v>
                </c:pt>
                <c:pt idx="365">
                  <c:v>63.937759999999997</c:v>
                </c:pt>
                <c:pt idx="366">
                  <c:v>63.32882</c:v>
                </c:pt>
                <c:pt idx="367">
                  <c:v>63.937759999999997</c:v>
                </c:pt>
                <c:pt idx="368">
                  <c:v>63.937759999999997</c:v>
                </c:pt>
                <c:pt idx="369">
                  <c:v>64.546679999999995</c:v>
                </c:pt>
                <c:pt idx="370">
                  <c:v>64.546679999999995</c:v>
                </c:pt>
                <c:pt idx="371">
                  <c:v>64.546679999999995</c:v>
                </c:pt>
                <c:pt idx="372">
                  <c:v>64.546679999999995</c:v>
                </c:pt>
                <c:pt idx="373">
                  <c:v>64.546679999999995</c:v>
                </c:pt>
                <c:pt idx="374">
                  <c:v>64.546679999999995</c:v>
                </c:pt>
                <c:pt idx="375">
                  <c:v>64.546679999999995</c:v>
                </c:pt>
                <c:pt idx="376">
                  <c:v>64.546679999999995</c:v>
                </c:pt>
                <c:pt idx="377">
                  <c:v>64.546679999999995</c:v>
                </c:pt>
                <c:pt idx="378">
                  <c:v>65.155619999999999</c:v>
                </c:pt>
                <c:pt idx="379">
                  <c:v>64.546679999999995</c:v>
                </c:pt>
                <c:pt idx="380">
                  <c:v>65.155619999999999</c:v>
                </c:pt>
                <c:pt idx="381">
                  <c:v>65.155619999999999</c:v>
                </c:pt>
                <c:pt idx="382">
                  <c:v>65.155619999999999</c:v>
                </c:pt>
                <c:pt idx="383">
                  <c:v>65.155619999999999</c:v>
                </c:pt>
                <c:pt idx="384">
                  <c:v>65.155619999999999</c:v>
                </c:pt>
                <c:pt idx="385">
                  <c:v>65.155619999999999</c:v>
                </c:pt>
                <c:pt idx="386">
                  <c:v>65.155619999999999</c:v>
                </c:pt>
                <c:pt idx="387">
                  <c:v>65.155619999999999</c:v>
                </c:pt>
                <c:pt idx="388">
                  <c:v>65.155619999999999</c:v>
                </c:pt>
                <c:pt idx="389">
                  <c:v>65.155619999999999</c:v>
                </c:pt>
                <c:pt idx="390">
                  <c:v>65.155619999999999</c:v>
                </c:pt>
                <c:pt idx="391">
                  <c:v>64.546679999999995</c:v>
                </c:pt>
                <c:pt idx="392">
                  <c:v>65.155619999999999</c:v>
                </c:pt>
                <c:pt idx="393">
                  <c:v>65.155619999999999</c:v>
                </c:pt>
                <c:pt idx="394">
                  <c:v>64.546679999999995</c:v>
                </c:pt>
                <c:pt idx="395">
                  <c:v>65.155619999999999</c:v>
                </c:pt>
                <c:pt idx="396">
                  <c:v>64.546679999999995</c:v>
                </c:pt>
                <c:pt idx="397">
                  <c:v>65.155619999999999</c:v>
                </c:pt>
                <c:pt idx="398">
                  <c:v>65.155619999999999</c:v>
                </c:pt>
                <c:pt idx="399">
                  <c:v>65.155619999999999</c:v>
                </c:pt>
                <c:pt idx="400">
                  <c:v>65.155619999999999</c:v>
                </c:pt>
                <c:pt idx="401">
                  <c:v>65.155619999999999</c:v>
                </c:pt>
                <c:pt idx="402">
                  <c:v>65.155619999999999</c:v>
                </c:pt>
                <c:pt idx="403">
                  <c:v>65.155619999999999</c:v>
                </c:pt>
                <c:pt idx="404">
                  <c:v>65.155619999999999</c:v>
                </c:pt>
                <c:pt idx="405">
                  <c:v>65.76455</c:v>
                </c:pt>
                <c:pt idx="406">
                  <c:v>65.155619999999999</c:v>
                </c:pt>
                <c:pt idx="407">
                  <c:v>65.155619999999999</c:v>
                </c:pt>
                <c:pt idx="408">
                  <c:v>65.76455</c:v>
                </c:pt>
                <c:pt idx="409">
                  <c:v>64.546679999999995</c:v>
                </c:pt>
                <c:pt idx="410">
                  <c:v>65.155619999999999</c:v>
                </c:pt>
                <c:pt idx="411">
                  <c:v>65.76455</c:v>
                </c:pt>
                <c:pt idx="412">
                  <c:v>65.76455</c:v>
                </c:pt>
                <c:pt idx="413">
                  <c:v>66.373480000000001</c:v>
                </c:pt>
                <c:pt idx="414">
                  <c:v>66.373480000000001</c:v>
                </c:pt>
                <c:pt idx="415">
                  <c:v>66.373480000000001</c:v>
                </c:pt>
                <c:pt idx="416">
                  <c:v>65.76455</c:v>
                </c:pt>
                <c:pt idx="417">
                  <c:v>66.373480000000001</c:v>
                </c:pt>
                <c:pt idx="418">
                  <c:v>66.373480000000001</c:v>
                </c:pt>
                <c:pt idx="419">
                  <c:v>66.373480000000001</c:v>
                </c:pt>
                <c:pt idx="420">
                  <c:v>66.982410000000002</c:v>
                </c:pt>
                <c:pt idx="421">
                  <c:v>66.982410000000002</c:v>
                </c:pt>
                <c:pt idx="422">
                  <c:v>66.982410000000002</c:v>
                </c:pt>
                <c:pt idx="423">
                  <c:v>66.982410000000002</c:v>
                </c:pt>
                <c:pt idx="424">
                  <c:v>66.982410000000002</c:v>
                </c:pt>
                <c:pt idx="425">
                  <c:v>66.982410000000002</c:v>
                </c:pt>
                <c:pt idx="426">
                  <c:v>66.982410000000002</c:v>
                </c:pt>
                <c:pt idx="427">
                  <c:v>67.591340000000002</c:v>
                </c:pt>
                <c:pt idx="428">
                  <c:v>66.982410000000002</c:v>
                </c:pt>
                <c:pt idx="429">
                  <c:v>66.982410000000002</c:v>
                </c:pt>
                <c:pt idx="430">
                  <c:v>66.982410000000002</c:v>
                </c:pt>
                <c:pt idx="431">
                  <c:v>66.982410000000002</c:v>
                </c:pt>
                <c:pt idx="432">
                  <c:v>66.982410000000002</c:v>
                </c:pt>
                <c:pt idx="433">
                  <c:v>67.591340000000002</c:v>
                </c:pt>
                <c:pt idx="434">
                  <c:v>66.982410000000002</c:v>
                </c:pt>
                <c:pt idx="435">
                  <c:v>67.591340000000002</c:v>
                </c:pt>
                <c:pt idx="436">
                  <c:v>68.200270000000003</c:v>
                </c:pt>
                <c:pt idx="437">
                  <c:v>68.809200000000004</c:v>
                </c:pt>
                <c:pt idx="438">
                  <c:v>68.200270000000003</c:v>
                </c:pt>
                <c:pt idx="439">
                  <c:v>68.200270000000003</c:v>
                </c:pt>
                <c:pt idx="440">
                  <c:v>67.591340000000002</c:v>
                </c:pt>
                <c:pt idx="441">
                  <c:v>68.200270000000003</c:v>
                </c:pt>
                <c:pt idx="442">
                  <c:v>68.200270000000003</c:v>
                </c:pt>
                <c:pt idx="443">
                  <c:v>68.809200000000004</c:v>
                </c:pt>
                <c:pt idx="444">
                  <c:v>68.809200000000004</c:v>
                </c:pt>
                <c:pt idx="445">
                  <c:v>68.809200000000004</c:v>
                </c:pt>
                <c:pt idx="446">
                  <c:v>68.809200000000004</c:v>
                </c:pt>
                <c:pt idx="447">
                  <c:v>68.809200000000004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7750144"/>
        <c:axId val="197772416"/>
      </c:scatterChart>
      <c:valAx>
        <c:axId val="197750144"/>
        <c:scaling>
          <c:orientation val="minMax"/>
        </c:scaling>
        <c:delete val="0"/>
        <c:axPos val="b"/>
        <c:majorTickMark val="out"/>
        <c:minorTickMark val="none"/>
        <c:tickLblPos val="nextTo"/>
        <c:crossAx val="197772416"/>
        <c:crosses val="autoZero"/>
        <c:crossBetween val="midCat"/>
      </c:valAx>
      <c:valAx>
        <c:axId val="19777241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97750144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66" l="0.70000000000000062" r="0.70000000000000062" t="0.75000000000000266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fr-FR"/>
              <a:t> "TENSIO 4"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Typosoil3!$J$7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diamond"/>
            <c:size val="4"/>
          </c:marker>
          <c:yVal>
            <c:numRef>
              <c:f>Typosoil3!$J$8:$J$671</c:f>
              <c:numCache>
                <c:formatCode>General</c:formatCode>
                <c:ptCount val="664"/>
                <c:pt idx="0">
                  <c:v>0</c:v>
                </c:pt>
                <c:pt idx="1">
                  <c:v>-4.0384599999999997</c:v>
                </c:pt>
                <c:pt idx="2">
                  <c:v>-5.7692300000000003</c:v>
                </c:pt>
                <c:pt idx="3">
                  <c:v>-7.5</c:v>
                </c:pt>
                <c:pt idx="4">
                  <c:v>-9.2307699999999997</c:v>
                </c:pt>
                <c:pt idx="5">
                  <c:v>-9.8076899999999991</c:v>
                </c:pt>
                <c:pt idx="6">
                  <c:v>-10.38461</c:v>
                </c:pt>
                <c:pt idx="7">
                  <c:v>-12.11538</c:v>
                </c:pt>
                <c:pt idx="8">
                  <c:v>-13.84615</c:v>
                </c:pt>
                <c:pt idx="9">
                  <c:v>-15.576919999999999</c:v>
                </c:pt>
                <c:pt idx="10">
                  <c:v>-16.73077</c:v>
                </c:pt>
                <c:pt idx="11">
                  <c:v>-18.461539999999999</c:v>
                </c:pt>
                <c:pt idx="12">
                  <c:v>-21.346150000000002</c:v>
                </c:pt>
                <c:pt idx="13">
                  <c:v>-23.653849999999998</c:v>
                </c:pt>
                <c:pt idx="14">
                  <c:v>-25.961539999999999</c:v>
                </c:pt>
                <c:pt idx="15">
                  <c:v>-30</c:v>
                </c:pt>
                <c:pt idx="16">
                  <c:v>-34.038460000000001</c:v>
                </c:pt>
                <c:pt idx="17">
                  <c:v>-36.346150000000002</c:v>
                </c:pt>
                <c:pt idx="18">
                  <c:v>-40.384619999999998</c:v>
                </c:pt>
                <c:pt idx="19">
                  <c:v>-43.846150000000002</c:v>
                </c:pt>
                <c:pt idx="20">
                  <c:v>-47.307690000000001</c:v>
                </c:pt>
                <c:pt idx="21">
                  <c:v>-50.76923</c:v>
                </c:pt>
                <c:pt idx="22">
                  <c:v>-55.384610000000002</c:v>
                </c:pt>
                <c:pt idx="23">
                  <c:v>-59.423079999999999</c:v>
                </c:pt>
                <c:pt idx="24">
                  <c:v>-64.615390000000005</c:v>
                </c:pt>
                <c:pt idx="25">
                  <c:v>-68.653850000000006</c:v>
                </c:pt>
                <c:pt idx="26">
                  <c:v>-73.269229999999993</c:v>
                </c:pt>
                <c:pt idx="27">
                  <c:v>-79.038460000000001</c:v>
                </c:pt>
                <c:pt idx="28">
                  <c:v>-84.230770000000007</c:v>
                </c:pt>
                <c:pt idx="29">
                  <c:v>-90</c:v>
                </c:pt>
                <c:pt idx="30">
                  <c:v>-95.192310000000006</c:v>
                </c:pt>
                <c:pt idx="31">
                  <c:v>-101.53846</c:v>
                </c:pt>
                <c:pt idx="32">
                  <c:v>-107.30768999999999</c:v>
                </c:pt>
                <c:pt idx="33">
                  <c:v>-114.23077000000001</c:v>
                </c:pt>
                <c:pt idx="34">
                  <c:v>-121.15385000000001</c:v>
                </c:pt>
                <c:pt idx="35">
                  <c:v>-128.07692</c:v>
                </c:pt>
                <c:pt idx="36">
                  <c:v>-135.57692</c:v>
                </c:pt>
                <c:pt idx="37">
                  <c:v>-143.07692</c:v>
                </c:pt>
                <c:pt idx="38">
                  <c:v>-151.73077000000001</c:v>
                </c:pt>
                <c:pt idx="39">
                  <c:v>-161.53846999999999</c:v>
                </c:pt>
                <c:pt idx="40">
                  <c:v>-171.34614999999999</c:v>
                </c:pt>
                <c:pt idx="41">
                  <c:v>-181.73077000000001</c:v>
                </c:pt>
                <c:pt idx="42">
                  <c:v>-193.84614999999999</c:v>
                </c:pt>
                <c:pt idx="43">
                  <c:v>-207.69230999999999</c:v>
                </c:pt>
                <c:pt idx="44">
                  <c:v>-222.11538999999999</c:v>
                </c:pt>
                <c:pt idx="45">
                  <c:v>-237.69230999999999</c:v>
                </c:pt>
                <c:pt idx="46">
                  <c:v>-255</c:v>
                </c:pt>
                <c:pt idx="47">
                  <c:v>-273.46154999999999</c:v>
                </c:pt>
                <c:pt idx="48">
                  <c:v>-293.65384</c:v>
                </c:pt>
                <c:pt idx="49">
                  <c:v>-315.57693</c:v>
                </c:pt>
                <c:pt idx="50">
                  <c:v>-338.65384</c:v>
                </c:pt>
                <c:pt idx="51">
                  <c:v>-365.19229000000001</c:v>
                </c:pt>
                <c:pt idx="52">
                  <c:v>-392.30768</c:v>
                </c:pt>
                <c:pt idx="53">
                  <c:v>-422.30768</c:v>
                </c:pt>
                <c:pt idx="54">
                  <c:v>-454.61538999999999</c:v>
                </c:pt>
                <c:pt idx="55">
                  <c:v>-489.23077000000001</c:v>
                </c:pt>
                <c:pt idx="56">
                  <c:v>-525.57690000000002</c:v>
                </c:pt>
                <c:pt idx="57">
                  <c:v>-564.80768</c:v>
                </c:pt>
                <c:pt idx="58">
                  <c:v>-605.76922999999999</c:v>
                </c:pt>
                <c:pt idx="59">
                  <c:v>-649.61536000000001</c:v>
                </c:pt>
                <c:pt idx="60">
                  <c:v>-695.19232</c:v>
                </c:pt>
                <c:pt idx="61">
                  <c:v>-741.34613000000002</c:v>
                </c:pt>
                <c:pt idx="62">
                  <c:v>-785.76922999999999</c:v>
                </c:pt>
                <c:pt idx="63">
                  <c:v>-828.46154999999999</c:v>
                </c:pt>
                <c:pt idx="64">
                  <c:v>-859.03845000000001</c:v>
                </c:pt>
                <c:pt idx="65">
                  <c:v>-870.57690000000002</c:v>
                </c:pt>
                <c:pt idx="66">
                  <c:v>-886.73077000000001</c:v>
                </c:pt>
                <c:pt idx="67">
                  <c:v>-873.46154999999999</c:v>
                </c:pt>
                <c:pt idx="68">
                  <c:v>-861.92309999999998</c:v>
                </c:pt>
                <c:pt idx="69">
                  <c:v>-852.69232</c:v>
                </c:pt>
                <c:pt idx="70">
                  <c:v>-842.30768</c:v>
                </c:pt>
                <c:pt idx="71">
                  <c:v>-833.65381000000002</c:v>
                </c:pt>
                <c:pt idx="72">
                  <c:v>-825</c:v>
                </c:pt>
                <c:pt idx="73">
                  <c:v>-815.76922999999999</c:v>
                </c:pt>
                <c:pt idx="74">
                  <c:v>-806.53845000000001</c:v>
                </c:pt>
                <c:pt idx="75">
                  <c:v>-796.15386999999998</c:v>
                </c:pt>
                <c:pt idx="76">
                  <c:v>-785.19232</c:v>
                </c:pt>
                <c:pt idx="77">
                  <c:v>-775.38458000000003</c:v>
                </c:pt>
                <c:pt idx="78">
                  <c:v>-764.42309999999998</c:v>
                </c:pt>
                <c:pt idx="79">
                  <c:v>-754.03845000000001</c:v>
                </c:pt>
                <c:pt idx="80">
                  <c:v>-744.23077000000001</c:v>
                </c:pt>
                <c:pt idx="81">
                  <c:v>-733.84613000000002</c:v>
                </c:pt>
                <c:pt idx="82">
                  <c:v>-724.61536000000001</c:v>
                </c:pt>
                <c:pt idx="83">
                  <c:v>-714.23077000000001</c:v>
                </c:pt>
                <c:pt idx="84">
                  <c:v>-704.42309999999998</c:v>
                </c:pt>
                <c:pt idx="85">
                  <c:v>-694.61536000000001</c:v>
                </c:pt>
                <c:pt idx="86">
                  <c:v>-684.80768</c:v>
                </c:pt>
                <c:pt idx="87">
                  <c:v>-674.42309999999998</c:v>
                </c:pt>
                <c:pt idx="88">
                  <c:v>-664.03845000000001</c:v>
                </c:pt>
                <c:pt idx="89">
                  <c:v>-654.23077000000001</c:v>
                </c:pt>
                <c:pt idx="90">
                  <c:v>-643.84613000000002</c:v>
                </c:pt>
                <c:pt idx="91">
                  <c:v>-633.46154999999999</c:v>
                </c:pt>
                <c:pt idx="92">
                  <c:v>-623.65386999999998</c:v>
                </c:pt>
                <c:pt idx="93">
                  <c:v>-612.69232</c:v>
                </c:pt>
                <c:pt idx="94">
                  <c:v>-601.15386999999998</c:v>
                </c:pt>
                <c:pt idx="95">
                  <c:v>-578.07690000000002</c:v>
                </c:pt>
                <c:pt idx="96">
                  <c:v>-503.07690000000002</c:v>
                </c:pt>
                <c:pt idx="97">
                  <c:v>-313.26922999999999</c:v>
                </c:pt>
                <c:pt idx="98">
                  <c:v>-158.07692</c:v>
                </c:pt>
                <c:pt idx="99">
                  <c:v>-62.307690000000001</c:v>
                </c:pt>
                <c:pt idx="100">
                  <c:v>-16.73077</c:v>
                </c:pt>
                <c:pt idx="101">
                  <c:v>-2.88462</c:v>
                </c:pt>
                <c:pt idx="102">
                  <c:v>0</c:v>
                </c:pt>
                <c:pt idx="103">
                  <c:v>0.57691999999999999</c:v>
                </c:pt>
                <c:pt idx="104">
                  <c:v>0.57691999999999999</c:v>
                </c:pt>
                <c:pt idx="105">
                  <c:v>0.57691999999999999</c:v>
                </c:pt>
                <c:pt idx="106">
                  <c:v>0.57691999999999999</c:v>
                </c:pt>
                <c:pt idx="107">
                  <c:v>1.15385</c:v>
                </c:pt>
                <c:pt idx="108">
                  <c:v>1.15385</c:v>
                </c:pt>
                <c:pt idx="109">
                  <c:v>2.30769</c:v>
                </c:pt>
                <c:pt idx="110">
                  <c:v>1.15385</c:v>
                </c:pt>
                <c:pt idx="111">
                  <c:v>1.15385</c:v>
                </c:pt>
                <c:pt idx="112">
                  <c:v>1.15385</c:v>
                </c:pt>
                <c:pt idx="113">
                  <c:v>1.15385</c:v>
                </c:pt>
                <c:pt idx="114">
                  <c:v>1.15385</c:v>
                </c:pt>
                <c:pt idx="115">
                  <c:v>2.30769</c:v>
                </c:pt>
                <c:pt idx="116">
                  <c:v>1.15385</c:v>
                </c:pt>
                <c:pt idx="117">
                  <c:v>2.30769</c:v>
                </c:pt>
                <c:pt idx="118">
                  <c:v>2.30769</c:v>
                </c:pt>
                <c:pt idx="119">
                  <c:v>2.30769</c:v>
                </c:pt>
                <c:pt idx="120">
                  <c:v>2.30769</c:v>
                </c:pt>
                <c:pt idx="121">
                  <c:v>2.88462</c:v>
                </c:pt>
                <c:pt idx="122">
                  <c:v>2.88462</c:v>
                </c:pt>
                <c:pt idx="123">
                  <c:v>2.30769</c:v>
                </c:pt>
                <c:pt idx="124">
                  <c:v>2.30769</c:v>
                </c:pt>
                <c:pt idx="125">
                  <c:v>2.30769</c:v>
                </c:pt>
                <c:pt idx="126">
                  <c:v>2.30769</c:v>
                </c:pt>
                <c:pt idx="127">
                  <c:v>2.30769</c:v>
                </c:pt>
                <c:pt idx="128">
                  <c:v>2.30769</c:v>
                </c:pt>
                <c:pt idx="129">
                  <c:v>2.30769</c:v>
                </c:pt>
                <c:pt idx="130">
                  <c:v>2.30769</c:v>
                </c:pt>
                <c:pt idx="131">
                  <c:v>2.30769</c:v>
                </c:pt>
                <c:pt idx="132">
                  <c:v>2.30769</c:v>
                </c:pt>
                <c:pt idx="133">
                  <c:v>2.30769</c:v>
                </c:pt>
                <c:pt idx="134">
                  <c:v>2.88462</c:v>
                </c:pt>
                <c:pt idx="135">
                  <c:v>2.30769</c:v>
                </c:pt>
                <c:pt idx="136">
                  <c:v>2.30769</c:v>
                </c:pt>
                <c:pt idx="137">
                  <c:v>2.30769</c:v>
                </c:pt>
                <c:pt idx="138">
                  <c:v>2.30769</c:v>
                </c:pt>
                <c:pt idx="139">
                  <c:v>2.30769</c:v>
                </c:pt>
                <c:pt idx="140">
                  <c:v>2.30769</c:v>
                </c:pt>
                <c:pt idx="141">
                  <c:v>2.88462</c:v>
                </c:pt>
                <c:pt idx="142">
                  <c:v>1.15385</c:v>
                </c:pt>
                <c:pt idx="143">
                  <c:v>2.30769</c:v>
                </c:pt>
                <c:pt idx="144">
                  <c:v>1.15385</c:v>
                </c:pt>
                <c:pt idx="145">
                  <c:v>1.15385</c:v>
                </c:pt>
                <c:pt idx="146">
                  <c:v>1.15385</c:v>
                </c:pt>
                <c:pt idx="147">
                  <c:v>1.15385</c:v>
                </c:pt>
                <c:pt idx="148">
                  <c:v>1.15385</c:v>
                </c:pt>
                <c:pt idx="149">
                  <c:v>1.15385</c:v>
                </c:pt>
                <c:pt idx="150">
                  <c:v>1.15385</c:v>
                </c:pt>
                <c:pt idx="151">
                  <c:v>1.15385</c:v>
                </c:pt>
                <c:pt idx="152">
                  <c:v>1.15385</c:v>
                </c:pt>
                <c:pt idx="153">
                  <c:v>1.15385</c:v>
                </c:pt>
                <c:pt idx="154">
                  <c:v>2.30769</c:v>
                </c:pt>
                <c:pt idx="155">
                  <c:v>1.15385</c:v>
                </c:pt>
                <c:pt idx="156">
                  <c:v>1.15385</c:v>
                </c:pt>
                <c:pt idx="157">
                  <c:v>1.15385</c:v>
                </c:pt>
                <c:pt idx="158">
                  <c:v>0.57691999999999999</c:v>
                </c:pt>
                <c:pt idx="159">
                  <c:v>0</c:v>
                </c:pt>
                <c:pt idx="160">
                  <c:v>1.15385</c:v>
                </c:pt>
                <c:pt idx="161">
                  <c:v>1.15385</c:v>
                </c:pt>
                <c:pt idx="162">
                  <c:v>0.57691999999999999</c:v>
                </c:pt>
                <c:pt idx="163">
                  <c:v>0</c:v>
                </c:pt>
                <c:pt idx="164">
                  <c:v>0.57691999999999999</c:v>
                </c:pt>
                <c:pt idx="165">
                  <c:v>0.57691999999999999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-0.57691999999999999</c:v>
                </c:pt>
                <c:pt idx="177">
                  <c:v>-0.57691999999999999</c:v>
                </c:pt>
                <c:pt idx="178">
                  <c:v>-0.57691999999999999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0.57691999999999999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0.57691999999999999</c:v>
                </c:pt>
                <c:pt idx="207">
                  <c:v>0.57691999999999999</c:v>
                </c:pt>
                <c:pt idx="208">
                  <c:v>0</c:v>
                </c:pt>
                <c:pt idx="209">
                  <c:v>0</c:v>
                </c:pt>
                <c:pt idx="210">
                  <c:v>0.57691999999999999</c:v>
                </c:pt>
                <c:pt idx="211">
                  <c:v>0.57691999999999999</c:v>
                </c:pt>
                <c:pt idx="212">
                  <c:v>0.57691999999999999</c:v>
                </c:pt>
                <c:pt idx="213">
                  <c:v>1.15385</c:v>
                </c:pt>
                <c:pt idx="214">
                  <c:v>0.57691999999999999</c:v>
                </c:pt>
                <c:pt idx="215">
                  <c:v>0.57691999999999999</c:v>
                </c:pt>
                <c:pt idx="216">
                  <c:v>1.15385</c:v>
                </c:pt>
                <c:pt idx="217">
                  <c:v>0.57691999999999999</c:v>
                </c:pt>
                <c:pt idx="218">
                  <c:v>0.57691999999999999</c:v>
                </c:pt>
                <c:pt idx="219">
                  <c:v>0.57691999999999999</c:v>
                </c:pt>
                <c:pt idx="220">
                  <c:v>0.57691999999999999</c:v>
                </c:pt>
                <c:pt idx="221">
                  <c:v>1.15385</c:v>
                </c:pt>
                <c:pt idx="222">
                  <c:v>1.15385</c:v>
                </c:pt>
                <c:pt idx="223">
                  <c:v>1.15385</c:v>
                </c:pt>
                <c:pt idx="224">
                  <c:v>1.15385</c:v>
                </c:pt>
                <c:pt idx="225">
                  <c:v>1.15385</c:v>
                </c:pt>
                <c:pt idx="226">
                  <c:v>1.15385</c:v>
                </c:pt>
                <c:pt idx="227">
                  <c:v>1.15385</c:v>
                </c:pt>
                <c:pt idx="228">
                  <c:v>1.15385</c:v>
                </c:pt>
                <c:pt idx="229">
                  <c:v>2.30769</c:v>
                </c:pt>
                <c:pt idx="230">
                  <c:v>1.15385</c:v>
                </c:pt>
                <c:pt idx="231">
                  <c:v>1.15385</c:v>
                </c:pt>
                <c:pt idx="232">
                  <c:v>1.15385</c:v>
                </c:pt>
                <c:pt idx="233">
                  <c:v>1.15385</c:v>
                </c:pt>
                <c:pt idx="234">
                  <c:v>1.15385</c:v>
                </c:pt>
                <c:pt idx="235">
                  <c:v>0.57691999999999999</c:v>
                </c:pt>
                <c:pt idx="236">
                  <c:v>1.15385</c:v>
                </c:pt>
                <c:pt idx="237">
                  <c:v>1.15385</c:v>
                </c:pt>
                <c:pt idx="238">
                  <c:v>0.57691999999999999</c:v>
                </c:pt>
                <c:pt idx="239">
                  <c:v>1.15385</c:v>
                </c:pt>
                <c:pt idx="240">
                  <c:v>0.57691999999999999</c:v>
                </c:pt>
                <c:pt idx="241">
                  <c:v>0.57691999999999999</c:v>
                </c:pt>
                <c:pt idx="242">
                  <c:v>0.57691999999999999</c:v>
                </c:pt>
                <c:pt idx="243">
                  <c:v>0.57691999999999999</c:v>
                </c:pt>
                <c:pt idx="244">
                  <c:v>0.57691999999999999</c:v>
                </c:pt>
                <c:pt idx="245">
                  <c:v>0.57691999999999999</c:v>
                </c:pt>
                <c:pt idx="246">
                  <c:v>0.57691999999999999</c:v>
                </c:pt>
                <c:pt idx="247">
                  <c:v>0.57691999999999999</c:v>
                </c:pt>
                <c:pt idx="248">
                  <c:v>0.57691999999999999</c:v>
                </c:pt>
                <c:pt idx="249">
                  <c:v>0</c:v>
                </c:pt>
                <c:pt idx="250">
                  <c:v>0.57691999999999999</c:v>
                </c:pt>
                <c:pt idx="251">
                  <c:v>0.57691999999999999</c:v>
                </c:pt>
                <c:pt idx="252">
                  <c:v>0.57691999999999999</c:v>
                </c:pt>
                <c:pt idx="253">
                  <c:v>0</c:v>
                </c:pt>
                <c:pt idx="254">
                  <c:v>0</c:v>
                </c:pt>
                <c:pt idx="255">
                  <c:v>0.57691999999999999</c:v>
                </c:pt>
                <c:pt idx="256">
                  <c:v>0.57691999999999999</c:v>
                </c:pt>
                <c:pt idx="257">
                  <c:v>0.57691999999999999</c:v>
                </c:pt>
                <c:pt idx="258">
                  <c:v>0.57691999999999999</c:v>
                </c:pt>
                <c:pt idx="259">
                  <c:v>0</c:v>
                </c:pt>
                <c:pt idx="260">
                  <c:v>1.15385</c:v>
                </c:pt>
                <c:pt idx="261">
                  <c:v>1.15385</c:v>
                </c:pt>
                <c:pt idx="262">
                  <c:v>1.15385</c:v>
                </c:pt>
                <c:pt idx="263">
                  <c:v>1.15385</c:v>
                </c:pt>
                <c:pt idx="264">
                  <c:v>1.15385</c:v>
                </c:pt>
                <c:pt idx="265">
                  <c:v>1.15385</c:v>
                </c:pt>
                <c:pt idx="266">
                  <c:v>1.15385</c:v>
                </c:pt>
                <c:pt idx="267">
                  <c:v>2.30769</c:v>
                </c:pt>
                <c:pt idx="268">
                  <c:v>2.88462</c:v>
                </c:pt>
                <c:pt idx="269">
                  <c:v>2.30769</c:v>
                </c:pt>
                <c:pt idx="270">
                  <c:v>1.15385</c:v>
                </c:pt>
                <c:pt idx="271">
                  <c:v>2.88462</c:v>
                </c:pt>
                <c:pt idx="272">
                  <c:v>2.88462</c:v>
                </c:pt>
                <c:pt idx="273">
                  <c:v>2.88462</c:v>
                </c:pt>
                <c:pt idx="274">
                  <c:v>2.88462</c:v>
                </c:pt>
                <c:pt idx="275">
                  <c:v>2.30769</c:v>
                </c:pt>
                <c:pt idx="276">
                  <c:v>2.88462</c:v>
                </c:pt>
                <c:pt idx="277">
                  <c:v>2.88462</c:v>
                </c:pt>
                <c:pt idx="278">
                  <c:v>2.88462</c:v>
                </c:pt>
                <c:pt idx="279">
                  <c:v>2.88462</c:v>
                </c:pt>
                <c:pt idx="280">
                  <c:v>2.88462</c:v>
                </c:pt>
                <c:pt idx="281">
                  <c:v>3.4615399999999998</c:v>
                </c:pt>
                <c:pt idx="282">
                  <c:v>2.88462</c:v>
                </c:pt>
                <c:pt idx="283">
                  <c:v>3.4615399999999998</c:v>
                </c:pt>
                <c:pt idx="284">
                  <c:v>2.88462</c:v>
                </c:pt>
                <c:pt idx="285">
                  <c:v>3.4615399999999998</c:v>
                </c:pt>
                <c:pt idx="286">
                  <c:v>3.4615399999999998</c:v>
                </c:pt>
                <c:pt idx="287">
                  <c:v>3.4615399999999998</c:v>
                </c:pt>
                <c:pt idx="288">
                  <c:v>3.4615399999999998</c:v>
                </c:pt>
                <c:pt idx="289">
                  <c:v>3.4615399999999998</c:v>
                </c:pt>
                <c:pt idx="290">
                  <c:v>3.4615399999999998</c:v>
                </c:pt>
                <c:pt idx="291">
                  <c:v>3.4615399999999998</c:v>
                </c:pt>
                <c:pt idx="292">
                  <c:v>3.4615399999999998</c:v>
                </c:pt>
                <c:pt idx="293">
                  <c:v>3.4615399999999998</c:v>
                </c:pt>
                <c:pt idx="294">
                  <c:v>3.4615399999999998</c:v>
                </c:pt>
                <c:pt idx="295">
                  <c:v>3.4615399999999998</c:v>
                </c:pt>
                <c:pt idx="296">
                  <c:v>4.0384599999999997</c:v>
                </c:pt>
                <c:pt idx="297">
                  <c:v>3.4615399999999998</c:v>
                </c:pt>
                <c:pt idx="298">
                  <c:v>3.4615399999999998</c:v>
                </c:pt>
                <c:pt idx="299">
                  <c:v>3.4615399999999998</c:v>
                </c:pt>
                <c:pt idx="300">
                  <c:v>2.88462</c:v>
                </c:pt>
                <c:pt idx="301">
                  <c:v>3.4615399999999998</c:v>
                </c:pt>
                <c:pt idx="302">
                  <c:v>3.4615399999999998</c:v>
                </c:pt>
                <c:pt idx="303">
                  <c:v>3.4615399999999998</c:v>
                </c:pt>
                <c:pt idx="304">
                  <c:v>3.4615399999999998</c:v>
                </c:pt>
                <c:pt idx="305">
                  <c:v>3.4615399999999998</c:v>
                </c:pt>
                <c:pt idx="306">
                  <c:v>2.88462</c:v>
                </c:pt>
                <c:pt idx="307">
                  <c:v>2.88462</c:v>
                </c:pt>
                <c:pt idx="308">
                  <c:v>3.4615399999999998</c:v>
                </c:pt>
                <c:pt idx="309">
                  <c:v>3.4615399999999998</c:v>
                </c:pt>
                <c:pt idx="310">
                  <c:v>3.4615399999999998</c:v>
                </c:pt>
                <c:pt idx="311">
                  <c:v>2.88462</c:v>
                </c:pt>
                <c:pt idx="312">
                  <c:v>3.4615399999999998</c:v>
                </c:pt>
                <c:pt idx="313">
                  <c:v>2.88462</c:v>
                </c:pt>
                <c:pt idx="314">
                  <c:v>2.88462</c:v>
                </c:pt>
                <c:pt idx="315">
                  <c:v>3.4615399999999998</c:v>
                </c:pt>
                <c:pt idx="316">
                  <c:v>3.4615399999999998</c:v>
                </c:pt>
                <c:pt idx="317">
                  <c:v>2.88462</c:v>
                </c:pt>
                <c:pt idx="318">
                  <c:v>3.4615399999999998</c:v>
                </c:pt>
                <c:pt idx="319">
                  <c:v>2.88462</c:v>
                </c:pt>
                <c:pt idx="320">
                  <c:v>3.4615399999999998</c:v>
                </c:pt>
                <c:pt idx="321">
                  <c:v>2.88462</c:v>
                </c:pt>
                <c:pt idx="322">
                  <c:v>2.88462</c:v>
                </c:pt>
                <c:pt idx="323">
                  <c:v>3.4615399999999998</c:v>
                </c:pt>
                <c:pt idx="324">
                  <c:v>2.88462</c:v>
                </c:pt>
                <c:pt idx="325">
                  <c:v>3.4615399999999998</c:v>
                </c:pt>
                <c:pt idx="326">
                  <c:v>2.88462</c:v>
                </c:pt>
                <c:pt idx="327">
                  <c:v>2.88462</c:v>
                </c:pt>
                <c:pt idx="328">
                  <c:v>3.4615399999999998</c:v>
                </c:pt>
                <c:pt idx="329">
                  <c:v>2.88462</c:v>
                </c:pt>
                <c:pt idx="330">
                  <c:v>3.4615399999999998</c:v>
                </c:pt>
                <c:pt idx="331">
                  <c:v>3.4615399999999998</c:v>
                </c:pt>
                <c:pt idx="332">
                  <c:v>2.88462</c:v>
                </c:pt>
                <c:pt idx="333">
                  <c:v>2.88462</c:v>
                </c:pt>
                <c:pt idx="334">
                  <c:v>3.4615399999999998</c:v>
                </c:pt>
                <c:pt idx="335">
                  <c:v>2.88462</c:v>
                </c:pt>
                <c:pt idx="336">
                  <c:v>2.88462</c:v>
                </c:pt>
                <c:pt idx="337">
                  <c:v>2.88462</c:v>
                </c:pt>
                <c:pt idx="338">
                  <c:v>3.4615399999999998</c:v>
                </c:pt>
                <c:pt idx="339">
                  <c:v>3.4615399999999998</c:v>
                </c:pt>
                <c:pt idx="340">
                  <c:v>3.4615399999999998</c:v>
                </c:pt>
                <c:pt idx="341">
                  <c:v>3.4615399999999998</c:v>
                </c:pt>
                <c:pt idx="342">
                  <c:v>3.4615399999999998</c:v>
                </c:pt>
                <c:pt idx="343">
                  <c:v>3.4615399999999998</c:v>
                </c:pt>
                <c:pt idx="344">
                  <c:v>3.4615399999999998</c:v>
                </c:pt>
                <c:pt idx="345">
                  <c:v>4.0384599999999997</c:v>
                </c:pt>
                <c:pt idx="346">
                  <c:v>3.4615399999999998</c:v>
                </c:pt>
                <c:pt idx="347">
                  <c:v>4.0384599999999997</c:v>
                </c:pt>
                <c:pt idx="348">
                  <c:v>4.0384599999999997</c:v>
                </c:pt>
                <c:pt idx="349">
                  <c:v>4.0384599999999997</c:v>
                </c:pt>
                <c:pt idx="350">
                  <c:v>4.61538</c:v>
                </c:pt>
                <c:pt idx="351">
                  <c:v>4.61538</c:v>
                </c:pt>
                <c:pt idx="352">
                  <c:v>4.0384599999999997</c:v>
                </c:pt>
                <c:pt idx="353">
                  <c:v>4.61538</c:v>
                </c:pt>
                <c:pt idx="354">
                  <c:v>4.0384599999999997</c:v>
                </c:pt>
                <c:pt idx="355">
                  <c:v>4.61538</c:v>
                </c:pt>
                <c:pt idx="356">
                  <c:v>4.0384599999999997</c:v>
                </c:pt>
                <c:pt idx="357">
                  <c:v>4.61538</c:v>
                </c:pt>
                <c:pt idx="358">
                  <c:v>4.0384599999999997</c:v>
                </c:pt>
                <c:pt idx="359">
                  <c:v>5.19231</c:v>
                </c:pt>
                <c:pt idx="360">
                  <c:v>5.19231</c:v>
                </c:pt>
                <c:pt idx="361">
                  <c:v>5.19231</c:v>
                </c:pt>
                <c:pt idx="362">
                  <c:v>5.7692300000000003</c:v>
                </c:pt>
                <c:pt idx="363">
                  <c:v>5.19231</c:v>
                </c:pt>
                <c:pt idx="364">
                  <c:v>5.19231</c:v>
                </c:pt>
                <c:pt idx="365">
                  <c:v>5.19231</c:v>
                </c:pt>
                <c:pt idx="366">
                  <c:v>5.19231</c:v>
                </c:pt>
                <c:pt idx="367">
                  <c:v>5.19231</c:v>
                </c:pt>
                <c:pt idx="368">
                  <c:v>5.19231</c:v>
                </c:pt>
                <c:pt idx="369">
                  <c:v>5.19231</c:v>
                </c:pt>
                <c:pt idx="370">
                  <c:v>5.7692300000000003</c:v>
                </c:pt>
                <c:pt idx="371">
                  <c:v>5.19231</c:v>
                </c:pt>
                <c:pt idx="372">
                  <c:v>6.3461499999999997</c:v>
                </c:pt>
                <c:pt idx="373">
                  <c:v>5.7692300000000003</c:v>
                </c:pt>
                <c:pt idx="374">
                  <c:v>5.7692300000000003</c:v>
                </c:pt>
                <c:pt idx="375">
                  <c:v>5.7692300000000003</c:v>
                </c:pt>
                <c:pt idx="376">
                  <c:v>5.7692300000000003</c:v>
                </c:pt>
                <c:pt idx="377">
                  <c:v>5.7692300000000003</c:v>
                </c:pt>
                <c:pt idx="378">
                  <c:v>5.7692300000000003</c:v>
                </c:pt>
                <c:pt idx="379">
                  <c:v>6.3461499999999997</c:v>
                </c:pt>
                <c:pt idx="380">
                  <c:v>6.3461499999999997</c:v>
                </c:pt>
                <c:pt idx="381">
                  <c:v>6.3461499999999997</c:v>
                </c:pt>
                <c:pt idx="382">
                  <c:v>5.7692300000000003</c:v>
                </c:pt>
                <c:pt idx="383">
                  <c:v>5.7692300000000003</c:v>
                </c:pt>
                <c:pt idx="384">
                  <c:v>6.3461499999999997</c:v>
                </c:pt>
                <c:pt idx="385">
                  <c:v>5.7692300000000003</c:v>
                </c:pt>
                <c:pt idx="386">
                  <c:v>6.3461499999999997</c:v>
                </c:pt>
                <c:pt idx="387">
                  <c:v>6.3461499999999997</c:v>
                </c:pt>
                <c:pt idx="388">
                  <c:v>6.3461499999999997</c:v>
                </c:pt>
                <c:pt idx="389">
                  <c:v>6.3461499999999997</c:v>
                </c:pt>
                <c:pt idx="390">
                  <c:v>5.7692300000000003</c:v>
                </c:pt>
                <c:pt idx="391">
                  <c:v>5.7692300000000003</c:v>
                </c:pt>
                <c:pt idx="392">
                  <c:v>6.3461499999999997</c:v>
                </c:pt>
                <c:pt idx="393">
                  <c:v>6.3461499999999997</c:v>
                </c:pt>
                <c:pt idx="394">
                  <c:v>5.7692300000000003</c:v>
                </c:pt>
                <c:pt idx="395">
                  <c:v>6.3461499999999997</c:v>
                </c:pt>
                <c:pt idx="396">
                  <c:v>6.3461499999999997</c:v>
                </c:pt>
                <c:pt idx="397">
                  <c:v>6.3461499999999997</c:v>
                </c:pt>
                <c:pt idx="398">
                  <c:v>5.7692300000000003</c:v>
                </c:pt>
                <c:pt idx="399">
                  <c:v>6.3461499999999997</c:v>
                </c:pt>
                <c:pt idx="400">
                  <c:v>6.3461499999999997</c:v>
                </c:pt>
                <c:pt idx="401">
                  <c:v>5.7692300000000003</c:v>
                </c:pt>
                <c:pt idx="402">
                  <c:v>6.3461499999999997</c:v>
                </c:pt>
                <c:pt idx="403">
                  <c:v>5.7692300000000003</c:v>
                </c:pt>
                <c:pt idx="404">
                  <c:v>5.7692300000000003</c:v>
                </c:pt>
                <c:pt idx="405">
                  <c:v>6.3461499999999997</c:v>
                </c:pt>
                <c:pt idx="406">
                  <c:v>6.3461499999999997</c:v>
                </c:pt>
                <c:pt idx="407">
                  <c:v>6.3461499999999997</c:v>
                </c:pt>
                <c:pt idx="408">
                  <c:v>6.3461499999999997</c:v>
                </c:pt>
                <c:pt idx="409">
                  <c:v>6.3461499999999997</c:v>
                </c:pt>
                <c:pt idx="410">
                  <c:v>6.3461499999999997</c:v>
                </c:pt>
                <c:pt idx="411">
                  <c:v>6.9230799999999997</c:v>
                </c:pt>
                <c:pt idx="412">
                  <c:v>6.9230799999999997</c:v>
                </c:pt>
                <c:pt idx="413">
                  <c:v>7.5</c:v>
                </c:pt>
                <c:pt idx="414">
                  <c:v>7.5</c:v>
                </c:pt>
                <c:pt idx="415">
                  <c:v>7.5</c:v>
                </c:pt>
                <c:pt idx="416">
                  <c:v>8.0769199999999994</c:v>
                </c:pt>
                <c:pt idx="417">
                  <c:v>8.0769199999999994</c:v>
                </c:pt>
                <c:pt idx="418">
                  <c:v>8.0769199999999994</c:v>
                </c:pt>
                <c:pt idx="419">
                  <c:v>7.5</c:v>
                </c:pt>
                <c:pt idx="420">
                  <c:v>8.0769199999999994</c:v>
                </c:pt>
                <c:pt idx="421">
                  <c:v>8.0769199999999994</c:v>
                </c:pt>
                <c:pt idx="422">
                  <c:v>8.0769199999999994</c:v>
                </c:pt>
                <c:pt idx="423">
                  <c:v>8.0769199999999994</c:v>
                </c:pt>
                <c:pt idx="424">
                  <c:v>8.0769199999999994</c:v>
                </c:pt>
                <c:pt idx="425">
                  <c:v>8.0769199999999994</c:v>
                </c:pt>
                <c:pt idx="426">
                  <c:v>8.0769199999999994</c:v>
                </c:pt>
                <c:pt idx="427">
                  <c:v>8.6538500000000003</c:v>
                </c:pt>
                <c:pt idx="428">
                  <c:v>8.0769199999999994</c:v>
                </c:pt>
                <c:pt idx="429">
                  <c:v>8.0769199999999994</c:v>
                </c:pt>
                <c:pt idx="430">
                  <c:v>8.0769199999999994</c:v>
                </c:pt>
                <c:pt idx="431">
                  <c:v>8.0769199999999994</c:v>
                </c:pt>
                <c:pt idx="432">
                  <c:v>8.6538500000000003</c:v>
                </c:pt>
                <c:pt idx="433">
                  <c:v>8.6538500000000003</c:v>
                </c:pt>
                <c:pt idx="434">
                  <c:v>8.6538500000000003</c:v>
                </c:pt>
                <c:pt idx="435">
                  <c:v>8.6538500000000003</c:v>
                </c:pt>
                <c:pt idx="436">
                  <c:v>9.2307699999999997</c:v>
                </c:pt>
                <c:pt idx="437">
                  <c:v>9.2307699999999997</c:v>
                </c:pt>
                <c:pt idx="438">
                  <c:v>9.2307699999999997</c:v>
                </c:pt>
                <c:pt idx="439">
                  <c:v>9.2307699999999997</c:v>
                </c:pt>
                <c:pt idx="440">
                  <c:v>8.6538500000000003</c:v>
                </c:pt>
                <c:pt idx="441">
                  <c:v>9.2307699999999997</c:v>
                </c:pt>
                <c:pt idx="442">
                  <c:v>9.8076899999999991</c:v>
                </c:pt>
                <c:pt idx="443">
                  <c:v>9.2307699999999997</c:v>
                </c:pt>
                <c:pt idx="444">
                  <c:v>9.8076899999999991</c:v>
                </c:pt>
                <c:pt idx="445">
                  <c:v>9.8076899999999991</c:v>
                </c:pt>
                <c:pt idx="446">
                  <c:v>9.8076899999999991</c:v>
                </c:pt>
                <c:pt idx="447">
                  <c:v>9.8076899999999991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2002816"/>
        <c:axId val="202004352"/>
      </c:scatterChart>
      <c:valAx>
        <c:axId val="202002816"/>
        <c:scaling>
          <c:orientation val="minMax"/>
        </c:scaling>
        <c:delete val="0"/>
        <c:axPos val="b"/>
        <c:majorTickMark val="out"/>
        <c:minorTickMark val="none"/>
        <c:tickLblPos val="nextTo"/>
        <c:crossAx val="202004352"/>
        <c:crosses val="autoZero"/>
        <c:crossBetween val="midCat"/>
      </c:valAx>
      <c:valAx>
        <c:axId val="20200435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02002816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66" l="0.70000000000000062" r="0.70000000000000062" t="0.75000000000000266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fr-FR" sz="1200"/>
              <a:t>Soil</a:t>
            </a:r>
            <a:r>
              <a:rPr lang="fr-FR" sz="1200" baseline="0"/>
              <a:t> moisture caracteristiques curves</a:t>
            </a:r>
          </a:p>
          <a:p>
            <a:pPr>
              <a:defRPr/>
            </a:pPr>
            <a:r>
              <a:rPr lang="fr-FR" sz="1200" baseline="0"/>
              <a:t>measured by TYPOSOL</a:t>
            </a:r>
            <a:endParaRPr lang="fr-FR" sz="1200"/>
          </a:p>
        </c:rich>
      </c:tx>
      <c:layout>
        <c:manualLayout>
          <c:xMode val="edge"/>
          <c:yMode val="edge"/>
          <c:x val="0.17291666666666691"/>
          <c:y val="2.777777777777801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5615529308836468"/>
          <c:y val="0.29665536599591857"/>
          <c:w val="0.65243963254593518"/>
          <c:h val="0.5566506270049577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Sample3!$L$7</c:f>
              <c:strCache>
                <c:ptCount val="1"/>
                <c:pt idx="0">
                  <c:v>V (dm3/kg)</c:v>
                </c:pt>
              </c:strCache>
            </c:strRef>
          </c:tx>
          <c:spPr>
            <a:ln w="12700">
              <a:noFill/>
            </a:ln>
          </c:spPr>
          <c:marker>
            <c:symbol val="diamond"/>
            <c:size val="2"/>
          </c:marker>
          <c:xVal>
            <c:numRef>
              <c:f>Sample3!$K$8:$K$700</c:f>
              <c:numCache>
                <c:formatCode>General</c:formatCode>
                <c:ptCount val="693"/>
                <c:pt idx="0">
                  <c:v>0.31591815528491302</c:v>
                </c:pt>
                <c:pt idx="1">
                  <c:v>0.31393163307406668</c:v>
                </c:pt>
                <c:pt idx="2">
                  <c:v>0.3128619672682264</c:v>
                </c:pt>
                <c:pt idx="3">
                  <c:v>0.31186870616280299</c:v>
                </c:pt>
                <c:pt idx="4">
                  <c:v>0.31087544505737985</c:v>
                </c:pt>
                <c:pt idx="5">
                  <c:v>0.30980577925153957</c:v>
                </c:pt>
                <c:pt idx="6">
                  <c:v>0.30865970874528198</c:v>
                </c:pt>
                <c:pt idx="7">
                  <c:v>0.3074372335386073</c:v>
                </c:pt>
                <c:pt idx="8">
                  <c:v>0.30621475833193257</c:v>
                </c:pt>
                <c:pt idx="9">
                  <c:v>0.30491587842484058</c:v>
                </c:pt>
                <c:pt idx="10">
                  <c:v>0.30361699851774882</c:v>
                </c:pt>
                <c:pt idx="11">
                  <c:v>0.30231811861065677</c:v>
                </c:pt>
                <c:pt idx="12">
                  <c:v>0.30101923870356501</c:v>
                </c:pt>
                <c:pt idx="13">
                  <c:v>0.29972035879647324</c:v>
                </c:pt>
                <c:pt idx="14">
                  <c:v>0.29811586008771257</c:v>
                </c:pt>
                <c:pt idx="15">
                  <c:v>0.29643495667853487</c:v>
                </c:pt>
                <c:pt idx="16">
                  <c:v>0.29505967207102574</c:v>
                </c:pt>
                <c:pt idx="17">
                  <c:v>0.29368438746351666</c:v>
                </c:pt>
                <c:pt idx="18">
                  <c:v>0.29230910285600753</c:v>
                </c:pt>
                <c:pt idx="19">
                  <c:v>0.29101022294891576</c:v>
                </c:pt>
                <c:pt idx="20">
                  <c:v>0.28971134304182394</c:v>
                </c:pt>
                <c:pt idx="21">
                  <c:v>0.28841246313473196</c:v>
                </c:pt>
                <c:pt idx="22">
                  <c:v>0.28703717852722288</c:v>
                </c:pt>
                <c:pt idx="23">
                  <c:v>0.28573829862013106</c:v>
                </c:pt>
                <c:pt idx="24">
                  <c:v>0.28436301401262198</c:v>
                </c:pt>
                <c:pt idx="25">
                  <c:v>0.28298772940511285</c:v>
                </c:pt>
                <c:pt idx="26">
                  <c:v>0.28161244479760394</c:v>
                </c:pt>
                <c:pt idx="27">
                  <c:v>0.28016075548967778</c:v>
                </c:pt>
                <c:pt idx="28">
                  <c:v>0.27870906618175156</c:v>
                </c:pt>
                <c:pt idx="29">
                  <c:v>0.27733378157424243</c:v>
                </c:pt>
                <c:pt idx="30">
                  <c:v>0.27588209226631627</c:v>
                </c:pt>
                <c:pt idx="31">
                  <c:v>0.27435399825797274</c:v>
                </c:pt>
                <c:pt idx="32">
                  <c:v>0.27297871365046383</c:v>
                </c:pt>
                <c:pt idx="33">
                  <c:v>0.27145061964212031</c:v>
                </c:pt>
                <c:pt idx="34">
                  <c:v>0.269922525633777</c:v>
                </c:pt>
                <c:pt idx="35">
                  <c:v>0.26847083632585078</c:v>
                </c:pt>
                <c:pt idx="36">
                  <c:v>0.26694274231750725</c:v>
                </c:pt>
                <c:pt idx="37">
                  <c:v>0.26541464830916395</c:v>
                </c:pt>
                <c:pt idx="38">
                  <c:v>0.26396295900123778</c:v>
                </c:pt>
                <c:pt idx="39">
                  <c:v>0.26235846029247711</c:v>
                </c:pt>
                <c:pt idx="40">
                  <c:v>0.26083036628413381</c:v>
                </c:pt>
                <c:pt idx="41">
                  <c:v>0.25930227227579028</c:v>
                </c:pt>
                <c:pt idx="42">
                  <c:v>0.25769777356702989</c:v>
                </c:pt>
                <c:pt idx="43">
                  <c:v>0.25616967955868636</c:v>
                </c:pt>
                <c:pt idx="44">
                  <c:v>0.25456518084992574</c:v>
                </c:pt>
                <c:pt idx="45">
                  <c:v>0.25296068214116535</c:v>
                </c:pt>
                <c:pt idx="46">
                  <c:v>0.25143258813282182</c:v>
                </c:pt>
                <c:pt idx="47">
                  <c:v>0.24982808942406143</c:v>
                </c:pt>
                <c:pt idx="48">
                  <c:v>0.24822359071530078</c:v>
                </c:pt>
                <c:pt idx="49">
                  <c:v>0.24661909200654017</c:v>
                </c:pt>
                <c:pt idx="50">
                  <c:v>0.24501459329777955</c:v>
                </c:pt>
                <c:pt idx="51">
                  <c:v>0.24348649928943625</c:v>
                </c:pt>
                <c:pt idx="52">
                  <c:v>0.2418820005806756</c:v>
                </c:pt>
                <c:pt idx="53">
                  <c:v>0.24027750187191521</c:v>
                </c:pt>
                <c:pt idx="54">
                  <c:v>0.2386730031631546</c:v>
                </c:pt>
                <c:pt idx="55">
                  <c:v>0.23706850445439395</c:v>
                </c:pt>
                <c:pt idx="56">
                  <c:v>0.23538760104521625</c:v>
                </c:pt>
                <c:pt idx="57">
                  <c:v>0.23378310233645561</c:v>
                </c:pt>
                <c:pt idx="58">
                  <c:v>0.23217860362769521</c:v>
                </c:pt>
                <c:pt idx="59">
                  <c:v>0.2305741049189346</c:v>
                </c:pt>
                <c:pt idx="60">
                  <c:v>0.22896960621017395</c:v>
                </c:pt>
                <c:pt idx="61">
                  <c:v>0.22736510750141334</c:v>
                </c:pt>
                <c:pt idx="62">
                  <c:v>0.22583701349307003</c:v>
                </c:pt>
                <c:pt idx="63">
                  <c:v>0.22423251478430942</c:v>
                </c:pt>
                <c:pt idx="64">
                  <c:v>0.222628016075549</c:v>
                </c:pt>
                <c:pt idx="65">
                  <c:v>0.22102351736678838</c:v>
                </c:pt>
                <c:pt idx="66">
                  <c:v>0.21941901865802776</c:v>
                </c:pt>
                <c:pt idx="67">
                  <c:v>0.21781451994926712</c:v>
                </c:pt>
                <c:pt idx="68">
                  <c:v>0.21621002124050673</c:v>
                </c:pt>
                <c:pt idx="69">
                  <c:v>0.21460552253174608</c:v>
                </c:pt>
                <c:pt idx="70">
                  <c:v>0.21300102382298547</c:v>
                </c:pt>
                <c:pt idx="71">
                  <c:v>0.21139652511422508</c:v>
                </c:pt>
                <c:pt idx="72">
                  <c:v>0.20979202640546443</c:v>
                </c:pt>
                <c:pt idx="73">
                  <c:v>0.20818752769670382</c:v>
                </c:pt>
                <c:pt idx="74">
                  <c:v>0.2065830289879432</c:v>
                </c:pt>
                <c:pt idx="75">
                  <c:v>0.20497853027918278</c:v>
                </c:pt>
                <c:pt idx="76">
                  <c:v>0.20337403157042216</c:v>
                </c:pt>
                <c:pt idx="77">
                  <c:v>0.20176953286166155</c:v>
                </c:pt>
                <c:pt idx="78">
                  <c:v>0.20024143885331824</c:v>
                </c:pt>
                <c:pt idx="79">
                  <c:v>0.1986369401445576</c:v>
                </c:pt>
                <c:pt idx="80">
                  <c:v>0.1969560367353799</c:v>
                </c:pt>
                <c:pt idx="81">
                  <c:v>0.19542794272703659</c:v>
                </c:pt>
                <c:pt idx="82">
                  <c:v>0.19374703931785886</c:v>
                </c:pt>
                <c:pt idx="83">
                  <c:v>0.19221894530951533</c:v>
                </c:pt>
                <c:pt idx="84">
                  <c:v>0.19061444660075494</c:v>
                </c:pt>
                <c:pt idx="85">
                  <c:v>0.18908635259241141</c:v>
                </c:pt>
                <c:pt idx="86">
                  <c:v>0.18748185388365077</c:v>
                </c:pt>
                <c:pt idx="87">
                  <c:v>0.18595375987530746</c:v>
                </c:pt>
                <c:pt idx="88">
                  <c:v>0.18442566586696416</c:v>
                </c:pt>
                <c:pt idx="89">
                  <c:v>0.18289757185862066</c:v>
                </c:pt>
                <c:pt idx="90">
                  <c:v>0.18136947785027735</c:v>
                </c:pt>
                <c:pt idx="91">
                  <c:v>0.17984138384193382</c:v>
                </c:pt>
                <c:pt idx="92">
                  <c:v>0.17831328983359052</c:v>
                </c:pt>
                <c:pt idx="93">
                  <c:v>0.1768616005256643</c:v>
                </c:pt>
                <c:pt idx="94">
                  <c:v>0.17533350651732099</c:v>
                </c:pt>
                <c:pt idx="95">
                  <c:v>0.17380541250897746</c:v>
                </c:pt>
                <c:pt idx="96">
                  <c:v>0.17227731850063416</c:v>
                </c:pt>
                <c:pt idx="97">
                  <c:v>0.17074922449229063</c:v>
                </c:pt>
                <c:pt idx="98">
                  <c:v>0.16922113048394732</c:v>
                </c:pt>
                <c:pt idx="99">
                  <c:v>0.16769303647560402</c:v>
                </c:pt>
                <c:pt idx="100">
                  <c:v>0.16624134716767761</c:v>
                </c:pt>
                <c:pt idx="101">
                  <c:v>0.1647132531593343</c:v>
                </c:pt>
                <c:pt idx="102">
                  <c:v>0.16318515915099099</c:v>
                </c:pt>
                <c:pt idx="103">
                  <c:v>0.16173346984306478</c:v>
                </c:pt>
                <c:pt idx="104">
                  <c:v>0.16020537583472128</c:v>
                </c:pt>
                <c:pt idx="105">
                  <c:v>0.15875368652679506</c:v>
                </c:pt>
                <c:pt idx="106">
                  <c:v>0.15722559251845175</c:v>
                </c:pt>
                <c:pt idx="107">
                  <c:v>0.15577390321052553</c:v>
                </c:pt>
                <c:pt idx="108">
                  <c:v>0.15432221390259934</c:v>
                </c:pt>
                <c:pt idx="109">
                  <c:v>0.15279411989425581</c:v>
                </c:pt>
                <c:pt idx="110">
                  <c:v>0.1513424305863296</c:v>
                </c:pt>
                <c:pt idx="111">
                  <c:v>0.14989074127840341</c:v>
                </c:pt>
                <c:pt idx="112">
                  <c:v>0.1483626472700601</c:v>
                </c:pt>
                <c:pt idx="113">
                  <c:v>0.14691095796213388</c:v>
                </c:pt>
                <c:pt idx="114">
                  <c:v>0.14545926865420747</c:v>
                </c:pt>
                <c:pt idx="115">
                  <c:v>0.14393117464586416</c:v>
                </c:pt>
                <c:pt idx="116">
                  <c:v>0.14240308063752086</c:v>
                </c:pt>
                <c:pt idx="117">
                  <c:v>0.14087498662917733</c:v>
                </c:pt>
                <c:pt idx="118">
                  <c:v>0.13934689262083402</c:v>
                </c:pt>
                <c:pt idx="119">
                  <c:v>0.1378187986124905</c:v>
                </c:pt>
                <c:pt idx="120">
                  <c:v>0.13629070460414719</c:v>
                </c:pt>
                <c:pt idx="121">
                  <c:v>0.13468620589538657</c:v>
                </c:pt>
                <c:pt idx="122">
                  <c:v>0.13315811188704327</c:v>
                </c:pt>
                <c:pt idx="123">
                  <c:v>0.13163001787869996</c:v>
                </c:pt>
                <c:pt idx="124">
                  <c:v>0.13010192387035643</c:v>
                </c:pt>
                <c:pt idx="125">
                  <c:v>0.12849742516159582</c:v>
                </c:pt>
                <c:pt idx="126">
                  <c:v>0.12696933115325251</c:v>
                </c:pt>
                <c:pt idx="127">
                  <c:v>0.12544123714490921</c:v>
                </c:pt>
                <c:pt idx="128">
                  <c:v>0.12398954783698299</c:v>
                </c:pt>
                <c:pt idx="129">
                  <c:v>0.12246145382863947</c:v>
                </c:pt>
                <c:pt idx="130">
                  <c:v>0.12100976452071326</c:v>
                </c:pt>
                <c:pt idx="131">
                  <c:v>0.11948167051236995</c:v>
                </c:pt>
                <c:pt idx="132">
                  <c:v>0.11802998120444375</c:v>
                </c:pt>
                <c:pt idx="133">
                  <c:v>0.11657829189651733</c:v>
                </c:pt>
                <c:pt idx="134">
                  <c:v>0.11512660258859111</c:v>
                </c:pt>
                <c:pt idx="135">
                  <c:v>0.11367491328066491</c:v>
                </c:pt>
                <c:pt idx="136">
                  <c:v>0.11222322397273871</c:v>
                </c:pt>
                <c:pt idx="137">
                  <c:v>0.1107715346648125</c:v>
                </c:pt>
                <c:pt idx="138">
                  <c:v>0.1093962500573034</c:v>
                </c:pt>
                <c:pt idx="139">
                  <c:v>0.10794456074937719</c:v>
                </c:pt>
                <c:pt idx="140">
                  <c:v>0.1065692761418683</c:v>
                </c:pt>
                <c:pt idx="141">
                  <c:v>0.1051939915343592</c:v>
                </c:pt>
                <c:pt idx="142">
                  <c:v>0.10381870692685009</c:v>
                </c:pt>
                <c:pt idx="143">
                  <c:v>0.1025198270197583</c:v>
                </c:pt>
                <c:pt idx="144">
                  <c:v>0.1011445424122492</c:v>
                </c:pt>
                <c:pt idx="145">
                  <c:v>9.9845662505157182E-2</c:v>
                </c:pt>
                <c:pt idx="146">
                  <c:v>9.8546782598065402E-2</c:v>
                </c:pt>
                <c:pt idx="147">
                  <c:v>9.7247902690973609E-2</c:v>
                </c:pt>
                <c:pt idx="148">
                  <c:v>9.6025427484298709E-2</c:v>
                </c:pt>
                <c:pt idx="149">
                  <c:v>9.4726547577206915E-2</c:v>
                </c:pt>
                <c:pt idx="150">
                  <c:v>9.3504072370532224E-2</c:v>
                </c:pt>
                <c:pt idx="151">
                  <c:v>9.2281597163857546E-2</c:v>
                </c:pt>
                <c:pt idx="152">
                  <c:v>9.1059121957182854E-2</c:v>
                </c:pt>
                <c:pt idx="153">
                  <c:v>8.9913051450925263E-2</c:v>
                </c:pt>
                <c:pt idx="154">
                  <c:v>8.8766980944667673E-2</c:v>
                </c:pt>
                <c:pt idx="155">
                  <c:v>8.7544505737992981E-2</c:v>
                </c:pt>
                <c:pt idx="156">
                  <c:v>8.6474839932152492E-2</c:v>
                </c:pt>
                <c:pt idx="157">
                  <c:v>8.5328769425895123E-2</c:v>
                </c:pt>
                <c:pt idx="158">
                  <c:v>8.4259103620054634E-2</c:v>
                </c:pt>
                <c:pt idx="159">
                  <c:v>8.3189437814214368E-2</c:v>
                </c:pt>
                <c:pt idx="160">
                  <c:v>8.2119772008373879E-2</c:v>
                </c:pt>
                <c:pt idx="161">
                  <c:v>8.1126510902950713E-2</c:v>
                </c:pt>
                <c:pt idx="162">
                  <c:v>8.0133249797527534E-2</c:v>
                </c:pt>
                <c:pt idx="163">
                  <c:v>7.9139988692104368E-2</c:v>
                </c:pt>
                <c:pt idx="164">
                  <c:v>7.8146727586681189E-2</c:v>
                </c:pt>
                <c:pt idx="165">
                  <c:v>7.7153466481257801E-2</c:v>
                </c:pt>
                <c:pt idx="166">
                  <c:v>7.6236610076251959E-2</c:v>
                </c:pt>
                <c:pt idx="167">
                  <c:v>7.5319753671245881E-2</c:v>
                </c:pt>
                <c:pt idx="168">
                  <c:v>7.4402897266239817E-2</c:v>
                </c:pt>
                <c:pt idx="169">
                  <c:v>7.348604086123374E-2</c:v>
                </c:pt>
                <c:pt idx="170">
                  <c:v>7.2569184456227676E-2</c:v>
                </c:pt>
                <c:pt idx="171">
                  <c:v>7.1728732751638921E-2</c:v>
                </c:pt>
                <c:pt idx="172">
                  <c:v>7.0888281047049945E-2</c:v>
                </c:pt>
                <c:pt idx="173">
                  <c:v>7.004782934246119E-2</c:v>
                </c:pt>
                <c:pt idx="174">
                  <c:v>6.9207377637872228E-2</c:v>
                </c:pt>
                <c:pt idx="175">
                  <c:v>6.8366925933283473E-2</c:v>
                </c:pt>
                <c:pt idx="176">
                  <c:v>6.7602878929111598E-2</c:v>
                </c:pt>
                <c:pt idx="177">
                  <c:v>6.6838831924939945E-2</c:v>
                </c:pt>
                <c:pt idx="178">
                  <c:v>6.6074784920768292E-2</c:v>
                </c:pt>
                <c:pt idx="179">
                  <c:v>6.531073791659664E-2</c:v>
                </c:pt>
                <c:pt idx="180">
                  <c:v>6.4546690912424987E-2</c:v>
                </c:pt>
                <c:pt idx="181">
                  <c:v>6.3782643908253112E-2</c:v>
                </c:pt>
                <c:pt idx="182">
                  <c:v>6.309500160449856E-2</c:v>
                </c:pt>
                <c:pt idx="183">
                  <c:v>6.2407359300744231E-2</c:v>
                </c:pt>
                <c:pt idx="184">
                  <c:v>6.1719716996989672E-2</c:v>
                </c:pt>
                <c:pt idx="185">
                  <c:v>6.1032074693235121E-2</c:v>
                </c:pt>
                <c:pt idx="186">
                  <c:v>6.0344432389480569E-2</c:v>
                </c:pt>
                <c:pt idx="187">
                  <c:v>5.9656790085726018E-2</c:v>
                </c:pt>
                <c:pt idx="188">
                  <c:v>5.9045552482388783E-2</c:v>
                </c:pt>
                <c:pt idx="189">
                  <c:v>5.8357910178634224E-2</c:v>
                </c:pt>
                <c:pt idx="190">
                  <c:v>5.7746672575296774E-2</c:v>
                </c:pt>
                <c:pt idx="191">
                  <c:v>5.7135434971959539E-2</c:v>
                </c:pt>
                <c:pt idx="192">
                  <c:v>5.6524197368622082E-2</c:v>
                </c:pt>
                <c:pt idx="193">
                  <c:v>5.5912959765284632E-2</c:v>
                </c:pt>
                <c:pt idx="194">
                  <c:v>5.5378126862364499E-2</c:v>
                </c:pt>
                <c:pt idx="195">
                  <c:v>5.4766889259027264E-2</c:v>
                </c:pt>
                <c:pt idx="196">
                  <c:v>5.4232056356106909E-2</c:v>
                </c:pt>
                <c:pt idx="197">
                  <c:v>5.3697223453186775E-2</c:v>
                </c:pt>
                <c:pt idx="198">
                  <c:v>5.3162390550266642E-2</c:v>
                </c:pt>
                <c:pt idx="199">
                  <c:v>5.2627557647346501E-2</c:v>
                </c:pt>
                <c:pt idx="200">
                  <c:v>5.2092724744426153E-2</c:v>
                </c:pt>
                <c:pt idx="201">
                  <c:v>5.1557891841506012E-2</c:v>
                </c:pt>
                <c:pt idx="202">
                  <c:v>5.1023058938585879E-2</c:v>
                </c:pt>
                <c:pt idx="203">
                  <c:v>5.0564630736082847E-2</c:v>
                </c:pt>
                <c:pt idx="204">
                  <c:v>5.0029797833162706E-2</c:v>
                </c:pt>
                <c:pt idx="205">
                  <c:v>4.9571369630659674E-2</c:v>
                </c:pt>
                <c:pt idx="206">
                  <c:v>4.9112941428156635E-2</c:v>
                </c:pt>
                <c:pt idx="207">
                  <c:v>4.8654513225653603E-2</c:v>
                </c:pt>
                <c:pt idx="208">
                  <c:v>4.811968032273347E-2</c:v>
                </c:pt>
                <c:pt idx="209">
                  <c:v>4.7737656820647532E-2</c:v>
                </c:pt>
                <c:pt idx="210">
                  <c:v>4.7279228618144493E-2</c:v>
                </c:pt>
                <c:pt idx="211">
                  <c:v>4.6820800415641461E-2</c:v>
                </c:pt>
                <c:pt idx="212">
                  <c:v>4.6438776913555746E-2</c:v>
                </c:pt>
                <c:pt idx="213">
                  <c:v>4.5980348711052707E-2</c:v>
                </c:pt>
                <c:pt idx="214">
                  <c:v>4.559832520896677E-2</c:v>
                </c:pt>
                <c:pt idx="215">
                  <c:v>4.5139897006463738E-2</c:v>
                </c:pt>
                <c:pt idx="216">
                  <c:v>4.4757873504378022E-2</c:v>
                </c:pt>
                <c:pt idx="217">
                  <c:v>4.4375850002292085E-2</c:v>
                </c:pt>
                <c:pt idx="218">
                  <c:v>4.3993826500206147E-2</c:v>
                </c:pt>
                <c:pt idx="219">
                  <c:v>4.3611802998120432E-2</c:v>
                </c:pt>
                <c:pt idx="220">
                  <c:v>4.3229779496034494E-2</c:v>
                </c:pt>
                <c:pt idx="221">
                  <c:v>4.2847755993948779E-2</c:v>
                </c:pt>
                <c:pt idx="222">
                  <c:v>4.2465732491862841E-2</c:v>
                </c:pt>
                <c:pt idx="223">
                  <c:v>4.2160113690194227E-2</c:v>
                </c:pt>
                <c:pt idx="224">
                  <c:v>4.177809018810829E-2</c:v>
                </c:pt>
                <c:pt idx="225">
                  <c:v>4.1472471386439669E-2</c:v>
                </c:pt>
                <c:pt idx="226">
                  <c:v>4.1090447884353738E-2</c:v>
                </c:pt>
                <c:pt idx="227">
                  <c:v>4.0784829082685117E-2</c:v>
                </c:pt>
                <c:pt idx="228">
                  <c:v>4.0479210281016503E-2</c:v>
                </c:pt>
                <c:pt idx="229">
                  <c:v>4.0097186778930566E-2</c:v>
                </c:pt>
                <c:pt idx="230">
                  <c:v>3.9791567977261945E-2</c:v>
                </c:pt>
                <c:pt idx="231">
                  <c:v>3.9485949175593331E-2</c:v>
                </c:pt>
                <c:pt idx="232">
                  <c:v>3.9180330373924495E-2</c:v>
                </c:pt>
                <c:pt idx="233">
                  <c:v>3.8874711572255874E-2</c:v>
                </c:pt>
                <c:pt idx="234">
                  <c:v>3.8645497471004361E-2</c:v>
                </c:pt>
                <c:pt idx="235">
                  <c:v>3.833987866933574E-2</c:v>
                </c:pt>
                <c:pt idx="236">
                  <c:v>3.8034259867667126E-2</c:v>
                </c:pt>
                <c:pt idx="237">
                  <c:v>3.7805045766415607E-2</c:v>
                </c:pt>
                <c:pt idx="238">
                  <c:v>3.7499426964746771E-2</c:v>
                </c:pt>
                <c:pt idx="239">
                  <c:v>3.7270212863495251E-2</c:v>
                </c:pt>
                <c:pt idx="240">
                  <c:v>3.7040998762243732E-2</c:v>
                </c:pt>
                <c:pt idx="241">
                  <c:v>3.6811784660992219E-2</c:v>
                </c:pt>
                <c:pt idx="242">
                  <c:v>3.65825705597407E-2</c:v>
                </c:pt>
                <c:pt idx="243">
                  <c:v>3.6353356458489181E-2</c:v>
                </c:pt>
                <c:pt idx="244">
                  <c:v>3.6124142357237883E-2</c:v>
                </c:pt>
                <c:pt idx="245">
                  <c:v>3.5894928255986364E-2</c:v>
                </c:pt>
                <c:pt idx="246">
                  <c:v>3.5742118855151946E-2</c:v>
                </c:pt>
                <c:pt idx="247">
                  <c:v>3.5512904753900426E-2</c:v>
                </c:pt>
                <c:pt idx="248">
                  <c:v>3.5283690652648914E-2</c:v>
                </c:pt>
                <c:pt idx="249">
                  <c:v>3.5130881251814496E-2</c:v>
                </c:pt>
                <c:pt idx="250">
                  <c:v>3.4978071850980293E-2</c:v>
                </c:pt>
                <c:pt idx="251">
                  <c:v>3.4748857749728773E-2</c:v>
                </c:pt>
                <c:pt idx="252">
                  <c:v>3.4596048348894355E-2</c:v>
                </c:pt>
                <c:pt idx="253">
                  <c:v>3.4366834247642843E-2</c:v>
                </c:pt>
                <c:pt idx="254">
                  <c:v>3.421402484680864E-2</c:v>
                </c:pt>
                <c:pt idx="255">
                  <c:v>3.4061215445974222E-2</c:v>
                </c:pt>
                <c:pt idx="256">
                  <c:v>3.3908406045139804E-2</c:v>
                </c:pt>
                <c:pt idx="257">
                  <c:v>3.3755596644305608E-2</c:v>
                </c:pt>
                <c:pt idx="258">
                  <c:v>3.360278724347119E-2</c:v>
                </c:pt>
                <c:pt idx="259">
                  <c:v>3.3449977842636772E-2</c:v>
                </c:pt>
                <c:pt idx="260">
                  <c:v>3.3297168441802569E-2</c:v>
                </c:pt>
                <c:pt idx="261">
                  <c:v>3.3144359040968151E-2</c:v>
                </c:pt>
                <c:pt idx="262">
                  <c:v>3.2991549640133733E-2</c:v>
                </c:pt>
                <c:pt idx="263">
                  <c:v>3.2838740239299537E-2</c:v>
                </c:pt>
                <c:pt idx="264">
                  <c:v>3.2685930838465119E-2</c:v>
                </c:pt>
                <c:pt idx="265">
                  <c:v>3.2533121437630701E-2</c:v>
                </c:pt>
                <c:pt idx="266">
                  <c:v>3.2380312036796498E-2</c:v>
                </c:pt>
                <c:pt idx="267">
                  <c:v>3.222750263596208E-2</c:v>
                </c:pt>
                <c:pt idx="268">
                  <c:v>3.2074693235127884E-2</c:v>
                </c:pt>
                <c:pt idx="269">
                  <c:v>3.1921883834293466E-2</c:v>
                </c:pt>
                <c:pt idx="270">
                  <c:v>3.1769074433459048E-2</c:v>
                </c:pt>
                <c:pt idx="271">
                  <c:v>3.1616265032624845E-2</c:v>
                </c:pt>
                <c:pt idx="272">
                  <c:v>3.1463455631790427E-2</c:v>
                </c:pt>
                <c:pt idx="273">
                  <c:v>3.1310646230956009E-2</c:v>
                </c:pt>
                <c:pt idx="274">
                  <c:v>3.1081432129704493E-2</c:v>
                </c:pt>
                <c:pt idx="275">
                  <c:v>3.0928622728870293E-2</c:v>
                </c:pt>
                <c:pt idx="276">
                  <c:v>3.0775813328035875E-2</c:v>
                </c:pt>
                <c:pt idx="277">
                  <c:v>3.0623003927201457E-2</c:v>
                </c:pt>
                <c:pt idx="278">
                  <c:v>3.0470194526367258E-2</c:v>
                </c:pt>
                <c:pt idx="279">
                  <c:v>3.031738512553284E-2</c:v>
                </c:pt>
                <c:pt idx="280">
                  <c:v>3.016457572469864E-2</c:v>
                </c:pt>
                <c:pt idx="281">
                  <c:v>3.0011766323864222E-2</c:v>
                </c:pt>
                <c:pt idx="282">
                  <c:v>2.9858956923029804E-2</c:v>
                </c:pt>
                <c:pt idx="283">
                  <c:v>2.9706147522195605E-2</c:v>
                </c:pt>
                <c:pt idx="284">
                  <c:v>2.9629742821778288E-2</c:v>
                </c:pt>
                <c:pt idx="285">
                  <c:v>2.9476933420944085E-2</c:v>
                </c:pt>
                <c:pt idx="286">
                  <c:v>2.9324124020109667E-2</c:v>
                </c:pt>
                <c:pt idx="287">
                  <c:v>2.9171314619275253E-2</c:v>
                </c:pt>
                <c:pt idx="288">
                  <c:v>2.9094909918858151E-2</c:v>
                </c:pt>
                <c:pt idx="289">
                  <c:v>2.8942100518023733E-2</c:v>
                </c:pt>
                <c:pt idx="290">
                  <c:v>2.8865695817606635E-2</c:v>
                </c:pt>
                <c:pt idx="291">
                  <c:v>2.8712886416772217E-2</c:v>
                </c:pt>
                <c:pt idx="292">
                  <c:v>2.8636481716355116E-2</c:v>
                </c:pt>
                <c:pt idx="293">
                  <c:v>2.8483672315520916E-2</c:v>
                </c:pt>
                <c:pt idx="294">
                  <c:v>2.84072676151036E-2</c:v>
                </c:pt>
                <c:pt idx="295">
                  <c:v>2.8254458214269397E-2</c:v>
                </c:pt>
                <c:pt idx="296">
                  <c:v>2.817805351385208E-2</c:v>
                </c:pt>
                <c:pt idx="297">
                  <c:v>2.8025244113017881E-2</c:v>
                </c:pt>
                <c:pt idx="298">
                  <c:v>2.7948839412600564E-2</c:v>
                </c:pt>
                <c:pt idx="299">
                  <c:v>2.7872434712183463E-2</c:v>
                </c:pt>
                <c:pt idx="300">
                  <c:v>2.7719625311349045E-2</c:v>
                </c:pt>
                <c:pt idx="301">
                  <c:v>2.7643220610931947E-2</c:v>
                </c:pt>
                <c:pt idx="302">
                  <c:v>2.7566815910514846E-2</c:v>
                </c:pt>
                <c:pt idx="303">
                  <c:v>2.7414006509680428E-2</c:v>
                </c:pt>
                <c:pt idx="304">
                  <c:v>2.7337601809263326E-2</c:v>
                </c:pt>
                <c:pt idx="305">
                  <c:v>2.7261197108846009E-2</c:v>
                </c:pt>
                <c:pt idx="306">
                  <c:v>2.7184792408428912E-2</c:v>
                </c:pt>
                <c:pt idx="307">
                  <c:v>2.710838770801181E-2</c:v>
                </c:pt>
                <c:pt idx="308">
                  <c:v>2.6955578307177392E-2</c:v>
                </c:pt>
                <c:pt idx="309">
                  <c:v>2.6879173606760291E-2</c:v>
                </c:pt>
                <c:pt idx="310">
                  <c:v>2.6802768906342974E-2</c:v>
                </c:pt>
                <c:pt idx="311">
                  <c:v>2.6726364205925876E-2</c:v>
                </c:pt>
                <c:pt idx="312">
                  <c:v>2.6649959505508775E-2</c:v>
                </c:pt>
                <c:pt idx="313">
                  <c:v>2.6497150104674357E-2</c:v>
                </c:pt>
                <c:pt idx="314">
                  <c:v>2.6420745404257255E-2</c:v>
                </c:pt>
                <c:pt idx="315">
                  <c:v>2.6344340703840157E-2</c:v>
                </c:pt>
                <c:pt idx="316">
                  <c:v>2.6267936003422841E-2</c:v>
                </c:pt>
                <c:pt idx="317">
                  <c:v>2.6191531303005739E-2</c:v>
                </c:pt>
                <c:pt idx="318">
                  <c:v>2.6115126602588638E-2</c:v>
                </c:pt>
                <c:pt idx="319">
                  <c:v>2.6115126602588638E-2</c:v>
                </c:pt>
                <c:pt idx="320">
                  <c:v>2.5962317201754223E-2</c:v>
                </c:pt>
                <c:pt idx="321">
                  <c:v>2.5962317201754223E-2</c:v>
                </c:pt>
                <c:pt idx="322">
                  <c:v>2.5885912501337122E-2</c:v>
                </c:pt>
                <c:pt idx="323">
                  <c:v>2.5809507800919805E-2</c:v>
                </c:pt>
                <c:pt idx="324">
                  <c:v>2.5733103100502704E-2</c:v>
                </c:pt>
                <c:pt idx="325">
                  <c:v>2.5656698400085602E-2</c:v>
                </c:pt>
                <c:pt idx="326">
                  <c:v>2.5580293699668286E-2</c:v>
                </c:pt>
                <c:pt idx="327">
                  <c:v>2.5580293699668286E-2</c:v>
                </c:pt>
                <c:pt idx="328">
                  <c:v>2.5503888999251188E-2</c:v>
                </c:pt>
                <c:pt idx="329">
                  <c:v>2.5427484298834086E-2</c:v>
                </c:pt>
                <c:pt idx="330">
                  <c:v>2.535107959841677E-2</c:v>
                </c:pt>
                <c:pt idx="331">
                  <c:v>2.5274674897999668E-2</c:v>
                </c:pt>
                <c:pt idx="332">
                  <c:v>2.5274674897999668E-2</c:v>
                </c:pt>
                <c:pt idx="333">
                  <c:v>2.5198270197582567E-2</c:v>
                </c:pt>
                <c:pt idx="334">
                  <c:v>2.512186549716525E-2</c:v>
                </c:pt>
                <c:pt idx="335">
                  <c:v>2.5045460796748152E-2</c:v>
                </c:pt>
                <c:pt idx="336">
                  <c:v>2.5045460796748152E-2</c:v>
                </c:pt>
                <c:pt idx="337">
                  <c:v>2.4969056096331051E-2</c:v>
                </c:pt>
                <c:pt idx="338">
                  <c:v>2.4892651395913734E-2</c:v>
                </c:pt>
                <c:pt idx="339">
                  <c:v>2.4892651395913734E-2</c:v>
                </c:pt>
                <c:pt idx="340">
                  <c:v>2.4816246695496633E-2</c:v>
                </c:pt>
                <c:pt idx="341">
                  <c:v>2.4739841995079531E-2</c:v>
                </c:pt>
                <c:pt idx="342">
                  <c:v>2.4739841995079531E-2</c:v>
                </c:pt>
                <c:pt idx="343">
                  <c:v>2.4663437294662433E-2</c:v>
                </c:pt>
                <c:pt idx="344">
                  <c:v>2.4587032594245117E-2</c:v>
                </c:pt>
                <c:pt idx="345">
                  <c:v>2.4587032594245117E-2</c:v>
                </c:pt>
                <c:pt idx="346">
                  <c:v>2.4510627893828015E-2</c:v>
                </c:pt>
                <c:pt idx="347">
                  <c:v>2.4510627893828015E-2</c:v>
                </c:pt>
                <c:pt idx="348">
                  <c:v>2.4434223193410914E-2</c:v>
                </c:pt>
                <c:pt idx="349">
                  <c:v>2.4357818492993597E-2</c:v>
                </c:pt>
                <c:pt idx="350">
                  <c:v>2.4357818492993597E-2</c:v>
                </c:pt>
                <c:pt idx="351">
                  <c:v>2.4281413792576499E-2</c:v>
                </c:pt>
                <c:pt idx="352">
                  <c:v>2.4281413792576499E-2</c:v>
                </c:pt>
                <c:pt idx="353">
                  <c:v>2.4205009092159398E-2</c:v>
                </c:pt>
                <c:pt idx="354">
                  <c:v>2.4205009092159398E-2</c:v>
                </c:pt>
                <c:pt idx="355">
                  <c:v>2.4128604391742081E-2</c:v>
                </c:pt>
                <c:pt idx="356">
                  <c:v>2.4128604391742081E-2</c:v>
                </c:pt>
                <c:pt idx="357">
                  <c:v>2.405219969132498E-2</c:v>
                </c:pt>
                <c:pt idx="358">
                  <c:v>2.405219969132498E-2</c:v>
                </c:pt>
                <c:pt idx="359">
                  <c:v>2.3975794990907878E-2</c:v>
                </c:pt>
                <c:pt idx="360">
                  <c:v>2.3975794990907878E-2</c:v>
                </c:pt>
                <c:pt idx="361">
                  <c:v>2.3899390290490562E-2</c:v>
                </c:pt>
                <c:pt idx="362">
                  <c:v>2.3899390290490562E-2</c:v>
                </c:pt>
                <c:pt idx="363">
                  <c:v>2.3822985590073464E-2</c:v>
                </c:pt>
                <c:pt idx="364">
                  <c:v>2.3822985590073464E-2</c:v>
                </c:pt>
                <c:pt idx="365">
                  <c:v>2.3746580889656362E-2</c:v>
                </c:pt>
                <c:pt idx="366">
                  <c:v>2.3746580889656362E-2</c:v>
                </c:pt>
                <c:pt idx="367">
                  <c:v>2.3670176189239046E-2</c:v>
                </c:pt>
                <c:pt idx="368">
                  <c:v>2.3670176189239046E-2</c:v>
                </c:pt>
                <c:pt idx="369">
                  <c:v>2.3593771488821944E-2</c:v>
                </c:pt>
                <c:pt idx="370">
                  <c:v>2.3593771488821944E-2</c:v>
                </c:pt>
                <c:pt idx="371">
                  <c:v>2.3593771488821944E-2</c:v>
                </c:pt>
                <c:pt idx="372">
                  <c:v>2.3517366788404843E-2</c:v>
                </c:pt>
                <c:pt idx="373">
                  <c:v>2.3517366788404843E-2</c:v>
                </c:pt>
                <c:pt idx="374">
                  <c:v>2.3440962087987526E-2</c:v>
                </c:pt>
                <c:pt idx="375">
                  <c:v>2.3440962087987526E-2</c:v>
                </c:pt>
                <c:pt idx="376">
                  <c:v>2.3440962087987526E-2</c:v>
                </c:pt>
                <c:pt idx="377">
                  <c:v>2.3364557387570428E-2</c:v>
                </c:pt>
                <c:pt idx="378">
                  <c:v>2.3364557387570428E-2</c:v>
                </c:pt>
                <c:pt idx="379">
                  <c:v>2.3288152687153327E-2</c:v>
                </c:pt>
                <c:pt idx="380">
                  <c:v>2.3288152687153327E-2</c:v>
                </c:pt>
                <c:pt idx="381">
                  <c:v>2.3288152687153327E-2</c:v>
                </c:pt>
                <c:pt idx="382">
                  <c:v>2.3288152687153327E-2</c:v>
                </c:pt>
                <c:pt idx="383">
                  <c:v>2.321174798673601E-2</c:v>
                </c:pt>
                <c:pt idx="384">
                  <c:v>2.321174798673601E-2</c:v>
                </c:pt>
                <c:pt idx="385">
                  <c:v>2.321174798673601E-2</c:v>
                </c:pt>
                <c:pt idx="386">
                  <c:v>2.3135343286318909E-2</c:v>
                </c:pt>
                <c:pt idx="387">
                  <c:v>2.3135343286318909E-2</c:v>
                </c:pt>
                <c:pt idx="388">
                  <c:v>2.3135343286318909E-2</c:v>
                </c:pt>
                <c:pt idx="389">
                  <c:v>2.3135343286318909E-2</c:v>
                </c:pt>
                <c:pt idx="390">
                  <c:v>2.3135343286318909E-2</c:v>
                </c:pt>
                <c:pt idx="391">
                  <c:v>2.3135343286318909E-2</c:v>
                </c:pt>
                <c:pt idx="392">
                  <c:v>2.3135343286318909E-2</c:v>
                </c:pt>
                <c:pt idx="393">
                  <c:v>2.3135343286318909E-2</c:v>
                </c:pt>
                <c:pt idx="394">
                  <c:v>2.3135343286318909E-2</c:v>
                </c:pt>
                <c:pt idx="395">
                  <c:v>2.3135343286318909E-2</c:v>
                </c:pt>
                <c:pt idx="396">
                  <c:v>2.3135343286318909E-2</c:v>
                </c:pt>
                <c:pt idx="397">
                  <c:v>2.3135343286318909E-2</c:v>
                </c:pt>
                <c:pt idx="398">
                  <c:v>2.3135343286318909E-2</c:v>
                </c:pt>
                <c:pt idx="399">
                  <c:v>2.3135343286318909E-2</c:v>
                </c:pt>
                <c:pt idx="400">
                  <c:v>2.3135343286318909E-2</c:v>
                </c:pt>
                <c:pt idx="401">
                  <c:v>2.3135343286318909E-2</c:v>
                </c:pt>
                <c:pt idx="402">
                  <c:v>2.321174798673601E-2</c:v>
                </c:pt>
                <c:pt idx="403">
                  <c:v>2.321174798673601E-2</c:v>
                </c:pt>
                <c:pt idx="404">
                  <c:v>2.321174798673601E-2</c:v>
                </c:pt>
                <c:pt idx="405">
                  <c:v>2.321174798673601E-2</c:v>
                </c:pt>
                <c:pt idx="406">
                  <c:v>2.321174798673601E-2</c:v>
                </c:pt>
                <c:pt idx="407">
                  <c:v>2.321174798673601E-2</c:v>
                </c:pt>
                <c:pt idx="408">
                  <c:v>2.321174798673601E-2</c:v>
                </c:pt>
                <c:pt idx="409">
                  <c:v>2.321174798673601E-2</c:v>
                </c:pt>
                <c:pt idx="410">
                  <c:v>2.321174798673601E-2</c:v>
                </c:pt>
                <c:pt idx="411">
                  <c:v>2.3288152687153327E-2</c:v>
                </c:pt>
                <c:pt idx="412">
                  <c:v>2.3288152687153327E-2</c:v>
                </c:pt>
                <c:pt idx="413">
                  <c:v>2.3288152687153327E-2</c:v>
                </c:pt>
                <c:pt idx="414">
                  <c:v>2.3288152687153327E-2</c:v>
                </c:pt>
                <c:pt idx="415">
                  <c:v>2.3288152687153327E-2</c:v>
                </c:pt>
                <c:pt idx="416">
                  <c:v>2.3288152687153327E-2</c:v>
                </c:pt>
                <c:pt idx="417">
                  <c:v>2.3364557387570428E-2</c:v>
                </c:pt>
                <c:pt idx="418">
                  <c:v>2.3364557387570428E-2</c:v>
                </c:pt>
                <c:pt idx="419">
                  <c:v>2.3364557387570428E-2</c:v>
                </c:pt>
                <c:pt idx="420">
                  <c:v>2.3364557387570428E-2</c:v>
                </c:pt>
                <c:pt idx="421">
                  <c:v>2.3288152687153327E-2</c:v>
                </c:pt>
                <c:pt idx="422">
                  <c:v>2.3288152687153327E-2</c:v>
                </c:pt>
                <c:pt idx="423">
                  <c:v>2.3288152687153327E-2</c:v>
                </c:pt>
                <c:pt idx="424">
                  <c:v>2.3288152687153327E-2</c:v>
                </c:pt>
                <c:pt idx="425">
                  <c:v>2.321174798673601E-2</c:v>
                </c:pt>
                <c:pt idx="426">
                  <c:v>2.321174798673601E-2</c:v>
                </c:pt>
                <c:pt idx="427">
                  <c:v>2.321174798673601E-2</c:v>
                </c:pt>
                <c:pt idx="428">
                  <c:v>2.3135343286318909E-2</c:v>
                </c:pt>
                <c:pt idx="429">
                  <c:v>2.3135343286318909E-2</c:v>
                </c:pt>
                <c:pt idx="430">
                  <c:v>2.3058938585901807E-2</c:v>
                </c:pt>
                <c:pt idx="431">
                  <c:v>2.3058938585901807E-2</c:v>
                </c:pt>
                <c:pt idx="432">
                  <c:v>2.3058938585901807E-2</c:v>
                </c:pt>
                <c:pt idx="433">
                  <c:v>2.2982533885484491E-2</c:v>
                </c:pt>
                <c:pt idx="434">
                  <c:v>2.2982533885484491E-2</c:v>
                </c:pt>
                <c:pt idx="435">
                  <c:v>2.2982533885484491E-2</c:v>
                </c:pt>
                <c:pt idx="436">
                  <c:v>2.2982533885484491E-2</c:v>
                </c:pt>
                <c:pt idx="437">
                  <c:v>2.2906129185067393E-2</c:v>
                </c:pt>
                <c:pt idx="438">
                  <c:v>2.2906129185067393E-2</c:v>
                </c:pt>
                <c:pt idx="439">
                  <c:v>2.2906129185067393E-2</c:v>
                </c:pt>
                <c:pt idx="440">
                  <c:v>2.2906129185067393E-2</c:v>
                </c:pt>
                <c:pt idx="441">
                  <c:v>2.2829724484650291E-2</c:v>
                </c:pt>
                <c:pt idx="442">
                  <c:v>2.2829724484650291E-2</c:v>
                </c:pt>
                <c:pt idx="443">
                  <c:v>2.2829724484650291E-2</c:v>
                </c:pt>
                <c:pt idx="444">
                  <c:v>2.2829724484650291E-2</c:v>
                </c:pt>
                <c:pt idx="445">
                  <c:v>2.2829724484650291E-2</c:v>
                </c:pt>
                <c:pt idx="446">
                  <c:v>2.275331978423319E-2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</c:numCache>
            </c:numRef>
          </c:xVal>
          <c:yVal>
            <c:numRef>
              <c:f>Sample3!$L$8:$L$700</c:f>
              <c:numCache>
                <c:formatCode>General</c:formatCode>
                <c:ptCount val="693"/>
                <c:pt idx="0">
                  <c:v>0.74810815956368848</c:v>
                </c:pt>
                <c:pt idx="1">
                  <c:v>0.74810815956368848</c:v>
                </c:pt>
                <c:pt idx="2">
                  <c:v>0.74662919531740735</c:v>
                </c:pt>
                <c:pt idx="3">
                  <c:v>0.74675879620081409</c:v>
                </c:pt>
                <c:pt idx="4">
                  <c:v>0.74625882763991835</c:v>
                </c:pt>
                <c:pt idx="5">
                  <c:v>0.74585268023708429</c:v>
                </c:pt>
                <c:pt idx="6">
                  <c:v>0.74520575067803585</c:v>
                </c:pt>
                <c:pt idx="7">
                  <c:v>0.74467069224697169</c:v>
                </c:pt>
                <c:pt idx="8">
                  <c:v>0.74481795525468197</c:v>
                </c:pt>
                <c:pt idx="9">
                  <c:v>0.74402433950533742</c:v>
                </c:pt>
                <c:pt idx="10">
                  <c:v>0.74308458105531416</c:v>
                </c:pt>
                <c:pt idx="11">
                  <c:v>0.74229261298711713</c:v>
                </c:pt>
                <c:pt idx="12">
                  <c:v>0.74162970391218708</c:v>
                </c:pt>
                <c:pt idx="13">
                  <c:v>0.7413543082481524</c:v>
                </c:pt>
                <c:pt idx="14">
                  <c:v>0.74030543963926498</c:v>
                </c:pt>
                <c:pt idx="15">
                  <c:v>0.73859675952025183</c:v>
                </c:pt>
                <c:pt idx="16">
                  <c:v>0.73819342298563095</c:v>
                </c:pt>
                <c:pt idx="17">
                  <c:v>0.73793626086429776</c:v>
                </c:pt>
                <c:pt idx="18">
                  <c:v>0.73712977297769988</c:v>
                </c:pt>
                <c:pt idx="19">
                  <c:v>0.73700144575972093</c:v>
                </c:pt>
                <c:pt idx="20">
                  <c:v>0.73634188459703998</c:v>
                </c:pt>
                <c:pt idx="21">
                  <c:v>0.73529764745488391</c:v>
                </c:pt>
                <c:pt idx="22">
                  <c:v>0.7351520264782091</c:v>
                </c:pt>
                <c:pt idx="23">
                  <c:v>0.73462160031867119</c:v>
                </c:pt>
                <c:pt idx="24">
                  <c:v>0.73304936957126221</c:v>
                </c:pt>
                <c:pt idx="25">
                  <c:v>0.73385257415397098</c:v>
                </c:pt>
                <c:pt idx="26">
                  <c:v>0.73304936957126221</c:v>
                </c:pt>
                <c:pt idx="27">
                  <c:v>0.73251993857151387</c:v>
                </c:pt>
                <c:pt idx="28">
                  <c:v>0.73226399492661887</c:v>
                </c:pt>
                <c:pt idx="29">
                  <c:v>0.73173521615121428</c:v>
                </c:pt>
                <c:pt idx="30">
                  <c:v>0.7313341165158096</c:v>
                </c:pt>
                <c:pt idx="31">
                  <c:v>0.7310784308347501</c:v>
                </c:pt>
                <c:pt idx="32">
                  <c:v>0.73067785414024367</c:v>
                </c:pt>
                <c:pt idx="33">
                  <c:v>0.72963857940763499</c:v>
                </c:pt>
                <c:pt idx="34">
                  <c:v>0.72989396250641014</c:v>
                </c:pt>
                <c:pt idx="35">
                  <c:v>0.72938324099476148</c:v>
                </c:pt>
                <c:pt idx="36">
                  <c:v>0.72911104661280579</c:v>
                </c:pt>
                <c:pt idx="37">
                  <c:v>0.72911104661280579</c:v>
                </c:pt>
                <c:pt idx="38">
                  <c:v>0.72832838240311348</c:v>
                </c:pt>
                <c:pt idx="39">
                  <c:v>0.72805617691801694</c:v>
                </c:pt>
                <c:pt idx="40">
                  <c:v>0.72752940123047094</c:v>
                </c:pt>
                <c:pt idx="41">
                  <c:v>0.72714697599293698</c:v>
                </c:pt>
                <c:pt idx="42">
                  <c:v>0.7264929801171387</c:v>
                </c:pt>
                <c:pt idx="43">
                  <c:v>0.72662046743209119</c:v>
                </c:pt>
                <c:pt idx="44">
                  <c:v>0.72556796954438241</c:v>
                </c:pt>
                <c:pt idx="45">
                  <c:v>0.72544087982093064</c:v>
                </c:pt>
                <c:pt idx="46">
                  <c:v>0.72518645389631697</c:v>
                </c:pt>
                <c:pt idx="47">
                  <c:v>0.72467773591858797</c:v>
                </c:pt>
                <c:pt idx="48">
                  <c:v>0.72440649565150828</c:v>
                </c:pt>
                <c:pt idx="49">
                  <c:v>0.72361024543557151</c:v>
                </c:pt>
                <c:pt idx="50">
                  <c:v>0.72283139557942067</c:v>
                </c:pt>
                <c:pt idx="51">
                  <c:v>0.72283139557942067</c:v>
                </c:pt>
                <c:pt idx="52">
                  <c:v>0.72218008576368853</c:v>
                </c:pt>
                <c:pt idx="53">
                  <c:v>0.72192635847772946</c:v>
                </c:pt>
                <c:pt idx="54">
                  <c:v>0.72111522841354425</c:v>
                </c:pt>
                <c:pt idx="55">
                  <c:v>0.72071815949384577</c:v>
                </c:pt>
                <c:pt idx="56">
                  <c:v>0.72008468003300397</c:v>
                </c:pt>
                <c:pt idx="57">
                  <c:v>0.72008468003300397</c:v>
                </c:pt>
                <c:pt idx="58">
                  <c:v>0.71929177425205659</c:v>
                </c:pt>
                <c:pt idx="59">
                  <c:v>0.71849944971593416</c:v>
                </c:pt>
                <c:pt idx="60">
                  <c:v>0.71813675296097979</c:v>
                </c:pt>
                <c:pt idx="61">
                  <c:v>0.71786719806322163</c:v>
                </c:pt>
                <c:pt idx="62">
                  <c:v>0.71696619084654822</c:v>
                </c:pt>
                <c:pt idx="63">
                  <c:v>0.71709263813320723</c:v>
                </c:pt>
                <c:pt idx="64">
                  <c:v>0.71657065880843429</c:v>
                </c:pt>
                <c:pt idx="65">
                  <c:v>0.71552805079173365</c:v>
                </c:pt>
                <c:pt idx="66">
                  <c:v>0.71540177929534832</c:v>
                </c:pt>
                <c:pt idx="67">
                  <c:v>0.71527579642477612</c:v>
                </c:pt>
                <c:pt idx="68">
                  <c:v>0.71461217534455734</c:v>
                </c:pt>
                <c:pt idx="69">
                  <c:v>0.71437642651976041</c:v>
                </c:pt>
                <c:pt idx="70">
                  <c:v>0.7138561809833307</c:v>
                </c:pt>
                <c:pt idx="71">
                  <c:v>0.71347819530005263</c:v>
                </c:pt>
                <c:pt idx="72">
                  <c:v>0.71335212996479203</c:v>
                </c:pt>
                <c:pt idx="73">
                  <c:v>0.71270637323517949</c:v>
                </c:pt>
                <c:pt idx="74">
                  <c:v>0.7121866444245033</c:v>
                </c:pt>
                <c:pt idx="75">
                  <c:v>0.71193508016960882</c:v>
                </c:pt>
                <c:pt idx="76">
                  <c:v>0.71180945305600896</c:v>
                </c:pt>
                <c:pt idx="77">
                  <c:v>0.71143208497266897</c:v>
                </c:pt>
                <c:pt idx="78">
                  <c:v>0.71103876937382282</c:v>
                </c:pt>
                <c:pt idx="79">
                  <c:v>0.71064559851871856</c:v>
                </c:pt>
                <c:pt idx="80">
                  <c:v>0.71026861433619004</c:v>
                </c:pt>
                <c:pt idx="81">
                  <c:v>0.7098755715684032</c:v>
                </c:pt>
                <c:pt idx="82">
                  <c:v>0.70989200644311867</c:v>
                </c:pt>
                <c:pt idx="83">
                  <c:v>0.70949910551694195</c:v>
                </c:pt>
                <c:pt idx="84">
                  <c:v>0.7093734549270555</c:v>
                </c:pt>
                <c:pt idx="85">
                  <c:v>0.70924809158284929</c:v>
                </c:pt>
                <c:pt idx="86">
                  <c:v>0.70899712205976628</c:v>
                </c:pt>
                <c:pt idx="87">
                  <c:v>0.70873000723237056</c:v>
                </c:pt>
                <c:pt idx="88">
                  <c:v>0.70847915443679677</c:v>
                </c:pt>
                <c:pt idx="89">
                  <c:v>0.70821244904983605</c:v>
                </c:pt>
                <c:pt idx="90">
                  <c:v>0.70835388264823307</c:v>
                </c:pt>
                <c:pt idx="91">
                  <c:v>0.70810282056347451</c:v>
                </c:pt>
                <c:pt idx="92">
                  <c:v>0.70771074539203904</c:v>
                </c:pt>
                <c:pt idx="93">
                  <c:v>0.70731881473381131</c:v>
                </c:pt>
                <c:pt idx="94">
                  <c:v>0.70719367056954141</c:v>
                </c:pt>
                <c:pt idx="95">
                  <c:v>0.70681775338188657</c:v>
                </c:pt>
                <c:pt idx="96">
                  <c:v>0.70744424565433062</c:v>
                </c:pt>
                <c:pt idx="97">
                  <c:v>0.70655149527561145</c:v>
                </c:pt>
                <c:pt idx="98">
                  <c:v>0.70617578635097145</c:v>
                </c:pt>
                <c:pt idx="99">
                  <c:v>0.70630110336856844</c:v>
                </c:pt>
                <c:pt idx="100">
                  <c:v>0.70617578635097145</c:v>
                </c:pt>
                <c:pt idx="101">
                  <c:v>0.70580017734455314</c:v>
                </c:pt>
                <c:pt idx="102">
                  <c:v>0.70567518008789321</c:v>
                </c:pt>
                <c:pt idx="103">
                  <c:v>0.70554991861297067</c:v>
                </c:pt>
                <c:pt idx="104">
                  <c:v>0.70540896043521395</c:v>
                </c:pt>
                <c:pt idx="105">
                  <c:v>0.70515879606821408</c:v>
                </c:pt>
                <c:pt idx="106">
                  <c:v>0.70503359294246826</c:v>
                </c:pt>
                <c:pt idx="107">
                  <c:v>0.70478349514989536</c:v>
                </c:pt>
                <c:pt idx="108">
                  <c:v>0.70478349514989536</c:v>
                </c:pt>
                <c:pt idx="109">
                  <c:v>0.70514291945700891</c:v>
                </c:pt>
                <c:pt idx="110">
                  <c:v>0.70426765344476183</c:v>
                </c:pt>
                <c:pt idx="111">
                  <c:v>0.70400180870615592</c:v>
                </c:pt>
                <c:pt idx="112">
                  <c:v>0.70400180870615592</c:v>
                </c:pt>
                <c:pt idx="113">
                  <c:v>0.70362689081448226</c:v>
                </c:pt>
                <c:pt idx="114">
                  <c:v>0.70373602508771549</c:v>
                </c:pt>
                <c:pt idx="115">
                  <c:v>0.70348623249289277</c:v>
                </c:pt>
                <c:pt idx="116">
                  <c:v>0.70323648423814544</c:v>
                </c:pt>
                <c:pt idx="117">
                  <c:v>0.70387673335400258</c:v>
                </c:pt>
                <c:pt idx="118">
                  <c:v>0.70284622186468237</c:v>
                </c:pt>
                <c:pt idx="119">
                  <c:v>0.70259661220818659</c:v>
                </c:pt>
                <c:pt idx="120">
                  <c:v>0.70259661220818659</c:v>
                </c:pt>
                <c:pt idx="121">
                  <c:v>0.7022064311388827</c:v>
                </c:pt>
                <c:pt idx="122">
                  <c:v>0.70195696010099318</c:v>
                </c:pt>
                <c:pt idx="123">
                  <c:v>0.70233132052588243</c:v>
                </c:pt>
                <c:pt idx="124">
                  <c:v>0.70208182730244606</c:v>
                </c:pt>
                <c:pt idx="125">
                  <c:v>0.70156717454585737</c:v>
                </c:pt>
                <c:pt idx="126">
                  <c:v>0.70130203173507866</c:v>
                </c:pt>
                <c:pt idx="127">
                  <c:v>0.70106855383816169</c:v>
                </c:pt>
                <c:pt idx="128">
                  <c:v>0.70067910073625539</c:v>
                </c:pt>
                <c:pt idx="129">
                  <c:v>0.7008035551371381</c:v>
                </c:pt>
                <c:pt idx="130">
                  <c:v>0.70028979165990179</c:v>
                </c:pt>
                <c:pt idx="131">
                  <c:v>0.70028979165990179</c:v>
                </c:pt>
                <c:pt idx="132">
                  <c:v>0.70055438329507236</c:v>
                </c:pt>
                <c:pt idx="133">
                  <c:v>0.69977600339001911</c:v>
                </c:pt>
                <c:pt idx="134">
                  <c:v>0.69940247420091206</c:v>
                </c:pt>
                <c:pt idx="135">
                  <c:v>0.69926246440843798</c:v>
                </c:pt>
                <c:pt idx="136">
                  <c:v>0.69901364142316635</c:v>
                </c:pt>
                <c:pt idx="137">
                  <c:v>0.69874929175747125</c:v>
                </c:pt>
                <c:pt idx="138">
                  <c:v>0.69862479605664118</c:v>
                </c:pt>
                <c:pt idx="139">
                  <c:v>0.69786351867887086</c:v>
                </c:pt>
                <c:pt idx="140">
                  <c:v>0.69786351867887086</c:v>
                </c:pt>
                <c:pt idx="141">
                  <c:v>0.69812747118434837</c:v>
                </c:pt>
                <c:pt idx="142">
                  <c:v>0.69851612828664278</c:v>
                </c:pt>
                <c:pt idx="143">
                  <c:v>0.69787887515189861</c:v>
                </c:pt>
                <c:pt idx="144">
                  <c:v>0.69787887515189861</c:v>
                </c:pt>
                <c:pt idx="145">
                  <c:v>0.6976149945373159</c:v>
                </c:pt>
                <c:pt idx="146">
                  <c:v>0.69711780575286098</c:v>
                </c:pt>
                <c:pt idx="147">
                  <c:v>0.69787887515189861</c:v>
                </c:pt>
                <c:pt idx="148">
                  <c:v>0.69697816942593349</c:v>
                </c:pt>
                <c:pt idx="149">
                  <c:v>0.69660581026040047</c:v>
                </c:pt>
                <c:pt idx="150">
                  <c:v>0.69686941444079353</c:v>
                </c:pt>
                <c:pt idx="151">
                  <c:v>0.69648153056134532</c:v>
                </c:pt>
                <c:pt idx="152">
                  <c:v>0.69648153056134532</c:v>
                </c:pt>
                <c:pt idx="153">
                  <c:v>0.69660581026040047</c:v>
                </c:pt>
                <c:pt idx="154">
                  <c:v>0.69648153056134532</c:v>
                </c:pt>
                <c:pt idx="155">
                  <c:v>0.69635726194949432</c:v>
                </c:pt>
                <c:pt idx="156">
                  <c:v>0.69649677388050335</c:v>
                </c:pt>
                <c:pt idx="157">
                  <c:v>0.69674537198690512</c:v>
                </c:pt>
                <c:pt idx="158">
                  <c:v>0.69598506870235666</c:v>
                </c:pt>
                <c:pt idx="159">
                  <c:v>0.69637276459745501</c:v>
                </c:pt>
                <c:pt idx="160">
                  <c:v>0.69686941444079353</c:v>
                </c:pt>
                <c:pt idx="161">
                  <c:v>0.69610903104434052</c:v>
                </c:pt>
                <c:pt idx="162">
                  <c:v>0.69598506870235666</c:v>
                </c:pt>
                <c:pt idx="163">
                  <c:v>0.69610903104434052</c:v>
                </c:pt>
                <c:pt idx="164">
                  <c:v>0.6954733392263408</c:v>
                </c:pt>
                <c:pt idx="165">
                  <c:v>0.69598506870235666</c:v>
                </c:pt>
                <c:pt idx="166">
                  <c:v>0.69572143191452107</c:v>
                </c:pt>
                <c:pt idx="167">
                  <c:v>0.69561270198823311</c:v>
                </c:pt>
                <c:pt idx="168">
                  <c:v>0.69559751650474599</c:v>
                </c:pt>
                <c:pt idx="169">
                  <c:v>0.69559751650474599</c:v>
                </c:pt>
                <c:pt idx="170">
                  <c:v>0.69521010797802607</c:v>
                </c:pt>
                <c:pt idx="171">
                  <c:v>0.69561270198823311</c:v>
                </c:pt>
                <c:pt idx="172">
                  <c:v>0.6954733392263408</c:v>
                </c:pt>
                <c:pt idx="173">
                  <c:v>0.69521010797802607</c:v>
                </c:pt>
                <c:pt idx="174">
                  <c:v>0.6954733392263408</c:v>
                </c:pt>
                <c:pt idx="175">
                  <c:v>0.69508597772411063</c:v>
                </c:pt>
                <c:pt idx="176">
                  <c:v>0.69521010797802607</c:v>
                </c:pt>
                <c:pt idx="177">
                  <c:v>0.69521010797802607</c:v>
                </c:pt>
                <c:pt idx="178">
                  <c:v>0.69496185855295656</c:v>
                </c:pt>
                <c:pt idx="179">
                  <c:v>0.69508597772411063</c:v>
                </c:pt>
                <c:pt idx="180">
                  <c:v>0.69496185855295656</c:v>
                </c:pt>
                <c:pt idx="181">
                  <c:v>0.69496185855295656</c:v>
                </c:pt>
                <c:pt idx="182">
                  <c:v>0.69522529078069484</c:v>
                </c:pt>
                <c:pt idx="183">
                  <c:v>0.69496185855295656</c:v>
                </c:pt>
                <c:pt idx="184">
                  <c:v>0.69496185855295656</c:v>
                </c:pt>
                <c:pt idx="185">
                  <c:v>0.69471392618745231</c:v>
                </c:pt>
                <c:pt idx="186">
                  <c:v>0.69497728657758318</c:v>
                </c:pt>
                <c:pt idx="187">
                  <c:v>0.69483802321744126</c:v>
                </c:pt>
                <c:pt idx="188">
                  <c:v>0.69510114673287571</c:v>
                </c:pt>
                <c:pt idx="189">
                  <c:v>0.69485316467536673</c:v>
                </c:pt>
                <c:pt idx="190">
                  <c:v>0.69446603805561713</c:v>
                </c:pt>
                <c:pt idx="191">
                  <c:v>0.69459011294444051</c:v>
                </c:pt>
                <c:pt idx="192">
                  <c:v>0.69485316467536673</c:v>
                </c:pt>
                <c:pt idx="193">
                  <c:v>0.69459011294444051</c:v>
                </c:pt>
                <c:pt idx="194">
                  <c:v>0.69446603805561713</c:v>
                </c:pt>
                <c:pt idx="195">
                  <c:v>0.6947293266170057</c:v>
                </c:pt>
                <c:pt idx="196">
                  <c:v>0.6947293266170057</c:v>
                </c:pt>
                <c:pt idx="197">
                  <c:v>0.6946052268603925</c:v>
                </c:pt>
                <c:pt idx="198">
                  <c:v>0.6946052268603925</c:v>
                </c:pt>
                <c:pt idx="199">
                  <c:v>0.6946052268603925</c:v>
                </c:pt>
                <c:pt idx="200">
                  <c:v>0.6946052268603925</c:v>
                </c:pt>
                <c:pt idx="201">
                  <c:v>0.69474441566516776</c:v>
                </c:pt>
                <c:pt idx="202">
                  <c:v>0.6946052268603925</c:v>
                </c:pt>
                <c:pt idx="203">
                  <c:v>0.6941094839580465</c:v>
                </c:pt>
                <c:pt idx="204">
                  <c:v>0.69474441566516776</c:v>
                </c:pt>
                <c:pt idx="205">
                  <c:v>0.69435733328795246</c:v>
                </c:pt>
                <c:pt idx="206">
                  <c:v>0.69462057489281659</c:v>
                </c:pt>
                <c:pt idx="207">
                  <c:v>0.69462057489281659</c:v>
                </c:pt>
                <c:pt idx="208">
                  <c:v>0.69435733328795246</c:v>
                </c:pt>
                <c:pt idx="209">
                  <c:v>0.69448141089896276</c:v>
                </c:pt>
                <c:pt idx="210">
                  <c:v>0.69474441566516776</c:v>
                </c:pt>
                <c:pt idx="211">
                  <c:v>0.69448141089896276</c:v>
                </c:pt>
                <c:pt idx="212">
                  <c:v>0.69435733328795246</c:v>
                </c:pt>
                <c:pt idx="213">
                  <c:v>0.69437265374746215</c:v>
                </c:pt>
                <c:pt idx="214">
                  <c:v>0.69435733328795246</c:v>
                </c:pt>
                <c:pt idx="215">
                  <c:v>0.6941094839580465</c:v>
                </c:pt>
                <c:pt idx="216">
                  <c:v>0.694233539423454</c:v>
                </c:pt>
                <c:pt idx="217">
                  <c:v>0.69424857342314017</c:v>
                </c:pt>
                <c:pt idx="218">
                  <c:v>0.6941094839580465</c:v>
                </c:pt>
                <c:pt idx="219">
                  <c:v>0.694233539423454</c:v>
                </c:pt>
                <c:pt idx="220">
                  <c:v>0.69462057489281659</c:v>
                </c:pt>
                <c:pt idx="221">
                  <c:v>0.69424857342314017</c:v>
                </c:pt>
                <c:pt idx="222">
                  <c:v>0.69424857342314017</c:v>
                </c:pt>
                <c:pt idx="223">
                  <c:v>0.694233539423454</c:v>
                </c:pt>
                <c:pt idx="224">
                  <c:v>0.6941094839580465</c:v>
                </c:pt>
                <c:pt idx="225">
                  <c:v>0.69412477685350771</c:v>
                </c:pt>
                <c:pt idx="226">
                  <c:v>0.69437265374746215</c:v>
                </c:pt>
                <c:pt idx="227">
                  <c:v>0.69386167887067507</c:v>
                </c:pt>
                <c:pt idx="228">
                  <c:v>0.69412477685350771</c:v>
                </c:pt>
                <c:pt idx="229">
                  <c:v>0.6941094839580465</c:v>
                </c:pt>
                <c:pt idx="230">
                  <c:v>0.69424857342314017</c:v>
                </c:pt>
                <c:pt idx="231">
                  <c:v>0.6941094839580465</c:v>
                </c:pt>
                <c:pt idx="232">
                  <c:v>0.69398571219047944</c:v>
                </c:pt>
                <c:pt idx="233">
                  <c:v>0.69386167887067507</c:v>
                </c:pt>
                <c:pt idx="234">
                  <c:v>0.69398571219047944</c:v>
                </c:pt>
                <c:pt idx="235">
                  <c:v>0.69386167887067507</c:v>
                </c:pt>
                <c:pt idx="236">
                  <c:v>0.69398571219047944</c:v>
                </c:pt>
                <c:pt idx="237">
                  <c:v>0.69412477685350771</c:v>
                </c:pt>
                <c:pt idx="238">
                  <c:v>0.69424857342314017</c:v>
                </c:pt>
                <c:pt idx="239">
                  <c:v>0.69386167887067507</c:v>
                </c:pt>
                <c:pt idx="240">
                  <c:v>0.69412477685350771</c:v>
                </c:pt>
                <c:pt idx="241">
                  <c:v>0.69400071867922641</c:v>
                </c:pt>
                <c:pt idx="242">
                  <c:v>0.69386167887067507</c:v>
                </c:pt>
                <c:pt idx="243">
                  <c:v>0.69386167887067507</c:v>
                </c:pt>
                <c:pt idx="244">
                  <c:v>0.69386167887067507</c:v>
                </c:pt>
                <c:pt idx="245">
                  <c:v>0.69373765663585352</c:v>
                </c:pt>
                <c:pt idx="246">
                  <c:v>0.69400071867922641</c:v>
                </c:pt>
                <c:pt idx="247">
                  <c:v>0.69386167887067507</c:v>
                </c:pt>
                <c:pt idx="248">
                  <c:v>0.69347492786496368</c:v>
                </c:pt>
                <c:pt idx="249">
                  <c:v>0.69386167887067507</c:v>
                </c:pt>
                <c:pt idx="250">
                  <c:v>0.6945117680714703</c:v>
                </c:pt>
                <c:pt idx="251">
                  <c:v>0.69400071867922641</c:v>
                </c:pt>
                <c:pt idx="252">
                  <c:v>0.69373765663585352</c:v>
                </c:pt>
                <c:pt idx="253">
                  <c:v>0.69361391802583805</c:v>
                </c:pt>
                <c:pt idx="254">
                  <c:v>0.69372263906212384</c:v>
                </c:pt>
                <c:pt idx="255">
                  <c:v>0.69438766288823384</c:v>
                </c:pt>
                <c:pt idx="256">
                  <c:v>0.69412477685350771</c:v>
                </c:pt>
                <c:pt idx="257">
                  <c:v>0.69386167887067507</c:v>
                </c:pt>
                <c:pt idx="258">
                  <c:v>0.69387667159214927</c:v>
                </c:pt>
                <c:pt idx="259">
                  <c:v>0.69386167887067507</c:v>
                </c:pt>
                <c:pt idx="260">
                  <c:v>0.69373765663585352</c:v>
                </c:pt>
                <c:pt idx="261">
                  <c:v>0.69424857342314017</c:v>
                </c:pt>
                <c:pt idx="262">
                  <c:v>0.69373765663585352</c:v>
                </c:pt>
                <c:pt idx="263">
                  <c:v>0.69361391802583805</c:v>
                </c:pt>
                <c:pt idx="264">
                  <c:v>0.69400071867922641</c:v>
                </c:pt>
                <c:pt idx="265">
                  <c:v>0.69400071867922641</c:v>
                </c:pt>
                <c:pt idx="266">
                  <c:v>0.69400071867922641</c:v>
                </c:pt>
                <c:pt idx="267">
                  <c:v>0.69400071867922641</c:v>
                </c:pt>
                <c:pt idx="268">
                  <c:v>0.69373765663585352</c:v>
                </c:pt>
                <c:pt idx="269">
                  <c:v>0.69361391802583805</c:v>
                </c:pt>
                <c:pt idx="270">
                  <c:v>0.69386167887067507</c:v>
                </c:pt>
                <c:pt idx="271">
                  <c:v>0.69361391802583805</c:v>
                </c:pt>
                <c:pt idx="272">
                  <c:v>0.69373765663585352</c:v>
                </c:pt>
                <c:pt idx="273">
                  <c:v>0.69400071867922641</c:v>
                </c:pt>
                <c:pt idx="274">
                  <c:v>0.69361391802583805</c:v>
                </c:pt>
                <c:pt idx="275">
                  <c:v>0.69373765663585352</c:v>
                </c:pt>
                <c:pt idx="276">
                  <c:v>0.69373765663585352</c:v>
                </c:pt>
                <c:pt idx="277">
                  <c:v>0.69373765663585352</c:v>
                </c:pt>
                <c:pt idx="278">
                  <c:v>0.69373765663585352</c:v>
                </c:pt>
                <c:pt idx="279">
                  <c:v>0.69373765663585352</c:v>
                </c:pt>
                <c:pt idx="280">
                  <c:v>0.69347492786496368</c:v>
                </c:pt>
                <c:pt idx="281">
                  <c:v>0.69322726090147213</c:v>
                </c:pt>
                <c:pt idx="282">
                  <c:v>0.69373765663585352</c:v>
                </c:pt>
                <c:pt idx="283">
                  <c:v>0.69373765663585352</c:v>
                </c:pt>
                <c:pt idx="284">
                  <c:v>0.69347492786496368</c:v>
                </c:pt>
                <c:pt idx="285">
                  <c:v>0.69347492786496368</c:v>
                </c:pt>
                <c:pt idx="286">
                  <c:v>0.6934899179366194</c:v>
                </c:pt>
                <c:pt idx="287">
                  <c:v>0.69322726090147213</c:v>
                </c:pt>
                <c:pt idx="288">
                  <c:v>0.69386167887067507</c:v>
                </c:pt>
                <c:pt idx="289">
                  <c:v>0.69336620142353522</c:v>
                </c:pt>
                <c:pt idx="290">
                  <c:v>0.6934899179366194</c:v>
                </c:pt>
                <c:pt idx="291">
                  <c:v>0.69347492786496368</c:v>
                </c:pt>
                <c:pt idx="292">
                  <c:v>0.6934899179366194</c:v>
                </c:pt>
                <c:pt idx="293">
                  <c:v>0.69347492786496368</c:v>
                </c:pt>
                <c:pt idx="294">
                  <c:v>0.69335095262356294</c:v>
                </c:pt>
                <c:pt idx="295">
                  <c:v>0.69347492786496368</c:v>
                </c:pt>
                <c:pt idx="296">
                  <c:v>0.69361391802583805</c:v>
                </c:pt>
                <c:pt idx="297">
                  <c:v>0.69373765663585352</c:v>
                </c:pt>
                <c:pt idx="298">
                  <c:v>0.69322726090147213</c:v>
                </c:pt>
                <c:pt idx="299">
                  <c:v>0.69347492786496368</c:v>
                </c:pt>
                <c:pt idx="300">
                  <c:v>0.69347492786496368</c:v>
                </c:pt>
                <c:pt idx="301">
                  <c:v>0.69347492786496368</c:v>
                </c:pt>
                <c:pt idx="302">
                  <c:v>0.69347492786496368</c:v>
                </c:pt>
                <c:pt idx="303">
                  <c:v>0.69335095262356294</c:v>
                </c:pt>
                <c:pt idx="304">
                  <c:v>0.69322726090147213</c:v>
                </c:pt>
                <c:pt idx="305">
                  <c:v>0.69347492786496368</c:v>
                </c:pt>
                <c:pt idx="306">
                  <c:v>0.69347492786496368</c:v>
                </c:pt>
                <c:pt idx="307">
                  <c:v>0.69322726090147213</c:v>
                </c:pt>
                <c:pt idx="308">
                  <c:v>0.69335095262356294</c:v>
                </c:pt>
                <c:pt idx="309">
                  <c:v>0.6934899179366194</c:v>
                </c:pt>
                <c:pt idx="310">
                  <c:v>0.69310330780123708</c:v>
                </c:pt>
                <c:pt idx="311">
                  <c:v>0.69335095262356294</c:v>
                </c:pt>
                <c:pt idx="312">
                  <c:v>0.69310330780123708</c:v>
                </c:pt>
                <c:pt idx="313">
                  <c:v>0.69322726090147213</c:v>
                </c:pt>
                <c:pt idx="314">
                  <c:v>0.69335095262356294</c:v>
                </c:pt>
                <c:pt idx="315">
                  <c:v>0.69335095262356294</c:v>
                </c:pt>
                <c:pt idx="316">
                  <c:v>0.69296439212255423</c:v>
                </c:pt>
                <c:pt idx="317">
                  <c:v>0.69347492786496368</c:v>
                </c:pt>
                <c:pt idx="318">
                  <c:v>0.69335095262356294</c:v>
                </c:pt>
                <c:pt idx="319">
                  <c:v>0.69335095262356294</c:v>
                </c:pt>
                <c:pt idx="320">
                  <c:v>0.69335095262356294</c:v>
                </c:pt>
                <c:pt idx="321">
                  <c:v>0.69335095262356294</c:v>
                </c:pt>
                <c:pt idx="322">
                  <c:v>0.69310330780123708</c:v>
                </c:pt>
                <c:pt idx="323">
                  <c:v>0.6934899179366194</c:v>
                </c:pt>
                <c:pt idx="324">
                  <c:v>0.69335095262356294</c:v>
                </c:pt>
                <c:pt idx="325">
                  <c:v>0.69322726090147213</c:v>
                </c:pt>
                <c:pt idx="326">
                  <c:v>0.69322726090147213</c:v>
                </c:pt>
                <c:pt idx="327">
                  <c:v>0.69322726090147213</c:v>
                </c:pt>
                <c:pt idx="328">
                  <c:v>0.69335095262356294</c:v>
                </c:pt>
                <c:pt idx="329">
                  <c:v>0.69347492786496368</c:v>
                </c:pt>
                <c:pt idx="330">
                  <c:v>0.69347492786496368</c:v>
                </c:pt>
                <c:pt idx="331">
                  <c:v>0.69322726090147213</c:v>
                </c:pt>
                <c:pt idx="332">
                  <c:v>0.69322726090147213</c:v>
                </c:pt>
                <c:pt idx="333">
                  <c:v>0.69347492786496368</c:v>
                </c:pt>
                <c:pt idx="334">
                  <c:v>0.69322726090147213</c:v>
                </c:pt>
                <c:pt idx="335">
                  <c:v>0.69335095262356294</c:v>
                </c:pt>
                <c:pt idx="336">
                  <c:v>0.69322726090147213</c:v>
                </c:pt>
                <c:pt idx="337">
                  <c:v>0.69347492786496368</c:v>
                </c:pt>
                <c:pt idx="338">
                  <c:v>0.6933359377040893</c:v>
                </c:pt>
                <c:pt idx="339">
                  <c:v>0.69310330780123708</c:v>
                </c:pt>
                <c:pt idx="340">
                  <c:v>0.69347492786496368</c:v>
                </c:pt>
                <c:pt idx="341">
                  <c:v>0.69321198731050659</c:v>
                </c:pt>
                <c:pt idx="342">
                  <c:v>0.69322726090147213</c:v>
                </c:pt>
                <c:pt idx="343">
                  <c:v>0.69310330780123708</c:v>
                </c:pt>
                <c:pt idx="344">
                  <c:v>0.69335095262356294</c:v>
                </c:pt>
                <c:pt idx="345">
                  <c:v>0.69322726090147213</c:v>
                </c:pt>
                <c:pt idx="346">
                  <c:v>0.69335095262356294</c:v>
                </c:pt>
                <c:pt idx="347">
                  <c:v>0.69335095262356294</c:v>
                </c:pt>
                <c:pt idx="348">
                  <c:v>0.69322726090147213</c:v>
                </c:pt>
                <c:pt idx="349">
                  <c:v>0.69335095262356294</c:v>
                </c:pt>
                <c:pt idx="350">
                  <c:v>0.69308832037940915</c:v>
                </c:pt>
                <c:pt idx="351">
                  <c:v>0.69322726090147213</c:v>
                </c:pt>
                <c:pt idx="352">
                  <c:v>0.69335095262356294</c:v>
                </c:pt>
                <c:pt idx="353">
                  <c:v>0.69335095262356294</c:v>
                </c:pt>
                <c:pt idx="354">
                  <c:v>0.69284074727953215</c:v>
                </c:pt>
                <c:pt idx="355">
                  <c:v>0.69322726090147213</c:v>
                </c:pt>
                <c:pt idx="356">
                  <c:v>0.69335095262356294</c:v>
                </c:pt>
                <c:pt idx="357">
                  <c:v>0.69296439212255423</c:v>
                </c:pt>
                <c:pt idx="358">
                  <c:v>0.69335095262356294</c:v>
                </c:pt>
                <c:pt idx="359">
                  <c:v>0.69335095262356294</c:v>
                </c:pt>
                <c:pt idx="360">
                  <c:v>0.69347492786496368</c:v>
                </c:pt>
                <c:pt idx="361">
                  <c:v>0.69335095262356294</c:v>
                </c:pt>
                <c:pt idx="362">
                  <c:v>0.69308832037940915</c:v>
                </c:pt>
                <c:pt idx="363">
                  <c:v>0.69310330780123708</c:v>
                </c:pt>
                <c:pt idx="364">
                  <c:v>0.69308832037940915</c:v>
                </c:pt>
                <c:pt idx="365">
                  <c:v>0.69310330780123708</c:v>
                </c:pt>
                <c:pt idx="366">
                  <c:v>0.69322726090147213</c:v>
                </c:pt>
                <c:pt idx="367">
                  <c:v>0.69335095262356294</c:v>
                </c:pt>
                <c:pt idx="368">
                  <c:v>0.69335095262356294</c:v>
                </c:pt>
                <c:pt idx="369">
                  <c:v>0.69322726090147213</c:v>
                </c:pt>
                <c:pt idx="370">
                  <c:v>0.69310330780123708</c:v>
                </c:pt>
                <c:pt idx="371">
                  <c:v>0.69308832037940915</c:v>
                </c:pt>
                <c:pt idx="372">
                  <c:v>0.69347492786496368</c:v>
                </c:pt>
                <c:pt idx="373">
                  <c:v>0.69322726090147213</c:v>
                </c:pt>
                <c:pt idx="374">
                  <c:v>0.69310330780123708</c:v>
                </c:pt>
                <c:pt idx="375">
                  <c:v>0.69308832037940915</c:v>
                </c:pt>
                <c:pt idx="376">
                  <c:v>0.69321198731050659</c:v>
                </c:pt>
                <c:pt idx="377">
                  <c:v>0.69308832037940915</c:v>
                </c:pt>
                <c:pt idx="378">
                  <c:v>0.69373765663585352</c:v>
                </c:pt>
                <c:pt idx="379">
                  <c:v>0.69322726090147213</c:v>
                </c:pt>
                <c:pt idx="380">
                  <c:v>0.69321198731050659</c:v>
                </c:pt>
                <c:pt idx="381">
                  <c:v>0.69322726090147213</c:v>
                </c:pt>
                <c:pt idx="382">
                  <c:v>0.69335095262356294</c:v>
                </c:pt>
                <c:pt idx="383">
                  <c:v>0.69322726090147213</c:v>
                </c:pt>
                <c:pt idx="384">
                  <c:v>0.69335095262356294</c:v>
                </c:pt>
                <c:pt idx="385">
                  <c:v>0.69308832037940915</c:v>
                </c:pt>
                <c:pt idx="386">
                  <c:v>0.69296439212255423</c:v>
                </c:pt>
                <c:pt idx="387">
                  <c:v>0.69308832037940915</c:v>
                </c:pt>
                <c:pt idx="388">
                  <c:v>0.69335095262356294</c:v>
                </c:pt>
                <c:pt idx="389">
                  <c:v>0.69321198731050659</c:v>
                </c:pt>
                <c:pt idx="390">
                  <c:v>0.69322726090147213</c:v>
                </c:pt>
                <c:pt idx="391">
                  <c:v>0.69322726090147213</c:v>
                </c:pt>
                <c:pt idx="392">
                  <c:v>0.69335095262356294</c:v>
                </c:pt>
                <c:pt idx="393">
                  <c:v>0.69284074727953215</c:v>
                </c:pt>
                <c:pt idx="394">
                  <c:v>0.69296439212255423</c:v>
                </c:pt>
                <c:pt idx="395">
                  <c:v>0.69335095262356294</c:v>
                </c:pt>
                <c:pt idx="396">
                  <c:v>0.69322726090147213</c:v>
                </c:pt>
                <c:pt idx="397">
                  <c:v>0.69296439212255423</c:v>
                </c:pt>
                <c:pt idx="398">
                  <c:v>0.69310330780123708</c:v>
                </c:pt>
                <c:pt idx="399">
                  <c:v>0.69310330780123708</c:v>
                </c:pt>
                <c:pt idx="400">
                  <c:v>0.69322726090147213</c:v>
                </c:pt>
                <c:pt idx="401">
                  <c:v>0.69322726090147213</c:v>
                </c:pt>
                <c:pt idx="402">
                  <c:v>0.69321198731050659</c:v>
                </c:pt>
                <c:pt idx="403">
                  <c:v>0.69296439212255423</c:v>
                </c:pt>
                <c:pt idx="404">
                  <c:v>0.69335095262356294</c:v>
                </c:pt>
                <c:pt idx="405">
                  <c:v>0.69308832037940915</c:v>
                </c:pt>
                <c:pt idx="406">
                  <c:v>0.69322726090147213</c:v>
                </c:pt>
                <c:pt idx="407">
                  <c:v>0.69308832037940915</c:v>
                </c:pt>
                <c:pt idx="408">
                  <c:v>0.69296439212255423</c:v>
                </c:pt>
                <c:pt idx="409">
                  <c:v>0.69310330780123708</c:v>
                </c:pt>
                <c:pt idx="410">
                  <c:v>0.69308832037940915</c:v>
                </c:pt>
                <c:pt idx="411">
                  <c:v>0.69296439212255423</c:v>
                </c:pt>
                <c:pt idx="412">
                  <c:v>0.69322726090147213</c:v>
                </c:pt>
                <c:pt idx="413">
                  <c:v>0.69335095262356294</c:v>
                </c:pt>
                <c:pt idx="414">
                  <c:v>0.69335095262356294</c:v>
                </c:pt>
                <c:pt idx="415">
                  <c:v>0.69335095262356294</c:v>
                </c:pt>
                <c:pt idx="416">
                  <c:v>0.69296439212255423</c:v>
                </c:pt>
                <c:pt idx="417">
                  <c:v>0.69310330780123708</c:v>
                </c:pt>
                <c:pt idx="418">
                  <c:v>0.69322726090147213</c:v>
                </c:pt>
                <c:pt idx="419">
                  <c:v>0.69322726090147213</c:v>
                </c:pt>
                <c:pt idx="420">
                  <c:v>0.69335095262356294</c:v>
                </c:pt>
                <c:pt idx="421">
                  <c:v>0.69322726090147213</c:v>
                </c:pt>
                <c:pt idx="422">
                  <c:v>0.69296439212255423</c:v>
                </c:pt>
                <c:pt idx="423">
                  <c:v>0.69347492786496368</c:v>
                </c:pt>
                <c:pt idx="424">
                  <c:v>0.69310330780123708</c:v>
                </c:pt>
                <c:pt idx="425">
                  <c:v>0.69296439212255423</c:v>
                </c:pt>
                <c:pt idx="426">
                  <c:v>0.69321198731050659</c:v>
                </c:pt>
                <c:pt idx="427">
                  <c:v>0.69310330780123708</c:v>
                </c:pt>
                <c:pt idx="428">
                  <c:v>0.69335095262356294</c:v>
                </c:pt>
                <c:pt idx="429">
                  <c:v>0.69322726090147213</c:v>
                </c:pt>
                <c:pt idx="430">
                  <c:v>0.69296439212255423</c:v>
                </c:pt>
                <c:pt idx="431">
                  <c:v>0.69335095262356294</c:v>
                </c:pt>
                <c:pt idx="432">
                  <c:v>0.69296439212255423</c:v>
                </c:pt>
                <c:pt idx="433">
                  <c:v>0.69310330780123708</c:v>
                </c:pt>
                <c:pt idx="434">
                  <c:v>0.69335095262356294</c:v>
                </c:pt>
                <c:pt idx="435">
                  <c:v>0.69284074727953215</c:v>
                </c:pt>
                <c:pt idx="436">
                  <c:v>0.69322726090147213</c:v>
                </c:pt>
                <c:pt idx="437">
                  <c:v>0.69319679207323626</c:v>
                </c:pt>
                <c:pt idx="438">
                  <c:v>0.69308832037940915</c:v>
                </c:pt>
                <c:pt idx="439">
                  <c:v>0.69308832037940915</c:v>
                </c:pt>
                <c:pt idx="440">
                  <c:v>0.69308832037940915</c:v>
                </c:pt>
                <c:pt idx="441">
                  <c:v>0.69322726090147213</c:v>
                </c:pt>
                <c:pt idx="442">
                  <c:v>0.69347492786496368</c:v>
                </c:pt>
                <c:pt idx="443">
                  <c:v>0.69308832037940915</c:v>
                </c:pt>
                <c:pt idx="444">
                  <c:v>0.69308832037940915</c:v>
                </c:pt>
                <c:pt idx="445">
                  <c:v>0.69296439212255423</c:v>
                </c:pt>
                <c:pt idx="446">
                  <c:v>0.69307286655526534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Sample3!$N$7</c:f>
              <c:strCache>
                <c:ptCount val="1"/>
                <c:pt idx="0">
                  <c:v>Dsat</c:v>
                </c:pt>
              </c:strCache>
            </c:strRef>
          </c:tx>
          <c:spPr>
            <a:ln w="19050">
              <a:solidFill>
                <a:schemeClr val="accent3">
                  <a:lumMod val="60000"/>
                  <a:lumOff val="40000"/>
                </a:schemeClr>
              </a:solidFill>
            </a:ln>
          </c:spPr>
          <c:marker>
            <c:symbol val="none"/>
          </c:marker>
          <c:xVal>
            <c:numRef>
              <c:f>Sample3!$K$8:$K$100</c:f>
              <c:numCache>
                <c:formatCode>General</c:formatCode>
                <c:ptCount val="93"/>
                <c:pt idx="0">
                  <c:v>0.31591815528491302</c:v>
                </c:pt>
                <c:pt idx="1">
                  <c:v>0.31393163307406668</c:v>
                </c:pt>
                <c:pt idx="2">
                  <c:v>0.3128619672682264</c:v>
                </c:pt>
                <c:pt idx="3">
                  <c:v>0.31186870616280299</c:v>
                </c:pt>
                <c:pt idx="4">
                  <c:v>0.31087544505737985</c:v>
                </c:pt>
                <c:pt idx="5">
                  <c:v>0.30980577925153957</c:v>
                </c:pt>
                <c:pt idx="6">
                  <c:v>0.30865970874528198</c:v>
                </c:pt>
                <c:pt idx="7">
                  <c:v>0.3074372335386073</c:v>
                </c:pt>
                <c:pt idx="8">
                  <c:v>0.30621475833193257</c:v>
                </c:pt>
                <c:pt idx="9">
                  <c:v>0.30491587842484058</c:v>
                </c:pt>
                <c:pt idx="10">
                  <c:v>0.30361699851774882</c:v>
                </c:pt>
                <c:pt idx="11">
                  <c:v>0.30231811861065677</c:v>
                </c:pt>
                <c:pt idx="12">
                  <c:v>0.30101923870356501</c:v>
                </c:pt>
                <c:pt idx="13">
                  <c:v>0.29972035879647324</c:v>
                </c:pt>
                <c:pt idx="14">
                  <c:v>0.29811586008771257</c:v>
                </c:pt>
                <c:pt idx="15">
                  <c:v>0.29643495667853487</c:v>
                </c:pt>
                <c:pt idx="16">
                  <c:v>0.29505967207102574</c:v>
                </c:pt>
                <c:pt idx="17">
                  <c:v>0.29368438746351666</c:v>
                </c:pt>
                <c:pt idx="18">
                  <c:v>0.29230910285600753</c:v>
                </c:pt>
                <c:pt idx="19">
                  <c:v>0.29101022294891576</c:v>
                </c:pt>
                <c:pt idx="20">
                  <c:v>0.28971134304182394</c:v>
                </c:pt>
                <c:pt idx="21">
                  <c:v>0.28841246313473196</c:v>
                </c:pt>
                <c:pt idx="22">
                  <c:v>0.28703717852722288</c:v>
                </c:pt>
                <c:pt idx="23">
                  <c:v>0.28573829862013106</c:v>
                </c:pt>
                <c:pt idx="24">
                  <c:v>0.28436301401262198</c:v>
                </c:pt>
                <c:pt idx="25">
                  <c:v>0.28298772940511285</c:v>
                </c:pt>
                <c:pt idx="26">
                  <c:v>0.28161244479760394</c:v>
                </c:pt>
                <c:pt idx="27">
                  <c:v>0.28016075548967778</c:v>
                </c:pt>
                <c:pt idx="28">
                  <c:v>0.27870906618175156</c:v>
                </c:pt>
                <c:pt idx="29">
                  <c:v>0.27733378157424243</c:v>
                </c:pt>
                <c:pt idx="30">
                  <c:v>0.27588209226631627</c:v>
                </c:pt>
                <c:pt idx="31">
                  <c:v>0.27435399825797274</c:v>
                </c:pt>
                <c:pt idx="32">
                  <c:v>0.27297871365046383</c:v>
                </c:pt>
                <c:pt idx="33">
                  <c:v>0.27145061964212031</c:v>
                </c:pt>
                <c:pt idx="34">
                  <c:v>0.269922525633777</c:v>
                </c:pt>
                <c:pt idx="35">
                  <c:v>0.26847083632585078</c:v>
                </c:pt>
                <c:pt idx="36">
                  <c:v>0.26694274231750725</c:v>
                </c:pt>
                <c:pt idx="37">
                  <c:v>0.26541464830916395</c:v>
                </c:pt>
                <c:pt idx="38">
                  <c:v>0.26396295900123778</c:v>
                </c:pt>
                <c:pt idx="39">
                  <c:v>0.26235846029247711</c:v>
                </c:pt>
                <c:pt idx="40">
                  <c:v>0.26083036628413381</c:v>
                </c:pt>
                <c:pt idx="41">
                  <c:v>0.25930227227579028</c:v>
                </c:pt>
                <c:pt idx="42">
                  <c:v>0.25769777356702989</c:v>
                </c:pt>
                <c:pt idx="43">
                  <c:v>0.25616967955868636</c:v>
                </c:pt>
                <c:pt idx="44">
                  <c:v>0.25456518084992574</c:v>
                </c:pt>
                <c:pt idx="45">
                  <c:v>0.25296068214116535</c:v>
                </c:pt>
                <c:pt idx="46">
                  <c:v>0.25143258813282182</c:v>
                </c:pt>
                <c:pt idx="47">
                  <c:v>0.24982808942406143</c:v>
                </c:pt>
                <c:pt idx="48">
                  <c:v>0.24822359071530078</c:v>
                </c:pt>
                <c:pt idx="49">
                  <c:v>0.24661909200654017</c:v>
                </c:pt>
                <c:pt idx="50">
                  <c:v>0.24501459329777955</c:v>
                </c:pt>
                <c:pt idx="51">
                  <c:v>0.24348649928943625</c:v>
                </c:pt>
                <c:pt idx="52">
                  <c:v>0.2418820005806756</c:v>
                </c:pt>
                <c:pt idx="53">
                  <c:v>0.24027750187191521</c:v>
                </c:pt>
                <c:pt idx="54">
                  <c:v>0.2386730031631546</c:v>
                </c:pt>
                <c:pt idx="55">
                  <c:v>0.23706850445439395</c:v>
                </c:pt>
                <c:pt idx="56">
                  <c:v>0.23538760104521625</c:v>
                </c:pt>
                <c:pt idx="57">
                  <c:v>0.23378310233645561</c:v>
                </c:pt>
                <c:pt idx="58">
                  <c:v>0.23217860362769521</c:v>
                </c:pt>
                <c:pt idx="59">
                  <c:v>0.2305741049189346</c:v>
                </c:pt>
                <c:pt idx="60">
                  <c:v>0.22896960621017395</c:v>
                </c:pt>
                <c:pt idx="61">
                  <c:v>0.22736510750141334</c:v>
                </c:pt>
                <c:pt idx="62">
                  <c:v>0.22583701349307003</c:v>
                </c:pt>
                <c:pt idx="63">
                  <c:v>0.22423251478430942</c:v>
                </c:pt>
                <c:pt idx="64">
                  <c:v>0.222628016075549</c:v>
                </c:pt>
                <c:pt idx="65">
                  <c:v>0.22102351736678838</c:v>
                </c:pt>
                <c:pt idx="66">
                  <c:v>0.21941901865802776</c:v>
                </c:pt>
                <c:pt idx="67">
                  <c:v>0.21781451994926712</c:v>
                </c:pt>
                <c:pt idx="68">
                  <c:v>0.21621002124050673</c:v>
                </c:pt>
                <c:pt idx="69">
                  <c:v>0.21460552253174608</c:v>
                </c:pt>
                <c:pt idx="70">
                  <c:v>0.21300102382298547</c:v>
                </c:pt>
                <c:pt idx="71">
                  <c:v>0.21139652511422508</c:v>
                </c:pt>
                <c:pt idx="72">
                  <c:v>0.20979202640546443</c:v>
                </c:pt>
                <c:pt idx="73">
                  <c:v>0.20818752769670382</c:v>
                </c:pt>
                <c:pt idx="74">
                  <c:v>0.2065830289879432</c:v>
                </c:pt>
                <c:pt idx="75">
                  <c:v>0.20497853027918278</c:v>
                </c:pt>
                <c:pt idx="76">
                  <c:v>0.20337403157042216</c:v>
                </c:pt>
                <c:pt idx="77">
                  <c:v>0.20176953286166155</c:v>
                </c:pt>
                <c:pt idx="78">
                  <c:v>0.20024143885331824</c:v>
                </c:pt>
                <c:pt idx="79">
                  <c:v>0.1986369401445576</c:v>
                </c:pt>
                <c:pt idx="80">
                  <c:v>0.1969560367353799</c:v>
                </c:pt>
                <c:pt idx="81">
                  <c:v>0.19542794272703659</c:v>
                </c:pt>
                <c:pt idx="82">
                  <c:v>0.19374703931785886</c:v>
                </c:pt>
                <c:pt idx="83">
                  <c:v>0.19221894530951533</c:v>
                </c:pt>
                <c:pt idx="84">
                  <c:v>0.19061444660075494</c:v>
                </c:pt>
                <c:pt idx="85">
                  <c:v>0.18908635259241141</c:v>
                </c:pt>
                <c:pt idx="86">
                  <c:v>0.18748185388365077</c:v>
                </c:pt>
                <c:pt idx="87">
                  <c:v>0.18595375987530746</c:v>
                </c:pt>
                <c:pt idx="88">
                  <c:v>0.18442566586696416</c:v>
                </c:pt>
                <c:pt idx="89">
                  <c:v>0.18289757185862066</c:v>
                </c:pt>
                <c:pt idx="90">
                  <c:v>0.18136947785027735</c:v>
                </c:pt>
                <c:pt idx="91">
                  <c:v>0.17984138384193382</c:v>
                </c:pt>
                <c:pt idx="92">
                  <c:v>0.17831328983359052</c:v>
                </c:pt>
              </c:numCache>
            </c:numRef>
          </c:xVal>
          <c:yVal>
            <c:numRef>
              <c:f>Sample3!$N$8:$N$100</c:f>
              <c:numCache>
                <c:formatCode>General</c:formatCode>
                <c:ptCount val="93"/>
                <c:pt idx="0">
                  <c:v>0.69185800490897309</c:v>
                </c:pt>
                <c:pt idx="1">
                  <c:v>0.68987148269812681</c:v>
                </c:pt>
                <c:pt idx="2">
                  <c:v>0.68880181689228648</c:v>
                </c:pt>
                <c:pt idx="3">
                  <c:v>0.68780855578686317</c:v>
                </c:pt>
                <c:pt idx="4">
                  <c:v>0.68681529468143998</c:v>
                </c:pt>
                <c:pt idx="5">
                  <c:v>0.68574562887559964</c:v>
                </c:pt>
                <c:pt idx="6">
                  <c:v>0.68459955836934205</c:v>
                </c:pt>
                <c:pt idx="7">
                  <c:v>0.68337708316266743</c:v>
                </c:pt>
                <c:pt idx="8">
                  <c:v>0.6821546079559927</c:v>
                </c:pt>
                <c:pt idx="9">
                  <c:v>0.68085572804890071</c:v>
                </c:pt>
                <c:pt idx="10">
                  <c:v>0.67955684814180894</c:v>
                </c:pt>
                <c:pt idx="11">
                  <c:v>0.67825796823471696</c:v>
                </c:pt>
                <c:pt idx="12">
                  <c:v>0.67695908832762508</c:v>
                </c:pt>
                <c:pt idx="13">
                  <c:v>0.67566020842053343</c:v>
                </c:pt>
                <c:pt idx="14">
                  <c:v>0.67405570971177275</c:v>
                </c:pt>
                <c:pt idx="15">
                  <c:v>0.67237480630259494</c:v>
                </c:pt>
                <c:pt idx="16">
                  <c:v>0.67099952169508592</c:v>
                </c:pt>
                <c:pt idx="17">
                  <c:v>0.66962423708757679</c:v>
                </c:pt>
                <c:pt idx="18">
                  <c:v>0.66824895248006766</c:v>
                </c:pt>
                <c:pt idx="19">
                  <c:v>0.66695007257297589</c:v>
                </c:pt>
                <c:pt idx="20">
                  <c:v>0.66565119266588413</c:v>
                </c:pt>
                <c:pt idx="21">
                  <c:v>0.66435231275879203</c:v>
                </c:pt>
                <c:pt idx="22">
                  <c:v>0.66297702815128301</c:v>
                </c:pt>
                <c:pt idx="23">
                  <c:v>0.66167814824419113</c:v>
                </c:pt>
                <c:pt idx="24">
                  <c:v>0.66030286363668211</c:v>
                </c:pt>
                <c:pt idx="25">
                  <c:v>0.65892757902917298</c:v>
                </c:pt>
                <c:pt idx="26">
                  <c:v>0.65755229442166407</c:v>
                </c:pt>
                <c:pt idx="27">
                  <c:v>0.65610060511373791</c:v>
                </c:pt>
                <c:pt idx="28">
                  <c:v>0.65464891580581175</c:v>
                </c:pt>
                <c:pt idx="29">
                  <c:v>0.65327363119830251</c:v>
                </c:pt>
                <c:pt idx="30">
                  <c:v>0.65182194189037634</c:v>
                </c:pt>
                <c:pt idx="31">
                  <c:v>0.65029384788203282</c:v>
                </c:pt>
                <c:pt idx="32">
                  <c:v>0.64891856327452402</c:v>
                </c:pt>
                <c:pt idx="33">
                  <c:v>0.64739046926618049</c:v>
                </c:pt>
                <c:pt idx="34">
                  <c:v>0.64586237525783718</c:v>
                </c:pt>
                <c:pt idx="35">
                  <c:v>0.64441068594991091</c:v>
                </c:pt>
                <c:pt idx="36">
                  <c:v>0.64288259194156738</c:v>
                </c:pt>
                <c:pt idx="37">
                  <c:v>0.64135449793322408</c:v>
                </c:pt>
                <c:pt idx="38">
                  <c:v>0.63990280862529791</c:v>
                </c:pt>
                <c:pt idx="39">
                  <c:v>0.63829830991653724</c:v>
                </c:pt>
                <c:pt idx="40">
                  <c:v>0.63677021590819394</c:v>
                </c:pt>
                <c:pt idx="41">
                  <c:v>0.63524212189985041</c:v>
                </c:pt>
                <c:pt idx="42">
                  <c:v>0.63363762319109007</c:v>
                </c:pt>
                <c:pt idx="43">
                  <c:v>0.63210952918274654</c:v>
                </c:pt>
                <c:pt idx="44">
                  <c:v>0.63050503047398587</c:v>
                </c:pt>
                <c:pt idx="45">
                  <c:v>0.62890053176522542</c:v>
                </c:pt>
                <c:pt idx="46">
                  <c:v>0.6273724377568819</c:v>
                </c:pt>
                <c:pt idx="47">
                  <c:v>0.62576793904812156</c:v>
                </c:pt>
                <c:pt idx="48">
                  <c:v>0.62416344033936089</c:v>
                </c:pt>
                <c:pt idx="49">
                  <c:v>0.62255894163060033</c:v>
                </c:pt>
                <c:pt idx="50">
                  <c:v>0.62095444292183966</c:v>
                </c:pt>
                <c:pt idx="51">
                  <c:v>0.61942634891349635</c:v>
                </c:pt>
                <c:pt idx="52">
                  <c:v>0.61782185020473568</c:v>
                </c:pt>
                <c:pt idx="53">
                  <c:v>0.61621735149597534</c:v>
                </c:pt>
                <c:pt idx="54">
                  <c:v>0.61461285278721478</c:v>
                </c:pt>
                <c:pt idx="55">
                  <c:v>0.61300835407845411</c:v>
                </c:pt>
                <c:pt idx="56">
                  <c:v>0.61132745066927641</c:v>
                </c:pt>
                <c:pt idx="57">
                  <c:v>0.60972295196051574</c:v>
                </c:pt>
                <c:pt idx="58">
                  <c:v>0.6081184532517554</c:v>
                </c:pt>
                <c:pt idx="59">
                  <c:v>0.60651395454299473</c:v>
                </c:pt>
                <c:pt idx="60">
                  <c:v>0.60490945583423406</c:v>
                </c:pt>
                <c:pt idx="61">
                  <c:v>0.6033049571254735</c:v>
                </c:pt>
                <c:pt idx="62">
                  <c:v>0.60177686311713019</c:v>
                </c:pt>
                <c:pt idx="63">
                  <c:v>0.60017236440836952</c:v>
                </c:pt>
                <c:pt idx="64">
                  <c:v>0.59856786569960918</c:v>
                </c:pt>
                <c:pt idx="65">
                  <c:v>0.59696336699084851</c:v>
                </c:pt>
                <c:pt idx="66">
                  <c:v>0.59535886828208784</c:v>
                </c:pt>
                <c:pt idx="67">
                  <c:v>0.59375436957332728</c:v>
                </c:pt>
                <c:pt idx="68">
                  <c:v>0.59214987086456683</c:v>
                </c:pt>
                <c:pt idx="69">
                  <c:v>0.59054537215580627</c:v>
                </c:pt>
                <c:pt idx="70">
                  <c:v>0.5889408734470456</c:v>
                </c:pt>
                <c:pt idx="71">
                  <c:v>0.58733637473828515</c:v>
                </c:pt>
                <c:pt idx="72">
                  <c:v>0.58573187602952459</c:v>
                </c:pt>
                <c:pt idx="73">
                  <c:v>0.58412737732076392</c:v>
                </c:pt>
                <c:pt idx="74">
                  <c:v>0.58252287861200336</c:v>
                </c:pt>
                <c:pt idx="75">
                  <c:v>0.58091837990324291</c:v>
                </c:pt>
                <c:pt idx="76">
                  <c:v>0.57931388119448224</c:v>
                </c:pt>
                <c:pt idx="77">
                  <c:v>0.57770938248572168</c:v>
                </c:pt>
                <c:pt idx="78">
                  <c:v>0.57618128847737837</c:v>
                </c:pt>
                <c:pt idx="79">
                  <c:v>0.5745767897686177</c:v>
                </c:pt>
                <c:pt idx="80">
                  <c:v>0.57289588635944</c:v>
                </c:pt>
                <c:pt idx="81">
                  <c:v>0.57136779235109669</c:v>
                </c:pt>
                <c:pt idx="82">
                  <c:v>0.56968688894191899</c:v>
                </c:pt>
                <c:pt idx="83">
                  <c:v>0.56815879493357546</c:v>
                </c:pt>
                <c:pt idx="84">
                  <c:v>0.56655429622481512</c:v>
                </c:pt>
                <c:pt idx="85">
                  <c:v>0.5650262022164716</c:v>
                </c:pt>
                <c:pt idx="86">
                  <c:v>0.56342170350771092</c:v>
                </c:pt>
                <c:pt idx="87">
                  <c:v>0.56189360949936762</c:v>
                </c:pt>
                <c:pt idx="88">
                  <c:v>0.56036551549102431</c:v>
                </c:pt>
                <c:pt idx="89">
                  <c:v>0.55883742148268079</c:v>
                </c:pt>
                <c:pt idx="90">
                  <c:v>0.55730932747433748</c:v>
                </c:pt>
                <c:pt idx="91">
                  <c:v>0.55578123346599395</c:v>
                </c:pt>
                <c:pt idx="92">
                  <c:v>0.55425313945765065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2764160"/>
        <c:axId val="212774912"/>
      </c:scatterChart>
      <c:scatterChart>
        <c:scatterStyle val="smoothMarker"/>
        <c:varyColors val="0"/>
        <c:ser>
          <c:idx val="1"/>
          <c:order val="1"/>
          <c:tx>
            <c:strRef>
              <c:f>Sample3!$M$7</c:f>
              <c:strCache>
                <c:ptCount val="1"/>
                <c:pt idx="0">
                  <c:v>h-ho (hPa)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2"/>
            <c:spPr>
              <a:solidFill>
                <a:schemeClr val="accent4">
                  <a:lumMod val="75000"/>
                </a:schemeClr>
              </a:solidFill>
              <a:ln>
                <a:noFill/>
              </a:ln>
            </c:spPr>
          </c:marker>
          <c:xVal>
            <c:numRef>
              <c:f>Sample3!$K$8:$K$700</c:f>
              <c:numCache>
                <c:formatCode>General</c:formatCode>
                <c:ptCount val="693"/>
                <c:pt idx="0">
                  <c:v>0.31591815528491302</c:v>
                </c:pt>
                <c:pt idx="1">
                  <c:v>0.31393163307406668</c:v>
                </c:pt>
                <c:pt idx="2">
                  <c:v>0.3128619672682264</c:v>
                </c:pt>
                <c:pt idx="3">
                  <c:v>0.31186870616280299</c:v>
                </c:pt>
                <c:pt idx="4">
                  <c:v>0.31087544505737985</c:v>
                </c:pt>
                <c:pt idx="5">
                  <c:v>0.30980577925153957</c:v>
                </c:pt>
                <c:pt idx="6">
                  <c:v>0.30865970874528198</c:v>
                </c:pt>
                <c:pt idx="7">
                  <c:v>0.3074372335386073</c:v>
                </c:pt>
                <c:pt idx="8">
                  <c:v>0.30621475833193257</c:v>
                </c:pt>
                <c:pt idx="9">
                  <c:v>0.30491587842484058</c:v>
                </c:pt>
                <c:pt idx="10">
                  <c:v>0.30361699851774882</c:v>
                </c:pt>
                <c:pt idx="11">
                  <c:v>0.30231811861065677</c:v>
                </c:pt>
                <c:pt idx="12">
                  <c:v>0.30101923870356501</c:v>
                </c:pt>
                <c:pt idx="13">
                  <c:v>0.29972035879647324</c:v>
                </c:pt>
                <c:pt idx="14">
                  <c:v>0.29811586008771257</c:v>
                </c:pt>
                <c:pt idx="15">
                  <c:v>0.29643495667853487</c:v>
                </c:pt>
                <c:pt idx="16">
                  <c:v>0.29505967207102574</c:v>
                </c:pt>
                <c:pt idx="17">
                  <c:v>0.29368438746351666</c:v>
                </c:pt>
                <c:pt idx="18">
                  <c:v>0.29230910285600753</c:v>
                </c:pt>
                <c:pt idx="19">
                  <c:v>0.29101022294891576</c:v>
                </c:pt>
                <c:pt idx="20">
                  <c:v>0.28971134304182394</c:v>
                </c:pt>
                <c:pt idx="21">
                  <c:v>0.28841246313473196</c:v>
                </c:pt>
                <c:pt idx="22">
                  <c:v>0.28703717852722288</c:v>
                </c:pt>
                <c:pt idx="23">
                  <c:v>0.28573829862013106</c:v>
                </c:pt>
                <c:pt idx="24">
                  <c:v>0.28436301401262198</c:v>
                </c:pt>
                <c:pt idx="25">
                  <c:v>0.28298772940511285</c:v>
                </c:pt>
                <c:pt idx="26">
                  <c:v>0.28161244479760394</c:v>
                </c:pt>
                <c:pt idx="27">
                  <c:v>0.28016075548967778</c:v>
                </c:pt>
                <c:pt idx="28">
                  <c:v>0.27870906618175156</c:v>
                </c:pt>
                <c:pt idx="29">
                  <c:v>0.27733378157424243</c:v>
                </c:pt>
                <c:pt idx="30">
                  <c:v>0.27588209226631627</c:v>
                </c:pt>
                <c:pt idx="31">
                  <c:v>0.27435399825797274</c:v>
                </c:pt>
                <c:pt idx="32">
                  <c:v>0.27297871365046383</c:v>
                </c:pt>
                <c:pt idx="33">
                  <c:v>0.27145061964212031</c:v>
                </c:pt>
                <c:pt idx="34">
                  <c:v>0.269922525633777</c:v>
                </c:pt>
                <c:pt idx="35">
                  <c:v>0.26847083632585078</c:v>
                </c:pt>
                <c:pt idx="36">
                  <c:v>0.26694274231750725</c:v>
                </c:pt>
                <c:pt idx="37">
                  <c:v>0.26541464830916395</c:v>
                </c:pt>
                <c:pt idx="38">
                  <c:v>0.26396295900123778</c:v>
                </c:pt>
                <c:pt idx="39">
                  <c:v>0.26235846029247711</c:v>
                </c:pt>
                <c:pt idx="40">
                  <c:v>0.26083036628413381</c:v>
                </c:pt>
                <c:pt idx="41">
                  <c:v>0.25930227227579028</c:v>
                </c:pt>
                <c:pt idx="42">
                  <c:v>0.25769777356702989</c:v>
                </c:pt>
                <c:pt idx="43">
                  <c:v>0.25616967955868636</c:v>
                </c:pt>
                <c:pt idx="44">
                  <c:v>0.25456518084992574</c:v>
                </c:pt>
                <c:pt idx="45">
                  <c:v>0.25296068214116535</c:v>
                </c:pt>
                <c:pt idx="46">
                  <c:v>0.25143258813282182</c:v>
                </c:pt>
                <c:pt idx="47">
                  <c:v>0.24982808942406143</c:v>
                </c:pt>
                <c:pt idx="48">
                  <c:v>0.24822359071530078</c:v>
                </c:pt>
                <c:pt idx="49">
                  <c:v>0.24661909200654017</c:v>
                </c:pt>
                <c:pt idx="50">
                  <c:v>0.24501459329777955</c:v>
                </c:pt>
                <c:pt idx="51">
                  <c:v>0.24348649928943625</c:v>
                </c:pt>
                <c:pt idx="52">
                  <c:v>0.2418820005806756</c:v>
                </c:pt>
                <c:pt idx="53">
                  <c:v>0.24027750187191521</c:v>
                </c:pt>
                <c:pt idx="54">
                  <c:v>0.2386730031631546</c:v>
                </c:pt>
                <c:pt idx="55">
                  <c:v>0.23706850445439395</c:v>
                </c:pt>
                <c:pt idx="56">
                  <c:v>0.23538760104521625</c:v>
                </c:pt>
                <c:pt idx="57">
                  <c:v>0.23378310233645561</c:v>
                </c:pt>
                <c:pt idx="58">
                  <c:v>0.23217860362769521</c:v>
                </c:pt>
                <c:pt idx="59">
                  <c:v>0.2305741049189346</c:v>
                </c:pt>
                <c:pt idx="60">
                  <c:v>0.22896960621017395</c:v>
                </c:pt>
                <c:pt idx="61">
                  <c:v>0.22736510750141334</c:v>
                </c:pt>
                <c:pt idx="62">
                  <c:v>0.22583701349307003</c:v>
                </c:pt>
                <c:pt idx="63">
                  <c:v>0.22423251478430942</c:v>
                </c:pt>
                <c:pt idx="64">
                  <c:v>0.222628016075549</c:v>
                </c:pt>
                <c:pt idx="65">
                  <c:v>0.22102351736678838</c:v>
                </c:pt>
                <c:pt idx="66">
                  <c:v>0.21941901865802776</c:v>
                </c:pt>
                <c:pt idx="67">
                  <c:v>0.21781451994926712</c:v>
                </c:pt>
                <c:pt idx="68">
                  <c:v>0.21621002124050673</c:v>
                </c:pt>
                <c:pt idx="69">
                  <c:v>0.21460552253174608</c:v>
                </c:pt>
                <c:pt idx="70">
                  <c:v>0.21300102382298547</c:v>
                </c:pt>
                <c:pt idx="71">
                  <c:v>0.21139652511422508</c:v>
                </c:pt>
                <c:pt idx="72">
                  <c:v>0.20979202640546443</c:v>
                </c:pt>
                <c:pt idx="73">
                  <c:v>0.20818752769670382</c:v>
                </c:pt>
                <c:pt idx="74">
                  <c:v>0.2065830289879432</c:v>
                </c:pt>
                <c:pt idx="75">
                  <c:v>0.20497853027918278</c:v>
                </c:pt>
                <c:pt idx="76">
                  <c:v>0.20337403157042216</c:v>
                </c:pt>
                <c:pt idx="77">
                  <c:v>0.20176953286166155</c:v>
                </c:pt>
                <c:pt idx="78">
                  <c:v>0.20024143885331824</c:v>
                </c:pt>
                <c:pt idx="79">
                  <c:v>0.1986369401445576</c:v>
                </c:pt>
                <c:pt idx="80">
                  <c:v>0.1969560367353799</c:v>
                </c:pt>
                <c:pt idx="81">
                  <c:v>0.19542794272703659</c:v>
                </c:pt>
                <c:pt idx="82">
                  <c:v>0.19374703931785886</c:v>
                </c:pt>
                <c:pt idx="83">
                  <c:v>0.19221894530951533</c:v>
                </c:pt>
                <c:pt idx="84">
                  <c:v>0.19061444660075494</c:v>
                </c:pt>
                <c:pt idx="85">
                  <c:v>0.18908635259241141</c:v>
                </c:pt>
                <c:pt idx="86">
                  <c:v>0.18748185388365077</c:v>
                </c:pt>
                <c:pt idx="87">
                  <c:v>0.18595375987530746</c:v>
                </c:pt>
                <c:pt idx="88">
                  <c:v>0.18442566586696416</c:v>
                </c:pt>
                <c:pt idx="89">
                  <c:v>0.18289757185862066</c:v>
                </c:pt>
                <c:pt idx="90">
                  <c:v>0.18136947785027735</c:v>
                </c:pt>
                <c:pt idx="91">
                  <c:v>0.17984138384193382</c:v>
                </c:pt>
                <c:pt idx="92">
                  <c:v>0.17831328983359052</c:v>
                </c:pt>
                <c:pt idx="93">
                  <c:v>0.1768616005256643</c:v>
                </c:pt>
                <c:pt idx="94">
                  <c:v>0.17533350651732099</c:v>
                </c:pt>
                <c:pt idx="95">
                  <c:v>0.17380541250897746</c:v>
                </c:pt>
                <c:pt idx="96">
                  <c:v>0.17227731850063416</c:v>
                </c:pt>
                <c:pt idx="97">
                  <c:v>0.17074922449229063</c:v>
                </c:pt>
                <c:pt idx="98">
                  <c:v>0.16922113048394732</c:v>
                </c:pt>
                <c:pt idx="99">
                  <c:v>0.16769303647560402</c:v>
                </c:pt>
                <c:pt idx="100">
                  <c:v>0.16624134716767761</c:v>
                </c:pt>
                <c:pt idx="101">
                  <c:v>0.1647132531593343</c:v>
                </c:pt>
                <c:pt idx="102">
                  <c:v>0.16318515915099099</c:v>
                </c:pt>
                <c:pt idx="103">
                  <c:v>0.16173346984306478</c:v>
                </c:pt>
                <c:pt idx="104">
                  <c:v>0.16020537583472128</c:v>
                </c:pt>
                <c:pt idx="105">
                  <c:v>0.15875368652679506</c:v>
                </c:pt>
                <c:pt idx="106">
                  <c:v>0.15722559251845175</c:v>
                </c:pt>
                <c:pt idx="107">
                  <c:v>0.15577390321052553</c:v>
                </c:pt>
                <c:pt idx="108">
                  <c:v>0.15432221390259934</c:v>
                </c:pt>
                <c:pt idx="109">
                  <c:v>0.15279411989425581</c:v>
                </c:pt>
                <c:pt idx="110">
                  <c:v>0.1513424305863296</c:v>
                </c:pt>
                <c:pt idx="111">
                  <c:v>0.14989074127840341</c:v>
                </c:pt>
                <c:pt idx="112">
                  <c:v>0.1483626472700601</c:v>
                </c:pt>
                <c:pt idx="113">
                  <c:v>0.14691095796213388</c:v>
                </c:pt>
                <c:pt idx="114">
                  <c:v>0.14545926865420747</c:v>
                </c:pt>
                <c:pt idx="115">
                  <c:v>0.14393117464586416</c:v>
                </c:pt>
                <c:pt idx="116">
                  <c:v>0.14240308063752086</c:v>
                </c:pt>
                <c:pt idx="117">
                  <c:v>0.14087498662917733</c:v>
                </c:pt>
                <c:pt idx="118">
                  <c:v>0.13934689262083402</c:v>
                </c:pt>
                <c:pt idx="119">
                  <c:v>0.1378187986124905</c:v>
                </c:pt>
                <c:pt idx="120">
                  <c:v>0.13629070460414719</c:v>
                </c:pt>
                <c:pt idx="121">
                  <c:v>0.13468620589538657</c:v>
                </c:pt>
                <c:pt idx="122">
                  <c:v>0.13315811188704327</c:v>
                </c:pt>
                <c:pt idx="123">
                  <c:v>0.13163001787869996</c:v>
                </c:pt>
                <c:pt idx="124">
                  <c:v>0.13010192387035643</c:v>
                </c:pt>
                <c:pt idx="125">
                  <c:v>0.12849742516159582</c:v>
                </c:pt>
                <c:pt idx="126">
                  <c:v>0.12696933115325251</c:v>
                </c:pt>
                <c:pt idx="127">
                  <c:v>0.12544123714490921</c:v>
                </c:pt>
                <c:pt idx="128">
                  <c:v>0.12398954783698299</c:v>
                </c:pt>
                <c:pt idx="129">
                  <c:v>0.12246145382863947</c:v>
                </c:pt>
                <c:pt idx="130">
                  <c:v>0.12100976452071326</c:v>
                </c:pt>
                <c:pt idx="131">
                  <c:v>0.11948167051236995</c:v>
                </c:pt>
                <c:pt idx="132">
                  <c:v>0.11802998120444375</c:v>
                </c:pt>
                <c:pt idx="133">
                  <c:v>0.11657829189651733</c:v>
                </c:pt>
                <c:pt idx="134">
                  <c:v>0.11512660258859111</c:v>
                </c:pt>
                <c:pt idx="135">
                  <c:v>0.11367491328066491</c:v>
                </c:pt>
                <c:pt idx="136">
                  <c:v>0.11222322397273871</c:v>
                </c:pt>
                <c:pt idx="137">
                  <c:v>0.1107715346648125</c:v>
                </c:pt>
                <c:pt idx="138">
                  <c:v>0.1093962500573034</c:v>
                </c:pt>
                <c:pt idx="139">
                  <c:v>0.10794456074937719</c:v>
                </c:pt>
                <c:pt idx="140">
                  <c:v>0.1065692761418683</c:v>
                </c:pt>
                <c:pt idx="141">
                  <c:v>0.1051939915343592</c:v>
                </c:pt>
                <c:pt idx="142">
                  <c:v>0.10381870692685009</c:v>
                </c:pt>
                <c:pt idx="143">
                  <c:v>0.1025198270197583</c:v>
                </c:pt>
                <c:pt idx="144">
                  <c:v>0.1011445424122492</c:v>
                </c:pt>
                <c:pt idx="145">
                  <c:v>9.9845662505157182E-2</c:v>
                </c:pt>
                <c:pt idx="146">
                  <c:v>9.8546782598065402E-2</c:v>
                </c:pt>
                <c:pt idx="147">
                  <c:v>9.7247902690973609E-2</c:v>
                </c:pt>
                <c:pt idx="148">
                  <c:v>9.6025427484298709E-2</c:v>
                </c:pt>
                <c:pt idx="149">
                  <c:v>9.4726547577206915E-2</c:v>
                </c:pt>
                <c:pt idx="150">
                  <c:v>9.3504072370532224E-2</c:v>
                </c:pt>
                <c:pt idx="151">
                  <c:v>9.2281597163857546E-2</c:v>
                </c:pt>
                <c:pt idx="152">
                  <c:v>9.1059121957182854E-2</c:v>
                </c:pt>
                <c:pt idx="153">
                  <c:v>8.9913051450925263E-2</c:v>
                </c:pt>
                <c:pt idx="154">
                  <c:v>8.8766980944667673E-2</c:v>
                </c:pt>
                <c:pt idx="155">
                  <c:v>8.7544505737992981E-2</c:v>
                </c:pt>
                <c:pt idx="156">
                  <c:v>8.6474839932152492E-2</c:v>
                </c:pt>
                <c:pt idx="157">
                  <c:v>8.5328769425895123E-2</c:v>
                </c:pt>
                <c:pt idx="158">
                  <c:v>8.4259103620054634E-2</c:v>
                </c:pt>
                <c:pt idx="159">
                  <c:v>8.3189437814214368E-2</c:v>
                </c:pt>
                <c:pt idx="160">
                  <c:v>8.2119772008373879E-2</c:v>
                </c:pt>
                <c:pt idx="161">
                  <c:v>8.1126510902950713E-2</c:v>
                </c:pt>
                <c:pt idx="162">
                  <c:v>8.0133249797527534E-2</c:v>
                </c:pt>
                <c:pt idx="163">
                  <c:v>7.9139988692104368E-2</c:v>
                </c:pt>
                <c:pt idx="164">
                  <c:v>7.8146727586681189E-2</c:v>
                </c:pt>
                <c:pt idx="165">
                  <c:v>7.7153466481257801E-2</c:v>
                </c:pt>
                <c:pt idx="166">
                  <c:v>7.6236610076251959E-2</c:v>
                </c:pt>
                <c:pt idx="167">
                  <c:v>7.5319753671245881E-2</c:v>
                </c:pt>
                <c:pt idx="168">
                  <c:v>7.4402897266239817E-2</c:v>
                </c:pt>
                <c:pt idx="169">
                  <c:v>7.348604086123374E-2</c:v>
                </c:pt>
                <c:pt idx="170">
                  <c:v>7.2569184456227676E-2</c:v>
                </c:pt>
                <c:pt idx="171">
                  <c:v>7.1728732751638921E-2</c:v>
                </c:pt>
                <c:pt idx="172">
                  <c:v>7.0888281047049945E-2</c:v>
                </c:pt>
                <c:pt idx="173">
                  <c:v>7.004782934246119E-2</c:v>
                </c:pt>
                <c:pt idx="174">
                  <c:v>6.9207377637872228E-2</c:v>
                </c:pt>
                <c:pt idx="175">
                  <c:v>6.8366925933283473E-2</c:v>
                </c:pt>
                <c:pt idx="176">
                  <c:v>6.7602878929111598E-2</c:v>
                </c:pt>
                <c:pt idx="177">
                  <c:v>6.6838831924939945E-2</c:v>
                </c:pt>
                <c:pt idx="178">
                  <c:v>6.6074784920768292E-2</c:v>
                </c:pt>
                <c:pt idx="179">
                  <c:v>6.531073791659664E-2</c:v>
                </c:pt>
                <c:pt idx="180">
                  <c:v>6.4546690912424987E-2</c:v>
                </c:pt>
                <c:pt idx="181">
                  <c:v>6.3782643908253112E-2</c:v>
                </c:pt>
                <c:pt idx="182">
                  <c:v>6.309500160449856E-2</c:v>
                </c:pt>
                <c:pt idx="183">
                  <c:v>6.2407359300744231E-2</c:v>
                </c:pt>
                <c:pt idx="184">
                  <c:v>6.1719716996989672E-2</c:v>
                </c:pt>
                <c:pt idx="185">
                  <c:v>6.1032074693235121E-2</c:v>
                </c:pt>
                <c:pt idx="186">
                  <c:v>6.0344432389480569E-2</c:v>
                </c:pt>
                <c:pt idx="187">
                  <c:v>5.9656790085726018E-2</c:v>
                </c:pt>
                <c:pt idx="188">
                  <c:v>5.9045552482388783E-2</c:v>
                </c:pt>
                <c:pt idx="189">
                  <c:v>5.8357910178634224E-2</c:v>
                </c:pt>
                <c:pt idx="190">
                  <c:v>5.7746672575296774E-2</c:v>
                </c:pt>
                <c:pt idx="191">
                  <c:v>5.7135434971959539E-2</c:v>
                </c:pt>
                <c:pt idx="192">
                  <c:v>5.6524197368622082E-2</c:v>
                </c:pt>
                <c:pt idx="193">
                  <c:v>5.5912959765284632E-2</c:v>
                </c:pt>
                <c:pt idx="194">
                  <c:v>5.5378126862364499E-2</c:v>
                </c:pt>
                <c:pt idx="195">
                  <c:v>5.4766889259027264E-2</c:v>
                </c:pt>
                <c:pt idx="196">
                  <c:v>5.4232056356106909E-2</c:v>
                </c:pt>
                <c:pt idx="197">
                  <c:v>5.3697223453186775E-2</c:v>
                </c:pt>
                <c:pt idx="198">
                  <c:v>5.3162390550266642E-2</c:v>
                </c:pt>
                <c:pt idx="199">
                  <c:v>5.2627557647346501E-2</c:v>
                </c:pt>
                <c:pt idx="200">
                  <c:v>5.2092724744426153E-2</c:v>
                </c:pt>
                <c:pt idx="201">
                  <c:v>5.1557891841506012E-2</c:v>
                </c:pt>
                <c:pt idx="202">
                  <c:v>5.1023058938585879E-2</c:v>
                </c:pt>
                <c:pt idx="203">
                  <c:v>5.0564630736082847E-2</c:v>
                </c:pt>
                <c:pt idx="204">
                  <c:v>5.0029797833162706E-2</c:v>
                </c:pt>
                <c:pt idx="205">
                  <c:v>4.9571369630659674E-2</c:v>
                </c:pt>
                <c:pt idx="206">
                  <c:v>4.9112941428156635E-2</c:v>
                </c:pt>
                <c:pt idx="207">
                  <c:v>4.8654513225653603E-2</c:v>
                </c:pt>
                <c:pt idx="208">
                  <c:v>4.811968032273347E-2</c:v>
                </c:pt>
                <c:pt idx="209">
                  <c:v>4.7737656820647532E-2</c:v>
                </c:pt>
                <c:pt idx="210">
                  <c:v>4.7279228618144493E-2</c:v>
                </c:pt>
                <c:pt idx="211">
                  <c:v>4.6820800415641461E-2</c:v>
                </c:pt>
                <c:pt idx="212">
                  <c:v>4.6438776913555746E-2</c:v>
                </c:pt>
                <c:pt idx="213">
                  <c:v>4.5980348711052707E-2</c:v>
                </c:pt>
                <c:pt idx="214">
                  <c:v>4.559832520896677E-2</c:v>
                </c:pt>
                <c:pt idx="215">
                  <c:v>4.5139897006463738E-2</c:v>
                </c:pt>
                <c:pt idx="216">
                  <c:v>4.4757873504378022E-2</c:v>
                </c:pt>
                <c:pt idx="217">
                  <c:v>4.4375850002292085E-2</c:v>
                </c:pt>
                <c:pt idx="218">
                  <c:v>4.3993826500206147E-2</c:v>
                </c:pt>
                <c:pt idx="219">
                  <c:v>4.3611802998120432E-2</c:v>
                </c:pt>
                <c:pt idx="220">
                  <c:v>4.3229779496034494E-2</c:v>
                </c:pt>
                <c:pt idx="221">
                  <c:v>4.2847755993948779E-2</c:v>
                </c:pt>
                <c:pt idx="222">
                  <c:v>4.2465732491862841E-2</c:v>
                </c:pt>
                <c:pt idx="223">
                  <c:v>4.2160113690194227E-2</c:v>
                </c:pt>
                <c:pt idx="224">
                  <c:v>4.177809018810829E-2</c:v>
                </c:pt>
                <c:pt idx="225">
                  <c:v>4.1472471386439669E-2</c:v>
                </c:pt>
                <c:pt idx="226">
                  <c:v>4.1090447884353738E-2</c:v>
                </c:pt>
                <c:pt idx="227">
                  <c:v>4.0784829082685117E-2</c:v>
                </c:pt>
                <c:pt idx="228">
                  <c:v>4.0479210281016503E-2</c:v>
                </c:pt>
                <c:pt idx="229">
                  <c:v>4.0097186778930566E-2</c:v>
                </c:pt>
                <c:pt idx="230">
                  <c:v>3.9791567977261945E-2</c:v>
                </c:pt>
                <c:pt idx="231">
                  <c:v>3.9485949175593331E-2</c:v>
                </c:pt>
                <c:pt idx="232">
                  <c:v>3.9180330373924495E-2</c:v>
                </c:pt>
                <c:pt idx="233">
                  <c:v>3.8874711572255874E-2</c:v>
                </c:pt>
                <c:pt idx="234">
                  <c:v>3.8645497471004361E-2</c:v>
                </c:pt>
                <c:pt idx="235">
                  <c:v>3.833987866933574E-2</c:v>
                </c:pt>
                <c:pt idx="236">
                  <c:v>3.8034259867667126E-2</c:v>
                </c:pt>
                <c:pt idx="237">
                  <c:v>3.7805045766415607E-2</c:v>
                </c:pt>
                <c:pt idx="238">
                  <c:v>3.7499426964746771E-2</c:v>
                </c:pt>
                <c:pt idx="239">
                  <c:v>3.7270212863495251E-2</c:v>
                </c:pt>
                <c:pt idx="240">
                  <c:v>3.7040998762243732E-2</c:v>
                </c:pt>
                <c:pt idx="241">
                  <c:v>3.6811784660992219E-2</c:v>
                </c:pt>
                <c:pt idx="242">
                  <c:v>3.65825705597407E-2</c:v>
                </c:pt>
                <c:pt idx="243">
                  <c:v>3.6353356458489181E-2</c:v>
                </c:pt>
                <c:pt idx="244">
                  <c:v>3.6124142357237883E-2</c:v>
                </c:pt>
                <c:pt idx="245">
                  <c:v>3.5894928255986364E-2</c:v>
                </c:pt>
                <c:pt idx="246">
                  <c:v>3.5742118855151946E-2</c:v>
                </c:pt>
                <c:pt idx="247">
                  <c:v>3.5512904753900426E-2</c:v>
                </c:pt>
                <c:pt idx="248">
                  <c:v>3.5283690652648914E-2</c:v>
                </c:pt>
                <c:pt idx="249">
                  <c:v>3.5130881251814496E-2</c:v>
                </c:pt>
                <c:pt idx="250">
                  <c:v>3.4978071850980293E-2</c:v>
                </c:pt>
                <c:pt idx="251">
                  <c:v>3.4748857749728773E-2</c:v>
                </c:pt>
                <c:pt idx="252">
                  <c:v>3.4596048348894355E-2</c:v>
                </c:pt>
                <c:pt idx="253">
                  <c:v>3.4366834247642843E-2</c:v>
                </c:pt>
                <c:pt idx="254">
                  <c:v>3.421402484680864E-2</c:v>
                </c:pt>
                <c:pt idx="255">
                  <c:v>3.4061215445974222E-2</c:v>
                </c:pt>
                <c:pt idx="256">
                  <c:v>3.3908406045139804E-2</c:v>
                </c:pt>
                <c:pt idx="257">
                  <c:v>3.3755596644305608E-2</c:v>
                </c:pt>
                <c:pt idx="258">
                  <c:v>3.360278724347119E-2</c:v>
                </c:pt>
                <c:pt idx="259">
                  <c:v>3.3449977842636772E-2</c:v>
                </c:pt>
                <c:pt idx="260">
                  <c:v>3.3297168441802569E-2</c:v>
                </c:pt>
                <c:pt idx="261">
                  <c:v>3.3144359040968151E-2</c:v>
                </c:pt>
                <c:pt idx="262">
                  <c:v>3.2991549640133733E-2</c:v>
                </c:pt>
                <c:pt idx="263">
                  <c:v>3.2838740239299537E-2</c:v>
                </c:pt>
                <c:pt idx="264">
                  <c:v>3.2685930838465119E-2</c:v>
                </c:pt>
                <c:pt idx="265">
                  <c:v>3.2533121437630701E-2</c:v>
                </c:pt>
                <c:pt idx="266">
                  <c:v>3.2380312036796498E-2</c:v>
                </c:pt>
                <c:pt idx="267">
                  <c:v>3.222750263596208E-2</c:v>
                </c:pt>
                <c:pt idx="268">
                  <c:v>3.2074693235127884E-2</c:v>
                </c:pt>
                <c:pt idx="269">
                  <c:v>3.1921883834293466E-2</c:v>
                </c:pt>
                <c:pt idx="270">
                  <c:v>3.1769074433459048E-2</c:v>
                </c:pt>
                <c:pt idx="271">
                  <c:v>3.1616265032624845E-2</c:v>
                </c:pt>
                <c:pt idx="272">
                  <c:v>3.1463455631790427E-2</c:v>
                </c:pt>
                <c:pt idx="273">
                  <c:v>3.1310646230956009E-2</c:v>
                </c:pt>
                <c:pt idx="274">
                  <c:v>3.1081432129704493E-2</c:v>
                </c:pt>
                <c:pt idx="275">
                  <c:v>3.0928622728870293E-2</c:v>
                </c:pt>
                <c:pt idx="276">
                  <c:v>3.0775813328035875E-2</c:v>
                </c:pt>
                <c:pt idx="277">
                  <c:v>3.0623003927201457E-2</c:v>
                </c:pt>
                <c:pt idx="278">
                  <c:v>3.0470194526367258E-2</c:v>
                </c:pt>
                <c:pt idx="279">
                  <c:v>3.031738512553284E-2</c:v>
                </c:pt>
                <c:pt idx="280">
                  <c:v>3.016457572469864E-2</c:v>
                </c:pt>
                <c:pt idx="281">
                  <c:v>3.0011766323864222E-2</c:v>
                </c:pt>
                <c:pt idx="282">
                  <c:v>2.9858956923029804E-2</c:v>
                </c:pt>
                <c:pt idx="283">
                  <c:v>2.9706147522195605E-2</c:v>
                </c:pt>
                <c:pt idx="284">
                  <c:v>2.9629742821778288E-2</c:v>
                </c:pt>
                <c:pt idx="285">
                  <c:v>2.9476933420944085E-2</c:v>
                </c:pt>
                <c:pt idx="286">
                  <c:v>2.9324124020109667E-2</c:v>
                </c:pt>
                <c:pt idx="287">
                  <c:v>2.9171314619275253E-2</c:v>
                </c:pt>
                <c:pt idx="288">
                  <c:v>2.9094909918858151E-2</c:v>
                </c:pt>
                <c:pt idx="289">
                  <c:v>2.8942100518023733E-2</c:v>
                </c:pt>
                <c:pt idx="290">
                  <c:v>2.8865695817606635E-2</c:v>
                </c:pt>
                <c:pt idx="291">
                  <c:v>2.8712886416772217E-2</c:v>
                </c:pt>
                <c:pt idx="292">
                  <c:v>2.8636481716355116E-2</c:v>
                </c:pt>
                <c:pt idx="293">
                  <c:v>2.8483672315520916E-2</c:v>
                </c:pt>
                <c:pt idx="294">
                  <c:v>2.84072676151036E-2</c:v>
                </c:pt>
                <c:pt idx="295">
                  <c:v>2.8254458214269397E-2</c:v>
                </c:pt>
                <c:pt idx="296">
                  <c:v>2.817805351385208E-2</c:v>
                </c:pt>
                <c:pt idx="297">
                  <c:v>2.8025244113017881E-2</c:v>
                </c:pt>
                <c:pt idx="298">
                  <c:v>2.7948839412600564E-2</c:v>
                </c:pt>
                <c:pt idx="299">
                  <c:v>2.7872434712183463E-2</c:v>
                </c:pt>
                <c:pt idx="300">
                  <c:v>2.7719625311349045E-2</c:v>
                </c:pt>
                <c:pt idx="301">
                  <c:v>2.7643220610931947E-2</c:v>
                </c:pt>
                <c:pt idx="302">
                  <c:v>2.7566815910514846E-2</c:v>
                </c:pt>
                <c:pt idx="303">
                  <c:v>2.7414006509680428E-2</c:v>
                </c:pt>
                <c:pt idx="304">
                  <c:v>2.7337601809263326E-2</c:v>
                </c:pt>
                <c:pt idx="305">
                  <c:v>2.7261197108846009E-2</c:v>
                </c:pt>
                <c:pt idx="306">
                  <c:v>2.7184792408428912E-2</c:v>
                </c:pt>
                <c:pt idx="307">
                  <c:v>2.710838770801181E-2</c:v>
                </c:pt>
                <c:pt idx="308">
                  <c:v>2.6955578307177392E-2</c:v>
                </c:pt>
                <c:pt idx="309">
                  <c:v>2.6879173606760291E-2</c:v>
                </c:pt>
                <c:pt idx="310">
                  <c:v>2.6802768906342974E-2</c:v>
                </c:pt>
                <c:pt idx="311">
                  <c:v>2.6726364205925876E-2</c:v>
                </c:pt>
                <c:pt idx="312">
                  <c:v>2.6649959505508775E-2</c:v>
                </c:pt>
                <c:pt idx="313">
                  <c:v>2.6497150104674357E-2</c:v>
                </c:pt>
                <c:pt idx="314">
                  <c:v>2.6420745404257255E-2</c:v>
                </c:pt>
                <c:pt idx="315">
                  <c:v>2.6344340703840157E-2</c:v>
                </c:pt>
                <c:pt idx="316">
                  <c:v>2.6267936003422841E-2</c:v>
                </c:pt>
                <c:pt idx="317">
                  <c:v>2.6191531303005739E-2</c:v>
                </c:pt>
                <c:pt idx="318">
                  <c:v>2.6115126602588638E-2</c:v>
                </c:pt>
                <c:pt idx="319">
                  <c:v>2.6115126602588638E-2</c:v>
                </c:pt>
                <c:pt idx="320">
                  <c:v>2.5962317201754223E-2</c:v>
                </c:pt>
                <c:pt idx="321">
                  <c:v>2.5962317201754223E-2</c:v>
                </c:pt>
                <c:pt idx="322">
                  <c:v>2.5885912501337122E-2</c:v>
                </c:pt>
                <c:pt idx="323">
                  <c:v>2.5809507800919805E-2</c:v>
                </c:pt>
                <c:pt idx="324">
                  <c:v>2.5733103100502704E-2</c:v>
                </c:pt>
                <c:pt idx="325">
                  <c:v>2.5656698400085602E-2</c:v>
                </c:pt>
                <c:pt idx="326">
                  <c:v>2.5580293699668286E-2</c:v>
                </c:pt>
                <c:pt idx="327">
                  <c:v>2.5580293699668286E-2</c:v>
                </c:pt>
                <c:pt idx="328">
                  <c:v>2.5503888999251188E-2</c:v>
                </c:pt>
                <c:pt idx="329">
                  <c:v>2.5427484298834086E-2</c:v>
                </c:pt>
                <c:pt idx="330">
                  <c:v>2.535107959841677E-2</c:v>
                </c:pt>
                <c:pt idx="331">
                  <c:v>2.5274674897999668E-2</c:v>
                </c:pt>
                <c:pt idx="332">
                  <c:v>2.5274674897999668E-2</c:v>
                </c:pt>
                <c:pt idx="333">
                  <c:v>2.5198270197582567E-2</c:v>
                </c:pt>
                <c:pt idx="334">
                  <c:v>2.512186549716525E-2</c:v>
                </c:pt>
                <c:pt idx="335">
                  <c:v>2.5045460796748152E-2</c:v>
                </c:pt>
                <c:pt idx="336">
                  <c:v>2.5045460796748152E-2</c:v>
                </c:pt>
                <c:pt idx="337">
                  <c:v>2.4969056096331051E-2</c:v>
                </c:pt>
                <c:pt idx="338">
                  <c:v>2.4892651395913734E-2</c:v>
                </c:pt>
                <c:pt idx="339">
                  <c:v>2.4892651395913734E-2</c:v>
                </c:pt>
                <c:pt idx="340">
                  <c:v>2.4816246695496633E-2</c:v>
                </c:pt>
                <c:pt idx="341">
                  <c:v>2.4739841995079531E-2</c:v>
                </c:pt>
                <c:pt idx="342">
                  <c:v>2.4739841995079531E-2</c:v>
                </c:pt>
                <c:pt idx="343">
                  <c:v>2.4663437294662433E-2</c:v>
                </c:pt>
                <c:pt idx="344">
                  <c:v>2.4587032594245117E-2</c:v>
                </c:pt>
                <c:pt idx="345">
                  <c:v>2.4587032594245117E-2</c:v>
                </c:pt>
                <c:pt idx="346">
                  <c:v>2.4510627893828015E-2</c:v>
                </c:pt>
                <c:pt idx="347">
                  <c:v>2.4510627893828015E-2</c:v>
                </c:pt>
                <c:pt idx="348">
                  <c:v>2.4434223193410914E-2</c:v>
                </c:pt>
                <c:pt idx="349">
                  <c:v>2.4357818492993597E-2</c:v>
                </c:pt>
                <c:pt idx="350">
                  <c:v>2.4357818492993597E-2</c:v>
                </c:pt>
                <c:pt idx="351">
                  <c:v>2.4281413792576499E-2</c:v>
                </c:pt>
                <c:pt idx="352">
                  <c:v>2.4281413792576499E-2</c:v>
                </c:pt>
                <c:pt idx="353">
                  <c:v>2.4205009092159398E-2</c:v>
                </c:pt>
                <c:pt idx="354">
                  <c:v>2.4205009092159398E-2</c:v>
                </c:pt>
                <c:pt idx="355">
                  <c:v>2.4128604391742081E-2</c:v>
                </c:pt>
                <c:pt idx="356">
                  <c:v>2.4128604391742081E-2</c:v>
                </c:pt>
                <c:pt idx="357">
                  <c:v>2.405219969132498E-2</c:v>
                </c:pt>
                <c:pt idx="358">
                  <c:v>2.405219969132498E-2</c:v>
                </c:pt>
                <c:pt idx="359">
                  <c:v>2.3975794990907878E-2</c:v>
                </c:pt>
                <c:pt idx="360">
                  <c:v>2.3975794990907878E-2</c:v>
                </c:pt>
                <c:pt idx="361">
                  <c:v>2.3899390290490562E-2</c:v>
                </c:pt>
                <c:pt idx="362">
                  <c:v>2.3899390290490562E-2</c:v>
                </c:pt>
                <c:pt idx="363">
                  <c:v>2.3822985590073464E-2</c:v>
                </c:pt>
                <c:pt idx="364">
                  <c:v>2.3822985590073464E-2</c:v>
                </c:pt>
                <c:pt idx="365">
                  <c:v>2.3746580889656362E-2</c:v>
                </c:pt>
                <c:pt idx="366">
                  <c:v>2.3746580889656362E-2</c:v>
                </c:pt>
                <c:pt idx="367">
                  <c:v>2.3670176189239046E-2</c:v>
                </c:pt>
                <c:pt idx="368">
                  <c:v>2.3670176189239046E-2</c:v>
                </c:pt>
                <c:pt idx="369">
                  <c:v>2.3593771488821944E-2</c:v>
                </c:pt>
                <c:pt idx="370">
                  <c:v>2.3593771488821944E-2</c:v>
                </c:pt>
                <c:pt idx="371">
                  <c:v>2.3593771488821944E-2</c:v>
                </c:pt>
                <c:pt idx="372">
                  <c:v>2.3517366788404843E-2</c:v>
                </c:pt>
                <c:pt idx="373">
                  <c:v>2.3517366788404843E-2</c:v>
                </c:pt>
                <c:pt idx="374">
                  <c:v>2.3440962087987526E-2</c:v>
                </c:pt>
                <c:pt idx="375">
                  <c:v>2.3440962087987526E-2</c:v>
                </c:pt>
                <c:pt idx="376">
                  <c:v>2.3440962087987526E-2</c:v>
                </c:pt>
                <c:pt idx="377">
                  <c:v>2.3364557387570428E-2</c:v>
                </c:pt>
                <c:pt idx="378">
                  <c:v>2.3364557387570428E-2</c:v>
                </c:pt>
                <c:pt idx="379">
                  <c:v>2.3288152687153327E-2</c:v>
                </c:pt>
                <c:pt idx="380">
                  <c:v>2.3288152687153327E-2</c:v>
                </c:pt>
                <c:pt idx="381">
                  <c:v>2.3288152687153327E-2</c:v>
                </c:pt>
                <c:pt idx="382">
                  <c:v>2.3288152687153327E-2</c:v>
                </c:pt>
                <c:pt idx="383">
                  <c:v>2.321174798673601E-2</c:v>
                </c:pt>
                <c:pt idx="384">
                  <c:v>2.321174798673601E-2</c:v>
                </c:pt>
                <c:pt idx="385">
                  <c:v>2.321174798673601E-2</c:v>
                </c:pt>
                <c:pt idx="386">
                  <c:v>2.3135343286318909E-2</c:v>
                </c:pt>
                <c:pt idx="387">
                  <c:v>2.3135343286318909E-2</c:v>
                </c:pt>
                <c:pt idx="388">
                  <c:v>2.3135343286318909E-2</c:v>
                </c:pt>
                <c:pt idx="389">
                  <c:v>2.3135343286318909E-2</c:v>
                </c:pt>
                <c:pt idx="390">
                  <c:v>2.3135343286318909E-2</c:v>
                </c:pt>
                <c:pt idx="391">
                  <c:v>2.3135343286318909E-2</c:v>
                </c:pt>
                <c:pt idx="392">
                  <c:v>2.3135343286318909E-2</c:v>
                </c:pt>
                <c:pt idx="393">
                  <c:v>2.3135343286318909E-2</c:v>
                </c:pt>
                <c:pt idx="394">
                  <c:v>2.3135343286318909E-2</c:v>
                </c:pt>
                <c:pt idx="395">
                  <c:v>2.3135343286318909E-2</c:v>
                </c:pt>
                <c:pt idx="396">
                  <c:v>2.3135343286318909E-2</c:v>
                </c:pt>
                <c:pt idx="397">
                  <c:v>2.3135343286318909E-2</c:v>
                </c:pt>
                <c:pt idx="398">
                  <c:v>2.3135343286318909E-2</c:v>
                </c:pt>
                <c:pt idx="399">
                  <c:v>2.3135343286318909E-2</c:v>
                </c:pt>
                <c:pt idx="400">
                  <c:v>2.3135343286318909E-2</c:v>
                </c:pt>
                <c:pt idx="401">
                  <c:v>2.3135343286318909E-2</c:v>
                </c:pt>
                <c:pt idx="402">
                  <c:v>2.321174798673601E-2</c:v>
                </c:pt>
                <c:pt idx="403">
                  <c:v>2.321174798673601E-2</c:v>
                </c:pt>
                <c:pt idx="404">
                  <c:v>2.321174798673601E-2</c:v>
                </c:pt>
                <c:pt idx="405">
                  <c:v>2.321174798673601E-2</c:v>
                </c:pt>
                <c:pt idx="406">
                  <c:v>2.321174798673601E-2</c:v>
                </c:pt>
                <c:pt idx="407">
                  <c:v>2.321174798673601E-2</c:v>
                </c:pt>
                <c:pt idx="408">
                  <c:v>2.321174798673601E-2</c:v>
                </c:pt>
                <c:pt idx="409">
                  <c:v>2.321174798673601E-2</c:v>
                </c:pt>
                <c:pt idx="410">
                  <c:v>2.321174798673601E-2</c:v>
                </c:pt>
                <c:pt idx="411">
                  <c:v>2.3288152687153327E-2</c:v>
                </c:pt>
                <c:pt idx="412">
                  <c:v>2.3288152687153327E-2</c:v>
                </c:pt>
                <c:pt idx="413">
                  <c:v>2.3288152687153327E-2</c:v>
                </c:pt>
                <c:pt idx="414">
                  <c:v>2.3288152687153327E-2</c:v>
                </c:pt>
                <c:pt idx="415">
                  <c:v>2.3288152687153327E-2</c:v>
                </c:pt>
                <c:pt idx="416">
                  <c:v>2.3288152687153327E-2</c:v>
                </c:pt>
                <c:pt idx="417">
                  <c:v>2.3364557387570428E-2</c:v>
                </c:pt>
                <c:pt idx="418">
                  <c:v>2.3364557387570428E-2</c:v>
                </c:pt>
                <c:pt idx="419">
                  <c:v>2.3364557387570428E-2</c:v>
                </c:pt>
                <c:pt idx="420">
                  <c:v>2.3364557387570428E-2</c:v>
                </c:pt>
                <c:pt idx="421">
                  <c:v>2.3288152687153327E-2</c:v>
                </c:pt>
                <c:pt idx="422">
                  <c:v>2.3288152687153327E-2</c:v>
                </c:pt>
                <c:pt idx="423">
                  <c:v>2.3288152687153327E-2</c:v>
                </c:pt>
                <c:pt idx="424">
                  <c:v>2.3288152687153327E-2</c:v>
                </c:pt>
                <c:pt idx="425">
                  <c:v>2.321174798673601E-2</c:v>
                </c:pt>
                <c:pt idx="426">
                  <c:v>2.321174798673601E-2</c:v>
                </c:pt>
                <c:pt idx="427">
                  <c:v>2.321174798673601E-2</c:v>
                </c:pt>
                <c:pt idx="428">
                  <c:v>2.3135343286318909E-2</c:v>
                </c:pt>
                <c:pt idx="429">
                  <c:v>2.3135343286318909E-2</c:v>
                </c:pt>
                <c:pt idx="430">
                  <c:v>2.3058938585901807E-2</c:v>
                </c:pt>
                <c:pt idx="431">
                  <c:v>2.3058938585901807E-2</c:v>
                </c:pt>
                <c:pt idx="432">
                  <c:v>2.3058938585901807E-2</c:v>
                </c:pt>
                <c:pt idx="433">
                  <c:v>2.2982533885484491E-2</c:v>
                </c:pt>
                <c:pt idx="434">
                  <c:v>2.2982533885484491E-2</c:v>
                </c:pt>
                <c:pt idx="435">
                  <c:v>2.2982533885484491E-2</c:v>
                </c:pt>
                <c:pt idx="436">
                  <c:v>2.2982533885484491E-2</c:v>
                </c:pt>
                <c:pt idx="437">
                  <c:v>2.2906129185067393E-2</c:v>
                </c:pt>
                <c:pt idx="438">
                  <c:v>2.2906129185067393E-2</c:v>
                </c:pt>
                <c:pt idx="439">
                  <c:v>2.2906129185067393E-2</c:v>
                </c:pt>
                <c:pt idx="440">
                  <c:v>2.2906129185067393E-2</c:v>
                </c:pt>
                <c:pt idx="441">
                  <c:v>2.2829724484650291E-2</c:v>
                </c:pt>
                <c:pt idx="442">
                  <c:v>2.2829724484650291E-2</c:v>
                </c:pt>
                <c:pt idx="443">
                  <c:v>2.2829724484650291E-2</c:v>
                </c:pt>
                <c:pt idx="444">
                  <c:v>2.2829724484650291E-2</c:v>
                </c:pt>
                <c:pt idx="445">
                  <c:v>2.2829724484650291E-2</c:v>
                </c:pt>
                <c:pt idx="446">
                  <c:v>2.275331978423319E-2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</c:numCache>
            </c:numRef>
          </c:xVal>
          <c:yVal>
            <c:numRef>
              <c:f>Sample3!$M$8:$M$700</c:f>
              <c:numCache>
                <c:formatCode>General</c:formatCode>
                <c:ptCount val="693"/>
                <c:pt idx="0">
                  <c:v>2.2601934725612409</c:v>
                </c:pt>
                <c:pt idx="1">
                  <c:v>3.3902902088418614</c:v>
                </c:pt>
                <c:pt idx="2">
                  <c:v>5.0854353132629058</c:v>
                </c:pt>
                <c:pt idx="3">
                  <c:v>6.7805804176837228</c:v>
                </c:pt>
                <c:pt idx="4">
                  <c:v>7.3456287858241467</c:v>
                </c:pt>
                <c:pt idx="5">
                  <c:v>7.9106771539643432</c:v>
                </c:pt>
                <c:pt idx="6">
                  <c:v>9.6058222583853876</c:v>
                </c:pt>
                <c:pt idx="7">
                  <c:v>11.300967362806205</c:v>
                </c:pt>
                <c:pt idx="8">
                  <c:v>12.996112467227249</c:v>
                </c:pt>
                <c:pt idx="9">
                  <c:v>14.126209203507869</c:v>
                </c:pt>
                <c:pt idx="10">
                  <c:v>15.821354307928686</c:v>
                </c:pt>
                <c:pt idx="11">
                  <c:v>18.646596148630351</c:v>
                </c:pt>
                <c:pt idx="12">
                  <c:v>20.906789621191592</c:v>
                </c:pt>
                <c:pt idx="13">
                  <c:v>23.166983093752833</c:v>
                </c:pt>
                <c:pt idx="14">
                  <c:v>27.122321670734891</c:v>
                </c:pt>
                <c:pt idx="15">
                  <c:v>31.077660247717176</c:v>
                </c:pt>
                <c:pt idx="16">
                  <c:v>33.337853720278417</c:v>
                </c:pt>
                <c:pt idx="17">
                  <c:v>37.293192297260703</c:v>
                </c:pt>
                <c:pt idx="18">
                  <c:v>40.683482506102564</c:v>
                </c:pt>
                <c:pt idx="19">
                  <c:v>44.073772714944425</c:v>
                </c:pt>
                <c:pt idx="20">
                  <c:v>48.029111291926483</c:v>
                </c:pt>
                <c:pt idx="21">
                  <c:v>51.984449868908769</c:v>
                </c:pt>
                <c:pt idx="22">
                  <c:v>55.939788445891054</c:v>
                </c:pt>
                <c:pt idx="23">
                  <c:v>61.025223759153732</c:v>
                </c:pt>
                <c:pt idx="24">
                  <c:v>64.980562336136018</c:v>
                </c:pt>
                <c:pt idx="25">
                  <c:v>69.500949281258499</c:v>
                </c:pt>
                <c:pt idx="26">
                  <c:v>75.151432962661602</c:v>
                </c:pt>
                <c:pt idx="27">
                  <c:v>80.236868275924394</c:v>
                </c:pt>
                <c:pt idx="28">
                  <c:v>85.887351957327496</c:v>
                </c:pt>
                <c:pt idx="29">
                  <c:v>90.972787270590288</c:v>
                </c:pt>
                <c:pt idx="30">
                  <c:v>97.188319320133814</c:v>
                </c:pt>
                <c:pt idx="31">
                  <c:v>102.83880300153692</c:v>
                </c:pt>
                <c:pt idx="32">
                  <c:v>109.61938341922064</c:v>
                </c:pt>
                <c:pt idx="33">
                  <c:v>116.39996383690448</c:v>
                </c:pt>
                <c:pt idx="34">
                  <c:v>123.1805442545882</c:v>
                </c:pt>
                <c:pt idx="35">
                  <c:v>130.52617304041223</c:v>
                </c:pt>
                <c:pt idx="36">
                  <c:v>137.87180182623626</c:v>
                </c:pt>
                <c:pt idx="37">
                  <c:v>146.34752734834103</c:v>
                </c:pt>
                <c:pt idx="38">
                  <c:v>155.95334960672631</c:v>
                </c:pt>
                <c:pt idx="39">
                  <c:v>165.55917186511158</c:v>
                </c:pt>
                <c:pt idx="40">
                  <c:v>175.73004249163728</c:v>
                </c:pt>
                <c:pt idx="41">
                  <c:v>187.59605822258379</c:v>
                </c:pt>
                <c:pt idx="42">
                  <c:v>201.15721905795135</c:v>
                </c:pt>
                <c:pt idx="43">
                  <c:v>215.28342826145911</c:v>
                </c:pt>
                <c:pt idx="44">
                  <c:v>230.5397342012476</c:v>
                </c:pt>
                <c:pt idx="45">
                  <c:v>247.49118524545702</c:v>
                </c:pt>
                <c:pt idx="46">
                  <c:v>265.57273302594706</c:v>
                </c:pt>
                <c:pt idx="47">
                  <c:v>285.34942591085792</c:v>
                </c:pt>
                <c:pt idx="48">
                  <c:v>306.82126390018982</c:v>
                </c:pt>
                <c:pt idx="49">
                  <c:v>329.42319862580234</c:v>
                </c:pt>
                <c:pt idx="50">
                  <c:v>355.41542356025673</c:v>
                </c:pt>
                <c:pt idx="51">
                  <c:v>381.97269686285142</c:v>
                </c:pt>
                <c:pt idx="52">
                  <c:v>411.35521200614767</c:v>
                </c:pt>
                <c:pt idx="53">
                  <c:v>442.99792062200527</c:v>
                </c:pt>
                <c:pt idx="54">
                  <c:v>476.90082271042399</c:v>
                </c:pt>
                <c:pt idx="55">
                  <c:v>513.06391827140396</c:v>
                </c:pt>
                <c:pt idx="56">
                  <c:v>550.92215893680498</c:v>
                </c:pt>
                <c:pt idx="57">
                  <c:v>591.04059307476723</c:v>
                </c:pt>
                <c:pt idx="58">
                  <c:v>633.98426905343103</c:v>
                </c:pt>
                <c:pt idx="59">
                  <c:v>678.62309013651566</c:v>
                </c:pt>
                <c:pt idx="60">
                  <c:v>723.8269595877407</c:v>
                </c:pt>
                <c:pt idx="61">
                  <c:v>767.3356839345447</c:v>
                </c:pt>
                <c:pt idx="62">
                  <c:v>809.14926317692789</c:v>
                </c:pt>
                <c:pt idx="63">
                  <c:v>839.09682668836444</c:v>
                </c:pt>
                <c:pt idx="64">
                  <c:v>850.39779405117076</c:v>
                </c:pt>
                <c:pt idx="65">
                  <c:v>866.21914835909956</c:v>
                </c:pt>
                <c:pt idx="66">
                  <c:v>853.22303589187231</c:v>
                </c:pt>
                <c:pt idx="67">
                  <c:v>841.92206852906611</c:v>
                </c:pt>
                <c:pt idx="68">
                  <c:v>832.88129463882115</c:v>
                </c:pt>
                <c:pt idx="69">
                  <c:v>822.71042401229545</c:v>
                </c:pt>
                <c:pt idx="70">
                  <c:v>814.23469849019079</c:v>
                </c:pt>
                <c:pt idx="71">
                  <c:v>805.75897296808603</c:v>
                </c:pt>
                <c:pt idx="72">
                  <c:v>796.71819907784106</c:v>
                </c:pt>
                <c:pt idx="73">
                  <c:v>787.6774251875961</c:v>
                </c:pt>
                <c:pt idx="74">
                  <c:v>777.5065545610704</c:v>
                </c:pt>
                <c:pt idx="75">
                  <c:v>766.77063556640451</c:v>
                </c:pt>
                <c:pt idx="76">
                  <c:v>757.16481330801912</c:v>
                </c:pt>
                <c:pt idx="77">
                  <c:v>746.42889431335323</c:v>
                </c:pt>
                <c:pt idx="78">
                  <c:v>736.25802368682753</c:v>
                </c:pt>
                <c:pt idx="79">
                  <c:v>726.65220142844225</c:v>
                </c:pt>
                <c:pt idx="80">
                  <c:v>716.48133080191656</c:v>
                </c:pt>
                <c:pt idx="81">
                  <c:v>707.44055691167159</c:v>
                </c:pt>
                <c:pt idx="82">
                  <c:v>697.26968628514601</c:v>
                </c:pt>
                <c:pt idx="83">
                  <c:v>687.66386402676062</c:v>
                </c:pt>
                <c:pt idx="84">
                  <c:v>678.05804176837535</c:v>
                </c:pt>
                <c:pt idx="85">
                  <c:v>668.45221950999007</c:v>
                </c:pt>
                <c:pt idx="86">
                  <c:v>658.28134888346449</c:v>
                </c:pt>
                <c:pt idx="87">
                  <c:v>648.11047825693879</c:v>
                </c:pt>
                <c:pt idx="88">
                  <c:v>638.50465599855352</c:v>
                </c:pt>
                <c:pt idx="89">
                  <c:v>628.33378537202782</c:v>
                </c:pt>
                <c:pt idx="90">
                  <c:v>618.16291474550212</c:v>
                </c:pt>
                <c:pt idx="91">
                  <c:v>608.55709248711696</c:v>
                </c:pt>
                <c:pt idx="92">
                  <c:v>597.25612512431064</c:v>
                </c:pt>
                <c:pt idx="93">
                  <c:v>587.08525449778494</c:v>
                </c:pt>
                <c:pt idx="94">
                  <c:v>563.91827140403211</c:v>
                </c:pt>
                <c:pt idx="95">
                  <c:v>490.46198354579155</c:v>
                </c:pt>
                <c:pt idx="96">
                  <c:v>305.12611879576889</c:v>
                </c:pt>
                <c:pt idx="97">
                  <c:v>152.56305939788444</c:v>
                </c:pt>
                <c:pt idx="98">
                  <c:v>58.765030286592491</c:v>
                </c:pt>
                <c:pt idx="99">
                  <c:v>14.126209203507869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1099.5841244010487</c:v>
                </c:pt>
                <c:pt idx="448">
                  <c:v>1099.5841244010487</c:v>
                </c:pt>
                <c:pt idx="449">
                  <c:v>1099.5841244010487</c:v>
                </c:pt>
                <c:pt idx="450">
                  <c:v>1099.5841244010487</c:v>
                </c:pt>
                <c:pt idx="451">
                  <c:v>1099.5841244010487</c:v>
                </c:pt>
                <c:pt idx="452">
                  <c:v>1099.5841244010487</c:v>
                </c:pt>
                <c:pt idx="453">
                  <c:v>1099.5841244010487</c:v>
                </c:pt>
                <c:pt idx="454">
                  <c:v>1099.5841244010487</c:v>
                </c:pt>
                <c:pt idx="455">
                  <c:v>1099.5841244010487</c:v>
                </c:pt>
                <c:pt idx="456">
                  <c:v>1099.5841244010487</c:v>
                </c:pt>
                <c:pt idx="457">
                  <c:v>1099.5841244010487</c:v>
                </c:pt>
                <c:pt idx="458">
                  <c:v>1099.5841244010487</c:v>
                </c:pt>
                <c:pt idx="459">
                  <c:v>1099.5841244010487</c:v>
                </c:pt>
                <c:pt idx="460">
                  <c:v>1099.5841244010487</c:v>
                </c:pt>
                <c:pt idx="461">
                  <c:v>1099.5841244010487</c:v>
                </c:pt>
                <c:pt idx="462">
                  <c:v>1099.5841244010487</c:v>
                </c:pt>
                <c:pt idx="463">
                  <c:v>1099.5841244010487</c:v>
                </c:pt>
                <c:pt idx="464">
                  <c:v>1099.5841244010487</c:v>
                </c:pt>
                <c:pt idx="465">
                  <c:v>1099.5841244010487</c:v>
                </c:pt>
                <c:pt idx="466">
                  <c:v>1099.5841244010487</c:v>
                </c:pt>
                <c:pt idx="467">
                  <c:v>1099.5841244010487</c:v>
                </c:pt>
                <c:pt idx="468">
                  <c:v>1099.5841244010487</c:v>
                </c:pt>
                <c:pt idx="469">
                  <c:v>1099.5841244010487</c:v>
                </c:pt>
                <c:pt idx="470">
                  <c:v>1099.5841244010487</c:v>
                </c:pt>
                <c:pt idx="471">
                  <c:v>1099.5841244010487</c:v>
                </c:pt>
                <c:pt idx="472">
                  <c:v>1099.5841244010487</c:v>
                </c:pt>
                <c:pt idx="473">
                  <c:v>1099.5841244010487</c:v>
                </c:pt>
                <c:pt idx="474">
                  <c:v>1099.5841244010487</c:v>
                </c:pt>
                <c:pt idx="475">
                  <c:v>1099.5841244010487</c:v>
                </c:pt>
                <c:pt idx="476">
                  <c:v>1099.5841244010487</c:v>
                </c:pt>
                <c:pt idx="477">
                  <c:v>1099.5841244010487</c:v>
                </c:pt>
                <c:pt idx="478">
                  <c:v>1099.5841244010487</c:v>
                </c:pt>
                <c:pt idx="479">
                  <c:v>1099.5841244010487</c:v>
                </c:pt>
                <c:pt idx="480">
                  <c:v>1099.5841244010487</c:v>
                </c:pt>
                <c:pt idx="481">
                  <c:v>1099.5841244010487</c:v>
                </c:pt>
                <c:pt idx="482">
                  <c:v>1099.5841244010487</c:v>
                </c:pt>
                <c:pt idx="483">
                  <c:v>1099.5841244010487</c:v>
                </c:pt>
                <c:pt idx="484">
                  <c:v>1099.5841244010487</c:v>
                </c:pt>
                <c:pt idx="485">
                  <c:v>1099.5841244010487</c:v>
                </c:pt>
                <c:pt idx="486">
                  <c:v>1099.5841244010487</c:v>
                </c:pt>
                <c:pt idx="487">
                  <c:v>1099.5841244010487</c:v>
                </c:pt>
                <c:pt idx="488">
                  <c:v>1099.5841244010487</c:v>
                </c:pt>
                <c:pt idx="489">
                  <c:v>1099.5841244010487</c:v>
                </c:pt>
                <c:pt idx="490">
                  <c:v>1099.5841244010487</c:v>
                </c:pt>
                <c:pt idx="491">
                  <c:v>1099.5841244010487</c:v>
                </c:pt>
                <c:pt idx="492">
                  <c:v>1099.5841244010487</c:v>
                </c:pt>
                <c:pt idx="493">
                  <c:v>1099.5841244010487</c:v>
                </c:pt>
                <c:pt idx="494">
                  <c:v>1099.5841244010487</c:v>
                </c:pt>
                <c:pt idx="495">
                  <c:v>1099.5841244010487</c:v>
                </c:pt>
                <c:pt idx="496">
                  <c:v>1099.5841244010487</c:v>
                </c:pt>
                <c:pt idx="497">
                  <c:v>1099.5841244010487</c:v>
                </c:pt>
                <c:pt idx="498">
                  <c:v>1099.5841244010487</c:v>
                </c:pt>
                <c:pt idx="499">
                  <c:v>1099.5841244010487</c:v>
                </c:pt>
                <c:pt idx="500">
                  <c:v>1099.5841244010487</c:v>
                </c:pt>
                <c:pt idx="501">
                  <c:v>1099.5841244010487</c:v>
                </c:pt>
                <c:pt idx="502">
                  <c:v>1099.5841244010487</c:v>
                </c:pt>
                <c:pt idx="503">
                  <c:v>1099.5841244010487</c:v>
                </c:pt>
                <c:pt idx="504">
                  <c:v>1099.5841244010487</c:v>
                </c:pt>
                <c:pt idx="505">
                  <c:v>1099.5841244010487</c:v>
                </c:pt>
                <c:pt idx="506">
                  <c:v>1099.5841244010487</c:v>
                </c:pt>
                <c:pt idx="507">
                  <c:v>1099.5841244010487</c:v>
                </c:pt>
                <c:pt idx="508">
                  <c:v>1099.5841244010487</c:v>
                </c:pt>
                <c:pt idx="509">
                  <c:v>1099.5841244010487</c:v>
                </c:pt>
                <c:pt idx="510">
                  <c:v>1099.5841244010487</c:v>
                </c:pt>
                <c:pt idx="511">
                  <c:v>1099.5841244010487</c:v>
                </c:pt>
                <c:pt idx="512">
                  <c:v>1099.5841244010487</c:v>
                </c:pt>
                <c:pt idx="513">
                  <c:v>1099.5841244010487</c:v>
                </c:pt>
                <c:pt idx="514">
                  <c:v>1099.5841244010487</c:v>
                </c:pt>
                <c:pt idx="515">
                  <c:v>1099.5841244010487</c:v>
                </c:pt>
                <c:pt idx="516">
                  <c:v>1099.5841244010487</c:v>
                </c:pt>
                <c:pt idx="517">
                  <c:v>1099.5841244010487</c:v>
                </c:pt>
                <c:pt idx="518">
                  <c:v>1099.5841244010487</c:v>
                </c:pt>
                <c:pt idx="519">
                  <c:v>1099.5841244010487</c:v>
                </c:pt>
                <c:pt idx="520">
                  <c:v>1099.5841244010487</c:v>
                </c:pt>
                <c:pt idx="521">
                  <c:v>1099.5841244010487</c:v>
                </c:pt>
                <c:pt idx="522">
                  <c:v>1099.5841244010487</c:v>
                </c:pt>
                <c:pt idx="523">
                  <c:v>1099.5841244010487</c:v>
                </c:pt>
                <c:pt idx="524">
                  <c:v>1099.5841244010487</c:v>
                </c:pt>
                <c:pt idx="525">
                  <c:v>1099.5841244010487</c:v>
                </c:pt>
                <c:pt idx="526">
                  <c:v>1099.5841244010487</c:v>
                </c:pt>
                <c:pt idx="527">
                  <c:v>1099.5841244010487</c:v>
                </c:pt>
                <c:pt idx="528">
                  <c:v>1099.5841244010487</c:v>
                </c:pt>
                <c:pt idx="529">
                  <c:v>1099.5841244010487</c:v>
                </c:pt>
                <c:pt idx="530">
                  <c:v>1099.5841244010487</c:v>
                </c:pt>
                <c:pt idx="531">
                  <c:v>1099.5841244010487</c:v>
                </c:pt>
                <c:pt idx="532">
                  <c:v>1099.5841244010487</c:v>
                </c:pt>
                <c:pt idx="533">
                  <c:v>1099.5841244010487</c:v>
                </c:pt>
                <c:pt idx="534">
                  <c:v>1099.5841244010487</c:v>
                </c:pt>
                <c:pt idx="535">
                  <c:v>1099.5841244010487</c:v>
                </c:pt>
                <c:pt idx="536">
                  <c:v>1099.5841244010487</c:v>
                </c:pt>
                <c:pt idx="537">
                  <c:v>1099.5841244010487</c:v>
                </c:pt>
                <c:pt idx="538">
                  <c:v>1099.5841244010487</c:v>
                </c:pt>
                <c:pt idx="539">
                  <c:v>1099.5841244010487</c:v>
                </c:pt>
                <c:pt idx="540">
                  <c:v>1099.5841244010487</c:v>
                </c:pt>
                <c:pt idx="541">
                  <c:v>1099.5841244010487</c:v>
                </c:pt>
                <c:pt idx="542">
                  <c:v>1099.5841244010487</c:v>
                </c:pt>
                <c:pt idx="543">
                  <c:v>1099.5841244010487</c:v>
                </c:pt>
                <c:pt idx="544">
                  <c:v>1099.5841244010487</c:v>
                </c:pt>
                <c:pt idx="545">
                  <c:v>1099.5841244010487</c:v>
                </c:pt>
                <c:pt idx="546">
                  <c:v>1099.5841244010487</c:v>
                </c:pt>
                <c:pt idx="547">
                  <c:v>1099.5841244010487</c:v>
                </c:pt>
                <c:pt idx="548">
                  <c:v>1099.5841244010487</c:v>
                </c:pt>
                <c:pt idx="549">
                  <c:v>1099.5841244010487</c:v>
                </c:pt>
                <c:pt idx="550">
                  <c:v>1099.5841244010487</c:v>
                </c:pt>
                <c:pt idx="551">
                  <c:v>1099.5841244010487</c:v>
                </c:pt>
                <c:pt idx="552">
                  <c:v>1099.5841244010487</c:v>
                </c:pt>
                <c:pt idx="553">
                  <c:v>1099.5841244010487</c:v>
                </c:pt>
                <c:pt idx="554">
                  <c:v>1099.5841244010487</c:v>
                </c:pt>
                <c:pt idx="555">
                  <c:v>1099.5841244010487</c:v>
                </c:pt>
                <c:pt idx="556">
                  <c:v>1099.5841244010487</c:v>
                </c:pt>
                <c:pt idx="557">
                  <c:v>1099.5841244010487</c:v>
                </c:pt>
                <c:pt idx="558">
                  <c:v>1099.5841244010487</c:v>
                </c:pt>
                <c:pt idx="559">
                  <c:v>1099.5841244010487</c:v>
                </c:pt>
                <c:pt idx="560">
                  <c:v>1099.5841244010487</c:v>
                </c:pt>
                <c:pt idx="561">
                  <c:v>1099.5841244010487</c:v>
                </c:pt>
                <c:pt idx="562">
                  <c:v>1099.5841244010487</c:v>
                </c:pt>
                <c:pt idx="563">
                  <c:v>1099.5841244010487</c:v>
                </c:pt>
                <c:pt idx="564">
                  <c:v>1099.5841244010487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2779008"/>
        <c:axId val="212776832"/>
      </c:scatterChart>
      <c:valAx>
        <c:axId val="2127641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fr-FR"/>
                  <a:t>Water content kg/kg</a:t>
                </a:r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212774912"/>
        <c:crosses val="autoZero"/>
        <c:crossBetween val="midCat"/>
      </c:valAx>
      <c:valAx>
        <c:axId val="212774912"/>
        <c:scaling>
          <c:orientation val="minMax"/>
          <c:min val="0.60000000000000064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fr-FR"/>
                  <a:t>Specific volume </a:t>
                </a:r>
                <a:r>
                  <a:rPr lang="fr-FR" baseline="0"/>
                  <a:t>dm3/kg</a:t>
                </a:r>
                <a:endParaRPr lang="fr-FR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212764160"/>
        <c:crosses val="autoZero"/>
        <c:crossBetween val="midCat"/>
      </c:valAx>
      <c:valAx>
        <c:axId val="212776832"/>
        <c:scaling>
          <c:orientation val="minMax"/>
          <c:min val="0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fr-FR"/>
                  <a:t>Tension hPa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212779008"/>
        <c:crosses val="max"/>
        <c:crossBetween val="midCat"/>
      </c:valAx>
      <c:valAx>
        <c:axId val="2127790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212776832"/>
        <c:crossesAt val="-10"/>
        <c:crossBetween val="midCat"/>
      </c:valAx>
    </c:plotArea>
    <c:legend>
      <c:legendPos val="r"/>
      <c:layout>
        <c:manualLayout>
          <c:xMode val="edge"/>
          <c:yMode val="edge"/>
          <c:x val="0.76566666666666672"/>
          <c:y val="1.5761883931175263E-2"/>
          <c:w val="0.20950043744532015"/>
          <c:h val="0.25115157480314959"/>
        </c:manualLayout>
      </c:layout>
      <c:overlay val="0"/>
    </c:legend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Typosoil3!$H$7</c:f>
              <c:strCache>
                <c:ptCount val="1"/>
              </c:strCache>
            </c:strRef>
          </c:tx>
          <c:marker>
            <c:symbol val="none"/>
          </c:marker>
          <c:val>
            <c:numRef>
              <c:f>Typosoil3!$H$8:$H$789</c:f>
              <c:numCache>
                <c:formatCode>General</c:formatCode>
                <c:ptCount val="782"/>
                <c:pt idx="0">
                  <c:v>0</c:v>
                </c:pt>
                <c:pt idx="1">
                  <c:v>52.886360000000003</c:v>
                </c:pt>
                <c:pt idx="2">
                  <c:v>52.463630000000002</c:v>
                </c:pt>
                <c:pt idx="3">
                  <c:v>52.42727</c:v>
                </c:pt>
                <c:pt idx="4">
                  <c:v>52.431820000000002</c:v>
                </c:pt>
                <c:pt idx="5">
                  <c:v>52.409089999999999</c:v>
                </c:pt>
                <c:pt idx="6">
                  <c:v>52.4</c:v>
                </c:pt>
                <c:pt idx="7">
                  <c:v>52.377270000000003</c:v>
                </c:pt>
                <c:pt idx="8">
                  <c:v>52.363639999999997</c:v>
                </c:pt>
                <c:pt idx="9">
                  <c:v>52.363639999999997</c:v>
                </c:pt>
                <c:pt idx="10">
                  <c:v>52.340910000000001</c:v>
                </c:pt>
                <c:pt idx="11">
                  <c:v>52.318179999999998</c:v>
                </c:pt>
                <c:pt idx="12">
                  <c:v>52.295459999999999</c:v>
                </c:pt>
                <c:pt idx="13">
                  <c:v>52.277270000000001</c:v>
                </c:pt>
                <c:pt idx="14">
                  <c:v>52.272730000000003</c:v>
                </c:pt>
                <c:pt idx="15">
                  <c:v>52.24091</c:v>
                </c:pt>
                <c:pt idx="16">
                  <c:v>52.190910000000002</c:v>
                </c:pt>
                <c:pt idx="17">
                  <c:v>52.181820000000002</c:v>
                </c:pt>
                <c:pt idx="18">
                  <c:v>52.172730000000001</c:v>
                </c:pt>
                <c:pt idx="19">
                  <c:v>52.154539999999997</c:v>
                </c:pt>
                <c:pt idx="20">
                  <c:v>52.15</c:v>
                </c:pt>
                <c:pt idx="21">
                  <c:v>52.131819999999998</c:v>
                </c:pt>
                <c:pt idx="22">
                  <c:v>52.1</c:v>
                </c:pt>
                <c:pt idx="23">
                  <c:v>52.1</c:v>
                </c:pt>
                <c:pt idx="24">
                  <c:v>52.086359999999999</c:v>
                </c:pt>
                <c:pt idx="25">
                  <c:v>52.040909999999997</c:v>
                </c:pt>
                <c:pt idx="26">
                  <c:v>52.059089999999998</c:v>
                </c:pt>
                <c:pt idx="27">
                  <c:v>52.040909999999997</c:v>
                </c:pt>
                <c:pt idx="28">
                  <c:v>52.027270000000001</c:v>
                </c:pt>
                <c:pt idx="29">
                  <c:v>52.018180000000001</c:v>
                </c:pt>
                <c:pt idx="30">
                  <c:v>52.004550000000002</c:v>
                </c:pt>
                <c:pt idx="31">
                  <c:v>51.995449999999998</c:v>
                </c:pt>
                <c:pt idx="32">
                  <c:v>51.986359999999998</c:v>
                </c:pt>
                <c:pt idx="33">
                  <c:v>51.977269999999997</c:v>
                </c:pt>
                <c:pt idx="34">
                  <c:v>51.945450000000001</c:v>
                </c:pt>
                <c:pt idx="35">
                  <c:v>51.954540000000001</c:v>
                </c:pt>
                <c:pt idx="36">
                  <c:v>51.936360000000001</c:v>
                </c:pt>
                <c:pt idx="37">
                  <c:v>51.931820000000002</c:v>
                </c:pt>
                <c:pt idx="38">
                  <c:v>51.931820000000002</c:v>
                </c:pt>
                <c:pt idx="39">
                  <c:v>51.909089999999999</c:v>
                </c:pt>
                <c:pt idx="40">
                  <c:v>51.904539999999997</c:v>
                </c:pt>
                <c:pt idx="41">
                  <c:v>51.890909999999998</c:v>
                </c:pt>
                <c:pt idx="42">
                  <c:v>51.877270000000003</c:v>
                </c:pt>
                <c:pt idx="43">
                  <c:v>51.859090000000002</c:v>
                </c:pt>
                <c:pt idx="44">
                  <c:v>51.863639999999997</c:v>
                </c:pt>
                <c:pt idx="45">
                  <c:v>51.836359999999999</c:v>
                </c:pt>
                <c:pt idx="46">
                  <c:v>51.83182</c:v>
                </c:pt>
                <c:pt idx="47">
                  <c:v>51.82273</c:v>
                </c:pt>
                <c:pt idx="48">
                  <c:v>51.804549999999999</c:v>
                </c:pt>
                <c:pt idx="49">
                  <c:v>51.8</c:v>
                </c:pt>
                <c:pt idx="50">
                  <c:v>51.781820000000003</c:v>
                </c:pt>
                <c:pt idx="51">
                  <c:v>51.75909</c:v>
                </c:pt>
                <c:pt idx="52">
                  <c:v>51.75909</c:v>
                </c:pt>
                <c:pt idx="53">
                  <c:v>51.74091</c:v>
                </c:pt>
                <c:pt idx="54">
                  <c:v>51.731819999999999</c:v>
                </c:pt>
                <c:pt idx="55">
                  <c:v>51.718179999999997</c:v>
                </c:pt>
                <c:pt idx="56">
                  <c:v>51.709090000000003</c:v>
                </c:pt>
                <c:pt idx="57">
                  <c:v>51.686360000000001</c:v>
                </c:pt>
                <c:pt idx="58">
                  <c:v>51.686360000000001</c:v>
                </c:pt>
                <c:pt idx="59">
                  <c:v>51.66818</c:v>
                </c:pt>
                <c:pt idx="60">
                  <c:v>51.65</c:v>
                </c:pt>
                <c:pt idx="61">
                  <c:v>51.631819999999998</c:v>
                </c:pt>
                <c:pt idx="62">
                  <c:v>51.627270000000003</c:v>
                </c:pt>
                <c:pt idx="63">
                  <c:v>51.6</c:v>
                </c:pt>
                <c:pt idx="64">
                  <c:v>51.604550000000003</c:v>
                </c:pt>
                <c:pt idx="65">
                  <c:v>51.590910000000001</c:v>
                </c:pt>
                <c:pt idx="66">
                  <c:v>51.563639999999999</c:v>
                </c:pt>
                <c:pt idx="67">
                  <c:v>51.559089999999998</c:v>
                </c:pt>
                <c:pt idx="68">
                  <c:v>51.554549999999999</c:v>
                </c:pt>
                <c:pt idx="69">
                  <c:v>51.540909999999997</c:v>
                </c:pt>
                <c:pt idx="70">
                  <c:v>51.527270000000001</c:v>
                </c:pt>
                <c:pt idx="71">
                  <c:v>51.513640000000002</c:v>
                </c:pt>
                <c:pt idx="72">
                  <c:v>51.5</c:v>
                </c:pt>
                <c:pt idx="73">
                  <c:v>51.495449999999998</c:v>
                </c:pt>
                <c:pt idx="74">
                  <c:v>51.477269999999997</c:v>
                </c:pt>
                <c:pt idx="75">
                  <c:v>51.463630000000002</c:v>
                </c:pt>
                <c:pt idx="76">
                  <c:v>51.454540000000001</c:v>
                </c:pt>
                <c:pt idx="77">
                  <c:v>51.45</c:v>
                </c:pt>
                <c:pt idx="78">
                  <c:v>51.436360000000001</c:v>
                </c:pt>
                <c:pt idx="79">
                  <c:v>51.42727</c:v>
                </c:pt>
                <c:pt idx="80">
                  <c:v>51.41818</c:v>
                </c:pt>
                <c:pt idx="81">
                  <c:v>51.404539999999997</c:v>
                </c:pt>
                <c:pt idx="82">
                  <c:v>51.395449999999997</c:v>
                </c:pt>
                <c:pt idx="83">
                  <c:v>51.390909999999998</c:v>
                </c:pt>
                <c:pt idx="84">
                  <c:v>51.381819999999998</c:v>
                </c:pt>
                <c:pt idx="85">
                  <c:v>51.377270000000003</c:v>
                </c:pt>
                <c:pt idx="86">
                  <c:v>51.372729999999997</c:v>
                </c:pt>
                <c:pt idx="87">
                  <c:v>51.363639999999997</c:v>
                </c:pt>
                <c:pt idx="88">
                  <c:v>51.359090000000002</c:v>
                </c:pt>
                <c:pt idx="89">
                  <c:v>51.35</c:v>
                </c:pt>
                <c:pt idx="90">
                  <c:v>51.345460000000003</c:v>
                </c:pt>
                <c:pt idx="91">
                  <c:v>51.345460000000003</c:v>
                </c:pt>
                <c:pt idx="92">
                  <c:v>51.336359999999999</c:v>
                </c:pt>
                <c:pt idx="93">
                  <c:v>51.327269999999999</c:v>
                </c:pt>
                <c:pt idx="94">
                  <c:v>51.318179999999998</c:v>
                </c:pt>
                <c:pt idx="95">
                  <c:v>51.313639999999999</c:v>
                </c:pt>
                <c:pt idx="96">
                  <c:v>51.3</c:v>
                </c:pt>
                <c:pt idx="97">
                  <c:v>51.32273</c:v>
                </c:pt>
                <c:pt idx="98">
                  <c:v>51.295459999999999</c:v>
                </c:pt>
                <c:pt idx="99">
                  <c:v>51.281820000000003</c:v>
                </c:pt>
                <c:pt idx="100">
                  <c:v>51.286369999999998</c:v>
                </c:pt>
                <c:pt idx="101">
                  <c:v>51.281820000000003</c:v>
                </c:pt>
                <c:pt idx="102">
                  <c:v>51.268180000000001</c:v>
                </c:pt>
                <c:pt idx="103">
                  <c:v>51.263640000000002</c:v>
                </c:pt>
                <c:pt idx="104">
                  <c:v>51.25909</c:v>
                </c:pt>
                <c:pt idx="105">
                  <c:v>51.25909</c:v>
                </c:pt>
                <c:pt idx="106">
                  <c:v>51.25</c:v>
                </c:pt>
                <c:pt idx="107">
                  <c:v>51.245449999999998</c:v>
                </c:pt>
                <c:pt idx="108">
                  <c:v>51.236359999999998</c:v>
                </c:pt>
                <c:pt idx="109">
                  <c:v>51.236359999999998</c:v>
                </c:pt>
                <c:pt idx="110">
                  <c:v>51.254550000000002</c:v>
                </c:pt>
                <c:pt idx="111">
                  <c:v>51.222729999999999</c:v>
                </c:pt>
                <c:pt idx="112">
                  <c:v>51.218179999999997</c:v>
                </c:pt>
                <c:pt idx="113">
                  <c:v>51.218179999999997</c:v>
                </c:pt>
                <c:pt idx="114">
                  <c:v>51.204540000000001</c:v>
                </c:pt>
                <c:pt idx="115">
                  <c:v>51.213630000000002</c:v>
                </c:pt>
                <c:pt idx="116">
                  <c:v>51.204540000000001</c:v>
                </c:pt>
                <c:pt idx="117">
                  <c:v>51.195450000000001</c:v>
                </c:pt>
                <c:pt idx="118">
                  <c:v>51.213630000000002</c:v>
                </c:pt>
                <c:pt idx="119">
                  <c:v>51.186360000000001</c:v>
                </c:pt>
                <c:pt idx="120">
                  <c:v>51.17727</c:v>
                </c:pt>
                <c:pt idx="121">
                  <c:v>51.17727</c:v>
                </c:pt>
                <c:pt idx="122">
                  <c:v>51.16818</c:v>
                </c:pt>
                <c:pt idx="123">
                  <c:v>51.159089999999999</c:v>
                </c:pt>
                <c:pt idx="124">
                  <c:v>51.172730000000001</c:v>
                </c:pt>
                <c:pt idx="125">
                  <c:v>51.163640000000001</c:v>
                </c:pt>
                <c:pt idx="126">
                  <c:v>51.15</c:v>
                </c:pt>
                <c:pt idx="127">
                  <c:v>51.145449999999997</c:v>
                </c:pt>
                <c:pt idx="128">
                  <c:v>51.131819999999998</c:v>
                </c:pt>
                <c:pt idx="129">
                  <c:v>51.122729999999997</c:v>
                </c:pt>
                <c:pt idx="130">
                  <c:v>51.127270000000003</c:v>
                </c:pt>
                <c:pt idx="131">
                  <c:v>51.113639999999997</c:v>
                </c:pt>
                <c:pt idx="132">
                  <c:v>51.113639999999997</c:v>
                </c:pt>
                <c:pt idx="133">
                  <c:v>51.118180000000002</c:v>
                </c:pt>
                <c:pt idx="134">
                  <c:v>51.1</c:v>
                </c:pt>
                <c:pt idx="135">
                  <c:v>51.086359999999999</c:v>
                </c:pt>
                <c:pt idx="136">
                  <c:v>51.086359999999999</c:v>
                </c:pt>
                <c:pt idx="137">
                  <c:v>51.077269999999999</c:v>
                </c:pt>
                <c:pt idx="138">
                  <c:v>51.07273</c:v>
                </c:pt>
                <c:pt idx="139">
                  <c:v>51.068179999999998</c:v>
                </c:pt>
                <c:pt idx="140">
                  <c:v>51.045459999999999</c:v>
                </c:pt>
                <c:pt idx="141">
                  <c:v>51.045459999999999</c:v>
                </c:pt>
                <c:pt idx="142">
                  <c:v>51.05</c:v>
                </c:pt>
                <c:pt idx="143">
                  <c:v>51.059089999999998</c:v>
                </c:pt>
                <c:pt idx="144">
                  <c:v>51.040909999999997</c:v>
                </c:pt>
                <c:pt idx="145">
                  <c:v>51.040909999999997</c:v>
                </c:pt>
                <c:pt idx="146">
                  <c:v>51.036369999999998</c:v>
                </c:pt>
                <c:pt idx="147">
                  <c:v>51.018180000000001</c:v>
                </c:pt>
                <c:pt idx="148">
                  <c:v>51.040909999999997</c:v>
                </c:pt>
                <c:pt idx="149">
                  <c:v>51.018180000000001</c:v>
                </c:pt>
                <c:pt idx="150">
                  <c:v>51.004550000000002</c:v>
                </c:pt>
                <c:pt idx="151">
                  <c:v>51.00909</c:v>
                </c:pt>
                <c:pt idx="152">
                  <c:v>51</c:v>
                </c:pt>
                <c:pt idx="153">
                  <c:v>51</c:v>
                </c:pt>
                <c:pt idx="154">
                  <c:v>51.004550000000002</c:v>
                </c:pt>
                <c:pt idx="155">
                  <c:v>51</c:v>
                </c:pt>
                <c:pt idx="156">
                  <c:v>50.995449999999998</c:v>
                </c:pt>
                <c:pt idx="157">
                  <c:v>50.995449999999998</c:v>
                </c:pt>
                <c:pt idx="158">
                  <c:v>51.004550000000002</c:v>
                </c:pt>
                <c:pt idx="159">
                  <c:v>50.981819999999999</c:v>
                </c:pt>
                <c:pt idx="160">
                  <c:v>50.99091</c:v>
                </c:pt>
                <c:pt idx="161">
                  <c:v>51.00909</c:v>
                </c:pt>
                <c:pt idx="162">
                  <c:v>50.986359999999998</c:v>
                </c:pt>
                <c:pt idx="163">
                  <c:v>50.981819999999999</c:v>
                </c:pt>
                <c:pt idx="164">
                  <c:v>50.986359999999998</c:v>
                </c:pt>
                <c:pt idx="165">
                  <c:v>50.968179999999997</c:v>
                </c:pt>
                <c:pt idx="166">
                  <c:v>50.981819999999999</c:v>
                </c:pt>
                <c:pt idx="167">
                  <c:v>50.977269999999997</c:v>
                </c:pt>
                <c:pt idx="168">
                  <c:v>50.968179999999997</c:v>
                </c:pt>
                <c:pt idx="169">
                  <c:v>50.972729999999999</c:v>
                </c:pt>
                <c:pt idx="170">
                  <c:v>50.972729999999999</c:v>
                </c:pt>
                <c:pt idx="171">
                  <c:v>50.963639999999998</c:v>
                </c:pt>
                <c:pt idx="172">
                  <c:v>50.968179999999997</c:v>
                </c:pt>
                <c:pt idx="173">
                  <c:v>50.968179999999997</c:v>
                </c:pt>
                <c:pt idx="174">
                  <c:v>50.963639999999998</c:v>
                </c:pt>
                <c:pt idx="175">
                  <c:v>50.968179999999997</c:v>
                </c:pt>
                <c:pt idx="176">
                  <c:v>50.959090000000003</c:v>
                </c:pt>
                <c:pt idx="177">
                  <c:v>50.963639999999998</c:v>
                </c:pt>
                <c:pt idx="178">
                  <c:v>50.963639999999998</c:v>
                </c:pt>
                <c:pt idx="179">
                  <c:v>50.954540000000001</c:v>
                </c:pt>
                <c:pt idx="180">
                  <c:v>50.959090000000003</c:v>
                </c:pt>
                <c:pt idx="181">
                  <c:v>50.954540000000001</c:v>
                </c:pt>
                <c:pt idx="182">
                  <c:v>50.954540000000001</c:v>
                </c:pt>
                <c:pt idx="183">
                  <c:v>50.959090000000003</c:v>
                </c:pt>
                <c:pt idx="184">
                  <c:v>50.954540000000001</c:v>
                </c:pt>
                <c:pt idx="185">
                  <c:v>50.954540000000001</c:v>
                </c:pt>
                <c:pt idx="186">
                  <c:v>50.945450000000001</c:v>
                </c:pt>
                <c:pt idx="187">
                  <c:v>50.95</c:v>
                </c:pt>
                <c:pt idx="188">
                  <c:v>50.95</c:v>
                </c:pt>
                <c:pt idx="189">
                  <c:v>50.954540000000001</c:v>
                </c:pt>
                <c:pt idx="190">
                  <c:v>50.945450000000001</c:v>
                </c:pt>
                <c:pt idx="191">
                  <c:v>50.936360000000001</c:v>
                </c:pt>
                <c:pt idx="192">
                  <c:v>50.940910000000002</c:v>
                </c:pt>
                <c:pt idx="193">
                  <c:v>50.945450000000001</c:v>
                </c:pt>
                <c:pt idx="194">
                  <c:v>50.940910000000002</c:v>
                </c:pt>
                <c:pt idx="195">
                  <c:v>50.936360000000001</c:v>
                </c:pt>
                <c:pt idx="196">
                  <c:v>50.940910000000002</c:v>
                </c:pt>
                <c:pt idx="197">
                  <c:v>50.940910000000002</c:v>
                </c:pt>
                <c:pt idx="198">
                  <c:v>50.936360000000001</c:v>
                </c:pt>
                <c:pt idx="199">
                  <c:v>50.936360000000001</c:v>
                </c:pt>
                <c:pt idx="200">
                  <c:v>50.936360000000001</c:v>
                </c:pt>
                <c:pt idx="201">
                  <c:v>50.936360000000001</c:v>
                </c:pt>
                <c:pt idx="202">
                  <c:v>50.936360000000001</c:v>
                </c:pt>
                <c:pt idx="203">
                  <c:v>50.936360000000001</c:v>
                </c:pt>
                <c:pt idx="204">
                  <c:v>50.91818</c:v>
                </c:pt>
                <c:pt idx="205">
                  <c:v>50.936360000000001</c:v>
                </c:pt>
                <c:pt idx="206">
                  <c:v>50.92727</c:v>
                </c:pt>
                <c:pt idx="207">
                  <c:v>50.931820000000002</c:v>
                </c:pt>
                <c:pt idx="208">
                  <c:v>50.931820000000002</c:v>
                </c:pt>
                <c:pt idx="209">
                  <c:v>50.92727</c:v>
                </c:pt>
                <c:pt idx="210">
                  <c:v>50.931820000000002</c:v>
                </c:pt>
                <c:pt idx="211">
                  <c:v>50.936360000000001</c:v>
                </c:pt>
                <c:pt idx="212">
                  <c:v>50.931820000000002</c:v>
                </c:pt>
                <c:pt idx="213">
                  <c:v>50.92727</c:v>
                </c:pt>
                <c:pt idx="214">
                  <c:v>50.922730000000001</c:v>
                </c:pt>
                <c:pt idx="215">
                  <c:v>50.92727</c:v>
                </c:pt>
                <c:pt idx="216">
                  <c:v>50.91818</c:v>
                </c:pt>
                <c:pt idx="217">
                  <c:v>50.922730000000001</c:v>
                </c:pt>
                <c:pt idx="218">
                  <c:v>50.91818</c:v>
                </c:pt>
                <c:pt idx="219">
                  <c:v>50.91818</c:v>
                </c:pt>
                <c:pt idx="220">
                  <c:v>50.922730000000001</c:v>
                </c:pt>
                <c:pt idx="221">
                  <c:v>50.931820000000002</c:v>
                </c:pt>
                <c:pt idx="222">
                  <c:v>50.91818</c:v>
                </c:pt>
                <c:pt idx="223">
                  <c:v>50.91818</c:v>
                </c:pt>
                <c:pt idx="224">
                  <c:v>50.922730000000001</c:v>
                </c:pt>
                <c:pt idx="225">
                  <c:v>50.91818</c:v>
                </c:pt>
                <c:pt idx="226">
                  <c:v>50.913640000000001</c:v>
                </c:pt>
                <c:pt idx="227">
                  <c:v>50.922730000000001</c:v>
                </c:pt>
                <c:pt idx="228">
                  <c:v>50.909089999999999</c:v>
                </c:pt>
                <c:pt idx="229">
                  <c:v>50.913640000000001</c:v>
                </c:pt>
                <c:pt idx="230">
                  <c:v>50.91818</c:v>
                </c:pt>
                <c:pt idx="231">
                  <c:v>50.91818</c:v>
                </c:pt>
                <c:pt idx="232">
                  <c:v>50.91818</c:v>
                </c:pt>
                <c:pt idx="233">
                  <c:v>50.913640000000001</c:v>
                </c:pt>
                <c:pt idx="234">
                  <c:v>50.909089999999999</c:v>
                </c:pt>
                <c:pt idx="235">
                  <c:v>50.913640000000001</c:v>
                </c:pt>
                <c:pt idx="236">
                  <c:v>50.909089999999999</c:v>
                </c:pt>
                <c:pt idx="237">
                  <c:v>50.913640000000001</c:v>
                </c:pt>
                <c:pt idx="238">
                  <c:v>50.913640000000001</c:v>
                </c:pt>
                <c:pt idx="239">
                  <c:v>50.91818</c:v>
                </c:pt>
                <c:pt idx="240">
                  <c:v>50.909089999999999</c:v>
                </c:pt>
                <c:pt idx="241">
                  <c:v>50.913640000000001</c:v>
                </c:pt>
                <c:pt idx="242">
                  <c:v>50.909089999999999</c:v>
                </c:pt>
                <c:pt idx="243">
                  <c:v>50.909089999999999</c:v>
                </c:pt>
                <c:pt idx="244">
                  <c:v>50.909089999999999</c:v>
                </c:pt>
                <c:pt idx="245">
                  <c:v>50.909089999999999</c:v>
                </c:pt>
                <c:pt idx="246">
                  <c:v>50.904539999999997</c:v>
                </c:pt>
                <c:pt idx="247">
                  <c:v>50.909089999999999</c:v>
                </c:pt>
                <c:pt idx="248">
                  <c:v>50.909089999999999</c:v>
                </c:pt>
                <c:pt idx="249">
                  <c:v>50.9</c:v>
                </c:pt>
                <c:pt idx="250">
                  <c:v>50.909089999999999</c:v>
                </c:pt>
                <c:pt idx="251">
                  <c:v>50.922730000000001</c:v>
                </c:pt>
                <c:pt idx="252">
                  <c:v>50.909089999999999</c:v>
                </c:pt>
                <c:pt idx="253">
                  <c:v>50.904539999999997</c:v>
                </c:pt>
                <c:pt idx="254">
                  <c:v>50.9</c:v>
                </c:pt>
                <c:pt idx="255">
                  <c:v>50.909089999999999</c:v>
                </c:pt>
                <c:pt idx="256">
                  <c:v>50.91818</c:v>
                </c:pt>
                <c:pt idx="257">
                  <c:v>50.913640000000001</c:v>
                </c:pt>
                <c:pt idx="258">
                  <c:v>50.909089999999999</c:v>
                </c:pt>
                <c:pt idx="259">
                  <c:v>50.904539999999997</c:v>
                </c:pt>
                <c:pt idx="260">
                  <c:v>50.909089999999999</c:v>
                </c:pt>
                <c:pt idx="261">
                  <c:v>50.904539999999997</c:v>
                </c:pt>
                <c:pt idx="262">
                  <c:v>50.91818</c:v>
                </c:pt>
                <c:pt idx="263">
                  <c:v>50.904539999999997</c:v>
                </c:pt>
                <c:pt idx="264">
                  <c:v>50.9</c:v>
                </c:pt>
                <c:pt idx="265">
                  <c:v>50.909089999999999</c:v>
                </c:pt>
                <c:pt idx="266">
                  <c:v>50.909089999999999</c:v>
                </c:pt>
                <c:pt idx="267">
                  <c:v>50.909089999999999</c:v>
                </c:pt>
                <c:pt idx="268">
                  <c:v>50.909089999999999</c:v>
                </c:pt>
                <c:pt idx="269">
                  <c:v>50.904539999999997</c:v>
                </c:pt>
                <c:pt idx="270">
                  <c:v>50.9</c:v>
                </c:pt>
                <c:pt idx="271">
                  <c:v>50.909089999999999</c:v>
                </c:pt>
                <c:pt idx="272">
                  <c:v>50.9</c:v>
                </c:pt>
                <c:pt idx="273">
                  <c:v>50.904539999999997</c:v>
                </c:pt>
                <c:pt idx="274">
                  <c:v>50.909089999999999</c:v>
                </c:pt>
                <c:pt idx="275">
                  <c:v>50.9</c:v>
                </c:pt>
                <c:pt idx="276">
                  <c:v>50.904539999999997</c:v>
                </c:pt>
                <c:pt idx="277">
                  <c:v>50.904539999999997</c:v>
                </c:pt>
                <c:pt idx="278">
                  <c:v>50.904539999999997</c:v>
                </c:pt>
                <c:pt idx="279">
                  <c:v>50.904539999999997</c:v>
                </c:pt>
                <c:pt idx="280">
                  <c:v>50.904539999999997</c:v>
                </c:pt>
                <c:pt idx="281">
                  <c:v>50.9</c:v>
                </c:pt>
                <c:pt idx="282">
                  <c:v>50.890909999999998</c:v>
                </c:pt>
                <c:pt idx="283">
                  <c:v>50.904539999999997</c:v>
                </c:pt>
                <c:pt idx="284">
                  <c:v>50.904539999999997</c:v>
                </c:pt>
                <c:pt idx="285">
                  <c:v>50.9</c:v>
                </c:pt>
                <c:pt idx="286">
                  <c:v>50.9</c:v>
                </c:pt>
                <c:pt idx="287">
                  <c:v>50.895449999999997</c:v>
                </c:pt>
                <c:pt idx="288">
                  <c:v>50.890909999999998</c:v>
                </c:pt>
                <c:pt idx="289">
                  <c:v>50.909089999999999</c:v>
                </c:pt>
                <c:pt idx="290">
                  <c:v>50.890909999999998</c:v>
                </c:pt>
                <c:pt idx="291">
                  <c:v>50.895449999999997</c:v>
                </c:pt>
                <c:pt idx="292">
                  <c:v>50.9</c:v>
                </c:pt>
                <c:pt idx="293">
                  <c:v>50.895449999999997</c:v>
                </c:pt>
                <c:pt idx="294">
                  <c:v>50.9</c:v>
                </c:pt>
                <c:pt idx="295">
                  <c:v>50.895449999999997</c:v>
                </c:pt>
                <c:pt idx="296">
                  <c:v>50.9</c:v>
                </c:pt>
                <c:pt idx="297">
                  <c:v>50.9</c:v>
                </c:pt>
                <c:pt idx="298">
                  <c:v>50.904539999999997</c:v>
                </c:pt>
                <c:pt idx="299">
                  <c:v>50.890909999999998</c:v>
                </c:pt>
                <c:pt idx="300">
                  <c:v>50.9</c:v>
                </c:pt>
                <c:pt idx="301">
                  <c:v>50.9</c:v>
                </c:pt>
                <c:pt idx="302">
                  <c:v>50.9</c:v>
                </c:pt>
                <c:pt idx="303">
                  <c:v>50.9</c:v>
                </c:pt>
                <c:pt idx="304">
                  <c:v>50.895449999999997</c:v>
                </c:pt>
                <c:pt idx="305">
                  <c:v>50.890909999999998</c:v>
                </c:pt>
                <c:pt idx="306">
                  <c:v>50.9</c:v>
                </c:pt>
                <c:pt idx="307">
                  <c:v>50.9</c:v>
                </c:pt>
                <c:pt idx="308">
                  <c:v>50.890909999999998</c:v>
                </c:pt>
                <c:pt idx="309">
                  <c:v>50.895449999999997</c:v>
                </c:pt>
                <c:pt idx="310">
                  <c:v>50.895449999999997</c:v>
                </c:pt>
                <c:pt idx="311">
                  <c:v>50.886360000000003</c:v>
                </c:pt>
                <c:pt idx="312">
                  <c:v>50.895449999999997</c:v>
                </c:pt>
                <c:pt idx="313">
                  <c:v>50.886360000000003</c:v>
                </c:pt>
                <c:pt idx="314">
                  <c:v>50.890909999999998</c:v>
                </c:pt>
                <c:pt idx="315">
                  <c:v>50.895449999999997</c:v>
                </c:pt>
                <c:pt idx="316">
                  <c:v>50.895449999999997</c:v>
                </c:pt>
                <c:pt idx="317">
                  <c:v>50.886360000000003</c:v>
                </c:pt>
                <c:pt idx="318">
                  <c:v>50.9</c:v>
                </c:pt>
                <c:pt idx="319">
                  <c:v>50.895449999999997</c:v>
                </c:pt>
                <c:pt idx="320">
                  <c:v>50.895449999999997</c:v>
                </c:pt>
                <c:pt idx="321">
                  <c:v>50.895449999999997</c:v>
                </c:pt>
                <c:pt idx="322">
                  <c:v>50.895449999999997</c:v>
                </c:pt>
                <c:pt idx="323">
                  <c:v>50.886360000000003</c:v>
                </c:pt>
                <c:pt idx="324">
                  <c:v>50.895449999999997</c:v>
                </c:pt>
                <c:pt idx="325">
                  <c:v>50.895449999999997</c:v>
                </c:pt>
                <c:pt idx="326">
                  <c:v>50.890909999999998</c:v>
                </c:pt>
                <c:pt idx="327">
                  <c:v>50.890909999999998</c:v>
                </c:pt>
                <c:pt idx="328">
                  <c:v>50.890909999999998</c:v>
                </c:pt>
                <c:pt idx="329">
                  <c:v>50.895449999999997</c:v>
                </c:pt>
                <c:pt idx="330">
                  <c:v>50.9</c:v>
                </c:pt>
                <c:pt idx="331">
                  <c:v>50.9</c:v>
                </c:pt>
                <c:pt idx="332">
                  <c:v>50.890909999999998</c:v>
                </c:pt>
                <c:pt idx="333">
                  <c:v>50.890909999999998</c:v>
                </c:pt>
                <c:pt idx="334">
                  <c:v>50.9</c:v>
                </c:pt>
                <c:pt idx="335">
                  <c:v>50.890909999999998</c:v>
                </c:pt>
                <c:pt idx="336">
                  <c:v>50.895449999999997</c:v>
                </c:pt>
                <c:pt idx="337">
                  <c:v>50.890909999999998</c:v>
                </c:pt>
                <c:pt idx="338">
                  <c:v>50.9</c:v>
                </c:pt>
                <c:pt idx="339">
                  <c:v>50.9</c:v>
                </c:pt>
                <c:pt idx="340">
                  <c:v>50.886360000000003</c:v>
                </c:pt>
                <c:pt idx="341">
                  <c:v>50.9</c:v>
                </c:pt>
                <c:pt idx="342">
                  <c:v>50.895449999999997</c:v>
                </c:pt>
                <c:pt idx="343">
                  <c:v>50.890909999999998</c:v>
                </c:pt>
                <c:pt idx="344">
                  <c:v>50.886360000000003</c:v>
                </c:pt>
                <c:pt idx="345">
                  <c:v>50.895449999999997</c:v>
                </c:pt>
                <c:pt idx="346">
                  <c:v>50.890909999999998</c:v>
                </c:pt>
                <c:pt idx="347">
                  <c:v>50.895449999999997</c:v>
                </c:pt>
                <c:pt idx="348">
                  <c:v>50.895449999999997</c:v>
                </c:pt>
                <c:pt idx="349">
                  <c:v>50.890909999999998</c:v>
                </c:pt>
                <c:pt idx="350">
                  <c:v>50.895449999999997</c:v>
                </c:pt>
                <c:pt idx="351">
                  <c:v>50.890909999999998</c:v>
                </c:pt>
                <c:pt idx="352">
                  <c:v>50.890909999999998</c:v>
                </c:pt>
                <c:pt idx="353">
                  <c:v>50.895449999999997</c:v>
                </c:pt>
                <c:pt idx="354">
                  <c:v>50.895449999999997</c:v>
                </c:pt>
                <c:pt idx="355">
                  <c:v>50.881819999999998</c:v>
                </c:pt>
                <c:pt idx="356">
                  <c:v>50.890909999999998</c:v>
                </c:pt>
                <c:pt idx="357">
                  <c:v>50.895449999999997</c:v>
                </c:pt>
                <c:pt idx="358">
                  <c:v>50.886360000000003</c:v>
                </c:pt>
                <c:pt idx="359">
                  <c:v>50.895449999999997</c:v>
                </c:pt>
                <c:pt idx="360">
                  <c:v>50.895449999999997</c:v>
                </c:pt>
                <c:pt idx="361">
                  <c:v>50.9</c:v>
                </c:pt>
                <c:pt idx="362">
                  <c:v>50.895449999999997</c:v>
                </c:pt>
                <c:pt idx="363">
                  <c:v>50.890909999999998</c:v>
                </c:pt>
                <c:pt idx="364">
                  <c:v>50.886360000000003</c:v>
                </c:pt>
                <c:pt idx="365">
                  <c:v>50.890909999999998</c:v>
                </c:pt>
                <c:pt idx="366">
                  <c:v>50.886360000000003</c:v>
                </c:pt>
                <c:pt idx="367">
                  <c:v>50.890909999999998</c:v>
                </c:pt>
                <c:pt idx="368">
                  <c:v>50.895449999999997</c:v>
                </c:pt>
                <c:pt idx="369">
                  <c:v>50.895449999999997</c:v>
                </c:pt>
                <c:pt idx="370">
                  <c:v>50.890909999999998</c:v>
                </c:pt>
                <c:pt idx="371">
                  <c:v>50.886360000000003</c:v>
                </c:pt>
                <c:pt idx="372">
                  <c:v>50.890909999999998</c:v>
                </c:pt>
                <c:pt idx="373">
                  <c:v>50.9</c:v>
                </c:pt>
                <c:pt idx="374">
                  <c:v>50.890909999999998</c:v>
                </c:pt>
                <c:pt idx="375">
                  <c:v>50.886360000000003</c:v>
                </c:pt>
                <c:pt idx="376">
                  <c:v>50.890909999999998</c:v>
                </c:pt>
                <c:pt idx="377">
                  <c:v>50.895449999999997</c:v>
                </c:pt>
                <c:pt idx="378">
                  <c:v>50.890909999999998</c:v>
                </c:pt>
                <c:pt idx="379">
                  <c:v>50.904539999999997</c:v>
                </c:pt>
                <c:pt idx="380">
                  <c:v>50.890909999999998</c:v>
                </c:pt>
                <c:pt idx="381">
                  <c:v>50.895449999999997</c:v>
                </c:pt>
                <c:pt idx="382">
                  <c:v>50.890909999999998</c:v>
                </c:pt>
                <c:pt idx="383">
                  <c:v>50.895449999999997</c:v>
                </c:pt>
                <c:pt idx="384">
                  <c:v>50.890909999999998</c:v>
                </c:pt>
                <c:pt idx="385">
                  <c:v>50.895449999999997</c:v>
                </c:pt>
                <c:pt idx="386">
                  <c:v>50.890909999999998</c:v>
                </c:pt>
                <c:pt idx="387">
                  <c:v>50.886360000000003</c:v>
                </c:pt>
                <c:pt idx="388">
                  <c:v>50.890909999999998</c:v>
                </c:pt>
                <c:pt idx="389">
                  <c:v>50.895449999999997</c:v>
                </c:pt>
                <c:pt idx="390">
                  <c:v>50.895449999999997</c:v>
                </c:pt>
                <c:pt idx="391">
                  <c:v>50.890909999999998</c:v>
                </c:pt>
                <c:pt idx="392">
                  <c:v>50.890909999999998</c:v>
                </c:pt>
                <c:pt idx="393">
                  <c:v>50.895449999999997</c:v>
                </c:pt>
                <c:pt idx="394">
                  <c:v>50.881819999999998</c:v>
                </c:pt>
                <c:pt idx="395">
                  <c:v>50.886360000000003</c:v>
                </c:pt>
                <c:pt idx="396">
                  <c:v>50.895449999999997</c:v>
                </c:pt>
                <c:pt idx="397">
                  <c:v>50.890909999999998</c:v>
                </c:pt>
                <c:pt idx="398">
                  <c:v>50.886360000000003</c:v>
                </c:pt>
                <c:pt idx="399">
                  <c:v>50.886360000000003</c:v>
                </c:pt>
                <c:pt idx="400">
                  <c:v>50.886360000000003</c:v>
                </c:pt>
                <c:pt idx="401">
                  <c:v>50.890909999999998</c:v>
                </c:pt>
                <c:pt idx="402">
                  <c:v>50.890909999999998</c:v>
                </c:pt>
                <c:pt idx="403">
                  <c:v>50.895449999999997</c:v>
                </c:pt>
                <c:pt idx="404">
                  <c:v>50.886360000000003</c:v>
                </c:pt>
                <c:pt idx="405">
                  <c:v>50.895449999999997</c:v>
                </c:pt>
                <c:pt idx="406">
                  <c:v>50.890909999999998</c:v>
                </c:pt>
                <c:pt idx="407">
                  <c:v>50.890909999999998</c:v>
                </c:pt>
                <c:pt idx="408">
                  <c:v>50.890909999999998</c:v>
                </c:pt>
                <c:pt idx="409">
                  <c:v>50.886360000000003</c:v>
                </c:pt>
                <c:pt idx="410">
                  <c:v>50.886360000000003</c:v>
                </c:pt>
                <c:pt idx="411">
                  <c:v>50.890909999999998</c:v>
                </c:pt>
                <c:pt idx="412">
                  <c:v>50.886360000000003</c:v>
                </c:pt>
                <c:pt idx="413">
                  <c:v>50.890909999999998</c:v>
                </c:pt>
                <c:pt idx="414">
                  <c:v>50.895449999999997</c:v>
                </c:pt>
                <c:pt idx="415">
                  <c:v>50.895449999999997</c:v>
                </c:pt>
                <c:pt idx="416">
                  <c:v>50.895449999999997</c:v>
                </c:pt>
                <c:pt idx="417">
                  <c:v>50.886360000000003</c:v>
                </c:pt>
                <c:pt idx="418">
                  <c:v>50.886360000000003</c:v>
                </c:pt>
                <c:pt idx="419">
                  <c:v>50.890909999999998</c:v>
                </c:pt>
                <c:pt idx="420">
                  <c:v>50.890909999999998</c:v>
                </c:pt>
                <c:pt idx="421">
                  <c:v>50.895449999999997</c:v>
                </c:pt>
                <c:pt idx="422">
                  <c:v>50.890909999999998</c:v>
                </c:pt>
                <c:pt idx="423">
                  <c:v>50.886360000000003</c:v>
                </c:pt>
                <c:pt idx="424">
                  <c:v>50.9</c:v>
                </c:pt>
                <c:pt idx="425">
                  <c:v>50.886360000000003</c:v>
                </c:pt>
                <c:pt idx="426">
                  <c:v>50.886360000000003</c:v>
                </c:pt>
                <c:pt idx="427">
                  <c:v>50.895449999999997</c:v>
                </c:pt>
                <c:pt idx="428">
                  <c:v>50.886360000000003</c:v>
                </c:pt>
                <c:pt idx="429">
                  <c:v>50.895449999999997</c:v>
                </c:pt>
                <c:pt idx="430">
                  <c:v>50.890909999999998</c:v>
                </c:pt>
                <c:pt idx="431">
                  <c:v>50.886360000000003</c:v>
                </c:pt>
                <c:pt idx="432">
                  <c:v>50.895449999999997</c:v>
                </c:pt>
                <c:pt idx="433">
                  <c:v>50.886360000000003</c:v>
                </c:pt>
                <c:pt idx="434">
                  <c:v>50.886360000000003</c:v>
                </c:pt>
                <c:pt idx="435">
                  <c:v>50.895449999999997</c:v>
                </c:pt>
                <c:pt idx="436">
                  <c:v>50.881819999999998</c:v>
                </c:pt>
                <c:pt idx="437">
                  <c:v>50.890909999999998</c:v>
                </c:pt>
                <c:pt idx="438">
                  <c:v>50.9</c:v>
                </c:pt>
                <c:pt idx="439">
                  <c:v>50.890909999999998</c:v>
                </c:pt>
                <c:pt idx="440">
                  <c:v>50.890909999999998</c:v>
                </c:pt>
                <c:pt idx="441">
                  <c:v>50.890909999999998</c:v>
                </c:pt>
                <c:pt idx="442">
                  <c:v>50.890909999999998</c:v>
                </c:pt>
                <c:pt idx="443">
                  <c:v>50.9</c:v>
                </c:pt>
                <c:pt idx="444">
                  <c:v>50.890909999999998</c:v>
                </c:pt>
                <c:pt idx="445">
                  <c:v>50.890909999999998</c:v>
                </c:pt>
                <c:pt idx="446">
                  <c:v>50.886360000000003</c:v>
                </c:pt>
                <c:pt idx="447">
                  <c:v>50.895449999999997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Typosoil3!$I$7</c:f>
              <c:strCache>
                <c:ptCount val="1"/>
              </c:strCache>
            </c:strRef>
          </c:tx>
          <c:marker>
            <c:symbol val="none"/>
          </c:marker>
          <c:val>
            <c:numRef>
              <c:f>Typosoil3!$I$8:$I$789</c:f>
              <c:numCache>
                <c:formatCode>General</c:formatCode>
                <c:ptCount val="782"/>
                <c:pt idx="0">
                  <c:v>0</c:v>
                </c:pt>
                <c:pt idx="1">
                  <c:v>45.490310000000001</c:v>
                </c:pt>
                <c:pt idx="2">
                  <c:v>45.293590000000002</c:v>
                </c:pt>
                <c:pt idx="3">
                  <c:v>45.266770000000001</c:v>
                </c:pt>
                <c:pt idx="4">
                  <c:v>45.266770000000001</c:v>
                </c:pt>
                <c:pt idx="5">
                  <c:v>45.275709999999997</c:v>
                </c:pt>
                <c:pt idx="6">
                  <c:v>45.266770000000001</c:v>
                </c:pt>
                <c:pt idx="7">
                  <c:v>45.266770000000001</c:v>
                </c:pt>
                <c:pt idx="8">
                  <c:v>45.257820000000002</c:v>
                </c:pt>
                <c:pt idx="9">
                  <c:v>45.266770000000001</c:v>
                </c:pt>
                <c:pt idx="10">
                  <c:v>45.257820000000002</c:v>
                </c:pt>
                <c:pt idx="11">
                  <c:v>45.239939999999997</c:v>
                </c:pt>
                <c:pt idx="12">
                  <c:v>45.231000000000002</c:v>
                </c:pt>
                <c:pt idx="13">
                  <c:v>45.222059999999999</c:v>
                </c:pt>
                <c:pt idx="14">
                  <c:v>45.213120000000004</c:v>
                </c:pt>
                <c:pt idx="15">
                  <c:v>45.204169999999998</c:v>
                </c:pt>
                <c:pt idx="16">
                  <c:v>45.18629</c:v>
                </c:pt>
                <c:pt idx="17">
                  <c:v>45.177349999999997</c:v>
                </c:pt>
                <c:pt idx="18">
                  <c:v>45.177349999999997</c:v>
                </c:pt>
                <c:pt idx="19">
                  <c:v>45.159460000000003</c:v>
                </c:pt>
                <c:pt idx="20">
                  <c:v>45.159460000000003</c:v>
                </c:pt>
                <c:pt idx="21">
                  <c:v>45.15052</c:v>
                </c:pt>
                <c:pt idx="22">
                  <c:v>45.141579999999998</c:v>
                </c:pt>
                <c:pt idx="23">
                  <c:v>45.132640000000002</c:v>
                </c:pt>
                <c:pt idx="24">
                  <c:v>45.123699999999999</c:v>
                </c:pt>
                <c:pt idx="25">
                  <c:v>45.105809999999998</c:v>
                </c:pt>
                <c:pt idx="26">
                  <c:v>45.123699999999999</c:v>
                </c:pt>
                <c:pt idx="27">
                  <c:v>45.105809999999998</c:v>
                </c:pt>
                <c:pt idx="28">
                  <c:v>45.096870000000003</c:v>
                </c:pt>
                <c:pt idx="29">
                  <c:v>45.096870000000003</c:v>
                </c:pt>
                <c:pt idx="30">
                  <c:v>45.08793</c:v>
                </c:pt>
                <c:pt idx="31">
                  <c:v>45.078989999999997</c:v>
                </c:pt>
                <c:pt idx="32">
                  <c:v>45.078989999999997</c:v>
                </c:pt>
                <c:pt idx="33">
                  <c:v>45.070050000000002</c:v>
                </c:pt>
                <c:pt idx="34">
                  <c:v>45.061100000000003</c:v>
                </c:pt>
                <c:pt idx="35">
                  <c:v>45.061100000000003</c:v>
                </c:pt>
                <c:pt idx="36">
                  <c:v>45.061100000000003</c:v>
                </c:pt>
                <c:pt idx="37">
                  <c:v>45.052160000000001</c:v>
                </c:pt>
                <c:pt idx="38">
                  <c:v>45.052160000000001</c:v>
                </c:pt>
                <c:pt idx="39">
                  <c:v>45.043219999999998</c:v>
                </c:pt>
                <c:pt idx="40">
                  <c:v>45.034280000000003</c:v>
                </c:pt>
                <c:pt idx="41">
                  <c:v>45.02534</c:v>
                </c:pt>
                <c:pt idx="42">
                  <c:v>45.02534</c:v>
                </c:pt>
                <c:pt idx="43">
                  <c:v>45.016390000000001</c:v>
                </c:pt>
                <c:pt idx="44">
                  <c:v>45.016390000000001</c:v>
                </c:pt>
                <c:pt idx="45">
                  <c:v>44.998510000000003</c:v>
                </c:pt>
                <c:pt idx="46">
                  <c:v>44.998510000000003</c:v>
                </c:pt>
                <c:pt idx="47">
                  <c:v>44.998510000000003</c:v>
                </c:pt>
                <c:pt idx="48">
                  <c:v>44.998510000000003</c:v>
                </c:pt>
                <c:pt idx="49">
                  <c:v>44.989570000000001</c:v>
                </c:pt>
                <c:pt idx="50">
                  <c:v>44.971679999999999</c:v>
                </c:pt>
                <c:pt idx="51">
                  <c:v>44.962739999999997</c:v>
                </c:pt>
                <c:pt idx="52">
                  <c:v>44.962739999999997</c:v>
                </c:pt>
                <c:pt idx="53">
                  <c:v>44.953800000000001</c:v>
                </c:pt>
                <c:pt idx="54">
                  <c:v>44.953800000000001</c:v>
                </c:pt>
                <c:pt idx="55">
                  <c:v>44.92698</c:v>
                </c:pt>
                <c:pt idx="56">
                  <c:v>44.918030000000002</c:v>
                </c:pt>
                <c:pt idx="57">
                  <c:v>44.918030000000002</c:v>
                </c:pt>
                <c:pt idx="58">
                  <c:v>44.918030000000002</c:v>
                </c:pt>
                <c:pt idx="59">
                  <c:v>44.900149999999996</c:v>
                </c:pt>
                <c:pt idx="60">
                  <c:v>44.882269999999998</c:v>
                </c:pt>
                <c:pt idx="61">
                  <c:v>44.891210000000001</c:v>
                </c:pt>
                <c:pt idx="62">
                  <c:v>44.882269999999998</c:v>
                </c:pt>
                <c:pt idx="63">
                  <c:v>44.873330000000003</c:v>
                </c:pt>
                <c:pt idx="64">
                  <c:v>44.873330000000003</c:v>
                </c:pt>
                <c:pt idx="65">
                  <c:v>44.864379999999997</c:v>
                </c:pt>
                <c:pt idx="66">
                  <c:v>44.846499999999999</c:v>
                </c:pt>
                <c:pt idx="67">
                  <c:v>44.846499999999999</c:v>
                </c:pt>
                <c:pt idx="68">
                  <c:v>44.846499999999999</c:v>
                </c:pt>
                <c:pt idx="69">
                  <c:v>44.828609999999998</c:v>
                </c:pt>
                <c:pt idx="70">
                  <c:v>44.83755</c:v>
                </c:pt>
                <c:pt idx="71">
                  <c:v>44.828609999999998</c:v>
                </c:pt>
                <c:pt idx="72">
                  <c:v>44.828609999999998</c:v>
                </c:pt>
                <c:pt idx="73">
                  <c:v>44.828609999999998</c:v>
                </c:pt>
                <c:pt idx="74">
                  <c:v>44.819670000000002</c:v>
                </c:pt>
                <c:pt idx="75">
                  <c:v>44.81073</c:v>
                </c:pt>
                <c:pt idx="76">
                  <c:v>44.81073</c:v>
                </c:pt>
                <c:pt idx="77">
                  <c:v>44.81073</c:v>
                </c:pt>
                <c:pt idx="78">
                  <c:v>44.81073</c:v>
                </c:pt>
                <c:pt idx="79">
                  <c:v>44.801789999999997</c:v>
                </c:pt>
                <c:pt idx="80">
                  <c:v>44.792850000000001</c:v>
                </c:pt>
                <c:pt idx="81">
                  <c:v>44.792850000000001</c:v>
                </c:pt>
                <c:pt idx="82">
                  <c:v>44.783900000000003</c:v>
                </c:pt>
                <c:pt idx="83">
                  <c:v>44.792850000000001</c:v>
                </c:pt>
                <c:pt idx="84">
                  <c:v>44.783900000000003</c:v>
                </c:pt>
                <c:pt idx="85">
                  <c:v>44.783900000000003</c:v>
                </c:pt>
                <c:pt idx="86">
                  <c:v>44.783900000000003</c:v>
                </c:pt>
                <c:pt idx="87">
                  <c:v>44.783900000000003</c:v>
                </c:pt>
                <c:pt idx="88">
                  <c:v>44.77496</c:v>
                </c:pt>
                <c:pt idx="89">
                  <c:v>44.77496</c:v>
                </c:pt>
                <c:pt idx="90">
                  <c:v>44.766019999999997</c:v>
                </c:pt>
                <c:pt idx="91">
                  <c:v>44.77496</c:v>
                </c:pt>
                <c:pt idx="92">
                  <c:v>44.77496</c:v>
                </c:pt>
                <c:pt idx="93">
                  <c:v>44.766019999999997</c:v>
                </c:pt>
                <c:pt idx="94">
                  <c:v>44.757080000000002</c:v>
                </c:pt>
                <c:pt idx="95">
                  <c:v>44.757080000000002</c:v>
                </c:pt>
                <c:pt idx="96">
                  <c:v>44.757080000000002</c:v>
                </c:pt>
                <c:pt idx="97">
                  <c:v>44.757080000000002</c:v>
                </c:pt>
                <c:pt idx="98">
                  <c:v>44.748139999999999</c:v>
                </c:pt>
                <c:pt idx="99">
                  <c:v>44.748139999999999</c:v>
                </c:pt>
                <c:pt idx="100">
                  <c:v>44.748139999999999</c:v>
                </c:pt>
                <c:pt idx="101">
                  <c:v>44.748139999999999</c:v>
                </c:pt>
                <c:pt idx="102">
                  <c:v>44.748139999999999</c:v>
                </c:pt>
                <c:pt idx="103">
                  <c:v>44.748139999999999</c:v>
                </c:pt>
                <c:pt idx="104">
                  <c:v>44.748139999999999</c:v>
                </c:pt>
                <c:pt idx="105">
                  <c:v>44.739199999999997</c:v>
                </c:pt>
                <c:pt idx="106">
                  <c:v>44.739199999999997</c:v>
                </c:pt>
                <c:pt idx="107">
                  <c:v>44.739199999999997</c:v>
                </c:pt>
                <c:pt idx="108">
                  <c:v>44.739199999999997</c:v>
                </c:pt>
                <c:pt idx="109">
                  <c:v>44.739199999999997</c:v>
                </c:pt>
                <c:pt idx="110">
                  <c:v>44.730249999999998</c:v>
                </c:pt>
                <c:pt idx="111">
                  <c:v>44.730249999999998</c:v>
                </c:pt>
                <c:pt idx="112">
                  <c:v>44.721310000000003</c:v>
                </c:pt>
                <c:pt idx="113">
                  <c:v>44.721310000000003</c:v>
                </c:pt>
                <c:pt idx="114">
                  <c:v>44.721310000000003</c:v>
                </c:pt>
                <c:pt idx="115">
                  <c:v>44.71237</c:v>
                </c:pt>
                <c:pt idx="116">
                  <c:v>44.71237</c:v>
                </c:pt>
                <c:pt idx="117">
                  <c:v>44.71237</c:v>
                </c:pt>
                <c:pt idx="118">
                  <c:v>44.721310000000003</c:v>
                </c:pt>
                <c:pt idx="119">
                  <c:v>44.703429999999997</c:v>
                </c:pt>
                <c:pt idx="120">
                  <c:v>44.703429999999997</c:v>
                </c:pt>
                <c:pt idx="121">
                  <c:v>44.703429999999997</c:v>
                </c:pt>
                <c:pt idx="122">
                  <c:v>44.694479999999999</c:v>
                </c:pt>
                <c:pt idx="123">
                  <c:v>44.694479999999999</c:v>
                </c:pt>
                <c:pt idx="124">
                  <c:v>44.694479999999999</c:v>
                </c:pt>
                <c:pt idx="125">
                  <c:v>44.694479999999999</c:v>
                </c:pt>
                <c:pt idx="126">
                  <c:v>44.685540000000003</c:v>
                </c:pt>
                <c:pt idx="127">
                  <c:v>44.676600000000001</c:v>
                </c:pt>
                <c:pt idx="128">
                  <c:v>44.685540000000003</c:v>
                </c:pt>
                <c:pt idx="129">
                  <c:v>44.676600000000001</c:v>
                </c:pt>
                <c:pt idx="130">
                  <c:v>44.676600000000001</c:v>
                </c:pt>
                <c:pt idx="131">
                  <c:v>44.667659999999998</c:v>
                </c:pt>
                <c:pt idx="132">
                  <c:v>44.667659999999998</c:v>
                </c:pt>
                <c:pt idx="133">
                  <c:v>44.676600000000001</c:v>
                </c:pt>
                <c:pt idx="134">
                  <c:v>44.658720000000002</c:v>
                </c:pt>
                <c:pt idx="135">
                  <c:v>44.658720000000002</c:v>
                </c:pt>
                <c:pt idx="136">
                  <c:v>44.64978</c:v>
                </c:pt>
                <c:pt idx="137">
                  <c:v>44.64978</c:v>
                </c:pt>
                <c:pt idx="138">
                  <c:v>44.640830000000001</c:v>
                </c:pt>
                <c:pt idx="139">
                  <c:v>44.640830000000001</c:v>
                </c:pt>
                <c:pt idx="140">
                  <c:v>44.631889999999999</c:v>
                </c:pt>
                <c:pt idx="141">
                  <c:v>44.631889999999999</c:v>
                </c:pt>
                <c:pt idx="142">
                  <c:v>44.640830000000001</c:v>
                </c:pt>
                <c:pt idx="143">
                  <c:v>44.64978</c:v>
                </c:pt>
                <c:pt idx="144">
                  <c:v>44.640830000000001</c:v>
                </c:pt>
                <c:pt idx="145">
                  <c:v>44.640830000000001</c:v>
                </c:pt>
                <c:pt idx="146">
                  <c:v>44.631889999999999</c:v>
                </c:pt>
                <c:pt idx="147">
                  <c:v>44.631889999999999</c:v>
                </c:pt>
                <c:pt idx="148">
                  <c:v>44.640830000000001</c:v>
                </c:pt>
                <c:pt idx="149">
                  <c:v>44.622950000000003</c:v>
                </c:pt>
                <c:pt idx="150">
                  <c:v>44.622950000000003</c:v>
                </c:pt>
                <c:pt idx="151">
                  <c:v>44.631889999999999</c:v>
                </c:pt>
                <c:pt idx="152">
                  <c:v>44.622950000000003</c:v>
                </c:pt>
                <c:pt idx="153">
                  <c:v>44.622950000000003</c:v>
                </c:pt>
                <c:pt idx="154">
                  <c:v>44.622950000000003</c:v>
                </c:pt>
                <c:pt idx="155">
                  <c:v>44.622950000000003</c:v>
                </c:pt>
                <c:pt idx="156">
                  <c:v>44.622950000000003</c:v>
                </c:pt>
                <c:pt idx="157">
                  <c:v>44.631889999999999</c:v>
                </c:pt>
                <c:pt idx="158">
                  <c:v>44.631889999999999</c:v>
                </c:pt>
                <c:pt idx="159">
                  <c:v>44.622950000000003</c:v>
                </c:pt>
                <c:pt idx="160">
                  <c:v>44.631889999999999</c:v>
                </c:pt>
                <c:pt idx="161">
                  <c:v>44.631889999999999</c:v>
                </c:pt>
                <c:pt idx="162">
                  <c:v>44.622950000000003</c:v>
                </c:pt>
                <c:pt idx="163">
                  <c:v>44.622950000000003</c:v>
                </c:pt>
                <c:pt idx="164">
                  <c:v>44.622950000000003</c:v>
                </c:pt>
                <c:pt idx="165">
                  <c:v>44.61401</c:v>
                </c:pt>
                <c:pt idx="166">
                  <c:v>44.622950000000003</c:v>
                </c:pt>
                <c:pt idx="167">
                  <c:v>44.61401</c:v>
                </c:pt>
                <c:pt idx="168">
                  <c:v>44.622950000000003</c:v>
                </c:pt>
                <c:pt idx="169">
                  <c:v>44.61401</c:v>
                </c:pt>
                <c:pt idx="170">
                  <c:v>44.61401</c:v>
                </c:pt>
                <c:pt idx="171">
                  <c:v>44.605069999999998</c:v>
                </c:pt>
                <c:pt idx="172">
                  <c:v>44.622950000000003</c:v>
                </c:pt>
                <c:pt idx="173">
                  <c:v>44.61401</c:v>
                </c:pt>
                <c:pt idx="174">
                  <c:v>44.605069999999998</c:v>
                </c:pt>
                <c:pt idx="175">
                  <c:v>44.61401</c:v>
                </c:pt>
                <c:pt idx="176">
                  <c:v>44.605069999999998</c:v>
                </c:pt>
                <c:pt idx="177">
                  <c:v>44.605069999999998</c:v>
                </c:pt>
                <c:pt idx="178">
                  <c:v>44.605069999999998</c:v>
                </c:pt>
                <c:pt idx="179">
                  <c:v>44.605069999999998</c:v>
                </c:pt>
                <c:pt idx="180">
                  <c:v>44.605069999999998</c:v>
                </c:pt>
                <c:pt idx="181">
                  <c:v>44.605069999999998</c:v>
                </c:pt>
                <c:pt idx="182">
                  <c:v>44.605069999999998</c:v>
                </c:pt>
                <c:pt idx="183">
                  <c:v>44.61401</c:v>
                </c:pt>
                <c:pt idx="184">
                  <c:v>44.605069999999998</c:v>
                </c:pt>
                <c:pt idx="185">
                  <c:v>44.605069999999998</c:v>
                </c:pt>
                <c:pt idx="186">
                  <c:v>44.605069999999998</c:v>
                </c:pt>
                <c:pt idx="187">
                  <c:v>44.61401</c:v>
                </c:pt>
                <c:pt idx="188">
                  <c:v>44.605069999999998</c:v>
                </c:pt>
                <c:pt idx="189">
                  <c:v>44.61401</c:v>
                </c:pt>
                <c:pt idx="190">
                  <c:v>44.61401</c:v>
                </c:pt>
                <c:pt idx="191">
                  <c:v>44.605069999999998</c:v>
                </c:pt>
                <c:pt idx="192">
                  <c:v>44.605069999999998</c:v>
                </c:pt>
                <c:pt idx="193">
                  <c:v>44.61401</c:v>
                </c:pt>
                <c:pt idx="194">
                  <c:v>44.605069999999998</c:v>
                </c:pt>
                <c:pt idx="195">
                  <c:v>44.605069999999998</c:v>
                </c:pt>
                <c:pt idx="196">
                  <c:v>44.61401</c:v>
                </c:pt>
                <c:pt idx="197">
                  <c:v>44.61401</c:v>
                </c:pt>
                <c:pt idx="198">
                  <c:v>44.61401</c:v>
                </c:pt>
                <c:pt idx="199">
                  <c:v>44.61401</c:v>
                </c:pt>
                <c:pt idx="200">
                  <c:v>44.61401</c:v>
                </c:pt>
                <c:pt idx="201">
                  <c:v>44.61401</c:v>
                </c:pt>
                <c:pt idx="202">
                  <c:v>44.622950000000003</c:v>
                </c:pt>
                <c:pt idx="203">
                  <c:v>44.61401</c:v>
                </c:pt>
                <c:pt idx="204">
                  <c:v>44.61401</c:v>
                </c:pt>
                <c:pt idx="205">
                  <c:v>44.622950000000003</c:v>
                </c:pt>
                <c:pt idx="206">
                  <c:v>44.61401</c:v>
                </c:pt>
                <c:pt idx="207">
                  <c:v>44.622950000000003</c:v>
                </c:pt>
                <c:pt idx="208">
                  <c:v>44.622950000000003</c:v>
                </c:pt>
                <c:pt idx="209">
                  <c:v>44.61401</c:v>
                </c:pt>
                <c:pt idx="210">
                  <c:v>44.61401</c:v>
                </c:pt>
                <c:pt idx="211">
                  <c:v>44.622950000000003</c:v>
                </c:pt>
                <c:pt idx="212">
                  <c:v>44.61401</c:v>
                </c:pt>
                <c:pt idx="213">
                  <c:v>44.61401</c:v>
                </c:pt>
                <c:pt idx="214">
                  <c:v>44.622950000000003</c:v>
                </c:pt>
                <c:pt idx="215">
                  <c:v>44.61401</c:v>
                </c:pt>
                <c:pt idx="216">
                  <c:v>44.61401</c:v>
                </c:pt>
                <c:pt idx="217">
                  <c:v>44.61401</c:v>
                </c:pt>
                <c:pt idx="218">
                  <c:v>44.622950000000003</c:v>
                </c:pt>
                <c:pt idx="219">
                  <c:v>44.61401</c:v>
                </c:pt>
                <c:pt idx="220">
                  <c:v>44.61401</c:v>
                </c:pt>
                <c:pt idx="221">
                  <c:v>44.622950000000003</c:v>
                </c:pt>
                <c:pt idx="222">
                  <c:v>44.622950000000003</c:v>
                </c:pt>
                <c:pt idx="223">
                  <c:v>44.622950000000003</c:v>
                </c:pt>
                <c:pt idx="224">
                  <c:v>44.61401</c:v>
                </c:pt>
                <c:pt idx="225">
                  <c:v>44.61401</c:v>
                </c:pt>
                <c:pt idx="226">
                  <c:v>44.622950000000003</c:v>
                </c:pt>
                <c:pt idx="227">
                  <c:v>44.622950000000003</c:v>
                </c:pt>
                <c:pt idx="228">
                  <c:v>44.61401</c:v>
                </c:pt>
                <c:pt idx="229">
                  <c:v>44.622950000000003</c:v>
                </c:pt>
                <c:pt idx="230">
                  <c:v>44.61401</c:v>
                </c:pt>
                <c:pt idx="231">
                  <c:v>44.622950000000003</c:v>
                </c:pt>
                <c:pt idx="232">
                  <c:v>44.61401</c:v>
                </c:pt>
                <c:pt idx="233">
                  <c:v>44.61401</c:v>
                </c:pt>
                <c:pt idx="234">
                  <c:v>44.61401</c:v>
                </c:pt>
                <c:pt idx="235">
                  <c:v>44.61401</c:v>
                </c:pt>
                <c:pt idx="236">
                  <c:v>44.61401</c:v>
                </c:pt>
                <c:pt idx="237">
                  <c:v>44.61401</c:v>
                </c:pt>
                <c:pt idx="238">
                  <c:v>44.622950000000003</c:v>
                </c:pt>
                <c:pt idx="239">
                  <c:v>44.622950000000003</c:v>
                </c:pt>
                <c:pt idx="240">
                  <c:v>44.61401</c:v>
                </c:pt>
                <c:pt idx="241">
                  <c:v>44.622950000000003</c:v>
                </c:pt>
                <c:pt idx="242">
                  <c:v>44.622950000000003</c:v>
                </c:pt>
                <c:pt idx="243">
                  <c:v>44.61401</c:v>
                </c:pt>
                <c:pt idx="244">
                  <c:v>44.61401</c:v>
                </c:pt>
                <c:pt idx="245">
                  <c:v>44.61401</c:v>
                </c:pt>
                <c:pt idx="246">
                  <c:v>44.61401</c:v>
                </c:pt>
                <c:pt idx="247">
                  <c:v>44.622950000000003</c:v>
                </c:pt>
                <c:pt idx="248">
                  <c:v>44.61401</c:v>
                </c:pt>
                <c:pt idx="249">
                  <c:v>44.605069999999998</c:v>
                </c:pt>
                <c:pt idx="250">
                  <c:v>44.61401</c:v>
                </c:pt>
                <c:pt idx="251">
                  <c:v>44.631889999999999</c:v>
                </c:pt>
                <c:pt idx="252">
                  <c:v>44.622950000000003</c:v>
                </c:pt>
                <c:pt idx="253">
                  <c:v>44.61401</c:v>
                </c:pt>
                <c:pt idx="254">
                  <c:v>44.61401</c:v>
                </c:pt>
                <c:pt idx="255">
                  <c:v>44.605069999999998</c:v>
                </c:pt>
                <c:pt idx="256">
                  <c:v>44.631889999999999</c:v>
                </c:pt>
                <c:pt idx="257">
                  <c:v>44.622950000000003</c:v>
                </c:pt>
                <c:pt idx="258">
                  <c:v>44.61401</c:v>
                </c:pt>
                <c:pt idx="259">
                  <c:v>44.622950000000003</c:v>
                </c:pt>
                <c:pt idx="260">
                  <c:v>44.61401</c:v>
                </c:pt>
                <c:pt idx="261">
                  <c:v>44.61401</c:v>
                </c:pt>
                <c:pt idx="262">
                  <c:v>44.622950000000003</c:v>
                </c:pt>
                <c:pt idx="263">
                  <c:v>44.61401</c:v>
                </c:pt>
                <c:pt idx="264">
                  <c:v>44.61401</c:v>
                </c:pt>
                <c:pt idx="265">
                  <c:v>44.622950000000003</c:v>
                </c:pt>
                <c:pt idx="266">
                  <c:v>44.622950000000003</c:v>
                </c:pt>
                <c:pt idx="267">
                  <c:v>44.622950000000003</c:v>
                </c:pt>
                <c:pt idx="268">
                  <c:v>44.622950000000003</c:v>
                </c:pt>
                <c:pt idx="269">
                  <c:v>44.61401</c:v>
                </c:pt>
                <c:pt idx="270">
                  <c:v>44.61401</c:v>
                </c:pt>
                <c:pt idx="271">
                  <c:v>44.61401</c:v>
                </c:pt>
                <c:pt idx="272">
                  <c:v>44.61401</c:v>
                </c:pt>
                <c:pt idx="273">
                  <c:v>44.61401</c:v>
                </c:pt>
                <c:pt idx="274">
                  <c:v>44.622950000000003</c:v>
                </c:pt>
                <c:pt idx="275">
                  <c:v>44.61401</c:v>
                </c:pt>
                <c:pt idx="276">
                  <c:v>44.61401</c:v>
                </c:pt>
                <c:pt idx="277">
                  <c:v>44.61401</c:v>
                </c:pt>
                <c:pt idx="278">
                  <c:v>44.61401</c:v>
                </c:pt>
                <c:pt idx="279">
                  <c:v>44.61401</c:v>
                </c:pt>
                <c:pt idx="280">
                  <c:v>44.61401</c:v>
                </c:pt>
                <c:pt idx="281">
                  <c:v>44.605069999999998</c:v>
                </c:pt>
                <c:pt idx="282">
                  <c:v>44.605069999999998</c:v>
                </c:pt>
                <c:pt idx="283">
                  <c:v>44.61401</c:v>
                </c:pt>
                <c:pt idx="284">
                  <c:v>44.61401</c:v>
                </c:pt>
                <c:pt idx="285">
                  <c:v>44.605069999999998</c:v>
                </c:pt>
                <c:pt idx="286">
                  <c:v>44.605069999999998</c:v>
                </c:pt>
                <c:pt idx="287">
                  <c:v>44.61401</c:v>
                </c:pt>
                <c:pt idx="288">
                  <c:v>44.605069999999998</c:v>
                </c:pt>
                <c:pt idx="289">
                  <c:v>44.61401</c:v>
                </c:pt>
                <c:pt idx="290">
                  <c:v>44.61401</c:v>
                </c:pt>
                <c:pt idx="291">
                  <c:v>44.61401</c:v>
                </c:pt>
                <c:pt idx="292">
                  <c:v>44.605069999999998</c:v>
                </c:pt>
                <c:pt idx="293">
                  <c:v>44.61401</c:v>
                </c:pt>
                <c:pt idx="294">
                  <c:v>44.605069999999998</c:v>
                </c:pt>
                <c:pt idx="295">
                  <c:v>44.605069999999998</c:v>
                </c:pt>
                <c:pt idx="296">
                  <c:v>44.605069999999998</c:v>
                </c:pt>
                <c:pt idx="297">
                  <c:v>44.61401</c:v>
                </c:pt>
                <c:pt idx="298">
                  <c:v>44.61401</c:v>
                </c:pt>
                <c:pt idx="299">
                  <c:v>44.605069999999998</c:v>
                </c:pt>
                <c:pt idx="300">
                  <c:v>44.605069999999998</c:v>
                </c:pt>
                <c:pt idx="301">
                  <c:v>44.605069999999998</c:v>
                </c:pt>
                <c:pt idx="302">
                  <c:v>44.605069999999998</c:v>
                </c:pt>
                <c:pt idx="303">
                  <c:v>44.605069999999998</c:v>
                </c:pt>
                <c:pt idx="304">
                  <c:v>44.605069999999998</c:v>
                </c:pt>
                <c:pt idx="305">
                  <c:v>44.605069999999998</c:v>
                </c:pt>
                <c:pt idx="306">
                  <c:v>44.605069999999998</c:v>
                </c:pt>
                <c:pt idx="307">
                  <c:v>44.605069999999998</c:v>
                </c:pt>
                <c:pt idx="308">
                  <c:v>44.605069999999998</c:v>
                </c:pt>
                <c:pt idx="309">
                  <c:v>44.605069999999998</c:v>
                </c:pt>
                <c:pt idx="310">
                  <c:v>44.61401</c:v>
                </c:pt>
                <c:pt idx="311">
                  <c:v>44.605069999999998</c:v>
                </c:pt>
                <c:pt idx="312">
                  <c:v>44.605069999999998</c:v>
                </c:pt>
                <c:pt idx="313">
                  <c:v>44.605069999999998</c:v>
                </c:pt>
                <c:pt idx="314">
                  <c:v>44.605069999999998</c:v>
                </c:pt>
                <c:pt idx="315">
                  <c:v>44.605069999999998</c:v>
                </c:pt>
                <c:pt idx="316">
                  <c:v>44.605069999999998</c:v>
                </c:pt>
                <c:pt idx="317">
                  <c:v>44.596130000000002</c:v>
                </c:pt>
                <c:pt idx="318">
                  <c:v>44.605069999999998</c:v>
                </c:pt>
                <c:pt idx="319">
                  <c:v>44.605069999999998</c:v>
                </c:pt>
                <c:pt idx="320">
                  <c:v>44.605069999999998</c:v>
                </c:pt>
                <c:pt idx="321">
                  <c:v>44.605069999999998</c:v>
                </c:pt>
                <c:pt idx="322">
                  <c:v>44.605069999999998</c:v>
                </c:pt>
                <c:pt idx="323">
                  <c:v>44.605069999999998</c:v>
                </c:pt>
                <c:pt idx="324">
                  <c:v>44.61401</c:v>
                </c:pt>
                <c:pt idx="325">
                  <c:v>44.605069999999998</c:v>
                </c:pt>
                <c:pt idx="326">
                  <c:v>44.605069999999998</c:v>
                </c:pt>
                <c:pt idx="327">
                  <c:v>44.605069999999998</c:v>
                </c:pt>
                <c:pt idx="328">
                  <c:v>44.605069999999998</c:v>
                </c:pt>
                <c:pt idx="329">
                  <c:v>44.605069999999998</c:v>
                </c:pt>
                <c:pt idx="330">
                  <c:v>44.605069999999998</c:v>
                </c:pt>
                <c:pt idx="331">
                  <c:v>44.605069999999998</c:v>
                </c:pt>
                <c:pt idx="332">
                  <c:v>44.605069999999998</c:v>
                </c:pt>
                <c:pt idx="333">
                  <c:v>44.605069999999998</c:v>
                </c:pt>
                <c:pt idx="334">
                  <c:v>44.605069999999998</c:v>
                </c:pt>
                <c:pt idx="335">
                  <c:v>44.605069999999998</c:v>
                </c:pt>
                <c:pt idx="336">
                  <c:v>44.605069999999998</c:v>
                </c:pt>
                <c:pt idx="337">
                  <c:v>44.605069999999998</c:v>
                </c:pt>
                <c:pt idx="338">
                  <c:v>44.605069999999998</c:v>
                </c:pt>
                <c:pt idx="339">
                  <c:v>44.596130000000002</c:v>
                </c:pt>
                <c:pt idx="340">
                  <c:v>44.605069999999998</c:v>
                </c:pt>
                <c:pt idx="341">
                  <c:v>44.605069999999998</c:v>
                </c:pt>
                <c:pt idx="342">
                  <c:v>44.596130000000002</c:v>
                </c:pt>
                <c:pt idx="343">
                  <c:v>44.605069999999998</c:v>
                </c:pt>
                <c:pt idx="344">
                  <c:v>44.605069999999998</c:v>
                </c:pt>
                <c:pt idx="345">
                  <c:v>44.605069999999998</c:v>
                </c:pt>
                <c:pt idx="346">
                  <c:v>44.605069999999998</c:v>
                </c:pt>
                <c:pt idx="347">
                  <c:v>44.605069999999998</c:v>
                </c:pt>
                <c:pt idx="348">
                  <c:v>44.605069999999998</c:v>
                </c:pt>
                <c:pt idx="349">
                  <c:v>44.605069999999998</c:v>
                </c:pt>
                <c:pt idx="350">
                  <c:v>44.605069999999998</c:v>
                </c:pt>
                <c:pt idx="351">
                  <c:v>44.596130000000002</c:v>
                </c:pt>
                <c:pt idx="352">
                  <c:v>44.605069999999998</c:v>
                </c:pt>
                <c:pt idx="353">
                  <c:v>44.605069999999998</c:v>
                </c:pt>
                <c:pt idx="354">
                  <c:v>44.605069999999998</c:v>
                </c:pt>
                <c:pt idx="355">
                  <c:v>44.596130000000002</c:v>
                </c:pt>
                <c:pt idx="356">
                  <c:v>44.605069999999998</c:v>
                </c:pt>
                <c:pt idx="357">
                  <c:v>44.605069999999998</c:v>
                </c:pt>
                <c:pt idx="358">
                  <c:v>44.596130000000002</c:v>
                </c:pt>
                <c:pt idx="359">
                  <c:v>44.605069999999998</c:v>
                </c:pt>
                <c:pt idx="360">
                  <c:v>44.605069999999998</c:v>
                </c:pt>
                <c:pt idx="361">
                  <c:v>44.605069999999998</c:v>
                </c:pt>
                <c:pt idx="362">
                  <c:v>44.605069999999998</c:v>
                </c:pt>
                <c:pt idx="363">
                  <c:v>44.596130000000002</c:v>
                </c:pt>
                <c:pt idx="364">
                  <c:v>44.605069999999998</c:v>
                </c:pt>
                <c:pt idx="365">
                  <c:v>44.596130000000002</c:v>
                </c:pt>
                <c:pt idx="366">
                  <c:v>44.605069999999998</c:v>
                </c:pt>
                <c:pt idx="367">
                  <c:v>44.605069999999998</c:v>
                </c:pt>
                <c:pt idx="368">
                  <c:v>44.605069999999998</c:v>
                </c:pt>
                <c:pt idx="369">
                  <c:v>44.605069999999998</c:v>
                </c:pt>
                <c:pt idx="370">
                  <c:v>44.605069999999998</c:v>
                </c:pt>
                <c:pt idx="371">
                  <c:v>44.605069999999998</c:v>
                </c:pt>
                <c:pt idx="372">
                  <c:v>44.596130000000002</c:v>
                </c:pt>
                <c:pt idx="373">
                  <c:v>44.605069999999998</c:v>
                </c:pt>
                <c:pt idx="374">
                  <c:v>44.605069999999998</c:v>
                </c:pt>
                <c:pt idx="375">
                  <c:v>44.605069999999998</c:v>
                </c:pt>
                <c:pt idx="376">
                  <c:v>44.596130000000002</c:v>
                </c:pt>
                <c:pt idx="377">
                  <c:v>44.596130000000002</c:v>
                </c:pt>
                <c:pt idx="378">
                  <c:v>44.596130000000002</c:v>
                </c:pt>
                <c:pt idx="379">
                  <c:v>44.61401</c:v>
                </c:pt>
                <c:pt idx="380">
                  <c:v>44.605069999999998</c:v>
                </c:pt>
                <c:pt idx="381">
                  <c:v>44.596130000000002</c:v>
                </c:pt>
                <c:pt idx="382">
                  <c:v>44.605069999999998</c:v>
                </c:pt>
                <c:pt idx="383">
                  <c:v>44.605069999999998</c:v>
                </c:pt>
                <c:pt idx="384">
                  <c:v>44.605069999999998</c:v>
                </c:pt>
                <c:pt idx="385">
                  <c:v>44.605069999999998</c:v>
                </c:pt>
                <c:pt idx="386">
                  <c:v>44.596130000000002</c:v>
                </c:pt>
                <c:pt idx="387">
                  <c:v>44.596130000000002</c:v>
                </c:pt>
                <c:pt idx="388">
                  <c:v>44.596130000000002</c:v>
                </c:pt>
                <c:pt idx="389">
                  <c:v>44.605069999999998</c:v>
                </c:pt>
                <c:pt idx="390">
                  <c:v>44.596130000000002</c:v>
                </c:pt>
                <c:pt idx="391">
                  <c:v>44.605069999999998</c:v>
                </c:pt>
                <c:pt idx="392">
                  <c:v>44.605069999999998</c:v>
                </c:pt>
                <c:pt idx="393">
                  <c:v>44.605069999999998</c:v>
                </c:pt>
                <c:pt idx="394">
                  <c:v>44.596130000000002</c:v>
                </c:pt>
                <c:pt idx="395">
                  <c:v>44.596130000000002</c:v>
                </c:pt>
                <c:pt idx="396">
                  <c:v>44.605069999999998</c:v>
                </c:pt>
                <c:pt idx="397">
                  <c:v>44.605069999999998</c:v>
                </c:pt>
                <c:pt idx="398">
                  <c:v>44.596130000000002</c:v>
                </c:pt>
                <c:pt idx="399">
                  <c:v>44.605069999999998</c:v>
                </c:pt>
                <c:pt idx="400">
                  <c:v>44.605069999999998</c:v>
                </c:pt>
                <c:pt idx="401">
                  <c:v>44.605069999999998</c:v>
                </c:pt>
                <c:pt idx="402">
                  <c:v>44.605069999999998</c:v>
                </c:pt>
                <c:pt idx="403">
                  <c:v>44.596130000000002</c:v>
                </c:pt>
                <c:pt idx="404">
                  <c:v>44.596130000000002</c:v>
                </c:pt>
                <c:pt idx="405">
                  <c:v>44.605069999999998</c:v>
                </c:pt>
                <c:pt idx="406">
                  <c:v>44.596130000000002</c:v>
                </c:pt>
                <c:pt idx="407">
                  <c:v>44.605069999999998</c:v>
                </c:pt>
                <c:pt idx="408">
                  <c:v>44.596130000000002</c:v>
                </c:pt>
                <c:pt idx="409">
                  <c:v>44.596130000000002</c:v>
                </c:pt>
                <c:pt idx="410">
                  <c:v>44.605069999999998</c:v>
                </c:pt>
                <c:pt idx="411">
                  <c:v>44.596130000000002</c:v>
                </c:pt>
                <c:pt idx="412">
                  <c:v>44.596130000000002</c:v>
                </c:pt>
                <c:pt idx="413">
                  <c:v>44.605069999999998</c:v>
                </c:pt>
                <c:pt idx="414">
                  <c:v>44.605069999999998</c:v>
                </c:pt>
                <c:pt idx="415">
                  <c:v>44.605069999999998</c:v>
                </c:pt>
                <c:pt idx="416">
                  <c:v>44.605069999999998</c:v>
                </c:pt>
                <c:pt idx="417">
                  <c:v>44.596130000000002</c:v>
                </c:pt>
                <c:pt idx="418">
                  <c:v>44.605069999999998</c:v>
                </c:pt>
                <c:pt idx="419">
                  <c:v>44.605069999999998</c:v>
                </c:pt>
                <c:pt idx="420">
                  <c:v>44.605069999999998</c:v>
                </c:pt>
                <c:pt idx="421">
                  <c:v>44.605069999999998</c:v>
                </c:pt>
                <c:pt idx="422">
                  <c:v>44.605069999999998</c:v>
                </c:pt>
                <c:pt idx="423">
                  <c:v>44.596130000000002</c:v>
                </c:pt>
                <c:pt idx="424">
                  <c:v>44.605069999999998</c:v>
                </c:pt>
                <c:pt idx="425">
                  <c:v>44.605069999999998</c:v>
                </c:pt>
                <c:pt idx="426">
                  <c:v>44.596130000000002</c:v>
                </c:pt>
                <c:pt idx="427">
                  <c:v>44.596130000000002</c:v>
                </c:pt>
                <c:pt idx="428">
                  <c:v>44.605069999999998</c:v>
                </c:pt>
                <c:pt idx="429">
                  <c:v>44.605069999999998</c:v>
                </c:pt>
                <c:pt idx="430">
                  <c:v>44.605069999999998</c:v>
                </c:pt>
                <c:pt idx="431">
                  <c:v>44.596130000000002</c:v>
                </c:pt>
                <c:pt idx="432">
                  <c:v>44.605069999999998</c:v>
                </c:pt>
                <c:pt idx="433">
                  <c:v>44.596130000000002</c:v>
                </c:pt>
                <c:pt idx="434">
                  <c:v>44.605069999999998</c:v>
                </c:pt>
                <c:pt idx="435">
                  <c:v>44.605069999999998</c:v>
                </c:pt>
                <c:pt idx="436">
                  <c:v>44.596130000000002</c:v>
                </c:pt>
                <c:pt idx="437">
                  <c:v>44.605069999999998</c:v>
                </c:pt>
                <c:pt idx="438">
                  <c:v>44.587179999999996</c:v>
                </c:pt>
                <c:pt idx="439">
                  <c:v>44.596130000000002</c:v>
                </c:pt>
                <c:pt idx="440">
                  <c:v>44.596130000000002</c:v>
                </c:pt>
                <c:pt idx="441">
                  <c:v>44.596130000000002</c:v>
                </c:pt>
                <c:pt idx="442">
                  <c:v>44.605069999999998</c:v>
                </c:pt>
                <c:pt idx="443">
                  <c:v>44.605069999999998</c:v>
                </c:pt>
                <c:pt idx="444">
                  <c:v>44.596130000000002</c:v>
                </c:pt>
                <c:pt idx="445">
                  <c:v>44.596130000000002</c:v>
                </c:pt>
                <c:pt idx="446">
                  <c:v>44.596130000000002</c:v>
                </c:pt>
                <c:pt idx="447">
                  <c:v>44.587179999999996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2814464"/>
        <c:axId val="212820352"/>
      </c:lineChart>
      <c:lineChart>
        <c:grouping val="standard"/>
        <c:varyColors val="0"/>
        <c:ser>
          <c:idx val="2"/>
          <c:order val="2"/>
          <c:tx>
            <c:strRef>
              <c:f>Typosoil3!$J$7</c:f>
              <c:strCache>
                <c:ptCount val="1"/>
              </c:strCache>
            </c:strRef>
          </c:tx>
          <c:marker>
            <c:symbol val="none"/>
          </c:marker>
          <c:val>
            <c:numRef>
              <c:f>Typosoil3!$J$8:$J$789</c:f>
              <c:numCache>
                <c:formatCode>General</c:formatCode>
                <c:ptCount val="782"/>
                <c:pt idx="0">
                  <c:v>0</c:v>
                </c:pt>
                <c:pt idx="1">
                  <c:v>-4.0384599999999997</c:v>
                </c:pt>
                <c:pt idx="2">
                  <c:v>-5.7692300000000003</c:v>
                </c:pt>
                <c:pt idx="3">
                  <c:v>-7.5</c:v>
                </c:pt>
                <c:pt idx="4">
                  <c:v>-9.2307699999999997</c:v>
                </c:pt>
                <c:pt idx="5">
                  <c:v>-9.8076899999999991</c:v>
                </c:pt>
                <c:pt idx="6">
                  <c:v>-10.38461</c:v>
                </c:pt>
                <c:pt idx="7">
                  <c:v>-12.11538</c:v>
                </c:pt>
                <c:pt idx="8">
                  <c:v>-13.84615</c:v>
                </c:pt>
                <c:pt idx="9">
                  <c:v>-15.576919999999999</c:v>
                </c:pt>
                <c:pt idx="10">
                  <c:v>-16.73077</c:v>
                </c:pt>
                <c:pt idx="11">
                  <c:v>-18.461539999999999</c:v>
                </c:pt>
                <c:pt idx="12">
                  <c:v>-21.346150000000002</c:v>
                </c:pt>
                <c:pt idx="13">
                  <c:v>-23.653849999999998</c:v>
                </c:pt>
                <c:pt idx="14">
                  <c:v>-25.961539999999999</c:v>
                </c:pt>
                <c:pt idx="15">
                  <c:v>-30</c:v>
                </c:pt>
                <c:pt idx="16">
                  <c:v>-34.038460000000001</c:v>
                </c:pt>
                <c:pt idx="17">
                  <c:v>-36.346150000000002</c:v>
                </c:pt>
                <c:pt idx="18">
                  <c:v>-40.384619999999998</c:v>
                </c:pt>
                <c:pt idx="19">
                  <c:v>-43.846150000000002</c:v>
                </c:pt>
                <c:pt idx="20">
                  <c:v>-47.307690000000001</c:v>
                </c:pt>
                <c:pt idx="21">
                  <c:v>-50.76923</c:v>
                </c:pt>
                <c:pt idx="22">
                  <c:v>-55.384610000000002</c:v>
                </c:pt>
                <c:pt idx="23">
                  <c:v>-59.423079999999999</c:v>
                </c:pt>
                <c:pt idx="24">
                  <c:v>-64.615390000000005</c:v>
                </c:pt>
                <c:pt idx="25">
                  <c:v>-68.653850000000006</c:v>
                </c:pt>
                <c:pt idx="26">
                  <c:v>-73.269229999999993</c:v>
                </c:pt>
                <c:pt idx="27">
                  <c:v>-79.038460000000001</c:v>
                </c:pt>
                <c:pt idx="28">
                  <c:v>-84.230770000000007</c:v>
                </c:pt>
                <c:pt idx="29">
                  <c:v>-90</c:v>
                </c:pt>
                <c:pt idx="30">
                  <c:v>-95.192310000000006</c:v>
                </c:pt>
                <c:pt idx="31">
                  <c:v>-101.53846</c:v>
                </c:pt>
                <c:pt idx="32">
                  <c:v>-107.30768999999999</c:v>
                </c:pt>
                <c:pt idx="33">
                  <c:v>-114.23077000000001</c:v>
                </c:pt>
                <c:pt idx="34">
                  <c:v>-121.15385000000001</c:v>
                </c:pt>
                <c:pt idx="35">
                  <c:v>-128.07692</c:v>
                </c:pt>
                <c:pt idx="36">
                  <c:v>-135.57692</c:v>
                </c:pt>
                <c:pt idx="37">
                  <c:v>-143.07692</c:v>
                </c:pt>
                <c:pt idx="38">
                  <c:v>-151.73077000000001</c:v>
                </c:pt>
                <c:pt idx="39">
                  <c:v>-161.53846999999999</c:v>
                </c:pt>
                <c:pt idx="40">
                  <c:v>-171.34614999999999</c:v>
                </c:pt>
                <c:pt idx="41">
                  <c:v>-181.73077000000001</c:v>
                </c:pt>
                <c:pt idx="42">
                  <c:v>-193.84614999999999</c:v>
                </c:pt>
                <c:pt idx="43">
                  <c:v>-207.69230999999999</c:v>
                </c:pt>
                <c:pt idx="44">
                  <c:v>-222.11538999999999</c:v>
                </c:pt>
                <c:pt idx="45">
                  <c:v>-237.69230999999999</c:v>
                </c:pt>
                <c:pt idx="46">
                  <c:v>-255</c:v>
                </c:pt>
                <c:pt idx="47">
                  <c:v>-273.46154999999999</c:v>
                </c:pt>
                <c:pt idx="48">
                  <c:v>-293.65384</c:v>
                </c:pt>
                <c:pt idx="49">
                  <c:v>-315.57693</c:v>
                </c:pt>
                <c:pt idx="50">
                  <c:v>-338.65384</c:v>
                </c:pt>
                <c:pt idx="51">
                  <c:v>-365.19229000000001</c:v>
                </c:pt>
                <c:pt idx="52">
                  <c:v>-392.30768</c:v>
                </c:pt>
                <c:pt idx="53">
                  <c:v>-422.30768</c:v>
                </c:pt>
                <c:pt idx="54">
                  <c:v>-454.61538999999999</c:v>
                </c:pt>
                <c:pt idx="55">
                  <c:v>-489.23077000000001</c:v>
                </c:pt>
                <c:pt idx="56">
                  <c:v>-525.57690000000002</c:v>
                </c:pt>
                <c:pt idx="57">
                  <c:v>-564.80768</c:v>
                </c:pt>
                <c:pt idx="58">
                  <c:v>-605.76922999999999</c:v>
                </c:pt>
                <c:pt idx="59">
                  <c:v>-649.61536000000001</c:v>
                </c:pt>
                <c:pt idx="60">
                  <c:v>-695.19232</c:v>
                </c:pt>
                <c:pt idx="61">
                  <c:v>-741.34613000000002</c:v>
                </c:pt>
                <c:pt idx="62">
                  <c:v>-785.76922999999999</c:v>
                </c:pt>
                <c:pt idx="63">
                  <c:v>-828.46154999999999</c:v>
                </c:pt>
                <c:pt idx="64">
                  <c:v>-859.03845000000001</c:v>
                </c:pt>
                <c:pt idx="65">
                  <c:v>-870.57690000000002</c:v>
                </c:pt>
                <c:pt idx="66">
                  <c:v>-886.73077000000001</c:v>
                </c:pt>
                <c:pt idx="67">
                  <c:v>-873.46154999999999</c:v>
                </c:pt>
                <c:pt idx="68">
                  <c:v>-861.92309999999998</c:v>
                </c:pt>
                <c:pt idx="69">
                  <c:v>-852.69232</c:v>
                </c:pt>
                <c:pt idx="70">
                  <c:v>-842.30768</c:v>
                </c:pt>
                <c:pt idx="71">
                  <c:v>-833.65381000000002</c:v>
                </c:pt>
                <c:pt idx="72">
                  <c:v>-825</c:v>
                </c:pt>
                <c:pt idx="73">
                  <c:v>-815.76922999999999</c:v>
                </c:pt>
                <c:pt idx="74">
                  <c:v>-806.53845000000001</c:v>
                </c:pt>
                <c:pt idx="75">
                  <c:v>-796.15386999999998</c:v>
                </c:pt>
                <c:pt idx="76">
                  <c:v>-785.19232</c:v>
                </c:pt>
                <c:pt idx="77">
                  <c:v>-775.38458000000003</c:v>
                </c:pt>
                <c:pt idx="78">
                  <c:v>-764.42309999999998</c:v>
                </c:pt>
                <c:pt idx="79">
                  <c:v>-754.03845000000001</c:v>
                </c:pt>
                <c:pt idx="80">
                  <c:v>-744.23077000000001</c:v>
                </c:pt>
                <c:pt idx="81">
                  <c:v>-733.84613000000002</c:v>
                </c:pt>
                <c:pt idx="82">
                  <c:v>-724.61536000000001</c:v>
                </c:pt>
                <c:pt idx="83">
                  <c:v>-714.23077000000001</c:v>
                </c:pt>
                <c:pt idx="84">
                  <c:v>-704.42309999999998</c:v>
                </c:pt>
                <c:pt idx="85">
                  <c:v>-694.61536000000001</c:v>
                </c:pt>
                <c:pt idx="86">
                  <c:v>-684.80768</c:v>
                </c:pt>
                <c:pt idx="87">
                  <c:v>-674.42309999999998</c:v>
                </c:pt>
                <c:pt idx="88">
                  <c:v>-664.03845000000001</c:v>
                </c:pt>
                <c:pt idx="89">
                  <c:v>-654.23077000000001</c:v>
                </c:pt>
                <c:pt idx="90">
                  <c:v>-643.84613000000002</c:v>
                </c:pt>
                <c:pt idx="91">
                  <c:v>-633.46154999999999</c:v>
                </c:pt>
                <c:pt idx="92">
                  <c:v>-623.65386999999998</c:v>
                </c:pt>
                <c:pt idx="93">
                  <c:v>-612.69232</c:v>
                </c:pt>
                <c:pt idx="94">
                  <c:v>-601.15386999999998</c:v>
                </c:pt>
                <c:pt idx="95">
                  <c:v>-578.07690000000002</c:v>
                </c:pt>
                <c:pt idx="96">
                  <c:v>-503.07690000000002</c:v>
                </c:pt>
                <c:pt idx="97">
                  <c:v>-313.26922999999999</c:v>
                </c:pt>
                <c:pt idx="98">
                  <c:v>-158.07692</c:v>
                </c:pt>
                <c:pt idx="99">
                  <c:v>-62.307690000000001</c:v>
                </c:pt>
                <c:pt idx="100">
                  <c:v>-16.73077</c:v>
                </c:pt>
                <c:pt idx="101">
                  <c:v>-2.88462</c:v>
                </c:pt>
                <c:pt idx="102">
                  <c:v>0</c:v>
                </c:pt>
                <c:pt idx="103">
                  <c:v>0.57691999999999999</c:v>
                </c:pt>
                <c:pt idx="104">
                  <c:v>0.57691999999999999</c:v>
                </c:pt>
                <c:pt idx="105">
                  <c:v>0.57691999999999999</c:v>
                </c:pt>
                <c:pt idx="106">
                  <c:v>0.57691999999999999</c:v>
                </c:pt>
                <c:pt idx="107">
                  <c:v>1.15385</c:v>
                </c:pt>
                <c:pt idx="108">
                  <c:v>1.15385</c:v>
                </c:pt>
                <c:pt idx="109">
                  <c:v>2.30769</c:v>
                </c:pt>
                <c:pt idx="110">
                  <c:v>1.15385</c:v>
                </c:pt>
                <c:pt idx="111">
                  <c:v>1.15385</c:v>
                </c:pt>
                <c:pt idx="112">
                  <c:v>1.15385</c:v>
                </c:pt>
                <c:pt idx="113">
                  <c:v>1.15385</c:v>
                </c:pt>
                <c:pt idx="114">
                  <c:v>1.15385</c:v>
                </c:pt>
                <c:pt idx="115">
                  <c:v>2.30769</c:v>
                </c:pt>
                <c:pt idx="116">
                  <c:v>1.15385</c:v>
                </c:pt>
                <c:pt idx="117">
                  <c:v>2.30769</c:v>
                </c:pt>
                <c:pt idx="118">
                  <c:v>2.30769</c:v>
                </c:pt>
                <c:pt idx="119">
                  <c:v>2.30769</c:v>
                </c:pt>
                <c:pt idx="120">
                  <c:v>2.30769</c:v>
                </c:pt>
                <c:pt idx="121">
                  <c:v>2.88462</c:v>
                </c:pt>
                <c:pt idx="122">
                  <c:v>2.88462</c:v>
                </c:pt>
                <c:pt idx="123">
                  <c:v>2.30769</c:v>
                </c:pt>
                <c:pt idx="124">
                  <c:v>2.30769</c:v>
                </c:pt>
                <c:pt idx="125">
                  <c:v>2.30769</c:v>
                </c:pt>
                <c:pt idx="126">
                  <c:v>2.30769</c:v>
                </c:pt>
                <c:pt idx="127">
                  <c:v>2.30769</c:v>
                </c:pt>
                <c:pt idx="128">
                  <c:v>2.30769</c:v>
                </c:pt>
                <c:pt idx="129">
                  <c:v>2.30769</c:v>
                </c:pt>
                <c:pt idx="130">
                  <c:v>2.30769</c:v>
                </c:pt>
                <c:pt idx="131">
                  <c:v>2.30769</c:v>
                </c:pt>
                <c:pt idx="132">
                  <c:v>2.30769</c:v>
                </c:pt>
                <c:pt idx="133">
                  <c:v>2.30769</c:v>
                </c:pt>
                <c:pt idx="134">
                  <c:v>2.88462</c:v>
                </c:pt>
                <c:pt idx="135">
                  <c:v>2.30769</c:v>
                </c:pt>
                <c:pt idx="136">
                  <c:v>2.30769</c:v>
                </c:pt>
                <c:pt idx="137">
                  <c:v>2.30769</c:v>
                </c:pt>
                <c:pt idx="138">
                  <c:v>2.30769</c:v>
                </c:pt>
                <c:pt idx="139">
                  <c:v>2.30769</c:v>
                </c:pt>
                <c:pt idx="140">
                  <c:v>2.30769</c:v>
                </c:pt>
                <c:pt idx="141">
                  <c:v>2.88462</c:v>
                </c:pt>
                <c:pt idx="142">
                  <c:v>1.15385</c:v>
                </c:pt>
                <c:pt idx="143">
                  <c:v>2.30769</c:v>
                </c:pt>
                <c:pt idx="144">
                  <c:v>1.15385</c:v>
                </c:pt>
                <c:pt idx="145">
                  <c:v>1.15385</c:v>
                </c:pt>
                <c:pt idx="146">
                  <c:v>1.15385</c:v>
                </c:pt>
                <c:pt idx="147">
                  <c:v>1.15385</c:v>
                </c:pt>
                <c:pt idx="148">
                  <c:v>1.15385</c:v>
                </c:pt>
                <c:pt idx="149">
                  <c:v>1.15385</c:v>
                </c:pt>
                <c:pt idx="150">
                  <c:v>1.15385</c:v>
                </c:pt>
                <c:pt idx="151">
                  <c:v>1.15385</c:v>
                </c:pt>
                <c:pt idx="152">
                  <c:v>1.15385</c:v>
                </c:pt>
                <c:pt idx="153">
                  <c:v>1.15385</c:v>
                </c:pt>
                <c:pt idx="154">
                  <c:v>2.30769</c:v>
                </c:pt>
                <c:pt idx="155">
                  <c:v>1.15385</c:v>
                </c:pt>
                <c:pt idx="156">
                  <c:v>1.15385</c:v>
                </c:pt>
                <c:pt idx="157">
                  <c:v>1.15385</c:v>
                </c:pt>
                <c:pt idx="158">
                  <c:v>0.57691999999999999</c:v>
                </c:pt>
                <c:pt idx="159">
                  <c:v>0</c:v>
                </c:pt>
                <c:pt idx="160">
                  <c:v>1.15385</c:v>
                </c:pt>
                <c:pt idx="161">
                  <c:v>1.15385</c:v>
                </c:pt>
                <c:pt idx="162">
                  <c:v>0.57691999999999999</c:v>
                </c:pt>
                <c:pt idx="163">
                  <c:v>0</c:v>
                </c:pt>
                <c:pt idx="164">
                  <c:v>0.57691999999999999</c:v>
                </c:pt>
                <c:pt idx="165">
                  <c:v>0.57691999999999999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-0.57691999999999999</c:v>
                </c:pt>
                <c:pt idx="177">
                  <c:v>-0.57691999999999999</c:v>
                </c:pt>
                <c:pt idx="178">
                  <c:v>-0.57691999999999999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0.57691999999999999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0.57691999999999999</c:v>
                </c:pt>
                <c:pt idx="207">
                  <c:v>0.57691999999999999</c:v>
                </c:pt>
                <c:pt idx="208">
                  <c:v>0</c:v>
                </c:pt>
                <c:pt idx="209">
                  <c:v>0</c:v>
                </c:pt>
                <c:pt idx="210">
                  <c:v>0.57691999999999999</c:v>
                </c:pt>
                <c:pt idx="211">
                  <c:v>0.57691999999999999</c:v>
                </c:pt>
                <c:pt idx="212">
                  <c:v>0.57691999999999999</c:v>
                </c:pt>
                <c:pt idx="213">
                  <c:v>1.15385</c:v>
                </c:pt>
                <c:pt idx="214">
                  <c:v>0.57691999999999999</c:v>
                </c:pt>
                <c:pt idx="215">
                  <c:v>0.57691999999999999</c:v>
                </c:pt>
                <c:pt idx="216">
                  <c:v>1.15385</c:v>
                </c:pt>
                <c:pt idx="217">
                  <c:v>0.57691999999999999</c:v>
                </c:pt>
                <c:pt idx="218">
                  <c:v>0.57691999999999999</c:v>
                </c:pt>
                <c:pt idx="219">
                  <c:v>0.57691999999999999</c:v>
                </c:pt>
                <c:pt idx="220">
                  <c:v>0.57691999999999999</c:v>
                </c:pt>
                <c:pt idx="221">
                  <c:v>1.15385</c:v>
                </c:pt>
                <c:pt idx="222">
                  <c:v>1.15385</c:v>
                </c:pt>
                <c:pt idx="223">
                  <c:v>1.15385</c:v>
                </c:pt>
                <c:pt idx="224">
                  <c:v>1.15385</c:v>
                </c:pt>
                <c:pt idx="225">
                  <c:v>1.15385</c:v>
                </c:pt>
                <c:pt idx="226">
                  <c:v>1.15385</c:v>
                </c:pt>
                <c:pt idx="227">
                  <c:v>1.15385</c:v>
                </c:pt>
                <c:pt idx="228">
                  <c:v>1.15385</c:v>
                </c:pt>
                <c:pt idx="229">
                  <c:v>2.30769</c:v>
                </c:pt>
                <c:pt idx="230">
                  <c:v>1.15385</c:v>
                </c:pt>
                <c:pt idx="231">
                  <c:v>1.15385</c:v>
                </c:pt>
                <c:pt idx="232">
                  <c:v>1.15385</c:v>
                </c:pt>
                <c:pt idx="233">
                  <c:v>1.15385</c:v>
                </c:pt>
                <c:pt idx="234">
                  <c:v>1.15385</c:v>
                </c:pt>
                <c:pt idx="235">
                  <c:v>0.57691999999999999</c:v>
                </c:pt>
                <c:pt idx="236">
                  <c:v>1.15385</c:v>
                </c:pt>
                <c:pt idx="237">
                  <c:v>1.15385</c:v>
                </c:pt>
                <c:pt idx="238">
                  <c:v>0.57691999999999999</c:v>
                </c:pt>
                <c:pt idx="239">
                  <c:v>1.15385</c:v>
                </c:pt>
                <c:pt idx="240">
                  <c:v>0.57691999999999999</c:v>
                </c:pt>
                <c:pt idx="241">
                  <c:v>0.57691999999999999</c:v>
                </c:pt>
                <c:pt idx="242">
                  <c:v>0.57691999999999999</c:v>
                </c:pt>
                <c:pt idx="243">
                  <c:v>0.57691999999999999</c:v>
                </c:pt>
                <c:pt idx="244">
                  <c:v>0.57691999999999999</c:v>
                </c:pt>
                <c:pt idx="245">
                  <c:v>0.57691999999999999</c:v>
                </c:pt>
                <c:pt idx="246">
                  <c:v>0.57691999999999999</c:v>
                </c:pt>
                <c:pt idx="247">
                  <c:v>0.57691999999999999</c:v>
                </c:pt>
                <c:pt idx="248">
                  <c:v>0.57691999999999999</c:v>
                </c:pt>
                <c:pt idx="249">
                  <c:v>0</c:v>
                </c:pt>
                <c:pt idx="250">
                  <c:v>0.57691999999999999</c:v>
                </c:pt>
                <c:pt idx="251">
                  <c:v>0.57691999999999999</c:v>
                </c:pt>
                <c:pt idx="252">
                  <c:v>0.57691999999999999</c:v>
                </c:pt>
                <c:pt idx="253">
                  <c:v>0</c:v>
                </c:pt>
                <c:pt idx="254">
                  <c:v>0</c:v>
                </c:pt>
                <c:pt idx="255">
                  <c:v>0.57691999999999999</c:v>
                </c:pt>
                <c:pt idx="256">
                  <c:v>0.57691999999999999</c:v>
                </c:pt>
                <c:pt idx="257">
                  <c:v>0.57691999999999999</c:v>
                </c:pt>
                <c:pt idx="258">
                  <c:v>0.57691999999999999</c:v>
                </c:pt>
                <c:pt idx="259">
                  <c:v>0</c:v>
                </c:pt>
                <c:pt idx="260">
                  <c:v>1.15385</c:v>
                </c:pt>
                <c:pt idx="261">
                  <c:v>1.15385</c:v>
                </c:pt>
                <c:pt idx="262">
                  <c:v>1.15385</c:v>
                </c:pt>
                <c:pt idx="263">
                  <c:v>1.15385</c:v>
                </c:pt>
                <c:pt idx="264">
                  <c:v>1.15385</c:v>
                </c:pt>
                <c:pt idx="265">
                  <c:v>1.15385</c:v>
                </c:pt>
                <c:pt idx="266">
                  <c:v>1.15385</c:v>
                </c:pt>
                <c:pt idx="267">
                  <c:v>2.30769</c:v>
                </c:pt>
                <c:pt idx="268">
                  <c:v>2.88462</c:v>
                </c:pt>
                <c:pt idx="269">
                  <c:v>2.30769</c:v>
                </c:pt>
                <c:pt idx="270">
                  <c:v>1.15385</c:v>
                </c:pt>
                <c:pt idx="271">
                  <c:v>2.88462</c:v>
                </c:pt>
                <c:pt idx="272">
                  <c:v>2.88462</c:v>
                </c:pt>
                <c:pt idx="273">
                  <c:v>2.88462</c:v>
                </c:pt>
                <c:pt idx="274">
                  <c:v>2.88462</c:v>
                </c:pt>
                <c:pt idx="275">
                  <c:v>2.30769</c:v>
                </c:pt>
                <c:pt idx="276">
                  <c:v>2.88462</c:v>
                </c:pt>
                <c:pt idx="277">
                  <c:v>2.88462</c:v>
                </c:pt>
                <c:pt idx="278">
                  <c:v>2.88462</c:v>
                </c:pt>
                <c:pt idx="279">
                  <c:v>2.88462</c:v>
                </c:pt>
                <c:pt idx="280">
                  <c:v>2.88462</c:v>
                </c:pt>
                <c:pt idx="281">
                  <c:v>3.4615399999999998</c:v>
                </c:pt>
                <c:pt idx="282">
                  <c:v>2.88462</c:v>
                </c:pt>
                <c:pt idx="283">
                  <c:v>3.4615399999999998</c:v>
                </c:pt>
                <c:pt idx="284">
                  <c:v>2.88462</c:v>
                </c:pt>
                <c:pt idx="285">
                  <c:v>3.4615399999999998</c:v>
                </c:pt>
                <c:pt idx="286">
                  <c:v>3.4615399999999998</c:v>
                </c:pt>
                <c:pt idx="287">
                  <c:v>3.4615399999999998</c:v>
                </c:pt>
                <c:pt idx="288">
                  <c:v>3.4615399999999998</c:v>
                </c:pt>
                <c:pt idx="289">
                  <c:v>3.4615399999999998</c:v>
                </c:pt>
                <c:pt idx="290">
                  <c:v>3.4615399999999998</c:v>
                </c:pt>
                <c:pt idx="291">
                  <c:v>3.4615399999999998</c:v>
                </c:pt>
                <c:pt idx="292">
                  <c:v>3.4615399999999998</c:v>
                </c:pt>
                <c:pt idx="293">
                  <c:v>3.4615399999999998</c:v>
                </c:pt>
                <c:pt idx="294">
                  <c:v>3.4615399999999998</c:v>
                </c:pt>
                <c:pt idx="295">
                  <c:v>3.4615399999999998</c:v>
                </c:pt>
                <c:pt idx="296">
                  <c:v>4.0384599999999997</c:v>
                </c:pt>
                <c:pt idx="297">
                  <c:v>3.4615399999999998</c:v>
                </c:pt>
                <c:pt idx="298">
                  <c:v>3.4615399999999998</c:v>
                </c:pt>
                <c:pt idx="299">
                  <c:v>3.4615399999999998</c:v>
                </c:pt>
                <c:pt idx="300">
                  <c:v>2.88462</c:v>
                </c:pt>
                <c:pt idx="301">
                  <c:v>3.4615399999999998</c:v>
                </c:pt>
                <c:pt idx="302">
                  <c:v>3.4615399999999998</c:v>
                </c:pt>
                <c:pt idx="303">
                  <c:v>3.4615399999999998</c:v>
                </c:pt>
                <c:pt idx="304">
                  <c:v>3.4615399999999998</c:v>
                </c:pt>
                <c:pt idx="305">
                  <c:v>3.4615399999999998</c:v>
                </c:pt>
                <c:pt idx="306">
                  <c:v>2.88462</c:v>
                </c:pt>
                <c:pt idx="307">
                  <c:v>2.88462</c:v>
                </c:pt>
                <c:pt idx="308">
                  <c:v>3.4615399999999998</c:v>
                </c:pt>
                <c:pt idx="309">
                  <c:v>3.4615399999999998</c:v>
                </c:pt>
                <c:pt idx="310">
                  <c:v>3.4615399999999998</c:v>
                </c:pt>
                <c:pt idx="311">
                  <c:v>2.88462</c:v>
                </c:pt>
                <c:pt idx="312">
                  <c:v>3.4615399999999998</c:v>
                </c:pt>
                <c:pt idx="313">
                  <c:v>2.88462</c:v>
                </c:pt>
                <c:pt idx="314">
                  <c:v>2.88462</c:v>
                </c:pt>
                <c:pt idx="315">
                  <c:v>3.4615399999999998</c:v>
                </c:pt>
                <c:pt idx="316">
                  <c:v>3.4615399999999998</c:v>
                </c:pt>
                <c:pt idx="317">
                  <c:v>2.88462</c:v>
                </c:pt>
                <c:pt idx="318">
                  <c:v>3.4615399999999998</c:v>
                </c:pt>
                <c:pt idx="319">
                  <c:v>2.88462</c:v>
                </c:pt>
                <c:pt idx="320">
                  <c:v>3.4615399999999998</c:v>
                </c:pt>
                <c:pt idx="321">
                  <c:v>2.88462</c:v>
                </c:pt>
                <c:pt idx="322">
                  <c:v>2.88462</c:v>
                </c:pt>
                <c:pt idx="323">
                  <c:v>3.4615399999999998</c:v>
                </c:pt>
                <c:pt idx="324">
                  <c:v>2.88462</c:v>
                </c:pt>
                <c:pt idx="325">
                  <c:v>3.4615399999999998</c:v>
                </c:pt>
                <c:pt idx="326">
                  <c:v>2.88462</c:v>
                </c:pt>
                <c:pt idx="327">
                  <c:v>2.88462</c:v>
                </c:pt>
                <c:pt idx="328">
                  <c:v>3.4615399999999998</c:v>
                </c:pt>
                <c:pt idx="329">
                  <c:v>2.88462</c:v>
                </c:pt>
                <c:pt idx="330">
                  <c:v>3.4615399999999998</c:v>
                </c:pt>
                <c:pt idx="331">
                  <c:v>3.4615399999999998</c:v>
                </c:pt>
                <c:pt idx="332">
                  <c:v>2.88462</c:v>
                </c:pt>
                <c:pt idx="333">
                  <c:v>2.88462</c:v>
                </c:pt>
                <c:pt idx="334">
                  <c:v>3.4615399999999998</c:v>
                </c:pt>
                <c:pt idx="335">
                  <c:v>2.88462</c:v>
                </c:pt>
                <c:pt idx="336">
                  <c:v>2.88462</c:v>
                </c:pt>
                <c:pt idx="337">
                  <c:v>2.88462</c:v>
                </c:pt>
                <c:pt idx="338">
                  <c:v>3.4615399999999998</c:v>
                </c:pt>
                <c:pt idx="339">
                  <c:v>3.4615399999999998</c:v>
                </c:pt>
                <c:pt idx="340">
                  <c:v>3.4615399999999998</c:v>
                </c:pt>
                <c:pt idx="341">
                  <c:v>3.4615399999999998</c:v>
                </c:pt>
                <c:pt idx="342">
                  <c:v>3.4615399999999998</c:v>
                </c:pt>
                <c:pt idx="343">
                  <c:v>3.4615399999999998</c:v>
                </c:pt>
                <c:pt idx="344">
                  <c:v>3.4615399999999998</c:v>
                </c:pt>
                <c:pt idx="345">
                  <c:v>4.0384599999999997</c:v>
                </c:pt>
                <c:pt idx="346">
                  <c:v>3.4615399999999998</c:v>
                </c:pt>
                <c:pt idx="347">
                  <c:v>4.0384599999999997</c:v>
                </c:pt>
                <c:pt idx="348">
                  <c:v>4.0384599999999997</c:v>
                </c:pt>
                <c:pt idx="349">
                  <c:v>4.0384599999999997</c:v>
                </c:pt>
                <c:pt idx="350">
                  <c:v>4.61538</c:v>
                </c:pt>
                <c:pt idx="351">
                  <c:v>4.61538</c:v>
                </c:pt>
                <c:pt idx="352">
                  <c:v>4.0384599999999997</c:v>
                </c:pt>
                <c:pt idx="353">
                  <c:v>4.61538</c:v>
                </c:pt>
                <c:pt idx="354">
                  <c:v>4.0384599999999997</c:v>
                </c:pt>
                <c:pt idx="355">
                  <c:v>4.61538</c:v>
                </c:pt>
                <c:pt idx="356">
                  <c:v>4.0384599999999997</c:v>
                </c:pt>
                <c:pt idx="357">
                  <c:v>4.61538</c:v>
                </c:pt>
                <c:pt idx="358">
                  <c:v>4.0384599999999997</c:v>
                </c:pt>
                <c:pt idx="359">
                  <c:v>5.19231</c:v>
                </c:pt>
                <c:pt idx="360">
                  <c:v>5.19231</c:v>
                </c:pt>
                <c:pt idx="361">
                  <c:v>5.19231</c:v>
                </c:pt>
                <c:pt idx="362">
                  <c:v>5.7692300000000003</c:v>
                </c:pt>
                <c:pt idx="363">
                  <c:v>5.19231</c:v>
                </c:pt>
                <c:pt idx="364">
                  <c:v>5.19231</c:v>
                </c:pt>
                <c:pt idx="365">
                  <c:v>5.19231</c:v>
                </c:pt>
                <c:pt idx="366">
                  <c:v>5.19231</c:v>
                </c:pt>
                <c:pt idx="367">
                  <c:v>5.19231</c:v>
                </c:pt>
                <c:pt idx="368">
                  <c:v>5.19231</c:v>
                </c:pt>
                <c:pt idx="369">
                  <c:v>5.19231</c:v>
                </c:pt>
                <c:pt idx="370">
                  <c:v>5.7692300000000003</c:v>
                </c:pt>
                <c:pt idx="371">
                  <c:v>5.19231</c:v>
                </c:pt>
                <c:pt idx="372">
                  <c:v>6.3461499999999997</c:v>
                </c:pt>
                <c:pt idx="373">
                  <c:v>5.7692300000000003</c:v>
                </c:pt>
                <c:pt idx="374">
                  <c:v>5.7692300000000003</c:v>
                </c:pt>
                <c:pt idx="375">
                  <c:v>5.7692300000000003</c:v>
                </c:pt>
                <c:pt idx="376">
                  <c:v>5.7692300000000003</c:v>
                </c:pt>
                <c:pt idx="377">
                  <c:v>5.7692300000000003</c:v>
                </c:pt>
                <c:pt idx="378">
                  <c:v>5.7692300000000003</c:v>
                </c:pt>
                <c:pt idx="379">
                  <c:v>6.3461499999999997</c:v>
                </c:pt>
                <c:pt idx="380">
                  <c:v>6.3461499999999997</c:v>
                </c:pt>
                <c:pt idx="381">
                  <c:v>6.3461499999999997</c:v>
                </c:pt>
                <c:pt idx="382">
                  <c:v>5.7692300000000003</c:v>
                </c:pt>
                <c:pt idx="383">
                  <c:v>5.7692300000000003</c:v>
                </c:pt>
                <c:pt idx="384">
                  <c:v>6.3461499999999997</c:v>
                </c:pt>
                <c:pt idx="385">
                  <c:v>5.7692300000000003</c:v>
                </c:pt>
                <c:pt idx="386">
                  <c:v>6.3461499999999997</c:v>
                </c:pt>
                <c:pt idx="387">
                  <c:v>6.3461499999999997</c:v>
                </c:pt>
                <c:pt idx="388">
                  <c:v>6.3461499999999997</c:v>
                </c:pt>
                <c:pt idx="389">
                  <c:v>6.3461499999999997</c:v>
                </c:pt>
                <c:pt idx="390">
                  <c:v>5.7692300000000003</c:v>
                </c:pt>
                <c:pt idx="391">
                  <c:v>5.7692300000000003</c:v>
                </c:pt>
                <c:pt idx="392">
                  <c:v>6.3461499999999997</c:v>
                </c:pt>
                <c:pt idx="393">
                  <c:v>6.3461499999999997</c:v>
                </c:pt>
                <c:pt idx="394">
                  <c:v>5.7692300000000003</c:v>
                </c:pt>
                <c:pt idx="395">
                  <c:v>6.3461499999999997</c:v>
                </c:pt>
                <c:pt idx="396">
                  <c:v>6.3461499999999997</c:v>
                </c:pt>
                <c:pt idx="397">
                  <c:v>6.3461499999999997</c:v>
                </c:pt>
                <c:pt idx="398">
                  <c:v>5.7692300000000003</c:v>
                </c:pt>
                <c:pt idx="399">
                  <c:v>6.3461499999999997</c:v>
                </c:pt>
                <c:pt idx="400">
                  <c:v>6.3461499999999997</c:v>
                </c:pt>
                <c:pt idx="401">
                  <c:v>5.7692300000000003</c:v>
                </c:pt>
                <c:pt idx="402">
                  <c:v>6.3461499999999997</c:v>
                </c:pt>
                <c:pt idx="403">
                  <c:v>5.7692300000000003</c:v>
                </c:pt>
                <c:pt idx="404">
                  <c:v>5.7692300000000003</c:v>
                </c:pt>
                <c:pt idx="405">
                  <c:v>6.3461499999999997</c:v>
                </c:pt>
                <c:pt idx="406">
                  <c:v>6.3461499999999997</c:v>
                </c:pt>
                <c:pt idx="407">
                  <c:v>6.3461499999999997</c:v>
                </c:pt>
                <c:pt idx="408">
                  <c:v>6.3461499999999997</c:v>
                </c:pt>
                <c:pt idx="409">
                  <c:v>6.3461499999999997</c:v>
                </c:pt>
                <c:pt idx="410">
                  <c:v>6.3461499999999997</c:v>
                </c:pt>
                <c:pt idx="411">
                  <c:v>6.9230799999999997</c:v>
                </c:pt>
                <c:pt idx="412">
                  <c:v>6.9230799999999997</c:v>
                </c:pt>
                <c:pt idx="413">
                  <c:v>7.5</c:v>
                </c:pt>
                <c:pt idx="414">
                  <c:v>7.5</c:v>
                </c:pt>
                <c:pt idx="415">
                  <c:v>7.5</c:v>
                </c:pt>
                <c:pt idx="416">
                  <c:v>8.0769199999999994</c:v>
                </c:pt>
                <c:pt idx="417">
                  <c:v>8.0769199999999994</c:v>
                </c:pt>
                <c:pt idx="418">
                  <c:v>8.0769199999999994</c:v>
                </c:pt>
                <c:pt idx="419">
                  <c:v>7.5</c:v>
                </c:pt>
                <c:pt idx="420">
                  <c:v>8.0769199999999994</c:v>
                </c:pt>
                <c:pt idx="421">
                  <c:v>8.0769199999999994</c:v>
                </c:pt>
                <c:pt idx="422">
                  <c:v>8.0769199999999994</c:v>
                </c:pt>
                <c:pt idx="423">
                  <c:v>8.0769199999999994</c:v>
                </c:pt>
                <c:pt idx="424">
                  <c:v>8.0769199999999994</c:v>
                </c:pt>
                <c:pt idx="425">
                  <c:v>8.0769199999999994</c:v>
                </c:pt>
                <c:pt idx="426">
                  <c:v>8.0769199999999994</c:v>
                </c:pt>
                <c:pt idx="427">
                  <c:v>8.6538500000000003</c:v>
                </c:pt>
                <c:pt idx="428">
                  <c:v>8.0769199999999994</c:v>
                </c:pt>
                <c:pt idx="429">
                  <c:v>8.0769199999999994</c:v>
                </c:pt>
                <c:pt idx="430">
                  <c:v>8.0769199999999994</c:v>
                </c:pt>
                <c:pt idx="431">
                  <c:v>8.0769199999999994</c:v>
                </c:pt>
                <c:pt idx="432">
                  <c:v>8.6538500000000003</c:v>
                </c:pt>
                <c:pt idx="433">
                  <c:v>8.6538500000000003</c:v>
                </c:pt>
                <c:pt idx="434">
                  <c:v>8.6538500000000003</c:v>
                </c:pt>
                <c:pt idx="435">
                  <c:v>8.6538500000000003</c:v>
                </c:pt>
                <c:pt idx="436">
                  <c:v>9.2307699999999997</c:v>
                </c:pt>
                <c:pt idx="437">
                  <c:v>9.2307699999999997</c:v>
                </c:pt>
                <c:pt idx="438">
                  <c:v>9.2307699999999997</c:v>
                </c:pt>
                <c:pt idx="439">
                  <c:v>9.2307699999999997</c:v>
                </c:pt>
                <c:pt idx="440">
                  <c:v>8.6538500000000003</c:v>
                </c:pt>
                <c:pt idx="441">
                  <c:v>9.2307699999999997</c:v>
                </c:pt>
                <c:pt idx="442">
                  <c:v>9.8076899999999991</c:v>
                </c:pt>
                <c:pt idx="443">
                  <c:v>9.2307699999999997</c:v>
                </c:pt>
                <c:pt idx="444">
                  <c:v>9.8076899999999991</c:v>
                </c:pt>
                <c:pt idx="445">
                  <c:v>9.8076899999999991</c:v>
                </c:pt>
                <c:pt idx="446">
                  <c:v>9.8076899999999991</c:v>
                </c:pt>
                <c:pt idx="447">
                  <c:v>9.8076899999999991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2823424"/>
        <c:axId val="212821888"/>
      </c:lineChart>
      <c:catAx>
        <c:axId val="212814464"/>
        <c:scaling>
          <c:orientation val="minMax"/>
        </c:scaling>
        <c:delete val="0"/>
        <c:axPos val="b"/>
        <c:majorTickMark val="out"/>
        <c:minorTickMark val="none"/>
        <c:tickLblPos val="nextTo"/>
        <c:crossAx val="212820352"/>
        <c:crosses val="autoZero"/>
        <c:auto val="1"/>
        <c:lblAlgn val="ctr"/>
        <c:lblOffset val="100"/>
        <c:noMultiLvlLbl val="0"/>
      </c:catAx>
      <c:valAx>
        <c:axId val="21282035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12814464"/>
        <c:crosses val="autoZero"/>
        <c:crossBetween val="between"/>
      </c:valAx>
      <c:valAx>
        <c:axId val="212821888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crossAx val="212823424"/>
        <c:crosses val="max"/>
        <c:crossBetween val="between"/>
      </c:valAx>
      <c:catAx>
        <c:axId val="212823424"/>
        <c:scaling>
          <c:orientation val="minMax"/>
        </c:scaling>
        <c:delete val="1"/>
        <c:axPos val="b"/>
        <c:majorTickMark val="out"/>
        <c:minorTickMark val="none"/>
        <c:tickLblPos val="none"/>
        <c:crossAx val="212821888"/>
        <c:crosses val="autoZero"/>
        <c:auto val="1"/>
        <c:lblAlgn val="ctr"/>
        <c:lblOffset val="100"/>
        <c:noMultiLvlLbl val="0"/>
      </c:cat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Typosoil3!$H$7</c:f>
              <c:strCache>
                <c:ptCount val="1"/>
              </c:strCache>
            </c:strRef>
          </c:tx>
          <c:marker>
            <c:symbol val="none"/>
          </c:marker>
          <c:val>
            <c:numRef>
              <c:f>Typosoil3!$H$8:$H$789</c:f>
              <c:numCache>
                <c:formatCode>General</c:formatCode>
                <c:ptCount val="782"/>
                <c:pt idx="0">
                  <c:v>0</c:v>
                </c:pt>
                <c:pt idx="1">
                  <c:v>52.886360000000003</c:v>
                </c:pt>
                <c:pt idx="2">
                  <c:v>52.463630000000002</c:v>
                </c:pt>
                <c:pt idx="3">
                  <c:v>52.42727</c:v>
                </c:pt>
                <c:pt idx="4">
                  <c:v>52.431820000000002</c:v>
                </c:pt>
                <c:pt idx="5">
                  <c:v>52.409089999999999</c:v>
                </c:pt>
                <c:pt idx="6">
                  <c:v>52.4</c:v>
                </c:pt>
                <c:pt idx="7">
                  <c:v>52.377270000000003</c:v>
                </c:pt>
                <c:pt idx="8">
                  <c:v>52.363639999999997</c:v>
                </c:pt>
                <c:pt idx="9">
                  <c:v>52.363639999999997</c:v>
                </c:pt>
                <c:pt idx="10">
                  <c:v>52.340910000000001</c:v>
                </c:pt>
                <c:pt idx="11">
                  <c:v>52.318179999999998</c:v>
                </c:pt>
                <c:pt idx="12">
                  <c:v>52.295459999999999</c:v>
                </c:pt>
                <c:pt idx="13">
                  <c:v>52.277270000000001</c:v>
                </c:pt>
                <c:pt idx="14">
                  <c:v>52.272730000000003</c:v>
                </c:pt>
                <c:pt idx="15">
                  <c:v>52.24091</c:v>
                </c:pt>
                <c:pt idx="16">
                  <c:v>52.190910000000002</c:v>
                </c:pt>
                <c:pt idx="17">
                  <c:v>52.181820000000002</c:v>
                </c:pt>
                <c:pt idx="18">
                  <c:v>52.172730000000001</c:v>
                </c:pt>
                <c:pt idx="19">
                  <c:v>52.154539999999997</c:v>
                </c:pt>
                <c:pt idx="20">
                  <c:v>52.15</c:v>
                </c:pt>
                <c:pt idx="21">
                  <c:v>52.131819999999998</c:v>
                </c:pt>
                <c:pt idx="22">
                  <c:v>52.1</c:v>
                </c:pt>
                <c:pt idx="23">
                  <c:v>52.1</c:v>
                </c:pt>
                <c:pt idx="24">
                  <c:v>52.086359999999999</c:v>
                </c:pt>
                <c:pt idx="25">
                  <c:v>52.040909999999997</c:v>
                </c:pt>
                <c:pt idx="26">
                  <c:v>52.059089999999998</c:v>
                </c:pt>
                <c:pt idx="27">
                  <c:v>52.040909999999997</c:v>
                </c:pt>
                <c:pt idx="28">
                  <c:v>52.027270000000001</c:v>
                </c:pt>
                <c:pt idx="29">
                  <c:v>52.018180000000001</c:v>
                </c:pt>
                <c:pt idx="30">
                  <c:v>52.004550000000002</c:v>
                </c:pt>
                <c:pt idx="31">
                  <c:v>51.995449999999998</c:v>
                </c:pt>
                <c:pt idx="32">
                  <c:v>51.986359999999998</c:v>
                </c:pt>
                <c:pt idx="33">
                  <c:v>51.977269999999997</c:v>
                </c:pt>
                <c:pt idx="34">
                  <c:v>51.945450000000001</c:v>
                </c:pt>
                <c:pt idx="35">
                  <c:v>51.954540000000001</c:v>
                </c:pt>
                <c:pt idx="36">
                  <c:v>51.936360000000001</c:v>
                </c:pt>
                <c:pt idx="37">
                  <c:v>51.931820000000002</c:v>
                </c:pt>
                <c:pt idx="38">
                  <c:v>51.931820000000002</c:v>
                </c:pt>
                <c:pt idx="39">
                  <c:v>51.909089999999999</c:v>
                </c:pt>
                <c:pt idx="40">
                  <c:v>51.904539999999997</c:v>
                </c:pt>
                <c:pt idx="41">
                  <c:v>51.890909999999998</c:v>
                </c:pt>
                <c:pt idx="42">
                  <c:v>51.877270000000003</c:v>
                </c:pt>
                <c:pt idx="43">
                  <c:v>51.859090000000002</c:v>
                </c:pt>
                <c:pt idx="44">
                  <c:v>51.863639999999997</c:v>
                </c:pt>
                <c:pt idx="45">
                  <c:v>51.836359999999999</c:v>
                </c:pt>
                <c:pt idx="46">
                  <c:v>51.83182</c:v>
                </c:pt>
                <c:pt idx="47">
                  <c:v>51.82273</c:v>
                </c:pt>
                <c:pt idx="48">
                  <c:v>51.804549999999999</c:v>
                </c:pt>
                <c:pt idx="49">
                  <c:v>51.8</c:v>
                </c:pt>
                <c:pt idx="50">
                  <c:v>51.781820000000003</c:v>
                </c:pt>
                <c:pt idx="51">
                  <c:v>51.75909</c:v>
                </c:pt>
                <c:pt idx="52">
                  <c:v>51.75909</c:v>
                </c:pt>
                <c:pt idx="53">
                  <c:v>51.74091</c:v>
                </c:pt>
                <c:pt idx="54">
                  <c:v>51.731819999999999</c:v>
                </c:pt>
                <c:pt idx="55">
                  <c:v>51.718179999999997</c:v>
                </c:pt>
                <c:pt idx="56">
                  <c:v>51.709090000000003</c:v>
                </c:pt>
                <c:pt idx="57">
                  <c:v>51.686360000000001</c:v>
                </c:pt>
                <c:pt idx="58">
                  <c:v>51.686360000000001</c:v>
                </c:pt>
                <c:pt idx="59">
                  <c:v>51.66818</c:v>
                </c:pt>
                <c:pt idx="60">
                  <c:v>51.65</c:v>
                </c:pt>
                <c:pt idx="61">
                  <c:v>51.631819999999998</c:v>
                </c:pt>
                <c:pt idx="62">
                  <c:v>51.627270000000003</c:v>
                </c:pt>
                <c:pt idx="63">
                  <c:v>51.6</c:v>
                </c:pt>
                <c:pt idx="64">
                  <c:v>51.604550000000003</c:v>
                </c:pt>
                <c:pt idx="65">
                  <c:v>51.590910000000001</c:v>
                </c:pt>
                <c:pt idx="66">
                  <c:v>51.563639999999999</c:v>
                </c:pt>
                <c:pt idx="67">
                  <c:v>51.559089999999998</c:v>
                </c:pt>
                <c:pt idx="68">
                  <c:v>51.554549999999999</c:v>
                </c:pt>
                <c:pt idx="69">
                  <c:v>51.540909999999997</c:v>
                </c:pt>
                <c:pt idx="70">
                  <c:v>51.527270000000001</c:v>
                </c:pt>
                <c:pt idx="71">
                  <c:v>51.513640000000002</c:v>
                </c:pt>
                <c:pt idx="72">
                  <c:v>51.5</c:v>
                </c:pt>
                <c:pt idx="73">
                  <c:v>51.495449999999998</c:v>
                </c:pt>
                <c:pt idx="74">
                  <c:v>51.477269999999997</c:v>
                </c:pt>
                <c:pt idx="75">
                  <c:v>51.463630000000002</c:v>
                </c:pt>
                <c:pt idx="76">
                  <c:v>51.454540000000001</c:v>
                </c:pt>
                <c:pt idx="77">
                  <c:v>51.45</c:v>
                </c:pt>
                <c:pt idx="78">
                  <c:v>51.436360000000001</c:v>
                </c:pt>
                <c:pt idx="79">
                  <c:v>51.42727</c:v>
                </c:pt>
                <c:pt idx="80">
                  <c:v>51.41818</c:v>
                </c:pt>
                <c:pt idx="81">
                  <c:v>51.404539999999997</c:v>
                </c:pt>
                <c:pt idx="82">
                  <c:v>51.395449999999997</c:v>
                </c:pt>
                <c:pt idx="83">
                  <c:v>51.390909999999998</c:v>
                </c:pt>
                <c:pt idx="84">
                  <c:v>51.381819999999998</c:v>
                </c:pt>
                <c:pt idx="85">
                  <c:v>51.377270000000003</c:v>
                </c:pt>
                <c:pt idx="86">
                  <c:v>51.372729999999997</c:v>
                </c:pt>
                <c:pt idx="87">
                  <c:v>51.363639999999997</c:v>
                </c:pt>
                <c:pt idx="88">
                  <c:v>51.359090000000002</c:v>
                </c:pt>
                <c:pt idx="89">
                  <c:v>51.35</c:v>
                </c:pt>
                <c:pt idx="90">
                  <c:v>51.345460000000003</c:v>
                </c:pt>
                <c:pt idx="91">
                  <c:v>51.345460000000003</c:v>
                </c:pt>
                <c:pt idx="92">
                  <c:v>51.336359999999999</c:v>
                </c:pt>
                <c:pt idx="93">
                  <c:v>51.327269999999999</c:v>
                </c:pt>
                <c:pt idx="94">
                  <c:v>51.318179999999998</c:v>
                </c:pt>
                <c:pt idx="95">
                  <c:v>51.313639999999999</c:v>
                </c:pt>
                <c:pt idx="96">
                  <c:v>51.3</c:v>
                </c:pt>
                <c:pt idx="97">
                  <c:v>51.32273</c:v>
                </c:pt>
                <c:pt idx="98">
                  <c:v>51.295459999999999</c:v>
                </c:pt>
                <c:pt idx="99">
                  <c:v>51.281820000000003</c:v>
                </c:pt>
                <c:pt idx="100">
                  <c:v>51.286369999999998</c:v>
                </c:pt>
                <c:pt idx="101">
                  <c:v>51.281820000000003</c:v>
                </c:pt>
                <c:pt idx="102">
                  <c:v>51.268180000000001</c:v>
                </c:pt>
                <c:pt idx="103">
                  <c:v>51.263640000000002</c:v>
                </c:pt>
                <c:pt idx="104">
                  <c:v>51.25909</c:v>
                </c:pt>
                <c:pt idx="105">
                  <c:v>51.25909</c:v>
                </c:pt>
                <c:pt idx="106">
                  <c:v>51.25</c:v>
                </c:pt>
                <c:pt idx="107">
                  <c:v>51.245449999999998</c:v>
                </c:pt>
                <c:pt idx="108">
                  <c:v>51.236359999999998</c:v>
                </c:pt>
                <c:pt idx="109">
                  <c:v>51.236359999999998</c:v>
                </c:pt>
                <c:pt idx="110">
                  <c:v>51.254550000000002</c:v>
                </c:pt>
                <c:pt idx="111">
                  <c:v>51.222729999999999</c:v>
                </c:pt>
                <c:pt idx="112">
                  <c:v>51.218179999999997</c:v>
                </c:pt>
                <c:pt idx="113">
                  <c:v>51.218179999999997</c:v>
                </c:pt>
                <c:pt idx="114">
                  <c:v>51.204540000000001</c:v>
                </c:pt>
                <c:pt idx="115">
                  <c:v>51.213630000000002</c:v>
                </c:pt>
                <c:pt idx="116">
                  <c:v>51.204540000000001</c:v>
                </c:pt>
                <c:pt idx="117">
                  <c:v>51.195450000000001</c:v>
                </c:pt>
                <c:pt idx="118">
                  <c:v>51.213630000000002</c:v>
                </c:pt>
                <c:pt idx="119">
                  <c:v>51.186360000000001</c:v>
                </c:pt>
                <c:pt idx="120">
                  <c:v>51.17727</c:v>
                </c:pt>
                <c:pt idx="121">
                  <c:v>51.17727</c:v>
                </c:pt>
                <c:pt idx="122">
                  <c:v>51.16818</c:v>
                </c:pt>
                <c:pt idx="123">
                  <c:v>51.159089999999999</c:v>
                </c:pt>
                <c:pt idx="124">
                  <c:v>51.172730000000001</c:v>
                </c:pt>
                <c:pt idx="125">
                  <c:v>51.163640000000001</c:v>
                </c:pt>
                <c:pt idx="126">
                  <c:v>51.15</c:v>
                </c:pt>
                <c:pt idx="127">
                  <c:v>51.145449999999997</c:v>
                </c:pt>
                <c:pt idx="128">
                  <c:v>51.131819999999998</c:v>
                </c:pt>
                <c:pt idx="129">
                  <c:v>51.122729999999997</c:v>
                </c:pt>
                <c:pt idx="130">
                  <c:v>51.127270000000003</c:v>
                </c:pt>
                <c:pt idx="131">
                  <c:v>51.113639999999997</c:v>
                </c:pt>
                <c:pt idx="132">
                  <c:v>51.113639999999997</c:v>
                </c:pt>
                <c:pt idx="133">
                  <c:v>51.118180000000002</c:v>
                </c:pt>
                <c:pt idx="134">
                  <c:v>51.1</c:v>
                </c:pt>
                <c:pt idx="135">
                  <c:v>51.086359999999999</c:v>
                </c:pt>
                <c:pt idx="136">
                  <c:v>51.086359999999999</c:v>
                </c:pt>
                <c:pt idx="137">
                  <c:v>51.077269999999999</c:v>
                </c:pt>
                <c:pt idx="138">
                  <c:v>51.07273</c:v>
                </c:pt>
                <c:pt idx="139">
                  <c:v>51.068179999999998</c:v>
                </c:pt>
                <c:pt idx="140">
                  <c:v>51.045459999999999</c:v>
                </c:pt>
                <c:pt idx="141">
                  <c:v>51.045459999999999</c:v>
                </c:pt>
                <c:pt idx="142">
                  <c:v>51.05</c:v>
                </c:pt>
                <c:pt idx="143">
                  <c:v>51.059089999999998</c:v>
                </c:pt>
                <c:pt idx="144">
                  <c:v>51.040909999999997</c:v>
                </c:pt>
                <c:pt idx="145">
                  <c:v>51.040909999999997</c:v>
                </c:pt>
                <c:pt idx="146">
                  <c:v>51.036369999999998</c:v>
                </c:pt>
                <c:pt idx="147">
                  <c:v>51.018180000000001</c:v>
                </c:pt>
                <c:pt idx="148">
                  <c:v>51.040909999999997</c:v>
                </c:pt>
                <c:pt idx="149">
                  <c:v>51.018180000000001</c:v>
                </c:pt>
                <c:pt idx="150">
                  <c:v>51.004550000000002</c:v>
                </c:pt>
                <c:pt idx="151">
                  <c:v>51.00909</c:v>
                </c:pt>
                <c:pt idx="152">
                  <c:v>51</c:v>
                </c:pt>
                <c:pt idx="153">
                  <c:v>51</c:v>
                </c:pt>
                <c:pt idx="154">
                  <c:v>51.004550000000002</c:v>
                </c:pt>
                <c:pt idx="155">
                  <c:v>51</c:v>
                </c:pt>
                <c:pt idx="156">
                  <c:v>50.995449999999998</c:v>
                </c:pt>
                <c:pt idx="157">
                  <c:v>50.995449999999998</c:v>
                </c:pt>
                <c:pt idx="158">
                  <c:v>51.004550000000002</c:v>
                </c:pt>
                <c:pt idx="159">
                  <c:v>50.981819999999999</c:v>
                </c:pt>
                <c:pt idx="160">
                  <c:v>50.99091</c:v>
                </c:pt>
                <c:pt idx="161">
                  <c:v>51.00909</c:v>
                </c:pt>
                <c:pt idx="162">
                  <c:v>50.986359999999998</c:v>
                </c:pt>
                <c:pt idx="163">
                  <c:v>50.981819999999999</c:v>
                </c:pt>
                <c:pt idx="164">
                  <c:v>50.986359999999998</c:v>
                </c:pt>
                <c:pt idx="165">
                  <c:v>50.968179999999997</c:v>
                </c:pt>
                <c:pt idx="166">
                  <c:v>50.981819999999999</c:v>
                </c:pt>
                <c:pt idx="167">
                  <c:v>50.977269999999997</c:v>
                </c:pt>
                <c:pt idx="168">
                  <c:v>50.968179999999997</c:v>
                </c:pt>
                <c:pt idx="169">
                  <c:v>50.972729999999999</c:v>
                </c:pt>
                <c:pt idx="170">
                  <c:v>50.972729999999999</c:v>
                </c:pt>
                <c:pt idx="171">
                  <c:v>50.963639999999998</c:v>
                </c:pt>
                <c:pt idx="172">
                  <c:v>50.968179999999997</c:v>
                </c:pt>
                <c:pt idx="173">
                  <c:v>50.968179999999997</c:v>
                </c:pt>
                <c:pt idx="174">
                  <c:v>50.963639999999998</c:v>
                </c:pt>
                <c:pt idx="175">
                  <c:v>50.968179999999997</c:v>
                </c:pt>
                <c:pt idx="176">
                  <c:v>50.959090000000003</c:v>
                </c:pt>
                <c:pt idx="177">
                  <c:v>50.963639999999998</c:v>
                </c:pt>
                <c:pt idx="178">
                  <c:v>50.963639999999998</c:v>
                </c:pt>
                <c:pt idx="179">
                  <c:v>50.954540000000001</c:v>
                </c:pt>
                <c:pt idx="180">
                  <c:v>50.959090000000003</c:v>
                </c:pt>
                <c:pt idx="181">
                  <c:v>50.954540000000001</c:v>
                </c:pt>
                <c:pt idx="182">
                  <c:v>50.954540000000001</c:v>
                </c:pt>
                <c:pt idx="183">
                  <c:v>50.959090000000003</c:v>
                </c:pt>
                <c:pt idx="184">
                  <c:v>50.954540000000001</c:v>
                </c:pt>
                <c:pt idx="185">
                  <c:v>50.954540000000001</c:v>
                </c:pt>
                <c:pt idx="186">
                  <c:v>50.945450000000001</c:v>
                </c:pt>
                <c:pt idx="187">
                  <c:v>50.95</c:v>
                </c:pt>
                <c:pt idx="188">
                  <c:v>50.95</c:v>
                </c:pt>
                <c:pt idx="189">
                  <c:v>50.954540000000001</c:v>
                </c:pt>
                <c:pt idx="190">
                  <c:v>50.945450000000001</c:v>
                </c:pt>
                <c:pt idx="191">
                  <c:v>50.936360000000001</c:v>
                </c:pt>
                <c:pt idx="192">
                  <c:v>50.940910000000002</c:v>
                </c:pt>
                <c:pt idx="193">
                  <c:v>50.945450000000001</c:v>
                </c:pt>
                <c:pt idx="194">
                  <c:v>50.940910000000002</c:v>
                </c:pt>
                <c:pt idx="195">
                  <c:v>50.936360000000001</c:v>
                </c:pt>
                <c:pt idx="196">
                  <c:v>50.940910000000002</c:v>
                </c:pt>
                <c:pt idx="197">
                  <c:v>50.940910000000002</c:v>
                </c:pt>
                <c:pt idx="198">
                  <c:v>50.936360000000001</c:v>
                </c:pt>
                <c:pt idx="199">
                  <c:v>50.936360000000001</c:v>
                </c:pt>
                <c:pt idx="200">
                  <c:v>50.936360000000001</c:v>
                </c:pt>
                <c:pt idx="201">
                  <c:v>50.936360000000001</c:v>
                </c:pt>
                <c:pt idx="202">
                  <c:v>50.936360000000001</c:v>
                </c:pt>
                <c:pt idx="203">
                  <c:v>50.936360000000001</c:v>
                </c:pt>
                <c:pt idx="204">
                  <c:v>50.91818</c:v>
                </c:pt>
                <c:pt idx="205">
                  <c:v>50.936360000000001</c:v>
                </c:pt>
                <c:pt idx="206">
                  <c:v>50.92727</c:v>
                </c:pt>
                <c:pt idx="207">
                  <c:v>50.931820000000002</c:v>
                </c:pt>
                <c:pt idx="208">
                  <c:v>50.931820000000002</c:v>
                </c:pt>
                <c:pt idx="209">
                  <c:v>50.92727</c:v>
                </c:pt>
                <c:pt idx="210">
                  <c:v>50.931820000000002</c:v>
                </c:pt>
                <c:pt idx="211">
                  <c:v>50.936360000000001</c:v>
                </c:pt>
                <c:pt idx="212">
                  <c:v>50.931820000000002</c:v>
                </c:pt>
                <c:pt idx="213">
                  <c:v>50.92727</c:v>
                </c:pt>
                <c:pt idx="214">
                  <c:v>50.922730000000001</c:v>
                </c:pt>
                <c:pt idx="215">
                  <c:v>50.92727</c:v>
                </c:pt>
                <c:pt idx="216">
                  <c:v>50.91818</c:v>
                </c:pt>
                <c:pt idx="217">
                  <c:v>50.922730000000001</c:v>
                </c:pt>
                <c:pt idx="218">
                  <c:v>50.91818</c:v>
                </c:pt>
                <c:pt idx="219">
                  <c:v>50.91818</c:v>
                </c:pt>
                <c:pt idx="220">
                  <c:v>50.922730000000001</c:v>
                </c:pt>
                <c:pt idx="221">
                  <c:v>50.931820000000002</c:v>
                </c:pt>
                <c:pt idx="222">
                  <c:v>50.91818</c:v>
                </c:pt>
                <c:pt idx="223">
                  <c:v>50.91818</c:v>
                </c:pt>
                <c:pt idx="224">
                  <c:v>50.922730000000001</c:v>
                </c:pt>
                <c:pt idx="225">
                  <c:v>50.91818</c:v>
                </c:pt>
                <c:pt idx="226">
                  <c:v>50.913640000000001</c:v>
                </c:pt>
                <c:pt idx="227">
                  <c:v>50.922730000000001</c:v>
                </c:pt>
                <c:pt idx="228">
                  <c:v>50.909089999999999</c:v>
                </c:pt>
                <c:pt idx="229">
                  <c:v>50.913640000000001</c:v>
                </c:pt>
                <c:pt idx="230">
                  <c:v>50.91818</c:v>
                </c:pt>
                <c:pt idx="231">
                  <c:v>50.91818</c:v>
                </c:pt>
                <c:pt idx="232">
                  <c:v>50.91818</c:v>
                </c:pt>
                <c:pt idx="233">
                  <c:v>50.913640000000001</c:v>
                </c:pt>
                <c:pt idx="234">
                  <c:v>50.909089999999999</c:v>
                </c:pt>
                <c:pt idx="235">
                  <c:v>50.913640000000001</c:v>
                </c:pt>
                <c:pt idx="236">
                  <c:v>50.909089999999999</c:v>
                </c:pt>
                <c:pt idx="237">
                  <c:v>50.913640000000001</c:v>
                </c:pt>
                <c:pt idx="238">
                  <c:v>50.913640000000001</c:v>
                </c:pt>
                <c:pt idx="239">
                  <c:v>50.91818</c:v>
                </c:pt>
                <c:pt idx="240">
                  <c:v>50.909089999999999</c:v>
                </c:pt>
                <c:pt idx="241">
                  <c:v>50.913640000000001</c:v>
                </c:pt>
                <c:pt idx="242">
                  <c:v>50.909089999999999</c:v>
                </c:pt>
                <c:pt idx="243">
                  <c:v>50.909089999999999</c:v>
                </c:pt>
                <c:pt idx="244">
                  <c:v>50.909089999999999</c:v>
                </c:pt>
                <c:pt idx="245">
                  <c:v>50.909089999999999</c:v>
                </c:pt>
                <c:pt idx="246">
                  <c:v>50.904539999999997</c:v>
                </c:pt>
                <c:pt idx="247">
                  <c:v>50.909089999999999</c:v>
                </c:pt>
                <c:pt idx="248">
                  <c:v>50.909089999999999</c:v>
                </c:pt>
                <c:pt idx="249">
                  <c:v>50.9</c:v>
                </c:pt>
                <c:pt idx="250">
                  <c:v>50.909089999999999</c:v>
                </c:pt>
                <c:pt idx="251">
                  <c:v>50.922730000000001</c:v>
                </c:pt>
                <c:pt idx="252">
                  <c:v>50.909089999999999</c:v>
                </c:pt>
                <c:pt idx="253">
                  <c:v>50.904539999999997</c:v>
                </c:pt>
                <c:pt idx="254">
                  <c:v>50.9</c:v>
                </c:pt>
                <c:pt idx="255">
                  <c:v>50.909089999999999</c:v>
                </c:pt>
                <c:pt idx="256">
                  <c:v>50.91818</c:v>
                </c:pt>
                <c:pt idx="257">
                  <c:v>50.913640000000001</c:v>
                </c:pt>
                <c:pt idx="258">
                  <c:v>50.909089999999999</c:v>
                </c:pt>
                <c:pt idx="259">
                  <c:v>50.904539999999997</c:v>
                </c:pt>
                <c:pt idx="260">
                  <c:v>50.909089999999999</c:v>
                </c:pt>
                <c:pt idx="261">
                  <c:v>50.904539999999997</c:v>
                </c:pt>
                <c:pt idx="262">
                  <c:v>50.91818</c:v>
                </c:pt>
                <c:pt idx="263">
                  <c:v>50.904539999999997</c:v>
                </c:pt>
                <c:pt idx="264">
                  <c:v>50.9</c:v>
                </c:pt>
                <c:pt idx="265">
                  <c:v>50.909089999999999</c:v>
                </c:pt>
                <c:pt idx="266">
                  <c:v>50.909089999999999</c:v>
                </c:pt>
                <c:pt idx="267">
                  <c:v>50.909089999999999</c:v>
                </c:pt>
                <c:pt idx="268">
                  <c:v>50.909089999999999</c:v>
                </c:pt>
                <c:pt idx="269">
                  <c:v>50.904539999999997</c:v>
                </c:pt>
                <c:pt idx="270">
                  <c:v>50.9</c:v>
                </c:pt>
                <c:pt idx="271">
                  <c:v>50.909089999999999</c:v>
                </c:pt>
                <c:pt idx="272">
                  <c:v>50.9</c:v>
                </c:pt>
                <c:pt idx="273">
                  <c:v>50.904539999999997</c:v>
                </c:pt>
                <c:pt idx="274">
                  <c:v>50.909089999999999</c:v>
                </c:pt>
                <c:pt idx="275">
                  <c:v>50.9</c:v>
                </c:pt>
                <c:pt idx="276">
                  <c:v>50.904539999999997</c:v>
                </c:pt>
                <c:pt idx="277">
                  <c:v>50.904539999999997</c:v>
                </c:pt>
                <c:pt idx="278">
                  <c:v>50.904539999999997</c:v>
                </c:pt>
                <c:pt idx="279">
                  <c:v>50.904539999999997</c:v>
                </c:pt>
                <c:pt idx="280">
                  <c:v>50.904539999999997</c:v>
                </c:pt>
                <c:pt idx="281">
                  <c:v>50.9</c:v>
                </c:pt>
                <c:pt idx="282">
                  <c:v>50.890909999999998</c:v>
                </c:pt>
                <c:pt idx="283">
                  <c:v>50.904539999999997</c:v>
                </c:pt>
                <c:pt idx="284">
                  <c:v>50.904539999999997</c:v>
                </c:pt>
                <c:pt idx="285">
                  <c:v>50.9</c:v>
                </c:pt>
                <c:pt idx="286">
                  <c:v>50.9</c:v>
                </c:pt>
                <c:pt idx="287">
                  <c:v>50.895449999999997</c:v>
                </c:pt>
                <c:pt idx="288">
                  <c:v>50.890909999999998</c:v>
                </c:pt>
                <c:pt idx="289">
                  <c:v>50.909089999999999</c:v>
                </c:pt>
                <c:pt idx="290">
                  <c:v>50.890909999999998</c:v>
                </c:pt>
                <c:pt idx="291">
                  <c:v>50.895449999999997</c:v>
                </c:pt>
                <c:pt idx="292">
                  <c:v>50.9</c:v>
                </c:pt>
                <c:pt idx="293">
                  <c:v>50.895449999999997</c:v>
                </c:pt>
                <c:pt idx="294">
                  <c:v>50.9</c:v>
                </c:pt>
                <c:pt idx="295">
                  <c:v>50.895449999999997</c:v>
                </c:pt>
                <c:pt idx="296">
                  <c:v>50.9</c:v>
                </c:pt>
                <c:pt idx="297">
                  <c:v>50.9</c:v>
                </c:pt>
                <c:pt idx="298">
                  <c:v>50.904539999999997</c:v>
                </c:pt>
                <c:pt idx="299">
                  <c:v>50.890909999999998</c:v>
                </c:pt>
                <c:pt idx="300">
                  <c:v>50.9</c:v>
                </c:pt>
                <c:pt idx="301">
                  <c:v>50.9</c:v>
                </c:pt>
                <c:pt idx="302">
                  <c:v>50.9</c:v>
                </c:pt>
                <c:pt idx="303">
                  <c:v>50.9</c:v>
                </c:pt>
                <c:pt idx="304">
                  <c:v>50.895449999999997</c:v>
                </c:pt>
                <c:pt idx="305">
                  <c:v>50.890909999999998</c:v>
                </c:pt>
                <c:pt idx="306">
                  <c:v>50.9</c:v>
                </c:pt>
                <c:pt idx="307">
                  <c:v>50.9</c:v>
                </c:pt>
                <c:pt idx="308">
                  <c:v>50.890909999999998</c:v>
                </c:pt>
                <c:pt idx="309">
                  <c:v>50.895449999999997</c:v>
                </c:pt>
                <c:pt idx="310">
                  <c:v>50.895449999999997</c:v>
                </c:pt>
                <c:pt idx="311">
                  <c:v>50.886360000000003</c:v>
                </c:pt>
                <c:pt idx="312">
                  <c:v>50.895449999999997</c:v>
                </c:pt>
                <c:pt idx="313">
                  <c:v>50.886360000000003</c:v>
                </c:pt>
                <c:pt idx="314">
                  <c:v>50.890909999999998</c:v>
                </c:pt>
                <c:pt idx="315">
                  <c:v>50.895449999999997</c:v>
                </c:pt>
                <c:pt idx="316">
                  <c:v>50.895449999999997</c:v>
                </c:pt>
                <c:pt idx="317">
                  <c:v>50.886360000000003</c:v>
                </c:pt>
                <c:pt idx="318">
                  <c:v>50.9</c:v>
                </c:pt>
                <c:pt idx="319">
                  <c:v>50.895449999999997</c:v>
                </c:pt>
                <c:pt idx="320">
                  <c:v>50.895449999999997</c:v>
                </c:pt>
                <c:pt idx="321">
                  <c:v>50.895449999999997</c:v>
                </c:pt>
                <c:pt idx="322">
                  <c:v>50.895449999999997</c:v>
                </c:pt>
                <c:pt idx="323">
                  <c:v>50.886360000000003</c:v>
                </c:pt>
                <c:pt idx="324">
                  <c:v>50.895449999999997</c:v>
                </c:pt>
                <c:pt idx="325">
                  <c:v>50.895449999999997</c:v>
                </c:pt>
                <c:pt idx="326">
                  <c:v>50.890909999999998</c:v>
                </c:pt>
                <c:pt idx="327">
                  <c:v>50.890909999999998</c:v>
                </c:pt>
                <c:pt idx="328">
                  <c:v>50.890909999999998</c:v>
                </c:pt>
                <c:pt idx="329">
                  <c:v>50.895449999999997</c:v>
                </c:pt>
                <c:pt idx="330">
                  <c:v>50.9</c:v>
                </c:pt>
                <c:pt idx="331">
                  <c:v>50.9</c:v>
                </c:pt>
                <c:pt idx="332">
                  <c:v>50.890909999999998</c:v>
                </c:pt>
                <c:pt idx="333">
                  <c:v>50.890909999999998</c:v>
                </c:pt>
                <c:pt idx="334">
                  <c:v>50.9</c:v>
                </c:pt>
                <c:pt idx="335">
                  <c:v>50.890909999999998</c:v>
                </c:pt>
                <c:pt idx="336">
                  <c:v>50.895449999999997</c:v>
                </c:pt>
                <c:pt idx="337">
                  <c:v>50.890909999999998</c:v>
                </c:pt>
                <c:pt idx="338">
                  <c:v>50.9</c:v>
                </c:pt>
                <c:pt idx="339">
                  <c:v>50.9</c:v>
                </c:pt>
                <c:pt idx="340">
                  <c:v>50.886360000000003</c:v>
                </c:pt>
                <c:pt idx="341">
                  <c:v>50.9</c:v>
                </c:pt>
                <c:pt idx="342">
                  <c:v>50.895449999999997</c:v>
                </c:pt>
                <c:pt idx="343">
                  <c:v>50.890909999999998</c:v>
                </c:pt>
                <c:pt idx="344">
                  <c:v>50.886360000000003</c:v>
                </c:pt>
                <c:pt idx="345">
                  <c:v>50.895449999999997</c:v>
                </c:pt>
                <c:pt idx="346">
                  <c:v>50.890909999999998</c:v>
                </c:pt>
                <c:pt idx="347">
                  <c:v>50.895449999999997</c:v>
                </c:pt>
                <c:pt idx="348">
                  <c:v>50.895449999999997</c:v>
                </c:pt>
                <c:pt idx="349">
                  <c:v>50.890909999999998</c:v>
                </c:pt>
                <c:pt idx="350">
                  <c:v>50.895449999999997</c:v>
                </c:pt>
                <c:pt idx="351">
                  <c:v>50.890909999999998</c:v>
                </c:pt>
                <c:pt idx="352">
                  <c:v>50.890909999999998</c:v>
                </c:pt>
                <c:pt idx="353">
                  <c:v>50.895449999999997</c:v>
                </c:pt>
                <c:pt idx="354">
                  <c:v>50.895449999999997</c:v>
                </c:pt>
                <c:pt idx="355">
                  <c:v>50.881819999999998</c:v>
                </c:pt>
                <c:pt idx="356">
                  <c:v>50.890909999999998</c:v>
                </c:pt>
                <c:pt idx="357">
                  <c:v>50.895449999999997</c:v>
                </c:pt>
                <c:pt idx="358">
                  <c:v>50.886360000000003</c:v>
                </c:pt>
                <c:pt idx="359">
                  <c:v>50.895449999999997</c:v>
                </c:pt>
                <c:pt idx="360">
                  <c:v>50.895449999999997</c:v>
                </c:pt>
                <c:pt idx="361">
                  <c:v>50.9</c:v>
                </c:pt>
                <c:pt idx="362">
                  <c:v>50.895449999999997</c:v>
                </c:pt>
                <c:pt idx="363">
                  <c:v>50.890909999999998</c:v>
                </c:pt>
                <c:pt idx="364">
                  <c:v>50.886360000000003</c:v>
                </c:pt>
                <c:pt idx="365">
                  <c:v>50.890909999999998</c:v>
                </c:pt>
                <c:pt idx="366">
                  <c:v>50.886360000000003</c:v>
                </c:pt>
                <c:pt idx="367">
                  <c:v>50.890909999999998</c:v>
                </c:pt>
                <c:pt idx="368">
                  <c:v>50.895449999999997</c:v>
                </c:pt>
                <c:pt idx="369">
                  <c:v>50.895449999999997</c:v>
                </c:pt>
                <c:pt idx="370">
                  <c:v>50.890909999999998</c:v>
                </c:pt>
                <c:pt idx="371">
                  <c:v>50.886360000000003</c:v>
                </c:pt>
                <c:pt idx="372">
                  <c:v>50.890909999999998</c:v>
                </c:pt>
                <c:pt idx="373">
                  <c:v>50.9</c:v>
                </c:pt>
                <c:pt idx="374">
                  <c:v>50.890909999999998</c:v>
                </c:pt>
                <c:pt idx="375">
                  <c:v>50.886360000000003</c:v>
                </c:pt>
                <c:pt idx="376">
                  <c:v>50.890909999999998</c:v>
                </c:pt>
                <c:pt idx="377">
                  <c:v>50.895449999999997</c:v>
                </c:pt>
                <c:pt idx="378">
                  <c:v>50.890909999999998</c:v>
                </c:pt>
                <c:pt idx="379">
                  <c:v>50.904539999999997</c:v>
                </c:pt>
                <c:pt idx="380">
                  <c:v>50.890909999999998</c:v>
                </c:pt>
                <c:pt idx="381">
                  <c:v>50.895449999999997</c:v>
                </c:pt>
                <c:pt idx="382">
                  <c:v>50.890909999999998</c:v>
                </c:pt>
                <c:pt idx="383">
                  <c:v>50.895449999999997</c:v>
                </c:pt>
                <c:pt idx="384">
                  <c:v>50.890909999999998</c:v>
                </c:pt>
                <c:pt idx="385">
                  <c:v>50.895449999999997</c:v>
                </c:pt>
                <c:pt idx="386">
                  <c:v>50.890909999999998</c:v>
                </c:pt>
                <c:pt idx="387">
                  <c:v>50.886360000000003</c:v>
                </c:pt>
                <c:pt idx="388">
                  <c:v>50.890909999999998</c:v>
                </c:pt>
                <c:pt idx="389">
                  <c:v>50.895449999999997</c:v>
                </c:pt>
                <c:pt idx="390">
                  <c:v>50.895449999999997</c:v>
                </c:pt>
                <c:pt idx="391">
                  <c:v>50.890909999999998</c:v>
                </c:pt>
                <c:pt idx="392">
                  <c:v>50.890909999999998</c:v>
                </c:pt>
                <c:pt idx="393">
                  <c:v>50.895449999999997</c:v>
                </c:pt>
                <c:pt idx="394">
                  <c:v>50.881819999999998</c:v>
                </c:pt>
                <c:pt idx="395">
                  <c:v>50.886360000000003</c:v>
                </c:pt>
                <c:pt idx="396">
                  <c:v>50.895449999999997</c:v>
                </c:pt>
                <c:pt idx="397">
                  <c:v>50.890909999999998</c:v>
                </c:pt>
                <c:pt idx="398">
                  <c:v>50.886360000000003</c:v>
                </c:pt>
                <c:pt idx="399">
                  <c:v>50.886360000000003</c:v>
                </c:pt>
                <c:pt idx="400">
                  <c:v>50.886360000000003</c:v>
                </c:pt>
                <c:pt idx="401">
                  <c:v>50.890909999999998</c:v>
                </c:pt>
                <c:pt idx="402">
                  <c:v>50.890909999999998</c:v>
                </c:pt>
                <c:pt idx="403">
                  <c:v>50.895449999999997</c:v>
                </c:pt>
                <c:pt idx="404">
                  <c:v>50.886360000000003</c:v>
                </c:pt>
                <c:pt idx="405">
                  <c:v>50.895449999999997</c:v>
                </c:pt>
                <c:pt idx="406">
                  <c:v>50.890909999999998</c:v>
                </c:pt>
                <c:pt idx="407">
                  <c:v>50.890909999999998</c:v>
                </c:pt>
                <c:pt idx="408">
                  <c:v>50.890909999999998</c:v>
                </c:pt>
                <c:pt idx="409">
                  <c:v>50.886360000000003</c:v>
                </c:pt>
                <c:pt idx="410">
                  <c:v>50.886360000000003</c:v>
                </c:pt>
                <c:pt idx="411">
                  <c:v>50.890909999999998</c:v>
                </c:pt>
                <c:pt idx="412">
                  <c:v>50.886360000000003</c:v>
                </c:pt>
                <c:pt idx="413">
                  <c:v>50.890909999999998</c:v>
                </c:pt>
                <c:pt idx="414">
                  <c:v>50.895449999999997</c:v>
                </c:pt>
                <c:pt idx="415">
                  <c:v>50.895449999999997</c:v>
                </c:pt>
                <c:pt idx="416">
                  <c:v>50.895449999999997</c:v>
                </c:pt>
                <c:pt idx="417">
                  <c:v>50.886360000000003</c:v>
                </c:pt>
                <c:pt idx="418">
                  <c:v>50.886360000000003</c:v>
                </c:pt>
                <c:pt idx="419">
                  <c:v>50.890909999999998</c:v>
                </c:pt>
                <c:pt idx="420">
                  <c:v>50.890909999999998</c:v>
                </c:pt>
                <c:pt idx="421">
                  <c:v>50.895449999999997</c:v>
                </c:pt>
                <c:pt idx="422">
                  <c:v>50.890909999999998</c:v>
                </c:pt>
                <c:pt idx="423">
                  <c:v>50.886360000000003</c:v>
                </c:pt>
                <c:pt idx="424">
                  <c:v>50.9</c:v>
                </c:pt>
                <c:pt idx="425">
                  <c:v>50.886360000000003</c:v>
                </c:pt>
                <c:pt idx="426">
                  <c:v>50.886360000000003</c:v>
                </c:pt>
                <c:pt idx="427">
                  <c:v>50.895449999999997</c:v>
                </c:pt>
                <c:pt idx="428">
                  <c:v>50.886360000000003</c:v>
                </c:pt>
                <c:pt idx="429">
                  <c:v>50.895449999999997</c:v>
                </c:pt>
                <c:pt idx="430">
                  <c:v>50.890909999999998</c:v>
                </c:pt>
                <c:pt idx="431">
                  <c:v>50.886360000000003</c:v>
                </c:pt>
                <c:pt idx="432">
                  <c:v>50.895449999999997</c:v>
                </c:pt>
                <c:pt idx="433">
                  <c:v>50.886360000000003</c:v>
                </c:pt>
                <c:pt idx="434">
                  <c:v>50.886360000000003</c:v>
                </c:pt>
                <c:pt idx="435">
                  <c:v>50.895449999999997</c:v>
                </c:pt>
                <c:pt idx="436">
                  <c:v>50.881819999999998</c:v>
                </c:pt>
                <c:pt idx="437">
                  <c:v>50.890909999999998</c:v>
                </c:pt>
                <c:pt idx="438">
                  <c:v>50.9</c:v>
                </c:pt>
                <c:pt idx="439">
                  <c:v>50.890909999999998</c:v>
                </c:pt>
                <c:pt idx="440">
                  <c:v>50.890909999999998</c:v>
                </c:pt>
                <c:pt idx="441">
                  <c:v>50.890909999999998</c:v>
                </c:pt>
                <c:pt idx="442">
                  <c:v>50.890909999999998</c:v>
                </c:pt>
                <c:pt idx="443">
                  <c:v>50.9</c:v>
                </c:pt>
                <c:pt idx="444">
                  <c:v>50.890909999999998</c:v>
                </c:pt>
                <c:pt idx="445">
                  <c:v>50.890909999999998</c:v>
                </c:pt>
                <c:pt idx="446">
                  <c:v>50.886360000000003</c:v>
                </c:pt>
                <c:pt idx="447">
                  <c:v>50.895449999999997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Typosoil3!$I$7</c:f>
              <c:strCache>
                <c:ptCount val="1"/>
              </c:strCache>
            </c:strRef>
          </c:tx>
          <c:marker>
            <c:symbol val="none"/>
          </c:marker>
          <c:val>
            <c:numRef>
              <c:f>Typosoil3!$I$8:$I$789</c:f>
              <c:numCache>
                <c:formatCode>General</c:formatCode>
                <c:ptCount val="782"/>
                <c:pt idx="0">
                  <c:v>0</c:v>
                </c:pt>
                <c:pt idx="1">
                  <c:v>45.490310000000001</c:v>
                </c:pt>
                <c:pt idx="2">
                  <c:v>45.293590000000002</c:v>
                </c:pt>
                <c:pt idx="3">
                  <c:v>45.266770000000001</c:v>
                </c:pt>
                <c:pt idx="4">
                  <c:v>45.266770000000001</c:v>
                </c:pt>
                <c:pt idx="5">
                  <c:v>45.275709999999997</c:v>
                </c:pt>
                <c:pt idx="6">
                  <c:v>45.266770000000001</c:v>
                </c:pt>
                <c:pt idx="7">
                  <c:v>45.266770000000001</c:v>
                </c:pt>
                <c:pt idx="8">
                  <c:v>45.257820000000002</c:v>
                </c:pt>
                <c:pt idx="9">
                  <c:v>45.266770000000001</c:v>
                </c:pt>
                <c:pt idx="10">
                  <c:v>45.257820000000002</c:v>
                </c:pt>
                <c:pt idx="11">
                  <c:v>45.239939999999997</c:v>
                </c:pt>
                <c:pt idx="12">
                  <c:v>45.231000000000002</c:v>
                </c:pt>
                <c:pt idx="13">
                  <c:v>45.222059999999999</c:v>
                </c:pt>
                <c:pt idx="14">
                  <c:v>45.213120000000004</c:v>
                </c:pt>
                <c:pt idx="15">
                  <c:v>45.204169999999998</c:v>
                </c:pt>
                <c:pt idx="16">
                  <c:v>45.18629</c:v>
                </c:pt>
                <c:pt idx="17">
                  <c:v>45.177349999999997</c:v>
                </c:pt>
                <c:pt idx="18">
                  <c:v>45.177349999999997</c:v>
                </c:pt>
                <c:pt idx="19">
                  <c:v>45.159460000000003</c:v>
                </c:pt>
                <c:pt idx="20">
                  <c:v>45.159460000000003</c:v>
                </c:pt>
                <c:pt idx="21">
                  <c:v>45.15052</c:v>
                </c:pt>
                <c:pt idx="22">
                  <c:v>45.141579999999998</c:v>
                </c:pt>
                <c:pt idx="23">
                  <c:v>45.132640000000002</c:v>
                </c:pt>
                <c:pt idx="24">
                  <c:v>45.123699999999999</c:v>
                </c:pt>
                <c:pt idx="25">
                  <c:v>45.105809999999998</c:v>
                </c:pt>
                <c:pt idx="26">
                  <c:v>45.123699999999999</c:v>
                </c:pt>
                <c:pt idx="27">
                  <c:v>45.105809999999998</c:v>
                </c:pt>
                <c:pt idx="28">
                  <c:v>45.096870000000003</c:v>
                </c:pt>
                <c:pt idx="29">
                  <c:v>45.096870000000003</c:v>
                </c:pt>
                <c:pt idx="30">
                  <c:v>45.08793</c:v>
                </c:pt>
                <c:pt idx="31">
                  <c:v>45.078989999999997</c:v>
                </c:pt>
                <c:pt idx="32">
                  <c:v>45.078989999999997</c:v>
                </c:pt>
                <c:pt idx="33">
                  <c:v>45.070050000000002</c:v>
                </c:pt>
                <c:pt idx="34">
                  <c:v>45.061100000000003</c:v>
                </c:pt>
                <c:pt idx="35">
                  <c:v>45.061100000000003</c:v>
                </c:pt>
                <c:pt idx="36">
                  <c:v>45.061100000000003</c:v>
                </c:pt>
                <c:pt idx="37">
                  <c:v>45.052160000000001</c:v>
                </c:pt>
                <c:pt idx="38">
                  <c:v>45.052160000000001</c:v>
                </c:pt>
                <c:pt idx="39">
                  <c:v>45.043219999999998</c:v>
                </c:pt>
                <c:pt idx="40">
                  <c:v>45.034280000000003</c:v>
                </c:pt>
                <c:pt idx="41">
                  <c:v>45.02534</c:v>
                </c:pt>
                <c:pt idx="42">
                  <c:v>45.02534</c:v>
                </c:pt>
                <c:pt idx="43">
                  <c:v>45.016390000000001</c:v>
                </c:pt>
                <c:pt idx="44">
                  <c:v>45.016390000000001</c:v>
                </c:pt>
                <c:pt idx="45">
                  <c:v>44.998510000000003</c:v>
                </c:pt>
                <c:pt idx="46">
                  <c:v>44.998510000000003</c:v>
                </c:pt>
                <c:pt idx="47">
                  <c:v>44.998510000000003</c:v>
                </c:pt>
                <c:pt idx="48">
                  <c:v>44.998510000000003</c:v>
                </c:pt>
                <c:pt idx="49">
                  <c:v>44.989570000000001</c:v>
                </c:pt>
                <c:pt idx="50">
                  <c:v>44.971679999999999</c:v>
                </c:pt>
                <c:pt idx="51">
                  <c:v>44.962739999999997</c:v>
                </c:pt>
                <c:pt idx="52">
                  <c:v>44.962739999999997</c:v>
                </c:pt>
                <c:pt idx="53">
                  <c:v>44.953800000000001</c:v>
                </c:pt>
                <c:pt idx="54">
                  <c:v>44.953800000000001</c:v>
                </c:pt>
                <c:pt idx="55">
                  <c:v>44.92698</c:v>
                </c:pt>
                <c:pt idx="56">
                  <c:v>44.918030000000002</c:v>
                </c:pt>
                <c:pt idx="57">
                  <c:v>44.918030000000002</c:v>
                </c:pt>
                <c:pt idx="58">
                  <c:v>44.918030000000002</c:v>
                </c:pt>
                <c:pt idx="59">
                  <c:v>44.900149999999996</c:v>
                </c:pt>
                <c:pt idx="60">
                  <c:v>44.882269999999998</c:v>
                </c:pt>
                <c:pt idx="61">
                  <c:v>44.891210000000001</c:v>
                </c:pt>
                <c:pt idx="62">
                  <c:v>44.882269999999998</c:v>
                </c:pt>
                <c:pt idx="63">
                  <c:v>44.873330000000003</c:v>
                </c:pt>
                <c:pt idx="64">
                  <c:v>44.873330000000003</c:v>
                </c:pt>
                <c:pt idx="65">
                  <c:v>44.864379999999997</c:v>
                </c:pt>
                <c:pt idx="66">
                  <c:v>44.846499999999999</c:v>
                </c:pt>
                <c:pt idx="67">
                  <c:v>44.846499999999999</c:v>
                </c:pt>
                <c:pt idx="68">
                  <c:v>44.846499999999999</c:v>
                </c:pt>
                <c:pt idx="69">
                  <c:v>44.828609999999998</c:v>
                </c:pt>
                <c:pt idx="70">
                  <c:v>44.83755</c:v>
                </c:pt>
                <c:pt idx="71">
                  <c:v>44.828609999999998</c:v>
                </c:pt>
                <c:pt idx="72">
                  <c:v>44.828609999999998</c:v>
                </c:pt>
                <c:pt idx="73">
                  <c:v>44.828609999999998</c:v>
                </c:pt>
                <c:pt idx="74">
                  <c:v>44.819670000000002</c:v>
                </c:pt>
                <c:pt idx="75">
                  <c:v>44.81073</c:v>
                </c:pt>
                <c:pt idx="76">
                  <c:v>44.81073</c:v>
                </c:pt>
                <c:pt idx="77">
                  <c:v>44.81073</c:v>
                </c:pt>
                <c:pt idx="78">
                  <c:v>44.81073</c:v>
                </c:pt>
                <c:pt idx="79">
                  <c:v>44.801789999999997</c:v>
                </c:pt>
                <c:pt idx="80">
                  <c:v>44.792850000000001</c:v>
                </c:pt>
                <c:pt idx="81">
                  <c:v>44.792850000000001</c:v>
                </c:pt>
                <c:pt idx="82">
                  <c:v>44.783900000000003</c:v>
                </c:pt>
                <c:pt idx="83">
                  <c:v>44.792850000000001</c:v>
                </c:pt>
                <c:pt idx="84">
                  <c:v>44.783900000000003</c:v>
                </c:pt>
                <c:pt idx="85">
                  <c:v>44.783900000000003</c:v>
                </c:pt>
                <c:pt idx="86">
                  <c:v>44.783900000000003</c:v>
                </c:pt>
                <c:pt idx="87">
                  <c:v>44.783900000000003</c:v>
                </c:pt>
                <c:pt idx="88">
                  <c:v>44.77496</c:v>
                </c:pt>
                <c:pt idx="89">
                  <c:v>44.77496</c:v>
                </c:pt>
                <c:pt idx="90">
                  <c:v>44.766019999999997</c:v>
                </c:pt>
                <c:pt idx="91">
                  <c:v>44.77496</c:v>
                </c:pt>
                <c:pt idx="92">
                  <c:v>44.77496</c:v>
                </c:pt>
                <c:pt idx="93">
                  <c:v>44.766019999999997</c:v>
                </c:pt>
                <c:pt idx="94">
                  <c:v>44.757080000000002</c:v>
                </c:pt>
                <c:pt idx="95">
                  <c:v>44.757080000000002</c:v>
                </c:pt>
                <c:pt idx="96">
                  <c:v>44.757080000000002</c:v>
                </c:pt>
                <c:pt idx="97">
                  <c:v>44.757080000000002</c:v>
                </c:pt>
                <c:pt idx="98">
                  <c:v>44.748139999999999</c:v>
                </c:pt>
                <c:pt idx="99">
                  <c:v>44.748139999999999</c:v>
                </c:pt>
                <c:pt idx="100">
                  <c:v>44.748139999999999</c:v>
                </c:pt>
                <c:pt idx="101">
                  <c:v>44.748139999999999</c:v>
                </c:pt>
                <c:pt idx="102">
                  <c:v>44.748139999999999</c:v>
                </c:pt>
                <c:pt idx="103">
                  <c:v>44.748139999999999</c:v>
                </c:pt>
                <c:pt idx="104">
                  <c:v>44.748139999999999</c:v>
                </c:pt>
                <c:pt idx="105">
                  <c:v>44.739199999999997</c:v>
                </c:pt>
                <c:pt idx="106">
                  <c:v>44.739199999999997</c:v>
                </c:pt>
                <c:pt idx="107">
                  <c:v>44.739199999999997</c:v>
                </c:pt>
                <c:pt idx="108">
                  <c:v>44.739199999999997</c:v>
                </c:pt>
                <c:pt idx="109">
                  <c:v>44.739199999999997</c:v>
                </c:pt>
                <c:pt idx="110">
                  <c:v>44.730249999999998</c:v>
                </c:pt>
                <c:pt idx="111">
                  <c:v>44.730249999999998</c:v>
                </c:pt>
                <c:pt idx="112">
                  <c:v>44.721310000000003</c:v>
                </c:pt>
                <c:pt idx="113">
                  <c:v>44.721310000000003</c:v>
                </c:pt>
                <c:pt idx="114">
                  <c:v>44.721310000000003</c:v>
                </c:pt>
                <c:pt idx="115">
                  <c:v>44.71237</c:v>
                </c:pt>
                <c:pt idx="116">
                  <c:v>44.71237</c:v>
                </c:pt>
                <c:pt idx="117">
                  <c:v>44.71237</c:v>
                </c:pt>
                <c:pt idx="118">
                  <c:v>44.721310000000003</c:v>
                </c:pt>
                <c:pt idx="119">
                  <c:v>44.703429999999997</c:v>
                </c:pt>
                <c:pt idx="120">
                  <c:v>44.703429999999997</c:v>
                </c:pt>
                <c:pt idx="121">
                  <c:v>44.703429999999997</c:v>
                </c:pt>
                <c:pt idx="122">
                  <c:v>44.694479999999999</c:v>
                </c:pt>
                <c:pt idx="123">
                  <c:v>44.694479999999999</c:v>
                </c:pt>
                <c:pt idx="124">
                  <c:v>44.694479999999999</c:v>
                </c:pt>
                <c:pt idx="125">
                  <c:v>44.694479999999999</c:v>
                </c:pt>
                <c:pt idx="126">
                  <c:v>44.685540000000003</c:v>
                </c:pt>
                <c:pt idx="127">
                  <c:v>44.676600000000001</c:v>
                </c:pt>
                <c:pt idx="128">
                  <c:v>44.685540000000003</c:v>
                </c:pt>
                <c:pt idx="129">
                  <c:v>44.676600000000001</c:v>
                </c:pt>
                <c:pt idx="130">
                  <c:v>44.676600000000001</c:v>
                </c:pt>
                <c:pt idx="131">
                  <c:v>44.667659999999998</c:v>
                </c:pt>
                <c:pt idx="132">
                  <c:v>44.667659999999998</c:v>
                </c:pt>
                <c:pt idx="133">
                  <c:v>44.676600000000001</c:v>
                </c:pt>
                <c:pt idx="134">
                  <c:v>44.658720000000002</c:v>
                </c:pt>
                <c:pt idx="135">
                  <c:v>44.658720000000002</c:v>
                </c:pt>
                <c:pt idx="136">
                  <c:v>44.64978</c:v>
                </c:pt>
                <c:pt idx="137">
                  <c:v>44.64978</c:v>
                </c:pt>
                <c:pt idx="138">
                  <c:v>44.640830000000001</c:v>
                </c:pt>
                <c:pt idx="139">
                  <c:v>44.640830000000001</c:v>
                </c:pt>
                <c:pt idx="140">
                  <c:v>44.631889999999999</c:v>
                </c:pt>
                <c:pt idx="141">
                  <c:v>44.631889999999999</c:v>
                </c:pt>
                <c:pt idx="142">
                  <c:v>44.640830000000001</c:v>
                </c:pt>
                <c:pt idx="143">
                  <c:v>44.64978</c:v>
                </c:pt>
                <c:pt idx="144">
                  <c:v>44.640830000000001</c:v>
                </c:pt>
                <c:pt idx="145">
                  <c:v>44.640830000000001</c:v>
                </c:pt>
                <c:pt idx="146">
                  <c:v>44.631889999999999</c:v>
                </c:pt>
                <c:pt idx="147">
                  <c:v>44.631889999999999</c:v>
                </c:pt>
                <c:pt idx="148">
                  <c:v>44.640830000000001</c:v>
                </c:pt>
                <c:pt idx="149">
                  <c:v>44.622950000000003</c:v>
                </c:pt>
                <c:pt idx="150">
                  <c:v>44.622950000000003</c:v>
                </c:pt>
                <c:pt idx="151">
                  <c:v>44.631889999999999</c:v>
                </c:pt>
                <c:pt idx="152">
                  <c:v>44.622950000000003</c:v>
                </c:pt>
                <c:pt idx="153">
                  <c:v>44.622950000000003</c:v>
                </c:pt>
                <c:pt idx="154">
                  <c:v>44.622950000000003</c:v>
                </c:pt>
                <c:pt idx="155">
                  <c:v>44.622950000000003</c:v>
                </c:pt>
                <c:pt idx="156">
                  <c:v>44.622950000000003</c:v>
                </c:pt>
                <c:pt idx="157">
                  <c:v>44.631889999999999</c:v>
                </c:pt>
                <c:pt idx="158">
                  <c:v>44.631889999999999</c:v>
                </c:pt>
                <c:pt idx="159">
                  <c:v>44.622950000000003</c:v>
                </c:pt>
                <c:pt idx="160">
                  <c:v>44.631889999999999</c:v>
                </c:pt>
                <c:pt idx="161">
                  <c:v>44.631889999999999</c:v>
                </c:pt>
                <c:pt idx="162">
                  <c:v>44.622950000000003</c:v>
                </c:pt>
                <c:pt idx="163">
                  <c:v>44.622950000000003</c:v>
                </c:pt>
                <c:pt idx="164">
                  <c:v>44.622950000000003</c:v>
                </c:pt>
                <c:pt idx="165">
                  <c:v>44.61401</c:v>
                </c:pt>
                <c:pt idx="166">
                  <c:v>44.622950000000003</c:v>
                </c:pt>
                <c:pt idx="167">
                  <c:v>44.61401</c:v>
                </c:pt>
                <c:pt idx="168">
                  <c:v>44.622950000000003</c:v>
                </c:pt>
                <c:pt idx="169">
                  <c:v>44.61401</c:v>
                </c:pt>
                <c:pt idx="170">
                  <c:v>44.61401</c:v>
                </c:pt>
                <c:pt idx="171">
                  <c:v>44.605069999999998</c:v>
                </c:pt>
                <c:pt idx="172">
                  <c:v>44.622950000000003</c:v>
                </c:pt>
                <c:pt idx="173">
                  <c:v>44.61401</c:v>
                </c:pt>
                <c:pt idx="174">
                  <c:v>44.605069999999998</c:v>
                </c:pt>
                <c:pt idx="175">
                  <c:v>44.61401</c:v>
                </c:pt>
                <c:pt idx="176">
                  <c:v>44.605069999999998</c:v>
                </c:pt>
                <c:pt idx="177">
                  <c:v>44.605069999999998</c:v>
                </c:pt>
                <c:pt idx="178">
                  <c:v>44.605069999999998</c:v>
                </c:pt>
                <c:pt idx="179">
                  <c:v>44.605069999999998</c:v>
                </c:pt>
                <c:pt idx="180">
                  <c:v>44.605069999999998</c:v>
                </c:pt>
                <c:pt idx="181">
                  <c:v>44.605069999999998</c:v>
                </c:pt>
                <c:pt idx="182">
                  <c:v>44.605069999999998</c:v>
                </c:pt>
                <c:pt idx="183">
                  <c:v>44.61401</c:v>
                </c:pt>
                <c:pt idx="184">
                  <c:v>44.605069999999998</c:v>
                </c:pt>
                <c:pt idx="185">
                  <c:v>44.605069999999998</c:v>
                </c:pt>
                <c:pt idx="186">
                  <c:v>44.605069999999998</c:v>
                </c:pt>
                <c:pt idx="187">
                  <c:v>44.61401</c:v>
                </c:pt>
                <c:pt idx="188">
                  <c:v>44.605069999999998</c:v>
                </c:pt>
                <c:pt idx="189">
                  <c:v>44.61401</c:v>
                </c:pt>
                <c:pt idx="190">
                  <c:v>44.61401</c:v>
                </c:pt>
                <c:pt idx="191">
                  <c:v>44.605069999999998</c:v>
                </c:pt>
                <c:pt idx="192">
                  <c:v>44.605069999999998</c:v>
                </c:pt>
                <c:pt idx="193">
                  <c:v>44.61401</c:v>
                </c:pt>
                <c:pt idx="194">
                  <c:v>44.605069999999998</c:v>
                </c:pt>
                <c:pt idx="195">
                  <c:v>44.605069999999998</c:v>
                </c:pt>
                <c:pt idx="196">
                  <c:v>44.61401</c:v>
                </c:pt>
                <c:pt idx="197">
                  <c:v>44.61401</c:v>
                </c:pt>
                <c:pt idx="198">
                  <c:v>44.61401</c:v>
                </c:pt>
                <c:pt idx="199">
                  <c:v>44.61401</c:v>
                </c:pt>
                <c:pt idx="200">
                  <c:v>44.61401</c:v>
                </c:pt>
                <c:pt idx="201">
                  <c:v>44.61401</c:v>
                </c:pt>
                <c:pt idx="202">
                  <c:v>44.622950000000003</c:v>
                </c:pt>
                <c:pt idx="203">
                  <c:v>44.61401</c:v>
                </c:pt>
                <c:pt idx="204">
                  <c:v>44.61401</c:v>
                </c:pt>
                <c:pt idx="205">
                  <c:v>44.622950000000003</c:v>
                </c:pt>
                <c:pt idx="206">
                  <c:v>44.61401</c:v>
                </c:pt>
                <c:pt idx="207">
                  <c:v>44.622950000000003</c:v>
                </c:pt>
                <c:pt idx="208">
                  <c:v>44.622950000000003</c:v>
                </c:pt>
                <c:pt idx="209">
                  <c:v>44.61401</c:v>
                </c:pt>
                <c:pt idx="210">
                  <c:v>44.61401</c:v>
                </c:pt>
                <c:pt idx="211">
                  <c:v>44.622950000000003</c:v>
                </c:pt>
                <c:pt idx="212">
                  <c:v>44.61401</c:v>
                </c:pt>
                <c:pt idx="213">
                  <c:v>44.61401</c:v>
                </c:pt>
                <c:pt idx="214">
                  <c:v>44.622950000000003</c:v>
                </c:pt>
                <c:pt idx="215">
                  <c:v>44.61401</c:v>
                </c:pt>
                <c:pt idx="216">
                  <c:v>44.61401</c:v>
                </c:pt>
                <c:pt idx="217">
                  <c:v>44.61401</c:v>
                </c:pt>
                <c:pt idx="218">
                  <c:v>44.622950000000003</c:v>
                </c:pt>
                <c:pt idx="219">
                  <c:v>44.61401</c:v>
                </c:pt>
                <c:pt idx="220">
                  <c:v>44.61401</c:v>
                </c:pt>
                <c:pt idx="221">
                  <c:v>44.622950000000003</c:v>
                </c:pt>
                <c:pt idx="222">
                  <c:v>44.622950000000003</c:v>
                </c:pt>
                <c:pt idx="223">
                  <c:v>44.622950000000003</c:v>
                </c:pt>
                <c:pt idx="224">
                  <c:v>44.61401</c:v>
                </c:pt>
                <c:pt idx="225">
                  <c:v>44.61401</c:v>
                </c:pt>
                <c:pt idx="226">
                  <c:v>44.622950000000003</c:v>
                </c:pt>
                <c:pt idx="227">
                  <c:v>44.622950000000003</c:v>
                </c:pt>
                <c:pt idx="228">
                  <c:v>44.61401</c:v>
                </c:pt>
                <c:pt idx="229">
                  <c:v>44.622950000000003</c:v>
                </c:pt>
                <c:pt idx="230">
                  <c:v>44.61401</c:v>
                </c:pt>
                <c:pt idx="231">
                  <c:v>44.622950000000003</c:v>
                </c:pt>
                <c:pt idx="232">
                  <c:v>44.61401</c:v>
                </c:pt>
                <c:pt idx="233">
                  <c:v>44.61401</c:v>
                </c:pt>
                <c:pt idx="234">
                  <c:v>44.61401</c:v>
                </c:pt>
                <c:pt idx="235">
                  <c:v>44.61401</c:v>
                </c:pt>
                <c:pt idx="236">
                  <c:v>44.61401</c:v>
                </c:pt>
                <c:pt idx="237">
                  <c:v>44.61401</c:v>
                </c:pt>
                <c:pt idx="238">
                  <c:v>44.622950000000003</c:v>
                </c:pt>
                <c:pt idx="239">
                  <c:v>44.622950000000003</c:v>
                </c:pt>
                <c:pt idx="240">
                  <c:v>44.61401</c:v>
                </c:pt>
                <c:pt idx="241">
                  <c:v>44.622950000000003</c:v>
                </c:pt>
                <c:pt idx="242">
                  <c:v>44.622950000000003</c:v>
                </c:pt>
                <c:pt idx="243">
                  <c:v>44.61401</c:v>
                </c:pt>
                <c:pt idx="244">
                  <c:v>44.61401</c:v>
                </c:pt>
                <c:pt idx="245">
                  <c:v>44.61401</c:v>
                </c:pt>
                <c:pt idx="246">
                  <c:v>44.61401</c:v>
                </c:pt>
                <c:pt idx="247">
                  <c:v>44.622950000000003</c:v>
                </c:pt>
                <c:pt idx="248">
                  <c:v>44.61401</c:v>
                </c:pt>
                <c:pt idx="249">
                  <c:v>44.605069999999998</c:v>
                </c:pt>
                <c:pt idx="250">
                  <c:v>44.61401</c:v>
                </c:pt>
                <c:pt idx="251">
                  <c:v>44.631889999999999</c:v>
                </c:pt>
                <c:pt idx="252">
                  <c:v>44.622950000000003</c:v>
                </c:pt>
                <c:pt idx="253">
                  <c:v>44.61401</c:v>
                </c:pt>
                <c:pt idx="254">
                  <c:v>44.61401</c:v>
                </c:pt>
                <c:pt idx="255">
                  <c:v>44.605069999999998</c:v>
                </c:pt>
                <c:pt idx="256">
                  <c:v>44.631889999999999</c:v>
                </c:pt>
                <c:pt idx="257">
                  <c:v>44.622950000000003</c:v>
                </c:pt>
                <c:pt idx="258">
                  <c:v>44.61401</c:v>
                </c:pt>
                <c:pt idx="259">
                  <c:v>44.622950000000003</c:v>
                </c:pt>
                <c:pt idx="260">
                  <c:v>44.61401</c:v>
                </c:pt>
                <c:pt idx="261">
                  <c:v>44.61401</c:v>
                </c:pt>
                <c:pt idx="262">
                  <c:v>44.622950000000003</c:v>
                </c:pt>
                <c:pt idx="263">
                  <c:v>44.61401</c:v>
                </c:pt>
                <c:pt idx="264">
                  <c:v>44.61401</c:v>
                </c:pt>
                <c:pt idx="265">
                  <c:v>44.622950000000003</c:v>
                </c:pt>
                <c:pt idx="266">
                  <c:v>44.622950000000003</c:v>
                </c:pt>
                <c:pt idx="267">
                  <c:v>44.622950000000003</c:v>
                </c:pt>
                <c:pt idx="268">
                  <c:v>44.622950000000003</c:v>
                </c:pt>
                <c:pt idx="269">
                  <c:v>44.61401</c:v>
                </c:pt>
                <c:pt idx="270">
                  <c:v>44.61401</c:v>
                </c:pt>
                <c:pt idx="271">
                  <c:v>44.61401</c:v>
                </c:pt>
                <c:pt idx="272">
                  <c:v>44.61401</c:v>
                </c:pt>
                <c:pt idx="273">
                  <c:v>44.61401</c:v>
                </c:pt>
                <c:pt idx="274">
                  <c:v>44.622950000000003</c:v>
                </c:pt>
                <c:pt idx="275">
                  <c:v>44.61401</c:v>
                </c:pt>
                <c:pt idx="276">
                  <c:v>44.61401</c:v>
                </c:pt>
                <c:pt idx="277">
                  <c:v>44.61401</c:v>
                </c:pt>
                <c:pt idx="278">
                  <c:v>44.61401</c:v>
                </c:pt>
                <c:pt idx="279">
                  <c:v>44.61401</c:v>
                </c:pt>
                <c:pt idx="280">
                  <c:v>44.61401</c:v>
                </c:pt>
                <c:pt idx="281">
                  <c:v>44.605069999999998</c:v>
                </c:pt>
                <c:pt idx="282">
                  <c:v>44.605069999999998</c:v>
                </c:pt>
                <c:pt idx="283">
                  <c:v>44.61401</c:v>
                </c:pt>
                <c:pt idx="284">
                  <c:v>44.61401</c:v>
                </c:pt>
                <c:pt idx="285">
                  <c:v>44.605069999999998</c:v>
                </c:pt>
                <c:pt idx="286">
                  <c:v>44.605069999999998</c:v>
                </c:pt>
                <c:pt idx="287">
                  <c:v>44.61401</c:v>
                </c:pt>
                <c:pt idx="288">
                  <c:v>44.605069999999998</c:v>
                </c:pt>
                <c:pt idx="289">
                  <c:v>44.61401</c:v>
                </c:pt>
                <c:pt idx="290">
                  <c:v>44.61401</c:v>
                </c:pt>
                <c:pt idx="291">
                  <c:v>44.61401</c:v>
                </c:pt>
                <c:pt idx="292">
                  <c:v>44.605069999999998</c:v>
                </c:pt>
                <c:pt idx="293">
                  <c:v>44.61401</c:v>
                </c:pt>
                <c:pt idx="294">
                  <c:v>44.605069999999998</c:v>
                </c:pt>
                <c:pt idx="295">
                  <c:v>44.605069999999998</c:v>
                </c:pt>
                <c:pt idx="296">
                  <c:v>44.605069999999998</c:v>
                </c:pt>
                <c:pt idx="297">
                  <c:v>44.61401</c:v>
                </c:pt>
                <c:pt idx="298">
                  <c:v>44.61401</c:v>
                </c:pt>
                <c:pt idx="299">
                  <c:v>44.605069999999998</c:v>
                </c:pt>
                <c:pt idx="300">
                  <c:v>44.605069999999998</c:v>
                </c:pt>
                <c:pt idx="301">
                  <c:v>44.605069999999998</c:v>
                </c:pt>
                <c:pt idx="302">
                  <c:v>44.605069999999998</c:v>
                </c:pt>
                <c:pt idx="303">
                  <c:v>44.605069999999998</c:v>
                </c:pt>
                <c:pt idx="304">
                  <c:v>44.605069999999998</c:v>
                </c:pt>
                <c:pt idx="305">
                  <c:v>44.605069999999998</c:v>
                </c:pt>
                <c:pt idx="306">
                  <c:v>44.605069999999998</c:v>
                </c:pt>
                <c:pt idx="307">
                  <c:v>44.605069999999998</c:v>
                </c:pt>
                <c:pt idx="308">
                  <c:v>44.605069999999998</c:v>
                </c:pt>
                <c:pt idx="309">
                  <c:v>44.605069999999998</c:v>
                </c:pt>
                <c:pt idx="310">
                  <c:v>44.61401</c:v>
                </c:pt>
                <c:pt idx="311">
                  <c:v>44.605069999999998</c:v>
                </c:pt>
                <c:pt idx="312">
                  <c:v>44.605069999999998</c:v>
                </c:pt>
                <c:pt idx="313">
                  <c:v>44.605069999999998</c:v>
                </c:pt>
                <c:pt idx="314">
                  <c:v>44.605069999999998</c:v>
                </c:pt>
                <c:pt idx="315">
                  <c:v>44.605069999999998</c:v>
                </c:pt>
                <c:pt idx="316">
                  <c:v>44.605069999999998</c:v>
                </c:pt>
                <c:pt idx="317">
                  <c:v>44.596130000000002</c:v>
                </c:pt>
                <c:pt idx="318">
                  <c:v>44.605069999999998</c:v>
                </c:pt>
                <c:pt idx="319">
                  <c:v>44.605069999999998</c:v>
                </c:pt>
                <c:pt idx="320">
                  <c:v>44.605069999999998</c:v>
                </c:pt>
                <c:pt idx="321">
                  <c:v>44.605069999999998</c:v>
                </c:pt>
                <c:pt idx="322">
                  <c:v>44.605069999999998</c:v>
                </c:pt>
                <c:pt idx="323">
                  <c:v>44.605069999999998</c:v>
                </c:pt>
                <c:pt idx="324">
                  <c:v>44.61401</c:v>
                </c:pt>
                <c:pt idx="325">
                  <c:v>44.605069999999998</c:v>
                </c:pt>
                <c:pt idx="326">
                  <c:v>44.605069999999998</c:v>
                </c:pt>
                <c:pt idx="327">
                  <c:v>44.605069999999998</c:v>
                </c:pt>
                <c:pt idx="328">
                  <c:v>44.605069999999998</c:v>
                </c:pt>
                <c:pt idx="329">
                  <c:v>44.605069999999998</c:v>
                </c:pt>
                <c:pt idx="330">
                  <c:v>44.605069999999998</c:v>
                </c:pt>
                <c:pt idx="331">
                  <c:v>44.605069999999998</c:v>
                </c:pt>
                <c:pt idx="332">
                  <c:v>44.605069999999998</c:v>
                </c:pt>
                <c:pt idx="333">
                  <c:v>44.605069999999998</c:v>
                </c:pt>
                <c:pt idx="334">
                  <c:v>44.605069999999998</c:v>
                </c:pt>
                <c:pt idx="335">
                  <c:v>44.605069999999998</c:v>
                </c:pt>
                <c:pt idx="336">
                  <c:v>44.605069999999998</c:v>
                </c:pt>
                <c:pt idx="337">
                  <c:v>44.605069999999998</c:v>
                </c:pt>
                <c:pt idx="338">
                  <c:v>44.605069999999998</c:v>
                </c:pt>
                <c:pt idx="339">
                  <c:v>44.596130000000002</c:v>
                </c:pt>
                <c:pt idx="340">
                  <c:v>44.605069999999998</c:v>
                </c:pt>
                <c:pt idx="341">
                  <c:v>44.605069999999998</c:v>
                </c:pt>
                <c:pt idx="342">
                  <c:v>44.596130000000002</c:v>
                </c:pt>
                <c:pt idx="343">
                  <c:v>44.605069999999998</c:v>
                </c:pt>
                <c:pt idx="344">
                  <c:v>44.605069999999998</c:v>
                </c:pt>
                <c:pt idx="345">
                  <c:v>44.605069999999998</c:v>
                </c:pt>
                <c:pt idx="346">
                  <c:v>44.605069999999998</c:v>
                </c:pt>
                <c:pt idx="347">
                  <c:v>44.605069999999998</c:v>
                </c:pt>
                <c:pt idx="348">
                  <c:v>44.605069999999998</c:v>
                </c:pt>
                <c:pt idx="349">
                  <c:v>44.605069999999998</c:v>
                </c:pt>
                <c:pt idx="350">
                  <c:v>44.605069999999998</c:v>
                </c:pt>
                <c:pt idx="351">
                  <c:v>44.596130000000002</c:v>
                </c:pt>
                <c:pt idx="352">
                  <c:v>44.605069999999998</c:v>
                </c:pt>
                <c:pt idx="353">
                  <c:v>44.605069999999998</c:v>
                </c:pt>
                <c:pt idx="354">
                  <c:v>44.605069999999998</c:v>
                </c:pt>
                <c:pt idx="355">
                  <c:v>44.596130000000002</c:v>
                </c:pt>
                <c:pt idx="356">
                  <c:v>44.605069999999998</c:v>
                </c:pt>
                <c:pt idx="357">
                  <c:v>44.605069999999998</c:v>
                </c:pt>
                <c:pt idx="358">
                  <c:v>44.596130000000002</c:v>
                </c:pt>
                <c:pt idx="359">
                  <c:v>44.605069999999998</c:v>
                </c:pt>
                <c:pt idx="360">
                  <c:v>44.605069999999998</c:v>
                </c:pt>
                <c:pt idx="361">
                  <c:v>44.605069999999998</c:v>
                </c:pt>
                <c:pt idx="362">
                  <c:v>44.605069999999998</c:v>
                </c:pt>
                <c:pt idx="363">
                  <c:v>44.596130000000002</c:v>
                </c:pt>
                <c:pt idx="364">
                  <c:v>44.605069999999998</c:v>
                </c:pt>
                <c:pt idx="365">
                  <c:v>44.596130000000002</c:v>
                </c:pt>
                <c:pt idx="366">
                  <c:v>44.605069999999998</c:v>
                </c:pt>
                <c:pt idx="367">
                  <c:v>44.605069999999998</c:v>
                </c:pt>
                <c:pt idx="368">
                  <c:v>44.605069999999998</c:v>
                </c:pt>
                <c:pt idx="369">
                  <c:v>44.605069999999998</c:v>
                </c:pt>
                <c:pt idx="370">
                  <c:v>44.605069999999998</c:v>
                </c:pt>
                <c:pt idx="371">
                  <c:v>44.605069999999998</c:v>
                </c:pt>
                <c:pt idx="372">
                  <c:v>44.596130000000002</c:v>
                </c:pt>
                <c:pt idx="373">
                  <c:v>44.605069999999998</c:v>
                </c:pt>
                <c:pt idx="374">
                  <c:v>44.605069999999998</c:v>
                </c:pt>
                <c:pt idx="375">
                  <c:v>44.605069999999998</c:v>
                </c:pt>
                <c:pt idx="376">
                  <c:v>44.596130000000002</c:v>
                </c:pt>
                <c:pt idx="377">
                  <c:v>44.596130000000002</c:v>
                </c:pt>
                <c:pt idx="378">
                  <c:v>44.596130000000002</c:v>
                </c:pt>
                <c:pt idx="379">
                  <c:v>44.61401</c:v>
                </c:pt>
                <c:pt idx="380">
                  <c:v>44.605069999999998</c:v>
                </c:pt>
                <c:pt idx="381">
                  <c:v>44.596130000000002</c:v>
                </c:pt>
                <c:pt idx="382">
                  <c:v>44.605069999999998</c:v>
                </c:pt>
                <c:pt idx="383">
                  <c:v>44.605069999999998</c:v>
                </c:pt>
                <c:pt idx="384">
                  <c:v>44.605069999999998</c:v>
                </c:pt>
                <c:pt idx="385">
                  <c:v>44.605069999999998</c:v>
                </c:pt>
                <c:pt idx="386">
                  <c:v>44.596130000000002</c:v>
                </c:pt>
                <c:pt idx="387">
                  <c:v>44.596130000000002</c:v>
                </c:pt>
                <c:pt idx="388">
                  <c:v>44.596130000000002</c:v>
                </c:pt>
                <c:pt idx="389">
                  <c:v>44.605069999999998</c:v>
                </c:pt>
                <c:pt idx="390">
                  <c:v>44.596130000000002</c:v>
                </c:pt>
                <c:pt idx="391">
                  <c:v>44.605069999999998</c:v>
                </c:pt>
                <c:pt idx="392">
                  <c:v>44.605069999999998</c:v>
                </c:pt>
                <c:pt idx="393">
                  <c:v>44.605069999999998</c:v>
                </c:pt>
                <c:pt idx="394">
                  <c:v>44.596130000000002</c:v>
                </c:pt>
                <c:pt idx="395">
                  <c:v>44.596130000000002</c:v>
                </c:pt>
                <c:pt idx="396">
                  <c:v>44.605069999999998</c:v>
                </c:pt>
                <c:pt idx="397">
                  <c:v>44.605069999999998</c:v>
                </c:pt>
                <c:pt idx="398">
                  <c:v>44.596130000000002</c:v>
                </c:pt>
                <c:pt idx="399">
                  <c:v>44.605069999999998</c:v>
                </c:pt>
                <c:pt idx="400">
                  <c:v>44.605069999999998</c:v>
                </c:pt>
                <c:pt idx="401">
                  <c:v>44.605069999999998</c:v>
                </c:pt>
                <c:pt idx="402">
                  <c:v>44.605069999999998</c:v>
                </c:pt>
                <c:pt idx="403">
                  <c:v>44.596130000000002</c:v>
                </c:pt>
                <c:pt idx="404">
                  <c:v>44.596130000000002</c:v>
                </c:pt>
                <c:pt idx="405">
                  <c:v>44.605069999999998</c:v>
                </c:pt>
                <c:pt idx="406">
                  <c:v>44.596130000000002</c:v>
                </c:pt>
                <c:pt idx="407">
                  <c:v>44.605069999999998</c:v>
                </c:pt>
                <c:pt idx="408">
                  <c:v>44.596130000000002</c:v>
                </c:pt>
                <c:pt idx="409">
                  <c:v>44.596130000000002</c:v>
                </c:pt>
                <c:pt idx="410">
                  <c:v>44.605069999999998</c:v>
                </c:pt>
                <c:pt idx="411">
                  <c:v>44.596130000000002</c:v>
                </c:pt>
                <c:pt idx="412">
                  <c:v>44.596130000000002</c:v>
                </c:pt>
                <c:pt idx="413">
                  <c:v>44.605069999999998</c:v>
                </c:pt>
                <c:pt idx="414">
                  <c:v>44.605069999999998</c:v>
                </c:pt>
                <c:pt idx="415">
                  <c:v>44.605069999999998</c:v>
                </c:pt>
                <c:pt idx="416">
                  <c:v>44.605069999999998</c:v>
                </c:pt>
                <c:pt idx="417">
                  <c:v>44.596130000000002</c:v>
                </c:pt>
                <c:pt idx="418">
                  <c:v>44.605069999999998</c:v>
                </c:pt>
                <c:pt idx="419">
                  <c:v>44.605069999999998</c:v>
                </c:pt>
                <c:pt idx="420">
                  <c:v>44.605069999999998</c:v>
                </c:pt>
                <c:pt idx="421">
                  <c:v>44.605069999999998</c:v>
                </c:pt>
                <c:pt idx="422">
                  <c:v>44.605069999999998</c:v>
                </c:pt>
                <c:pt idx="423">
                  <c:v>44.596130000000002</c:v>
                </c:pt>
                <c:pt idx="424">
                  <c:v>44.605069999999998</c:v>
                </c:pt>
                <c:pt idx="425">
                  <c:v>44.605069999999998</c:v>
                </c:pt>
                <c:pt idx="426">
                  <c:v>44.596130000000002</c:v>
                </c:pt>
                <c:pt idx="427">
                  <c:v>44.596130000000002</c:v>
                </c:pt>
                <c:pt idx="428">
                  <c:v>44.605069999999998</c:v>
                </c:pt>
                <c:pt idx="429">
                  <c:v>44.605069999999998</c:v>
                </c:pt>
                <c:pt idx="430">
                  <c:v>44.605069999999998</c:v>
                </c:pt>
                <c:pt idx="431">
                  <c:v>44.596130000000002</c:v>
                </c:pt>
                <c:pt idx="432">
                  <c:v>44.605069999999998</c:v>
                </c:pt>
                <c:pt idx="433">
                  <c:v>44.596130000000002</c:v>
                </c:pt>
                <c:pt idx="434">
                  <c:v>44.605069999999998</c:v>
                </c:pt>
                <c:pt idx="435">
                  <c:v>44.605069999999998</c:v>
                </c:pt>
                <c:pt idx="436">
                  <c:v>44.596130000000002</c:v>
                </c:pt>
                <c:pt idx="437">
                  <c:v>44.605069999999998</c:v>
                </c:pt>
                <c:pt idx="438">
                  <c:v>44.587179999999996</c:v>
                </c:pt>
                <c:pt idx="439">
                  <c:v>44.596130000000002</c:v>
                </c:pt>
                <c:pt idx="440">
                  <c:v>44.596130000000002</c:v>
                </c:pt>
                <c:pt idx="441">
                  <c:v>44.596130000000002</c:v>
                </c:pt>
                <c:pt idx="442">
                  <c:v>44.605069999999998</c:v>
                </c:pt>
                <c:pt idx="443">
                  <c:v>44.605069999999998</c:v>
                </c:pt>
                <c:pt idx="444">
                  <c:v>44.596130000000002</c:v>
                </c:pt>
                <c:pt idx="445">
                  <c:v>44.596130000000002</c:v>
                </c:pt>
                <c:pt idx="446">
                  <c:v>44.596130000000002</c:v>
                </c:pt>
                <c:pt idx="447">
                  <c:v>44.587179999999996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2850560"/>
        <c:axId val="212852096"/>
      </c:lineChart>
      <c:lineChart>
        <c:grouping val="standard"/>
        <c:varyColors val="0"/>
        <c:ser>
          <c:idx val="2"/>
          <c:order val="2"/>
          <c:tx>
            <c:strRef>
              <c:f>Typosoil3!$J$7</c:f>
              <c:strCache>
                <c:ptCount val="1"/>
              </c:strCache>
            </c:strRef>
          </c:tx>
          <c:marker>
            <c:symbol val="none"/>
          </c:marker>
          <c:val>
            <c:numRef>
              <c:f>Typosoil3!$J$8:$J$789</c:f>
              <c:numCache>
                <c:formatCode>General</c:formatCode>
                <c:ptCount val="782"/>
                <c:pt idx="0">
                  <c:v>0</c:v>
                </c:pt>
                <c:pt idx="1">
                  <c:v>-4.0384599999999997</c:v>
                </c:pt>
                <c:pt idx="2">
                  <c:v>-5.7692300000000003</c:v>
                </c:pt>
                <c:pt idx="3">
                  <c:v>-7.5</c:v>
                </c:pt>
                <c:pt idx="4">
                  <c:v>-9.2307699999999997</c:v>
                </c:pt>
                <c:pt idx="5">
                  <c:v>-9.8076899999999991</c:v>
                </c:pt>
                <c:pt idx="6">
                  <c:v>-10.38461</c:v>
                </c:pt>
                <c:pt idx="7">
                  <c:v>-12.11538</c:v>
                </c:pt>
                <c:pt idx="8">
                  <c:v>-13.84615</c:v>
                </c:pt>
                <c:pt idx="9">
                  <c:v>-15.576919999999999</c:v>
                </c:pt>
                <c:pt idx="10">
                  <c:v>-16.73077</c:v>
                </c:pt>
                <c:pt idx="11">
                  <c:v>-18.461539999999999</c:v>
                </c:pt>
                <c:pt idx="12">
                  <c:v>-21.346150000000002</c:v>
                </c:pt>
                <c:pt idx="13">
                  <c:v>-23.653849999999998</c:v>
                </c:pt>
                <c:pt idx="14">
                  <c:v>-25.961539999999999</c:v>
                </c:pt>
                <c:pt idx="15">
                  <c:v>-30</c:v>
                </c:pt>
                <c:pt idx="16">
                  <c:v>-34.038460000000001</c:v>
                </c:pt>
                <c:pt idx="17">
                  <c:v>-36.346150000000002</c:v>
                </c:pt>
                <c:pt idx="18">
                  <c:v>-40.384619999999998</c:v>
                </c:pt>
                <c:pt idx="19">
                  <c:v>-43.846150000000002</c:v>
                </c:pt>
                <c:pt idx="20">
                  <c:v>-47.307690000000001</c:v>
                </c:pt>
                <c:pt idx="21">
                  <c:v>-50.76923</c:v>
                </c:pt>
                <c:pt idx="22">
                  <c:v>-55.384610000000002</c:v>
                </c:pt>
                <c:pt idx="23">
                  <c:v>-59.423079999999999</c:v>
                </c:pt>
                <c:pt idx="24">
                  <c:v>-64.615390000000005</c:v>
                </c:pt>
                <c:pt idx="25">
                  <c:v>-68.653850000000006</c:v>
                </c:pt>
                <c:pt idx="26">
                  <c:v>-73.269229999999993</c:v>
                </c:pt>
                <c:pt idx="27">
                  <c:v>-79.038460000000001</c:v>
                </c:pt>
                <c:pt idx="28">
                  <c:v>-84.230770000000007</c:v>
                </c:pt>
                <c:pt idx="29">
                  <c:v>-90</c:v>
                </c:pt>
                <c:pt idx="30">
                  <c:v>-95.192310000000006</c:v>
                </c:pt>
                <c:pt idx="31">
                  <c:v>-101.53846</c:v>
                </c:pt>
                <c:pt idx="32">
                  <c:v>-107.30768999999999</c:v>
                </c:pt>
                <c:pt idx="33">
                  <c:v>-114.23077000000001</c:v>
                </c:pt>
                <c:pt idx="34">
                  <c:v>-121.15385000000001</c:v>
                </c:pt>
                <c:pt idx="35">
                  <c:v>-128.07692</c:v>
                </c:pt>
                <c:pt idx="36">
                  <c:v>-135.57692</c:v>
                </c:pt>
                <c:pt idx="37">
                  <c:v>-143.07692</c:v>
                </c:pt>
                <c:pt idx="38">
                  <c:v>-151.73077000000001</c:v>
                </c:pt>
                <c:pt idx="39">
                  <c:v>-161.53846999999999</c:v>
                </c:pt>
                <c:pt idx="40">
                  <c:v>-171.34614999999999</c:v>
                </c:pt>
                <c:pt idx="41">
                  <c:v>-181.73077000000001</c:v>
                </c:pt>
                <c:pt idx="42">
                  <c:v>-193.84614999999999</c:v>
                </c:pt>
                <c:pt idx="43">
                  <c:v>-207.69230999999999</c:v>
                </c:pt>
                <c:pt idx="44">
                  <c:v>-222.11538999999999</c:v>
                </c:pt>
                <c:pt idx="45">
                  <c:v>-237.69230999999999</c:v>
                </c:pt>
                <c:pt idx="46">
                  <c:v>-255</c:v>
                </c:pt>
                <c:pt idx="47">
                  <c:v>-273.46154999999999</c:v>
                </c:pt>
                <c:pt idx="48">
                  <c:v>-293.65384</c:v>
                </c:pt>
                <c:pt idx="49">
                  <c:v>-315.57693</c:v>
                </c:pt>
                <c:pt idx="50">
                  <c:v>-338.65384</c:v>
                </c:pt>
                <c:pt idx="51">
                  <c:v>-365.19229000000001</c:v>
                </c:pt>
                <c:pt idx="52">
                  <c:v>-392.30768</c:v>
                </c:pt>
                <c:pt idx="53">
                  <c:v>-422.30768</c:v>
                </c:pt>
                <c:pt idx="54">
                  <c:v>-454.61538999999999</c:v>
                </c:pt>
                <c:pt idx="55">
                  <c:v>-489.23077000000001</c:v>
                </c:pt>
                <c:pt idx="56">
                  <c:v>-525.57690000000002</c:v>
                </c:pt>
                <c:pt idx="57">
                  <c:v>-564.80768</c:v>
                </c:pt>
                <c:pt idx="58">
                  <c:v>-605.76922999999999</c:v>
                </c:pt>
                <c:pt idx="59">
                  <c:v>-649.61536000000001</c:v>
                </c:pt>
                <c:pt idx="60">
                  <c:v>-695.19232</c:v>
                </c:pt>
                <c:pt idx="61">
                  <c:v>-741.34613000000002</c:v>
                </c:pt>
                <c:pt idx="62">
                  <c:v>-785.76922999999999</c:v>
                </c:pt>
                <c:pt idx="63">
                  <c:v>-828.46154999999999</c:v>
                </c:pt>
                <c:pt idx="64">
                  <c:v>-859.03845000000001</c:v>
                </c:pt>
                <c:pt idx="65">
                  <c:v>-870.57690000000002</c:v>
                </c:pt>
                <c:pt idx="66">
                  <c:v>-886.73077000000001</c:v>
                </c:pt>
                <c:pt idx="67">
                  <c:v>-873.46154999999999</c:v>
                </c:pt>
                <c:pt idx="68">
                  <c:v>-861.92309999999998</c:v>
                </c:pt>
                <c:pt idx="69">
                  <c:v>-852.69232</c:v>
                </c:pt>
                <c:pt idx="70">
                  <c:v>-842.30768</c:v>
                </c:pt>
                <c:pt idx="71">
                  <c:v>-833.65381000000002</c:v>
                </c:pt>
                <c:pt idx="72">
                  <c:v>-825</c:v>
                </c:pt>
                <c:pt idx="73">
                  <c:v>-815.76922999999999</c:v>
                </c:pt>
                <c:pt idx="74">
                  <c:v>-806.53845000000001</c:v>
                </c:pt>
                <c:pt idx="75">
                  <c:v>-796.15386999999998</c:v>
                </c:pt>
                <c:pt idx="76">
                  <c:v>-785.19232</c:v>
                </c:pt>
                <c:pt idx="77">
                  <c:v>-775.38458000000003</c:v>
                </c:pt>
                <c:pt idx="78">
                  <c:v>-764.42309999999998</c:v>
                </c:pt>
                <c:pt idx="79">
                  <c:v>-754.03845000000001</c:v>
                </c:pt>
                <c:pt idx="80">
                  <c:v>-744.23077000000001</c:v>
                </c:pt>
                <c:pt idx="81">
                  <c:v>-733.84613000000002</c:v>
                </c:pt>
                <c:pt idx="82">
                  <c:v>-724.61536000000001</c:v>
                </c:pt>
                <c:pt idx="83">
                  <c:v>-714.23077000000001</c:v>
                </c:pt>
                <c:pt idx="84">
                  <c:v>-704.42309999999998</c:v>
                </c:pt>
                <c:pt idx="85">
                  <c:v>-694.61536000000001</c:v>
                </c:pt>
                <c:pt idx="86">
                  <c:v>-684.80768</c:v>
                </c:pt>
                <c:pt idx="87">
                  <c:v>-674.42309999999998</c:v>
                </c:pt>
                <c:pt idx="88">
                  <c:v>-664.03845000000001</c:v>
                </c:pt>
                <c:pt idx="89">
                  <c:v>-654.23077000000001</c:v>
                </c:pt>
                <c:pt idx="90">
                  <c:v>-643.84613000000002</c:v>
                </c:pt>
                <c:pt idx="91">
                  <c:v>-633.46154999999999</c:v>
                </c:pt>
                <c:pt idx="92">
                  <c:v>-623.65386999999998</c:v>
                </c:pt>
                <c:pt idx="93">
                  <c:v>-612.69232</c:v>
                </c:pt>
                <c:pt idx="94">
                  <c:v>-601.15386999999998</c:v>
                </c:pt>
                <c:pt idx="95">
                  <c:v>-578.07690000000002</c:v>
                </c:pt>
                <c:pt idx="96">
                  <c:v>-503.07690000000002</c:v>
                </c:pt>
                <c:pt idx="97">
                  <c:v>-313.26922999999999</c:v>
                </c:pt>
                <c:pt idx="98">
                  <c:v>-158.07692</c:v>
                </c:pt>
                <c:pt idx="99">
                  <c:v>-62.307690000000001</c:v>
                </c:pt>
                <c:pt idx="100">
                  <c:v>-16.73077</c:v>
                </c:pt>
                <c:pt idx="101">
                  <c:v>-2.88462</c:v>
                </c:pt>
                <c:pt idx="102">
                  <c:v>0</c:v>
                </c:pt>
                <c:pt idx="103">
                  <c:v>0.57691999999999999</c:v>
                </c:pt>
                <c:pt idx="104">
                  <c:v>0.57691999999999999</c:v>
                </c:pt>
                <c:pt idx="105">
                  <c:v>0.57691999999999999</c:v>
                </c:pt>
                <c:pt idx="106">
                  <c:v>0.57691999999999999</c:v>
                </c:pt>
                <c:pt idx="107">
                  <c:v>1.15385</c:v>
                </c:pt>
                <c:pt idx="108">
                  <c:v>1.15385</c:v>
                </c:pt>
                <c:pt idx="109">
                  <c:v>2.30769</c:v>
                </c:pt>
                <c:pt idx="110">
                  <c:v>1.15385</c:v>
                </c:pt>
                <c:pt idx="111">
                  <c:v>1.15385</c:v>
                </c:pt>
                <c:pt idx="112">
                  <c:v>1.15385</c:v>
                </c:pt>
                <c:pt idx="113">
                  <c:v>1.15385</c:v>
                </c:pt>
                <c:pt idx="114">
                  <c:v>1.15385</c:v>
                </c:pt>
                <c:pt idx="115">
                  <c:v>2.30769</c:v>
                </c:pt>
                <c:pt idx="116">
                  <c:v>1.15385</c:v>
                </c:pt>
                <c:pt idx="117">
                  <c:v>2.30769</c:v>
                </c:pt>
                <c:pt idx="118">
                  <c:v>2.30769</c:v>
                </c:pt>
                <c:pt idx="119">
                  <c:v>2.30769</c:v>
                </c:pt>
                <c:pt idx="120">
                  <c:v>2.30769</c:v>
                </c:pt>
                <c:pt idx="121">
                  <c:v>2.88462</c:v>
                </c:pt>
                <c:pt idx="122">
                  <c:v>2.88462</c:v>
                </c:pt>
                <c:pt idx="123">
                  <c:v>2.30769</c:v>
                </c:pt>
                <c:pt idx="124">
                  <c:v>2.30769</c:v>
                </c:pt>
                <c:pt idx="125">
                  <c:v>2.30769</c:v>
                </c:pt>
                <c:pt idx="126">
                  <c:v>2.30769</c:v>
                </c:pt>
                <c:pt idx="127">
                  <c:v>2.30769</c:v>
                </c:pt>
                <c:pt idx="128">
                  <c:v>2.30769</c:v>
                </c:pt>
                <c:pt idx="129">
                  <c:v>2.30769</c:v>
                </c:pt>
                <c:pt idx="130">
                  <c:v>2.30769</c:v>
                </c:pt>
                <c:pt idx="131">
                  <c:v>2.30769</c:v>
                </c:pt>
                <c:pt idx="132">
                  <c:v>2.30769</c:v>
                </c:pt>
                <c:pt idx="133">
                  <c:v>2.30769</c:v>
                </c:pt>
                <c:pt idx="134">
                  <c:v>2.88462</c:v>
                </c:pt>
                <c:pt idx="135">
                  <c:v>2.30769</c:v>
                </c:pt>
                <c:pt idx="136">
                  <c:v>2.30769</c:v>
                </c:pt>
                <c:pt idx="137">
                  <c:v>2.30769</c:v>
                </c:pt>
                <c:pt idx="138">
                  <c:v>2.30769</c:v>
                </c:pt>
                <c:pt idx="139">
                  <c:v>2.30769</c:v>
                </c:pt>
                <c:pt idx="140">
                  <c:v>2.30769</c:v>
                </c:pt>
                <c:pt idx="141">
                  <c:v>2.88462</c:v>
                </c:pt>
                <c:pt idx="142">
                  <c:v>1.15385</c:v>
                </c:pt>
                <c:pt idx="143">
                  <c:v>2.30769</c:v>
                </c:pt>
                <c:pt idx="144">
                  <c:v>1.15385</c:v>
                </c:pt>
                <c:pt idx="145">
                  <c:v>1.15385</c:v>
                </c:pt>
                <c:pt idx="146">
                  <c:v>1.15385</c:v>
                </c:pt>
                <c:pt idx="147">
                  <c:v>1.15385</c:v>
                </c:pt>
                <c:pt idx="148">
                  <c:v>1.15385</c:v>
                </c:pt>
                <c:pt idx="149">
                  <c:v>1.15385</c:v>
                </c:pt>
                <c:pt idx="150">
                  <c:v>1.15385</c:v>
                </c:pt>
                <c:pt idx="151">
                  <c:v>1.15385</c:v>
                </c:pt>
                <c:pt idx="152">
                  <c:v>1.15385</c:v>
                </c:pt>
                <c:pt idx="153">
                  <c:v>1.15385</c:v>
                </c:pt>
                <c:pt idx="154">
                  <c:v>2.30769</c:v>
                </c:pt>
                <c:pt idx="155">
                  <c:v>1.15385</c:v>
                </c:pt>
                <c:pt idx="156">
                  <c:v>1.15385</c:v>
                </c:pt>
                <c:pt idx="157">
                  <c:v>1.15385</c:v>
                </c:pt>
                <c:pt idx="158">
                  <c:v>0.57691999999999999</c:v>
                </c:pt>
                <c:pt idx="159">
                  <c:v>0</c:v>
                </c:pt>
                <c:pt idx="160">
                  <c:v>1.15385</c:v>
                </c:pt>
                <c:pt idx="161">
                  <c:v>1.15385</c:v>
                </c:pt>
                <c:pt idx="162">
                  <c:v>0.57691999999999999</c:v>
                </c:pt>
                <c:pt idx="163">
                  <c:v>0</c:v>
                </c:pt>
                <c:pt idx="164">
                  <c:v>0.57691999999999999</c:v>
                </c:pt>
                <c:pt idx="165">
                  <c:v>0.57691999999999999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-0.57691999999999999</c:v>
                </c:pt>
                <c:pt idx="177">
                  <c:v>-0.57691999999999999</c:v>
                </c:pt>
                <c:pt idx="178">
                  <c:v>-0.57691999999999999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0.57691999999999999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0.57691999999999999</c:v>
                </c:pt>
                <c:pt idx="207">
                  <c:v>0.57691999999999999</c:v>
                </c:pt>
                <c:pt idx="208">
                  <c:v>0</c:v>
                </c:pt>
                <c:pt idx="209">
                  <c:v>0</c:v>
                </c:pt>
                <c:pt idx="210">
                  <c:v>0.57691999999999999</c:v>
                </c:pt>
                <c:pt idx="211">
                  <c:v>0.57691999999999999</c:v>
                </c:pt>
                <c:pt idx="212">
                  <c:v>0.57691999999999999</c:v>
                </c:pt>
                <c:pt idx="213">
                  <c:v>1.15385</c:v>
                </c:pt>
                <c:pt idx="214">
                  <c:v>0.57691999999999999</c:v>
                </c:pt>
                <c:pt idx="215">
                  <c:v>0.57691999999999999</c:v>
                </c:pt>
                <c:pt idx="216">
                  <c:v>1.15385</c:v>
                </c:pt>
                <c:pt idx="217">
                  <c:v>0.57691999999999999</c:v>
                </c:pt>
                <c:pt idx="218">
                  <c:v>0.57691999999999999</c:v>
                </c:pt>
                <c:pt idx="219">
                  <c:v>0.57691999999999999</c:v>
                </c:pt>
                <c:pt idx="220">
                  <c:v>0.57691999999999999</c:v>
                </c:pt>
                <c:pt idx="221">
                  <c:v>1.15385</c:v>
                </c:pt>
                <c:pt idx="222">
                  <c:v>1.15385</c:v>
                </c:pt>
                <c:pt idx="223">
                  <c:v>1.15385</c:v>
                </c:pt>
                <c:pt idx="224">
                  <c:v>1.15385</c:v>
                </c:pt>
                <c:pt idx="225">
                  <c:v>1.15385</c:v>
                </c:pt>
                <c:pt idx="226">
                  <c:v>1.15385</c:v>
                </c:pt>
                <c:pt idx="227">
                  <c:v>1.15385</c:v>
                </c:pt>
                <c:pt idx="228">
                  <c:v>1.15385</c:v>
                </c:pt>
                <c:pt idx="229">
                  <c:v>2.30769</c:v>
                </c:pt>
                <c:pt idx="230">
                  <c:v>1.15385</c:v>
                </c:pt>
                <c:pt idx="231">
                  <c:v>1.15385</c:v>
                </c:pt>
                <c:pt idx="232">
                  <c:v>1.15385</c:v>
                </c:pt>
                <c:pt idx="233">
                  <c:v>1.15385</c:v>
                </c:pt>
                <c:pt idx="234">
                  <c:v>1.15385</c:v>
                </c:pt>
                <c:pt idx="235">
                  <c:v>0.57691999999999999</c:v>
                </c:pt>
                <c:pt idx="236">
                  <c:v>1.15385</c:v>
                </c:pt>
                <c:pt idx="237">
                  <c:v>1.15385</c:v>
                </c:pt>
                <c:pt idx="238">
                  <c:v>0.57691999999999999</c:v>
                </c:pt>
                <c:pt idx="239">
                  <c:v>1.15385</c:v>
                </c:pt>
                <c:pt idx="240">
                  <c:v>0.57691999999999999</c:v>
                </c:pt>
                <c:pt idx="241">
                  <c:v>0.57691999999999999</c:v>
                </c:pt>
                <c:pt idx="242">
                  <c:v>0.57691999999999999</c:v>
                </c:pt>
                <c:pt idx="243">
                  <c:v>0.57691999999999999</c:v>
                </c:pt>
                <c:pt idx="244">
                  <c:v>0.57691999999999999</c:v>
                </c:pt>
                <c:pt idx="245">
                  <c:v>0.57691999999999999</c:v>
                </c:pt>
                <c:pt idx="246">
                  <c:v>0.57691999999999999</c:v>
                </c:pt>
                <c:pt idx="247">
                  <c:v>0.57691999999999999</c:v>
                </c:pt>
                <c:pt idx="248">
                  <c:v>0.57691999999999999</c:v>
                </c:pt>
                <c:pt idx="249">
                  <c:v>0</c:v>
                </c:pt>
                <c:pt idx="250">
                  <c:v>0.57691999999999999</c:v>
                </c:pt>
                <c:pt idx="251">
                  <c:v>0.57691999999999999</c:v>
                </c:pt>
                <c:pt idx="252">
                  <c:v>0.57691999999999999</c:v>
                </c:pt>
                <c:pt idx="253">
                  <c:v>0</c:v>
                </c:pt>
                <c:pt idx="254">
                  <c:v>0</c:v>
                </c:pt>
                <c:pt idx="255">
                  <c:v>0.57691999999999999</c:v>
                </c:pt>
                <c:pt idx="256">
                  <c:v>0.57691999999999999</c:v>
                </c:pt>
                <c:pt idx="257">
                  <c:v>0.57691999999999999</c:v>
                </c:pt>
                <c:pt idx="258">
                  <c:v>0.57691999999999999</c:v>
                </c:pt>
                <c:pt idx="259">
                  <c:v>0</c:v>
                </c:pt>
                <c:pt idx="260">
                  <c:v>1.15385</c:v>
                </c:pt>
                <c:pt idx="261">
                  <c:v>1.15385</c:v>
                </c:pt>
                <c:pt idx="262">
                  <c:v>1.15385</c:v>
                </c:pt>
                <c:pt idx="263">
                  <c:v>1.15385</c:v>
                </c:pt>
                <c:pt idx="264">
                  <c:v>1.15385</c:v>
                </c:pt>
                <c:pt idx="265">
                  <c:v>1.15385</c:v>
                </c:pt>
                <c:pt idx="266">
                  <c:v>1.15385</c:v>
                </c:pt>
                <c:pt idx="267">
                  <c:v>2.30769</c:v>
                </c:pt>
                <c:pt idx="268">
                  <c:v>2.88462</c:v>
                </c:pt>
                <c:pt idx="269">
                  <c:v>2.30769</c:v>
                </c:pt>
                <c:pt idx="270">
                  <c:v>1.15385</c:v>
                </c:pt>
                <c:pt idx="271">
                  <c:v>2.88462</c:v>
                </c:pt>
                <c:pt idx="272">
                  <c:v>2.88462</c:v>
                </c:pt>
                <c:pt idx="273">
                  <c:v>2.88462</c:v>
                </c:pt>
                <c:pt idx="274">
                  <c:v>2.88462</c:v>
                </c:pt>
                <c:pt idx="275">
                  <c:v>2.30769</c:v>
                </c:pt>
                <c:pt idx="276">
                  <c:v>2.88462</c:v>
                </c:pt>
                <c:pt idx="277">
                  <c:v>2.88462</c:v>
                </c:pt>
                <c:pt idx="278">
                  <c:v>2.88462</c:v>
                </c:pt>
                <c:pt idx="279">
                  <c:v>2.88462</c:v>
                </c:pt>
                <c:pt idx="280">
                  <c:v>2.88462</c:v>
                </c:pt>
                <c:pt idx="281">
                  <c:v>3.4615399999999998</c:v>
                </c:pt>
                <c:pt idx="282">
                  <c:v>2.88462</c:v>
                </c:pt>
                <c:pt idx="283">
                  <c:v>3.4615399999999998</c:v>
                </c:pt>
                <c:pt idx="284">
                  <c:v>2.88462</c:v>
                </c:pt>
                <c:pt idx="285">
                  <c:v>3.4615399999999998</c:v>
                </c:pt>
                <c:pt idx="286">
                  <c:v>3.4615399999999998</c:v>
                </c:pt>
                <c:pt idx="287">
                  <c:v>3.4615399999999998</c:v>
                </c:pt>
                <c:pt idx="288">
                  <c:v>3.4615399999999998</c:v>
                </c:pt>
                <c:pt idx="289">
                  <c:v>3.4615399999999998</c:v>
                </c:pt>
                <c:pt idx="290">
                  <c:v>3.4615399999999998</c:v>
                </c:pt>
                <c:pt idx="291">
                  <c:v>3.4615399999999998</c:v>
                </c:pt>
                <c:pt idx="292">
                  <c:v>3.4615399999999998</c:v>
                </c:pt>
                <c:pt idx="293">
                  <c:v>3.4615399999999998</c:v>
                </c:pt>
                <c:pt idx="294">
                  <c:v>3.4615399999999998</c:v>
                </c:pt>
                <c:pt idx="295">
                  <c:v>3.4615399999999998</c:v>
                </c:pt>
                <c:pt idx="296">
                  <c:v>4.0384599999999997</c:v>
                </c:pt>
                <c:pt idx="297">
                  <c:v>3.4615399999999998</c:v>
                </c:pt>
                <c:pt idx="298">
                  <c:v>3.4615399999999998</c:v>
                </c:pt>
                <c:pt idx="299">
                  <c:v>3.4615399999999998</c:v>
                </c:pt>
                <c:pt idx="300">
                  <c:v>2.88462</c:v>
                </c:pt>
                <c:pt idx="301">
                  <c:v>3.4615399999999998</c:v>
                </c:pt>
                <c:pt idx="302">
                  <c:v>3.4615399999999998</c:v>
                </c:pt>
                <c:pt idx="303">
                  <c:v>3.4615399999999998</c:v>
                </c:pt>
                <c:pt idx="304">
                  <c:v>3.4615399999999998</c:v>
                </c:pt>
                <c:pt idx="305">
                  <c:v>3.4615399999999998</c:v>
                </c:pt>
                <c:pt idx="306">
                  <c:v>2.88462</c:v>
                </c:pt>
                <c:pt idx="307">
                  <c:v>2.88462</c:v>
                </c:pt>
                <c:pt idx="308">
                  <c:v>3.4615399999999998</c:v>
                </c:pt>
                <c:pt idx="309">
                  <c:v>3.4615399999999998</c:v>
                </c:pt>
                <c:pt idx="310">
                  <c:v>3.4615399999999998</c:v>
                </c:pt>
                <c:pt idx="311">
                  <c:v>2.88462</c:v>
                </c:pt>
                <c:pt idx="312">
                  <c:v>3.4615399999999998</c:v>
                </c:pt>
                <c:pt idx="313">
                  <c:v>2.88462</c:v>
                </c:pt>
                <c:pt idx="314">
                  <c:v>2.88462</c:v>
                </c:pt>
                <c:pt idx="315">
                  <c:v>3.4615399999999998</c:v>
                </c:pt>
                <c:pt idx="316">
                  <c:v>3.4615399999999998</c:v>
                </c:pt>
                <c:pt idx="317">
                  <c:v>2.88462</c:v>
                </c:pt>
                <c:pt idx="318">
                  <c:v>3.4615399999999998</c:v>
                </c:pt>
                <c:pt idx="319">
                  <c:v>2.88462</c:v>
                </c:pt>
                <c:pt idx="320">
                  <c:v>3.4615399999999998</c:v>
                </c:pt>
                <c:pt idx="321">
                  <c:v>2.88462</c:v>
                </c:pt>
                <c:pt idx="322">
                  <c:v>2.88462</c:v>
                </c:pt>
                <c:pt idx="323">
                  <c:v>3.4615399999999998</c:v>
                </c:pt>
                <c:pt idx="324">
                  <c:v>2.88462</c:v>
                </c:pt>
                <c:pt idx="325">
                  <c:v>3.4615399999999998</c:v>
                </c:pt>
                <c:pt idx="326">
                  <c:v>2.88462</c:v>
                </c:pt>
                <c:pt idx="327">
                  <c:v>2.88462</c:v>
                </c:pt>
                <c:pt idx="328">
                  <c:v>3.4615399999999998</c:v>
                </c:pt>
                <c:pt idx="329">
                  <c:v>2.88462</c:v>
                </c:pt>
                <c:pt idx="330">
                  <c:v>3.4615399999999998</c:v>
                </c:pt>
                <c:pt idx="331">
                  <c:v>3.4615399999999998</c:v>
                </c:pt>
                <c:pt idx="332">
                  <c:v>2.88462</c:v>
                </c:pt>
                <c:pt idx="333">
                  <c:v>2.88462</c:v>
                </c:pt>
                <c:pt idx="334">
                  <c:v>3.4615399999999998</c:v>
                </c:pt>
                <c:pt idx="335">
                  <c:v>2.88462</c:v>
                </c:pt>
                <c:pt idx="336">
                  <c:v>2.88462</c:v>
                </c:pt>
                <c:pt idx="337">
                  <c:v>2.88462</c:v>
                </c:pt>
                <c:pt idx="338">
                  <c:v>3.4615399999999998</c:v>
                </c:pt>
                <c:pt idx="339">
                  <c:v>3.4615399999999998</c:v>
                </c:pt>
                <c:pt idx="340">
                  <c:v>3.4615399999999998</c:v>
                </c:pt>
                <c:pt idx="341">
                  <c:v>3.4615399999999998</c:v>
                </c:pt>
                <c:pt idx="342">
                  <c:v>3.4615399999999998</c:v>
                </c:pt>
                <c:pt idx="343">
                  <c:v>3.4615399999999998</c:v>
                </c:pt>
                <c:pt idx="344">
                  <c:v>3.4615399999999998</c:v>
                </c:pt>
                <c:pt idx="345">
                  <c:v>4.0384599999999997</c:v>
                </c:pt>
                <c:pt idx="346">
                  <c:v>3.4615399999999998</c:v>
                </c:pt>
                <c:pt idx="347">
                  <c:v>4.0384599999999997</c:v>
                </c:pt>
                <c:pt idx="348">
                  <c:v>4.0384599999999997</c:v>
                </c:pt>
                <c:pt idx="349">
                  <c:v>4.0384599999999997</c:v>
                </c:pt>
                <c:pt idx="350">
                  <c:v>4.61538</c:v>
                </c:pt>
                <c:pt idx="351">
                  <c:v>4.61538</c:v>
                </c:pt>
                <c:pt idx="352">
                  <c:v>4.0384599999999997</c:v>
                </c:pt>
                <c:pt idx="353">
                  <c:v>4.61538</c:v>
                </c:pt>
                <c:pt idx="354">
                  <c:v>4.0384599999999997</c:v>
                </c:pt>
                <c:pt idx="355">
                  <c:v>4.61538</c:v>
                </c:pt>
                <c:pt idx="356">
                  <c:v>4.0384599999999997</c:v>
                </c:pt>
                <c:pt idx="357">
                  <c:v>4.61538</c:v>
                </c:pt>
                <c:pt idx="358">
                  <c:v>4.0384599999999997</c:v>
                </c:pt>
                <c:pt idx="359">
                  <c:v>5.19231</c:v>
                </c:pt>
                <c:pt idx="360">
                  <c:v>5.19231</c:v>
                </c:pt>
                <c:pt idx="361">
                  <c:v>5.19231</c:v>
                </c:pt>
                <c:pt idx="362">
                  <c:v>5.7692300000000003</c:v>
                </c:pt>
                <c:pt idx="363">
                  <c:v>5.19231</c:v>
                </c:pt>
                <c:pt idx="364">
                  <c:v>5.19231</c:v>
                </c:pt>
                <c:pt idx="365">
                  <c:v>5.19231</c:v>
                </c:pt>
                <c:pt idx="366">
                  <c:v>5.19231</c:v>
                </c:pt>
                <c:pt idx="367">
                  <c:v>5.19231</c:v>
                </c:pt>
                <c:pt idx="368">
                  <c:v>5.19231</c:v>
                </c:pt>
                <c:pt idx="369">
                  <c:v>5.19231</c:v>
                </c:pt>
                <c:pt idx="370">
                  <c:v>5.7692300000000003</c:v>
                </c:pt>
                <c:pt idx="371">
                  <c:v>5.19231</c:v>
                </c:pt>
                <c:pt idx="372">
                  <c:v>6.3461499999999997</c:v>
                </c:pt>
                <c:pt idx="373">
                  <c:v>5.7692300000000003</c:v>
                </c:pt>
                <c:pt idx="374">
                  <c:v>5.7692300000000003</c:v>
                </c:pt>
                <c:pt idx="375">
                  <c:v>5.7692300000000003</c:v>
                </c:pt>
                <c:pt idx="376">
                  <c:v>5.7692300000000003</c:v>
                </c:pt>
                <c:pt idx="377">
                  <c:v>5.7692300000000003</c:v>
                </c:pt>
                <c:pt idx="378">
                  <c:v>5.7692300000000003</c:v>
                </c:pt>
                <c:pt idx="379">
                  <c:v>6.3461499999999997</c:v>
                </c:pt>
                <c:pt idx="380">
                  <c:v>6.3461499999999997</c:v>
                </c:pt>
                <c:pt idx="381">
                  <c:v>6.3461499999999997</c:v>
                </c:pt>
                <c:pt idx="382">
                  <c:v>5.7692300000000003</c:v>
                </c:pt>
                <c:pt idx="383">
                  <c:v>5.7692300000000003</c:v>
                </c:pt>
                <c:pt idx="384">
                  <c:v>6.3461499999999997</c:v>
                </c:pt>
                <c:pt idx="385">
                  <c:v>5.7692300000000003</c:v>
                </c:pt>
                <c:pt idx="386">
                  <c:v>6.3461499999999997</c:v>
                </c:pt>
                <c:pt idx="387">
                  <c:v>6.3461499999999997</c:v>
                </c:pt>
                <c:pt idx="388">
                  <c:v>6.3461499999999997</c:v>
                </c:pt>
                <c:pt idx="389">
                  <c:v>6.3461499999999997</c:v>
                </c:pt>
                <c:pt idx="390">
                  <c:v>5.7692300000000003</c:v>
                </c:pt>
                <c:pt idx="391">
                  <c:v>5.7692300000000003</c:v>
                </c:pt>
                <c:pt idx="392">
                  <c:v>6.3461499999999997</c:v>
                </c:pt>
                <c:pt idx="393">
                  <c:v>6.3461499999999997</c:v>
                </c:pt>
                <c:pt idx="394">
                  <c:v>5.7692300000000003</c:v>
                </c:pt>
                <c:pt idx="395">
                  <c:v>6.3461499999999997</c:v>
                </c:pt>
                <c:pt idx="396">
                  <c:v>6.3461499999999997</c:v>
                </c:pt>
                <c:pt idx="397">
                  <c:v>6.3461499999999997</c:v>
                </c:pt>
                <c:pt idx="398">
                  <c:v>5.7692300000000003</c:v>
                </c:pt>
                <c:pt idx="399">
                  <c:v>6.3461499999999997</c:v>
                </c:pt>
                <c:pt idx="400">
                  <c:v>6.3461499999999997</c:v>
                </c:pt>
                <c:pt idx="401">
                  <c:v>5.7692300000000003</c:v>
                </c:pt>
                <c:pt idx="402">
                  <c:v>6.3461499999999997</c:v>
                </c:pt>
                <c:pt idx="403">
                  <c:v>5.7692300000000003</c:v>
                </c:pt>
                <c:pt idx="404">
                  <c:v>5.7692300000000003</c:v>
                </c:pt>
                <c:pt idx="405">
                  <c:v>6.3461499999999997</c:v>
                </c:pt>
                <c:pt idx="406">
                  <c:v>6.3461499999999997</c:v>
                </c:pt>
                <c:pt idx="407">
                  <c:v>6.3461499999999997</c:v>
                </c:pt>
                <c:pt idx="408">
                  <c:v>6.3461499999999997</c:v>
                </c:pt>
                <c:pt idx="409">
                  <c:v>6.3461499999999997</c:v>
                </c:pt>
                <c:pt idx="410">
                  <c:v>6.3461499999999997</c:v>
                </c:pt>
                <c:pt idx="411">
                  <c:v>6.9230799999999997</c:v>
                </c:pt>
                <c:pt idx="412">
                  <c:v>6.9230799999999997</c:v>
                </c:pt>
                <c:pt idx="413">
                  <c:v>7.5</c:v>
                </c:pt>
                <c:pt idx="414">
                  <c:v>7.5</c:v>
                </c:pt>
                <c:pt idx="415">
                  <c:v>7.5</c:v>
                </c:pt>
                <c:pt idx="416">
                  <c:v>8.0769199999999994</c:v>
                </c:pt>
                <c:pt idx="417">
                  <c:v>8.0769199999999994</c:v>
                </c:pt>
                <c:pt idx="418">
                  <c:v>8.0769199999999994</c:v>
                </c:pt>
                <c:pt idx="419">
                  <c:v>7.5</c:v>
                </c:pt>
                <c:pt idx="420">
                  <c:v>8.0769199999999994</c:v>
                </c:pt>
                <c:pt idx="421">
                  <c:v>8.0769199999999994</c:v>
                </c:pt>
                <c:pt idx="422">
                  <c:v>8.0769199999999994</c:v>
                </c:pt>
                <c:pt idx="423">
                  <c:v>8.0769199999999994</c:v>
                </c:pt>
                <c:pt idx="424">
                  <c:v>8.0769199999999994</c:v>
                </c:pt>
                <c:pt idx="425">
                  <c:v>8.0769199999999994</c:v>
                </c:pt>
                <c:pt idx="426">
                  <c:v>8.0769199999999994</c:v>
                </c:pt>
                <c:pt idx="427">
                  <c:v>8.6538500000000003</c:v>
                </c:pt>
                <c:pt idx="428">
                  <c:v>8.0769199999999994</c:v>
                </c:pt>
                <c:pt idx="429">
                  <c:v>8.0769199999999994</c:v>
                </c:pt>
                <c:pt idx="430">
                  <c:v>8.0769199999999994</c:v>
                </c:pt>
                <c:pt idx="431">
                  <c:v>8.0769199999999994</c:v>
                </c:pt>
                <c:pt idx="432">
                  <c:v>8.6538500000000003</c:v>
                </c:pt>
                <c:pt idx="433">
                  <c:v>8.6538500000000003</c:v>
                </c:pt>
                <c:pt idx="434">
                  <c:v>8.6538500000000003</c:v>
                </c:pt>
                <c:pt idx="435">
                  <c:v>8.6538500000000003</c:v>
                </c:pt>
                <c:pt idx="436">
                  <c:v>9.2307699999999997</c:v>
                </c:pt>
                <c:pt idx="437">
                  <c:v>9.2307699999999997</c:v>
                </c:pt>
                <c:pt idx="438">
                  <c:v>9.2307699999999997</c:v>
                </c:pt>
                <c:pt idx="439">
                  <c:v>9.2307699999999997</c:v>
                </c:pt>
                <c:pt idx="440">
                  <c:v>8.6538500000000003</c:v>
                </c:pt>
                <c:pt idx="441">
                  <c:v>9.2307699999999997</c:v>
                </c:pt>
                <c:pt idx="442">
                  <c:v>9.8076899999999991</c:v>
                </c:pt>
                <c:pt idx="443">
                  <c:v>9.2307699999999997</c:v>
                </c:pt>
                <c:pt idx="444">
                  <c:v>9.8076899999999991</c:v>
                </c:pt>
                <c:pt idx="445">
                  <c:v>9.8076899999999991</c:v>
                </c:pt>
                <c:pt idx="446">
                  <c:v>9.8076899999999991</c:v>
                </c:pt>
                <c:pt idx="447">
                  <c:v>9.8076899999999991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2474496"/>
        <c:axId val="212472960"/>
      </c:lineChart>
      <c:catAx>
        <c:axId val="212850560"/>
        <c:scaling>
          <c:orientation val="minMax"/>
        </c:scaling>
        <c:delete val="0"/>
        <c:axPos val="b"/>
        <c:majorTickMark val="out"/>
        <c:minorTickMark val="none"/>
        <c:tickLblPos val="nextTo"/>
        <c:crossAx val="212852096"/>
        <c:crosses val="autoZero"/>
        <c:auto val="1"/>
        <c:lblAlgn val="ctr"/>
        <c:lblOffset val="100"/>
        <c:noMultiLvlLbl val="0"/>
      </c:catAx>
      <c:valAx>
        <c:axId val="21285209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12850560"/>
        <c:crosses val="autoZero"/>
        <c:crossBetween val="between"/>
      </c:valAx>
      <c:valAx>
        <c:axId val="212472960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crossAx val="212474496"/>
        <c:crosses val="max"/>
        <c:crossBetween val="between"/>
      </c:valAx>
      <c:catAx>
        <c:axId val="212474496"/>
        <c:scaling>
          <c:orientation val="minMax"/>
        </c:scaling>
        <c:delete val="1"/>
        <c:axPos val="b"/>
        <c:majorTickMark val="out"/>
        <c:minorTickMark val="none"/>
        <c:tickLblPos val="none"/>
        <c:crossAx val="212472960"/>
        <c:crosses val="autoZero"/>
        <c:auto val="1"/>
        <c:lblAlgn val="ctr"/>
        <c:lblOffset val="100"/>
        <c:noMultiLvlLbl val="0"/>
      </c:cat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000000000000144" l="0.70000000000000062" r="0.70000000000000062" t="0.75000000000000144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Typosoil3!$H$7</c:f>
              <c:strCache>
                <c:ptCount val="1"/>
              </c:strCache>
            </c:strRef>
          </c:tx>
          <c:marker>
            <c:symbol val="none"/>
          </c:marker>
          <c:val>
            <c:numRef>
              <c:f>Typosoil3!$H$8:$H$789</c:f>
              <c:numCache>
                <c:formatCode>General</c:formatCode>
                <c:ptCount val="782"/>
                <c:pt idx="0">
                  <c:v>0</c:v>
                </c:pt>
                <c:pt idx="1">
                  <c:v>52.886360000000003</c:v>
                </c:pt>
                <c:pt idx="2">
                  <c:v>52.463630000000002</c:v>
                </c:pt>
                <c:pt idx="3">
                  <c:v>52.42727</c:v>
                </c:pt>
                <c:pt idx="4">
                  <c:v>52.431820000000002</c:v>
                </c:pt>
                <c:pt idx="5">
                  <c:v>52.409089999999999</c:v>
                </c:pt>
                <c:pt idx="6">
                  <c:v>52.4</c:v>
                </c:pt>
                <c:pt idx="7">
                  <c:v>52.377270000000003</c:v>
                </c:pt>
                <c:pt idx="8">
                  <c:v>52.363639999999997</c:v>
                </c:pt>
                <c:pt idx="9">
                  <c:v>52.363639999999997</c:v>
                </c:pt>
                <c:pt idx="10">
                  <c:v>52.340910000000001</c:v>
                </c:pt>
                <c:pt idx="11">
                  <c:v>52.318179999999998</c:v>
                </c:pt>
                <c:pt idx="12">
                  <c:v>52.295459999999999</c:v>
                </c:pt>
                <c:pt idx="13">
                  <c:v>52.277270000000001</c:v>
                </c:pt>
                <c:pt idx="14">
                  <c:v>52.272730000000003</c:v>
                </c:pt>
                <c:pt idx="15">
                  <c:v>52.24091</c:v>
                </c:pt>
                <c:pt idx="16">
                  <c:v>52.190910000000002</c:v>
                </c:pt>
                <c:pt idx="17">
                  <c:v>52.181820000000002</c:v>
                </c:pt>
                <c:pt idx="18">
                  <c:v>52.172730000000001</c:v>
                </c:pt>
                <c:pt idx="19">
                  <c:v>52.154539999999997</c:v>
                </c:pt>
                <c:pt idx="20">
                  <c:v>52.15</c:v>
                </c:pt>
                <c:pt idx="21">
                  <c:v>52.131819999999998</c:v>
                </c:pt>
                <c:pt idx="22">
                  <c:v>52.1</c:v>
                </c:pt>
                <c:pt idx="23">
                  <c:v>52.1</c:v>
                </c:pt>
                <c:pt idx="24">
                  <c:v>52.086359999999999</c:v>
                </c:pt>
                <c:pt idx="25">
                  <c:v>52.040909999999997</c:v>
                </c:pt>
                <c:pt idx="26">
                  <c:v>52.059089999999998</c:v>
                </c:pt>
                <c:pt idx="27">
                  <c:v>52.040909999999997</c:v>
                </c:pt>
                <c:pt idx="28">
                  <c:v>52.027270000000001</c:v>
                </c:pt>
                <c:pt idx="29">
                  <c:v>52.018180000000001</c:v>
                </c:pt>
                <c:pt idx="30">
                  <c:v>52.004550000000002</c:v>
                </c:pt>
                <c:pt idx="31">
                  <c:v>51.995449999999998</c:v>
                </c:pt>
                <c:pt idx="32">
                  <c:v>51.986359999999998</c:v>
                </c:pt>
                <c:pt idx="33">
                  <c:v>51.977269999999997</c:v>
                </c:pt>
                <c:pt idx="34">
                  <c:v>51.945450000000001</c:v>
                </c:pt>
                <c:pt idx="35">
                  <c:v>51.954540000000001</c:v>
                </c:pt>
                <c:pt idx="36">
                  <c:v>51.936360000000001</c:v>
                </c:pt>
                <c:pt idx="37">
                  <c:v>51.931820000000002</c:v>
                </c:pt>
                <c:pt idx="38">
                  <c:v>51.931820000000002</c:v>
                </c:pt>
                <c:pt idx="39">
                  <c:v>51.909089999999999</c:v>
                </c:pt>
                <c:pt idx="40">
                  <c:v>51.904539999999997</c:v>
                </c:pt>
                <c:pt idx="41">
                  <c:v>51.890909999999998</c:v>
                </c:pt>
                <c:pt idx="42">
                  <c:v>51.877270000000003</c:v>
                </c:pt>
                <c:pt idx="43">
                  <c:v>51.859090000000002</c:v>
                </c:pt>
                <c:pt idx="44">
                  <c:v>51.863639999999997</c:v>
                </c:pt>
                <c:pt idx="45">
                  <c:v>51.836359999999999</c:v>
                </c:pt>
                <c:pt idx="46">
                  <c:v>51.83182</c:v>
                </c:pt>
                <c:pt idx="47">
                  <c:v>51.82273</c:v>
                </c:pt>
                <c:pt idx="48">
                  <c:v>51.804549999999999</c:v>
                </c:pt>
                <c:pt idx="49">
                  <c:v>51.8</c:v>
                </c:pt>
                <c:pt idx="50">
                  <c:v>51.781820000000003</c:v>
                </c:pt>
                <c:pt idx="51">
                  <c:v>51.75909</c:v>
                </c:pt>
                <c:pt idx="52">
                  <c:v>51.75909</c:v>
                </c:pt>
                <c:pt idx="53">
                  <c:v>51.74091</c:v>
                </c:pt>
                <c:pt idx="54">
                  <c:v>51.731819999999999</c:v>
                </c:pt>
                <c:pt idx="55">
                  <c:v>51.718179999999997</c:v>
                </c:pt>
                <c:pt idx="56">
                  <c:v>51.709090000000003</c:v>
                </c:pt>
                <c:pt idx="57">
                  <c:v>51.686360000000001</c:v>
                </c:pt>
                <c:pt idx="58">
                  <c:v>51.686360000000001</c:v>
                </c:pt>
                <c:pt idx="59">
                  <c:v>51.66818</c:v>
                </c:pt>
                <c:pt idx="60">
                  <c:v>51.65</c:v>
                </c:pt>
                <c:pt idx="61">
                  <c:v>51.631819999999998</c:v>
                </c:pt>
                <c:pt idx="62">
                  <c:v>51.627270000000003</c:v>
                </c:pt>
                <c:pt idx="63">
                  <c:v>51.6</c:v>
                </c:pt>
                <c:pt idx="64">
                  <c:v>51.604550000000003</c:v>
                </c:pt>
                <c:pt idx="65">
                  <c:v>51.590910000000001</c:v>
                </c:pt>
                <c:pt idx="66">
                  <c:v>51.563639999999999</c:v>
                </c:pt>
                <c:pt idx="67">
                  <c:v>51.559089999999998</c:v>
                </c:pt>
                <c:pt idx="68">
                  <c:v>51.554549999999999</c:v>
                </c:pt>
                <c:pt idx="69">
                  <c:v>51.540909999999997</c:v>
                </c:pt>
                <c:pt idx="70">
                  <c:v>51.527270000000001</c:v>
                </c:pt>
                <c:pt idx="71">
                  <c:v>51.513640000000002</c:v>
                </c:pt>
                <c:pt idx="72">
                  <c:v>51.5</c:v>
                </c:pt>
                <c:pt idx="73">
                  <c:v>51.495449999999998</c:v>
                </c:pt>
                <c:pt idx="74">
                  <c:v>51.477269999999997</c:v>
                </c:pt>
                <c:pt idx="75">
                  <c:v>51.463630000000002</c:v>
                </c:pt>
                <c:pt idx="76">
                  <c:v>51.454540000000001</c:v>
                </c:pt>
                <c:pt idx="77">
                  <c:v>51.45</c:v>
                </c:pt>
                <c:pt idx="78">
                  <c:v>51.436360000000001</c:v>
                </c:pt>
                <c:pt idx="79">
                  <c:v>51.42727</c:v>
                </c:pt>
                <c:pt idx="80">
                  <c:v>51.41818</c:v>
                </c:pt>
                <c:pt idx="81">
                  <c:v>51.404539999999997</c:v>
                </c:pt>
                <c:pt idx="82">
                  <c:v>51.395449999999997</c:v>
                </c:pt>
                <c:pt idx="83">
                  <c:v>51.390909999999998</c:v>
                </c:pt>
                <c:pt idx="84">
                  <c:v>51.381819999999998</c:v>
                </c:pt>
                <c:pt idx="85">
                  <c:v>51.377270000000003</c:v>
                </c:pt>
                <c:pt idx="86">
                  <c:v>51.372729999999997</c:v>
                </c:pt>
                <c:pt idx="87">
                  <c:v>51.363639999999997</c:v>
                </c:pt>
                <c:pt idx="88">
                  <c:v>51.359090000000002</c:v>
                </c:pt>
                <c:pt idx="89">
                  <c:v>51.35</c:v>
                </c:pt>
                <c:pt idx="90">
                  <c:v>51.345460000000003</c:v>
                </c:pt>
                <c:pt idx="91">
                  <c:v>51.345460000000003</c:v>
                </c:pt>
                <c:pt idx="92">
                  <c:v>51.336359999999999</c:v>
                </c:pt>
                <c:pt idx="93">
                  <c:v>51.327269999999999</c:v>
                </c:pt>
                <c:pt idx="94">
                  <c:v>51.318179999999998</c:v>
                </c:pt>
                <c:pt idx="95">
                  <c:v>51.313639999999999</c:v>
                </c:pt>
                <c:pt idx="96">
                  <c:v>51.3</c:v>
                </c:pt>
                <c:pt idx="97">
                  <c:v>51.32273</c:v>
                </c:pt>
                <c:pt idx="98">
                  <c:v>51.295459999999999</c:v>
                </c:pt>
                <c:pt idx="99">
                  <c:v>51.281820000000003</c:v>
                </c:pt>
                <c:pt idx="100">
                  <c:v>51.286369999999998</c:v>
                </c:pt>
                <c:pt idx="101">
                  <c:v>51.281820000000003</c:v>
                </c:pt>
                <c:pt idx="102">
                  <c:v>51.268180000000001</c:v>
                </c:pt>
                <c:pt idx="103">
                  <c:v>51.263640000000002</c:v>
                </c:pt>
                <c:pt idx="104">
                  <c:v>51.25909</c:v>
                </c:pt>
                <c:pt idx="105">
                  <c:v>51.25909</c:v>
                </c:pt>
                <c:pt idx="106">
                  <c:v>51.25</c:v>
                </c:pt>
                <c:pt idx="107">
                  <c:v>51.245449999999998</c:v>
                </c:pt>
                <c:pt idx="108">
                  <c:v>51.236359999999998</c:v>
                </c:pt>
                <c:pt idx="109">
                  <c:v>51.236359999999998</c:v>
                </c:pt>
                <c:pt idx="110">
                  <c:v>51.254550000000002</c:v>
                </c:pt>
                <c:pt idx="111">
                  <c:v>51.222729999999999</c:v>
                </c:pt>
                <c:pt idx="112">
                  <c:v>51.218179999999997</c:v>
                </c:pt>
                <c:pt idx="113">
                  <c:v>51.218179999999997</c:v>
                </c:pt>
                <c:pt idx="114">
                  <c:v>51.204540000000001</c:v>
                </c:pt>
                <c:pt idx="115">
                  <c:v>51.213630000000002</c:v>
                </c:pt>
                <c:pt idx="116">
                  <c:v>51.204540000000001</c:v>
                </c:pt>
                <c:pt idx="117">
                  <c:v>51.195450000000001</c:v>
                </c:pt>
                <c:pt idx="118">
                  <c:v>51.213630000000002</c:v>
                </c:pt>
                <c:pt idx="119">
                  <c:v>51.186360000000001</c:v>
                </c:pt>
                <c:pt idx="120">
                  <c:v>51.17727</c:v>
                </c:pt>
                <c:pt idx="121">
                  <c:v>51.17727</c:v>
                </c:pt>
                <c:pt idx="122">
                  <c:v>51.16818</c:v>
                </c:pt>
                <c:pt idx="123">
                  <c:v>51.159089999999999</c:v>
                </c:pt>
                <c:pt idx="124">
                  <c:v>51.172730000000001</c:v>
                </c:pt>
                <c:pt idx="125">
                  <c:v>51.163640000000001</c:v>
                </c:pt>
                <c:pt idx="126">
                  <c:v>51.15</c:v>
                </c:pt>
                <c:pt idx="127">
                  <c:v>51.145449999999997</c:v>
                </c:pt>
                <c:pt idx="128">
                  <c:v>51.131819999999998</c:v>
                </c:pt>
                <c:pt idx="129">
                  <c:v>51.122729999999997</c:v>
                </c:pt>
                <c:pt idx="130">
                  <c:v>51.127270000000003</c:v>
                </c:pt>
                <c:pt idx="131">
                  <c:v>51.113639999999997</c:v>
                </c:pt>
                <c:pt idx="132">
                  <c:v>51.113639999999997</c:v>
                </c:pt>
                <c:pt idx="133">
                  <c:v>51.118180000000002</c:v>
                </c:pt>
                <c:pt idx="134">
                  <c:v>51.1</c:v>
                </c:pt>
                <c:pt idx="135">
                  <c:v>51.086359999999999</c:v>
                </c:pt>
                <c:pt idx="136">
                  <c:v>51.086359999999999</c:v>
                </c:pt>
                <c:pt idx="137">
                  <c:v>51.077269999999999</c:v>
                </c:pt>
                <c:pt idx="138">
                  <c:v>51.07273</c:v>
                </c:pt>
                <c:pt idx="139">
                  <c:v>51.068179999999998</c:v>
                </c:pt>
                <c:pt idx="140">
                  <c:v>51.045459999999999</c:v>
                </c:pt>
                <c:pt idx="141">
                  <c:v>51.045459999999999</c:v>
                </c:pt>
                <c:pt idx="142">
                  <c:v>51.05</c:v>
                </c:pt>
                <c:pt idx="143">
                  <c:v>51.059089999999998</c:v>
                </c:pt>
                <c:pt idx="144">
                  <c:v>51.040909999999997</c:v>
                </c:pt>
                <c:pt idx="145">
                  <c:v>51.040909999999997</c:v>
                </c:pt>
                <c:pt idx="146">
                  <c:v>51.036369999999998</c:v>
                </c:pt>
                <c:pt idx="147">
                  <c:v>51.018180000000001</c:v>
                </c:pt>
                <c:pt idx="148">
                  <c:v>51.040909999999997</c:v>
                </c:pt>
                <c:pt idx="149">
                  <c:v>51.018180000000001</c:v>
                </c:pt>
                <c:pt idx="150">
                  <c:v>51.004550000000002</c:v>
                </c:pt>
                <c:pt idx="151">
                  <c:v>51.00909</c:v>
                </c:pt>
                <c:pt idx="152">
                  <c:v>51</c:v>
                </c:pt>
                <c:pt idx="153">
                  <c:v>51</c:v>
                </c:pt>
                <c:pt idx="154">
                  <c:v>51.004550000000002</c:v>
                </c:pt>
                <c:pt idx="155">
                  <c:v>51</c:v>
                </c:pt>
                <c:pt idx="156">
                  <c:v>50.995449999999998</c:v>
                </c:pt>
                <c:pt idx="157">
                  <c:v>50.995449999999998</c:v>
                </c:pt>
                <c:pt idx="158">
                  <c:v>51.004550000000002</c:v>
                </c:pt>
                <c:pt idx="159">
                  <c:v>50.981819999999999</c:v>
                </c:pt>
                <c:pt idx="160">
                  <c:v>50.99091</c:v>
                </c:pt>
                <c:pt idx="161">
                  <c:v>51.00909</c:v>
                </c:pt>
                <c:pt idx="162">
                  <c:v>50.986359999999998</c:v>
                </c:pt>
                <c:pt idx="163">
                  <c:v>50.981819999999999</c:v>
                </c:pt>
                <c:pt idx="164">
                  <c:v>50.986359999999998</c:v>
                </c:pt>
                <c:pt idx="165">
                  <c:v>50.968179999999997</c:v>
                </c:pt>
                <c:pt idx="166">
                  <c:v>50.981819999999999</c:v>
                </c:pt>
                <c:pt idx="167">
                  <c:v>50.977269999999997</c:v>
                </c:pt>
                <c:pt idx="168">
                  <c:v>50.968179999999997</c:v>
                </c:pt>
                <c:pt idx="169">
                  <c:v>50.972729999999999</c:v>
                </c:pt>
                <c:pt idx="170">
                  <c:v>50.972729999999999</c:v>
                </c:pt>
                <c:pt idx="171">
                  <c:v>50.963639999999998</c:v>
                </c:pt>
                <c:pt idx="172">
                  <c:v>50.968179999999997</c:v>
                </c:pt>
                <c:pt idx="173">
                  <c:v>50.968179999999997</c:v>
                </c:pt>
                <c:pt idx="174">
                  <c:v>50.963639999999998</c:v>
                </c:pt>
                <c:pt idx="175">
                  <c:v>50.968179999999997</c:v>
                </c:pt>
                <c:pt idx="176">
                  <c:v>50.959090000000003</c:v>
                </c:pt>
                <c:pt idx="177">
                  <c:v>50.963639999999998</c:v>
                </c:pt>
                <c:pt idx="178">
                  <c:v>50.963639999999998</c:v>
                </c:pt>
                <c:pt idx="179">
                  <c:v>50.954540000000001</c:v>
                </c:pt>
                <c:pt idx="180">
                  <c:v>50.959090000000003</c:v>
                </c:pt>
                <c:pt idx="181">
                  <c:v>50.954540000000001</c:v>
                </c:pt>
                <c:pt idx="182">
                  <c:v>50.954540000000001</c:v>
                </c:pt>
                <c:pt idx="183">
                  <c:v>50.959090000000003</c:v>
                </c:pt>
                <c:pt idx="184">
                  <c:v>50.954540000000001</c:v>
                </c:pt>
                <c:pt idx="185">
                  <c:v>50.954540000000001</c:v>
                </c:pt>
                <c:pt idx="186">
                  <c:v>50.945450000000001</c:v>
                </c:pt>
                <c:pt idx="187">
                  <c:v>50.95</c:v>
                </c:pt>
                <c:pt idx="188">
                  <c:v>50.95</c:v>
                </c:pt>
                <c:pt idx="189">
                  <c:v>50.954540000000001</c:v>
                </c:pt>
                <c:pt idx="190">
                  <c:v>50.945450000000001</c:v>
                </c:pt>
                <c:pt idx="191">
                  <c:v>50.936360000000001</c:v>
                </c:pt>
                <c:pt idx="192">
                  <c:v>50.940910000000002</c:v>
                </c:pt>
                <c:pt idx="193">
                  <c:v>50.945450000000001</c:v>
                </c:pt>
                <c:pt idx="194">
                  <c:v>50.940910000000002</c:v>
                </c:pt>
                <c:pt idx="195">
                  <c:v>50.936360000000001</c:v>
                </c:pt>
                <c:pt idx="196">
                  <c:v>50.940910000000002</c:v>
                </c:pt>
                <c:pt idx="197">
                  <c:v>50.940910000000002</c:v>
                </c:pt>
                <c:pt idx="198">
                  <c:v>50.936360000000001</c:v>
                </c:pt>
                <c:pt idx="199">
                  <c:v>50.936360000000001</c:v>
                </c:pt>
                <c:pt idx="200">
                  <c:v>50.936360000000001</c:v>
                </c:pt>
                <c:pt idx="201">
                  <c:v>50.936360000000001</c:v>
                </c:pt>
                <c:pt idx="202">
                  <c:v>50.936360000000001</c:v>
                </c:pt>
                <c:pt idx="203">
                  <c:v>50.936360000000001</c:v>
                </c:pt>
                <c:pt idx="204">
                  <c:v>50.91818</c:v>
                </c:pt>
                <c:pt idx="205">
                  <c:v>50.936360000000001</c:v>
                </c:pt>
                <c:pt idx="206">
                  <c:v>50.92727</c:v>
                </c:pt>
                <c:pt idx="207">
                  <c:v>50.931820000000002</c:v>
                </c:pt>
                <c:pt idx="208">
                  <c:v>50.931820000000002</c:v>
                </c:pt>
                <c:pt idx="209">
                  <c:v>50.92727</c:v>
                </c:pt>
                <c:pt idx="210">
                  <c:v>50.931820000000002</c:v>
                </c:pt>
                <c:pt idx="211">
                  <c:v>50.936360000000001</c:v>
                </c:pt>
                <c:pt idx="212">
                  <c:v>50.931820000000002</c:v>
                </c:pt>
                <c:pt idx="213">
                  <c:v>50.92727</c:v>
                </c:pt>
                <c:pt idx="214">
                  <c:v>50.922730000000001</c:v>
                </c:pt>
                <c:pt idx="215">
                  <c:v>50.92727</c:v>
                </c:pt>
                <c:pt idx="216">
                  <c:v>50.91818</c:v>
                </c:pt>
                <c:pt idx="217">
                  <c:v>50.922730000000001</c:v>
                </c:pt>
                <c:pt idx="218">
                  <c:v>50.91818</c:v>
                </c:pt>
                <c:pt idx="219">
                  <c:v>50.91818</c:v>
                </c:pt>
                <c:pt idx="220">
                  <c:v>50.922730000000001</c:v>
                </c:pt>
                <c:pt idx="221">
                  <c:v>50.931820000000002</c:v>
                </c:pt>
                <c:pt idx="222">
                  <c:v>50.91818</c:v>
                </c:pt>
                <c:pt idx="223">
                  <c:v>50.91818</c:v>
                </c:pt>
                <c:pt idx="224">
                  <c:v>50.922730000000001</c:v>
                </c:pt>
                <c:pt idx="225">
                  <c:v>50.91818</c:v>
                </c:pt>
                <c:pt idx="226">
                  <c:v>50.913640000000001</c:v>
                </c:pt>
                <c:pt idx="227">
                  <c:v>50.922730000000001</c:v>
                </c:pt>
                <c:pt idx="228">
                  <c:v>50.909089999999999</c:v>
                </c:pt>
                <c:pt idx="229">
                  <c:v>50.913640000000001</c:v>
                </c:pt>
                <c:pt idx="230">
                  <c:v>50.91818</c:v>
                </c:pt>
                <c:pt idx="231">
                  <c:v>50.91818</c:v>
                </c:pt>
                <c:pt idx="232">
                  <c:v>50.91818</c:v>
                </c:pt>
                <c:pt idx="233">
                  <c:v>50.913640000000001</c:v>
                </c:pt>
                <c:pt idx="234">
                  <c:v>50.909089999999999</c:v>
                </c:pt>
                <c:pt idx="235">
                  <c:v>50.913640000000001</c:v>
                </c:pt>
                <c:pt idx="236">
                  <c:v>50.909089999999999</c:v>
                </c:pt>
                <c:pt idx="237">
                  <c:v>50.913640000000001</c:v>
                </c:pt>
                <c:pt idx="238">
                  <c:v>50.913640000000001</c:v>
                </c:pt>
                <c:pt idx="239">
                  <c:v>50.91818</c:v>
                </c:pt>
                <c:pt idx="240">
                  <c:v>50.909089999999999</c:v>
                </c:pt>
                <c:pt idx="241">
                  <c:v>50.913640000000001</c:v>
                </c:pt>
                <c:pt idx="242">
                  <c:v>50.909089999999999</c:v>
                </c:pt>
                <c:pt idx="243">
                  <c:v>50.909089999999999</c:v>
                </c:pt>
                <c:pt idx="244">
                  <c:v>50.909089999999999</c:v>
                </c:pt>
                <c:pt idx="245">
                  <c:v>50.909089999999999</c:v>
                </c:pt>
                <c:pt idx="246">
                  <c:v>50.904539999999997</c:v>
                </c:pt>
                <c:pt idx="247">
                  <c:v>50.909089999999999</c:v>
                </c:pt>
                <c:pt idx="248">
                  <c:v>50.909089999999999</c:v>
                </c:pt>
                <c:pt idx="249">
                  <c:v>50.9</c:v>
                </c:pt>
                <c:pt idx="250">
                  <c:v>50.909089999999999</c:v>
                </c:pt>
                <c:pt idx="251">
                  <c:v>50.922730000000001</c:v>
                </c:pt>
                <c:pt idx="252">
                  <c:v>50.909089999999999</c:v>
                </c:pt>
                <c:pt idx="253">
                  <c:v>50.904539999999997</c:v>
                </c:pt>
                <c:pt idx="254">
                  <c:v>50.9</c:v>
                </c:pt>
                <c:pt idx="255">
                  <c:v>50.909089999999999</c:v>
                </c:pt>
                <c:pt idx="256">
                  <c:v>50.91818</c:v>
                </c:pt>
                <c:pt idx="257">
                  <c:v>50.913640000000001</c:v>
                </c:pt>
                <c:pt idx="258">
                  <c:v>50.909089999999999</c:v>
                </c:pt>
                <c:pt idx="259">
                  <c:v>50.904539999999997</c:v>
                </c:pt>
                <c:pt idx="260">
                  <c:v>50.909089999999999</c:v>
                </c:pt>
                <c:pt idx="261">
                  <c:v>50.904539999999997</c:v>
                </c:pt>
                <c:pt idx="262">
                  <c:v>50.91818</c:v>
                </c:pt>
                <c:pt idx="263">
                  <c:v>50.904539999999997</c:v>
                </c:pt>
                <c:pt idx="264">
                  <c:v>50.9</c:v>
                </c:pt>
                <c:pt idx="265">
                  <c:v>50.909089999999999</c:v>
                </c:pt>
                <c:pt idx="266">
                  <c:v>50.909089999999999</c:v>
                </c:pt>
                <c:pt idx="267">
                  <c:v>50.909089999999999</c:v>
                </c:pt>
                <c:pt idx="268">
                  <c:v>50.909089999999999</c:v>
                </c:pt>
                <c:pt idx="269">
                  <c:v>50.904539999999997</c:v>
                </c:pt>
                <c:pt idx="270">
                  <c:v>50.9</c:v>
                </c:pt>
                <c:pt idx="271">
                  <c:v>50.909089999999999</c:v>
                </c:pt>
                <c:pt idx="272">
                  <c:v>50.9</c:v>
                </c:pt>
                <c:pt idx="273">
                  <c:v>50.904539999999997</c:v>
                </c:pt>
                <c:pt idx="274">
                  <c:v>50.909089999999999</c:v>
                </c:pt>
                <c:pt idx="275">
                  <c:v>50.9</c:v>
                </c:pt>
                <c:pt idx="276">
                  <c:v>50.904539999999997</c:v>
                </c:pt>
                <c:pt idx="277">
                  <c:v>50.904539999999997</c:v>
                </c:pt>
                <c:pt idx="278">
                  <c:v>50.904539999999997</c:v>
                </c:pt>
                <c:pt idx="279">
                  <c:v>50.904539999999997</c:v>
                </c:pt>
                <c:pt idx="280">
                  <c:v>50.904539999999997</c:v>
                </c:pt>
                <c:pt idx="281">
                  <c:v>50.9</c:v>
                </c:pt>
                <c:pt idx="282">
                  <c:v>50.890909999999998</c:v>
                </c:pt>
                <c:pt idx="283">
                  <c:v>50.904539999999997</c:v>
                </c:pt>
                <c:pt idx="284">
                  <c:v>50.904539999999997</c:v>
                </c:pt>
                <c:pt idx="285">
                  <c:v>50.9</c:v>
                </c:pt>
                <c:pt idx="286">
                  <c:v>50.9</c:v>
                </c:pt>
                <c:pt idx="287">
                  <c:v>50.895449999999997</c:v>
                </c:pt>
                <c:pt idx="288">
                  <c:v>50.890909999999998</c:v>
                </c:pt>
                <c:pt idx="289">
                  <c:v>50.909089999999999</c:v>
                </c:pt>
                <c:pt idx="290">
                  <c:v>50.890909999999998</c:v>
                </c:pt>
                <c:pt idx="291">
                  <c:v>50.895449999999997</c:v>
                </c:pt>
                <c:pt idx="292">
                  <c:v>50.9</c:v>
                </c:pt>
                <c:pt idx="293">
                  <c:v>50.895449999999997</c:v>
                </c:pt>
                <c:pt idx="294">
                  <c:v>50.9</c:v>
                </c:pt>
                <c:pt idx="295">
                  <c:v>50.895449999999997</c:v>
                </c:pt>
                <c:pt idx="296">
                  <c:v>50.9</c:v>
                </c:pt>
                <c:pt idx="297">
                  <c:v>50.9</c:v>
                </c:pt>
                <c:pt idx="298">
                  <c:v>50.904539999999997</c:v>
                </c:pt>
                <c:pt idx="299">
                  <c:v>50.890909999999998</c:v>
                </c:pt>
                <c:pt idx="300">
                  <c:v>50.9</c:v>
                </c:pt>
                <c:pt idx="301">
                  <c:v>50.9</c:v>
                </c:pt>
                <c:pt idx="302">
                  <c:v>50.9</c:v>
                </c:pt>
                <c:pt idx="303">
                  <c:v>50.9</c:v>
                </c:pt>
                <c:pt idx="304">
                  <c:v>50.895449999999997</c:v>
                </c:pt>
                <c:pt idx="305">
                  <c:v>50.890909999999998</c:v>
                </c:pt>
                <c:pt idx="306">
                  <c:v>50.9</c:v>
                </c:pt>
                <c:pt idx="307">
                  <c:v>50.9</c:v>
                </c:pt>
                <c:pt idx="308">
                  <c:v>50.890909999999998</c:v>
                </c:pt>
                <c:pt idx="309">
                  <c:v>50.895449999999997</c:v>
                </c:pt>
                <c:pt idx="310">
                  <c:v>50.895449999999997</c:v>
                </c:pt>
                <c:pt idx="311">
                  <c:v>50.886360000000003</c:v>
                </c:pt>
                <c:pt idx="312">
                  <c:v>50.895449999999997</c:v>
                </c:pt>
                <c:pt idx="313">
                  <c:v>50.886360000000003</c:v>
                </c:pt>
                <c:pt idx="314">
                  <c:v>50.890909999999998</c:v>
                </c:pt>
                <c:pt idx="315">
                  <c:v>50.895449999999997</c:v>
                </c:pt>
                <c:pt idx="316">
                  <c:v>50.895449999999997</c:v>
                </c:pt>
                <c:pt idx="317">
                  <c:v>50.886360000000003</c:v>
                </c:pt>
                <c:pt idx="318">
                  <c:v>50.9</c:v>
                </c:pt>
                <c:pt idx="319">
                  <c:v>50.895449999999997</c:v>
                </c:pt>
                <c:pt idx="320">
                  <c:v>50.895449999999997</c:v>
                </c:pt>
                <c:pt idx="321">
                  <c:v>50.895449999999997</c:v>
                </c:pt>
                <c:pt idx="322">
                  <c:v>50.895449999999997</c:v>
                </c:pt>
                <c:pt idx="323">
                  <c:v>50.886360000000003</c:v>
                </c:pt>
                <c:pt idx="324">
                  <c:v>50.895449999999997</c:v>
                </c:pt>
                <c:pt idx="325">
                  <c:v>50.895449999999997</c:v>
                </c:pt>
                <c:pt idx="326">
                  <c:v>50.890909999999998</c:v>
                </c:pt>
                <c:pt idx="327">
                  <c:v>50.890909999999998</c:v>
                </c:pt>
                <c:pt idx="328">
                  <c:v>50.890909999999998</c:v>
                </c:pt>
                <c:pt idx="329">
                  <c:v>50.895449999999997</c:v>
                </c:pt>
                <c:pt idx="330">
                  <c:v>50.9</c:v>
                </c:pt>
                <c:pt idx="331">
                  <c:v>50.9</c:v>
                </c:pt>
                <c:pt idx="332">
                  <c:v>50.890909999999998</c:v>
                </c:pt>
                <c:pt idx="333">
                  <c:v>50.890909999999998</c:v>
                </c:pt>
                <c:pt idx="334">
                  <c:v>50.9</c:v>
                </c:pt>
                <c:pt idx="335">
                  <c:v>50.890909999999998</c:v>
                </c:pt>
                <c:pt idx="336">
                  <c:v>50.895449999999997</c:v>
                </c:pt>
                <c:pt idx="337">
                  <c:v>50.890909999999998</c:v>
                </c:pt>
                <c:pt idx="338">
                  <c:v>50.9</c:v>
                </c:pt>
                <c:pt idx="339">
                  <c:v>50.9</c:v>
                </c:pt>
                <c:pt idx="340">
                  <c:v>50.886360000000003</c:v>
                </c:pt>
                <c:pt idx="341">
                  <c:v>50.9</c:v>
                </c:pt>
                <c:pt idx="342">
                  <c:v>50.895449999999997</c:v>
                </c:pt>
                <c:pt idx="343">
                  <c:v>50.890909999999998</c:v>
                </c:pt>
                <c:pt idx="344">
                  <c:v>50.886360000000003</c:v>
                </c:pt>
                <c:pt idx="345">
                  <c:v>50.895449999999997</c:v>
                </c:pt>
                <c:pt idx="346">
                  <c:v>50.890909999999998</c:v>
                </c:pt>
                <c:pt idx="347">
                  <c:v>50.895449999999997</c:v>
                </c:pt>
                <c:pt idx="348">
                  <c:v>50.895449999999997</c:v>
                </c:pt>
                <c:pt idx="349">
                  <c:v>50.890909999999998</c:v>
                </c:pt>
                <c:pt idx="350">
                  <c:v>50.895449999999997</c:v>
                </c:pt>
                <c:pt idx="351">
                  <c:v>50.890909999999998</c:v>
                </c:pt>
                <c:pt idx="352">
                  <c:v>50.890909999999998</c:v>
                </c:pt>
                <c:pt idx="353">
                  <c:v>50.895449999999997</c:v>
                </c:pt>
                <c:pt idx="354">
                  <c:v>50.895449999999997</c:v>
                </c:pt>
                <c:pt idx="355">
                  <c:v>50.881819999999998</c:v>
                </c:pt>
                <c:pt idx="356">
                  <c:v>50.890909999999998</c:v>
                </c:pt>
                <c:pt idx="357">
                  <c:v>50.895449999999997</c:v>
                </c:pt>
                <c:pt idx="358">
                  <c:v>50.886360000000003</c:v>
                </c:pt>
                <c:pt idx="359">
                  <c:v>50.895449999999997</c:v>
                </c:pt>
                <c:pt idx="360">
                  <c:v>50.895449999999997</c:v>
                </c:pt>
                <c:pt idx="361">
                  <c:v>50.9</c:v>
                </c:pt>
                <c:pt idx="362">
                  <c:v>50.895449999999997</c:v>
                </c:pt>
                <c:pt idx="363">
                  <c:v>50.890909999999998</c:v>
                </c:pt>
                <c:pt idx="364">
                  <c:v>50.886360000000003</c:v>
                </c:pt>
                <c:pt idx="365">
                  <c:v>50.890909999999998</c:v>
                </c:pt>
                <c:pt idx="366">
                  <c:v>50.886360000000003</c:v>
                </c:pt>
                <c:pt idx="367">
                  <c:v>50.890909999999998</c:v>
                </c:pt>
                <c:pt idx="368">
                  <c:v>50.895449999999997</c:v>
                </c:pt>
                <c:pt idx="369">
                  <c:v>50.895449999999997</c:v>
                </c:pt>
                <c:pt idx="370">
                  <c:v>50.890909999999998</c:v>
                </c:pt>
                <c:pt idx="371">
                  <c:v>50.886360000000003</c:v>
                </c:pt>
                <c:pt idx="372">
                  <c:v>50.890909999999998</c:v>
                </c:pt>
                <c:pt idx="373">
                  <c:v>50.9</c:v>
                </c:pt>
                <c:pt idx="374">
                  <c:v>50.890909999999998</c:v>
                </c:pt>
                <c:pt idx="375">
                  <c:v>50.886360000000003</c:v>
                </c:pt>
                <c:pt idx="376">
                  <c:v>50.890909999999998</c:v>
                </c:pt>
                <c:pt idx="377">
                  <c:v>50.895449999999997</c:v>
                </c:pt>
                <c:pt idx="378">
                  <c:v>50.890909999999998</c:v>
                </c:pt>
                <c:pt idx="379">
                  <c:v>50.904539999999997</c:v>
                </c:pt>
                <c:pt idx="380">
                  <c:v>50.890909999999998</c:v>
                </c:pt>
                <c:pt idx="381">
                  <c:v>50.895449999999997</c:v>
                </c:pt>
                <c:pt idx="382">
                  <c:v>50.890909999999998</c:v>
                </c:pt>
                <c:pt idx="383">
                  <c:v>50.895449999999997</c:v>
                </c:pt>
                <c:pt idx="384">
                  <c:v>50.890909999999998</c:v>
                </c:pt>
                <c:pt idx="385">
                  <c:v>50.895449999999997</c:v>
                </c:pt>
                <c:pt idx="386">
                  <c:v>50.890909999999998</c:v>
                </c:pt>
                <c:pt idx="387">
                  <c:v>50.886360000000003</c:v>
                </c:pt>
                <c:pt idx="388">
                  <c:v>50.890909999999998</c:v>
                </c:pt>
                <c:pt idx="389">
                  <c:v>50.895449999999997</c:v>
                </c:pt>
                <c:pt idx="390">
                  <c:v>50.895449999999997</c:v>
                </c:pt>
                <c:pt idx="391">
                  <c:v>50.890909999999998</c:v>
                </c:pt>
                <c:pt idx="392">
                  <c:v>50.890909999999998</c:v>
                </c:pt>
                <c:pt idx="393">
                  <c:v>50.895449999999997</c:v>
                </c:pt>
                <c:pt idx="394">
                  <c:v>50.881819999999998</c:v>
                </c:pt>
                <c:pt idx="395">
                  <c:v>50.886360000000003</c:v>
                </c:pt>
                <c:pt idx="396">
                  <c:v>50.895449999999997</c:v>
                </c:pt>
                <c:pt idx="397">
                  <c:v>50.890909999999998</c:v>
                </c:pt>
                <c:pt idx="398">
                  <c:v>50.886360000000003</c:v>
                </c:pt>
                <c:pt idx="399">
                  <c:v>50.886360000000003</c:v>
                </c:pt>
                <c:pt idx="400">
                  <c:v>50.886360000000003</c:v>
                </c:pt>
                <c:pt idx="401">
                  <c:v>50.890909999999998</c:v>
                </c:pt>
                <c:pt idx="402">
                  <c:v>50.890909999999998</c:v>
                </c:pt>
                <c:pt idx="403">
                  <c:v>50.895449999999997</c:v>
                </c:pt>
                <c:pt idx="404">
                  <c:v>50.886360000000003</c:v>
                </c:pt>
                <c:pt idx="405">
                  <c:v>50.895449999999997</c:v>
                </c:pt>
                <c:pt idx="406">
                  <c:v>50.890909999999998</c:v>
                </c:pt>
                <c:pt idx="407">
                  <c:v>50.890909999999998</c:v>
                </c:pt>
                <c:pt idx="408">
                  <c:v>50.890909999999998</c:v>
                </c:pt>
                <c:pt idx="409">
                  <c:v>50.886360000000003</c:v>
                </c:pt>
                <c:pt idx="410">
                  <c:v>50.886360000000003</c:v>
                </c:pt>
                <c:pt idx="411">
                  <c:v>50.890909999999998</c:v>
                </c:pt>
                <c:pt idx="412">
                  <c:v>50.886360000000003</c:v>
                </c:pt>
                <c:pt idx="413">
                  <c:v>50.890909999999998</c:v>
                </c:pt>
                <c:pt idx="414">
                  <c:v>50.895449999999997</c:v>
                </c:pt>
                <c:pt idx="415">
                  <c:v>50.895449999999997</c:v>
                </c:pt>
                <c:pt idx="416">
                  <c:v>50.895449999999997</c:v>
                </c:pt>
                <c:pt idx="417">
                  <c:v>50.886360000000003</c:v>
                </c:pt>
                <c:pt idx="418">
                  <c:v>50.886360000000003</c:v>
                </c:pt>
                <c:pt idx="419">
                  <c:v>50.890909999999998</c:v>
                </c:pt>
                <c:pt idx="420">
                  <c:v>50.890909999999998</c:v>
                </c:pt>
                <c:pt idx="421">
                  <c:v>50.895449999999997</c:v>
                </c:pt>
                <c:pt idx="422">
                  <c:v>50.890909999999998</c:v>
                </c:pt>
                <c:pt idx="423">
                  <c:v>50.886360000000003</c:v>
                </c:pt>
                <c:pt idx="424">
                  <c:v>50.9</c:v>
                </c:pt>
                <c:pt idx="425">
                  <c:v>50.886360000000003</c:v>
                </c:pt>
                <c:pt idx="426">
                  <c:v>50.886360000000003</c:v>
                </c:pt>
                <c:pt idx="427">
                  <c:v>50.895449999999997</c:v>
                </c:pt>
                <c:pt idx="428">
                  <c:v>50.886360000000003</c:v>
                </c:pt>
                <c:pt idx="429">
                  <c:v>50.895449999999997</c:v>
                </c:pt>
                <c:pt idx="430">
                  <c:v>50.890909999999998</c:v>
                </c:pt>
                <c:pt idx="431">
                  <c:v>50.886360000000003</c:v>
                </c:pt>
                <c:pt idx="432">
                  <c:v>50.895449999999997</c:v>
                </c:pt>
                <c:pt idx="433">
                  <c:v>50.886360000000003</c:v>
                </c:pt>
                <c:pt idx="434">
                  <c:v>50.886360000000003</c:v>
                </c:pt>
                <c:pt idx="435">
                  <c:v>50.895449999999997</c:v>
                </c:pt>
                <c:pt idx="436">
                  <c:v>50.881819999999998</c:v>
                </c:pt>
                <c:pt idx="437">
                  <c:v>50.890909999999998</c:v>
                </c:pt>
                <c:pt idx="438">
                  <c:v>50.9</c:v>
                </c:pt>
                <c:pt idx="439">
                  <c:v>50.890909999999998</c:v>
                </c:pt>
                <c:pt idx="440">
                  <c:v>50.890909999999998</c:v>
                </c:pt>
                <c:pt idx="441">
                  <c:v>50.890909999999998</c:v>
                </c:pt>
                <c:pt idx="442">
                  <c:v>50.890909999999998</c:v>
                </c:pt>
                <c:pt idx="443">
                  <c:v>50.9</c:v>
                </c:pt>
                <c:pt idx="444">
                  <c:v>50.890909999999998</c:v>
                </c:pt>
                <c:pt idx="445">
                  <c:v>50.890909999999998</c:v>
                </c:pt>
                <c:pt idx="446">
                  <c:v>50.886360000000003</c:v>
                </c:pt>
                <c:pt idx="447">
                  <c:v>50.895449999999997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Typosoil3!$I$7</c:f>
              <c:strCache>
                <c:ptCount val="1"/>
              </c:strCache>
            </c:strRef>
          </c:tx>
          <c:marker>
            <c:symbol val="none"/>
          </c:marker>
          <c:val>
            <c:numRef>
              <c:f>Typosoil3!$I$8:$I$789</c:f>
              <c:numCache>
                <c:formatCode>General</c:formatCode>
                <c:ptCount val="782"/>
                <c:pt idx="0">
                  <c:v>0</c:v>
                </c:pt>
                <c:pt idx="1">
                  <c:v>45.490310000000001</c:v>
                </c:pt>
                <c:pt idx="2">
                  <c:v>45.293590000000002</c:v>
                </c:pt>
                <c:pt idx="3">
                  <c:v>45.266770000000001</c:v>
                </c:pt>
                <c:pt idx="4">
                  <c:v>45.266770000000001</c:v>
                </c:pt>
                <c:pt idx="5">
                  <c:v>45.275709999999997</c:v>
                </c:pt>
                <c:pt idx="6">
                  <c:v>45.266770000000001</c:v>
                </c:pt>
                <c:pt idx="7">
                  <c:v>45.266770000000001</c:v>
                </c:pt>
                <c:pt idx="8">
                  <c:v>45.257820000000002</c:v>
                </c:pt>
                <c:pt idx="9">
                  <c:v>45.266770000000001</c:v>
                </c:pt>
                <c:pt idx="10">
                  <c:v>45.257820000000002</c:v>
                </c:pt>
                <c:pt idx="11">
                  <c:v>45.239939999999997</c:v>
                </c:pt>
                <c:pt idx="12">
                  <c:v>45.231000000000002</c:v>
                </c:pt>
                <c:pt idx="13">
                  <c:v>45.222059999999999</c:v>
                </c:pt>
                <c:pt idx="14">
                  <c:v>45.213120000000004</c:v>
                </c:pt>
                <c:pt idx="15">
                  <c:v>45.204169999999998</c:v>
                </c:pt>
                <c:pt idx="16">
                  <c:v>45.18629</c:v>
                </c:pt>
                <c:pt idx="17">
                  <c:v>45.177349999999997</c:v>
                </c:pt>
                <c:pt idx="18">
                  <c:v>45.177349999999997</c:v>
                </c:pt>
                <c:pt idx="19">
                  <c:v>45.159460000000003</c:v>
                </c:pt>
                <c:pt idx="20">
                  <c:v>45.159460000000003</c:v>
                </c:pt>
                <c:pt idx="21">
                  <c:v>45.15052</c:v>
                </c:pt>
                <c:pt idx="22">
                  <c:v>45.141579999999998</c:v>
                </c:pt>
                <c:pt idx="23">
                  <c:v>45.132640000000002</c:v>
                </c:pt>
                <c:pt idx="24">
                  <c:v>45.123699999999999</c:v>
                </c:pt>
                <c:pt idx="25">
                  <c:v>45.105809999999998</c:v>
                </c:pt>
                <c:pt idx="26">
                  <c:v>45.123699999999999</c:v>
                </c:pt>
                <c:pt idx="27">
                  <c:v>45.105809999999998</c:v>
                </c:pt>
                <c:pt idx="28">
                  <c:v>45.096870000000003</c:v>
                </c:pt>
                <c:pt idx="29">
                  <c:v>45.096870000000003</c:v>
                </c:pt>
                <c:pt idx="30">
                  <c:v>45.08793</c:v>
                </c:pt>
                <c:pt idx="31">
                  <c:v>45.078989999999997</c:v>
                </c:pt>
                <c:pt idx="32">
                  <c:v>45.078989999999997</c:v>
                </c:pt>
                <c:pt idx="33">
                  <c:v>45.070050000000002</c:v>
                </c:pt>
                <c:pt idx="34">
                  <c:v>45.061100000000003</c:v>
                </c:pt>
                <c:pt idx="35">
                  <c:v>45.061100000000003</c:v>
                </c:pt>
                <c:pt idx="36">
                  <c:v>45.061100000000003</c:v>
                </c:pt>
                <c:pt idx="37">
                  <c:v>45.052160000000001</c:v>
                </c:pt>
                <c:pt idx="38">
                  <c:v>45.052160000000001</c:v>
                </c:pt>
                <c:pt idx="39">
                  <c:v>45.043219999999998</c:v>
                </c:pt>
                <c:pt idx="40">
                  <c:v>45.034280000000003</c:v>
                </c:pt>
                <c:pt idx="41">
                  <c:v>45.02534</c:v>
                </c:pt>
                <c:pt idx="42">
                  <c:v>45.02534</c:v>
                </c:pt>
                <c:pt idx="43">
                  <c:v>45.016390000000001</c:v>
                </c:pt>
                <c:pt idx="44">
                  <c:v>45.016390000000001</c:v>
                </c:pt>
                <c:pt idx="45">
                  <c:v>44.998510000000003</c:v>
                </c:pt>
                <c:pt idx="46">
                  <c:v>44.998510000000003</c:v>
                </c:pt>
                <c:pt idx="47">
                  <c:v>44.998510000000003</c:v>
                </c:pt>
                <c:pt idx="48">
                  <c:v>44.998510000000003</c:v>
                </c:pt>
                <c:pt idx="49">
                  <c:v>44.989570000000001</c:v>
                </c:pt>
                <c:pt idx="50">
                  <c:v>44.971679999999999</c:v>
                </c:pt>
                <c:pt idx="51">
                  <c:v>44.962739999999997</c:v>
                </c:pt>
                <c:pt idx="52">
                  <c:v>44.962739999999997</c:v>
                </c:pt>
                <c:pt idx="53">
                  <c:v>44.953800000000001</c:v>
                </c:pt>
                <c:pt idx="54">
                  <c:v>44.953800000000001</c:v>
                </c:pt>
                <c:pt idx="55">
                  <c:v>44.92698</c:v>
                </c:pt>
                <c:pt idx="56">
                  <c:v>44.918030000000002</c:v>
                </c:pt>
                <c:pt idx="57">
                  <c:v>44.918030000000002</c:v>
                </c:pt>
                <c:pt idx="58">
                  <c:v>44.918030000000002</c:v>
                </c:pt>
                <c:pt idx="59">
                  <c:v>44.900149999999996</c:v>
                </c:pt>
                <c:pt idx="60">
                  <c:v>44.882269999999998</c:v>
                </c:pt>
                <c:pt idx="61">
                  <c:v>44.891210000000001</c:v>
                </c:pt>
                <c:pt idx="62">
                  <c:v>44.882269999999998</c:v>
                </c:pt>
                <c:pt idx="63">
                  <c:v>44.873330000000003</c:v>
                </c:pt>
                <c:pt idx="64">
                  <c:v>44.873330000000003</c:v>
                </c:pt>
                <c:pt idx="65">
                  <c:v>44.864379999999997</c:v>
                </c:pt>
                <c:pt idx="66">
                  <c:v>44.846499999999999</c:v>
                </c:pt>
                <c:pt idx="67">
                  <c:v>44.846499999999999</c:v>
                </c:pt>
                <c:pt idx="68">
                  <c:v>44.846499999999999</c:v>
                </c:pt>
                <c:pt idx="69">
                  <c:v>44.828609999999998</c:v>
                </c:pt>
                <c:pt idx="70">
                  <c:v>44.83755</c:v>
                </c:pt>
                <c:pt idx="71">
                  <c:v>44.828609999999998</c:v>
                </c:pt>
                <c:pt idx="72">
                  <c:v>44.828609999999998</c:v>
                </c:pt>
                <c:pt idx="73">
                  <c:v>44.828609999999998</c:v>
                </c:pt>
                <c:pt idx="74">
                  <c:v>44.819670000000002</c:v>
                </c:pt>
                <c:pt idx="75">
                  <c:v>44.81073</c:v>
                </c:pt>
                <c:pt idx="76">
                  <c:v>44.81073</c:v>
                </c:pt>
                <c:pt idx="77">
                  <c:v>44.81073</c:v>
                </c:pt>
                <c:pt idx="78">
                  <c:v>44.81073</c:v>
                </c:pt>
                <c:pt idx="79">
                  <c:v>44.801789999999997</c:v>
                </c:pt>
                <c:pt idx="80">
                  <c:v>44.792850000000001</c:v>
                </c:pt>
                <c:pt idx="81">
                  <c:v>44.792850000000001</c:v>
                </c:pt>
                <c:pt idx="82">
                  <c:v>44.783900000000003</c:v>
                </c:pt>
                <c:pt idx="83">
                  <c:v>44.792850000000001</c:v>
                </c:pt>
                <c:pt idx="84">
                  <c:v>44.783900000000003</c:v>
                </c:pt>
                <c:pt idx="85">
                  <c:v>44.783900000000003</c:v>
                </c:pt>
                <c:pt idx="86">
                  <c:v>44.783900000000003</c:v>
                </c:pt>
                <c:pt idx="87">
                  <c:v>44.783900000000003</c:v>
                </c:pt>
                <c:pt idx="88">
                  <c:v>44.77496</c:v>
                </c:pt>
                <c:pt idx="89">
                  <c:v>44.77496</c:v>
                </c:pt>
                <c:pt idx="90">
                  <c:v>44.766019999999997</c:v>
                </c:pt>
                <c:pt idx="91">
                  <c:v>44.77496</c:v>
                </c:pt>
                <c:pt idx="92">
                  <c:v>44.77496</c:v>
                </c:pt>
                <c:pt idx="93">
                  <c:v>44.766019999999997</c:v>
                </c:pt>
                <c:pt idx="94">
                  <c:v>44.757080000000002</c:v>
                </c:pt>
                <c:pt idx="95">
                  <c:v>44.757080000000002</c:v>
                </c:pt>
                <c:pt idx="96">
                  <c:v>44.757080000000002</c:v>
                </c:pt>
                <c:pt idx="97">
                  <c:v>44.757080000000002</c:v>
                </c:pt>
                <c:pt idx="98">
                  <c:v>44.748139999999999</c:v>
                </c:pt>
                <c:pt idx="99">
                  <c:v>44.748139999999999</c:v>
                </c:pt>
                <c:pt idx="100">
                  <c:v>44.748139999999999</c:v>
                </c:pt>
                <c:pt idx="101">
                  <c:v>44.748139999999999</c:v>
                </c:pt>
                <c:pt idx="102">
                  <c:v>44.748139999999999</c:v>
                </c:pt>
                <c:pt idx="103">
                  <c:v>44.748139999999999</c:v>
                </c:pt>
                <c:pt idx="104">
                  <c:v>44.748139999999999</c:v>
                </c:pt>
                <c:pt idx="105">
                  <c:v>44.739199999999997</c:v>
                </c:pt>
                <c:pt idx="106">
                  <c:v>44.739199999999997</c:v>
                </c:pt>
                <c:pt idx="107">
                  <c:v>44.739199999999997</c:v>
                </c:pt>
                <c:pt idx="108">
                  <c:v>44.739199999999997</c:v>
                </c:pt>
                <c:pt idx="109">
                  <c:v>44.739199999999997</c:v>
                </c:pt>
                <c:pt idx="110">
                  <c:v>44.730249999999998</c:v>
                </c:pt>
                <c:pt idx="111">
                  <c:v>44.730249999999998</c:v>
                </c:pt>
                <c:pt idx="112">
                  <c:v>44.721310000000003</c:v>
                </c:pt>
                <c:pt idx="113">
                  <c:v>44.721310000000003</c:v>
                </c:pt>
                <c:pt idx="114">
                  <c:v>44.721310000000003</c:v>
                </c:pt>
                <c:pt idx="115">
                  <c:v>44.71237</c:v>
                </c:pt>
                <c:pt idx="116">
                  <c:v>44.71237</c:v>
                </c:pt>
                <c:pt idx="117">
                  <c:v>44.71237</c:v>
                </c:pt>
                <c:pt idx="118">
                  <c:v>44.721310000000003</c:v>
                </c:pt>
                <c:pt idx="119">
                  <c:v>44.703429999999997</c:v>
                </c:pt>
                <c:pt idx="120">
                  <c:v>44.703429999999997</c:v>
                </c:pt>
                <c:pt idx="121">
                  <c:v>44.703429999999997</c:v>
                </c:pt>
                <c:pt idx="122">
                  <c:v>44.694479999999999</c:v>
                </c:pt>
                <c:pt idx="123">
                  <c:v>44.694479999999999</c:v>
                </c:pt>
                <c:pt idx="124">
                  <c:v>44.694479999999999</c:v>
                </c:pt>
                <c:pt idx="125">
                  <c:v>44.694479999999999</c:v>
                </c:pt>
                <c:pt idx="126">
                  <c:v>44.685540000000003</c:v>
                </c:pt>
                <c:pt idx="127">
                  <c:v>44.676600000000001</c:v>
                </c:pt>
                <c:pt idx="128">
                  <c:v>44.685540000000003</c:v>
                </c:pt>
                <c:pt idx="129">
                  <c:v>44.676600000000001</c:v>
                </c:pt>
                <c:pt idx="130">
                  <c:v>44.676600000000001</c:v>
                </c:pt>
                <c:pt idx="131">
                  <c:v>44.667659999999998</c:v>
                </c:pt>
                <c:pt idx="132">
                  <c:v>44.667659999999998</c:v>
                </c:pt>
                <c:pt idx="133">
                  <c:v>44.676600000000001</c:v>
                </c:pt>
                <c:pt idx="134">
                  <c:v>44.658720000000002</c:v>
                </c:pt>
                <c:pt idx="135">
                  <c:v>44.658720000000002</c:v>
                </c:pt>
                <c:pt idx="136">
                  <c:v>44.64978</c:v>
                </c:pt>
                <c:pt idx="137">
                  <c:v>44.64978</c:v>
                </c:pt>
                <c:pt idx="138">
                  <c:v>44.640830000000001</c:v>
                </c:pt>
                <c:pt idx="139">
                  <c:v>44.640830000000001</c:v>
                </c:pt>
                <c:pt idx="140">
                  <c:v>44.631889999999999</c:v>
                </c:pt>
                <c:pt idx="141">
                  <c:v>44.631889999999999</c:v>
                </c:pt>
                <c:pt idx="142">
                  <c:v>44.640830000000001</c:v>
                </c:pt>
                <c:pt idx="143">
                  <c:v>44.64978</c:v>
                </c:pt>
                <c:pt idx="144">
                  <c:v>44.640830000000001</c:v>
                </c:pt>
                <c:pt idx="145">
                  <c:v>44.640830000000001</c:v>
                </c:pt>
                <c:pt idx="146">
                  <c:v>44.631889999999999</c:v>
                </c:pt>
                <c:pt idx="147">
                  <c:v>44.631889999999999</c:v>
                </c:pt>
                <c:pt idx="148">
                  <c:v>44.640830000000001</c:v>
                </c:pt>
                <c:pt idx="149">
                  <c:v>44.622950000000003</c:v>
                </c:pt>
                <c:pt idx="150">
                  <c:v>44.622950000000003</c:v>
                </c:pt>
                <c:pt idx="151">
                  <c:v>44.631889999999999</c:v>
                </c:pt>
                <c:pt idx="152">
                  <c:v>44.622950000000003</c:v>
                </c:pt>
                <c:pt idx="153">
                  <c:v>44.622950000000003</c:v>
                </c:pt>
                <c:pt idx="154">
                  <c:v>44.622950000000003</c:v>
                </c:pt>
                <c:pt idx="155">
                  <c:v>44.622950000000003</c:v>
                </c:pt>
                <c:pt idx="156">
                  <c:v>44.622950000000003</c:v>
                </c:pt>
                <c:pt idx="157">
                  <c:v>44.631889999999999</c:v>
                </c:pt>
                <c:pt idx="158">
                  <c:v>44.631889999999999</c:v>
                </c:pt>
                <c:pt idx="159">
                  <c:v>44.622950000000003</c:v>
                </c:pt>
                <c:pt idx="160">
                  <c:v>44.631889999999999</c:v>
                </c:pt>
                <c:pt idx="161">
                  <c:v>44.631889999999999</c:v>
                </c:pt>
                <c:pt idx="162">
                  <c:v>44.622950000000003</c:v>
                </c:pt>
                <c:pt idx="163">
                  <c:v>44.622950000000003</c:v>
                </c:pt>
                <c:pt idx="164">
                  <c:v>44.622950000000003</c:v>
                </c:pt>
                <c:pt idx="165">
                  <c:v>44.61401</c:v>
                </c:pt>
                <c:pt idx="166">
                  <c:v>44.622950000000003</c:v>
                </c:pt>
                <c:pt idx="167">
                  <c:v>44.61401</c:v>
                </c:pt>
                <c:pt idx="168">
                  <c:v>44.622950000000003</c:v>
                </c:pt>
                <c:pt idx="169">
                  <c:v>44.61401</c:v>
                </c:pt>
                <c:pt idx="170">
                  <c:v>44.61401</c:v>
                </c:pt>
                <c:pt idx="171">
                  <c:v>44.605069999999998</c:v>
                </c:pt>
                <c:pt idx="172">
                  <c:v>44.622950000000003</c:v>
                </c:pt>
                <c:pt idx="173">
                  <c:v>44.61401</c:v>
                </c:pt>
                <c:pt idx="174">
                  <c:v>44.605069999999998</c:v>
                </c:pt>
                <c:pt idx="175">
                  <c:v>44.61401</c:v>
                </c:pt>
                <c:pt idx="176">
                  <c:v>44.605069999999998</c:v>
                </c:pt>
                <c:pt idx="177">
                  <c:v>44.605069999999998</c:v>
                </c:pt>
                <c:pt idx="178">
                  <c:v>44.605069999999998</c:v>
                </c:pt>
                <c:pt idx="179">
                  <c:v>44.605069999999998</c:v>
                </c:pt>
                <c:pt idx="180">
                  <c:v>44.605069999999998</c:v>
                </c:pt>
                <c:pt idx="181">
                  <c:v>44.605069999999998</c:v>
                </c:pt>
                <c:pt idx="182">
                  <c:v>44.605069999999998</c:v>
                </c:pt>
                <c:pt idx="183">
                  <c:v>44.61401</c:v>
                </c:pt>
                <c:pt idx="184">
                  <c:v>44.605069999999998</c:v>
                </c:pt>
                <c:pt idx="185">
                  <c:v>44.605069999999998</c:v>
                </c:pt>
                <c:pt idx="186">
                  <c:v>44.605069999999998</c:v>
                </c:pt>
                <c:pt idx="187">
                  <c:v>44.61401</c:v>
                </c:pt>
                <c:pt idx="188">
                  <c:v>44.605069999999998</c:v>
                </c:pt>
                <c:pt idx="189">
                  <c:v>44.61401</c:v>
                </c:pt>
                <c:pt idx="190">
                  <c:v>44.61401</c:v>
                </c:pt>
                <c:pt idx="191">
                  <c:v>44.605069999999998</c:v>
                </c:pt>
                <c:pt idx="192">
                  <c:v>44.605069999999998</c:v>
                </c:pt>
                <c:pt idx="193">
                  <c:v>44.61401</c:v>
                </c:pt>
                <c:pt idx="194">
                  <c:v>44.605069999999998</c:v>
                </c:pt>
                <c:pt idx="195">
                  <c:v>44.605069999999998</c:v>
                </c:pt>
                <c:pt idx="196">
                  <c:v>44.61401</c:v>
                </c:pt>
                <c:pt idx="197">
                  <c:v>44.61401</c:v>
                </c:pt>
                <c:pt idx="198">
                  <c:v>44.61401</c:v>
                </c:pt>
                <c:pt idx="199">
                  <c:v>44.61401</c:v>
                </c:pt>
                <c:pt idx="200">
                  <c:v>44.61401</c:v>
                </c:pt>
                <c:pt idx="201">
                  <c:v>44.61401</c:v>
                </c:pt>
                <c:pt idx="202">
                  <c:v>44.622950000000003</c:v>
                </c:pt>
                <c:pt idx="203">
                  <c:v>44.61401</c:v>
                </c:pt>
                <c:pt idx="204">
                  <c:v>44.61401</c:v>
                </c:pt>
                <c:pt idx="205">
                  <c:v>44.622950000000003</c:v>
                </c:pt>
                <c:pt idx="206">
                  <c:v>44.61401</c:v>
                </c:pt>
                <c:pt idx="207">
                  <c:v>44.622950000000003</c:v>
                </c:pt>
                <c:pt idx="208">
                  <c:v>44.622950000000003</c:v>
                </c:pt>
                <c:pt idx="209">
                  <c:v>44.61401</c:v>
                </c:pt>
                <c:pt idx="210">
                  <c:v>44.61401</c:v>
                </c:pt>
                <c:pt idx="211">
                  <c:v>44.622950000000003</c:v>
                </c:pt>
                <c:pt idx="212">
                  <c:v>44.61401</c:v>
                </c:pt>
                <c:pt idx="213">
                  <c:v>44.61401</c:v>
                </c:pt>
                <c:pt idx="214">
                  <c:v>44.622950000000003</c:v>
                </c:pt>
                <c:pt idx="215">
                  <c:v>44.61401</c:v>
                </c:pt>
                <c:pt idx="216">
                  <c:v>44.61401</c:v>
                </c:pt>
                <c:pt idx="217">
                  <c:v>44.61401</c:v>
                </c:pt>
                <c:pt idx="218">
                  <c:v>44.622950000000003</c:v>
                </c:pt>
                <c:pt idx="219">
                  <c:v>44.61401</c:v>
                </c:pt>
                <c:pt idx="220">
                  <c:v>44.61401</c:v>
                </c:pt>
                <c:pt idx="221">
                  <c:v>44.622950000000003</c:v>
                </c:pt>
                <c:pt idx="222">
                  <c:v>44.622950000000003</c:v>
                </c:pt>
                <c:pt idx="223">
                  <c:v>44.622950000000003</c:v>
                </c:pt>
                <c:pt idx="224">
                  <c:v>44.61401</c:v>
                </c:pt>
                <c:pt idx="225">
                  <c:v>44.61401</c:v>
                </c:pt>
                <c:pt idx="226">
                  <c:v>44.622950000000003</c:v>
                </c:pt>
                <c:pt idx="227">
                  <c:v>44.622950000000003</c:v>
                </c:pt>
                <c:pt idx="228">
                  <c:v>44.61401</c:v>
                </c:pt>
                <c:pt idx="229">
                  <c:v>44.622950000000003</c:v>
                </c:pt>
                <c:pt idx="230">
                  <c:v>44.61401</c:v>
                </c:pt>
                <c:pt idx="231">
                  <c:v>44.622950000000003</c:v>
                </c:pt>
                <c:pt idx="232">
                  <c:v>44.61401</c:v>
                </c:pt>
                <c:pt idx="233">
                  <c:v>44.61401</c:v>
                </c:pt>
                <c:pt idx="234">
                  <c:v>44.61401</c:v>
                </c:pt>
                <c:pt idx="235">
                  <c:v>44.61401</c:v>
                </c:pt>
                <c:pt idx="236">
                  <c:v>44.61401</c:v>
                </c:pt>
                <c:pt idx="237">
                  <c:v>44.61401</c:v>
                </c:pt>
                <c:pt idx="238">
                  <c:v>44.622950000000003</c:v>
                </c:pt>
                <c:pt idx="239">
                  <c:v>44.622950000000003</c:v>
                </c:pt>
                <c:pt idx="240">
                  <c:v>44.61401</c:v>
                </c:pt>
                <c:pt idx="241">
                  <c:v>44.622950000000003</c:v>
                </c:pt>
                <c:pt idx="242">
                  <c:v>44.622950000000003</c:v>
                </c:pt>
                <c:pt idx="243">
                  <c:v>44.61401</c:v>
                </c:pt>
                <c:pt idx="244">
                  <c:v>44.61401</c:v>
                </c:pt>
                <c:pt idx="245">
                  <c:v>44.61401</c:v>
                </c:pt>
                <c:pt idx="246">
                  <c:v>44.61401</c:v>
                </c:pt>
                <c:pt idx="247">
                  <c:v>44.622950000000003</c:v>
                </c:pt>
                <c:pt idx="248">
                  <c:v>44.61401</c:v>
                </c:pt>
                <c:pt idx="249">
                  <c:v>44.605069999999998</c:v>
                </c:pt>
                <c:pt idx="250">
                  <c:v>44.61401</c:v>
                </c:pt>
                <c:pt idx="251">
                  <c:v>44.631889999999999</c:v>
                </c:pt>
                <c:pt idx="252">
                  <c:v>44.622950000000003</c:v>
                </c:pt>
                <c:pt idx="253">
                  <c:v>44.61401</c:v>
                </c:pt>
                <c:pt idx="254">
                  <c:v>44.61401</c:v>
                </c:pt>
                <c:pt idx="255">
                  <c:v>44.605069999999998</c:v>
                </c:pt>
                <c:pt idx="256">
                  <c:v>44.631889999999999</c:v>
                </c:pt>
                <c:pt idx="257">
                  <c:v>44.622950000000003</c:v>
                </c:pt>
                <c:pt idx="258">
                  <c:v>44.61401</c:v>
                </c:pt>
                <c:pt idx="259">
                  <c:v>44.622950000000003</c:v>
                </c:pt>
                <c:pt idx="260">
                  <c:v>44.61401</c:v>
                </c:pt>
                <c:pt idx="261">
                  <c:v>44.61401</c:v>
                </c:pt>
                <c:pt idx="262">
                  <c:v>44.622950000000003</c:v>
                </c:pt>
                <c:pt idx="263">
                  <c:v>44.61401</c:v>
                </c:pt>
                <c:pt idx="264">
                  <c:v>44.61401</c:v>
                </c:pt>
                <c:pt idx="265">
                  <c:v>44.622950000000003</c:v>
                </c:pt>
                <c:pt idx="266">
                  <c:v>44.622950000000003</c:v>
                </c:pt>
                <c:pt idx="267">
                  <c:v>44.622950000000003</c:v>
                </c:pt>
                <c:pt idx="268">
                  <c:v>44.622950000000003</c:v>
                </c:pt>
                <c:pt idx="269">
                  <c:v>44.61401</c:v>
                </c:pt>
                <c:pt idx="270">
                  <c:v>44.61401</c:v>
                </c:pt>
                <c:pt idx="271">
                  <c:v>44.61401</c:v>
                </c:pt>
                <c:pt idx="272">
                  <c:v>44.61401</c:v>
                </c:pt>
                <c:pt idx="273">
                  <c:v>44.61401</c:v>
                </c:pt>
                <c:pt idx="274">
                  <c:v>44.622950000000003</c:v>
                </c:pt>
                <c:pt idx="275">
                  <c:v>44.61401</c:v>
                </c:pt>
                <c:pt idx="276">
                  <c:v>44.61401</c:v>
                </c:pt>
                <c:pt idx="277">
                  <c:v>44.61401</c:v>
                </c:pt>
                <c:pt idx="278">
                  <c:v>44.61401</c:v>
                </c:pt>
                <c:pt idx="279">
                  <c:v>44.61401</c:v>
                </c:pt>
                <c:pt idx="280">
                  <c:v>44.61401</c:v>
                </c:pt>
                <c:pt idx="281">
                  <c:v>44.605069999999998</c:v>
                </c:pt>
                <c:pt idx="282">
                  <c:v>44.605069999999998</c:v>
                </c:pt>
                <c:pt idx="283">
                  <c:v>44.61401</c:v>
                </c:pt>
                <c:pt idx="284">
                  <c:v>44.61401</c:v>
                </c:pt>
                <c:pt idx="285">
                  <c:v>44.605069999999998</c:v>
                </c:pt>
                <c:pt idx="286">
                  <c:v>44.605069999999998</c:v>
                </c:pt>
                <c:pt idx="287">
                  <c:v>44.61401</c:v>
                </c:pt>
                <c:pt idx="288">
                  <c:v>44.605069999999998</c:v>
                </c:pt>
                <c:pt idx="289">
                  <c:v>44.61401</c:v>
                </c:pt>
                <c:pt idx="290">
                  <c:v>44.61401</c:v>
                </c:pt>
                <c:pt idx="291">
                  <c:v>44.61401</c:v>
                </c:pt>
                <c:pt idx="292">
                  <c:v>44.605069999999998</c:v>
                </c:pt>
                <c:pt idx="293">
                  <c:v>44.61401</c:v>
                </c:pt>
                <c:pt idx="294">
                  <c:v>44.605069999999998</c:v>
                </c:pt>
                <c:pt idx="295">
                  <c:v>44.605069999999998</c:v>
                </c:pt>
                <c:pt idx="296">
                  <c:v>44.605069999999998</c:v>
                </c:pt>
                <c:pt idx="297">
                  <c:v>44.61401</c:v>
                </c:pt>
                <c:pt idx="298">
                  <c:v>44.61401</c:v>
                </c:pt>
                <c:pt idx="299">
                  <c:v>44.605069999999998</c:v>
                </c:pt>
                <c:pt idx="300">
                  <c:v>44.605069999999998</c:v>
                </c:pt>
                <c:pt idx="301">
                  <c:v>44.605069999999998</c:v>
                </c:pt>
                <c:pt idx="302">
                  <c:v>44.605069999999998</c:v>
                </c:pt>
                <c:pt idx="303">
                  <c:v>44.605069999999998</c:v>
                </c:pt>
                <c:pt idx="304">
                  <c:v>44.605069999999998</c:v>
                </c:pt>
                <c:pt idx="305">
                  <c:v>44.605069999999998</c:v>
                </c:pt>
                <c:pt idx="306">
                  <c:v>44.605069999999998</c:v>
                </c:pt>
                <c:pt idx="307">
                  <c:v>44.605069999999998</c:v>
                </c:pt>
                <c:pt idx="308">
                  <c:v>44.605069999999998</c:v>
                </c:pt>
                <c:pt idx="309">
                  <c:v>44.605069999999998</c:v>
                </c:pt>
                <c:pt idx="310">
                  <c:v>44.61401</c:v>
                </c:pt>
                <c:pt idx="311">
                  <c:v>44.605069999999998</c:v>
                </c:pt>
                <c:pt idx="312">
                  <c:v>44.605069999999998</c:v>
                </c:pt>
                <c:pt idx="313">
                  <c:v>44.605069999999998</c:v>
                </c:pt>
                <c:pt idx="314">
                  <c:v>44.605069999999998</c:v>
                </c:pt>
                <c:pt idx="315">
                  <c:v>44.605069999999998</c:v>
                </c:pt>
                <c:pt idx="316">
                  <c:v>44.605069999999998</c:v>
                </c:pt>
                <c:pt idx="317">
                  <c:v>44.596130000000002</c:v>
                </c:pt>
                <c:pt idx="318">
                  <c:v>44.605069999999998</c:v>
                </c:pt>
                <c:pt idx="319">
                  <c:v>44.605069999999998</c:v>
                </c:pt>
                <c:pt idx="320">
                  <c:v>44.605069999999998</c:v>
                </c:pt>
                <c:pt idx="321">
                  <c:v>44.605069999999998</c:v>
                </c:pt>
                <c:pt idx="322">
                  <c:v>44.605069999999998</c:v>
                </c:pt>
                <c:pt idx="323">
                  <c:v>44.605069999999998</c:v>
                </c:pt>
                <c:pt idx="324">
                  <c:v>44.61401</c:v>
                </c:pt>
                <c:pt idx="325">
                  <c:v>44.605069999999998</c:v>
                </c:pt>
                <c:pt idx="326">
                  <c:v>44.605069999999998</c:v>
                </c:pt>
                <c:pt idx="327">
                  <c:v>44.605069999999998</c:v>
                </c:pt>
                <c:pt idx="328">
                  <c:v>44.605069999999998</c:v>
                </c:pt>
                <c:pt idx="329">
                  <c:v>44.605069999999998</c:v>
                </c:pt>
                <c:pt idx="330">
                  <c:v>44.605069999999998</c:v>
                </c:pt>
                <c:pt idx="331">
                  <c:v>44.605069999999998</c:v>
                </c:pt>
                <c:pt idx="332">
                  <c:v>44.605069999999998</c:v>
                </c:pt>
                <c:pt idx="333">
                  <c:v>44.605069999999998</c:v>
                </c:pt>
                <c:pt idx="334">
                  <c:v>44.605069999999998</c:v>
                </c:pt>
                <c:pt idx="335">
                  <c:v>44.605069999999998</c:v>
                </c:pt>
                <c:pt idx="336">
                  <c:v>44.605069999999998</c:v>
                </c:pt>
                <c:pt idx="337">
                  <c:v>44.605069999999998</c:v>
                </c:pt>
                <c:pt idx="338">
                  <c:v>44.605069999999998</c:v>
                </c:pt>
                <c:pt idx="339">
                  <c:v>44.596130000000002</c:v>
                </c:pt>
                <c:pt idx="340">
                  <c:v>44.605069999999998</c:v>
                </c:pt>
                <c:pt idx="341">
                  <c:v>44.605069999999998</c:v>
                </c:pt>
                <c:pt idx="342">
                  <c:v>44.596130000000002</c:v>
                </c:pt>
                <c:pt idx="343">
                  <c:v>44.605069999999998</c:v>
                </c:pt>
                <c:pt idx="344">
                  <c:v>44.605069999999998</c:v>
                </c:pt>
                <c:pt idx="345">
                  <c:v>44.605069999999998</c:v>
                </c:pt>
                <c:pt idx="346">
                  <c:v>44.605069999999998</c:v>
                </c:pt>
                <c:pt idx="347">
                  <c:v>44.605069999999998</c:v>
                </c:pt>
                <c:pt idx="348">
                  <c:v>44.605069999999998</c:v>
                </c:pt>
                <c:pt idx="349">
                  <c:v>44.605069999999998</c:v>
                </c:pt>
                <c:pt idx="350">
                  <c:v>44.605069999999998</c:v>
                </c:pt>
                <c:pt idx="351">
                  <c:v>44.596130000000002</c:v>
                </c:pt>
                <c:pt idx="352">
                  <c:v>44.605069999999998</c:v>
                </c:pt>
                <c:pt idx="353">
                  <c:v>44.605069999999998</c:v>
                </c:pt>
                <c:pt idx="354">
                  <c:v>44.605069999999998</c:v>
                </c:pt>
                <c:pt idx="355">
                  <c:v>44.596130000000002</c:v>
                </c:pt>
                <c:pt idx="356">
                  <c:v>44.605069999999998</c:v>
                </c:pt>
                <c:pt idx="357">
                  <c:v>44.605069999999998</c:v>
                </c:pt>
                <c:pt idx="358">
                  <c:v>44.596130000000002</c:v>
                </c:pt>
                <c:pt idx="359">
                  <c:v>44.605069999999998</c:v>
                </c:pt>
                <c:pt idx="360">
                  <c:v>44.605069999999998</c:v>
                </c:pt>
                <c:pt idx="361">
                  <c:v>44.605069999999998</c:v>
                </c:pt>
                <c:pt idx="362">
                  <c:v>44.605069999999998</c:v>
                </c:pt>
                <c:pt idx="363">
                  <c:v>44.596130000000002</c:v>
                </c:pt>
                <c:pt idx="364">
                  <c:v>44.605069999999998</c:v>
                </c:pt>
                <c:pt idx="365">
                  <c:v>44.596130000000002</c:v>
                </c:pt>
                <c:pt idx="366">
                  <c:v>44.605069999999998</c:v>
                </c:pt>
                <c:pt idx="367">
                  <c:v>44.605069999999998</c:v>
                </c:pt>
                <c:pt idx="368">
                  <c:v>44.605069999999998</c:v>
                </c:pt>
                <c:pt idx="369">
                  <c:v>44.605069999999998</c:v>
                </c:pt>
                <c:pt idx="370">
                  <c:v>44.605069999999998</c:v>
                </c:pt>
                <c:pt idx="371">
                  <c:v>44.605069999999998</c:v>
                </c:pt>
                <c:pt idx="372">
                  <c:v>44.596130000000002</c:v>
                </c:pt>
                <c:pt idx="373">
                  <c:v>44.605069999999998</c:v>
                </c:pt>
                <c:pt idx="374">
                  <c:v>44.605069999999998</c:v>
                </c:pt>
                <c:pt idx="375">
                  <c:v>44.605069999999998</c:v>
                </c:pt>
                <c:pt idx="376">
                  <c:v>44.596130000000002</c:v>
                </c:pt>
                <c:pt idx="377">
                  <c:v>44.596130000000002</c:v>
                </c:pt>
                <c:pt idx="378">
                  <c:v>44.596130000000002</c:v>
                </c:pt>
                <c:pt idx="379">
                  <c:v>44.61401</c:v>
                </c:pt>
                <c:pt idx="380">
                  <c:v>44.605069999999998</c:v>
                </c:pt>
                <c:pt idx="381">
                  <c:v>44.596130000000002</c:v>
                </c:pt>
                <c:pt idx="382">
                  <c:v>44.605069999999998</c:v>
                </c:pt>
                <c:pt idx="383">
                  <c:v>44.605069999999998</c:v>
                </c:pt>
                <c:pt idx="384">
                  <c:v>44.605069999999998</c:v>
                </c:pt>
                <c:pt idx="385">
                  <c:v>44.605069999999998</c:v>
                </c:pt>
                <c:pt idx="386">
                  <c:v>44.596130000000002</c:v>
                </c:pt>
                <c:pt idx="387">
                  <c:v>44.596130000000002</c:v>
                </c:pt>
                <c:pt idx="388">
                  <c:v>44.596130000000002</c:v>
                </c:pt>
                <c:pt idx="389">
                  <c:v>44.605069999999998</c:v>
                </c:pt>
                <c:pt idx="390">
                  <c:v>44.596130000000002</c:v>
                </c:pt>
                <c:pt idx="391">
                  <c:v>44.605069999999998</c:v>
                </c:pt>
                <c:pt idx="392">
                  <c:v>44.605069999999998</c:v>
                </c:pt>
                <c:pt idx="393">
                  <c:v>44.605069999999998</c:v>
                </c:pt>
                <c:pt idx="394">
                  <c:v>44.596130000000002</c:v>
                </c:pt>
                <c:pt idx="395">
                  <c:v>44.596130000000002</c:v>
                </c:pt>
                <c:pt idx="396">
                  <c:v>44.605069999999998</c:v>
                </c:pt>
                <c:pt idx="397">
                  <c:v>44.605069999999998</c:v>
                </c:pt>
                <c:pt idx="398">
                  <c:v>44.596130000000002</c:v>
                </c:pt>
                <c:pt idx="399">
                  <c:v>44.605069999999998</c:v>
                </c:pt>
                <c:pt idx="400">
                  <c:v>44.605069999999998</c:v>
                </c:pt>
                <c:pt idx="401">
                  <c:v>44.605069999999998</c:v>
                </c:pt>
                <c:pt idx="402">
                  <c:v>44.605069999999998</c:v>
                </c:pt>
                <c:pt idx="403">
                  <c:v>44.596130000000002</c:v>
                </c:pt>
                <c:pt idx="404">
                  <c:v>44.596130000000002</c:v>
                </c:pt>
                <c:pt idx="405">
                  <c:v>44.605069999999998</c:v>
                </c:pt>
                <c:pt idx="406">
                  <c:v>44.596130000000002</c:v>
                </c:pt>
                <c:pt idx="407">
                  <c:v>44.605069999999998</c:v>
                </c:pt>
                <c:pt idx="408">
                  <c:v>44.596130000000002</c:v>
                </c:pt>
                <c:pt idx="409">
                  <c:v>44.596130000000002</c:v>
                </c:pt>
                <c:pt idx="410">
                  <c:v>44.605069999999998</c:v>
                </c:pt>
                <c:pt idx="411">
                  <c:v>44.596130000000002</c:v>
                </c:pt>
                <c:pt idx="412">
                  <c:v>44.596130000000002</c:v>
                </c:pt>
                <c:pt idx="413">
                  <c:v>44.605069999999998</c:v>
                </c:pt>
                <c:pt idx="414">
                  <c:v>44.605069999999998</c:v>
                </c:pt>
                <c:pt idx="415">
                  <c:v>44.605069999999998</c:v>
                </c:pt>
                <c:pt idx="416">
                  <c:v>44.605069999999998</c:v>
                </c:pt>
                <c:pt idx="417">
                  <c:v>44.596130000000002</c:v>
                </c:pt>
                <c:pt idx="418">
                  <c:v>44.605069999999998</c:v>
                </c:pt>
                <c:pt idx="419">
                  <c:v>44.605069999999998</c:v>
                </c:pt>
                <c:pt idx="420">
                  <c:v>44.605069999999998</c:v>
                </c:pt>
                <c:pt idx="421">
                  <c:v>44.605069999999998</c:v>
                </c:pt>
                <c:pt idx="422">
                  <c:v>44.605069999999998</c:v>
                </c:pt>
                <c:pt idx="423">
                  <c:v>44.596130000000002</c:v>
                </c:pt>
                <c:pt idx="424">
                  <c:v>44.605069999999998</c:v>
                </c:pt>
                <c:pt idx="425">
                  <c:v>44.605069999999998</c:v>
                </c:pt>
                <c:pt idx="426">
                  <c:v>44.596130000000002</c:v>
                </c:pt>
                <c:pt idx="427">
                  <c:v>44.596130000000002</c:v>
                </c:pt>
                <c:pt idx="428">
                  <c:v>44.605069999999998</c:v>
                </c:pt>
                <c:pt idx="429">
                  <c:v>44.605069999999998</c:v>
                </c:pt>
                <c:pt idx="430">
                  <c:v>44.605069999999998</c:v>
                </c:pt>
                <c:pt idx="431">
                  <c:v>44.596130000000002</c:v>
                </c:pt>
                <c:pt idx="432">
                  <c:v>44.605069999999998</c:v>
                </c:pt>
                <c:pt idx="433">
                  <c:v>44.596130000000002</c:v>
                </c:pt>
                <c:pt idx="434">
                  <c:v>44.605069999999998</c:v>
                </c:pt>
                <c:pt idx="435">
                  <c:v>44.605069999999998</c:v>
                </c:pt>
                <c:pt idx="436">
                  <c:v>44.596130000000002</c:v>
                </c:pt>
                <c:pt idx="437">
                  <c:v>44.605069999999998</c:v>
                </c:pt>
                <c:pt idx="438">
                  <c:v>44.587179999999996</c:v>
                </c:pt>
                <c:pt idx="439">
                  <c:v>44.596130000000002</c:v>
                </c:pt>
                <c:pt idx="440">
                  <c:v>44.596130000000002</c:v>
                </c:pt>
                <c:pt idx="441">
                  <c:v>44.596130000000002</c:v>
                </c:pt>
                <c:pt idx="442">
                  <c:v>44.605069999999998</c:v>
                </c:pt>
                <c:pt idx="443">
                  <c:v>44.605069999999998</c:v>
                </c:pt>
                <c:pt idx="444">
                  <c:v>44.596130000000002</c:v>
                </c:pt>
                <c:pt idx="445">
                  <c:v>44.596130000000002</c:v>
                </c:pt>
                <c:pt idx="446">
                  <c:v>44.596130000000002</c:v>
                </c:pt>
                <c:pt idx="447">
                  <c:v>44.587179999999996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2538496"/>
        <c:axId val="212540032"/>
      </c:lineChart>
      <c:lineChart>
        <c:grouping val="standard"/>
        <c:varyColors val="0"/>
        <c:ser>
          <c:idx val="2"/>
          <c:order val="2"/>
          <c:tx>
            <c:strRef>
              <c:f>Typosoil3!$J$7</c:f>
              <c:strCache>
                <c:ptCount val="1"/>
              </c:strCache>
            </c:strRef>
          </c:tx>
          <c:marker>
            <c:symbol val="none"/>
          </c:marker>
          <c:val>
            <c:numRef>
              <c:f>Typosoil3!$J$8:$J$789</c:f>
              <c:numCache>
                <c:formatCode>General</c:formatCode>
                <c:ptCount val="782"/>
                <c:pt idx="0">
                  <c:v>0</c:v>
                </c:pt>
                <c:pt idx="1">
                  <c:v>-4.0384599999999997</c:v>
                </c:pt>
                <c:pt idx="2">
                  <c:v>-5.7692300000000003</c:v>
                </c:pt>
                <c:pt idx="3">
                  <c:v>-7.5</c:v>
                </c:pt>
                <c:pt idx="4">
                  <c:v>-9.2307699999999997</c:v>
                </c:pt>
                <c:pt idx="5">
                  <c:v>-9.8076899999999991</c:v>
                </c:pt>
                <c:pt idx="6">
                  <c:v>-10.38461</c:v>
                </c:pt>
                <c:pt idx="7">
                  <c:v>-12.11538</c:v>
                </c:pt>
                <c:pt idx="8">
                  <c:v>-13.84615</c:v>
                </c:pt>
                <c:pt idx="9">
                  <c:v>-15.576919999999999</c:v>
                </c:pt>
                <c:pt idx="10">
                  <c:v>-16.73077</c:v>
                </c:pt>
                <c:pt idx="11">
                  <c:v>-18.461539999999999</c:v>
                </c:pt>
                <c:pt idx="12">
                  <c:v>-21.346150000000002</c:v>
                </c:pt>
                <c:pt idx="13">
                  <c:v>-23.653849999999998</c:v>
                </c:pt>
                <c:pt idx="14">
                  <c:v>-25.961539999999999</c:v>
                </c:pt>
                <c:pt idx="15">
                  <c:v>-30</c:v>
                </c:pt>
                <c:pt idx="16">
                  <c:v>-34.038460000000001</c:v>
                </c:pt>
                <c:pt idx="17">
                  <c:v>-36.346150000000002</c:v>
                </c:pt>
                <c:pt idx="18">
                  <c:v>-40.384619999999998</c:v>
                </c:pt>
                <c:pt idx="19">
                  <c:v>-43.846150000000002</c:v>
                </c:pt>
                <c:pt idx="20">
                  <c:v>-47.307690000000001</c:v>
                </c:pt>
                <c:pt idx="21">
                  <c:v>-50.76923</c:v>
                </c:pt>
                <c:pt idx="22">
                  <c:v>-55.384610000000002</c:v>
                </c:pt>
                <c:pt idx="23">
                  <c:v>-59.423079999999999</c:v>
                </c:pt>
                <c:pt idx="24">
                  <c:v>-64.615390000000005</c:v>
                </c:pt>
                <c:pt idx="25">
                  <c:v>-68.653850000000006</c:v>
                </c:pt>
                <c:pt idx="26">
                  <c:v>-73.269229999999993</c:v>
                </c:pt>
                <c:pt idx="27">
                  <c:v>-79.038460000000001</c:v>
                </c:pt>
                <c:pt idx="28">
                  <c:v>-84.230770000000007</c:v>
                </c:pt>
                <c:pt idx="29">
                  <c:v>-90</c:v>
                </c:pt>
                <c:pt idx="30">
                  <c:v>-95.192310000000006</c:v>
                </c:pt>
                <c:pt idx="31">
                  <c:v>-101.53846</c:v>
                </c:pt>
                <c:pt idx="32">
                  <c:v>-107.30768999999999</c:v>
                </c:pt>
                <c:pt idx="33">
                  <c:v>-114.23077000000001</c:v>
                </c:pt>
                <c:pt idx="34">
                  <c:v>-121.15385000000001</c:v>
                </c:pt>
                <c:pt idx="35">
                  <c:v>-128.07692</c:v>
                </c:pt>
                <c:pt idx="36">
                  <c:v>-135.57692</c:v>
                </c:pt>
                <c:pt idx="37">
                  <c:v>-143.07692</c:v>
                </c:pt>
                <c:pt idx="38">
                  <c:v>-151.73077000000001</c:v>
                </c:pt>
                <c:pt idx="39">
                  <c:v>-161.53846999999999</c:v>
                </c:pt>
                <c:pt idx="40">
                  <c:v>-171.34614999999999</c:v>
                </c:pt>
                <c:pt idx="41">
                  <c:v>-181.73077000000001</c:v>
                </c:pt>
                <c:pt idx="42">
                  <c:v>-193.84614999999999</c:v>
                </c:pt>
                <c:pt idx="43">
                  <c:v>-207.69230999999999</c:v>
                </c:pt>
                <c:pt idx="44">
                  <c:v>-222.11538999999999</c:v>
                </c:pt>
                <c:pt idx="45">
                  <c:v>-237.69230999999999</c:v>
                </c:pt>
                <c:pt idx="46">
                  <c:v>-255</c:v>
                </c:pt>
                <c:pt idx="47">
                  <c:v>-273.46154999999999</c:v>
                </c:pt>
                <c:pt idx="48">
                  <c:v>-293.65384</c:v>
                </c:pt>
                <c:pt idx="49">
                  <c:v>-315.57693</c:v>
                </c:pt>
                <c:pt idx="50">
                  <c:v>-338.65384</c:v>
                </c:pt>
                <c:pt idx="51">
                  <c:v>-365.19229000000001</c:v>
                </c:pt>
                <c:pt idx="52">
                  <c:v>-392.30768</c:v>
                </c:pt>
                <c:pt idx="53">
                  <c:v>-422.30768</c:v>
                </c:pt>
                <c:pt idx="54">
                  <c:v>-454.61538999999999</c:v>
                </c:pt>
                <c:pt idx="55">
                  <c:v>-489.23077000000001</c:v>
                </c:pt>
                <c:pt idx="56">
                  <c:v>-525.57690000000002</c:v>
                </c:pt>
                <c:pt idx="57">
                  <c:v>-564.80768</c:v>
                </c:pt>
                <c:pt idx="58">
                  <c:v>-605.76922999999999</c:v>
                </c:pt>
                <c:pt idx="59">
                  <c:v>-649.61536000000001</c:v>
                </c:pt>
                <c:pt idx="60">
                  <c:v>-695.19232</c:v>
                </c:pt>
                <c:pt idx="61">
                  <c:v>-741.34613000000002</c:v>
                </c:pt>
                <c:pt idx="62">
                  <c:v>-785.76922999999999</c:v>
                </c:pt>
                <c:pt idx="63">
                  <c:v>-828.46154999999999</c:v>
                </c:pt>
                <c:pt idx="64">
                  <c:v>-859.03845000000001</c:v>
                </c:pt>
                <c:pt idx="65">
                  <c:v>-870.57690000000002</c:v>
                </c:pt>
                <c:pt idx="66">
                  <c:v>-886.73077000000001</c:v>
                </c:pt>
                <c:pt idx="67">
                  <c:v>-873.46154999999999</c:v>
                </c:pt>
                <c:pt idx="68">
                  <c:v>-861.92309999999998</c:v>
                </c:pt>
                <c:pt idx="69">
                  <c:v>-852.69232</c:v>
                </c:pt>
                <c:pt idx="70">
                  <c:v>-842.30768</c:v>
                </c:pt>
                <c:pt idx="71">
                  <c:v>-833.65381000000002</c:v>
                </c:pt>
                <c:pt idx="72">
                  <c:v>-825</c:v>
                </c:pt>
                <c:pt idx="73">
                  <c:v>-815.76922999999999</c:v>
                </c:pt>
                <c:pt idx="74">
                  <c:v>-806.53845000000001</c:v>
                </c:pt>
                <c:pt idx="75">
                  <c:v>-796.15386999999998</c:v>
                </c:pt>
                <c:pt idx="76">
                  <c:v>-785.19232</c:v>
                </c:pt>
                <c:pt idx="77">
                  <c:v>-775.38458000000003</c:v>
                </c:pt>
                <c:pt idx="78">
                  <c:v>-764.42309999999998</c:v>
                </c:pt>
                <c:pt idx="79">
                  <c:v>-754.03845000000001</c:v>
                </c:pt>
                <c:pt idx="80">
                  <c:v>-744.23077000000001</c:v>
                </c:pt>
                <c:pt idx="81">
                  <c:v>-733.84613000000002</c:v>
                </c:pt>
                <c:pt idx="82">
                  <c:v>-724.61536000000001</c:v>
                </c:pt>
                <c:pt idx="83">
                  <c:v>-714.23077000000001</c:v>
                </c:pt>
                <c:pt idx="84">
                  <c:v>-704.42309999999998</c:v>
                </c:pt>
                <c:pt idx="85">
                  <c:v>-694.61536000000001</c:v>
                </c:pt>
                <c:pt idx="86">
                  <c:v>-684.80768</c:v>
                </c:pt>
                <c:pt idx="87">
                  <c:v>-674.42309999999998</c:v>
                </c:pt>
                <c:pt idx="88">
                  <c:v>-664.03845000000001</c:v>
                </c:pt>
                <c:pt idx="89">
                  <c:v>-654.23077000000001</c:v>
                </c:pt>
                <c:pt idx="90">
                  <c:v>-643.84613000000002</c:v>
                </c:pt>
                <c:pt idx="91">
                  <c:v>-633.46154999999999</c:v>
                </c:pt>
                <c:pt idx="92">
                  <c:v>-623.65386999999998</c:v>
                </c:pt>
                <c:pt idx="93">
                  <c:v>-612.69232</c:v>
                </c:pt>
                <c:pt idx="94">
                  <c:v>-601.15386999999998</c:v>
                </c:pt>
                <c:pt idx="95">
                  <c:v>-578.07690000000002</c:v>
                </c:pt>
                <c:pt idx="96">
                  <c:v>-503.07690000000002</c:v>
                </c:pt>
                <c:pt idx="97">
                  <c:v>-313.26922999999999</c:v>
                </c:pt>
                <c:pt idx="98">
                  <c:v>-158.07692</c:v>
                </c:pt>
                <c:pt idx="99">
                  <c:v>-62.307690000000001</c:v>
                </c:pt>
                <c:pt idx="100">
                  <c:v>-16.73077</c:v>
                </c:pt>
                <c:pt idx="101">
                  <c:v>-2.88462</c:v>
                </c:pt>
                <c:pt idx="102">
                  <c:v>0</c:v>
                </c:pt>
                <c:pt idx="103">
                  <c:v>0.57691999999999999</c:v>
                </c:pt>
                <c:pt idx="104">
                  <c:v>0.57691999999999999</c:v>
                </c:pt>
                <c:pt idx="105">
                  <c:v>0.57691999999999999</c:v>
                </c:pt>
                <c:pt idx="106">
                  <c:v>0.57691999999999999</c:v>
                </c:pt>
                <c:pt idx="107">
                  <c:v>1.15385</c:v>
                </c:pt>
                <c:pt idx="108">
                  <c:v>1.15385</c:v>
                </c:pt>
                <c:pt idx="109">
                  <c:v>2.30769</c:v>
                </c:pt>
                <c:pt idx="110">
                  <c:v>1.15385</c:v>
                </c:pt>
                <c:pt idx="111">
                  <c:v>1.15385</c:v>
                </c:pt>
                <c:pt idx="112">
                  <c:v>1.15385</c:v>
                </c:pt>
                <c:pt idx="113">
                  <c:v>1.15385</c:v>
                </c:pt>
                <c:pt idx="114">
                  <c:v>1.15385</c:v>
                </c:pt>
                <c:pt idx="115">
                  <c:v>2.30769</c:v>
                </c:pt>
                <c:pt idx="116">
                  <c:v>1.15385</c:v>
                </c:pt>
                <c:pt idx="117">
                  <c:v>2.30769</c:v>
                </c:pt>
                <c:pt idx="118">
                  <c:v>2.30769</c:v>
                </c:pt>
                <c:pt idx="119">
                  <c:v>2.30769</c:v>
                </c:pt>
                <c:pt idx="120">
                  <c:v>2.30769</c:v>
                </c:pt>
                <c:pt idx="121">
                  <c:v>2.88462</c:v>
                </c:pt>
                <c:pt idx="122">
                  <c:v>2.88462</c:v>
                </c:pt>
                <c:pt idx="123">
                  <c:v>2.30769</c:v>
                </c:pt>
                <c:pt idx="124">
                  <c:v>2.30769</c:v>
                </c:pt>
                <c:pt idx="125">
                  <c:v>2.30769</c:v>
                </c:pt>
                <c:pt idx="126">
                  <c:v>2.30769</c:v>
                </c:pt>
                <c:pt idx="127">
                  <c:v>2.30769</c:v>
                </c:pt>
                <c:pt idx="128">
                  <c:v>2.30769</c:v>
                </c:pt>
                <c:pt idx="129">
                  <c:v>2.30769</c:v>
                </c:pt>
                <c:pt idx="130">
                  <c:v>2.30769</c:v>
                </c:pt>
                <c:pt idx="131">
                  <c:v>2.30769</c:v>
                </c:pt>
                <c:pt idx="132">
                  <c:v>2.30769</c:v>
                </c:pt>
                <c:pt idx="133">
                  <c:v>2.30769</c:v>
                </c:pt>
                <c:pt idx="134">
                  <c:v>2.88462</c:v>
                </c:pt>
                <c:pt idx="135">
                  <c:v>2.30769</c:v>
                </c:pt>
                <c:pt idx="136">
                  <c:v>2.30769</c:v>
                </c:pt>
                <c:pt idx="137">
                  <c:v>2.30769</c:v>
                </c:pt>
                <c:pt idx="138">
                  <c:v>2.30769</c:v>
                </c:pt>
                <c:pt idx="139">
                  <c:v>2.30769</c:v>
                </c:pt>
                <c:pt idx="140">
                  <c:v>2.30769</c:v>
                </c:pt>
                <c:pt idx="141">
                  <c:v>2.88462</c:v>
                </c:pt>
                <c:pt idx="142">
                  <c:v>1.15385</c:v>
                </c:pt>
                <c:pt idx="143">
                  <c:v>2.30769</c:v>
                </c:pt>
                <c:pt idx="144">
                  <c:v>1.15385</c:v>
                </c:pt>
                <c:pt idx="145">
                  <c:v>1.15385</c:v>
                </c:pt>
                <c:pt idx="146">
                  <c:v>1.15385</c:v>
                </c:pt>
                <c:pt idx="147">
                  <c:v>1.15385</c:v>
                </c:pt>
                <c:pt idx="148">
                  <c:v>1.15385</c:v>
                </c:pt>
                <c:pt idx="149">
                  <c:v>1.15385</c:v>
                </c:pt>
                <c:pt idx="150">
                  <c:v>1.15385</c:v>
                </c:pt>
                <c:pt idx="151">
                  <c:v>1.15385</c:v>
                </c:pt>
                <c:pt idx="152">
                  <c:v>1.15385</c:v>
                </c:pt>
                <c:pt idx="153">
                  <c:v>1.15385</c:v>
                </c:pt>
                <c:pt idx="154">
                  <c:v>2.30769</c:v>
                </c:pt>
                <c:pt idx="155">
                  <c:v>1.15385</c:v>
                </c:pt>
                <c:pt idx="156">
                  <c:v>1.15385</c:v>
                </c:pt>
                <c:pt idx="157">
                  <c:v>1.15385</c:v>
                </c:pt>
                <c:pt idx="158">
                  <c:v>0.57691999999999999</c:v>
                </c:pt>
                <c:pt idx="159">
                  <c:v>0</c:v>
                </c:pt>
                <c:pt idx="160">
                  <c:v>1.15385</c:v>
                </c:pt>
                <c:pt idx="161">
                  <c:v>1.15385</c:v>
                </c:pt>
                <c:pt idx="162">
                  <c:v>0.57691999999999999</c:v>
                </c:pt>
                <c:pt idx="163">
                  <c:v>0</c:v>
                </c:pt>
                <c:pt idx="164">
                  <c:v>0.57691999999999999</c:v>
                </c:pt>
                <c:pt idx="165">
                  <c:v>0.57691999999999999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-0.57691999999999999</c:v>
                </c:pt>
                <c:pt idx="177">
                  <c:v>-0.57691999999999999</c:v>
                </c:pt>
                <c:pt idx="178">
                  <c:v>-0.57691999999999999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0.57691999999999999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0.57691999999999999</c:v>
                </c:pt>
                <c:pt idx="207">
                  <c:v>0.57691999999999999</c:v>
                </c:pt>
                <c:pt idx="208">
                  <c:v>0</c:v>
                </c:pt>
                <c:pt idx="209">
                  <c:v>0</c:v>
                </c:pt>
                <c:pt idx="210">
                  <c:v>0.57691999999999999</c:v>
                </c:pt>
                <c:pt idx="211">
                  <c:v>0.57691999999999999</c:v>
                </c:pt>
                <c:pt idx="212">
                  <c:v>0.57691999999999999</c:v>
                </c:pt>
                <c:pt idx="213">
                  <c:v>1.15385</c:v>
                </c:pt>
                <c:pt idx="214">
                  <c:v>0.57691999999999999</c:v>
                </c:pt>
                <c:pt idx="215">
                  <c:v>0.57691999999999999</c:v>
                </c:pt>
                <c:pt idx="216">
                  <c:v>1.15385</c:v>
                </c:pt>
                <c:pt idx="217">
                  <c:v>0.57691999999999999</c:v>
                </c:pt>
                <c:pt idx="218">
                  <c:v>0.57691999999999999</c:v>
                </c:pt>
                <c:pt idx="219">
                  <c:v>0.57691999999999999</c:v>
                </c:pt>
                <c:pt idx="220">
                  <c:v>0.57691999999999999</c:v>
                </c:pt>
                <c:pt idx="221">
                  <c:v>1.15385</c:v>
                </c:pt>
                <c:pt idx="222">
                  <c:v>1.15385</c:v>
                </c:pt>
                <c:pt idx="223">
                  <c:v>1.15385</c:v>
                </c:pt>
                <c:pt idx="224">
                  <c:v>1.15385</c:v>
                </c:pt>
                <c:pt idx="225">
                  <c:v>1.15385</c:v>
                </c:pt>
                <c:pt idx="226">
                  <c:v>1.15385</c:v>
                </c:pt>
                <c:pt idx="227">
                  <c:v>1.15385</c:v>
                </c:pt>
                <c:pt idx="228">
                  <c:v>1.15385</c:v>
                </c:pt>
                <c:pt idx="229">
                  <c:v>2.30769</c:v>
                </c:pt>
                <c:pt idx="230">
                  <c:v>1.15385</c:v>
                </c:pt>
                <c:pt idx="231">
                  <c:v>1.15385</c:v>
                </c:pt>
                <c:pt idx="232">
                  <c:v>1.15385</c:v>
                </c:pt>
                <c:pt idx="233">
                  <c:v>1.15385</c:v>
                </c:pt>
                <c:pt idx="234">
                  <c:v>1.15385</c:v>
                </c:pt>
                <c:pt idx="235">
                  <c:v>0.57691999999999999</c:v>
                </c:pt>
                <c:pt idx="236">
                  <c:v>1.15385</c:v>
                </c:pt>
                <c:pt idx="237">
                  <c:v>1.15385</c:v>
                </c:pt>
                <c:pt idx="238">
                  <c:v>0.57691999999999999</c:v>
                </c:pt>
                <c:pt idx="239">
                  <c:v>1.15385</c:v>
                </c:pt>
                <c:pt idx="240">
                  <c:v>0.57691999999999999</c:v>
                </c:pt>
                <c:pt idx="241">
                  <c:v>0.57691999999999999</c:v>
                </c:pt>
                <c:pt idx="242">
                  <c:v>0.57691999999999999</c:v>
                </c:pt>
                <c:pt idx="243">
                  <c:v>0.57691999999999999</c:v>
                </c:pt>
                <c:pt idx="244">
                  <c:v>0.57691999999999999</c:v>
                </c:pt>
                <c:pt idx="245">
                  <c:v>0.57691999999999999</c:v>
                </c:pt>
                <c:pt idx="246">
                  <c:v>0.57691999999999999</c:v>
                </c:pt>
                <c:pt idx="247">
                  <c:v>0.57691999999999999</c:v>
                </c:pt>
                <c:pt idx="248">
                  <c:v>0.57691999999999999</c:v>
                </c:pt>
                <c:pt idx="249">
                  <c:v>0</c:v>
                </c:pt>
                <c:pt idx="250">
                  <c:v>0.57691999999999999</c:v>
                </c:pt>
                <c:pt idx="251">
                  <c:v>0.57691999999999999</c:v>
                </c:pt>
                <c:pt idx="252">
                  <c:v>0.57691999999999999</c:v>
                </c:pt>
                <c:pt idx="253">
                  <c:v>0</c:v>
                </c:pt>
                <c:pt idx="254">
                  <c:v>0</c:v>
                </c:pt>
                <c:pt idx="255">
                  <c:v>0.57691999999999999</c:v>
                </c:pt>
                <c:pt idx="256">
                  <c:v>0.57691999999999999</c:v>
                </c:pt>
                <c:pt idx="257">
                  <c:v>0.57691999999999999</c:v>
                </c:pt>
                <c:pt idx="258">
                  <c:v>0.57691999999999999</c:v>
                </c:pt>
                <c:pt idx="259">
                  <c:v>0</c:v>
                </c:pt>
                <c:pt idx="260">
                  <c:v>1.15385</c:v>
                </c:pt>
                <c:pt idx="261">
                  <c:v>1.15385</c:v>
                </c:pt>
                <c:pt idx="262">
                  <c:v>1.15385</c:v>
                </c:pt>
                <c:pt idx="263">
                  <c:v>1.15385</c:v>
                </c:pt>
                <c:pt idx="264">
                  <c:v>1.15385</c:v>
                </c:pt>
                <c:pt idx="265">
                  <c:v>1.15385</c:v>
                </c:pt>
                <c:pt idx="266">
                  <c:v>1.15385</c:v>
                </c:pt>
                <c:pt idx="267">
                  <c:v>2.30769</c:v>
                </c:pt>
                <c:pt idx="268">
                  <c:v>2.88462</c:v>
                </c:pt>
                <c:pt idx="269">
                  <c:v>2.30769</c:v>
                </c:pt>
                <c:pt idx="270">
                  <c:v>1.15385</c:v>
                </c:pt>
                <c:pt idx="271">
                  <c:v>2.88462</c:v>
                </c:pt>
                <c:pt idx="272">
                  <c:v>2.88462</c:v>
                </c:pt>
                <c:pt idx="273">
                  <c:v>2.88462</c:v>
                </c:pt>
                <c:pt idx="274">
                  <c:v>2.88462</c:v>
                </c:pt>
                <c:pt idx="275">
                  <c:v>2.30769</c:v>
                </c:pt>
                <c:pt idx="276">
                  <c:v>2.88462</c:v>
                </c:pt>
                <c:pt idx="277">
                  <c:v>2.88462</c:v>
                </c:pt>
                <c:pt idx="278">
                  <c:v>2.88462</c:v>
                </c:pt>
                <c:pt idx="279">
                  <c:v>2.88462</c:v>
                </c:pt>
                <c:pt idx="280">
                  <c:v>2.88462</c:v>
                </c:pt>
                <c:pt idx="281">
                  <c:v>3.4615399999999998</c:v>
                </c:pt>
                <c:pt idx="282">
                  <c:v>2.88462</c:v>
                </c:pt>
                <c:pt idx="283">
                  <c:v>3.4615399999999998</c:v>
                </c:pt>
                <c:pt idx="284">
                  <c:v>2.88462</c:v>
                </c:pt>
                <c:pt idx="285">
                  <c:v>3.4615399999999998</c:v>
                </c:pt>
                <c:pt idx="286">
                  <c:v>3.4615399999999998</c:v>
                </c:pt>
                <c:pt idx="287">
                  <c:v>3.4615399999999998</c:v>
                </c:pt>
                <c:pt idx="288">
                  <c:v>3.4615399999999998</c:v>
                </c:pt>
                <c:pt idx="289">
                  <c:v>3.4615399999999998</c:v>
                </c:pt>
                <c:pt idx="290">
                  <c:v>3.4615399999999998</c:v>
                </c:pt>
                <c:pt idx="291">
                  <c:v>3.4615399999999998</c:v>
                </c:pt>
                <c:pt idx="292">
                  <c:v>3.4615399999999998</c:v>
                </c:pt>
                <c:pt idx="293">
                  <c:v>3.4615399999999998</c:v>
                </c:pt>
                <c:pt idx="294">
                  <c:v>3.4615399999999998</c:v>
                </c:pt>
                <c:pt idx="295">
                  <c:v>3.4615399999999998</c:v>
                </c:pt>
                <c:pt idx="296">
                  <c:v>4.0384599999999997</c:v>
                </c:pt>
                <c:pt idx="297">
                  <c:v>3.4615399999999998</c:v>
                </c:pt>
                <c:pt idx="298">
                  <c:v>3.4615399999999998</c:v>
                </c:pt>
                <c:pt idx="299">
                  <c:v>3.4615399999999998</c:v>
                </c:pt>
                <c:pt idx="300">
                  <c:v>2.88462</c:v>
                </c:pt>
                <c:pt idx="301">
                  <c:v>3.4615399999999998</c:v>
                </c:pt>
                <c:pt idx="302">
                  <c:v>3.4615399999999998</c:v>
                </c:pt>
                <c:pt idx="303">
                  <c:v>3.4615399999999998</c:v>
                </c:pt>
                <c:pt idx="304">
                  <c:v>3.4615399999999998</c:v>
                </c:pt>
                <c:pt idx="305">
                  <c:v>3.4615399999999998</c:v>
                </c:pt>
                <c:pt idx="306">
                  <c:v>2.88462</c:v>
                </c:pt>
                <c:pt idx="307">
                  <c:v>2.88462</c:v>
                </c:pt>
                <c:pt idx="308">
                  <c:v>3.4615399999999998</c:v>
                </c:pt>
                <c:pt idx="309">
                  <c:v>3.4615399999999998</c:v>
                </c:pt>
                <c:pt idx="310">
                  <c:v>3.4615399999999998</c:v>
                </c:pt>
                <c:pt idx="311">
                  <c:v>2.88462</c:v>
                </c:pt>
                <c:pt idx="312">
                  <c:v>3.4615399999999998</c:v>
                </c:pt>
                <c:pt idx="313">
                  <c:v>2.88462</c:v>
                </c:pt>
                <c:pt idx="314">
                  <c:v>2.88462</c:v>
                </c:pt>
                <c:pt idx="315">
                  <c:v>3.4615399999999998</c:v>
                </c:pt>
                <c:pt idx="316">
                  <c:v>3.4615399999999998</c:v>
                </c:pt>
                <c:pt idx="317">
                  <c:v>2.88462</c:v>
                </c:pt>
                <c:pt idx="318">
                  <c:v>3.4615399999999998</c:v>
                </c:pt>
                <c:pt idx="319">
                  <c:v>2.88462</c:v>
                </c:pt>
                <c:pt idx="320">
                  <c:v>3.4615399999999998</c:v>
                </c:pt>
                <c:pt idx="321">
                  <c:v>2.88462</c:v>
                </c:pt>
                <c:pt idx="322">
                  <c:v>2.88462</c:v>
                </c:pt>
                <c:pt idx="323">
                  <c:v>3.4615399999999998</c:v>
                </c:pt>
                <c:pt idx="324">
                  <c:v>2.88462</c:v>
                </c:pt>
                <c:pt idx="325">
                  <c:v>3.4615399999999998</c:v>
                </c:pt>
                <c:pt idx="326">
                  <c:v>2.88462</c:v>
                </c:pt>
                <c:pt idx="327">
                  <c:v>2.88462</c:v>
                </c:pt>
                <c:pt idx="328">
                  <c:v>3.4615399999999998</c:v>
                </c:pt>
                <c:pt idx="329">
                  <c:v>2.88462</c:v>
                </c:pt>
                <c:pt idx="330">
                  <c:v>3.4615399999999998</c:v>
                </c:pt>
                <c:pt idx="331">
                  <c:v>3.4615399999999998</c:v>
                </c:pt>
                <c:pt idx="332">
                  <c:v>2.88462</c:v>
                </c:pt>
                <c:pt idx="333">
                  <c:v>2.88462</c:v>
                </c:pt>
                <c:pt idx="334">
                  <c:v>3.4615399999999998</c:v>
                </c:pt>
                <c:pt idx="335">
                  <c:v>2.88462</c:v>
                </c:pt>
                <c:pt idx="336">
                  <c:v>2.88462</c:v>
                </c:pt>
                <c:pt idx="337">
                  <c:v>2.88462</c:v>
                </c:pt>
                <c:pt idx="338">
                  <c:v>3.4615399999999998</c:v>
                </c:pt>
                <c:pt idx="339">
                  <c:v>3.4615399999999998</c:v>
                </c:pt>
                <c:pt idx="340">
                  <c:v>3.4615399999999998</c:v>
                </c:pt>
                <c:pt idx="341">
                  <c:v>3.4615399999999998</c:v>
                </c:pt>
                <c:pt idx="342">
                  <c:v>3.4615399999999998</c:v>
                </c:pt>
                <c:pt idx="343">
                  <c:v>3.4615399999999998</c:v>
                </c:pt>
                <c:pt idx="344">
                  <c:v>3.4615399999999998</c:v>
                </c:pt>
                <c:pt idx="345">
                  <c:v>4.0384599999999997</c:v>
                </c:pt>
                <c:pt idx="346">
                  <c:v>3.4615399999999998</c:v>
                </c:pt>
                <c:pt idx="347">
                  <c:v>4.0384599999999997</c:v>
                </c:pt>
                <c:pt idx="348">
                  <c:v>4.0384599999999997</c:v>
                </c:pt>
                <c:pt idx="349">
                  <c:v>4.0384599999999997</c:v>
                </c:pt>
                <c:pt idx="350">
                  <c:v>4.61538</c:v>
                </c:pt>
                <c:pt idx="351">
                  <c:v>4.61538</c:v>
                </c:pt>
                <c:pt idx="352">
                  <c:v>4.0384599999999997</c:v>
                </c:pt>
                <c:pt idx="353">
                  <c:v>4.61538</c:v>
                </c:pt>
                <c:pt idx="354">
                  <c:v>4.0384599999999997</c:v>
                </c:pt>
                <c:pt idx="355">
                  <c:v>4.61538</c:v>
                </c:pt>
                <c:pt idx="356">
                  <c:v>4.0384599999999997</c:v>
                </c:pt>
                <c:pt idx="357">
                  <c:v>4.61538</c:v>
                </c:pt>
                <c:pt idx="358">
                  <c:v>4.0384599999999997</c:v>
                </c:pt>
                <c:pt idx="359">
                  <c:v>5.19231</c:v>
                </c:pt>
                <c:pt idx="360">
                  <c:v>5.19231</c:v>
                </c:pt>
                <c:pt idx="361">
                  <c:v>5.19231</c:v>
                </c:pt>
                <c:pt idx="362">
                  <c:v>5.7692300000000003</c:v>
                </c:pt>
                <c:pt idx="363">
                  <c:v>5.19231</c:v>
                </c:pt>
                <c:pt idx="364">
                  <c:v>5.19231</c:v>
                </c:pt>
                <c:pt idx="365">
                  <c:v>5.19231</c:v>
                </c:pt>
                <c:pt idx="366">
                  <c:v>5.19231</c:v>
                </c:pt>
                <c:pt idx="367">
                  <c:v>5.19231</c:v>
                </c:pt>
                <c:pt idx="368">
                  <c:v>5.19231</c:v>
                </c:pt>
                <c:pt idx="369">
                  <c:v>5.19231</c:v>
                </c:pt>
                <c:pt idx="370">
                  <c:v>5.7692300000000003</c:v>
                </c:pt>
                <c:pt idx="371">
                  <c:v>5.19231</c:v>
                </c:pt>
                <c:pt idx="372">
                  <c:v>6.3461499999999997</c:v>
                </c:pt>
                <c:pt idx="373">
                  <c:v>5.7692300000000003</c:v>
                </c:pt>
                <c:pt idx="374">
                  <c:v>5.7692300000000003</c:v>
                </c:pt>
                <c:pt idx="375">
                  <c:v>5.7692300000000003</c:v>
                </c:pt>
                <c:pt idx="376">
                  <c:v>5.7692300000000003</c:v>
                </c:pt>
                <c:pt idx="377">
                  <c:v>5.7692300000000003</c:v>
                </c:pt>
                <c:pt idx="378">
                  <c:v>5.7692300000000003</c:v>
                </c:pt>
                <c:pt idx="379">
                  <c:v>6.3461499999999997</c:v>
                </c:pt>
                <c:pt idx="380">
                  <c:v>6.3461499999999997</c:v>
                </c:pt>
                <c:pt idx="381">
                  <c:v>6.3461499999999997</c:v>
                </c:pt>
                <c:pt idx="382">
                  <c:v>5.7692300000000003</c:v>
                </c:pt>
                <c:pt idx="383">
                  <c:v>5.7692300000000003</c:v>
                </c:pt>
                <c:pt idx="384">
                  <c:v>6.3461499999999997</c:v>
                </c:pt>
                <c:pt idx="385">
                  <c:v>5.7692300000000003</c:v>
                </c:pt>
                <c:pt idx="386">
                  <c:v>6.3461499999999997</c:v>
                </c:pt>
                <c:pt idx="387">
                  <c:v>6.3461499999999997</c:v>
                </c:pt>
                <c:pt idx="388">
                  <c:v>6.3461499999999997</c:v>
                </c:pt>
                <c:pt idx="389">
                  <c:v>6.3461499999999997</c:v>
                </c:pt>
                <c:pt idx="390">
                  <c:v>5.7692300000000003</c:v>
                </c:pt>
                <c:pt idx="391">
                  <c:v>5.7692300000000003</c:v>
                </c:pt>
                <c:pt idx="392">
                  <c:v>6.3461499999999997</c:v>
                </c:pt>
                <c:pt idx="393">
                  <c:v>6.3461499999999997</c:v>
                </c:pt>
                <c:pt idx="394">
                  <c:v>5.7692300000000003</c:v>
                </c:pt>
                <c:pt idx="395">
                  <c:v>6.3461499999999997</c:v>
                </c:pt>
                <c:pt idx="396">
                  <c:v>6.3461499999999997</c:v>
                </c:pt>
                <c:pt idx="397">
                  <c:v>6.3461499999999997</c:v>
                </c:pt>
                <c:pt idx="398">
                  <c:v>5.7692300000000003</c:v>
                </c:pt>
                <c:pt idx="399">
                  <c:v>6.3461499999999997</c:v>
                </c:pt>
                <c:pt idx="400">
                  <c:v>6.3461499999999997</c:v>
                </c:pt>
                <c:pt idx="401">
                  <c:v>5.7692300000000003</c:v>
                </c:pt>
                <c:pt idx="402">
                  <c:v>6.3461499999999997</c:v>
                </c:pt>
                <c:pt idx="403">
                  <c:v>5.7692300000000003</c:v>
                </c:pt>
                <c:pt idx="404">
                  <c:v>5.7692300000000003</c:v>
                </c:pt>
                <c:pt idx="405">
                  <c:v>6.3461499999999997</c:v>
                </c:pt>
                <c:pt idx="406">
                  <c:v>6.3461499999999997</c:v>
                </c:pt>
                <c:pt idx="407">
                  <c:v>6.3461499999999997</c:v>
                </c:pt>
                <c:pt idx="408">
                  <c:v>6.3461499999999997</c:v>
                </c:pt>
                <c:pt idx="409">
                  <c:v>6.3461499999999997</c:v>
                </c:pt>
                <c:pt idx="410">
                  <c:v>6.3461499999999997</c:v>
                </c:pt>
                <c:pt idx="411">
                  <c:v>6.9230799999999997</c:v>
                </c:pt>
                <c:pt idx="412">
                  <c:v>6.9230799999999997</c:v>
                </c:pt>
                <c:pt idx="413">
                  <c:v>7.5</c:v>
                </c:pt>
                <c:pt idx="414">
                  <c:v>7.5</c:v>
                </c:pt>
                <c:pt idx="415">
                  <c:v>7.5</c:v>
                </c:pt>
                <c:pt idx="416">
                  <c:v>8.0769199999999994</c:v>
                </c:pt>
                <c:pt idx="417">
                  <c:v>8.0769199999999994</c:v>
                </c:pt>
                <c:pt idx="418">
                  <c:v>8.0769199999999994</c:v>
                </c:pt>
                <c:pt idx="419">
                  <c:v>7.5</c:v>
                </c:pt>
                <c:pt idx="420">
                  <c:v>8.0769199999999994</c:v>
                </c:pt>
                <c:pt idx="421">
                  <c:v>8.0769199999999994</c:v>
                </c:pt>
                <c:pt idx="422">
                  <c:v>8.0769199999999994</c:v>
                </c:pt>
                <c:pt idx="423">
                  <c:v>8.0769199999999994</c:v>
                </c:pt>
                <c:pt idx="424">
                  <c:v>8.0769199999999994</c:v>
                </c:pt>
                <c:pt idx="425">
                  <c:v>8.0769199999999994</c:v>
                </c:pt>
                <c:pt idx="426">
                  <c:v>8.0769199999999994</c:v>
                </c:pt>
                <c:pt idx="427">
                  <c:v>8.6538500000000003</c:v>
                </c:pt>
                <c:pt idx="428">
                  <c:v>8.0769199999999994</c:v>
                </c:pt>
                <c:pt idx="429">
                  <c:v>8.0769199999999994</c:v>
                </c:pt>
                <c:pt idx="430">
                  <c:v>8.0769199999999994</c:v>
                </c:pt>
                <c:pt idx="431">
                  <c:v>8.0769199999999994</c:v>
                </c:pt>
                <c:pt idx="432">
                  <c:v>8.6538500000000003</c:v>
                </c:pt>
                <c:pt idx="433">
                  <c:v>8.6538500000000003</c:v>
                </c:pt>
                <c:pt idx="434">
                  <c:v>8.6538500000000003</c:v>
                </c:pt>
                <c:pt idx="435">
                  <c:v>8.6538500000000003</c:v>
                </c:pt>
                <c:pt idx="436">
                  <c:v>9.2307699999999997</c:v>
                </c:pt>
                <c:pt idx="437">
                  <c:v>9.2307699999999997</c:v>
                </c:pt>
                <c:pt idx="438">
                  <c:v>9.2307699999999997</c:v>
                </c:pt>
                <c:pt idx="439">
                  <c:v>9.2307699999999997</c:v>
                </c:pt>
                <c:pt idx="440">
                  <c:v>8.6538500000000003</c:v>
                </c:pt>
                <c:pt idx="441">
                  <c:v>9.2307699999999997</c:v>
                </c:pt>
                <c:pt idx="442">
                  <c:v>9.8076899999999991</c:v>
                </c:pt>
                <c:pt idx="443">
                  <c:v>9.2307699999999997</c:v>
                </c:pt>
                <c:pt idx="444">
                  <c:v>9.8076899999999991</c:v>
                </c:pt>
                <c:pt idx="445">
                  <c:v>9.8076899999999991</c:v>
                </c:pt>
                <c:pt idx="446">
                  <c:v>9.8076899999999991</c:v>
                </c:pt>
                <c:pt idx="447">
                  <c:v>9.8076899999999991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2551552"/>
        <c:axId val="212550016"/>
      </c:lineChart>
      <c:catAx>
        <c:axId val="212538496"/>
        <c:scaling>
          <c:orientation val="minMax"/>
        </c:scaling>
        <c:delete val="0"/>
        <c:axPos val="b"/>
        <c:majorTickMark val="out"/>
        <c:minorTickMark val="none"/>
        <c:tickLblPos val="nextTo"/>
        <c:crossAx val="212540032"/>
        <c:crosses val="autoZero"/>
        <c:auto val="1"/>
        <c:lblAlgn val="ctr"/>
        <c:lblOffset val="100"/>
        <c:noMultiLvlLbl val="0"/>
      </c:catAx>
      <c:valAx>
        <c:axId val="21254003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12538496"/>
        <c:crosses val="autoZero"/>
        <c:crossBetween val="between"/>
      </c:valAx>
      <c:valAx>
        <c:axId val="212550016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crossAx val="212551552"/>
        <c:crosses val="max"/>
        <c:crossBetween val="between"/>
      </c:valAx>
      <c:catAx>
        <c:axId val="212551552"/>
        <c:scaling>
          <c:orientation val="minMax"/>
        </c:scaling>
        <c:delete val="1"/>
        <c:axPos val="b"/>
        <c:majorTickMark val="out"/>
        <c:minorTickMark val="none"/>
        <c:tickLblPos val="none"/>
        <c:crossAx val="212550016"/>
        <c:crosses val="autoZero"/>
        <c:auto val="1"/>
        <c:lblAlgn val="ctr"/>
        <c:lblOffset val="100"/>
        <c:noMultiLvlLbl val="0"/>
      </c:cat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000000000000144" l="0.70000000000000062" r="0.70000000000000062" t="0.75000000000000144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fr-FR"/>
              <a:t>Teneurs en eau micro et macro</a:t>
            </a:r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0.19080505180754845"/>
          <c:y val="0.196701312335958"/>
          <c:w val="0.54341097606701549"/>
          <c:h val="0.68477270341207364"/>
        </c:manualLayout>
      </c:layout>
      <c:scatterChart>
        <c:scatterStyle val="lineMarker"/>
        <c:varyColors val="0"/>
        <c:ser>
          <c:idx val="0"/>
          <c:order val="0"/>
          <c:tx>
            <c:strRef>
              <c:f>Traitement3!$G$1</c:f>
              <c:strCache>
                <c:ptCount val="1"/>
                <c:pt idx="0">
                  <c:v>wbs</c:v>
                </c:pt>
              </c:strCache>
            </c:strRef>
          </c:tx>
          <c:spPr>
            <a:ln w="19050">
              <a:solidFill>
                <a:srgbClr val="00B050"/>
              </a:solidFill>
            </a:ln>
          </c:spPr>
          <c:marker>
            <c:symbol val="none"/>
          </c:marker>
          <c:xVal>
            <c:numRef>
              <c:f>Traitement3!$B$2:$B$700</c:f>
              <c:numCache>
                <c:formatCode>0.000</c:formatCode>
                <c:ptCount val="699"/>
                <c:pt idx="0">
                  <c:v>0.31591815528491302</c:v>
                </c:pt>
                <c:pt idx="1">
                  <c:v>0.31393163307406668</c:v>
                </c:pt>
                <c:pt idx="2">
                  <c:v>0.3128619672682264</c:v>
                </c:pt>
                <c:pt idx="3">
                  <c:v>0.31186870616280299</c:v>
                </c:pt>
                <c:pt idx="4">
                  <c:v>0.31087544505737985</c:v>
                </c:pt>
                <c:pt idx="5">
                  <c:v>0.30980577925153957</c:v>
                </c:pt>
                <c:pt idx="6">
                  <c:v>0.30865970874528198</c:v>
                </c:pt>
                <c:pt idx="7">
                  <c:v>0.3074372335386073</c:v>
                </c:pt>
                <c:pt idx="8">
                  <c:v>0.30621475833193257</c:v>
                </c:pt>
                <c:pt idx="9">
                  <c:v>0.30491587842484058</c:v>
                </c:pt>
                <c:pt idx="10">
                  <c:v>0.30361699851774882</c:v>
                </c:pt>
                <c:pt idx="11">
                  <c:v>0.30231811861065677</c:v>
                </c:pt>
                <c:pt idx="12">
                  <c:v>0.30101923870356501</c:v>
                </c:pt>
                <c:pt idx="13">
                  <c:v>0.29972035879647324</c:v>
                </c:pt>
                <c:pt idx="14">
                  <c:v>0.29811586008771257</c:v>
                </c:pt>
                <c:pt idx="15">
                  <c:v>0.29643495667853487</c:v>
                </c:pt>
                <c:pt idx="16">
                  <c:v>0.29505967207102574</c:v>
                </c:pt>
                <c:pt idx="17">
                  <c:v>0.29368438746351666</c:v>
                </c:pt>
                <c:pt idx="18">
                  <c:v>0.29230910285600753</c:v>
                </c:pt>
                <c:pt idx="19">
                  <c:v>0.29101022294891576</c:v>
                </c:pt>
                <c:pt idx="20">
                  <c:v>0.28971134304182394</c:v>
                </c:pt>
                <c:pt idx="21">
                  <c:v>0.28841246313473196</c:v>
                </c:pt>
                <c:pt idx="22">
                  <c:v>0.28703717852722288</c:v>
                </c:pt>
                <c:pt idx="23">
                  <c:v>0.28573829862013106</c:v>
                </c:pt>
                <c:pt idx="24">
                  <c:v>0.28436301401262198</c:v>
                </c:pt>
                <c:pt idx="25">
                  <c:v>0.28298772940511285</c:v>
                </c:pt>
                <c:pt idx="26">
                  <c:v>0.28161244479760394</c:v>
                </c:pt>
                <c:pt idx="27">
                  <c:v>0.28016075548967778</c:v>
                </c:pt>
                <c:pt idx="28">
                  <c:v>0.27870906618175156</c:v>
                </c:pt>
                <c:pt idx="29">
                  <c:v>0.27733378157424243</c:v>
                </c:pt>
                <c:pt idx="30">
                  <c:v>0.27588209226631627</c:v>
                </c:pt>
                <c:pt idx="31">
                  <c:v>0.27435399825797274</c:v>
                </c:pt>
                <c:pt idx="32">
                  <c:v>0.27297871365046383</c:v>
                </c:pt>
                <c:pt idx="33">
                  <c:v>0.27145061964212031</c:v>
                </c:pt>
                <c:pt idx="34">
                  <c:v>0.269922525633777</c:v>
                </c:pt>
                <c:pt idx="35">
                  <c:v>0.26847083632585078</c:v>
                </c:pt>
                <c:pt idx="36">
                  <c:v>0.26694274231750725</c:v>
                </c:pt>
                <c:pt idx="37">
                  <c:v>0.26541464830916395</c:v>
                </c:pt>
                <c:pt idx="38">
                  <c:v>0.26396295900123778</c:v>
                </c:pt>
                <c:pt idx="39">
                  <c:v>0.26235846029247711</c:v>
                </c:pt>
                <c:pt idx="40">
                  <c:v>0.26083036628413381</c:v>
                </c:pt>
                <c:pt idx="41">
                  <c:v>0.25930227227579028</c:v>
                </c:pt>
                <c:pt idx="42">
                  <c:v>0.25769777356702989</c:v>
                </c:pt>
                <c:pt idx="43">
                  <c:v>0.25616967955868636</c:v>
                </c:pt>
                <c:pt idx="44">
                  <c:v>0.25456518084992574</c:v>
                </c:pt>
                <c:pt idx="45">
                  <c:v>0.25296068214116535</c:v>
                </c:pt>
                <c:pt idx="46">
                  <c:v>0.25143258813282182</c:v>
                </c:pt>
                <c:pt idx="47">
                  <c:v>0.24982808942406143</c:v>
                </c:pt>
                <c:pt idx="48">
                  <c:v>0.24822359071530078</c:v>
                </c:pt>
                <c:pt idx="49">
                  <c:v>0.24661909200654017</c:v>
                </c:pt>
                <c:pt idx="50">
                  <c:v>0.24501459329777955</c:v>
                </c:pt>
                <c:pt idx="51">
                  <c:v>0.24348649928943625</c:v>
                </c:pt>
                <c:pt idx="52">
                  <c:v>0.2418820005806756</c:v>
                </c:pt>
                <c:pt idx="53">
                  <c:v>0.24027750187191521</c:v>
                </c:pt>
                <c:pt idx="54">
                  <c:v>0.2386730031631546</c:v>
                </c:pt>
                <c:pt idx="55">
                  <c:v>0.23706850445439395</c:v>
                </c:pt>
                <c:pt idx="56">
                  <c:v>0.23538760104521625</c:v>
                </c:pt>
                <c:pt idx="57">
                  <c:v>0.23378310233645561</c:v>
                </c:pt>
                <c:pt idx="58">
                  <c:v>0.23217860362769521</c:v>
                </c:pt>
                <c:pt idx="59">
                  <c:v>0.2305741049189346</c:v>
                </c:pt>
                <c:pt idx="60">
                  <c:v>0.22896960621017395</c:v>
                </c:pt>
                <c:pt idx="61">
                  <c:v>0.22736510750141334</c:v>
                </c:pt>
                <c:pt idx="62">
                  <c:v>0.22583701349307003</c:v>
                </c:pt>
                <c:pt idx="63">
                  <c:v>0.22423251478430942</c:v>
                </c:pt>
                <c:pt idx="64">
                  <c:v>0.222628016075549</c:v>
                </c:pt>
                <c:pt idx="65">
                  <c:v>0.22102351736678838</c:v>
                </c:pt>
                <c:pt idx="66">
                  <c:v>0.21941901865802776</c:v>
                </c:pt>
                <c:pt idx="67">
                  <c:v>0.21781451994926712</c:v>
                </c:pt>
                <c:pt idx="68">
                  <c:v>0.21621002124050673</c:v>
                </c:pt>
                <c:pt idx="69">
                  <c:v>0.21460552253174608</c:v>
                </c:pt>
                <c:pt idx="70">
                  <c:v>0.21300102382298547</c:v>
                </c:pt>
                <c:pt idx="71">
                  <c:v>0.21139652511422508</c:v>
                </c:pt>
                <c:pt idx="72">
                  <c:v>0.20979202640546443</c:v>
                </c:pt>
                <c:pt idx="73">
                  <c:v>0.20818752769670382</c:v>
                </c:pt>
                <c:pt idx="74">
                  <c:v>0.2065830289879432</c:v>
                </c:pt>
                <c:pt idx="75">
                  <c:v>0.20497853027918278</c:v>
                </c:pt>
                <c:pt idx="76">
                  <c:v>0.20337403157042216</c:v>
                </c:pt>
                <c:pt idx="77">
                  <c:v>0.20176953286166155</c:v>
                </c:pt>
                <c:pt idx="78">
                  <c:v>0.20024143885331824</c:v>
                </c:pt>
                <c:pt idx="79">
                  <c:v>0.1986369401445576</c:v>
                </c:pt>
                <c:pt idx="80">
                  <c:v>0.1969560367353799</c:v>
                </c:pt>
                <c:pt idx="81">
                  <c:v>0.19542794272703659</c:v>
                </c:pt>
                <c:pt idx="82">
                  <c:v>0.19374703931785886</c:v>
                </c:pt>
                <c:pt idx="83">
                  <c:v>0.19221894530951533</c:v>
                </c:pt>
                <c:pt idx="84">
                  <c:v>0.19061444660075494</c:v>
                </c:pt>
                <c:pt idx="85">
                  <c:v>0.18908635259241141</c:v>
                </c:pt>
                <c:pt idx="86">
                  <c:v>0.18748185388365077</c:v>
                </c:pt>
                <c:pt idx="87">
                  <c:v>0.18595375987530746</c:v>
                </c:pt>
                <c:pt idx="88">
                  <c:v>0.18442566586696416</c:v>
                </c:pt>
                <c:pt idx="89">
                  <c:v>0.18289757185862066</c:v>
                </c:pt>
                <c:pt idx="90">
                  <c:v>0.18136947785027735</c:v>
                </c:pt>
                <c:pt idx="91">
                  <c:v>0.17984138384193382</c:v>
                </c:pt>
                <c:pt idx="92">
                  <c:v>0.17831328983359052</c:v>
                </c:pt>
                <c:pt idx="93">
                  <c:v>0.1768616005256643</c:v>
                </c:pt>
                <c:pt idx="94">
                  <c:v>0.17533350651732099</c:v>
                </c:pt>
                <c:pt idx="95">
                  <c:v>0.17380541250897746</c:v>
                </c:pt>
                <c:pt idx="96">
                  <c:v>0.17227731850063416</c:v>
                </c:pt>
                <c:pt idx="97">
                  <c:v>0.17074922449229063</c:v>
                </c:pt>
                <c:pt idx="98">
                  <c:v>0.16922113048394732</c:v>
                </c:pt>
                <c:pt idx="99">
                  <c:v>0.16769303647560402</c:v>
                </c:pt>
                <c:pt idx="100">
                  <c:v>0.16624134716767761</c:v>
                </c:pt>
                <c:pt idx="101">
                  <c:v>0.1647132531593343</c:v>
                </c:pt>
                <c:pt idx="102">
                  <c:v>0.16318515915099099</c:v>
                </c:pt>
                <c:pt idx="103">
                  <c:v>0.16173346984306478</c:v>
                </c:pt>
                <c:pt idx="104">
                  <c:v>0.16020537583472128</c:v>
                </c:pt>
                <c:pt idx="105">
                  <c:v>0.15875368652679506</c:v>
                </c:pt>
                <c:pt idx="106">
                  <c:v>0.15722559251845175</c:v>
                </c:pt>
                <c:pt idx="107">
                  <c:v>0.15577390321052553</c:v>
                </c:pt>
                <c:pt idx="108">
                  <c:v>0.15432221390259934</c:v>
                </c:pt>
                <c:pt idx="109">
                  <c:v>0.15279411989425581</c:v>
                </c:pt>
                <c:pt idx="110">
                  <c:v>0.1513424305863296</c:v>
                </c:pt>
                <c:pt idx="111">
                  <c:v>0.14989074127840341</c:v>
                </c:pt>
                <c:pt idx="112">
                  <c:v>0.1483626472700601</c:v>
                </c:pt>
                <c:pt idx="113">
                  <c:v>0.14691095796213388</c:v>
                </c:pt>
                <c:pt idx="114">
                  <c:v>0.14545926865420747</c:v>
                </c:pt>
                <c:pt idx="115">
                  <c:v>0.14393117464586416</c:v>
                </c:pt>
                <c:pt idx="116">
                  <c:v>0.14240308063752086</c:v>
                </c:pt>
                <c:pt idx="117">
                  <c:v>0.14087498662917733</c:v>
                </c:pt>
                <c:pt idx="118">
                  <c:v>0.13934689262083402</c:v>
                </c:pt>
                <c:pt idx="119">
                  <c:v>0.1378187986124905</c:v>
                </c:pt>
                <c:pt idx="120">
                  <c:v>0.13629070460414719</c:v>
                </c:pt>
                <c:pt idx="121">
                  <c:v>0.13468620589538657</c:v>
                </c:pt>
                <c:pt idx="122">
                  <c:v>0.13315811188704327</c:v>
                </c:pt>
                <c:pt idx="123">
                  <c:v>0.13163001787869996</c:v>
                </c:pt>
                <c:pt idx="124">
                  <c:v>0.13010192387035643</c:v>
                </c:pt>
                <c:pt idx="125">
                  <c:v>0.12849742516159582</c:v>
                </c:pt>
                <c:pt idx="126">
                  <c:v>0.12696933115325251</c:v>
                </c:pt>
                <c:pt idx="127">
                  <c:v>0.12544123714490921</c:v>
                </c:pt>
                <c:pt idx="128">
                  <c:v>0.12398954783698299</c:v>
                </c:pt>
                <c:pt idx="129">
                  <c:v>0.12246145382863947</c:v>
                </c:pt>
                <c:pt idx="130">
                  <c:v>0.12100976452071326</c:v>
                </c:pt>
                <c:pt idx="131">
                  <c:v>0.11948167051236995</c:v>
                </c:pt>
                <c:pt idx="132">
                  <c:v>0.11802998120444375</c:v>
                </c:pt>
                <c:pt idx="133">
                  <c:v>0.11657829189651733</c:v>
                </c:pt>
                <c:pt idx="134">
                  <c:v>0.11512660258859111</c:v>
                </c:pt>
                <c:pt idx="135">
                  <c:v>0.11367491328066491</c:v>
                </c:pt>
                <c:pt idx="136">
                  <c:v>0.11222322397273871</c:v>
                </c:pt>
                <c:pt idx="137">
                  <c:v>0.1107715346648125</c:v>
                </c:pt>
                <c:pt idx="138">
                  <c:v>0.1093962500573034</c:v>
                </c:pt>
                <c:pt idx="139">
                  <c:v>0.10794456074937719</c:v>
                </c:pt>
                <c:pt idx="140">
                  <c:v>0.1065692761418683</c:v>
                </c:pt>
                <c:pt idx="141">
                  <c:v>0.1051939915343592</c:v>
                </c:pt>
                <c:pt idx="142">
                  <c:v>0.10381870692685009</c:v>
                </c:pt>
                <c:pt idx="143">
                  <c:v>0.1025198270197583</c:v>
                </c:pt>
                <c:pt idx="144">
                  <c:v>0.1011445424122492</c:v>
                </c:pt>
                <c:pt idx="145">
                  <c:v>9.9845662505157182E-2</c:v>
                </c:pt>
                <c:pt idx="146">
                  <c:v>9.8546782598065402E-2</c:v>
                </c:pt>
                <c:pt idx="147">
                  <c:v>9.7247902690973609E-2</c:v>
                </c:pt>
                <c:pt idx="148">
                  <c:v>9.6025427484298709E-2</c:v>
                </c:pt>
                <c:pt idx="149">
                  <c:v>9.4726547577206915E-2</c:v>
                </c:pt>
                <c:pt idx="150">
                  <c:v>9.3504072370532224E-2</c:v>
                </c:pt>
                <c:pt idx="151">
                  <c:v>9.2281597163857546E-2</c:v>
                </c:pt>
                <c:pt idx="152">
                  <c:v>9.1059121957182854E-2</c:v>
                </c:pt>
                <c:pt idx="153">
                  <c:v>8.9913051450925263E-2</c:v>
                </c:pt>
                <c:pt idx="154">
                  <c:v>8.8766980944667673E-2</c:v>
                </c:pt>
                <c:pt idx="155">
                  <c:v>8.7544505737992981E-2</c:v>
                </c:pt>
                <c:pt idx="156">
                  <c:v>8.6474839932152492E-2</c:v>
                </c:pt>
                <c:pt idx="157">
                  <c:v>8.5328769425895123E-2</c:v>
                </c:pt>
                <c:pt idx="158">
                  <c:v>8.4259103620054634E-2</c:v>
                </c:pt>
                <c:pt idx="159">
                  <c:v>8.3189437814214368E-2</c:v>
                </c:pt>
                <c:pt idx="160">
                  <c:v>8.2119772008373879E-2</c:v>
                </c:pt>
                <c:pt idx="161">
                  <c:v>8.1126510902950713E-2</c:v>
                </c:pt>
                <c:pt idx="162">
                  <c:v>8.0133249797527534E-2</c:v>
                </c:pt>
                <c:pt idx="163">
                  <c:v>7.9139988692104368E-2</c:v>
                </c:pt>
                <c:pt idx="164">
                  <c:v>7.8146727586681189E-2</c:v>
                </c:pt>
                <c:pt idx="165">
                  <c:v>7.7153466481257801E-2</c:v>
                </c:pt>
                <c:pt idx="166">
                  <c:v>7.6236610076251959E-2</c:v>
                </c:pt>
                <c:pt idx="167">
                  <c:v>7.5319753671245881E-2</c:v>
                </c:pt>
                <c:pt idx="168">
                  <c:v>7.4402897266239817E-2</c:v>
                </c:pt>
                <c:pt idx="169">
                  <c:v>7.348604086123374E-2</c:v>
                </c:pt>
                <c:pt idx="170">
                  <c:v>7.2569184456227676E-2</c:v>
                </c:pt>
                <c:pt idx="171">
                  <c:v>7.1728732751638921E-2</c:v>
                </c:pt>
                <c:pt idx="172">
                  <c:v>7.0888281047049945E-2</c:v>
                </c:pt>
                <c:pt idx="173">
                  <c:v>7.004782934246119E-2</c:v>
                </c:pt>
                <c:pt idx="174">
                  <c:v>6.9207377637872228E-2</c:v>
                </c:pt>
                <c:pt idx="175">
                  <c:v>6.8366925933283473E-2</c:v>
                </c:pt>
                <c:pt idx="176">
                  <c:v>6.7602878929111598E-2</c:v>
                </c:pt>
                <c:pt idx="177">
                  <c:v>6.6838831924939945E-2</c:v>
                </c:pt>
                <c:pt idx="178">
                  <c:v>6.6074784920768292E-2</c:v>
                </c:pt>
                <c:pt idx="179">
                  <c:v>6.531073791659664E-2</c:v>
                </c:pt>
                <c:pt idx="180">
                  <c:v>6.4546690912424987E-2</c:v>
                </c:pt>
                <c:pt idx="181">
                  <c:v>6.3782643908253112E-2</c:v>
                </c:pt>
                <c:pt idx="182">
                  <c:v>6.309500160449856E-2</c:v>
                </c:pt>
                <c:pt idx="183">
                  <c:v>6.2407359300744231E-2</c:v>
                </c:pt>
                <c:pt idx="184">
                  <c:v>6.1719716996989672E-2</c:v>
                </c:pt>
                <c:pt idx="185">
                  <c:v>6.1032074693235121E-2</c:v>
                </c:pt>
                <c:pt idx="186">
                  <c:v>6.0344432389480569E-2</c:v>
                </c:pt>
                <c:pt idx="187">
                  <c:v>5.9656790085726018E-2</c:v>
                </c:pt>
                <c:pt idx="188">
                  <c:v>5.9045552482388783E-2</c:v>
                </c:pt>
                <c:pt idx="189">
                  <c:v>5.8357910178634224E-2</c:v>
                </c:pt>
                <c:pt idx="190">
                  <c:v>5.7746672575296774E-2</c:v>
                </c:pt>
                <c:pt idx="191">
                  <c:v>5.7135434971959539E-2</c:v>
                </c:pt>
                <c:pt idx="192">
                  <c:v>5.6524197368622082E-2</c:v>
                </c:pt>
                <c:pt idx="193">
                  <c:v>5.5912959765284632E-2</c:v>
                </c:pt>
                <c:pt idx="194">
                  <c:v>5.5378126862364499E-2</c:v>
                </c:pt>
                <c:pt idx="195">
                  <c:v>5.4766889259027264E-2</c:v>
                </c:pt>
                <c:pt idx="196">
                  <c:v>5.4232056356106909E-2</c:v>
                </c:pt>
                <c:pt idx="197">
                  <c:v>5.3697223453186775E-2</c:v>
                </c:pt>
                <c:pt idx="198">
                  <c:v>5.3162390550266642E-2</c:v>
                </c:pt>
                <c:pt idx="199">
                  <c:v>5.2627557647346501E-2</c:v>
                </c:pt>
                <c:pt idx="200">
                  <c:v>5.2092724744426153E-2</c:v>
                </c:pt>
                <c:pt idx="201">
                  <c:v>5.1557891841506012E-2</c:v>
                </c:pt>
                <c:pt idx="202">
                  <c:v>5.1023058938585879E-2</c:v>
                </c:pt>
                <c:pt idx="203">
                  <c:v>5.0564630736082847E-2</c:v>
                </c:pt>
                <c:pt idx="204">
                  <c:v>5.0029797833162706E-2</c:v>
                </c:pt>
                <c:pt idx="205">
                  <c:v>4.9571369630659674E-2</c:v>
                </c:pt>
                <c:pt idx="206">
                  <c:v>4.9112941428156635E-2</c:v>
                </c:pt>
                <c:pt idx="207">
                  <c:v>4.8654513225653603E-2</c:v>
                </c:pt>
                <c:pt idx="208">
                  <c:v>4.811968032273347E-2</c:v>
                </c:pt>
                <c:pt idx="209">
                  <c:v>4.7737656820647532E-2</c:v>
                </c:pt>
                <c:pt idx="210">
                  <c:v>4.7279228618144493E-2</c:v>
                </c:pt>
                <c:pt idx="211">
                  <c:v>4.6820800415641461E-2</c:v>
                </c:pt>
                <c:pt idx="212">
                  <c:v>4.6438776913555746E-2</c:v>
                </c:pt>
                <c:pt idx="213">
                  <c:v>4.5980348711052707E-2</c:v>
                </c:pt>
                <c:pt idx="214">
                  <c:v>4.559832520896677E-2</c:v>
                </c:pt>
                <c:pt idx="215">
                  <c:v>4.5139897006463738E-2</c:v>
                </c:pt>
                <c:pt idx="216">
                  <c:v>4.4757873504378022E-2</c:v>
                </c:pt>
                <c:pt idx="217">
                  <c:v>4.4375850002292085E-2</c:v>
                </c:pt>
                <c:pt idx="218">
                  <c:v>4.3993826500206147E-2</c:v>
                </c:pt>
                <c:pt idx="219">
                  <c:v>4.3611802998120432E-2</c:v>
                </c:pt>
                <c:pt idx="220">
                  <c:v>4.3229779496034494E-2</c:v>
                </c:pt>
                <c:pt idx="221">
                  <c:v>4.2847755993948779E-2</c:v>
                </c:pt>
                <c:pt idx="222">
                  <c:v>4.2465732491862841E-2</c:v>
                </c:pt>
                <c:pt idx="223">
                  <c:v>4.2160113690194227E-2</c:v>
                </c:pt>
                <c:pt idx="224">
                  <c:v>4.177809018810829E-2</c:v>
                </c:pt>
                <c:pt idx="225">
                  <c:v>4.1472471386439669E-2</c:v>
                </c:pt>
                <c:pt idx="226">
                  <c:v>4.1090447884353738E-2</c:v>
                </c:pt>
                <c:pt idx="227">
                  <c:v>4.0784829082685117E-2</c:v>
                </c:pt>
                <c:pt idx="228">
                  <c:v>4.0479210281016503E-2</c:v>
                </c:pt>
                <c:pt idx="229">
                  <c:v>4.0097186778930566E-2</c:v>
                </c:pt>
                <c:pt idx="230">
                  <c:v>3.9791567977261945E-2</c:v>
                </c:pt>
                <c:pt idx="231">
                  <c:v>3.9485949175593331E-2</c:v>
                </c:pt>
                <c:pt idx="232">
                  <c:v>3.9180330373924495E-2</c:v>
                </c:pt>
                <c:pt idx="233">
                  <c:v>3.8874711572255874E-2</c:v>
                </c:pt>
                <c:pt idx="234">
                  <c:v>3.8645497471004361E-2</c:v>
                </c:pt>
                <c:pt idx="235">
                  <c:v>3.833987866933574E-2</c:v>
                </c:pt>
                <c:pt idx="236">
                  <c:v>3.8034259867667126E-2</c:v>
                </c:pt>
                <c:pt idx="237">
                  <c:v>3.7805045766415607E-2</c:v>
                </c:pt>
                <c:pt idx="238">
                  <c:v>3.7499426964746771E-2</c:v>
                </c:pt>
                <c:pt idx="239">
                  <c:v>3.7270212863495251E-2</c:v>
                </c:pt>
                <c:pt idx="240">
                  <c:v>3.7040998762243732E-2</c:v>
                </c:pt>
                <c:pt idx="241">
                  <c:v>3.6811784660992219E-2</c:v>
                </c:pt>
                <c:pt idx="242">
                  <c:v>3.65825705597407E-2</c:v>
                </c:pt>
                <c:pt idx="243">
                  <c:v>3.6353356458489181E-2</c:v>
                </c:pt>
                <c:pt idx="244">
                  <c:v>3.6124142357237883E-2</c:v>
                </c:pt>
                <c:pt idx="245">
                  <c:v>3.5894928255986364E-2</c:v>
                </c:pt>
                <c:pt idx="246">
                  <c:v>3.5742118855151946E-2</c:v>
                </c:pt>
                <c:pt idx="247">
                  <c:v>3.5512904753900426E-2</c:v>
                </c:pt>
                <c:pt idx="248">
                  <c:v>3.5283690652648914E-2</c:v>
                </c:pt>
                <c:pt idx="249">
                  <c:v>3.5130881251814496E-2</c:v>
                </c:pt>
                <c:pt idx="250">
                  <c:v>3.4978071850980293E-2</c:v>
                </c:pt>
                <c:pt idx="251">
                  <c:v>3.4748857749728773E-2</c:v>
                </c:pt>
                <c:pt idx="252">
                  <c:v>3.4596048348894355E-2</c:v>
                </c:pt>
                <c:pt idx="253">
                  <c:v>3.4366834247642843E-2</c:v>
                </c:pt>
                <c:pt idx="254">
                  <c:v>3.421402484680864E-2</c:v>
                </c:pt>
                <c:pt idx="255">
                  <c:v>3.4061215445974222E-2</c:v>
                </c:pt>
                <c:pt idx="256">
                  <c:v>3.3908406045139804E-2</c:v>
                </c:pt>
                <c:pt idx="257">
                  <c:v>3.3755596644305608E-2</c:v>
                </c:pt>
                <c:pt idx="258">
                  <c:v>3.360278724347119E-2</c:v>
                </c:pt>
                <c:pt idx="259">
                  <c:v>3.3449977842636772E-2</c:v>
                </c:pt>
                <c:pt idx="260">
                  <c:v>3.3297168441802569E-2</c:v>
                </c:pt>
                <c:pt idx="261">
                  <c:v>3.3144359040968151E-2</c:v>
                </c:pt>
                <c:pt idx="262">
                  <c:v>3.2991549640133733E-2</c:v>
                </c:pt>
                <c:pt idx="263">
                  <c:v>3.2838740239299537E-2</c:v>
                </c:pt>
                <c:pt idx="264">
                  <c:v>3.2685930838465119E-2</c:v>
                </c:pt>
                <c:pt idx="265">
                  <c:v>3.2533121437630701E-2</c:v>
                </c:pt>
                <c:pt idx="266">
                  <c:v>3.2380312036796498E-2</c:v>
                </c:pt>
                <c:pt idx="267">
                  <c:v>3.222750263596208E-2</c:v>
                </c:pt>
                <c:pt idx="268">
                  <c:v>3.2074693235127884E-2</c:v>
                </c:pt>
                <c:pt idx="269">
                  <c:v>3.1921883834293466E-2</c:v>
                </c:pt>
                <c:pt idx="270">
                  <c:v>3.1769074433459048E-2</c:v>
                </c:pt>
                <c:pt idx="271">
                  <c:v>3.1616265032624845E-2</c:v>
                </c:pt>
                <c:pt idx="272">
                  <c:v>3.1463455631790427E-2</c:v>
                </c:pt>
                <c:pt idx="273">
                  <c:v>3.1310646230956009E-2</c:v>
                </c:pt>
                <c:pt idx="274">
                  <c:v>3.1081432129704493E-2</c:v>
                </c:pt>
                <c:pt idx="275">
                  <c:v>3.0928622728870293E-2</c:v>
                </c:pt>
                <c:pt idx="276">
                  <c:v>3.0775813328035875E-2</c:v>
                </c:pt>
                <c:pt idx="277">
                  <c:v>3.0623003927201457E-2</c:v>
                </c:pt>
                <c:pt idx="278">
                  <c:v>3.0470194526367258E-2</c:v>
                </c:pt>
                <c:pt idx="279">
                  <c:v>3.031738512553284E-2</c:v>
                </c:pt>
                <c:pt idx="280">
                  <c:v>3.016457572469864E-2</c:v>
                </c:pt>
                <c:pt idx="281">
                  <c:v>3.0011766323864222E-2</c:v>
                </c:pt>
                <c:pt idx="282">
                  <c:v>2.9858956923029804E-2</c:v>
                </c:pt>
                <c:pt idx="283">
                  <c:v>2.9706147522195605E-2</c:v>
                </c:pt>
                <c:pt idx="284">
                  <c:v>2.9629742821778288E-2</c:v>
                </c:pt>
                <c:pt idx="285">
                  <c:v>2.9476933420944085E-2</c:v>
                </c:pt>
                <c:pt idx="286">
                  <c:v>2.9324124020109667E-2</c:v>
                </c:pt>
                <c:pt idx="287">
                  <c:v>2.9171314619275253E-2</c:v>
                </c:pt>
                <c:pt idx="288">
                  <c:v>2.9094909918858151E-2</c:v>
                </c:pt>
                <c:pt idx="289">
                  <c:v>2.8942100518023733E-2</c:v>
                </c:pt>
                <c:pt idx="290">
                  <c:v>2.8865695817606635E-2</c:v>
                </c:pt>
                <c:pt idx="291">
                  <c:v>2.8712886416772217E-2</c:v>
                </c:pt>
                <c:pt idx="292">
                  <c:v>2.8636481716355116E-2</c:v>
                </c:pt>
                <c:pt idx="293">
                  <c:v>2.8483672315520916E-2</c:v>
                </c:pt>
                <c:pt idx="294">
                  <c:v>2.84072676151036E-2</c:v>
                </c:pt>
                <c:pt idx="295">
                  <c:v>2.8254458214269397E-2</c:v>
                </c:pt>
                <c:pt idx="296">
                  <c:v>2.817805351385208E-2</c:v>
                </c:pt>
                <c:pt idx="297">
                  <c:v>2.8025244113017881E-2</c:v>
                </c:pt>
                <c:pt idx="298">
                  <c:v>2.7948839412600564E-2</c:v>
                </c:pt>
                <c:pt idx="299">
                  <c:v>2.7872434712183463E-2</c:v>
                </c:pt>
                <c:pt idx="300">
                  <c:v>2.7719625311349045E-2</c:v>
                </c:pt>
                <c:pt idx="301">
                  <c:v>2.7643220610931947E-2</c:v>
                </c:pt>
                <c:pt idx="302">
                  <c:v>2.7566815910514846E-2</c:v>
                </c:pt>
                <c:pt idx="303">
                  <c:v>2.7414006509680428E-2</c:v>
                </c:pt>
                <c:pt idx="304">
                  <c:v>2.7337601809263326E-2</c:v>
                </c:pt>
                <c:pt idx="305">
                  <c:v>2.7261197108846009E-2</c:v>
                </c:pt>
                <c:pt idx="306">
                  <c:v>2.7184792408428912E-2</c:v>
                </c:pt>
                <c:pt idx="307">
                  <c:v>2.710838770801181E-2</c:v>
                </c:pt>
                <c:pt idx="308">
                  <c:v>2.6955578307177392E-2</c:v>
                </c:pt>
                <c:pt idx="309">
                  <c:v>2.6879173606760291E-2</c:v>
                </c:pt>
                <c:pt idx="310">
                  <c:v>2.6802768906342974E-2</c:v>
                </c:pt>
                <c:pt idx="311">
                  <c:v>2.6726364205925876E-2</c:v>
                </c:pt>
                <c:pt idx="312">
                  <c:v>2.6649959505508775E-2</c:v>
                </c:pt>
                <c:pt idx="313">
                  <c:v>2.6497150104674357E-2</c:v>
                </c:pt>
                <c:pt idx="314">
                  <c:v>2.6420745404257255E-2</c:v>
                </c:pt>
                <c:pt idx="315">
                  <c:v>2.6344340703840157E-2</c:v>
                </c:pt>
                <c:pt idx="316">
                  <c:v>2.6267936003422841E-2</c:v>
                </c:pt>
                <c:pt idx="317">
                  <c:v>2.6191531303005739E-2</c:v>
                </c:pt>
                <c:pt idx="318">
                  <c:v>2.6115126602588638E-2</c:v>
                </c:pt>
                <c:pt idx="319">
                  <c:v>2.6115126602588638E-2</c:v>
                </c:pt>
                <c:pt idx="320">
                  <c:v>2.5962317201754223E-2</c:v>
                </c:pt>
                <c:pt idx="321">
                  <c:v>2.5962317201754223E-2</c:v>
                </c:pt>
                <c:pt idx="322">
                  <c:v>2.5885912501337122E-2</c:v>
                </c:pt>
                <c:pt idx="323">
                  <c:v>2.5809507800919805E-2</c:v>
                </c:pt>
                <c:pt idx="324">
                  <c:v>2.5733103100502704E-2</c:v>
                </c:pt>
                <c:pt idx="325">
                  <c:v>2.5656698400085602E-2</c:v>
                </c:pt>
                <c:pt idx="326">
                  <c:v>2.5580293699668286E-2</c:v>
                </c:pt>
                <c:pt idx="327">
                  <c:v>2.5580293699668286E-2</c:v>
                </c:pt>
                <c:pt idx="328">
                  <c:v>2.5503888999251188E-2</c:v>
                </c:pt>
                <c:pt idx="329">
                  <c:v>2.5427484298834086E-2</c:v>
                </c:pt>
                <c:pt idx="330">
                  <c:v>2.535107959841677E-2</c:v>
                </c:pt>
                <c:pt idx="331">
                  <c:v>2.5274674897999668E-2</c:v>
                </c:pt>
                <c:pt idx="332">
                  <c:v>2.5274674897999668E-2</c:v>
                </c:pt>
                <c:pt idx="333">
                  <c:v>2.5198270197582567E-2</c:v>
                </c:pt>
                <c:pt idx="334">
                  <c:v>2.512186549716525E-2</c:v>
                </c:pt>
                <c:pt idx="335">
                  <c:v>2.5045460796748152E-2</c:v>
                </c:pt>
                <c:pt idx="336">
                  <c:v>2.5045460796748152E-2</c:v>
                </c:pt>
                <c:pt idx="337">
                  <c:v>2.4969056096331051E-2</c:v>
                </c:pt>
                <c:pt idx="338">
                  <c:v>2.4892651395913734E-2</c:v>
                </c:pt>
                <c:pt idx="339">
                  <c:v>2.4892651395913734E-2</c:v>
                </c:pt>
                <c:pt idx="340">
                  <c:v>2.4816246695496633E-2</c:v>
                </c:pt>
                <c:pt idx="341">
                  <c:v>2.4739841995079531E-2</c:v>
                </c:pt>
                <c:pt idx="342">
                  <c:v>2.4739841995079531E-2</c:v>
                </c:pt>
                <c:pt idx="343">
                  <c:v>2.4663437294662433E-2</c:v>
                </c:pt>
                <c:pt idx="344">
                  <c:v>2.4587032594245117E-2</c:v>
                </c:pt>
                <c:pt idx="345">
                  <c:v>2.4587032594245117E-2</c:v>
                </c:pt>
                <c:pt idx="346">
                  <c:v>2.4510627893828015E-2</c:v>
                </c:pt>
                <c:pt idx="347">
                  <c:v>2.4510627893828015E-2</c:v>
                </c:pt>
                <c:pt idx="348">
                  <c:v>2.4434223193410914E-2</c:v>
                </c:pt>
                <c:pt idx="349">
                  <c:v>2.4357818492993597E-2</c:v>
                </c:pt>
                <c:pt idx="350">
                  <c:v>2.4357818492993597E-2</c:v>
                </c:pt>
                <c:pt idx="351">
                  <c:v>2.4281413792576499E-2</c:v>
                </c:pt>
                <c:pt idx="352">
                  <c:v>2.4281413792576499E-2</c:v>
                </c:pt>
                <c:pt idx="353">
                  <c:v>2.4205009092159398E-2</c:v>
                </c:pt>
                <c:pt idx="354">
                  <c:v>2.4205009092159398E-2</c:v>
                </c:pt>
                <c:pt idx="355">
                  <c:v>2.4128604391742081E-2</c:v>
                </c:pt>
                <c:pt idx="356">
                  <c:v>2.4128604391742081E-2</c:v>
                </c:pt>
                <c:pt idx="357">
                  <c:v>2.405219969132498E-2</c:v>
                </c:pt>
                <c:pt idx="358">
                  <c:v>2.405219969132498E-2</c:v>
                </c:pt>
                <c:pt idx="359">
                  <c:v>2.3975794990907878E-2</c:v>
                </c:pt>
                <c:pt idx="360">
                  <c:v>2.3975794990907878E-2</c:v>
                </c:pt>
                <c:pt idx="361">
                  <c:v>2.3899390290490562E-2</c:v>
                </c:pt>
                <c:pt idx="362">
                  <c:v>2.3899390290490562E-2</c:v>
                </c:pt>
                <c:pt idx="363">
                  <c:v>2.3822985590073464E-2</c:v>
                </c:pt>
                <c:pt idx="364">
                  <c:v>2.3822985590073464E-2</c:v>
                </c:pt>
                <c:pt idx="365">
                  <c:v>2.3746580889656362E-2</c:v>
                </c:pt>
                <c:pt idx="366">
                  <c:v>2.3746580889656362E-2</c:v>
                </c:pt>
                <c:pt idx="367">
                  <c:v>2.3670176189239046E-2</c:v>
                </c:pt>
                <c:pt idx="368">
                  <c:v>2.3670176189239046E-2</c:v>
                </c:pt>
                <c:pt idx="369">
                  <c:v>2.3593771488821944E-2</c:v>
                </c:pt>
                <c:pt idx="370">
                  <c:v>2.3593771488821944E-2</c:v>
                </c:pt>
                <c:pt idx="371">
                  <c:v>2.3593771488821944E-2</c:v>
                </c:pt>
                <c:pt idx="372">
                  <c:v>2.3517366788404843E-2</c:v>
                </c:pt>
                <c:pt idx="373">
                  <c:v>2.3517366788404843E-2</c:v>
                </c:pt>
                <c:pt idx="374">
                  <c:v>2.3440962087987526E-2</c:v>
                </c:pt>
                <c:pt idx="375">
                  <c:v>2.3440962087987526E-2</c:v>
                </c:pt>
                <c:pt idx="376">
                  <c:v>2.3440962087987526E-2</c:v>
                </c:pt>
                <c:pt idx="377">
                  <c:v>2.3364557387570428E-2</c:v>
                </c:pt>
                <c:pt idx="378">
                  <c:v>2.3364557387570428E-2</c:v>
                </c:pt>
                <c:pt idx="379">
                  <c:v>2.3288152687153327E-2</c:v>
                </c:pt>
                <c:pt idx="380">
                  <c:v>2.3288152687153327E-2</c:v>
                </c:pt>
                <c:pt idx="381">
                  <c:v>2.3288152687153327E-2</c:v>
                </c:pt>
                <c:pt idx="382">
                  <c:v>2.3288152687153327E-2</c:v>
                </c:pt>
                <c:pt idx="383">
                  <c:v>2.321174798673601E-2</c:v>
                </c:pt>
                <c:pt idx="384">
                  <c:v>2.321174798673601E-2</c:v>
                </c:pt>
                <c:pt idx="385">
                  <c:v>2.321174798673601E-2</c:v>
                </c:pt>
                <c:pt idx="386">
                  <c:v>2.3135343286318909E-2</c:v>
                </c:pt>
                <c:pt idx="387">
                  <c:v>2.3135343286318909E-2</c:v>
                </c:pt>
                <c:pt idx="388">
                  <c:v>2.3135343286318909E-2</c:v>
                </c:pt>
                <c:pt idx="389">
                  <c:v>2.3135343286318909E-2</c:v>
                </c:pt>
                <c:pt idx="390">
                  <c:v>2.3135343286318909E-2</c:v>
                </c:pt>
                <c:pt idx="391">
                  <c:v>2.3135343286318909E-2</c:v>
                </c:pt>
                <c:pt idx="392">
                  <c:v>2.3135343286318909E-2</c:v>
                </c:pt>
                <c:pt idx="393">
                  <c:v>2.3135343286318909E-2</c:v>
                </c:pt>
                <c:pt idx="394">
                  <c:v>2.3135343286318909E-2</c:v>
                </c:pt>
                <c:pt idx="395">
                  <c:v>2.3135343286318909E-2</c:v>
                </c:pt>
                <c:pt idx="396">
                  <c:v>2.3135343286318909E-2</c:v>
                </c:pt>
                <c:pt idx="397">
                  <c:v>2.3135343286318909E-2</c:v>
                </c:pt>
                <c:pt idx="398">
                  <c:v>2.3135343286318909E-2</c:v>
                </c:pt>
                <c:pt idx="399">
                  <c:v>2.3135343286318909E-2</c:v>
                </c:pt>
                <c:pt idx="400">
                  <c:v>2.3135343286318909E-2</c:v>
                </c:pt>
                <c:pt idx="401">
                  <c:v>2.3135343286318909E-2</c:v>
                </c:pt>
                <c:pt idx="402">
                  <c:v>2.321174798673601E-2</c:v>
                </c:pt>
                <c:pt idx="403">
                  <c:v>2.321174798673601E-2</c:v>
                </c:pt>
                <c:pt idx="404">
                  <c:v>2.321174798673601E-2</c:v>
                </c:pt>
                <c:pt idx="405">
                  <c:v>2.321174798673601E-2</c:v>
                </c:pt>
                <c:pt idx="406">
                  <c:v>2.321174798673601E-2</c:v>
                </c:pt>
                <c:pt idx="407">
                  <c:v>2.321174798673601E-2</c:v>
                </c:pt>
                <c:pt idx="408">
                  <c:v>2.321174798673601E-2</c:v>
                </c:pt>
                <c:pt idx="409">
                  <c:v>2.321174798673601E-2</c:v>
                </c:pt>
                <c:pt idx="410">
                  <c:v>2.321174798673601E-2</c:v>
                </c:pt>
                <c:pt idx="411">
                  <c:v>2.3288152687153327E-2</c:v>
                </c:pt>
                <c:pt idx="412">
                  <c:v>2.3288152687153327E-2</c:v>
                </c:pt>
                <c:pt idx="413">
                  <c:v>2.3288152687153327E-2</c:v>
                </c:pt>
                <c:pt idx="414">
                  <c:v>2.3288152687153327E-2</c:v>
                </c:pt>
                <c:pt idx="415">
                  <c:v>2.3288152687153327E-2</c:v>
                </c:pt>
                <c:pt idx="416">
                  <c:v>2.3288152687153327E-2</c:v>
                </c:pt>
                <c:pt idx="417">
                  <c:v>2.3364557387570428E-2</c:v>
                </c:pt>
                <c:pt idx="418">
                  <c:v>2.3364557387570428E-2</c:v>
                </c:pt>
                <c:pt idx="419">
                  <c:v>2.3364557387570428E-2</c:v>
                </c:pt>
                <c:pt idx="420">
                  <c:v>2.3364557387570428E-2</c:v>
                </c:pt>
                <c:pt idx="421">
                  <c:v>2.3288152687153327E-2</c:v>
                </c:pt>
                <c:pt idx="422">
                  <c:v>2.3288152687153327E-2</c:v>
                </c:pt>
                <c:pt idx="423">
                  <c:v>2.3288152687153327E-2</c:v>
                </c:pt>
                <c:pt idx="424">
                  <c:v>2.3288152687153327E-2</c:v>
                </c:pt>
                <c:pt idx="425">
                  <c:v>2.321174798673601E-2</c:v>
                </c:pt>
                <c:pt idx="426">
                  <c:v>2.321174798673601E-2</c:v>
                </c:pt>
                <c:pt idx="427">
                  <c:v>2.321174798673601E-2</c:v>
                </c:pt>
                <c:pt idx="428">
                  <c:v>2.3135343286318909E-2</c:v>
                </c:pt>
                <c:pt idx="429">
                  <c:v>2.3135343286318909E-2</c:v>
                </c:pt>
                <c:pt idx="430">
                  <c:v>2.3058938585901807E-2</c:v>
                </c:pt>
                <c:pt idx="431">
                  <c:v>2.3058938585901807E-2</c:v>
                </c:pt>
                <c:pt idx="432">
                  <c:v>2.3058938585901807E-2</c:v>
                </c:pt>
                <c:pt idx="433">
                  <c:v>2.2982533885484491E-2</c:v>
                </c:pt>
                <c:pt idx="434">
                  <c:v>2.2982533885484491E-2</c:v>
                </c:pt>
                <c:pt idx="435">
                  <c:v>2.2982533885484491E-2</c:v>
                </c:pt>
                <c:pt idx="436">
                  <c:v>2.2982533885484491E-2</c:v>
                </c:pt>
                <c:pt idx="437">
                  <c:v>2.2906129185067393E-2</c:v>
                </c:pt>
                <c:pt idx="438">
                  <c:v>2.2906129185067393E-2</c:v>
                </c:pt>
                <c:pt idx="439">
                  <c:v>2.2906129185067393E-2</c:v>
                </c:pt>
                <c:pt idx="440">
                  <c:v>2.2906129185067393E-2</c:v>
                </c:pt>
                <c:pt idx="441">
                  <c:v>2.2829724484650291E-2</c:v>
                </c:pt>
                <c:pt idx="442">
                  <c:v>2.2829724484650291E-2</c:v>
                </c:pt>
                <c:pt idx="443">
                  <c:v>2.2829724484650291E-2</c:v>
                </c:pt>
                <c:pt idx="444">
                  <c:v>2.2829724484650291E-2</c:v>
                </c:pt>
                <c:pt idx="445">
                  <c:v>2.2829724484650291E-2</c:v>
                </c:pt>
                <c:pt idx="446">
                  <c:v>2.275331978423319E-2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</c:numCache>
            </c:numRef>
          </c:xVal>
          <c:yVal>
            <c:numRef>
              <c:f>Traitement3!$G$2:$G$700</c:f>
              <c:numCache>
                <c:formatCode>0.000</c:formatCode>
                <c:ptCount val="699"/>
                <c:pt idx="0">
                  <c:v>0.15548114475221789</c:v>
                </c:pt>
                <c:pt idx="1">
                  <c:v>0.15542494469429072</c:v>
                </c:pt>
                <c:pt idx="2">
                  <c:v>0.15539360192637114</c:v>
                </c:pt>
                <c:pt idx="3">
                  <c:v>0.15536378880379106</c:v>
                </c:pt>
                <c:pt idx="4">
                  <c:v>0.15533326867849556</c:v>
                </c:pt>
                <c:pt idx="5">
                  <c:v>0.15529958192045742</c:v>
                </c:pt>
                <c:pt idx="6">
                  <c:v>0.15526251075902525</c:v>
                </c:pt>
                <c:pt idx="7">
                  <c:v>0.15522180684814957</c:v>
                </c:pt>
                <c:pt idx="8">
                  <c:v>0.15517985188581418</c:v>
                </c:pt>
                <c:pt idx="9">
                  <c:v>0.15513384081466519</c:v>
                </c:pt>
                <c:pt idx="10">
                  <c:v>0.15508628197125568</c:v>
                </c:pt>
                <c:pt idx="11">
                  <c:v>0.15503709909103244</c:v>
                </c:pt>
                <c:pt idx="12">
                  <c:v>0.15498621104237845</c:v>
                </c:pt>
                <c:pt idx="13">
                  <c:v>0.15493353145271357</c:v>
                </c:pt>
                <c:pt idx="14">
                  <c:v>0.15486584568651546</c:v>
                </c:pt>
                <c:pt idx="15">
                  <c:v>0.15479165026392841</c:v>
                </c:pt>
                <c:pt idx="16">
                  <c:v>0.1547282840477241</c:v>
                </c:pt>
                <c:pt idx="17">
                  <c:v>0.15466237571442262</c:v>
                </c:pt>
                <c:pt idx="18">
                  <c:v>0.15459377747854613</c:v>
                </c:pt>
                <c:pt idx="19">
                  <c:v>0.15452637744149414</c:v>
                </c:pt>
                <c:pt idx="20">
                  <c:v>0.15445629309955572</c:v>
                </c:pt>
                <c:pt idx="21">
                  <c:v>0.15438337071050898</c:v>
                </c:pt>
                <c:pt idx="22">
                  <c:v>0.15430288197898837</c:v>
                </c:pt>
                <c:pt idx="23">
                  <c:v>0.1542235840032628</c:v>
                </c:pt>
                <c:pt idx="24">
                  <c:v>0.15413593147583504</c:v>
                </c:pt>
                <c:pt idx="25">
                  <c:v>0.15404424387982524</c:v>
                </c:pt>
                <c:pt idx="26">
                  <c:v>0.15394825774704912</c:v>
                </c:pt>
                <c:pt idx="27">
                  <c:v>0.15384196067834552</c:v>
                </c:pt>
                <c:pt idx="28">
                  <c:v>0.15373019366489887</c:v>
                </c:pt>
                <c:pt idx="29">
                  <c:v>0.15361890627673058</c:v>
                </c:pt>
                <c:pt idx="30">
                  <c:v>0.15349532370385696</c:v>
                </c:pt>
                <c:pt idx="31">
                  <c:v>0.15335795147627185</c:v>
                </c:pt>
                <c:pt idx="32">
                  <c:v>0.15322744803254634</c:v>
                </c:pt>
                <c:pt idx="33">
                  <c:v>0.15307422143183902</c:v>
                </c:pt>
                <c:pt idx="34">
                  <c:v>0.15291166030365955</c:v>
                </c:pt>
                <c:pt idx="35">
                  <c:v>0.15274788401345746</c:v>
                </c:pt>
                <c:pt idx="36">
                  <c:v>0.152564851961214</c:v>
                </c:pt>
                <c:pt idx="37">
                  <c:v>0.15237001517755477</c:v>
                </c:pt>
                <c:pt idx="38">
                  <c:v>0.15217308287127029</c:v>
                </c:pt>
                <c:pt idx="39">
                  <c:v>0.15194086819967495</c:v>
                </c:pt>
                <c:pt idx="40">
                  <c:v>0.15170430274848329</c:v>
                </c:pt>
                <c:pt idx="41">
                  <c:v>0.15145141239755258</c:v>
                </c:pt>
                <c:pt idx="42">
                  <c:v>0.15116680398670199</c:v>
                </c:pt>
                <c:pt idx="43">
                  <c:v>0.15087604287099077</c:v>
                </c:pt>
                <c:pt idx="44">
                  <c:v>0.15054829407334849</c:v>
                </c:pt>
                <c:pt idx="45">
                  <c:v>0.15019563270396086</c:v>
                </c:pt>
                <c:pt idx="46">
                  <c:v>0.14983472842981016</c:v>
                </c:pt>
                <c:pt idx="47">
                  <c:v>0.14942743918140899</c:v>
                </c:pt>
                <c:pt idx="48">
                  <c:v>0.14898895779092805</c:v>
                </c:pt>
                <c:pt idx="49">
                  <c:v>0.14851706242666193</c:v>
                </c:pt>
                <c:pt idx="50">
                  <c:v>0.14800954941136413</c:v>
                </c:pt>
                <c:pt idx="51">
                  <c:v>0.14749113783926768</c:v>
                </c:pt>
                <c:pt idx="52">
                  <c:v>0.14690806184839117</c:v>
                </c:pt>
                <c:pt idx="53">
                  <c:v>0.14628351650652521</c:v>
                </c:pt>
                <c:pt idx="54">
                  <c:v>0.14561595186126144</c:v>
                </c:pt>
                <c:pt idx="55">
                  <c:v>0.14490414234902549</c:v>
                </c:pt>
                <c:pt idx="56">
                  <c:v>0.14411006325449394</c:v>
                </c:pt>
                <c:pt idx="57">
                  <c:v>0.14330546572771968</c:v>
                </c:pt>
                <c:pt idx="58">
                  <c:v>0.14245536103277351</c:v>
                </c:pt>
                <c:pt idx="59">
                  <c:v>0.14156021212494058</c:v>
                </c:pt>
                <c:pt idx="60">
                  <c:v>0.14062089655800977</c:v>
                </c:pt>
                <c:pt idx="61">
                  <c:v>0.13963866656365476</c:v>
                </c:pt>
                <c:pt idx="62">
                  <c:v>0.1386647478105715</c:v>
                </c:pt>
                <c:pt idx="63">
                  <c:v>0.13760350218350609</c:v>
                </c:pt>
                <c:pt idx="64">
                  <c:v>0.13650466760796681</c:v>
                </c:pt>
                <c:pt idx="65">
                  <c:v>0.13537038693067457</c:v>
                </c:pt>
                <c:pt idx="66">
                  <c:v>0.13420287121789509</c:v>
                </c:pt>
                <c:pt idx="67">
                  <c:v>0.13300434677149117</c:v>
                </c:pt>
                <c:pt idx="68">
                  <c:v>0.13177701114932402</c:v>
                </c:pt>
                <c:pt idx="69">
                  <c:v>0.13052299856106625</c:v>
                </c:pt>
                <c:pt idx="70">
                  <c:v>0.12924435421957303</c:v>
                </c:pt>
                <c:pt idx="71">
                  <c:v>0.12794301671476738</c:v>
                </c:pt>
                <c:pt idx="72">
                  <c:v>0.12662080720905433</c:v>
                </c:pt>
                <c:pt idx="73">
                  <c:v>0.1252794241750568</c:v>
                </c:pt>
                <c:pt idx="74">
                  <c:v>0.12392044244813663</c:v>
                </c:pt>
                <c:pt idx="75">
                  <c:v>0.12254531549489288</c:v>
                </c:pt>
                <c:pt idx="76">
                  <c:v>0.12115537996363737</c:v>
                </c:pt>
                <c:pt idx="77">
                  <c:v>0.11975186175534336</c:v>
                </c:pt>
                <c:pt idx="78">
                  <c:v>0.11840357763331602</c:v>
                </c:pt>
                <c:pt idx="79">
                  <c:v>0.11697668679788759</c:v>
                </c:pt>
                <c:pt idx="80">
                  <c:v>0.11547055863635956</c:v>
                </c:pt>
                <c:pt idx="81">
                  <c:v>0.11409214395316324</c:v>
                </c:pt>
                <c:pt idx="82">
                  <c:v>0.11256659376234211</c:v>
                </c:pt>
                <c:pt idx="83">
                  <c:v>0.11117195214241536</c:v>
                </c:pt>
                <c:pt idx="84">
                  <c:v>0.10970024661995972</c:v>
                </c:pt>
                <c:pt idx="85">
                  <c:v>0.1082921812294653</c:v>
                </c:pt>
                <c:pt idx="86">
                  <c:v>0.10680748094355322</c:v>
                </c:pt>
                <c:pt idx="87">
                  <c:v>0.10538800460429681</c:v>
                </c:pt>
                <c:pt idx="88">
                  <c:v>0.10396359943252183</c:v>
                </c:pt>
                <c:pt idx="89">
                  <c:v>0.10253464235812039</c:v>
                </c:pt>
                <c:pt idx="90">
                  <c:v>0.10110148383145762</c:v>
                </c:pt>
                <c:pt idx="91">
                  <c:v>9.9664450647902372E-2</c:v>
                </c:pt>
                <c:pt idx="92">
                  <c:v>9.8223848542220688E-2</c:v>
                </c:pt>
                <c:pt idx="93">
                  <c:v>9.6852232479183425E-2</c:v>
                </c:pt>
                <c:pt idx="94">
                  <c:v>9.5405481608854897E-2</c:v>
                </c:pt>
                <c:pt idx="95">
                  <c:v>9.3955963126913705E-2</c:v>
                </c:pt>
                <c:pt idx="96">
                  <c:v>9.2503921229585617E-2</c:v>
                </c:pt>
                <c:pt idx="97">
                  <c:v>9.1049589250502591E-2</c:v>
                </c:pt>
                <c:pt idx="98">
                  <c:v>8.9593191321755986E-2</c:v>
                </c:pt>
                <c:pt idx="99">
                  <c:v>8.8134943940443272E-2</c:v>
                </c:pt>
                <c:pt idx="100">
                  <c:v>8.6748087518285402E-2</c:v>
                </c:pt>
                <c:pt idx="101">
                  <c:v>8.5286834398905137E-2</c:v>
                </c:pt>
                <c:pt idx="102">
                  <c:v>8.3824340004487491E-2</c:v>
                </c:pt>
                <c:pt idx="103">
                  <c:v>8.2434003044252288E-2</c:v>
                </c:pt>
                <c:pt idx="104">
                  <c:v>8.0969663521777438E-2</c:v>
                </c:pt>
                <c:pt idx="105">
                  <c:v>7.9577934376339407E-2</c:v>
                </c:pt>
                <c:pt idx="106">
                  <c:v>7.811251101013679E-2</c:v>
                </c:pt>
                <c:pt idx="107">
                  <c:v>7.6720118711857049E-2</c:v>
                </c:pt>
                <c:pt idx="108">
                  <c:v>7.5327674181945331E-2</c:v>
                </c:pt>
                <c:pt idx="109">
                  <c:v>7.3862087896038903E-2</c:v>
                </c:pt>
                <c:pt idx="110">
                  <c:v>7.2470115341335017E-2</c:v>
                </c:pt>
                <c:pt idx="111">
                  <c:v>7.1078667053022834E-2</c:v>
                </c:pt>
                <c:pt idx="112">
                  <c:v>6.9614773832765736E-2</c:v>
                </c:pt>
                <c:pt idx="113">
                  <c:v>6.8225045745786167E-2</c:v>
                </c:pt>
                <c:pt idx="114">
                  <c:v>6.6836488324704957E-2</c:v>
                </c:pt>
                <c:pt idx="115">
                  <c:v>6.5376369048739683E-2</c:v>
                </c:pt>
                <c:pt idx="116">
                  <c:v>6.3918089539276995E-2</c:v>
                </c:pt>
                <c:pt idx="117">
                  <c:v>6.2461951370650234E-2</c:v>
                </c:pt>
                <c:pt idx="118">
                  <c:v>6.1008274060819837E-2</c:v>
                </c:pt>
                <c:pt idx="119">
                  <c:v>5.9557396732162857E-2</c:v>
                </c:pt>
                <c:pt idx="120">
                  <c:v>5.8109679817837927E-2</c:v>
                </c:pt>
                <c:pt idx="121">
                  <c:v>5.6593398399880632E-2</c:v>
                </c:pt>
                <c:pt idx="122">
                  <c:v>5.5153386426492548E-2</c:v>
                </c:pt>
                <c:pt idx="123">
                  <c:v>5.371778414113134E-2</c:v>
                </c:pt>
                <c:pt idx="124">
                  <c:v>5.2287056444741374E-2</c:v>
                </c:pt>
                <c:pt idx="125">
                  <c:v>5.0790580980150081E-2</c:v>
                </c:pt>
                <c:pt idx="126">
                  <c:v>4.937142968097754E-2</c:v>
                </c:pt>
                <c:pt idx="127">
                  <c:v>4.7958765871172308E-2</c:v>
                </c:pt>
                <c:pt idx="128">
                  <c:v>4.6623289077425037E-2</c:v>
                </c:pt>
                <c:pt idx="129">
                  <c:v>4.522503137110867E-2</c:v>
                </c:pt>
                <c:pt idx="130">
                  <c:v>4.3904420421356692E-2</c:v>
                </c:pt>
                <c:pt idx="131">
                  <c:v>4.2523126047452571E-2</c:v>
                </c:pt>
                <c:pt idx="132">
                  <c:v>4.1219949469398928E-2</c:v>
                </c:pt>
                <c:pt idx="133">
                  <c:v>3.9926282888479693E-2</c:v>
                </c:pt>
                <c:pt idx="134">
                  <c:v>3.8642837583180607E-2</c:v>
                </c:pt>
                <c:pt idx="135">
                  <c:v>3.7370358379942806E-2</c:v>
                </c:pt>
                <c:pt idx="136">
                  <c:v>3.6109623164989946E-2</c:v>
                </c:pt>
                <c:pt idx="137">
                  <c:v>3.4861441976487981E-2</c:v>
                </c:pt>
                <c:pt idx="138">
                  <c:v>3.3691296480952732E-2</c:v>
                </c:pt>
                <c:pt idx="139">
                  <c:v>3.2470001768056644E-2</c:v>
                </c:pt>
                <c:pt idx="140">
                  <c:v>3.1326911608973565E-2</c:v>
                </c:pt>
                <c:pt idx="141">
                  <c:v>3.0198165485412792E-2</c:v>
                </c:pt>
                <c:pt idx="142">
                  <c:v>2.9084559876119298E-2</c:v>
                </c:pt>
                <c:pt idx="143">
                  <c:v>2.8047452668364795E-2</c:v>
                </c:pt>
                <c:pt idx="144">
                  <c:v>2.6965612028548289E-2</c:v>
                </c:pt>
                <c:pt idx="145">
                  <c:v>2.5959970267091056E-2</c:v>
                </c:pt>
                <c:pt idx="146">
                  <c:v>2.4970672585295992E-2</c:v>
                </c:pt>
                <c:pt idx="147">
                  <c:v>2.3998409107058249E-2</c:v>
                </c:pt>
                <c:pt idx="148">
                  <c:v>2.3099509458240408E-2</c:v>
                </c:pt>
                <c:pt idx="149">
                  <c:v>2.2162249163977701E-2</c:v>
                </c:pt>
                <c:pt idx="150">
                  <c:v>2.1297468309299447E-2</c:v>
                </c:pt>
                <c:pt idx="151">
                  <c:v>2.0450047608515209E-2</c:v>
                </c:pt>
                <c:pt idx="152">
                  <c:v>1.9620494515608086E-2</c:v>
                </c:pt>
                <c:pt idx="153">
                  <c:v>1.8859445952355558E-2</c:v>
                </c:pt>
                <c:pt idx="154">
                  <c:v>1.8114902108982645E-2</c:v>
                </c:pt>
                <c:pt idx="155">
                  <c:v>1.7339309567677014E-2</c:v>
                </c:pt>
                <c:pt idx="156">
                  <c:v>1.6676708309891514E-2</c:v>
                </c:pt>
                <c:pt idx="157">
                  <c:v>1.5983678852597591E-2</c:v>
                </c:pt>
                <c:pt idx="158">
                  <c:v>1.5352852908013886E-2</c:v>
                </c:pt>
                <c:pt idx="159">
                  <c:v>1.473767019307605E-2</c:v>
                </c:pt>
                <c:pt idx="160">
                  <c:v>1.4138292455622772E-2</c:v>
                </c:pt>
                <c:pt idx="161">
                  <c:v>1.359599676891543E-2</c:v>
                </c:pt>
                <c:pt idx="162">
                  <c:v>1.3067529469820524E-2</c:v>
                </c:pt>
                <c:pt idx="163">
                  <c:v>1.2552953509617548E-2</c:v>
                </c:pt>
                <c:pt idx="164">
                  <c:v>1.2052309478591039E-2</c:v>
                </c:pt>
                <c:pt idx="165">
                  <c:v>1.1565615359398665E-2</c:v>
                </c:pt>
                <c:pt idx="166">
                  <c:v>1.1128737117573909E-2</c:v>
                </c:pt>
                <c:pt idx="167">
                  <c:v>1.0703720538347214E-2</c:v>
                </c:pt>
                <c:pt idx="168">
                  <c:v>1.0290528423934492E-2</c:v>
                </c:pt>
                <c:pt idx="169">
                  <c:v>9.8891074546532398E-3</c:v>
                </c:pt>
                <c:pt idx="170">
                  <c:v>9.4993884875832629E-3</c:v>
                </c:pt>
                <c:pt idx="171">
                  <c:v>9.1523540122838976E-3</c:v>
                </c:pt>
                <c:pt idx="172">
                  <c:v>8.8150053357856986E-3</c:v>
                </c:pt>
                <c:pt idx="173">
                  <c:v>8.4872559953833998E-3</c:v>
                </c:pt>
                <c:pt idx="174">
                  <c:v>8.1690096760993272E-3</c:v>
                </c:pt>
                <c:pt idx="175">
                  <c:v>7.8601606313351835E-3</c:v>
                </c:pt>
                <c:pt idx="176">
                  <c:v>7.5874470592304372E-3</c:v>
                </c:pt>
                <c:pt idx="177">
                  <c:v>7.3223128148161634E-3</c:v>
                </c:pt>
                <c:pt idx="178">
                  <c:v>7.0646601074505141E-3</c:v>
                </c:pt>
                <c:pt idx="179">
                  <c:v>6.814385985572928E-3</c:v>
                </c:pt>
                <c:pt idx="180">
                  <c:v>6.5713826734028064E-3</c:v>
                </c:pt>
                <c:pt idx="181">
                  <c:v>6.3355379153117175E-3</c:v>
                </c:pt>
                <c:pt idx="182">
                  <c:v>6.1293020837441467E-3</c:v>
                </c:pt>
                <c:pt idx="183">
                  <c:v>5.9286829842829375E-3</c:v>
                </c:pt>
                <c:pt idx="184">
                  <c:v>5.7335908757974105E-3</c:v>
                </c:pt>
                <c:pt idx="185">
                  <c:v>5.5439339582172079E-3</c:v>
                </c:pt>
                <c:pt idx="186">
                  <c:v>5.3596185808364519E-3</c:v>
                </c:pt>
                <c:pt idx="187">
                  <c:v>5.1805494487166329E-3</c:v>
                </c:pt>
                <c:pt idx="188">
                  <c:v>5.0257029687121035E-3</c:v>
                </c:pt>
                <c:pt idx="189">
                  <c:v>4.8562784713609697E-3</c:v>
                </c:pt>
                <c:pt idx="190">
                  <c:v>4.7098489552137093E-3</c:v>
                </c:pt>
                <c:pt idx="191">
                  <c:v>4.5672712215322486E-3</c:v>
                </c:pt>
                <c:pt idx="192">
                  <c:v>4.4284747724001525E-3</c:v>
                </c:pt>
                <c:pt idx="193">
                  <c:v>4.2933887694126885E-3</c:v>
                </c:pt>
                <c:pt idx="194">
                  <c:v>4.1781763672661051E-3</c:v>
                </c:pt>
                <c:pt idx="195">
                  <c:v>4.049855747202083E-3</c:v>
                </c:pt>
                <c:pt idx="196">
                  <c:v>3.9404534618241588E-3</c:v>
                </c:pt>
                <c:pt idx="197">
                  <c:v>3.8336875315360328E-3</c:v>
                </c:pt>
                <c:pt idx="198">
                  <c:v>3.7295102683549478E-3</c:v>
                </c:pt>
                <c:pt idx="199">
                  <c:v>3.6278740823250666E-3</c:v>
                </c:pt>
                <c:pt idx="200">
                  <c:v>3.5287315218565651E-3</c:v>
                </c:pt>
                <c:pt idx="201">
                  <c:v>3.4320353123750841E-3</c:v>
                </c:pt>
                <c:pt idx="202">
                  <c:v>3.3377383932654756E-3</c:v>
                </c:pt>
                <c:pt idx="203">
                  <c:v>3.2587866105426577E-3</c:v>
                </c:pt>
                <c:pt idx="204">
                  <c:v>3.1688215362482564E-3</c:v>
                </c:pt>
                <c:pt idx="205">
                  <c:v>3.0935141635327207E-3</c:v>
                </c:pt>
                <c:pt idx="206">
                  <c:v>3.0198429004694091E-3</c:v>
                </c:pt>
                <c:pt idx="207">
                  <c:v>2.947779009649279E-3</c:v>
                </c:pt>
                <c:pt idx="208">
                  <c:v>2.8656979635504759E-3</c:v>
                </c:pt>
                <c:pt idx="209">
                  <c:v>2.8083594556288227E-3</c:v>
                </c:pt>
                <c:pt idx="210">
                  <c:v>2.7409474134031525E-3</c:v>
                </c:pt>
                <c:pt idx="211">
                  <c:v>2.6750300073651173E-3</c:v>
                </c:pt>
                <c:pt idx="212">
                  <c:v>2.6212206693544404E-3</c:v>
                </c:pt>
                <c:pt idx="213">
                  <c:v>2.5579719992395375E-3</c:v>
                </c:pt>
                <c:pt idx="214">
                  <c:v>2.5063484948967332E-3</c:v>
                </c:pt>
                <c:pt idx="215">
                  <c:v>2.4456775256539373E-3</c:v>
                </c:pt>
                <c:pt idx="216">
                  <c:v>2.3961647068916833E-3</c:v>
                </c:pt>
                <c:pt idx="217">
                  <c:v>2.3475868470173925E-3</c:v>
                </c:pt>
                <c:pt idx="218">
                  <c:v>2.2999288689139266E-3</c:v>
                </c:pt>
                <c:pt idx="219">
                  <c:v>2.2531758417654174E-3</c:v>
                </c:pt>
                <c:pt idx="220">
                  <c:v>2.2073129833919819E-3</c:v>
                </c:pt>
                <c:pt idx="221">
                  <c:v>2.1623256624086692E-3</c:v>
                </c:pt>
                <c:pt idx="222">
                  <c:v>2.1181994002119758E-3</c:v>
                </c:pt>
                <c:pt idx="223">
                  <c:v>2.0835087218135789E-3</c:v>
                </c:pt>
                <c:pt idx="224">
                  <c:v>2.040896373899502E-3</c:v>
                </c:pt>
                <c:pt idx="225">
                  <c:v>2.0073985336192327E-3</c:v>
                </c:pt>
                <c:pt idx="226">
                  <c:v>1.96625460585928E-3</c:v>
                </c:pt>
                <c:pt idx="227">
                  <c:v>1.9339135786770323E-3</c:v>
                </c:pt>
                <c:pt idx="228">
                  <c:v>1.9020753224279971E-3</c:v>
                </c:pt>
                <c:pt idx="229">
                  <c:v>1.8629740151156621E-3</c:v>
                </c:pt>
                <c:pt idx="230">
                  <c:v>1.832241858945996E-3</c:v>
                </c:pt>
                <c:pt idx="231">
                  <c:v>1.801990285420621E-3</c:v>
                </c:pt>
                <c:pt idx="232">
                  <c:v>1.7722126094864843E-3</c:v>
                </c:pt>
                <c:pt idx="233">
                  <c:v>1.7429022133016031E-3</c:v>
                </c:pt>
                <c:pt idx="234">
                  <c:v>1.7212221254330265E-3</c:v>
                </c:pt>
                <c:pt idx="235">
                  <c:v>1.6927137472675241E-3</c:v>
                </c:pt>
                <c:pt idx="236">
                  <c:v>1.6646547973720657E-3</c:v>
                </c:pt>
                <c:pt idx="237">
                  <c:v>1.6439016908806128E-3</c:v>
                </c:pt>
                <c:pt idx="238">
                  <c:v>1.6166139658028503E-3</c:v>
                </c:pt>
                <c:pt idx="239">
                  <c:v>1.5964320686211245E-3</c:v>
                </c:pt>
                <c:pt idx="240">
                  <c:v>1.5764906090976194E-3</c:v>
                </c:pt>
                <c:pt idx="241">
                  <c:v>1.5567869983108829E-3</c:v>
                </c:pt>
                <c:pt idx="242">
                  <c:v>1.5373186686972948E-3</c:v>
                </c:pt>
                <c:pt idx="243">
                  <c:v>1.5180830740313817E-3</c:v>
                </c:pt>
                <c:pt idx="244">
                  <c:v>1.499077689401565E-3</c:v>
                </c:pt>
                <c:pt idx="245">
                  <c:v>1.4803000111817052E-3</c:v>
                </c:pt>
                <c:pt idx="246">
                  <c:v>1.4679068358593519E-3</c:v>
                </c:pt>
                <c:pt idx="247">
                  <c:v>1.4495031624165572E-3</c:v>
                </c:pt>
                <c:pt idx="248">
                  <c:v>1.4313206228490638E-3</c:v>
                </c:pt>
                <c:pt idx="249">
                  <c:v>1.4193205831184996E-3</c:v>
                </c:pt>
                <c:pt idx="250">
                  <c:v>1.4074170329334765E-3</c:v>
                </c:pt>
                <c:pt idx="251">
                  <c:v>1.3897410748585845E-3</c:v>
                </c:pt>
                <c:pt idx="252">
                  <c:v>1.3780756539605032E-3</c:v>
                </c:pt>
                <c:pt idx="253">
                  <c:v>1.3607536017492886E-3</c:v>
                </c:pt>
                <c:pt idx="254">
                  <c:v>1.3493219411417762E-3</c:v>
                </c:pt>
                <c:pt idx="255">
                  <c:v>1.3379825757964398E-3</c:v>
                </c:pt>
                <c:pt idx="256">
                  <c:v>1.3267348211175659E-3</c:v>
                </c:pt>
                <c:pt idx="257">
                  <c:v>1.3155779966163433E-3</c:v>
                </c:pt>
                <c:pt idx="258">
                  <c:v>1.3045114259019192E-3</c:v>
                </c:pt>
                <c:pt idx="259">
                  <c:v>1.2935344366722737E-3</c:v>
                </c:pt>
                <c:pt idx="260">
                  <c:v>1.2826463607048116E-3</c:v>
                </c:pt>
                <c:pt idx="261">
                  <c:v>1.2718465338465573E-3</c:v>
                </c:pt>
                <c:pt idx="262">
                  <c:v>1.2611342960043292E-3</c:v>
                </c:pt>
                <c:pt idx="263">
                  <c:v>1.250508991134533E-3</c:v>
                </c:pt>
                <c:pt idx="264">
                  <c:v>1.2399699672326764E-3</c:v>
                </c:pt>
                <c:pt idx="265">
                  <c:v>1.2295165763227742E-3</c:v>
                </c:pt>
                <c:pt idx="266">
                  <c:v>1.2191481744464674E-3</c:v>
                </c:pt>
                <c:pt idx="267">
                  <c:v>1.20886412165188E-3</c:v>
                </c:pt>
                <c:pt idx="268">
                  <c:v>1.1986637819823356E-3</c:v>
                </c:pt>
                <c:pt idx="269">
                  <c:v>1.188546523464791E-3</c:v>
                </c:pt>
                <c:pt idx="270">
                  <c:v>1.178511718098102E-3</c:v>
                </c:pt>
                <c:pt idx="271">
                  <c:v>1.1685587418411303E-3</c:v>
                </c:pt>
                <c:pt idx="272">
                  <c:v>1.1586869746005035E-3</c:v>
                </c:pt>
                <c:pt idx="273">
                  <c:v>1.1488958002184094E-3</c:v>
                </c:pt>
                <c:pt idx="274">
                  <c:v>1.1343588120607644E-3</c:v>
                </c:pt>
                <c:pt idx="275">
                  <c:v>1.1247664498476029E-3</c:v>
                </c:pt>
                <c:pt idx="276">
                  <c:v>1.1152525547501249E-3</c:v>
                </c:pt>
                <c:pt idx="277">
                  <c:v>1.1058165281627036E-3</c:v>
                </c:pt>
                <c:pt idx="278">
                  <c:v>1.0964577753441625E-3</c:v>
                </c:pt>
                <c:pt idx="279">
                  <c:v>1.0871757054043175E-3</c:v>
                </c:pt>
                <c:pt idx="280">
                  <c:v>1.077969731290325E-3</c:v>
                </c:pt>
                <c:pt idx="281">
                  <c:v>1.0688392697729421E-3</c:v>
                </c:pt>
                <c:pt idx="282">
                  <c:v>1.059783741432653E-3</c:v>
                </c:pt>
                <c:pt idx="283">
                  <c:v>1.0508025706455031E-3</c:v>
                </c:pt>
                <c:pt idx="284">
                  <c:v>1.0463396904862345E-3</c:v>
                </c:pt>
                <c:pt idx="285">
                  <c:v>1.0374689850017986E-3</c:v>
                </c:pt>
                <c:pt idx="286">
                  <c:v>1.0286712145228492E-3</c:v>
                </c:pt>
                <c:pt idx="287">
                  <c:v>1.0199458165974021E-3</c:v>
                </c:pt>
                <c:pt idx="288">
                  <c:v>1.0156100825964506E-3</c:v>
                </c:pt>
                <c:pt idx="289">
                  <c:v>1.0069921970603732E-3</c:v>
                </c:pt>
                <c:pt idx="290">
                  <c:v>1.0027099072371613E-3</c:v>
                </c:pt>
                <c:pt idx="291">
                  <c:v>9.9419828949231029E-4</c:v>
                </c:pt>
                <c:pt idx="292">
                  <c:v>9.8996882466624928E-4</c:v>
                </c:pt>
                <c:pt idx="293">
                  <c:v>9.8156224256727015E-4</c:v>
                </c:pt>
                <c:pt idx="294">
                  <c:v>9.7738498976505939E-4</c:v>
                </c:pt>
                <c:pt idx="295">
                  <c:v>9.6908222354276374E-4</c:v>
                </c:pt>
                <c:pt idx="296">
                  <c:v>9.6495657595993545E-4</c:v>
                </c:pt>
                <c:pt idx="297">
                  <c:v>9.5675641814403287E-4</c:v>
                </c:pt>
                <c:pt idx="298">
                  <c:v>9.5268177510608384E-4</c:v>
                </c:pt>
                <c:pt idx="299">
                  <c:v>9.4862400115374237E-4</c:v>
                </c:pt>
                <c:pt idx="300">
                  <c:v>9.4055879737024381E-4</c:v>
                </c:pt>
                <c:pt idx="301">
                  <c:v>9.3655123653109407E-4</c:v>
                </c:pt>
                <c:pt idx="302">
                  <c:v>9.3256028276057779E-4</c:v>
                </c:pt>
                <c:pt idx="303">
                  <c:v>9.2462793686192563E-4</c:v>
                </c:pt>
                <c:pt idx="304">
                  <c:v>9.2068641550693137E-4</c:v>
                </c:pt>
                <c:pt idx="305">
                  <c:v>9.167612427658095E-4</c:v>
                </c:pt>
                <c:pt idx="306">
                  <c:v>9.1285235457777211E-4</c:v>
                </c:pt>
                <c:pt idx="307">
                  <c:v>9.0895968710216421E-4</c:v>
                </c:pt>
                <c:pt idx="308">
                  <c:v>9.0122276002335341E-4</c:v>
                </c:pt>
                <c:pt idx="309">
                  <c:v>8.9737837383510946E-4</c:v>
                </c:pt>
                <c:pt idx="310">
                  <c:v>8.9354995518813388E-4</c:v>
                </c:pt>
                <c:pt idx="311">
                  <c:v>8.8973744133506033E-4</c:v>
                </c:pt>
                <c:pt idx="312">
                  <c:v>8.8594076974556762E-4</c:v>
                </c:pt>
                <c:pt idx="313">
                  <c:v>8.7839470431871902E-4</c:v>
                </c:pt>
                <c:pt idx="314">
                  <c:v>8.7464518650187673E-4</c:v>
                </c:pt>
                <c:pt idx="315">
                  <c:v>8.7091126298858082E-4</c:v>
                </c:pt>
                <c:pt idx="316">
                  <c:v>8.671928723265436E-4</c:v>
                </c:pt>
                <c:pt idx="317">
                  <c:v>8.6348995327760816E-4</c:v>
                </c:pt>
                <c:pt idx="318">
                  <c:v>8.5980244481710308E-4</c:v>
                </c:pt>
                <c:pt idx="319">
                  <c:v>8.5980244481710308E-4</c:v>
                </c:pt>
                <c:pt idx="320">
                  <c:v>8.524734166275999E-4</c:v>
                </c:pt>
                <c:pt idx="321">
                  <c:v>8.524734166275999E-4</c:v>
                </c:pt>
                <c:pt idx="322">
                  <c:v>8.4883177591250913E-4</c:v>
                </c:pt>
                <c:pt idx="323">
                  <c:v>8.4520530381263642E-4</c:v>
                </c:pt>
                <c:pt idx="324">
                  <c:v>8.4159394036344148E-4</c:v>
                </c:pt>
                <c:pt idx="325">
                  <c:v>8.3799762581085457E-4</c:v>
                </c:pt>
                <c:pt idx="326">
                  <c:v>8.3441630061070748E-4</c:v>
                </c:pt>
                <c:pt idx="327">
                  <c:v>8.3441630061070748E-4</c:v>
                </c:pt>
                <c:pt idx="328">
                  <c:v>8.3084990542833456E-4</c:v>
                </c:pt>
                <c:pt idx="329">
                  <c:v>8.2729838113793433E-4</c:v>
                </c:pt>
                <c:pt idx="330">
                  <c:v>8.237616688220907E-4</c:v>
                </c:pt>
                <c:pt idx="331">
                  <c:v>8.2023970977132196E-4</c:v>
                </c:pt>
                <c:pt idx="332">
                  <c:v>8.2023970977132196E-4</c:v>
                </c:pt>
                <c:pt idx="333">
                  <c:v>8.1673244548344584E-4</c:v>
                </c:pt>
                <c:pt idx="334">
                  <c:v>8.1323981766310768E-4</c:v>
                </c:pt>
                <c:pt idx="335">
                  <c:v>8.0976176822130513E-4</c:v>
                </c:pt>
                <c:pt idx="336">
                  <c:v>8.0976176822130513E-4</c:v>
                </c:pt>
                <c:pt idx="337">
                  <c:v>8.0629823927474975E-4</c:v>
                </c:pt>
                <c:pt idx="338">
                  <c:v>8.0284917314549925E-4</c:v>
                </c:pt>
                <c:pt idx="339">
                  <c:v>8.0284917314549925E-4</c:v>
                </c:pt>
                <c:pt idx="340">
                  <c:v>7.9941451236029137E-4</c:v>
                </c:pt>
                <c:pt idx="341">
                  <c:v>7.9599419965008245E-4</c:v>
                </c:pt>
                <c:pt idx="342">
                  <c:v>7.9599419965008245E-4</c:v>
                </c:pt>
                <c:pt idx="343">
                  <c:v>7.9258817794957206E-4</c:v>
                </c:pt>
                <c:pt idx="344">
                  <c:v>7.8919639039653697E-4</c:v>
                </c:pt>
                <c:pt idx="345">
                  <c:v>7.8919639039653697E-4</c:v>
                </c:pt>
                <c:pt idx="346">
                  <c:v>7.8581878033149102E-4</c:v>
                </c:pt>
                <c:pt idx="347">
                  <c:v>7.8581878033149102E-4</c:v>
                </c:pt>
                <c:pt idx="348">
                  <c:v>7.8245529129699828E-4</c:v>
                </c:pt>
                <c:pt idx="349">
                  <c:v>7.7910586703723236E-4</c:v>
                </c:pt>
                <c:pt idx="350">
                  <c:v>7.7910586703723236E-4</c:v>
                </c:pt>
                <c:pt idx="351">
                  <c:v>7.7577045149743173E-4</c:v>
                </c:pt>
                <c:pt idx="352">
                  <c:v>7.7577045149743173E-4</c:v>
                </c:pt>
                <c:pt idx="353">
                  <c:v>7.724489888233585E-4</c:v>
                </c:pt>
                <c:pt idx="354">
                  <c:v>7.724489888233585E-4</c:v>
                </c:pt>
                <c:pt idx="355">
                  <c:v>7.6914142336079877E-4</c:v>
                </c:pt>
                <c:pt idx="356">
                  <c:v>7.6914142336079877E-4</c:v>
                </c:pt>
                <c:pt idx="357">
                  <c:v>7.6584769965502841E-4</c:v>
                </c:pt>
                <c:pt idx="358">
                  <c:v>7.6584769965502841E-4</c:v>
                </c:pt>
                <c:pt idx="359">
                  <c:v>7.6256776245026137E-4</c:v>
                </c:pt>
                <c:pt idx="360">
                  <c:v>7.6256776245026137E-4</c:v>
                </c:pt>
                <c:pt idx="361">
                  <c:v>7.5930155668913618E-4</c:v>
                </c:pt>
                <c:pt idx="362">
                  <c:v>7.5930155668913618E-4</c:v>
                </c:pt>
                <c:pt idx="363">
                  <c:v>7.5604902751219907E-4</c:v>
                </c:pt>
                <c:pt idx="364">
                  <c:v>7.5604902751219907E-4</c:v>
                </c:pt>
                <c:pt idx="365">
                  <c:v>7.5281012025739044E-4</c:v>
                </c:pt>
                <c:pt idx="366">
                  <c:v>7.5281012025739044E-4</c:v>
                </c:pt>
                <c:pt idx="367">
                  <c:v>7.4958478045944119E-4</c:v>
                </c:pt>
                <c:pt idx="368">
                  <c:v>7.4958478045944119E-4</c:v>
                </c:pt>
                <c:pt idx="369">
                  <c:v>7.4637295384944943E-4</c:v>
                </c:pt>
                <c:pt idx="370">
                  <c:v>7.4637295384944943E-4</c:v>
                </c:pt>
                <c:pt idx="371">
                  <c:v>7.4637295384944943E-4</c:v>
                </c:pt>
                <c:pt idx="372">
                  <c:v>7.4317458635426645E-4</c:v>
                </c:pt>
                <c:pt idx="373">
                  <c:v>7.4317458635426645E-4</c:v>
                </c:pt>
                <c:pt idx="374">
                  <c:v>7.3998962409599703E-4</c:v>
                </c:pt>
                <c:pt idx="375">
                  <c:v>7.3998962409599703E-4</c:v>
                </c:pt>
                <c:pt idx="376">
                  <c:v>7.3998962409599703E-4</c:v>
                </c:pt>
                <c:pt idx="377">
                  <c:v>7.3681801339154501E-4</c:v>
                </c:pt>
                <c:pt idx="378">
                  <c:v>7.3681801339154501E-4</c:v>
                </c:pt>
                <c:pt idx="379">
                  <c:v>7.3365970075191245E-4</c:v>
                </c:pt>
                <c:pt idx="380">
                  <c:v>7.3365970075191245E-4</c:v>
                </c:pt>
                <c:pt idx="381">
                  <c:v>7.3365970075191245E-4</c:v>
                </c:pt>
                <c:pt idx="382">
                  <c:v>7.3365970075191245E-4</c:v>
                </c:pt>
                <c:pt idx="383">
                  <c:v>7.3051463288182489E-4</c:v>
                </c:pt>
                <c:pt idx="384">
                  <c:v>7.3051463288182489E-4</c:v>
                </c:pt>
                <c:pt idx="385">
                  <c:v>7.3051463288182489E-4</c:v>
                </c:pt>
                <c:pt idx="386">
                  <c:v>7.2738275667915547E-4</c:v>
                </c:pt>
                <c:pt idx="387">
                  <c:v>7.2738275667915547E-4</c:v>
                </c:pt>
                <c:pt idx="388">
                  <c:v>7.2738275667915547E-4</c:v>
                </c:pt>
                <c:pt idx="389">
                  <c:v>7.2738275667915547E-4</c:v>
                </c:pt>
                <c:pt idx="390">
                  <c:v>7.2738275667915547E-4</c:v>
                </c:pt>
                <c:pt idx="391">
                  <c:v>7.2738275667915547E-4</c:v>
                </c:pt>
                <c:pt idx="392">
                  <c:v>7.2738275667915547E-4</c:v>
                </c:pt>
                <c:pt idx="393">
                  <c:v>7.2738275667915547E-4</c:v>
                </c:pt>
                <c:pt idx="394">
                  <c:v>7.2738275667915547E-4</c:v>
                </c:pt>
                <c:pt idx="395">
                  <c:v>7.2738275667915547E-4</c:v>
                </c:pt>
                <c:pt idx="396">
                  <c:v>7.2738275667915547E-4</c:v>
                </c:pt>
                <c:pt idx="397">
                  <c:v>7.2738275667915547E-4</c:v>
                </c:pt>
                <c:pt idx="398">
                  <c:v>7.2738275667915547E-4</c:v>
                </c:pt>
                <c:pt idx="399">
                  <c:v>7.2738275667915547E-4</c:v>
                </c:pt>
                <c:pt idx="400">
                  <c:v>7.2738275667915547E-4</c:v>
                </c:pt>
                <c:pt idx="401">
                  <c:v>7.2738275667915547E-4</c:v>
                </c:pt>
                <c:pt idx="402">
                  <c:v>7.3051463288182489E-4</c:v>
                </c:pt>
                <c:pt idx="403">
                  <c:v>7.3051463288182489E-4</c:v>
                </c:pt>
                <c:pt idx="404">
                  <c:v>7.3051463288182489E-4</c:v>
                </c:pt>
                <c:pt idx="405">
                  <c:v>7.3051463288182489E-4</c:v>
                </c:pt>
                <c:pt idx="406">
                  <c:v>7.3051463288182489E-4</c:v>
                </c:pt>
                <c:pt idx="407">
                  <c:v>7.3051463288182489E-4</c:v>
                </c:pt>
                <c:pt idx="408">
                  <c:v>7.3051463288182489E-4</c:v>
                </c:pt>
                <c:pt idx="409">
                  <c:v>7.3051463288182489E-4</c:v>
                </c:pt>
                <c:pt idx="410">
                  <c:v>7.3051463288182489E-4</c:v>
                </c:pt>
                <c:pt idx="411">
                  <c:v>7.3365970075191245E-4</c:v>
                </c:pt>
                <c:pt idx="412">
                  <c:v>7.3365970075191245E-4</c:v>
                </c:pt>
                <c:pt idx="413">
                  <c:v>7.3365970075191245E-4</c:v>
                </c:pt>
                <c:pt idx="414">
                  <c:v>7.3365970075191245E-4</c:v>
                </c:pt>
                <c:pt idx="415">
                  <c:v>7.3365970075191245E-4</c:v>
                </c:pt>
                <c:pt idx="416">
                  <c:v>7.3365970075191245E-4</c:v>
                </c:pt>
                <c:pt idx="417">
                  <c:v>7.3681801339154501E-4</c:v>
                </c:pt>
                <c:pt idx="418">
                  <c:v>7.3681801339154501E-4</c:v>
                </c:pt>
                <c:pt idx="419">
                  <c:v>7.3681801339154501E-4</c:v>
                </c:pt>
                <c:pt idx="420">
                  <c:v>7.3681801339154501E-4</c:v>
                </c:pt>
                <c:pt idx="421">
                  <c:v>7.3365970075191245E-4</c:v>
                </c:pt>
                <c:pt idx="422">
                  <c:v>7.3365970075191245E-4</c:v>
                </c:pt>
                <c:pt idx="423">
                  <c:v>7.3365970075191245E-4</c:v>
                </c:pt>
                <c:pt idx="424">
                  <c:v>7.3365970075191245E-4</c:v>
                </c:pt>
                <c:pt idx="425">
                  <c:v>7.3051463288182489E-4</c:v>
                </c:pt>
                <c:pt idx="426">
                  <c:v>7.3051463288182489E-4</c:v>
                </c:pt>
                <c:pt idx="427">
                  <c:v>7.3051463288182489E-4</c:v>
                </c:pt>
                <c:pt idx="428">
                  <c:v>7.2738275667915547E-4</c:v>
                </c:pt>
                <c:pt idx="429">
                  <c:v>7.2738275667915547E-4</c:v>
                </c:pt>
                <c:pt idx="430">
                  <c:v>7.2426401923437328E-4</c:v>
                </c:pt>
                <c:pt idx="431">
                  <c:v>7.2426401923437328E-4</c:v>
                </c:pt>
                <c:pt idx="432">
                  <c:v>7.2426401923437328E-4</c:v>
                </c:pt>
                <c:pt idx="433">
                  <c:v>7.2115836783002985E-4</c:v>
                </c:pt>
                <c:pt idx="434">
                  <c:v>7.2115836783002985E-4</c:v>
                </c:pt>
                <c:pt idx="435">
                  <c:v>7.2115836783002985E-4</c:v>
                </c:pt>
                <c:pt idx="436">
                  <c:v>7.2115836783002985E-4</c:v>
                </c:pt>
                <c:pt idx="437">
                  <c:v>7.1806574994024916E-4</c:v>
                </c:pt>
                <c:pt idx="438">
                  <c:v>7.1806574994024916E-4</c:v>
                </c:pt>
                <c:pt idx="439">
                  <c:v>7.1806574994024916E-4</c:v>
                </c:pt>
                <c:pt idx="440">
                  <c:v>7.1806574994024916E-4</c:v>
                </c:pt>
                <c:pt idx="441">
                  <c:v>7.1498611323017255E-4</c:v>
                </c:pt>
                <c:pt idx="442">
                  <c:v>7.1498611323017255E-4</c:v>
                </c:pt>
                <c:pt idx="443">
                  <c:v>7.1498611323017255E-4</c:v>
                </c:pt>
                <c:pt idx="444">
                  <c:v>7.1498611323017255E-4</c:v>
                </c:pt>
                <c:pt idx="445">
                  <c:v>7.1498611323017255E-4</c:v>
                </c:pt>
                <c:pt idx="446">
                  <c:v>7.1191940555542441E-4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Traitement3!$H$1</c:f>
              <c:strCache>
                <c:ptCount val="1"/>
                <c:pt idx="0">
                  <c:v>Wma</c:v>
                </c:pt>
              </c:strCache>
            </c:strRef>
          </c:tx>
          <c:spPr>
            <a:ln w="19050">
              <a:solidFill>
                <a:srgbClr val="C00000"/>
              </a:solidFill>
            </a:ln>
          </c:spPr>
          <c:marker>
            <c:symbol val="none"/>
          </c:marker>
          <c:xVal>
            <c:numRef>
              <c:f>Traitement3!$B$2:$B$460</c:f>
              <c:numCache>
                <c:formatCode>0.000</c:formatCode>
                <c:ptCount val="459"/>
                <c:pt idx="0">
                  <c:v>0.31591815528491302</c:v>
                </c:pt>
                <c:pt idx="1">
                  <c:v>0.31393163307406668</c:v>
                </c:pt>
                <c:pt idx="2">
                  <c:v>0.3128619672682264</c:v>
                </c:pt>
                <c:pt idx="3">
                  <c:v>0.31186870616280299</c:v>
                </c:pt>
                <c:pt idx="4">
                  <c:v>0.31087544505737985</c:v>
                </c:pt>
                <c:pt idx="5">
                  <c:v>0.30980577925153957</c:v>
                </c:pt>
                <c:pt idx="6">
                  <c:v>0.30865970874528198</c:v>
                </c:pt>
                <c:pt idx="7">
                  <c:v>0.3074372335386073</c:v>
                </c:pt>
                <c:pt idx="8">
                  <c:v>0.30621475833193257</c:v>
                </c:pt>
                <c:pt idx="9">
                  <c:v>0.30491587842484058</c:v>
                </c:pt>
                <c:pt idx="10">
                  <c:v>0.30361699851774882</c:v>
                </c:pt>
                <c:pt idx="11">
                  <c:v>0.30231811861065677</c:v>
                </c:pt>
                <c:pt idx="12">
                  <c:v>0.30101923870356501</c:v>
                </c:pt>
                <c:pt idx="13">
                  <c:v>0.29972035879647324</c:v>
                </c:pt>
                <c:pt idx="14">
                  <c:v>0.29811586008771257</c:v>
                </c:pt>
                <c:pt idx="15">
                  <c:v>0.29643495667853487</c:v>
                </c:pt>
                <c:pt idx="16">
                  <c:v>0.29505967207102574</c:v>
                </c:pt>
                <c:pt idx="17">
                  <c:v>0.29368438746351666</c:v>
                </c:pt>
                <c:pt idx="18">
                  <c:v>0.29230910285600753</c:v>
                </c:pt>
                <c:pt idx="19">
                  <c:v>0.29101022294891576</c:v>
                </c:pt>
                <c:pt idx="20">
                  <c:v>0.28971134304182394</c:v>
                </c:pt>
                <c:pt idx="21">
                  <c:v>0.28841246313473196</c:v>
                </c:pt>
                <c:pt idx="22">
                  <c:v>0.28703717852722288</c:v>
                </c:pt>
                <c:pt idx="23">
                  <c:v>0.28573829862013106</c:v>
                </c:pt>
                <c:pt idx="24">
                  <c:v>0.28436301401262198</c:v>
                </c:pt>
                <c:pt idx="25">
                  <c:v>0.28298772940511285</c:v>
                </c:pt>
                <c:pt idx="26">
                  <c:v>0.28161244479760394</c:v>
                </c:pt>
                <c:pt idx="27">
                  <c:v>0.28016075548967778</c:v>
                </c:pt>
                <c:pt idx="28">
                  <c:v>0.27870906618175156</c:v>
                </c:pt>
                <c:pt idx="29">
                  <c:v>0.27733378157424243</c:v>
                </c:pt>
                <c:pt idx="30">
                  <c:v>0.27588209226631627</c:v>
                </c:pt>
                <c:pt idx="31">
                  <c:v>0.27435399825797274</c:v>
                </c:pt>
                <c:pt idx="32">
                  <c:v>0.27297871365046383</c:v>
                </c:pt>
                <c:pt idx="33">
                  <c:v>0.27145061964212031</c:v>
                </c:pt>
                <c:pt idx="34">
                  <c:v>0.269922525633777</c:v>
                </c:pt>
                <c:pt idx="35">
                  <c:v>0.26847083632585078</c:v>
                </c:pt>
                <c:pt idx="36">
                  <c:v>0.26694274231750725</c:v>
                </c:pt>
                <c:pt idx="37">
                  <c:v>0.26541464830916395</c:v>
                </c:pt>
                <c:pt idx="38">
                  <c:v>0.26396295900123778</c:v>
                </c:pt>
                <c:pt idx="39">
                  <c:v>0.26235846029247711</c:v>
                </c:pt>
                <c:pt idx="40">
                  <c:v>0.26083036628413381</c:v>
                </c:pt>
                <c:pt idx="41">
                  <c:v>0.25930227227579028</c:v>
                </c:pt>
                <c:pt idx="42">
                  <c:v>0.25769777356702989</c:v>
                </c:pt>
                <c:pt idx="43">
                  <c:v>0.25616967955868636</c:v>
                </c:pt>
                <c:pt idx="44">
                  <c:v>0.25456518084992574</c:v>
                </c:pt>
                <c:pt idx="45">
                  <c:v>0.25296068214116535</c:v>
                </c:pt>
                <c:pt idx="46">
                  <c:v>0.25143258813282182</c:v>
                </c:pt>
                <c:pt idx="47">
                  <c:v>0.24982808942406143</c:v>
                </c:pt>
                <c:pt idx="48">
                  <c:v>0.24822359071530078</c:v>
                </c:pt>
                <c:pt idx="49">
                  <c:v>0.24661909200654017</c:v>
                </c:pt>
                <c:pt idx="50">
                  <c:v>0.24501459329777955</c:v>
                </c:pt>
                <c:pt idx="51">
                  <c:v>0.24348649928943625</c:v>
                </c:pt>
                <c:pt idx="52">
                  <c:v>0.2418820005806756</c:v>
                </c:pt>
                <c:pt idx="53">
                  <c:v>0.24027750187191521</c:v>
                </c:pt>
                <c:pt idx="54">
                  <c:v>0.2386730031631546</c:v>
                </c:pt>
                <c:pt idx="55">
                  <c:v>0.23706850445439395</c:v>
                </c:pt>
                <c:pt idx="56">
                  <c:v>0.23538760104521625</c:v>
                </c:pt>
                <c:pt idx="57">
                  <c:v>0.23378310233645561</c:v>
                </c:pt>
                <c:pt idx="58">
                  <c:v>0.23217860362769521</c:v>
                </c:pt>
                <c:pt idx="59">
                  <c:v>0.2305741049189346</c:v>
                </c:pt>
                <c:pt idx="60">
                  <c:v>0.22896960621017395</c:v>
                </c:pt>
                <c:pt idx="61">
                  <c:v>0.22736510750141334</c:v>
                </c:pt>
                <c:pt idx="62">
                  <c:v>0.22583701349307003</c:v>
                </c:pt>
                <c:pt idx="63">
                  <c:v>0.22423251478430942</c:v>
                </c:pt>
                <c:pt idx="64">
                  <c:v>0.222628016075549</c:v>
                </c:pt>
                <c:pt idx="65">
                  <c:v>0.22102351736678838</c:v>
                </c:pt>
                <c:pt idx="66">
                  <c:v>0.21941901865802776</c:v>
                </c:pt>
                <c:pt idx="67">
                  <c:v>0.21781451994926712</c:v>
                </c:pt>
                <c:pt idx="68">
                  <c:v>0.21621002124050673</c:v>
                </c:pt>
                <c:pt idx="69">
                  <c:v>0.21460552253174608</c:v>
                </c:pt>
                <c:pt idx="70">
                  <c:v>0.21300102382298547</c:v>
                </c:pt>
                <c:pt idx="71">
                  <c:v>0.21139652511422508</c:v>
                </c:pt>
                <c:pt idx="72">
                  <c:v>0.20979202640546443</c:v>
                </c:pt>
                <c:pt idx="73">
                  <c:v>0.20818752769670382</c:v>
                </c:pt>
                <c:pt idx="74">
                  <c:v>0.2065830289879432</c:v>
                </c:pt>
                <c:pt idx="75">
                  <c:v>0.20497853027918278</c:v>
                </c:pt>
                <c:pt idx="76">
                  <c:v>0.20337403157042216</c:v>
                </c:pt>
                <c:pt idx="77">
                  <c:v>0.20176953286166155</c:v>
                </c:pt>
                <c:pt idx="78">
                  <c:v>0.20024143885331824</c:v>
                </c:pt>
                <c:pt idx="79">
                  <c:v>0.1986369401445576</c:v>
                </c:pt>
                <c:pt idx="80">
                  <c:v>0.1969560367353799</c:v>
                </c:pt>
                <c:pt idx="81">
                  <c:v>0.19542794272703659</c:v>
                </c:pt>
                <c:pt idx="82">
                  <c:v>0.19374703931785886</c:v>
                </c:pt>
                <c:pt idx="83">
                  <c:v>0.19221894530951533</c:v>
                </c:pt>
                <c:pt idx="84">
                  <c:v>0.19061444660075494</c:v>
                </c:pt>
                <c:pt idx="85">
                  <c:v>0.18908635259241141</c:v>
                </c:pt>
                <c:pt idx="86">
                  <c:v>0.18748185388365077</c:v>
                </c:pt>
                <c:pt idx="87">
                  <c:v>0.18595375987530746</c:v>
                </c:pt>
                <c:pt idx="88">
                  <c:v>0.18442566586696416</c:v>
                </c:pt>
                <c:pt idx="89">
                  <c:v>0.18289757185862066</c:v>
                </c:pt>
                <c:pt idx="90">
                  <c:v>0.18136947785027735</c:v>
                </c:pt>
                <c:pt idx="91">
                  <c:v>0.17984138384193382</c:v>
                </c:pt>
                <c:pt idx="92">
                  <c:v>0.17831328983359052</c:v>
                </c:pt>
                <c:pt idx="93">
                  <c:v>0.1768616005256643</c:v>
                </c:pt>
                <c:pt idx="94">
                  <c:v>0.17533350651732099</c:v>
                </c:pt>
                <c:pt idx="95">
                  <c:v>0.17380541250897746</c:v>
                </c:pt>
                <c:pt idx="96">
                  <c:v>0.17227731850063416</c:v>
                </c:pt>
                <c:pt idx="97">
                  <c:v>0.17074922449229063</c:v>
                </c:pt>
                <c:pt idx="98">
                  <c:v>0.16922113048394732</c:v>
                </c:pt>
                <c:pt idx="99">
                  <c:v>0.16769303647560402</c:v>
                </c:pt>
                <c:pt idx="100">
                  <c:v>0.16624134716767761</c:v>
                </c:pt>
                <c:pt idx="101">
                  <c:v>0.1647132531593343</c:v>
                </c:pt>
                <c:pt idx="102">
                  <c:v>0.16318515915099099</c:v>
                </c:pt>
                <c:pt idx="103">
                  <c:v>0.16173346984306478</c:v>
                </c:pt>
                <c:pt idx="104">
                  <c:v>0.16020537583472128</c:v>
                </c:pt>
                <c:pt idx="105">
                  <c:v>0.15875368652679506</c:v>
                </c:pt>
                <c:pt idx="106">
                  <c:v>0.15722559251845175</c:v>
                </c:pt>
                <c:pt idx="107">
                  <c:v>0.15577390321052553</c:v>
                </c:pt>
                <c:pt idx="108">
                  <c:v>0.15432221390259934</c:v>
                </c:pt>
                <c:pt idx="109">
                  <c:v>0.15279411989425581</c:v>
                </c:pt>
                <c:pt idx="110">
                  <c:v>0.1513424305863296</c:v>
                </c:pt>
                <c:pt idx="111">
                  <c:v>0.14989074127840341</c:v>
                </c:pt>
                <c:pt idx="112">
                  <c:v>0.1483626472700601</c:v>
                </c:pt>
                <c:pt idx="113">
                  <c:v>0.14691095796213388</c:v>
                </c:pt>
                <c:pt idx="114">
                  <c:v>0.14545926865420747</c:v>
                </c:pt>
                <c:pt idx="115">
                  <c:v>0.14393117464586416</c:v>
                </c:pt>
                <c:pt idx="116">
                  <c:v>0.14240308063752086</c:v>
                </c:pt>
                <c:pt idx="117">
                  <c:v>0.14087498662917733</c:v>
                </c:pt>
                <c:pt idx="118">
                  <c:v>0.13934689262083402</c:v>
                </c:pt>
                <c:pt idx="119">
                  <c:v>0.1378187986124905</c:v>
                </c:pt>
                <c:pt idx="120">
                  <c:v>0.13629070460414719</c:v>
                </c:pt>
                <c:pt idx="121">
                  <c:v>0.13468620589538657</c:v>
                </c:pt>
                <c:pt idx="122">
                  <c:v>0.13315811188704327</c:v>
                </c:pt>
                <c:pt idx="123">
                  <c:v>0.13163001787869996</c:v>
                </c:pt>
                <c:pt idx="124">
                  <c:v>0.13010192387035643</c:v>
                </c:pt>
                <c:pt idx="125">
                  <c:v>0.12849742516159582</c:v>
                </c:pt>
                <c:pt idx="126">
                  <c:v>0.12696933115325251</c:v>
                </c:pt>
                <c:pt idx="127">
                  <c:v>0.12544123714490921</c:v>
                </c:pt>
                <c:pt idx="128">
                  <c:v>0.12398954783698299</c:v>
                </c:pt>
                <c:pt idx="129">
                  <c:v>0.12246145382863947</c:v>
                </c:pt>
                <c:pt idx="130">
                  <c:v>0.12100976452071326</c:v>
                </c:pt>
                <c:pt idx="131">
                  <c:v>0.11948167051236995</c:v>
                </c:pt>
                <c:pt idx="132">
                  <c:v>0.11802998120444375</c:v>
                </c:pt>
                <c:pt idx="133">
                  <c:v>0.11657829189651733</c:v>
                </c:pt>
                <c:pt idx="134">
                  <c:v>0.11512660258859111</c:v>
                </c:pt>
                <c:pt idx="135">
                  <c:v>0.11367491328066491</c:v>
                </c:pt>
                <c:pt idx="136">
                  <c:v>0.11222322397273871</c:v>
                </c:pt>
                <c:pt idx="137">
                  <c:v>0.1107715346648125</c:v>
                </c:pt>
                <c:pt idx="138">
                  <c:v>0.1093962500573034</c:v>
                </c:pt>
                <c:pt idx="139">
                  <c:v>0.10794456074937719</c:v>
                </c:pt>
                <c:pt idx="140">
                  <c:v>0.1065692761418683</c:v>
                </c:pt>
                <c:pt idx="141">
                  <c:v>0.1051939915343592</c:v>
                </c:pt>
                <c:pt idx="142">
                  <c:v>0.10381870692685009</c:v>
                </c:pt>
                <c:pt idx="143">
                  <c:v>0.1025198270197583</c:v>
                </c:pt>
                <c:pt idx="144">
                  <c:v>0.1011445424122492</c:v>
                </c:pt>
                <c:pt idx="145">
                  <c:v>9.9845662505157182E-2</c:v>
                </c:pt>
                <c:pt idx="146">
                  <c:v>9.8546782598065402E-2</c:v>
                </c:pt>
                <c:pt idx="147">
                  <c:v>9.7247902690973609E-2</c:v>
                </c:pt>
                <c:pt idx="148">
                  <c:v>9.6025427484298709E-2</c:v>
                </c:pt>
                <c:pt idx="149">
                  <c:v>9.4726547577206915E-2</c:v>
                </c:pt>
                <c:pt idx="150">
                  <c:v>9.3504072370532224E-2</c:v>
                </c:pt>
                <c:pt idx="151">
                  <c:v>9.2281597163857546E-2</c:v>
                </c:pt>
                <c:pt idx="152">
                  <c:v>9.1059121957182854E-2</c:v>
                </c:pt>
                <c:pt idx="153">
                  <c:v>8.9913051450925263E-2</c:v>
                </c:pt>
                <c:pt idx="154">
                  <c:v>8.8766980944667673E-2</c:v>
                </c:pt>
                <c:pt idx="155">
                  <c:v>8.7544505737992981E-2</c:v>
                </c:pt>
                <c:pt idx="156">
                  <c:v>8.6474839932152492E-2</c:v>
                </c:pt>
                <c:pt idx="157">
                  <c:v>8.5328769425895123E-2</c:v>
                </c:pt>
                <c:pt idx="158">
                  <c:v>8.4259103620054634E-2</c:v>
                </c:pt>
                <c:pt idx="159">
                  <c:v>8.3189437814214368E-2</c:v>
                </c:pt>
                <c:pt idx="160">
                  <c:v>8.2119772008373879E-2</c:v>
                </c:pt>
                <c:pt idx="161">
                  <c:v>8.1126510902950713E-2</c:v>
                </c:pt>
                <c:pt idx="162">
                  <c:v>8.0133249797527534E-2</c:v>
                </c:pt>
                <c:pt idx="163">
                  <c:v>7.9139988692104368E-2</c:v>
                </c:pt>
                <c:pt idx="164">
                  <c:v>7.8146727586681189E-2</c:v>
                </c:pt>
                <c:pt idx="165">
                  <c:v>7.7153466481257801E-2</c:v>
                </c:pt>
                <c:pt idx="166">
                  <c:v>7.6236610076251959E-2</c:v>
                </c:pt>
                <c:pt idx="167">
                  <c:v>7.5319753671245881E-2</c:v>
                </c:pt>
                <c:pt idx="168">
                  <c:v>7.4402897266239817E-2</c:v>
                </c:pt>
                <c:pt idx="169">
                  <c:v>7.348604086123374E-2</c:v>
                </c:pt>
                <c:pt idx="170">
                  <c:v>7.2569184456227676E-2</c:v>
                </c:pt>
                <c:pt idx="171">
                  <c:v>7.1728732751638921E-2</c:v>
                </c:pt>
                <c:pt idx="172">
                  <c:v>7.0888281047049945E-2</c:v>
                </c:pt>
                <c:pt idx="173">
                  <c:v>7.004782934246119E-2</c:v>
                </c:pt>
                <c:pt idx="174">
                  <c:v>6.9207377637872228E-2</c:v>
                </c:pt>
                <c:pt idx="175">
                  <c:v>6.8366925933283473E-2</c:v>
                </c:pt>
                <c:pt idx="176">
                  <c:v>6.7602878929111598E-2</c:v>
                </c:pt>
                <c:pt idx="177">
                  <c:v>6.6838831924939945E-2</c:v>
                </c:pt>
                <c:pt idx="178">
                  <c:v>6.6074784920768292E-2</c:v>
                </c:pt>
                <c:pt idx="179">
                  <c:v>6.531073791659664E-2</c:v>
                </c:pt>
                <c:pt idx="180">
                  <c:v>6.4546690912424987E-2</c:v>
                </c:pt>
                <c:pt idx="181">
                  <c:v>6.3782643908253112E-2</c:v>
                </c:pt>
                <c:pt idx="182">
                  <c:v>6.309500160449856E-2</c:v>
                </c:pt>
                <c:pt idx="183">
                  <c:v>6.2407359300744231E-2</c:v>
                </c:pt>
                <c:pt idx="184">
                  <c:v>6.1719716996989672E-2</c:v>
                </c:pt>
                <c:pt idx="185">
                  <c:v>6.1032074693235121E-2</c:v>
                </c:pt>
                <c:pt idx="186">
                  <c:v>6.0344432389480569E-2</c:v>
                </c:pt>
                <c:pt idx="187">
                  <c:v>5.9656790085726018E-2</c:v>
                </c:pt>
                <c:pt idx="188">
                  <c:v>5.9045552482388783E-2</c:v>
                </c:pt>
                <c:pt idx="189">
                  <c:v>5.8357910178634224E-2</c:v>
                </c:pt>
                <c:pt idx="190">
                  <c:v>5.7746672575296774E-2</c:v>
                </c:pt>
                <c:pt idx="191">
                  <c:v>5.7135434971959539E-2</c:v>
                </c:pt>
                <c:pt idx="192">
                  <c:v>5.6524197368622082E-2</c:v>
                </c:pt>
                <c:pt idx="193">
                  <c:v>5.5912959765284632E-2</c:v>
                </c:pt>
                <c:pt idx="194">
                  <c:v>5.5378126862364499E-2</c:v>
                </c:pt>
                <c:pt idx="195">
                  <c:v>5.4766889259027264E-2</c:v>
                </c:pt>
                <c:pt idx="196">
                  <c:v>5.4232056356106909E-2</c:v>
                </c:pt>
                <c:pt idx="197">
                  <c:v>5.3697223453186775E-2</c:v>
                </c:pt>
                <c:pt idx="198">
                  <c:v>5.3162390550266642E-2</c:v>
                </c:pt>
                <c:pt idx="199">
                  <c:v>5.2627557647346501E-2</c:v>
                </c:pt>
                <c:pt idx="200">
                  <c:v>5.2092724744426153E-2</c:v>
                </c:pt>
                <c:pt idx="201">
                  <c:v>5.1557891841506012E-2</c:v>
                </c:pt>
                <c:pt idx="202">
                  <c:v>5.1023058938585879E-2</c:v>
                </c:pt>
                <c:pt idx="203">
                  <c:v>5.0564630736082847E-2</c:v>
                </c:pt>
                <c:pt idx="204">
                  <c:v>5.0029797833162706E-2</c:v>
                </c:pt>
                <c:pt idx="205">
                  <c:v>4.9571369630659674E-2</c:v>
                </c:pt>
                <c:pt idx="206">
                  <c:v>4.9112941428156635E-2</c:v>
                </c:pt>
                <c:pt idx="207">
                  <c:v>4.8654513225653603E-2</c:v>
                </c:pt>
                <c:pt idx="208">
                  <c:v>4.811968032273347E-2</c:v>
                </c:pt>
                <c:pt idx="209">
                  <c:v>4.7737656820647532E-2</c:v>
                </c:pt>
                <c:pt idx="210">
                  <c:v>4.7279228618144493E-2</c:v>
                </c:pt>
                <c:pt idx="211">
                  <c:v>4.6820800415641461E-2</c:v>
                </c:pt>
                <c:pt idx="212">
                  <c:v>4.6438776913555746E-2</c:v>
                </c:pt>
                <c:pt idx="213">
                  <c:v>4.5980348711052707E-2</c:v>
                </c:pt>
                <c:pt idx="214">
                  <c:v>4.559832520896677E-2</c:v>
                </c:pt>
                <c:pt idx="215">
                  <c:v>4.5139897006463738E-2</c:v>
                </c:pt>
                <c:pt idx="216">
                  <c:v>4.4757873504378022E-2</c:v>
                </c:pt>
                <c:pt idx="217">
                  <c:v>4.4375850002292085E-2</c:v>
                </c:pt>
                <c:pt idx="218">
                  <c:v>4.3993826500206147E-2</c:v>
                </c:pt>
                <c:pt idx="219">
                  <c:v>4.3611802998120432E-2</c:v>
                </c:pt>
                <c:pt idx="220">
                  <c:v>4.3229779496034494E-2</c:v>
                </c:pt>
                <c:pt idx="221">
                  <c:v>4.2847755993948779E-2</c:v>
                </c:pt>
                <c:pt idx="222">
                  <c:v>4.2465732491862841E-2</c:v>
                </c:pt>
                <c:pt idx="223">
                  <c:v>4.2160113690194227E-2</c:v>
                </c:pt>
                <c:pt idx="224">
                  <c:v>4.177809018810829E-2</c:v>
                </c:pt>
                <c:pt idx="225">
                  <c:v>4.1472471386439669E-2</c:v>
                </c:pt>
                <c:pt idx="226">
                  <c:v>4.1090447884353738E-2</c:v>
                </c:pt>
                <c:pt idx="227">
                  <c:v>4.0784829082685117E-2</c:v>
                </c:pt>
                <c:pt idx="228">
                  <c:v>4.0479210281016503E-2</c:v>
                </c:pt>
                <c:pt idx="229">
                  <c:v>4.0097186778930566E-2</c:v>
                </c:pt>
                <c:pt idx="230">
                  <c:v>3.9791567977261945E-2</c:v>
                </c:pt>
                <c:pt idx="231">
                  <c:v>3.9485949175593331E-2</c:v>
                </c:pt>
                <c:pt idx="232">
                  <c:v>3.9180330373924495E-2</c:v>
                </c:pt>
                <c:pt idx="233">
                  <c:v>3.8874711572255874E-2</c:v>
                </c:pt>
                <c:pt idx="234">
                  <c:v>3.8645497471004361E-2</c:v>
                </c:pt>
                <c:pt idx="235">
                  <c:v>3.833987866933574E-2</c:v>
                </c:pt>
                <c:pt idx="236">
                  <c:v>3.8034259867667126E-2</c:v>
                </c:pt>
                <c:pt idx="237">
                  <c:v>3.7805045766415607E-2</c:v>
                </c:pt>
                <c:pt idx="238">
                  <c:v>3.7499426964746771E-2</c:v>
                </c:pt>
                <c:pt idx="239">
                  <c:v>3.7270212863495251E-2</c:v>
                </c:pt>
                <c:pt idx="240">
                  <c:v>3.7040998762243732E-2</c:v>
                </c:pt>
                <c:pt idx="241">
                  <c:v>3.6811784660992219E-2</c:v>
                </c:pt>
                <c:pt idx="242">
                  <c:v>3.65825705597407E-2</c:v>
                </c:pt>
                <c:pt idx="243">
                  <c:v>3.6353356458489181E-2</c:v>
                </c:pt>
                <c:pt idx="244">
                  <c:v>3.6124142357237883E-2</c:v>
                </c:pt>
                <c:pt idx="245">
                  <c:v>3.5894928255986364E-2</c:v>
                </c:pt>
                <c:pt idx="246">
                  <c:v>3.5742118855151946E-2</c:v>
                </c:pt>
                <c:pt idx="247">
                  <c:v>3.5512904753900426E-2</c:v>
                </c:pt>
                <c:pt idx="248">
                  <c:v>3.5283690652648914E-2</c:v>
                </c:pt>
                <c:pt idx="249">
                  <c:v>3.5130881251814496E-2</c:v>
                </c:pt>
                <c:pt idx="250">
                  <c:v>3.4978071850980293E-2</c:v>
                </c:pt>
                <c:pt idx="251">
                  <c:v>3.4748857749728773E-2</c:v>
                </c:pt>
                <c:pt idx="252">
                  <c:v>3.4596048348894355E-2</c:v>
                </c:pt>
                <c:pt idx="253">
                  <c:v>3.4366834247642843E-2</c:v>
                </c:pt>
                <c:pt idx="254">
                  <c:v>3.421402484680864E-2</c:v>
                </c:pt>
                <c:pt idx="255">
                  <c:v>3.4061215445974222E-2</c:v>
                </c:pt>
                <c:pt idx="256">
                  <c:v>3.3908406045139804E-2</c:v>
                </c:pt>
                <c:pt idx="257">
                  <c:v>3.3755596644305608E-2</c:v>
                </c:pt>
                <c:pt idx="258">
                  <c:v>3.360278724347119E-2</c:v>
                </c:pt>
                <c:pt idx="259">
                  <c:v>3.3449977842636772E-2</c:v>
                </c:pt>
                <c:pt idx="260">
                  <c:v>3.3297168441802569E-2</c:v>
                </c:pt>
                <c:pt idx="261">
                  <c:v>3.3144359040968151E-2</c:v>
                </c:pt>
                <c:pt idx="262">
                  <c:v>3.2991549640133733E-2</c:v>
                </c:pt>
                <c:pt idx="263">
                  <c:v>3.2838740239299537E-2</c:v>
                </c:pt>
                <c:pt idx="264">
                  <c:v>3.2685930838465119E-2</c:v>
                </c:pt>
                <c:pt idx="265">
                  <c:v>3.2533121437630701E-2</c:v>
                </c:pt>
                <c:pt idx="266">
                  <c:v>3.2380312036796498E-2</c:v>
                </c:pt>
                <c:pt idx="267">
                  <c:v>3.222750263596208E-2</c:v>
                </c:pt>
                <c:pt idx="268">
                  <c:v>3.2074693235127884E-2</c:v>
                </c:pt>
                <c:pt idx="269">
                  <c:v>3.1921883834293466E-2</c:v>
                </c:pt>
                <c:pt idx="270">
                  <c:v>3.1769074433459048E-2</c:v>
                </c:pt>
                <c:pt idx="271">
                  <c:v>3.1616265032624845E-2</c:v>
                </c:pt>
                <c:pt idx="272">
                  <c:v>3.1463455631790427E-2</c:v>
                </c:pt>
                <c:pt idx="273">
                  <c:v>3.1310646230956009E-2</c:v>
                </c:pt>
                <c:pt idx="274">
                  <c:v>3.1081432129704493E-2</c:v>
                </c:pt>
                <c:pt idx="275">
                  <c:v>3.0928622728870293E-2</c:v>
                </c:pt>
                <c:pt idx="276">
                  <c:v>3.0775813328035875E-2</c:v>
                </c:pt>
                <c:pt idx="277">
                  <c:v>3.0623003927201457E-2</c:v>
                </c:pt>
                <c:pt idx="278">
                  <c:v>3.0470194526367258E-2</c:v>
                </c:pt>
                <c:pt idx="279">
                  <c:v>3.031738512553284E-2</c:v>
                </c:pt>
                <c:pt idx="280">
                  <c:v>3.016457572469864E-2</c:v>
                </c:pt>
                <c:pt idx="281">
                  <c:v>3.0011766323864222E-2</c:v>
                </c:pt>
                <c:pt idx="282">
                  <c:v>2.9858956923029804E-2</c:v>
                </c:pt>
                <c:pt idx="283">
                  <c:v>2.9706147522195605E-2</c:v>
                </c:pt>
                <c:pt idx="284">
                  <c:v>2.9629742821778288E-2</c:v>
                </c:pt>
                <c:pt idx="285">
                  <c:v>2.9476933420944085E-2</c:v>
                </c:pt>
                <c:pt idx="286">
                  <c:v>2.9324124020109667E-2</c:v>
                </c:pt>
                <c:pt idx="287">
                  <c:v>2.9171314619275253E-2</c:v>
                </c:pt>
                <c:pt idx="288">
                  <c:v>2.9094909918858151E-2</c:v>
                </c:pt>
                <c:pt idx="289">
                  <c:v>2.8942100518023733E-2</c:v>
                </c:pt>
                <c:pt idx="290">
                  <c:v>2.8865695817606635E-2</c:v>
                </c:pt>
                <c:pt idx="291">
                  <c:v>2.8712886416772217E-2</c:v>
                </c:pt>
                <c:pt idx="292">
                  <c:v>2.8636481716355116E-2</c:v>
                </c:pt>
                <c:pt idx="293">
                  <c:v>2.8483672315520916E-2</c:v>
                </c:pt>
                <c:pt idx="294">
                  <c:v>2.84072676151036E-2</c:v>
                </c:pt>
                <c:pt idx="295">
                  <c:v>2.8254458214269397E-2</c:v>
                </c:pt>
                <c:pt idx="296">
                  <c:v>2.817805351385208E-2</c:v>
                </c:pt>
                <c:pt idx="297">
                  <c:v>2.8025244113017881E-2</c:v>
                </c:pt>
                <c:pt idx="298">
                  <c:v>2.7948839412600564E-2</c:v>
                </c:pt>
                <c:pt idx="299">
                  <c:v>2.7872434712183463E-2</c:v>
                </c:pt>
                <c:pt idx="300">
                  <c:v>2.7719625311349045E-2</c:v>
                </c:pt>
                <c:pt idx="301">
                  <c:v>2.7643220610931947E-2</c:v>
                </c:pt>
                <c:pt idx="302">
                  <c:v>2.7566815910514846E-2</c:v>
                </c:pt>
                <c:pt idx="303">
                  <c:v>2.7414006509680428E-2</c:v>
                </c:pt>
                <c:pt idx="304">
                  <c:v>2.7337601809263326E-2</c:v>
                </c:pt>
                <c:pt idx="305">
                  <c:v>2.7261197108846009E-2</c:v>
                </c:pt>
                <c:pt idx="306">
                  <c:v>2.7184792408428912E-2</c:v>
                </c:pt>
                <c:pt idx="307">
                  <c:v>2.710838770801181E-2</c:v>
                </c:pt>
                <c:pt idx="308">
                  <c:v>2.6955578307177392E-2</c:v>
                </c:pt>
                <c:pt idx="309">
                  <c:v>2.6879173606760291E-2</c:v>
                </c:pt>
                <c:pt idx="310">
                  <c:v>2.6802768906342974E-2</c:v>
                </c:pt>
                <c:pt idx="311">
                  <c:v>2.6726364205925876E-2</c:v>
                </c:pt>
                <c:pt idx="312">
                  <c:v>2.6649959505508775E-2</c:v>
                </c:pt>
                <c:pt idx="313">
                  <c:v>2.6497150104674357E-2</c:v>
                </c:pt>
                <c:pt idx="314">
                  <c:v>2.6420745404257255E-2</c:v>
                </c:pt>
                <c:pt idx="315">
                  <c:v>2.6344340703840157E-2</c:v>
                </c:pt>
                <c:pt idx="316">
                  <c:v>2.6267936003422841E-2</c:v>
                </c:pt>
                <c:pt idx="317">
                  <c:v>2.6191531303005739E-2</c:v>
                </c:pt>
                <c:pt idx="318">
                  <c:v>2.6115126602588638E-2</c:v>
                </c:pt>
                <c:pt idx="319">
                  <c:v>2.6115126602588638E-2</c:v>
                </c:pt>
                <c:pt idx="320">
                  <c:v>2.5962317201754223E-2</c:v>
                </c:pt>
                <c:pt idx="321">
                  <c:v>2.5962317201754223E-2</c:v>
                </c:pt>
                <c:pt idx="322">
                  <c:v>2.5885912501337122E-2</c:v>
                </c:pt>
                <c:pt idx="323">
                  <c:v>2.5809507800919805E-2</c:v>
                </c:pt>
                <c:pt idx="324">
                  <c:v>2.5733103100502704E-2</c:v>
                </c:pt>
                <c:pt idx="325">
                  <c:v>2.5656698400085602E-2</c:v>
                </c:pt>
                <c:pt idx="326">
                  <c:v>2.5580293699668286E-2</c:v>
                </c:pt>
                <c:pt idx="327">
                  <c:v>2.5580293699668286E-2</c:v>
                </c:pt>
                <c:pt idx="328">
                  <c:v>2.5503888999251188E-2</c:v>
                </c:pt>
                <c:pt idx="329">
                  <c:v>2.5427484298834086E-2</c:v>
                </c:pt>
                <c:pt idx="330">
                  <c:v>2.535107959841677E-2</c:v>
                </c:pt>
                <c:pt idx="331">
                  <c:v>2.5274674897999668E-2</c:v>
                </c:pt>
                <c:pt idx="332">
                  <c:v>2.5274674897999668E-2</c:v>
                </c:pt>
                <c:pt idx="333">
                  <c:v>2.5198270197582567E-2</c:v>
                </c:pt>
                <c:pt idx="334">
                  <c:v>2.512186549716525E-2</c:v>
                </c:pt>
                <c:pt idx="335">
                  <c:v>2.5045460796748152E-2</c:v>
                </c:pt>
                <c:pt idx="336">
                  <c:v>2.5045460796748152E-2</c:v>
                </c:pt>
                <c:pt idx="337">
                  <c:v>2.4969056096331051E-2</c:v>
                </c:pt>
                <c:pt idx="338">
                  <c:v>2.4892651395913734E-2</c:v>
                </c:pt>
                <c:pt idx="339">
                  <c:v>2.4892651395913734E-2</c:v>
                </c:pt>
                <c:pt idx="340">
                  <c:v>2.4816246695496633E-2</c:v>
                </c:pt>
                <c:pt idx="341">
                  <c:v>2.4739841995079531E-2</c:v>
                </c:pt>
                <c:pt idx="342">
                  <c:v>2.4739841995079531E-2</c:v>
                </c:pt>
                <c:pt idx="343">
                  <c:v>2.4663437294662433E-2</c:v>
                </c:pt>
                <c:pt idx="344">
                  <c:v>2.4587032594245117E-2</c:v>
                </c:pt>
                <c:pt idx="345">
                  <c:v>2.4587032594245117E-2</c:v>
                </c:pt>
                <c:pt idx="346">
                  <c:v>2.4510627893828015E-2</c:v>
                </c:pt>
                <c:pt idx="347">
                  <c:v>2.4510627893828015E-2</c:v>
                </c:pt>
                <c:pt idx="348">
                  <c:v>2.4434223193410914E-2</c:v>
                </c:pt>
                <c:pt idx="349">
                  <c:v>2.4357818492993597E-2</c:v>
                </c:pt>
                <c:pt idx="350">
                  <c:v>2.4357818492993597E-2</c:v>
                </c:pt>
                <c:pt idx="351">
                  <c:v>2.4281413792576499E-2</c:v>
                </c:pt>
                <c:pt idx="352">
                  <c:v>2.4281413792576499E-2</c:v>
                </c:pt>
                <c:pt idx="353">
                  <c:v>2.4205009092159398E-2</c:v>
                </c:pt>
                <c:pt idx="354">
                  <c:v>2.4205009092159398E-2</c:v>
                </c:pt>
                <c:pt idx="355">
                  <c:v>2.4128604391742081E-2</c:v>
                </c:pt>
                <c:pt idx="356">
                  <c:v>2.4128604391742081E-2</c:v>
                </c:pt>
                <c:pt idx="357">
                  <c:v>2.405219969132498E-2</c:v>
                </c:pt>
                <c:pt idx="358">
                  <c:v>2.405219969132498E-2</c:v>
                </c:pt>
                <c:pt idx="359">
                  <c:v>2.3975794990907878E-2</c:v>
                </c:pt>
                <c:pt idx="360">
                  <c:v>2.3975794990907878E-2</c:v>
                </c:pt>
                <c:pt idx="361">
                  <c:v>2.3899390290490562E-2</c:v>
                </c:pt>
                <c:pt idx="362">
                  <c:v>2.3899390290490562E-2</c:v>
                </c:pt>
                <c:pt idx="363">
                  <c:v>2.3822985590073464E-2</c:v>
                </c:pt>
                <c:pt idx="364">
                  <c:v>2.3822985590073464E-2</c:v>
                </c:pt>
                <c:pt idx="365">
                  <c:v>2.3746580889656362E-2</c:v>
                </c:pt>
                <c:pt idx="366">
                  <c:v>2.3746580889656362E-2</c:v>
                </c:pt>
                <c:pt idx="367">
                  <c:v>2.3670176189239046E-2</c:v>
                </c:pt>
                <c:pt idx="368">
                  <c:v>2.3670176189239046E-2</c:v>
                </c:pt>
                <c:pt idx="369">
                  <c:v>2.3593771488821944E-2</c:v>
                </c:pt>
                <c:pt idx="370">
                  <c:v>2.3593771488821944E-2</c:v>
                </c:pt>
                <c:pt idx="371">
                  <c:v>2.3593771488821944E-2</c:v>
                </c:pt>
                <c:pt idx="372">
                  <c:v>2.3517366788404843E-2</c:v>
                </c:pt>
                <c:pt idx="373">
                  <c:v>2.3517366788404843E-2</c:v>
                </c:pt>
                <c:pt idx="374">
                  <c:v>2.3440962087987526E-2</c:v>
                </c:pt>
                <c:pt idx="375">
                  <c:v>2.3440962087987526E-2</c:v>
                </c:pt>
                <c:pt idx="376">
                  <c:v>2.3440962087987526E-2</c:v>
                </c:pt>
                <c:pt idx="377">
                  <c:v>2.3364557387570428E-2</c:v>
                </c:pt>
                <c:pt idx="378">
                  <c:v>2.3364557387570428E-2</c:v>
                </c:pt>
                <c:pt idx="379">
                  <c:v>2.3288152687153327E-2</c:v>
                </c:pt>
                <c:pt idx="380">
                  <c:v>2.3288152687153327E-2</c:v>
                </c:pt>
                <c:pt idx="381">
                  <c:v>2.3288152687153327E-2</c:v>
                </c:pt>
                <c:pt idx="382">
                  <c:v>2.3288152687153327E-2</c:v>
                </c:pt>
                <c:pt idx="383">
                  <c:v>2.321174798673601E-2</c:v>
                </c:pt>
                <c:pt idx="384">
                  <c:v>2.321174798673601E-2</c:v>
                </c:pt>
                <c:pt idx="385">
                  <c:v>2.321174798673601E-2</c:v>
                </c:pt>
                <c:pt idx="386">
                  <c:v>2.3135343286318909E-2</c:v>
                </c:pt>
                <c:pt idx="387">
                  <c:v>2.3135343286318909E-2</c:v>
                </c:pt>
                <c:pt idx="388">
                  <c:v>2.3135343286318909E-2</c:v>
                </c:pt>
                <c:pt idx="389">
                  <c:v>2.3135343286318909E-2</c:v>
                </c:pt>
                <c:pt idx="390">
                  <c:v>2.3135343286318909E-2</c:v>
                </c:pt>
                <c:pt idx="391">
                  <c:v>2.3135343286318909E-2</c:v>
                </c:pt>
                <c:pt idx="392">
                  <c:v>2.3135343286318909E-2</c:v>
                </c:pt>
                <c:pt idx="393">
                  <c:v>2.3135343286318909E-2</c:v>
                </c:pt>
                <c:pt idx="394">
                  <c:v>2.3135343286318909E-2</c:v>
                </c:pt>
                <c:pt idx="395">
                  <c:v>2.3135343286318909E-2</c:v>
                </c:pt>
                <c:pt idx="396">
                  <c:v>2.3135343286318909E-2</c:v>
                </c:pt>
                <c:pt idx="397">
                  <c:v>2.3135343286318909E-2</c:v>
                </c:pt>
                <c:pt idx="398">
                  <c:v>2.3135343286318909E-2</c:v>
                </c:pt>
                <c:pt idx="399">
                  <c:v>2.3135343286318909E-2</c:v>
                </c:pt>
                <c:pt idx="400">
                  <c:v>2.3135343286318909E-2</c:v>
                </c:pt>
                <c:pt idx="401">
                  <c:v>2.3135343286318909E-2</c:v>
                </c:pt>
                <c:pt idx="402">
                  <c:v>2.321174798673601E-2</c:v>
                </c:pt>
                <c:pt idx="403">
                  <c:v>2.321174798673601E-2</c:v>
                </c:pt>
                <c:pt idx="404">
                  <c:v>2.321174798673601E-2</c:v>
                </c:pt>
                <c:pt idx="405">
                  <c:v>2.321174798673601E-2</c:v>
                </c:pt>
                <c:pt idx="406">
                  <c:v>2.321174798673601E-2</c:v>
                </c:pt>
                <c:pt idx="407">
                  <c:v>2.321174798673601E-2</c:v>
                </c:pt>
                <c:pt idx="408">
                  <c:v>2.321174798673601E-2</c:v>
                </c:pt>
                <c:pt idx="409">
                  <c:v>2.321174798673601E-2</c:v>
                </c:pt>
                <c:pt idx="410">
                  <c:v>2.321174798673601E-2</c:v>
                </c:pt>
                <c:pt idx="411">
                  <c:v>2.3288152687153327E-2</c:v>
                </c:pt>
                <c:pt idx="412">
                  <c:v>2.3288152687153327E-2</c:v>
                </c:pt>
                <c:pt idx="413">
                  <c:v>2.3288152687153327E-2</c:v>
                </c:pt>
                <c:pt idx="414">
                  <c:v>2.3288152687153327E-2</c:v>
                </c:pt>
                <c:pt idx="415">
                  <c:v>2.3288152687153327E-2</c:v>
                </c:pt>
                <c:pt idx="416">
                  <c:v>2.3288152687153327E-2</c:v>
                </c:pt>
                <c:pt idx="417">
                  <c:v>2.3364557387570428E-2</c:v>
                </c:pt>
                <c:pt idx="418">
                  <c:v>2.3364557387570428E-2</c:v>
                </c:pt>
                <c:pt idx="419">
                  <c:v>2.3364557387570428E-2</c:v>
                </c:pt>
                <c:pt idx="420">
                  <c:v>2.3364557387570428E-2</c:v>
                </c:pt>
                <c:pt idx="421">
                  <c:v>2.3288152687153327E-2</c:v>
                </c:pt>
                <c:pt idx="422">
                  <c:v>2.3288152687153327E-2</c:v>
                </c:pt>
                <c:pt idx="423">
                  <c:v>2.3288152687153327E-2</c:v>
                </c:pt>
                <c:pt idx="424">
                  <c:v>2.3288152687153327E-2</c:v>
                </c:pt>
                <c:pt idx="425">
                  <c:v>2.321174798673601E-2</c:v>
                </c:pt>
                <c:pt idx="426">
                  <c:v>2.321174798673601E-2</c:v>
                </c:pt>
                <c:pt idx="427">
                  <c:v>2.321174798673601E-2</c:v>
                </c:pt>
                <c:pt idx="428">
                  <c:v>2.3135343286318909E-2</c:v>
                </c:pt>
                <c:pt idx="429">
                  <c:v>2.3135343286318909E-2</c:v>
                </c:pt>
                <c:pt idx="430">
                  <c:v>2.3058938585901807E-2</c:v>
                </c:pt>
                <c:pt idx="431">
                  <c:v>2.3058938585901807E-2</c:v>
                </c:pt>
                <c:pt idx="432">
                  <c:v>2.3058938585901807E-2</c:v>
                </c:pt>
                <c:pt idx="433">
                  <c:v>2.2982533885484491E-2</c:v>
                </c:pt>
                <c:pt idx="434">
                  <c:v>2.2982533885484491E-2</c:v>
                </c:pt>
                <c:pt idx="435">
                  <c:v>2.2982533885484491E-2</c:v>
                </c:pt>
                <c:pt idx="436">
                  <c:v>2.2982533885484491E-2</c:v>
                </c:pt>
                <c:pt idx="437">
                  <c:v>2.2906129185067393E-2</c:v>
                </c:pt>
                <c:pt idx="438">
                  <c:v>2.2906129185067393E-2</c:v>
                </c:pt>
                <c:pt idx="439">
                  <c:v>2.2906129185067393E-2</c:v>
                </c:pt>
                <c:pt idx="440">
                  <c:v>2.2906129185067393E-2</c:v>
                </c:pt>
                <c:pt idx="441">
                  <c:v>2.2829724484650291E-2</c:v>
                </c:pt>
                <c:pt idx="442">
                  <c:v>2.2829724484650291E-2</c:v>
                </c:pt>
                <c:pt idx="443">
                  <c:v>2.2829724484650291E-2</c:v>
                </c:pt>
                <c:pt idx="444">
                  <c:v>2.2829724484650291E-2</c:v>
                </c:pt>
                <c:pt idx="445">
                  <c:v>2.2829724484650291E-2</c:v>
                </c:pt>
                <c:pt idx="446">
                  <c:v>2.275331978423319E-2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</c:numCache>
            </c:numRef>
          </c:xVal>
          <c:yVal>
            <c:numRef>
              <c:f>Traitement3!$H$2:$H$460</c:f>
              <c:numCache>
                <c:formatCode>0.000</c:formatCode>
                <c:ptCount val="459"/>
                <c:pt idx="0">
                  <c:v>8.2777231564618053E-2</c:v>
                </c:pt>
                <c:pt idx="1">
                  <c:v>8.0846916588689005E-2</c:v>
                </c:pt>
                <c:pt idx="2">
                  <c:v>7.9808597563492817E-2</c:v>
                </c:pt>
                <c:pt idx="3">
                  <c:v>7.8845153404276197E-2</c:v>
                </c:pt>
                <c:pt idx="4">
                  <c:v>7.7882416345267852E-2</c:v>
                </c:pt>
                <c:pt idx="5">
                  <c:v>7.6846441633445173E-2</c:v>
                </c:pt>
                <c:pt idx="6">
                  <c:v>7.573744706996946E-2</c:v>
                </c:pt>
                <c:pt idx="7">
                  <c:v>7.4555681035853291E-2</c:v>
                </c:pt>
                <c:pt idx="8">
                  <c:v>7.3375166227861846E-2</c:v>
                </c:pt>
                <c:pt idx="9">
                  <c:v>7.2122303368985743E-2</c:v>
                </c:pt>
                <c:pt idx="10">
                  <c:v>7.0870988500129434E-2</c:v>
                </c:pt>
                <c:pt idx="11">
                  <c:v>6.9621297897527329E-2</c:v>
                </c:pt>
                <c:pt idx="12">
                  <c:v>6.8373312705297923E-2</c:v>
                </c:pt>
                <c:pt idx="13">
                  <c:v>6.7127119309411315E-2</c:v>
                </c:pt>
                <c:pt idx="14">
                  <c:v>6.5590315290970938E-2</c:v>
                </c:pt>
                <c:pt idx="15">
                  <c:v>6.3983617126890879E-2</c:v>
                </c:pt>
                <c:pt idx="16">
                  <c:v>6.2671707157797851E-2</c:v>
                </c:pt>
                <c:pt idx="17">
                  <c:v>6.1362339676406731E-2</c:v>
                </c:pt>
                <c:pt idx="18">
                  <c:v>6.0055662492022502E-2</c:v>
                </c:pt>
                <c:pt idx="19">
                  <c:v>5.8824191684234785E-2</c:v>
                </c:pt>
                <c:pt idx="20">
                  <c:v>5.7595405579691353E-2</c:v>
                </c:pt>
                <c:pt idx="21">
                  <c:v>5.6369457946046669E-2</c:v>
                </c:pt>
                <c:pt idx="22">
                  <c:v>5.5074673028434606E-2</c:v>
                </c:pt>
                <c:pt idx="23">
                  <c:v>5.3855101943195594E-2</c:v>
                </c:pt>
                <c:pt idx="24">
                  <c:v>5.2567481909820787E-2</c:v>
                </c:pt>
                <c:pt idx="25">
                  <c:v>5.1283897564946515E-2</c:v>
                </c:pt>
                <c:pt idx="26">
                  <c:v>5.0004612422654492E-2</c:v>
                </c:pt>
                <c:pt idx="27">
                  <c:v>4.8659235034454941E-2</c:v>
                </c:pt>
                <c:pt idx="28">
                  <c:v>4.7319328453740601E-2</c:v>
                </c:pt>
                <c:pt idx="29">
                  <c:v>4.6055346981715317E-2</c:v>
                </c:pt>
                <c:pt idx="30">
                  <c:v>4.4727257852633012E-2</c:v>
                </c:pt>
                <c:pt idx="31">
                  <c:v>4.3336555790226119E-2</c:v>
                </c:pt>
                <c:pt idx="32">
                  <c:v>4.209179350413654E-2</c:v>
                </c:pt>
                <c:pt idx="33">
                  <c:v>4.0716948443309933E-2</c:v>
                </c:pt>
                <c:pt idx="34">
                  <c:v>3.9351439488248874E-2</c:v>
                </c:pt>
                <c:pt idx="35">
                  <c:v>3.8063550802416732E-2</c:v>
                </c:pt>
                <c:pt idx="36">
                  <c:v>3.6718516312388275E-2</c:v>
                </c:pt>
                <c:pt idx="37">
                  <c:v>3.5385288645622029E-2</c:v>
                </c:pt>
                <c:pt idx="38">
                  <c:v>3.4130561859303674E-2</c:v>
                </c:pt>
                <c:pt idx="39">
                  <c:v>3.2758313894651322E-2</c:v>
                </c:pt>
                <c:pt idx="40">
                  <c:v>3.1466822586120657E-2</c:v>
                </c:pt>
                <c:pt idx="41">
                  <c:v>3.0191659313944741E-2</c:v>
                </c:pt>
                <c:pt idx="42">
                  <c:v>2.887181517668946E-2</c:v>
                </c:pt>
                <c:pt idx="43">
                  <c:v>2.7634530231780311E-2</c:v>
                </c:pt>
                <c:pt idx="44">
                  <c:v>2.6357835340813006E-2</c:v>
                </c:pt>
                <c:pt idx="45">
                  <c:v>2.5106058377201493E-2</c:v>
                </c:pt>
                <c:pt idx="46">
                  <c:v>2.3938931714847671E-2</c:v>
                </c:pt>
                <c:pt idx="47">
                  <c:v>2.2741795027654596E-2</c:v>
                </c:pt>
                <c:pt idx="48">
                  <c:v>2.1575857990896702E-2</c:v>
                </c:pt>
                <c:pt idx="49">
                  <c:v>2.044334334481105E-2</c:v>
                </c:pt>
                <c:pt idx="50">
                  <c:v>1.9346455778241383E-2</c:v>
                </c:pt>
                <c:pt idx="51">
                  <c:v>1.8336876586662356E-2</c:v>
                </c:pt>
                <c:pt idx="52">
                  <c:v>1.7315573741519083E-2</c:v>
                </c:pt>
                <c:pt idx="53">
                  <c:v>1.6335753325108497E-2</c:v>
                </c:pt>
                <c:pt idx="54">
                  <c:v>1.5398966767303545E-2</c:v>
                </c:pt>
                <c:pt idx="55">
                  <c:v>1.4506441238248126E-2</c:v>
                </c:pt>
                <c:pt idx="56">
                  <c:v>1.3619807616398565E-2</c:v>
                </c:pt>
                <c:pt idx="57">
                  <c:v>1.2820108772340435E-2</c:v>
                </c:pt>
                <c:pt idx="58">
                  <c:v>1.2065938994205791E-2</c:v>
                </c:pt>
                <c:pt idx="59">
                  <c:v>1.1356837504383989E-2</c:v>
                </c:pt>
                <c:pt idx="60">
                  <c:v>1.0691929088074986E-2</c:v>
                </c:pt>
                <c:pt idx="61">
                  <c:v>1.0069964027459348E-2</c:v>
                </c:pt>
                <c:pt idx="62">
                  <c:v>9.5161073344086997E-3</c:v>
                </c:pt>
                <c:pt idx="63">
                  <c:v>8.9732223779098071E-3</c:v>
                </c:pt>
                <c:pt idx="64">
                  <c:v>8.4679639211426936E-3</c:v>
                </c:pt>
                <c:pt idx="65">
                  <c:v>7.9981925233240971E-3</c:v>
                </c:pt>
                <c:pt idx="66">
                  <c:v>7.5617008175985524E-3</c:v>
                </c:pt>
                <c:pt idx="67">
                  <c:v>7.1562665286900203E-3</c:v>
                </c:pt>
                <c:pt idx="68">
                  <c:v>6.7796964892170748E-3</c:v>
                </c:pt>
                <c:pt idx="69">
                  <c:v>6.4298612836299236E-3</c:v>
                </c:pt>
                <c:pt idx="70">
                  <c:v>6.1047209397549797E-3</c:v>
                </c:pt>
                <c:pt idx="71">
                  <c:v>5.8023426012118844E-3</c:v>
                </c:pt>
                <c:pt idx="72">
                  <c:v>5.5209113820044384E-3</c:v>
                </c:pt>
                <c:pt idx="73">
                  <c:v>5.2587356828836321E-3</c:v>
                </c:pt>
                <c:pt idx="74">
                  <c:v>5.0142481974682317E-3</c:v>
                </c:pt>
                <c:pt idx="75">
                  <c:v>4.7860037074447109E-3</c:v>
                </c:pt>
                <c:pt idx="76">
                  <c:v>4.5726746014022358E-3</c:v>
                </c:pt>
                <c:pt idx="77">
                  <c:v>4.3730448794190128E-3</c:v>
                </c:pt>
                <c:pt idx="78">
                  <c:v>4.1946398658568376E-3</c:v>
                </c:pt>
                <c:pt idx="79">
                  <c:v>4.0186428386774671E-3</c:v>
                </c:pt>
                <c:pt idx="80">
                  <c:v>3.8457182069796779E-3</c:v>
                </c:pt>
                <c:pt idx="81">
                  <c:v>3.697879589885867E-3</c:v>
                </c:pt>
                <c:pt idx="82">
                  <c:v>3.5447419027658106E-3</c:v>
                </c:pt>
                <c:pt idx="83">
                  <c:v>3.413493046550458E-3</c:v>
                </c:pt>
                <c:pt idx="84">
                  <c:v>3.2832259509127382E-3</c:v>
                </c:pt>
                <c:pt idx="85">
                  <c:v>3.1658237953344839E-3</c:v>
                </c:pt>
                <c:pt idx="86">
                  <c:v>3.0490363024768055E-3</c:v>
                </c:pt>
                <c:pt idx="87">
                  <c:v>2.9435492366199807E-3</c:v>
                </c:pt>
                <c:pt idx="88">
                  <c:v>2.8432710215180457E-3</c:v>
                </c:pt>
                <c:pt idx="89">
                  <c:v>2.7478498272140439E-3</c:v>
                </c:pt>
                <c:pt idx="90">
                  <c:v>2.6569625644856862E-3</c:v>
                </c:pt>
                <c:pt idx="91">
                  <c:v>2.5703122619951287E-3</c:v>
                </c:pt>
                <c:pt idx="92">
                  <c:v>2.487625691235798E-3</c:v>
                </c:pt>
                <c:pt idx="93">
                  <c:v>2.4125154358108566E-3</c:v>
                </c:pt>
                <c:pt idx="94">
                  <c:v>2.3368522983001142E-3</c:v>
                </c:pt>
                <c:pt idx="95">
                  <c:v>2.2644654937523517E-3</c:v>
                </c:pt>
                <c:pt idx="96">
                  <c:v>2.1951564653150749E-3</c:v>
                </c:pt>
                <c:pt idx="97">
                  <c:v>2.1287416005167509E-3</c:v>
                </c:pt>
                <c:pt idx="98">
                  <c:v>2.0650509287904045E-3</c:v>
                </c:pt>
                <c:pt idx="99">
                  <c:v>2.0039269437253995E-3</c:v>
                </c:pt>
                <c:pt idx="100">
                  <c:v>1.9481033537376707E-3</c:v>
                </c:pt>
                <c:pt idx="101">
                  <c:v>1.8915736791017268E-3</c:v>
                </c:pt>
                <c:pt idx="102">
                  <c:v>1.8372088882075074E-3</c:v>
                </c:pt>
                <c:pt idx="103">
                  <c:v>1.7874602051289185E-3</c:v>
                </c:pt>
                <c:pt idx="104">
                  <c:v>1.7369855879871138E-3</c:v>
                </c:pt>
                <c:pt idx="105">
                  <c:v>1.690740630537077E-3</c:v>
                </c:pt>
                <c:pt idx="106">
                  <c:v>1.643765492152463E-3</c:v>
                </c:pt>
                <c:pt idx="107">
                  <c:v>1.6006773483736095E-3</c:v>
                </c:pt>
                <c:pt idx="108">
                  <c:v>1.5590146394908397E-3</c:v>
                </c:pt>
                <c:pt idx="109">
                  <c:v>1.5166248223911494E-3</c:v>
                </c:pt>
                <c:pt idx="110">
                  <c:v>1.4776806346489882E-3</c:v>
                </c:pt>
                <c:pt idx="111">
                  <c:v>1.4399679383946401E-3</c:v>
                </c:pt>
                <c:pt idx="112">
                  <c:v>1.4015392280529726E-3</c:v>
                </c:pt>
                <c:pt idx="113">
                  <c:v>1.3661823431050449E-3</c:v>
                </c:pt>
                <c:pt idx="114">
                  <c:v>1.3318958516888371E-3</c:v>
                </c:pt>
                <c:pt idx="115">
                  <c:v>1.296909808656016E-3</c:v>
                </c:pt>
                <c:pt idx="116">
                  <c:v>1.2630065738070059E-3</c:v>
                </c:pt>
                <c:pt idx="117">
                  <c:v>1.2301377177744155E-3</c:v>
                </c:pt>
                <c:pt idx="118">
                  <c:v>1.1982575940963913E-3</c:v>
                </c:pt>
                <c:pt idx="119">
                  <c:v>1.1673231466785422E-3</c:v>
                </c:pt>
                <c:pt idx="120">
                  <c:v>1.1372937326356233E-3</c:v>
                </c:pt>
                <c:pt idx="121">
                  <c:v>1.1066949101923157E-3</c:v>
                </c:pt>
                <c:pt idx="122">
                  <c:v>1.0784030844777498E-3</c:v>
                </c:pt>
                <c:pt idx="123">
                  <c:v>1.0509056063988317E-3</c:v>
                </c:pt>
                <c:pt idx="124">
                  <c:v>1.0241700649374005E-3</c:v>
                </c:pt>
                <c:pt idx="125">
                  <c:v>9.968842087361221E-4</c:v>
                </c:pt>
                <c:pt idx="126">
                  <c:v>9.7161640305228753E-4</c:v>
                </c:pt>
                <c:pt idx="127">
                  <c:v>9.4702178219886052E-4</c:v>
                </c:pt>
                <c:pt idx="128">
                  <c:v>9.2425661401608628E-4</c:v>
                </c:pt>
                <c:pt idx="129">
                  <c:v>9.00900741353447E-4</c:v>
                </c:pt>
                <c:pt idx="130">
                  <c:v>8.7926858234845667E-4</c:v>
                </c:pt>
                <c:pt idx="131">
                  <c:v>8.5706148778556118E-4</c:v>
                </c:pt>
                <c:pt idx="132">
                  <c:v>8.3648097049880688E-4</c:v>
                </c:pt>
                <c:pt idx="133">
                  <c:v>8.1638560225533868E-4</c:v>
                </c:pt>
                <c:pt idx="134">
                  <c:v>7.967586579660027E-4</c:v>
                </c:pt>
                <c:pt idx="135">
                  <c:v>7.7758416222510618E-4</c:v>
                </c:pt>
                <c:pt idx="136">
                  <c:v>7.5884684834896798E-4</c:v>
                </c:pt>
                <c:pt idx="137">
                  <c:v>7.4053212003279134E-4</c:v>
                </c:pt>
                <c:pt idx="138">
                  <c:v>7.2355847339933277E-4</c:v>
                </c:pt>
                <c:pt idx="139">
                  <c:v>7.0602715194260923E-4</c:v>
                </c:pt>
                <c:pt idx="140">
                  <c:v>6.8977214651064211E-4</c:v>
                </c:pt>
                <c:pt idx="141">
                  <c:v>6.7385054642768449E-4</c:v>
                </c:pt>
                <c:pt idx="142">
                  <c:v>6.5825231350792601E-4</c:v>
                </c:pt>
                <c:pt idx="143">
                  <c:v>6.4380887223960959E-4</c:v>
                </c:pt>
                <c:pt idx="144">
                  <c:v>6.2881214062877888E-4</c:v>
                </c:pt>
                <c:pt idx="145">
                  <c:v>6.1492052625138072E-4</c:v>
                </c:pt>
                <c:pt idx="146">
                  <c:v>6.0128571804381192E-4</c:v>
                </c:pt>
                <c:pt idx="147">
                  <c:v>5.8790073291793699E-4</c:v>
                </c:pt>
                <c:pt idx="148">
                  <c:v>5.7552527723325753E-4</c:v>
                </c:pt>
                <c:pt idx="149">
                  <c:v>5.6260623003048793E-4</c:v>
                </c:pt>
                <c:pt idx="150">
                  <c:v>5.5065796472497652E-4</c:v>
                </c:pt>
                <c:pt idx="151">
                  <c:v>5.3890897849719066E-4</c:v>
                </c:pt>
                <c:pt idx="152">
                  <c:v>5.2735437387324557E-4</c:v>
                </c:pt>
                <c:pt idx="153">
                  <c:v>5.1669425286809956E-4</c:v>
                </c:pt>
                <c:pt idx="154">
                  <c:v>5.0619702342162565E-4</c:v>
                </c:pt>
                <c:pt idx="155">
                  <c:v>4.9517538635691916E-4</c:v>
                </c:pt>
                <c:pt idx="156">
                  <c:v>4.8567666056645309E-4</c:v>
                </c:pt>
                <c:pt idx="157">
                  <c:v>4.756465052437181E-4</c:v>
                </c:pt>
                <c:pt idx="158">
                  <c:v>4.6641937958992463E-4</c:v>
                </c:pt>
                <c:pt idx="159">
                  <c:v>4.573192556542871E-4</c:v>
                </c:pt>
                <c:pt idx="160">
                  <c:v>4.4834355118257563E-4</c:v>
                </c:pt>
                <c:pt idx="161">
                  <c:v>4.4011817676002651E-4</c:v>
                </c:pt>
                <c:pt idx="162">
                  <c:v>4.3199595388603018E-4</c:v>
                </c:pt>
                <c:pt idx="163">
                  <c:v>4.2397496987496563E-4</c:v>
                </c:pt>
                <c:pt idx="164">
                  <c:v>4.16053358656715E-4</c:v>
                </c:pt>
                <c:pt idx="165">
                  <c:v>4.0822929937671393E-4</c:v>
                </c:pt>
                <c:pt idx="166">
                  <c:v>4.0109213789070453E-4</c:v>
                </c:pt>
                <c:pt idx="167">
                  <c:v>3.940352175909323E-4</c:v>
                </c:pt>
                <c:pt idx="168">
                  <c:v>3.8705720311102421E-4</c:v>
                </c:pt>
                <c:pt idx="169">
                  <c:v>3.8015678832604982E-4</c:v>
                </c:pt>
                <c:pt idx="170">
                  <c:v>3.7333269556266702E-4</c:v>
                </c:pt>
                <c:pt idx="171">
                  <c:v>3.6714325591381824E-4</c:v>
                </c:pt>
                <c:pt idx="172">
                  <c:v>3.6101595443205348E-4</c:v>
                </c:pt>
                <c:pt idx="173">
                  <c:v>3.5494986678401286E-4</c:v>
                </c:pt>
                <c:pt idx="174">
                  <c:v>3.4894408674643329E-4</c:v>
                </c:pt>
                <c:pt idx="175">
                  <c:v>3.4299772576797116E-4</c:v>
                </c:pt>
                <c:pt idx="176">
                  <c:v>3.37642771550975E-4</c:v>
                </c:pt>
                <c:pt idx="177">
                  <c:v>3.3233556116744889E-4</c:v>
                </c:pt>
                <c:pt idx="178">
                  <c:v>3.2707546332555459E-4</c:v>
                </c:pt>
                <c:pt idx="179">
                  <c:v>3.2186185773735998E-4</c:v>
                </c:pt>
                <c:pt idx="180">
                  <c:v>3.166941348818203E-4</c:v>
                </c:pt>
                <c:pt idx="181">
                  <c:v>3.1157169577379629E-4</c:v>
                </c:pt>
                <c:pt idx="182">
                  <c:v>3.0699973143187564E-4</c:v>
                </c:pt>
                <c:pt idx="183">
                  <c:v>3.0246354782248464E-4</c:v>
                </c:pt>
                <c:pt idx="184">
                  <c:v>2.9796272929266676E-4</c:v>
                </c:pt>
                <c:pt idx="185">
                  <c:v>2.9349686656034157E-4</c:v>
                </c:pt>
                <c:pt idx="186">
                  <c:v>2.890655565934569E-4</c:v>
                </c:pt>
                <c:pt idx="187">
                  <c:v>2.8466840249201375E-4</c:v>
                </c:pt>
                <c:pt idx="188">
                  <c:v>2.80788178999819E-4</c:v>
                </c:pt>
                <c:pt idx="189">
                  <c:v>2.7645447982370397E-4</c:v>
                </c:pt>
                <c:pt idx="190">
                  <c:v>2.7263005398091289E-4</c:v>
                </c:pt>
                <c:pt idx="191">
                  <c:v>2.6883147286425879E-4</c:v>
                </c:pt>
                <c:pt idx="192">
                  <c:v>2.6505847699190288E-4</c:v>
                </c:pt>
                <c:pt idx="193">
                  <c:v>2.6131081032250425E-4</c:v>
                </c:pt>
                <c:pt idx="194">
                  <c:v>2.5805218114426098E-4</c:v>
                </c:pt>
                <c:pt idx="195">
                  <c:v>2.5435132835789631E-4</c:v>
                </c:pt>
                <c:pt idx="196">
                  <c:v>2.5113327983379563E-4</c:v>
                </c:pt>
                <c:pt idx="197">
                  <c:v>2.4793391154606659E-4</c:v>
                </c:pt>
                <c:pt idx="198">
                  <c:v>2.4475306227959848E-4</c:v>
                </c:pt>
                <c:pt idx="199">
                  <c:v>2.4159057265786543E-4</c:v>
                </c:pt>
                <c:pt idx="200">
                  <c:v>2.3844628511708599E-4</c:v>
                </c:pt>
                <c:pt idx="201">
                  <c:v>2.3532004388063243E-4</c:v>
                </c:pt>
                <c:pt idx="202">
                  <c:v>2.3221169493387039E-4</c:v>
                </c:pt>
                <c:pt idx="203">
                  <c:v>2.2956152116332396E-4</c:v>
                </c:pt>
                <c:pt idx="204">
                  <c:v>2.2648599805288883E-4</c:v>
                </c:pt>
                <c:pt idx="205">
                  <c:v>2.2386373911152668E-4</c:v>
                </c:pt>
                <c:pt idx="206">
                  <c:v>2.2125421624914765E-4</c:v>
                </c:pt>
                <c:pt idx="207">
                  <c:v>2.1865733742965077E-4</c:v>
                </c:pt>
                <c:pt idx="208">
                  <c:v>2.1564350457485559E-4</c:v>
                </c:pt>
                <c:pt idx="209">
                  <c:v>2.1350114816223731E-4</c:v>
                </c:pt>
                <c:pt idx="210">
                  <c:v>2.1094165799849518E-4</c:v>
                </c:pt>
                <c:pt idx="211">
                  <c:v>2.0839445242554211E-4</c:v>
                </c:pt>
                <c:pt idx="212">
                  <c:v>2.0628110185141879E-4</c:v>
                </c:pt>
                <c:pt idx="213">
                  <c:v>2.0375619074386453E-4</c:v>
                </c:pt>
                <c:pt idx="214">
                  <c:v>2.0166129758858453E-4</c:v>
                </c:pt>
                <c:pt idx="215">
                  <c:v>1.9915839111603328E-4</c:v>
                </c:pt>
                <c:pt idx="216">
                  <c:v>1.9708171593856016E-4</c:v>
                </c:pt>
                <c:pt idx="217">
                  <c:v>1.9501324361848038E-4</c:v>
                </c:pt>
                <c:pt idx="218">
                  <c:v>1.9295292591228752E-4</c:v>
                </c:pt>
                <c:pt idx="219">
                  <c:v>1.9090071495192484E-4</c:v>
                </c:pt>
                <c:pt idx="220">
                  <c:v>1.8885656324123257E-4</c:v>
                </c:pt>
                <c:pt idx="221">
                  <c:v>1.868204236523674E-4</c:v>
                </c:pt>
                <c:pt idx="222">
                  <c:v>1.8479224942223593E-4</c:v>
                </c:pt>
                <c:pt idx="223">
                  <c:v>1.8317541390236447E-4</c:v>
                </c:pt>
                <c:pt idx="224">
                  <c:v>1.8116146062589766E-4</c:v>
                </c:pt>
                <c:pt idx="225">
                  <c:v>1.795559423491272E-4</c:v>
                </c:pt>
                <c:pt idx="226">
                  <c:v>1.7755606176103611E-4</c:v>
                </c:pt>
                <c:pt idx="227">
                  <c:v>1.7596174293600664E-4</c:v>
                </c:pt>
                <c:pt idx="228">
                  <c:v>1.7437236426035008E-4</c:v>
                </c:pt>
                <c:pt idx="229">
                  <c:v>1.7239255326990943E-4</c:v>
                </c:pt>
                <c:pt idx="230">
                  <c:v>1.7081420675649217E-4</c:v>
                </c:pt>
                <c:pt idx="231">
                  <c:v>1.6924072677960977E-4</c:v>
                </c:pt>
                <c:pt idx="232">
                  <c:v>1.6767209098209057E-4</c:v>
                </c:pt>
                <c:pt idx="233">
                  <c:v>1.6610827714279297E-4</c:v>
                </c:pt>
                <c:pt idx="234">
                  <c:v>1.6493856788213357E-4</c:v>
                </c:pt>
                <c:pt idx="235">
                  <c:v>1.6338313940554572E-4</c:v>
                </c:pt>
                <c:pt idx="236">
                  <c:v>1.6183247247208987E-4</c:v>
                </c:pt>
                <c:pt idx="237">
                  <c:v>1.6067258396369744E-4</c:v>
                </c:pt>
                <c:pt idx="238">
                  <c:v>1.591301975456122E-4</c:v>
                </c:pt>
                <c:pt idx="239">
                  <c:v>1.5797649467394481E-4</c:v>
                </c:pt>
                <c:pt idx="240">
                  <c:v>1.5682542772790797E-4</c:v>
                </c:pt>
                <c:pt idx="241">
                  <c:v>1.5567698772953054E-4</c:v>
                </c:pt>
                <c:pt idx="242">
                  <c:v>1.5453116574135062E-4</c:v>
                </c:pt>
                <c:pt idx="243">
                  <c:v>1.5338795286623519E-4</c:v>
                </c:pt>
                <c:pt idx="244">
                  <c:v>1.5224734024710251E-4</c:v>
                </c:pt>
                <c:pt idx="245">
                  <c:v>1.5110931906671399E-4</c:v>
                </c:pt>
                <c:pt idx="246">
                  <c:v>1.5035207363171821E-4</c:v>
                </c:pt>
                <c:pt idx="247">
                  <c:v>1.4921835202952316E-4</c:v>
                </c:pt>
                <c:pt idx="248">
                  <c:v>1.4808719854651764E-4</c:v>
                </c:pt>
                <c:pt idx="249">
                  <c:v>1.47334518672812E-4</c:v>
                </c:pt>
                <c:pt idx="250">
                  <c:v>1.4658297376973772E-4</c:v>
                </c:pt>
                <c:pt idx="251">
                  <c:v>1.4545777890337397E-4</c:v>
                </c:pt>
                <c:pt idx="252">
                  <c:v>1.4470906027602704E-4</c:v>
                </c:pt>
                <c:pt idx="253">
                  <c:v>1.4358809292640273E-4</c:v>
                </c:pt>
                <c:pt idx="254">
                  <c:v>1.4284218473981092E-4</c:v>
                </c:pt>
                <c:pt idx="255">
                  <c:v>1.4209739632209395E-4</c:v>
                </c:pt>
                <c:pt idx="256">
                  <c:v>1.4135372516591027E-4</c:v>
                </c:pt>
                <c:pt idx="257">
                  <c:v>1.4061116877139845E-4</c:v>
                </c:pt>
                <c:pt idx="258">
                  <c:v>1.3986972464609393E-4</c:v>
                </c:pt>
                <c:pt idx="259">
                  <c:v>1.3912939030492899E-4</c:v>
                </c:pt>
                <c:pt idx="260">
                  <c:v>1.3839016327019116E-4</c:v>
                </c:pt>
                <c:pt idx="261">
                  <c:v>1.3765204107152318E-4</c:v>
                </c:pt>
                <c:pt idx="262">
                  <c:v>1.3691502124583976E-4</c:v>
                </c:pt>
                <c:pt idx="263">
                  <c:v>1.3617910133736921E-4</c:v>
                </c:pt>
                <c:pt idx="264">
                  <c:v>1.3544427889755628E-4</c:v>
                </c:pt>
                <c:pt idx="265">
                  <c:v>1.347105514851038E-4</c:v>
                </c:pt>
                <c:pt idx="266">
                  <c:v>1.3397791666591718E-4</c:v>
                </c:pt>
                <c:pt idx="267">
                  <c:v>1.332463720130489E-4</c:v>
                </c:pt>
                <c:pt idx="268">
                  <c:v>1.3251591510672622E-4</c:v>
                </c:pt>
                <c:pt idx="269">
                  <c:v>1.31786543534268E-4</c:v>
                </c:pt>
                <c:pt idx="270">
                  <c:v>1.3105825489012624E-4</c:v>
                </c:pt>
                <c:pt idx="271">
                  <c:v>1.3033104677578899E-4</c:v>
                </c:pt>
                <c:pt idx="272">
                  <c:v>1.2960491679980812E-4</c:v>
                </c:pt>
                <c:pt idx="273">
                  <c:v>1.2887986257774375E-4</c:v>
                </c:pt>
                <c:pt idx="274">
                  <c:v>1.2779429308450163E-4</c:v>
                </c:pt>
                <c:pt idx="275">
                  <c:v>1.2707191786115457E-4</c:v>
                </c:pt>
                <c:pt idx="276">
                  <c:v>1.2635061010109194E-4</c:v>
                </c:pt>
                <c:pt idx="277">
                  <c:v>1.2563036745114053E-4</c:v>
                </c:pt>
                <c:pt idx="278">
                  <c:v>1.2491118756501052E-4</c:v>
                </c:pt>
                <c:pt idx="279">
                  <c:v>1.2419306810328157E-4</c:v>
                </c:pt>
                <c:pt idx="280">
                  <c:v>1.234760067333196E-4</c:v>
                </c:pt>
                <c:pt idx="281">
                  <c:v>1.227600011293184E-4</c:v>
                </c:pt>
                <c:pt idx="282">
                  <c:v>1.2204504897227186E-4</c:v>
                </c:pt>
                <c:pt idx="283">
                  <c:v>1.2133114794989075E-4</c:v>
                </c:pt>
                <c:pt idx="284">
                  <c:v>1.2097459089345508E-4</c:v>
                </c:pt>
                <c:pt idx="285">
                  <c:v>1.2026226225228531E-4</c:v>
                </c:pt>
                <c:pt idx="286">
                  <c:v>1.1955097899449263E-4</c:v>
                </c:pt>
                <c:pt idx="287">
                  <c:v>1.1884073883125512E-4</c:v>
                </c:pt>
                <c:pt idx="288">
                  <c:v>1.184860091966583E-4</c:v>
                </c:pt>
                <c:pt idx="289">
                  <c:v>1.1777732939824426E-4</c:v>
                </c:pt>
                <c:pt idx="290">
                  <c:v>1.1742337866636754E-4</c:v>
                </c:pt>
                <c:pt idx="291">
                  <c:v>1.1671625412019992E-4</c:v>
                </c:pt>
                <c:pt idx="292">
                  <c:v>1.1636307974031979E-4</c:v>
                </c:pt>
                <c:pt idx="293">
                  <c:v>1.1565750535602604E-4</c:v>
                </c:pt>
                <c:pt idx="294">
                  <c:v>1.1530510478847955E-4</c:v>
                </c:pt>
                <c:pt idx="295">
                  <c:v>1.1460107549778054E-4</c:v>
                </c:pt>
                <c:pt idx="296">
                  <c:v>1.1424944621390987E-4</c:v>
                </c:pt>
                <c:pt idx="297">
                  <c:v>1.1354695697048112E-4</c:v>
                </c:pt>
                <c:pt idx="298">
                  <c:v>1.1319609645263351E-4</c:v>
                </c:pt>
                <c:pt idx="299">
                  <c:v>1.1284549163251278E-4</c:v>
                </c:pt>
                <c:pt idx="300">
                  <c:v>1.1214504797336933E-4</c:v>
                </c:pt>
                <c:pt idx="301">
                  <c:v>1.1179520857927672E-4</c:v>
                </c:pt>
                <c:pt idx="302">
                  <c:v>1.1144562377279899E-4</c:v>
                </c:pt>
                <c:pt idx="303">
                  <c:v>1.1074721681700317E-4</c:v>
                </c:pt>
                <c:pt idx="304">
                  <c:v>1.103983941158071E-4</c:v>
                </c:pt>
                <c:pt idx="305">
                  <c:v>1.1004982489851156E-4</c:v>
                </c:pt>
                <c:pt idx="306">
                  <c:v>1.0970150889015595E-4</c:v>
                </c:pt>
                <c:pt idx="307">
                  <c:v>1.0935344581622375E-4</c:v>
                </c:pt>
                <c:pt idx="308">
                  <c:v>1.0865807737536759E-4</c:v>
                </c:pt>
                <c:pt idx="309">
                  <c:v>1.0831077146135348E-4</c:v>
                </c:pt>
                <c:pt idx="310">
                  <c:v>1.0796371738749921E-4</c:v>
                </c:pt>
                <c:pt idx="311">
                  <c:v>1.0761691488124503E-4</c:v>
                </c:pt>
                <c:pt idx="312">
                  <c:v>1.0727036367040588E-4</c:v>
                </c:pt>
                <c:pt idx="313">
                  <c:v>1.0657801404820311E-4</c:v>
                </c:pt>
                <c:pt idx="314">
                  <c:v>1.0623221509442615E-4</c:v>
                </c:pt>
                <c:pt idx="315">
                  <c:v>1.058866663512098E-4</c:v>
                </c:pt>
                <c:pt idx="316">
                  <c:v>1.0554136754833965E-4</c:v>
                </c:pt>
                <c:pt idx="317">
                  <c:v>1.0519631841596211E-4</c:v>
                </c:pt>
                <c:pt idx="318">
                  <c:v>1.0485151868461218E-4</c:v>
                </c:pt>
                <c:pt idx="319">
                  <c:v>1.0485151868461218E-4</c:v>
                </c:pt>
                <c:pt idx="320">
                  <c:v>1.0416266634905025E-4</c:v>
                </c:pt>
                <c:pt idx="321">
                  <c:v>1.0416266634905025E-4</c:v>
                </c:pt>
                <c:pt idx="322">
                  <c:v>1.0381861320783725E-4</c:v>
                </c:pt>
                <c:pt idx="323">
                  <c:v>1.0347480839364986E-4</c:v>
                </c:pt>
                <c:pt idx="324">
                  <c:v>1.0313125163893822E-4</c:v>
                </c:pt>
                <c:pt idx="325">
                  <c:v>1.0278794267655489E-4</c:v>
                </c:pt>
                <c:pt idx="326">
                  <c:v>1.0244488123969941E-4</c:v>
                </c:pt>
                <c:pt idx="327">
                  <c:v>1.0244488123969941E-4</c:v>
                </c:pt>
                <c:pt idx="328">
                  <c:v>1.0210206706198766E-4</c:v>
                </c:pt>
                <c:pt idx="329">
                  <c:v>1.0175949987741018E-4</c:v>
                </c:pt>
                <c:pt idx="330">
                  <c:v>1.0141717942033224E-4</c:v>
                </c:pt>
                <c:pt idx="331">
                  <c:v>1.0107510542549381E-4</c:v>
                </c:pt>
                <c:pt idx="332">
                  <c:v>1.0107510542549381E-4</c:v>
                </c:pt>
                <c:pt idx="333">
                  <c:v>1.0073327762799567E-4</c:v>
                </c:pt>
                <c:pt idx="334">
                  <c:v>1.0039169576335494E-4</c:v>
                </c:pt>
                <c:pt idx="335">
                  <c:v>1.0005035956744956E-4</c:v>
                </c:pt>
                <c:pt idx="336">
                  <c:v>1.0005035956744956E-4</c:v>
                </c:pt>
                <c:pt idx="337">
                  <c:v>9.9709268776532189E-5</c:v>
                </c:pt>
                <c:pt idx="338">
                  <c:v>9.9368423127216277E-5</c:v>
                </c:pt>
                <c:pt idx="339">
                  <c:v>9.9368423127216277E-5</c:v>
                </c:pt>
                <c:pt idx="340">
                  <c:v>9.9027822356531625E-5</c:v>
                </c:pt>
                <c:pt idx="341">
                  <c:v>9.8687466201813345E-5</c:v>
                </c:pt>
                <c:pt idx="342">
                  <c:v>9.8687466201813345E-5</c:v>
                </c:pt>
                <c:pt idx="343">
                  <c:v>9.8347354400868392E-5</c:v>
                </c:pt>
                <c:pt idx="344">
                  <c:v>9.8007486691767398E-5</c:v>
                </c:pt>
                <c:pt idx="345">
                  <c:v>9.8007486691767398E-5</c:v>
                </c:pt>
                <c:pt idx="346">
                  <c:v>9.7667862813038964E-5</c:v>
                </c:pt>
                <c:pt idx="347">
                  <c:v>9.7667862813038964E-5</c:v>
                </c:pt>
                <c:pt idx="348">
                  <c:v>9.7328482503517E-5</c:v>
                </c:pt>
                <c:pt idx="349">
                  <c:v>9.6989345502493385E-5</c:v>
                </c:pt>
                <c:pt idx="350">
                  <c:v>9.6989345502493385E-5</c:v>
                </c:pt>
                <c:pt idx="351">
                  <c:v>9.6650451549537553E-5</c:v>
                </c:pt>
                <c:pt idx="352">
                  <c:v>9.6650451549537553E-5</c:v>
                </c:pt>
                <c:pt idx="353">
                  <c:v>9.6311800384649149E-5</c:v>
                </c:pt>
                <c:pt idx="354">
                  <c:v>9.6311800384649149E-5</c:v>
                </c:pt>
                <c:pt idx="355">
                  <c:v>9.5973391748160886E-5</c:v>
                </c:pt>
                <c:pt idx="356">
                  <c:v>9.5973391748160886E-5</c:v>
                </c:pt>
                <c:pt idx="357">
                  <c:v>9.5635225380794053E-5</c:v>
                </c:pt>
                <c:pt idx="358">
                  <c:v>9.5635225380794053E-5</c:v>
                </c:pt>
                <c:pt idx="359">
                  <c:v>9.5297301023630765E-5</c:v>
                </c:pt>
                <c:pt idx="360">
                  <c:v>9.5297301023630765E-5</c:v>
                </c:pt>
                <c:pt idx="361">
                  <c:v>9.4959618418141711E-5</c:v>
                </c:pt>
                <c:pt idx="362">
                  <c:v>9.4959618418141711E-5</c:v>
                </c:pt>
                <c:pt idx="363">
                  <c:v>9.462217730613065E-5</c:v>
                </c:pt>
                <c:pt idx="364">
                  <c:v>9.462217730613065E-5</c:v>
                </c:pt>
                <c:pt idx="365">
                  <c:v>9.4284977429789918E-5</c:v>
                </c:pt>
                <c:pt idx="366">
                  <c:v>9.4284977429789918E-5</c:v>
                </c:pt>
                <c:pt idx="367">
                  <c:v>9.3948018531644917E-5</c:v>
                </c:pt>
                <c:pt idx="368">
                  <c:v>9.3948018531644917E-5</c:v>
                </c:pt>
                <c:pt idx="369">
                  <c:v>9.3611300354637383E-5</c:v>
                </c:pt>
                <c:pt idx="370">
                  <c:v>9.3611300354637383E-5</c:v>
                </c:pt>
                <c:pt idx="371">
                  <c:v>9.3611300354637383E-5</c:v>
                </c:pt>
                <c:pt idx="372">
                  <c:v>9.3274822642042121E-5</c:v>
                </c:pt>
                <c:pt idx="373">
                  <c:v>9.3274822642042121E-5</c:v>
                </c:pt>
                <c:pt idx="374">
                  <c:v>9.2938585137494756E-5</c:v>
                </c:pt>
                <c:pt idx="375">
                  <c:v>9.2938585137494756E-5</c:v>
                </c:pt>
                <c:pt idx="376">
                  <c:v>9.2938585137494756E-5</c:v>
                </c:pt>
                <c:pt idx="377">
                  <c:v>9.2602587584977858E-5</c:v>
                </c:pt>
                <c:pt idx="378">
                  <c:v>9.2602587584977858E-5</c:v>
                </c:pt>
                <c:pt idx="379">
                  <c:v>9.2266829728904209E-5</c:v>
                </c:pt>
                <c:pt idx="380">
                  <c:v>9.2266829728904209E-5</c:v>
                </c:pt>
                <c:pt idx="381">
                  <c:v>9.2266829728904209E-5</c:v>
                </c:pt>
                <c:pt idx="382">
                  <c:v>9.2266829728904209E-5</c:v>
                </c:pt>
                <c:pt idx="383">
                  <c:v>9.193131131395027E-5</c:v>
                </c:pt>
                <c:pt idx="384">
                  <c:v>9.193131131395027E-5</c:v>
                </c:pt>
                <c:pt idx="385">
                  <c:v>9.193131131395027E-5</c:v>
                </c:pt>
                <c:pt idx="386">
                  <c:v>9.1596032085250467E-5</c:v>
                </c:pt>
                <c:pt idx="387">
                  <c:v>9.1596032085250467E-5</c:v>
                </c:pt>
                <c:pt idx="388">
                  <c:v>9.1596032085250467E-5</c:v>
                </c:pt>
                <c:pt idx="389">
                  <c:v>9.1596032085250467E-5</c:v>
                </c:pt>
                <c:pt idx="390">
                  <c:v>9.1596032085250467E-5</c:v>
                </c:pt>
                <c:pt idx="391">
                  <c:v>9.1596032085250467E-5</c:v>
                </c:pt>
                <c:pt idx="392">
                  <c:v>9.1596032085250467E-5</c:v>
                </c:pt>
                <c:pt idx="393">
                  <c:v>9.1596032085250467E-5</c:v>
                </c:pt>
                <c:pt idx="394">
                  <c:v>9.1596032085250467E-5</c:v>
                </c:pt>
                <c:pt idx="395">
                  <c:v>9.1596032085250467E-5</c:v>
                </c:pt>
                <c:pt idx="396">
                  <c:v>9.1596032085250467E-5</c:v>
                </c:pt>
                <c:pt idx="397">
                  <c:v>9.1596032085250467E-5</c:v>
                </c:pt>
                <c:pt idx="398">
                  <c:v>9.1596032085250467E-5</c:v>
                </c:pt>
                <c:pt idx="399">
                  <c:v>9.1596032085250467E-5</c:v>
                </c:pt>
                <c:pt idx="400">
                  <c:v>9.1596032085250467E-5</c:v>
                </c:pt>
                <c:pt idx="401">
                  <c:v>9.1596032085250467E-5</c:v>
                </c:pt>
                <c:pt idx="402">
                  <c:v>9.193131131395027E-5</c:v>
                </c:pt>
                <c:pt idx="403">
                  <c:v>9.193131131395027E-5</c:v>
                </c:pt>
                <c:pt idx="404">
                  <c:v>9.193131131395027E-5</c:v>
                </c:pt>
                <c:pt idx="405">
                  <c:v>9.193131131395027E-5</c:v>
                </c:pt>
                <c:pt idx="406">
                  <c:v>9.193131131395027E-5</c:v>
                </c:pt>
                <c:pt idx="407">
                  <c:v>9.193131131395027E-5</c:v>
                </c:pt>
                <c:pt idx="408">
                  <c:v>9.193131131395027E-5</c:v>
                </c:pt>
                <c:pt idx="409">
                  <c:v>9.193131131395027E-5</c:v>
                </c:pt>
                <c:pt idx="410">
                  <c:v>9.193131131395027E-5</c:v>
                </c:pt>
                <c:pt idx="411">
                  <c:v>9.2266829728904209E-5</c:v>
                </c:pt>
                <c:pt idx="412">
                  <c:v>9.2266829728904209E-5</c:v>
                </c:pt>
                <c:pt idx="413">
                  <c:v>9.2266829728904209E-5</c:v>
                </c:pt>
                <c:pt idx="414">
                  <c:v>9.2266829728904209E-5</c:v>
                </c:pt>
                <c:pt idx="415">
                  <c:v>9.2266829728904209E-5</c:v>
                </c:pt>
                <c:pt idx="416">
                  <c:v>9.2266829728904209E-5</c:v>
                </c:pt>
                <c:pt idx="417">
                  <c:v>9.2602587584977858E-5</c:v>
                </c:pt>
                <c:pt idx="418">
                  <c:v>9.2602587584977858E-5</c:v>
                </c:pt>
                <c:pt idx="419">
                  <c:v>9.2602587584977858E-5</c:v>
                </c:pt>
                <c:pt idx="420">
                  <c:v>9.2602587584977858E-5</c:v>
                </c:pt>
                <c:pt idx="421">
                  <c:v>9.2266829728904209E-5</c:v>
                </c:pt>
                <c:pt idx="422">
                  <c:v>9.2266829728904209E-5</c:v>
                </c:pt>
                <c:pt idx="423">
                  <c:v>9.2266829728904209E-5</c:v>
                </c:pt>
                <c:pt idx="424">
                  <c:v>9.2266829728904209E-5</c:v>
                </c:pt>
                <c:pt idx="425">
                  <c:v>9.193131131395027E-5</c:v>
                </c:pt>
                <c:pt idx="426">
                  <c:v>9.193131131395027E-5</c:v>
                </c:pt>
                <c:pt idx="427">
                  <c:v>9.193131131395027E-5</c:v>
                </c:pt>
                <c:pt idx="428">
                  <c:v>9.1596032085250467E-5</c:v>
                </c:pt>
                <c:pt idx="429">
                  <c:v>9.1596032085250467E-5</c:v>
                </c:pt>
                <c:pt idx="430">
                  <c:v>9.1260991788216783E-5</c:v>
                </c:pt>
                <c:pt idx="431">
                  <c:v>9.1260991788216783E-5</c:v>
                </c:pt>
                <c:pt idx="432">
                  <c:v>9.1260991788216783E-5</c:v>
                </c:pt>
                <c:pt idx="433">
                  <c:v>9.0926190168691412E-5</c:v>
                </c:pt>
                <c:pt idx="434">
                  <c:v>9.0926190168691412E-5</c:v>
                </c:pt>
                <c:pt idx="435">
                  <c:v>9.0926190168691412E-5</c:v>
                </c:pt>
                <c:pt idx="436">
                  <c:v>9.0926190168691412E-5</c:v>
                </c:pt>
                <c:pt idx="437">
                  <c:v>9.0591626972794104E-5</c:v>
                </c:pt>
                <c:pt idx="438">
                  <c:v>9.0591626972794104E-5</c:v>
                </c:pt>
                <c:pt idx="439">
                  <c:v>9.0591626972794104E-5</c:v>
                </c:pt>
                <c:pt idx="440">
                  <c:v>9.0591626972794104E-5</c:v>
                </c:pt>
                <c:pt idx="441">
                  <c:v>9.0257301947102575E-5</c:v>
                </c:pt>
                <c:pt idx="442">
                  <c:v>9.0257301947102575E-5</c:v>
                </c:pt>
                <c:pt idx="443">
                  <c:v>9.0257301947102575E-5</c:v>
                </c:pt>
                <c:pt idx="444">
                  <c:v>9.0257301947102575E-5</c:v>
                </c:pt>
                <c:pt idx="445">
                  <c:v>9.0257301947102575E-5</c:v>
                </c:pt>
                <c:pt idx="446">
                  <c:v>8.9923214838458221E-5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Traitement3!$O$1</c:f>
              <c:strCache>
                <c:ptCount val="1"/>
                <c:pt idx="0">
                  <c:v>wst Exp</c:v>
                </c:pt>
              </c:strCache>
            </c:strRef>
          </c:tx>
          <c:spPr>
            <a:ln w="9525">
              <a:solidFill>
                <a:srgbClr val="000000"/>
              </a:solidFill>
            </a:ln>
          </c:spPr>
          <c:marker>
            <c:symbol val="none"/>
          </c:marker>
          <c:xVal>
            <c:numRef>
              <c:f>Traitement3!$B$2:$B$700</c:f>
              <c:numCache>
                <c:formatCode>0.000</c:formatCode>
                <c:ptCount val="699"/>
                <c:pt idx="0">
                  <c:v>0.31591815528491302</c:v>
                </c:pt>
                <c:pt idx="1">
                  <c:v>0.31393163307406668</c:v>
                </c:pt>
                <c:pt idx="2">
                  <c:v>0.3128619672682264</c:v>
                </c:pt>
                <c:pt idx="3">
                  <c:v>0.31186870616280299</c:v>
                </c:pt>
                <c:pt idx="4">
                  <c:v>0.31087544505737985</c:v>
                </c:pt>
                <c:pt idx="5">
                  <c:v>0.30980577925153957</c:v>
                </c:pt>
                <c:pt idx="6">
                  <c:v>0.30865970874528198</c:v>
                </c:pt>
                <c:pt idx="7">
                  <c:v>0.3074372335386073</c:v>
                </c:pt>
                <c:pt idx="8">
                  <c:v>0.30621475833193257</c:v>
                </c:pt>
                <c:pt idx="9">
                  <c:v>0.30491587842484058</c:v>
                </c:pt>
                <c:pt idx="10">
                  <c:v>0.30361699851774882</c:v>
                </c:pt>
                <c:pt idx="11">
                  <c:v>0.30231811861065677</c:v>
                </c:pt>
                <c:pt idx="12">
                  <c:v>0.30101923870356501</c:v>
                </c:pt>
                <c:pt idx="13">
                  <c:v>0.29972035879647324</c:v>
                </c:pt>
                <c:pt idx="14">
                  <c:v>0.29811586008771257</c:v>
                </c:pt>
                <c:pt idx="15">
                  <c:v>0.29643495667853487</c:v>
                </c:pt>
                <c:pt idx="16">
                  <c:v>0.29505967207102574</c:v>
                </c:pt>
                <c:pt idx="17">
                  <c:v>0.29368438746351666</c:v>
                </c:pt>
                <c:pt idx="18">
                  <c:v>0.29230910285600753</c:v>
                </c:pt>
                <c:pt idx="19">
                  <c:v>0.29101022294891576</c:v>
                </c:pt>
                <c:pt idx="20">
                  <c:v>0.28971134304182394</c:v>
                </c:pt>
                <c:pt idx="21">
                  <c:v>0.28841246313473196</c:v>
                </c:pt>
                <c:pt idx="22">
                  <c:v>0.28703717852722288</c:v>
                </c:pt>
                <c:pt idx="23">
                  <c:v>0.28573829862013106</c:v>
                </c:pt>
                <c:pt idx="24">
                  <c:v>0.28436301401262198</c:v>
                </c:pt>
                <c:pt idx="25">
                  <c:v>0.28298772940511285</c:v>
                </c:pt>
                <c:pt idx="26">
                  <c:v>0.28161244479760394</c:v>
                </c:pt>
                <c:pt idx="27">
                  <c:v>0.28016075548967778</c:v>
                </c:pt>
                <c:pt idx="28">
                  <c:v>0.27870906618175156</c:v>
                </c:pt>
                <c:pt idx="29">
                  <c:v>0.27733378157424243</c:v>
                </c:pt>
                <c:pt idx="30">
                  <c:v>0.27588209226631627</c:v>
                </c:pt>
                <c:pt idx="31">
                  <c:v>0.27435399825797274</c:v>
                </c:pt>
                <c:pt idx="32">
                  <c:v>0.27297871365046383</c:v>
                </c:pt>
                <c:pt idx="33">
                  <c:v>0.27145061964212031</c:v>
                </c:pt>
                <c:pt idx="34">
                  <c:v>0.269922525633777</c:v>
                </c:pt>
                <c:pt idx="35">
                  <c:v>0.26847083632585078</c:v>
                </c:pt>
                <c:pt idx="36">
                  <c:v>0.26694274231750725</c:v>
                </c:pt>
                <c:pt idx="37">
                  <c:v>0.26541464830916395</c:v>
                </c:pt>
                <c:pt idx="38">
                  <c:v>0.26396295900123778</c:v>
                </c:pt>
                <c:pt idx="39">
                  <c:v>0.26235846029247711</c:v>
                </c:pt>
                <c:pt idx="40">
                  <c:v>0.26083036628413381</c:v>
                </c:pt>
                <c:pt idx="41">
                  <c:v>0.25930227227579028</c:v>
                </c:pt>
                <c:pt idx="42">
                  <c:v>0.25769777356702989</c:v>
                </c:pt>
                <c:pt idx="43">
                  <c:v>0.25616967955868636</c:v>
                </c:pt>
                <c:pt idx="44">
                  <c:v>0.25456518084992574</c:v>
                </c:pt>
                <c:pt idx="45">
                  <c:v>0.25296068214116535</c:v>
                </c:pt>
                <c:pt idx="46">
                  <c:v>0.25143258813282182</c:v>
                </c:pt>
                <c:pt idx="47">
                  <c:v>0.24982808942406143</c:v>
                </c:pt>
                <c:pt idx="48">
                  <c:v>0.24822359071530078</c:v>
                </c:pt>
                <c:pt idx="49">
                  <c:v>0.24661909200654017</c:v>
                </c:pt>
                <c:pt idx="50">
                  <c:v>0.24501459329777955</c:v>
                </c:pt>
                <c:pt idx="51">
                  <c:v>0.24348649928943625</c:v>
                </c:pt>
                <c:pt idx="52">
                  <c:v>0.2418820005806756</c:v>
                </c:pt>
                <c:pt idx="53">
                  <c:v>0.24027750187191521</c:v>
                </c:pt>
                <c:pt idx="54">
                  <c:v>0.2386730031631546</c:v>
                </c:pt>
                <c:pt idx="55">
                  <c:v>0.23706850445439395</c:v>
                </c:pt>
                <c:pt idx="56">
                  <c:v>0.23538760104521625</c:v>
                </c:pt>
                <c:pt idx="57">
                  <c:v>0.23378310233645561</c:v>
                </c:pt>
                <c:pt idx="58">
                  <c:v>0.23217860362769521</c:v>
                </c:pt>
                <c:pt idx="59">
                  <c:v>0.2305741049189346</c:v>
                </c:pt>
                <c:pt idx="60">
                  <c:v>0.22896960621017395</c:v>
                </c:pt>
                <c:pt idx="61">
                  <c:v>0.22736510750141334</c:v>
                </c:pt>
                <c:pt idx="62">
                  <c:v>0.22583701349307003</c:v>
                </c:pt>
                <c:pt idx="63">
                  <c:v>0.22423251478430942</c:v>
                </c:pt>
                <c:pt idx="64">
                  <c:v>0.222628016075549</c:v>
                </c:pt>
                <c:pt idx="65">
                  <c:v>0.22102351736678838</c:v>
                </c:pt>
                <c:pt idx="66">
                  <c:v>0.21941901865802776</c:v>
                </c:pt>
                <c:pt idx="67">
                  <c:v>0.21781451994926712</c:v>
                </c:pt>
                <c:pt idx="68">
                  <c:v>0.21621002124050673</c:v>
                </c:pt>
                <c:pt idx="69">
                  <c:v>0.21460552253174608</c:v>
                </c:pt>
                <c:pt idx="70">
                  <c:v>0.21300102382298547</c:v>
                </c:pt>
                <c:pt idx="71">
                  <c:v>0.21139652511422508</c:v>
                </c:pt>
                <c:pt idx="72">
                  <c:v>0.20979202640546443</c:v>
                </c:pt>
                <c:pt idx="73">
                  <c:v>0.20818752769670382</c:v>
                </c:pt>
                <c:pt idx="74">
                  <c:v>0.2065830289879432</c:v>
                </c:pt>
                <c:pt idx="75">
                  <c:v>0.20497853027918278</c:v>
                </c:pt>
                <c:pt idx="76">
                  <c:v>0.20337403157042216</c:v>
                </c:pt>
                <c:pt idx="77">
                  <c:v>0.20176953286166155</c:v>
                </c:pt>
                <c:pt idx="78">
                  <c:v>0.20024143885331824</c:v>
                </c:pt>
                <c:pt idx="79">
                  <c:v>0.1986369401445576</c:v>
                </c:pt>
                <c:pt idx="80">
                  <c:v>0.1969560367353799</c:v>
                </c:pt>
                <c:pt idx="81">
                  <c:v>0.19542794272703659</c:v>
                </c:pt>
                <c:pt idx="82">
                  <c:v>0.19374703931785886</c:v>
                </c:pt>
                <c:pt idx="83">
                  <c:v>0.19221894530951533</c:v>
                </c:pt>
                <c:pt idx="84">
                  <c:v>0.19061444660075494</c:v>
                </c:pt>
                <c:pt idx="85">
                  <c:v>0.18908635259241141</c:v>
                </c:pt>
                <c:pt idx="86">
                  <c:v>0.18748185388365077</c:v>
                </c:pt>
                <c:pt idx="87">
                  <c:v>0.18595375987530746</c:v>
                </c:pt>
                <c:pt idx="88">
                  <c:v>0.18442566586696416</c:v>
                </c:pt>
                <c:pt idx="89">
                  <c:v>0.18289757185862066</c:v>
                </c:pt>
                <c:pt idx="90">
                  <c:v>0.18136947785027735</c:v>
                </c:pt>
                <c:pt idx="91">
                  <c:v>0.17984138384193382</c:v>
                </c:pt>
                <c:pt idx="92">
                  <c:v>0.17831328983359052</c:v>
                </c:pt>
                <c:pt idx="93">
                  <c:v>0.1768616005256643</c:v>
                </c:pt>
                <c:pt idx="94">
                  <c:v>0.17533350651732099</c:v>
                </c:pt>
                <c:pt idx="95">
                  <c:v>0.17380541250897746</c:v>
                </c:pt>
                <c:pt idx="96">
                  <c:v>0.17227731850063416</c:v>
                </c:pt>
                <c:pt idx="97">
                  <c:v>0.17074922449229063</c:v>
                </c:pt>
                <c:pt idx="98">
                  <c:v>0.16922113048394732</c:v>
                </c:pt>
                <c:pt idx="99">
                  <c:v>0.16769303647560402</c:v>
                </c:pt>
                <c:pt idx="100">
                  <c:v>0.16624134716767761</c:v>
                </c:pt>
                <c:pt idx="101">
                  <c:v>0.1647132531593343</c:v>
                </c:pt>
                <c:pt idx="102">
                  <c:v>0.16318515915099099</c:v>
                </c:pt>
                <c:pt idx="103">
                  <c:v>0.16173346984306478</c:v>
                </c:pt>
                <c:pt idx="104">
                  <c:v>0.16020537583472128</c:v>
                </c:pt>
                <c:pt idx="105">
                  <c:v>0.15875368652679506</c:v>
                </c:pt>
                <c:pt idx="106">
                  <c:v>0.15722559251845175</c:v>
                </c:pt>
                <c:pt idx="107">
                  <c:v>0.15577390321052553</c:v>
                </c:pt>
                <c:pt idx="108">
                  <c:v>0.15432221390259934</c:v>
                </c:pt>
                <c:pt idx="109">
                  <c:v>0.15279411989425581</c:v>
                </c:pt>
                <c:pt idx="110">
                  <c:v>0.1513424305863296</c:v>
                </c:pt>
                <c:pt idx="111">
                  <c:v>0.14989074127840341</c:v>
                </c:pt>
                <c:pt idx="112">
                  <c:v>0.1483626472700601</c:v>
                </c:pt>
                <c:pt idx="113">
                  <c:v>0.14691095796213388</c:v>
                </c:pt>
                <c:pt idx="114">
                  <c:v>0.14545926865420747</c:v>
                </c:pt>
                <c:pt idx="115">
                  <c:v>0.14393117464586416</c:v>
                </c:pt>
                <c:pt idx="116">
                  <c:v>0.14240308063752086</c:v>
                </c:pt>
                <c:pt idx="117">
                  <c:v>0.14087498662917733</c:v>
                </c:pt>
                <c:pt idx="118">
                  <c:v>0.13934689262083402</c:v>
                </c:pt>
                <c:pt idx="119">
                  <c:v>0.1378187986124905</c:v>
                </c:pt>
                <c:pt idx="120">
                  <c:v>0.13629070460414719</c:v>
                </c:pt>
                <c:pt idx="121">
                  <c:v>0.13468620589538657</c:v>
                </c:pt>
                <c:pt idx="122">
                  <c:v>0.13315811188704327</c:v>
                </c:pt>
                <c:pt idx="123">
                  <c:v>0.13163001787869996</c:v>
                </c:pt>
                <c:pt idx="124">
                  <c:v>0.13010192387035643</c:v>
                </c:pt>
                <c:pt idx="125">
                  <c:v>0.12849742516159582</c:v>
                </c:pt>
                <c:pt idx="126">
                  <c:v>0.12696933115325251</c:v>
                </c:pt>
                <c:pt idx="127">
                  <c:v>0.12544123714490921</c:v>
                </c:pt>
                <c:pt idx="128">
                  <c:v>0.12398954783698299</c:v>
                </c:pt>
                <c:pt idx="129">
                  <c:v>0.12246145382863947</c:v>
                </c:pt>
                <c:pt idx="130">
                  <c:v>0.12100976452071326</c:v>
                </c:pt>
                <c:pt idx="131">
                  <c:v>0.11948167051236995</c:v>
                </c:pt>
                <c:pt idx="132">
                  <c:v>0.11802998120444375</c:v>
                </c:pt>
                <c:pt idx="133">
                  <c:v>0.11657829189651733</c:v>
                </c:pt>
                <c:pt idx="134">
                  <c:v>0.11512660258859111</c:v>
                </c:pt>
                <c:pt idx="135">
                  <c:v>0.11367491328066491</c:v>
                </c:pt>
                <c:pt idx="136">
                  <c:v>0.11222322397273871</c:v>
                </c:pt>
                <c:pt idx="137">
                  <c:v>0.1107715346648125</c:v>
                </c:pt>
                <c:pt idx="138">
                  <c:v>0.1093962500573034</c:v>
                </c:pt>
                <c:pt idx="139">
                  <c:v>0.10794456074937719</c:v>
                </c:pt>
                <c:pt idx="140">
                  <c:v>0.1065692761418683</c:v>
                </c:pt>
                <c:pt idx="141">
                  <c:v>0.1051939915343592</c:v>
                </c:pt>
                <c:pt idx="142">
                  <c:v>0.10381870692685009</c:v>
                </c:pt>
                <c:pt idx="143">
                  <c:v>0.1025198270197583</c:v>
                </c:pt>
                <c:pt idx="144">
                  <c:v>0.1011445424122492</c:v>
                </c:pt>
                <c:pt idx="145">
                  <c:v>9.9845662505157182E-2</c:v>
                </c:pt>
                <c:pt idx="146">
                  <c:v>9.8546782598065402E-2</c:v>
                </c:pt>
                <c:pt idx="147">
                  <c:v>9.7247902690973609E-2</c:v>
                </c:pt>
                <c:pt idx="148">
                  <c:v>9.6025427484298709E-2</c:v>
                </c:pt>
                <c:pt idx="149">
                  <c:v>9.4726547577206915E-2</c:v>
                </c:pt>
                <c:pt idx="150">
                  <c:v>9.3504072370532224E-2</c:v>
                </c:pt>
                <c:pt idx="151">
                  <c:v>9.2281597163857546E-2</c:v>
                </c:pt>
                <c:pt idx="152">
                  <c:v>9.1059121957182854E-2</c:v>
                </c:pt>
                <c:pt idx="153">
                  <c:v>8.9913051450925263E-2</c:v>
                </c:pt>
                <c:pt idx="154">
                  <c:v>8.8766980944667673E-2</c:v>
                </c:pt>
                <c:pt idx="155">
                  <c:v>8.7544505737992981E-2</c:v>
                </c:pt>
                <c:pt idx="156">
                  <c:v>8.6474839932152492E-2</c:v>
                </c:pt>
                <c:pt idx="157">
                  <c:v>8.5328769425895123E-2</c:v>
                </c:pt>
                <c:pt idx="158">
                  <c:v>8.4259103620054634E-2</c:v>
                </c:pt>
                <c:pt idx="159">
                  <c:v>8.3189437814214368E-2</c:v>
                </c:pt>
                <c:pt idx="160">
                  <c:v>8.2119772008373879E-2</c:v>
                </c:pt>
                <c:pt idx="161">
                  <c:v>8.1126510902950713E-2</c:v>
                </c:pt>
                <c:pt idx="162">
                  <c:v>8.0133249797527534E-2</c:v>
                </c:pt>
                <c:pt idx="163">
                  <c:v>7.9139988692104368E-2</c:v>
                </c:pt>
                <c:pt idx="164">
                  <c:v>7.8146727586681189E-2</c:v>
                </c:pt>
                <c:pt idx="165">
                  <c:v>7.7153466481257801E-2</c:v>
                </c:pt>
                <c:pt idx="166">
                  <c:v>7.6236610076251959E-2</c:v>
                </c:pt>
                <c:pt idx="167">
                  <c:v>7.5319753671245881E-2</c:v>
                </c:pt>
                <c:pt idx="168">
                  <c:v>7.4402897266239817E-2</c:v>
                </c:pt>
                <c:pt idx="169">
                  <c:v>7.348604086123374E-2</c:v>
                </c:pt>
                <c:pt idx="170">
                  <c:v>7.2569184456227676E-2</c:v>
                </c:pt>
                <c:pt idx="171">
                  <c:v>7.1728732751638921E-2</c:v>
                </c:pt>
                <c:pt idx="172">
                  <c:v>7.0888281047049945E-2</c:v>
                </c:pt>
                <c:pt idx="173">
                  <c:v>7.004782934246119E-2</c:v>
                </c:pt>
                <c:pt idx="174">
                  <c:v>6.9207377637872228E-2</c:v>
                </c:pt>
                <c:pt idx="175">
                  <c:v>6.8366925933283473E-2</c:v>
                </c:pt>
                <c:pt idx="176">
                  <c:v>6.7602878929111598E-2</c:v>
                </c:pt>
                <c:pt idx="177">
                  <c:v>6.6838831924939945E-2</c:v>
                </c:pt>
                <c:pt idx="178">
                  <c:v>6.6074784920768292E-2</c:v>
                </c:pt>
                <c:pt idx="179">
                  <c:v>6.531073791659664E-2</c:v>
                </c:pt>
                <c:pt idx="180">
                  <c:v>6.4546690912424987E-2</c:v>
                </c:pt>
                <c:pt idx="181">
                  <c:v>6.3782643908253112E-2</c:v>
                </c:pt>
                <c:pt idx="182">
                  <c:v>6.309500160449856E-2</c:v>
                </c:pt>
                <c:pt idx="183">
                  <c:v>6.2407359300744231E-2</c:v>
                </c:pt>
                <c:pt idx="184">
                  <c:v>6.1719716996989672E-2</c:v>
                </c:pt>
                <c:pt idx="185">
                  <c:v>6.1032074693235121E-2</c:v>
                </c:pt>
                <c:pt idx="186">
                  <c:v>6.0344432389480569E-2</c:v>
                </c:pt>
                <c:pt idx="187">
                  <c:v>5.9656790085726018E-2</c:v>
                </c:pt>
                <c:pt idx="188">
                  <c:v>5.9045552482388783E-2</c:v>
                </c:pt>
                <c:pt idx="189">
                  <c:v>5.8357910178634224E-2</c:v>
                </c:pt>
                <c:pt idx="190">
                  <c:v>5.7746672575296774E-2</c:v>
                </c:pt>
                <c:pt idx="191">
                  <c:v>5.7135434971959539E-2</c:v>
                </c:pt>
                <c:pt idx="192">
                  <c:v>5.6524197368622082E-2</c:v>
                </c:pt>
                <c:pt idx="193">
                  <c:v>5.5912959765284632E-2</c:v>
                </c:pt>
                <c:pt idx="194">
                  <c:v>5.5378126862364499E-2</c:v>
                </c:pt>
                <c:pt idx="195">
                  <c:v>5.4766889259027264E-2</c:v>
                </c:pt>
                <c:pt idx="196">
                  <c:v>5.4232056356106909E-2</c:v>
                </c:pt>
                <c:pt idx="197">
                  <c:v>5.3697223453186775E-2</c:v>
                </c:pt>
                <c:pt idx="198">
                  <c:v>5.3162390550266642E-2</c:v>
                </c:pt>
                <c:pt idx="199">
                  <c:v>5.2627557647346501E-2</c:v>
                </c:pt>
                <c:pt idx="200">
                  <c:v>5.2092724744426153E-2</c:v>
                </c:pt>
                <c:pt idx="201">
                  <c:v>5.1557891841506012E-2</c:v>
                </c:pt>
                <c:pt idx="202">
                  <c:v>5.1023058938585879E-2</c:v>
                </c:pt>
                <c:pt idx="203">
                  <c:v>5.0564630736082847E-2</c:v>
                </c:pt>
                <c:pt idx="204">
                  <c:v>5.0029797833162706E-2</c:v>
                </c:pt>
                <c:pt idx="205">
                  <c:v>4.9571369630659674E-2</c:v>
                </c:pt>
                <c:pt idx="206">
                  <c:v>4.9112941428156635E-2</c:v>
                </c:pt>
                <c:pt idx="207">
                  <c:v>4.8654513225653603E-2</c:v>
                </c:pt>
                <c:pt idx="208">
                  <c:v>4.811968032273347E-2</c:v>
                </c:pt>
                <c:pt idx="209">
                  <c:v>4.7737656820647532E-2</c:v>
                </c:pt>
                <c:pt idx="210">
                  <c:v>4.7279228618144493E-2</c:v>
                </c:pt>
                <c:pt idx="211">
                  <c:v>4.6820800415641461E-2</c:v>
                </c:pt>
                <c:pt idx="212">
                  <c:v>4.6438776913555746E-2</c:v>
                </c:pt>
                <c:pt idx="213">
                  <c:v>4.5980348711052707E-2</c:v>
                </c:pt>
                <c:pt idx="214">
                  <c:v>4.559832520896677E-2</c:v>
                </c:pt>
                <c:pt idx="215">
                  <c:v>4.5139897006463738E-2</c:v>
                </c:pt>
                <c:pt idx="216">
                  <c:v>4.4757873504378022E-2</c:v>
                </c:pt>
                <c:pt idx="217">
                  <c:v>4.4375850002292085E-2</c:v>
                </c:pt>
                <c:pt idx="218">
                  <c:v>4.3993826500206147E-2</c:v>
                </c:pt>
                <c:pt idx="219">
                  <c:v>4.3611802998120432E-2</c:v>
                </c:pt>
                <c:pt idx="220">
                  <c:v>4.3229779496034494E-2</c:v>
                </c:pt>
                <c:pt idx="221">
                  <c:v>4.2847755993948779E-2</c:v>
                </c:pt>
                <c:pt idx="222">
                  <c:v>4.2465732491862841E-2</c:v>
                </c:pt>
                <c:pt idx="223">
                  <c:v>4.2160113690194227E-2</c:v>
                </c:pt>
                <c:pt idx="224">
                  <c:v>4.177809018810829E-2</c:v>
                </c:pt>
                <c:pt idx="225">
                  <c:v>4.1472471386439669E-2</c:v>
                </c:pt>
                <c:pt idx="226">
                  <c:v>4.1090447884353738E-2</c:v>
                </c:pt>
                <c:pt idx="227">
                  <c:v>4.0784829082685117E-2</c:v>
                </c:pt>
                <c:pt idx="228">
                  <c:v>4.0479210281016503E-2</c:v>
                </c:pt>
                <c:pt idx="229">
                  <c:v>4.0097186778930566E-2</c:v>
                </c:pt>
                <c:pt idx="230">
                  <c:v>3.9791567977261945E-2</c:v>
                </c:pt>
                <c:pt idx="231">
                  <c:v>3.9485949175593331E-2</c:v>
                </c:pt>
                <c:pt idx="232">
                  <c:v>3.9180330373924495E-2</c:v>
                </c:pt>
                <c:pt idx="233">
                  <c:v>3.8874711572255874E-2</c:v>
                </c:pt>
                <c:pt idx="234">
                  <c:v>3.8645497471004361E-2</c:v>
                </c:pt>
                <c:pt idx="235">
                  <c:v>3.833987866933574E-2</c:v>
                </c:pt>
                <c:pt idx="236">
                  <c:v>3.8034259867667126E-2</c:v>
                </c:pt>
                <c:pt idx="237">
                  <c:v>3.7805045766415607E-2</c:v>
                </c:pt>
                <c:pt idx="238">
                  <c:v>3.7499426964746771E-2</c:v>
                </c:pt>
                <c:pt idx="239">
                  <c:v>3.7270212863495251E-2</c:v>
                </c:pt>
                <c:pt idx="240">
                  <c:v>3.7040998762243732E-2</c:v>
                </c:pt>
                <c:pt idx="241">
                  <c:v>3.6811784660992219E-2</c:v>
                </c:pt>
                <c:pt idx="242">
                  <c:v>3.65825705597407E-2</c:v>
                </c:pt>
                <c:pt idx="243">
                  <c:v>3.6353356458489181E-2</c:v>
                </c:pt>
                <c:pt idx="244">
                  <c:v>3.6124142357237883E-2</c:v>
                </c:pt>
                <c:pt idx="245">
                  <c:v>3.5894928255986364E-2</c:v>
                </c:pt>
                <c:pt idx="246">
                  <c:v>3.5742118855151946E-2</c:v>
                </c:pt>
                <c:pt idx="247">
                  <c:v>3.5512904753900426E-2</c:v>
                </c:pt>
                <c:pt idx="248">
                  <c:v>3.5283690652648914E-2</c:v>
                </c:pt>
                <c:pt idx="249">
                  <c:v>3.5130881251814496E-2</c:v>
                </c:pt>
                <c:pt idx="250">
                  <c:v>3.4978071850980293E-2</c:v>
                </c:pt>
                <c:pt idx="251">
                  <c:v>3.4748857749728773E-2</c:v>
                </c:pt>
                <c:pt idx="252">
                  <c:v>3.4596048348894355E-2</c:v>
                </c:pt>
                <c:pt idx="253">
                  <c:v>3.4366834247642843E-2</c:v>
                </c:pt>
                <c:pt idx="254">
                  <c:v>3.421402484680864E-2</c:v>
                </c:pt>
                <c:pt idx="255">
                  <c:v>3.4061215445974222E-2</c:v>
                </c:pt>
                <c:pt idx="256">
                  <c:v>3.3908406045139804E-2</c:v>
                </c:pt>
                <c:pt idx="257">
                  <c:v>3.3755596644305608E-2</c:v>
                </c:pt>
                <c:pt idx="258">
                  <c:v>3.360278724347119E-2</c:v>
                </c:pt>
                <c:pt idx="259">
                  <c:v>3.3449977842636772E-2</c:v>
                </c:pt>
                <c:pt idx="260">
                  <c:v>3.3297168441802569E-2</c:v>
                </c:pt>
                <c:pt idx="261">
                  <c:v>3.3144359040968151E-2</c:v>
                </c:pt>
                <c:pt idx="262">
                  <c:v>3.2991549640133733E-2</c:v>
                </c:pt>
                <c:pt idx="263">
                  <c:v>3.2838740239299537E-2</c:v>
                </c:pt>
                <c:pt idx="264">
                  <c:v>3.2685930838465119E-2</c:v>
                </c:pt>
                <c:pt idx="265">
                  <c:v>3.2533121437630701E-2</c:v>
                </c:pt>
                <c:pt idx="266">
                  <c:v>3.2380312036796498E-2</c:v>
                </c:pt>
                <c:pt idx="267">
                  <c:v>3.222750263596208E-2</c:v>
                </c:pt>
                <c:pt idx="268">
                  <c:v>3.2074693235127884E-2</c:v>
                </c:pt>
                <c:pt idx="269">
                  <c:v>3.1921883834293466E-2</c:v>
                </c:pt>
                <c:pt idx="270">
                  <c:v>3.1769074433459048E-2</c:v>
                </c:pt>
                <c:pt idx="271">
                  <c:v>3.1616265032624845E-2</c:v>
                </c:pt>
                <c:pt idx="272">
                  <c:v>3.1463455631790427E-2</c:v>
                </c:pt>
                <c:pt idx="273">
                  <c:v>3.1310646230956009E-2</c:v>
                </c:pt>
                <c:pt idx="274">
                  <c:v>3.1081432129704493E-2</c:v>
                </c:pt>
                <c:pt idx="275">
                  <c:v>3.0928622728870293E-2</c:v>
                </c:pt>
                <c:pt idx="276">
                  <c:v>3.0775813328035875E-2</c:v>
                </c:pt>
                <c:pt idx="277">
                  <c:v>3.0623003927201457E-2</c:v>
                </c:pt>
                <c:pt idx="278">
                  <c:v>3.0470194526367258E-2</c:v>
                </c:pt>
                <c:pt idx="279">
                  <c:v>3.031738512553284E-2</c:v>
                </c:pt>
                <c:pt idx="280">
                  <c:v>3.016457572469864E-2</c:v>
                </c:pt>
                <c:pt idx="281">
                  <c:v>3.0011766323864222E-2</c:v>
                </c:pt>
                <c:pt idx="282">
                  <c:v>2.9858956923029804E-2</c:v>
                </c:pt>
                <c:pt idx="283">
                  <c:v>2.9706147522195605E-2</c:v>
                </c:pt>
                <c:pt idx="284">
                  <c:v>2.9629742821778288E-2</c:v>
                </c:pt>
                <c:pt idx="285">
                  <c:v>2.9476933420944085E-2</c:v>
                </c:pt>
                <c:pt idx="286">
                  <c:v>2.9324124020109667E-2</c:v>
                </c:pt>
                <c:pt idx="287">
                  <c:v>2.9171314619275253E-2</c:v>
                </c:pt>
                <c:pt idx="288">
                  <c:v>2.9094909918858151E-2</c:v>
                </c:pt>
                <c:pt idx="289">
                  <c:v>2.8942100518023733E-2</c:v>
                </c:pt>
                <c:pt idx="290">
                  <c:v>2.8865695817606635E-2</c:v>
                </c:pt>
                <c:pt idx="291">
                  <c:v>2.8712886416772217E-2</c:v>
                </c:pt>
                <c:pt idx="292">
                  <c:v>2.8636481716355116E-2</c:v>
                </c:pt>
                <c:pt idx="293">
                  <c:v>2.8483672315520916E-2</c:v>
                </c:pt>
                <c:pt idx="294">
                  <c:v>2.84072676151036E-2</c:v>
                </c:pt>
                <c:pt idx="295">
                  <c:v>2.8254458214269397E-2</c:v>
                </c:pt>
                <c:pt idx="296">
                  <c:v>2.817805351385208E-2</c:v>
                </c:pt>
                <c:pt idx="297">
                  <c:v>2.8025244113017881E-2</c:v>
                </c:pt>
                <c:pt idx="298">
                  <c:v>2.7948839412600564E-2</c:v>
                </c:pt>
                <c:pt idx="299">
                  <c:v>2.7872434712183463E-2</c:v>
                </c:pt>
                <c:pt idx="300">
                  <c:v>2.7719625311349045E-2</c:v>
                </c:pt>
                <c:pt idx="301">
                  <c:v>2.7643220610931947E-2</c:v>
                </c:pt>
                <c:pt idx="302">
                  <c:v>2.7566815910514846E-2</c:v>
                </c:pt>
                <c:pt idx="303">
                  <c:v>2.7414006509680428E-2</c:v>
                </c:pt>
                <c:pt idx="304">
                  <c:v>2.7337601809263326E-2</c:v>
                </c:pt>
                <c:pt idx="305">
                  <c:v>2.7261197108846009E-2</c:v>
                </c:pt>
                <c:pt idx="306">
                  <c:v>2.7184792408428912E-2</c:v>
                </c:pt>
                <c:pt idx="307">
                  <c:v>2.710838770801181E-2</c:v>
                </c:pt>
                <c:pt idx="308">
                  <c:v>2.6955578307177392E-2</c:v>
                </c:pt>
                <c:pt idx="309">
                  <c:v>2.6879173606760291E-2</c:v>
                </c:pt>
                <c:pt idx="310">
                  <c:v>2.6802768906342974E-2</c:v>
                </c:pt>
                <c:pt idx="311">
                  <c:v>2.6726364205925876E-2</c:v>
                </c:pt>
                <c:pt idx="312">
                  <c:v>2.6649959505508775E-2</c:v>
                </c:pt>
                <c:pt idx="313">
                  <c:v>2.6497150104674357E-2</c:v>
                </c:pt>
                <c:pt idx="314">
                  <c:v>2.6420745404257255E-2</c:v>
                </c:pt>
                <c:pt idx="315">
                  <c:v>2.6344340703840157E-2</c:v>
                </c:pt>
                <c:pt idx="316">
                  <c:v>2.6267936003422841E-2</c:v>
                </c:pt>
                <c:pt idx="317">
                  <c:v>2.6191531303005739E-2</c:v>
                </c:pt>
                <c:pt idx="318">
                  <c:v>2.6115126602588638E-2</c:v>
                </c:pt>
                <c:pt idx="319">
                  <c:v>2.6115126602588638E-2</c:v>
                </c:pt>
                <c:pt idx="320">
                  <c:v>2.5962317201754223E-2</c:v>
                </c:pt>
                <c:pt idx="321">
                  <c:v>2.5962317201754223E-2</c:v>
                </c:pt>
                <c:pt idx="322">
                  <c:v>2.5885912501337122E-2</c:v>
                </c:pt>
                <c:pt idx="323">
                  <c:v>2.5809507800919805E-2</c:v>
                </c:pt>
                <c:pt idx="324">
                  <c:v>2.5733103100502704E-2</c:v>
                </c:pt>
                <c:pt idx="325">
                  <c:v>2.5656698400085602E-2</c:v>
                </c:pt>
                <c:pt idx="326">
                  <c:v>2.5580293699668286E-2</c:v>
                </c:pt>
                <c:pt idx="327">
                  <c:v>2.5580293699668286E-2</c:v>
                </c:pt>
                <c:pt idx="328">
                  <c:v>2.5503888999251188E-2</c:v>
                </c:pt>
                <c:pt idx="329">
                  <c:v>2.5427484298834086E-2</c:v>
                </c:pt>
                <c:pt idx="330">
                  <c:v>2.535107959841677E-2</c:v>
                </c:pt>
                <c:pt idx="331">
                  <c:v>2.5274674897999668E-2</c:v>
                </c:pt>
                <c:pt idx="332">
                  <c:v>2.5274674897999668E-2</c:v>
                </c:pt>
                <c:pt idx="333">
                  <c:v>2.5198270197582567E-2</c:v>
                </c:pt>
                <c:pt idx="334">
                  <c:v>2.512186549716525E-2</c:v>
                </c:pt>
                <c:pt idx="335">
                  <c:v>2.5045460796748152E-2</c:v>
                </c:pt>
                <c:pt idx="336">
                  <c:v>2.5045460796748152E-2</c:v>
                </c:pt>
                <c:pt idx="337">
                  <c:v>2.4969056096331051E-2</c:v>
                </c:pt>
                <c:pt idx="338">
                  <c:v>2.4892651395913734E-2</c:v>
                </c:pt>
                <c:pt idx="339">
                  <c:v>2.4892651395913734E-2</c:v>
                </c:pt>
                <c:pt idx="340">
                  <c:v>2.4816246695496633E-2</c:v>
                </c:pt>
                <c:pt idx="341">
                  <c:v>2.4739841995079531E-2</c:v>
                </c:pt>
                <c:pt idx="342">
                  <c:v>2.4739841995079531E-2</c:v>
                </c:pt>
                <c:pt idx="343">
                  <c:v>2.4663437294662433E-2</c:v>
                </c:pt>
                <c:pt idx="344">
                  <c:v>2.4587032594245117E-2</c:v>
                </c:pt>
                <c:pt idx="345">
                  <c:v>2.4587032594245117E-2</c:v>
                </c:pt>
                <c:pt idx="346">
                  <c:v>2.4510627893828015E-2</c:v>
                </c:pt>
                <c:pt idx="347">
                  <c:v>2.4510627893828015E-2</c:v>
                </c:pt>
                <c:pt idx="348">
                  <c:v>2.4434223193410914E-2</c:v>
                </c:pt>
                <c:pt idx="349">
                  <c:v>2.4357818492993597E-2</c:v>
                </c:pt>
                <c:pt idx="350">
                  <c:v>2.4357818492993597E-2</c:v>
                </c:pt>
                <c:pt idx="351">
                  <c:v>2.4281413792576499E-2</c:v>
                </c:pt>
                <c:pt idx="352">
                  <c:v>2.4281413792576499E-2</c:v>
                </c:pt>
                <c:pt idx="353">
                  <c:v>2.4205009092159398E-2</c:v>
                </c:pt>
                <c:pt idx="354">
                  <c:v>2.4205009092159398E-2</c:v>
                </c:pt>
                <c:pt idx="355">
                  <c:v>2.4128604391742081E-2</c:v>
                </c:pt>
                <c:pt idx="356">
                  <c:v>2.4128604391742081E-2</c:v>
                </c:pt>
                <c:pt idx="357">
                  <c:v>2.405219969132498E-2</c:v>
                </c:pt>
                <c:pt idx="358">
                  <c:v>2.405219969132498E-2</c:v>
                </c:pt>
                <c:pt idx="359">
                  <c:v>2.3975794990907878E-2</c:v>
                </c:pt>
                <c:pt idx="360">
                  <c:v>2.3975794990907878E-2</c:v>
                </c:pt>
                <c:pt idx="361">
                  <c:v>2.3899390290490562E-2</c:v>
                </c:pt>
                <c:pt idx="362">
                  <c:v>2.3899390290490562E-2</c:v>
                </c:pt>
                <c:pt idx="363">
                  <c:v>2.3822985590073464E-2</c:v>
                </c:pt>
                <c:pt idx="364">
                  <c:v>2.3822985590073464E-2</c:v>
                </c:pt>
                <c:pt idx="365">
                  <c:v>2.3746580889656362E-2</c:v>
                </c:pt>
                <c:pt idx="366">
                  <c:v>2.3746580889656362E-2</c:v>
                </c:pt>
                <c:pt idx="367">
                  <c:v>2.3670176189239046E-2</c:v>
                </c:pt>
                <c:pt idx="368">
                  <c:v>2.3670176189239046E-2</c:v>
                </c:pt>
                <c:pt idx="369">
                  <c:v>2.3593771488821944E-2</c:v>
                </c:pt>
                <c:pt idx="370">
                  <c:v>2.3593771488821944E-2</c:v>
                </c:pt>
                <c:pt idx="371">
                  <c:v>2.3593771488821944E-2</c:v>
                </c:pt>
                <c:pt idx="372">
                  <c:v>2.3517366788404843E-2</c:v>
                </c:pt>
                <c:pt idx="373">
                  <c:v>2.3517366788404843E-2</c:v>
                </c:pt>
                <c:pt idx="374">
                  <c:v>2.3440962087987526E-2</c:v>
                </c:pt>
                <c:pt idx="375">
                  <c:v>2.3440962087987526E-2</c:v>
                </c:pt>
                <c:pt idx="376">
                  <c:v>2.3440962087987526E-2</c:v>
                </c:pt>
                <c:pt idx="377">
                  <c:v>2.3364557387570428E-2</c:v>
                </c:pt>
                <c:pt idx="378">
                  <c:v>2.3364557387570428E-2</c:v>
                </c:pt>
                <c:pt idx="379">
                  <c:v>2.3288152687153327E-2</c:v>
                </c:pt>
                <c:pt idx="380">
                  <c:v>2.3288152687153327E-2</c:v>
                </c:pt>
                <c:pt idx="381">
                  <c:v>2.3288152687153327E-2</c:v>
                </c:pt>
                <c:pt idx="382">
                  <c:v>2.3288152687153327E-2</c:v>
                </c:pt>
                <c:pt idx="383">
                  <c:v>2.321174798673601E-2</c:v>
                </c:pt>
                <c:pt idx="384">
                  <c:v>2.321174798673601E-2</c:v>
                </c:pt>
                <c:pt idx="385">
                  <c:v>2.321174798673601E-2</c:v>
                </c:pt>
                <c:pt idx="386">
                  <c:v>2.3135343286318909E-2</c:v>
                </c:pt>
                <c:pt idx="387">
                  <c:v>2.3135343286318909E-2</c:v>
                </c:pt>
                <c:pt idx="388">
                  <c:v>2.3135343286318909E-2</c:v>
                </c:pt>
                <c:pt idx="389">
                  <c:v>2.3135343286318909E-2</c:v>
                </c:pt>
                <c:pt idx="390">
                  <c:v>2.3135343286318909E-2</c:v>
                </c:pt>
                <c:pt idx="391">
                  <c:v>2.3135343286318909E-2</c:v>
                </c:pt>
                <c:pt idx="392">
                  <c:v>2.3135343286318909E-2</c:v>
                </c:pt>
                <c:pt idx="393">
                  <c:v>2.3135343286318909E-2</c:v>
                </c:pt>
                <c:pt idx="394">
                  <c:v>2.3135343286318909E-2</c:v>
                </c:pt>
                <c:pt idx="395">
                  <c:v>2.3135343286318909E-2</c:v>
                </c:pt>
                <c:pt idx="396">
                  <c:v>2.3135343286318909E-2</c:v>
                </c:pt>
                <c:pt idx="397">
                  <c:v>2.3135343286318909E-2</c:v>
                </c:pt>
                <c:pt idx="398">
                  <c:v>2.3135343286318909E-2</c:v>
                </c:pt>
                <c:pt idx="399">
                  <c:v>2.3135343286318909E-2</c:v>
                </c:pt>
                <c:pt idx="400">
                  <c:v>2.3135343286318909E-2</c:v>
                </c:pt>
                <c:pt idx="401">
                  <c:v>2.3135343286318909E-2</c:v>
                </c:pt>
                <c:pt idx="402">
                  <c:v>2.321174798673601E-2</c:v>
                </c:pt>
                <c:pt idx="403">
                  <c:v>2.321174798673601E-2</c:v>
                </c:pt>
                <c:pt idx="404">
                  <c:v>2.321174798673601E-2</c:v>
                </c:pt>
                <c:pt idx="405">
                  <c:v>2.321174798673601E-2</c:v>
                </c:pt>
                <c:pt idx="406">
                  <c:v>2.321174798673601E-2</c:v>
                </c:pt>
                <c:pt idx="407">
                  <c:v>2.321174798673601E-2</c:v>
                </c:pt>
                <c:pt idx="408">
                  <c:v>2.321174798673601E-2</c:v>
                </c:pt>
                <c:pt idx="409">
                  <c:v>2.321174798673601E-2</c:v>
                </c:pt>
                <c:pt idx="410">
                  <c:v>2.321174798673601E-2</c:v>
                </c:pt>
                <c:pt idx="411">
                  <c:v>2.3288152687153327E-2</c:v>
                </c:pt>
                <c:pt idx="412">
                  <c:v>2.3288152687153327E-2</c:v>
                </c:pt>
                <c:pt idx="413">
                  <c:v>2.3288152687153327E-2</c:v>
                </c:pt>
                <c:pt idx="414">
                  <c:v>2.3288152687153327E-2</c:v>
                </c:pt>
                <c:pt idx="415">
                  <c:v>2.3288152687153327E-2</c:v>
                </c:pt>
                <c:pt idx="416">
                  <c:v>2.3288152687153327E-2</c:v>
                </c:pt>
                <c:pt idx="417">
                  <c:v>2.3364557387570428E-2</c:v>
                </c:pt>
                <c:pt idx="418">
                  <c:v>2.3364557387570428E-2</c:v>
                </c:pt>
                <c:pt idx="419">
                  <c:v>2.3364557387570428E-2</c:v>
                </c:pt>
                <c:pt idx="420">
                  <c:v>2.3364557387570428E-2</c:v>
                </c:pt>
                <c:pt idx="421">
                  <c:v>2.3288152687153327E-2</c:v>
                </c:pt>
                <c:pt idx="422">
                  <c:v>2.3288152687153327E-2</c:v>
                </c:pt>
                <c:pt idx="423">
                  <c:v>2.3288152687153327E-2</c:v>
                </c:pt>
                <c:pt idx="424">
                  <c:v>2.3288152687153327E-2</c:v>
                </c:pt>
                <c:pt idx="425">
                  <c:v>2.321174798673601E-2</c:v>
                </c:pt>
                <c:pt idx="426">
                  <c:v>2.321174798673601E-2</c:v>
                </c:pt>
                <c:pt idx="427">
                  <c:v>2.321174798673601E-2</c:v>
                </c:pt>
                <c:pt idx="428">
                  <c:v>2.3135343286318909E-2</c:v>
                </c:pt>
                <c:pt idx="429">
                  <c:v>2.3135343286318909E-2</c:v>
                </c:pt>
                <c:pt idx="430">
                  <c:v>2.3058938585901807E-2</c:v>
                </c:pt>
                <c:pt idx="431">
                  <c:v>2.3058938585901807E-2</c:v>
                </c:pt>
                <c:pt idx="432">
                  <c:v>2.3058938585901807E-2</c:v>
                </c:pt>
                <c:pt idx="433">
                  <c:v>2.2982533885484491E-2</c:v>
                </c:pt>
                <c:pt idx="434">
                  <c:v>2.2982533885484491E-2</c:v>
                </c:pt>
                <c:pt idx="435">
                  <c:v>2.2982533885484491E-2</c:v>
                </c:pt>
                <c:pt idx="436">
                  <c:v>2.2982533885484491E-2</c:v>
                </c:pt>
                <c:pt idx="437">
                  <c:v>2.2906129185067393E-2</c:v>
                </c:pt>
                <c:pt idx="438">
                  <c:v>2.2906129185067393E-2</c:v>
                </c:pt>
                <c:pt idx="439">
                  <c:v>2.2906129185067393E-2</c:v>
                </c:pt>
                <c:pt idx="440">
                  <c:v>2.2906129185067393E-2</c:v>
                </c:pt>
                <c:pt idx="441">
                  <c:v>2.2829724484650291E-2</c:v>
                </c:pt>
                <c:pt idx="442">
                  <c:v>2.2829724484650291E-2</c:v>
                </c:pt>
                <c:pt idx="443">
                  <c:v>2.2829724484650291E-2</c:v>
                </c:pt>
                <c:pt idx="444">
                  <c:v>2.2829724484650291E-2</c:v>
                </c:pt>
                <c:pt idx="445">
                  <c:v>2.2829724484650291E-2</c:v>
                </c:pt>
                <c:pt idx="446">
                  <c:v>2.275331978423319E-2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</c:numCache>
            </c:numRef>
          </c:xVal>
          <c:yVal>
            <c:numRef>
              <c:f>Traitement3!$O$2:$O$700</c:f>
              <c:numCache>
                <c:formatCode>0.00E+00</c:formatCode>
                <c:ptCount val="699"/>
                <c:pt idx="0">
                  <c:v>8.3007448766128519E-2</c:v>
                </c:pt>
                <c:pt idx="1">
                  <c:v>8.1049586433112067E-2</c:v>
                </c:pt>
                <c:pt idx="2">
                  <c:v>7.9996596199012643E-2</c:v>
                </c:pt>
                <c:pt idx="3">
                  <c:v>7.9019653128996628E-2</c:v>
                </c:pt>
                <c:pt idx="4">
                  <c:v>7.8043554677516044E-2</c:v>
                </c:pt>
                <c:pt idx="5">
                  <c:v>7.6993365566868394E-2</c:v>
                </c:pt>
                <c:pt idx="6">
                  <c:v>7.5869369255264135E-2</c:v>
                </c:pt>
                <c:pt idx="7">
                  <c:v>7.4671895966200261E-2</c:v>
                </c:pt>
                <c:pt idx="8">
                  <c:v>7.3476017655125778E-2</c:v>
                </c:pt>
                <c:pt idx="9">
                  <c:v>7.2207255794802153E-2</c:v>
                </c:pt>
                <c:pt idx="10">
                  <c:v>7.0940533175476966E-2</c:v>
                </c:pt>
                <c:pt idx="11">
                  <c:v>6.9675984133273014E-2</c:v>
                </c:pt>
                <c:pt idx="12">
                  <c:v>6.841375133287278E-2</c:v>
                </c:pt>
                <c:pt idx="13">
                  <c:v>6.7153986211494127E-2</c:v>
                </c:pt>
                <c:pt idx="14">
                  <c:v>6.5601452763093024E-2</c:v>
                </c:pt>
                <c:pt idx="15">
                  <c:v>6.3979644295639099E-2</c:v>
                </c:pt>
                <c:pt idx="16">
                  <c:v>6.2656527461512179E-2</c:v>
                </c:pt>
                <c:pt idx="17">
                  <c:v>6.1337097117410262E-2</c:v>
                </c:pt>
                <c:pt idx="18">
                  <c:v>6.0021601996629384E-2</c:v>
                </c:pt>
                <c:pt idx="19">
                  <c:v>5.878304084721514E-2</c:v>
                </c:pt>
                <c:pt idx="20">
                  <c:v>5.7548460112809077E-2</c:v>
                </c:pt>
                <c:pt idx="21">
                  <c:v>5.6318107922105308E-2</c:v>
                </c:pt>
                <c:pt idx="22">
                  <c:v>5.5020282027782252E-2</c:v>
                </c:pt>
                <c:pt idx="23">
                  <c:v>5.3799475023406762E-2</c:v>
                </c:pt>
                <c:pt idx="24">
                  <c:v>5.251239205538559E-2</c:v>
                </c:pt>
                <c:pt idx="25">
                  <c:v>5.1231360492104597E-2</c:v>
                </c:pt>
                <c:pt idx="26">
                  <c:v>4.9956763022939617E-2</c:v>
                </c:pt>
                <c:pt idx="27">
                  <c:v>4.8618779659050967E-2</c:v>
                </c:pt>
                <c:pt idx="28">
                  <c:v>4.7288911050318627E-2</c:v>
                </c:pt>
                <c:pt idx="29">
                  <c:v>4.6036994217135314E-2</c:v>
                </c:pt>
                <c:pt idx="30">
                  <c:v>4.4724450944134284E-2</c:v>
                </c:pt>
                <c:pt idx="31">
                  <c:v>4.33533473857401E-2</c:v>
                </c:pt>
                <c:pt idx="32">
                  <c:v>4.2129146714394258E-2</c:v>
                </c:pt>
                <c:pt idx="33">
                  <c:v>4.0780471930583991E-2</c:v>
                </c:pt>
                <c:pt idx="34">
                  <c:v>3.9444684064951378E-2</c:v>
                </c:pt>
                <c:pt idx="35">
                  <c:v>3.8188336045288436E-2</c:v>
                </c:pt>
                <c:pt idx="36">
                  <c:v>3.6879958050758957E-2</c:v>
                </c:pt>
                <c:pt idx="37">
                  <c:v>3.5586856848729323E-2</c:v>
                </c:pt>
                <c:pt idx="38">
                  <c:v>3.4373342311280343E-2</c:v>
                </c:pt>
                <c:pt idx="39">
                  <c:v>3.304993765318176E-2</c:v>
                </c:pt>
                <c:pt idx="40">
                  <c:v>3.1807892054351625E-2</c:v>
                </c:pt>
                <c:pt idx="41">
                  <c:v>3.0584660377087194E-2</c:v>
                </c:pt>
                <c:pt idx="42">
                  <c:v>2.9321515691679872E-2</c:v>
                </c:pt>
                <c:pt idx="43">
                  <c:v>2.8139712228969459E-2</c:v>
                </c:pt>
                <c:pt idx="44">
                  <c:v>2.6922084292423383E-2</c:v>
                </c:pt>
                <c:pt idx="45">
                  <c:v>2.5729316856603388E-2</c:v>
                </c:pt>
                <c:pt idx="46">
                  <c:v>2.4617397352997245E-2</c:v>
                </c:pt>
                <c:pt idx="47">
                  <c:v>2.3476089028036638E-2</c:v>
                </c:pt>
                <c:pt idx="48">
                  <c:v>2.236256763350623E-2</c:v>
                </c:pt>
                <c:pt idx="49">
                  <c:v>2.1277740990771291E-2</c:v>
                </c:pt>
                <c:pt idx="50">
                  <c:v>2.022245887219044E-2</c:v>
                </c:pt>
                <c:pt idx="51">
                  <c:v>1.9245612507804172E-2</c:v>
                </c:pt>
                <c:pt idx="52">
                  <c:v>1.8250197011808494E-2</c:v>
                </c:pt>
                <c:pt idx="53">
                  <c:v>1.7286406778575094E-2</c:v>
                </c:pt>
                <c:pt idx="54">
                  <c:v>1.6354773822361685E-2</c:v>
                </c:pt>
                <c:pt idx="55">
                  <c:v>1.5455730693658003E-2</c:v>
                </c:pt>
                <c:pt idx="56">
                  <c:v>1.4549185922001672E-2</c:v>
                </c:pt>
                <c:pt idx="57">
                  <c:v>1.3717776478232909E-2</c:v>
                </c:pt>
                <c:pt idx="58">
                  <c:v>1.2919609647764953E-2</c:v>
                </c:pt>
                <c:pt idx="59">
                  <c:v>1.2154671418719476E-2</c:v>
                </c:pt>
                <c:pt idx="60">
                  <c:v>1.1422834006414145E-2</c:v>
                </c:pt>
                <c:pt idx="61">
                  <c:v>1.0723857597197814E-2</c:v>
                </c:pt>
                <c:pt idx="62">
                  <c:v>1.0088399023462086E-2</c:v>
                </c:pt>
                <c:pt idx="63">
                  <c:v>9.4524797895892947E-3</c:v>
                </c:pt>
                <c:pt idx="64">
                  <c:v>8.8480976755752998E-3</c:v>
                </c:pt>
                <c:pt idx="65">
                  <c:v>8.274614781032032E-3</c:v>
                </c:pt>
                <c:pt idx="66">
                  <c:v>7.7313096431375428E-3</c:v>
                </c:pt>
                <c:pt idx="67">
                  <c:v>7.2173859159943279E-3</c:v>
                </c:pt>
                <c:pt idx="68">
                  <c:v>6.7319815786415155E-3</c:v>
                </c:pt>
                <c:pt idx="69">
                  <c:v>6.274178462116288E-3</c:v>
                </c:pt>
                <c:pt idx="70">
                  <c:v>5.843011893432515E-3</c:v>
                </c:pt>
                <c:pt idx="71">
                  <c:v>5.4374802681764357E-3</c:v>
                </c:pt>
                <c:pt idx="72">
                  <c:v>5.0565543823405364E-3</c:v>
                </c:pt>
                <c:pt idx="73">
                  <c:v>4.6991863766190608E-3</c:v>
                </c:pt>
                <c:pt idx="74">
                  <c:v>4.3643181712618396E-3</c:v>
                </c:pt>
                <c:pt idx="75">
                  <c:v>4.050889295397252E-3</c:v>
                </c:pt>
                <c:pt idx="76">
                  <c:v>3.757844040299438E-3</c:v>
                </c:pt>
                <c:pt idx="77">
                  <c:v>3.4841378904095304E-3</c:v>
                </c:pt>
                <c:pt idx="78">
                  <c:v>3.2405045713915196E-3</c:v>
                </c:pt>
                <c:pt idx="79">
                  <c:v>3.0016138926542732E-3</c:v>
                </c:pt>
                <c:pt idx="80">
                  <c:v>2.7688909589924969E-3</c:v>
                </c:pt>
                <c:pt idx="81">
                  <c:v>2.5719962728196254E-3</c:v>
                </c:pt>
                <c:pt idx="82">
                  <c:v>2.3705730692258234E-3</c:v>
                </c:pt>
                <c:pt idx="83">
                  <c:v>2.2004148780630892E-3</c:v>
                </c:pt>
                <c:pt idx="84">
                  <c:v>2.0341979360877348E-3</c:v>
                </c:pt>
                <c:pt idx="85">
                  <c:v>1.8870214888071536E-3</c:v>
                </c:pt>
                <c:pt idx="86">
                  <c:v>1.7434232837949093E-3</c:v>
                </c:pt>
                <c:pt idx="87">
                  <c:v>1.616415066083081E-3</c:v>
                </c:pt>
                <c:pt idx="88">
                  <c:v>1.4983050419051895E-3</c:v>
                </c:pt>
                <c:pt idx="89">
                  <c:v>1.3885186728814032E-3</c:v>
                </c:pt>
                <c:pt idx="90">
                  <c:v>1.28651181568815E-3</c:v>
                </c:pt>
                <c:pt idx="91">
                  <c:v>1.1917700498354816E-3</c:v>
                </c:pt>
                <c:pt idx="92">
                  <c:v>1.1038078731788663E-3</c:v>
                </c:pt>
                <c:pt idx="93">
                  <c:v>1.0261063987626092E-3</c:v>
                </c:pt>
                <c:pt idx="94">
                  <c:v>9.5007317397155825E-4</c:v>
                </c:pt>
                <c:pt idx="95">
                  <c:v>8.7954668235339388E-4</c:v>
                </c:pt>
                <c:pt idx="96">
                  <c:v>8.1414606803861876E-4</c:v>
                </c:pt>
                <c:pt idx="97">
                  <c:v>7.5351428576270326E-4</c:v>
                </c:pt>
                <c:pt idx="98">
                  <c:v>6.9731697156921117E-4</c:v>
                </c:pt>
                <c:pt idx="99">
                  <c:v>6.4524131343225407E-4</c:v>
                </c:pt>
                <c:pt idx="100">
                  <c:v>5.9932059646730608E-4</c:v>
                </c:pt>
                <c:pt idx="101">
                  <c:v>5.5445883022464464E-4</c:v>
                </c:pt>
                <c:pt idx="102">
                  <c:v>5.1291082056540598E-4</c:v>
                </c:pt>
                <c:pt idx="103">
                  <c:v>4.7629223366001892E-4</c:v>
                </c:pt>
                <c:pt idx="104">
                  <c:v>4.4053509727092144E-4</c:v>
                </c:pt>
                <c:pt idx="105">
                  <c:v>4.0902920918121509E-4</c:v>
                </c:pt>
                <c:pt idx="106">
                  <c:v>3.7827253388560562E-4</c:v>
                </c:pt>
                <c:pt idx="107">
                  <c:v>3.5117918130705235E-4</c:v>
                </c:pt>
                <c:pt idx="108">
                  <c:v>3.2601005188111632E-4</c:v>
                </c:pt>
                <c:pt idx="109">
                  <c:v>3.0144740089143592E-4</c:v>
                </c:pt>
                <c:pt idx="110">
                  <c:v>2.7981683982346804E-4</c:v>
                </c:pt>
                <c:pt idx="111">
                  <c:v>2.5972799721443545E-4</c:v>
                </c:pt>
                <c:pt idx="112">
                  <c:v>2.4012830478934994E-4</c:v>
                </c:pt>
                <c:pt idx="113">
                  <c:v>2.2287242859858017E-4</c:v>
                </c:pt>
                <c:pt idx="114">
                  <c:v>2.0684996022725282E-4</c:v>
                </c:pt>
                <c:pt idx="115">
                  <c:v>1.9122087449785055E-4</c:v>
                </c:pt>
                <c:pt idx="116">
                  <c:v>1.7676729793347857E-4</c:v>
                </c:pt>
                <c:pt idx="117">
                  <c:v>1.6340159876549631E-4</c:v>
                </c:pt>
                <c:pt idx="118">
                  <c:v>1.5104256463003207E-4</c:v>
                </c:pt>
                <c:pt idx="119">
                  <c:v>1.3961494878086703E-4</c:v>
                </c:pt>
                <c:pt idx="120">
                  <c:v>1.290490459738348E-4</c:v>
                </c:pt>
                <c:pt idx="121">
                  <c:v>1.1881169243610703E-4</c:v>
                </c:pt>
                <c:pt idx="122">
                  <c:v>1.098156924463841E-4</c:v>
                </c:pt>
                <c:pt idx="123">
                  <c:v>1.0149905255782586E-4</c:v>
                </c:pt>
                <c:pt idx="124">
                  <c:v>9.3810728628855003E-5</c:v>
                </c:pt>
                <c:pt idx="125">
                  <c:v>8.6362565640048402E-5</c:v>
                </c:pt>
                <c:pt idx="126">
                  <c:v>7.9818432867428832E-5</c:v>
                </c:pt>
                <c:pt idx="127">
                  <c:v>7.3769237743610027E-5</c:v>
                </c:pt>
                <c:pt idx="128">
                  <c:v>6.8446937465534849E-5</c:v>
                </c:pt>
                <c:pt idx="129">
                  <c:v>6.3258145129230177E-5</c:v>
                </c:pt>
                <c:pt idx="130">
                  <c:v>5.8693049103268633E-5</c:v>
                </c:pt>
                <c:pt idx="131">
                  <c:v>5.4242638817027881E-5</c:v>
                </c:pt>
                <c:pt idx="132">
                  <c:v>5.0327311264935594E-5</c:v>
                </c:pt>
                <c:pt idx="133">
                  <c:v>4.6694257960902887E-5</c:v>
                </c:pt>
                <c:pt idx="134">
                  <c:v>4.3323175843436964E-5</c:v>
                </c:pt>
                <c:pt idx="135">
                  <c:v>4.019521559163194E-5</c:v>
                </c:pt>
                <c:pt idx="136">
                  <c:v>3.7292878451331033E-5</c:v>
                </c:pt>
                <c:pt idx="137">
                  <c:v>3.459992025589495E-5</c:v>
                </c:pt>
                <c:pt idx="138">
                  <c:v>3.222815735032975E-5</c:v>
                </c:pt>
                <c:pt idx="139">
                  <c:v>2.9900645512224214E-5</c:v>
                </c:pt>
                <c:pt idx="140">
                  <c:v>2.7850777746826989E-5</c:v>
                </c:pt>
                <c:pt idx="141">
                  <c:v>2.5941346475021587E-5</c:v>
                </c:pt>
                <c:pt idx="142">
                  <c:v>2.4162742855671819E-5</c:v>
                </c:pt>
                <c:pt idx="143">
                  <c:v>2.2595001492477216E-5</c:v>
                </c:pt>
                <c:pt idx="144">
                  <c:v>2.1045706908323503E-5</c:v>
                </c:pt>
                <c:pt idx="145">
                  <c:v>1.9680104084156642E-5</c:v>
                </c:pt>
                <c:pt idx="146">
                  <c:v>1.840306965168359E-5</c:v>
                </c:pt>
                <c:pt idx="147">
                  <c:v>1.720886465270351E-5</c:v>
                </c:pt>
                <c:pt idx="148">
                  <c:v>1.6155759355370921E-5</c:v>
                </c:pt>
                <c:pt idx="149">
                  <c:v>1.5107329040699597E-5</c:v>
                </c:pt>
                <c:pt idx="150">
                  <c:v>1.4182781167612501E-5</c:v>
                </c:pt>
                <c:pt idx="151">
                  <c:v>1.3314794895405293E-5</c:v>
                </c:pt>
                <c:pt idx="152">
                  <c:v>1.2499912231336961E-5</c:v>
                </c:pt>
                <c:pt idx="153">
                  <c:v>1.1781298433627187E-5</c:v>
                </c:pt>
                <c:pt idx="154">
                  <c:v>1.1103985536883522E-5</c:v>
                </c:pt>
                <c:pt idx="155">
                  <c:v>1.0424370821470731E-5</c:v>
                </c:pt>
                <c:pt idx="156">
                  <c:v>9.8639091139861658E-6</c:v>
                </c:pt>
                <c:pt idx="157">
                  <c:v>9.2968014354155297E-6</c:v>
                </c:pt>
                <c:pt idx="158">
                  <c:v>8.7969492203874708E-6</c:v>
                </c:pt>
                <c:pt idx="159">
                  <c:v>8.3239663004469035E-6</c:v>
                </c:pt>
                <c:pt idx="160">
                  <c:v>7.8764089354153007E-6</c:v>
                </c:pt>
                <c:pt idx="161">
                  <c:v>7.4823908394621167E-6</c:v>
                </c:pt>
                <c:pt idx="162">
                  <c:v>7.1080799157142485E-6</c:v>
                </c:pt>
                <c:pt idx="163">
                  <c:v>6.7524908451855238E-6</c:v>
                </c:pt>
                <c:pt idx="164">
                  <c:v>6.4146875384149878E-6</c:v>
                </c:pt>
                <c:pt idx="165">
                  <c:v>6.0937806791678649E-6</c:v>
                </c:pt>
                <c:pt idx="166">
                  <c:v>5.8118244370751831E-6</c:v>
                </c:pt>
                <c:pt idx="167">
                  <c:v>5.5429123035501633E-6</c:v>
                </c:pt>
                <c:pt idx="168">
                  <c:v>5.2864409894117862E-6</c:v>
                </c:pt>
                <c:pt idx="169">
                  <c:v>5.0418350923065221E-6</c:v>
                </c:pt>
                <c:pt idx="170">
                  <c:v>4.8085458090207051E-6</c:v>
                </c:pt>
                <c:pt idx="171">
                  <c:v>4.604191147230947E-6</c:v>
                </c:pt>
                <c:pt idx="172">
                  <c:v>4.4085202065834872E-6</c:v>
                </c:pt>
                <c:pt idx="173">
                  <c:v>4.2211640686696262E-6</c:v>
                </c:pt>
                <c:pt idx="174">
                  <c:v>4.0417694813348784E-6</c:v>
                </c:pt>
                <c:pt idx="175">
                  <c:v>3.8699981939686558E-6</c:v>
                </c:pt>
                <c:pt idx="176">
                  <c:v>3.7201849320884636E-6</c:v>
                </c:pt>
                <c:pt idx="177">
                  <c:v>3.5761706237017405E-6</c:v>
                </c:pt>
                <c:pt idx="178">
                  <c:v>3.4377308443142736E-6</c:v>
                </c:pt>
                <c:pt idx="179">
                  <c:v>3.3046498517489039E-6</c:v>
                </c:pt>
                <c:pt idx="180">
                  <c:v>3.1767202505194768E-6</c:v>
                </c:pt>
                <c:pt idx="181">
                  <c:v>3.0537426690981112E-6</c:v>
                </c:pt>
                <c:pt idx="182">
                  <c:v>2.9471382630482823E-6</c:v>
                </c:pt>
                <c:pt idx="183">
                  <c:v>2.8442550822095542E-6</c:v>
                </c:pt>
                <c:pt idx="184">
                  <c:v>2.7449632490446136E-6</c:v>
                </c:pt>
                <c:pt idx="185">
                  <c:v>2.6491374176979804E-6</c:v>
                </c:pt>
                <c:pt idx="186">
                  <c:v>2.5566566159690848E-6</c:v>
                </c:pt>
                <c:pt idx="187">
                  <c:v>2.4674040927514104E-6</c:v>
                </c:pt>
                <c:pt idx="188">
                  <c:v>2.3906874975784622E-6</c:v>
                </c:pt>
                <c:pt idx="189">
                  <c:v>2.3072285875582008E-6</c:v>
                </c:pt>
                <c:pt idx="190">
                  <c:v>2.2354918858830083E-6</c:v>
                </c:pt>
                <c:pt idx="191">
                  <c:v>2.1659855078059143E-6</c:v>
                </c:pt>
                <c:pt idx="192">
                  <c:v>2.0986401192856594E-6</c:v>
                </c:pt>
                <c:pt idx="193">
                  <c:v>2.0333885412024668E-6</c:v>
                </c:pt>
                <c:pt idx="194">
                  <c:v>1.9779597689142638E-6</c:v>
                </c:pt>
                <c:pt idx="195">
                  <c:v>1.9164602364028526E-6</c:v>
                </c:pt>
                <c:pt idx="196">
                  <c:v>1.8642186957024605E-6</c:v>
                </c:pt>
                <c:pt idx="197">
                  <c:v>1.813401160910739E-6</c:v>
                </c:pt>
                <c:pt idx="198">
                  <c:v>1.7639688198964239E-6</c:v>
                </c:pt>
                <c:pt idx="199">
                  <c:v>1.715883918188118E-6</c:v>
                </c:pt>
                <c:pt idx="200">
                  <c:v>1.6691097301518495E-6</c:v>
                </c:pt>
                <c:pt idx="201">
                  <c:v>1.6236105309784047E-6</c:v>
                </c:pt>
                <c:pt idx="202">
                  <c:v>1.5793515694075228E-6</c:v>
                </c:pt>
                <c:pt idx="203">
                  <c:v>1.5423767952185492E-6</c:v>
                </c:pt>
                <c:pt idx="204">
                  <c:v>1.5003321463382827E-6</c:v>
                </c:pt>
                <c:pt idx="205">
                  <c:v>1.4652072545758759E-6</c:v>
                </c:pt>
                <c:pt idx="206">
                  <c:v>1.430904655669884E-6</c:v>
                </c:pt>
                <c:pt idx="207">
                  <c:v>1.3974051007013645E-6</c:v>
                </c:pt>
                <c:pt idx="208">
                  <c:v>1.3593121904181493E-6</c:v>
                </c:pt>
                <c:pt idx="209">
                  <c:v>1.3327403690241036E-6</c:v>
                </c:pt>
                <c:pt idx="210">
                  <c:v>1.3015389052025281E-6</c:v>
                </c:pt>
                <c:pt idx="211">
                  <c:v>1.2710678907623625E-6</c:v>
                </c:pt>
                <c:pt idx="212">
                  <c:v>1.2462210125262286E-6</c:v>
                </c:pt>
                <c:pt idx="213">
                  <c:v>1.2170450337484164E-6</c:v>
                </c:pt>
                <c:pt idx="214">
                  <c:v>1.1932541635933666E-6</c:v>
                </c:pt>
                <c:pt idx="215">
                  <c:v>1.1653181840682929E-6</c:v>
                </c:pt>
                <c:pt idx="216">
                  <c:v>1.1425384436587207E-6</c:v>
                </c:pt>
                <c:pt idx="217">
                  <c:v>1.1202039906912549E-6</c:v>
                </c:pt>
                <c:pt idx="218">
                  <c:v>1.0983061214003143E-6</c:v>
                </c:pt>
                <c:pt idx="219">
                  <c:v>1.0768363021245189E-6</c:v>
                </c:pt>
                <c:pt idx="220">
                  <c:v>1.0557861659884045E-6</c:v>
                </c:pt>
                <c:pt idx="221">
                  <c:v>1.0351475096527663E-6</c:v>
                </c:pt>
                <c:pt idx="222">
                  <c:v>1.0149122900863748E-6</c:v>
                </c:pt>
                <c:pt idx="223">
                  <c:v>9.9900928443651027E-7</c:v>
                </c:pt>
                <c:pt idx="224">
                  <c:v>9.7948048246512255E-7</c:v>
                </c:pt>
                <c:pt idx="225">
                  <c:v>9.6413265602118545E-7</c:v>
                </c:pt>
                <c:pt idx="226">
                  <c:v>9.452856116153439E-7</c:v>
                </c:pt>
                <c:pt idx="227">
                  <c:v>9.3047358382560886E-7</c:v>
                </c:pt>
                <c:pt idx="228">
                  <c:v>9.1589364565447305E-7</c:v>
                </c:pt>
                <c:pt idx="229">
                  <c:v>8.9798956450690164E-7</c:v>
                </c:pt>
                <c:pt idx="230">
                  <c:v>8.8391861894604126E-7</c:v>
                </c:pt>
                <c:pt idx="231">
                  <c:v>8.700681515053078E-7</c:v>
                </c:pt>
                <c:pt idx="232">
                  <c:v>8.5643470767210103E-7</c:v>
                </c:pt>
                <c:pt idx="233">
                  <c:v>8.4301488703966202E-7</c:v>
                </c:pt>
                <c:pt idx="234">
                  <c:v>8.3308819629949992E-7</c:v>
                </c:pt>
                <c:pt idx="235">
                  <c:v>8.2003419381015634E-7</c:v>
                </c:pt>
                <c:pt idx="236">
                  <c:v>8.0718473560114296E-7</c:v>
                </c:pt>
                <c:pt idx="237">
                  <c:v>7.9767994429426135E-7</c:v>
                </c:pt>
                <c:pt idx="238">
                  <c:v>7.851807570532142E-7</c:v>
                </c:pt>
                <c:pt idx="239">
                  <c:v>7.7593506260445974E-7</c:v>
                </c:pt>
                <c:pt idx="240">
                  <c:v>7.6679823630551638E-7</c:v>
                </c:pt>
                <c:pt idx="241">
                  <c:v>7.5776899627356787E-7</c:v>
                </c:pt>
                <c:pt idx="242">
                  <c:v>7.4884607573244621E-7</c:v>
                </c:pt>
                <c:pt idx="243">
                  <c:v>7.4002822281939278E-7</c:v>
                </c:pt>
                <c:pt idx="244">
                  <c:v>7.3131420040041105E-7</c:v>
                </c:pt>
                <c:pt idx="245">
                  <c:v>7.2270278591998824E-7</c:v>
                </c:pt>
                <c:pt idx="246">
                  <c:v>7.1701825012694854E-7</c:v>
                </c:pt>
                <c:pt idx="247">
                  <c:v>7.0857517108762579E-7</c:v>
                </c:pt>
                <c:pt idx="248">
                  <c:v>7.0023150973631329E-7</c:v>
                </c:pt>
                <c:pt idx="249">
                  <c:v>6.9472372223412707E-7</c:v>
                </c:pt>
                <c:pt idx="250">
                  <c:v>6.8925925637761758E-7</c:v>
                </c:pt>
                <c:pt idx="251">
                  <c:v>6.8114304105965154E-7</c:v>
                </c:pt>
                <c:pt idx="252">
                  <c:v>6.7578539446423272E-7</c:v>
                </c:pt>
                <c:pt idx="253">
                  <c:v>6.678278347992452E-7</c:v>
                </c:pt>
                <c:pt idx="254">
                  <c:v>6.6257491943238066E-7</c:v>
                </c:pt>
                <c:pt idx="255">
                  <c:v>6.5736332107851919E-7</c:v>
                </c:pt>
                <c:pt idx="256">
                  <c:v>6.521927147680067E-7</c:v>
                </c:pt>
                <c:pt idx="257">
                  <c:v>6.470627780827244E-7</c:v>
                </c:pt>
                <c:pt idx="258">
                  <c:v>6.4197319115609918E-7</c:v>
                </c:pt>
                <c:pt idx="259">
                  <c:v>6.3692363661296108E-7</c:v>
                </c:pt>
                <c:pt idx="260">
                  <c:v>6.3191379959533342E-7</c:v>
                </c:pt>
                <c:pt idx="261">
                  <c:v>6.2694336770658733E-7</c:v>
                </c:pt>
                <c:pt idx="262">
                  <c:v>6.2201203102004382E-7</c:v>
                </c:pt>
                <c:pt idx="263">
                  <c:v>6.1711948204031531E-7</c:v>
                </c:pt>
                <c:pt idx="264">
                  <c:v>6.122654156818312E-7</c:v>
                </c:pt>
                <c:pt idx="265">
                  <c:v>6.0744952927744044E-7</c:v>
                </c:pt>
                <c:pt idx="266">
                  <c:v>6.0267152251826949E-7</c:v>
                </c:pt>
                <c:pt idx="267">
                  <c:v>5.9793109747950944E-7</c:v>
                </c:pt>
                <c:pt idx="268">
                  <c:v>5.9322795856457041E-7</c:v>
                </c:pt>
                <c:pt idx="269">
                  <c:v>5.8856181250938606E-7</c:v>
                </c:pt>
                <c:pt idx="270">
                  <c:v>5.8393236834375353E-7</c:v>
                </c:pt>
                <c:pt idx="271">
                  <c:v>5.793393374042312E-7</c:v>
                </c:pt>
                <c:pt idx="272">
                  <c:v>5.7478243328688498E-7</c:v>
                </c:pt>
                <c:pt idx="273">
                  <c:v>5.7026137183440625E-7</c:v>
                </c:pt>
                <c:pt idx="274">
                  <c:v>5.6354636858833886E-7</c:v>
                </c:pt>
                <c:pt idx="275">
                  <c:v>5.5911368528488117E-7</c:v>
                </c:pt>
                <c:pt idx="276">
                  <c:v>5.5471586761345527E-7</c:v>
                </c:pt>
                <c:pt idx="277">
                  <c:v>5.5035264133976471E-7</c:v>
                </c:pt>
                <c:pt idx="278">
                  <c:v>5.4602373439024995E-7</c:v>
                </c:pt>
                <c:pt idx="279">
                  <c:v>5.4172887683920559E-7</c:v>
                </c:pt>
                <c:pt idx="280">
                  <c:v>5.3746780086582228E-7</c:v>
                </c:pt>
                <c:pt idx="281">
                  <c:v>5.3324024076708299E-7</c:v>
                </c:pt>
                <c:pt idx="282">
                  <c:v>5.2904593293628756E-7</c:v>
                </c:pt>
                <c:pt idx="283">
                  <c:v>5.2488461582009374E-7</c:v>
                </c:pt>
                <c:pt idx="284">
                  <c:v>5.2281624761696234E-7</c:v>
                </c:pt>
                <c:pt idx="285">
                  <c:v>5.1870393068787437E-7</c:v>
                </c:pt>
                <c:pt idx="286">
                  <c:v>5.1462395958962874E-7</c:v>
                </c:pt>
                <c:pt idx="287">
                  <c:v>5.1057607990842534E-7</c:v>
                </c:pt>
                <c:pt idx="288">
                  <c:v>5.0856409539261256E-7</c:v>
                </c:pt>
                <c:pt idx="289">
                  <c:v>5.0456388018956243E-7</c:v>
                </c:pt>
                <c:pt idx="290">
                  <c:v>5.025755871382051E-7</c:v>
                </c:pt>
                <c:pt idx="291">
                  <c:v>4.9862247516630738E-7</c:v>
                </c:pt>
                <c:pt idx="292">
                  <c:v>4.9665759462052338E-7</c:v>
                </c:pt>
                <c:pt idx="293">
                  <c:v>4.9275103124399588E-7</c:v>
                </c:pt>
                <c:pt idx="294">
                  <c:v>4.9080928752259216E-7</c:v>
                </c:pt>
                <c:pt idx="295">
                  <c:v>4.8694872464386075E-7</c:v>
                </c:pt>
                <c:pt idx="296">
                  <c:v>4.8502984530467983E-7</c:v>
                </c:pt>
                <c:pt idx="297">
                  <c:v>4.8121474126988222E-7</c:v>
                </c:pt>
                <c:pt idx="298">
                  <c:v>4.7931845709692635E-7</c:v>
                </c:pt>
                <c:pt idx="299">
                  <c:v>4.7742964536631448E-7</c:v>
                </c:pt>
                <c:pt idx="300">
                  <c:v>4.7367432156619386E-7</c:v>
                </c:pt>
                <c:pt idx="301">
                  <c:v>4.7180775095583775E-7</c:v>
                </c:pt>
                <c:pt idx="302">
                  <c:v>4.6994853570183491E-7</c:v>
                </c:pt>
                <c:pt idx="303">
                  <c:v>4.6625205544417193E-7</c:v>
                </c:pt>
                <c:pt idx="304">
                  <c:v>4.6441473281467912E-7</c:v>
                </c:pt>
                <c:pt idx="305">
                  <c:v>4.6258465028987451E-7</c:v>
                </c:pt>
                <c:pt idx="306">
                  <c:v>4.6076177934251656E-7</c:v>
                </c:pt>
                <c:pt idx="307">
                  <c:v>4.5894609155275943E-7</c:v>
                </c:pt>
                <c:pt idx="308">
                  <c:v>4.5533615234231308E-7</c:v>
                </c:pt>
                <c:pt idx="309">
                  <c:v>4.5354184464469143E-7</c:v>
                </c:pt>
                <c:pt idx="310">
                  <c:v>4.5175460755510298E-7</c:v>
                </c:pt>
                <c:pt idx="311">
                  <c:v>4.49974413207869E-7</c:v>
                </c:pt>
                <c:pt idx="312">
                  <c:v>4.482012338533006E-7</c:v>
                </c:pt>
                <c:pt idx="313">
                  <c:v>4.44675809660389E-7</c:v>
                </c:pt>
                <c:pt idx="314">
                  <c:v>4.4292350986824553E-7</c:v>
                </c:pt>
                <c:pt idx="315">
                  <c:v>4.4117811514398123E-7</c:v>
                </c:pt>
                <c:pt idx="316">
                  <c:v>4.3943959828778246E-7</c:v>
                </c:pt>
                <c:pt idx="317">
                  <c:v>4.3770793219434306E-7</c:v>
                </c:pt>
                <c:pt idx="318">
                  <c:v>4.3598308987005133E-7</c:v>
                </c:pt>
                <c:pt idx="319">
                  <c:v>4.3598308987005133E-7</c:v>
                </c:pt>
                <c:pt idx="320">
                  <c:v>4.3255376906996974E-7</c:v>
                </c:pt>
                <c:pt idx="321">
                  <c:v>4.3255376906996974E-7</c:v>
                </c:pt>
                <c:pt idx="322">
                  <c:v>4.3084923713535275E-7</c:v>
                </c:pt>
                <c:pt idx="323">
                  <c:v>4.2915142204793267E-7</c:v>
                </c:pt>
                <c:pt idx="324">
                  <c:v>4.2746029733819856E-7</c:v>
                </c:pt>
                <c:pt idx="325">
                  <c:v>4.2577583663974104E-7</c:v>
                </c:pt>
                <c:pt idx="326">
                  <c:v>4.2409801370214281E-7</c:v>
                </c:pt>
                <c:pt idx="327">
                  <c:v>4.2409801370214281E-7</c:v>
                </c:pt>
                <c:pt idx="328">
                  <c:v>4.2242680236090215E-7</c:v>
                </c:pt>
                <c:pt idx="329">
                  <c:v>4.2076217656321314E-7</c:v>
                </c:pt>
                <c:pt idx="330">
                  <c:v>4.1910411036366869E-7</c:v>
                </c:pt>
                <c:pt idx="331">
                  <c:v>4.1745257791137108E-7</c:v>
                </c:pt>
                <c:pt idx="332">
                  <c:v>4.1745257791137108E-7</c:v>
                </c:pt>
                <c:pt idx="333">
                  <c:v>4.1580755345852554E-7</c:v>
                </c:pt>
                <c:pt idx="334">
                  <c:v>4.1416901136473648E-7</c:v>
                </c:pt>
                <c:pt idx="335">
                  <c:v>4.1253692608411824E-7</c:v>
                </c:pt>
                <c:pt idx="336">
                  <c:v>4.1253692608411824E-7</c:v>
                </c:pt>
                <c:pt idx="337">
                  <c:v>4.1091127217388832E-7</c:v>
                </c:pt>
                <c:pt idx="338">
                  <c:v>4.09292024285774E-7</c:v>
                </c:pt>
                <c:pt idx="339">
                  <c:v>4.09292024285774E-7</c:v>
                </c:pt>
                <c:pt idx="340">
                  <c:v>4.0767915718749606E-7</c:v>
                </c:pt>
                <c:pt idx="341">
                  <c:v>4.060726457283955E-7</c:v>
                </c:pt>
                <c:pt idx="342">
                  <c:v>4.060726457283955E-7</c:v>
                </c:pt>
                <c:pt idx="343">
                  <c:v>4.0447246486521373E-7</c:v>
                </c:pt>
                <c:pt idx="344">
                  <c:v>4.0287858964920251E-7</c:v>
                </c:pt>
                <c:pt idx="345">
                  <c:v>4.0287858964920251E-7</c:v>
                </c:pt>
                <c:pt idx="346">
                  <c:v>4.0129099523901425E-7</c:v>
                </c:pt>
                <c:pt idx="347">
                  <c:v>4.0129099523901425E-7</c:v>
                </c:pt>
                <c:pt idx="348">
                  <c:v>3.9970965688351534E-7</c:v>
                </c:pt>
                <c:pt idx="349">
                  <c:v>3.9813454992608327E-7</c:v>
                </c:pt>
                <c:pt idx="350">
                  <c:v>3.9813454992608327E-7</c:v>
                </c:pt>
                <c:pt idx="351">
                  <c:v>3.9656564981749612E-7</c:v>
                </c:pt>
                <c:pt idx="352">
                  <c:v>3.9656564981749612E-7</c:v>
                </c:pt>
                <c:pt idx="353">
                  <c:v>3.9500293209874686E-7</c:v>
                </c:pt>
                <c:pt idx="354">
                  <c:v>3.9500293209874686E-7</c:v>
                </c:pt>
                <c:pt idx="355">
                  <c:v>3.9344637240104282E-7</c:v>
                </c:pt>
                <c:pt idx="356">
                  <c:v>3.9344637240104282E-7</c:v>
                </c:pt>
                <c:pt idx="357">
                  <c:v>3.9189594647158583E-7</c:v>
                </c:pt>
                <c:pt idx="358">
                  <c:v>3.9189594647158583E-7</c:v>
                </c:pt>
                <c:pt idx="359">
                  <c:v>3.9035163012630948E-7</c:v>
                </c:pt>
                <c:pt idx="360">
                  <c:v>3.9035163012630948E-7</c:v>
                </c:pt>
                <c:pt idx="361">
                  <c:v>3.8881339930143885E-7</c:v>
                </c:pt>
                <c:pt idx="362">
                  <c:v>3.8881339930143885E-7</c:v>
                </c:pt>
                <c:pt idx="363">
                  <c:v>3.8728123001052399E-7</c:v>
                </c:pt>
                <c:pt idx="364">
                  <c:v>3.8728123001052399E-7</c:v>
                </c:pt>
                <c:pt idx="365">
                  <c:v>3.8575509837022019E-7</c:v>
                </c:pt>
                <c:pt idx="366">
                  <c:v>3.8575509837022019E-7</c:v>
                </c:pt>
                <c:pt idx="367">
                  <c:v>3.8423498058739819E-7</c:v>
                </c:pt>
                <c:pt idx="368">
                  <c:v>3.8423498058739819E-7</c:v>
                </c:pt>
                <c:pt idx="369">
                  <c:v>3.827208529677371E-7</c:v>
                </c:pt>
                <c:pt idx="370">
                  <c:v>3.827208529677371E-7</c:v>
                </c:pt>
                <c:pt idx="371">
                  <c:v>3.827208529677371E-7</c:v>
                </c:pt>
                <c:pt idx="372">
                  <c:v>3.8121269190283519E-7</c:v>
                </c:pt>
                <c:pt idx="373">
                  <c:v>3.8121269190283519E-7</c:v>
                </c:pt>
                <c:pt idx="374">
                  <c:v>3.7971047388739621E-7</c:v>
                </c:pt>
                <c:pt idx="375">
                  <c:v>3.7971047388739621E-7</c:v>
                </c:pt>
                <c:pt idx="376">
                  <c:v>3.7971047388739621E-7</c:v>
                </c:pt>
                <c:pt idx="377">
                  <c:v>3.7821417549774642E-7</c:v>
                </c:pt>
                <c:pt idx="378">
                  <c:v>3.7821417549774642E-7</c:v>
                </c:pt>
                <c:pt idx="379">
                  <c:v>3.7672377340472471E-7</c:v>
                </c:pt>
                <c:pt idx="380">
                  <c:v>3.7672377340472471E-7</c:v>
                </c:pt>
                <c:pt idx="381">
                  <c:v>3.7672377340472471E-7</c:v>
                </c:pt>
                <c:pt idx="382">
                  <c:v>3.7672377340472471E-7</c:v>
                </c:pt>
                <c:pt idx="383">
                  <c:v>3.7523924438227547E-7</c:v>
                </c:pt>
                <c:pt idx="384">
                  <c:v>3.7523924438227547E-7</c:v>
                </c:pt>
                <c:pt idx="385">
                  <c:v>3.7523924438227547E-7</c:v>
                </c:pt>
                <c:pt idx="386">
                  <c:v>3.7376056528166981E-7</c:v>
                </c:pt>
                <c:pt idx="387">
                  <c:v>3.7376056528166981E-7</c:v>
                </c:pt>
                <c:pt idx="388">
                  <c:v>3.7376056528166981E-7</c:v>
                </c:pt>
                <c:pt idx="389">
                  <c:v>3.7376056528166981E-7</c:v>
                </c:pt>
                <c:pt idx="390">
                  <c:v>3.7376056528166981E-7</c:v>
                </c:pt>
                <c:pt idx="391">
                  <c:v>3.7376056528166981E-7</c:v>
                </c:pt>
                <c:pt idx="392">
                  <c:v>3.7376056528166981E-7</c:v>
                </c:pt>
                <c:pt idx="393">
                  <c:v>3.7376056528166981E-7</c:v>
                </c:pt>
                <c:pt idx="394">
                  <c:v>3.7376056528166981E-7</c:v>
                </c:pt>
                <c:pt idx="395">
                  <c:v>3.7376056528166981E-7</c:v>
                </c:pt>
                <c:pt idx="396">
                  <c:v>3.7376056528166981E-7</c:v>
                </c:pt>
                <c:pt idx="397">
                  <c:v>3.7376056528166981E-7</c:v>
                </c:pt>
                <c:pt idx="398">
                  <c:v>3.7376056528166981E-7</c:v>
                </c:pt>
                <c:pt idx="399">
                  <c:v>3.7376056528166981E-7</c:v>
                </c:pt>
                <c:pt idx="400">
                  <c:v>3.7376056528166981E-7</c:v>
                </c:pt>
                <c:pt idx="401">
                  <c:v>3.7376056528166981E-7</c:v>
                </c:pt>
                <c:pt idx="402">
                  <c:v>3.7523924438227547E-7</c:v>
                </c:pt>
                <c:pt idx="403">
                  <c:v>3.7523924438227547E-7</c:v>
                </c:pt>
                <c:pt idx="404">
                  <c:v>3.7523924438227547E-7</c:v>
                </c:pt>
                <c:pt idx="405">
                  <c:v>3.7523924438227547E-7</c:v>
                </c:pt>
                <c:pt idx="406">
                  <c:v>3.7523924438227547E-7</c:v>
                </c:pt>
                <c:pt idx="407">
                  <c:v>3.7523924438227547E-7</c:v>
                </c:pt>
                <c:pt idx="408">
                  <c:v>3.7523924438227547E-7</c:v>
                </c:pt>
                <c:pt idx="409">
                  <c:v>3.7523924438227547E-7</c:v>
                </c:pt>
                <c:pt idx="410">
                  <c:v>3.7523924438227547E-7</c:v>
                </c:pt>
                <c:pt idx="411">
                  <c:v>3.7672377340472471E-7</c:v>
                </c:pt>
                <c:pt idx="412">
                  <c:v>3.7672377340472471E-7</c:v>
                </c:pt>
                <c:pt idx="413">
                  <c:v>3.7672377340472471E-7</c:v>
                </c:pt>
                <c:pt idx="414">
                  <c:v>3.7672377340472471E-7</c:v>
                </c:pt>
                <c:pt idx="415">
                  <c:v>3.7672377340472471E-7</c:v>
                </c:pt>
                <c:pt idx="416">
                  <c:v>3.7672377340472471E-7</c:v>
                </c:pt>
                <c:pt idx="417">
                  <c:v>3.7821417549774642E-7</c:v>
                </c:pt>
                <c:pt idx="418">
                  <c:v>3.7821417549774642E-7</c:v>
                </c:pt>
                <c:pt idx="419">
                  <c:v>3.7821417549774642E-7</c:v>
                </c:pt>
                <c:pt idx="420">
                  <c:v>3.7821417549774642E-7</c:v>
                </c:pt>
                <c:pt idx="421">
                  <c:v>3.7672377340472471E-7</c:v>
                </c:pt>
                <c:pt idx="422">
                  <c:v>3.7672377340472471E-7</c:v>
                </c:pt>
                <c:pt idx="423">
                  <c:v>3.7672377340472471E-7</c:v>
                </c:pt>
                <c:pt idx="424">
                  <c:v>3.7672377340472471E-7</c:v>
                </c:pt>
                <c:pt idx="425">
                  <c:v>3.7523924438227547E-7</c:v>
                </c:pt>
                <c:pt idx="426">
                  <c:v>3.7523924438227547E-7</c:v>
                </c:pt>
                <c:pt idx="427">
                  <c:v>3.7523924438227547E-7</c:v>
                </c:pt>
                <c:pt idx="428">
                  <c:v>3.7376056528166981E-7</c:v>
                </c:pt>
                <c:pt idx="429">
                  <c:v>3.7376056528166981E-7</c:v>
                </c:pt>
                <c:pt idx="430">
                  <c:v>3.7228771305298802E-7</c:v>
                </c:pt>
                <c:pt idx="431">
                  <c:v>3.7228771305298802E-7</c:v>
                </c:pt>
                <c:pt idx="432">
                  <c:v>3.7228771305298802E-7</c:v>
                </c:pt>
                <c:pt idx="433">
                  <c:v>3.7082066473223003E-7</c:v>
                </c:pt>
                <c:pt idx="434">
                  <c:v>3.7082066473223003E-7</c:v>
                </c:pt>
                <c:pt idx="435">
                  <c:v>3.7082066473223003E-7</c:v>
                </c:pt>
                <c:pt idx="436">
                  <c:v>3.7082066473223003E-7</c:v>
                </c:pt>
                <c:pt idx="437">
                  <c:v>3.6935939745420554E-7</c:v>
                </c:pt>
                <c:pt idx="438">
                  <c:v>3.6935939745420554E-7</c:v>
                </c:pt>
                <c:pt idx="439">
                  <c:v>3.6935939745420554E-7</c:v>
                </c:pt>
                <c:pt idx="440">
                  <c:v>3.6935939745420554E-7</c:v>
                </c:pt>
                <c:pt idx="441">
                  <c:v>3.6790388843534765E-7</c:v>
                </c:pt>
                <c:pt idx="442">
                  <c:v>3.6790388843534765E-7</c:v>
                </c:pt>
                <c:pt idx="443">
                  <c:v>3.6790388843534765E-7</c:v>
                </c:pt>
                <c:pt idx="444">
                  <c:v>3.6790388843534765E-7</c:v>
                </c:pt>
                <c:pt idx="445">
                  <c:v>3.6790388843534765E-7</c:v>
                </c:pt>
                <c:pt idx="446">
                  <c:v>3.6645411498660232E-7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</c:numCache>
            </c:numRef>
          </c:yVal>
          <c:smooth val="0"/>
        </c:ser>
        <c:ser>
          <c:idx val="3"/>
          <c:order val="3"/>
          <c:tx>
            <c:v>Wmi</c:v>
          </c:tx>
          <c:spPr>
            <a:ln w="19050">
              <a:solidFill>
                <a:srgbClr val="0000FF"/>
              </a:solidFill>
            </a:ln>
          </c:spPr>
          <c:marker>
            <c:symbol val="none"/>
          </c:marker>
          <c:xVal>
            <c:numRef>
              <c:f>Traitement3!$B$2:$B$700</c:f>
              <c:numCache>
                <c:formatCode>0.000</c:formatCode>
                <c:ptCount val="699"/>
                <c:pt idx="0">
                  <c:v>0.31591815528491302</c:v>
                </c:pt>
                <c:pt idx="1">
                  <c:v>0.31393163307406668</c:v>
                </c:pt>
                <c:pt idx="2">
                  <c:v>0.3128619672682264</c:v>
                </c:pt>
                <c:pt idx="3">
                  <c:v>0.31186870616280299</c:v>
                </c:pt>
                <c:pt idx="4">
                  <c:v>0.31087544505737985</c:v>
                </c:pt>
                <c:pt idx="5">
                  <c:v>0.30980577925153957</c:v>
                </c:pt>
                <c:pt idx="6">
                  <c:v>0.30865970874528198</c:v>
                </c:pt>
                <c:pt idx="7">
                  <c:v>0.3074372335386073</c:v>
                </c:pt>
                <c:pt idx="8">
                  <c:v>0.30621475833193257</c:v>
                </c:pt>
                <c:pt idx="9">
                  <c:v>0.30491587842484058</c:v>
                </c:pt>
                <c:pt idx="10">
                  <c:v>0.30361699851774882</c:v>
                </c:pt>
                <c:pt idx="11">
                  <c:v>0.30231811861065677</c:v>
                </c:pt>
                <c:pt idx="12">
                  <c:v>0.30101923870356501</c:v>
                </c:pt>
                <c:pt idx="13">
                  <c:v>0.29972035879647324</c:v>
                </c:pt>
                <c:pt idx="14">
                  <c:v>0.29811586008771257</c:v>
                </c:pt>
                <c:pt idx="15">
                  <c:v>0.29643495667853487</c:v>
                </c:pt>
                <c:pt idx="16">
                  <c:v>0.29505967207102574</c:v>
                </c:pt>
                <c:pt idx="17">
                  <c:v>0.29368438746351666</c:v>
                </c:pt>
                <c:pt idx="18">
                  <c:v>0.29230910285600753</c:v>
                </c:pt>
                <c:pt idx="19">
                  <c:v>0.29101022294891576</c:v>
                </c:pt>
                <c:pt idx="20">
                  <c:v>0.28971134304182394</c:v>
                </c:pt>
                <c:pt idx="21">
                  <c:v>0.28841246313473196</c:v>
                </c:pt>
                <c:pt idx="22">
                  <c:v>0.28703717852722288</c:v>
                </c:pt>
                <c:pt idx="23">
                  <c:v>0.28573829862013106</c:v>
                </c:pt>
                <c:pt idx="24">
                  <c:v>0.28436301401262198</c:v>
                </c:pt>
                <c:pt idx="25">
                  <c:v>0.28298772940511285</c:v>
                </c:pt>
                <c:pt idx="26">
                  <c:v>0.28161244479760394</c:v>
                </c:pt>
                <c:pt idx="27">
                  <c:v>0.28016075548967778</c:v>
                </c:pt>
                <c:pt idx="28">
                  <c:v>0.27870906618175156</c:v>
                </c:pt>
                <c:pt idx="29">
                  <c:v>0.27733378157424243</c:v>
                </c:pt>
                <c:pt idx="30">
                  <c:v>0.27588209226631627</c:v>
                </c:pt>
                <c:pt idx="31">
                  <c:v>0.27435399825797274</c:v>
                </c:pt>
                <c:pt idx="32">
                  <c:v>0.27297871365046383</c:v>
                </c:pt>
                <c:pt idx="33">
                  <c:v>0.27145061964212031</c:v>
                </c:pt>
                <c:pt idx="34">
                  <c:v>0.269922525633777</c:v>
                </c:pt>
                <c:pt idx="35">
                  <c:v>0.26847083632585078</c:v>
                </c:pt>
                <c:pt idx="36">
                  <c:v>0.26694274231750725</c:v>
                </c:pt>
                <c:pt idx="37">
                  <c:v>0.26541464830916395</c:v>
                </c:pt>
                <c:pt idx="38">
                  <c:v>0.26396295900123778</c:v>
                </c:pt>
                <c:pt idx="39">
                  <c:v>0.26235846029247711</c:v>
                </c:pt>
                <c:pt idx="40">
                  <c:v>0.26083036628413381</c:v>
                </c:pt>
                <c:pt idx="41">
                  <c:v>0.25930227227579028</c:v>
                </c:pt>
                <c:pt idx="42">
                  <c:v>0.25769777356702989</c:v>
                </c:pt>
                <c:pt idx="43">
                  <c:v>0.25616967955868636</c:v>
                </c:pt>
                <c:pt idx="44">
                  <c:v>0.25456518084992574</c:v>
                </c:pt>
                <c:pt idx="45">
                  <c:v>0.25296068214116535</c:v>
                </c:pt>
                <c:pt idx="46">
                  <c:v>0.25143258813282182</c:v>
                </c:pt>
                <c:pt idx="47">
                  <c:v>0.24982808942406143</c:v>
                </c:pt>
                <c:pt idx="48">
                  <c:v>0.24822359071530078</c:v>
                </c:pt>
                <c:pt idx="49">
                  <c:v>0.24661909200654017</c:v>
                </c:pt>
                <c:pt idx="50">
                  <c:v>0.24501459329777955</c:v>
                </c:pt>
                <c:pt idx="51">
                  <c:v>0.24348649928943625</c:v>
                </c:pt>
                <c:pt idx="52">
                  <c:v>0.2418820005806756</c:v>
                </c:pt>
                <c:pt idx="53">
                  <c:v>0.24027750187191521</c:v>
                </c:pt>
                <c:pt idx="54">
                  <c:v>0.2386730031631546</c:v>
                </c:pt>
                <c:pt idx="55">
                  <c:v>0.23706850445439395</c:v>
                </c:pt>
                <c:pt idx="56">
                  <c:v>0.23538760104521625</c:v>
                </c:pt>
                <c:pt idx="57">
                  <c:v>0.23378310233645561</c:v>
                </c:pt>
                <c:pt idx="58">
                  <c:v>0.23217860362769521</c:v>
                </c:pt>
                <c:pt idx="59">
                  <c:v>0.2305741049189346</c:v>
                </c:pt>
                <c:pt idx="60">
                  <c:v>0.22896960621017395</c:v>
                </c:pt>
                <c:pt idx="61">
                  <c:v>0.22736510750141334</c:v>
                </c:pt>
                <c:pt idx="62">
                  <c:v>0.22583701349307003</c:v>
                </c:pt>
                <c:pt idx="63">
                  <c:v>0.22423251478430942</c:v>
                </c:pt>
                <c:pt idx="64">
                  <c:v>0.222628016075549</c:v>
                </c:pt>
                <c:pt idx="65">
                  <c:v>0.22102351736678838</c:v>
                </c:pt>
                <c:pt idx="66">
                  <c:v>0.21941901865802776</c:v>
                </c:pt>
                <c:pt idx="67">
                  <c:v>0.21781451994926712</c:v>
                </c:pt>
                <c:pt idx="68">
                  <c:v>0.21621002124050673</c:v>
                </c:pt>
                <c:pt idx="69">
                  <c:v>0.21460552253174608</c:v>
                </c:pt>
                <c:pt idx="70">
                  <c:v>0.21300102382298547</c:v>
                </c:pt>
                <c:pt idx="71">
                  <c:v>0.21139652511422508</c:v>
                </c:pt>
                <c:pt idx="72">
                  <c:v>0.20979202640546443</c:v>
                </c:pt>
                <c:pt idx="73">
                  <c:v>0.20818752769670382</c:v>
                </c:pt>
                <c:pt idx="74">
                  <c:v>0.2065830289879432</c:v>
                </c:pt>
                <c:pt idx="75">
                  <c:v>0.20497853027918278</c:v>
                </c:pt>
                <c:pt idx="76">
                  <c:v>0.20337403157042216</c:v>
                </c:pt>
                <c:pt idx="77">
                  <c:v>0.20176953286166155</c:v>
                </c:pt>
                <c:pt idx="78">
                  <c:v>0.20024143885331824</c:v>
                </c:pt>
                <c:pt idx="79">
                  <c:v>0.1986369401445576</c:v>
                </c:pt>
                <c:pt idx="80">
                  <c:v>0.1969560367353799</c:v>
                </c:pt>
                <c:pt idx="81">
                  <c:v>0.19542794272703659</c:v>
                </c:pt>
                <c:pt idx="82">
                  <c:v>0.19374703931785886</c:v>
                </c:pt>
                <c:pt idx="83">
                  <c:v>0.19221894530951533</c:v>
                </c:pt>
                <c:pt idx="84">
                  <c:v>0.19061444660075494</c:v>
                </c:pt>
                <c:pt idx="85">
                  <c:v>0.18908635259241141</c:v>
                </c:pt>
                <c:pt idx="86">
                  <c:v>0.18748185388365077</c:v>
                </c:pt>
                <c:pt idx="87">
                  <c:v>0.18595375987530746</c:v>
                </c:pt>
                <c:pt idx="88">
                  <c:v>0.18442566586696416</c:v>
                </c:pt>
                <c:pt idx="89">
                  <c:v>0.18289757185862066</c:v>
                </c:pt>
                <c:pt idx="90">
                  <c:v>0.18136947785027735</c:v>
                </c:pt>
                <c:pt idx="91">
                  <c:v>0.17984138384193382</c:v>
                </c:pt>
                <c:pt idx="92">
                  <c:v>0.17831328983359052</c:v>
                </c:pt>
                <c:pt idx="93">
                  <c:v>0.1768616005256643</c:v>
                </c:pt>
                <c:pt idx="94">
                  <c:v>0.17533350651732099</c:v>
                </c:pt>
                <c:pt idx="95">
                  <c:v>0.17380541250897746</c:v>
                </c:pt>
                <c:pt idx="96">
                  <c:v>0.17227731850063416</c:v>
                </c:pt>
                <c:pt idx="97">
                  <c:v>0.17074922449229063</c:v>
                </c:pt>
                <c:pt idx="98">
                  <c:v>0.16922113048394732</c:v>
                </c:pt>
                <c:pt idx="99">
                  <c:v>0.16769303647560402</c:v>
                </c:pt>
                <c:pt idx="100">
                  <c:v>0.16624134716767761</c:v>
                </c:pt>
                <c:pt idx="101">
                  <c:v>0.1647132531593343</c:v>
                </c:pt>
                <c:pt idx="102">
                  <c:v>0.16318515915099099</c:v>
                </c:pt>
                <c:pt idx="103">
                  <c:v>0.16173346984306478</c:v>
                </c:pt>
                <c:pt idx="104">
                  <c:v>0.16020537583472128</c:v>
                </c:pt>
                <c:pt idx="105">
                  <c:v>0.15875368652679506</c:v>
                </c:pt>
                <c:pt idx="106">
                  <c:v>0.15722559251845175</c:v>
                </c:pt>
                <c:pt idx="107">
                  <c:v>0.15577390321052553</c:v>
                </c:pt>
                <c:pt idx="108">
                  <c:v>0.15432221390259934</c:v>
                </c:pt>
                <c:pt idx="109">
                  <c:v>0.15279411989425581</c:v>
                </c:pt>
                <c:pt idx="110">
                  <c:v>0.1513424305863296</c:v>
                </c:pt>
                <c:pt idx="111">
                  <c:v>0.14989074127840341</c:v>
                </c:pt>
                <c:pt idx="112">
                  <c:v>0.1483626472700601</c:v>
                </c:pt>
                <c:pt idx="113">
                  <c:v>0.14691095796213388</c:v>
                </c:pt>
                <c:pt idx="114">
                  <c:v>0.14545926865420747</c:v>
                </c:pt>
                <c:pt idx="115">
                  <c:v>0.14393117464586416</c:v>
                </c:pt>
                <c:pt idx="116">
                  <c:v>0.14240308063752086</c:v>
                </c:pt>
                <c:pt idx="117">
                  <c:v>0.14087498662917733</c:v>
                </c:pt>
                <c:pt idx="118">
                  <c:v>0.13934689262083402</c:v>
                </c:pt>
                <c:pt idx="119">
                  <c:v>0.1378187986124905</c:v>
                </c:pt>
                <c:pt idx="120">
                  <c:v>0.13629070460414719</c:v>
                </c:pt>
                <c:pt idx="121">
                  <c:v>0.13468620589538657</c:v>
                </c:pt>
                <c:pt idx="122">
                  <c:v>0.13315811188704327</c:v>
                </c:pt>
                <c:pt idx="123">
                  <c:v>0.13163001787869996</c:v>
                </c:pt>
                <c:pt idx="124">
                  <c:v>0.13010192387035643</c:v>
                </c:pt>
                <c:pt idx="125">
                  <c:v>0.12849742516159582</c:v>
                </c:pt>
                <c:pt idx="126">
                  <c:v>0.12696933115325251</c:v>
                </c:pt>
                <c:pt idx="127">
                  <c:v>0.12544123714490921</c:v>
                </c:pt>
                <c:pt idx="128">
                  <c:v>0.12398954783698299</c:v>
                </c:pt>
                <c:pt idx="129">
                  <c:v>0.12246145382863947</c:v>
                </c:pt>
                <c:pt idx="130">
                  <c:v>0.12100976452071326</c:v>
                </c:pt>
                <c:pt idx="131">
                  <c:v>0.11948167051236995</c:v>
                </c:pt>
                <c:pt idx="132">
                  <c:v>0.11802998120444375</c:v>
                </c:pt>
                <c:pt idx="133">
                  <c:v>0.11657829189651733</c:v>
                </c:pt>
                <c:pt idx="134">
                  <c:v>0.11512660258859111</c:v>
                </c:pt>
                <c:pt idx="135">
                  <c:v>0.11367491328066491</c:v>
                </c:pt>
                <c:pt idx="136">
                  <c:v>0.11222322397273871</c:v>
                </c:pt>
                <c:pt idx="137">
                  <c:v>0.1107715346648125</c:v>
                </c:pt>
                <c:pt idx="138">
                  <c:v>0.1093962500573034</c:v>
                </c:pt>
                <c:pt idx="139">
                  <c:v>0.10794456074937719</c:v>
                </c:pt>
                <c:pt idx="140">
                  <c:v>0.1065692761418683</c:v>
                </c:pt>
                <c:pt idx="141">
                  <c:v>0.1051939915343592</c:v>
                </c:pt>
                <c:pt idx="142">
                  <c:v>0.10381870692685009</c:v>
                </c:pt>
                <c:pt idx="143">
                  <c:v>0.1025198270197583</c:v>
                </c:pt>
                <c:pt idx="144">
                  <c:v>0.1011445424122492</c:v>
                </c:pt>
                <c:pt idx="145">
                  <c:v>9.9845662505157182E-2</c:v>
                </c:pt>
                <c:pt idx="146">
                  <c:v>9.8546782598065402E-2</c:v>
                </c:pt>
                <c:pt idx="147">
                  <c:v>9.7247902690973609E-2</c:v>
                </c:pt>
                <c:pt idx="148">
                  <c:v>9.6025427484298709E-2</c:v>
                </c:pt>
                <c:pt idx="149">
                  <c:v>9.4726547577206915E-2</c:v>
                </c:pt>
                <c:pt idx="150">
                  <c:v>9.3504072370532224E-2</c:v>
                </c:pt>
                <c:pt idx="151">
                  <c:v>9.2281597163857546E-2</c:v>
                </c:pt>
                <c:pt idx="152">
                  <c:v>9.1059121957182854E-2</c:v>
                </c:pt>
                <c:pt idx="153">
                  <c:v>8.9913051450925263E-2</c:v>
                </c:pt>
                <c:pt idx="154">
                  <c:v>8.8766980944667673E-2</c:v>
                </c:pt>
                <c:pt idx="155">
                  <c:v>8.7544505737992981E-2</c:v>
                </c:pt>
                <c:pt idx="156">
                  <c:v>8.6474839932152492E-2</c:v>
                </c:pt>
                <c:pt idx="157">
                  <c:v>8.5328769425895123E-2</c:v>
                </c:pt>
                <c:pt idx="158">
                  <c:v>8.4259103620054634E-2</c:v>
                </c:pt>
                <c:pt idx="159">
                  <c:v>8.3189437814214368E-2</c:v>
                </c:pt>
                <c:pt idx="160">
                  <c:v>8.2119772008373879E-2</c:v>
                </c:pt>
                <c:pt idx="161">
                  <c:v>8.1126510902950713E-2</c:v>
                </c:pt>
                <c:pt idx="162">
                  <c:v>8.0133249797527534E-2</c:v>
                </c:pt>
                <c:pt idx="163">
                  <c:v>7.9139988692104368E-2</c:v>
                </c:pt>
                <c:pt idx="164">
                  <c:v>7.8146727586681189E-2</c:v>
                </c:pt>
                <c:pt idx="165">
                  <c:v>7.7153466481257801E-2</c:v>
                </c:pt>
                <c:pt idx="166">
                  <c:v>7.6236610076251959E-2</c:v>
                </c:pt>
                <c:pt idx="167">
                  <c:v>7.5319753671245881E-2</c:v>
                </c:pt>
                <c:pt idx="168">
                  <c:v>7.4402897266239817E-2</c:v>
                </c:pt>
                <c:pt idx="169">
                  <c:v>7.348604086123374E-2</c:v>
                </c:pt>
                <c:pt idx="170">
                  <c:v>7.2569184456227676E-2</c:v>
                </c:pt>
                <c:pt idx="171">
                  <c:v>7.1728732751638921E-2</c:v>
                </c:pt>
                <c:pt idx="172">
                  <c:v>7.0888281047049945E-2</c:v>
                </c:pt>
                <c:pt idx="173">
                  <c:v>7.004782934246119E-2</c:v>
                </c:pt>
                <c:pt idx="174">
                  <c:v>6.9207377637872228E-2</c:v>
                </c:pt>
                <c:pt idx="175">
                  <c:v>6.8366925933283473E-2</c:v>
                </c:pt>
                <c:pt idx="176">
                  <c:v>6.7602878929111598E-2</c:v>
                </c:pt>
                <c:pt idx="177">
                  <c:v>6.6838831924939945E-2</c:v>
                </c:pt>
                <c:pt idx="178">
                  <c:v>6.6074784920768292E-2</c:v>
                </c:pt>
                <c:pt idx="179">
                  <c:v>6.531073791659664E-2</c:v>
                </c:pt>
                <c:pt idx="180">
                  <c:v>6.4546690912424987E-2</c:v>
                </c:pt>
                <c:pt idx="181">
                  <c:v>6.3782643908253112E-2</c:v>
                </c:pt>
                <c:pt idx="182">
                  <c:v>6.309500160449856E-2</c:v>
                </c:pt>
                <c:pt idx="183">
                  <c:v>6.2407359300744231E-2</c:v>
                </c:pt>
                <c:pt idx="184">
                  <c:v>6.1719716996989672E-2</c:v>
                </c:pt>
                <c:pt idx="185">
                  <c:v>6.1032074693235121E-2</c:v>
                </c:pt>
                <c:pt idx="186">
                  <c:v>6.0344432389480569E-2</c:v>
                </c:pt>
                <c:pt idx="187">
                  <c:v>5.9656790085726018E-2</c:v>
                </c:pt>
                <c:pt idx="188">
                  <c:v>5.9045552482388783E-2</c:v>
                </c:pt>
                <c:pt idx="189">
                  <c:v>5.8357910178634224E-2</c:v>
                </c:pt>
                <c:pt idx="190">
                  <c:v>5.7746672575296774E-2</c:v>
                </c:pt>
                <c:pt idx="191">
                  <c:v>5.7135434971959539E-2</c:v>
                </c:pt>
                <c:pt idx="192">
                  <c:v>5.6524197368622082E-2</c:v>
                </c:pt>
                <c:pt idx="193">
                  <c:v>5.5912959765284632E-2</c:v>
                </c:pt>
                <c:pt idx="194">
                  <c:v>5.5378126862364499E-2</c:v>
                </c:pt>
                <c:pt idx="195">
                  <c:v>5.4766889259027264E-2</c:v>
                </c:pt>
                <c:pt idx="196">
                  <c:v>5.4232056356106909E-2</c:v>
                </c:pt>
                <c:pt idx="197">
                  <c:v>5.3697223453186775E-2</c:v>
                </c:pt>
                <c:pt idx="198">
                  <c:v>5.3162390550266642E-2</c:v>
                </c:pt>
                <c:pt idx="199">
                  <c:v>5.2627557647346501E-2</c:v>
                </c:pt>
                <c:pt idx="200">
                  <c:v>5.2092724744426153E-2</c:v>
                </c:pt>
                <c:pt idx="201">
                  <c:v>5.1557891841506012E-2</c:v>
                </c:pt>
                <c:pt idx="202">
                  <c:v>5.1023058938585879E-2</c:v>
                </c:pt>
                <c:pt idx="203">
                  <c:v>5.0564630736082847E-2</c:v>
                </c:pt>
                <c:pt idx="204">
                  <c:v>5.0029797833162706E-2</c:v>
                </c:pt>
                <c:pt idx="205">
                  <c:v>4.9571369630659674E-2</c:v>
                </c:pt>
                <c:pt idx="206">
                  <c:v>4.9112941428156635E-2</c:v>
                </c:pt>
                <c:pt idx="207">
                  <c:v>4.8654513225653603E-2</c:v>
                </c:pt>
                <c:pt idx="208">
                  <c:v>4.811968032273347E-2</c:v>
                </c:pt>
                <c:pt idx="209">
                  <c:v>4.7737656820647532E-2</c:v>
                </c:pt>
                <c:pt idx="210">
                  <c:v>4.7279228618144493E-2</c:v>
                </c:pt>
                <c:pt idx="211">
                  <c:v>4.6820800415641461E-2</c:v>
                </c:pt>
                <c:pt idx="212">
                  <c:v>4.6438776913555746E-2</c:v>
                </c:pt>
                <c:pt idx="213">
                  <c:v>4.5980348711052707E-2</c:v>
                </c:pt>
                <c:pt idx="214">
                  <c:v>4.559832520896677E-2</c:v>
                </c:pt>
                <c:pt idx="215">
                  <c:v>4.5139897006463738E-2</c:v>
                </c:pt>
                <c:pt idx="216">
                  <c:v>4.4757873504378022E-2</c:v>
                </c:pt>
                <c:pt idx="217">
                  <c:v>4.4375850002292085E-2</c:v>
                </c:pt>
                <c:pt idx="218">
                  <c:v>4.3993826500206147E-2</c:v>
                </c:pt>
                <c:pt idx="219">
                  <c:v>4.3611802998120432E-2</c:v>
                </c:pt>
                <c:pt idx="220">
                  <c:v>4.3229779496034494E-2</c:v>
                </c:pt>
                <c:pt idx="221">
                  <c:v>4.2847755993948779E-2</c:v>
                </c:pt>
                <c:pt idx="222">
                  <c:v>4.2465732491862841E-2</c:v>
                </c:pt>
                <c:pt idx="223">
                  <c:v>4.2160113690194227E-2</c:v>
                </c:pt>
                <c:pt idx="224">
                  <c:v>4.177809018810829E-2</c:v>
                </c:pt>
                <c:pt idx="225">
                  <c:v>4.1472471386439669E-2</c:v>
                </c:pt>
                <c:pt idx="226">
                  <c:v>4.1090447884353738E-2</c:v>
                </c:pt>
                <c:pt idx="227">
                  <c:v>4.0784829082685117E-2</c:v>
                </c:pt>
                <c:pt idx="228">
                  <c:v>4.0479210281016503E-2</c:v>
                </c:pt>
                <c:pt idx="229">
                  <c:v>4.0097186778930566E-2</c:v>
                </c:pt>
                <c:pt idx="230">
                  <c:v>3.9791567977261945E-2</c:v>
                </c:pt>
                <c:pt idx="231">
                  <c:v>3.9485949175593331E-2</c:v>
                </c:pt>
                <c:pt idx="232">
                  <c:v>3.9180330373924495E-2</c:v>
                </c:pt>
                <c:pt idx="233">
                  <c:v>3.8874711572255874E-2</c:v>
                </c:pt>
                <c:pt idx="234">
                  <c:v>3.8645497471004361E-2</c:v>
                </c:pt>
                <c:pt idx="235">
                  <c:v>3.833987866933574E-2</c:v>
                </c:pt>
                <c:pt idx="236">
                  <c:v>3.8034259867667126E-2</c:v>
                </c:pt>
                <c:pt idx="237">
                  <c:v>3.7805045766415607E-2</c:v>
                </c:pt>
                <c:pt idx="238">
                  <c:v>3.7499426964746771E-2</c:v>
                </c:pt>
                <c:pt idx="239">
                  <c:v>3.7270212863495251E-2</c:v>
                </c:pt>
                <c:pt idx="240">
                  <c:v>3.7040998762243732E-2</c:v>
                </c:pt>
                <c:pt idx="241">
                  <c:v>3.6811784660992219E-2</c:v>
                </c:pt>
                <c:pt idx="242">
                  <c:v>3.65825705597407E-2</c:v>
                </c:pt>
                <c:pt idx="243">
                  <c:v>3.6353356458489181E-2</c:v>
                </c:pt>
                <c:pt idx="244">
                  <c:v>3.6124142357237883E-2</c:v>
                </c:pt>
                <c:pt idx="245">
                  <c:v>3.5894928255986364E-2</c:v>
                </c:pt>
                <c:pt idx="246">
                  <c:v>3.5742118855151946E-2</c:v>
                </c:pt>
                <c:pt idx="247">
                  <c:v>3.5512904753900426E-2</c:v>
                </c:pt>
                <c:pt idx="248">
                  <c:v>3.5283690652648914E-2</c:v>
                </c:pt>
                <c:pt idx="249">
                  <c:v>3.5130881251814496E-2</c:v>
                </c:pt>
                <c:pt idx="250">
                  <c:v>3.4978071850980293E-2</c:v>
                </c:pt>
                <c:pt idx="251">
                  <c:v>3.4748857749728773E-2</c:v>
                </c:pt>
                <c:pt idx="252">
                  <c:v>3.4596048348894355E-2</c:v>
                </c:pt>
                <c:pt idx="253">
                  <c:v>3.4366834247642843E-2</c:v>
                </c:pt>
                <c:pt idx="254">
                  <c:v>3.421402484680864E-2</c:v>
                </c:pt>
                <c:pt idx="255">
                  <c:v>3.4061215445974222E-2</c:v>
                </c:pt>
                <c:pt idx="256">
                  <c:v>3.3908406045139804E-2</c:v>
                </c:pt>
                <c:pt idx="257">
                  <c:v>3.3755596644305608E-2</c:v>
                </c:pt>
                <c:pt idx="258">
                  <c:v>3.360278724347119E-2</c:v>
                </c:pt>
                <c:pt idx="259">
                  <c:v>3.3449977842636772E-2</c:v>
                </c:pt>
                <c:pt idx="260">
                  <c:v>3.3297168441802569E-2</c:v>
                </c:pt>
                <c:pt idx="261">
                  <c:v>3.3144359040968151E-2</c:v>
                </c:pt>
                <c:pt idx="262">
                  <c:v>3.2991549640133733E-2</c:v>
                </c:pt>
                <c:pt idx="263">
                  <c:v>3.2838740239299537E-2</c:v>
                </c:pt>
                <c:pt idx="264">
                  <c:v>3.2685930838465119E-2</c:v>
                </c:pt>
                <c:pt idx="265">
                  <c:v>3.2533121437630701E-2</c:v>
                </c:pt>
                <c:pt idx="266">
                  <c:v>3.2380312036796498E-2</c:v>
                </c:pt>
                <c:pt idx="267">
                  <c:v>3.222750263596208E-2</c:v>
                </c:pt>
                <c:pt idx="268">
                  <c:v>3.2074693235127884E-2</c:v>
                </c:pt>
                <c:pt idx="269">
                  <c:v>3.1921883834293466E-2</c:v>
                </c:pt>
                <c:pt idx="270">
                  <c:v>3.1769074433459048E-2</c:v>
                </c:pt>
                <c:pt idx="271">
                  <c:v>3.1616265032624845E-2</c:v>
                </c:pt>
                <c:pt idx="272">
                  <c:v>3.1463455631790427E-2</c:v>
                </c:pt>
                <c:pt idx="273">
                  <c:v>3.1310646230956009E-2</c:v>
                </c:pt>
                <c:pt idx="274">
                  <c:v>3.1081432129704493E-2</c:v>
                </c:pt>
                <c:pt idx="275">
                  <c:v>3.0928622728870293E-2</c:v>
                </c:pt>
                <c:pt idx="276">
                  <c:v>3.0775813328035875E-2</c:v>
                </c:pt>
                <c:pt idx="277">
                  <c:v>3.0623003927201457E-2</c:v>
                </c:pt>
                <c:pt idx="278">
                  <c:v>3.0470194526367258E-2</c:v>
                </c:pt>
                <c:pt idx="279">
                  <c:v>3.031738512553284E-2</c:v>
                </c:pt>
                <c:pt idx="280">
                  <c:v>3.016457572469864E-2</c:v>
                </c:pt>
                <c:pt idx="281">
                  <c:v>3.0011766323864222E-2</c:v>
                </c:pt>
                <c:pt idx="282">
                  <c:v>2.9858956923029804E-2</c:v>
                </c:pt>
                <c:pt idx="283">
                  <c:v>2.9706147522195605E-2</c:v>
                </c:pt>
                <c:pt idx="284">
                  <c:v>2.9629742821778288E-2</c:v>
                </c:pt>
                <c:pt idx="285">
                  <c:v>2.9476933420944085E-2</c:v>
                </c:pt>
                <c:pt idx="286">
                  <c:v>2.9324124020109667E-2</c:v>
                </c:pt>
                <c:pt idx="287">
                  <c:v>2.9171314619275253E-2</c:v>
                </c:pt>
                <c:pt idx="288">
                  <c:v>2.9094909918858151E-2</c:v>
                </c:pt>
                <c:pt idx="289">
                  <c:v>2.8942100518023733E-2</c:v>
                </c:pt>
                <c:pt idx="290">
                  <c:v>2.8865695817606635E-2</c:v>
                </c:pt>
                <c:pt idx="291">
                  <c:v>2.8712886416772217E-2</c:v>
                </c:pt>
                <c:pt idx="292">
                  <c:v>2.8636481716355116E-2</c:v>
                </c:pt>
                <c:pt idx="293">
                  <c:v>2.8483672315520916E-2</c:v>
                </c:pt>
                <c:pt idx="294">
                  <c:v>2.84072676151036E-2</c:v>
                </c:pt>
                <c:pt idx="295">
                  <c:v>2.8254458214269397E-2</c:v>
                </c:pt>
                <c:pt idx="296">
                  <c:v>2.817805351385208E-2</c:v>
                </c:pt>
                <c:pt idx="297">
                  <c:v>2.8025244113017881E-2</c:v>
                </c:pt>
                <c:pt idx="298">
                  <c:v>2.7948839412600564E-2</c:v>
                </c:pt>
                <c:pt idx="299">
                  <c:v>2.7872434712183463E-2</c:v>
                </c:pt>
                <c:pt idx="300">
                  <c:v>2.7719625311349045E-2</c:v>
                </c:pt>
                <c:pt idx="301">
                  <c:v>2.7643220610931947E-2</c:v>
                </c:pt>
                <c:pt idx="302">
                  <c:v>2.7566815910514846E-2</c:v>
                </c:pt>
                <c:pt idx="303">
                  <c:v>2.7414006509680428E-2</c:v>
                </c:pt>
                <c:pt idx="304">
                  <c:v>2.7337601809263326E-2</c:v>
                </c:pt>
                <c:pt idx="305">
                  <c:v>2.7261197108846009E-2</c:v>
                </c:pt>
                <c:pt idx="306">
                  <c:v>2.7184792408428912E-2</c:v>
                </c:pt>
                <c:pt idx="307">
                  <c:v>2.710838770801181E-2</c:v>
                </c:pt>
                <c:pt idx="308">
                  <c:v>2.6955578307177392E-2</c:v>
                </c:pt>
                <c:pt idx="309">
                  <c:v>2.6879173606760291E-2</c:v>
                </c:pt>
                <c:pt idx="310">
                  <c:v>2.6802768906342974E-2</c:v>
                </c:pt>
                <c:pt idx="311">
                  <c:v>2.6726364205925876E-2</c:v>
                </c:pt>
                <c:pt idx="312">
                  <c:v>2.6649959505508775E-2</c:v>
                </c:pt>
                <c:pt idx="313">
                  <c:v>2.6497150104674357E-2</c:v>
                </c:pt>
                <c:pt idx="314">
                  <c:v>2.6420745404257255E-2</c:v>
                </c:pt>
                <c:pt idx="315">
                  <c:v>2.6344340703840157E-2</c:v>
                </c:pt>
                <c:pt idx="316">
                  <c:v>2.6267936003422841E-2</c:v>
                </c:pt>
                <c:pt idx="317">
                  <c:v>2.6191531303005739E-2</c:v>
                </c:pt>
                <c:pt idx="318">
                  <c:v>2.6115126602588638E-2</c:v>
                </c:pt>
                <c:pt idx="319">
                  <c:v>2.6115126602588638E-2</c:v>
                </c:pt>
                <c:pt idx="320">
                  <c:v>2.5962317201754223E-2</c:v>
                </c:pt>
                <c:pt idx="321">
                  <c:v>2.5962317201754223E-2</c:v>
                </c:pt>
                <c:pt idx="322">
                  <c:v>2.5885912501337122E-2</c:v>
                </c:pt>
                <c:pt idx="323">
                  <c:v>2.5809507800919805E-2</c:v>
                </c:pt>
                <c:pt idx="324">
                  <c:v>2.5733103100502704E-2</c:v>
                </c:pt>
                <c:pt idx="325">
                  <c:v>2.5656698400085602E-2</c:v>
                </c:pt>
                <c:pt idx="326">
                  <c:v>2.5580293699668286E-2</c:v>
                </c:pt>
                <c:pt idx="327">
                  <c:v>2.5580293699668286E-2</c:v>
                </c:pt>
                <c:pt idx="328">
                  <c:v>2.5503888999251188E-2</c:v>
                </c:pt>
                <c:pt idx="329">
                  <c:v>2.5427484298834086E-2</c:v>
                </c:pt>
                <c:pt idx="330">
                  <c:v>2.535107959841677E-2</c:v>
                </c:pt>
                <c:pt idx="331">
                  <c:v>2.5274674897999668E-2</c:v>
                </c:pt>
                <c:pt idx="332">
                  <c:v>2.5274674897999668E-2</c:v>
                </c:pt>
                <c:pt idx="333">
                  <c:v>2.5198270197582567E-2</c:v>
                </c:pt>
                <c:pt idx="334">
                  <c:v>2.512186549716525E-2</c:v>
                </c:pt>
                <c:pt idx="335">
                  <c:v>2.5045460796748152E-2</c:v>
                </c:pt>
                <c:pt idx="336">
                  <c:v>2.5045460796748152E-2</c:v>
                </c:pt>
                <c:pt idx="337">
                  <c:v>2.4969056096331051E-2</c:v>
                </c:pt>
                <c:pt idx="338">
                  <c:v>2.4892651395913734E-2</c:v>
                </c:pt>
                <c:pt idx="339">
                  <c:v>2.4892651395913734E-2</c:v>
                </c:pt>
                <c:pt idx="340">
                  <c:v>2.4816246695496633E-2</c:v>
                </c:pt>
                <c:pt idx="341">
                  <c:v>2.4739841995079531E-2</c:v>
                </c:pt>
                <c:pt idx="342">
                  <c:v>2.4739841995079531E-2</c:v>
                </c:pt>
                <c:pt idx="343">
                  <c:v>2.4663437294662433E-2</c:v>
                </c:pt>
                <c:pt idx="344">
                  <c:v>2.4587032594245117E-2</c:v>
                </c:pt>
                <c:pt idx="345">
                  <c:v>2.4587032594245117E-2</c:v>
                </c:pt>
                <c:pt idx="346">
                  <c:v>2.4510627893828015E-2</c:v>
                </c:pt>
                <c:pt idx="347">
                  <c:v>2.4510627893828015E-2</c:v>
                </c:pt>
                <c:pt idx="348">
                  <c:v>2.4434223193410914E-2</c:v>
                </c:pt>
                <c:pt idx="349">
                  <c:v>2.4357818492993597E-2</c:v>
                </c:pt>
                <c:pt idx="350">
                  <c:v>2.4357818492993597E-2</c:v>
                </c:pt>
                <c:pt idx="351">
                  <c:v>2.4281413792576499E-2</c:v>
                </c:pt>
                <c:pt idx="352">
                  <c:v>2.4281413792576499E-2</c:v>
                </c:pt>
                <c:pt idx="353">
                  <c:v>2.4205009092159398E-2</c:v>
                </c:pt>
                <c:pt idx="354">
                  <c:v>2.4205009092159398E-2</c:v>
                </c:pt>
                <c:pt idx="355">
                  <c:v>2.4128604391742081E-2</c:v>
                </c:pt>
                <c:pt idx="356">
                  <c:v>2.4128604391742081E-2</c:v>
                </c:pt>
                <c:pt idx="357">
                  <c:v>2.405219969132498E-2</c:v>
                </c:pt>
                <c:pt idx="358">
                  <c:v>2.405219969132498E-2</c:v>
                </c:pt>
                <c:pt idx="359">
                  <c:v>2.3975794990907878E-2</c:v>
                </c:pt>
                <c:pt idx="360">
                  <c:v>2.3975794990907878E-2</c:v>
                </c:pt>
                <c:pt idx="361">
                  <c:v>2.3899390290490562E-2</c:v>
                </c:pt>
                <c:pt idx="362">
                  <c:v>2.3899390290490562E-2</c:v>
                </c:pt>
                <c:pt idx="363">
                  <c:v>2.3822985590073464E-2</c:v>
                </c:pt>
                <c:pt idx="364">
                  <c:v>2.3822985590073464E-2</c:v>
                </c:pt>
                <c:pt idx="365">
                  <c:v>2.3746580889656362E-2</c:v>
                </c:pt>
                <c:pt idx="366">
                  <c:v>2.3746580889656362E-2</c:v>
                </c:pt>
                <c:pt idx="367">
                  <c:v>2.3670176189239046E-2</c:v>
                </c:pt>
                <c:pt idx="368">
                  <c:v>2.3670176189239046E-2</c:v>
                </c:pt>
                <c:pt idx="369">
                  <c:v>2.3593771488821944E-2</c:v>
                </c:pt>
                <c:pt idx="370">
                  <c:v>2.3593771488821944E-2</c:v>
                </c:pt>
                <c:pt idx="371">
                  <c:v>2.3593771488821944E-2</c:v>
                </c:pt>
                <c:pt idx="372">
                  <c:v>2.3517366788404843E-2</c:v>
                </c:pt>
                <c:pt idx="373">
                  <c:v>2.3517366788404843E-2</c:v>
                </c:pt>
                <c:pt idx="374">
                  <c:v>2.3440962087987526E-2</c:v>
                </c:pt>
                <c:pt idx="375">
                  <c:v>2.3440962087987526E-2</c:v>
                </c:pt>
                <c:pt idx="376">
                  <c:v>2.3440962087987526E-2</c:v>
                </c:pt>
                <c:pt idx="377">
                  <c:v>2.3364557387570428E-2</c:v>
                </c:pt>
                <c:pt idx="378">
                  <c:v>2.3364557387570428E-2</c:v>
                </c:pt>
                <c:pt idx="379">
                  <c:v>2.3288152687153327E-2</c:v>
                </c:pt>
                <c:pt idx="380">
                  <c:v>2.3288152687153327E-2</c:v>
                </c:pt>
                <c:pt idx="381">
                  <c:v>2.3288152687153327E-2</c:v>
                </c:pt>
                <c:pt idx="382">
                  <c:v>2.3288152687153327E-2</c:v>
                </c:pt>
                <c:pt idx="383">
                  <c:v>2.321174798673601E-2</c:v>
                </c:pt>
                <c:pt idx="384">
                  <c:v>2.321174798673601E-2</c:v>
                </c:pt>
                <c:pt idx="385">
                  <c:v>2.321174798673601E-2</c:v>
                </c:pt>
                <c:pt idx="386">
                  <c:v>2.3135343286318909E-2</c:v>
                </c:pt>
                <c:pt idx="387">
                  <c:v>2.3135343286318909E-2</c:v>
                </c:pt>
                <c:pt idx="388">
                  <c:v>2.3135343286318909E-2</c:v>
                </c:pt>
                <c:pt idx="389">
                  <c:v>2.3135343286318909E-2</c:v>
                </c:pt>
                <c:pt idx="390">
                  <c:v>2.3135343286318909E-2</c:v>
                </c:pt>
                <c:pt idx="391">
                  <c:v>2.3135343286318909E-2</c:v>
                </c:pt>
                <c:pt idx="392">
                  <c:v>2.3135343286318909E-2</c:v>
                </c:pt>
                <c:pt idx="393">
                  <c:v>2.3135343286318909E-2</c:v>
                </c:pt>
                <c:pt idx="394">
                  <c:v>2.3135343286318909E-2</c:v>
                </c:pt>
                <c:pt idx="395">
                  <c:v>2.3135343286318909E-2</c:v>
                </c:pt>
                <c:pt idx="396">
                  <c:v>2.3135343286318909E-2</c:v>
                </c:pt>
                <c:pt idx="397">
                  <c:v>2.3135343286318909E-2</c:v>
                </c:pt>
                <c:pt idx="398">
                  <c:v>2.3135343286318909E-2</c:v>
                </c:pt>
                <c:pt idx="399">
                  <c:v>2.3135343286318909E-2</c:v>
                </c:pt>
                <c:pt idx="400">
                  <c:v>2.3135343286318909E-2</c:v>
                </c:pt>
                <c:pt idx="401">
                  <c:v>2.3135343286318909E-2</c:v>
                </c:pt>
                <c:pt idx="402">
                  <c:v>2.321174798673601E-2</c:v>
                </c:pt>
                <c:pt idx="403">
                  <c:v>2.321174798673601E-2</c:v>
                </c:pt>
                <c:pt idx="404">
                  <c:v>2.321174798673601E-2</c:v>
                </c:pt>
                <c:pt idx="405">
                  <c:v>2.321174798673601E-2</c:v>
                </c:pt>
                <c:pt idx="406">
                  <c:v>2.321174798673601E-2</c:v>
                </c:pt>
                <c:pt idx="407">
                  <c:v>2.321174798673601E-2</c:v>
                </c:pt>
                <c:pt idx="408">
                  <c:v>2.321174798673601E-2</c:v>
                </c:pt>
                <c:pt idx="409">
                  <c:v>2.321174798673601E-2</c:v>
                </c:pt>
                <c:pt idx="410">
                  <c:v>2.321174798673601E-2</c:v>
                </c:pt>
                <c:pt idx="411">
                  <c:v>2.3288152687153327E-2</c:v>
                </c:pt>
                <c:pt idx="412">
                  <c:v>2.3288152687153327E-2</c:v>
                </c:pt>
                <c:pt idx="413">
                  <c:v>2.3288152687153327E-2</c:v>
                </c:pt>
                <c:pt idx="414">
                  <c:v>2.3288152687153327E-2</c:v>
                </c:pt>
                <c:pt idx="415">
                  <c:v>2.3288152687153327E-2</c:v>
                </c:pt>
                <c:pt idx="416">
                  <c:v>2.3288152687153327E-2</c:v>
                </c:pt>
                <c:pt idx="417">
                  <c:v>2.3364557387570428E-2</c:v>
                </c:pt>
                <c:pt idx="418">
                  <c:v>2.3364557387570428E-2</c:v>
                </c:pt>
                <c:pt idx="419">
                  <c:v>2.3364557387570428E-2</c:v>
                </c:pt>
                <c:pt idx="420">
                  <c:v>2.3364557387570428E-2</c:v>
                </c:pt>
                <c:pt idx="421">
                  <c:v>2.3288152687153327E-2</c:v>
                </c:pt>
                <c:pt idx="422">
                  <c:v>2.3288152687153327E-2</c:v>
                </c:pt>
                <c:pt idx="423">
                  <c:v>2.3288152687153327E-2</c:v>
                </c:pt>
                <c:pt idx="424">
                  <c:v>2.3288152687153327E-2</c:v>
                </c:pt>
                <c:pt idx="425">
                  <c:v>2.321174798673601E-2</c:v>
                </c:pt>
                <c:pt idx="426">
                  <c:v>2.321174798673601E-2</c:v>
                </c:pt>
                <c:pt idx="427">
                  <c:v>2.321174798673601E-2</c:v>
                </c:pt>
                <c:pt idx="428">
                  <c:v>2.3135343286318909E-2</c:v>
                </c:pt>
                <c:pt idx="429">
                  <c:v>2.3135343286318909E-2</c:v>
                </c:pt>
                <c:pt idx="430">
                  <c:v>2.3058938585901807E-2</c:v>
                </c:pt>
                <c:pt idx="431">
                  <c:v>2.3058938585901807E-2</c:v>
                </c:pt>
                <c:pt idx="432">
                  <c:v>2.3058938585901807E-2</c:v>
                </c:pt>
                <c:pt idx="433">
                  <c:v>2.2982533885484491E-2</c:v>
                </c:pt>
                <c:pt idx="434">
                  <c:v>2.2982533885484491E-2</c:v>
                </c:pt>
                <c:pt idx="435">
                  <c:v>2.2982533885484491E-2</c:v>
                </c:pt>
                <c:pt idx="436">
                  <c:v>2.2982533885484491E-2</c:v>
                </c:pt>
                <c:pt idx="437">
                  <c:v>2.2906129185067393E-2</c:v>
                </c:pt>
                <c:pt idx="438">
                  <c:v>2.2906129185067393E-2</c:v>
                </c:pt>
                <c:pt idx="439">
                  <c:v>2.2906129185067393E-2</c:v>
                </c:pt>
                <c:pt idx="440">
                  <c:v>2.2906129185067393E-2</c:v>
                </c:pt>
                <c:pt idx="441">
                  <c:v>2.2829724484650291E-2</c:v>
                </c:pt>
                <c:pt idx="442">
                  <c:v>2.2829724484650291E-2</c:v>
                </c:pt>
                <c:pt idx="443">
                  <c:v>2.2829724484650291E-2</c:v>
                </c:pt>
                <c:pt idx="444">
                  <c:v>2.2829724484650291E-2</c:v>
                </c:pt>
                <c:pt idx="445">
                  <c:v>2.2829724484650291E-2</c:v>
                </c:pt>
                <c:pt idx="446">
                  <c:v>2.275331978423319E-2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</c:numCache>
            </c:numRef>
          </c:xVal>
          <c:yVal>
            <c:numRef>
              <c:f>Traitement3!$I$2:$I$700</c:f>
              <c:numCache>
                <c:formatCode>0.000</c:formatCode>
                <c:ptCount val="699"/>
                <c:pt idx="0">
                  <c:v>0.23314092372029496</c:v>
                </c:pt>
                <c:pt idx="1">
                  <c:v>0.23308471648537768</c:v>
                </c:pt>
                <c:pt idx="2">
                  <c:v>0.23305336970473359</c:v>
                </c:pt>
                <c:pt idx="3">
                  <c:v>0.23302355275852679</c:v>
                </c:pt>
                <c:pt idx="4">
                  <c:v>0.232993028712112</c:v>
                </c:pt>
                <c:pt idx="5">
                  <c:v>0.2329593376180944</c:v>
                </c:pt>
                <c:pt idx="6">
                  <c:v>0.23292226167531252</c:v>
                </c:pt>
                <c:pt idx="7">
                  <c:v>0.232881552502754</c:v>
                </c:pt>
                <c:pt idx="8">
                  <c:v>0.23283959210407074</c:v>
                </c:pt>
                <c:pt idx="9">
                  <c:v>0.23279357505585485</c:v>
                </c:pt>
                <c:pt idx="10">
                  <c:v>0.23274601001761938</c:v>
                </c:pt>
                <c:pt idx="11">
                  <c:v>0.23269682071312944</c:v>
                </c:pt>
                <c:pt idx="12">
                  <c:v>0.23264592599826708</c:v>
                </c:pt>
                <c:pt idx="13">
                  <c:v>0.23259323948706193</c:v>
                </c:pt>
                <c:pt idx="14">
                  <c:v>0.23252554479674165</c:v>
                </c:pt>
                <c:pt idx="15">
                  <c:v>0.23245133955164399</c:v>
                </c:pt>
                <c:pt idx="16">
                  <c:v>0.23238796491322788</c:v>
                </c:pt>
                <c:pt idx="17">
                  <c:v>0.23232204778710994</c:v>
                </c:pt>
                <c:pt idx="18">
                  <c:v>0.23225344036398504</c:v>
                </c:pt>
                <c:pt idx="19">
                  <c:v>0.23218603126468099</c:v>
                </c:pt>
                <c:pt idx="20">
                  <c:v>0.2321159374621326</c:v>
                </c:pt>
                <c:pt idx="21">
                  <c:v>0.23204300518868529</c:v>
                </c:pt>
                <c:pt idx="22">
                  <c:v>0.23196250549878827</c:v>
                </c:pt>
                <c:pt idx="23">
                  <c:v>0.23188319667693547</c:v>
                </c:pt>
                <c:pt idx="24">
                  <c:v>0.23179553210280118</c:v>
                </c:pt>
                <c:pt idx="25">
                  <c:v>0.23170383184016635</c:v>
                </c:pt>
                <c:pt idx="26">
                  <c:v>0.23160783237494945</c:v>
                </c:pt>
                <c:pt idx="27">
                  <c:v>0.23150152045522285</c:v>
                </c:pt>
                <c:pt idx="28">
                  <c:v>0.23138973772801097</c:v>
                </c:pt>
                <c:pt idx="29">
                  <c:v>0.23127843459252712</c:v>
                </c:pt>
                <c:pt idx="30">
                  <c:v>0.23115483441368326</c:v>
                </c:pt>
                <c:pt idx="31">
                  <c:v>0.23101744246774664</c:v>
                </c:pt>
                <c:pt idx="32">
                  <c:v>0.23088692014632728</c:v>
                </c:pt>
                <c:pt idx="33">
                  <c:v>0.23073367119881039</c:v>
                </c:pt>
                <c:pt idx="34">
                  <c:v>0.23057108614552813</c:v>
                </c:pt>
                <c:pt idx="35">
                  <c:v>0.23040728552343404</c:v>
                </c:pt>
                <c:pt idx="36">
                  <c:v>0.23022422600511899</c:v>
                </c:pt>
                <c:pt idx="37">
                  <c:v>0.23002935966354193</c:v>
                </c:pt>
                <c:pt idx="38">
                  <c:v>0.2298323971419341</c:v>
                </c:pt>
                <c:pt idx="39">
                  <c:v>0.22960014639782578</c:v>
                </c:pt>
                <c:pt idx="40">
                  <c:v>0.22936354369801315</c:v>
                </c:pt>
                <c:pt idx="41">
                  <c:v>0.22911061296184554</c:v>
                </c:pt>
                <c:pt idx="42">
                  <c:v>0.22882595839034042</c:v>
                </c:pt>
                <c:pt idx="43">
                  <c:v>0.22853514932690605</c:v>
                </c:pt>
                <c:pt idx="44">
                  <c:v>0.22820734550911273</c:v>
                </c:pt>
                <c:pt idx="45">
                  <c:v>0.22785462376396387</c:v>
                </c:pt>
                <c:pt idx="46">
                  <c:v>0.22749365641797414</c:v>
                </c:pt>
                <c:pt idx="47">
                  <c:v>0.22708629439640682</c:v>
                </c:pt>
                <c:pt idx="48">
                  <c:v>0.22664773272440408</c:v>
                </c:pt>
                <c:pt idx="49">
                  <c:v>0.22617574866172913</c:v>
                </c:pt>
                <c:pt idx="50">
                  <c:v>0.22566813751953818</c:v>
                </c:pt>
                <c:pt idx="51">
                  <c:v>0.22514962270277389</c:v>
                </c:pt>
                <c:pt idx="52">
                  <c:v>0.22456642683915651</c:v>
                </c:pt>
                <c:pt idx="53">
                  <c:v>0.22394174854680671</c:v>
                </c:pt>
                <c:pt idx="54">
                  <c:v>0.22327403639585106</c:v>
                </c:pt>
                <c:pt idx="55">
                  <c:v>0.22256206321614583</c:v>
                </c:pt>
                <c:pt idx="56">
                  <c:v>0.22176779342881769</c:v>
                </c:pt>
                <c:pt idx="57">
                  <c:v>0.22096299356411517</c:v>
                </c:pt>
                <c:pt idx="58">
                  <c:v>0.22011266463348941</c:v>
                </c:pt>
                <c:pt idx="59">
                  <c:v>0.21921726741455061</c:v>
                </c:pt>
                <c:pt idx="60">
                  <c:v>0.21827767712209897</c:v>
                </c:pt>
                <c:pt idx="61">
                  <c:v>0.21729514347395398</c:v>
                </c:pt>
                <c:pt idx="62">
                  <c:v>0.21632090615866134</c:v>
                </c:pt>
                <c:pt idx="63">
                  <c:v>0.2152592924063996</c:v>
                </c:pt>
                <c:pt idx="64">
                  <c:v>0.21416005215440631</c:v>
                </c:pt>
                <c:pt idx="65">
                  <c:v>0.21302532484346429</c:v>
                </c:pt>
                <c:pt idx="66">
                  <c:v>0.21185731784042922</c:v>
                </c:pt>
                <c:pt idx="67">
                  <c:v>0.21065825342057709</c:v>
                </c:pt>
                <c:pt idx="68">
                  <c:v>0.20943032475128964</c:v>
                </c:pt>
                <c:pt idx="69">
                  <c:v>0.20817566124811615</c:v>
                </c:pt>
                <c:pt idx="70">
                  <c:v>0.20689630288323049</c:v>
                </c:pt>
                <c:pt idx="71">
                  <c:v>0.2055941825130132</c:v>
                </c:pt>
                <c:pt idx="72">
                  <c:v>0.20427111502345999</c:v>
                </c:pt>
                <c:pt idx="73">
                  <c:v>0.20292879201382019</c:v>
                </c:pt>
                <c:pt idx="74">
                  <c:v>0.20156878079047497</c:v>
                </c:pt>
                <c:pt idx="75">
                  <c:v>0.20019252657173808</c:v>
                </c:pt>
                <c:pt idx="76">
                  <c:v>0.19880135696901993</c:v>
                </c:pt>
                <c:pt idx="77">
                  <c:v>0.19739648798224255</c:v>
                </c:pt>
                <c:pt idx="78">
                  <c:v>0.19604679898746141</c:v>
                </c:pt>
                <c:pt idx="79">
                  <c:v>0.19461829730588012</c:v>
                </c:pt>
                <c:pt idx="80">
                  <c:v>0.19311031852840022</c:v>
                </c:pt>
                <c:pt idx="81">
                  <c:v>0.19173006313715071</c:v>
                </c:pt>
                <c:pt idx="82">
                  <c:v>0.19020229741509304</c:v>
                </c:pt>
                <c:pt idx="83">
                  <c:v>0.18880545226296488</c:v>
                </c:pt>
                <c:pt idx="84">
                  <c:v>0.1873312206498422</c:v>
                </c:pt>
                <c:pt idx="85">
                  <c:v>0.18592052879707693</c:v>
                </c:pt>
                <c:pt idx="86">
                  <c:v>0.18443281758117397</c:v>
                </c:pt>
                <c:pt idx="87">
                  <c:v>0.18301021063868747</c:v>
                </c:pt>
                <c:pt idx="88">
                  <c:v>0.18158239484544611</c:v>
                </c:pt>
                <c:pt idx="89">
                  <c:v>0.18014972203140661</c:v>
                </c:pt>
                <c:pt idx="90">
                  <c:v>0.17871251528579166</c:v>
                </c:pt>
                <c:pt idx="91">
                  <c:v>0.17727107157993868</c:v>
                </c:pt>
                <c:pt idx="92">
                  <c:v>0.17582566414235473</c:v>
                </c:pt>
                <c:pt idx="93">
                  <c:v>0.17444908508985343</c:v>
                </c:pt>
                <c:pt idx="94">
                  <c:v>0.17299665421902088</c:v>
                </c:pt>
                <c:pt idx="95">
                  <c:v>0.1715409470152251</c:v>
                </c:pt>
                <c:pt idx="96">
                  <c:v>0.17008216203531909</c:v>
                </c:pt>
                <c:pt idx="97">
                  <c:v>0.16862048289177389</c:v>
                </c:pt>
                <c:pt idx="98">
                  <c:v>0.16715607955515693</c:v>
                </c:pt>
                <c:pt idx="99">
                  <c:v>0.16568910953187863</c:v>
                </c:pt>
                <c:pt idx="100">
                  <c:v>0.16429324381393995</c:v>
                </c:pt>
                <c:pt idx="101">
                  <c:v>0.16282167948023257</c:v>
                </c:pt>
                <c:pt idx="102">
                  <c:v>0.16134795026278348</c:v>
                </c:pt>
                <c:pt idx="103">
                  <c:v>0.15994600963793587</c:v>
                </c:pt>
                <c:pt idx="104">
                  <c:v>0.15846839024673415</c:v>
                </c:pt>
                <c:pt idx="105">
                  <c:v>0.15706294589625797</c:v>
                </c:pt>
                <c:pt idx="106">
                  <c:v>0.1555818270262993</c:v>
                </c:pt>
                <c:pt idx="107">
                  <c:v>0.15417322586215193</c:v>
                </c:pt>
                <c:pt idx="108">
                  <c:v>0.1527631992631085</c:v>
                </c:pt>
                <c:pt idx="109">
                  <c:v>0.15127749507186466</c:v>
                </c:pt>
                <c:pt idx="110">
                  <c:v>0.14986474995168061</c:v>
                </c:pt>
                <c:pt idx="111">
                  <c:v>0.14845077334000878</c:v>
                </c:pt>
                <c:pt idx="112">
                  <c:v>0.14696110804200713</c:v>
                </c:pt>
                <c:pt idx="113">
                  <c:v>0.14554477561902884</c:v>
                </c:pt>
                <c:pt idx="114">
                  <c:v>0.14412737280251864</c:v>
                </c:pt>
                <c:pt idx="115">
                  <c:v>0.14263426483720815</c:v>
                </c:pt>
                <c:pt idx="116">
                  <c:v>0.14114007406371384</c:v>
                </c:pt>
                <c:pt idx="117">
                  <c:v>0.13964484891140291</c:v>
                </c:pt>
                <c:pt idx="118">
                  <c:v>0.13814863502673763</c:v>
                </c:pt>
                <c:pt idx="119">
                  <c:v>0.13665147546581197</c:v>
                </c:pt>
                <c:pt idx="120">
                  <c:v>0.13515341087151156</c:v>
                </c:pt>
                <c:pt idx="121">
                  <c:v>0.13357951098519427</c:v>
                </c:pt>
                <c:pt idx="122">
                  <c:v>0.13207970880256553</c:v>
                </c:pt>
                <c:pt idx="123">
                  <c:v>0.13057911227230112</c:v>
                </c:pt>
                <c:pt idx="124">
                  <c:v>0.12907775380541903</c:v>
                </c:pt>
                <c:pt idx="125">
                  <c:v>0.1275005409528597</c:v>
                </c:pt>
                <c:pt idx="126">
                  <c:v>0.12599771475020022</c:v>
                </c:pt>
                <c:pt idx="127">
                  <c:v>0.12449421536271035</c:v>
                </c:pt>
                <c:pt idx="128">
                  <c:v>0.1230652912229669</c:v>
                </c:pt>
                <c:pt idx="129">
                  <c:v>0.12156055308728603</c:v>
                </c:pt>
                <c:pt idx="130">
                  <c:v>0.12013049593836481</c:v>
                </c:pt>
                <c:pt idx="131">
                  <c:v>0.11862460902458438</c:v>
                </c:pt>
                <c:pt idx="132">
                  <c:v>0.11719350023394494</c:v>
                </c:pt>
                <c:pt idx="133">
                  <c:v>0.115761906294262</c:v>
                </c:pt>
                <c:pt idx="134">
                  <c:v>0.11432984393062512</c:v>
                </c:pt>
                <c:pt idx="135">
                  <c:v>0.1128973291184398</c:v>
                </c:pt>
                <c:pt idx="136">
                  <c:v>0.11146437712438974</c:v>
                </c:pt>
                <c:pt idx="137">
                  <c:v>0.11003100254477971</c:v>
                </c:pt>
                <c:pt idx="138">
                  <c:v>0.10867269158390407</c:v>
                </c:pt>
                <c:pt idx="139">
                  <c:v>0.10723853359743458</c:v>
                </c:pt>
                <c:pt idx="140">
                  <c:v>0.10587950399535766</c:v>
                </c:pt>
                <c:pt idx="141">
                  <c:v>0.10452014098793151</c:v>
                </c:pt>
                <c:pt idx="142">
                  <c:v>0.10316045461334217</c:v>
                </c:pt>
                <c:pt idx="143">
                  <c:v>0.10187601814751869</c:v>
                </c:pt>
                <c:pt idx="144">
                  <c:v>0.10051573027162042</c:v>
                </c:pt>
                <c:pt idx="145">
                  <c:v>9.9230741978905801E-2</c:v>
                </c:pt>
                <c:pt idx="146">
                  <c:v>9.794549688002159E-2</c:v>
                </c:pt>
                <c:pt idx="147">
                  <c:v>9.6660001958055672E-2</c:v>
                </c:pt>
                <c:pt idx="148">
                  <c:v>9.5449902207065451E-2</c:v>
                </c:pt>
                <c:pt idx="149">
                  <c:v>9.4163941347176427E-2</c:v>
                </c:pt>
                <c:pt idx="150">
                  <c:v>9.2953414405807247E-2</c:v>
                </c:pt>
                <c:pt idx="151">
                  <c:v>9.1742688185360355E-2</c:v>
                </c:pt>
                <c:pt idx="152">
                  <c:v>9.0531767583309608E-2</c:v>
                </c:pt>
                <c:pt idx="153">
                  <c:v>8.9396357198057164E-2</c:v>
                </c:pt>
                <c:pt idx="154">
                  <c:v>8.8260783921246047E-2</c:v>
                </c:pt>
                <c:pt idx="155">
                  <c:v>8.7049330351636062E-2</c:v>
                </c:pt>
                <c:pt idx="156">
                  <c:v>8.5989163271586039E-2</c:v>
                </c:pt>
                <c:pt idx="157">
                  <c:v>8.4853122920651405E-2</c:v>
                </c:pt>
                <c:pt idx="158">
                  <c:v>8.379268424046471E-2</c:v>
                </c:pt>
                <c:pt idx="159">
                  <c:v>8.273211855856008E-2</c:v>
                </c:pt>
                <c:pt idx="160">
                  <c:v>8.1671428457191303E-2</c:v>
                </c:pt>
                <c:pt idx="161">
                  <c:v>8.0686392726190687E-2</c:v>
                </c:pt>
                <c:pt idx="162">
                  <c:v>7.9701253843641504E-2</c:v>
                </c:pt>
                <c:pt idx="163">
                  <c:v>7.8716013722229403E-2</c:v>
                </c:pt>
                <c:pt idx="164">
                  <c:v>7.7730674228024474E-2</c:v>
                </c:pt>
                <c:pt idx="165">
                  <c:v>7.6745237181881087E-2</c:v>
                </c:pt>
                <c:pt idx="166">
                  <c:v>7.5835517938361255E-2</c:v>
                </c:pt>
                <c:pt idx="167">
                  <c:v>7.4925718453654949E-2</c:v>
                </c:pt>
                <c:pt idx="168">
                  <c:v>7.4015840063128793E-2</c:v>
                </c:pt>
                <c:pt idx="169">
                  <c:v>7.310588407290769E-2</c:v>
                </c:pt>
                <c:pt idx="170">
                  <c:v>7.2195851760665009E-2</c:v>
                </c:pt>
                <c:pt idx="171">
                  <c:v>7.1361589495725103E-2</c:v>
                </c:pt>
                <c:pt idx="172">
                  <c:v>7.0527265092617891E-2</c:v>
                </c:pt>
                <c:pt idx="173">
                  <c:v>6.9692879475677177E-2</c:v>
                </c:pt>
                <c:pt idx="174">
                  <c:v>6.8858433551125794E-2</c:v>
                </c:pt>
                <c:pt idx="175">
                  <c:v>6.8023928207515502E-2</c:v>
                </c:pt>
                <c:pt idx="176">
                  <c:v>6.7265236157560623E-2</c:v>
                </c:pt>
                <c:pt idx="177">
                  <c:v>6.6506496363772497E-2</c:v>
                </c:pt>
                <c:pt idx="178">
                  <c:v>6.5747709457442738E-2</c:v>
                </c:pt>
                <c:pt idx="179">
                  <c:v>6.498887605885928E-2</c:v>
                </c:pt>
                <c:pt idx="180">
                  <c:v>6.4229996777543166E-2</c:v>
                </c:pt>
                <c:pt idx="181">
                  <c:v>6.3471072212479315E-2</c:v>
                </c:pt>
                <c:pt idx="182">
                  <c:v>6.2788001873066684E-2</c:v>
                </c:pt>
                <c:pt idx="183">
                  <c:v>6.2104895752921746E-2</c:v>
                </c:pt>
                <c:pt idx="184">
                  <c:v>6.1421754267697005E-2</c:v>
                </c:pt>
                <c:pt idx="185">
                  <c:v>6.0738577826674779E-2</c:v>
                </c:pt>
                <c:pt idx="186">
                  <c:v>6.0055366832887112E-2</c:v>
                </c:pt>
                <c:pt idx="187">
                  <c:v>5.9372121683234004E-2</c:v>
                </c:pt>
                <c:pt idx="188">
                  <c:v>5.8764764303388964E-2</c:v>
                </c:pt>
                <c:pt idx="189">
                  <c:v>5.808145569881052E-2</c:v>
                </c:pt>
                <c:pt idx="190">
                  <c:v>5.7474042521315861E-2</c:v>
                </c:pt>
                <c:pt idx="191">
                  <c:v>5.6866603499095281E-2</c:v>
                </c:pt>
                <c:pt idx="192">
                  <c:v>5.625913889163018E-2</c:v>
                </c:pt>
                <c:pt idx="193">
                  <c:v>5.5651648954962128E-2</c:v>
                </c:pt>
                <c:pt idx="194">
                  <c:v>5.5120074681220238E-2</c:v>
                </c:pt>
                <c:pt idx="195">
                  <c:v>5.4512537930669368E-2</c:v>
                </c:pt>
                <c:pt idx="196">
                  <c:v>5.3980923076273113E-2</c:v>
                </c:pt>
                <c:pt idx="197">
                  <c:v>5.3449289541640709E-2</c:v>
                </c:pt>
                <c:pt idx="198">
                  <c:v>5.2917637487987043E-2</c:v>
                </c:pt>
                <c:pt idx="199">
                  <c:v>5.2385967074688636E-2</c:v>
                </c:pt>
                <c:pt idx="200">
                  <c:v>5.1854278459309067E-2</c:v>
                </c:pt>
                <c:pt idx="201">
                  <c:v>5.132257179762538E-2</c:v>
                </c:pt>
                <c:pt idx="202">
                  <c:v>5.0790847243652008E-2</c:v>
                </c:pt>
                <c:pt idx="203">
                  <c:v>5.0335069214919523E-2</c:v>
                </c:pt>
                <c:pt idx="204">
                  <c:v>4.9803311835109818E-2</c:v>
                </c:pt>
                <c:pt idx="205">
                  <c:v>4.9347505891548148E-2</c:v>
                </c:pt>
                <c:pt idx="206">
                  <c:v>4.8891687211907488E-2</c:v>
                </c:pt>
                <c:pt idx="207">
                  <c:v>4.8435855888223953E-2</c:v>
                </c:pt>
                <c:pt idx="208">
                  <c:v>4.7904036818158614E-2</c:v>
                </c:pt>
                <c:pt idx="209">
                  <c:v>4.7524155672485295E-2</c:v>
                </c:pt>
                <c:pt idx="210">
                  <c:v>4.7068286960145998E-2</c:v>
                </c:pt>
                <c:pt idx="211">
                  <c:v>4.6612405963215919E-2</c:v>
                </c:pt>
                <c:pt idx="212">
                  <c:v>4.6232495811704327E-2</c:v>
                </c:pt>
                <c:pt idx="213">
                  <c:v>4.5776592520308843E-2</c:v>
                </c:pt>
                <c:pt idx="214">
                  <c:v>4.5396663911378185E-2</c:v>
                </c:pt>
                <c:pt idx="215">
                  <c:v>4.4940738615347704E-2</c:v>
                </c:pt>
                <c:pt idx="216">
                  <c:v>4.4560791788439462E-2</c:v>
                </c:pt>
                <c:pt idx="217">
                  <c:v>4.4180836758673604E-2</c:v>
                </c:pt>
                <c:pt idx="218">
                  <c:v>4.380087357429386E-2</c:v>
                </c:pt>
                <c:pt idx="219">
                  <c:v>4.3420902283168507E-2</c:v>
                </c:pt>
                <c:pt idx="220">
                  <c:v>4.3040922932793262E-2</c:v>
                </c:pt>
                <c:pt idx="221">
                  <c:v>4.2660935570296411E-2</c:v>
                </c:pt>
                <c:pt idx="222">
                  <c:v>4.2280940242440605E-2</c:v>
                </c:pt>
                <c:pt idx="223">
                  <c:v>4.1976938276291863E-2</c:v>
                </c:pt>
                <c:pt idx="224">
                  <c:v>4.1596928727482392E-2</c:v>
                </c:pt>
                <c:pt idx="225">
                  <c:v>4.1292915444090542E-2</c:v>
                </c:pt>
                <c:pt idx="226">
                  <c:v>4.0912891822592702E-2</c:v>
                </c:pt>
                <c:pt idx="227">
                  <c:v>4.0608867339749111E-2</c:v>
                </c:pt>
                <c:pt idx="228">
                  <c:v>4.0304837916756153E-2</c:v>
                </c:pt>
                <c:pt idx="229">
                  <c:v>3.9924794225660656E-2</c:v>
                </c:pt>
                <c:pt idx="230">
                  <c:v>3.9620753770505453E-2</c:v>
                </c:pt>
                <c:pt idx="231">
                  <c:v>3.9316708448813721E-2</c:v>
                </c:pt>
                <c:pt idx="232">
                  <c:v>3.9012658282942404E-2</c:v>
                </c:pt>
                <c:pt idx="233">
                  <c:v>3.8708603295113081E-2</c:v>
                </c:pt>
                <c:pt idx="234">
                  <c:v>3.8480558903122228E-2</c:v>
                </c:pt>
                <c:pt idx="235">
                  <c:v>3.8176495529930195E-2</c:v>
                </c:pt>
                <c:pt idx="236">
                  <c:v>3.7872427395195037E-2</c:v>
                </c:pt>
                <c:pt idx="237">
                  <c:v>3.764437318245191E-2</c:v>
                </c:pt>
                <c:pt idx="238">
                  <c:v>3.7340296767201159E-2</c:v>
                </c:pt>
                <c:pt idx="239">
                  <c:v>3.7112236368821307E-2</c:v>
                </c:pt>
                <c:pt idx="240">
                  <c:v>3.6884173334515824E-2</c:v>
                </c:pt>
                <c:pt idx="241">
                  <c:v>3.6656107673262689E-2</c:v>
                </c:pt>
                <c:pt idx="242">
                  <c:v>3.6428039393999349E-2</c:v>
                </c:pt>
                <c:pt idx="243">
                  <c:v>3.6199968505622945E-2</c:v>
                </c:pt>
                <c:pt idx="244">
                  <c:v>3.5971895016990781E-2</c:v>
                </c:pt>
                <c:pt idx="245">
                  <c:v>3.574381893691965E-2</c:v>
                </c:pt>
                <c:pt idx="246">
                  <c:v>3.5591766781520227E-2</c:v>
                </c:pt>
                <c:pt idx="247">
                  <c:v>3.5363686401870903E-2</c:v>
                </c:pt>
                <c:pt idx="248">
                  <c:v>3.5135603454102396E-2</c:v>
                </c:pt>
                <c:pt idx="249">
                  <c:v>3.4983546733141684E-2</c:v>
                </c:pt>
                <c:pt idx="250">
                  <c:v>3.4831488877210555E-2</c:v>
                </c:pt>
                <c:pt idx="251">
                  <c:v>3.4603399970825399E-2</c:v>
                </c:pt>
                <c:pt idx="252">
                  <c:v>3.4451339288618328E-2</c:v>
                </c:pt>
                <c:pt idx="253">
                  <c:v>3.422324615471644E-2</c:v>
                </c:pt>
                <c:pt idx="254">
                  <c:v>3.4071182662068829E-2</c:v>
                </c:pt>
                <c:pt idx="255">
                  <c:v>3.3919118049652128E-2</c:v>
                </c:pt>
                <c:pt idx="256">
                  <c:v>3.3767052319973893E-2</c:v>
                </c:pt>
                <c:pt idx="257">
                  <c:v>3.3614985475534209E-2</c:v>
                </c:pt>
                <c:pt idx="258">
                  <c:v>3.3462917518825096E-2</c:v>
                </c:pt>
                <c:pt idx="259">
                  <c:v>3.3310848452331843E-2</c:v>
                </c:pt>
                <c:pt idx="260">
                  <c:v>3.3158778278532378E-2</c:v>
                </c:pt>
                <c:pt idx="261">
                  <c:v>3.3006706999896628E-2</c:v>
                </c:pt>
                <c:pt idx="262">
                  <c:v>3.2854634618887893E-2</c:v>
                </c:pt>
                <c:pt idx="263">
                  <c:v>3.2702561137962168E-2</c:v>
                </c:pt>
                <c:pt idx="264">
                  <c:v>3.2550486559567562E-2</c:v>
                </c:pt>
                <c:pt idx="265">
                  <c:v>3.2398410886145597E-2</c:v>
                </c:pt>
                <c:pt idx="266">
                  <c:v>3.2246334120130581E-2</c:v>
                </c:pt>
                <c:pt idx="267">
                  <c:v>3.2094256263949031E-2</c:v>
                </c:pt>
                <c:pt idx="268">
                  <c:v>3.1942177320021158E-2</c:v>
                </c:pt>
                <c:pt idx="269">
                  <c:v>3.1790097290759198E-2</c:v>
                </c:pt>
                <c:pt idx="270">
                  <c:v>3.1638016178568922E-2</c:v>
                </c:pt>
                <c:pt idx="271">
                  <c:v>3.1485933985849056E-2</c:v>
                </c:pt>
                <c:pt idx="272">
                  <c:v>3.1333850714990619E-2</c:v>
                </c:pt>
                <c:pt idx="273">
                  <c:v>3.1181766368378265E-2</c:v>
                </c:pt>
                <c:pt idx="274">
                  <c:v>3.0953637836619991E-2</c:v>
                </c:pt>
                <c:pt idx="275">
                  <c:v>3.0801550811009139E-2</c:v>
                </c:pt>
                <c:pt idx="276">
                  <c:v>3.0649462717934783E-2</c:v>
                </c:pt>
                <c:pt idx="277">
                  <c:v>3.0497373559750317E-2</c:v>
                </c:pt>
                <c:pt idx="278">
                  <c:v>3.0345283338802247E-2</c:v>
                </c:pt>
                <c:pt idx="279">
                  <c:v>3.0193192057429558E-2</c:v>
                </c:pt>
                <c:pt idx="280">
                  <c:v>3.0041099717965321E-2</c:v>
                </c:pt>
                <c:pt idx="281">
                  <c:v>2.9889006322734904E-2</c:v>
                </c:pt>
                <c:pt idx="282">
                  <c:v>2.9736911874057533E-2</c:v>
                </c:pt>
                <c:pt idx="283">
                  <c:v>2.9584816374245714E-2</c:v>
                </c:pt>
                <c:pt idx="284">
                  <c:v>2.9508768230884833E-2</c:v>
                </c:pt>
                <c:pt idx="285">
                  <c:v>2.93566711586918E-2</c:v>
                </c:pt>
                <c:pt idx="286">
                  <c:v>2.9204573041115175E-2</c:v>
                </c:pt>
                <c:pt idx="287">
                  <c:v>2.9052473880443998E-2</c:v>
                </c:pt>
                <c:pt idx="288">
                  <c:v>2.8976423909661493E-2</c:v>
                </c:pt>
                <c:pt idx="289">
                  <c:v>2.8824323188625489E-2</c:v>
                </c:pt>
                <c:pt idx="290">
                  <c:v>2.8748272438940268E-2</c:v>
                </c:pt>
                <c:pt idx="291">
                  <c:v>2.8596170162652017E-2</c:v>
                </c:pt>
                <c:pt idx="292">
                  <c:v>2.8520118636614796E-2</c:v>
                </c:pt>
                <c:pt idx="293">
                  <c:v>2.836801481016489E-2</c:v>
                </c:pt>
                <c:pt idx="294">
                  <c:v>2.829196251031512E-2</c:v>
                </c:pt>
                <c:pt idx="295">
                  <c:v>2.8139857138771616E-2</c:v>
                </c:pt>
                <c:pt idx="296">
                  <c:v>2.8063804067638171E-2</c:v>
                </c:pt>
                <c:pt idx="297">
                  <c:v>2.79116971560474E-2</c:v>
                </c:pt>
                <c:pt idx="298">
                  <c:v>2.7835643316147931E-2</c:v>
                </c:pt>
                <c:pt idx="299">
                  <c:v>2.775958922055095E-2</c:v>
                </c:pt>
                <c:pt idx="300">
                  <c:v>2.7607480263375676E-2</c:v>
                </c:pt>
                <c:pt idx="301">
                  <c:v>2.753142540235267E-2</c:v>
                </c:pt>
                <c:pt idx="302">
                  <c:v>2.7455370286742047E-2</c:v>
                </c:pt>
                <c:pt idx="303">
                  <c:v>2.7303259292863424E-2</c:v>
                </c:pt>
                <c:pt idx="304">
                  <c:v>2.7227203415147519E-2</c:v>
                </c:pt>
                <c:pt idx="305">
                  <c:v>2.7151147283947498E-2</c:v>
                </c:pt>
                <c:pt idx="306">
                  <c:v>2.7075090899538756E-2</c:v>
                </c:pt>
                <c:pt idx="307">
                  <c:v>2.6999034262195586E-2</c:v>
                </c:pt>
                <c:pt idx="308">
                  <c:v>2.6846920229802024E-2</c:v>
                </c:pt>
                <c:pt idx="309">
                  <c:v>2.6770862835298937E-2</c:v>
                </c:pt>
                <c:pt idx="310">
                  <c:v>2.6694805188955475E-2</c:v>
                </c:pt>
                <c:pt idx="311">
                  <c:v>2.6618747291044631E-2</c:v>
                </c:pt>
                <c:pt idx="312">
                  <c:v>2.6542689141838369E-2</c:v>
                </c:pt>
                <c:pt idx="313">
                  <c:v>2.6390572090626153E-2</c:v>
                </c:pt>
                <c:pt idx="314">
                  <c:v>2.6314513189162829E-2</c:v>
                </c:pt>
                <c:pt idx="315">
                  <c:v>2.6238454037488947E-2</c:v>
                </c:pt>
                <c:pt idx="316">
                  <c:v>2.6162394635874501E-2</c:v>
                </c:pt>
                <c:pt idx="317">
                  <c:v>2.6086334984589777E-2</c:v>
                </c:pt>
                <c:pt idx="318">
                  <c:v>2.6010275083904025E-2</c:v>
                </c:pt>
                <c:pt idx="319">
                  <c:v>2.6010275083904025E-2</c:v>
                </c:pt>
                <c:pt idx="320">
                  <c:v>2.5858154535405173E-2</c:v>
                </c:pt>
                <c:pt idx="321">
                  <c:v>2.5858154535405173E-2</c:v>
                </c:pt>
                <c:pt idx="322">
                  <c:v>2.5782093888129284E-2</c:v>
                </c:pt>
                <c:pt idx="323">
                  <c:v>2.5706032992526155E-2</c:v>
                </c:pt>
                <c:pt idx="324">
                  <c:v>2.5629971848863765E-2</c:v>
                </c:pt>
                <c:pt idx="325">
                  <c:v>2.5553910457409047E-2</c:v>
                </c:pt>
                <c:pt idx="326">
                  <c:v>2.5477848818428586E-2</c:v>
                </c:pt>
                <c:pt idx="327">
                  <c:v>2.5477848818428586E-2</c:v>
                </c:pt>
                <c:pt idx="328">
                  <c:v>2.54017869321892E-2</c:v>
                </c:pt>
                <c:pt idx="329">
                  <c:v>2.5325724798956676E-2</c:v>
                </c:pt>
                <c:pt idx="330">
                  <c:v>2.5249662418996437E-2</c:v>
                </c:pt>
                <c:pt idx="331">
                  <c:v>2.5173599792574174E-2</c:v>
                </c:pt>
                <c:pt idx="332">
                  <c:v>2.5173599792574174E-2</c:v>
                </c:pt>
                <c:pt idx="333">
                  <c:v>2.5097536919954571E-2</c:v>
                </c:pt>
                <c:pt idx="334">
                  <c:v>2.5021473801401895E-2</c:v>
                </c:pt>
                <c:pt idx="335">
                  <c:v>2.4945410437180703E-2</c:v>
                </c:pt>
                <c:pt idx="336">
                  <c:v>2.4945410437180703E-2</c:v>
                </c:pt>
                <c:pt idx="337">
                  <c:v>2.4869346827554518E-2</c:v>
                </c:pt>
                <c:pt idx="338">
                  <c:v>2.4793282972786518E-2</c:v>
                </c:pt>
                <c:pt idx="339">
                  <c:v>2.4793282972786518E-2</c:v>
                </c:pt>
                <c:pt idx="340">
                  <c:v>2.4717218873140101E-2</c:v>
                </c:pt>
                <c:pt idx="341">
                  <c:v>2.4641154528877718E-2</c:v>
                </c:pt>
                <c:pt idx="342">
                  <c:v>2.4641154528877718E-2</c:v>
                </c:pt>
                <c:pt idx="343">
                  <c:v>2.4565089940261565E-2</c:v>
                </c:pt>
                <c:pt idx="344">
                  <c:v>2.4489025107553349E-2</c:v>
                </c:pt>
                <c:pt idx="345">
                  <c:v>2.4489025107553349E-2</c:v>
                </c:pt>
                <c:pt idx="346">
                  <c:v>2.4412960031014976E-2</c:v>
                </c:pt>
                <c:pt idx="347">
                  <c:v>2.4412960031014976E-2</c:v>
                </c:pt>
                <c:pt idx="348">
                  <c:v>2.4336894710907397E-2</c:v>
                </c:pt>
                <c:pt idx="349">
                  <c:v>2.4260829147491104E-2</c:v>
                </c:pt>
                <c:pt idx="350">
                  <c:v>2.4260829147491104E-2</c:v>
                </c:pt>
                <c:pt idx="351">
                  <c:v>2.4184763341026962E-2</c:v>
                </c:pt>
                <c:pt idx="352">
                  <c:v>2.4184763341026962E-2</c:v>
                </c:pt>
                <c:pt idx="353">
                  <c:v>2.4108697291774749E-2</c:v>
                </c:pt>
                <c:pt idx="354">
                  <c:v>2.4108697291774749E-2</c:v>
                </c:pt>
                <c:pt idx="355">
                  <c:v>2.403263099999392E-2</c:v>
                </c:pt>
                <c:pt idx="356">
                  <c:v>2.403263099999392E-2</c:v>
                </c:pt>
                <c:pt idx="357">
                  <c:v>2.3956564465944186E-2</c:v>
                </c:pt>
                <c:pt idx="358">
                  <c:v>2.3956564465944186E-2</c:v>
                </c:pt>
                <c:pt idx="359">
                  <c:v>2.3880497689884247E-2</c:v>
                </c:pt>
                <c:pt idx="360">
                  <c:v>2.3880497689884247E-2</c:v>
                </c:pt>
                <c:pt idx="361">
                  <c:v>2.380443067207242E-2</c:v>
                </c:pt>
                <c:pt idx="362">
                  <c:v>2.380443067207242E-2</c:v>
                </c:pt>
                <c:pt idx="363">
                  <c:v>2.3728363412767333E-2</c:v>
                </c:pt>
                <c:pt idx="364">
                  <c:v>2.3728363412767333E-2</c:v>
                </c:pt>
                <c:pt idx="365">
                  <c:v>2.3652295912226572E-2</c:v>
                </c:pt>
                <c:pt idx="366">
                  <c:v>2.3652295912226572E-2</c:v>
                </c:pt>
                <c:pt idx="367">
                  <c:v>2.3576228170707401E-2</c:v>
                </c:pt>
                <c:pt idx="368">
                  <c:v>2.3576228170707401E-2</c:v>
                </c:pt>
                <c:pt idx="369">
                  <c:v>2.3500160188467307E-2</c:v>
                </c:pt>
                <c:pt idx="370">
                  <c:v>2.3500160188467307E-2</c:v>
                </c:pt>
                <c:pt idx="371">
                  <c:v>2.3500160188467307E-2</c:v>
                </c:pt>
                <c:pt idx="372">
                  <c:v>2.3424091965762801E-2</c:v>
                </c:pt>
                <c:pt idx="373">
                  <c:v>2.3424091965762801E-2</c:v>
                </c:pt>
                <c:pt idx="374">
                  <c:v>2.3348023502850031E-2</c:v>
                </c:pt>
                <c:pt idx="375">
                  <c:v>2.3348023502850031E-2</c:v>
                </c:pt>
                <c:pt idx="376">
                  <c:v>2.3348023502850031E-2</c:v>
                </c:pt>
                <c:pt idx="377">
                  <c:v>2.327195479998545E-2</c:v>
                </c:pt>
                <c:pt idx="378">
                  <c:v>2.327195479998545E-2</c:v>
                </c:pt>
                <c:pt idx="379">
                  <c:v>2.3195885857424423E-2</c:v>
                </c:pt>
                <c:pt idx="380">
                  <c:v>2.3195885857424423E-2</c:v>
                </c:pt>
                <c:pt idx="381">
                  <c:v>2.3195885857424423E-2</c:v>
                </c:pt>
                <c:pt idx="382">
                  <c:v>2.3195885857424423E-2</c:v>
                </c:pt>
                <c:pt idx="383">
                  <c:v>2.311981667542206E-2</c:v>
                </c:pt>
                <c:pt idx="384">
                  <c:v>2.311981667542206E-2</c:v>
                </c:pt>
                <c:pt idx="385">
                  <c:v>2.311981667542206E-2</c:v>
                </c:pt>
                <c:pt idx="386">
                  <c:v>2.3043747254233658E-2</c:v>
                </c:pt>
                <c:pt idx="387">
                  <c:v>2.3043747254233658E-2</c:v>
                </c:pt>
                <c:pt idx="388">
                  <c:v>2.3043747254233658E-2</c:v>
                </c:pt>
                <c:pt idx="389">
                  <c:v>2.3043747254233658E-2</c:v>
                </c:pt>
                <c:pt idx="390">
                  <c:v>2.3043747254233658E-2</c:v>
                </c:pt>
                <c:pt idx="391">
                  <c:v>2.3043747254233658E-2</c:v>
                </c:pt>
                <c:pt idx="392">
                  <c:v>2.3043747254233658E-2</c:v>
                </c:pt>
                <c:pt idx="393">
                  <c:v>2.3043747254233658E-2</c:v>
                </c:pt>
                <c:pt idx="394">
                  <c:v>2.3043747254233658E-2</c:v>
                </c:pt>
                <c:pt idx="395">
                  <c:v>2.3043747254233658E-2</c:v>
                </c:pt>
                <c:pt idx="396">
                  <c:v>2.3043747254233658E-2</c:v>
                </c:pt>
                <c:pt idx="397">
                  <c:v>2.3043747254233658E-2</c:v>
                </c:pt>
                <c:pt idx="398">
                  <c:v>2.3043747254233658E-2</c:v>
                </c:pt>
                <c:pt idx="399">
                  <c:v>2.3043747254233658E-2</c:v>
                </c:pt>
                <c:pt idx="400">
                  <c:v>2.3043747254233658E-2</c:v>
                </c:pt>
                <c:pt idx="401">
                  <c:v>2.3043747254233658E-2</c:v>
                </c:pt>
                <c:pt idx="402">
                  <c:v>2.311981667542206E-2</c:v>
                </c:pt>
                <c:pt idx="403">
                  <c:v>2.311981667542206E-2</c:v>
                </c:pt>
                <c:pt idx="404">
                  <c:v>2.311981667542206E-2</c:v>
                </c:pt>
                <c:pt idx="405">
                  <c:v>2.311981667542206E-2</c:v>
                </c:pt>
                <c:pt idx="406">
                  <c:v>2.311981667542206E-2</c:v>
                </c:pt>
                <c:pt idx="407">
                  <c:v>2.311981667542206E-2</c:v>
                </c:pt>
                <c:pt idx="408">
                  <c:v>2.311981667542206E-2</c:v>
                </c:pt>
                <c:pt idx="409">
                  <c:v>2.311981667542206E-2</c:v>
                </c:pt>
                <c:pt idx="410">
                  <c:v>2.311981667542206E-2</c:v>
                </c:pt>
                <c:pt idx="411">
                  <c:v>2.3195885857424423E-2</c:v>
                </c:pt>
                <c:pt idx="412">
                  <c:v>2.3195885857424423E-2</c:v>
                </c:pt>
                <c:pt idx="413">
                  <c:v>2.3195885857424423E-2</c:v>
                </c:pt>
                <c:pt idx="414">
                  <c:v>2.3195885857424423E-2</c:v>
                </c:pt>
                <c:pt idx="415">
                  <c:v>2.3195885857424423E-2</c:v>
                </c:pt>
                <c:pt idx="416">
                  <c:v>2.3195885857424423E-2</c:v>
                </c:pt>
                <c:pt idx="417">
                  <c:v>2.327195479998545E-2</c:v>
                </c:pt>
                <c:pt idx="418">
                  <c:v>2.327195479998545E-2</c:v>
                </c:pt>
                <c:pt idx="419">
                  <c:v>2.327195479998545E-2</c:v>
                </c:pt>
                <c:pt idx="420">
                  <c:v>2.327195479998545E-2</c:v>
                </c:pt>
                <c:pt idx="421">
                  <c:v>2.3195885857424423E-2</c:v>
                </c:pt>
                <c:pt idx="422">
                  <c:v>2.3195885857424423E-2</c:v>
                </c:pt>
                <c:pt idx="423">
                  <c:v>2.3195885857424423E-2</c:v>
                </c:pt>
                <c:pt idx="424">
                  <c:v>2.3195885857424423E-2</c:v>
                </c:pt>
                <c:pt idx="425">
                  <c:v>2.311981667542206E-2</c:v>
                </c:pt>
                <c:pt idx="426">
                  <c:v>2.311981667542206E-2</c:v>
                </c:pt>
                <c:pt idx="427">
                  <c:v>2.311981667542206E-2</c:v>
                </c:pt>
                <c:pt idx="428">
                  <c:v>2.3043747254233658E-2</c:v>
                </c:pt>
                <c:pt idx="429">
                  <c:v>2.3043747254233658E-2</c:v>
                </c:pt>
                <c:pt idx="430">
                  <c:v>2.2967677594113591E-2</c:v>
                </c:pt>
                <c:pt idx="431">
                  <c:v>2.2967677594113591E-2</c:v>
                </c:pt>
                <c:pt idx="432">
                  <c:v>2.2967677594113591E-2</c:v>
                </c:pt>
                <c:pt idx="433">
                  <c:v>2.2891607695315799E-2</c:v>
                </c:pt>
                <c:pt idx="434">
                  <c:v>2.2891607695315799E-2</c:v>
                </c:pt>
                <c:pt idx="435">
                  <c:v>2.2891607695315799E-2</c:v>
                </c:pt>
                <c:pt idx="436">
                  <c:v>2.2891607695315799E-2</c:v>
                </c:pt>
                <c:pt idx="437">
                  <c:v>2.2815537558094599E-2</c:v>
                </c:pt>
                <c:pt idx="438">
                  <c:v>2.2815537558094599E-2</c:v>
                </c:pt>
                <c:pt idx="439">
                  <c:v>2.2815537558094599E-2</c:v>
                </c:pt>
                <c:pt idx="440">
                  <c:v>2.2815537558094599E-2</c:v>
                </c:pt>
                <c:pt idx="441">
                  <c:v>2.2739467182703189E-2</c:v>
                </c:pt>
                <c:pt idx="442">
                  <c:v>2.2739467182703189E-2</c:v>
                </c:pt>
                <c:pt idx="443">
                  <c:v>2.2739467182703189E-2</c:v>
                </c:pt>
                <c:pt idx="444">
                  <c:v>2.2739467182703189E-2</c:v>
                </c:pt>
                <c:pt idx="445">
                  <c:v>2.2739467182703189E-2</c:v>
                </c:pt>
                <c:pt idx="446">
                  <c:v>2.2663396569394732E-2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</c:numCache>
            </c:numRef>
          </c:yVal>
          <c:smooth val="0"/>
        </c:ser>
        <c:ser>
          <c:idx val="4"/>
          <c:order val="4"/>
          <c:tx>
            <c:v>wre</c:v>
          </c:tx>
          <c:spPr>
            <a:ln w="19050"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Traitement3!$B$2:$B$700</c:f>
              <c:numCache>
                <c:formatCode>0.000</c:formatCode>
                <c:ptCount val="699"/>
                <c:pt idx="0">
                  <c:v>0.31591815528491302</c:v>
                </c:pt>
                <c:pt idx="1">
                  <c:v>0.31393163307406668</c:v>
                </c:pt>
                <c:pt idx="2">
                  <c:v>0.3128619672682264</c:v>
                </c:pt>
                <c:pt idx="3">
                  <c:v>0.31186870616280299</c:v>
                </c:pt>
                <c:pt idx="4">
                  <c:v>0.31087544505737985</c:v>
                </c:pt>
                <c:pt idx="5">
                  <c:v>0.30980577925153957</c:v>
                </c:pt>
                <c:pt idx="6">
                  <c:v>0.30865970874528198</c:v>
                </c:pt>
                <c:pt idx="7">
                  <c:v>0.3074372335386073</c:v>
                </c:pt>
                <c:pt idx="8">
                  <c:v>0.30621475833193257</c:v>
                </c:pt>
                <c:pt idx="9">
                  <c:v>0.30491587842484058</c:v>
                </c:pt>
                <c:pt idx="10">
                  <c:v>0.30361699851774882</c:v>
                </c:pt>
                <c:pt idx="11">
                  <c:v>0.30231811861065677</c:v>
                </c:pt>
                <c:pt idx="12">
                  <c:v>0.30101923870356501</c:v>
                </c:pt>
                <c:pt idx="13">
                  <c:v>0.29972035879647324</c:v>
                </c:pt>
                <c:pt idx="14">
                  <c:v>0.29811586008771257</c:v>
                </c:pt>
                <c:pt idx="15">
                  <c:v>0.29643495667853487</c:v>
                </c:pt>
                <c:pt idx="16">
                  <c:v>0.29505967207102574</c:v>
                </c:pt>
                <c:pt idx="17">
                  <c:v>0.29368438746351666</c:v>
                </c:pt>
                <c:pt idx="18">
                  <c:v>0.29230910285600753</c:v>
                </c:pt>
                <c:pt idx="19">
                  <c:v>0.29101022294891576</c:v>
                </c:pt>
                <c:pt idx="20">
                  <c:v>0.28971134304182394</c:v>
                </c:pt>
                <c:pt idx="21">
                  <c:v>0.28841246313473196</c:v>
                </c:pt>
                <c:pt idx="22">
                  <c:v>0.28703717852722288</c:v>
                </c:pt>
                <c:pt idx="23">
                  <c:v>0.28573829862013106</c:v>
                </c:pt>
                <c:pt idx="24">
                  <c:v>0.28436301401262198</c:v>
                </c:pt>
                <c:pt idx="25">
                  <c:v>0.28298772940511285</c:v>
                </c:pt>
                <c:pt idx="26">
                  <c:v>0.28161244479760394</c:v>
                </c:pt>
                <c:pt idx="27">
                  <c:v>0.28016075548967778</c:v>
                </c:pt>
                <c:pt idx="28">
                  <c:v>0.27870906618175156</c:v>
                </c:pt>
                <c:pt idx="29">
                  <c:v>0.27733378157424243</c:v>
                </c:pt>
                <c:pt idx="30">
                  <c:v>0.27588209226631627</c:v>
                </c:pt>
                <c:pt idx="31">
                  <c:v>0.27435399825797274</c:v>
                </c:pt>
                <c:pt idx="32">
                  <c:v>0.27297871365046383</c:v>
                </c:pt>
                <c:pt idx="33">
                  <c:v>0.27145061964212031</c:v>
                </c:pt>
                <c:pt idx="34">
                  <c:v>0.269922525633777</c:v>
                </c:pt>
                <c:pt idx="35">
                  <c:v>0.26847083632585078</c:v>
                </c:pt>
                <c:pt idx="36">
                  <c:v>0.26694274231750725</c:v>
                </c:pt>
                <c:pt idx="37">
                  <c:v>0.26541464830916395</c:v>
                </c:pt>
                <c:pt idx="38">
                  <c:v>0.26396295900123778</c:v>
                </c:pt>
                <c:pt idx="39">
                  <c:v>0.26235846029247711</c:v>
                </c:pt>
                <c:pt idx="40">
                  <c:v>0.26083036628413381</c:v>
                </c:pt>
                <c:pt idx="41">
                  <c:v>0.25930227227579028</c:v>
                </c:pt>
                <c:pt idx="42">
                  <c:v>0.25769777356702989</c:v>
                </c:pt>
                <c:pt idx="43">
                  <c:v>0.25616967955868636</c:v>
                </c:pt>
                <c:pt idx="44">
                  <c:v>0.25456518084992574</c:v>
                </c:pt>
                <c:pt idx="45">
                  <c:v>0.25296068214116535</c:v>
                </c:pt>
                <c:pt idx="46">
                  <c:v>0.25143258813282182</c:v>
                </c:pt>
                <c:pt idx="47">
                  <c:v>0.24982808942406143</c:v>
                </c:pt>
                <c:pt idx="48">
                  <c:v>0.24822359071530078</c:v>
                </c:pt>
                <c:pt idx="49">
                  <c:v>0.24661909200654017</c:v>
                </c:pt>
                <c:pt idx="50">
                  <c:v>0.24501459329777955</c:v>
                </c:pt>
                <c:pt idx="51">
                  <c:v>0.24348649928943625</c:v>
                </c:pt>
                <c:pt idx="52">
                  <c:v>0.2418820005806756</c:v>
                </c:pt>
                <c:pt idx="53">
                  <c:v>0.24027750187191521</c:v>
                </c:pt>
                <c:pt idx="54">
                  <c:v>0.2386730031631546</c:v>
                </c:pt>
                <c:pt idx="55">
                  <c:v>0.23706850445439395</c:v>
                </c:pt>
                <c:pt idx="56">
                  <c:v>0.23538760104521625</c:v>
                </c:pt>
                <c:pt idx="57">
                  <c:v>0.23378310233645561</c:v>
                </c:pt>
                <c:pt idx="58">
                  <c:v>0.23217860362769521</c:v>
                </c:pt>
                <c:pt idx="59">
                  <c:v>0.2305741049189346</c:v>
                </c:pt>
                <c:pt idx="60">
                  <c:v>0.22896960621017395</c:v>
                </c:pt>
                <c:pt idx="61">
                  <c:v>0.22736510750141334</c:v>
                </c:pt>
                <c:pt idx="62">
                  <c:v>0.22583701349307003</c:v>
                </c:pt>
                <c:pt idx="63">
                  <c:v>0.22423251478430942</c:v>
                </c:pt>
                <c:pt idx="64">
                  <c:v>0.222628016075549</c:v>
                </c:pt>
                <c:pt idx="65">
                  <c:v>0.22102351736678838</c:v>
                </c:pt>
                <c:pt idx="66">
                  <c:v>0.21941901865802776</c:v>
                </c:pt>
                <c:pt idx="67">
                  <c:v>0.21781451994926712</c:v>
                </c:pt>
                <c:pt idx="68">
                  <c:v>0.21621002124050673</c:v>
                </c:pt>
                <c:pt idx="69">
                  <c:v>0.21460552253174608</c:v>
                </c:pt>
                <c:pt idx="70">
                  <c:v>0.21300102382298547</c:v>
                </c:pt>
                <c:pt idx="71">
                  <c:v>0.21139652511422508</c:v>
                </c:pt>
                <c:pt idx="72">
                  <c:v>0.20979202640546443</c:v>
                </c:pt>
                <c:pt idx="73">
                  <c:v>0.20818752769670382</c:v>
                </c:pt>
                <c:pt idx="74">
                  <c:v>0.2065830289879432</c:v>
                </c:pt>
                <c:pt idx="75">
                  <c:v>0.20497853027918278</c:v>
                </c:pt>
                <c:pt idx="76">
                  <c:v>0.20337403157042216</c:v>
                </c:pt>
                <c:pt idx="77">
                  <c:v>0.20176953286166155</c:v>
                </c:pt>
                <c:pt idx="78">
                  <c:v>0.20024143885331824</c:v>
                </c:pt>
                <c:pt idx="79">
                  <c:v>0.1986369401445576</c:v>
                </c:pt>
                <c:pt idx="80">
                  <c:v>0.1969560367353799</c:v>
                </c:pt>
                <c:pt idx="81">
                  <c:v>0.19542794272703659</c:v>
                </c:pt>
                <c:pt idx="82">
                  <c:v>0.19374703931785886</c:v>
                </c:pt>
                <c:pt idx="83">
                  <c:v>0.19221894530951533</c:v>
                </c:pt>
                <c:pt idx="84">
                  <c:v>0.19061444660075494</c:v>
                </c:pt>
                <c:pt idx="85">
                  <c:v>0.18908635259241141</c:v>
                </c:pt>
                <c:pt idx="86">
                  <c:v>0.18748185388365077</c:v>
                </c:pt>
                <c:pt idx="87">
                  <c:v>0.18595375987530746</c:v>
                </c:pt>
                <c:pt idx="88">
                  <c:v>0.18442566586696416</c:v>
                </c:pt>
                <c:pt idx="89">
                  <c:v>0.18289757185862066</c:v>
                </c:pt>
                <c:pt idx="90">
                  <c:v>0.18136947785027735</c:v>
                </c:pt>
                <c:pt idx="91">
                  <c:v>0.17984138384193382</c:v>
                </c:pt>
                <c:pt idx="92">
                  <c:v>0.17831328983359052</c:v>
                </c:pt>
                <c:pt idx="93">
                  <c:v>0.1768616005256643</c:v>
                </c:pt>
                <c:pt idx="94">
                  <c:v>0.17533350651732099</c:v>
                </c:pt>
                <c:pt idx="95">
                  <c:v>0.17380541250897746</c:v>
                </c:pt>
                <c:pt idx="96">
                  <c:v>0.17227731850063416</c:v>
                </c:pt>
                <c:pt idx="97">
                  <c:v>0.17074922449229063</c:v>
                </c:pt>
                <c:pt idx="98">
                  <c:v>0.16922113048394732</c:v>
                </c:pt>
                <c:pt idx="99">
                  <c:v>0.16769303647560402</c:v>
                </c:pt>
                <c:pt idx="100">
                  <c:v>0.16624134716767761</c:v>
                </c:pt>
                <c:pt idx="101">
                  <c:v>0.1647132531593343</c:v>
                </c:pt>
                <c:pt idx="102">
                  <c:v>0.16318515915099099</c:v>
                </c:pt>
                <c:pt idx="103">
                  <c:v>0.16173346984306478</c:v>
                </c:pt>
                <c:pt idx="104">
                  <c:v>0.16020537583472128</c:v>
                </c:pt>
                <c:pt idx="105">
                  <c:v>0.15875368652679506</c:v>
                </c:pt>
                <c:pt idx="106">
                  <c:v>0.15722559251845175</c:v>
                </c:pt>
                <c:pt idx="107">
                  <c:v>0.15577390321052553</c:v>
                </c:pt>
                <c:pt idx="108">
                  <c:v>0.15432221390259934</c:v>
                </c:pt>
                <c:pt idx="109">
                  <c:v>0.15279411989425581</c:v>
                </c:pt>
                <c:pt idx="110">
                  <c:v>0.1513424305863296</c:v>
                </c:pt>
                <c:pt idx="111">
                  <c:v>0.14989074127840341</c:v>
                </c:pt>
                <c:pt idx="112">
                  <c:v>0.1483626472700601</c:v>
                </c:pt>
                <c:pt idx="113">
                  <c:v>0.14691095796213388</c:v>
                </c:pt>
                <c:pt idx="114">
                  <c:v>0.14545926865420747</c:v>
                </c:pt>
                <c:pt idx="115">
                  <c:v>0.14393117464586416</c:v>
                </c:pt>
                <c:pt idx="116">
                  <c:v>0.14240308063752086</c:v>
                </c:pt>
                <c:pt idx="117">
                  <c:v>0.14087498662917733</c:v>
                </c:pt>
                <c:pt idx="118">
                  <c:v>0.13934689262083402</c:v>
                </c:pt>
                <c:pt idx="119">
                  <c:v>0.1378187986124905</c:v>
                </c:pt>
                <c:pt idx="120">
                  <c:v>0.13629070460414719</c:v>
                </c:pt>
                <c:pt idx="121">
                  <c:v>0.13468620589538657</c:v>
                </c:pt>
                <c:pt idx="122">
                  <c:v>0.13315811188704327</c:v>
                </c:pt>
                <c:pt idx="123">
                  <c:v>0.13163001787869996</c:v>
                </c:pt>
                <c:pt idx="124">
                  <c:v>0.13010192387035643</c:v>
                </c:pt>
                <c:pt idx="125">
                  <c:v>0.12849742516159582</c:v>
                </c:pt>
                <c:pt idx="126">
                  <c:v>0.12696933115325251</c:v>
                </c:pt>
                <c:pt idx="127">
                  <c:v>0.12544123714490921</c:v>
                </c:pt>
                <c:pt idx="128">
                  <c:v>0.12398954783698299</c:v>
                </c:pt>
                <c:pt idx="129">
                  <c:v>0.12246145382863947</c:v>
                </c:pt>
                <c:pt idx="130">
                  <c:v>0.12100976452071326</c:v>
                </c:pt>
                <c:pt idx="131">
                  <c:v>0.11948167051236995</c:v>
                </c:pt>
                <c:pt idx="132">
                  <c:v>0.11802998120444375</c:v>
                </c:pt>
                <c:pt idx="133">
                  <c:v>0.11657829189651733</c:v>
                </c:pt>
                <c:pt idx="134">
                  <c:v>0.11512660258859111</c:v>
                </c:pt>
                <c:pt idx="135">
                  <c:v>0.11367491328066491</c:v>
                </c:pt>
                <c:pt idx="136">
                  <c:v>0.11222322397273871</c:v>
                </c:pt>
                <c:pt idx="137">
                  <c:v>0.1107715346648125</c:v>
                </c:pt>
                <c:pt idx="138">
                  <c:v>0.1093962500573034</c:v>
                </c:pt>
                <c:pt idx="139">
                  <c:v>0.10794456074937719</c:v>
                </c:pt>
                <c:pt idx="140">
                  <c:v>0.1065692761418683</c:v>
                </c:pt>
                <c:pt idx="141">
                  <c:v>0.1051939915343592</c:v>
                </c:pt>
                <c:pt idx="142">
                  <c:v>0.10381870692685009</c:v>
                </c:pt>
                <c:pt idx="143">
                  <c:v>0.1025198270197583</c:v>
                </c:pt>
                <c:pt idx="144">
                  <c:v>0.1011445424122492</c:v>
                </c:pt>
                <c:pt idx="145">
                  <c:v>9.9845662505157182E-2</c:v>
                </c:pt>
                <c:pt idx="146">
                  <c:v>9.8546782598065402E-2</c:v>
                </c:pt>
                <c:pt idx="147">
                  <c:v>9.7247902690973609E-2</c:v>
                </c:pt>
                <c:pt idx="148">
                  <c:v>9.6025427484298709E-2</c:v>
                </c:pt>
                <c:pt idx="149">
                  <c:v>9.4726547577206915E-2</c:v>
                </c:pt>
                <c:pt idx="150">
                  <c:v>9.3504072370532224E-2</c:v>
                </c:pt>
                <c:pt idx="151">
                  <c:v>9.2281597163857546E-2</c:v>
                </c:pt>
                <c:pt idx="152">
                  <c:v>9.1059121957182854E-2</c:v>
                </c:pt>
                <c:pt idx="153">
                  <c:v>8.9913051450925263E-2</c:v>
                </c:pt>
                <c:pt idx="154">
                  <c:v>8.8766980944667673E-2</c:v>
                </c:pt>
                <c:pt idx="155">
                  <c:v>8.7544505737992981E-2</c:v>
                </c:pt>
                <c:pt idx="156">
                  <c:v>8.6474839932152492E-2</c:v>
                </c:pt>
                <c:pt idx="157">
                  <c:v>8.5328769425895123E-2</c:v>
                </c:pt>
                <c:pt idx="158">
                  <c:v>8.4259103620054634E-2</c:v>
                </c:pt>
                <c:pt idx="159">
                  <c:v>8.3189437814214368E-2</c:v>
                </c:pt>
                <c:pt idx="160">
                  <c:v>8.2119772008373879E-2</c:v>
                </c:pt>
                <c:pt idx="161">
                  <c:v>8.1126510902950713E-2</c:v>
                </c:pt>
                <c:pt idx="162">
                  <c:v>8.0133249797527534E-2</c:v>
                </c:pt>
                <c:pt idx="163">
                  <c:v>7.9139988692104368E-2</c:v>
                </c:pt>
                <c:pt idx="164">
                  <c:v>7.8146727586681189E-2</c:v>
                </c:pt>
                <c:pt idx="165">
                  <c:v>7.7153466481257801E-2</c:v>
                </c:pt>
                <c:pt idx="166">
                  <c:v>7.6236610076251959E-2</c:v>
                </c:pt>
                <c:pt idx="167">
                  <c:v>7.5319753671245881E-2</c:v>
                </c:pt>
                <c:pt idx="168">
                  <c:v>7.4402897266239817E-2</c:v>
                </c:pt>
                <c:pt idx="169">
                  <c:v>7.348604086123374E-2</c:v>
                </c:pt>
                <c:pt idx="170">
                  <c:v>7.2569184456227676E-2</c:v>
                </c:pt>
                <c:pt idx="171">
                  <c:v>7.1728732751638921E-2</c:v>
                </c:pt>
                <c:pt idx="172">
                  <c:v>7.0888281047049945E-2</c:v>
                </c:pt>
                <c:pt idx="173">
                  <c:v>7.004782934246119E-2</c:v>
                </c:pt>
                <c:pt idx="174">
                  <c:v>6.9207377637872228E-2</c:v>
                </c:pt>
                <c:pt idx="175">
                  <c:v>6.8366925933283473E-2</c:v>
                </c:pt>
                <c:pt idx="176">
                  <c:v>6.7602878929111598E-2</c:v>
                </c:pt>
                <c:pt idx="177">
                  <c:v>6.6838831924939945E-2</c:v>
                </c:pt>
                <c:pt idx="178">
                  <c:v>6.6074784920768292E-2</c:v>
                </c:pt>
                <c:pt idx="179">
                  <c:v>6.531073791659664E-2</c:v>
                </c:pt>
                <c:pt idx="180">
                  <c:v>6.4546690912424987E-2</c:v>
                </c:pt>
                <c:pt idx="181">
                  <c:v>6.3782643908253112E-2</c:v>
                </c:pt>
                <c:pt idx="182">
                  <c:v>6.309500160449856E-2</c:v>
                </c:pt>
                <c:pt idx="183">
                  <c:v>6.2407359300744231E-2</c:v>
                </c:pt>
                <c:pt idx="184">
                  <c:v>6.1719716996989672E-2</c:v>
                </c:pt>
                <c:pt idx="185">
                  <c:v>6.1032074693235121E-2</c:v>
                </c:pt>
                <c:pt idx="186">
                  <c:v>6.0344432389480569E-2</c:v>
                </c:pt>
                <c:pt idx="187">
                  <c:v>5.9656790085726018E-2</c:v>
                </c:pt>
                <c:pt idx="188">
                  <c:v>5.9045552482388783E-2</c:v>
                </c:pt>
                <c:pt idx="189">
                  <c:v>5.8357910178634224E-2</c:v>
                </c:pt>
                <c:pt idx="190">
                  <c:v>5.7746672575296774E-2</c:v>
                </c:pt>
                <c:pt idx="191">
                  <c:v>5.7135434971959539E-2</c:v>
                </c:pt>
                <c:pt idx="192">
                  <c:v>5.6524197368622082E-2</c:v>
                </c:pt>
                <c:pt idx="193">
                  <c:v>5.5912959765284632E-2</c:v>
                </c:pt>
                <c:pt idx="194">
                  <c:v>5.5378126862364499E-2</c:v>
                </c:pt>
                <c:pt idx="195">
                  <c:v>5.4766889259027264E-2</c:v>
                </c:pt>
                <c:pt idx="196">
                  <c:v>5.4232056356106909E-2</c:v>
                </c:pt>
                <c:pt idx="197">
                  <c:v>5.3697223453186775E-2</c:v>
                </c:pt>
                <c:pt idx="198">
                  <c:v>5.3162390550266642E-2</c:v>
                </c:pt>
                <c:pt idx="199">
                  <c:v>5.2627557647346501E-2</c:v>
                </c:pt>
                <c:pt idx="200">
                  <c:v>5.2092724744426153E-2</c:v>
                </c:pt>
                <c:pt idx="201">
                  <c:v>5.1557891841506012E-2</c:v>
                </c:pt>
                <c:pt idx="202">
                  <c:v>5.1023058938585879E-2</c:v>
                </c:pt>
                <c:pt idx="203">
                  <c:v>5.0564630736082847E-2</c:v>
                </c:pt>
                <c:pt idx="204">
                  <c:v>5.0029797833162706E-2</c:v>
                </c:pt>
                <c:pt idx="205">
                  <c:v>4.9571369630659674E-2</c:v>
                </c:pt>
                <c:pt idx="206">
                  <c:v>4.9112941428156635E-2</c:v>
                </c:pt>
                <c:pt idx="207">
                  <c:v>4.8654513225653603E-2</c:v>
                </c:pt>
                <c:pt idx="208">
                  <c:v>4.811968032273347E-2</c:v>
                </c:pt>
                <c:pt idx="209">
                  <c:v>4.7737656820647532E-2</c:v>
                </c:pt>
                <c:pt idx="210">
                  <c:v>4.7279228618144493E-2</c:v>
                </c:pt>
                <c:pt idx="211">
                  <c:v>4.6820800415641461E-2</c:v>
                </c:pt>
                <c:pt idx="212">
                  <c:v>4.6438776913555746E-2</c:v>
                </c:pt>
                <c:pt idx="213">
                  <c:v>4.5980348711052707E-2</c:v>
                </c:pt>
                <c:pt idx="214">
                  <c:v>4.559832520896677E-2</c:v>
                </c:pt>
                <c:pt idx="215">
                  <c:v>4.5139897006463738E-2</c:v>
                </c:pt>
                <c:pt idx="216">
                  <c:v>4.4757873504378022E-2</c:v>
                </c:pt>
                <c:pt idx="217">
                  <c:v>4.4375850002292085E-2</c:v>
                </c:pt>
                <c:pt idx="218">
                  <c:v>4.3993826500206147E-2</c:v>
                </c:pt>
                <c:pt idx="219">
                  <c:v>4.3611802998120432E-2</c:v>
                </c:pt>
                <c:pt idx="220">
                  <c:v>4.3229779496034494E-2</c:v>
                </c:pt>
                <c:pt idx="221">
                  <c:v>4.2847755993948779E-2</c:v>
                </c:pt>
                <c:pt idx="222">
                  <c:v>4.2465732491862841E-2</c:v>
                </c:pt>
                <c:pt idx="223">
                  <c:v>4.2160113690194227E-2</c:v>
                </c:pt>
                <c:pt idx="224">
                  <c:v>4.177809018810829E-2</c:v>
                </c:pt>
                <c:pt idx="225">
                  <c:v>4.1472471386439669E-2</c:v>
                </c:pt>
                <c:pt idx="226">
                  <c:v>4.1090447884353738E-2</c:v>
                </c:pt>
                <c:pt idx="227">
                  <c:v>4.0784829082685117E-2</c:v>
                </c:pt>
                <c:pt idx="228">
                  <c:v>4.0479210281016503E-2</c:v>
                </c:pt>
                <c:pt idx="229">
                  <c:v>4.0097186778930566E-2</c:v>
                </c:pt>
                <c:pt idx="230">
                  <c:v>3.9791567977261945E-2</c:v>
                </c:pt>
                <c:pt idx="231">
                  <c:v>3.9485949175593331E-2</c:v>
                </c:pt>
                <c:pt idx="232">
                  <c:v>3.9180330373924495E-2</c:v>
                </c:pt>
                <c:pt idx="233">
                  <c:v>3.8874711572255874E-2</c:v>
                </c:pt>
                <c:pt idx="234">
                  <c:v>3.8645497471004361E-2</c:v>
                </c:pt>
                <c:pt idx="235">
                  <c:v>3.833987866933574E-2</c:v>
                </c:pt>
                <c:pt idx="236">
                  <c:v>3.8034259867667126E-2</c:v>
                </c:pt>
                <c:pt idx="237">
                  <c:v>3.7805045766415607E-2</c:v>
                </c:pt>
                <c:pt idx="238">
                  <c:v>3.7499426964746771E-2</c:v>
                </c:pt>
                <c:pt idx="239">
                  <c:v>3.7270212863495251E-2</c:v>
                </c:pt>
                <c:pt idx="240">
                  <c:v>3.7040998762243732E-2</c:v>
                </c:pt>
                <c:pt idx="241">
                  <c:v>3.6811784660992219E-2</c:v>
                </c:pt>
                <c:pt idx="242">
                  <c:v>3.65825705597407E-2</c:v>
                </c:pt>
                <c:pt idx="243">
                  <c:v>3.6353356458489181E-2</c:v>
                </c:pt>
                <c:pt idx="244">
                  <c:v>3.6124142357237883E-2</c:v>
                </c:pt>
                <c:pt idx="245">
                  <c:v>3.5894928255986364E-2</c:v>
                </c:pt>
                <c:pt idx="246">
                  <c:v>3.5742118855151946E-2</c:v>
                </c:pt>
                <c:pt idx="247">
                  <c:v>3.5512904753900426E-2</c:v>
                </c:pt>
                <c:pt idx="248">
                  <c:v>3.5283690652648914E-2</c:v>
                </c:pt>
                <c:pt idx="249">
                  <c:v>3.5130881251814496E-2</c:v>
                </c:pt>
                <c:pt idx="250">
                  <c:v>3.4978071850980293E-2</c:v>
                </c:pt>
                <c:pt idx="251">
                  <c:v>3.4748857749728773E-2</c:v>
                </c:pt>
                <c:pt idx="252">
                  <c:v>3.4596048348894355E-2</c:v>
                </c:pt>
                <c:pt idx="253">
                  <c:v>3.4366834247642843E-2</c:v>
                </c:pt>
                <c:pt idx="254">
                  <c:v>3.421402484680864E-2</c:v>
                </c:pt>
                <c:pt idx="255">
                  <c:v>3.4061215445974222E-2</c:v>
                </c:pt>
                <c:pt idx="256">
                  <c:v>3.3908406045139804E-2</c:v>
                </c:pt>
                <c:pt idx="257">
                  <c:v>3.3755596644305608E-2</c:v>
                </c:pt>
                <c:pt idx="258">
                  <c:v>3.360278724347119E-2</c:v>
                </c:pt>
                <c:pt idx="259">
                  <c:v>3.3449977842636772E-2</c:v>
                </c:pt>
                <c:pt idx="260">
                  <c:v>3.3297168441802569E-2</c:v>
                </c:pt>
                <c:pt idx="261">
                  <c:v>3.3144359040968151E-2</c:v>
                </c:pt>
                <c:pt idx="262">
                  <c:v>3.2991549640133733E-2</c:v>
                </c:pt>
                <c:pt idx="263">
                  <c:v>3.2838740239299537E-2</c:v>
                </c:pt>
                <c:pt idx="264">
                  <c:v>3.2685930838465119E-2</c:v>
                </c:pt>
                <c:pt idx="265">
                  <c:v>3.2533121437630701E-2</c:v>
                </c:pt>
                <c:pt idx="266">
                  <c:v>3.2380312036796498E-2</c:v>
                </c:pt>
                <c:pt idx="267">
                  <c:v>3.222750263596208E-2</c:v>
                </c:pt>
                <c:pt idx="268">
                  <c:v>3.2074693235127884E-2</c:v>
                </c:pt>
                <c:pt idx="269">
                  <c:v>3.1921883834293466E-2</c:v>
                </c:pt>
                <c:pt idx="270">
                  <c:v>3.1769074433459048E-2</c:v>
                </c:pt>
                <c:pt idx="271">
                  <c:v>3.1616265032624845E-2</c:v>
                </c:pt>
                <c:pt idx="272">
                  <c:v>3.1463455631790427E-2</c:v>
                </c:pt>
                <c:pt idx="273">
                  <c:v>3.1310646230956009E-2</c:v>
                </c:pt>
                <c:pt idx="274">
                  <c:v>3.1081432129704493E-2</c:v>
                </c:pt>
                <c:pt idx="275">
                  <c:v>3.0928622728870293E-2</c:v>
                </c:pt>
                <c:pt idx="276">
                  <c:v>3.0775813328035875E-2</c:v>
                </c:pt>
                <c:pt idx="277">
                  <c:v>3.0623003927201457E-2</c:v>
                </c:pt>
                <c:pt idx="278">
                  <c:v>3.0470194526367258E-2</c:v>
                </c:pt>
                <c:pt idx="279">
                  <c:v>3.031738512553284E-2</c:v>
                </c:pt>
                <c:pt idx="280">
                  <c:v>3.016457572469864E-2</c:v>
                </c:pt>
                <c:pt idx="281">
                  <c:v>3.0011766323864222E-2</c:v>
                </c:pt>
                <c:pt idx="282">
                  <c:v>2.9858956923029804E-2</c:v>
                </c:pt>
                <c:pt idx="283">
                  <c:v>2.9706147522195605E-2</c:v>
                </c:pt>
                <c:pt idx="284">
                  <c:v>2.9629742821778288E-2</c:v>
                </c:pt>
                <c:pt idx="285">
                  <c:v>2.9476933420944085E-2</c:v>
                </c:pt>
                <c:pt idx="286">
                  <c:v>2.9324124020109667E-2</c:v>
                </c:pt>
                <c:pt idx="287">
                  <c:v>2.9171314619275253E-2</c:v>
                </c:pt>
                <c:pt idx="288">
                  <c:v>2.9094909918858151E-2</c:v>
                </c:pt>
                <c:pt idx="289">
                  <c:v>2.8942100518023733E-2</c:v>
                </c:pt>
                <c:pt idx="290">
                  <c:v>2.8865695817606635E-2</c:v>
                </c:pt>
                <c:pt idx="291">
                  <c:v>2.8712886416772217E-2</c:v>
                </c:pt>
                <c:pt idx="292">
                  <c:v>2.8636481716355116E-2</c:v>
                </c:pt>
                <c:pt idx="293">
                  <c:v>2.8483672315520916E-2</c:v>
                </c:pt>
                <c:pt idx="294">
                  <c:v>2.84072676151036E-2</c:v>
                </c:pt>
                <c:pt idx="295">
                  <c:v>2.8254458214269397E-2</c:v>
                </c:pt>
                <c:pt idx="296">
                  <c:v>2.817805351385208E-2</c:v>
                </c:pt>
                <c:pt idx="297">
                  <c:v>2.8025244113017881E-2</c:v>
                </c:pt>
                <c:pt idx="298">
                  <c:v>2.7948839412600564E-2</c:v>
                </c:pt>
                <c:pt idx="299">
                  <c:v>2.7872434712183463E-2</c:v>
                </c:pt>
                <c:pt idx="300">
                  <c:v>2.7719625311349045E-2</c:v>
                </c:pt>
                <c:pt idx="301">
                  <c:v>2.7643220610931947E-2</c:v>
                </c:pt>
                <c:pt idx="302">
                  <c:v>2.7566815910514846E-2</c:v>
                </c:pt>
                <c:pt idx="303">
                  <c:v>2.7414006509680428E-2</c:v>
                </c:pt>
                <c:pt idx="304">
                  <c:v>2.7337601809263326E-2</c:v>
                </c:pt>
                <c:pt idx="305">
                  <c:v>2.7261197108846009E-2</c:v>
                </c:pt>
                <c:pt idx="306">
                  <c:v>2.7184792408428912E-2</c:v>
                </c:pt>
                <c:pt idx="307">
                  <c:v>2.710838770801181E-2</c:v>
                </c:pt>
                <c:pt idx="308">
                  <c:v>2.6955578307177392E-2</c:v>
                </c:pt>
                <c:pt idx="309">
                  <c:v>2.6879173606760291E-2</c:v>
                </c:pt>
                <c:pt idx="310">
                  <c:v>2.6802768906342974E-2</c:v>
                </c:pt>
                <c:pt idx="311">
                  <c:v>2.6726364205925876E-2</c:v>
                </c:pt>
                <c:pt idx="312">
                  <c:v>2.6649959505508775E-2</c:v>
                </c:pt>
                <c:pt idx="313">
                  <c:v>2.6497150104674357E-2</c:v>
                </c:pt>
                <c:pt idx="314">
                  <c:v>2.6420745404257255E-2</c:v>
                </c:pt>
                <c:pt idx="315">
                  <c:v>2.6344340703840157E-2</c:v>
                </c:pt>
                <c:pt idx="316">
                  <c:v>2.6267936003422841E-2</c:v>
                </c:pt>
                <c:pt idx="317">
                  <c:v>2.6191531303005739E-2</c:v>
                </c:pt>
                <c:pt idx="318">
                  <c:v>2.6115126602588638E-2</c:v>
                </c:pt>
                <c:pt idx="319">
                  <c:v>2.6115126602588638E-2</c:v>
                </c:pt>
                <c:pt idx="320">
                  <c:v>2.5962317201754223E-2</c:v>
                </c:pt>
                <c:pt idx="321">
                  <c:v>2.5962317201754223E-2</c:v>
                </c:pt>
                <c:pt idx="322">
                  <c:v>2.5885912501337122E-2</c:v>
                </c:pt>
                <c:pt idx="323">
                  <c:v>2.5809507800919805E-2</c:v>
                </c:pt>
                <c:pt idx="324">
                  <c:v>2.5733103100502704E-2</c:v>
                </c:pt>
                <c:pt idx="325">
                  <c:v>2.5656698400085602E-2</c:v>
                </c:pt>
                <c:pt idx="326">
                  <c:v>2.5580293699668286E-2</c:v>
                </c:pt>
                <c:pt idx="327">
                  <c:v>2.5580293699668286E-2</c:v>
                </c:pt>
                <c:pt idx="328">
                  <c:v>2.5503888999251188E-2</c:v>
                </c:pt>
                <c:pt idx="329">
                  <c:v>2.5427484298834086E-2</c:v>
                </c:pt>
                <c:pt idx="330">
                  <c:v>2.535107959841677E-2</c:v>
                </c:pt>
                <c:pt idx="331">
                  <c:v>2.5274674897999668E-2</c:v>
                </c:pt>
                <c:pt idx="332">
                  <c:v>2.5274674897999668E-2</c:v>
                </c:pt>
                <c:pt idx="333">
                  <c:v>2.5198270197582567E-2</c:v>
                </c:pt>
                <c:pt idx="334">
                  <c:v>2.512186549716525E-2</c:v>
                </c:pt>
                <c:pt idx="335">
                  <c:v>2.5045460796748152E-2</c:v>
                </c:pt>
                <c:pt idx="336">
                  <c:v>2.5045460796748152E-2</c:v>
                </c:pt>
                <c:pt idx="337">
                  <c:v>2.4969056096331051E-2</c:v>
                </c:pt>
                <c:pt idx="338">
                  <c:v>2.4892651395913734E-2</c:v>
                </c:pt>
                <c:pt idx="339">
                  <c:v>2.4892651395913734E-2</c:v>
                </c:pt>
                <c:pt idx="340">
                  <c:v>2.4816246695496633E-2</c:v>
                </c:pt>
                <c:pt idx="341">
                  <c:v>2.4739841995079531E-2</c:v>
                </c:pt>
                <c:pt idx="342">
                  <c:v>2.4739841995079531E-2</c:v>
                </c:pt>
                <c:pt idx="343">
                  <c:v>2.4663437294662433E-2</c:v>
                </c:pt>
                <c:pt idx="344">
                  <c:v>2.4587032594245117E-2</c:v>
                </c:pt>
                <c:pt idx="345">
                  <c:v>2.4587032594245117E-2</c:v>
                </c:pt>
                <c:pt idx="346">
                  <c:v>2.4510627893828015E-2</c:v>
                </c:pt>
                <c:pt idx="347">
                  <c:v>2.4510627893828015E-2</c:v>
                </c:pt>
                <c:pt idx="348">
                  <c:v>2.4434223193410914E-2</c:v>
                </c:pt>
                <c:pt idx="349">
                  <c:v>2.4357818492993597E-2</c:v>
                </c:pt>
                <c:pt idx="350">
                  <c:v>2.4357818492993597E-2</c:v>
                </c:pt>
                <c:pt idx="351">
                  <c:v>2.4281413792576499E-2</c:v>
                </c:pt>
                <c:pt idx="352">
                  <c:v>2.4281413792576499E-2</c:v>
                </c:pt>
                <c:pt idx="353">
                  <c:v>2.4205009092159398E-2</c:v>
                </c:pt>
                <c:pt idx="354">
                  <c:v>2.4205009092159398E-2</c:v>
                </c:pt>
                <c:pt idx="355">
                  <c:v>2.4128604391742081E-2</c:v>
                </c:pt>
                <c:pt idx="356">
                  <c:v>2.4128604391742081E-2</c:v>
                </c:pt>
                <c:pt idx="357">
                  <c:v>2.405219969132498E-2</c:v>
                </c:pt>
                <c:pt idx="358">
                  <c:v>2.405219969132498E-2</c:v>
                </c:pt>
                <c:pt idx="359">
                  <c:v>2.3975794990907878E-2</c:v>
                </c:pt>
                <c:pt idx="360">
                  <c:v>2.3975794990907878E-2</c:v>
                </c:pt>
                <c:pt idx="361">
                  <c:v>2.3899390290490562E-2</c:v>
                </c:pt>
                <c:pt idx="362">
                  <c:v>2.3899390290490562E-2</c:v>
                </c:pt>
                <c:pt idx="363">
                  <c:v>2.3822985590073464E-2</c:v>
                </c:pt>
                <c:pt idx="364">
                  <c:v>2.3822985590073464E-2</c:v>
                </c:pt>
                <c:pt idx="365">
                  <c:v>2.3746580889656362E-2</c:v>
                </c:pt>
                <c:pt idx="366">
                  <c:v>2.3746580889656362E-2</c:v>
                </c:pt>
                <c:pt idx="367">
                  <c:v>2.3670176189239046E-2</c:v>
                </c:pt>
                <c:pt idx="368">
                  <c:v>2.3670176189239046E-2</c:v>
                </c:pt>
                <c:pt idx="369">
                  <c:v>2.3593771488821944E-2</c:v>
                </c:pt>
                <c:pt idx="370">
                  <c:v>2.3593771488821944E-2</c:v>
                </c:pt>
                <c:pt idx="371">
                  <c:v>2.3593771488821944E-2</c:v>
                </c:pt>
                <c:pt idx="372">
                  <c:v>2.3517366788404843E-2</c:v>
                </c:pt>
                <c:pt idx="373">
                  <c:v>2.3517366788404843E-2</c:v>
                </c:pt>
                <c:pt idx="374">
                  <c:v>2.3440962087987526E-2</c:v>
                </c:pt>
                <c:pt idx="375">
                  <c:v>2.3440962087987526E-2</c:v>
                </c:pt>
                <c:pt idx="376">
                  <c:v>2.3440962087987526E-2</c:v>
                </c:pt>
                <c:pt idx="377">
                  <c:v>2.3364557387570428E-2</c:v>
                </c:pt>
                <c:pt idx="378">
                  <c:v>2.3364557387570428E-2</c:v>
                </c:pt>
                <c:pt idx="379">
                  <c:v>2.3288152687153327E-2</c:v>
                </c:pt>
                <c:pt idx="380">
                  <c:v>2.3288152687153327E-2</c:v>
                </c:pt>
                <c:pt idx="381">
                  <c:v>2.3288152687153327E-2</c:v>
                </c:pt>
                <c:pt idx="382">
                  <c:v>2.3288152687153327E-2</c:v>
                </c:pt>
                <c:pt idx="383">
                  <c:v>2.321174798673601E-2</c:v>
                </c:pt>
                <c:pt idx="384">
                  <c:v>2.321174798673601E-2</c:v>
                </c:pt>
                <c:pt idx="385">
                  <c:v>2.321174798673601E-2</c:v>
                </c:pt>
                <c:pt idx="386">
                  <c:v>2.3135343286318909E-2</c:v>
                </c:pt>
                <c:pt idx="387">
                  <c:v>2.3135343286318909E-2</c:v>
                </c:pt>
                <c:pt idx="388">
                  <c:v>2.3135343286318909E-2</c:v>
                </c:pt>
                <c:pt idx="389">
                  <c:v>2.3135343286318909E-2</c:v>
                </c:pt>
                <c:pt idx="390">
                  <c:v>2.3135343286318909E-2</c:v>
                </c:pt>
                <c:pt idx="391">
                  <c:v>2.3135343286318909E-2</c:v>
                </c:pt>
                <c:pt idx="392">
                  <c:v>2.3135343286318909E-2</c:v>
                </c:pt>
                <c:pt idx="393">
                  <c:v>2.3135343286318909E-2</c:v>
                </c:pt>
                <c:pt idx="394">
                  <c:v>2.3135343286318909E-2</c:v>
                </c:pt>
                <c:pt idx="395">
                  <c:v>2.3135343286318909E-2</c:v>
                </c:pt>
                <c:pt idx="396">
                  <c:v>2.3135343286318909E-2</c:v>
                </c:pt>
                <c:pt idx="397">
                  <c:v>2.3135343286318909E-2</c:v>
                </c:pt>
                <c:pt idx="398">
                  <c:v>2.3135343286318909E-2</c:v>
                </c:pt>
                <c:pt idx="399">
                  <c:v>2.3135343286318909E-2</c:v>
                </c:pt>
                <c:pt idx="400">
                  <c:v>2.3135343286318909E-2</c:v>
                </c:pt>
                <c:pt idx="401">
                  <c:v>2.3135343286318909E-2</c:v>
                </c:pt>
                <c:pt idx="402">
                  <c:v>2.321174798673601E-2</c:v>
                </c:pt>
                <c:pt idx="403">
                  <c:v>2.321174798673601E-2</c:v>
                </c:pt>
                <c:pt idx="404">
                  <c:v>2.321174798673601E-2</c:v>
                </c:pt>
                <c:pt idx="405">
                  <c:v>2.321174798673601E-2</c:v>
                </c:pt>
                <c:pt idx="406">
                  <c:v>2.321174798673601E-2</c:v>
                </c:pt>
                <c:pt idx="407">
                  <c:v>2.321174798673601E-2</c:v>
                </c:pt>
                <c:pt idx="408">
                  <c:v>2.321174798673601E-2</c:v>
                </c:pt>
                <c:pt idx="409">
                  <c:v>2.321174798673601E-2</c:v>
                </c:pt>
                <c:pt idx="410">
                  <c:v>2.321174798673601E-2</c:v>
                </c:pt>
                <c:pt idx="411">
                  <c:v>2.3288152687153327E-2</c:v>
                </c:pt>
                <c:pt idx="412">
                  <c:v>2.3288152687153327E-2</c:v>
                </c:pt>
                <c:pt idx="413">
                  <c:v>2.3288152687153327E-2</c:v>
                </c:pt>
                <c:pt idx="414">
                  <c:v>2.3288152687153327E-2</c:v>
                </c:pt>
                <c:pt idx="415">
                  <c:v>2.3288152687153327E-2</c:v>
                </c:pt>
                <c:pt idx="416">
                  <c:v>2.3288152687153327E-2</c:v>
                </c:pt>
                <c:pt idx="417">
                  <c:v>2.3364557387570428E-2</c:v>
                </c:pt>
                <c:pt idx="418">
                  <c:v>2.3364557387570428E-2</c:v>
                </c:pt>
                <c:pt idx="419">
                  <c:v>2.3364557387570428E-2</c:v>
                </c:pt>
                <c:pt idx="420">
                  <c:v>2.3364557387570428E-2</c:v>
                </c:pt>
                <c:pt idx="421">
                  <c:v>2.3288152687153327E-2</c:v>
                </c:pt>
                <c:pt idx="422">
                  <c:v>2.3288152687153327E-2</c:v>
                </c:pt>
                <c:pt idx="423">
                  <c:v>2.3288152687153327E-2</c:v>
                </c:pt>
                <c:pt idx="424">
                  <c:v>2.3288152687153327E-2</c:v>
                </c:pt>
                <c:pt idx="425">
                  <c:v>2.321174798673601E-2</c:v>
                </c:pt>
                <c:pt idx="426">
                  <c:v>2.321174798673601E-2</c:v>
                </c:pt>
                <c:pt idx="427">
                  <c:v>2.321174798673601E-2</c:v>
                </c:pt>
                <c:pt idx="428">
                  <c:v>2.3135343286318909E-2</c:v>
                </c:pt>
                <c:pt idx="429">
                  <c:v>2.3135343286318909E-2</c:v>
                </c:pt>
                <c:pt idx="430">
                  <c:v>2.3058938585901807E-2</c:v>
                </c:pt>
                <c:pt idx="431">
                  <c:v>2.3058938585901807E-2</c:v>
                </c:pt>
                <c:pt idx="432">
                  <c:v>2.3058938585901807E-2</c:v>
                </c:pt>
                <c:pt idx="433">
                  <c:v>2.2982533885484491E-2</c:v>
                </c:pt>
                <c:pt idx="434">
                  <c:v>2.2982533885484491E-2</c:v>
                </c:pt>
                <c:pt idx="435">
                  <c:v>2.2982533885484491E-2</c:v>
                </c:pt>
                <c:pt idx="436">
                  <c:v>2.2982533885484491E-2</c:v>
                </c:pt>
                <c:pt idx="437">
                  <c:v>2.2906129185067393E-2</c:v>
                </c:pt>
                <c:pt idx="438">
                  <c:v>2.2906129185067393E-2</c:v>
                </c:pt>
                <c:pt idx="439">
                  <c:v>2.2906129185067393E-2</c:v>
                </c:pt>
                <c:pt idx="440">
                  <c:v>2.2906129185067393E-2</c:v>
                </c:pt>
                <c:pt idx="441">
                  <c:v>2.2829724484650291E-2</c:v>
                </c:pt>
                <c:pt idx="442">
                  <c:v>2.2829724484650291E-2</c:v>
                </c:pt>
                <c:pt idx="443">
                  <c:v>2.2829724484650291E-2</c:v>
                </c:pt>
                <c:pt idx="444">
                  <c:v>2.2829724484650291E-2</c:v>
                </c:pt>
                <c:pt idx="445">
                  <c:v>2.2829724484650291E-2</c:v>
                </c:pt>
                <c:pt idx="446">
                  <c:v>2.275331978423319E-2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</c:numCache>
            </c:numRef>
          </c:xVal>
          <c:yVal>
            <c:numRef>
              <c:f>Traitement3!$F$2:$F$700</c:f>
              <c:numCache>
                <c:formatCode>0.000</c:formatCode>
                <c:ptCount val="699"/>
                <c:pt idx="0">
                  <c:v>7.7659778968077089E-2</c:v>
                </c:pt>
                <c:pt idx="1">
                  <c:v>7.7659771791086962E-2</c:v>
                </c:pt>
                <c:pt idx="2">
                  <c:v>7.7659767778362448E-2</c:v>
                </c:pt>
                <c:pt idx="3">
                  <c:v>7.7659763954735742E-2</c:v>
                </c:pt>
                <c:pt idx="4">
                  <c:v>7.7659760033616437E-2</c:v>
                </c:pt>
                <c:pt idx="5">
                  <c:v>7.7659755697636973E-2</c:v>
                </c:pt>
                <c:pt idx="6">
                  <c:v>7.7659750916287268E-2</c:v>
                </c:pt>
                <c:pt idx="7">
                  <c:v>7.7659745654604415E-2</c:v>
                </c:pt>
                <c:pt idx="8">
                  <c:v>7.7659740218256543E-2</c:v>
                </c:pt>
                <c:pt idx="9">
                  <c:v>7.7659734241189632E-2</c:v>
                </c:pt>
                <c:pt idx="10">
                  <c:v>7.7659728046363702E-2</c:v>
                </c:pt>
                <c:pt idx="11">
                  <c:v>7.7659721622097E-2</c:v>
                </c:pt>
                <c:pt idx="12">
                  <c:v>7.7659714955888651E-2</c:v>
                </c:pt>
                <c:pt idx="13">
                  <c:v>7.7659708034348338E-2</c:v>
                </c:pt>
                <c:pt idx="14">
                  <c:v>7.7659699110226202E-2</c:v>
                </c:pt>
                <c:pt idx="15">
                  <c:v>7.7659689287715578E-2</c:v>
                </c:pt>
                <c:pt idx="16">
                  <c:v>7.7659680865503788E-2</c:v>
                </c:pt>
                <c:pt idx="17">
                  <c:v>7.7659672072687314E-2</c:v>
                </c:pt>
                <c:pt idx="18">
                  <c:v>7.7659662885438893E-2</c:v>
                </c:pt>
                <c:pt idx="19">
                  <c:v>7.7659653823186847E-2</c:v>
                </c:pt>
                <c:pt idx="20">
                  <c:v>7.7659644362576899E-2</c:v>
                </c:pt>
                <c:pt idx="21">
                  <c:v>7.7659634478176323E-2</c:v>
                </c:pt>
                <c:pt idx="22">
                  <c:v>7.7659623519799909E-2</c:v>
                </c:pt>
                <c:pt idx="23">
                  <c:v>7.7659612673672662E-2</c:v>
                </c:pt>
                <c:pt idx="24">
                  <c:v>7.7659600626966169E-2</c:v>
                </c:pt>
                <c:pt idx="25">
                  <c:v>7.7659587960341087E-2</c:v>
                </c:pt>
                <c:pt idx="26">
                  <c:v>7.7659574627900324E-2</c:v>
                </c:pt>
                <c:pt idx="27">
                  <c:v>7.7659559776877329E-2</c:v>
                </c:pt>
                <c:pt idx="28">
                  <c:v>7.7659544063112082E-2</c:v>
                </c:pt>
                <c:pt idx="29">
                  <c:v>7.7659528315796519E-2</c:v>
                </c:pt>
                <c:pt idx="30">
                  <c:v>7.765951070982631E-2</c:v>
                </c:pt>
                <c:pt idx="31">
                  <c:v>7.7659490991474761E-2</c:v>
                </c:pt>
                <c:pt idx="32">
                  <c:v>7.7659472113780964E-2</c:v>
                </c:pt>
                <c:pt idx="33">
                  <c:v>7.7659449766971367E-2</c:v>
                </c:pt>
                <c:pt idx="34">
                  <c:v>7.7659425841868593E-2</c:v>
                </c:pt>
                <c:pt idx="35">
                  <c:v>7.7659401509976578E-2</c:v>
                </c:pt>
                <c:pt idx="36">
                  <c:v>7.7659374043904994E-2</c:v>
                </c:pt>
                <c:pt idx="37">
                  <c:v>7.7659344485987131E-2</c:v>
                </c:pt>
                <c:pt idx="38">
                  <c:v>7.7659314270663832E-2</c:v>
                </c:pt>
                <c:pt idx="39">
                  <c:v>7.7659278198150841E-2</c:v>
                </c:pt>
                <c:pt idx="40">
                  <c:v>7.7659240949529848E-2</c:v>
                </c:pt>
                <c:pt idx="41">
                  <c:v>7.7659200564292957E-2</c:v>
                </c:pt>
                <c:pt idx="42">
                  <c:v>7.7659154403638436E-2</c:v>
                </c:pt>
                <c:pt idx="43">
                  <c:v>7.7659106455915269E-2</c:v>
                </c:pt>
                <c:pt idx="44">
                  <c:v>7.7659051435764223E-2</c:v>
                </c:pt>
                <c:pt idx="45">
                  <c:v>7.7658991060002999E-2</c:v>
                </c:pt>
                <c:pt idx="46">
                  <c:v>7.765892798816397E-2</c:v>
                </c:pt>
                <c:pt idx="47">
                  <c:v>7.7658855214997824E-2</c:v>
                </c:pt>
                <c:pt idx="48">
                  <c:v>7.7658774933476019E-2</c:v>
                </c:pt>
                <c:pt idx="49">
                  <c:v>7.7658686235067179E-2</c:v>
                </c:pt>
                <c:pt idx="50">
                  <c:v>7.7658588108174054E-2</c:v>
                </c:pt>
                <c:pt idx="51">
                  <c:v>7.7658484863506197E-2</c:v>
                </c:pt>
                <c:pt idx="52">
                  <c:v>7.7658364990765325E-2</c:v>
                </c:pt>
                <c:pt idx="53">
                  <c:v>7.7658232040281508E-2</c:v>
                </c:pt>
                <c:pt idx="54">
                  <c:v>7.7658084534589611E-2</c:v>
                </c:pt>
                <c:pt idx="55">
                  <c:v>7.7657920867120353E-2</c:v>
                </c:pt>
                <c:pt idx="56">
                  <c:v>7.7657730174323758E-2</c:v>
                </c:pt>
                <c:pt idx="57">
                  <c:v>7.7657527836395485E-2</c:v>
                </c:pt>
                <c:pt idx="58">
                  <c:v>7.7657303600715905E-2</c:v>
                </c:pt>
                <c:pt idx="59">
                  <c:v>7.7657055289610033E-2</c:v>
                </c:pt>
                <c:pt idx="60">
                  <c:v>7.7656780564089201E-2</c:v>
                </c:pt>
                <c:pt idx="61">
                  <c:v>7.7656476910299227E-2</c:v>
                </c:pt>
                <c:pt idx="62">
                  <c:v>7.7656158348089852E-2</c:v>
                </c:pt>
                <c:pt idx="63">
                  <c:v>7.7655790222893525E-2</c:v>
                </c:pt>
                <c:pt idx="64">
                  <c:v>7.7655384546439485E-2</c:v>
                </c:pt>
                <c:pt idx="65">
                  <c:v>7.7654937912789698E-2</c:v>
                </c:pt>
                <c:pt idx="66">
                  <c:v>7.7654446622534123E-2</c:v>
                </c:pt>
                <c:pt idx="67">
                  <c:v>7.7653906649085905E-2</c:v>
                </c:pt>
                <c:pt idx="68">
                  <c:v>7.7653313601965604E-2</c:v>
                </c:pt>
                <c:pt idx="69">
                  <c:v>7.76526626870499E-2</c:v>
                </c:pt>
                <c:pt idx="70">
                  <c:v>7.7651948663657461E-2</c:v>
                </c:pt>
                <c:pt idx="71">
                  <c:v>7.7651165798245811E-2</c:v>
                </c:pt>
                <c:pt idx="72">
                  <c:v>7.7650307814405656E-2</c:v>
                </c:pt>
                <c:pt idx="73">
                  <c:v>7.7649367838763403E-2</c:v>
                </c:pt>
                <c:pt idx="74">
                  <c:v>7.7648338342338322E-2</c:v>
                </c:pt>
                <c:pt idx="75">
                  <c:v>7.7647211076845177E-2</c:v>
                </c:pt>
                <c:pt idx="76">
                  <c:v>7.7645977005382574E-2</c:v>
                </c:pt>
                <c:pt idx="77">
                  <c:v>7.7644626226899174E-2</c:v>
                </c:pt>
                <c:pt idx="78">
                  <c:v>7.7643221354145378E-2</c:v>
                </c:pt>
                <c:pt idx="79">
                  <c:v>7.7641610507992551E-2</c:v>
                </c:pt>
                <c:pt idx="80">
                  <c:v>7.7639759892040652E-2</c:v>
                </c:pt>
                <c:pt idx="81">
                  <c:v>7.7637919183987492E-2</c:v>
                </c:pt>
                <c:pt idx="82">
                  <c:v>7.7635703652750937E-2</c:v>
                </c:pt>
                <c:pt idx="83">
                  <c:v>7.7633500120549509E-2</c:v>
                </c:pt>
                <c:pt idx="84">
                  <c:v>7.7630974029882477E-2</c:v>
                </c:pt>
                <c:pt idx="85">
                  <c:v>7.7628347567611639E-2</c:v>
                </c:pt>
                <c:pt idx="86">
                  <c:v>7.7625336637620737E-2</c:v>
                </c:pt>
                <c:pt idx="87">
                  <c:v>7.762220603439067E-2</c:v>
                </c:pt>
                <c:pt idx="88">
                  <c:v>7.7618795412924282E-2</c:v>
                </c:pt>
                <c:pt idx="89">
                  <c:v>7.7615079673286222E-2</c:v>
                </c:pt>
                <c:pt idx="90">
                  <c:v>7.7611031454334053E-2</c:v>
                </c:pt>
                <c:pt idx="91">
                  <c:v>7.7606620932036324E-2</c:v>
                </c:pt>
                <c:pt idx="92">
                  <c:v>7.760181560013403E-2</c:v>
                </c:pt>
                <c:pt idx="93">
                  <c:v>7.7596852610670008E-2</c:v>
                </c:pt>
                <c:pt idx="94">
                  <c:v>7.7591172610165987E-2</c:v>
                </c:pt>
                <c:pt idx="95">
                  <c:v>7.7584983888311407E-2</c:v>
                </c:pt>
                <c:pt idx="96">
                  <c:v>7.7578240805733473E-2</c:v>
                </c:pt>
                <c:pt idx="97">
                  <c:v>7.7570893641271288E-2</c:v>
                </c:pt>
                <c:pt idx="98">
                  <c:v>7.7562888233400934E-2</c:v>
                </c:pt>
                <c:pt idx="99">
                  <c:v>7.7554165591435353E-2</c:v>
                </c:pt>
                <c:pt idx="100">
                  <c:v>7.7545156295654533E-2</c:v>
                </c:pt>
                <c:pt idx="101">
                  <c:v>7.7534845081327436E-2</c:v>
                </c:pt>
                <c:pt idx="102">
                  <c:v>7.7523610258296002E-2</c:v>
                </c:pt>
                <c:pt idx="103">
                  <c:v>7.7512006593683569E-2</c:v>
                </c:pt>
                <c:pt idx="104">
                  <c:v>7.7498726724956724E-2</c:v>
                </c:pt>
                <c:pt idx="105">
                  <c:v>7.7485011519918573E-2</c:v>
                </c:pt>
                <c:pt idx="106">
                  <c:v>7.7469316016162498E-2</c:v>
                </c:pt>
                <c:pt idx="107">
                  <c:v>7.7453107150294867E-2</c:v>
                </c:pt>
                <c:pt idx="108">
                  <c:v>7.7435525081163165E-2</c:v>
                </c:pt>
                <c:pt idx="109">
                  <c:v>7.7415407175825762E-2</c:v>
                </c:pt>
                <c:pt idx="110">
                  <c:v>7.7394634610345597E-2</c:v>
                </c:pt>
                <c:pt idx="111">
                  <c:v>7.7372106286985931E-2</c:v>
                </c:pt>
                <c:pt idx="112">
                  <c:v>7.7346334209241391E-2</c:v>
                </c:pt>
                <c:pt idx="113">
                  <c:v>7.7319729873242676E-2</c:v>
                </c:pt>
                <c:pt idx="114">
                  <c:v>7.7290884477813682E-2</c:v>
                </c:pt>
                <c:pt idx="115">
                  <c:v>7.7257895788468464E-2</c:v>
                </c:pt>
                <c:pt idx="116">
                  <c:v>7.7221984524436862E-2</c:v>
                </c:pt>
                <c:pt idx="117">
                  <c:v>7.7182897540752679E-2</c:v>
                </c:pt>
                <c:pt idx="118">
                  <c:v>7.7140360965917795E-2</c:v>
                </c:pt>
                <c:pt idx="119">
                  <c:v>7.7094078733649096E-2</c:v>
                </c:pt>
                <c:pt idx="120">
                  <c:v>7.7043731053673639E-2</c:v>
                </c:pt>
                <c:pt idx="121">
                  <c:v>7.6986112585313626E-2</c:v>
                </c:pt>
                <c:pt idx="122">
                  <c:v>7.692632237607297E-2</c:v>
                </c:pt>
                <c:pt idx="123">
                  <c:v>7.686132813116979E-2</c:v>
                </c:pt>
                <c:pt idx="124">
                  <c:v>7.6790697360677659E-2</c:v>
                </c:pt>
                <c:pt idx="125">
                  <c:v>7.6709959972709615E-2</c:v>
                </c:pt>
                <c:pt idx="126">
                  <c:v>7.6626285069222685E-2</c:v>
                </c:pt>
                <c:pt idx="127">
                  <c:v>7.6535449491538038E-2</c:v>
                </c:pt>
                <c:pt idx="128">
                  <c:v>7.6442002145541865E-2</c:v>
                </c:pt>
                <c:pt idx="129">
                  <c:v>7.6335521716177357E-2</c:v>
                </c:pt>
                <c:pt idx="130">
                  <c:v>7.6226075517008107E-2</c:v>
                </c:pt>
                <c:pt idx="131">
                  <c:v>7.6101482977131818E-2</c:v>
                </c:pt>
                <c:pt idx="132">
                  <c:v>7.5973550764546011E-2</c:v>
                </c:pt>
                <c:pt idx="133">
                  <c:v>7.5835623405782301E-2</c:v>
                </c:pt>
                <c:pt idx="134">
                  <c:v>7.5687006347444505E-2</c:v>
                </c:pt>
                <c:pt idx="135">
                  <c:v>7.5526970738496998E-2</c:v>
                </c:pt>
                <c:pt idx="136">
                  <c:v>7.5354753959399792E-2</c:v>
                </c:pt>
                <c:pt idx="137">
                  <c:v>7.5169560568291729E-2</c:v>
                </c:pt>
                <c:pt idx="138">
                  <c:v>7.4981395102951334E-2</c:v>
                </c:pt>
                <c:pt idx="139">
                  <c:v>7.4768531829377941E-2</c:v>
                </c:pt>
                <c:pt idx="140">
                  <c:v>7.4552592386384092E-2</c:v>
                </c:pt>
                <c:pt idx="141">
                  <c:v>7.432197550251872E-2</c:v>
                </c:pt>
                <c:pt idx="142">
                  <c:v>7.4075894737222869E-2</c:v>
                </c:pt>
                <c:pt idx="143">
                  <c:v>7.3828565479153896E-2</c:v>
                </c:pt>
                <c:pt idx="144">
                  <c:v>7.355011824307213E-2</c:v>
                </c:pt>
                <c:pt idx="145">
                  <c:v>7.3270771711814744E-2</c:v>
                </c:pt>
                <c:pt idx="146">
                  <c:v>7.2974824294725599E-2</c:v>
                </c:pt>
                <c:pt idx="147">
                  <c:v>7.2661592850997422E-2</c:v>
                </c:pt>
                <c:pt idx="148">
                  <c:v>7.2350392748825043E-2</c:v>
                </c:pt>
                <c:pt idx="149">
                  <c:v>7.2001692183198726E-2</c:v>
                </c:pt>
                <c:pt idx="150">
                  <c:v>7.16559460965078E-2</c:v>
                </c:pt>
                <c:pt idx="151">
                  <c:v>7.1292640576845145E-2</c:v>
                </c:pt>
                <c:pt idx="152">
                  <c:v>7.0911273067701522E-2</c:v>
                </c:pt>
                <c:pt idx="153">
                  <c:v>7.0536911245701606E-2</c:v>
                </c:pt>
                <c:pt idx="154">
                  <c:v>7.0145881812263403E-2</c:v>
                </c:pt>
                <c:pt idx="155">
                  <c:v>6.9710020783959048E-2</c:v>
                </c:pt>
                <c:pt idx="156">
                  <c:v>6.9312454961694525E-2</c:v>
                </c:pt>
                <c:pt idx="157">
                  <c:v>6.8869444068053814E-2</c:v>
                </c:pt>
                <c:pt idx="158">
                  <c:v>6.8439831332450823E-2</c:v>
                </c:pt>
                <c:pt idx="159">
                  <c:v>6.7994448365484031E-2</c:v>
                </c:pt>
                <c:pt idx="160">
                  <c:v>6.7533136001568531E-2</c:v>
                </c:pt>
                <c:pt idx="161">
                  <c:v>6.7090395957275256E-2</c:v>
                </c:pt>
                <c:pt idx="162">
                  <c:v>6.6633724373820979E-2</c:v>
                </c:pt>
                <c:pt idx="163">
                  <c:v>6.6163060212611854E-2</c:v>
                </c:pt>
                <c:pt idx="164">
                  <c:v>6.5678364749433435E-2</c:v>
                </c:pt>
                <c:pt idx="165">
                  <c:v>6.5179621822482423E-2</c:v>
                </c:pt>
                <c:pt idx="166">
                  <c:v>6.4706780820787346E-2</c:v>
                </c:pt>
                <c:pt idx="167">
                  <c:v>6.4221997915307735E-2</c:v>
                </c:pt>
                <c:pt idx="168">
                  <c:v>6.3725311639194301E-2</c:v>
                </c:pt>
                <c:pt idx="169">
                  <c:v>6.321677661825445E-2</c:v>
                </c:pt>
                <c:pt idx="170">
                  <c:v>6.2696463273081746E-2</c:v>
                </c:pt>
                <c:pt idx="171">
                  <c:v>6.2209235483441205E-2</c:v>
                </c:pt>
                <c:pt idx="172">
                  <c:v>6.1712259756832193E-2</c:v>
                </c:pt>
                <c:pt idx="173">
                  <c:v>6.1205623480293778E-2</c:v>
                </c:pt>
                <c:pt idx="174">
                  <c:v>6.0689423875026467E-2</c:v>
                </c:pt>
                <c:pt idx="175">
                  <c:v>6.0163767576180319E-2</c:v>
                </c:pt>
                <c:pt idx="176">
                  <c:v>5.9677789098330186E-2</c:v>
                </c:pt>
                <c:pt idx="177">
                  <c:v>5.9184183548956333E-2</c:v>
                </c:pt>
                <c:pt idx="178">
                  <c:v>5.8683049349992224E-2</c:v>
                </c:pt>
                <c:pt idx="179">
                  <c:v>5.8174490073286352E-2</c:v>
                </c:pt>
                <c:pt idx="180">
                  <c:v>5.765861410414036E-2</c:v>
                </c:pt>
                <c:pt idx="181">
                  <c:v>5.7135534297167598E-2</c:v>
                </c:pt>
                <c:pt idx="182">
                  <c:v>5.6658699789322538E-2</c:v>
                </c:pt>
                <c:pt idx="183">
                  <c:v>5.6176212768638809E-2</c:v>
                </c:pt>
                <c:pt idx="184">
                  <c:v>5.5688163391899595E-2</c:v>
                </c:pt>
                <c:pt idx="185">
                  <c:v>5.5194643868457571E-2</c:v>
                </c:pt>
                <c:pt idx="186">
                  <c:v>5.469574825205066E-2</c:v>
                </c:pt>
                <c:pt idx="187">
                  <c:v>5.4191572234517371E-2</c:v>
                </c:pt>
                <c:pt idx="188">
                  <c:v>5.373906133467686E-2</c:v>
                </c:pt>
                <c:pt idx="189">
                  <c:v>5.3225177227449551E-2</c:v>
                </c:pt>
                <c:pt idx="190">
                  <c:v>5.2764193566102152E-2</c:v>
                </c:pt>
                <c:pt idx="191">
                  <c:v>5.2299332277563032E-2</c:v>
                </c:pt>
                <c:pt idx="192">
                  <c:v>5.1830664119230027E-2</c:v>
                </c:pt>
                <c:pt idx="193">
                  <c:v>5.135826018554944E-2</c:v>
                </c:pt>
                <c:pt idx="194">
                  <c:v>5.0941898313954133E-2</c:v>
                </c:pt>
                <c:pt idx="195">
                  <c:v>5.0462682183467285E-2</c:v>
                </c:pt>
                <c:pt idx="196">
                  <c:v>5.0040469614448954E-2</c:v>
                </c:pt>
                <c:pt idx="197">
                  <c:v>4.9615602010104676E-2</c:v>
                </c:pt>
                <c:pt idx="198">
                  <c:v>4.9188127219632095E-2</c:v>
                </c:pt>
                <c:pt idx="199">
                  <c:v>4.8758092992363569E-2</c:v>
                </c:pt>
                <c:pt idx="200">
                  <c:v>4.8325546937452502E-2</c:v>
                </c:pt>
                <c:pt idx="201">
                  <c:v>4.7890536485250296E-2</c:v>
                </c:pt>
                <c:pt idx="202">
                  <c:v>4.7453108850386533E-2</c:v>
                </c:pt>
                <c:pt idx="203">
                  <c:v>4.7076282604376865E-2</c:v>
                </c:pt>
                <c:pt idx="204">
                  <c:v>4.6634490298861561E-2</c:v>
                </c:pt>
                <c:pt idx="205">
                  <c:v>4.6253991728015427E-2</c:v>
                </c:pt>
                <c:pt idx="206">
                  <c:v>4.5871844311438079E-2</c:v>
                </c:pt>
                <c:pt idx="207">
                  <c:v>4.5488076878574674E-2</c:v>
                </c:pt>
                <c:pt idx="208">
                  <c:v>4.5038338854608138E-2</c:v>
                </c:pt>
                <c:pt idx="209">
                  <c:v>4.4715796216856472E-2</c:v>
                </c:pt>
                <c:pt idx="210">
                  <c:v>4.4327339546742846E-2</c:v>
                </c:pt>
                <c:pt idx="211">
                  <c:v>4.3937375955850802E-2</c:v>
                </c:pt>
                <c:pt idx="212">
                  <c:v>4.3611275142349887E-2</c:v>
                </c:pt>
                <c:pt idx="213">
                  <c:v>4.3218620521069305E-2</c:v>
                </c:pt>
                <c:pt idx="214">
                  <c:v>4.2890315416481452E-2</c:v>
                </c:pt>
                <c:pt idx="215">
                  <c:v>4.2495061089693767E-2</c:v>
                </c:pt>
                <c:pt idx="216">
                  <c:v>4.2164627081547779E-2</c:v>
                </c:pt>
                <c:pt idx="217">
                  <c:v>4.1833249911656212E-2</c:v>
                </c:pt>
                <c:pt idx="218">
                  <c:v>4.1500944705379933E-2</c:v>
                </c:pt>
                <c:pt idx="219">
                  <c:v>4.1167726441403089E-2</c:v>
                </c:pt>
                <c:pt idx="220">
                  <c:v>4.083360994940128E-2</c:v>
                </c:pt>
                <c:pt idx="221">
                  <c:v>4.0498609907887742E-2</c:v>
                </c:pt>
                <c:pt idx="222">
                  <c:v>4.0162740842228629E-2</c:v>
                </c:pt>
                <c:pt idx="223">
                  <c:v>3.9893429554478284E-2</c:v>
                </c:pt>
                <c:pt idx="224">
                  <c:v>3.955603235358289E-2</c:v>
                </c:pt>
                <c:pt idx="225">
                  <c:v>3.9285516910471309E-2</c:v>
                </c:pt>
                <c:pt idx="226">
                  <c:v>3.8946637216733422E-2</c:v>
                </c:pt>
                <c:pt idx="227">
                  <c:v>3.8674953761072078E-2</c:v>
                </c:pt>
                <c:pt idx="228">
                  <c:v>3.8402762594328156E-2</c:v>
                </c:pt>
                <c:pt idx="229">
                  <c:v>3.8061820210544994E-2</c:v>
                </c:pt>
                <c:pt idx="230">
                  <c:v>3.7788511911559457E-2</c:v>
                </c:pt>
                <c:pt idx="231">
                  <c:v>3.75147181633931E-2</c:v>
                </c:pt>
                <c:pt idx="232">
                  <c:v>3.724044567345592E-2</c:v>
                </c:pt>
                <c:pt idx="233">
                  <c:v>3.6965701081811478E-2</c:v>
                </c:pt>
                <c:pt idx="234">
                  <c:v>3.6759336777689201E-2</c:v>
                </c:pt>
                <c:pt idx="235">
                  <c:v>3.6483781782662671E-2</c:v>
                </c:pt>
                <c:pt idx="236">
                  <c:v>3.6207772597822971E-2</c:v>
                </c:pt>
                <c:pt idx="237">
                  <c:v>3.6000471491571297E-2</c:v>
                </c:pt>
                <c:pt idx="238">
                  <c:v>3.5723682801398308E-2</c:v>
                </c:pt>
                <c:pt idx="239">
                  <c:v>3.5515804300200182E-2</c:v>
                </c:pt>
                <c:pt idx="240">
                  <c:v>3.5307682725418205E-2</c:v>
                </c:pt>
                <c:pt idx="241">
                  <c:v>3.5099320674951806E-2</c:v>
                </c:pt>
                <c:pt idx="242">
                  <c:v>3.4890720725302055E-2</c:v>
                </c:pt>
                <c:pt idx="243">
                  <c:v>3.4681885431591564E-2</c:v>
                </c:pt>
                <c:pt idx="244">
                  <c:v>3.4472817327589216E-2</c:v>
                </c:pt>
                <c:pt idx="245">
                  <c:v>3.4263518925737944E-2</c:v>
                </c:pt>
                <c:pt idx="246">
                  <c:v>3.4123859945660875E-2</c:v>
                </c:pt>
                <c:pt idx="247">
                  <c:v>3.3914183239454346E-2</c:v>
                </c:pt>
                <c:pt idx="248">
                  <c:v>3.3704282831253332E-2</c:v>
                </c:pt>
                <c:pt idx="249">
                  <c:v>3.3564226150023184E-2</c:v>
                </c:pt>
                <c:pt idx="250">
                  <c:v>3.3424071844277078E-2</c:v>
                </c:pt>
                <c:pt idx="251">
                  <c:v>3.3213658895966815E-2</c:v>
                </c:pt>
                <c:pt idx="252">
                  <c:v>3.3073263634657825E-2</c:v>
                </c:pt>
                <c:pt idx="253">
                  <c:v>3.2862492552967151E-2</c:v>
                </c:pt>
                <c:pt idx="254">
                  <c:v>3.2721860720927053E-2</c:v>
                </c:pt>
                <c:pt idx="255">
                  <c:v>3.2581135473855688E-2</c:v>
                </c:pt>
                <c:pt idx="256">
                  <c:v>3.2440317498856328E-2</c:v>
                </c:pt>
                <c:pt idx="257">
                  <c:v>3.2299407478917866E-2</c:v>
                </c:pt>
                <c:pt idx="258">
                  <c:v>3.2158406092923177E-2</c:v>
                </c:pt>
                <c:pt idx="259">
                  <c:v>3.2017314015659569E-2</c:v>
                </c:pt>
                <c:pt idx="260">
                  <c:v>3.1876131917827566E-2</c:v>
                </c:pt>
                <c:pt idx="261">
                  <c:v>3.173486046605007E-2</c:v>
                </c:pt>
                <c:pt idx="262">
                  <c:v>3.1593500322883564E-2</c:v>
                </c:pt>
                <c:pt idx="263">
                  <c:v>3.1452052146827635E-2</c:v>
                </c:pt>
                <c:pt idx="264">
                  <c:v>3.1310516592334886E-2</c:v>
                </c:pt>
                <c:pt idx="265">
                  <c:v>3.1168894309822823E-2</c:v>
                </c:pt>
                <c:pt idx="266">
                  <c:v>3.1027185945684113E-2</c:v>
                </c:pt>
                <c:pt idx="267">
                  <c:v>3.0885392142297151E-2</c:v>
                </c:pt>
                <c:pt idx="268">
                  <c:v>3.0743513538038822E-2</c:v>
                </c:pt>
                <c:pt idx="269">
                  <c:v>3.0601550767294407E-2</c:v>
                </c:pt>
                <c:pt idx="270">
                  <c:v>3.045950446047082E-2</c:v>
                </c:pt>
                <c:pt idx="271">
                  <c:v>3.0317375244007926E-2</c:v>
                </c:pt>
                <c:pt idx="272">
                  <c:v>3.0175163740390115E-2</c:v>
                </c:pt>
                <c:pt idx="273">
                  <c:v>3.0032870568159856E-2</c:v>
                </c:pt>
                <c:pt idx="274">
                  <c:v>2.9819279024559227E-2</c:v>
                </c:pt>
                <c:pt idx="275">
                  <c:v>2.9676784361161536E-2</c:v>
                </c:pt>
                <c:pt idx="276">
                  <c:v>2.9534210163184658E-2</c:v>
                </c:pt>
                <c:pt idx="277">
                  <c:v>2.9391557031587613E-2</c:v>
                </c:pt>
                <c:pt idx="278">
                  <c:v>2.9248825563458085E-2</c:v>
                </c:pt>
                <c:pt idx="279">
                  <c:v>2.9106016352025241E-2</c:v>
                </c:pt>
                <c:pt idx="280">
                  <c:v>2.8963129986674996E-2</c:v>
                </c:pt>
                <c:pt idx="281">
                  <c:v>2.8820167052961962E-2</c:v>
                </c:pt>
                <c:pt idx="282">
                  <c:v>2.8677128132624879E-2</c:v>
                </c:pt>
                <c:pt idx="283">
                  <c:v>2.8534013803600211E-2</c:v>
                </c:pt>
                <c:pt idx="284">
                  <c:v>2.8462428540398599E-2</c:v>
                </c:pt>
                <c:pt idx="285">
                  <c:v>2.8319202173690002E-2</c:v>
                </c:pt>
                <c:pt idx="286">
                  <c:v>2.8175901826592326E-2</c:v>
                </c:pt>
                <c:pt idx="287">
                  <c:v>2.8032528063846596E-2</c:v>
                </c:pt>
                <c:pt idx="288">
                  <c:v>2.7960813827065042E-2</c:v>
                </c:pt>
                <c:pt idx="289">
                  <c:v>2.7817330991565116E-2</c:v>
                </c:pt>
                <c:pt idx="290">
                  <c:v>2.7745562531703107E-2</c:v>
                </c:pt>
                <c:pt idx="291">
                  <c:v>2.7601971873159707E-2</c:v>
                </c:pt>
                <c:pt idx="292">
                  <c:v>2.7530149811948547E-2</c:v>
                </c:pt>
                <c:pt idx="293">
                  <c:v>2.738645256759762E-2</c:v>
                </c:pt>
                <c:pt idx="294">
                  <c:v>2.7314577520550061E-2</c:v>
                </c:pt>
                <c:pt idx="295">
                  <c:v>2.7170774915228853E-2</c:v>
                </c:pt>
                <c:pt idx="296">
                  <c:v>2.7098847491678235E-2</c:v>
                </c:pt>
                <c:pt idx="297">
                  <c:v>2.6954940737903367E-2</c:v>
                </c:pt>
                <c:pt idx="298">
                  <c:v>2.6882961541041847E-2</c:v>
                </c:pt>
                <c:pt idx="299">
                  <c:v>2.6810965219397208E-2</c:v>
                </c:pt>
                <c:pt idx="300">
                  <c:v>2.6666921466005432E-2</c:v>
                </c:pt>
                <c:pt idx="301">
                  <c:v>2.6594874165821576E-2</c:v>
                </c:pt>
                <c:pt idx="302">
                  <c:v>2.6522810003981469E-2</c:v>
                </c:pt>
                <c:pt idx="303">
                  <c:v>2.6378631356001499E-2</c:v>
                </c:pt>
                <c:pt idx="304">
                  <c:v>2.6306516999640588E-2</c:v>
                </c:pt>
                <c:pt idx="305">
                  <c:v>2.6234386041181688E-2</c:v>
                </c:pt>
                <c:pt idx="306">
                  <c:v>2.6162238544960983E-2</c:v>
                </c:pt>
                <c:pt idx="307">
                  <c:v>2.6090074575093422E-2</c:v>
                </c:pt>
                <c:pt idx="308">
                  <c:v>2.5945697469778671E-2</c:v>
                </c:pt>
                <c:pt idx="309">
                  <c:v>2.5873484461463828E-2</c:v>
                </c:pt>
                <c:pt idx="310">
                  <c:v>2.5801255233767341E-2</c:v>
                </c:pt>
                <c:pt idx="311">
                  <c:v>2.5729009849709571E-2</c:v>
                </c:pt>
                <c:pt idx="312">
                  <c:v>2.5656748372092801E-2</c:v>
                </c:pt>
                <c:pt idx="313">
                  <c:v>2.5512177386307434E-2</c:v>
                </c:pt>
                <c:pt idx="314">
                  <c:v>2.5439868002660952E-2</c:v>
                </c:pt>
                <c:pt idx="315">
                  <c:v>2.5367542774500366E-2</c:v>
                </c:pt>
                <c:pt idx="316">
                  <c:v>2.5295201763547957E-2</c:v>
                </c:pt>
                <c:pt idx="317">
                  <c:v>2.5222845031312169E-2</c:v>
                </c:pt>
                <c:pt idx="318">
                  <c:v>2.5150472639086922E-2</c:v>
                </c:pt>
                <c:pt idx="319">
                  <c:v>2.5150472639086922E-2</c:v>
                </c:pt>
                <c:pt idx="320">
                  <c:v>2.5005681118777573E-2</c:v>
                </c:pt>
                <c:pt idx="321">
                  <c:v>2.5005681118777573E-2</c:v>
                </c:pt>
                <c:pt idx="322">
                  <c:v>2.4933262112216775E-2</c:v>
                </c:pt>
                <c:pt idx="323">
                  <c:v>2.4860827688713519E-2</c:v>
                </c:pt>
                <c:pt idx="324">
                  <c:v>2.4788377908500324E-2</c:v>
                </c:pt>
                <c:pt idx="325">
                  <c:v>2.4715912831598193E-2</c:v>
                </c:pt>
                <c:pt idx="326">
                  <c:v>2.4643432517817879E-2</c:v>
                </c:pt>
                <c:pt idx="327">
                  <c:v>2.4643432517817879E-2</c:v>
                </c:pt>
                <c:pt idx="328">
                  <c:v>2.4570937026760865E-2</c:v>
                </c:pt>
                <c:pt idx="329">
                  <c:v>2.4498426417818742E-2</c:v>
                </c:pt>
                <c:pt idx="330">
                  <c:v>2.4425900750174347E-2</c:v>
                </c:pt>
                <c:pt idx="331">
                  <c:v>2.4353360082802852E-2</c:v>
                </c:pt>
                <c:pt idx="332">
                  <c:v>2.4353360082802852E-2</c:v>
                </c:pt>
                <c:pt idx="333">
                  <c:v>2.4280804474471125E-2</c:v>
                </c:pt>
                <c:pt idx="334">
                  <c:v>2.4208233983738787E-2</c:v>
                </c:pt>
                <c:pt idx="335">
                  <c:v>2.4135648668959397E-2</c:v>
                </c:pt>
                <c:pt idx="336">
                  <c:v>2.4135648668959397E-2</c:v>
                </c:pt>
                <c:pt idx="337">
                  <c:v>2.4063048588279769E-2</c:v>
                </c:pt>
                <c:pt idx="338">
                  <c:v>2.3990433799641019E-2</c:v>
                </c:pt>
                <c:pt idx="339">
                  <c:v>2.3990433799641019E-2</c:v>
                </c:pt>
                <c:pt idx="340">
                  <c:v>2.391780436077981E-2</c:v>
                </c:pt>
                <c:pt idx="341">
                  <c:v>2.3845160329227635E-2</c:v>
                </c:pt>
                <c:pt idx="342">
                  <c:v>2.3845160329227635E-2</c:v>
                </c:pt>
                <c:pt idx="343">
                  <c:v>2.3772501762311993E-2</c:v>
                </c:pt>
                <c:pt idx="344">
                  <c:v>2.3699828717156812E-2</c:v>
                </c:pt>
                <c:pt idx="345">
                  <c:v>2.3699828717156812E-2</c:v>
                </c:pt>
                <c:pt idx="346">
                  <c:v>2.3627141250683485E-2</c:v>
                </c:pt>
                <c:pt idx="347">
                  <c:v>2.3627141250683485E-2</c:v>
                </c:pt>
                <c:pt idx="348">
                  <c:v>2.3554439419610398E-2</c:v>
                </c:pt>
                <c:pt idx="349">
                  <c:v>2.3481723280453871E-2</c:v>
                </c:pt>
                <c:pt idx="350">
                  <c:v>2.3481723280453871E-2</c:v>
                </c:pt>
                <c:pt idx="351">
                  <c:v>2.340899288952953E-2</c:v>
                </c:pt>
                <c:pt idx="352">
                  <c:v>2.340899288952953E-2</c:v>
                </c:pt>
                <c:pt idx="353">
                  <c:v>2.333624830295139E-2</c:v>
                </c:pt>
                <c:pt idx="354">
                  <c:v>2.333624830295139E-2</c:v>
                </c:pt>
                <c:pt idx="355">
                  <c:v>2.3263489576633122E-2</c:v>
                </c:pt>
                <c:pt idx="356">
                  <c:v>2.3263489576633122E-2</c:v>
                </c:pt>
                <c:pt idx="357">
                  <c:v>2.3190716766289157E-2</c:v>
                </c:pt>
                <c:pt idx="358">
                  <c:v>2.3190716766289157E-2</c:v>
                </c:pt>
                <c:pt idx="359">
                  <c:v>2.3117929927433986E-2</c:v>
                </c:pt>
                <c:pt idx="360">
                  <c:v>2.3117929927433986E-2</c:v>
                </c:pt>
                <c:pt idx="361">
                  <c:v>2.3045129115383284E-2</c:v>
                </c:pt>
                <c:pt idx="362">
                  <c:v>2.3045129115383284E-2</c:v>
                </c:pt>
                <c:pt idx="363">
                  <c:v>2.2972314385255134E-2</c:v>
                </c:pt>
                <c:pt idx="364">
                  <c:v>2.2972314385255134E-2</c:v>
                </c:pt>
                <c:pt idx="365">
                  <c:v>2.2899485791969182E-2</c:v>
                </c:pt>
                <c:pt idx="366">
                  <c:v>2.2899485791969182E-2</c:v>
                </c:pt>
                <c:pt idx="367">
                  <c:v>2.282664339024796E-2</c:v>
                </c:pt>
                <c:pt idx="368">
                  <c:v>2.282664339024796E-2</c:v>
                </c:pt>
                <c:pt idx="369">
                  <c:v>2.2753787234617857E-2</c:v>
                </c:pt>
                <c:pt idx="370">
                  <c:v>2.2753787234617857E-2</c:v>
                </c:pt>
                <c:pt idx="371">
                  <c:v>2.2753787234617857E-2</c:v>
                </c:pt>
                <c:pt idx="372">
                  <c:v>2.2680917379408534E-2</c:v>
                </c:pt>
                <c:pt idx="373">
                  <c:v>2.2680917379408534E-2</c:v>
                </c:pt>
                <c:pt idx="374">
                  <c:v>2.2608033878754034E-2</c:v>
                </c:pt>
                <c:pt idx="375">
                  <c:v>2.2608033878754034E-2</c:v>
                </c:pt>
                <c:pt idx="376">
                  <c:v>2.2608033878754034E-2</c:v>
                </c:pt>
                <c:pt idx="377">
                  <c:v>2.2535136786593905E-2</c:v>
                </c:pt>
                <c:pt idx="378">
                  <c:v>2.2535136786593905E-2</c:v>
                </c:pt>
                <c:pt idx="379">
                  <c:v>2.246222615667251E-2</c:v>
                </c:pt>
                <c:pt idx="380">
                  <c:v>2.246222615667251E-2</c:v>
                </c:pt>
                <c:pt idx="381">
                  <c:v>2.246222615667251E-2</c:v>
                </c:pt>
                <c:pt idx="382">
                  <c:v>2.246222615667251E-2</c:v>
                </c:pt>
                <c:pt idx="383">
                  <c:v>2.2389302042540235E-2</c:v>
                </c:pt>
                <c:pt idx="384">
                  <c:v>2.2389302042540235E-2</c:v>
                </c:pt>
                <c:pt idx="385">
                  <c:v>2.2389302042540235E-2</c:v>
                </c:pt>
                <c:pt idx="386">
                  <c:v>2.2316364497554503E-2</c:v>
                </c:pt>
                <c:pt idx="387">
                  <c:v>2.2316364497554503E-2</c:v>
                </c:pt>
                <c:pt idx="388">
                  <c:v>2.2316364497554503E-2</c:v>
                </c:pt>
                <c:pt idx="389">
                  <c:v>2.2316364497554503E-2</c:v>
                </c:pt>
                <c:pt idx="390">
                  <c:v>2.2316364497554503E-2</c:v>
                </c:pt>
                <c:pt idx="391">
                  <c:v>2.2316364497554503E-2</c:v>
                </c:pt>
                <c:pt idx="392">
                  <c:v>2.2316364497554503E-2</c:v>
                </c:pt>
                <c:pt idx="393">
                  <c:v>2.2316364497554503E-2</c:v>
                </c:pt>
                <c:pt idx="394">
                  <c:v>2.2316364497554503E-2</c:v>
                </c:pt>
                <c:pt idx="395">
                  <c:v>2.2316364497554503E-2</c:v>
                </c:pt>
                <c:pt idx="396">
                  <c:v>2.2316364497554503E-2</c:v>
                </c:pt>
                <c:pt idx="397">
                  <c:v>2.2316364497554503E-2</c:v>
                </c:pt>
                <c:pt idx="398">
                  <c:v>2.2316364497554503E-2</c:v>
                </c:pt>
                <c:pt idx="399">
                  <c:v>2.2316364497554503E-2</c:v>
                </c:pt>
                <c:pt idx="400">
                  <c:v>2.2316364497554503E-2</c:v>
                </c:pt>
                <c:pt idx="401">
                  <c:v>2.2316364497554503E-2</c:v>
                </c:pt>
                <c:pt idx="402">
                  <c:v>2.2389302042540235E-2</c:v>
                </c:pt>
                <c:pt idx="403">
                  <c:v>2.2389302042540235E-2</c:v>
                </c:pt>
                <c:pt idx="404">
                  <c:v>2.2389302042540235E-2</c:v>
                </c:pt>
                <c:pt idx="405">
                  <c:v>2.2389302042540235E-2</c:v>
                </c:pt>
                <c:pt idx="406">
                  <c:v>2.2389302042540235E-2</c:v>
                </c:pt>
                <c:pt idx="407">
                  <c:v>2.2389302042540235E-2</c:v>
                </c:pt>
                <c:pt idx="408">
                  <c:v>2.2389302042540235E-2</c:v>
                </c:pt>
                <c:pt idx="409">
                  <c:v>2.2389302042540235E-2</c:v>
                </c:pt>
                <c:pt idx="410">
                  <c:v>2.2389302042540235E-2</c:v>
                </c:pt>
                <c:pt idx="411">
                  <c:v>2.246222615667251E-2</c:v>
                </c:pt>
                <c:pt idx="412">
                  <c:v>2.246222615667251E-2</c:v>
                </c:pt>
                <c:pt idx="413">
                  <c:v>2.246222615667251E-2</c:v>
                </c:pt>
                <c:pt idx="414">
                  <c:v>2.246222615667251E-2</c:v>
                </c:pt>
                <c:pt idx="415">
                  <c:v>2.246222615667251E-2</c:v>
                </c:pt>
                <c:pt idx="416">
                  <c:v>2.246222615667251E-2</c:v>
                </c:pt>
                <c:pt idx="417">
                  <c:v>2.2535136786593905E-2</c:v>
                </c:pt>
                <c:pt idx="418">
                  <c:v>2.2535136786593905E-2</c:v>
                </c:pt>
                <c:pt idx="419">
                  <c:v>2.2535136786593905E-2</c:v>
                </c:pt>
                <c:pt idx="420">
                  <c:v>2.2535136786593905E-2</c:v>
                </c:pt>
                <c:pt idx="421">
                  <c:v>2.246222615667251E-2</c:v>
                </c:pt>
                <c:pt idx="422">
                  <c:v>2.246222615667251E-2</c:v>
                </c:pt>
                <c:pt idx="423">
                  <c:v>2.246222615667251E-2</c:v>
                </c:pt>
                <c:pt idx="424">
                  <c:v>2.246222615667251E-2</c:v>
                </c:pt>
                <c:pt idx="425">
                  <c:v>2.2389302042540235E-2</c:v>
                </c:pt>
                <c:pt idx="426">
                  <c:v>2.2389302042540235E-2</c:v>
                </c:pt>
                <c:pt idx="427">
                  <c:v>2.2389302042540235E-2</c:v>
                </c:pt>
                <c:pt idx="428">
                  <c:v>2.2316364497554503E-2</c:v>
                </c:pt>
                <c:pt idx="429">
                  <c:v>2.2316364497554503E-2</c:v>
                </c:pt>
                <c:pt idx="430">
                  <c:v>2.2243413574879217E-2</c:v>
                </c:pt>
                <c:pt idx="431">
                  <c:v>2.2243413574879217E-2</c:v>
                </c:pt>
                <c:pt idx="432">
                  <c:v>2.2243413574879217E-2</c:v>
                </c:pt>
                <c:pt idx="433">
                  <c:v>2.2170449327485769E-2</c:v>
                </c:pt>
                <c:pt idx="434">
                  <c:v>2.2170449327485769E-2</c:v>
                </c:pt>
                <c:pt idx="435">
                  <c:v>2.2170449327485769E-2</c:v>
                </c:pt>
                <c:pt idx="436">
                  <c:v>2.2170449327485769E-2</c:v>
                </c:pt>
                <c:pt idx="437">
                  <c:v>2.2097471808154349E-2</c:v>
                </c:pt>
                <c:pt idx="438">
                  <c:v>2.2097471808154349E-2</c:v>
                </c:pt>
                <c:pt idx="439">
                  <c:v>2.2097471808154349E-2</c:v>
                </c:pt>
                <c:pt idx="440">
                  <c:v>2.2097471808154349E-2</c:v>
                </c:pt>
                <c:pt idx="441">
                  <c:v>2.2024481069473016E-2</c:v>
                </c:pt>
                <c:pt idx="442">
                  <c:v>2.2024481069473016E-2</c:v>
                </c:pt>
                <c:pt idx="443">
                  <c:v>2.2024481069473016E-2</c:v>
                </c:pt>
                <c:pt idx="444">
                  <c:v>2.2024481069473016E-2</c:v>
                </c:pt>
                <c:pt idx="445">
                  <c:v>2.2024481069473016E-2</c:v>
                </c:pt>
                <c:pt idx="446">
                  <c:v>2.1951477163839307E-2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9083136"/>
        <c:axId val="199084672"/>
      </c:scatterChart>
      <c:valAx>
        <c:axId val="199083136"/>
        <c:scaling>
          <c:orientation val="minMax"/>
        </c:scaling>
        <c:delete val="0"/>
        <c:axPos val="b"/>
        <c:numFmt formatCode="0.0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fr-FR"/>
          </a:p>
        </c:txPr>
        <c:crossAx val="199084672"/>
        <c:crosses val="autoZero"/>
        <c:crossBetween val="midCat"/>
      </c:valAx>
      <c:valAx>
        <c:axId val="199084672"/>
        <c:scaling>
          <c:orientation val="minMax"/>
          <c:min val="0"/>
        </c:scaling>
        <c:delete val="0"/>
        <c:axPos val="l"/>
        <c:majorGridlines/>
        <c:numFmt formatCode="0.0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fr-FR"/>
          </a:p>
        </c:txPr>
        <c:crossAx val="199083136"/>
        <c:crosses val="autoZero"/>
        <c:crossBetween val="midCat"/>
      </c:valAx>
    </c:plotArea>
    <c:legend>
      <c:legendPos val="r"/>
      <c:layout/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fr-FR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fr-FR"/>
    </a:p>
  </c:txPr>
  <c:printSettings>
    <c:headerFooter/>
    <c:pageMargins b="0.75000000000001166" l="0.70000000000000062" r="0.70000000000000062" t="0.75000000000001166" header="0.30000000000000032" footer="0.3000000000000003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Typosoil RR3</a:t>
            </a:r>
            <a:r>
              <a:rPr lang="en-US" baseline="0"/>
              <a:t> </a:t>
            </a:r>
            <a:endParaRPr lang="en-US"/>
          </a:p>
        </c:rich>
      </c:tx>
      <c:layout>
        <c:manualLayout>
          <c:xMode val="edge"/>
          <c:yMode val="edge"/>
          <c:x val="0.43026426183906497"/>
          <c:y val="1.62527125054250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040264550264549"/>
          <c:y val="0.11676592592592676"/>
          <c:w val="0.63550512068345089"/>
          <c:h val="0.67963688749433471"/>
        </c:manualLayout>
      </c:layout>
      <c:scatterChart>
        <c:scatterStyle val="lineMarker"/>
        <c:varyColors val="0"/>
        <c:ser>
          <c:idx val="0"/>
          <c:order val="0"/>
          <c:tx>
            <c:strRef>
              <c:f>Traitement3!$C$1</c:f>
              <c:strCache>
                <c:ptCount val="1"/>
                <c:pt idx="0">
                  <c:v>Vcalc</c:v>
                </c:pt>
              </c:strCache>
            </c:strRef>
          </c:tx>
          <c:spPr>
            <a:ln w="19050">
              <a:solidFill>
                <a:srgbClr val="000080"/>
              </a:solidFill>
            </a:ln>
          </c:spPr>
          <c:marker>
            <c:symbol val="none"/>
          </c:marker>
          <c:xVal>
            <c:numRef>
              <c:f>Traitement3!$B$2:$B$400</c:f>
              <c:numCache>
                <c:formatCode>0.000</c:formatCode>
                <c:ptCount val="399"/>
                <c:pt idx="0">
                  <c:v>0.31591815528491302</c:v>
                </c:pt>
                <c:pt idx="1">
                  <c:v>0.31393163307406668</c:v>
                </c:pt>
                <c:pt idx="2">
                  <c:v>0.3128619672682264</c:v>
                </c:pt>
                <c:pt idx="3">
                  <c:v>0.31186870616280299</c:v>
                </c:pt>
                <c:pt idx="4">
                  <c:v>0.31087544505737985</c:v>
                </c:pt>
                <c:pt idx="5">
                  <c:v>0.30980577925153957</c:v>
                </c:pt>
                <c:pt idx="6">
                  <c:v>0.30865970874528198</c:v>
                </c:pt>
                <c:pt idx="7">
                  <c:v>0.3074372335386073</c:v>
                </c:pt>
                <c:pt idx="8">
                  <c:v>0.30621475833193257</c:v>
                </c:pt>
                <c:pt idx="9">
                  <c:v>0.30491587842484058</c:v>
                </c:pt>
                <c:pt idx="10">
                  <c:v>0.30361699851774882</c:v>
                </c:pt>
                <c:pt idx="11">
                  <c:v>0.30231811861065677</c:v>
                </c:pt>
                <c:pt idx="12">
                  <c:v>0.30101923870356501</c:v>
                </c:pt>
                <c:pt idx="13">
                  <c:v>0.29972035879647324</c:v>
                </c:pt>
                <c:pt idx="14">
                  <c:v>0.29811586008771257</c:v>
                </c:pt>
                <c:pt idx="15">
                  <c:v>0.29643495667853487</c:v>
                </c:pt>
                <c:pt idx="16">
                  <c:v>0.29505967207102574</c:v>
                </c:pt>
                <c:pt idx="17">
                  <c:v>0.29368438746351666</c:v>
                </c:pt>
                <c:pt idx="18">
                  <c:v>0.29230910285600753</c:v>
                </c:pt>
                <c:pt idx="19">
                  <c:v>0.29101022294891576</c:v>
                </c:pt>
                <c:pt idx="20">
                  <c:v>0.28971134304182394</c:v>
                </c:pt>
                <c:pt idx="21">
                  <c:v>0.28841246313473196</c:v>
                </c:pt>
                <c:pt idx="22">
                  <c:v>0.28703717852722288</c:v>
                </c:pt>
                <c:pt idx="23">
                  <c:v>0.28573829862013106</c:v>
                </c:pt>
                <c:pt idx="24">
                  <c:v>0.28436301401262198</c:v>
                </c:pt>
                <c:pt idx="25">
                  <c:v>0.28298772940511285</c:v>
                </c:pt>
                <c:pt idx="26">
                  <c:v>0.28161244479760394</c:v>
                </c:pt>
                <c:pt idx="27">
                  <c:v>0.28016075548967778</c:v>
                </c:pt>
                <c:pt idx="28">
                  <c:v>0.27870906618175156</c:v>
                </c:pt>
                <c:pt idx="29">
                  <c:v>0.27733378157424243</c:v>
                </c:pt>
                <c:pt idx="30">
                  <c:v>0.27588209226631627</c:v>
                </c:pt>
                <c:pt idx="31">
                  <c:v>0.27435399825797274</c:v>
                </c:pt>
                <c:pt idx="32">
                  <c:v>0.27297871365046383</c:v>
                </c:pt>
                <c:pt idx="33">
                  <c:v>0.27145061964212031</c:v>
                </c:pt>
                <c:pt idx="34">
                  <c:v>0.269922525633777</c:v>
                </c:pt>
                <c:pt idx="35">
                  <c:v>0.26847083632585078</c:v>
                </c:pt>
                <c:pt idx="36">
                  <c:v>0.26694274231750725</c:v>
                </c:pt>
                <c:pt idx="37">
                  <c:v>0.26541464830916395</c:v>
                </c:pt>
                <c:pt idx="38">
                  <c:v>0.26396295900123778</c:v>
                </c:pt>
                <c:pt idx="39">
                  <c:v>0.26235846029247711</c:v>
                </c:pt>
                <c:pt idx="40">
                  <c:v>0.26083036628413381</c:v>
                </c:pt>
                <c:pt idx="41">
                  <c:v>0.25930227227579028</c:v>
                </c:pt>
                <c:pt idx="42">
                  <c:v>0.25769777356702989</c:v>
                </c:pt>
                <c:pt idx="43">
                  <c:v>0.25616967955868636</c:v>
                </c:pt>
                <c:pt idx="44">
                  <c:v>0.25456518084992574</c:v>
                </c:pt>
                <c:pt idx="45">
                  <c:v>0.25296068214116535</c:v>
                </c:pt>
                <c:pt idx="46">
                  <c:v>0.25143258813282182</c:v>
                </c:pt>
                <c:pt idx="47">
                  <c:v>0.24982808942406143</c:v>
                </c:pt>
                <c:pt idx="48">
                  <c:v>0.24822359071530078</c:v>
                </c:pt>
                <c:pt idx="49">
                  <c:v>0.24661909200654017</c:v>
                </c:pt>
                <c:pt idx="50">
                  <c:v>0.24501459329777955</c:v>
                </c:pt>
                <c:pt idx="51">
                  <c:v>0.24348649928943625</c:v>
                </c:pt>
                <c:pt idx="52">
                  <c:v>0.2418820005806756</c:v>
                </c:pt>
                <c:pt idx="53">
                  <c:v>0.24027750187191521</c:v>
                </c:pt>
                <c:pt idx="54">
                  <c:v>0.2386730031631546</c:v>
                </c:pt>
                <c:pt idx="55">
                  <c:v>0.23706850445439395</c:v>
                </c:pt>
                <c:pt idx="56">
                  <c:v>0.23538760104521625</c:v>
                </c:pt>
                <c:pt idx="57">
                  <c:v>0.23378310233645561</c:v>
                </c:pt>
                <c:pt idx="58">
                  <c:v>0.23217860362769521</c:v>
                </c:pt>
                <c:pt idx="59">
                  <c:v>0.2305741049189346</c:v>
                </c:pt>
                <c:pt idx="60">
                  <c:v>0.22896960621017395</c:v>
                </c:pt>
                <c:pt idx="61">
                  <c:v>0.22736510750141334</c:v>
                </c:pt>
                <c:pt idx="62">
                  <c:v>0.22583701349307003</c:v>
                </c:pt>
                <c:pt idx="63">
                  <c:v>0.22423251478430942</c:v>
                </c:pt>
                <c:pt idx="64">
                  <c:v>0.222628016075549</c:v>
                </c:pt>
                <c:pt idx="65">
                  <c:v>0.22102351736678838</c:v>
                </c:pt>
                <c:pt idx="66">
                  <c:v>0.21941901865802776</c:v>
                </c:pt>
                <c:pt idx="67">
                  <c:v>0.21781451994926712</c:v>
                </c:pt>
                <c:pt idx="68">
                  <c:v>0.21621002124050673</c:v>
                </c:pt>
                <c:pt idx="69">
                  <c:v>0.21460552253174608</c:v>
                </c:pt>
                <c:pt idx="70">
                  <c:v>0.21300102382298547</c:v>
                </c:pt>
                <c:pt idx="71">
                  <c:v>0.21139652511422508</c:v>
                </c:pt>
                <c:pt idx="72">
                  <c:v>0.20979202640546443</c:v>
                </c:pt>
                <c:pt idx="73">
                  <c:v>0.20818752769670382</c:v>
                </c:pt>
                <c:pt idx="74">
                  <c:v>0.2065830289879432</c:v>
                </c:pt>
                <c:pt idx="75">
                  <c:v>0.20497853027918278</c:v>
                </c:pt>
                <c:pt idx="76">
                  <c:v>0.20337403157042216</c:v>
                </c:pt>
                <c:pt idx="77">
                  <c:v>0.20176953286166155</c:v>
                </c:pt>
                <c:pt idx="78">
                  <c:v>0.20024143885331824</c:v>
                </c:pt>
                <c:pt idx="79">
                  <c:v>0.1986369401445576</c:v>
                </c:pt>
                <c:pt idx="80">
                  <c:v>0.1969560367353799</c:v>
                </c:pt>
                <c:pt idx="81">
                  <c:v>0.19542794272703659</c:v>
                </c:pt>
                <c:pt idx="82">
                  <c:v>0.19374703931785886</c:v>
                </c:pt>
                <c:pt idx="83">
                  <c:v>0.19221894530951533</c:v>
                </c:pt>
                <c:pt idx="84">
                  <c:v>0.19061444660075494</c:v>
                </c:pt>
                <c:pt idx="85">
                  <c:v>0.18908635259241141</c:v>
                </c:pt>
                <c:pt idx="86">
                  <c:v>0.18748185388365077</c:v>
                </c:pt>
                <c:pt idx="87">
                  <c:v>0.18595375987530746</c:v>
                </c:pt>
                <c:pt idx="88">
                  <c:v>0.18442566586696416</c:v>
                </c:pt>
                <c:pt idx="89">
                  <c:v>0.18289757185862066</c:v>
                </c:pt>
                <c:pt idx="90">
                  <c:v>0.18136947785027735</c:v>
                </c:pt>
                <c:pt idx="91">
                  <c:v>0.17984138384193382</c:v>
                </c:pt>
                <c:pt idx="92">
                  <c:v>0.17831328983359052</c:v>
                </c:pt>
                <c:pt idx="93">
                  <c:v>0.1768616005256643</c:v>
                </c:pt>
                <c:pt idx="94">
                  <c:v>0.17533350651732099</c:v>
                </c:pt>
                <c:pt idx="95">
                  <c:v>0.17380541250897746</c:v>
                </c:pt>
                <c:pt idx="96">
                  <c:v>0.17227731850063416</c:v>
                </c:pt>
                <c:pt idx="97">
                  <c:v>0.17074922449229063</c:v>
                </c:pt>
                <c:pt idx="98">
                  <c:v>0.16922113048394732</c:v>
                </c:pt>
                <c:pt idx="99">
                  <c:v>0.16769303647560402</c:v>
                </c:pt>
                <c:pt idx="100">
                  <c:v>0.16624134716767761</c:v>
                </c:pt>
                <c:pt idx="101">
                  <c:v>0.1647132531593343</c:v>
                </c:pt>
                <c:pt idx="102">
                  <c:v>0.16318515915099099</c:v>
                </c:pt>
                <c:pt idx="103">
                  <c:v>0.16173346984306478</c:v>
                </c:pt>
                <c:pt idx="104">
                  <c:v>0.16020537583472128</c:v>
                </c:pt>
                <c:pt idx="105">
                  <c:v>0.15875368652679506</c:v>
                </c:pt>
                <c:pt idx="106">
                  <c:v>0.15722559251845175</c:v>
                </c:pt>
                <c:pt idx="107">
                  <c:v>0.15577390321052553</c:v>
                </c:pt>
                <c:pt idx="108">
                  <c:v>0.15432221390259934</c:v>
                </c:pt>
                <c:pt idx="109">
                  <c:v>0.15279411989425581</c:v>
                </c:pt>
                <c:pt idx="110">
                  <c:v>0.1513424305863296</c:v>
                </c:pt>
                <c:pt idx="111">
                  <c:v>0.14989074127840341</c:v>
                </c:pt>
                <c:pt idx="112">
                  <c:v>0.1483626472700601</c:v>
                </c:pt>
                <c:pt idx="113">
                  <c:v>0.14691095796213388</c:v>
                </c:pt>
                <c:pt idx="114">
                  <c:v>0.14545926865420747</c:v>
                </c:pt>
                <c:pt idx="115">
                  <c:v>0.14393117464586416</c:v>
                </c:pt>
                <c:pt idx="116">
                  <c:v>0.14240308063752086</c:v>
                </c:pt>
                <c:pt idx="117">
                  <c:v>0.14087498662917733</c:v>
                </c:pt>
                <c:pt idx="118">
                  <c:v>0.13934689262083402</c:v>
                </c:pt>
                <c:pt idx="119">
                  <c:v>0.1378187986124905</c:v>
                </c:pt>
                <c:pt idx="120">
                  <c:v>0.13629070460414719</c:v>
                </c:pt>
                <c:pt idx="121">
                  <c:v>0.13468620589538657</c:v>
                </c:pt>
                <c:pt idx="122">
                  <c:v>0.13315811188704327</c:v>
                </c:pt>
                <c:pt idx="123">
                  <c:v>0.13163001787869996</c:v>
                </c:pt>
                <c:pt idx="124">
                  <c:v>0.13010192387035643</c:v>
                </c:pt>
                <c:pt idx="125">
                  <c:v>0.12849742516159582</c:v>
                </c:pt>
                <c:pt idx="126">
                  <c:v>0.12696933115325251</c:v>
                </c:pt>
                <c:pt idx="127">
                  <c:v>0.12544123714490921</c:v>
                </c:pt>
                <c:pt idx="128">
                  <c:v>0.12398954783698299</c:v>
                </c:pt>
                <c:pt idx="129">
                  <c:v>0.12246145382863947</c:v>
                </c:pt>
                <c:pt idx="130">
                  <c:v>0.12100976452071326</c:v>
                </c:pt>
                <c:pt idx="131">
                  <c:v>0.11948167051236995</c:v>
                </c:pt>
                <c:pt idx="132">
                  <c:v>0.11802998120444375</c:v>
                </c:pt>
                <c:pt idx="133">
                  <c:v>0.11657829189651733</c:v>
                </c:pt>
                <c:pt idx="134">
                  <c:v>0.11512660258859111</c:v>
                </c:pt>
                <c:pt idx="135">
                  <c:v>0.11367491328066491</c:v>
                </c:pt>
                <c:pt idx="136">
                  <c:v>0.11222322397273871</c:v>
                </c:pt>
                <c:pt idx="137">
                  <c:v>0.1107715346648125</c:v>
                </c:pt>
                <c:pt idx="138">
                  <c:v>0.1093962500573034</c:v>
                </c:pt>
                <c:pt idx="139">
                  <c:v>0.10794456074937719</c:v>
                </c:pt>
                <c:pt idx="140">
                  <c:v>0.1065692761418683</c:v>
                </c:pt>
                <c:pt idx="141">
                  <c:v>0.1051939915343592</c:v>
                </c:pt>
                <c:pt idx="142">
                  <c:v>0.10381870692685009</c:v>
                </c:pt>
                <c:pt idx="143">
                  <c:v>0.1025198270197583</c:v>
                </c:pt>
                <c:pt idx="144">
                  <c:v>0.1011445424122492</c:v>
                </c:pt>
                <c:pt idx="145">
                  <c:v>9.9845662505157182E-2</c:v>
                </c:pt>
                <c:pt idx="146">
                  <c:v>9.8546782598065402E-2</c:v>
                </c:pt>
                <c:pt idx="147">
                  <c:v>9.7247902690973609E-2</c:v>
                </c:pt>
                <c:pt idx="148">
                  <c:v>9.6025427484298709E-2</c:v>
                </c:pt>
                <c:pt idx="149">
                  <c:v>9.4726547577206915E-2</c:v>
                </c:pt>
                <c:pt idx="150">
                  <c:v>9.3504072370532224E-2</c:v>
                </c:pt>
                <c:pt idx="151">
                  <c:v>9.2281597163857546E-2</c:v>
                </c:pt>
                <c:pt idx="152">
                  <c:v>9.1059121957182854E-2</c:v>
                </c:pt>
                <c:pt idx="153">
                  <c:v>8.9913051450925263E-2</c:v>
                </c:pt>
                <c:pt idx="154">
                  <c:v>8.8766980944667673E-2</c:v>
                </c:pt>
                <c:pt idx="155">
                  <c:v>8.7544505737992981E-2</c:v>
                </c:pt>
                <c:pt idx="156">
                  <c:v>8.6474839932152492E-2</c:v>
                </c:pt>
                <c:pt idx="157">
                  <c:v>8.5328769425895123E-2</c:v>
                </c:pt>
                <c:pt idx="158">
                  <c:v>8.4259103620054634E-2</c:v>
                </c:pt>
                <c:pt idx="159">
                  <c:v>8.3189437814214368E-2</c:v>
                </c:pt>
                <c:pt idx="160">
                  <c:v>8.2119772008373879E-2</c:v>
                </c:pt>
                <c:pt idx="161">
                  <c:v>8.1126510902950713E-2</c:v>
                </c:pt>
                <c:pt idx="162">
                  <c:v>8.0133249797527534E-2</c:v>
                </c:pt>
                <c:pt idx="163">
                  <c:v>7.9139988692104368E-2</c:v>
                </c:pt>
                <c:pt idx="164">
                  <c:v>7.8146727586681189E-2</c:v>
                </c:pt>
                <c:pt idx="165">
                  <c:v>7.7153466481257801E-2</c:v>
                </c:pt>
                <c:pt idx="166">
                  <c:v>7.6236610076251959E-2</c:v>
                </c:pt>
                <c:pt idx="167">
                  <c:v>7.5319753671245881E-2</c:v>
                </c:pt>
                <c:pt idx="168">
                  <c:v>7.4402897266239817E-2</c:v>
                </c:pt>
                <c:pt idx="169">
                  <c:v>7.348604086123374E-2</c:v>
                </c:pt>
                <c:pt idx="170">
                  <c:v>7.2569184456227676E-2</c:v>
                </c:pt>
                <c:pt idx="171">
                  <c:v>7.1728732751638921E-2</c:v>
                </c:pt>
                <c:pt idx="172">
                  <c:v>7.0888281047049945E-2</c:v>
                </c:pt>
                <c:pt idx="173">
                  <c:v>7.004782934246119E-2</c:v>
                </c:pt>
                <c:pt idx="174">
                  <c:v>6.9207377637872228E-2</c:v>
                </c:pt>
                <c:pt idx="175">
                  <c:v>6.8366925933283473E-2</c:v>
                </c:pt>
                <c:pt idx="176">
                  <c:v>6.7602878929111598E-2</c:v>
                </c:pt>
                <c:pt idx="177">
                  <c:v>6.6838831924939945E-2</c:v>
                </c:pt>
                <c:pt idx="178">
                  <c:v>6.6074784920768292E-2</c:v>
                </c:pt>
                <c:pt idx="179">
                  <c:v>6.531073791659664E-2</c:v>
                </c:pt>
                <c:pt idx="180">
                  <c:v>6.4546690912424987E-2</c:v>
                </c:pt>
                <c:pt idx="181">
                  <c:v>6.3782643908253112E-2</c:v>
                </c:pt>
                <c:pt idx="182">
                  <c:v>6.309500160449856E-2</c:v>
                </c:pt>
                <c:pt idx="183">
                  <c:v>6.2407359300744231E-2</c:v>
                </c:pt>
                <c:pt idx="184">
                  <c:v>6.1719716996989672E-2</c:v>
                </c:pt>
                <c:pt idx="185">
                  <c:v>6.1032074693235121E-2</c:v>
                </c:pt>
                <c:pt idx="186">
                  <c:v>6.0344432389480569E-2</c:v>
                </c:pt>
                <c:pt idx="187">
                  <c:v>5.9656790085726018E-2</c:v>
                </c:pt>
                <c:pt idx="188">
                  <c:v>5.9045552482388783E-2</c:v>
                </c:pt>
                <c:pt idx="189">
                  <c:v>5.8357910178634224E-2</c:v>
                </c:pt>
                <c:pt idx="190">
                  <c:v>5.7746672575296774E-2</c:v>
                </c:pt>
                <c:pt idx="191">
                  <c:v>5.7135434971959539E-2</c:v>
                </c:pt>
                <c:pt idx="192">
                  <c:v>5.6524197368622082E-2</c:v>
                </c:pt>
                <c:pt idx="193">
                  <c:v>5.5912959765284632E-2</c:v>
                </c:pt>
                <c:pt idx="194">
                  <c:v>5.5378126862364499E-2</c:v>
                </c:pt>
                <c:pt idx="195">
                  <c:v>5.4766889259027264E-2</c:v>
                </c:pt>
                <c:pt idx="196">
                  <c:v>5.4232056356106909E-2</c:v>
                </c:pt>
                <c:pt idx="197">
                  <c:v>5.3697223453186775E-2</c:v>
                </c:pt>
                <c:pt idx="198">
                  <c:v>5.3162390550266642E-2</c:v>
                </c:pt>
                <c:pt idx="199">
                  <c:v>5.2627557647346501E-2</c:v>
                </c:pt>
                <c:pt idx="200">
                  <c:v>5.2092724744426153E-2</c:v>
                </c:pt>
                <c:pt idx="201">
                  <c:v>5.1557891841506012E-2</c:v>
                </c:pt>
                <c:pt idx="202">
                  <c:v>5.1023058938585879E-2</c:v>
                </c:pt>
                <c:pt idx="203">
                  <c:v>5.0564630736082847E-2</c:v>
                </c:pt>
                <c:pt idx="204">
                  <c:v>5.0029797833162706E-2</c:v>
                </c:pt>
                <c:pt idx="205">
                  <c:v>4.9571369630659674E-2</c:v>
                </c:pt>
                <c:pt idx="206">
                  <c:v>4.9112941428156635E-2</c:v>
                </c:pt>
                <c:pt idx="207">
                  <c:v>4.8654513225653603E-2</c:v>
                </c:pt>
                <c:pt idx="208">
                  <c:v>4.811968032273347E-2</c:v>
                </c:pt>
                <c:pt idx="209">
                  <c:v>4.7737656820647532E-2</c:v>
                </c:pt>
                <c:pt idx="210">
                  <c:v>4.7279228618144493E-2</c:v>
                </c:pt>
                <c:pt idx="211">
                  <c:v>4.6820800415641461E-2</c:v>
                </c:pt>
                <c:pt idx="212">
                  <c:v>4.6438776913555746E-2</c:v>
                </c:pt>
                <c:pt idx="213">
                  <c:v>4.5980348711052707E-2</c:v>
                </c:pt>
                <c:pt idx="214">
                  <c:v>4.559832520896677E-2</c:v>
                </c:pt>
                <c:pt idx="215">
                  <c:v>4.5139897006463738E-2</c:v>
                </c:pt>
                <c:pt idx="216">
                  <c:v>4.4757873504378022E-2</c:v>
                </c:pt>
                <c:pt idx="217">
                  <c:v>4.4375850002292085E-2</c:v>
                </c:pt>
                <c:pt idx="218">
                  <c:v>4.3993826500206147E-2</c:v>
                </c:pt>
                <c:pt idx="219">
                  <c:v>4.3611802998120432E-2</c:v>
                </c:pt>
                <c:pt idx="220">
                  <c:v>4.3229779496034494E-2</c:v>
                </c:pt>
                <c:pt idx="221">
                  <c:v>4.2847755993948779E-2</c:v>
                </c:pt>
                <c:pt idx="222">
                  <c:v>4.2465732491862841E-2</c:v>
                </c:pt>
                <c:pt idx="223">
                  <c:v>4.2160113690194227E-2</c:v>
                </c:pt>
                <c:pt idx="224">
                  <c:v>4.177809018810829E-2</c:v>
                </c:pt>
                <c:pt idx="225">
                  <c:v>4.1472471386439669E-2</c:v>
                </c:pt>
                <c:pt idx="226">
                  <c:v>4.1090447884353738E-2</c:v>
                </c:pt>
                <c:pt idx="227">
                  <c:v>4.0784829082685117E-2</c:v>
                </c:pt>
                <c:pt idx="228">
                  <c:v>4.0479210281016503E-2</c:v>
                </c:pt>
                <c:pt idx="229">
                  <c:v>4.0097186778930566E-2</c:v>
                </c:pt>
                <c:pt idx="230">
                  <c:v>3.9791567977261945E-2</c:v>
                </c:pt>
                <c:pt idx="231">
                  <c:v>3.9485949175593331E-2</c:v>
                </c:pt>
                <c:pt idx="232">
                  <c:v>3.9180330373924495E-2</c:v>
                </c:pt>
                <c:pt idx="233">
                  <c:v>3.8874711572255874E-2</c:v>
                </c:pt>
                <c:pt idx="234">
                  <c:v>3.8645497471004361E-2</c:v>
                </c:pt>
                <c:pt idx="235">
                  <c:v>3.833987866933574E-2</c:v>
                </c:pt>
                <c:pt idx="236">
                  <c:v>3.8034259867667126E-2</c:v>
                </c:pt>
                <c:pt idx="237">
                  <c:v>3.7805045766415607E-2</c:v>
                </c:pt>
                <c:pt idx="238">
                  <c:v>3.7499426964746771E-2</c:v>
                </c:pt>
                <c:pt idx="239">
                  <c:v>3.7270212863495251E-2</c:v>
                </c:pt>
                <c:pt idx="240">
                  <c:v>3.7040998762243732E-2</c:v>
                </c:pt>
                <c:pt idx="241">
                  <c:v>3.6811784660992219E-2</c:v>
                </c:pt>
                <c:pt idx="242">
                  <c:v>3.65825705597407E-2</c:v>
                </c:pt>
                <c:pt idx="243">
                  <c:v>3.6353356458489181E-2</c:v>
                </c:pt>
                <c:pt idx="244">
                  <c:v>3.6124142357237883E-2</c:v>
                </c:pt>
                <c:pt idx="245">
                  <c:v>3.5894928255986364E-2</c:v>
                </c:pt>
                <c:pt idx="246">
                  <c:v>3.5742118855151946E-2</c:v>
                </c:pt>
                <c:pt idx="247">
                  <c:v>3.5512904753900426E-2</c:v>
                </c:pt>
                <c:pt idx="248">
                  <c:v>3.5283690652648914E-2</c:v>
                </c:pt>
                <c:pt idx="249">
                  <c:v>3.5130881251814496E-2</c:v>
                </c:pt>
                <c:pt idx="250">
                  <c:v>3.4978071850980293E-2</c:v>
                </c:pt>
                <c:pt idx="251">
                  <c:v>3.4748857749728773E-2</c:v>
                </c:pt>
                <c:pt idx="252">
                  <c:v>3.4596048348894355E-2</c:v>
                </c:pt>
                <c:pt idx="253">
                  <c:v>3.4366834247642843E-2</c:v>
                </c:pt>
                <c:pt idx="254">
                  <c:v>3.421402484680864E-2</c:v>
                </c:pt>
                <c:pt idx="255">
                  <c:v>3.4061215445974222E-2</c:v>
                </c:pt>
                <c:pt idx="256">
                  <c:v>3.3908406045139804E-2</c:v>
                </c:pt>
                <c:pt idx="257">
                  <c:v>3.3755596644305608E-2</c:v>
                </c:pt>
                <c:pt idx="258">
                  <c:v>3.360278724347119E-2</c:v>
                </c:pt>
                <c:pt idx="259">
                  <c:v>3.3449977842636772E-2</c:v>
                </c:pt>
                <c:pt idx="260">
                  <c:v>3.3297168441802569E-2</c:v>
                </c:pt>
                <c:pt idx="261">
                  <c:v>3.3144359040968151E-2</c:v>
                </c:pt>
                <c:pt idx="262">
                  <c:v>3.2991549640133733E-2</c:v>
                </c:pt>
                <c:pt idx="263">
                  <c:v>3.2838740239299537E-2</c:v>
                </c:pt>
                <c:pt idx="264">
                  <c:v>3.2685930838465119E-2</c:v>
                </c:pt>
                <c:pt idx="265">
                  <c:v>3.2533121437630701E-2</c:v>
                </c:pt>
                <c:pt idx="266">
                  <c:v>3.2380312036796498E-2</c:v>
                </c:pt>
                <c:pt idx="267">
                  <c:v>3.222750263596208E-2</c:v>
                </c:pt>
                <c:pt idx="268">
                  <c:v>3.2074693235127884E-2</c:v>
                </c:pt>
                <c:pt idx="269">
                  <c:v>3.1921883834293466E-2</c:v>
                </c:pt>
                <c:pt idx="270">
                  <c:v>3.1769074433459048E-2</c:v>
                </c:pt>
                <c:pt idx="271">
                  <c:v>3.1616265032624845E-2</c:v>
                </c:pt>
                <c:pt idx="272">
                  <c:v>3.1463455631790427E-2</c:v>
                </c:pt>
                <c:pt idx="273">
                  <c:v>3.1310646230956009E-2</c:v>
                </c:pt>
                <c:pt idx="274">
                  <c:v>3.1081432129704493E-2</c:v>
                </c:pt>
                <c:pt idx="275">
                  <c:v>3.0928622728870293E-2</c:v>
                </c:pt>
                <c:pt idx="276">
                  <c:v>3.0775813328035875E-2</c:v>
                </c:pt>
                <c:pt idx="277">
                  <c:v>3.0623003927201457E-2</c:v>
                </c:pt>
                <c:pt idx="278">
                  <c:v>3.0470194526367258E-2</c:v>
                </c:pt>
                <c:pt idx="279">
                  <c:v>3.031738512553284E-2</c:v>
                </c:pt>
                <c:pt idx="280">
                  <c:v>3.016457572469864E-2</c:v>
                </c:pt>
                <c:pt idx="281">
                  <c:v>3.0011766323864222E-2</c:v>
                </c:pt>
                <c:pt idx="282">
                  <c:v>2.9858956923029804E-2</c:v>
                </c:pt>
                <c:pt idx="283">
                  <c:v>2.9706147522195605E-2</c:v>
                </c:pt>
                <c:pt idx="284">
                  <c:v>2.9629742821778288E-2</c:v>
                </c:pt>
                <c:pt idx="285">
                  <c:v>2.9476933420944085E-2</c:v>
                </c:pt>
                <c:pt idx="286">
                  <c:v>2.9324124020109667E-2</c:v>
                </c:pt>
                <c:pt idx="287">
                  <c:v>2.9171314619275253E-2</c:v>
                </c:pt>
                <c:pt idx="288">
                  <c:v>2.9094909918858151E-2</c:v>
                </c:pt>
                <c:pt idx="289">
                  <c:v>2.8942100518023733E-2</c:v>
                </c:pt>
                <c:pt idx="290">
                  <c:v>2.8865695817606635E-2</c:v>
                </c:pt>
                <c:pt idx="291">
                  <c:v>2.8712886416772217E-2</c:v>
                </c:pt>
                <c:pt idx="292">
                  <c:v>2.8636481716355116E-2</c:v>
                </c:pt>
                <c:pt idx="293">
                  <c:v>2.8483672315520916E-2</c:v>
                </c:pt>
                <c:pt idx="294">
                  <c:v>2.84072676151036E-2</c:v>
                </c:pt>
                <c:pt idx="295">
                  <c:v>2.8254458214269397E-2</c:v>
                </c:pt>
                <c:pt idx="296">
                  <c:v>2.817805351385208E-2</c:v>
                </c:pt>
                <c:pt idx="297">
                  <c:v>2.8025244113017881E-2</c:v>
                </c:pt>
                <c:pt idx="298">
                  <c:v>2.7948839412600564E-2</c:v>
                </c:pt>
                <c:pt idx="299">
                  <c:v>2.7872434712183463E-2</c:v>
                </c:pt>
                <c:pt idx="300">
                  <c:v>2.7719625311349045E-2</c:v>
                </c:pt>
                <c:pt idx="301">
                  <c:v>2.7643220610931947E-2</c:v>
                </c:pt>
                <c:pt idx="302">
                  <c:v>2.7566815910514846E-2</c:v>
                </c:pt>
                <c:pt idx="303">
                  <c:v>2.7414006509680428E-2</c:v>
                </c:pt>
                <c:pt idx="304">
                  <c:v>2.7337601809263326E-2</c:v>
                </c:pt>
                <c:pt idx="305">
                  <c:v>2.7261197108846009E-2</c:v>
                </c:pt>
                <c:pt idx="306">
                  <c:v>2.7184792408428912E-2</c:v>
                </c:pt>
                <c:pt idx="307">
                  <c:v>2.710838770801181E-2</c:v>
                </c:pt>
                <c:pt idx="308">
                  <c:v>2.6955578307177392E-2</c:v>
                </c:pt>
                <c:pt idx="309">
                  <c:v>2.6879173606760291E-2</c:v>
                </c:pt>
                <c:pt idx="310">
                  <c:v>2.6802768906342974E-2</c:v>
                </c:pt>
                <c:pt idx="311">
                  <c:v>2.6726364205925876E-2</c:v>
                </c:pt>
                <c:pt idx="312">
                  <c:v>2.6649959505508775E-2</c:v>
                </c:pt>
                <c:pt idx="313">
                  <c:v>2.6497150104674357E-2</c:v>
                </c:pt>
                <c:pt idx="314">
                  <c:v>2.6420745404257255E-2</c:v>
                </c:pt>
                <c:pt idx="315">
                  <c:v>2.6344340703840157E-2</c:v>
                </c:pt>
                <c:pt idx="316">
                  <c:v>2.6267936003422841E-2</c:v>
                </c:pt>
                <c:pt idx="317">
                  <c:v>2.6191531303005739E-2</c:v>
                </c:pt>
                <c:pt idx="318">
                  <c:v>2.6115126602588638E-2</c:v>
                </c:pt>
                <c:pt idx="319">
                  <c:v>2.6115126602588638E-2</c:v>
                </c:pt>
                <c:pt idx="320">
                  <c:v>2.5962317201754223E-2</c:v>
                </c:pt>
                <c:pt idx="321">
                  <c:v>2.5962317201754223E-2</c:v>
                </c:pt>
                <c:pt idx="322">
                  <c:v>2.5885912501337122E-2</c:v>
                </c:pt>
                <c:pt idx="323">
                  <c:v>2.5809507800919805E-2</c:v>
                </c:pt>
                <c:pt idx="324">
                  <c:v>2.5733103100502704E-2</c:v>
                </c:pt>
                <c:pt idx="325">
                  <c:v>2.5656698400085602E-2</c:v>
                </c:pt>
                <c:pt idx="326">
                  <c:v>2.5580293699668286E-2</c:v>
                </c:pt>
                <c:pt idx="327">
                  <c:v>2.5580293699668286E-2</c:v>
                </c:pt>
                <c:pt idx="328">
                  <c:v>2.5503888999251188E-2</c:v>
                </c:pt>
                <c:pt idx="329">
                  <c:v>2.5427484298834086E-2</c:v>
                </c:pt>
                <c:pt idx="330">
                  <c:v>2.535107959841677E-2</c:v>
                </c:pt>
                <c:pt idx="331">
                  <c:v>2.5274674897999668E-2</c:v>
                </c:pt>
                <c:pt idx="332">
                  <c:v>2.5274674897999668E-2</c:v>
                </c:pt>
                <c:pt idx="333">
                  <c:v>2.5198270197582567E-2</c:v>
                </c:pt>
                <c:pt idx="334">
                  <c:v>2.512186549716525E-2</c:v>
                </c:pt>
                <c:pt idx="335">
                  <c:v>2.5045460796748152E-2</c:v>
                </c:pt>
                <c:pt idx="336">
                  <c:v>2.5045460796748152E-2</c:v>
                </c:pt>
                <c:pt idx="337">
                  <c:v>2.4969056096331051E-2</c:v>
                </c:pt>
                <c:pt idx="338">
                  <c:v>2.4892651395913734E-2</c:v>
                </c:pt>
                <c:pt idx="339">
                  <c:v>2.4892651395913734E-2</c:v>
                </c:pt>
                <c:pt idx="340">
                  <c:v>2.4816246695496633E-2</c:v>
                </c:pt>
                <c:pt idx="341">
                  <c:v>2.4739841995079531E-2</c:v>
                </c:pt>
                <c:pt idx="342">
                  <c:v>2.4739841995079531E-2</c:v>
                </c:pt>
                <c:pt idx="343">
                  <c:v>2.4663437294662433E-2</c:v>
                </c:pt>
                <c:pt idx="344">
                  <c:v>2.4587032594245117E-2</c:v>
                </c:pt>
                <c:pt idx="345">
                  <c:v>2.4587032594245117E-2</c:v>
                </c:pt>
                <c:pt idx="346">
                  <c:v>2.4510627893828015E-2</c:v>
                </c:pt>
                <c:pt idx="347">
                  <c:v>2.4510627893828015E-2</c:v>
                </c:pt>
                <c:pt idx="348">
                  <c:v>2.4434223193410914E-2</c:v>
                </c:pt>
                <c:pt idx="349">
                  <c:v>2.4357818492993597E-2</c:v>
                </c:pt>
                <c:pt idx="350">
                  <c:v>2.4357818492993597E-2</c:v>
                </c:pt>
                <c:pt idx="351">
                  <c:v>2.4281413792576499E-2</c:v>
                </c:pt>
                <c:pt idx="352">
                  <c:v>2.4281413792576499E-2</c:v>
                </c:pt>
                <c:pt idx="353">
                  <c:v>2.4205009092159398E-2</c:v>
                </c:pt>
                <c:pt idx="354">
                  <c:v>2.4205009092159398E-2</c:v>
                </c:pt>
                <c:pt idx="355">
                  <c:v>2.4128604391742081E-2</c:v>
                </c:pt>
                <c:pt idx="356">
                  <c:v>2.4128604391742081E-2</c:v>
                </c:pt>
                <c:pt idx="357">
                  <c:v>2.405219969132498E-2</c:v>
                </c:pt>
                <c:pt idx="358">
                  <c:v>2.405219969132498E-2</c:v>
                </c:pt>
                <c:pt idx="359">
                  <c:v>2.3975794990907878E-2</c:v>
                </c:pt>
                <c:pt idx="360">
                  <c:v>2.3975794990907878E-2</c:v>
                </c:pt>
                <c:pt idx="361">
                  <c:v>2.3899390290490562E-2</c:v>
                </c:pt>
                <c:pt idx="362">
                  <c:v>2.3899390290490562E-2</c:v>
                </c:pt>
                <c:pt idx="363">
                  <c:v>2.3822985590073464E-2</c:v>
                </c:pt>
                <c:pt idx="364">
                  <c:v>2.3822985590073464E-2</c:v>
                </c:pt>
                <c:pt idx="365">
                  <c:v>2.3746580889656362E-2</c:v>
                </c:pt>
                <c:pt idx="366">
                  <c:v>2.3746580889656362E-2</c:v>
                </c:pt>
                <c:pt idx="367">
                  <c:v>2.3670176189239046E-2</c:v>
                </c:pt>
                <c:pt idx="368">
                  <c:v>2.3670176189239046E-2</c:v>
                </c:pt>
                <c:pt idx="369">
                  <c:v>2.3593771488821944E-2</c:v>
                </c:pt>
                <c:pt idx="370">
                  <c:v>2.3593771488821944E-2</c:v>
                </c:pt>
                <c:pt idx="371">
                  <c:v>2.3593771488821944E-2</c:v>
                </c:pt>
                <c:pt idx="372">
                  <c:v>2.3517366788404843E-2</c:v>
                </c:pt>
                <c:pt idx="373">
                  <c:v>2.3517366788404843E-2</c:v>
                </c:pt>
                <c:pt idx="374">
                  <c:v>2.3440962087987526E-2</c:v>
                </c:pt>
                <c:pt idx="375">
                  <c:v>2.3440962087987526E-2</c:v>
                </c:pt>
                <c:pt idx="376">
                  <c:v>2.3440962087987526E-2</c:v>
                </c:pt>
                <c:pt idx="377">
                  <c:v>2.3364557387570428E-2</c:v>
                </c:pt>
                <c:pt idx="378">
                  <c:v>2.3364557387570428E-2</c:v>
                </c:pt>
                <c:pt idx="379">
                  <c:v>2.3288152687153327E-2</c:v>
                </c:pt>
                <c:pt idx="380">
                  <c:v>2.3288152687153327E-2</c:v>
                </c:pt>
                <c:pt idx="381">
                  <c:v>2.3288152687153327E-2</c:v>
                </c:pt>
                <c:pt idx="382">
                  <c:v>2.3288152687153327E-2</c:v>
                </c:pt>
                <c:pt idx="383">
                  <c:v>2.321174798673601E-2</c:v>
                </c:pt>
                <c:pt idx="384">
                  <c:v>2.321174798673601E-2</c:v>
                </c:pt>
                <c:pt idx="385">
                  <c:v>2.321174798673601E-2</c:v>
                </c:pt>
                <c:pt idx="386">
                  <c:v>2.3135343286318909E-2</c:v>
                </c:pt>
                <c:pt idx="387">
                  <c:v>2.3135343286318909E-2</c:v>
                </c:pt>
                <c:pt idx="388">
                  <c:v>2.3135343286318909E-2</c:v>
                </c:pt>
                <c:pt idx="389">
                  <c:v>2.3135343286318909E-2</c:v>
                </c:pt>
                <c:pt idx="390">
                  <c:v>2.3135343286318909E-2</c:v>
                </c:pt>
                <c:pt idx="391">
                  <c:v>2.3135343286318909E-2</c:v>
                </c:pt>
                <c:pt idx="392">
                  <c:v>2.3135343286318909E-2</c:v>
                </c:pt>
                <c:pt idx="393">
                  <c:v>2.3135343286318909E-2</c:v>
                </c:pt>
                <c:pt idx="394">
                  <c:v>2.3135343286318909E-2</c:v>
                </c:pt>
                <c:pt idx="395">
                  <c:v>2.3135343286318909E-2</c:v>
                </c:pt>
                <c:pt idx="396">
                  <c:v>2.3135343286318909E-2</c:v>
                </c:pt>
                <c:pt idx="397">
                  <c:v>2.3135343286318909E-2</c:v>
                </c:pt>
                <c:pt idx="398">
                  <c:v>2.3135343286318909E-2</c:v>
                </c:pt>
              </c:numCache>
            </c:numRef>
          </c:xVal>
          <c:yVal>
            <c:numRef>
              <c:f>Traitement3!$C$2:$C$400</c:f>
              <c:numCache>
                <c:formatCode>0.000</c:formatCode>
                <c:ptCount val="399"/>
                <c:pt idx="0">
                  <c:v>0.74810815956368848</c:v>
                </c:pt>
                <c:pt idx="1">
                  <c:v>0.74810815956368848</c:v>
                </c:pt>
                <c:pt idx="2">
                  <c:v>0.74662919531740735</c:v>
                </c:pt>
                <c:pt idx="3">
                  <c:v>0.74675879620081409</c:v>
                </c:pt>
                <c:pt idx="4">
                  <c:v>0.74625882763991835</c:v>
                </c:pt>
                <c:pt idx="5">
                  <c:v>0.74585268023708429</c:v>
                </c:pt>
                <c:pt idx="6">
                  <c:v>0.74520575067803585</c:v>
                </c:pt>
                <c:pt idx="7">
                  <c:v>0.74467069224697169</c:v>
                </c:pt>
                <c:pt idx="8">
                  <c:v>0.74481795525468197</c:v>
                </c:pt>
                <c:pt idx="9">
                  <c:v>0.74402433950533742</c:v>
                </c:pt>
                <c:pt idx="10">
                  <c:v>0.74308458105531416</c:v>
                </c:pt>
                <c:pt idx="11">
                  <c:v>0.74229261298711713</c:v>
                </c:pt>
                <c:pt idx="12">
                  <c:v>0.74162970391218708</c:v>
                </c:pt>
                <c:pt idx="13">
                  <c:v>0.7413543082481524</c:v>
                </c:pt>
                <c:pt idx="14">
                  <c:v>0.74030543963926498</c:v>
                </c:pt>
                <c:pt idx="15">
                  <c:v>0.73859675952025183</c:v>
                </c:pt>
                <c:pt idx="16">
                  <c:v>0.73819342298563095</c:v>
                </c:pt>
                <c:pt idx="17">
                  <c:v>0.73793626086429776</c:v>
                </c:pt>
                <c:pt idx="18">
                  <c:v>0.73712977297769988</c:v>
                </c:pt>
                <c:pt idx="19">
                  <c:v>0.73700144575972093</c:v>
                </c:pt>
                <c:pt idx="20">
                  <c:v>0.73634188459703998</c:v>
                </c:pt>
                <c:pt idx="21">
                  <c:v>0.73529764745488391</c:v>
                </c:pt>
                <c:pt idx="22">
                  <c:v>0.7351520264782091</c:v>
                </c:pt>
                <c:pt idx="23">
                  <c:v>0.73462160031867119</c:v>
                </c:pt>
                <c:pt idx="24">
                  <c:v>0.73304936957126221</c:v>
                </c:pt>
                <c:pt idx="25">
                  <c:v>0.73385257415397098</c:v>
                </c:pt>
                <c:pt idx="26">
                  <c:v>0.73304936957126221</c:v>
                </c:pt>
                <c:pt idx="27">
                  <c:v>0.73251993857151387</c:v>
                </c:pt>
                <c:pt idx="28">
                  <c:v>0.73226399492661887</c:v>
                </c:pt>
                <c:pt idx="29">
                  <c:v>0.73173521615121428</c:v>
                </c:pt>
                <c:pt idx="30">
                  <c:v>0.7313341165158096</c:v>
                </c:pt>
                <c:pt idx="31">
                  <c:v>0.7310784308347501</c:v>
                </c:pt>
                <c:pt idx="32">
                  <c:v>0.73067785414024367</c:v>
                </c:pt>
                <c:pt idx="33">
                  <c:v>0.72963857940763499</c:v>
                </c:pt>
                <c:pt idx="34">
                  <c:v>0.72989396250641014</c:v>
                </c:pt>
                <c:pt idx="35">
                  <c:v>0.72938324099476148</c:v>
                </c:pt>
                <c:pt idx="36">
                  <c:v>0.72911104661280579</c:v>
                </c:pt>
                <c:pt idx="37">
                  <c:v>0.72911104661280579</c:v>
                </c:pt>
                <c:pt idx="38">
                  <c:v>0.72832838240311348</c:v>
                </c:pt>
                <c:pt idx="39">
                  <c:v>0.72805617691801694</c:v>
                </c:pt>
                <c:pt idx="40">
                  <c:v>0.72752940123047094</c:v>
                </c:pt>
                <c:pt idx="41">
                  <c:v>0.72714697599293698</c:v>
                </c:pt>
                <c:pt idx="42">
                  <c:v>0.7264929801171387</c:v>
                </c:pt>
                <c:pt idx="43">
                  <c:v>0.72662046743209119</c:v>
                </c:pt>
                <c:pt idx="44">
                  <c:v>0.72556796954438241</c:v>
                </c:pt>
                <c:pt idx="45">
                  <c:v>0.72544087982093064</c:v>
                </c:pt>
                <c:pt idx="46">
                  <c:v>0.72518645389631697</c:v>
                </c:pt>
                <c:pt idx="47">
                  <c:v>0.72467773591858797</c:v>
                </c:pt>
                <c:pt idx="48">
                  <c:v>0.72440649565150828</c:v>
                </c:pt>
                <c:pt idx="49">
                  <c:v>0.72361024543557151</c:v>
                </c:pt>
                <c:pt idx="50">
                  <c:v>0.72283139557942067</c:v>
                </c:pt>
                <c:pt idx="51">
                  <c:v>0.72283139557942067</c:v>
                </c:pt>
                <c:pt idx="52">
                  <c:v>0.72218008576368853</c:v>
                </c:pt>
                <c:pt idx="53">
                  <c:v>0.72192635847772946</c:v>
                </c:pt>
                <c:pt idx="54">
                  <c:v>0.72111522841354425</c:v>
                </c:pt>
                <c:pt idx="55">
                  <c:v>0.72071815949384577</c:v>
                </c:pt>
                <c:pt idx="56">
                  <c:v>0.72008468003300397</c:v>
                </c:pt>
                <c:pt idx="57">
                  <c:v>0.72008468003300397</c:v>
                </c:pt>
                <c:pt idx="58">
                  <c:v>0.71929177425205659</c:v>
                </c:pt>
                <c:pt idx="59">
                  <c:v>0.71849944971593416</c:v>
                </c:pt>
                <c:pt idx="60">
                  <c:v>0.71813675296097979</c:v>
                </c:pt>
                <c:pt idx="61">
                  <c:v>0.71786719806322163</c:v>
                </c:pt>
                <c:pt idx="62">
                  <c:v>0.71696619084654822</c:v>
                </c:pt>
                <c:pt idx="63">
                  <c:v>0.71709263813320723</c:v>
                </c:pt>
                <c:pt idx="64">
                  <c:v>0.71657065880843429</c:v>
                </c:pt>
                <c:pt idx="65">
                  <c:v>0.71552805079173365</c:v>
                </c:pt>
                <c:pt idx="66">
                  <c:v>0.71540177929534832</c:v>
                </c:pt>
                <c:pt idx="67">
                  <c:v>0.71527579642477612</c:v>
                </c:pt>
                <c:pt idx="68">
                  <c:v>0.71461217534455734</c:v>
                </c:pt>
                <c:pt idx="69">
                  <c:v>0.71437642651976041</c:v>
                </c:pt>
                <c:pt idx="70">
                  <c:v>0.7138561809833307</c:v>
                </c:pt>
                <c:pt idx="71">
                  <c:v>0.71347819530005263</c:v>
                </c:pt>
                <c:pt idx="72">
                  <c:v>0.71335212996479203</c:v>
                </c:pt>
                <c:pt idx="73">
                  <c:v>0.71270637323517949</c:v>
                </c:pt>
                <c:pt idx="74">
                  <c:v>0.7121866444245033</c:v>
                </c:pt>
                <c:pt idx="75">
                  <c:v>0.71193508016960882</c:v>
                </c:pt>
                <c:pt idx="76">
                  <c:v>0.71180945305600896</c:v>
                </c:pt>
                <c:pt idx="77">
                  <c:v>0.71143208497266897</c:v>
                </c:pt>
                <c:pt idx="78">
                  <c:v>0.71103876937382282</c:v>
                </c:pt>
                <c:pt idx="79">
                  <c:v>0.71064559851871856</c:v>
                </c:pt>
                <c:pt idx="80">
                  <c:v>0.71026861433619004</c:v>
                </c:pt>
                <c:pt idx="81">
                  <c:v>0.7098755715684032</c:v>
                </c:pt>
                <c:pt idx="82">
                  <c:v>0.70989200644311867</c:v>
                </c:pt>
                <c:pt idx="83">
                  <c:v>0.70949910551694195</c:v>
                </c:pt>
                <c:pt idx="84">
                  <c:v>0.7093734549270555</c:v>
                </c:pt>
                <c:pt idx="85">
                  <c:v>0.70924809158284929</c:v>
                </c:pt>
                <c:pt idx="86">
                  <c:v>0.70899712205976628</c:v>
                </c:pt>
                <c:pt idx="87">
                  <c:v>0.70873000723237056</c:v>
                </c:pt>
                <c:pt idx="88">
                  <c:v>0.70847915443679677</c:v>
                </c:pt>
                <c:pt idx="89">
                  <c:v>0.70821244904983605</c:v>
                </c:pt>
                <c:pt idx="90">
                  <c:v>0.70835388264823307</c:v>
                </c:pt>
                <c:pt idx="91">
                  <c:v>0.70810282056347451</c:v>
                </c:pt>
                <c:pt idx="92">
                  <c:v>0.70771074539203904</c:v>
                </c:pt>
                <c:pt idx="93">
                  <c:v>0.70731881473381131</c:v>
                </c:pt>
                <c:pt idx="94">
                  <c:v>0.70719367056954141</c:v>
                </c:pt>
                <c:pt idx="95">
                  <c:v>0.70681775338188657</c:v>
                </c:pt>
                <c:pt idx="96">
                  <c:v>0.70744424565433062</c:v>
                </c:pt>
                <c:pt idx="97">
                  <c:v>0.70655149527561145</c:v>
                </c:pt>
                <c:pt idx="98">
                  <c:v>0.70617578635097145</c:v>
                </c:pt>
                <c:pt idx="99">
                  <c:v>0.70630110336856844</c:v>
                </c:pt>
                <c:pt idx="100">
                  <c:v>0.70617578635097145</c:v>
                </c:pt>
                <c:pt idx="101">
                  <c:v>0.70580017734455314</c:v>
                </c:pt>
                <c:pt idx="102">
                  <c:v>0.70567518008789321</c:v>
                </c:pt>
                <c:pt idx="103">
                  <c:v>0.70554991861297067</c:v>
                </c:pt>
                <c:pt idx="104">
                  <c:v>0.70540896043521395</c:v>
                </c:pt>
                <c:pt idx="105">
                  <c:v>0.70515879606821408</c:v>
                </c:pt>
                <c:pt idx="106">
                  <c:v>0.70503359294246826</c:v>
                </c:pt>
                <c:pt idx="107">
                  <c:v>0.70478349514989536</c:v>
                </c:pt>
                <c:pt idx="108">
                  <c:v>0.70478349514989536</c:v>
                </c:pt>
                <c:pt idx="109">
                  <c:v>0.70514291945700891</c:v>
                </c:pt>
                <c:pt idx="110">
                  <c:v>0.70426765344476183</c:v>
                </c:pt>
                <c:pt idx="111">
                  <c:v>0.70400180870615592</c:v>
                </c:pt>
                <c:pt idx="112">
                  <c:v>0.70400180870615592</c:v>
                </c:pt>
                <c:pt idx="113">
                  <c:v>0.70362689081448226</c:v>
                </c:pt>
                <c:pt idx="114">
                  <c:v>0.70373602508771549</c:v>
                </c:pt>
                <c:pt idx="115">
                  <c:v>0.70348623249289277</c:v>
                </c:pt>
                <c:pt idx="116">
                  <c:v>0.70323648423814544</c:v>
                </c:pt>
                <c:pt idx="117">
                  <c:v>0.70387673335400258</c:v>
                </c:pt>
                <c:pt idx="118">
                  <c:v>0.70284622186468237</c:v>
                </c:pt>
                <c:pt idx="119">
                  <c:v>0.70259661220818659</c:v>
                </c:pt>
                <c:pt idx="120">
                  <c:v>0.70259661220818659</c:v>
                </c:pt>
                <c:pt idx="121">
                  <c:v>0.7022064311388827</c:v>
                </c:pt>
                <c:pt idx="122">
                  <c:v>0.70195696010099318</c:v>
                </c:pt>
                <c:pt idx="123">
                  <c:v>0.70233132052588243</c:v>
                </c:pt>
                <c:pt idx="124">
                  <c:v>0.70208182730244606</c:v>
                </c:pt>
                <c:pt idx="125">
                  <c:v>0.70156717454585737</c:v>
                </c:pt>
                <c:pt idx="126">
                  <c:v>0.70130203173507866</c:v>
                </c:pt>
                <c:pt idx="127">
                  <c:v>0.70106855383816169</c:v>
                </c:pt>
                <c:pt idx="128">
                  <c:v>0.70067910073625539</c:v>
                </c:pt>
                <c:pt idx="129">
                  <c:v>0.7008035551371381</c:v>
                </c:pt>
                <c:pt idx="130">
                  <c:v>0.70028979165990179</c:v>
                </c:pt>
                <c:pt idx="131">
                  <c:v>0.70028979165990179</c:v>
                </c:pt>
                <c:pt idx="132">
                  <c:v>0.70055438329507236</c:v>
                </c:pt>
                <c:pt idx="133">
                  <c:v>0.69977600339001911</c:v>
                </c:pt>
                <c:pt idx="134">
                  <c:v>0.69940247420091206</c:v>
                </c:pt>
                <c:pt idx="135">
                  <c:v>0.69926246440843798</c:v>
                </c:pt>
                <c:pt idx="136">
                  <c:v>0.69901364142316635</c:v>
                </c:pt>
                <c:pt idx="137">
                  <c:v>0.69874929175747125</c:v>
                </c:pt>
                <c:pt idx="138">
                  <c:v>0.69862479605664118</c:v>
                </c:pt>
                <c:pt idx="139">
                  <c:v>0.69786351867887086</c:v>
                </c:pt>
                <c:pt idx="140">
                  <c:v>0.69786351867887086</c:v>
                </c:pt>
                <c:pt idx="141">
                  <c:v>0.69812747118434837</c:v>
                </c:pt>
                <c:pt idx="142">
                  <c:v>0.69851612828664278</c:v>
                </c:pt>
                <c:pt idx="143">
                  <c:v>0.69787887515189861</c:v>
                </c:pt>
                <c:pt idx="144">
                  <c:v>0.69787887515189861</c:v>
                </c:pt>
                <c:pt idx="145">
                  <c:v>0.6976149945373159</c:v>
                </c:pt>
                <c:pt idx="146">
                  <c:v>0.69711780575286098</c:v>
                </c:pt>
                <c:pt idx="147">
                  <c:v>0.69787887515189861</c:v>
                </c:pt>
                <c:pt idx="148">
                  <c:v>0.69697816942593349</c:v>
                </c:pt>
                <c:pt idx="149">
                  <c:v>0.69660581026040047</c:v>
                </c:pt>
                <c:pt idx="150">
                  <c:v>0.69686941444079353</c:v>
                </c:pt>
                <c:pt idx="151">
                  <c:v>0.69648153056134532</c:v>
                </c:pt>
                <c:pt idx="152">
                  <c:v>0.69648153056134532</c:v>
                </c:pt>
                <c:pt idx="153">
                  <c:v>0.69660581026040047</c:v>
                </c:pt>
                <c:pt idx="154">
                  <c:v>0.69648153056134532</c:v>
                </c:pt>
                <c:pt idx="155">
                  <c:v>0.69635726194949432</c:v>
                </c:pt>
                <c:pt idx="156">
                  <c:v>0.69649677388050335</c:v>
                </c:pt>
                <c:pt idx="157">
                  <c:v>0.69674537198690512</c:v>
                </c:pt>
                <c:pt idx="158">
                  <c:v>0.69598506870235666</c:v>
                </c:pt>
                <c:pt idx="159">
                  <c:v>0.69637276459745501</c:v>
                </c:pt>
                <c:pt idx="160">
                  <c:v>0.69686941444079353</c:v>
                </c:pt>
                <c:pt idx="161">
                  <c:v>0.69610903104434052</c:v>
                </c:pt>
                <c:pt idx="162">
                  <c:v>0.69598506870235666</c:v>
                </c:pt>
                <c:pt idx="163">
                  <c:v>0.69610903104434052</c:v>
                </c:pt>
                <c:pt idx="164">
                  <c:v>0.6954733392263408</c:v>
                </c:pt>
                <c:pt idx="165">
                  <c:v>0.69598506870235666</c:v>
                </c:pt>
                <c:pt idx="166">
                  <c:v>0.69572143191452107</c:v>
                </c:pt>
                <c:pt idx="167">
                  <c:v>0.69561270198823311</c:v>
                </c:pt>
                <c:pt idx="168">
                  <c:v>0.69559751650474599</c:v>
                </c:pt>
                <c:pt idx="169">
                  <c:v>0.69559751650474599</c:v>
                </c:pt>
                <c:pt idx="170">
                  <c:v>0.69521010797802607</c:v>
                </c:pt>
                <c:pt idx="171">
                  <c:v>0.69561270198823311</c:v>
                </c:pt>
                <c:pt idx="172">
                  <c:v>0.6954733392263408</c:v>
                </c:pt>
                <c:pt idx="173">
                  <c:v>0.69521010797802607</c:v>
                </c:pt>
                <c:pt idx="174">
                  <c:v>0.6954733392263408</c:v>
                </c:pt>
                <c:pt idx="175">
                  <c:v>0.69508597772411063</c:v>
                </c:pt>
                <c:pt idx="176">
                  <c:v>0.69521010797802607</c:v>
                </c:pt>
                <c:pt idx="177">
                  <c:v>0.69521010797802607</c:v>
                </c:pt>
                <c:pt idx="178">
                  <c:v>0.69496185855295656</c:v>
                </c:pt>
                <c:pt idx="179">
                  <c:v>0.69508597772411063</c:v>
                </c:pt>
                <c:pt idx="180">
                  <c:v>0.69496185855295656</c:v>
                </c:pt>
                <c:pt idx="181">
                  <c:v>0.69496185855295656</c:v>
                </c:pt>
                <c:pt idx="182">
                  <c:v>0.69522529078069484</c:v>
                </c:pt>
                <c:pt idx="183">
                  <c:v>0.69496185855295656</c:v>
                </c:pt>
                <c:pt idx="184">
                  <c:v>0.69496185855295656</c:v>
                </c:pt>
                <c:pt idx="185">
                  <c:v>0.69471392618745231</c:v>
                </c:pt>
                <c:pt idx="186">
                  <c:v>0.69497728657758318</c:v>
                </c:pt>
                <c:pt idx="187">
                  <c:v>0.69483802321744126</c:v>
                </c:pt>
                <c:pt idx="188">
                  <c:v>0.69510114673287571</c:v>
                </c:pt>
                <c:pt idx="189">
                  <c:v>0.69485316467536673</c:v>
                </c:pt>
                <c:pt idx="190">
                  <c:v>0.69446603805561713</c:v>
                </c:pt>
                <c:pt idx="191">
                  <c:v>0.69459011294444051</c:v>
                </c:pt>
                <c:pt idx="192">
                  <c:v>0.69485316467536673</c:v>
                </c:pt>
                <c:pt idx="193">
                  <c:v>0.69459011294444051</c:v>
                </c:pt>
                <c:pt idx="194">
                  <c:v>0.69446603805561713</c:v>
                </c:pt>
                <c:pt idx="195">
                  <c:v>0.6947293266170057</c:v>
                </c:pt>
                <c:pt idx="196">
                  <c:v>0.6947293266170057</c:v>
                </c:pt>
                <c:pt idx="197">
                  <c:v>0.6946052268603925</c:v>
                </c:pt>
                <c:pt idx="198">
                  <c:v>0.6946052268603925</c:v>
                </c:pt>
                <c:pt idx="199">
                  <c:v>0.6946052268603925</c:v>
                </c:pt>
                <c:pt idx="200">
                  <c:v>0.6946052268603925</c:v>
                </c:pt>
                <c:pt idx="201">
                  <c:v>0.69474441566516776</c:v>
                </c:pt>
                <c:pt idx="202">
                  <c:v>0.6946052268603925</c:v>
                </c:pt>
                <c:pt idx="203">
                  <c:v>0.6941094839580465</c:v>
                </c:pt>
                <c:pt idx="204">
                  <c:v>0.69474441566516776</c:v>
                </c:pt>
                <c:pt idx="205">
                  <c:v>0.69435733328795246</c:v>
                </c:pt>
                <c:pt idx="206">
                  <c:v>0.69462057489281659</c:v>
                </c:pt>
                <c:pt idx="207">
                  <c:v>0.69462057489281659</c:v>
                </c:pt>
                <c:pt idx="208">
                  <c:v>0.69435733328795246</c:v>
                </c:pt>
                <c:pt idx="209">
                  <c:v>0.69448141089896276</c:v>
                </c:pt>
                <c:pt idx="210">
                  <c:v>0.69474441566516776</c:v>
                </c:pt>
                <c:pt idx="211">
                  <c:v>0.69448141089896276</c:v>
                </c:pt>
                <c:pt idx="212">
                  <c:v>0.69435733328795246</c:v>
                </c:pt>
                <c:pt idx="213">
                  <c:v>0.69437265374746215</c:v>
                </c:pt>
                <c:pt idx="214">
                  <c:v>0.69435733328795246</c:v>
                </c:pt>
                <c:pt idx="215">
                  <c:v>0.6941094839580465</c:v>
                </c:pt>
                <c:pt idx="216">
                  <c:v>0.694233539423454</c:v>
                </c:pt>
                <c:pt idx="217">
                  <c:v>0.69424857342314017</c:v>
                </c:pt>
                <c:pt idx="218">
                  <c:v>0.6941094839580465</c:v>
                </c:pt>
                <c:pt idx="219">
                  <c:v>0.694233539423454</c:v>
                </c:pt>
                <c:pt idx="220">
                  <c:v>0.69462057489281659</c:v>
                </c:pt>
                <c:pt idx="221">
                  <c:v>0.69424857342314017</c:v>
                </c:pt>
                <c:pt idx="222">
                  <c:v>0.69424857342314017</c:v>
                </c:pt>
                <c:pt idx="223">
                  <c:v>0.694233539423454</c:v>
                </c:pt>
                <c:pt idx="224">
                  <c:v>0.6941094839580465</c:v>
                </c:pt>
                <c:pt idx="225">
                  <c:v>0.69412477685350771</c:v>
                </c:pt>
                <c:pt idx="226">
                  <c:v>0.69437265374746215</c:v>
                </c:pt>
                <c:pt idx="227">
                  <c:v>0.69386167887067507</c:v>
                </c:pt>
                <c:pt idx="228">
                  <c:v>0.69412477685350771</c:v>
                </c:pt>
                <c:pt idx="229">
                  <c:v>0.6941094839580465</c:v>
                </c:pt>
                <c:pt idx="230">
                  <c:v>0.69424857342314017</c:v>
                </c:pt>
                <c:pt idx="231">
                  <c:v>0.6941094839580465</c:v>
                </c:pt>
                <c:pt idx="232">
                  <c:v>0.69398571219047944</c:v>
                </c:pt>
                <c:pt idx="233">
                  <c:v>0.69386167887067507</c:v>
                </c:pt>
                <c:pt idx="234">
                  <c:v>0.69398571219047944</c:v>
                </c:pt>
                <c:pt idx="235">
                  <c:v>0.69386167887067507</c:v>
                </c:pt>
                <c:pt idx="236">
                  <c:v>0.69398571219047944</c:v>
                </c:pt>
                <c:pt idx="237">
                  <c:v>0.69412477685350771</c:v>
                </c:pt>
                <c:pt idx="238">
                  <c:v>0.69424857342314017</c:v>
                </c:pt>
                <c:pt idx="239">
                  <c:v>0.69386167887067507</c:v>
                </c:pt>
                <c:pt idx="240">
                  <c:v>0.69412477685350771</c:v>
                </c:pt>
                <c:pt idx="241">
                  <c:v>0.69400071867922641</c:v>
                </c:pt>
                <c:pt idx="242">
                  <c:v>0.69386167887067507</c:v>
                </c:pt>
                <c:pt idx="243">
                  <c:v>0.69386167887067507</c:v>
                </c:pt>
                <c:pt idx="244">
                  <c:v>0.69386167887067507</c:v>
                </c:pt>
                <c:pt idx="245">
                  <c:v>0.69373765663585352</c:v>
                </c:pt>
                <c:pt idx="246">
                  <c:v>0.69400071867922641</c:v>
                </c:pt>
                <c:pt idx="247">
                  <c:v>0.69386167887067507</c:v>
                </c:pt>
                <c:pt idx="248">
                  <c:v>0.69347492786496368</c:v>
                </c:pt>
                <c:pt idx="249">
                  <c:v>0.69386167887067507</c:v>
                </c:pt>
                <c:pt idx="250">
                  <c:v>0.6945117680714703</c:v>
                </c:pt>
                <c:pt idx="251">
                  <c:v>0.69400071867922641</c:v>
                </c:pt>
                <c:pt idx="252">
                  <c:v>0.69373765663585352</c:v>
                </c:pt>
                <c:pt idx="253">
                  <c:v>0.69361391802583805</c:v>
                </c:pt>
                <c:pt idx="254">
                  <c:v>0.69372263906212384</c:v>
                </c:pt>
                <c:pt idx="255">
                  <c:v>0.69438766288823384</c:v>
                </c:pt>
                <c:pt idx="256">
                  <c:v>0.69412477685350771</c:v>
                </c:pt>
                <c:pt idx="257">
                  <c:v>0.69386167887067507</c:v>
                </c:pt>
                <c:pt idx="258">
                  <c:v>0.69387667159214927</c:v>
                </c:pt>
                <c:pt idx="259">
                  <c:v>0.69386167887067507</c:v>
                </c:pt>
                <c:pt idx="260">
                  <c:v>0.69373765663585352</c:v>
                </c:pt>
                <c:pt idx="261">
                  <c:v>0.69424857342314017</c:v>
                </c:pt>
                <c:pt idx="262">
                  <c:v>0.69373765663585352</c:v>
                </c:pt>
                <c:pt idx="263">
                  <c:v>0.69361391802583805</c:v>
                </c:pt>
                <c:pt idx="264">
                  <c:v>0.69400071867922641</c:v>
                </c:pt>
                <c:pt idx="265">
                  <c:v>0.69400071867922641</c:v>
                </c:pt>
                <c:pt idx="266">
                  <c:v>0.69400071867922641</c:v>
                </c:pt>
                <c:pt idx="267">
                  <c:v>0.69400071867922641</c:v>
                </c:pt>
                <c:pt idx="268">
                  <c:v>0.69373765663585352</c:v>
                </c:pt>
                <c:pt idx="269">
                  <c:v>0.69361391802583805</c:v>
                </c:pt>
                <c:pt idx="270">
                  <c:v>0.69386167887067507</c:v>
                </c:pt>
                <c:pt idx="271">
                  <c:v>0.69361391802583805</c:v>
                </c:pt>
                <c:pt idx="272">
                  <c:v>0.69373765663585352</c:v>
                </c:pt>
                <c:pt idx="273">
                  <c:v>0.69400071867922641</c:v>
                </c:pt>
                <c:pt idx="274">
                  <c:v>0.69361391802583805</c:v>
                </c:pt>
                <c:pt idx="275">
                  <c:v>0.69373765663585352</c:v>
                </c:pt>
                <c:pt idx="276">
                  <c:v>0.69373765663585352</c:v>
                </c:pt>
                <c:pt idx="277">
                  <c:v>0.69373765663585352</c:v>
                </c:pt>
                <c:pt idx="278">
                  <c:v>0.69373765663585352</c:v>
                </c:pt>
                <c:pt idx="279">
                  <c:v>0.69373765663585352</c:v>
                </c:pt>
                <c:pt idx="280">
                  <c:v>0.69347492786496368</c:v>
                </c:pt>
                <c:pt idx="281">
                  <c:v>0.69322726090147213</c:v>
                </c:pt>
                <c:pt idx="282">
                  <c:v>0.69373765663585352</c:v>
                </c:pt>
                <c:pt idx="283">
                  <c:v>0.69373765663585352</c:v>
                </c:pt>
                <c:pt idx="284">
                  <c:v>0.69347492786496368</c:v>
                </c:pt>
                <c:pt idx="285">
                  <c:v>0.69347492786496368</c:v>
                </c:pt>
                <c:pt idx="286">
                  <c:v>0.6934899179366194</c:v>
                </c:pt>
                <c:pt idx="287">
                  <c:v>0.69322726090147213</c:v>
                </c:pt>
                <c:pt idx="288">
                  <c:v>0.69386167887067507</c:v>
                </c:pt>
                <c:pt idx="289">
                  <c:v>0.69336620142353522</c:v>
                </c:pt>
                <c:pt idx="290">
                  <c:v>0.6934899179366194</c:v>
                </c:pt>
                <c:pt idx="291">
                  <c:v>0.69347492786496368</c:v>
                </c:pt>
                <c:pt idx="292">
                  <c:v>0.6934899179366194</c:v>
                </c:pt>
                <c:pt idx="293">
                  <c:v>0.69347492786496368</c:v>
                </c:pt>
                <c:pt idx="294">
                  <c:v>0.69335095262356294</c:v>
                </c:pt>
                <c:pt idx="295">
                  <c:v>0.69347492786496368</c:v>
                </c:pt>
                <c:pt idx="296">
                  <c:v>0.69361391802583805</c:v>
                </c:pt>
                <c:pt idx="297">
                  <c:v>0.69373765663585352</c:v>
                </c:pt>
                <c:pt idx="298">
                  <c:v>0.69322726090147213</c:v>
                </c:pt>
                <c:pt idx="299">
                  <c:v>0.69347492786496368</c:v>
                </c:pt>
                <c:pt idx="300">
                  <c:v>0.69347492786496368</c:v>
                </c:pt>
                <c:pt idx="301">
                  <c:v>0.69347492786496368</c:v>
                </c:pt>
                <c:pt idx="302">
                  <c:v>0.69347492786496368</c:v>
                </c:pt>
                <c:pt idx="303">
                  <c:v>0.69335095262356294</c:v>
                </c:pt>
                <c:pt idx="304">
                  <c:v>0.69322726090147213</c:v>
                </c:pt>
                <c:pt idx="305">
                  <c:v>0.69347492786496368</c:v>
                </c:pt>
                <c:pt idx="306">
                  <c:v>0.69347492786496368</c:v>
                </c:pt>
                <c:pt idx="307">
                  <c:v>0.69322726090147213</c:v>
                </c:pt>
                <c:pt idx="308">
                  <c:v>0.69335095262356294</c:v>
                </c:pt>
                <c:pt idx="309">
                  <c:v>0.6934899179366194</c:v>
                </c:pt>
                <c:pt idx="310">
                  <c:v>0.69310330780123708</c:v>
                </c:pt>
                <c:pt idx="311">
                  <c:v>0.69335095262356294</c:v>
                </c:pt>
                <c:pt idx="312">
                  <c:v>0.69310330780123708</c:v>
                </c:pt>
                <c:pt idx="313">
                  <c:v>0.69322726090147213</c:v>
                </c:pt>
                <c:pt idx="314">
                  <c:v>0.69335095262356294</c:v>
                </c:pt>
                <c:pt idx="315">
                  <c:v>0.69335095262356294</c:v>
                </c:pt>
                <c:pt idx="316">
                  <c:v>0.69296439212255423</c:v>
                </c:pt>
                <c:pt idx="317">
                  <c:v>0.69347492786496368</c:v>
                </c:pt>
                <c:pt idx="318">
                  <c:v>0.69335095262356294</c:v>
                </c:pt>
                <c:pt idx="319">
                  <c:v>0.69335095262356294</c:v>
                </c:pt>
                <c:pt idx="320">
                  <c:v>0.69335095262356294</c:v>
                </c:pt>
                <c:pt idx="321">
                  <c:v>0.69335095262356294</c:v>
                </c:pt>
                <c:pt idx="322">
                  <c:v>0.69310330780123708</c:v>
                </c:pt>
                <c:pt idx="323">
                  <c:v>0.6934899179366194</c:v>
                </c:pt>
                <c:pt idx="324">
                  <c:v>0.69335095262356294</c:v>
                </c:pt>
                <c:pt idx="325">
                  <c:v>0.69322726090147213</c:v>
                </c:pt>
                <c:pt idx="326">
                  <c:v>0.69322726090147213</c:v>
                </c:pt>
                <c:pt idx="327">
                  <c:v>0.69322726090147213</c:v>
                </c:pt>
                <c:pt idx="328">
                  <c:v>0.69335095262356294</c:v>
                </c:pt>
                <c:pt idx="329">
                  <c:v>0.69347492786496368</c:v>
                </c:pt>
                <c:pt idx="330">
                  <c:v>0.69347492786496368</c:v>
                </c:pt>
                <c:pt idx="331">
                  <c:v>0.69322726090147213</c:v>
                </c:pt>
                <c:pt idx="332">
                  <c:v>0.69322726090147213</c:v>
                </c:pt>
                <c:pt idx="333">
                  <c:v>0.69347492786496368</c:v>
                </c:pt>
                <c:pt idx="334">
                  <c:v>0.69322726090147213</c:v>
                </c:pt>
                <c:pt idx="335">
                  <c:v>0.69335095262356294</c:v>
                </c:pt>
                <c:pt idx="336">
                  <c:v>0.69322726090147213</c:v>
                </c:pt>
                <c:pt idx="337">
                  <c:v>0.69347492786496368</c:v>
                </c:pt>
                <c:pt idx="338">
                  <c:v>0.6933359377040893</c:v>
                </c:pt>
                <c:pt idx="339">
                  <c:v>0.69310330780123708</c:v>
                </c:pt>
                <c:pt idx="340">
                  <c:v>0.69347492786496368</c:v>
                </c:pt>
                <c:pt idx="341">
                  <c:v>0.69321198731050659</c:v>
                </c:pt>
                <c:pt idx="342">
                  <c:v>0.69322726090147213</c:v>
                </c:pt>
                <c:pt idx="343">
                  <c:v>0.69310330780123708</c:v>
                </c:pt>
                <c:pt idx="344">
                  <c:v>0.69335095262356294</c:v>
                </c:pt>
                <c:pt idx="345">
                  <c:v>0.69322726090147213</c:v>
                </c:pt>
                <c:pt idx="346">
                  <c:v>0.69335095262356294</c:v>
                </c:pt>
                <c:pt idx="347">
                  <c:v>0.69335095262356294</c:v>
                </c:pt>
                <c:pt idx="348">
                  <c:v>0.69322726090147213</c:v>
                </c:pt>
                <c:pt idx="349">
                  <c:v>0.69335095262356294</c:v>
                </c:pt>
                <c:pt idx="350">
                  <c:v>0.69308832037940915</c:v>
                </c:pt>
                <c:pt idx="351">
                  <c:v>0.69322726090147213</c:v>
                </c:pt>
                <c:pt idx="352">
                  <c:v>0.69335095262356294</c:v>
                </c:pt>
                <c:pt idx="353">
                  <c:v>0.69335095262356294</c:v>
                </c:pt>
                <c:pt idx="354">
                  <c:v>0.69284074727953215</c:v>
                </c:pt>
                <c:pt idx="355">
                  <c:v>0.69322726090147213</c:v>
                </c:pt>
                <c:pt idx="356">
                  <c:v>0.69335095262356294</c:v>
                </c:pt>
                <c:pt idx="357">
                  <c:v>0.69296439212255423</c:v>
                </c:pt>
                <c:pt idx="358">
                  <c:v>0.69335095262356294</c:v>
                </c:pt>
                <c:pt idx="359">
                  <c:v>0.69335095262356294</c:v>
                </c:pt>
                <c:pt idx="360">
                  <c:v>0.69347492786496368</c:v>
                </c:pt>
                <c:pt idx="361">
                  <c:v>0.69335095262356294</c:v>
                </c:pt>
                <c:pt idx="362">
                  <c:v>0.69308832037940915</c:v>
                </c:pt>
                <c:pt idx="363">
                  <c:v>0.69310330780123708</c:v>
                </c:pt>
                <c:pt idx="364">
                  <c:v>0.69308832037940915</c:v>
                </c:pt>
                <c:pt idx="365">
                  <c:v>0.69310330780123708</c:v>
                </c:pt>
                <c:pt idx="366">
                  <c:v>0.69322726090147213</c:v>
                </c:pt>
                <c:pt idx="367">
                  <c:v>0.69335095262356294</c:v>
                </c:pt>
                <c:pt idx="368">
                  <c:v>0.69335095262356294</c:v>
                </c:pt>
                <c:pt idx="369">
                  <c:v>0.69322726090147213</c:v>
                </c:pt>
                <c:pt idx="370">
                  <c:v>0.69310330780123708</c:v>
                </c:pt>
                <c:pt idx="371">
                  <c:v>0.69308832037940915</c:v>
                </c:pt>
                <c:pt idx="372">
                  <c:v>0.69347492786496368</c:v>
                </c:pt>
                <c:pt idx="373">
                  <c:v>0.69322726090147213</c:v>
                </c:pt>
                <c:pt idx="374">
                  <c:v>0.69310330780123708</c:v>
                </c:pt>
                <c:pt idx="375">
                  <c:v>0.69308832037940915</c:v>
                </c:pt>
                <c:pt idx="376">
                  <c:v>0.69321198731050659</c:v>
                </c:pt>
                <c:pt idx="377">
                  <c:v>0.69308832037940915</c:v>
                </c:pt>
                <c:pt idx="378">
                  <c:v>0.69373765663585352</c:v>
                </c:pt>
                <c:pt idx="379">
                  <c:v>0.69322726090147213</c:v>
                </c:pt>
                <c:pt idx="380">
                  <c:v>0.69321198731050659</c:v>
                </c:pt>
                <c:pt idx="381">
                  <c:v>0.69322726090147213</c:v>
                </c:pt>
                <c:pt idx="382">
                  <c:v>0.69335095262356294</c:v>
                </c:pt>
                <c:pt idx="383">
                  <c:v>0.69322726090147213</c:v>
                </c:pt>
                <c:pt idx="384">
                  <c:v>0.69335095262356294</c:v>
                </c:pt>
                <c:pt idx="385">
                  <c:v>0.69308832037940915</c:v>
                </c:pt>
                <c:pt idx="386">
                  <c:v>0.69296439212255423</c:v>
                </c:pt>
                <c:pt idx="387">
                  <c:v>0.69308832037940915</c:v>
                </c:pt>
                <c:pt idx="388">
                  <c:v>0.69335095262356294</c:v>
                </c:pt>
                <c:pt idx="389">
                  <c:v>0.69321198731050659</c:v>
                </c:pt>
                <c:pt idx="390">
                  <c:v>0.69322726090147213</c:v>
                </c:pt>
                <c:pt idx="391">
                  <c:v>0.69322726090147213</c:v>
                </c:pt>
                <c:pt idx="392">
                  <c:v>0.69335095262356294</c:v>
                </c:pt>
                <c:pt idx="393">
                  <c:v>0.69284074727953215</c:v>
                </c:pt>
                <c:pt idx="394">
                  <c:v>0.69296439212255423</c:v>
                </c:pt>
                <c:pt idx="395">
                  <c:v>0.69335095262356294</c:v>
                </c:pt>
                <c:pt idx="396">
                  <c:v>0.69322726090147213</c:v>
                </c:pt>
                <c:pt idx="397">
                  <c:v>0.69296439212255423</c:v>
                </c:pt>
                <c:pt idx="398">
                  <c:v>0.69310330780123708</c:v>
                </c:pt>
              </c:numCache>
            </c:numRef>
          </c:yVal>
          <c:smooth val="0"/>
        </c:ser>
        <c:ser>
          <c:idx val="2"/>
          <c:order val="1"/>
          <c:tx>
            <c:v>Vmod</c:v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Traitement3!$B$2:$B$440</c:f>
              <c:numCache>
                <c:formatCode>0.000</c:formatCode>
                <c:ptCount val="439"/>
                <c:pt idx="0">
                  <c:v>0.31591815528491302</c:v>
                </c:pt>
                <c:pt idx="1">
                  <c:v>0.31393163307406668</c:v>
                </c:pt>
                <c:pt idx="2">
                  <c:v>0.3128619672682264</c:v>
                </c:pt>
                <c:pt idx="3">
                  <c:v>0.31186870616280299</c:v>
                </c:pt>
                <c:pt idx="4">
                  <c:v>0.31087544505737985</c:v>
                </c:pt>
                <c:pt idx="5">
                  <c:v>0.30980577925153957</c:v>
                </c:pt>
                <c:pt idx="6">
                  <c:v>0.30865970874528198</c:v>
                </c:pt>
                <c:pt idx="7">
                  <c:v>0.3074372335386073</c:v>
                </c:pt>
                <c:pt idx="8">
                  <c:v>0.30621475833193257</c:v>
                </c:pt>
                <c:pt idx="9">
                  <c:v>0.30491587842484058</c:v>
                </c:pt>
                <c:pt idx="10">
                  <c:v>0.30361699851774882</c:v>
                </c:pt>
                <c:pt idx="11">
                  <c:v>0.30231811861065677</c:v>
                </c:pt>
                <c:pt idx="12">
                  <c:v>0.30101923870356501</c:v>
                </c:pt>
                <c:pt idx="13">
                  <c:v>0.29972035879647324</c:v>
                </c:pt>
                <c:pt idx="14">
                  <c:v>0.29811586008771257</c:v>
                </c:pt>
                <c:pt idx="15">
                  <c:v>0.29643495667853487</c:v>
                </c:pt>
                <c:pt idx="16">
                  <c:v>0.29505967207102574</c:v>
                </c:pt>
                <c:pt idx="17">
                  <c:v>0.29368438746351666</c:v>
                </c:pt>
                <c:pt idx="18">
                  <c:v>0.29230910285600753</c:v>
                </c:pt>
                <c:pt idx="19">
                  <c:v>0.29101022294891576</c:v>
                </c:pt>
                <c:pt idx="20">
                  <c:v>0.28971134304182394</c:v>
                </c:pt>
                <c:pt idx="21">
                  <c:v>0.28841246313473196</c:v>
                </c:pt>
                <c:pt idx="22">
                  <c:v>0.28703717852722288</c:v>
                </c:pt>
                <c:pt idx="23">
                  <c:v>0.28573829862013106</c:v>
                </c:pt>
                <c:pt idx="24">
                  <c:v>0.28436301401262198</c:v>
                </c:pt>
                <c:pt idx="25">
                  <c:v>0.28298772940511285</c:v>
                </c:pt>
                <c:pt idx="26">
                  <c:v>0.28161244479760394</c:v>
                </c:pt>
                <c:pt idx="27">
                  <c:v>0.28016075548967778</c:v>
                </c:pt>
                <c:pt idx="28">
                  <c:v>0.27870906618175156</c:v>
                </c:pt>
                <c:pt idx="29">
                  <c:v>0.27733378157424243</c:v>
                </c:pt>
                <c:pt idx="30">
                  <c:v>0.27588209226631627</c:v>
                </c:pt>
                <c:pt idx="31">
                  <c:v>0.27435399825797274</c:v>
                </c:pt>
                <c:pt idx="32">
                  <c:v>0.27297871365046383</c:v>
                </c:pt>
                <c:pt idx="33">
                  <c:v>0.27145061964212031</c:v>
                </c:pt>
                <c:pt idx="34">
                  <c:v>0.269922525633777</c:v>
                </c:pt>
                <c:pt idx="35">
                  <c:v>0.26847083632585078</c:v>
                </c:pt>
                <c:pt idx="36">
                  <c:v>0.26694274231750725</c:v>
                </c:pt>
                <c:pt idx="37">
                  <c:v>0.26541464830916395</c:v>
                </c:pt>
                <c:pt idx="38">
                  <c:v>0.26396295900123778</c:v>
                </c:pt>
                <c:pt idx="39">
                  <c:v>0.26235846029247711</c:v>
                </c:pt>
                <c:pt idx="40">
                  <c:v>0.26083036628413381</c:v>
                </c:pt>
                <c:pt idx="41">
                  <c:v>0.25930227227579028</c:v>
                </c:pt>
                <c:pt idx="42">
                  <c:v>0.25769777356702989</c:v>
                </c:pt>
                <c:pt idx="43">
                  <c:v>0.25616967955868636</c:v>
                </c:pt>
                <c:pt idx="44">
                  <c:v>0.25456518084992574</c:v>
                </c:pt>
                <c:pt idx="45">
                  <c:v>0.25296068214116535</c:v>
                </c:pt>
                <c:pt idx="46">
                  <c:v>0.25143258813282182</c:v>
                </c:pt>
                <c:pt idx="47">
                  <c:v>0.24982808942406143</c:v>
                </c:pt>
                <c:pt idx="48">
                  <c:v>0.24822359071530078</c:v>
                </c:pt>
                <c:pt idx="49">
                  <c:v>0.24661909200654017</c:v>
                </c:pt>
                <c:pt idx="50">
                  <c:v>0.24501459329777955</c:v>
                </c:pt>
                <c:pt idx="51">
                  <c:v>0.24348649928943625</c:v>
                </c:pt>
                <c:pt idx="52">
                  <c:v>0.2418820005806756</c:v>
                </c:pt>
                <c:pt idx="53">
                  <c:v>0.24027750187191521</c:v>
                </c:pt>
                <c:pt idx="54">
                  <c:v>0.2386730031631546</c:v>
                </c:pt>
                <c:pt idx="55">
                  <c:v>0.23706850445439395</c:v>
                </c:pt>
                <c:pt idx="56">
                  <c:v>0.23538760104521625</c:v>
                </c:pt>
                <c:pt idx="57">
                  <c:v>0.23378310233645561</c:v>
                </c:pt>
                <c:pt idx="58">
                  <c:v>0.23217860362769521</c:v>
                </c:pt>
                <c:pt idx="59">
                  <c:v>0.2305741049189346</c:v>
                </c:pt>
                <c:pt idx="60">
                  <c:v>0.22896960621017395</c:v>
                </c:pt>
                <c:pt idx="61">
                  <c:v>0.22736510750141334</c:v>
                </c:pt>
                <c:pt idx="62">
                  <c:v>0.22583701349307003</c:v>
                </c:pt>
                <c:pt idx="63">
                  <c:v>0.22423251478430942</c:v>
                </c:pt>
                <c:pt idx="64">
                  <c:v>0.222628016075549</c:v>
                </c:pt>
                <c:pt idx="65">
                  <c:v>0.22102351736678838</c:v>
                </c:pt>
                <c:pt idx="66">
                  <c:v>0.21941901865802776</c:v>
                </c:pt>
                <c:pt idx="67">
                  <c:v>0.21781451994926712</c:v>
                </c:pt>
                <c:pt idx="68">
                  <c:v>0.21621002124050673</c:v>
                </c:pt>
                <c:pt idx="69">
                  <c:v>0.21460552253174608</c:v>
                </c:pt>
                <c:pt idx="70">
                  <c:v>0.21300102382298547</c:v>
                </c:pt>
                <c:pt idx="71">
                  <c:v>0.21139652511422508</c:v>
                </c:pt>
                <c:pt idx="72">
                  <c:v>0.20979202640546443</c:v>
                </c:pt>
                <c:pt idx="73">
                  <c:v>0.20818752769670382</c:v>
                </c:pt>
                <c:pt idx="74">
                  <c:v>0.2065830289879432</c:v>
                </c:pt>
                <c:pt idx="75">
                  <c:v>0.20497853027918278</c:v>
                </c:pt>
                <c:pt idx="76">
                  <c:v>0.20337403157042216</c:v>
                </c:pt>
                <c:pt idx="77">
                  <c:v>0.20176953286166155</c:v>
                </c:pt>
                <c:pt idx="78">
                  <c:v>0.20024143885331824</c:v>
                </c:pt>
                <c:pt idx="79">
                  <c:v>0.1986369401445576</c:v>
                </c:pt>
                <c:pt idx="80">
                  <c:v>0.1969560367353799</c:v>
                </c:pt>
                <c:pt idx="81">
                  <c:v>0.19542794272703659</c:v>
                </c:pt>
                <c:pt idx="82">
                  <c:v>0.19374703931785886</c:v>
                </c:pt>
                <c:pt idx="83">
                  <c:v>0.19221894530951533</c:v>
                </c:pt>
                <c:pt idx="84">
                  <c:v>0.19061444660075494</c:v>
                </c:pt>
                <c:pt idx="85">
                  <c:v>0.18908635259241141</c:v>
                </c:pt>
                <c:pt idx="86">
                  <c:v>0.18748185388365077</c:v>
                </c:pt>
                <c:pt idx="87">
                  <c:v>0.18595375987530746</c:v>
                </c:pt>
                <c:pt idx="88">
                  <c:v>0.18442566586696416</c:v>
                </c:pt>
                <c:pt idx="89">
                  <c:v>0.18289757185862066</c:v>
                </c:pt>
                <c:pt idx="90">
                  <c:v>0.18136947785027735</c:v>
                </c:pt>
                <c:pt idx="91">
                  <c:v>0.17984138384193382</c:v>
                </c:pt>
                <c:pt idx="92">
                  <c:v>0.17831328983359052</c:v>
                </c:pt>
                <c:pt idx="93">
                  <c:v>0.1768616005256643</c:v>
                </c:pt>
                <c:pt idx="94">
                  <c:v>0.17533350651732099</c:v>
                </c:pt>
                <c:pt idx="95">
                  <c:v>0.17380541250897746</c:v>
                </c:pt>
                <c:pt idx="96">
                  <c:v>0.17227731850063416</c:v>
                </c:pt>
                <c:pt idx="97">
                  <c:v>0.17074922449229063</c:v>
                </c:pt>
                <c:pt idx="98">
                  <c:v>0.16922113048394732</c:v>
                </c:pt>
                <c:pt idx="99">
                  <c:v>0.16769303647560402</c:v>
                </c:pt>
                <c:pt idx="100">
                  <c:v>0.16624134716767761</c:v>
                </c:pt>
                <c:pt idx="101">
                  <c:v>0.1647132531593343</c:v>
                </c:pt>
                <c:pt idx="102">
                  <c:v>0.16318515915099099</c:v>
                </c:pt>
                <c:pt idx="103">
                  <c:v>0.16173346984306478</c:v>
                </c:pt>
                <c:pt idx="104">
                  <c:v>0.16020537583472128</c:v>
                </c:pt>
                <c:pt idx="105">
                  <c:v>0.15875368652679506</c:v>
                </c:pt>
                <c:pt idx="106">
                  <c:v>0.15722559251845175</c:v>
                </c:pt>
                <c:pt idx="107">
                  <c:v>0.15577390321052553</c:v>
                </c:pt>
                <c:pt idx="108">
                  <c:v>0.15432221390259934</c:v>
                </c:pt>
                <c:pt idx="109">
                  <c:v>0.15279411989425581</c:v>
                </c:pt>
                <c:pt idx="110">
                  <c:v>0.1513424305863296</c:v>
                </c:pt>
                <c:pt idx="111">
                  <c:v>0.14989074127840341</c:v>
                </c:pt>
                <c:pt idx="112">
                  <c:v>0.1483626472700601</c:v>
                </c:pt>
                <c:pt idx="113">
                  <c:v>0.14691095796213388</c:v>
                </c:pt>
                <c:pt idx="114">
                  <c:v>0.14545926865420747</c:v>
                </c:pt>
                <c:pt idx="115">
                  <c:v>0.14393117464586416</c:v>
                </c:pt>
                <c:pt idx="116">
                  <c:v>0.14240308063752086</c:v>
                </c:pt>
                <c:pt idx="117">
                  <c:v>0.14087498662917733</c:v>
                </c:pt>
                <c:pt idx="118">
                  <c:v>0.13934689262083402</c:v>
                </c:pt>
                <c:pt idx="119">
                  <c:v>0.1378187986124905</c:v>
                </c:pt>
                <c:pt idx="120">
                  <c:v>0.13629070460414719</c:v>
                </c:pt>
                <c:pt idx="121">
                  <c:v>0.13468620589538657</c:v>
                </c:pt>
                <c:pt idx="122">
                  <c:v>0.13315811188704327</c:v>
                </c:pt>
                <c:pt idx="123">
                  <c:v>0.13163001787869996</c:v>
                </c:pt>
                <c:pt idx="124">
                  <c:v>0.13010192387035643</c:v>
                </c:pt>
                <c:pt idx="125">
                  <c:v>0.12849742516159582</c:v>
                </c:pt>
                <c:pt idx="126">
                  <c:v>0.12696933115325251</c:v>
                </c:pt>
                <c:pt idx="127">
                  <c:v>0.12544123714490921</c:v>
                </c:pt>
                <c:pt idx="128">
                  <c:v>0.12398954783698299</c:v>
                </c:pt>
                <c:pt idx="129">
                  <c:v>0.12246145382863947</c:v>
                </c:pt>
                <c:pt idx="130">
                  <c:v>0.12100976452071326</c:v>
                </c:pt>
                <c:pt idx="131">
                  <c:v>0.11948167051236995</c:v>
                </c:pt>
                <c:pt idx="132">
                  <c:v>0.11802998120444375</c:v>
                </c:pt>
                <c:pt idx="133">
                  <c:v>0.11657829189651733</c:v>
                </c:pt>
                <c:pt idx="134">
                  <c:v>0.11512660258859111</c:v>
                </c:pt>
                <c:pt idx="135">
                  <c:v>0.11367491328066491</c:v>
                </c:pt>
                <c:pt idx="136">
                  <c:v>0.11222322397273871</c:v>
                </c:pt>
                <c:pt idx="137">
                  <c:v>0.1107715346648125</c:v>
                </c:pt>
                <c:pt idx="138">
                  <c:v>0.1093962500573034</c:v>
                </c:pt>
                <c:pt idx="139">
                  <c:v>0.10794456074937719</c:v>
                </c:pt>
                <c:pt idx="140">
                  <c:v>0.1065692761418683</c:v>
                </c:pt>
                <c:pt idx="141">
                  <c:v>0.1051939915343592</c:v>
                </c:pt>
                <c:pt idx="142">
                  <c:v>0.10381870692685009</c:v>
                </c:pt>
                <c:pt idx="143">
                  <c:v>0.1025198270197583</c:v>
                </c:pt>
                <c:pt idx="144">
                  <c:v>0.1011445424122492</c:v>
                </c:pt>
                <c:pt idx="145">
                  <c:v>9.9845662505157182E-2</c:v>
                </c:pt>
                <c:pt idx="146">
                  <c:v>9.8546782598065402E-2</c:v>
                </c:pt>
                <c:pt idx="147">
                  <c:v>9.7247902690973609E-2</c:v>
                </c:pt>
                <c:pt idx="148">
                  <c:v>9.6025427484298709E-2</c:v>
                </c:pt>
                <c:pt idx="149">
                  <c:v>9.4726547577206915E-2</c:v>
                </c:pt>
                <c:pt idx="150">
                  <c:v>9.3504072370532224E-2</c:v>
                </c:pt>
                <c:pt idx="151">
                  <c:v>9.2281597163857546E-2</c:v>
                </c:pt>
                <c:pt idx="152">
                  <c:v>9.1059121957182854E-2</c:v>
                </c:pt>
                <c:pt idx="153">
                  <c:v>8.9913051450925263E-2</c:v>
                </c:pt>
                <c:pt idx="154">
                  <c:v>8.8766980944667673E-2</c:v>
                </c:pt>
                <c:pt idx="155">
                  <c:v>8.7544505737992981E-2</c:v>
                </c:pt>
                <c:pt idx="156">
                  <c:v>8.6474839932152492E-2</c:v>
                </c:pt>
                <c:pt idx="157">
                  <c:v>8.5328769425895123E-2</c:v>
                </c:pt>
                <c:pt idx="158">
                  <c:v>8.4259103620054634E-2</c:v>
                </c:pt>
                <c:pt idx="159">
                  <c:v>8.3189437814214368E-2</c:v>
                </c:pt>
                <c:pt idx="160">
                  <c:v>8.2119772008373879E-2</c:v>
                </c:pt>
                <c:pt idx="161">
                  <c:v>8.1126510902950713E-2</c:v>
                </c:pt>
                <c:pt idx="162">
                  <c:v>8.0133249797527534E-2</c:v>
                </c:pt>
                <c:pt idx="163">
                  <c:v>7.9139988692104368E-2</c:v>
                </c:pt>
                <c:pt idx="164">
                  <c:v>7.8146727586681189E-2</c:v>
                </c:pt>
                <c:pt idx="165">
                  <c:v>7.7153466481257801E-2</c:v>
                </c:pt>
                <c:pt idx="166">
                  <c:v>7.6236610076251959E-2</c:v>
                </c:pt>
                <c:pt idx="167">
                  <c:v>7.5319753671245881E-2</c:v>
                </c:pt>
                <c:pt idx="168">
                  <c:v>7.4402897266239817E-2</c:v>
                </c:pt>
                <c:pt idx="169">
                  <c:v>7.348604086123374E-2</c:v>
                </c:pt>
                <c:pt idx="170">
                  <c:v>7.2569184456227676E-2</c:v>
                </c:pt>
                <c:pt idx="171">
                  <c:v>7.1728732751638921E-2</c:v>
                </c:pt>
                <c:pt idx="172">
                  <c:v>7.0888281047049945E-2</c:v>
                </c:pt>
                <c:pt idx="173">
                  <c:v>7.004782934246119E-2</c:v>
                </c:pt>
                <c:pt idx="174">
                  <c:v>6.9207377637872228E-2</c:v>
                </c:pt>
                <c:pt idx="175">
                  <c:v>6.8366925933283473E-2</c:v>
                </c:pt>
                <c:pt idx="176">
                  <c:v>6.7602878929111598E-2</c:v>
                </c:pt>
                <c:pt idx="177">
                  <c:v>6.6838831924939945E-2</c:v>
                </c:pt>
                <c:pt idx="178">
                  <c:v>6.6074784920768292E-2</c:v>
                </c:pt>
                <c:pt idx="179">
                  <c:v>6.531073791659664E-2</c:v>
                </c:pt>
                <c:pt idx="180">
                  <c:v>6.4546690912424987E-2</c:v>
                </c:pt>
                <c:pt idx="181">
                  <c:v>6.3782643908253112E-2</c:v>
                </c:pt>
                <c:pt idx="182">
                  <c:v>6.309500160449856E-2</c:v>
                </c:pt>
                <c:pt idx="183">
                  <c:v>6.2407359300744231E-2</c:v>
                </c:pt>
                <c:pt idx="184">
                  <c:v>6.1719716996989672E-2</c:v>
                </c:pt>
                <c:pt idx="185">
                  <c:v>6.1032074693235121E-2</c:v>
                </c:pt>
                <c:pt idx="186">
                  <c:v>6.0344432389480569E-2</c:v>
                </c:pt>
                <c:pt idx="187">
                  <c:v>5.9656790085726018E-2</c:v>
                </c:pt>
                <c:pt idx="188">
                  <c:v>5.9045552482388783E-2</c:v>
                </c:pt>
                <c:pt idx="189">
                  <c:v>5.8357910178634224E-2</c:v>
                </c:pt>
                <c:pt idx="190">
                  <c:v>5.7746672575296774E-2</c:v>
                </c:pt>
                <c:pt idx="191">
                  <c:v>5.7135434971959539E-2</c:v>
                </c:pt>
                <c:pt idx="192">
                  <c:v>5.6524197368622082E-2</c:v>
                </c:pt>
                <c:pt idx="193">
                  <c:v>5.5912959765284632E-2</c:v>
                </c:pt>
                <c:pt idx="194">
                  <c:v>5.5378126862364499E-2</c:v>
                </c:pt>
                <c:pt idx="195">
                  <c:v>5.4766889259027264E-2</c:v>
                </c:pt>
                <c:pt idx="196">
                  <c:v>5.4232056356106909E-2</c:v>
                </c:pt>
                <c:pt idx="197">
                  <c:v>5.3697223453186775E-2</c:v>
                </c:pt>
                <c:pt idx="198">
                  <c:v>5.3162390550266642E-2</c:v>
                </c:pt>
                <c:pt idx="199">
                  <c:v>5.2627557647346501E-2</c:v>
                </c:pt>
                <c:pt idx="200">
                  <c:v>5.2092724744426153E-2</c:v>
                </c:pt>
                <c:pt idx="201">
                  <c:v>5.1557891841506012E-2</c:v>
                </c:pt>
                <c:pt idx="202">
                  <c:v>5.1023058938585879E-2</c:v>
                </c:pt>
                <c:pt idx="203">
                  <c:v>5.0564630736082847E-2</c:v>
                </c:pt>
                <c:pt idx="204">
                  <c:v>5.0029797833162706E-2</c:v>
                </c:pt>
                <c:pt idx="205">
                  <c:v>4.9571369630659674E-2</c:v>
                </c:pt>
                <c:pt idx="206">
                  <c:v>4.9112941428156635E-2</c:v>
                </c:pt>
                <c:pt idx="207">
                  <c:v>4.8654513225653603E-2</c:v>
                </c:pt>
                <c:pt idx="208">
                  <c:v>4.811968032273347E-2</c:v>
                </c:pt>
                <c:pt idx="209">
                  <c:v>4.7737656820647532E-2</c:v>
                </c:pt>
                <c:pt idx="210">
                  <c:v>4.7279228618144493E-2</c:v>
                </c:pt>
                <c:pt idx="211">
                  <c:v>4.6820800415641461E-2</c:v>
                </c:pt>
                <c:pt idx="212">
                  <c:v>4.6438776913555746E-2</c:v>
                </c:pt>
                <c:pt idx="213">
                  <c:v>4.5980348711052707E-2</c:v>
                </c:pt>
                <c:pt idx="214">
                  <c:v>4.559832520896677E-2</c:v>
                </c:pt>
                <c:pt idx="215">
                  <c:v>4.5139897006463738E-2</c:v>
                </c:pt>
                <c:pt idx="216">
                  <c:v>4.4757873504378022E-2</c:v>
                </c:pt>
                <c:pt idx="217">
                  <c:v>4.4375850002292085E-2</c:v>
                </c:pt>
                <c:pt idx="218">
                  <c:v>4.3993826500206147E-2</c:v>
                </c:pt>
                <c:pt idx="219">
                  <c:v>4.3611802998120432E-2</c:v>
                </c:pt>
                <c:pt idx="220">
                  <c:v>4.3229779496034494E-2</c:v>
                </c:pt>
                <c:pt idx="221">
                  <c:v>4.2847755993948779E-2</c:v>
                </c:pt>
                <c:pt idx="222">
                  <c:v>4.2465732491862841E-2</c:v>
                </c:pt>
                <c:pt idx="223">
                  <c:v>4.2160113690194227E-2</c:v>
                </c:pt>
                <c:pt idx="224">
                  <c:v>4.177809018810829E-2</c:v>
                </c:pt>
                <c:pt idx="225">
                  <c:v>4.1472471386439669E-2</c:v>
                </c:pt>
                <c:pt idx="226">
                  <c:v>4.1090447884353738E-2</c:v>
                </c:pt>
                <c:pt idx="227">
                  <c:v>4.0784829082685117E-2</c:v>
                </c:pt>
                <c:pt idx="228">
                  <c:v>4.0479210281016503E-2</c:v>
                </c:pt>
                <c:pt idx="229">
                  <c:v>4.0097186778930566E-2</c:v>
                </c:pt>
                <c:pt idx="230">
                  <c:v>3.9791567977261945E-2</c:v>
                </c:pt>
                <c:pt idx="231">
                  <c:v>3.9485949175593331E-2</c:v>
                </c:pt>
                <c:pt idx="232">
                  <c:v>3.9180330373924495E-2</c:v>
                </c:pt>
                <c:pt idx="233">
                  <c:v>3.8874711572255874E-2</c:v>
                </c:pt>
                <c:pt idx="234">
                  <c:v>3.8645497471004361E-2</c:v>
                </c:pt>
                <c:pt idx="235">
                  <c:v>3.833987866933574E-2</c:v>
                </c:pt>
                <c:pt idx="236">
                  <c:v>3.8034259867667126E-2</c:v>
                </c:pt>
                <c:pt idx="237">
                  <c:v>3.7805045766415607E-2</c:v>
                </c:pt>
                <c:pt idx="238">
                  <c:v>3.7499426964746771E-2</c:v>
                </c:pt>
                <c:pt idx="239">
                  <c:v>3.7270212863495251E-2</c:v>
                </c:pt>
                <c:pt idx="240">
                  <c:v>3.7040998762243732E-2</c:v>
                </c:pt>
                <c:pt idx="241">
                  <c:v>3.6811784660992219E-2</c:v>
                </c:pt>
                <c:pt idx="242">
                  <c:v>3.65825705597407E-2</c:v>
                </c:pt>
                <c:pt idx="243">
                  <c:v>3.6353356458489181E-2</c:v>
                </c:pt>
                <c:pt idx="244">
                  <c:v>3.6124142357237883E-2</c:v>
                </c:pt>
                <c:pt idx="245">
                  <c:v>3.5894928255986364E-2</c:v>
                </c:pt>
                <c:pt idx="246">
                  <c:v>3.5742118855151946E-2</c:v>
                </c:pt>
                <c:pt idx="247">
                  <c:v>3.5512904753900426E-2</c:v>
                </c:pt>
                <c:pt idx="248">
                  <c:v>3.5283690652648914E-2</c:v>
                </c:pt>
                <c:pt idx="249">
                  <c:v>3.5130881251814496E-2</c:v>
                </c:pt>
                <c:pt idx="250">
                  <c:v>3.4978071850980293E-2</c:v>
                </c:pt>
                <c:pt idx="251">
                  <c:v>3.4748857749728773E-2</c:v>
                </c:pt>
                <c:pt idx="252">
                  <c:v>3.4596048348894355E-2</c:v>
                </c:pt>
                <c:pt idx="253">
                  <c:v>3.4366834247642843E-2</c:v>
                </c:pt>
                <c:pt idx="254">
                  <c:v>3.421402484680864E-2</c:v>
                </c:pt>
                <c:pt idx="255">
                  <c:v>3.4061215445974222E-2</c:v>
                </c:pt>
                <c:pt idx="256">
                  <c:v>3.3908406045139804E-2</c:v>
                </c:pt>
                <c:pt idx="257">
                  <c:v>3.3755596644305608E-2</c:v>
                </c:pt>
                <c:pt idx="258">
                  <c:v>3.360278724347119E-2</c:v>
                </c:pt>
                <c:pt idx="259">
                  <c:v>3.3449977842636772E-2</c:v>
                </c:pt>
                <c:pt idx="260">
                  <c:v>3.3297168441802569E-2</c:v>
                </c:pt>
                <c:pt idx="261">
                  <c:v>3.3144359040968151E-2</c:v>
                </c:pt>
                <c:pt idx="262">
                  <c:v>3.2991549640133733E-2</c:v>
                </c:pt>
                <c:pt idx="263">
                  <c:v>3.2838740239299537E-2</c:v>
                </c:pt>
                <c:pt idx="264">
                  <c:v>3.2685930838465119E-2</c:v>
                </c:pt>
                <c:pt idx="265">
                  <c:v>3.2533121437630701E-2</c:v>
                </c:pt>
                <c:pt idx="266">
                  <c:v>3.2380312036796498E-2</c:v>
                </c:pt>
                <c:pt idx="267">
                  <c:v>3.222750263596208E-2</c:v>
                </c:pt>
                <c:pt idx="268">
                  <c:v>3.2074693235127884E-2</c:v>
                </c:pt>
                <c:pt idx="269">
                  <c:v>3.1921883834293466E-2</c:v>
                </c:pt>
                <c:pt idx="270">
                  <c:v>3.1769074433459048E-2</c:v>
                </c:pt>
                <c:pt idx="271">
                  <c:v>3.1616265032624845E-2</c:v>
                </c:pt>
                <c:pt idx="272">
                  <c:v>3.1463455631790427E-2</c:v>
                </c:pt>
                <c:pt idx="273">
                  <c:v>3.1310646230956009E-2</c:v>
                </c:pt>
                <c:pt idx="274">
                  <c:v>3.1081432129704493E-2</c:v>
                </c:pt>
                <c:pt idx="275">
                  <c:v>3.0928622728870293E-2</c:v>
                </c:pt>
                <c:pt idx="276">
                  <c:v>3.0775813328035875E-2</c:v>
                </c:pt>
                <c:pt idx="277">
                  <c:v>3.0623003927201457E-2</c:v>
                </c:pt>
                <c:pt idx="278">
                  <c:v>3.0470194526367258E-2</c:v>
                </c:pt>
                <c:pt idx="279">
                  <c:v>3.031738512553284E-2</c:v>
                </c:pt>
                <c:pt idx="280">
                  <c:v>3.016457572469864E-2</c:v>
                </c:pt>
                <c:pt idx="281">
                  <c:v>3.0011766323864222E-2</c:v>
                </c:pt>
                <c:pt idx="282">
                  <c:v>2.9858956923029804E-2</c:v>
                </c:pt>
                <c:pt idx="283">
                  <c:v>2.9706147522195605E-2</c:v>
                </c:pt>
                <c:pt idx="284">
                  <c:v>2.9629742821778288E-2</c:v>
                </c:pt>
                <c:pt idx="285">
                  <c:v>2.9476933420944085E-2</c:v>
                </c:pt>
                <c:pt idx="286">
                  <c:v>2.9324124020109667E-2</c:v>
                </c:pt>
                <c:pt idx="287">
                  <c:v>2.9171314619275253E-2</c:v>
                </c:pt>
                <c:pt idx="288">
                  <c:v>2.9094909918858151E-2</c:v>
                </c:pt>
                <c:pt idx="289">
                  <c:v>2.8942100518023733E-2</c:v>
                </c:pt>
                <c:pt idx="290">
                  <c:v>2.8865695817606635E-2</c:v>
                </c:pt>
                <c:pt idx="291">
                  <c:v>2.8712886416772217E-2</c:v>
                </c:pt>
                <c:pt idx="292">
                  <c:v>2.8636481716355116E-2</c:v>
                </c:pt>
                <c:pt idx="293">
                  <c:v>2.8483672315520916E-2</c:v>
                </c:pt>
                <c:pt idx="294">
                  <c:v>2.84072676151036E-2</c:v>
                </c:pt>
                <c:pt idx="295">
                  <c:v>2.8254458214269397E-2</c:v>
                </c:pt>
                <c:pt idx="296">
                  <c:v>2.817805351385208E-2</c:v>
                </c:pt>
                <c:pt idx="297">
                  <c:v>2.8025244113017881E-2</c:v>
                </c:pt>
                <c:pt idx="298">
                  <c:v>2.7948839412600564E-2</c:v>
                </c:pt>
                <c:pt idx="299">
                  <c:v>2.7872434712183463E-2</c:v>
                </c:pt>
                <c:pt idx="300">
                  <c:v>2.7719625311349045E-2</c:v>
                </c:pt>
                <c:pt idx="301">
                  <c:v>2.7643220610931947E-2</c:v>
                </c:pt>
                <c:pt idx="302">
                  <c:v>2.7566815910514846E-2</c:v>
                </c:pt>
                <c:pt idx="303">
                  <c:v>2.7414006509680428E-2</c:v>
                </c:pt>
                <c:pt idx="304">
                  <c:v>2.7337601809263326E-2</c:v>
                </c:pt>
                <c:pt idx="305">
                  <c:v>2.7261197108846009E-2</c:v>
                </c:pt>
                <c:pt idx="306">
                  <c:v>2.7184792408428912E-2</c:v>
                </c:pt>
                <c:pt idx="307">
                  <c:v>2.710838770801181E-2</c:v>
                </c:pt>
                <c:pt idx="308">
                  <c:v>2.6955578307177392E-2</c:v>
                </c:pt>
                <c:pt idx="309">
                  <c:v>2.6879173606760291E-2</c:v>
                </c:pt>
                <c:pt idx="310">
                  <c:v>2.6802768906342974E-2</c:v>
                </c:pt>
                <c:pt idx="311">
                  <c:v>2.6726364205925876E-2</c:v>
                </c:pt>
                <c:pt idx="312">
                  <c:v>2.6649959505508775E-2</c:v>
                </c:pt>
                <c:pt idx="313">
                  <c:v>2.6497150104674357E-2</c:v>
                </c:pt>
                <c:pt idx="314">
                  <c:v>2.6420745404257255E-2</c:v>
                </c:pt>
                <c:pt idx="315">
                  <c:v>2.6344340703840157E-2</c:v>
                </c:pt>
                <c:pt idx="316">
                  <c:v>2.6267936003422841E-2</c:v>
                </c:pt>
                <c:pt idx="317">
                  <c:v>2.6191531303005739E-2</c:v>
                </c:pt>
                <c:pt idx="318">
                  <c:v>2.6115126602588638E-2</c:v>
                </c:pt>
                <c:pt idx="319">
                  <c:v>2.6115126602588638E-2</c:v>
                </c:pt>
                <c:pt idx="320">
                  <c:v>2.5962317201754223E-2</c:v>
                </c:pt>
                <c:pt idx="321">
                  <c:v>2.5962317201754223E-2</c:v>
                </c:pt>
                <c:pt idx="322">
                  <c:v>2.5885912501337122E-2</c:v>
                </c:pt>
                <c:pt idx="323">
                  <c:v>2.5809507800919805E-2</c:v>
                </c:pt>
                <c:pt idx="324">
                  <c:v>2.5733103100502704E-2</c:v>
                </c:pt>
                <c:pt idx="325">
                  <c:v>2.5656698400085602E-2</c:v>
                </c:pt>
                <c:pt idx="326">
                  <c:v>2.5580293699668286E-2</c:v>
                </c:pt>
                <c:pt idx="327">
                  <c:v>2.5580293699668286E-2</c:v>
                </c:pt>
                <c:pt idx="328">
                  <c:v>2.5503888999251188E-2</c:v>
                </c:pt>
                <c:pt idx="329">
                  <c:v>2.5427484298834086E-2</c:v>
                </c:pt>
                <c:pt idx="330">
                  <c:v>2.535107959841677E-2</c:v>
                </c:pt>
                <c:pt idx="331">
                  <c:v>2.5274674897999668E-2</c:v>
                </c:pt>
                <c:pt idx="332">
                  <c:v>2.5274674897999668E-2</c:v>
                </c:pt>
                <c:pt idx="333">
                  <c:v>2.5198270197582567E-2</c:v>
                </c:pt>
                <c:pt idx="334">
                  <c:v>2.512186549716525E-2</c:v>
                </c:pt>
                <c:pt idx="335">
                  <c:v>2.5045460796748152E-2</c:v>
                </c:pt>
                <c:pt idx="336">
                  <c:v>2.5045460796748152E-2</c:v>
                </c:pt>
                <c:pt idx="337">
                  <c:v>2.4969056096331051E-2</c:v>
                </c:pt>
                <c:pt idx="338">
                  <c:v>2.4892651395913734E-2</c:v>
                </c:pt>
                <c:pt idx="339">
                  <c:v>2.4892651395913734E-2</c:v>
                </c:pt>
                <c:pt idx="340">
                  <c:v>2.4816246695496633E-2</c:v>
                </c:pt>
                <c:pt idx="341">
                  <c:v>2.4739841995079531E-2</c:v>
                </c:pt>
                <c:pt idx="342">
                  <c:v>2.4739841995079531E-2</c:v>
                </c:pt>
                <c:pt idx="343">
                  <c:v>2.4663437294662433E-2</c:v>
                </c:pt>
                <c:pt idx="344">
                  <c:v>2.4587032594245117E-2</c:v>
                </c:pt>
                <c:pt idx="345">
                  <c:v>2.4587032594245117E-2</c:v>
                </c:pt>
                <c:pt idx="346">
                  <c:v>2.4510627893828015E-2</c:v>
                </c:pt>
                <c:pt idx="347">
                  <c:v>2.4510627893828015E-2</c:v>
                </c:pt>
                <c:pt idx="348">
                  <c:v>2.4434223193410914E-2</c:v>
                </c:pt>
                <c:pt idx="349">
                  <c:v>2.4357818492993597E-2</c:v>
                </c:pt>
                <c:pt idx="350">
                  <c:v>2.4357818492993597E-2</c:v>
                </c:pt>
                <c:pt idx="351">
                  <c:v>2.4281413792576499E-2</c:v>
                </c:pt>
                <c:pt idx="352">
                  <c:v>2.4281413792576499E-2</c:v>
                </c:pt>
                <c:pt idx="353">
                  <c:v>2.4205009092159398E-2</c:v>
                </c:pt>
                <c:pt idx="354">
                  <c:v>2.4205009092159398E-2</c:v>
                </c:pt>
                <c:pt idx="355">
                  <c:v>2.4128604391742081E-2</c:v>
                </c:pt>
                <c:pt idx="356">
                  <c:v>2.4128604391742081E-2</c:v>
                </c:pt>
                <c:pt idx="357">
                  <c:v>2.405219969132498E-2</c:v>
                </c:pt>
                <c:pt idx="358">
                  <c:v>2.405219969132498E-2</c:v>
                </c:pt>
                <c:pt idx="359">
                  <c:v>2.3975794990907878E-2</c:v>
                </c:pt>
                <c:pt idx="360">
                  <c:v>2.3975794990907878E-2</c:v>
                </c:pt>
                <c:pt idx="361">
                  <c:v>2.3899390290490562E-2</c:v>
                </c:pt>
                <c:pt idx="362">
                  <c:v>2.3899390290490562E-2</c:v>
                </c:pt>
                <c:pt idx="363">
                  <c:v>2.3822985590073464E-2</c:v>
                </c:pt>
                <c:pt idx="364">
                  <c:v>2.3822985590073464E-2</c:v>
                </c:pt>
                <c:pt idx="365">
                  <c:v>2.3746580889656362E-2</c:v>
                </c:pt>
                <c:pt idx="366">
                  <c:v>2.3746580889656362E-2</c:v>
                </c:pt>
                <c:pt idx="367">
                  <c:v>2.3670176189239046E-2</c:v>
                </c:pt>
                <c:pt idx="368">
                  <c:v>2.3670176189239046E-2</c:v>
                </c:pt>
                <c:pt idx="369">
                  <c:v>2.3593771488821944E-2</c:v>
                </c:pt>
                <c:pt idx="370">
                  <c:v>2.3593771488821944E-2</c:v>
                </c:pt>
                <c:pt idx="371">
                  <c:v>2.3593771488821944E-2</c:v>
                </c:pt>
                <c:pt idx="372">
                  <c:v>2.3517366788404843E-2</c:v>
                </c:pt>
                <c:pt idx="373">
                  <c:v>2.3517366788404843E-2</c:v>
                </c:pt>
                <c:pt idx="374">
                  <c:v>2.3440962087987526E-2</c:v>
                </c:pt>
                <c:pt idx="375">
                  <c:v>2.3440962087987526E-2</c:v>
                </c:pt>
                <c:pt idx="376">
                  <c:v>2.3440962087987526E-2</c:v>
                </c:pt>
                <c:pt idx="377">
                  <c:v>2.3364557387570428E-2</c:v>
                </c:pt>
                <c:pt idx="378">
                  <c:v>2.3364557387570428E-2</c:v>
                </c:pt>
                <c:pt idx="379">
                  <c:v>2.3288152687153327E-2</c:v>
                </c:pt>
                <c:pt idx="380">
                  <c:v>2.3288152687153327E-2</c:v>
                </c:pt>
                <c:pt idx="381">
                  <c:v>2.3288152687153327E-2</c:v>
                </c:pt>
                <c:pt idx="382">
                  <c:v>2.3288152687153327E-2</c:v>
                </c:pt>
                <c:pt idx="383">
                  <c:v>2.321174798673601E-2</c:v>
                </c:pt>
                <c:pt idx="384">
                  <c:v>2.321174798673601E-2</c:v>
                </c:pt>
                <c:pt idx="385">
                  <c:v>2.321174798673601E-2</c:v>
                </c:pt>
                <c:pt idx="386">
                  <c:v>2.3135343286318909E-2</c:v>
                </c:pt>
                <c:pt idx="387">
                  <c:v>2.3135343286318909E-2</c:v>
                </c:pt>
                <c:pt idx="388">
                  <c:v>2.3135343286318909E-2</c:v>
                </c:pt>
                <c:pt idx="389">
                  <c:v>2.3135343286318909E-2</c:v>
                </c:pt>
                <c:pt idx="390">
                  <c:v>2.3135343286318909E-2</c:v>
                </c:pt>
                <c:pt idx="391">
                  <c:v>2.3135343286318909E-2</c:v>
                </c:pt>
                <c:pt idx="392">
                  <c:v>2.3135343286318909E-2</c:v>
                </c:pt>
                <c:pt idx="393">
                  <c:v>2.3135343286318909E-2</c:v>
                </c:pt>
                <c:pt idx="394">
                  <c:v>2.3135343286318909E-2</c:v>
                </c:pt>
                <c:pt idx="395">
                  <c:v>2.3135343286318909E-2</c:v>
                </c:pt>
                <c:pt idx="396">
                  <c:v>2.3135343286318909E-2</c:v>
                </c:pt>
                <c:pt idx="397">
                  <c:v>2.3135343286318909E-2</c:v>
                </c:pt>
                <c:pt idx="398">
                  <c:v>2.3135343286318909E-2</c:v>
                </c:pt>
                <c:pt idx="399">
                  <c:v>2.3135343286318909E-2</c:v>
                </c:pt>
                <c:pt idx="400">
                  <c:v>2.3135343286318909E-2</c:v>
                </c:pt>
                <c:pt idx="401">
                  <c:v>2.3135343286318909E-2</c:v>
                </c:pt>
                <c:pt idx="402">
                  <c:v>2.321174798673601E-2</c:v>
                </c:pt>
                <c:pt idx="403">
                  <c:v>2.321174798673601E-2</c:v>
                </c:pt>
                <c:pt idx="404">
                  <c:v>2.321174798673601E-2</c:v>
                </c:pt>
                <c:pt idx="405">
                  <c:v>2.321174798673601E-2</c:v>
                </c:pt>
                <c:pt idx="406">
                  <c:v>2.321174798673601E-2</c:v>
                </c:pt>
                <c:pt idx="407">
                  <c:v>2.321174798673601E-2</c:v>
                </c:pt>
                <c:pt idx="408">
                  <c:v>2.321174798673601E-2</c:v>
                </c:pt>
                <c:pt idx="409">
                  <c:v>2.321174798673601E-2</c:v>
                </c:pt>
                <c:pt idx="410">
                  <c:v>2.321174798673601E-2</c:v>
                </c:pt>
                <c:pt idx="411">
                  <c:v>2.3288152687153327E-2</c:v>
                </c:pt>
                <c:pt idx="412">
                  <c:v>2.3288152687153327E-2</c:v>
                </c:pt>
                <c:pt idx="413">
                  <c:v>2.3288152687153327E-2</c:v>
                </c:pt>
                <c:pt idx="414">
                  <c:v>2.3288152687153327E-2</c:v>
                </c:pt>
                <c:pt idx="415">
                  <c:v>2.3288152687153327E-2</c:v>
                </c:pt>
                <c:pt idx="416">
                  <c:v>2.3288152687153327E-2</c:v>
                </c:pt>
                <c:pt idx="417">
                  <c:v>2.3364557387570428E-2</c:v>
                </c:pt>
                <c:pt idx="418">
                  <c:v>2.3364557387570428E-2</c:v>
                </c:pt>
                <c:pt idx="419">
                  <c:v>2.3364557387570428E-2</c:v>
                </c:pt>
                <c:pt idx="420">
                  <c:v>2.3364557387570428E-2</c:v>
                </c:pt>
                <c:pt idx="421">
                  <c:v>2.3288152687153327E-2</c:v>
                </c:pt>
                <c:pt idx="422">
                  <c:v>2.3288152687153327E-2</c:v>
                </c:pt>
                <c:pt idx="423">
                  <c:v>2.3288152687153327E-2</c:v>
                </c:pt>
                <c:pt idx="424">
                  <c:v>2.3288152687153327E-2</c:v>
                </c:pt>
                <c:pt idx="425">
                  <c:v>2.321174798673601E-2</c:v>
                </c:pt>
                <c:pt idx="426">
                  <c:v>2.321174798673601E-2</c:v>
                </c:pt>
                <c:pt idx="427">
                  <c:v>2.321174798673601E-2</c:v>
                </c:pt>
                <c:pt idx="428">
                  <c:v>2.3135343286318909E-2</c:v>
                </c:pt>
                <c:pt idx="429">
                  <c:v>2.3135343286318909E-2</c:v>
                </c:pt>
                <c:pt idx="430">
                  <c:v>2.3058938585901807E-2</c:v>
                </c:pt>
                <c:pt idx="431">
                  <c:v>2.3058938585901807E-2</c:v>
                </c:pt>
                <c:pt idx="432">
                  <c:v>2.3058938585901807E-2</c:v>
                </c:pt>
                <c:pt idx="433">
                  <c:v>2.2982533885484491E-2</c:v>
                </c:pt>
                <c:pt idx="434">
                  <c:v>2.2982533885484491E-2</c:v>
                </c:pt>
                <c:pt idx="435">
                  <c:v>2.2982533885484491E-2</c:v>
                </c:pt>
                <c:pt idx="436">
                  <c:v>2.2982533885484491E-2</c:v>
                </c:pt>
                <c:pt idx="437">
                  <c:v>2.2906129185067393E-2</c:v>
                </c:pt>
                <c:pt idx="438">
                  <c:v>2.2906129185067393E-2</c:v>
                </c:pt>
              </c:numCache>
            </c:numRef>
          </c:xVal>
          <c:yVal>
            <c:numRef>
              <c:f>Traitement3!$M$2:$M$440</c:f>
              <c:numCache>
                <c:formatCode>0.000</c:formatCode>
                <c:ptCount val="439"/>
                <c:pt idx="0">
                  <c:v>0.7478302096843823</c:v>
                </c:pt>
                <c:pt idx="1">
                  <c:v>0.74703965929831984</c:v>
                </c:pt>
                <c:pt idx="2">
                  <c:v>0.74661427875780872</c:v>
                </c:pt>
                <c:pt idx="3">
                  <c:v>0.74621947958863188</c:v>
                </c:pt>
                <c:pt idx="4">
                  <c:v>0.74582487687717891</c:v>
                </c:pt>
                <c:pt idx="5">
                  <c:v>0.74540014767075935</c:v>
                </c:pt>
                <c:pt idx="6">
                  <c:v>0.74494535248238603</c:v>
                </c:pt>
                <c:pt idx="7">
                  <c:v>0.74446056032127805</c:v>
                </c:pt>
                <c:pt idx="8">
                  <c:v>0.74397611579580669</c:v>
                </c:pt>
                <c:pt idx="9">
                  <c:v>0.74346179193900697</c:v>
                </c:pt>
                <c:pt idx="10">
                  <c:v>0.74294789816974482</c:v>
                </c:pt>
                <c:pt idx="11">
                  <c:v>0.74243445568043476</c:v>
                </c:pt>
                <c:pt idx="12">
                  <c:v>0.74192148701598282</c:v>
                </c:pt>
                <c:pt idx="13">
                  <c:v>0.74140901617769006</c:v>
                </c:pt>
                <c:pt idx="14">
                  <c:v>0.74077668949469666</c:v>
                </c:pt>
                <c:pt idx="15">
                  <c:v>0.74011516526547849</c:v>
                </c:pt>
                <c:pt idx="16">
                  <c:v>0.73957465756333818</c:v>
                </c:pt>
                <c:pt idx="17">
                  <c:v>0.73903485625776788</c:v>
                </c:pt>
                <c:pt idx="18">
                  <c:v>0.73849580241591939</c:v>
                </c:pt>
                <c:pt idx="19">
                  <c:v>0.73798742205326351</c:v>
                </c:pt>
                <c:pt idx="20">
                  <c:v>0.73747978760078359</c:v>
                </c:pt>
                <c:pt idx="21">
                  <c:v>0.73697294178117434</c:v>
                </c:pt>
                <c:pt idx="22">
                  <c:v>0.73643719205312941</c:v>
                </c:pt>
                <c:pt idx="23">
                  <c:v>0.73593211787725865</c:v>
                </c:pt>
                <c:pt idx="24">
                  <c:v>0.73539835882312998</c:v>
                </c:pt>
                <c:pt idx="25">
                  <c:v>0.73486572103570957</c:v>
                </c:pt>
                <c:pt idx="26">
                  <c:v>0.73433427772985727</c:v>
                </c:pt>
                <c:pt idx="27">
                  <c:v>0.73377469319376953</c:v>
                </c:pt>
                <c:pt idx="28">
                  <c:v>0.73321662865751813</c:v>
                </c:pt>
                <c:pt idx="29">
                  <c:v>0.73268943729754632</c:v>
                </c:pt>
                <c:pt idx="30">
                  <c:v>0.73213465610559558</c:v>
                </c:pt>
                <c:pt idx="31">
                  <c:v>0.7315527003754676</c:v>
                </c:pt>
                <c:pt idx="32">
                  <c:v>0.73103084885413072</c:v>
                </c:pt>
                <c:pt idx="33">
                  <c:v>0.73045329882268284</c:v>
                </c:pt>
                <c:pt idx="34">
                  <c:v>0.72987834273253138</c:v>
                </c:pt>
                <c:pt idx="35">
                  <c:v>0.7293347308127347</c:v>
                </c:pt>
                <c:pt idx="36">
                  <c:v>0.72876546335304215</c:v>
                </c:pt>
                <c:pt idx="37">
                  <c:v>0.72819947631045068</c:v>
                </c:pt>
                <c:pt idx="38">
                  <c:v>0.72766507812003844</c:v>
                </c:pt>
                <c:pt idx="39">
                  <c:v>0.72707847156418248</c:v>
                </c:pt>
                <c:pt idx="40">
                  <c:v>0.72652408062223794</c:v>
                </c:pt>
                <c:pt idx="41">
                  <c:v>0.72597422630600927</c:v>
                </c:pt>
                <c:pt idx="42">
                  <c:v>0.72540217977381227</c:v>
                </c:pt>
                <c:pt idx="43">
                  <c:v>0.72486284971093995</c:v>
                </c:pt>
                <c:pt idx="44">
                  <c:v>0.72430279195488634</c:v>
                </c:pt>
                <c:pt idx="45">
                  <c:v>0.72374965753587794</c:v>
                </c:pt>
                <c:pt idx="46">
                  <c:v>0.72322982065047681</c:v>
                </c:pt>
                <c:pt idx="47">
                  <c:v>0.72269186787675732</c:v>
                </c:pt>
                <c:pt idx="48">
                  <c:v>0.7221625838920791</c:v>
                </c:pt>
                <c:pt idx="49">
                  <c:v>0.7216425863302296</c:v>
                </c:pt>
                <c:pt idx="50">
                  <c:v>0.72113248782318495</c:v>
                </c:pt>
                <c:pt idx="51">
                  <c:v>0.72065642562075038</c:v>
                </c:pt>
                <c:pt idx="52">
                  <c:v>0.72016732870175959</c:v>
                </c:pt>
                <c:pt idx="53">
                  <c:v>0.71968975802674184</c:v>
                </c:pt>
                <c:pt idx="54">
                  <c:v>0.71922414480013064</c:v>
                </c:pt>
                <c:pt idx="55">
                  <c:v>0.71877083015765886</c:v>
                </c:pt>
                <c:pt idx="56">
                  <c:v>0.7183093760513104</c:v>
                </c:pt>
                <c:pt idx="57">
                  <c:v>0.71788185529300508</c:v>
                </c:pt>
                <c:pt idx="58">
                  <c:v>0.71746698613673732</c:v>
                </c:pt>
                <c:pt idx="59">
                  <c:v>0.71706464084888377</c:v>
                </c:pt>
                <c:pt idx="60">
                  <c:v>0.71667457657831179</c:v>
                </c:pt>
                <c:pt idx="61">
                  <c:v>0.7162964464525502</c:v>
                </c:pt>
                <c:pt idx="62">
                  <c:v>0.71594701977479192</c:v>
                </c:pt>
                <c:pt idx="63">
                  <c:v>0.71559086778657421</c:v>
                </c:pt>
                <c:pt idx="64">
                  <c:v>0.71524517392802556</c:v>
                </c:pt>
                <c:pt idx="65">
                  <c:v>0.71490934425970698</c:v>
                </c:pt>
                <c:pt idx="66">
                  <c:v>0.71458276600865156</c:v>
                </c:pt>
                <c:pt idx="67">
                  <c:v>0.71426482230194122</c:v>
                </c:pt>
                <c:pt idx="68">
                  <c:v>0.71395490439993681</c:v>
                </c:pt>
                <c:pt idx="69">
                  <c:v>0.71365242132607865</c:v>
                </c:pt>
                <c:pt idx="70">
                  <c:v>0.71335680700995674</c:v>
                </c:pt>
                <c:pt idx="71">
                  <c:v>0.7130675252029548</c:v>
                </c:pt>
                <c:pt idx="72">
                  <c:v>0.71278407250025222</c:v>
                </c:pt>
                <c:pt idx="73">
                  <c:v>0.71250597982473207</c:v>
                </c:pt>
                <c:pt idx="74">
                  <c:v>0.71223281271400429</c:v>
                </c:pt>
                <c:pt idx="75">
                  <c:v>0.71196417071602647</c:v>
                </c:pt>
                <c:pt idx="76">
                  <c:v>0.71169968615302659</c:v>
                </c:pt>
                <c:pt idx="77">
                  <c:v>0.71143902246553703</c:v>
                </c:pt>
                <c:pt idx="78">
                  <c:v>0.71119404211218384</c:v>
                </c:pt>
                <c:pt idx="79">
                  <c:v>0.71093997730400238</c:v>
                </c:pt>
                <c:pt idx="80">
                  <c:v>0.71067701695181318</c:v>
                </c:pt>
                <c:pt idx="81">
                  <c:v>0.71044058428392876</c:v>
                </c:pt>
                <c:pt idx="82">
                  <c:v>0.71018316781247615</c:v>
                </c:pt>
                <c:pt idx="83">
                  <c:v>0.70995139052212464</c:v>
                </c:pt>
                <c:pt idx="84">
                  <c:v>0.70971014746847316</c:v>
                </c:pt>
                <c:pt idx="85">
                  <c:v>0.7094822711773956</c:v>
                </c:pt>
                <c:pt idx="86">
                  <c:v>0.70924483506096947</c:v>
                </c:pt>
                <c:pt idx="87">
                  <c:v>0.70902033352766269</c:v>
                </c:pt>
                <c:pt idx="88">
                  <c:v>0.7087973149497715</c:v>
                </c:pt>
                <c:pt idx="89">
                  <c:v>0.70857568479535293</c:v>
                </c:pt>
                <c:pt idx="90">
                  <c:v>0.708355356806596</c:v>
                </c:pt>
                <c:pt idx="91">
                  <c:v>0.70813625229696009</c:v>
                </c:pt>
                <c:pt idx="92">
                  <c:v>0.70791829951941876</c:v>
                </c:pt>
                <c:pt idx="93">
                  <c:v>0.70771225156131912</c:v>
                </c:pt>
                <c:pt idx="94">
                  <c:v>0.70749636197832211</c:v>
                </c:pt>
                <c:pt idx="95">
                  <c:v>0.7072814477362952</c:v>
                </c:pt>
                <c:pt idx="96">
                  <c:v>0.70706745951438832</c:v>
                </c:pt>
                <c:pt idx="97">
                  <c:v>0.70685435266603991</c:v>
                </c:pt>
                <c:pt idx="98">
                  <c:v>0.70664208690302321</c:v>
                </c:pt>
                <c:pt idx="99">
                  <c:v>0.70643062601801243</c:v>
                </c:pt>
                <c:pt idx="100">
                  <c:v>0.70623045417209529</c:v>
                </c:pt>
                <c:pt idx="101">
                  <c:v>0.70602047300699511</c:v>
                </c:pt>
                <c:pt idx="102">
                  <c:v>0.7058112115077223</c:v>
                </c:pt>
                <c:pt idx="103">
                  <c:v>0.70561305946018227</c:v>
                </c:pt>
                <c:pt idx="104">
                  <c:v>0.70540514048748482</c:v>
                </c:pt>
                <c:pt idx="105">
                  <c:v>0.70520823211555761</c:v>
                </c:pt>
                <c:pt idx="106">
                  <c:v>0.70500159456272449</c:v>
                </c:pt>
                <c:pt idx="107">
                  <c:v>0.70480588239939668</c:v>
                </c:pt>
                <c:pt idx="108">
                  <c:v>0.70461074201771812</c:v>
                </c:pt>
                <c:pt idx="109">
                  <c:v>0.70440594441758853</c:v>
                </c:pt>
                <c:pt idx="110">
                  <c:v>0.70421196767385263</c:v>
                </c:pt>
                <c:pt idx="111">
                  <c:v>0.70401855779776501</c:v>
                </c:pt>
                <c:pt idx="112">
                  <c:v>0.70381558439890368</c:v>
                </c:pt>
                <c:pt idx="113">
                  <c:v>0.70362335073948268</c:v>
                </c:pt>
                <c:pt idx="114">
                  <c:v>0.70343170131037869</c:v>
                </c:pt>
                <c:pt idx="115">
                  <c:v>0.7032306080731332</c:v>
                </c:pt>
                <c:pt idx="116">
                  <c:v>0.70303018974917275</c:v>
                </c:pt>
                <c:pt idx="117">
                  <c:v>0.70283046528649751</c:v>
                </c:pt>
                <c:pt idx="118">
                  <c:v>0.70263145705924523</c:v>
                </c:pt>
                <c:pt idx="119">
                  <c:v>0.70243319100213752</c:v>
                </c:pt>
                <c:pt idx="120">
                  <c:v>0.70223569675699959</c:v>
                </c:pt>
                <c:pt idx="121">
                  <c:v>0.70202919517915474</c:v>
                </c:pt>
                <c:pt idx="122">
                  <c:v>0.70183339231127118</c:v>
                </c:pt>
                <c:pt idx="123">
                  <c:v>0.70163847624411257</c:v>
                </c:pt>
                <c:pt idx="124">
                  <c:v>0.70144449333202163</c:v>
                </c:pt>
                <c:pt idx="125">
                  <c:v>0.7012418713779125</c:v>
                </c:pt>
                <c:pt idx="126">
                  <c:v>0.70104996587842727</c:v>
                </c:pt>
                <c:pt idx="127">
                  <c:v>0.70085916396817771</c:v>
                </c:pt>
                <c:pt idx="128">
                  <c:v>0.70067898442101217</c:v>
                </c:pt>
                <c:pt idx="129">
                  <c:v>0.700490529198461</c:v>
                </c:pt>
                <c:pt idx="130">
                  <c:v>0.70031271227497194</c:v>
                </c:pt>
                <c:pt idx="131">
                  <c:v>0.70012689455392885</c:v>
                </c:pt>
                <c:pt idx="132">
                  <c:v>0.69995173600527349</c:v>
                </c:pt>
                <c:pt idx="133">
                  <c:v>0.69977799161852006</c:v>
                </c:pt>
                <c:pt idx="134">
                  <c:v>0.69960574564997047</c:v>
                </c:pt>
                <c:pt idx="135">
                  <c:v>0.69943508695430034</c:v>
                </c:pt>
                <c:pt idx="136">
                  <c:v>0.69926610890544949</c:v>
                </c:pt>
                <c:pt idx="137">
                  <c:v>0.69909890926485851</c:v>
                </c:pt>
                <c:pt idx="138">
                  <c:v>0.69894224242820335</c:v>
                </c:pt>
                <c:pt idx="139">
                  <c:v>0.69877880217718236</c:v>
                </c:pt>
                <c:pt idx="140">
                  <c:v>0.69862589006120857</c:v>
                </c:pt>
                <c:pt idx="141">
                  <c:v>0.69847494928371079</c:v>
                </c:pt>
                <c:pt idx="142">
                  <c:v>0.69832607772029076</c:v>
                </c:pt>
                <c:pt idx="143">
                  <c:v>0.6981874665876352</c:v>
                </c:pt>
                <c:pt idx="144">
                  <c:v>0.69804290504043376</c:v>
                </c:pt>
                <c:pt idx="145">
                  <c:v>0.69790854542625125</c:v>
                </c:pt>
                <c:pt idx="146">
                  <c:v>0.69777638207086035</c:v>
                </c:pt>
                <c:pt idx="147">
                  <c:v>0.69764650047625609</c:v>
                </c:pt>
                <c:pt idx="148">
                  <c:v>0.69752641913714919</c:v>
                </c:pt>
                <c:pt idx="149">
                  <c:v>0.69740120703614195</c:v>
                </c:pt>
                <c:pt idx="150">
                  <c:v>0.6972856662642779</c:v>
                </c:pt>
                <c:pt idx="151">
                  <c:v>0.6971724284631714</c:v>
                </c:pt>
                <c:pt idx="152">
                  <c:v>0.69706155659944857</c:v>
                </c:pt>
                <c:pt idx="153">
                  <c:v>0.69695981631317472</c:v>
                </c:pt>
                <c:pt idx="154">
                  <c:v>0.69686025473539026</c:v>
                </c:pt>
                <c:pt idx="155">
                  <c:v>0.69675650611016093</c:v>
                </c:pt>
                <c:pt idx="156">
                  <c:v>0.69666783839419999</c:v>
                </c:pt>
                <c:pt idx="157">
                  <c:v>0.6965750602049724</c:v>
                </c:pt>
                <c:pt idx="158">
                  <c:v>0.69649056994935588</c:v>
                </c:pt>
                <c:pt idx="159">
                  <c:v>0.69640813356673148</c:v>
                </c:pt>
                <c:pt idx="160">
                  <c:v>0.69632777071289687</c:v>
                </c:pt>
                <c:pt idx="161">
                  <c:v>0.6962550188590817</c:v>
                </c:pt>
                <c:pt idx="162">
                  <c:v>0.6961840788996474</c:v>
                </c:pt>
                <c:pt idx="163">
                  <c:v>0.69611495811615554</c:v>
                </c:pt>
                <c:pt idx="164">
                  <c:v>0.69604766094687742</c:v>
                </c:pt>
                <c:pt idx="165">
                  <c:v>0.69598218895465747</c:v>
                </c:pt>
                <c:pt idx="166">
                  <c:v>0.6959233721503062</c:v>
                </c:pt>
                <c:pt idx="167">
                  <c:v>0.69586610620209421</c:v>
                </c:pt>
                <c:pt idx="168">
                  <c:v>0.69581038580678933</c:v>
                </c:pt>
                <c:pt idx="169">
                  <c:v>0.69575620360942292</c:v>
                </c:pt>
                <c:pt idx="170">
                  <c:v>0.69570355024119812</c:v>
                </c:pt>
                <c:pt idx="171">
                  <c:v>0.69565661804164869</c:v>
                </c:pt>
                <c:pt idx="172">
                  <c:v>0.69561095084113922</c:v>
                </c:pt>
                <c:pt idx="173">
                  <c:v>0.69556653719733263</c:v>
                </c:pt>
                <c:pt idx="174">
                  <c:v>0.69552336441414975</c:v>
                </c:pt>
                <c:pt idx="175">
                  <c:v>0.69548141859543577</c:v>
                </c:pt>
                <c:pt idx="176">
                  <c:v>0.69544433812079742</c:v>
                </c:pt>
                <c:pt idx="177">
                  <c:v>0.69540824717541583</c:v>
                </c:pt>
                <c:pt idx="178">
                  <c:v>0.69537313298589909</c:v>
                </c:pt>
                <c:pt idx="179">
                  <c:v>0.69533898212272349</c:v>
                </c:pt>
                <c:pt idx="180">
                  <c:v>0.69530578054323433</c:v>
                </c:pt>
                <c:pt idx="181">
                  <c:v>0.69527351363563217</c:v>
                </c:pt>
                <c:pt idx="182">
                  <c:v>0.69524526006325527</c:v>
                </c:pt>
                <c:pt idx="183">
                  <c:v>0.69521773995305713</c:v>
                </c:pt>
                <c:pt idx="184">
                  <c:v>0.6951909416494938</c:v>
                </c:pt>
                <c:pt idx="185">
                  <c:v>0.69516485323606225</c:v>
                </c:pt>
                <c:pt idx="186">
                  <c:v>0.69513946256191406</c:v>
                </c:pt>
                <c:pt idx="187">
                  <c:v>0.69511475726822813</c:v>
                </c:pt>
                <c:pt idx="188">
                  <c:v>0.69509336225381668</c:v>
                </c:pt>
                <c:pt idx="189">
                  <c:v>0.69506991722453904</c:v>
                </c:pt>
                <c:pt idx="190">
                  <c:v>0.69504962222519817</c:v>
                </c:pt>
                <c:pt idx="191">
                  <c:v>0.69502983074227087</c:v>
                </c:pt>
                <c:pt idx="192">
                  <c:v>0.69501053364672127</c:v>
                </c:pt>
                <c:pt idx="193">
                  <c:v>0.69499172176732749</c:v>
                </c:pt>
                <c:pt idx="194">
                  <c:v>0.69497565216911272</c:v>
                </c:pt>
                <c:pt idx="195">
                  <c:v>0.69495772525665478</c:v>
                </c:pt>
                <c:pt idx="196">
                  <c:v>0.69494241582175087</c:v>
                </c:pt>
                <c:pt idx="197">
                  <c:v>0.69492745142107659</c:v>
                </c:pt>
                <c:pt idx="198">
                  <c:v>0.69491282588514625</c:v>
                </c:pt>
                <c:pt idx="199">
                  <c:v>0.69489853305776761</c:v>
                </c:pt>
                <c:pt idx="200">
                  <c:v>0.69488456680119493</c:v>
                </c:pt>
                <c:pt idx="201">
                  <c:v>0.69487092100106584</c:v>
                </c:pt>
                <c:pt idx="202">
                  <c:v>0.69485758957111965</c:v>
                </c:pt>
                <c:pt idx="203">
                  <c:v>0.69484640825441557</c:v>
                </c:pt>
                <c:pt idx="204">
                  <c:v>0.69483364462192454</c:v>
                </c:pt>
                <c:pt idx="205">
                  <c:v>0.69482294111804488</c:v>
                </c:pt>
                <c:pt idx="206">
                  <c:v>0.69481245220473209</c:v>
                </c:pt>
                <c:pt idx="207">
                  <c:v>0.69480217416624812</c:v>
                </c:pt>
                <c:pt idx="208">
                  <c:v>0.69479044472438911</c:v>
                </c:pt>
                <c:pt idx="209">
                  <c:v>0.69478223598834099</c:v>
                </c:pt>
                <c:pt idx="210">
                  <c:v>0.69477256855947089</c:v>
                </c:pt>
                <c:pt idx="211">
                  <c:v>0.69476309742934206</c:v>
                </c:pt>
                <c:pt idx="212">
                  <c:v>0.69475535219813722</c:v>
                </c:pt>
                <c:pt idx="213">
                  <c:v>0.69474623171370442</c:v>
                </c:pt>
                <c:pt idx="214">
                  <c:v>0.69473877375956394</c:v>
                </c:pt>
                <c:pt idx="215">
                  <c:v>0.69472999215072229</c:v>
                </c:pt>
                <c:pt idx="216">
                  <c:v>0.69472281175752137</c:v>
                </c:pt>
                <c:pt idx="217">
                  <c:v>0.69471575436792643</c:v>
                </c:pt>
                <c:pt idx="218">
                  <c:v>0.69470881803248796</c:v>
                </c:pt>
                <c:pt idx="219">
                  <c:v>0.69470200082063605</c:v>
                </c:pt>
                <c:pt idx="220">
                  <c:v>0.69469530082097686</c:v>
                </c:pt>
                <c:pt idx="221">
                  <c:v>0.69468871614156769</c:v>
                </c:pt>
                <c:pt idx="222">
                  <c:v>0.69468224491017017</c:v>
                </c:pt>
                <c:pt idx="223">
                  <c:v>0.69467714836219741</c:v>
                </c:pt>
                <c:pt idx="224">
                  <c:v>0.69467087668294858</c:v>
                </c:pt>
                <c:pt idx="225">
                  <c:v>0.69466593741099725</c:v>
                </c:pt>
                <c:pt idx="226">
                  <c:v>0.69465985940047992</c:v>
                </c:pt>
                <c:pt idx="227">
                  <c:v>0.6946550727455455</c:v>
                </c:pt>
                <c:pt idx="228">
                  <c:v>0.69465035245009255</c:v>
                </c:pt>
                <c:pt idx="229">
                  <c:v>0.69464454403959885</c:v>
                </c:pt>
                <c:pt idx="230">
                  <c:v>0.69463996980200726</c:v>
                </c:pt>
                <c:pt idx="231">
                  <c:v>0.69463545905392288</c:v>
                </c:pt>
                <c:pt idx="232">
                  <c:v>0.69463101093058588</c:v>
                </c:pt>
                <c:pt idx="233">
                  <c:v>0.69462662457589486</c:v>
                </c:pt>
                <c:pt idx="234">
                  <c:v>0.69462337483544423</c:v>
                </c:pt>
                <c:pt idx="235">
                  <c:v>0.69461909454199156</c:v>
                </c:pt>
                <c:pt idx="236">
                  <c:v>0.69461487370767805</c:v>
                </c:pt>
                <c:pt idx="237">
                  <c:v>0.69461174660628289</c:v>
                </c:pt>
                <c:pt idx="238">
                  <c:v>0.69460762784912911</c:v>
                </c:pt>
                <c:pt idx="239">
                  <c:v>0.69460457637276896</c:v>
                </c:pt>
                <c:pt idx="240">
                  <c:v>0.69460155674213531</c:v>
                </c:pt>
                <c:pt idx="241">
                  <c:v>0.69459856862220304</c:v>
                </c:pt>
                <c:pt idx="242">
                  <c:v>0.69459561168069683</c:v>
                </c:pt>
                <c:pt idx="243">
                  <c:v>0.69459268558808918</c:v>
                </c:pt>
                <c:pt idx="244">
                  <c:v>0.69458979001759724</c:v>
                </c:pt>
                <c:pt idx="245">
                  <c:v>0.69458692464517857</c:v>
                </c:pt>
                <c:pt idx="246">
                  <c:v>0.69458503101482483</c:v>
                </c:pt>
                <c:pt idx="247">
                  <c:v>0.69458221525986419</c:v>
                </c:pt>
                <c:pt idx="248">
                  <c:v>0.69457942885222901</c:v>
                </c:pt>
                <c:pt idx="249">
                  <c:v>0.69457758739601827</c:v>
                </c:pt>
                <c:pt idx="250">
                  <c:v>0.69457575875106115</c:v>
                </c:pt>
                <c:pt idx="251">
                  <c:v>0.69457303960397154</c:v>
                </c:pt>
                <c:pt idx="252">
                  <c:v>0.69457124258651703</c:v>
                </c:pt>
                <c:pt idx="253">
                  <c:v>0.69456857045498077</c:v>
                </c:pt>
                <c:pt idx="254">
                  <c:v>0.69456680449937114</c:v>
                </c:pt>
                <c:pt idx="255">
                  <c:v>0.69456505081197761</c:v>
                </c:pt>
                <c:pt idx="256">
                  <c:v>0.69456330930415433</c:v>
                </c:pt>
                <c:pt idx="257">
                  <c:v>0.69456157988778433</c:v>
                </c:pt>
                <c:pt idx="258">
                  <c:v>0.69455986247527801</c:v>
                </c:pt>
                <c:pt idx="259">
                  <c:v>0.69455815697957213</c:v>
                </c:pt>
                <c:pt idx="260">
                  <c:v>0.6945564633141289</c:v>
                </c:pt>
                <c:pt idx="261">
                  <c:v>0.69455478139293414</c:v>
                </c:pt>
                <c:pt idx="262">
                  <c:v>0.69455311113049645</c:v>
                </c:pt>
                <c:pt idx="263">
                  <c:v>0.69455145244184535</c:v>
                </c:pt>
                <c:pt idx="264">
                  <c:v>0.69454980524253085</c:v>
                </c:pt>
                <c:pt idx="265">
                  <c:v>0.6945481694486213</c:v>
                </c:pt>
                <c:pt idx="266">
                  <c:v>0.69454654497670232</c:v>
                </c:pt>
                <c:pt idx="267">
                  <c:v>0.69454493174387488</c:v>
                </c:pt>
                <c:pt idx="268">
                  <c:v>0.69454332966775467</c:v>
                </c:pt>
                <c:pt idx="269">
                  <c:v>0.69454173866647007</c:v>
                </c:pt>
                <c:pt idx="270">
                  <c:v>0.69454015865866081</c:v>
                </c:pt>
                <c:pt idx="271">
                  <c:v>0.69453858956347614</c:v>
                </c:pt>
                <c:pt idx="272">
                  <c:v>0.69453703130057354</c:v>
                </c:pt>
                <c:pt idx="273">
                  <c:v>0.69453548379011731</c:v>
                </c:pt>
                <c:pt idx="274">
                  <c:v>0.69453318251187113</c:v>
                </c:pt>
                <c:pt idx="275">
                  <c:v>0.69453166153655888</c:v>
                </c:pt>
                <c:pt idx="276">
                  <c:v>0.69453015103823312</c:v>
                </c:pt>
                <c:pt idx="277">
                  <c:v>0.6945286509393177</c:v>
                </c:pt>
                <c:pt idx="278">
                  <c:v>0.69452716116273361</c:v>
                </c:pt>
                <c:pt idx="279">
                  <c:v>0.69452568163189732</c:v>
                </c:pt>
                <c:pt idx="280">
                  <c:v>0.69452421227071948</c:v>
                </c:pt>
                <c:pt idx="281">
                  <c:v>0.69452275300360311</c:v>
                </c:pt>
                <c:pt idx="282">
                  <c:v>0.69452130375544108</c:v>
                </c:pt>
                <c:pt idx="283">
                  <c:v>0.6945198644516154</c:v>
                </c:pt>
                <c:pt idx="284">
                  <c:v>0.69451914850564367</c:v>
                </c:pt>
                <c:pt idx="285">
                  <c:v>0.69451772397947753</c:v>
                </c:pt>
                <c:pt idx="286">
                  <c:v>0.6945163092132276</c:v>
                </c:pt>
                <c:pt idx="287">
                  <c:v>0.69451490413397121</c:v>
                </c:pt>
                <c:pt idx="288">
                  <c:v>0.69451420520430862</c:v>
                </c:pt>
                <c:pt idx="289">
                  <c:v>0.69451281451986235</c:v>
                </c:pt>
                <c:pt idx="290">
                  <c:v>0.69451212274714735</c:v>
                </c:pt>
                <c:pt idx="291">
                  <c:v>0.69451074629612786</c:v>
                </c:pt>
                <c:pt idx="292">
                  <c:v>0.69451006160007012</c:v>
                </c:pt>
                <c:pt idx="293">
                  <c:v>0.6945086992226972</c:v>
                </c:pt>
                <c:pt idx="294">
                  <c:v>0.69450802152380553</c:v>
                </c:pt>
                <c:pt idx="295">
                  <c:v>0.69450667306189173</c:v>
                </c:pt>
                <c:pt idx="296">
                  <c:v>0.69450600228146908</c:v>
                </c:pt>
                <c:pt idx="297">
                  <c:v>0.69450466757841034</c:v>
                </c:pt>
                <c:pt idx="298">
                  <c:v>0.69450400363854869</c:v>
                </c:pt>
                <c:pt idx="299">
                  <c:v>0.69450334196169661</c:v>
                </c:pt>
                <c:pt idx="300">
                  <c:v>0.69450202536288919</c:v>
                </c:pt>
                <c:pt idx="301">
                  <c:v>0.69450137042393945</c:v>
                </c:pt>
                <c:pt idx="302">
                  <c:v>0.69450071771401078</c:v>
                </c:pt>
                <c:pt idx="303">
                  <c:v>0.69449941894754363</c:v>
                </c:pt>
                <c:pt idx="304">
                  <c:v>0.69449877287424033</c:v>
                </c:pt>
                <c:pt idx="305">
                  <c:v>0.69449812899642793</c:v>
                </c:pt>
                <c:pt idx="306">
                  <c:v>0.69449748730579508</c:v>
                </c:pt>
                <c:pt idx="307">
                  <c:v>0.69449684779405874</c:v>
                </c:pt>
                <c:pt idx="308">
                  <c:v>0.69449557527428496</c:v>
                </c:pt>
                <c:pt idx="309">
                  <c:v>0.69449494224982267</c:v>
                </c:pt>
                <c:pt idx="310">
                  <c:v>0.69449431137140694</c:v>
                </c:pt>
                <c:pt idx="311">
                  <c:v>0.69449368263089539</c:v>
                </c:pt>
                <c:pt idx="312">
                  <c:v>0.69449305602017397</c:v>
                </c:pt>
                <c:pt idx="313">
                  <c:v>0.69449180915578301</c:v>
                </c:pt>
                <c:pt idx="314">
                  <c:v>0.69449118888602401</c:v>
                </c:pt>
                <c:pt idx="315">
                  <c:v>0.69449057071387577</c:v>
                </c:pt>
                <c:pt idx="316">
                  <c:v>0.69448995463136287</c:v>
                </c:pt>
                <c:pt idx="317">
                  <c:v>0.69448934063053724</c:v>
                </c:pt>
                <c:pt idx="318">
                  <c:v>0.69448872870347833</c:v>
                </c:pt>
                <c:pt idx="319">
                  <c:v>0.69448872870347833</c:v>
                </c:pt>
                <c:pt idx="320">
                  <c:v>0.69448751103911599</c:v>
                </c:pt>
                <c:pt idx="321">
                  <c:v>0.69448751103911599</c:v>
                </c:pt>
                <c:pt idx="322">
                  <c:v>0.69448690528610835</c:v>
                </c:pt>
                <c:pt idx="323">
                  <c:v>0.69448630157545899</c:v>
                </c:pt>
                <c:pt idx="324">
                  <c:v>0.69448569989938413</c:v>
                </c:pt>
                <c:pt idx="325">
                  <c:v>0.69448510025012644</c:v>
                </c:pt>
                <c:pt idx="326">
                  <c:v>0.69448450261995631</c:v>
                </c:pt>
                <c:pt idx="327">
                  <c:v>0.69448450261995631</c:v>
                </c:pt>
                <c:pt idx="328">
                  <c:v>0.69448390700117069</c:v>
                </c:pt>
                <c:pt idx="329">
                  <c:v>0.69448331338609348</c:v>
                </c:pt>
                <c:pt idx="330">
                  <c:v>0.69448272176707559</c:v>
                </c:pt>
                <c:pt idx="331">
                  <c:v>0.69448213213649446</c:v>
                </c:pt>
                <c:pt idx="332">
                  <c:v>0.69448213213649446</c:v>
                </c:pt>
                <c:pt idx="333">
                  <c:v>0.69448154448675425</c:v>
                </c:pt>
                <c:pt idx="334">
                  <c:v>0.69448095881028582</c:v>
                </c:pt>
                <c:pt idx="335">
                  <c:v>0.69448037509954685</c:v>
                </c:pt>
                <c:pt idx="336">
                  <c:v>0.69448037509954685</c:v>
                </c:pt>
                <c:pt idx="337">
                  <c:v>0.69447979334702092</c:v>
                </c:pt>
                <c:pt idx="338">
                  <c:v>0.69447921354521858</c:v>
                </c:pt>
                <c:pt idx="339">
                  <c:v>0.69447921354521858</c:v>
                </c:pt>
                <c:pt idx="340">
                  <c:v>0.69447863568667645</c:v>
                </c:pt>
                <c:pt idx="341">
                  <c:v>0.6944780597639576</c:v>
                </c:pt>
                <c:pt idx="342">
                  <c:v>0.6944780597639576</c:v>
                </c:pt>
                <c:pt idx="343">
                  <c:v>0.69447748576965107</c:v>
                </c:pt>
                <c:pt idx="344">
                  <c:v>0.69447691369637221</c:v>
                </c:pt>
                <c:pt idx="345">
                  <c:v>0.69447691369637221</c:v>
                </c:pt>
                <c:pt idx="346">
                  <c:v>0.6944763435367628</c:v>
                </c:pt>
                <c:pt idx="347">
                  <c:v>0.6944763435367628</c:v>
                </c:pt>
                <c:pt idx="348">
                  <c:v>0.69447577528349003</c:v>
                </c:pt>
                <c:pt idx="349">
                  <c:v>0.69447520892924741</c:v>
                </c:pt>
                <c:pt idx="350">
                  <c:v>0.69447520892924741</c:v>
                </c:pt>
                <c:pt idx="351">
                  <c:v>0.69447464446675422</c:v>
                </c:pt>
                <c:pt idx="352">
                  <c:v>0.69447464446675422</c:v>
                </c:pt>
                <c:pt idx="353">
                  <c:v>0.69447408188875559</c:v>
                </c:pt>
                <c:pt idx="354">
                  <c:v>0.69447408188875559</c:v>
                </c:pt>
                <c:pt idx="355">
                  <c:v>0.69447352118802264</c:v>
                </c:pt>
                <c:pt idx="356">
                  <c:v>0.69447352118802264</c:v>
                </c:pt>
                <c:pt idx="357">
                  <c:v>0.69447296235735156</c:v>
                </c:pt>
                <c:pt idx="358">
                  <c:v>0.69447296235735156</c:v>
                </c:pt>
                <c:pt idx="359">
                  <c:v>0.69447240538956478</c:v>
                </c:pt>
                <c:pt idx="360">
                  <c:v>0.69447240538956478</c:v>
                </c:pt>
                <c:pt idx="361">
                  <c:v>0.69447185027751002</c:v>
                </c:pt>
                <c:pt idx="362">
                  <c:v>0.69447185027751002</c:v>
                </c:pt>
                <c:pt idx="363">
                  <c:v>0.69447129701406052</c:v>
                </c:pt>
                <c:pt idx="364">
                  <c:v>0.69447129701406052</c:v>
                </c:pt>
                <c:pt idx="365">
                  <c:v>0.69447074559211475</c:v>
                </c:pt>
                <c:pt idx="366">
                  <c:v>0.69447074559211475</c:v>
                </c:pt>
                <c:pt idx="367">
                  <c:v>0.69447019600459681</c:v>
                </c:pt>
                <c:pt idx="368">
                  <c:v>0.69447019600459681</c:v>
                </c:pt>
                <c:pt idx="369">
                  <c:v>0.69446964824445601</c:v>
                </c:pt>
                <c:pt idx="370">
                  <c:v>0.69446964824445601</c:v>
                </c:pt>
                <c:pt idx="371">
                  <c:v>0.69446964824445601</c:v>
                </c:pt>
                <c:pt idx="372">
                  <c:v>0.69446910230466663</c:v>
                </c:pt>
                <c:pt idx="373">
                  <c:v>0.69446910230466663</c:v>
                </c:pt>
                <c:pt idx="374">
                  <c:v>0.69446855817822828</c:v>
                </c:pt>
                <c:pt idx="375">
                  <c:v>0.69446855817822828</c:v>
                </c:pt>
                <c:pt idx="376">
                  <c:v>0.69446855817822828</c:v>
                </c:pt>
                <c:pt idx="377">
                  <c:v>0.69446801585816587</c:v>
                </c:pt>
                <c:pt idx="378">
                  <c:v>0.69446801585816587</c:v>
                </c:pt>
                <c:pt idx="379">
                  <c:v>0.69446747533752873</c:v>
                </c:pt>
                <c:pt idx="380">
                  <c:v>0.69446747533752873</c:v>
                </c:pt>
                <c:pt idx="381">
                  <c:v>0.69446747533752873</c:v>
                </c:pt>
                <c:pt idx="382">
                  <c:v>0.69446747533752873</c:v>
                </c:pt>
                <c:pt idx="383">
                  <c:v>0.69446693660939174</c:v>
                </c:pt>
                <c:pt idx="384">
                  <c:v>0.69446693660939174</c:v>
                </c:pt>
                <c:pt idx="385">
                  <c:v>0.69446693660939174</c:v>
                </c:pt>
                <c:pt idx="386">
                  <c:v>0.69446639966685442</c:v>
                </c:pt>
                <c:pt idx="387">
                  <c:v>0.69446639966685442</c:v>
                </c:pt>
                <c:pt idx="388">
                  <c:v>0.69446639966685442</c:v>
                </c:pt>
                <c:pt idx="389">
                  <c:v>0.69446639966685442</c:v>
                </c:pt>
                <c:pt idx="390">
                  <c:v>0.69446639966685442</c:v>
                </c:pt>
                <c:pt idx="391">
                  <c:v>0.69446639966685442</c:v>
                </c:pt>
                <c:pt idx="392">
                  <c:v>0.69446639966685442</c:v>
                </c:pt>
                <c:pt idx="393">
                  <c:v>0.69446639966685442</c:v>
                </c:pt>
                <c:pt idx="394">
                  <c:v>0.69446639966685442</c:v>
                </c:pt>
                <c:pt idx="395">
                  <c:v>0.69446639966685442</c:v>
                </c:pt>
                <c:pt idx="396">
                  <c:v>0.69446639966685442</c:v>
                </c:pt>
                <c:pt idx="397">
                  <c:v>0.69446639966685442</c:v>
                </c:pt>
                <c:pt idx="398">
                  <c:v>0.69446639966685442</c:v>
                </c:pt>
                <c:pt idx="399">
                  <c:v>0.69446639966685442</c:v>
                </c:pt>
                <c:pt idx="400">
                  <c:v>0.69446639966685442</c:v>
                </c:pt>
                <c:pt idx="401">
                  <c:v>0.69446639966685442</c:v>
                </c:pt>
                <c:pt idx="402">
                  <c:v>0.69446693660939174</c:v>
                </c:pt>
                <c:pt idx="403">
                  <c:v>0.69446693660939174</c:v>
                </c:pt>
                <c:pt idx="404">
                  <c:v>0.69446693660939174</c:v>
                </c:pt>
                <c:pt idx="405">
                  <c:v>0.69446693660939174</c:v>
                </c:pt>
                <c:pt idx="406">
                  <c:v>0.69446693660939174</c:v>
                </c:pt>
                <c:pt idx="407">
                  <c:v>0.69446693660939174</c:v>
                </c:pt>
                <c:pt idx="408">
                  <c:v>0.69446693660939174</c:v>
                </c:pt>
                <c:pt idx="409">
                  <c:v>0.69446693660939174</c:v>
                </c:pt>
                <c:pt idx="410">
                  <c:v>0.69446693660939174</c:v>
                </c:pt>
                <c:pt idx="411">
                  <c:v>0.69446747533752873</c:v>
                </c:pt>
                <c:pt idx="412">
                  <c:v>0.69446747533752873</c:v>
                </c:pt>
                <c:pt idx="413">
                  <c:v>0.69446747533752873</c:v>
                </c:pt>
                <c:pt idx="414">
                  <c:v>0.69446747533752873</c:v>
                </c:pt>
                <c:pt idx="415">
                  <c:v>0.69446747533752873</c:v>
                </c:pt>
                <c:pt idx="416">
                  <c:v>0.69446747533752873</c:v>
                </c:pt>
                <c:pt idx="417">
                  <c:v>0.69446801585816587</c:v>
                </c:pt>
                <c:pt idx="418">
                  <c:v>0.69446801585816587</c:v>
                </c:pt>
                <c:pt idx="419">
                  <c:v>0.69446801585816587</c:v>
                </c:pt>
                <c:pt idx="420">
                  <c:v>0.69446801585816587</c:v>
                </c:pt>
                <c:pt idx="421">
                  <c:v>0.69446747533752873</c:v>
                </c:pt>
                <c:pt idx="422">
                  <c:v>0.69446747533752873</c:v>
                </c:pt>
                <c:pt idx="423">
                  <c:v>0.69446747533752873</c:v>
                </c:pt>
                <c:pt idx="424">
                  <c:v>0.69446747533752873</c:v>
                </c:pt>
                <c:pt idx="425">
                  <c:v>0.69446693660939174</c:v>
                </c:pt>
                <c:pt idx="426">
                  <c:v>0.69446693660939174</c:v>
                </c:pt>
                <c:pt idx="427">
                  <c:v>0.69446693660939174</c:v>
                </c:pt>
                <c:pt idx="428">
                  <c:v>0.69446639966685442</c:v>
                </c:pt>
                <c:pt idx="429">
                  <c:v>0.69446639966685442</c:v>
                </c:pt>
                <c:pt idx="430">
                  <c:v>0.69446586450304071</c:v>
                </c:pt>
                <c:pt idx="431">
                  <c:v>0.69446586450304071</c:v>
                </c:pt>
                <c:pt idx="432">
                  <c:v>0.69446586450304071</c:v>
                </c:pt>
                <c:pt idx="433">
                  <c:v>0.69446533111109987</c:v>
                </c:pt>
                <c:pt idx="434">
                  <c:v>0.69446533111109987</c:v>
                </c:pt>
                <c:pt idx="435">
                  <c:v>0.69446533111109987</c:v>
                </c:pt>
                <c:pt idx="436">
                  <c:v>0.69446533111109987</c:v>
                </c:pt>
                <c:pt idx="437">
                  <c:v>0.69446479948420559</c:v>
                </c:pt>
                <c:pt idx="438">
                  <c:v>0.69446479948420559</c:v>
                </c:pt>
              </c:numCache>
            </c:numRef>
          </c:yVal>
          <c:smooth val="0"/>
        </c:ser>
        <c:ser>
          <c:idx val="3"/>
          <c:order val="2"/>
          <c:tx>
            <c:strRef>
              <c:f>Traitement3!$Z$1</c:f>
              <c:strCache>
                <c:ptCount val="1"/>
                <c:pt idx="0">
                  <c:v>Drte sat</c:v>
                </c:pt>
              </c:strCache>
            </c:strRef>
          </c:tx>
          <c:spPr>
            <a:ln w="19050">
              <a:solidFill>
                <a:srgbClr val="7030A0"/>
              </a:solidFill>
            </a:ln>
          </c:spPr>
          <c:marker>
            <c:symbol val="none"/>
          </c:marker>
          <c:xVal>
            <c:numRef>
              <c:f>Traitement3!$X$2:$X$21</c:f>
              <c:numCache>
                <c:formatCode>General</c:formatCode>
                <c:ptCount val="20"/>
                <c:pt idx="0">
                  <c:v>0.35386256680738348</c:v>
                </c:pt>
                <c:pt idx="1">
                  <c:v>0.34886256680738348</c:v>
                </c:pt>
                <c:pt idx="2">
                  <c:v>0.34386256680738347</c:v>
                </c:pt>
                <c:pt idx="3">
                  <c:v>0.33886256680738347</c:v>
                </c:pt>
                <c:pt idx="4">
                  <c:v>0.33386256680738347</c:v>
                </c:pt>
                <c:pt idx="5">
                  <c:v>0.32886256680738346</c:v>
                </c:pt>
                <c:pt idx="6">
                  <c:v>0.32386256680738346</c:v>
                </c:pt>
                <c:pt idx="7">
                  <c:v>0.31886256680738345</c:v>
                </c:pt>
                <c:pt idx="8">
                  <c:v>0.31386256680738345</c:v>
                </c:pt>
                <c:pt idx="9">
                  <c:v>0.30886256680738344</c:v>
                </c:pt>
                <c:pt idx="10">
                  <c:v>0.30386256680738344</c:v>
                </c:pt>
                <c:pt idx="11">
                  <c:v>0.29886256680738355</c:v>
                </c:pt>
                <c:pt idx="12">
                  <c:v>0.29386256680738343</c:v>
                </c:pt>
                <c:pt idx="13">
                  <c:v>0.28886256680738354</c:v>
                </c:pt>
                <c:pt idx="14">
                  <c:v>0.28386256680738353</c:v>
                </c:pt>
                <c:pt idx="15">
                  <c:v>0.27886256680738353</c:v>
                </c:pt>
                <c:pt idx="16">
                  <c:v>0.27386256680738352</c:v>
                </c:pt>
                <c:pt idx="17">
                  <c:v>0.26886256680738352</c:v>
                </c:pt>
                <c:pt idx="18">
                  <c:v>0.26386256680738351</c:v>
                </c:pt>
                <c:pt idx="19">
                  <c:v>0.25886256680738351</c:v>
                </c:pt>
              </c:numCache>
            </c:numRef>
          </c:xVal>
          <c:yVal>
            <c:numRef>
              <c:f>Traitement3!$Z$2:$Z$21</c:f>
              <c:numCache>
                <c:formatCode>General</c:formatCode>
                <c:ptCount val="20"/>
                <c:pt idx="0">
                  <c:v>0.75386256680738351</c:v>
                </c:pt>
                <c:pt idx="1">
                  <c:v>0.7488625668073835</c:v>
                </c:pt>
                <c:pt idx="2">
                  <c:v>0.7438625668073835</c:v>
                </c:pt>
                <c:pt idx="3">
                  <c:v>0.73886256680738349</c:v>
                </c:pt>
                <c:pt idx="4">
                  <c:v>0.73386256680738349</c:v>
                </c:pt>
                <c:pt idx="5">
                  <c:v>0.72886256680738348</c:v>
                </c:pt>
                <c:pt idx="6">
                  <c:v>0.72386256680738348</c:v>
                </c:pt>
                <c:pt idx="7">
                  <c:v>0.71886256680738347</c:v>
                </c:pt>
                <c:pt idx="8">
                  <c:v>0.71386256680738347</c:v>
                </c:pt>
                <c:pt idx="9">
                  <c:v>0.70886256680738347</c:v>
                </c:pt>
                <c:pt idx="10">
                  <c:v>0.70386256680738346</c:v>
                </c:pt>
                <c:pt idx="11">
                  <c:v>0.69886256680738357</c:v>
                </c:pt>
                <c:pt idx="12">
                  <c:v>0.69386256680738345</c:v>
                </c:pt>
                <c:pt idx="13">
                  <c:v>0.68886256680738356</c:v>
                </c:pt>
                <c:pt idx="14">
                  <c:v>0.68386256680738355</c:v>
                </c:pt>
                <c:pt idx="15">
                  <c:v>0.67886256680738355</c:v>
                </c:pt>
                <c:pt idx="16">
                  <c:v>0.67386256680738355</c:v>
                </c:pt>
                <c:pt idx="17">
                  <c:v>0.66886256680738354</c:v>
                </c:pt>
                <c:pt idx="18">
                  <c:v>0.66386256680738354</c:v>
                </c:pt>
                <c:pt idx="19">
                  <c:v>0.65886256680738353</c:v>
                </c:pt>
              </c:numCache>
            </c:numRef>
          </c:yVal>
          <c:smooth val="0"/>
        </c:ser>
        <c:ser>
          <c:idx val="4"/>
          <c:order val="5"/>
          <c:tx>
            <c:strRef>
              <c:f>Traitement3!$R$1</c:f>
              <c:strCache>
                <c:ptCount val="1"/>
                <c:pt idx="0">
                  <c:v>Crmi</c:v>
                </c:pt>
              </c:strCache>
            </c:strRef>
          </c:tx>
          <c:spPr>
            <a:ln w="15875">
              <a:solidFill>
                <a:srgbClr val="FF0000"/>
              </a:solidFill>
              <a:prstDash val="dash"/>
            </a:ln>
          </c:spPr>
          <c:marker>
            <c:symbol val="none"/>
          </c:marker>
          <c:xVal>
            <c:numRef>
              <c:f>Traitement3!$B$2:$B$440</c:f>
              <c:numCache>
                <c:formatCode>0.000</c:formatCode>
                <c:ptCount val="439"/>
                <c:pt idx="0">
                  <c:v>0.31591815528491302</c:v>
                </c:pt>
                <c:pt idx="1">
                  <c:v>0.31393163307406668</c:v>
                </c:pt>
                <c:pt idx="2">
                  <c:v>0.3128619672682264</c:v>
                </c:pt>
                <c:pt idx="3">
                  <c:v>0.31186870616280299</c:v>
                </c:pt>
                <c:pt idx="4">
                  <c:v>0.31087544505737985</c:v>
                </c:pt>
                <c:pt idx="5">
                  <c:v>0.30980577925153957</c:v>
                </c:pt>
                <c:pt idx="6">
                  <c:v>0.30865970874528198</c:v>
                </c:pt>
                <c:pt idx="7">
                  <c:v>0.3074372335386073</c:v>
                </c:pt>
                <c:pt idx="8">
                  <c:v>0.30621475833193257</c:v>
                </c:pt>
                <c:pt idx="9">
                  <c:v>0.30491587842484058</c:v>
                </c:pt>
                <c:pt idx="10">
                  <c:v>0.30361699851774882</c:v>
                </c:pt>
                <c:pt idx="11">
                  <c:v>0.30231811861065677</c:v>
                </c:pt>
                <c:pt idx="12">
                  <c:v>0.30101923870356501</c:v>
                </c:pt>
                <c:pt idx="13">
                  <c:v>0.29972035879647324</c:v>
                </c:pt>
                <c:pt idx="14">
                  <c:v>0.29811586008771257</c:v>
                </c:pt>
                <c:pt idx="15">
                  <c:v>0.29643495667853487</c:v>
                </c:pt>
                <c:pt idx="16">
                  <c:v>0.29505967207102574</c:v>
                </c:pt>
                <c:pt idx="17">
                  <c:v>0.29368438746351666</c:v>
                </c:pt>
                <c:pt idx="18">
                  <c:v>0.29230910285600753</c:v>
                </c:pt>
                <c:pt idx="19">
                  <c:v>0.29101022294891576</c:v>
                </c:pt>
                <c:pt idx="20">
                  <c:v>0.28971134304182394</c:v>
                </c:pt>
                <c:pt idx="21">
                  <c:v>0.28841246313473196</c:v>
                </c:pt>
                <c:pt idx="22">
                  <c:v>0.28703717852722288</c:v>
                </c:pt>
                <c:pt idx="23">
                  <c:v>0.28573829862013106</c:v>
                </c:pt>
                <c:pt idx="24">
                  <c:v>0.28436301401262198</c:v>
                </c:pt>
                <c:pt idx="25">
                  <c:v>0.28298772940511285</c:v>
                </c:pt>
                <c:pt idx="26">
                  <c:v>0.28161244479760394</c:v>
                </c:pt>
                <c:pt idx="27">
                  <c:v>0.28016075548967778</c:v>
                </c:pt>
                <c:pt idx="28">
                  <c:v>0.27870906618175156</c:v>
                </c:pt>
                <c:pt idx="29">
                  <c:v>0.27733378157424243</c:v>
                </c:pt>
                <c:pt idx="30">
                  <c:v>0.27588209226631627</c:v>
                </c:pt>
                <c:pt idx="31">
                  <c:v>0.27435399825797274</c:v>
                </c:pt>
                <c:pt idx="32">
                  <c:v>0.27297871365046383</c:v>
                </c:pt>
                <c:pt idx="33">
                  <c:v>0.27145061964212031</c:v>
                </c:pt>
                <c:pt idx="34">
                  <c:v>0.269922525633777</c:v>
                </c:pt>
                <c:pt idx="35">
                  <c:v>0.26847083632585078</c:v>
                </c:pt>
                <c:pt idx="36">
                  <c:v>0.26694274231750725</c:v>
                </c:pt>
                <c:pt idx="37">
                  <c:v>0.26541464830916395</c:v>
                </c:pt>
                <c:pt idx="38">
                  <c:v>0.26396295900123778</c:v>
                </c:pt>
                <c:pt idx="39">
                  <c:v>0.26235846029247711</c:v>
                </c:pt>
                <c:pt idx="40">
                  <c:v>0.26083036628413381</c:v>
                </c:pt>
                <c:pt idx="41">
                  <c:v>0.25930227227579028</c:v>
                </c:pt>
                <c:pt idx="42">
                  <c:v>0.25769777356702989</c:v>
                </c:pt>
                <c:pt idx="43">
                  <c:v>0.25616967955868636</c:v>
                </c:pt>
                <c:pt idx="44">
                  <c:v>0.25456518084992574</c:v>
                </c:pt>
                <c:pt idx="45">
                  <c:v>0.25296068214116535</c:v>
                </c:pt>
                <c:pt idx="46">
                  <c:v>0.25143258813282182</c:v>
                </c:pt>
                <c:pt idx="47">
                  <c:v>0.24982808942406143</c:v>
                </c:pt>
                <c:pt idx="48">
                  <c:v>0.24822359071530078</c:v>
                </c:pt>
                <c:pt idx="49">
                  <c:v>0.24661909200654017</c:v>
                </c:pt>
                <c:pt idx="50">
                  <c:v>0.24501459329777955</c:v>
                </c:pt>
                <c:pt idx="51">
                  <c:v>0.24348649928943625</c:v>
                </c:pt>
                <c:pt idx="52">
                  <c:v>0.2418820005806756</c:v>
                </c:pt>
                <c:pt idx="53">
                  <c:v>0.24027750187191521</c:v>
                </c:pt>
                <c:pt idx="54">
                  <c:v>0.2386730031631546</c:v>
                </c:pt>
                <c:pt idx="55">
                  <c:v>0.23706850445439395</c:v>
                </c:pt>
                <c:pt idx="56">
                  <c:v>0.23538760104521625</c:v>
                </c:pt>
                <c:pt idx="57">
                  <c:v>0.23378310233645561</c:v>
                </c:pt>
                <c:pt idx="58">
                  <c:v>0.23217860362769521</c:v>
                </c:pt>
                <c:pt idx="59">
                  <c:v>0.2305741049189346</c:v>
                </c:pt>
                <c:pt idx="60">
                  <c:v>0.22896960621017395</c:v>
                </c:pt>
                <c:pt idx="61">
                  <c:v>0.22736510750141334</c:v>
                </c:pt>
                <c:pt idx="62">
                  <c:v>0.22583701349307003</c:v>
                </c:pt>
                <c:pt idx="63">
                  <c:v>0.22423251478430942</c:v>
                </c:pt>
                <c:pt idx="64">
                  <c:v>0.222628016075549</c:v>
                </c:pt>
                <c:pt idx="65">
                  <c:v>0.22102351736678838</c:v>
                </c:pt>
                <c:pt idx="66">
                  <c:v>0.21941901865802776</c:v>
                </c:pt>
                <c:pt idx="67">
                  <c:v>0.21781451994926712</c:v>
                </c:pt>
                <c:pt idx="68">
                  <c:v>0.21621002124050673</c:v>
                </c:pt>
                <c:pt idx="69">
                  <c:v>0.21460552253174608</c:v>
                </c:pt>
                <c:pt idx="70">
                  <c:v>0.21300102382298547</c:v>
                </c:pt>
                <c:pt idx="71">
                  <c:v>0.21139652511422508</c:v>
                </c:pt>
                <c:pt idx="72">
                  <c:v>0.20979202640546443</c:v>
                </c:pt>
                <c:pt idx="73">
                  <c:v>0.20818752769670382</c:v>
                </c:pt>
                <c:pt idx="74">
                  <c:v>0.2065830289879432</c:v>
                </c:pt>
                <c:pt idx="75">
                  <c:v>0.20497853027918278</c:v>
                </c:pt>
                <c:pt idx="76">
                  <c:v>0.20337403157042216</c:v>
                </c:pt>
                <c:pt idx="77">
                  <c:v>0.20176953286166155</c:v>
                </c:pt>
                <c:pt idx="78">
                  <c:v>0.20024143885331824</c:v>
                </c:pt>
                <c:pt idx="79">
                  <c:v>0.1986369401445576</c:v>
                </c:pt>
                <c:pt idx="80">
                  <c:v>0.1969560367353799</c:v>
                </c:pt>
                <c:pt idx="81">
                  <c:v>0.19542794272703659</c:v>
                </c:pt>
                <c:pt idx="82">
                  <c:v>0.19374703931785886</c:v>
                </c:pt>
                <c:pt idx="83">
                  <c:v>0.19221894530951533</c:v>
                </c:pt>
                <c:pt idx="84">
                  <c:v>0.19061444660075494</c:v>
                </c:pt>
                <c:pt idx="85">
                  <c:v>0.18908635259241141</c:v>
                </c:pt>
                <c:pt idx="86">
                  <c:v>0.18748185388365077</c:v>
                </c:pt>
                <c:pt idx="87">
                  <c:v>0.18595375987530746</c:v>
                </c:pt>
                <c:pt idx="88">
                  <c:v>0.18442566586696416</c:v>
                </c:pt>
                <c:pt idx="89">
                  <c:v>0.18289757185862066</c:v>
                </c:pt>
                <c:pt idx="90">
                  <c:v>0.18136947785027735</c:v>
                </c:pt>
                <c:pt idx="91">
                  <c:v>0.17984138384193382</c:v>
                </c:pt>
                <c:pt idx="92">
                  <c:v>0.17831328983359052</c:v>
                </c:pt>
                <c:pt idx="93">
                  <c:v>0.1768616005256643</c:v>
                </c:pt>
                <c:pt idx="94">
                  <c:v>0.17533350651732099</c:v>
                </c:pt>
                <c:pt idx="95">
                  <c:v>0.17380541250897746</c:v>
                </c:pt>
                <c:pt idx="96">
                  <c:v>0.17227731850063416</c:v>
                </c:pt>
                <c:pt idx="97">
                  <c:v>0.17074922449229063</c:v>
                </c:pt>
                <c:pt idx="98">
                  <c:v>0.16922113048394732</c:v>
                </c:pt>
                <c:pt idx="99">
                  <c:v>0.16769303647560402</c:v>
                </c:pt>
                <c:pt idx="100">
                  <c:v>0.16624134716767761</c:v>
                </c:pt>
                <c:pt idx="101">
                  <c:v>0.1647132531593343</c:v>
                </c:pt>
                <c:pt idx="102">
                  <c:v>0.16318515915099099</c:v>
                </c:pt>
                <c:pt idx="103">
                  <c:v>0.16173346984306478</c:v>
                </c:pt>
                <c:pt idx="104">
                  <c:v>0.16020537583472128</c:v>
                </c:pt>
                <c:pt idx="105">
                  <c:v>0.15875368652679506</c:v>
                </c:pt>
                <c:pt idx="106">
                  <c:v>0.15722559251845175</c:v>
                </c:pt>
                <c:pt idx="107">
                  <c:v>0.15577390321052553</c:v>
                </c:pt>
                <c:pt idx="108">
                  <c:v>0.15432221390259934</c:v>
                </c:pt>
                <c:pt idx="109">
                  <c:v>0.15279411989425581</c:v>
                </c:pt>
                <c:pt idx="110">
                  <c:v>0.1513424305863296</c:v>
                </c:pt>
                <c:pt idx="111">
                  <c:v>0.14989074127840341</c:v>
                </c:pt>
                <c:pt idx="112">
                  <c:v>0.1483626472700601</c:v>
                </c:pt>
                <c:pt idx="113">
                  <c:v>0.14691095796213388</c:v>
                </c:pt>
                <c:pt idx="114">
                  <c:v>0.14545926865420747</c:v>
                </c:pt>
                <c:pt idx="115">
                  <c:v>0.14393117464586416</c:v>
                </c:pt>
                <c:pt idx="116">
                  <c:v>0.14240308063752086</c:v>
                </c:pt>
                <c:pt idx="117">
                  <c:v>0.14087498662917733</c:v>
                </c:pt>
                <c:pt idx="118">
                  <c:v>0.13934689262083402</c:v>
                </c:pt>
                <c:pt idx="119">
                  <c:v>0.1378187986124905</c:v>
                </c:pt>
                <c:pt idx="120">
                  <c:v>0.13629070460414719</c:v>
                </c:pt>
                <c:pt idx="121">
                  <c:v>0.13468620589538657</c:v>
                </c:pt>
                <c:pt idx="122">
                  <c:v>0.13315811188704327</c:v>
                </c:pt>
                <c:pt idx="123">
                  <c:v>0.13163001787869996</c:v>
                </c:pt>
                <c:pt idx="124">
                  <c:v>0.13010192387035643</c:v>
                </c:pt>
                <c:pt idx="125">
                  <c:v>0.12849742516159582</c:v>
                </c:pt>
                <c:pt idx="126">
                  <c:v>0.12696933115325251</c:v>
                </c:pt>
                <c:pt idx="127">
                  <c:v>0.12544123714490921</c:v>
                </c:pt>
                <c:pt idx="128">
                  <c:v>0.12398954783698299</c:v>
                </c:pt>
                <c:pt idx="129">
                  <c:v>0.12246145382863947</c:v>
                </c:pt>
                <c:pt idx="130">
                  <c:v>0.12100976452071326</c:v>
                </c:pt>
                <c:pt idx="131">
                  <c:v>0.11948167051236995</c:v>
                </c:pt>
                <c:pt idx="132">
                  <c:v>0.11802998120444375</c:v>
                </c:pt>
                <c:pt idx="133">
                  <c:v>0.11657829189651733</c:v>
                </c:pt>
                <c:pt idx="134">
                  <c:v>0.11512660258859111</c:v>
                </c:pt>
                <c:pt idx="135">
                  <c:v>0.11367491328066491</c:v>
                </c:pt>
                <c:pt idx="136">
                  <c:v>0.11222322397273871</c:v>
                </c:pt>
                <c:pt idx="137">
                  <c:v>0.1107715346648125</c:v>
                </c:pt>
                <c:pt idx="138">
                  <c:v>0.1093962500573034</c:v>
                </c:pt>
                <c:pt idx="139">
                  <c:v>0.10794456074937719</c:v>
                </c:pt>
                <c:pt idx="140">
                  <c:v>0.1065692761418683</c:v>
                </c:pt>
                <c:pt idx="141">
                  <c:v>0.1051939915343592</c:v>
                </c:pt>
                <c:pt idx="142">
                  <c:v>0.10381870692685009</c:v>
                </c:pt>
                <c:pt idx="143">
                  <c:v>0.1025198270197583</c:v>
                </c:pt>
                <c:pt idx="144">
                  <c:v>0.1011445424122492</c:v>
                </c:pt>
                <c:pt idx="145">
                  <c:v>9.9845662505157182E-2</c:v>
                </c:pt>
                <c:pt idx="146">
                  <c:v>9.8546782598065402E-2</c:v>
                </c:pt>
                <c:pt idx="147">
                  <c:v>9.7247902690973609E-2</c:v>
                </c:pt>
                <c:pt idx="148">
                  <c:v>9.6025427484298709E-2</c:v>
                </c:pt>
                <c:pt idx="149">
                  <c:v>9.4726547577206915E-2</c:v>
                </c:pt>
                <c:pt idx="150">
                  <c:v>9.3504072370532224E-2</c:v>
                </c:pt>
                <c:pt idx="151">
                  <c:v>9.2281597163857546E-2</c:v>
                </c:pt>
                <c:pt idx="152">
                  <c:v>9.1059121957182854E-2</c:v>
                </c:pt>
                <c:pt idx="153">
                  <c:v>8.9913051450925263E-2</c:v>
                </c:pt>
                <c:pt idx="154">
                  <c:v>8.8766980944667673E-2</c:v>
                </c:pt>
                <c:pt idx="155">
                  <c:v>8.7544505737992981E-2</c:v>
                </c:pt>
                <c:pt idx="156">
                  <c:v>8.6474839932152492E-2</c:v>
                </c:pt>
                <c:pt idx="157">
                  <c:v>8.5328769425895123E-2</c:v>
                </c:pt>
                <c:pt idx="158">
                  <c:v>8.4259103620054634E-2</c:v>
                </c:pt>
                <c:pt idx="159">
                  <c:v>8.3189437814214368E-2</c:v>
                </c:pt>
                <c:pt idx="160">
                  <c:v>8.2119772008373879E-2</c:v>
                </c:pt>
                <c:pt idx="161">
                  <c:v>8.1126510902950713E-2</c:v>
                </c:pt>
                <c:pt idx="162">
                  <c:v>8.0133249797527534E-2</c:v>
                </c:pt>
                <c:pt idx="163">
                  <c:v>7.9139988692104368E-2</c:v>
                </c:pt>
                <c:pt idx="164">
                  <c:v>7.8146727586681189E-2</c:v>
                </c:pt>
                <c:pt idx="165">
                  <c:v>7.7153466481257801E-2</c:v>
                </c:pt>
                <c:pt idx="166">
                  <c:v>7.6236610076251959E-2</c:v>
                </c:pt>
                <c:pt idx="167">
                  <c:v>7.5319753671245881E-2</c:v>
                </c:pt>
                <c:pt idx="168">
                  <c:v>7.4402897266239817E-2</c:v>
                </c:pt>
                <c:pt idx="169">
                  <c:v>7.348604086123374E-2</c:v>
                </c:pt>
                <c:pt idx="170">
                  <c:v>7.2569184456227676E-2</c:v>
                </c:pt>
                <c:pt idx="171">
                  <c:v>7.1728732751638921E-2</c:v>
                </c:pt>
                <c:pt idx="172">
                  <c:v>7.0888281047049945E-2</c:v>
                </c:pt>
                <c:pt idx="173">
                  <c:v>7.004782934246119E-2</c:v>
                </c:pt>
                <c:pt idx="174">
                  <c:v>6.9207377637872228E-2</c:v>
                </c:pt>
                <c:pt idx="175">
                  <c:v>6.8366925933283473E-2</c:v>
                </c:pt>
                <c:pt idx="176">
                  <c:v>6.7602878929111598E-2</c:v>
                </c:pt>
                <c:pt idx="177">
                  <c:v>6.6838831924939945E-2</c:v>
                </c:pt>
                <c:pt idx="178">
                  <c:v>6.6074784920768292E-2</c:v>
                </c:pt>
                <c:pt idx="179">
                  <c:v>6.531073791659664E-2</c:v>
                </c:pt>
                <c:pt idx="180">
                  <c:v>6.4546690912424987E-2</c:v>
                </c:pt>
                <c:pt idx="181">
                  <c:v>6.3782643908253112E-2</c:v>
                </c:pt>
                <c:pt idx="182">
                  <c:v>6.309500160449856E-2</c:v>
                </c:pt>
                <c:pt idx="183">
                  <c:v>6.2407359300744231E-2</c:v>
                </c:pt>
                <c:pt idx="184">
                  <c:v>6.1719716996989672E-2</c:v>
                </c:pt>
                <c:pt idx="185">
                  <c:v>6.1032074693235121E-2</c:v>
                </c:pt>
                <c:pt idx="186">
                  <c:v>6.0344432389480569E-2</c:v>
                </c:pt>
                <c:pt idx="187">
                  <c:v>5.9656790085726018E-2</c:v>
                </c:pt>
                <c:pt idx="188">
                  <c:v>5.9045552482388783E-2</c:v>
                </c:pt>
                <c:pt idx="189">
                  <c:v>5.8357910178634224E-2</c:v>
                </c:pt>
                <c:pt idx="190">
                  <c:v>5.7746672575296774E-2</c:v>
                </c:pt>
                <c:pt idx="191">
                  <c:v>5.7135434971959539E-2</c:v>
                </c:pt>
                <c:pt idx="192">
                  <c:v>5.6524197368622082E-2</c:v>
                </c:pt>
                <c:pt idx="193">
                  <c:v>5.5912959765284632E-2</c:v>
                </c:pt>
                <c:pt idx="194">
                  <c:v>5.5378126862364499E-2</c:v>
                </c:pt>
                <c:pt idx="195">
                  <c:v>5.4766889259027264E-2</c:v>
                </c:pt>
                <c:pt idx="196">
                  <c:v>5.4232056356106909E-2</c:v>
                </c:pt>
                <c:pt idx="197">
                  <c:v>5.3697223453186775E-2</c:v>
                </c:pt>
                <c:pt idx="198">
                  <c:v>5.3162390550266642E-2</c:v>
                </c:pt>
                <c:pt idx="199">
                  <c:v>5.2627557647346501E-2</c:v>
                </c:pt>
                <c:pt idx="200">
                  <c:v>5.2092724744426153E-2</c:v>
                </c:pt>
                <c:pt idx="201">
                  <c:v>5.1557891841506012E-2</c:v>
                </c:pt>
                <c:pt idx="202">
                  <c:v>5.1023058938585879E-2</c:v>
                </c:pt>
                <c:pt idx="203">
                  <c:v>5.0564630736082847E-2</c:v>
                </c:pt>
                <c:pt idx="204">
                  <c:v>5.0029797833162706E-2</c:v>
                </c:pt>
                <c:pt idx="205">
                  <c:v>4.9571369630659674E-2</c:v>
                </c:pt>
                <c:pt idx="206">
                  <c:v>4.9112941428156635E-2</c:v>
                </c:pt>
                <c:pt idx="207">
                  <c:v>4.8654513225653603E-2</c:v>
                </c:pt>
                <c:pt idx="208">
                  <c:v>4.811968032273347E-2</c:v>
                </c:pt>
                <c:pt idx="209">
                  <c:v>4.7737656820647532E-2</c:v>
                </c:pt>
                <c:pt idx="210">
                  <c:v>4.7279228618144493E-2</c:v>
                </c:pt>
                <c:pt idx="211">
                  <c:v>4.6820800415641461E-2</c:v>
                </c:pt>
                <c:pt idx="212">
                  <c:v>4.6438776913555746E-2</c:v>
                </c:pt>
                <c:pt idx="213">
                  <c:v>4.5980348711052707E-2</c:v>
                </c:pt>
                <c:pt idx="214">
                  <c:v>4.559832520896677E-2</c:v>
                </c:pt>
                <c:pt idx="215">
                  <c:v>4.5139897006463738E-2</c:v>
                </c:pt>
                <c:pt idx="216">
                  <c:v>4.4757873504378022E-2</c:v>
                </c:pt>
                <c:pt idx="217">
                  <c:v>4.4375850002292085E-2</c:v>
                </c:pt>
                <c:pt idx="218">
                  <c:v>4.3993826500206147E-2</c:v>
                </c:pt>
                <c:pt idx="219">
                  <c:v>4.3611802998120432E-2</c:v>
                </c:pt>
                <c:pt idx="220">
                  <c:v>4.3229779496034494E-2</c:v>
                </c:pt>
                <c:pt idx="221">
                  <c:v>4.2847755993948779E-2</c:v>
                </c:pt>
                <c:pt idx="222">
                  <c:v>4.2465732491862841E-2</c:v>
                </c:pt>
                <c:pt idx="223">
                  <c:v>4.2160113690194227E-2</c:v>
                </c:pt>
                <c:pt idx="224">
                  <c:v>4.177809018810829E-2</c:v>
                </c:pt>
                <c:pt idx="225">
                  <c:v>4.1472471386439669E-2</c:v>
                </c:pt>
                <c:pt idx="226">
                  <c:v>4.1090447884353738E-2</c:v>
                </c:pt>
                <c:pt idx="227">
                  <c:v>4.0784829082685117E-2</c:v>
                </c:pt>
                <c:pt idx="228">
                  <c:v>4.0479210281016503E-2</c:v>
                </c:pt>
                <c:pt idx="229">
                  <c:v>4.0097186778930566E-2</c:v>
                </c:pt>
                <c:pt idx="230">
                  <c:v>3.9791567977261945E-2</c:v>
                </c:pt>
                <c:pt idx="231">
                  <c:v>3.9485949175593331E-2</c:v>
                </c:pt>
                <c:pt idx="232">
                  <c:v>3.9180330373924495E-2</c:v>
                </c:pt>
                <c:pt idx="233">
                  <c:v>3.8874711572255874E-2</c:v>
                </c:pt>
                <c:pt idx="234">
                  <c:v>3.8645497471004361E-2</c:v>
                </c:pt>
                <c:pt idx="235">
                  <c:v>3.833987866933574E-2</c:v>
                </c:pt>
                <c:pt idx="236">
                  <c:v>3.8034259867667126E-2</c:v>
                </c:pt>
                <c:pt idx="237">
                  <c:v>3.7805045766415607E-2</c:v>
                </c:pt>
                <c:pt idx="238">
                  <c:v>3.7499426964746771E-2</c:v>
                </c:pt>
                <c:pt idx="239">
                  <c:v>3.7270212863495251E-2</c:v>
                </c:pt>
                <c:pt idx="240">
                  <c:v>3.7040998762243732E-2</c:v>
                </c:pt>
                <c:pt idx="241">
                  <c:v>3.6811784660992219E-2</c:v>
                </c:pt>
                <c:pt idx="242">
                  <c:v>3.65825705597407E-2</c:v>
                </c:pt>
                <c:pt idx="243">
                  <c:v>3.6353356458489181E-2</c:v>
                </c:pt>
                <c:pt idx="244">
                  <c:v>3.6124142357237883E-2</c:v>
                </c:pt>
                <c:pt idx="245">
                  <c:v>3.5894928255986364E-2</c:v>
                </c:pt>
                <c:pt idx="246">
                  <c:v>3.5742118855151946E-2</c:v>
                </c:pt>
                <c:pt idx="247">
                  <c:v>3.5512904753900426E-2</c:v>
                </c:pt>
                <c:pt idx="248">
                  <c:v>3.5283690652648914E-2</c:v>
                </c:pt>
                <c:pt idx="249">
                  <c:v>3.5130881251814496E-2</c:v>
                </c:pt>
                <c:pt idx="250">
                  <c:v>3.4978071850980293E-2</c:v>
                </c:pt>
                <c:pt idx="251">
                  <c:v>3.4748857749728773E-2</c:v>
                </c:pt>
                <c:pt idx="252">
                  <c:v>3.4596048348894355E-2</c:v>
                </c:pt>
                <c:pt idx="253">
                  <c:v>3.4366834247642843E-2</c:v>
                </c:pt>
                <c:pt idx="254">
                  <c:v>3.421402484680864E-2</c:v>
                </c:pt>
                <c:pt idx="255">
                  <c:v>3.4061215445974222E-2</c:v>
                </c:pt>
                <c:pt idx="256">
                  <c:v>3.3908406045139804E-2</c:v>
                </c:pt>
                <c:pt idx="257">
                  <c:v>3.3755596644305608E-2</c:v>
                </c:pt>
                <c:pt idx="258">
                  <c:v>3.360278724347119E-2</c:v>
                </c:pt>
                <c:pt idx="259">
                  <c:v>3.3449977842636772E-2</c:v>
                </c:pt>
                <c:pt idx="260">
                  <c:v>3.3297168441802569E-2</c:v>
                </c:pt>
                <c:pt idx="261">
                  <c:v>3.3144359040968151E-2</c:v>
                </c:pt>
                <c:pt idx="262">
                  <c:v>3.2991549640133733E-2</c:v>
                </c:pt>
                <c:pt idx="263">
                  <c:v>3.2838740239299537E-2</c:v>
                </c:pt>
                <c:pt idx="264">
                  <c:v>3.2685930838465119E-2</c:v>
                </c:pt>
                <c:pt idx="265">
                  <c:v>3.2533121437630701E-2</c:v>
                </c:pt>
                <c:pt idx="266">
                  <c:v>3.2380312036796498E-2</c:v>
                </c:pt>
                <c:pt idx="267">
                  <c:v>3.222750263596208E-2</c:v>
                </c:pt>
                <c:pt idx="268">
                  <c:v>3.2074693235127884E-2</c:v>
                </c:pt>
                <c:pt idx="269">
                  <c:v>3.1921883834293466E-2</c:v>
                </c:pt>
                <c:pt idx="270">
                  <c:v>3.1769074433459048E-2</c:v>
                </c:pt>
                <c:pt idx="271">
                  <c:v>3.1616265032624845E-2</c:v>
                </c:pt>
                <c:pt idx="272">
                  <c:v>3.1463455631790427E-2</c:v>
                </c:pt>
                <c:pt idx="273">
                  <c:v>3.1310646230956009E-2</c:v>
                </c:pt>
                <c:pt idx="274">
                  <c:v>3.1081432129704493E-2</c:v>
                </c:pt>
                <c:pt idx="275">
                  <c:v>3.0928622728870293E-2</c:v>
                </c:pt>
                <c:pt idx="276">
                  <c:v>3.0775813328035875E-2</c:v>
                </c:pt>
                <c:pt idx="277">
                  <c:v>3.0623003927201457E-2</c:v>
                </c:pt>
                <c:pt idx="278">
                  <c:v>3.0470194526367258E-2</c:v>
                </c:pt>
                <c:pt idx="279">
                  <c:v>3.031738512553284E-2</c:v>
                </c:pt>
                <c:pt idx="280">
                  <c:v>3.016457572469864E-2</c:v>
                </c:pt>
                <c:pt idx="281">
                  <c:v>3.0011766323864222E-2</c:v>
                </c:pt>
                <c:pt idx="282">
                  <c:v>2.9858956923029804E-2</c:v>
                </c:pt>
                <c:pt idx="283">
                  <c:v>2.9706147522195605E-2</c:v>
                </c:pt>
                <c:pt idx="284">
                  <c:v>2.9629742821778288E-2</c:v>
                </c:pt>
                <c:pt idx="285">
                  <c:v>2.9476933420944085E-2</c:v>
                </c:pt>
                <c:pt idx="286">
                  <c:v>2.9324124020109667E-2</c:v>
                </c:pt>
                <c:pt idx="287">
                  <c:v>2.9171314619275253E-2</c:v>
                </c:pt>
                <c:pt idx="288">
                  <c:v>2.9094909918858151E-2</c:v>
                </c:pt>
                <c:pt idx="289">
                  <c:v>2.8942100518023733E-2</c:v>
                </c:pt>
                <c:pt idx="290">
                  <c:v>2.8865695817606635E-2</c:v>
                </c:pt>
                <c:pt idx="291">
                  <c:v>2.8712886416772217E-2</c:v>
                </c:pt>
                <c:pt idx="292">
                  <c:v>2.8636481716355116E-2</c:v>
                </c:pt>
                <c:pt idx="293">
                  <c:v>2.8483672315520916E-2</c:v>
                </c:pt>
                <c:pt idx="294">
                  <c:v>2.84072676151036E-2</c:v>
                </c:pt>
                <c:pt idx="295">
                  <c:v>2.8254458214269397E-2</c:v>
                </c:pt>
                <c:pt idx="296">
                  <c:v>2.817805351385208E-2</c:v>
                </c:pt>
                <c:pt idx="297">
                  <c:v>2.8025244113017881E-2</c:v>
                </c:pt>
                <c:pt idx="298">
                  <c:v>2.7948839412600564E-2</c:v>
                </c:pt>
                <c:pt idx="299">
                  <c:v>2.7872434712183463E-2</c:v>
                </c:pt>
                <c:pt idx="300">
                  <c:v>2.7719625311349045E-2</c:v>
                </c:pt>
                <c:pt idx="301">
                  <c:v>2.7643220610931947E-2</c:v>
                </c:pt>
                <c:pt idx="302">
                  <c:v>2.7566815910514846E-2</c:v>
                </c:pt>
                <c:pt idx="303">
                  <c:v>2.7414006509680428E-2</c:v>
                </c:pt>
                <c:pt idx="304">
                  <c:v>2.7337601809263326E-2</c:v>
                </c:pt>
                <c:pt idx="305">
                  <c:v>2.7261197108846009E-2</c:v>
                </c:pt>
                <c:pt idx="306">
                  <c:v>2.7184792408428912E-2</c:v>
                </c:pt>
                <c:pt idx="307">
                  <c:v>2.710838770801181E-2</c:v>
                </c:pt>
                <c:pt idx="308">
                  <c:v>2.6955578307177392E-2</c:v>
                </c:pt>
                <c:pt idx="309">
                  <c:v>2.6879173606760291E-2</c:v>
                </c:pt>
                <c:pt idx="310">
                  <c:v>2.6802768906342974E-2</c:v>
                </c:pt>
                <c:pt idx="311">
                  <c:v>2.6726364205925876E-2</c:v>
                </c:pt>
                <c:pt idx="312">
                  <c:v>2.6649959505508775E-2</c:v>
                </c:pt>
                <c:pt idx="313">
                  <c:v>2.6497150104674357E-2</c:v>
                </c:pt>
                <c:pt idx="314">
                  <c:v>2.6420745404257255E-2</c:v>
                </c:pt>
                <c:pt idx="315">
                  <c:v>2.6344340703840157E-2</c:v>
                </c:pt>
                <c:pt idx="316">
                  <c:v>2.6267936003422841E-2</c:v>
                </c:pt>
                <c:pt idx="317">
                  <c:v>2.6191531303005739E-2</c:v>
                </c:pt>
                <c:pt idx="318">
                  <c:v>2.6115126602588638E-2</c:v>
                </c:pt>
                <c:pt idx="319">
                  <c:v>2.6115126602588638E-2</c:v>
                </c:pt>
                <c:pt idx="320">
                  <c:v>2.5962317201754223E-2</c:v>
                </c:pt>
                <c:pt idx="321">
                  <c:v>2.5962317201754223E-2</c:v>
                </c:pt>
                <c:pt idx="322">
                  <c:v>2.5885912501337122E-2</c:v>
                </c:pt>
                <c:pt idx="323">
                  <c:v>2.5809507800919805E-2</c:v>
                </c:pt>
                <c:pt idx="324">
                  <c:v>2.5733103100502704E-2</c:v>
                </c:pt>
                <c:pt idx="325">
                  <c:v>2.5656698400085602E-2</c:v>
                </c:pt>
                <c:pt idx="326">
                  <c:v>2.5580293699668286E-2</c:v>
                </c:pt>
                <c:pt idx="327">
                  <c:v>2.5580293699668286E-2</c:v>
                </c:pt>
                <c:pt idx="328">
                  <c:v>2.5503888999251188E-2</c:v>
                </c:pt>
                <c:pt idx="329">
                  <c:v>2.5427484298834086E-2</c:v>
                </c:pt>
                <c:pt idx="330">
                  <c:v>2.535107959841677E-2</c:v>
                </c:pt>
                <c:pt idx="331">
                  <c:v>2.5274674897999668E-2</c:v>
                </c:pt>
                <c:pt idx="332">
                  <c:v>2.5274674897999668E-2</c:v>
                </c:pt>
                <c:pt idx="333">
                  <c:v>2.5198270197582567E-2</c:v>
                </c:pt>
                <c:pt idx="334">
                  <c:v>2.512186549716525E-2</c:v>
                </c:pt>
                <c:pt idx="335">
                  <c:v>2.5045460796748152E-2</c:v>
                </c:pt>
                <c:pt idx="336">
                  <c:v>2.5045460796748152E-2</c:v>
                </c:pt>
                <c:pt idx="337">
                  <c:v>2.4969056096331051E-2</c:v>
                </c:pt>
                <c:pt idx="338">
                  <c:v>2.4892651395913734E-2</c:v>
                </c:pt>
                <c:pt idx="339">
                  <c:v>2.4892651395913734E-2</c:v>
                </c:pt>
                <c:pt idx="340">
                  <c:v>2.4816246695496633E-2</c:v>
                </c:pt>
                <c:pt idx="341">
                  <c:v>2.4739841995079531E-2</c:v>
                </c:pt>
                <c:pt idx="342">
                  <c:v>2.4739841995079531E-2</c:v>
                </c:pt>
                <c:pt idx="343">
                  <c:v>2.4663437294662433E-2</c:v>
                </c:pt>
                <c:pt idx="344">
                  <c:v>2.4587032594245117E-2</c:v>
                </c:pt>
                <c:pt idx="345">
                  <c:v>2.4587032594245117E-2</c:v>
                </c:pt>
                <c:pt idx="346">
                  <c:v>2.4510627893828015E-2</c:v>
                </c:pt>
                <c:pt idx="347">
                  <c:v>2.4510627893828015E-2</c:v>
                </c:pt>
                <c:pt idx="348">
                  <c:v>2.4434223193410914E-2</c:v>
                </c:pt>
                <c:pt idx="349">
                  <c:v>2.4357818492993597E-2</c:v>
                </c:pt>
                <c:pt idx="350">
                  <c:v>2.4357818492993597E-2</c:v>
                </c:pt>
                <c:pt idx="351">
                  <c:v>2.4281413792576499E-2</c:v>
                </c:pt>
                <c:pt idx="352">
                  <c:v>2.4281413792576499E-2</c:v>
                </c:pt>
                <c:pt idx="353">
                  <c:v>2.4205009092159398E-2</c:v>
                </c:pt>
                <c:pt idx="354">
                  <c:v>2.4205009092159398E-2</c:v>
                </c:pt>
                <c:pt idx="355">
                  <c:v>2.4128604391742081E-2</c:v>
                </c:pt>
                <c:pt idx="356">
                  <c:v>2.4128604391742081E-2</c:v>
                </c:pt>
                <c:pt idx="357">
                  <c:v>2.405219969132498E-2</c:v>
                </c:pt>
                <c:pt idx="358">
                  <c:v>2.405219969132498E-2</c:v>
                </c:pt>
                <c:pt idx="359">
                  <c:v>2.3975794990907878E-2</c:v>
                </c:pt>
                <c:pt idx="360">
                  <c:v>2.3975794990907878E-2</c:v>
                </c:pt>
                <c:pt idx="361">
                  <c:v>2.3899390290490562E-2</c:v>
                </c:pt>
                <c:pt idx="362">
                  <c:v>2.3899390290490562E-2</c:v>
                </c:pt>
                <c:pt idx="363">
                  <c:v>2.3822985590073464E-2</c:v>
                </c:pt>
                <c:pt idx="364">
                  <c:v>2.3822985590073464E-2</c:v>
                </c:pt>
                <c:pt idx="365">
                  <c:v>2.3746580889656362E-2</c:v>
                </c:pt>
                <c:pt idx="366">
                  <c:v>2.3746580889656362E-2</c:v>
                </c:pt>
                <c:pt idx="367">
                  <c:v>2.3670176189239046E-2</c:v>
                </c:pt>
                <c:pt idx="368">
                  <c:v>2.3670176189239046E-2</c:v>
                </c:pt>
                <c:pt idx="369">
                  <c:v>2.3593771488821944E-2</c:v>
                </c:pt>
                <c:pt idx="370">
                  <c:v>2.3593771488821944E-2</c:v>
                </c:pt>
                <c:pt idx="371">
                  <c:v>2.3593771488821944E-2</c:v>
                </c:pt>
                <c:pt idx="372">
                  <c:v>2.3517366788404843E-2</c:v>
                </c:pt>
                <c:pt idx="373">
                  <c:v>2.3517366788404843E-2</c:v>
                </c:pt>
                <c:pt idx="374">
                  <c:v>2.3440962087987526E-2</c:v>
                </c:pt>
                <c:pt idx="375">
                  <c:v>2.3440962087987526E-2</c:v>
                </c:pt>
                <c:pt idx="376">
                  <c:v>2.3440962087987526E-2</c:v>
                </c:pt>
                <c:pt idx="377">
                  <c:v>2.3364557387570428E-2</c:v>
                </c:pt>
                <c:pt idx="378">
                  <c:v>2.3364557387570428E-2</c:v>
                </c:pt>
                <c:pt idx="379">
                  <c:v>2.3288152687153327E-2</c:v>
                </c:pt>
                <c:pt idx="380">
                  <c:v>2.3288152687153327E-2</c:v>
                </c:pt>
                <c:pt idx="381">
                  <c:v>2.3288152687153327E-2</c:v>
                </c:pt>
                <c:pt idx="382">
                  <c:v>2.3288152687153327E-2</c:v>
                </c:pt>
                <c:pt idx="383">
                  <c:v>2.321174798673601E-2</c:v>
                </c:pt>
                <c:pt idx="384">
                  <c:v>2.321174798673601E-2</c:v>
                </c:pt>
                <c:pt idx="385">
                  <c:v>2.321174798673601E-2</c:v>
                </c:pt>
                <c:pt idx="386">
                  <c:v>2.3135343286318909E-2</c:v>
                </c:pt>
                <c:pt idx="387">
                  <c:v>2.3135343286318909E-2</c:v>
                </c:pt>
                <c:pt idx="388">
                  <c:v>2.3135343286318909E-2</c:v>
                </c:pt>
                <c:pt idx="389">
                  <c:v>2.3135343286318909E-2</c:v>
                </c:pt>
                <c:pt idx="390">
                  <c:v>2.3135343286318909E-2</c:v>
                </c:pt>
                <c:pt idx="391">
                  <c:v>2.3135343286318909E-2</c:v>
                </c:pt>
                <c:pt idx="392">
                  <c:v>2.3135343286318909E-2</c:v>
                </c:pt>
                <c:pt idx="393">
                  <c:v>2.3135343286318909E-2</c:v>
                </c:pt>
                <c:pt idx="394">
                  <c:v>2.3135343286318909E-2</c:v>
                </c:pt>
                <c:pt idx="395">
                  <c:v>2.3135343286318909E-2</c:v>
                </c:pt>
                <c:pt idx="396">
                  <c:v>2.3135343286318909E-2</c:v>
                </c:pt>
                <c:pt idx="397">
                  <c:v>2.3135343286318909E-2</c:v>
                </c:pt>
                <c:pt idx="398">
                  <c:v>2.3135343286318909E-2</c:v>
                </c:pt>
                <c:pt idx="399">
                  <c:v>2.3135343286318909E-2</c:v>
                </c:pt>
                <c:pt idx="400">
                  <c:v>2.3135343286318909E-2</c:v>
                </c:pt>
                <c:pt idx="401">
                  <c:v>2.3135343286318909E-2</c:v>
                </c:pt>
                <c:pt idx="402">
                  <c:v>2.321174798673601E-2</c:v>
                </c:pt>
                <c:pt idx="403">
                  <c:v>2.321174798673601E-2</c:v>
                </c:pt>
                <c:pt idx="404">
                  <c:v>2.321174798673601E-2</c:v>
                </c:pt>
                <c:pt idx="405">
                  <c:v>2.321174798673601E-2</c:v>
                </c:pt>
                <c:pt idx="406">
                  <c:v>2.321174798673601E-2</c:v>
                </c:pt>
                <c:pt idx="407">
                  <c:v>2.321174798673601E-2</c:v>
                </c:pt>
                <c:pt idx="408">
                  <c:v>2.321174798673601E-2</c:v>
                </c:pt>
                <c:pt idx="409">
                  <c:v>2.321174798673601E-2</c:v>
                </c:pt>
                <c:pt idx="410">
                  <c:v>2.321174798673601E-2</c:v>
                </c:pt>
                <c:pt idx="411">
                  <c:v>2.3288152687153327E-2</c:v>
                </c:pt>
                <c:pt idx="412">
                  <c:v>2.3288152687153327E-2</c:v>
                </c:pt>
                <c:pt idx="413">
                  <c:v>2.3288152687153327E-2</c:v>
                </c:pt>
                <c:pt idx="414">
                  <c:v>2.3288152687153327E-2</c:v>
                </c:pt>
                <c:pt idx="415">
                  <c:v>2.3288152687153327E-2</c:v>
                </c:pt>
                <c:pt idx="416">
                  <c:v>2.3288152687153327E-2</c:v>
                </c:pt>
                <c:pt idx="417">
                  <c:v>2.3364557387570428E-2</c:v>
                </c:pt>
                <c:pt idx="418">
                  <c:v>2.3364557387570428E-2</c:v>
                </c:pt>
                <c:pt idx="419">
                  <c:v>2.3364557387570428E-2</c:v>
                </c:pt>
                <c:pt idx="420">
                  <c:v>2.3364557387570428E-2</c:v>
                </c:pt>
                <c:pt idx="421">
                  <c:v>2.3288152687153327E-2</c:v>
                </c:pt>
                <c:pt idx="422">
                  <c:v>2.3288152687153327E-2</c:v>
                </c:pt>
                <c:pt idx="423">
                  <c:v>2.3288152687153327E-2</c:v>
                </c:pt>
                <c:pt idx="424">
                  <c:v>2.3288152687153327E-2</c:v>
                </c:pt>
                <c:pt idx="425">
                  <c:v>2.321174798673601E-2</c:v>
                </c:pt>
                <c:pt idx="426">
                  <c:v>2.321174798673601E-2</c:v>
                </c:pt>
                <c:pt idx="427">
                  <c:v>2.321174798673601E-2</c:v>
                </c:pt>
                <c:pt idx="428">
                  <c:v>2.3135343286318909E-2</c:v>
                </c:pt>
                <c:pt idx="429">
                  <c:v>2.3135343286318909E-2</c:v>
                </c:pt>
                <c:pt idx="430">
                  <c:v>2.3058938585901807E-2</c:v>
                </c:pt>
                <c:pt idx="431">
                  <c:v>2.3058938585901807E-2</c:v>
                </c:pt>
                <c:pt idx="432">
                  <c:v>2.3058938585901807E-2</c:v>
                </c:pt>
                <c:pt idx="433">
                  <c:v>2.2982533885484491E-2</c:v>
                </c:pt>
                <c:pt idx="434">
                  <c:v>2.2982533885484491E-2</c:v>
                </c:pt>
                <c:pt idx="435">
                  <c:v>2.2982533885484491E-2</c:v>
                </c:pt>
                <c:pt idx="436">
                  <c:v>2.2982533885484491E-2</c:v>
                </c:pt>
                <c:pt idx="437">
                  <c:v>2.2906129185067393E-2</c:v>
                </c:pt>
                <c:pt idx="438">
                  <c:v>2.2906129185067393E-2</c:v>
                </c:pt>
              </c:numCache>
            </c:numRef>
          </c:xVal>
          <c:yVal>
            <c:numRef>
              <c:f>Traitement3!$R$2:$R$440</c:f>
              <c:numCache>
                <c:formatCode>0.0000</c:formatCode>
                <c:ptCount val="439"/>
                <c:pt idx="0">
                  <c:v>0.71423770987349711</c:v>
                </c:pt>
                <c:pt idx="1">
                  <c:v>0.71423051626608247</c:v>
                </c:pt>
                <c:pt idx="2">
                  <c:v>0.7142265043917887</c:v>
                </c:pt>
                <c:pt idx="3">
                  <c:v>0.71422268831209845</c:v>
                </c:pt>
                <c:pt idx="4">
                  <c:v>0.71421878173606068</c:v>
                </c:pt>
                <c:pt idx="5">
                  <c:v>0.71421446983103176</c:v>
                </c:pt>
                <c:pt idx="6">
                  <c:v>0.71420972472236843</c:v>
                </c:pt>
                <c:pt idx="7">
                  <c:v>0.71420451462177637</c:v>
                </c:pt>
                <c:pt idx="8">
                  <c:v>0.71419914438659748</c:v>
                </c:pt>
                <c:pt idx="9">
                  <c:v>0.71419325496949038</c:v>
                </c:pt>
                <c:pt idx="10">
                  <c:v>0.71418716743753397</c:v>
                </c:pt>
                <c:pt idx="11">
                  <c:v>0.71418087202886538</c:v>
                </c:pt>
                <c:pt idx="12">
                  <c:v>0.71417435835863763</c:v>
                </c:pt>
                <c:pt idx="13">
                  <c:v>0.71416761537116058</c:v>
                </c:pt>
                <c:pt idx="14">
                  <c:v>0.71415895159308718</c:v>
                </c:pt>
                <c:pt idx="15">
                  <c:v>0.71414945457899603</c:v>
                </c:pt>
                <c:pt idx="16">
                  <c:v>0.71414134370332194</c:v>
                </c:pt>
                <c:pt idx="17">
                  <c:v>0.71413290743665936</c:v>
                </c:pt>
                <c:pt idx="18">
                  <c:v>0.71412412686246718</c:v>
                </c:pt>
                <c:pt idx="19">
                  <c:v>0.71411549965772447</c:v>
                </c:pt>
                <c:pt idx="20">
                  <c:v>0.71410652886195636</c:v>
                </c:pt>
                <c:pt idx="21">
                  <c:v>0.71409719479615841</c:v>
                </c:pt>
                <c:pt idx="22">
                  <c:v>0.71408689223852373</c:v>
                </c:pt>
                <c:pt idx="23">
                  <c:v>0.71407674209763083</c:v>
                </c:pt>
                <c:pt idx="24">
                  <c:v>0.71406552257412015</c:v>
                </c:pt>
                <c:pt idx="25">
                  <c:v>0.71405378656183083</c:v>
                </c:pt>
                <c:pt idx="26">
                  <c:v>0.71404150033683556</c:v>
                </c:pt>
                <c:pt idx="27">
                  <c:v>0.7140278943120415</c:v>
                </c:pt>
                <c:pt idx="28">
                  <c:v>0.71401358813432025</c:v>
                </c:pt>
                <c:pt idx="29">
                  <c:v>0.71399934334863469</c:v>
                </c:pt>
                <c:pt idx="30">
                  <c:v>0.71398352477930693</c:v>
                </c:pt>
                <c:pt idx="31">
                  <c:v>0.713965941134176</c:v>
                </c:pt>
                <c:pt idx="32">
                  <c:v>0.71394923669337917</c:v>
                </c:pt>
                <c:pt idx="33">
                  <c:v>0.71392962368848867</c:v>
                </c:pt>
                <c:pt idx="34">
                  <c:v>0.71390881586408161</c:v>
                </c:pt>
                <c:pt idx="35">
                  <c:v>0.71388785249893583</c:v>
                </c:pt>
                <c:pt idx="36">
                  <c:v>0.71386442439624864</c:v>
                </c:pt>
                <c:pt idx="37">
                  <c:v>0.71383948528794028</c:v>
                </c:pt>
                <c:pt idx="38">
                  <c:v>0.71381427795273578</c:v>
                </c:pt>
                <c:pt idx="39">
                  <c:v>0.71378455447477163</c:v>
                </c:pt>
                <c:pt idx="40">
                  <c:v>0.71375427409701908</c:v>
                </c:pt>
                <c:pt idx="41">
                  <c:v>0.7137219041320999</c:v>
                </c:pt>
                <c:pt idx="42">
                  <c:v>0.7136854742555111</c:v>
                </c:pt>
                <c:pt idx="43">
                  <c:v>0.71364825683270006</c:v>
                </c:pt>
                <c:pt idx="44">
                  <c:v>0.71360630498660182</c:v>
                </c:pt>
                <c:pt idx="45">
                  <c:v>0.71356116433132022</c:v>
                </c:pt>
                <c:pt idx="46">
                  <c:v>0.71351496858422891</c:v>
                </c:pt>
                <c:pt idx="47">
                  <c:v>0.71346283556043355</c:v>
                </c:pt>
                <c:pt idx="48">
                  <c:v>0.71340670994245203</c:v>
                </c:pt>
                <c:pt idx="49">
                  <c:v>0.71334630733582594</c:v>
                </c:pt>
                <c:pt idx="50">
                  <c:v>0.71328134566986778</c:v>
                </c:pt>
                <c:pt idx="51">
                  <c:v>0.71321498898863944</c:v>
                </c:pt>
                <c:pt idx="52">
                  <c:v>0.7131403552618073</c:v>
                </c:pt>
                <c:pt idx="53">
                  <c:v>0.71306041345804849</c:v>
                </c:pt>
                <c:pt idx="54">
                  <c:v>0.71297496518345471</c:v>
                </c:pt>
                <c:pt idx="55">
                  <c:v>0.71288385356588846</c:v>
                </c:pt>
                <c:pt idx="56">
                  <c:v>0.71278221144178844</c:v>
                </c:pt>
                <c:pt idx="57">
                  <c:v>0.71267922295836139</c:v>
                </c:pt>
                <c:pt idx="58">
                  <c:v>0.71257040955740825</c:v>
                </c:pt>
                <c:pt idx="59">
                  <c:v>0.71245583049720562</c:v>
                </c:pt>
                <c:pt idx="60">
                  <c:v>0.71233559810463842</c:v>
                </c:pt>
                <c:pt idx="61">
                  <c:v>0.71220987266536107</c:v>
                </c:pt>
                <c:pt idx="62">
                  <c:v>0.71208521106496636</c:v>
                </c:pt>
                <c:pt idx="63">
                  <c:v>0.71194937162470195</c:v>
                </c:pt>
                <c:pt idx="64">
                  <c:v>0.71180872079903301</c:v>
                </c:pt>
                <c:pt idx="65">
                  <c:v>0.71166353287233952</c:v>
                </c:pt>
                <c:pt idx="66">
                  <c:v>0.71151409086110384</c:v>
                </c:pt>
                <c:pt idx="67">
                  <c:v>0.71136067973196404</c:v>
                </c:pt>
                <c:pt idx="68">
                  <c:v>0.7112035807723267</c:v>
                </c:pt>
                <c:pt idx="69">
                  <c:v>0.71104306716102972</c:v>
                </c:pt>
                <c:pt idx="70">
                  <c:v>0.71087940068531852</c:v>
                </c:pt>
                <c:pt idx="71">
                  <c:v>0.71071282948470349</c:v>
                </c:pt>
                <c:pt idx="72">
                  <c:v>0.71054358666797213</c:v>
                </c:pt>
                <c:pt idx="73">
                  <c:v>0.7103718896396205</c:v>
                </c:pt>
                <c:pt idx="74">
                  <c:v>0.71019793997857472</c:v>
                </c:pt>
                <c:pt idx="75">
                  <c:v>0.71002192372855955</c:v>
                </c:pt>
                <c:pt idx="76">
                  <c:v>0.7098440119805588</c:v>
                </c:pt>
                <c:pt idx="77">
                  <c:v>0.70966436164989721</c:v>
                </c:pt>
                <c:pt idx="78">
                  <c:v>0.70949178128227763</c:v>
                </c:pt>
                <c:pt idx="79">
                  <c:v>0.70930913925534278</c:v>
                </c:pt>
                <c:pt idx="80">
                  <c:v>0.70911635485066726</c:v>
                </c:pt>
                <c:pt idx="81">
                  <c:v>0.70893991777121812</c:v>
                </c:pt>
                <c:pt idx="82">
                  <c:v>0.70874464734679299</c:v>
                </c:pt>
                <c:pt idx="83">
                  <c:v>0.7085661332194424</c:v>
                </c:pt>
                <c:pt idx="84">
                  <c:v>0.70837775491256805</c:v>
                </c:pt>
                <c:pt idx="85">
                  <c:v>0.70819752254258472</c:v>
                </c:pt>
                <c:pt idx="86">
                  <c:v>0.70800748090598808</c:v>
                </c:pt>
                <c:pt idx="87">
                  <c:v>0.70782578793456319</c:v>
                </c:pt>
                <c:pt idx="88">
                  <c:v>0.70764346407257606</c:v>
                </c:pt>
                <c:pt idx="89">
                  <c:v>0.70746055756705262</c:v>
                </c:pt>
                <c:pt idx="90">
                  <c:v>0.7072771132756398</c:v>
                </c:pt>
                <c:pt idx="91">
                  <c:v>0.70709317302814467</c:v>
                </c:pt>
                <c:pt idx="92">
                  <c:v>0.70690877595861745</c:v>
                </c:pt>
                <c:pt idx="93">
                  <c:v>0.70673320910254867</c:v>
                </c:pt>
                <c:pt idx="94">
                  <c:v>0.70654802499114666</c:v>
                </c:pt>
                <c:pt idx="95">
                  <c:v>0.7063624866254582</c:v>
                </c:pt>
                <c:pt idx="96">
                  <c:v>0.70617662526260017</c:v>
                </c:pt>
                <c:pt idx="97">
                  <c:v>0.70599047076927757</c:v>
                </c:pt>
                <c:pt idx="98">
                  <c:v>0.70580405183439798</c:v>
                </c:pt>
                <c:pt idx="99">
                  <c:v>0.70561739616958996</c:v>
                </c:pt>
                <c:pt idx="100">
                  <c:v>0.70543987854755374</c:v>
                </c:pt>
                <c:pt idx="101">
                  <c:v>0.70525283814827311</c:v>
                </c:pt>
                <c:pt idx="102">
                  <c:v>0.70506563886578766</c:v>
                </c:pt>
                <c:pt idx="103">
                  <c:v>0.70488767573487754</c:v>
                </c:pt>
                <c:pt idx="104">
                  <c:v>0.70470024027600076</c:v>
                </c:pt>
                <c:pt idx="105">
                  <c:v>0.70452209894538464</c:v>
                </c:pt>
                <c:pt idx="106">
                  <c:v>0.70433452475451075</c:v>
                </c:pt>
                <c:pt idx="107">
                  <c:v>0.7041562985403309</c:v>
                </c:pt>
                <c:pt idx="108">
                  <c:v>0.70397806564050225</c:v>
                </c:pt>
                <c:pt idx="109">
                  <c:v>0.70379047059590616</c:v>
                </c:pt>
                <c:pt idx="110">
                  <c:v>0.70361229810890413</c:v>
                </c:pt>
                <c:pt idx="111">
                  <c:v>0.70343419272800012</c:v>
                </c:pt>
                <c:pt idx="112">
                  <c:v>0.70324681439580727</c:v>
                </c:pt>
                <c:pt idx="113">
                  <c:v>0.70306892920067388</c:v>
                </c:pt>
                <c:pt idx="114">
                  <c:v>0.70289119385077548</c:v>
                </c:pt>
                <c:pt idx="115">
                  <c:v>0.70270429858345185</c:v>
                </c:pt>
                <c:pt idx="116">
                  <c:v>0.70251763880624063</c:v>
                </c:pt>
                <c:pt idx="117">
                  <c:v>0.70233125312065647</c:v>
                </c:pt>
                <c:pt idx="118">
                  <c:v>0.70214518242499813</c:v>
                </c:pt>
                <c:pt idx="119">
                  <c:v>0.70195947012693005</c:v>
                </c:pt>
                <c:pt idx="120">
                  <c:v>0.70177416236189649</c:v>
                </c:pt>
                <c:pt idx="121">
                  <c:v>0.70158007834039793</c:v>
                </c:pt>
                <c:pt idx="122">
                  <c:v>0.7013957568078043</c:v>
                </c:pt>
                <c:pt idx="123">
                  <c:v>0.70121199971527803</c:v>
                </c:pt>
                <c:pt idx="124">
                  <c:v>0.70102886657014007</c:v>
                </c:pt>
                <c:pt idx="125">
                  <c:v>0.70083731771067248</c:v>
                </c:pt>
                <c:pt idx="126">
                  <c:v>0.70065566634437837</c:v>
                </c:pt>
                <c:pt idx="127">
                  <c:v>0.70047484537672322</c:v>
                </c:pt>
                <c:pt idx="128">
                  <c:v>0.70030390434712364</c:v>
                </c:pt>
                <c:pt idx="129">
                  <c:v>0.70012492736071508</c:v>
                </c:pt>
                <c:pt idx="130">
                  <c:v>0.69995588915914686</c:v>
                </c:pt>
                <c:pt idx="131">
                  <c:v>0.69977908347928719</c:v>
                </c:pt>
                <c:pt idx="132">
                  <c:v>0.69961227687729632</c:v>
                </c:pt>
                <c:pt idx="133">
                  <c:v>0.69944668755493866</c:v>
                </c:pt>
                <c:pt idx="134">
                  <c:v>0.69928240655586038</c:v>
                </c:pt>
                <c:pt idx="135">
                  <c:v>0.69911952921784593</c:v>
                </c:pt>
                <c:pt idx="136">
                  <c:v>0.69895815511033188</c:v>
                </c:pt>
                <c:pt idx="137">
                  <c:v>0.6987983879182037</c:v>
                </c:pt>
                <c:pt idx="138">
                  <c:v>0.69864860929477512</c:v>
                </c:pt>
                <c:pt idx="139">
                  <c:v>0.69849228357152449</c:v>
                </c:pt>
                <c:pt idx="140">
                  <c:v>0.69834596803116189</c:v>
                </c:pt>
                <c:pt idx="141">
                  <c:v>0.69820148852734609</c:v>
                </c:pt>
                <c:pt idx="142">
                  <c:v>0.69805894700935645</c:v>
                </c:pt>
                <c:pt idx="143">
                  <c:v>0.69792619728676386</c:v>
                </c:pt>
                <c:pt idx="144">
                  <c:v>0.69778772168486736</c:v>
                </c:pt>
                <c:pt idx="145">
                  <c:v>0.69765899953940091</c:v>
                </c:pt>
                <c:pt idx="146">
                  <c:v>0.69753236943613106</c:v>
                </c:pt>
                <c:pt idx="147">
                  <c:v>0.69740791971091665</c:v>
                </c:pt>
                <c:pt idx="148">
                  <c:v>0.69729286055586803</c:v>
                </c:pt>
                <c:pt idx="149">
                  <c:v>0.69717289123820236</c:v>
                </c:pt>
                <c:pt idx="150">
                  <c:v>0.69706219928880353</c:v>
                </c:pt>
                <c:pt idx="151">
                  <c:v>0.69695372943910316</c:v>
                </c:pt>
                <c:pt idx="152">
                  <c:v>0.69684754664321102</c:v>
                </c:pt>
                <c:pt idx="153">
                  <c:v>0.6967501324271147</c:v>
                </c:pt>
                <c:pt idx="154">
                  <c:v>0.696654830815163</c:v>
                </c:pt>
                <c:pt idx="155">
                  <c:v>0.69655555496987587</c:v>
                </c:pt>
                <c:pt idx="156">
                  <c:v>0.69647074200887937</c:v>
                </c:pt>
                <c:pt idx="157">
                  <c:v>0.69638203423834566</c:v>
                </c:pt>
                <c:pt idx="158">
                  <c:v>0.696301288517439</c:v>
                </c:pt>
                <c:pt idx="159">
                  <c:v>0.69622254512992698</c:v>
                </c:pt>
                <c:pt idx="160">
                  <c:v>0.69614582477953291</c:v>
                </c:pt>
                <c:pt idx="161">
                  <c:v>0.69607641093163442</c:v>
                </c:pt>
                <c:pt idx="162">
                  <c:v>0.69600876711735027</c:v>
                </c:pt>
                <c:pt idx="163">
                  <c:v>0.69594290139444426</c:v>
                </c:pt>
                <c:pt idx="164">
                  <c:v>0.69587881895847292</c:v>
                </c:pt>
                <c:pt idx="165">
                  <c:v>0.69581652211121625</c:v>
                </c:pt>
                <c:pt idx="166">
                  <c:v>0.69576060169626264</c:v>
                </c:pt>
                <c:pt idx="167">
                  <c:v>0.69570619957412161</c:v>
                </c:pt>
                <c:pt idx="168">
                  <c:v>0.69565331098347682</c:v>
                </c:pt>
                <c:pt idx="169">
                  <c:v>0.69560192909940888</c:v>
                </c:pt>
                <c:pt idx="170">
                  <c:v>0.69555204507162383</c:v>
                </c:pt>
                <c:pt idx="171">
                  <c:v>0.69550762465878557</c:v>
                </c:pt>
                <c:pt idx="172">
                  <c:v>0.69546444402819374</c:v>
                </c:pt>
                <c:pt idx="173">
                  <c:v>0.6954224921126223</c:v>
                </c:pt>
                <c:pt idx="174">
                  <c:v>0.6953817565837539</c:v>
                </c:pt>
                <c:pt idx="175">
                  <c:v>0.69534222390602407</c:v>
                </c:pt>
                <c:pt idx="176">
                  <c:v>0.69530731656879474</c:v>
                </c:pt>
                <c:pt idx="177">
                  <c:v>0.6952733793855097</c:v>
                </c:pt>
                <c:pt idx="178">
                  <c:v>0.6952403998389669</c:v>
                </c:pt>
                <c:pt idx="179">
                  <c:v>0.6952083647513666</c:v>
                </c:pt>
                <c:pt idx="180">
                  <c:v>0.69517726032740879</c:v>
                </c:pt>
                <c:pt idx="181">
                  <c:v>0.69514707219837313</c:v>
                </c:pt>
                <c:pt idx="182">
                  <c:v>0.69512067401193245</c:v>
                </c:pt>
                <c:pt idx="183">
                  <c:v>0.69509499476720138</c:v>
                </c:pt>
                <c:pt idx="184">
                  <c:v>0.69507002297731524</c:v>
                </c:pt>
                <c:pt idx="185">
                  <c:v>0.69504574689186505</c:v>
                </c:pt>
                <c:pt idx="186">
                  <c:v>0.69502215452356031</c:v>
                </c:pt>
                <c:pt idx="187">
                  <c:v>0.694999233674649</c:v>
                </c:pt>
                <c:pt idx="188">
                  <c:v>0.69497941332520841</c:v>
                </c:pt>
                <c:pt idx="189">
                  <c:v>0.69495772698954739</c:v>
                </c:pt>
                <c:pt idx="190">
                  <c:v>0.69493898401148058</c:v>
                </c:pt>
                <c:pt idx="191">
                  <c:v>0.6949207340615694</c:v>
                </c:pt>
                <c:pt idx="192">
                  <c:v>0.69490296811608043</c:v>
                </c:pt>
                <c:pt idx="193">
                  <c:v>0.694885677107698</c:v>
                </c:pt>
                <c:pt idx="194">
                  <c:v>0.69487092992022326</c:v>
                </c:pt>
                <c:pt idx="195">
                  <c:v>0.6948545048808551</c:v>
                </c:pt>
                <c:pt idx="196">
                  <c:v>0.69484050138832676</c:v>
                </c:pt>
                <c:pt idx="197">
                  <c:v>0.69482683534924983</c:v>
                </c:pt>
                <c:pt idx="198">
                  <c:v>0.6948135006595626</c:v>
                </c:pt>
                <c:pt idx="199">
                  <c:v>0.69480049122775078</c:v>
                </c:pt>
                <c:pt idx="200">
                  <c:v>0.69478780098001081</c:v>
                </c:pt>
                <c:pt idx="201">
                  <c:v>0.69477542386519719</c:v>
                </c:pt>
                <c:pt idx="202">
                  <c:v>0.69476335385955124</c:v>
                </c:pt>
                <c:pt idx="203">
                  <c:v>0.69475324803136262</c:v>
                </c:pt>
                <c:pt idx="204">
                  <c:v>0.694741732501853</c:v>
                </c:pt>
                <c:pt idx="205">
                  <c:v>0.69473209315814544</c:v>
                </c:pt>
                <c:pt idx="206">
                  <c:v>0.69472266323647325</c:v>
                </c:pt>
                <c:pt idx="207">
                  <c:v>0.69471343905844829</c:v>
                </c:pt>
                <c:pt idx="208">
                  <c:v>0.69470293268454764</c:v>
                </c:pt>
                <c:pt idx="209">
                  <c:v>0.69469559335553366</c:v>
                </c:pt>
                <c:pt idx="210">
                  <c:v>0.69468696461412882</c:v>
                </c:pt>
                <c:pt idx="211">
                  <c:v>0.69467852718615597</c:v>
                </c:pt>
                <c:pt idx="212">
                  <c:v>0.69467163959089062</c:v>
                </c:pt>
                <c:pt idx="213">
                  <c:v>0.69466354376111583</c:v>
                </c:pt>
                <c:pt idx="214">
                  <c:v>0.69465693595255995</c:v>
                </c:pt>
                <c:pt idx="215">
                  <c:v>0.69464917006849691</c:v>
                </c:pt>
                <c:pt idx="216">
                  <c:v>0.69464283242769531</c:v>
                </c:pt>
                <c:pt idx="217">
                  <c:v>0.6946366144616315</c:v>
                </c:pt>
                <c:pt idx="218">
                  <c:v>0.6946305142404342</c:v>
                </c:pt>
                <c:pt idx="219">
                  <c:v>0.69462452985295919</c:v>
                </c:pt>
                <c:pt idx="220">
                  <c:v>0.69461865940708745</c:v>
                </c:pt>
                <c:pt idx="221">
                  <c:v>0.69461290103000151</c:v>
                </c:pt>
                <c:pt idx="222">
                  <c:v>0.69460725286844038</c:v>
                </c:pt>
                <c:pt idx="223">
                  <c:v>0.69460281246160538</c:v>
                </c:pt>
                <c:pt idx="224">
                  <c:v>0.69459735808107237</c:v>
                </c:pt>
                <c:pt idx="225">
                  <c:v>0.6945930703575165</c:v>
                </c:pt>
                <c:pt idx="226">
                  <c:v>0.69458780393476316</c:v>
                </c:pt>
                <c:pt idx="227">
                  <c:v>0.69458366428328389</c:v>
                </c:pt>
                <c:pt idx="228">
                  <c:v>0.69457958898648398</c:v>
                </c:pt>
                <c:pt idx="229">
                  <c:v>0.69457458401914807</c:v>
                </c:pt>
                <c:pt idx="230">
                  <c:v>0.69457065030315834</c:v>
                </c:pt>
                <c:pt idx="231">
                  <c:v>0.69456677810174705</c:v>
                </c:pt>
                <c:pt idx="232">
                  <c:v>0.69456296655922745</c:v>
                </c:pt>
                <c:pt idx="233">
                  <c:v>0.69455921482851579</c:v>
                </c:pt>
                <c:pt idx="234">
                  <c:v>0.69455643977726866</c:v>
                </c:pt>
                <c:pt idx="235">
                  <c:v>0.69455279070486342</c:v>
                </c:pt>
                <c:pt idx="236">
                  <c:v>0.69454919915927682</c:v>
                </c:pt>
                <c:pt idx="237">
                  <c:v>0.69454654276164596</c:v>
                </c:pt>
                <c:pt idx="238">
                  <c:v>0.694543049932836</c:v>
                </c:pt>
                <c:pt idx="239">
                  <c:v>0.69454046664999669</c:v>
                </c:pt>
                <c:pt idx="240">
                  <c:v>0.69453791414317767</c:v>
                </c:pt>
                <c:pt idx="241">
                  <c:v>0.69453539208099702</c:v>
                </c:pt>
                <c:pt idx="242">
                  <c:v>0.69453290013480651</c:v>
                </c:pt>
                <c:pt idx="243">
                  <c:v>0.69453043797868919</c:v>
                </c:pt>
                <c:pt idx="244">
                  <c:v>0.69452800528945657</c:v>
                </c:pt>
                <c:pt idx="245">
                  <c:v>0.69452560174664446</c:v>
                </c:pt>
                <c:pt idx="246">
                  <c:v>0.69452401542020326</c:v>
                </c:pt>
                <c:pt idx="247">
                  <c:v>0.69452165975000257</c:v>
                </c:pt>
                <c:pt idx="248">
                  <c:v>0.6945193323849379</c:v>
                </c:pt>
                <c:pt idx="249">
                  <c:v>0.69451779637985234</c:v>
                </c:pt>
                <c:pt idx="250">
                  <c:v>0.69451627272542871</c:v>
                </c:pt>
                <c:pt idx="251">
                  <c:v>0.69451401020279513</c:v>
                </c:pt>
                <c:pt idx="252">
                  <c:v>0.69451251702892014</c:v>
                </c:pt>
                <c:pt idx="253">
                  <c:v>0.69451029980623713</c:v>
                </c:pt>
                <c:pt idx="254">
                  <c:v>0.69450883655367934</c:v>
                </c:pt>
                <c:pt idx="255">
                  <c:v>0.69450738511491517</c:v>
                </c:pt>
                <c:pt idx="256">
                  <c:v>0.69450594540231625</c:v>
                </c:pt>
                <c:pt idx="257">
                  <c:v>0.69450451732878016</c:v>
                </c:pt>
                <c:pt idx="258">
                  <c:v>0.6945031008077287</c:v>
                </c:pt>
                <c:pt idx="259">
                  <c:v>0.69450169575310727</c:v>
                </c:pt>
                <c:pt idx="260">
                  <c:v>0.6945003020793834</c:v>
                </c:pt>
                <c:pt idx="261">
                  <c:v>0.69449891970154554</c:v>
                </c:pt>
                <c:pt idx="262">
                  <c:v>0.69449754853510182</c:v>
                </c:pt>
                <c:pt idx="263">
                  <c:v>0.69449618849607841</c:v>
                </c:pt>
                <c:pt idx="264">
                  <c:v>0.69449483950101898</c:v>
                </c:pt>
                <c:pt idx="265">
                  <c:v>0.69449350146698252</c:v>
                </c:pt>
                <c:pt idx="266">
                  <c:v>0.69449217431154242</c:v>
                </c:pt>
                <c:pt idx="267">
                  <c:v>0.69449085795278465</c:v>
                </c:pt>
                <c:pt idx="268">
                  <c:v>0.69448955230930698</c:v>
                </c:pt>
                <c:pt idx="269">
                  <c:v>0.69448825730021668</c:v>
                </c:pt>
                <c:pt idx="270">
                  <c:v>0.69448697284512972</c:v>
                </c:pt>
                <c:pt idx="271">
                  <c:v>0.69448569886416889</c:v>
                </c:pt>
                <c:pt idx="272">
                  <c:v>0.69448443527796211</c:v>
                </c:pt>
                <c:pt idx="273">
                  <c:v>0.69448318200764114</c:v>
                </c:pt>
                <c:pt idx="274">
                  <c:v>0.69448132127315698</c:v>
                </c:pt>
                <c:pt idx="275">
                  <c:v>0.69448009345079376</c:v>
                </c:pt>
                <c:pt idx="276">
                  <c:v>0.69447887567222122</c:v>
                </c:pt>
                <c:pt idx="277">
                  <c:v>0.69447766786081799</c:v>
                </c:pt>
                <c:pt idx="278">
                  <c:v>0.69447646994045731</c:v>
                </c:pt>
                <c:pt idx="279">
                  <c:v>0.694475281835505</c:v>
                </c:pt>
                <c:pt idx="280">
                  <c:v>0.69447410347081839</c:v>
                </c:pt>
                <c:pt idx="281">
                  <c:v>0.69447293477174421</c:v>
                </c:pt>
                <c:pt idx="282">
                  <c:v>0.69447177566411655</c:v>
                </c:pt>
                <c:pt idx="283">
                  <c:v>0.6944706260742558</c:v>
                </c:pt>
                <c:pt idx="284">
                  <c:v>0.69447005482559543</c:v>
                </c:pt>
                <c:pt idx="285">
                  <c:v>0.69446891937529343</c:v>
                </c:pt>
                <c:pt idx="286">
                  <c:v>0.69446779326067209</c:v>
                </c:pt>
                <c:pt idx="287">
                  <c:v>0.69446667640973769</c:v>
                </c:pt>
                <c:pt idx="288">
                  <c:v>0.69446612143578557</c:v>
                </c:pt>
                <c:pt idx="289">
                  <c:v>0.69446501834643692</c:v>
                </c:pt>
                <c:pt idx="290">
                  <c:v>0.69446447021333957</c:v>
                </c:pt>
                <c:pt idx="291">
                  <c:v>0.69446338072626823</c:v>
                </c:pt>
                <c:pt idx="292">
                  <c:v>0.69446283935477049</c:v>
                </c:pt>
                <c:pt idx="293">
                  <c:v>0.69446176331226184</c:v>
                </c:pt>
                <c:pt idx="294">
                  <c:v>0.69446122862390314</c:v>
                </c:pt>
                <c:pt idx="295">
                  <c:v>0.69446016586982673</c:v>
                </c:pt>
                <c:pt idx="296">
                  <c:v>0.69445963778693609</c:v>
                </c:pt>
                <c:pt idx="297">
                  <c:v>0.69445858816673567</c:v>
                </c:pt>
                <c:pt idx="298">
                  <c:v>0.69445806661242682</c:v>
                </c:pt>
                <c:pt idx="299">
                  <c:v>0.69445754721736086</c:v>
                </c:pt>
                <c:pt idx="300">
                  <c:v>0.69445651487127658</c:v>
                </c:pt>
                <c:pt idx="301">
                  <c:v>0.69445600190348922</c:v>
                </c:pt>
                <c:pt idx="302">
                  <c:v>0.69445549106140658</c:v>
                </c:pt>
                <c:pt idx="303">
                  <c:v>0.6944544757211315</c:v>
                </c:pt>
                <c:pt idx="304">
                  <c:v>0.69445397120639807</c:v>
                </c:pt>
                <c:pt idx="305">
                  <c:v>0.69445346878428726</c:v>
                </c:pt>
                <c:pt idx="306">
                  <c:v>0.69445296844659921</c:v>
                </c:pt>
                <c:pt idx="307">
                  <c:v>0.69445247018516232</c:v>
                </c:pt>
                <c:pt idx="308">
                  <c:v>0.6944514798584962</c:v>
                </c:pt>
                <c:pt idx="309">
                  <c:v>0.69445098777706415</c:v>
                </c:pt>
                <c:pt idx="310">
                  <c:v>0.69445049773947731</c:v>
                </c:pt>
                <c:pt idx="311">
                  <c:v>0.6944500097377041</c:v>
                </c:pt>
                <c:pt idx="312">
                  <c:v>0.69444952376374069</c:v>
                </c:pt>
                <c:pt idx="313">
                  <c:v>0.69444855786736603</c:v>
                </c:pt>
                <c:pt idx="314">
                  <c:v>0.69444807792908547</c:v>
                </c:pt>
                <c:pt idx="315">
                  <c:v>0.69444759998687577</c:v>
                </c:pt>
                <c:pt idx="316">
                  <c:v>0.69444712403287101</c:v>
                </c:pt>
                <c:pt idx="317">
                  <c:v>0.69444665005923278</c:v>
                </c:pt>
                <c:pt idx="318">
                  <c:v>0.69444617805814979</c:v>
                </c:pt>
                <c:pt idx="319">
                  <c:v>0.69444617805814979</c:v>
                </c:pt>
                <c:pt idx="320">
                  <c:v>0.69444523994254159</c:v>
                </c:pt>
                <c:pt idx="321">
                  <c:v>0.69444523994254159</c:v>
                </c:pt>
                <c:pt idx="322">
                  <c:v>0.69444477381253</c:v>
                </c:pt>
                <c:pt idx="323">
                  <c:v>0.6944443096241012</c:v>
                </c:pt>
                <c:pt idx="324">
                  <c:v>0.69444384736957976</c:v>
                </c:pt>
                <c:pt idx="325">
                  <c:v>0.69444338704131703</c:v>
                </c:pt>
                <c:pt idx="326">
                  <c:v>0.69444292863169144</c:v>
                </c:pt>
                <c:pt idx="327">
                  <c:v>0.69444292863169144</c:v>
                </c:pt>
                <c:pt idx="328">
                  <c:v>0.69444247213310806</c:v>
                </c:pt>
                <c:pt idx="329">
                  <c:v>0.69444201753799883</c:v>
                </c:pt>
                <c:pt idx="330">
                  <c:v>0.69444156483882247</c:v>
                </c:pt>
                <c:pt idx="331">
                  <c:v>0.69444111402806397</c:v>
                </c:pt>
                <c:pt idx="332">
                  <c:v>0.69444111402806397</c:v>
                </c:pt>
                <c:pt idx="333">
                  <c:v>0.6944406650982351</c:v>
                </c:pt>
                <c:pt idx="334">
                  <c:v>0.69444021804187406</c:v>
                </c:pt>
                <c:pt idx="335">
                  <c:v>0.69443977285154557</c:v>
                </c:pt>
                <c:pt idx="336">
                  <c:v>0.69443977285154557</c:v>
                </c:pt>
                <c:pt idx="337">
                  <c:v>0.69443932951984033</c:v>
                </c:pt>
                <c:pt idx="338">
                  <c:v>0.69443888803937581</c:v>
                </c:pt>
                <c:pt idx="339">
                  <c:v>0.69443888803937581</c:v>
                </c:pt>
                <c:pt idx="340">
                  <c:v>0.69443844840279534</c:v>
                </c:pt>
                <c:pt idx="341">
                  <c:v>0.69443801060276844</c:v>
                </c:pt>
                <c:pt idx="342">
                  <c:v>0.69443801060276844</c:v>
                </c:pt>
                <c:pt idx="343">
                  <c:v>0.69443757463199074</c:v>
                </c:pt>
                <c:pt idx="344">
                  <c:v>0.69443714048318395</c:v>
                </c:pt>
                <c:pt idx="345">
                  <c:v>0.69443714048318395</c:v>
                </c:pt>
                <c:pt idx="346">
                  <c:v>0.69443670814909564</c:v>
                </c:pt>
                <c:pt idx="347">
                  <c:v>0.69443670814909564</c:v>
                </c:pt>
                <c:pt idx="348">
                  <c:v>0.69443627762249927</c:v>
                </c:pt>
                <c:pt idx="349">
                  <c:v>0.69443584889619403</c:v>
                </c:pt>
                <c:pt idx="350">
                  <c:v>0.69443584889619403</c:v>
                </c:pt>
                <c:pt idx="351">
                  <c:v>0.6944354219630049</c:v>
                </c:pt>
                <c:pt idx="352">
                  <c:v>0.6944354219630049</c:v>
                </c:pt>
                <c:pt idx="353">
                  <c:v>0.69443499681578258</c:v>
                </c:pt>
                <c:pt idx="354">
                  <c:v>0.69443499681578258</c:v>
                </c:pt>
                <c:pt idx="355">
                  <c:v>0.69443457344740345</c:v>
                </c:pt>
                <c:pt idx="356">
                  <c:v>0.69443457344740345</c:v>
                </c:pt>
                <c:pt idx="357">
                  <c:v>0.69443415185076907</c:v>
                </c:pt>
                <c:pt idx="358">
                  <c:v>0.69443415185076907</c:v>
                </c:pt>
                <c:pt idx="359">
                  <c:v>0.69443373201880687</c:v>
                </c:pt>
                <c:pt idx="360">
                  <c:v>0.69443373201880687</c:v>
                </c:pt>
                <c:pt idx="361">
                  <c:v>0.69443331394446939</c:v>
                </c:pt>
                <c:pt idx="362">
                  <c:v>0.69443331394446939</c:v>
                </c:pt>
                <c:pt idx="363">
                  <c:v>0.69443289762073479</c:v>
                </c:pt>
                <c:pt idx="364">
                  <c:v>0.69443289762073479</c:v>
                </c:pt>
                <c:pt idx="365">
                  <c:v>0.69443248304060612</c:v>
                </c:pt>
                <c:pt idx="366">
                  <c:v>0.69443248304060612</c:v>
                </c:pt>
                <c:pt idx="367">
                  <c:v>0.69443207019711206</c:v>
                </c:pt>
                <c:pt idx="368">
                  <c:v>0.69443207019711206</c:v>
                </c:pt>
                <c:pt idx="369">
                  <c:v>0.69443165908330595</c:v>
                </c:pt>
                <c:pt idx="370">
                  <c:v>0.69443165908330595</c:v>
                </c:pt>
                <c:pt idx="371">
                  <c:v>0.69443165908330595</c:v>
                </c:pt>
                <c:pt idx="372">
                  <c:v>0.69443124969226655</c:v>
                </c:pt>
                <c:pt idx="373">
                  <c:v>0.69443124969226655</c:v>
                </c:pt>
                <c:pt idx="374">
                  <c:v>0.69443084201709748</c:v>
                </c:pt>
                <c:pt idx="375">
                  <c:v>0.69443084201709748</c:v>
                </c:pt>
                <c:pt idx="376">
                  <c:v>0.69443084201709748</c:v>
                </c:pt>
                <c:pt idx="377">
                  <c:v>0.69443043605092736</c:v>
                </c:pt>
                <c:pt idx="378">
                  <c:v>0.69443043605092736</c:v>
                </c:pt>
                <c:pt idx="379">
                  <c:v>0.69443003178690943</c:v>
                </c:pt>
                <c:pt idx="380">
                  <c:v>0.69443003178690943</c:v>
                </c:pt>
                <c:pt idx="381">
                  <c:v>0.69443003178690943</c:v>
                </c:pt>
                <c:pt idx="382">
                  <c:v>0.69443003178690943</c:v>
                </c:pt>
                <c:pt idx="383">
                  <c:v>0.69442962921822204</c:v>
                </c:pt>
                <c:pt idx="384">
                  <c:v>0.69442962921822204</c:v>
                </c:pt>
                <c:pt idx="385">
                  <c:v>0.69442962921822204</c:v>
                </c:pt>
                <c:pt idx="386">
                  <c:v>0.69442922833806819</c:v>
                </c:pt>
                <c:pt idx="387">
                  <c:v>0.69442922833806819</c:v>
                </c:pt>
                <c:pt idx="388">
                  <c:v>0.69442922833806819</c:v>
                </c:pt>
                <c:pt idx="389">
                  <c:v>0.69442922833806819</c:v>
                </c:pt>
                <c:pt idx="390">
                  <c:v>0.69442922833806819</c:v>
                </c:pt>
                <c:pt idx="391">
                  <c:v>0.69442922833806819</c:v>
                </c:pt>
                <c:pt idx="392">
                  <c:v>0.69442922833806819</c:v>
                </c:pt>
                <c:pt idx="393">
                  <c:v>0.69442922833806819</c:v>
                </c:pt>
                <c:pt idx="394">
                  <c:v>0.69442922833806819</c:v>
                </c:pt>
                <c:pt idx="395">
                  <c:v>0.69442922833806819</c:v>
                </c:pt>
                <c:pt idx="396">
                  <c:v>0.69442922833806819</c:v>
                </c:pt>
                <c:pt idx="397">
                  <c:v>0.69442922833806819</c:v>
                </c:pt>
                <c:pt idx="398">
                  <c:v>0.69442922833806819</c:v>
                </c:pt>
                <c:pt idx="399">
                  <c:v>0.69442922833806819</c:v>
                </c:pt>
                <c:pt idx="400">
                  <c:v>0.69442922833806819</c:v>
                </c:pt>
                <c:pt idx="401">
                  <c:v>0.69442922833806819</c:v>
                </c:pt>
                <c:pt idx="402">
                  <c:v>0.69442962921822204</c:v>
                </c:pt>
                <c:pt idx="403">
                  <c:v>0.69442962921822204</c:v>
                </c:pt>
                <c:pt idx="404">
                  <c:v>0.69442962921822204</c:v>
                </c:pt>
                <c:pt idx="405">
                  <c:v>0.69442962921822204</c:v>
                </c:pt>
                <c:pt idx="406">
                  <c:v>0.69442962921822204</c:v>
                </c:pt>
                <c:pt idx="407">
                  <c:v>0.69442962921822204</c:v>
                </c:pt>
                <c:pt idx="408">
                  <c:v>0.69442962921822204</c:v>
                </c:pt>
                <c:pt idx="409">
                  <c:v>0.69442962921822204</c:v>
                </c:pt>
                <c:pt idx="410">
                  <c:v>0.69442962921822204</c:v>
                </c:pt>
                <c:pt idx="411">
                  <c:v>0.69443003178690943</c:v>
                </c:pt>
                <c:pt idx="412">
                  <c:v>0.69443003178690943</c:v>
                </c:pt>
                <c:pt idx="413">
                  <c:v>0.69443003178690943</c:v>
                </c:pt>
                <c:pt idx="414">
                  <c:v>0.69443003178690943</c:v>
                </c:pt>
                <c:pt idx="415">
                  <c:v>0.69443003178690943</c:v>
                </c:pt>
                <c:pt idx="416">
                  <c:v>0.69443003178690943</c:v>
                </c:pt>
                <c:pt idx="417">
                  <c:v>0.69443043605092736</c:v>
                </c:pt>
                <c:pt idx="418">
                  <c:v>0.69443043605092736</c:v>
                </c:pt>
                <c:pt idx="419">
                  <c:v>0.69443043605092736</c:v>
                </c:pt>
                <c:pt idx="420">
                  <c:v>0.69443043605092736</c:v>
                </c:pt>
                <c:pt idx="421">
                  <c:v>0.69443003178690943</c:v>
                </c:pt>
                <c:pt idx="422">
                  <c:v>0.69443003178690943</c:v>
                </c:pt>
                <c:pt idx="423">
                  <c:v>0.69443003178690943</c:v>
                </c:pt>
                <c:pt idx="424">
                  <c:v>0.69443003178690943</c:v>
                </c:pt>
                <c:pt idx="425">
                  <c:v>0.69442962921822204</c:v>
                </c:pt>
                <c:pt idx="426">
                  <c:v>0.69442962921822204</c:v>
                </c:pt>
                <c:pt idx="427">
                  <c:v>0.69442962921822204</c:v>
                </c:pt>
                <c:pt idx="428">
                  <c:v>0.69442922833806819</c:v>
                </c:pt>
                <c:pt idx="429">
                  <c:v>0.69442922833806819</c:v>
                </c:pt>
                <c:pt idx="430">
                  <c:v>0.69442882913967519</c:v>
                </c:pt>
                <c:pt idx="431">
                  <c:v>0.69442882913967519</c:v>
                </c:pt>
                <c:pt idx="432">
                  <c:v>0.69442882913967519</c:v>
                </c:pt>
                <c:pt idx="433">
                  <c:v>0.69442843161629542</c:v>
                </c:pt>
                <c:pt idx="434">
                  <c:v>0.69442843161629542</c:v>
                </c:pt>
                <c:pt idx="435">
                  <c:v>0.69442843161629542</c:v>
                </c:pt>
                <c:pt idx="436">
                  <c:v>0.69442843161629542</c:v>
                </c:pt>
                <c:pt idx="437">
                  <c:v>0.6944280357612056</c:v>
                </c:pt>
                <c:pt idx="438">
                  <c:v>0.6944280357612056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2176896"/>
        <c:axId val="212178816"/>
      </c:scatterChart>
      <c:scatterChart>
        <c:scatterStyle val="lineMarker"/>
        <c:varyColors val="0"/>
        <c:ser>
          <c:idx val="5"/>
          <c:order val="3"/>
          <c:tx>
            <c:v>h measured</c:v>
          </c:tx>
          <c:spPr>
            <a:ln w="12700">
              <a:noFill/>
            </a:ln>
          </c:spPr>
          <c:marker>
            <c:symbol val="dot"/>
            <c:size val="2"/>
          </c:marker>
          <c:xVal>
            <c:numRef>
              <c:f>Potentiel3!$B$2:$B$110</c:f>
              <c:numCache>
                <c:formatCode>General</c:formatCode>
                <c:ptCount val="109"/>
                <c:pt idx="0">
                  <c:v>0.31591815528491302</c:v>
                </c:pt>
                <c:pt idx="1">
                  <c:v>0.31393163307406668</c:v>
                </c:pt>
                <c:pt idx="2">
                  <c:v>0.3128619672682264</c:v>
                </c:pt>
                <c:pt idx="3">
                  <c:v>0.31186870616280299</c:v>
                </c:pt>
                <c:pt idx="4">
                  <c:v>0.31087544505737985</c:v>
                </c:pt>
                <c:pt idx="5">
                  <c:v>0.30980577925153957</c:v>
                </c:pt>
                <c:pt idx="6">
                  <c:v>0.30865970874528198</c:v>
                </c:pt>
                <c:pt idx="7">
                  <c:v>0.3074372335386073</c:v>
                </c:pt>
                <c:pt idx="8">
                  <c:v>0.30621475833193257</c:v>
                </c:pt>
                <c:pt idx="9">
                  <c:v>0.30491587842484058</c:v>
                </c:pt>
                <c:pt idx="10">
                  <c:v>0.30361699851774882</c:v>
                </c:pt>
                <c:pt idx="11">
                  <c:v>0.30231811861065677</c:v>
                </c:pt>
                <c:pt idx="12">
                  <c:v>0.30101923870356501</c:v>
                </c:pt>
                <c:pt idx="13">
                  <c:v>0.29972035879647324</c:v>
                </c:pt>
                <c:pt idx="14">
                  <c:v>0.29811586008771257</c:v>
                </c:pt>
                <c:pt idx="15">
                  <c:v>0.29643495667853487</c:v>
                </c:pt>
                <c:pt idx="16">
                  <c:v>0.29505967207102574</c:v>
                </c:pt>
                <c:pt idx="17">
                  <c:v>0.29368438746351666</c:v>
                </c:pt>
                <c:pt idx="18">
                  <c:v>0.29230910285600753</c:v>
                </c:pt>
                <c:pt idx="19">
                  <c:v>0.29101022294891576</c:v>
                </c:pt>
                <c:pt idx="20">
                  <c:v>0.28971134304182394</c:v>
                </c:pt>
                <c:pt idx="21">
                  <c:v>0.28841246313473196</c:v>
                </c:pt>
                <c:pt idx="22">
                  <c:v>0.28703717852722288</c:v>
                </c:pt>
                <c:pt idx="23">
                  <c:v>0.28573829862013106</c:v>
                </c:pt>
                <c:pt idx="24">
                  <c:v>0.28436301401262198</c:v>
                </c:pt>
                <c:pt idx="25">
                  <c:v>0.28298772940511285</c:v>
                </c:pt>
                <c:pt idx="26">
                  <c:v>0.28161244479760394</c:v>
                </c:pt>
                <c:pt idx="27">
                  <c:v>0.28016075548967778</c:v>
                </c:pt>
                <c:pt idx="28">
                  <c:v>0.27870906618175156</c:v>
                </c:pt>
                <c:pt idx="29">
                  <c:v>0.27733378157424243</c:v>
                </c:pt>
                <c:pt idx="30">
                  <c:v>0.27588209226631627</c:v>
                </c:pt>
                <c:pt idx="31">
                  <c:v>0.27435399825797274</c:v>
                </c:pt>
                <c:pt idx="32">
                  <c:v>0.27297871365046383</c:v>
                </c:pt>
                <c:pt idx="33">
                  <c:v>0.27145061964212031</c:v>
                </c:pt>
                <c:pt idx="34">
                  <c:v>0.269922525633777</c:v>
                </c:pt>
                <c:pt idx="35">
                  <c:v>0.26847083632585078</c:v>
                </c:pt>
                <c:pt idx="36">
                  <c:v>0.26694274231750725</c:v>
                </c:pt>
                <c:pt idx="37">
                  <c:v>0.26541464830916395</c:v>
                </c:pt>
                <c:pt idx="38">
                  <c:v>0.26396295900123778</c:v>
                </c:pt>
                <c:pt idx="39">
                  <c:v>0.26235846029247711</c:v>
                </c:pt>
                <c:pt idx="40">
                  <c:v>0.26083036628413381</c:v>
                </c:pt>
                <c:pt idx="41">
                  <c:v>0.25930227227579028</c:v>
                </c:pt>
                <c:pt idx="42">
                  <c:v>0.25769777356702989</c:v>
                </c:pt>
                <c:pt idx="43">
                  <c:v>0.25616967955868636</c:v>
                </c:pt>
                <c:pt idx="44">
                  <c:v>0.25456518084992574</c:v>
                </c:pt>
                <c:pt idx="45">
                  <c:v>0.25296068214116535</c:v>
                </c:pt>
                <c:pt idx="46">
                  <c:v>0.25143258813282182</c:v>
                </c:pt>
                <c:pt idx="47">
                  <c:v>0.24982808942406143</c:v>
                </c:pt>
                <c:pt idx="48">
                  <c:v>0.24822359071530078</c:v>
                </c:pt>
                <c:pt idx="49">
                  <c:v>0.24661909200654017</c:v>
                </c:pt>
                <c:pt idx="50">
                  <c:v>0.24501459329777955</c:v>
                </c:pt>
                <c:pt idx="51">
                  <c:v>0.24348649928943625</c:v>
                </c:pt>
                <c:pt idx="52">
                  <c:v>0.2418820005806756</c:v>
                </c:pt>
                <c:pt idx="53">
                  <c:v>0.24027750187191521</c:v>
                </c:pt>
                <c:pt idx="54">
                  <c:v>0.2386730031631546</c:v>
                </c:pt>
                <c:pt idx="55">
                  <c:v>0.23706850445439395</c:v>
                </c:pt>
                <c:pt idx="56">
                  <c:v>0.23538760104521625</c:v>
                </c:pt>
                <c:pt idx="57">
                  <c:v>0.23378310233645561</c:v>
                </c:pt>
                <c:pt idx="58">
                  <c:v>0.23217860362769521</c:v>
                </c:pt>
                <c:pt idx="59">
                  <c:v>0.2305741049189346</c:v>
                </c:pt>
                <c:pt idx="60">
                  <c:v>0.22896960621017395</c:v>
                </c:pt>
                <c:pt idx="61">
                  <c:v>0.22736510750141334</c:v>
                </c:pt>
                <c:pt idx="62">
                  <c:v>0.22583701349307003</c:v>
                </c:pt>
                <c:pt idx="63">
                  <c:v>0.22423251478430942</c:v>
                </c:pt>
                <c:pt idx="64">
                  <c:v>0.222628016075549</c:v>
                </c:pt>
                <c:pt idx="65">
                  <c:v>0.22102351736678838</c:v>
                </c:pt>
                <c:pt idx="66">
                  <c:v>0.21941901865802776</c:v>
                </c:pt>
                <c:pt idx="67">
                  <c:v>0.21781451994926712</c:v>
                </c:pt>
                <c:pt idx="68">
                  <c:v>0.21621002124050673</c:v>
                </c:pt>
                <c:pt idx="69">
                  <c:v>0.21460552253174608</c:v>
                </c:pt>
                <c:pt idx="70">
                  <c:v>0.21300102382298547</c:v>
                </c:pt>
                <c:pt idx="71">
                  <c:v>0.21139652511422508</c:v>
                </c:pt>
                <c:pt idx="72">
                  <c:v>0.20979202640546443</c:v>
                </c:pt>
                <c:pt idx="73">
                  <c:v>0.20818752769670382</c:v>
                </c:pt>
                <c:pt idx="74">
                  <c:v>0.2065830289879432</c:v>
                </c:pt>
                <c:pt idx="75">
                  <c:v>0.20497853027918278</c:v>
                </c:pt>
                <c:pt idx="76">
                  <c:v>0.20337403157042216</c:v>
                </c:pt>
                <c:pt idx="77">
                  <c:v>0.20176953286166155</c:v>
                </c:pt>
                <c:pt idx="78">
                  <c:v>0.20024143885331824</c:v>
                </c:pt>
                <c:pt idx="79">
                  <c:v>0.1986369401445576</c:v>
                </c:pt>
                <c:pt idx="80">
                  <c:v>0.1969560367353799</c:v>
                </c:pt>
                <c:pt idx="81">
                  <c:v>0.19542794272703659</c:v>
                </c:pt>
                <c:pt idx="82">
                  <c:v>0.19374703931785886</c:v>
                </c:pt>
                <c:pt idx="83">
                  <c:v>0.19221894530951533</c:v>
                </c:pt>
                <c:pt idx="84">
                  <c:v>0.19061444660075494</c:v>
                </c:pt>
                <c:pt idx="85">
                  <c:v>0.18908635259241141</c:v>
                </c:pt>
                <c:pt idx="86">
                  <c:v>0.18748185388365077</c:v>
                </c:pt>
                <c:pt idx="87">
                  <c:v>0.18595375987530746</c:v>
                </c:pt>
                <c:pt idx="88">
                  <c:v>0.18442566586696416</c:v>
                </c:pt>
                <c:pt idx="89">
                  <c:v>0.18289757185862066</c:v>
                </c:pt>
                <c:pt idx="90">
                  <c:v>0.18136947785027735</c:v>
                </c:pt>
                <c:pt idx="91">
                  <c:v>0.17984138384193382</c:v>
                </c:pt>
                <c:pt idx="92">
                  <c:v>0.17831328983359052</c:v>
                </c:pt>
                <c:pt idx="93">
                  <c:v>0.1768616005256643</c:v>
                </c:pt>
                <c:pt idx="94">
                  <c:v>0.17533350651732099</c:v>
                </c:pt>
                <c:pt idx="95">
                  <c:v>0.17380541250897746</c:v>
                </c:pt>
                <c:pt idx="96">
                  <c:v>0.17227731850063416</c:v>
                </c:pt>
                <c:pt idx="97">
                  <c:v>0.17074922449229063</c:v>
                </c:pt>
                <c:pt idx="98">
                  <c:v>0.16922113048394732</c:v>
                </c:pt>
                <c:pt idx="99">
                  <c:v>0.16769303647560402</c:v>
                </c:pt>
                <c:pt idx="100">
                  <c:v>0.16624134716767761</c:v>
                </c:pt>
                <c:pt idx="101">
                  <c:v>0.1647132531593343</c:v>
                </c:pt>
                <c:pt idx="102">
                  <c:v>0.16318515915099099</c:v>
                </c:pt>
                <c:pt idx="103">
                  <c:v>0.16173346984306478</c:v>
                </c:pt>
                <c:pt idx="104">
                  <c:v>0.16020537583472128</c:v>
                </c:pt>
                <c:pt idx="105">
                  <c:v>0.15875368652679506</c:v>
                </c:pt>
                <c:pt idx="106">
                  <c:v>0.15722559251845175</c:v>
                </c:pt>
                <c:pt idx="107">
                  <c:v>0.15577390321052553</c:v>
                </c:pt>
                <c:pt idx="108">
                  <c:v>0.15432221390259934</c:v>
                </c:pt>
              </c:numCache>
            </c:numRef>
          </c:xVal>
          <c:yVal>
            <c:numRef>
              <c:f>Potentiel3!$C$2:$C$110</c:f>
              <c:numCache>
                <c:formatCode>0.00</c:formatCode>
                <c:ptCount val="109"/>
                <c:pt idx="0">
                  <c:v>2.2601934725612409</c:v>
                </c:pt>
                <c:pt idx="1">
                  <c:v>3.3902902088418614</c:v>
                </c:pt>
                <c:pt idx="2">
                  <c:v>5.0854353132629058</c:v>
                </c:pt>
                <c:pt idx="3">
                  <c:v>6.7805804176837228</c:v>
                </c:pt>
                <c:pt idx="4">
                  <c:v>7.3456287858241467</c:v>
                </c:pt>
                <c:pt idx="5">
                  <c:v>7.9106771539643432</c:v>
                </c:pt>
                <c:pt idx="6">
                  <c:v>9.6058222583853876</c:v>
                </c:pt>
                <c:pt idx="7">
                  <c:v>11.300967362806205</c:v>
                </c:pt>
                <c:pt idx="8">
                  <c:v>12.996112467227249</c:v>
                </c:pt>
                <c:pt idx="9">
                  <c:v>14.126209203507869</c:v>
                </c:pt>
                <c:pt idx="10">
                  <c:v>15.821354307928686</c:v>
                </c:pt>
                <c:pt idx="11">
                  <c:v>18.646596148630351</c:v>
                </c:pt>
                <c:pt idx="12">
                  <c:v>20.906789621191592</c:v>
                </c:pt>
                <c:pt idx="13">
                  <c:v>23.166983093752833</c:v>
                </c:pt>
                <c:pt idx="14">
                  <c:v>27.122321670734891</c:v>
                </c:pt>
                <c:pt idx="15">
                  <c:v>31.077660247717176</c:v>
                </c:pt>
                <c:pt idx="16">
                  <c:v>33.337853720278417</c:v>
                </c:pt>
                <c:pt idx="17">
                  <c:v>37.293192297260703</c:v>
                </c:pt>
                <c:pt idx="18">
                  <c:v>40.683482506102564</c:v>
                </c:pt>
                <c:pt idx="19">
                  <c:v>44.073772714944425</c:v>
                </c:pt>
                <c:pt idx="20">
                  <c:v>48.029111291926483</c:v>
                </c:pt>
                <c:pt idx="21">
                  <c:v>51.984449868908769</c:v>
                </c:pt>
                <c:pt idx="22">
                  <c:v>55.939788445891054</c:v>
                </c:pt>
                <c:pt idx="23">
                  <c:v>61.025223759153732</c:v>
                </c:pt>
                <c:pt idx="24">
                  <c:v>64.980562336136018</c:v>
                </c:pt>
                <c:pt idx="25">
                  <c:v>69.500949281258499</c:v>
                </c:pt>
                <c:pt idx="26">
                  <c:v>75.151432962661602</c:v>
                </c:pt>
                <c:pt idx="27">
                  <c:v>80.236868275924394</c:v>
                </c:pt>
                <c:pt idx="28">
                  <c:v>85.887351957327496</c:v>
                </c:pt>
                <c:pt idx="29">
                  <c:v>90.972787270590288</c:v>
                </c:pt>
                <c:pt idx="30">
                  <c:v>97.188319320133814</c:v>
                </c:pt>
                <c:pt idx="31">
                  <c:v>102.83880300153692</c:v>
                </c:pt>
                <c:pt idx="32">
                  <c:v>109.61938341922064</c:v>
                </c:pt>
                <c:pt idx="33">
                  <c:v>116.39996383690448</c:v>
                </c:pt>
                <c:pt idx="34">
                  <c:v>123.1805442545882</c:v>
                </c:pt>
                <c:pt idx="35">
                  <c:v>130.52617304041223</c:v>
                </c:pt>
                <c:pt idx="36">
                  <c:v>137.87180182623626</c:v>
                </c:pt>
                <c:pt idx="37">
                  <c:v>146.34752734834103</c:v>
                </c:pt>
                <c:pt idx="38">
                  <c:v>155.95334960672631</c:v>
                </c:pt>
                <c:pt idx="39">
                  <c:v>165.55917186511158</c:v>
                </c:pt>
                <c:pt idx="40">
                  <c:v>175.73004249163728</c:v>
                </c:pt>
                <c:pt idx="41">
                  <c:v>187.59605822258379</c:v>
                </c:pt>
                <c:pt idx="42">
                  <c:v>201.15721905795135</c:v>
                </c:pt>
                <c:pt idx="43">
                  <c:v>215.28342826145911</c:v>
                </c:pt>
                <c:pt idx="44">
                  <c:v>230.5397342012476</c:v>
                </c:pt>
                <c:pt idx="45">
                  <c:v>247.49118524545702</c:v>
                </c:pt>
                <c:pt idx="46">
                  <c:v>265.57273302594706</c:v>
                </c:pt>
                <c:pt idx="47">
                  <c:v>285.34942591085792</c:v>
                </c:pt>
                <c:pt idx="48">
                  <c:v>306.82126390018982</c:v>
                </c:pt>
                <c:pt idx="49">
                  <c:v>329.42319862580234</c:v>
                </c:pt>
                <c:pt idx="50">
                  <c:v>355.41542356025673</c:v>
                </c:pt>
                <c:pt idx="51">
                  <c:v>381.97269686285142</c:v>
                </c:pt>
                <c:pt idx="52">
                  <c:v>411.35521200614767</c:v>
                </c:pt>
                <c:pt idx="53">
                  <c:v>442.99792062200527</c:v>
                </c:pt>
                <c:pt idx="54">
                  <c:v>476.90082271042399</c:v>
                </c:pt>
                <c:pt idx="55">
                  <c:v>513.06391827140396</c:v>
                </c:pt>
                <c:pt idx="56">
                  <c:v>550.92215893680498</c:v>
                </c:pt>
                <c:pt idx="57">
                  <c:v>591.04059307476723</c:v>
                </c:pt>
                <c:pt idx="58">
                  <c:v>633.98426905343103</c:v>
                </c:pt>
                <c:pt idx="59">
                  <c:v>678.62309013651566</c:v>
                </c:pt>
                <c:pt idx="60">
                  <c:v>723.8269595877407</c:v>
                </c:pt>
                <c:pt idx="61">
                  <c:v>767.3356839345447</c:v>
                </c:pt>
                <c:pt idx="62">
                  <c:v>809.14926317692789</c:v>
                </c:pt>
                <c:pt idx="63">
                  <c:v>839.09682668836444</c:v>
                </c:pt>
                <c:pt idx="64">
                  <c:v>850.39779405117076</c:v>
                </c:pt>
                <c:pt idx="65">
                  <c:v>866.21914835909956</c:v>
                </c:pt>
                <c:pt idx="66">
                  <c:v>853.22303589187231</c:v>
                </c:pt>
                <c:pt idx="67">
                  <c:v>841.92206852906611</c:v>
                </c:pt>
                <c:pt idx="68">
                  <c:v>832.88129463882115</c:v>
                </c:pt>
                <c:pt idx="69">
                  <c:v>822.71042401229545</c:v>
                </c:pt>
                <c:pt idx="70">
                  <c:v>814.23469849019079</c:v>
                </c:pt>
                <c:pt idx="71">
                  <c:v>805.75897296808603</c:v>
                </c:pt>
                <c:pt idx="72">
                  <c:v>796.71819907784106</c:v>
                </c:pt>
                <c:pt idx="73">
                  <c:v>787.6774251875961</c:v>
                </c:pt>
                <c:pt idx="74">
                  <c:v>777.5065545610704</c:v>
                </c:pt>
                <c:pt idx="75">
                  <c:v>766.77063556640451</c:v>
                </c:pt>
                <c:pt idx="76">
                  <c:v>757.16481330801912</c:v>
                </c:pt>
                <c:pt idx="77">
                  <c:v>746.42889431335323</c:v>
                </c:pt>
                <c:pt idx="78">
                  <c:v>736.25802368682753</c:v>
                </c:pt>
                <c:pt idx="79">
                  <c:v>726.65220142844225</c:v>
                </c:pt>
                <c:pt idx="80">
                  <c:v>716.48133080191656</c:v>
                </c:pt>
                <c:pt idx="81">
                  <c:v>707.44055691167159</c:v>
                </c:pt>
                <c:pt idx="82">
                  <c:v>697.26968628514601</c:v>
                </c:pt>
                <c:pt idx="83">
                  <c:v>687.66386402676062</c:v>
                </c:pt>
                <c:pt idx="84">
                  <c:v>678.05804176837535</c:v>
                </c:pt>
                <c:pt idx="85">
                  <c:v>668.45221950999007</c:v>
                </c:pt>
                <c:pt idx="86">
                  <c:v>658.28134888346449</c:v>
                </c:pt>
                <c:pt idx="87">
                  <c:v>648.11047825693879</c:v>
                </c:pt>
                <c:pt idx="88">
                  <c:v>638.50465599855352</c:v>
                </c:pt>
                <c:pt idx="89">
                  <c:v>628.33378537202782</c:v>
                </c:pt>
                <c:pt idx="90">
                  <c:v>618.16291474550212</c:v>
                </c:pt>
                <c:pt idx="91">
                  <c:v>608.55709248711696</c:v>
                </c:pt>
                <c:pt idx="92">
                  <c:v>597.25612512431064</c:v>
                </c:pt>
                <c:pt idx="93">
                  <c:v>587.08525449778494</c:v>
                </c:pt>
                <c:pt idx="94">
                  <c:v>563.91827140403211</c:v>
                </c:pt>
                <c:pt idx="95">
                  <c:v>490.46198354579155</c:v>
                </c:pt>
                <c:pt idx="96">
                  <c:v>305.12611879576889</c:v>
                </c:pt>
                <c:pt idx="97">
                  <c:v>152.56305939788444</c:v>
                </c:pt>
                <c:pt idx="98">
                  <c:v>58.765030286592491</c:v>
                </c:pt>
                <c:pt idx="99">
                  <c:v>14.126209203507869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</c:numCache>
            </c:numRef>
          </c:yVal>
          <c:smooth val="0"/>
        </c:ser>
        <c:ser>
          <c:idx val="6"/>
          <c:order val="4"/>
          <c:tx>
            <c:v>h modeled</c:v>
          </c:tx>
          <c:spPr>
            <a:ln w="25400">
              <a:solidFill>
                <a:srgbClr val="00B050"/>
              </a:solidFill>
            </a:ln>
          </c:spPr>
          <c:marker>
            <c:symbol val="none"/>
          </c:marker>
          <c:xVal>
            <c:numRef>
              <c:f>Potentiel3!$B$2:$B$400</c:f>
              <c:numCache>
                <c:formatCode>General</c:formatCode>
                <c:ptCount val="399"/>
                <c:pt idx="0">
                  <c:v>0.31591815528491302</c:v>
                </c:pt>
                <c:pt idx="1">
                  <c:v>0.31393163307406668</c:v>
                </c:pt>
                <c:pt idx="2">
                  <c:v>0.3128619672682264</c:v>
                </c:pt>
                <c:pt idx="3">
                  <c:v>0.31186870616280299</c:v>
                </c:pt>
                <c:pt idx="4">
                  <c:v>0.31087544505737985</c:v>
                </c:pt>
                <c:pt idx="5">
                  <c:v>0.30980577925153957</c:v>
                </c:pt>
                <c:pt idx="6">
                  <c:v>0.30865970874528198</c:v>
                </c:pt>
                <c:pt idx="7">
                  <c:v>0.3074372335386073</c:v>
                </c:pt>
                <c:pt idx="8">
                  <c:v>0.30621475833193257</c:v>
                </c:pt>
                <c:pt idx="9">
                  <c:v>0.30491587842484058</c:v>
                </c:pt>
                <c:pt idx="10">
                  <c:v>0.30361699851774882</c:v>
                </c:pt>
                <c:pt idx="11">
                  <c:v>0.30231811861065677</c:v>
                </c:pt>
                <c:pt idx="12">
                  <c:v>0.30101923870356501</c:v>
                </c:pt>
                <c:pt idx="13">
                  <c:v>0.29972035879647324</c:v>
                </c:pt>
                <c:pt idx="14">
                  <c:v>0.29811586008771257</c:v>
                </c:pt>
                <c:pt idx="15">
                  <c:v>0.29643495667853487</c:v>
                </c:pt>
                <c:pt idx="16">
                  <c:v>0.29505967207102574</c:v>
                </c:pt>
                <c:pt idx="17">
                  <c:v>0.29368438746351666</c:v>
                </c:pt>
                <c:pt idx="18">
                  <c:v>0.29230910285600753</c:v>
                </c:pt>
                <c:pt idx="19">
                  <c:v>0.29101022294891576</c:v>
                </c:pt>
                <c:pt idx="20">
                  <c:v>0.28971134304182394</c:v>
                </c:pt>
                <c:pt idx="21">
                  <c:v>0.28841246313473196</c:v>
                </c:pt>
                <c:pt idx="22">
                  <c:v>0.28703717852722288</c:v>
                </c:pt>
                <c:pt idx="23">
                  <c:v>0.28573829862013106</c:v>
                </c:pt>
                <c:pt idx="24">
                  <c:v>0.28436301401262198</c:v>
                </c:pt>
                <c:pt idx="25">
                  <c:v>0.28298772940511285</c:v>
                </c:pt>
                <c:pt idx="26">
                  <c:v>0.28161244479760394</c:v>
                </c:pt>
                <c:pt idx="27">
                  <c:v>0.28016075548967778</c:v>
                </c:pt>
                <c:pt idx="28">
                  <c:v>0.27870906618175156</c:v>
                </c:pt>
                <c:pt idx="29">
                  <c:v>0.27733378157424243</c:v>
                </c:pt>
                <c:pt idx="30">
                  <c:v>0.27588209226631627</c:v>
                </c:pt>
                <c:pt idx="31">
                  <c:v>0.27435399825797274</c:v>
                </c:pt>
                <c:pt idx="32">
                  <c:v>0.27297871365046383</c:v>
                </c:pt>
                <c:pt idx="33">
                  <c:v>0.27145061964212031</c:v>
                </c:pt>
                <c:pt idx="34">
                  <c:v>0.269922525633777</c:v>
                </c:pt>
                <c:pt idx="35">
                  <c:v>0.26847083632585078</c:v>
                </c:pt>
                <c:pt idx="36">
                  <c:v>0.26694274231750725</c:v>
                </c:pt>
                <c:pt idx="37">
                  <c:v>0.26541464830916395</c:v>
                </c:pt>
                <c:pt idx="38">
                  <c:v>0.26396295900123778</c:v>
                </c:pt>
                <c:pt idx="39">
                  <c:v>0.26235846029247711</c:v>
                </c:pt>
                <c:pt idx="40">
                  <c:v>0.26083036628413381</c:v>
                </c:pt>
                <c:pt idx="41">
                  <c:v>0.25930227227579028</c:v>
                </c:pt>
                <c:pt idx="42">
                  <c:v>0.25769777356702989</c:v>
                </c:pt>
                <c:pt idx="43">
                  <c:v>0.25616967955868636</c:v>
                </c:pt>
                <c:pt idx="44">
                  <c:v>0.25456518084992574</c:v>
                </c:pt>
                <c:pt idx="45">
                  <c:v>0.25296068214116535</c:v>
                </c:pt>
                <c:pt idx="46">
                  <c:v>0.25143258813282182</c:v>
                </c:pt>
                <c:pt idx="47">
                  <c:v>0.24982808942406143</c:v>
                </c:pt>
                <c:pt idx="48">
                  <c:v>0.24822359071530078</c:v>
                </c:pt>
                <c:pt idx="49">
                  <c:v>0.24661909200654017</c:v>
                </c:pt>
                <c:pt idx="50">
                  <c:v>0.24501459329777955</c:v>
                </c:pt>
                <c:pt idx="51">
                  <c:v>0.24348649928943625</c:v>
                </c:pt>
                <c:pt idx="52">
                  <c:v>0.2418820005806756</c:v>
                </c:pt>
                <c:pt idx="53">
                  <c:v>0.24027750187191521</c:v>
                </c:pt>
                <c:pt idx="54">
                  <c:v>0.2386730031631546</c:v>
                </c:pt>
                <c:pt idx="55">
                  <c:v>0.23706850445439395</c:v>
                </c:pt>
                <c:pt idx="56">
                  <c:v>0.23538760104521625</c:v>
                </c:pt>
                <c:pt idx="57">
                  <c:v>0.23378310233645561</c:v>
                </c:pt>
                <c:pt idx="58">
                  <c:v>0.23217860362769521</c:v>
                </c:pt>
                <c:pt idx="59">
                  <c:v>0.2305741049189346</c:v>
                </c:pt>
                <c:pt idx="60">
                  <c:v>0.22896960621017395</c:v>
                </c:pt>
                <c:pt idx="61">
                  <c:v>0.22736510750141334</c:v>
                </c:pt>
                <c:pt idx="62">
                  <c:v>0.22583701349307003</c:v>
                </c:pt>
                <c:pt idx="63">
                  <c:v>0.22423251478430942</c:v>
                </c:pt>
                <c:pt idx="64">
                  <c:v>0.222628016075549</c:v>
                </c:pt>
                <c:pt idx="65">
                  <c:v>0.22102351736678838</c:v>
                </c:pt>
                <c:pt idx="66">
                  <c:v>0.21941901865802776</c:v>
                </c:pt>
                <c:pt idx="67">
                  <c:v>0.21781451994926712</c:v>
                </c:pt>
                <c:pt idx="68">
                  <c:v>0.21621002124050673</c:v>
                </c:pt>
                <c:pt idx="69">
                  <c:v>0.21460552253174608</c:v>
                </c:pt>
                <c:pt idx="70">
                  <c:v>0.21300102382298547</c:v>
                </c:pt>
                <c:pt idx="71">
                  <c:v>0.21139652511422508</c:v>
                </c:pt>
                <c:pt idx="72">
                  <c:v>0.20979202640546443</c:v>
                </c:pt>
                <c:pt idx="73">
                  <c:v>0.20818752769670382</c:v>
                </c:pt>
                <c:pt idx="74">
                  <c:v>0.2065830289879432</c:v>
                </c:pt>
                <c:pt idx="75">
                  <c:v>0.20497853027918278</c:v>
                </c:pt>
                <c:pt idx="76">
                  <c:v>0.20337403157042216</c:v>
                </c:pt>
                <c:pt idx="77">
                  <c:v>0.20176953286166155</c:v>
                </c:pt>
                <c:pt idx="78">
                  <c:v>0.20024143885331824</c:v>
                </c:pt>
                <c:pt idx="79">
                  <c:v>0.1986369401445576</c:v>
                </c:pt>
                <c:pt idx="80">
                  <c:v>0.1969560367353799</c:v>
                </c:pt>
                <c:pt idx="81">
                  <c:v>0.19542794272703659</c:v>
                </c:pt>
                <c:pt idx="82">
                  <c:v>0.19374703931785886</c:v>
                </c:pt>
                <c:pt idx="83">
                  <c:v>0.19221894530951533</c:v>
                </c:pt>
                <c:pt idx="84">
                  <c:v>0.19061444660075494</c:v>
                </c:pt>
                <c:pt idx="85">
                  <c:v>0.18908635259241141</c:v>
                </c:pt>
                <c:pt idx="86">
                  <c:v>0.18748185388365077</c:v>
                </c:pt>
                <c:pt idx="87">
                  <c:v>0.18595375987530746</c:v>
                </c:pt>
                <c:pt idx="88">
                  <c:v>0.18442566586696416</c:v>
                </c:pt>
                <c:pt idx="89">
                  <c:v>0.18289757185862066</c:v>
                </c:pt>
                <c:pt idx="90">
                  <c:v>0.18136947785027735</c:v>
                </c:pt>
                <c:pt idx="91">
                  <c:v>0.17984138384193382</c:v>
                </c:pt>
                <c:pt idx="92">
                  <c:v>0.17831328983359052</c:v>
                </c:pt>
                <c:pt idx="93">
                  <c:v>0.1768616005256643</c:v>
                </c:pt>
                <c:pt idx="94">
                  <c:v>0.17533350651732099</c:v>
                </c:pt>
                <c:pt idx="95">
                  <c:v>0.17380541250897746</c:v>
                </c:pt>
                <c:pt idx="96">
                  <c:v>0.17227731850063416</c:v>
                </c:pt>
                <c:pt idx="97">
                  <c:v>0.17074922449229063</c:v>
                </c:pt>
                <c:pt idx="98">
                  <c:v>0.16922113048394732</c:v>
                </c:pt>
                <c:pt idx="99">
                  <c:v>0.16769303647560402</c:v>
                </c:pt>
                <c:pt idx="100">
                  <c:v>0.16624134716767761</c:v>
                </c:pt>
                <c:pt idx="101">
                  <c:v>0.1647132531593343</c:v>
                </c:pt>
                <c:pt idx="102">
                  <c:v>0.16318515915099099</c:v>
                </c:pt>
                <c:pt idx="103">
                  <c:v>0.16173346984306478</c:v>
                </c:pt>
                <c:pt idx="104">
                  <c:v>0.16020537583472128</c:v>
                </c:pt>
                <c:pt idx="105">
                  <c:v>0.15875368652679506</c:v>
                </c:pt>
                <c:pt idx="106">
                  <c:v>0.15722559251845175</c:v>
                </c:pt>
                <c:pt idx="107">
                  <c:v>0.15577390321052553</c:v>
                </c:pt>
                <c:pt idx="108">
                  <c:v>0.15432221390259934</c:v>
                </c:pt>
                <c:pt idx="109">
                  <c:v>0.15279411989425581</c:v>
                </c:pt>
                <c:pt idx="110">
                  <c:v>0.1513424305863296</c:v>
                </c:pt>
                <c:pt idx="111">
                  <c:v>0.14989074127840341</c:v>
                </c:pt>
                <c:pt idx="112">
                  <c:v>0.1483626472700601</c:v>
                </c:pt>
                <c:pt idx="113">
                  <c:v>0.14691095796213388</c:v>
                </c:pt>
                <c:pt idx="114">
                  <c:v>0.14545926865420747</c:v>
                </c:pt>
                <c:pt idx="115">
                  <c:v>0.14393117464586416</c:v>
                </c:pt>
                <c:pt idx="116">
                  <c:v>0.14240308063752086</c:v>
                </c:pt>
                <c:pt idx="117">
                  <c:v>0.14087498662917733</c:v>
                </c:pt>
                <c:pt idx="118">
                  <c:v>0.13934689262083402</c:v>
                </c:pt>
                <c:pt idx="119">
                  <c:v>0.1378187986124905</c:v>
                </c:pt>
                <c:pt idx="120">
                  <c:v>0.13629070460414719</c:v>
                </c:pt>
                <c:pt idx="121">
                  <c:v>0.13468620589538657</c:v>
                </c:pt>
                <c:pt idx="122">
                  <c:v>0.13315811188704327</c:v>
                </c:pt>
                <c:pt idx="123">
                  <c:v>0.13163001787869996</c:v>
                </c:pt>
                <c:pt idx="124">
                  <c:v>0.13010192387035643</c:v>
                </c:pt>
                <c:pt idx="125">
                  <c:v>0.12849742516159582</c:v>
                </c:pt>
                <c:pt idx="126">
                  <c:v>0.12696933115325251</c:v>
                </c:pt>
                <c:pt idx="127">
                  <c:v>0.12544123714490921</c:v>
                </c:pt>
                <c:pt idx="128">
                  <c:v>0.12398954783698299</c:v>
                </c:pt>
                <c:pt idx="129">
                  <c:v>0.12246145382863947</c:v>
                </c:pt>
                <c:pt idx="130">
                  <c:v>0.12100976452071326</c:v>
                </c:pt>
                <c:pt idx="131">
                  <c:v>0.11948167051236995</c:v>
                </c:pt>
                <c:pt idx="132">
                  <c:v>0.11802998120444375</c:v>
                </c:pt>
                <c:pt idx="133">
                  <c:v>0.11657829189651733</c:v>
                </c:pt>
                <c:pt idx="134">
                  <c:v>0.11512660258859111</c:v>
                </c:pt>
                <c:pt idx="135">
                  <c:v>0.11367491328066491</c:v>
                </c:pt>
                <c:pt idx="136">
                  <c:v>0.11222322397273871</c:v>
                </c:pt>
                <c:pt idx="137">
                  <c:v>0.1107715346648125</c:v>
                </c:pt>
                <c:pt idx="138">
                  <c:v>0.1093962500573034</c:v>
                </c:pt>
                <c:pt idx="139">
                  <c:v>0.10794456074937719</c:v>
                </c:pt>
                <c:pt idx="140">
                  <c:v>0.1065692761418683</c:v>
                </c:pt>
                <c:pt idx="141">
                  <c:v>0.1051939915343592</c:v>
                </c:pt>
                <c:pt idx="142">
                  <c:v>0.10381870692685009</c:v>
                </c:pt>
                <c:pt idx="143">
                  <c:v>0.1025198270197583</c:v>
                </c:pt>
                <c:pt idx="144">
                  <c:v>0.1011445424122492</c:v>
                </c:pt>
                <c:pt idx="145">
                  <c:v>9.9845662505157182E-2</c:v>
                </c:pt>
                <c:pt idx="146">
                  <c:v>9.8546782598065402E-2</c:v>
                </c:pt>
                <c:pt idx="147">
                  <c:v>9.7247902690973609E-2</c:v>
                </c:pt>
                <c:pt idx="148">
                  <c:v>9.6025427484298709E-2</c:v>
                </c:pt>
                <c:pt idx="149">
                  <c:v>9.4726547577206915E-2</c:v>
                </c:pt>
                <c:pt idx="150">
                  <c:v>9.3504072370532224E-2</c:v>
                </c:pt>
                <c:pt idx="151">
                  <c:v>9.2281597163857546E-2</c:v>
                </c:pt>
                <c:pt idx="152">
                  <c:v>9.1059121957182854E-2</c:v>
                </c:pt>
                <c:pt idx="153">
                  <c:v>8.9913051450925263E-2</c:v>
                </c:pt>
                <c:pt idx="154">
                  <c:v>8.8766980944667673E-2</c:v>
                </c:pt>
                <c:pt idx="155">
                  <c:v>8.7544505737992981E-2</c:v>
                </c:pt>
                <c:pt idx="156">
                  <c:v>8.6474839932152492E-2</c:v>
                </c:pt>
                <c:pt idx="157">
                  <c:v>8.5328769425895123E-2</c:v>
                </c:pt>
                <c:pt idx="158">
                  <c:v>8.4259103620054634E-2</c:v>
                </c:pt>
                <c:pt idx="159">
                  <c:v>8.3189437814214368E-2</c:v>
                </c:pt>
                <c:pt idx="160">
                  <c:v>8.2119772008373879E-2</c:v>
                </c:pt>
                <c:pt idx="161">
                  <c:v>8.1126510902950713E-2</c:v>
                </c:pt>
                <c:pt idx="162">
                  <c:v>8.0133249797527534E-2</c:v>
                </c:pt>
                <c:pt idx="163">
                  <c:v>7.9139988692104368E-2</c:v>
                </c:pt>
                <c:pt idx="164">
                  <c:v>7.8146727586681189E-2</c:v>
                </c:pt>
                <c:pt idx="165">
                  <c:v>7.7153466481257801E-2</c:v>
                </c:pt>
                <c:pt idx="166">
                  <c:v>7.6236610076251959E-2</c:v>
                </c:pt>
                <c:pt idx="167">
                  <c:v>7.5319753671245881E-2</c:v>
                </c:pt>
                <c:pt idx="168">
                  <c:v>7.4402897266239817E-2</c:v>
                </c:pt>
                <c:pt idx="169">
                  <c:v>7.348604086123374E-2</c:v>
                </c:pt>
                <c:pt idx="170">
                  <c:v>7.2569184456227676E-2</c:v>
                </c:pt>
                <c:pt idx="171">
                  <c:v>7.1728732751638921E-2</c:v>
                </c:pt>
                <c:pt idx="172">
                  <c:v>7.0888281047049945E-2</c:v>
                </c:pt>
                <c:pt idx="173">
                  <c:v>7.004782934246119E-2</c:v>
                </c:pt>
                <c:pt idx="174">
                  <c:v>6.9207377637872228E-2</c:v>
                </c:pt>
                <c:pt idx="175">
                  <c:v>6.8366925933283473E-2</c:v>
                </c:pt>
                <c:pt idx="176">
                  <c:v>6.7602878929111598E-2</c:v>
                </c:pt>
                <c:pt idx="177">
                  <c:v>6.6838831924939945E-2</c:v>
                </c:pt>
                <c:pt idx="178">
                  <c:v>6.6074784920768292E-2</c:v>
                </c:pt>
                <c:pt idx="179">
                  <c:v>6.531073791659664E-2</c:v>
                </c:pt>
                <c:pt idx="180">
                  <c:v>6.4546690912424987E-2</c:v>
                </c:pt>
                <c:pt idx="181">
                  <c:v>6.3782643908253112E-2</c:v>
                </c:pt>
                <c:pt idx="182">
                  <c:v>6.309500160449856E-2</c:v>
                </c:pt>
                <c:pt idx="183">
                  <c:v>6.2407359300744231E-2</c:v>
                </c:pt>
                <c:pt idx="184">
                  <c:v>6.1719716996989672E-2</c:v>
                </c:pt>
                <c:pt idx="185">
                  <c:v>6.1032074693235121E-2</c:v>
                </c:pt>
                <c:pt idx="186">
                  <c:v>6.0344432389480569E-2</c:v>
                </c:pt>
                <c:pt idx="187">
                  <c:v>5.9656790085726018E-2</c:v>
                </c:pt>
                <c:pt idx="188">
                  <c:v>5.9045552482388783E-2</c:v>
                </c:pt>
                <c:pt idx="189">
                  <c:v>5.8357910178634224E-2</c:v>
                </c:pt>
                <c:pt idx="190">
                  <c:v>5.7746672575296774E-2</c:v>
                </c:pt>
                <c:pt idx="191">
                  <c:v>5.7135434971959539E-2</c:v>
                </c:pt>
                <c:pt idx="192">
                  <c:v>5.6524197368622082E-2</c:v>
                </c:pt>
                <c:pt idx="193">
                  <c:v>5.5912959765284632E-2</c:v>
                </c:pt>
                <c:pt idx="194">
                  <c:v>5.5378126862364499E-2</c:v>
                </c:pt>
                <c:pt idx="195">
                  <c:v>5.4766889259027264E-2</c:v>
                </c:pt>
                <c:pt idx="196">
                  <c:v>5.4232056356106909E-2</c:v>
                </c:pt>
                <c:pt idx="197">
                  <c:v>5.3697223453186775E-2</c:v>
                </c:pt>
                <c:pt idx="198">
                  <c:v>5.3162390550266642E-2</c:v>
                </c:pt>
                <c:pt idx="199">
                  <c:v>5.2627557647346501E-2</c:v>
                </c:pt>
                <c:pt idx="200">
                  <c:v>5.2092724744426153E-2</c:v>
                </c:pt>
                <c:pt idx="201">
                  <c:v>5.1557891841506012E-2</c:v>
                </c:pt>
                <c:pt idx="202">
                  <c:v>5.1023058938585879E-2</c:v>
                </c:pt>
                <c:pt idx="203">
                  <c:v>5.0564630736082847E-2</c:v>
                </c:pt>
                <c:pt idx="204">
                  <c:v>5.0029797833162706E-2</c:v>
                </c:pt>
                <c:pt idx="205">
                  <c:v>4.9571369630659674E-2</c:v>
                </c:pt>
                <c:pt idx="206">
                  <c:v>4.9112941428156635E-2</c:v>
                </c:pt>
                <c:pt idx="207">
                  <c:v>4.8654513225653603E-2</c:v>
                </c:pt>
                <c:pt idx="208">
                  <c:v>4.811968032273347E-2</c:v>
                </c:pt>
                <c:pt idx="209">
                  <c:v>4.7737656820647532E-2</c:v>
                </c:pt>
                <c:pt idx="210">
                  <c:v>4.7279228618144493E-2</c:v>
                </c:pt>
                <c:pt idx="211">
                  <c:v>4.6820800415641461E-2</c:v>
                </c:pt>
                <c:pt idx="212">
                  <c:v>4.6438776913555746E-2</c:v>
                </c:pt>
                <c:pt idx="213">
                  <c:v>4.5980348711052707E-2</c:v>
                </c:pt>
                <c:pt idx="214">
                  <c:v>4.559832520896677E-2</c:v>
                </c:pt>
                <c:pt idx="215">
                  <c:v>4.5139897006463738E-2</c:v>
                </c:pt>
                <c:pt idx="216">
                  <c:v>4.4757873504378022E-2</c:v>
                </c:pt>
                <c:pt idx="217">
                  <c:v>4.4375850002292085E-2</c:v>
                </c:pt>
                <c:pt idx="218">
                  <c:v>4.3993826500206147E-2</c:v>
                </c:pt>
                <c:pt idx="219">
                  <c:v>4.3611802998120432E-2</c:v>
                </c:pt>
                <c:pt idx="220">
                  <c:v>4.3229779496034494E-2</c:v>
                </c:pt>
                <c:pt idx="221">
                  <c:v>4.2847755993948779E-2</c:v>
                </c:pt>
                <c:pt idx="222">
                  <c:v>4.2465732491862841E-2</c:v>
                </c:pt>
                <c:pt idx="223">
                  <c:v>4.2160113690194227E-2</c:v>
                </c:pt>
                <c:pt idx="224">
                  <c:v>4.177809018810829E-2</c:v>
                </c:pt>
                <c:pt idx="225">
                  <c:v>4.1472471386439669E-2</c:v>
                </c:pt>
                <c:pt idx="226">
                  <c:v>4.1090447884353738E-2</c:v>
                </c:pt>
                <c:pt idx="227">
                  <c:v>4.0784829082685117E-2</c:v>
                </c:pt>
                <c:pt idx="228">
                  <c:v>4.0479210281016503E-2</c:v>
                </c:pt>
                <c:pt idx="229">
                  <c:v>4.0097186778930566E-2</c:v>
                </c:pt>
                <c:pt idx="230">
                  <c:v>3.9791567977261945E-2</c:v>
                </c:pt>
                <c:pt idx="231">
                  <c:v>3.9485949175593331E-2</c:v>
                </c:pt>
                <c:pt idx="232">
                  <c:v>3.9180330373924495E-2</c:v>
                </c:pt>
                <c:pt idx="233">
                  <c:v>3.8874711572255874E-2</c:v>
                </c:pt>
                <c:pt idx="234">
                  <c:v>3.8645497471004361E-2</c:v>
                </c:pt>
                <c:pt idx="235">
                  <c:v>3.833987866933574E-2</c:v>
                </c:pt>
                <c:pt idx="236">
                  <c:v>3.8034259867667126E-2</c:v>
                </c:pt>
                <c:pt idx="237">
                  <c:v>3.7805045766415607E-2</c:v>
                </c:pt>
                <c:pt idx="238">
                  <c:v>3.7499426964746771E-2</c:v>
                </c:pt>
                <c:pt idx="239">
                  <c:v>3.7270212863495251E-2</c:v>
                </c:pt>
                <c:pt idx="240">
                  <c:v>3.7040998762243732E-2</c:v>
                </c:pt>
                <c:pt idx="241">
                  <c:v>3.6811784660992219E-2</c:v>
                </c:pt>
                <c:pt idx="242">
                  <c:v>3.65825705597407E-2</c:v>
                </c:pt>
                <c:pt idx="243">
                  <c:v>3.6353356458489181E-2</c:v>
                </c:pt>
                <c:pt idx="244">
                  <c:v>3.6124142357237883E-2</c:v>
                </c:pt>
                <c:pt idx="245">
                  <c:v>3.5894928255986364E-2</c:v>
                </c:pt>
                <c:pt idx="246">
                  <c:v>3.5742118855151946E-2</c:v>
                </c:pt>
                <c:pt idx="247">
                  <c:v>3.5512904753900426E-2</c:v>
                </c:pt>
                <c:pt idx="248">
                  <c:v>3.5283690652648914E-2</c:v>
                </c:pt>
                <c:pt idx="249">
                  <c:v>3.5130881251814496E-2</c:v>
                </c:pt>
                <c:pt idx="250">
                  <c:v>3.4978071850980293E-2</c:v>
                </c:pt>
                <c:pt idx="251">
                  <c:v>3.4748857749728773E-2</c:v>
                </c:pt>
                <c:pt idx="252">
                  <c:v>3.4596048348894355E-2</c:v>
                </c:pt>
                <c:pt idx="253">
                  <c:v>3.4366834247642843E-2</c:v>
                </c:pt>
                <c:pt idx="254">
                  <c:v>3.421402484680864E-2</c:v>
                </c:pt>
                <c:pt idx="255">
                  <c:v>3.4061215445974222E-2</c:v>
                </c:pt>
                <c:pt idx="256">
                  <c:v>3.3908406045139804E-2</c:v>
                </c:pt>
                <c:pt idx="257">
                  <c:v>3.3755596644305608E-2</c:v>
                </c:pt>
                <c:pt idx="258">
                  <c:v>3.360278724347119E-2</c:v>
                </c:pt>
                <c:pt idx="259">
                  <c:v>3.3449977842636772E-2</c:v>
                </c:pt>
                <c:pt idx="260">
                  <c:v>3.3297168441802569E-2</c:v>
                </c:pt>
                <c:pt idx="261">
                  <c:v>3.3144359040968151E-2</c:v>
                </c:pt>
                <c:pt idx="262">
                  <c:v>3.2991549640133733E-2</c:v>
                </c:pt>
                <c:pt idx="263">
                  <c:v>3.2838740239299537E-2</c:v>
                </c:pt>
                <c:pt idx="264">
                  <c:v>3.2685930838465119E-2</c:v>
                </c:pt>
                <c:pt idx="265">
                  <c:v>3.2533121437630701E-2</c:v>
                </c:pt>
                <c:pt idx="266">
                  <c:v>3.2380312036796498E-2</c:v>
                </c:pt>
                <c:pt idx="267">
                  <c:v>3.222750263596208E-2</c:v>
                </c:pt>
                <c:pt idx="268">
                  <c:v>3.2074693235127884E-2</c:v>
                </c:pt>
                <c:pt idx="269">
                  <c:v>3.1921883834293466E-2</c:v>
                </c:pt>
                <c:pt idx="270">
                  <c:v>3.1769074433459048E-2</c:v>
                </c:pt>
                <c:pt idx="271">
                  <c:v>3.1616265032624845E-2</c:v>
                </c:pt>
                <c:pt idx="272">
                  <c:v>3.1463455631790427E-2</c:v>
                </c:pt>
                <c:pt idx="273">
                  <c:v>3.1310646230956009E-2</c:v>
                </c:pt>
                <c:pt idx="274">
                  <c:v>3.1081432129704493E-2</c:v>
                </c:pt>
                <c:pt idx="275">
                  <c:v>3.0928622728870293E-2</c:v>
                </c:pt>
                <c:pt idx="276">
                  <c:v>3.0775813328035875E-2</c:v>
                </c:pt>
                <c:pt idx="277">
                  <c:v>3.0623003927201457E-2</c:v>
                </c:pt>
                <c:pt idx="278">
                  <c:v>3.0470194526367258E-2</c:v>
                </c:pt>
                <c:pt idx="279">
                  <c:v>3.031738512553284E-2</c:v>
                </c:pt>
                <c:pt idx="280">
                  <c:v>3.016457572469864E-2</c:v>
                </c:pt>
                <c:pt idx="281">
                  <c:v>3.0011766323864222E-2</c:v>
                </c:pt>
                <c:pt idx="282">
                  <c:v>2.9858956923029804E-2</c:v>
                </c:pt>
                <c:pt idx="283">
                  <c:v>2.9706147522195605E-2</c:v>
                </c:pt>
                <c:pt idx="284">
                  <c:v>2.9629742821778288E-2</c:v>
                </c:pt>
                <c:pt idx="285">
                  <c:v>2.9476933420944085E-2</c:v>
                </c:pt>
                <c:pt idx="286">
                  <c:v>2.9324124020109667E-2</c:v>
                </c:pt>
                <c:pt idx="287">
                  <c:v>2.9171314619275253E-2</c:v>
                </c:pt>
                <c:pt idx="288">
                  <c:v>2.9094909918858151E-2</c:v>
                </c:pt>
                <c:pt idx="289">
                  <c:v>2.8942100518023733E-2</c:v>
                </c:pt>
                <c:pt idx="290">
                  <c:v>2.8865695817606635E-2</c:v>
                </c:pt>
                <c:pt idx="291">
                  <c:v>2.8712886416772217E-2</c:v>
                </c:pt>
                <c:pt idx="292">
                  <c:v>2.8636481716355116E-2</c:v>
                </c:pt>
                <c:pt idx="293">
                  <c:v>2.8483672315520916E-2</c:v>
                </c:pt>
                <c:pt idx="294">
                  <c:v>2.84072676151036E-2</c:v>
                </c:pt>
                <c:pt idx="295">
                  <c:v>2.8254458214269397E-2</c:v>
                </c:pt>
                <c:pt idx="296">
                  <c:v>2.817805351385208E-2</c:v>
                </c:pt>
                <c:pt idx="297">
                  <c:v>2.8025244113017881E-2</c:v>
                </c:pt>
                <c:pt idx="298">
                  <c:v>2.7948839412600564E-2</c:v>
                </c:pt>
                <c:pt idx="299">
                  <c:v>2.7872434712183463E-2</c:v>
                </c:pt>
                <c:pt idx="300">
                  <c:v>2.7719625311349045E-2</c:v>
                </c:pt>
                <c:pt idx="301">
                  <c:v>2.7643220610931947E-2</c:v>
                </c:pt>
                <c:pt idx="302">
                  <c:v>2.7566815910514846E-2</c:v>
                </c:pt>
                <c:pt idx="303">
                  <c:v>2.7414006509680428E-2</c:v>
                </c:pt>
                <c:pt idx="304">
                  <c:v>2.7337601809263326E-2</c:v>
                </c:pt>
                <c:pt idx="305">
                  <c:v>2.7261197108846009E-2</c:v>
                </c:pt>
                <c:pt idx="306">
                  <c:v>2.7184792408428912E-2</c:v>
                </c:pt>
                <c:pt idx="307">
                  <c:v>2.710838770801181E-2</c:v>
                </c:pt>
                <c:pt idx="308">
                  <c:v>2.6955578307177392E-2</c:v>
                </c:pt>
                <c:pt idx="309">
                  <c:v>2.6879173606760291E-2</c:v>
                </c:pt>
                <c:pt idx="310">
                  <c:v>2.6802768906342974E-2</c:v>
                </c:pt>
                <c:pt idx="311">
                  <c:v>2.6726364205925876E-2</c:v>
                </c:pt>
                <c:pt idx="312">
                  <c:v>2.6649959505508775E-2</c:v>
                </c:pt>
                <c:pt idx="313">
                  <c:v>2.6497150104674357E-2</c:v>
                </c:pt>
                <c:pt idx="314">
                  <c:v>2.6420745404257255E-2</c:v>
                </c:pt>
                <c:pt idx="315">
                  <c:v>2.6344340703840157E-2</c:v>
                </c:pt>
                <c:pt idx="316">
                  <c:v>2.6267936003422841E-2</c:v>
                </c:pt>
                <c:pt idx="317">
                  <c:v>2.6191531303005739E-2</c:v>
                </c:pt>
                <c:pt idx="318">
                  <c:v>2.6115126602588638E-2</c:v>
                </c:pt>
                <c:pt idx="319">
                  <c:v>2.6115126602588638E-2</c:v>
                </c:pt>
                <c:pt idx="320">
                  <c:v>2.5962317201754223E-2</c:v>
                </c:pt>
                <c:pt idx="321">
                  <c:v>2.5962317201754223E-2</c:v>
                </c:pt>
                <c:pt idx="322">
                  <c:v>2.5885912501337122E-2</c:v>
                </c:pt>
                <c:pt idx="323">
                  <c:v>2.5809507800919805E-2</c:v>
                </c:pt>
                <c:pt idx="324">
                  <c:v>2.5733103100502704E-2</c:v>
                </c:pt>
                <c:pt idx="325">
                  <c:v>2.5656698400085602E-2</c:v>
                </c:pt>
                <c:pt idx="326">
                  <c:v>2.5580293699668286E-2</c:v>
                </c:pt>
                <c:pt idx="327">
                  <c:v>2.5580293699668286E-2</c:v>
                </c:pt>
                <c:pt idx="328">
                  <c:v>2.5503888999251188E-2</c:v>
                </c:pt>
                <c:pt idx="329">
                  <c:v>2.5427484298834086E-2</c:v>
                </c:pt>
                <c:pt idx="330">
                  <c:v>2.535107959841677E-2</c:v>
                </c:pt>
                <c:pt idx="331">
                  <c:v>2.5274674897999668E-2</c:v>
                </c:pt>
                <c:pt idx="332">
                  <c:v>2.5274674897999668E-2</c:v>
                </c:pt>
                <c:pt idx="333">
                  <c:v>2.5198270197582567E-2</c:v>
                </c:pt>
                <c:pt idx="334">
                  <c:v>2.512186549716525E-2</c:v>
                </c:pt>
                <c:pt idx="335">
                  <c:v>2.5045460796748152E-2</c:v>
                </c:pt>
                <c:pt idx="336">
                  <c:v>2.5045460796748152E-2</c:v>
                </c:pt>
                <c:pt idx="337">
                  <c:v>2.4969056096331051E-2</c:v>
                </c:pt>
                <c:pt idx="338">
                  <c:v>2.4892651395913734E-2</c:v>
                </c:pt>
                <c:pt idx="339">
                  <c:v>2.4892651395913734E-2</c:v>
                </c:pt>
                <c:pt idx="340">
                  <c:v>2.4816246695496633E-2</c:v>
                </c:pt>
                <c:pt idx="341">
                  <c:v>2.4739841995079531E-2</c:v>
                </c:pt>
                <c:pt idx="342">
                  <c:v>2.4739841995079531E-2</c:v>
                </c:pt>
                <c:pt idx="343">
                  <c:v>2.4663437294662433E-2</c:v>
                </c:pt>
                <c:pt idx="344">
                  <c:v>2.4587032594245117E-2</c:v>
                </c:pt>
                <c:pt idx="345">
                  <c:v>2.4587032594245117E-2</c:v>
                </c:pt>
                <c:pt idx="346">
                  <c:v>2.4510627893828015E-2</c:v>
                </c:pt>
                <c:pt idx="347">
                  <c:v>2.4510627893828015E-2</c:v>
                </c:pt>
                <c:pt idx="348">
                  <c:v>2.4434223193410914E-2</c:v>
                </c:pt>
                <c:pt idx="349">
                  <c:v>2.4357818492993597E-2</c:v>
                </c:pt>
                <c:pt idx="350">
                  <c:v>2.4357818492993597E-2</c:v>
                </c:pt>
                <c:pt idx="351">
                  <c:v>2.4281413792576499E-2</c:v>
                </c:pt>
                <c:pt idx="352">
                  <c:v>2.4281413792576499E-2</c:v>
                </c:pt>
                <c:pt idx="353">
                  <c:v>2.4205009092159398E-2</c:v>
                </c:pt>
                <c:pt idx="354">
                  <c:v>2.4205009092159398E-2</c:v>
                </c:pt>
                <c:pt idx="355">
                  <c:v>2.4128604391742081E-2</c:v>
                </c:pt>
                <c:pt idx="356">
                  <c:v>2.4128604391742081E-2</c:v>
                </c:pt>
                <c:pt idx="357">
                  <c:v>2.405219969132498E-2</c:v>
                </c:pt>
                <c:pt idx="358">
                  <c:v>2.405219969132498E-2</c:v>
                </c:pt>
                <c:pt idx="359">
                  <c:v>2.3975794990907878E-2</c:v>
                </c:pt>
                <c:pt idx="360">
                  <c:v>2.3975794990907878E-2</c:v>
                </c:pt>
                <c:pt idx="361">
                  <c:v>2.3899390290490562E-2</c:v>
                </c:pt>
                <c:pt idx="362">
                  <c:v>2.3899390290490562E-2</c:v>
                </c:pt>
                <c:pt idx="363">
                  <c:v>2.3822985590073464E-2</c:v>
                </c:pt>
                <c:pt idx="364">
                  <c:v>2.3822985590073464E-2</c:v>
                </c:pt>
                <c:pt idx="365">
                  <c:v>2.3746580889656362E-2</c:v>
                </c:pt>
                <c:pt idx="366">
                  <c:v>2.3746580889656362E-2</c:v>
                </c:pt>
                <c:pt idx="367">
                  <c:v>2.3670176189239046E-2</c:v>
                </c:pt>
                <c:pt idx="368">
                  <c:v>2.3670176189239046E-2</c:v>
                </c:pt>
                <c:pt idx="369">
                  <c:v>2.3593771488821944E-2</c:v>
                </c:pt>
                <c:pt idx="370">
                  <c:v>2.3593771488821944E-2</c:v>
                </c:pt>
                <c:pt idx="371">
                  <c:v>2.3593771488821944E-2</c:v>
                </c:pt>
                <c:pt idx="372">
                  <c:v>2.3517366788404843E-2</c:v>
                </c:pt>
                <c:pt idx="373">
                  <c:v>2.3517366788404843E-2</c:v>
                </c:pt>
                <c:pt idx="374">
                  <c:v>2.3440962087987526E-2</c:v>
                </c:pt>
                <c:pt idx="375">
                  <c:v>2.3440962087987526E-2</c:v>
                </c:pt>
                <c:pt idx="376">
                  <c:v>2.3440962087987526E-2</c:v>
                </c:pt>
                <c:pt idx="377">
                  <c:v>2.3364557387570428E-2</c:v>
                </c:pt>
                <c:pt idx="378">
                  <c:v>2.3364557387570428E-2</c:v>
                </c:pt>
                <c:pt idx="379">
                  <c:v>2.3288152687153327E-2</c:v>
                </c:pt>
                <c:pt idx="380">
                  <c:v>2.3288152687153327E-2</c:v>
                </c:pt>
                <c:pt idx="381">
                  <c:v>2.3288152687153327E-2</c:v>
                </c:pt>
                <c:pt idx="382">
                  <c:v>2.3288152687153327E-2</c:v>
                </c:pt>
                <c:pt idx="383">
                  <c:v>2.321174798673601E-2</c:v>
                </c:pt>
                <c:pt idx="384">
                  <c:v>2.321174798673601E-2</c:v>
                </c:pt>
                <c:pt idx="385">
                  <c:v>2.321174798673601E-2</c:v>
                </c:pt>
                <c:pt idx="386">
                  <c:v>2.3135343286318909E-2</c:v>
                </c:pt>
                <c:pt idx="387">
                  <c:v>2.3135343286318909E-2</c:v>
                </c:pt>
                <c:pt idx="388">
                  <c:v>2.3135343286318909E-2</c:v>
                </c:pt>
                <c:pt idx="389">
                  <c:v>2.3135343286318909E-2</c:v>
                </c:pt>
                <c:pt idx="390">
                  <c:v>2.3135343286318909E-2</c:v>
                </c:pt>
                <c:pt idx="391">
                  <c:v>2.3135343286318909E-2</c:v>
                </c:pt>
                <c:pt idx="392">
                  <c:v>2.3135343286318909E-2</c:v>
                </c:pt>
                <c:pt idx="393">
                  <c:v>2.3135343286318909E-2</c:v>
                </c:pt>
                <c:pt idx="394">
                  <c:v>2.3135343286318909E-2</c:v>
                </c:pt>
                <c:pt idx="395">
                  <c:v>2.3135343286318909E-2</c:v>
                </c:pt>
                <c:pt idx="396">
                  <c:v>2.3135343286318909E-2</c:v>
                </c:pt>
                <c:pt idx="397">
                  <c:v>2.3135343286318909E-2</c:v>
                </c:pt>
                <c:pt idx="398">
                  <c:v>2.3135343286318909E-2</c:v>
                </c:pt>
              </c:numCache>
            </c:numRef>
          </c:xVal>
          <c:yVal>
            <c:numRef>
              <c:f>Potentiel3!$H$2:$H$400</c:f>
              <c:numCache>
                <c:formatCode>0.00</c:formatCode>
                <c:ptCount val="399"/>
                <c:pt idx="0">
                  <c:v>1.692423962198518</c:v>
                </c:pt>
                <c:pt idx="1">
                  <c:v>4.2711951973797113</c:v>
                </c:pt>
                <c:pt idx="2">
                  <c:v>5.7099164772371296</c:v>
                </c:pt>
                <c:pt idx="3">
                  <c:v>7.0787822430775122</c:v>
                </c:pt>
                <c:pt idx="4">
                  <c:v>8.4804731811473175</c:v>
                </c:pt>
                <c:pt idx="5">
                  <c:v>10.02802418239844</c:v>
                </c:pt>
                <c:pt idx="6">
                  <c:v>11.731570666956031</c:v>
                </c:pt>
                <c:pt idx="7">
                  <c:v>13.602679701074521</c:v>
                </c:pt>
                <c:pt idx="8">
                  <c:v>15.53198339184928</c:v>
                </c:pt>
                <c:pt idx="9">
                  <c:v>17.648608015282662</c:v>
                </c:pt>
                <c:pt idx="10">
                  <c:v>19.837314488304401</c:v>
                </c:pt>
                <c:pt idx="11">
                  <c:v>22.101702746955198</c:v>
                </c:pt>
                <c:pt idx="12">
                  <c:v>24.445606048662739</c:v>
                </c:pt>
                <c:pt idx="13">
                  <c:v>26.87310923615405</c:v>
                </c:pt>
                <c:pt idx="14">
                  <c:v>29.993721094064313</c:v>
                </c:pt>
                <c:pt idx="15">
                  <c:v>33.416546813668901</c:v>
                </c:pt>
                <c:pt idx="16">
                  <c:v>36.3415255627242</c:v>
                </c:pt>
                <c:pt idx="17">
                  <c:v>39.385542827891186</c:v>
                </c:pt>
                <c:pt idx="18">
                  <c:v>42.555631653454839</c:v>
                </c:pt>
                <c:pt idx="19">
                  <c:v>45.672175108344163</c:v>
                </c:pt>
                <c:pt idx="20">
                  <c:v>48.914760922358255</c:v>
                </c:pt>
                <c:pt idx="21">
                  <c:v>52.290735876540566</c:v>
                </c:pt>
                <c:pt idx="22">
                  <c:v>56.019465057763227</c:v>
                </c:pt>
                <c:pt idx="23">
                  <c:v>59.695565212605288</c:v>
                </c:pt>
                <c:pt idx="24">
                  <c:v>63.761895905634447</c:v>
                </c:pt>
                <c:pt idx="25">
                  <c:v>68.018715151640208</c:v>
                </c:pt>
                <c:pt idx="26">
                  <c:v>72.478719295966584</c:v>
                </c:pt>
                <c:pt idx="27">
                  <c:v>77.42214233591767</c:v>
                </c:pt>
                <c:pt idx="28">
                  <c:v>82.624852901803024</c:v>
                </c:pt>
                <c:pt idx="29">
                  <c:v>87.81023868353077</c:v>
                </c:pt>
                <c:pt idx="30">
                  <c:v>93.574370260694195</c:v>
                </c:pt>
                <c:pt idx="31">
                  <c:v>99.988923719825834</c:v>
                </c:pt>
                <c:pt idx="32">
                  <c:v>106.08981932659663</c:v>
                </c:pt>
                <c:pt idx="33">
                  <c:v>113.26181634542991</c:v>
                </c:pt>
                <c:pt idx="34">
                  <c:v>120.8811624694863</c:v>
                </c:pt>
                <c:pt idx="35">
                  <c:v>128.56834866725148</c:v>
                </c:pt>
                <c:pt idx="36">
                  <c:v>137.17230094451043</c:v>
                </c:pt>
                <c:pt idx="37">
                  <c:v>146.34623145861951</c:v>
                </c:pt>
                <c:pt idx="38">
                  <c:v>155.63465445557813</c:v>
                </c:pt>
                <c:pt idx="39">
                  <c:v>166.60768563743841</c:v>
                </c:pt>
                <c:pt idx="40">
                  <c:v>177.80918225368259</c:v>
                </c:pt>
                <c:pt idx="41">
                  <c:v>189.8092837013719</c:v>
                </c:pt>
                <c:pt idx="42">
                  <c:v>203.34622583058626</c:v>
                </c:pt>
                <c:pt idx="43">
                  <c:v>217.21067274270717</c:v>
                </c:pt>
                <c:pt idx="44">
                  <c:v>232.88122454418954</c:v>
                </c:pt>
                <c:pt idx="45">
                  <c:v>249.7933299168817</c:v>
                </c:pt>
                <c:pt idx="46">
                  <c:v>267.15508741783196</c:v>
                </c:pt>
                <c:pt idx="47">
                  <c:v>286.81462186903264</c:v>
                </c:pt>
                <c:pt idx="48">
                  <c:v>308.05886573363205</c:v>
                </c:pt>
                <c:pt idx="49">
                  <c:v>331.01415793527485</c:v>
                </c:pt>
                <c:pt idx="50">
                  <c:v>355.80936685181769</c:v>
                </c:pt>
                <c:pt idx="51">
                  <c:v>381.25261827492795</c:v>
                </c:pt>
                <c:pt idx="52">
                  <c:v>410.01012892554354</c:v>
                </c:pt>
                <c:pt idx="53">
                  <c:v>440.97928903403408</c:v>
                </c:pt>
                <c:pt idx="54">
                  <c:v>474.273513071048</c:v>
                </c:pt>
                <c:pt idx="55">
                  <c:v>509.99480668741126</c:v>
                </c:pt>
                <c:pt idx="56">
                  <c:v>550.11576849218363</c:v>
                </c:pt>
                <c:pt idx="57">
                  <c:v>591.062833785767</c:v>
                </c:pt>
                <c:pt idx="58">
                  <c:v>634.6516711755412</c:v>
                </c:pt>
                <c:pt idx="59">
                  <c:v>680.91627596384205</c:v>
                </c:pt>
                <c:pt idx="60">
                  <c:v>729.87243584487624</c:v>
                </c:pt>
                <c:pt idx="61">
                  <c:v>781.51894774393804</c:v>
                </c:pt>
                <c:pt idx="62">
                  <c:v>833.19259938190589</c:v>
                </c:pt>
                <c:pt idx="63">
                  <c:v>890.03325002517886</c:v>
                </c:pt>
                <c:pt idx="64">
                  <c:v>949.48233265740782</c:v>
                </c:pt>
                <c:pt idx="65">
                  <c:v>1011.4941864131379</c:v>
                </c:pt>
                <c:pt idx="66">
                  <c:v>1076.0185377614998</c:v>
                </c:pt>
                <c:pt idx="67">
                  <c:v>1143.002907287535</c:v>
                </c:pt>
                <c:pt idx="68">
                  <c:v>1212.3946829239248</c:v>
                </c:pt>
                <c:pt idx="69">
                  <c:v>1284.1428238744465</c:v>
                </c:pt>
                <c:pt idx="70">
                  <c:v>1358.1991966280548</c:v>
                </c:pt>
                <c:pt idx="71">
                  <c:v>1434.5195702508863</c:v>
                </c:pt>
                <c:pt idx="72">
                  <c:v>1513.0643133311914</c:v>
                </c:pt>
                <c:pt idx="73">
                  <c:v>1593.7988415462769</c:v>
                </c:pt>
                <c:pt idx="74">
                  <c:v>1676.6938652186091</c:v>
                </c:pt>
                <c:pt idx="75">
                  <c:v>1761.7254826747048</c:v>
                </c:pt>
                <c:pt idx="76">
                  <c:v>1848.8751595359354</c:v>
                </c:pt>
                <c:pt idx="77">
                  <c:v>1938.1296275759869</c:v>
                </c:pt>
                <c:pt idx="78">
                  <c:v>2025.0832013541294</c:v>
                </c:pt>
                <c:pt idx="79">
                  <c:v>2118.4280247362203</c:v>
                </c:pt>
                <c:pt idx="80">
                  <c:v>2218.4646396199532</c:v>
                </c:pt>
                <c:pt idx="81">
                  <c:v>2311.4076346628208</c:v>
                </c:pt>
                <c:pt idx="82">
                  <c:v>2415.8564923476915</c:v>
                </c:pt>
                <c:pt idx="83">
                  <c:v>2512.83396943353</c:v>
                </c:pt>
                <c:pt idx="84">
                  <c:v>2616.7527236989699</c:v>
                </c:pt>
                <c:pt idx="85">
                  <c:v>2717.7355579765626</c:v>
                </c:pt>
                <c:pt idx="86">
                  <c:v>2825.9053505343745</c:v>
                </c:pt>
                <c:pt idx="87">
                  <c:v>2930.9863774901132</c:v>
                </c:pt>
                <c:pt idx="88">
                  <c:v>3038.1077251031511</c:v>
                </c:pt>
                <c:pt idx="89">
                  <c:v>3147.3001700841451</c:v>
                </c:pt>
                <c:pt idx="90">
                  <c:v>3258.59720384512</c:v>
                </c:pt>
                <c:pt idx="91">
                  <c:v>3372.0349934456553</c:v>
                </c:pt>
                <c:pt idx="92">
                  <c:v>3487.6523552416584</c:v>
                </c:pt>
                <c:pt idx="93">
                  <c:v>3599.5454022719587</c:v>
                </c:pt>
                <c:pt idx="94">
                  <c:v>3719.5345525227003</c:v>
                </c:pt>
                <c:pt idx="95">
                  <c:v>3841.833137050904</c:v>
                </c:pt>
                <c:pt idx="96">
                  <c:v>3966.4904090302625</c:v>
                </c:pt>
                <c:pt idx="97">
                  <c:v>4093.5583112685126</c:v>
                </c:pt>
                <c:pt idx="98">
                  <c:v>4223.0915161682897</c:v>
                </c:pt>
                <c:pt idx="99">
                  <c:v>4355.1474757467713</c:v>
                </c:pt>
                <c:pt idx="100">
                  <c:v>4482.9922202368525</c:v>
                </c:pt>
                <c:pt idx="101">
                  <c:v>4620.1436140050337</c:v>
                </c:pt>
                <c:pt idx="102">
                  <c:v>4760.0040628500064</c:v>
                </c:pt>
                <c:pt idx="103">
                  <c:v>4895.4436636610862</c:v>
                </c:pt>
                <c:pt idx="104">
                  <c:v>5040.7884415145363</c:v>
                </c:pt>
                <c:pt idx="105">
                  <c:v>5181.5714285541017</c:v>
                </c:pt>
                <c:pt idx="106">
                  <c:v>5332.6873471940562</c:v>
                </c:pt>
                <c:pt idx="107">
                  <c:v>5479.0981503116127</c:v>
                </c:pt>
                <c:pt idx="108">
                  <c:v>5628.3612675961649</c:v>
                </c:pt>
                <c:pt idx="109">
                  <c:v>5788.6460106883842</c:v>
                </c:pt>
                <c:pt idx="110">
                  <c:v>5944.0073313866615</c:v>
                </c:pt>
                <c:pt idx="111">
                  <c:v>6102.4649682300824</c:v>
                </c:pt>
                <c:pt idx="112">
                  <c:v>6272.7030532877016</c:v>
                </c:pt>
                <c:pt idx="113">
                  <c:v>6437.7924061702197</c:v>
                </c:pt>
                <c:pt idx="114">
                  <c:v>6606.2548539978216</c:v>
                </c:pt>
                <c:pt idx="115">
                  <c:v>6787.3362277875731</c:v>
                </c:pt>
                <c:pt idx="116">
                  <c:v>6972.3843779188228</c:v>
                </c:pt>
                <c:pt idx="117">
                  <c:v>7161.5247500495734</c:v>
                </c:pt>
                <c:pt idx="118">
                  <c:v>7354.888503854354</c:v>
                </c:pt>
                <c:pt idx="119">
                  <c:v>7552.6128150121676</c:v>
                </c:pt>
                <c:pt idx="120">
                  <c:v>7754.8411987040035</c:v>
                </c:pt>
                <c:pt idx="121">
                  <c:v>7972.1929535368163</c:v>
                </c:pt>
                <c:pt idx="122">
                  <c:v>8184.1319803977913</c:v>
                </c:pt>
                <c:pt idx="123">
                  <c:v>8401.0556936610355</c:v>
                </c:pt>
                <c:pt idx="124">
                  <c:v>8623.1370969946274</c:v>
                </c:pt>
                <c:pt idx="125">
                  <c:v>8862.0721058536092</c:v>
                </c:pt>
                <c:pt idx="126">
                  <c:v>9095.3034792153103</c:v>
                </c:pt>
                <c:pt idx="127">
                  <c:v>9334.2739952975189</c:v>
                </c:pt>
                <c:pt idx="128">
                  <c:v>9566.8031022241612</c:v>
                </c:pt>
                <c:pt idx="129">
                  <c:v>9817.5788783692424</c:v>
                </c:pt>
                <c:pt idx="130">
                  <c:v>10061.730921321223</c:v>
                </c:pt>
                <c:pt idx="131">
                  <c:v>10325.192446641404</c:v>
                </c:pt>
                <c:pt idx="132">
                  <c:v>10581.845973384336</c:v>
                </c:pt>
                <c:pt idx="133">
                  <c:v>10844.935501759666</c:v>
                </c:pt>
                <c:pt idx="134">
                  <c:v>11114.702958258071</c:v>
                </c:pt>
                <c:pt idx="135">
                  <c:v>11391.402697305379</c:v>
                </c:pt>
                <c:pt idx="136">
                  <c:v>11675.302301220634</c:v>
                </c:pt>
                <c:pt idx="137">
                  <c:v>11966.683443326516</c:v>
                </c:pt>
                <c:pt idx="138">
                  <c:v>12249.898682534656</c:v>
                </c:pt>
                <c:pt idx="139">
                  <c:v>12556.715112240034</c:v>
                </c:pt>
                <c:pt idx="140">
                  <c:v>12855.129018958645</c:v>
                </c:pt>
                <c:pt idx="141">
                  <c:v>13161.379280897165</c:v>
                </c:pt>
                <c:pt idx="142">
                  <c:v>13475.776298698644</c:v>
                </c:pt>
                <c:pt idx="143">
                  <c:v>13780.481820230232</c:v>
                </c:pt>
                <c:pt idx="144">
                  <c:v>14111.672220099821</c:v>
                </c:pt>
                <c:pt idx="145">
                  <c:v>14432.869461397599</c:v>
                </c:pt>
                <c:pt idx="146">
                  <c:v>14762.561265133305</c:v>
                </c:pt>
                <c:pt idx="147">
                  <c:v>15101.087240970157</c:v>
                </c:pt>
                <c:pt idx="148">
                  <c:v>15428.09028149579</c:v>
                </c:pt>
                <c:pt idx="149">
                  <c:v>15784.804599048623</c:v>
                </c:pt>
                <c:pt idx="150">
                  <c:v>16129.612644626579</c:v>
                </c:pt>
                <c:pt idx="151">
                  <c:v>16483.579050465458</c:v>
                </c:pt>
                <c:pt idx="152">
                  <c:v>16847.072102140701</c:v>
                </c:pt>
                <c:pt idx="153">
                  <c:v>17196.844026920968</c:v>
                </c:pt>
                <c:pt idx="154">
                  <c:v>17555.667187995539</c:v>
                </c:pt>
                <c:pt idx="155">
                  <c:v>17948.788388645269</c:v>
                </c:pt>
                <c:pt idx="156">
                  <c:v>18301.904931226214</c:v>
                </c:pt>
                <c:pt idx="157">
                  <c:v>18690.086678271276</c:v>
                </c:pt>
                <c:pt idx="158">
                  <c:v>19061.933893610905</c:v>
                </c:pt>
                <c:pt idx="159">
                  <c:v>19443.359836067182</c:v>
                </c:pt>
                <c:pt idx="160">
                  <c:v>19834.738481048029</c:v>
                </c:pt>
                <c:pt idx="161">
                  <c:v>20207.417067509174</c:v>
                </c:pt>
                <c:pt idx="162">
                  <c:v>20589.348070892855</c:v>
                </c:pt>
                <c:pt idx="163">
                  <c:v>20980.879607879782</c:v>
                </c:pt>
                <c:pt idx="164">
                  <c:v>21382.377500005925</c:v>
                </c:pt>
                <c:pt idx="165">
                  <c:v>21794.226413117591</c:v>
                </c:pt>
                <c:pt idx="166">
                  <c:v>22183.931610877858</c:v>
                </c:pt>
                <c:pt idx="167">
                  <c:v>22583.135735542113</c:v>
                </c:pt>
                <c:pt idx="168">
                  <c:v>22992.18975892567</c:v>
                </c:pt>
                <c:pt idx="169">
                  <c:v>23411.462172805033</c:v>
                </c:pt>
                <c:pt idx="170">
                  <c:v>23841.340095559368</c:v>
                </c:pt>
                <c:pt idx="171">
                  <c:v>24245.05868517435</c:v>
                </c:pt>
                <c:pt idx="172">
                  <c:v>24658.359531955321</c:v>
                </c:pt>
                <c:pt idx="173">
                  <c:v>25081.587407302934</c:v>
                </c:pt>
                <c:pt idx="174">
                  <c:v>25515.103832950364</c:v>
                </c:pt>
                <c:pt idx="175">
                  <c:v>25959.288110474648</c:v>
                </c:pt>
                <c:pt idx="176">
                  <c:v>26372.683911357541</c:v>
                </c:pt>
                <c:pt idx="177">
                  <c:v>26795.538481002819</c:v>
                </c:pt>
                <c:pt idx="178">
                  <c:v>27228.179843922087</c:v>
                </c:pt>
                <c:pt idx="179">
                  <c:v>27670.951376177007</c:v>
                </c:pt>
                <c:pt idx="180">
                  <c:v>28124.212713931251</c:v>
                </c:pt>
                <c:pt idx="181">
                  <c:v>28588.34072730445</c:v>
                </c:pt>
                <c:pt idx="182">
                  <c:v>29015.673141936262</c:v>
                </c:pt>
                <c:pt idx="183">
                  <c:v>29452.428843632828</c:v>
                </c:pt>
                <c:pt idx="184">
                  <c:v>29898.922726133162</c:v>
                </c:pt>
                <c:pt idx="185">
                  <c:v>30355.48387578634</c:v>
                </c:pt>
                <c:pt idx="186">
                  <c:v>30822.456380175499</c:v>
                </c:pt>
                <c:pt idx="187">
                  <c:v>31300.200192665747</c:v>
                </c:pt>
                <c:pt idx="188">
                  <c:v>31734.208109863517</c:v>
                </c:pt>
                <c:pt idx="189">
                  <c:v>32233.339984730068</c:v>
                </c:pt>
                <c:pt idx="190">
                  <c:v>32686.99725847572</c:v>
                </c:pt>
                <c:pt idx="191">
                  <c:v>33150.365814863697</c:v>
                </c:pt>
                <c:pt idx="192">
                  <c:v>33623.760650964185</c:v>
                </c:pt>
                <c:pt idx="193">
                  <c:v>34107.510538625371</c:v>
                </c:pt>
                <c:pt idx="194">
                  <c:v>34539.555581764376</c:v>
                </c:pt>
                <c:pt idx="195">
                  <c:v>35043.658557891758</c:v>
                </c:pt>
                <c:pt idx="196">
                  <c:v>35494.074035267462</c:v>
                </c:pt>
                <c:pt idx="197">
                  <c:v>35953.465615126152</c:v>
                </c:pt>
                <c:pt idx="198">
                  <c:v>36422.104173892018</c:v>
                </c:pt>
                <c:pt idx="199">
                  <c:v>36900.271599595704</c:v>
                </c:pt>
                <c:pt idx="200">
                  <c:v>37388.261357146825</c:v>
                </c:pt>
                <c:pt idx="201">
                  <c:v>37886.379088788613</c:v>
                </c:pt>
                <c:pt idx="202">
                  <c:v>38394.943252318815</c:v>
                </c:pt>
                <c:pt idx="203">
                  <c:v>38839.42114480336</c:v>
                </c:pt>
                <c:pt idx="204">
                  <c:v>39368.277270045721</c:v>
                </c:pt>
                <c:pt idx="205">
                  <c:v>39830.668362747623</c:v>
                </c:pt>
                <c:pt idx="206">
                  <c:v>40301.694268288462</c:v>
                </c:pt>
                <c:pt idx="207">
                  <c:v>40781.599041127294</c:v>
                </c:pt>
                <c:pt idx="208">
                  <c:v>41353.04836353429</c:v>
                </c:pt>
                <c:pt idx="209">
                  <c:v>41769.068280963656</c:v>
                </c:pt>
                <c:pt idx="210">
                  <c:v>42277.169094810459</c:v>
                </c:pt>
                <c:pt idx="211">
                  <c:v>42795.222440956597</c:v>
                </c:pt>
                <c:pt idx="212">
                  <c:v>43234.748820601621</c:v>
                </c:pt>
                <c:pt idx="213">
                  <c:v>43771.823692262478</c:v>
                </c:pt>
                <c:pt idx="214">
                  <c:v>44227.637527844832</c:v>
                </c:pt>
                <c:pt idx="215">
                  <c:v>44784.800762011131</c:v>
                </c:pt>
                <c:pt idx="216">
                  <c:v>45257.824159963027</c:v>
                </c:pt>
                <c:pt idx="217">
                  <c:v>45738.993856956717</c:v>
                </c:pt>
                <c:pt idx="218">
                  <c:v>46228.522058274051</c:v>
                </c:pt>
                <c:pt idx="219">
                  <c:v>46726.62840465195</c:v>
                </c:pt>
                <c:pt idx="220">
                  <c:v>47233.540300819332</c:v>
                </c:pt>
                <c:pt idx="221">
                  <c:v>47749.493261606738</c:v>
                </c:pt>
                <c:pt idx="222">
                  <c:v>48274.731276741833</c:v>
                </c:pt>
                <c:pt idx="223">
                  <c:v>48701.776534768309</c:v>
                </c:pt>
                <c:pt idx="224">
                  <c:v>49244.371040048718</c:v>
                </c:pt>
                <c:pt idx="225">
                  <c:v>49685.645359196387</c:v>
                </c:pt>
                <c:pt idx="226">
                  <c:v>50246.470887974385</c:v>
                </c:pt>
                <c:pt idx="227">
                  <c:v>50702.697286449824</c:v>
                </c:pt>
                <c:pt idx="228">
                  <c:v>51165.814012679533</c:v>
                </c:pt>
                <c:pt idx="229">
                  <c:v>51754.639457195131</c:v>
                </c:pt>
                <c:pt idx="230">
                  <c:v>52233.841720526027</c:v>
                </c:pt>
                <c:pt idx="231">
                  <c:v>52720.463280226868</c:v>
                </c:pt>
                <c:pt idx="232">
                  <c:v>53214.677748737391</c:v>
                </c:pt>
                <c:pt idx="233">
                  <c:v>53716.664198043829</c:v>
                </c:pt>
                <c:pt idx="234">
                  <c:v>54098.365315066367</c:v>
                </c:pt>
                <c:pt idx="235">
                  <c:v>54614.400822165357</c:v>
                </c:pt>
                <c:pt idx="236">
                  <c:v>55138.730712083445</c:v>
                </c:pt>
                <c:pt idx="237">
                  <c:v>55537.542323228961</c:v>
                </c:pt>
                <c:pt idx="238">
                  <c:v>56076.876333964363</c:v>
                </c:pt>
                <c:pt idx="239">
                  <c:v>56487.182359136204</c:v>
                </c:pt>
                <c:pt idx="240">
                  <c:v>56902.56718248839</c:v>
                </c:pt>
                <c:pt idx="241">
                  <c:v>57323.125673136194</c:v>
                </c:pt>
                <c:pt idx="242">
                  <c:v>57748.955077878694</c:v>
                </c:pt>
                <c:pt idx="243">
                  <c:v>58180.155096157105</c:v>
                </c:pt>
                <c:pt idx="244">
                  <c:v>58616.827957866699</c:v>
                </c:pt>
                <c:pt idx="245">
                  <c:v>59059.078504151912</c:v>
                </c:pt>
                <c:pt idx="246">
                  <c:v>59357.063906154479</c:v>
                </c:pt>
                <c:pt idx="247">
                  <c:v>59808.850933252383</c:v>
                </c:pt>
                <c:pt idx="248">
                  <c:v>60266.50863591292</c:v>
                </c:pt>
                <c:pt idx="249">
                  <c:v>60574.932002328031</c:v>
                </c:pt>
                <c:pt idx="250">
                  <c:v>60886.050542870129</c:v>
                </c:pt>
                <c:pt idx="251">
                  <c:v>61357.859583068668</c:v>
                </c:pt>
                <c:pt idx="252">
                  <c:v>61675.872645351439</c:v>
                </c:pt>
                <c:pt idx="253">
                  <c:v>62158.195463295138</c:v>
                </c:pt>
                <c:pt idx="254">
                  <c:v>62483.33475705958</c:v>
                </c:pt>
                <c:pt idx="255">
                  <c:v>62811.39175454533</c:v>
                </c:pt>
                <c:pt idx="256">
                  <c:v>63142.405901166348</c:v>
                </c:pt>
                <c:pt idx="257">
                  <c:v>63476.417356606325</c:v>
                </c:pt>
                <c:pt idx="258">
                  <c:v>63813.467011060813</c:v>
                </c:pt>
                <c:pt idx="259">
                  <c:v>64153.596501920343</c:v>
                </c:pt>
                <c:pt idx="260">
                  <c:v>64496.84823091721</c:v>
                </c:pt>
                <c:pt idx="261">
                  <c:v>64843.265381746562</c:v>
                </c:pt>
                <c:pt idx="262">
                  <c:v>65192.891938173008</c:v>
                </c:pt>
                <c:pt idx="263">
                  <c:v>65545.772702646762</c:v>
                </c:pt>
                <c:pt idx="264">
                  <c:v>65901.953315442413</c:v>
                </c:pt>
                <c:pt idx="265">
                  <c:v>66261.480274332323</c:v>
                </c:pt>
                <c:pt idx="266">
                  <c:v>66624.400954821729</c:v>
                </c:pt>
                <c:pt idx="267">
                  <c:v>66990.76363095938</c:v>
                </c:pt>
                <c:pt idx="268">
                  <c:v>67360.617496738138</c:v>
                </c:pt>
                <c:pt idx="269">
                  <c:v>67734.0126881178</c:v>
                </c:pt>
                <c:pt idx="270">
                  <c:v>68111.000305675829</c:v>
                </c:pt>
                <c:pt idx="271">
                  <c:v>68491.632437919994</c:v>
                </c:pt>
                <c:pt idx="272">
                  <c:v>68875.962185280718</c:v>
                </c:pt>
                <c:pt idx="273">
                  <c:v>69264.043684800738</c:v>
                </c:pt>
                <c:pt idx="274">
                  <c:v>69853.321514184383</c:v>
                </c:pt>
                <c:pt idx="275">
                  <c:v>70251.026277858924</c:v>
                </c:pt>
                <c:pt idx="276">
                  <c:v>70652.68081052968</c:v>
                </c:pt>
                <c:pt idx="277">
                  <c:v>71058.344239661106</c:v>
                </c:pt>
                <c:pt idx="278">
                  <c:v>71468.076878827487</c:v>
                </c:pt>
                <c:pt idx="279">
                  <c:v>71881.94025760681</c:v>
                </c:pt>
                <c:pt idx="280">
                  <c:v>72299.99715237708</c:v>
                </c:pt>
                <c:pt idx="281">
                  <c:v>72722.311618062377</c:v>
                </c:pt>
                <c:pt idx="282">
                  <c:v>73148.949020844739</c:v>
                </c:pt>
                <c:pt idx="283">
                  <c:v>73579.976071891841</c:v>
                </c:pt>
                <c:pt idx="284">
                  <c:v>73797.156939060224</c:v>
                </c:pt>
                <c:pt idx="285">
                  <c:v>74234.896573939855</c:v>
                </c:pt>
                <c:pt idx="286">
                  <c:v>74677.198750188298</c:v>
                </c:pt>
                <c:pt idx="287">
                  <c:v>75124.135167467306</c:v>
                </c:pt>
                <c:pt idx="288">
                  <c:v>75349.364034515791</c:v>
                </c:pt>
                <c:pt idx="289">
                  <c:v>75803.389564805999</c:v>
                </c:pt>
                <c:pt idx="290">
                  <c:v>76032.205115060526</c:v>
                </c:pt>
                <c:pt idx="291">
                  <c:v>76493.489757196818</c:v>
                </c:pt>
                <c:pt idx="292">
                  <c:v>76725.978344822041</c:v>
                </c:pt>
                <c:pt idx="293">
                  <c:v>77194.697576980339</c:v>
                </c:pt>
                <c:pt idx="294">
                  <c:v>77430.948350712031</c:v>
                </c:pt>
                <c:pt idx="295">
                  <c:v>77907.283352963845</c:v>
                </c:pt>
                <c:pt idx="296">
                  <c:v>78147.388370075001</c:v>
                </c:pt>
                <c:pt idx="297">
                  <c:v>78631.526257873789</c:v>
                </c:pt>
                <c:pt idx="298">
                  <c:v>78875.580603767245</c:v>
                </c:pt>
                <c:pt idx="299">
                  <c:v>79120.973064020378</c:v>
                </c:pt>
                <c:pt idx="300">
                  <c:v>79615.816586754387</c:v>
                </c:pt>
                <c:pt idx="301">
                  <c:v>79865.290084634136</c:v>
                </c:pt>
                <c:pt idx="302">
                  <c:v>80116.146571063829</c:v>
                </c:pt>
                <c:pt idx="303">
                  <c:v>80622.054762944332</c:v>
                </c:pt>
                <c:pt idx="304">
                  <c:v>80877.129918259088</c:v>
                </c:pt>
                <c:pt idx="305">
                  <c:v>81133.634965476944</c:v>
                </c:pt>
                <c:pt idx="306">
                  <c:v>81391.581960913449</c:v>
                </c:pt>
                <c:pt idx="307">
                  <c:v>81650.983096809054</c:v>
                </c:pt>
                <c:pt idx="308">
                  <c:v>82174.19725010742</c:v>
                </c:pt>
                <c:pt idx="309">
                  <c:v>82438.035349053564</c:v>
                </c:pt>
                <c:pt idx="310">
                  <c:v>82703.377755555426</c:v>
                </c:pt>
                <c:pt idx="311">
                  <c:v>82970.23737094058</c:v>
                </c:pt>
                <c:pt idx="312">
                  <c:v>83238.627244489937</c:v>
                </c:pt>
                <c:pt idx="313">
                  <c:v>83780.050715757447</c:v>
                </c:pt>
                <c:pt idx="314">
                  <c:v>84053.111171118551</c:v>
                </c:pt>
                <c:pt idx="315">
                  <c:v>84327.755604372083</c:v>
                </c:pt>
                <c:pt idx="316">
                  <c:v>84603.997837206625</c:v>
                </c:pt>
                <c:pt idx="317">
                  <c:v>84881.851852588341</c:v>
                </c:pt>
                <c:pt idx="318">
                  <c:v>85161.331797125211</c:v>
                </c:pt>
                <c:pt idx="319">
                  <c:v>85161.331797125211</c:v>
                </c:pt>
                <c:pt idx="320">
                  <c:v>85725.226892737337</c:v>
                </c:pt>
                <c:pt idx="321">
                  <c:v>85725.226892737337</c:v>
                </c:pt>
                <c:pt idx="322">
                  <c:v>86009.67117704291</c:v>
                </c:pt>
                <c:pt idx="323">
                  <c:v>86295.799661983518</c:v>
                </c:pt>
                <c:pt idx="324">
                  <c:v>86583.627349234652</c:v>
                </c:pt>
                <c:pt idx="325">
                  <c:v>86873.16941917206</c:v>
                </c:pt>
                <c:pt idx="326">
                  <c:v>87164.441233538309</c:v>
                </c:pt>
                <c:pt idx="327">
                  <c:v>87164.441233538309</c:v>
                </c:pt>
                <c:pt idx="328">
                  <c:v>87457.458338156619</c:v>
                </c:pt>
                <c:pt idx="329">
                  <c:v>87752.236465701746</c:v>
                </c:pt>
                <c:pt idx="330">
                  <c:v>88048.791538513382</c:v>
                </c:pt>
                <c:pt idx="331">
                  <c:v>88347.139671459867</c:v>
                </c:pt>
                <c:pt idx="332">
                  <c:v>88347.139671459867</c:v>
                </c:pt>
                <c:pt idx="333">
                  <c:v>88647.297174862659</c:v>
                </c:pt>
                <c:pt idx="334">
                  <c:v>88949.280557465638</c:v>
                </c:pt>
                <c:pt idx="335">
                  <c:v>89253.106529459241</c:v>
                </c:pt>
                <c:pt idx="336">
                  <c:v>89253.106529459241</c:v>
                </c:pt>
                <c:pt idx="337">
                  <c:v>89558.792005567841</c:v>
                </c:pt>
                <c:pt idx="338">
                  <c:v>89866.354108186031</c:v>
                </c:pt>
                <c:pt idx="339">
                  <c:v>89866.354108186031</c:v>
                </c:pt>
                <c:pt idx="340">
                  <c:v>90175.810170572673</c:v>
                </c:pt>
                <c:pt idx="341">
                  <c:v>90487.177740112791</c:v>
                </c:pt>
                <c:pt idx="342">
                  <c:v>90487.177740112791</c:v>
                </c:pt>
                <c:pt idx="343">
                  <c:v>90800.474581629955</c:v>
                </c:pt>
                <c:pt idx="344">
                  <c:v>91115.718680767386</c:v>
                </c:pt>
                <c:pt idx="345">
                  <c:v>91115.718680767386</c:v>
                </c:pt>
                <c:pt idx="346">
                  <c:v>91432.928247425487</c:v>
                </c:pt>
                <c:pt idx="347">
                  <c:v>91432.928247425487</c:v>
                </c:pt>
                <c:pt idx="348">
                  <c:v>91752.121719273564</c:v>
                </c:pt>
                <c:pt idx="349">
                  <c:v>92073.317765319603</c:v>
                </c:pt>
                <c:pt idx="350">
                  <c:v>92073.317765319603</c:v>
                </c:pt>
                <c:pt idx="351">
                  <c:v>92396.535289547115</c:v>
                </c:pt>
                <c:pt idx="352">
                  <c:v>92396.535289547115</c:v>
                </c:pt>
                <c:pt idx="353">
                  <c:v>92721.793434628955</c:v>
                </c:pt>
                <c:pt idx="354">
                  <c:v>92721.793434628955</c:v>
                </c:pt>
                <c:pt idx="355">
                  <c:v>93049.111585704202</c:v>
                </c:pt>
                <c:pt idx="356">
                  <c:v>93049.111585704202</c:v>
                </c:pt>
                <c:pt idx="357">
                  <c:v>93378.509374226007</c:v>
                </c:pt>
                <c:pt idx="358">
                  <c:v>93378.509374226007</c:v>
                </c:pt>
                <c:pt idx="359">
                  <c:v>93710.006681892177</c:v>
                </c:pt>
                <c:pt idx="360">
                  <c:v>93710.006681892177</c:v>
                </c:pt>
                <c:pt idx="361">
                  <c:v>94043.623644642299</c:v>
                </c:pt>
                <c:pt idx="362">
                  <c:v>94043.623644642299</c:v>
                </c:pt>
                <c:pt idx="363">
                  <c:v>94379.380656731926</c:v>
                </c:pt>
                <c:pt idx="364">
                  <c:v>94379.380656731926</c:v>
                </c:pt>
                <c:pt idx="365">
                  <c:v>94717.298374894031</c:v>
                </c:pt>
                <c:pt idx="366">
                  <c:v>94717.298374894031</c:v>
                </c:pt>
                <c:pt idx="367">
                  <c:v>95057.39772257219</c:v>
                </c:pt>
                <c:pt idx="368">
                  <c:v>95057.39772257219</c:v>
                </c:pt>
                <c:pt idx="369">
                  <c:v>95399.699894236473</c:v>
                </c:pt>
                <c:pt idx="370">
                  <c:v>95399.699894236473</c:v>
                </c:pt>
                <c:pt idx="371">
                  <c:v>95399.699894236473</c:v>
                </c:pt>
                <c:pt idx="372">
                  <c:v>95744.226359791661</c:v>
                </c:pt>
                <c:pt idx="373">
                  <c:v>95744.226359791661</c:v>
                </c:pt>
                <c:pt idx="374">
                  <c:v>96090.998869063129</c:v>
                </c:pt>
                <c:pt idx="375">
                  <c:v>96090.998869063129</c:v>
                </c:pt>
                <c:pt idx="376">
                  <c:v>96090.998869063129</c:v>
                </c:pt>
                <c:pt idx="377">
                  <c:v>96440.039456371043</c:v>
                </c:pt>
                <c:pt idx="378">
                  <c:v>96440.039456371043</c:v>
                </c:pt>
                <c:pt idx="379">
                  <c:v>96791.370445202934</c:v>
                </c:pt>
                <c:pt idx="380">
                  <c:v>96791.370445202934</c:v>
                </c:pt>
                <c:pt idx="381">
                  <c:v>96791.370445202934</c:v>
                </c:pt>
                <c:pt idx="382">
                  <c:v>96791.370445202934</c:v>
                </c:pt>
                <c:pt idx="383">
                  <c:v>97145.014452969801</c:v>
                </c:pt>
                <c:pt idx="384">
                  <c:v>97145.014452969801</c:v>
                </c:pt>
                <c:pt idx="385">
                  <c:v>97145.014452969801</c:v>
                </c:pt>
                <c:pt idx="386">
                  <c:v>97500.994395857037</c:v>
                </c:pt>
                <c:pt idx="387">
                  <c:v>97500.994395857037</c:v>
                </c:pt>
                <c:pt idx="388">
                  <c:v>97500.994395857037</c:v>
                </c:pt>
                <c:pt idx="389">
                  <c:v>97500.994395857037</c:v>
                </c:pt>
                <c:pt idx="390">
                  <c:v>97500.994395857037</c:v>
                </c:pt>
                <c:pt idx="391">
                  <c:v>97500.994395857037</c:v>
                </c:pt>
                <c:pt idx="392">
                  <c:v>97500.994395857037</c:v>
                </c:pt>
                <c:pt idx="393">
                  <c:v>97500.994395857037</c:v>
                </c:pt>
                <c:pt idx="394">
                  <c:v>97500.994395857037</c:v>
                </c:pt>
                <c:pt idx="395">
                  <c:v>97500.994395857037</c:v>
                </c:pt>
                <c:pt idx="396">
                  <c:v>97500.994395857037</c:v>
                </c:pt>
                <c:pt idx="397">
                  <c:v>97500.994395857037</c:v>
                </c:pt>
                <c:pt idx="398">
                  <c:v>97500.994395857037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2201472"/>
        <c:axId val="212203008"/>
      </c:scatterChart>
      <c:valAx>
        <c:axId val="212176896"/>
        <c:scaling>
          <c:orientation val="minMax"/>
          <c:max val="0.4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Water content kg/kg</a:t>
                </a:r>
              </a:p>
            </c:rich>
          </c:tx>
          <c:layout>
            <c:manualLayout>
              <c:xMode val="edge"/>
              <c:yMode val="edge"/>
              <c:x val="0.330377306440301"/>
              <c:y val="0.89877633539050861"/>
            </c:manualLayout>
          </c:layout>
          <c:overlay val="0"/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fr-FR"/>
          </a:p>
        </c:txPr>
        <c:crossAx val="212178816"/>
        <c:crosses val="autoZero"/>
        <c:crossBetween val="midCat"/>
      </c:valAx>
      <c:valAx>
        <c:axId val="212178816"/>
        <c:scaling>
          <c:orientation val="minMax"/>
          <c:min val="0.65000000000000013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Specific volume dm3/kg</a:t>
                </a:r>
              </a:p>
            </c:rich>
          </c:tx>
          <c:layout>
            <c:manualLayout>
              <c:xMode val="edge"/>
              <c:yMode val="edge"/>
              <c:x val="1.0727953877560176E-2"/>
              <c:y val="0.15319858639717279"/>
            </c:manualLayout>
          </c:layout>
          <c:overlay val="0"/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fr-FR"/>
          </a:p>
        </c:txPr>
        <c:crossAx val="212176896"/>
        <c:crosses val="autoZero"/>
        <c:crossBetween val="midCat"/>
      </c:valAx>
      <c:valAx>
        <c:axId val="2122014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212203008"/>
        <c:crosses val="autoZero"/>
        <c:crossBetween val="midCat"/>
      </c:valAx>
      <c:valAx>
        <c:axId val="212203008"/>
        <c:scaling>
          <c:orientation val="minMax"/>
          <c:max val="1000"/>
          <c:min val="0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Soil water  tension  (hPa)</a:t>
                </a:r>
              </a:p>
            </c:rich>
          </c:tx>
          <c:layout>
            <c:manualLayout>
              <c:xMode val="edge"/>
              <c:yMode val="edge"/>
              <c:x val="0.95724566480471995"/>
              <c:y val="0.22951288569243805"/>
            </c:manualLayout>
          </c:layout>
          <c:overlay val="0"/>
        </c:title>
        <c:numFmt formatCode="0" sourceLinked="0"/>
        <c:majorTickMark val="out"/>
        <c:minorTickMark val="out"/>
        <c:tickLblPos val="nextTo"/>
        <c:crossAx val="212201472"/>
        <c:crosses val="max"/>
        <c:crossBetween val="midCat"/>
        <c:majorUnit val="200"/>
        <c:minorUnit val="100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899999956" l="0.78740157499999996" r="0.78740157499999996" t="0.98425196899999956" header="0.49212598450000744" footer="0.49212598450000744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fr-FR"/>
              <a:t>Shrinkage curves of R3 and R5</a:t>
            </a:r>
          </a:p>
        </c:rich>
      </c:tx>
      <c:layout/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diamond"/>
            <c:size val="2"/>
            <c:spPr>
              <a:solidFill>
                <a:srgbClr val="FF0000"/>
              </a:solidFill>
              <a:ln>
                <a:noFill/>
              </a:ln>
            </c:spPr>
          </c:marker>
          <c:trendline>
            <c:trendlineType val="linear"/>
            <c:intercept val="0"/>
            <c:dispRSqr val="1"/>
            <c:dispEq val="1"/>
            <c:trendlineLbl>
              <c:layout>
                <c:manualLayout>
                  <c:x val="-0.16158858267716536"/>
                  <c:y val="-2.8430300379119278E-3"/>
                </c:manualLayout>
              </c:layout>
              <c:numFmt formatCode="General" sourceLinked="0"/>
            </c:trendlineLbl>
          </c:trendline>
          <c:xVal>
            <c:numRef>
              <c:f>Traitement3!$C$2:$C$300</c:f>
              <c:numCache>
                <c:formatCode>0.000</c:formatCode>
                <c:ptCount val="299"/>
                <c:pt idx="0">
                  <c:v>0.74810815956368848</c:v>
                </c:pt>
                <c:pt idx="1">
                  <c:v>0.74810815956368848</c:v>
                </c:pt>
                <c:pt idx="2">
                  <c:v>0.74662919531740735</c:v>
                </c:pt>
                <c:pt idx="3">
                  <c:v>0.74675879620081409</c:v>
                </c:pt>
                <c:pt idx="4">
                  <c:v>0.74625882763991835</c:v>
                </c:pt>
                <c:pt idx="5">
                  <c:v>0.74585268023708429</c:v>
                </c:pt>
                <c:pt idx="6">
                  <c:v>0.74520575067803585</c:v>
                </c:pt>
                <c:pt idx="7">
                  <c:v>0.74467069224697169</c:v>
                </c:pt>
                <c:pt idx="8">
                  <c:v>0.74481795525468197</c:v>
                </c:pt>
                <c:pt idx="9">
                  <c:v>0.74402433950533742</c:v>
                </c:pt>
                <c:pt idx="10">
                  <c:v>0.74308458105531416</c:v>
                </c:pt>
                <c:pt idx="11">
                  <c:v>0.74229261298711713</c:v>
                </c:pt>
                <c:pt idx="12">
                  <c:v>0.74162970391218708</c:v>
                </c:pt>
                <c:pt idx="13">
                  <c:v>0.7413543082481524</c:v>
                </c:pt>
                <c:pt idx="14">
                  <c:v>0.74030543963926498</c:v>
                </c:pt>
                <c:pt idx="15">
                  <c:v>0.73859675952025183</c:v>
                </c:pt>
                <c:pt idx="16">
                  <c:v>0.73819342298563095</c:v>
                </c:pt>
                <c:pt idx="17">
                  <c:v>0.73793626086429776</c:v>
                </c:pt>
                <c:pt idx="18">
                  <c:v>0.73712977297769988</c:v>
                </c:pt>
                <c:pt idx="19">
                  <c:v>0.73700144575972093</c:v>
                </c:pt>
                <c:pt idx="20">
                  <c:v>0.73634188459703998</c:v>
                </c:pt>
                <c:pt idx="21">
                  <c:v>0.73529764745488391</c:v>
                </c:pt>
                <c:pt idx="22">
                  <c:v>0.7351520264782091</c:v>
                </c:pt>
                <c:pt idx="23">
                  <c:v>0.73462160031867119</c:v>
                </c:pt>
                <c:pt idx="24">
                  <c:v>0.73304936957126221</c:v>
                </c:pt>
                <c:pt idx="25">
                  <c:v>0.73385257415397098</c:v>
                </c:pt>
                <c:pt idx="26">
                  <c:v>0.73304936957126221</c:v>
                </c:pt>
                <c:pt idx="27">
                  <c:v>0.73251993857151387</c:v>
                </c:pt>
                <c:pt idx="28">
                  <c:v>0.73226399492661887</c:v>
                </c:pt>
                <c:pt idx="29">
                  <c:v>0.73173521615121428</c:v>
                </c:pt>
                <c:pt idx="30">
                  <c:v>0.7313341165158096</c:v>
                </c:pt>
                <c:pt idx="31">
                  <c:v>0.7310784308347501</c:v>
                </c:pt>
                <c:pt idx="32">
                  <c:v>0.73067785414024367</c:v>
                </c:pt>
                <c:pt idx="33">
                  <c:v>0.72963857940763499</c:v>
                </c:pt>
                <c:pt idx="34">
                  <c:v>0.72989396250641014</c:v>
                </c:pt>
                <c:pt idx="35">
                  <c:v>0.72938324099476148</c:v>
                </c:pt>
                <c:pt idx="36">
                  <c:v>0.72911104661280579</c:v>
                </c:pt>
                <c:pt idx="37">
                  <c:v>0.72911104661280579</c:v>
                </c:pt>
                <c:pt idx="38">
                  <c:v>0.72832838240311348</c:v>
                </c:pt>
                <c:pt idx="39">
                  <c:v>0.72805617691801694</c:v>
                </c:pt>
                <c:pt idx="40">
                  <c:v>0.72752940123047094</c:v>
                </c:pt>
                <c:pt idx="41">
                  <c:v>0.72714697599293698</c:v>
                </c:pt>
                <c:pt idx="42">
                  <c:v>0.7264929801171387</c:v>
                </c:pt>
                <c:pt idx="43">
                  <c:v>0.72662046743209119</c:v>
                </c:pt>
                <c:pt idx="44">
                  <c:v>0.72556796954438241</c:v>
                </c:pt>
                <c:pt idx="45">
                  <c:v>0.72544087982093064</c:v>
                </c:pt>
                <c:pt idx="46">
                  <c:v>0.72518645389631697</c:v>
                </c:pt>
                <c:pt idx="47">
                  <c:v>0.72467773591858797</c:v>
                </c:pt>
                <c:pt idx="48">
                  <c:v>0.72440649565150828</c:v>
                </c:pt>
                <c:pt idx="49">
                  <c:v>0.72361024543557151</c:v>
                </c:pt>
                <c:pt idx="50">
                  <c:v>0.72283139557942067</c:v>
                </c:pt>
                <c:pt idx="51">
                  <c:v>0.72283139557942067</c:v>
                </c:pt>
                <c:pt idx="52">
                  <c:v>0.72218008576368853</c:v>
                </c:pt>
                <c:pt idx="53">
                  <c:v>0.72192635847772946</c:v>
                </c:pt>
                <c:pt idx="54">
                  <c:v>0.72111522841354425</c:v>
                </c:pt>
                <c:pt idx="55">
                  <c:v>0.72071815949384577</c:v>
                </c:pt>
                <c:pt idx="56">
                  <c:v>0.72008468003300397</c:v>
                </c:pt>
                <c:pt idx="57">
                  <c:v>0.72008468003300397</c:v>
                </c:pt>
                <c:pt idx="58">
                  <c:v>0.71929177425205659</c:v>
                </c:pt>
                <c:pt idx="59">
                  <c:v>0.71849944971593416</c:v>
                </c:pt>
                <c:pt idx="60">
                  <c:v>0.71813675296097979</c:v>
                </c:pt>
                <c:pt idx="61">
                  <c:v>0.71786719806322163</c:v>
                </c:pt>
                <c:pt idx="62">
                  <c:v>0.71696619084654822</c:v>
                </c:pt>
                <c:pt idx="63">
                  <c:v>0.71709263813320723</c:v>
                </c:pt>
                <c:pt idx="64">
                  <c:v>0.71657065880843429</c:v>
                </c:pt>
                <c:pt idx="65">
                  <c:v>0.71552805079173365</c:v>
                </c:pt>
                <c:pt idx="66">
                  <c:v>0.71540177929534832</c:v>
                </c:pt>
                <c:pt idx="67">
                  <c:v>0.71527579642477612</c:v>
                </c:pt>
                <c:pt idx="68">
                  <c:v>0.71461217534455734</c:v>
                </c:pt>
                <c:pt idx="69">
                  <c:v>0.71437642651976041</c:v>
                </c:pt>
                <c:pt idx="70">
                  <c:v>0.7138561809833307</c:v>
                </c:pt>
                <c:pt idx="71">
                  <c:v>0.71347819530005263</c:v>
                </c:pt>
                <c:pt idx="72">
                  <c:v>0.71335212996479203</c:v>
                </c:pt>
                <c:pt idx="73">
                  <c:v>0.71270637323517949</c:v>
                </c:pt>
                <c:pt idx="74">
                  <c:v>0.7121866444245033</c:v>
                </c:pt>
                <c:pt idx="75">
                  <c:v>0.71193508016960882</c:v>
                </c:pt>
                <c:pt idx="76">
                  <c:v>0.71180945305600896</c:v>
                </c:pt>
                <c:pt idx="77">
                  <c:v>0.71143208497266897</c:v>
                </c:pt>
                <c:pt idx="78">
                  <c:v>0.71103876937382282</c:v>
                </c:pt>
                <c:pt idx="79">
                  <c:v>0.71064559851871856</c:v>
                </c:pt>
                <c:pt idx="80">
                  <c:v>0.71026861433619004</c:v>
                </c:pt>
                <c:pt idx="81">
                  <c:v>0.7098755715684032</c:v>
                </c:pt>
                <c:pt idx="82">
                  <c:v>0.70989200644311867</c:v>
                </c:pt>
                <c:pt idx="83">
                  <c:v>0.70949910551694195</c:v>
                </c:pt>
                <c:pt idx="84">
                  <c:v>0.7093734549270555</c:v>
                </c:pt>
                <c:pt idx="85">
                  <c:v>0.70924809158284929</c:v>
                </c:pt>
                <c:pt idx="86">
                  <c:v>0.70899712205976628</c:v>
                </c:pt>
                <c:pt idx="87">
                  <c:v>0.70873000723237056</c:v>
                </c:pt>
                <c:pt idx="88">
                  <c:v>0.70847915443679677</c:v>
                </c:pt>
                <c:pt idx="89">
                  <c:v>0.70821244904983605</c:v>
                </c:pt>
                <c:pt idx="90">
                  <c:v>0.70835388264823307</c:v>
                </c:pt>
                <c:pt idx="91">
                  <c:v>0.70810282056347451</c:v>
                </c:pt>
                <c:pt idx="92">
                  <c:v>0.70771074539203904</c:v>
                </c:pt>
                <c:pt idx="93">
                  <c:v>0.70731881473381131</c:v>
                </c:pt>
                <c:pt idx="94">
                  <c:v>0.70719367056954141</c:v>
                </c:pt>
                <c:pt idx="95">
                  <c:v>0.70681775338188657</c:v>
                </c:pt>
                <c:pt idx="96">
                  <c:v>0.70744424565433062</c:v>
                </c:pt>
                <c:pt idx="97">
                  <c:v>0.70655149527561145</c:v>
                </c:pt>
                <c:pt idx="98">
                  <c:v>0.70617578635097145</c:v>
                </c:pt>
                <c:pt idx="99">
                  <c:v>0.70630110336856844</c:v>
                </c:pt>
                <c:pt idx="100">
                  <c:v>0.70617578635097145</c:v>
                </c:pt>
                <c:pt idx="101">
                  <c:v>0.70580017734455314</c:v>
                </c:pt>
                <c:pt idx="102">
                  <c:v>0.70567518008789321</c:v>
                </c:pt>
                <c:pt idx="103">
                  <c:v>0.70554991861297067</c:v>
                </c:pt>
                <c:pt idx="104">
                  <c:v>0.70540896043521395</c:v>
                </c:pt>
                <c:pt idx="105">
                  <c:v>0.70515879606821408</c:v>
                </c:pt>
                <c:pt idx="106">
                  <c:v>0.70503359294246826</c:v>
                </c:pt>
                <c:pt idx="107">
                  <c:v>0.70478349514989536</c:v>
                </c:pt>
                <c:pt idx="108">
                  <c:v>0.70478349514989536</c:v>
                </c:pt>
                <c:pt idx="109">
                  <c:v>0.70514291945700891</c:v>
                </c:pt>
                <c:pt idx="110">
                  <c:v>0.70426765344476183</c:v>
                </c:pt>
                <c:pt idx="111">
                  <c:v>0.70400180870615592</c:v>
                </c:pt>
                <c:pt idx="112">
                  <c:v>0.70400180870615592</c:v>
                </c:pt>
                <c:pt idx="113">
                  <c:v>0.70362689081448226</c:v>
                </c:pt>
                <c:pt idx="114">
                  <c:v>0.70373602508771549</c:v>
                </c:pt>
                <c:pt idx="115">
                  <c:v>0.70348623249289277</c:v>
                </c:pt>
                <c:pt idx="116">
                  <c:v>0.70323648423814544</c:v>
                </c:pt>
                <c:pt idx="117">
                  <c:v>0.70387673335400258</c:v>
                </c:pt>
                <c:pt idx="118">
                  <c:v>0.70284622186468237</c:v>
                </c:pt>
                <c:pt idx="119">
                  <c:v>0.70259661220818659</c:v>
                </c:pt>
                <c:pt idx="120">
                  <c:v>0.70259661220818659</c:v>
                </c:pt>
                <c:pt idx="121">
                  <c:v>0.7022064311388827</c:v>
                </c:pt>
                <c:pt idx="122">
                  <c:v>0.70195696010099318</c:v>
                </c:pt>
                <c:pt idx="123">
                  <c:v>0.70233132052588243</c:v>
                </c:pt>
                <c:pt idx="124">
                  <c:v>0.70208182730244606</c:v>
                </c:pt>
                <c:pt idx="125">
                  <c:v>0.70156717454585737</c:v>
                </c:pt>
                <c:pt idx="126">
                  <c:v>0.70130203173507866</c:v>
                </c:pt>
                <c:pt idx="127">
                  <c:v>0.70106855383816169</c:v>
                </c:pt>
                <c:pt idx="128">
                  <c:v>0.70067910073625539</c:v>
                </c:pt>
                <c:pt idx="129">
                  <c:v>0.7008035551371381</c:v>
                </c:pt>
                <c:pt idx="130">
                  <c:v>0.70028979165990179</c:v>
                </c:pt>
                <c:pt idx="131">
                  <c:v>0.70028979165990179</c:v>
                </c:pt>
                <c:pt idx="132">
                  <c:v>0.70055438329507236</c:v>
                </c:pt>
                <c:pt idx="133">
                  <c:v>0.69977600339001911</c:v>
                </c:pt>
                <c:pt idx="134">
                  <c:v>0.69940247420091206</c:v>
                </c:pt>
                <c:pt idx="135">
                  <c:v>0.69926246440843798</c:v>
                </c:pt>
                <c:pt idx="136">
                  <c:v>0.69901364142316635</c:v>
                </c:pt>
                <c:pt idx="137">
                  <c:v>0.69874929175747125</c:v>
                </c:pt>
                <c:pt idx="138">
                  <c:v>0.69862479605664118</c:v>
                </c:pt>
                <c:pt idx="139">
                  <c:v>0.69786351867887086</c:v>
                </c:pt>
                <c:pt idx="140">
                  <c:v>0.69786351867887086</c:v>
                </c:pt>
                <c:pt idx="141">
                  <c:v>0.69812747118434837</c:v>
                </c:pt>
                <c:pt idx="142">
                  <c:v>0.69851612828664278</c:v>
                </c:pt>
                <c:pt idx="143">
                  <c:v>0.69787887515189861</c:v>
                </c:pt>
                <c:pt idx="144">
                  <c:v>0.69787887515189861</c:v>
                </c:pt>
                <c:pt idx="145">
                  <c:v>0.6976149945373159</c:v>
                </c:pt>
                <c:pt idx="146">
                  <c:v>0.69711780575286098</c:v>
                </c:pt>
                <c:pt idx="147">
                  <c:v>0.69787887515189861</c:v>
                </c:pt>
                <c:pt idx="148">
                  <c:v>0.69697816942593349</c:v>
                </c:pt>
                <c:pt idx="149">
                  <c:v>0.69660581026040047</c:v>
                </c:pt>
                <c:pt idx="150">
                  <c:v>0.69686941444079353</c:v>
                </c:pt>
                <c:pt idx="151">
                  <c:v>0.69648153056134532</c:v>
                </c:pt>
                <c:pt idx="152">
                  <c:v>0.69648153056134532</c:v>
                </c:pt>
                <c:pt idx="153">
                  <c:v>0.69660581026040047</c:v>
                </c:pt>
                <c:pt idx="154">
                  <c:v>0.69648153056134532</c:v>
                </c:pt>
                <c:pt idx="155">
                  <c:v>0.69635726194949432</c:v>
                </c:pt>
                <c:pt idx="156">
                  <c:v>0.69649677388050335</c:v>
                </c:pt>
                <c:pt idx="157">
                  <c:v>0.69674537198690512</c:v>
                </c:pt>
                <c:pt idx="158">
                  <c:v>0.69598506870235666</c:v>
                </c:pt>
                <c:pt idx="159">
                  <c:v>0.69637276459745501</c:v>
                </c:pt>
                <c:pt idx="160">
                  <c:v>0.69686941444079353</c:v>
                </c:pt>
                <c:pt idx="161">
                  <c:v>0.69610903104434052</c:v>
                </c:pt>
                <c:pt idx="162">
                  <c:v>0.69598506870235666</c:v>
                </c:pt>
                <c:pt idx="163">
                  <c:v>0.69610903104434052</c:v>
                </c:pt>
                <c:pt idx="164">
                  <c:v>0.6954733392263408</c:v>
                </c:pt>
                <c:pt idx="165">
                  <c:v>0.69598506870235666</c:v>
                </c:pt>
                <c:pt idx="166">
                  <c:v>0.69572143191452107</c:v>
                </c:pt>
                <c:pt idx="167">
                  <c:v>0.69561270198823311</c:v>
                </c:pt>
                <c:pt idx="168">
                  <c:v>0.69559751650474599</c:v>
                </c:pt>
                <c:pt idx="169">
                  <c:v>0.69559751650474599</c:v>
                </c:pt>
                <c:pt idx="170">
                  <c:v>0.69521010797802607</c:v>
                </c:pt>
                <c:pt idx="171">
                  <c:v>0.69561270198823311</c:v>
                </c:pt>
                <c:pt idx="172">
                  <c:v>0.6954733392263408</c:v>
                </c:pt>
                <c:pt idx="173">
                  <c:v>0.69521010797802607</c:v>
                </c:pt>
                <c:pt idx="174">
                  <c:v>0.6954733392263408</c:v>
                </c:pt>
                <c:pt idx="175">
                  <c:v>0.69508597772411063</c:v>
                </c:pt>
                <c:pt idx="176">
                  <c:v>0.69521010797802607</c:v>
                </c:pt>
                <c:pt idx="177">
                  <c:v>0.69521010797802607</c:v>
                </c:pt>
                <c:pt idx="178">
                  <c:v>0.69496185855295656</c:v>
                </c:pt>
                <c:pt idx="179">
                  <c:v>0.69508597772411063</c:v>
                </c:pt>
                <c:pt idx="180">
                  <c:v>0.69496185855295656</c:v>
                </c:pt>
                <c:pt idx="181">
                  <c:v>0.69496185855295656</c:v>
                </c:pt>
                <c:pt idx="182">
                  <c:v>0.69522529078069484</c:v>
                </c:pt>
                <c:pt idx="183">
                  <c:v>0.69496185855295656</c:v>
                </c:pt>
                <c:pt idx="184">
                  <c:v>0.69496185855295656</c:v>
                </c:pt>
                <c:pt idx="185">
                  <c:v>0.69471392618745231</c:v>
                </c:pt>
                <c:pt idx="186">
                  <c:v>0.69497728657758318</c:v>
                </c:pt>
                <c:pt idx="187">
                  <c:v>0.69483802321744126</c:v>
                </c:pt>
                <c:pt idx="188">
                  <c:v>0.69510114673287571</c:v>
                </c:pt>
                <c:pt idx="189">
                  <c:v>0.69485316467536673</c:v>
                </c:pt>
                <c:pt idx="190">
                  <c:v>0.69446603805561713</c:v>
                </c:pt>
                <c:pt idx="191">
                  <c:v>0.69459011294444051</c:v>
                </c:pt>
                <c:pt idx="192">
                  <c:v>0.69485316467536673</c:v>
                </c:pt>
                <c:pt idx="193">
                  <c:v>0.69459011294444051</c:v>
                </c:pt>
                <c:pt idx="194">
                  <c:v>0.69446603805561713</c:v>
                </c:pt>
                <c:pt idx="195">
                  <c:v>0.6947293266170057</c:v>
                </c:pt>
                <c:pt idx="196">
                  <c:v>0.6947293266170057</c:v>
                </c:pt>
                <c:pt idx="197">
                  <c:v>0.6946052268603925</c:v>
                </c:pt>
                <c:pt idx="198">
                  <c:v>0.6946052268603925</c:v>
                </c:pt>
                <c:pt idx="199">
                  <c:v>0.6946052268603925</c:v>
                </c:pt>
                <c:pt idx="200">
                  <c:v>0.6946052268603925</c:v>
                </c:pt>
                <c:pt idx="201">
                  <c:v>0.69474441566516776</c:v>
                </c:pt>
                <c:pt idx="202">
                  <c:v>0.6946052268603925</c:v>
                </c:pt>
                <c:pt idx="203">
                  <c:v>0.6941094839580465</c:v>
                </c:pt>
                <c:pt idx="204">
                  <c:v>0.69474441566516776</c:v>
                </c:pt>
                <c:pt idx="205">
                  <c:v>0.69435733328795246</c:v>
                </c:pt>
                <c:pt idx="206">
                  <c:v>0.69462057489281659</c:v>
                </c:pt>
                <c:pt idx="207">
                  <c:v>0.69462057489281659</c:v>
                </c:pt>
                <c:pt idx="208">
                  <c:v>0.69435733328795246</c:v>
                </c:pt>
                <c:pt idx="209">
                  <c:v>0.69448141089896276</c:v>
                </c:pt>
                <c:pt idx="210">
                  <c:v>0.69474441566516776</c:v>
                </c:pt>
                <c:pt idx="211">
                  <c:v>0.69448141089896276</c:v>
                </c:pt>
                <c:pt idx="212">
                  <c:v>0.69435733328795246</c:v>
                </c:pt>
                <c:pt idx="213">
                  <c:v>0.69437265374746215</c:v>
                </c:pt>
                <c:pt idx="214">
                  <c:v>0.69435733328795246</c:v>
                </c:pt>
                <c:pt idx="215">
                  <c:v>0.6941094839580465</c:v>
                </c:pt>
                <c:pt idx="216">
                  <c:v>0.694233539423454</c:v>
                </c:pt>
                <c:pt idx="217">
                  <c:v>0.69424857342314017</c:v>
                </c:pt>
                <c:pt idx="218">
                  <c:v>0.6941094839580465</c:v>
                </c:pt>
                <c:pt idx="219">
                  <c:v>0.694233539423454</c:v>
                </c:pt>
                <c:pt idx="220">
                  <c:v>0.69462057489281659</c:v>
                </c:pt>
                <c:pt idx="221">
                  <c:v>0.69424857342314017</c:v>
                </c:pt>
                <c:pt idx="222">
                  <c:v>0.69424857342314017</c:v>
                </c:pt>
                <c:pt idx="223">
                  <c:v>0.694233539423454</c:v>
                </c:pt>
                <c:pt idx="224">
                  <c:v>0.6941094839580465</c:v>
                </c:pt>
                <c:pt idx="225">
                  <c:v>0.69412477685350771</c:v>
                </c:pt>
                <c:pt idx="226">
                  <c:v>0.69437265374746215</c:v>
                </c:pt>
                <c:pt idx="227">
                  <c:v>0.69386167887067507</c:v>
                </c:pt>
                <c:pt idx="228">
                  <c:v>0.69412477685350771</c:v>
                </c:pt>
                <c:pt idx="229">
                  <c:v>0.6941094839580465</c:v>
                </c:pt>
                <c:pt idx="230">
                  <c:v>0.69424857342314017</c:v>
                </c:pt>
                <c:pt idx="231">
                  <c:v>0.6941094839580465</c:v>
                </c:pt>
                <c:pt idx="232">
                  <c:v>0.69398571219047944</c:v>
                </c:pt>
                <c:pt idx="233">
                  <c:v>0.69386167887067507</c:v>
                </c:pt>
                <c:pt idx="234">
                  <c:v>0.69398571219047944</c:v>
                </c:pt>
                <c:pt idx="235">
                  <c:v>0.69386167887067507</c:v>
                </c:pt>
                <c:pt idx="236">
                  <c:v>0.69398571219047944</c:v>
                </c:pt>
                <c:pt idx="237">
                  <c:v>0.69412477685350771</c:v>
                </c:pt>
                <c:pt idx="238">
                  <c:v>0.69424857342314017</c:v>
                </c:pt>
                <c:pt idx="239">
                  <c:v>0.69386167887067507</c:v>
                </c:pt>
                <c:pt idx="240">
                  <c:v>0.69412477685350771</c:v>
                </c:pt>
                <c:pt idx="241">
                  <c:v>0.69400071867922641</c:v>
                </c:pt>
                <c:pt idx="242">
                  <c:v>0.69386167887067507</c:v>
                </c:pt>
                <c:pt idx="243">
                  <c:v>0.69386167887067507</c:v>
                </c:pt>
                <c:pt idx="244">
                  <c:v>0.69386167887067507</c:v>
                </c:pt>
                <c:pt idx="245">
                  <c:v>0.69373765663585352</c:v>
                </c:pt>
                <c:pt idx="246">
                  <c:v>0.69400071867922641</c:v>
                </c:pt>
                <c:pt idx="247">
                  <c:v>0.69386167887067507</c:v>
                </c:pt>
                <c:pt idx="248">
                  <c:v>0.69347492786496368</c:v>
                </c:pt>
                <c:pt idx="249">
                  <c:v>0.69386167887067507</c:v>
                </c:pt>
                <c:pt idx="250">
                  <c:v>0.6945117680714703</c:v>
                </c:pt>
                <c:pt idx="251">
                  <c:v>0.69400071867922641</c:v>
                </c:pt>
                <c:pt idx="252">
                  <c:v>0.69373765663585352</c:v>
                </c:pt>
                <c:pt idx="253">
                  <c:v>0.69361391802583805</c:v>
                </c:pt>
                <c:pt idx="254">
                  <c:v>0.69372263906212384</c:v>
                </c:pt>
                <c:pt idx="255">
                  <c:v>0.69438766288823384</c:v>
                </c:pt>
                <c:pt idx="256">
                  <c:v>0.69412477685350771</c:v>
                </c:pt>
                <c:pt idx="257">
                  <c:v>0.69386167887067507</c:v>
                </c:pt>
                <c:pt idx="258">
                  <c:v>0.69387667159214927</c:v>
                </c:pt>
                <c:pt idx="259">
                  <c:v>0.69386167887067507</c:v>
                </c:pt>
                <c:pt idx="260">
                  <c:v>0.69373765663585352</c:v>
                </c:pt>
                <c:pt idx="261">
                  <c:v>0.69424857342314017</c:v>
                </c:pt>
                <c:pt idx="262">
                  <c:v>0.69373765663585352</c:v>
                </c:pt>
                <c:pt idx="263">
                  <c:v>0.69361391802583805</c:v>
                </c:pt>
                <c:pt idx="264">
                  <c:v>0.69400071867922641</c:v>
                </c:pt>
                <c:pt idx="265">
                  <c:v>0.69400071867922641</c:v>
                </c:pt>
                <c:pt idx="266">
                  <c:v>0.69400071867922641</c:v>
                </c:pt>
                <c:pt idx="267">
                  <c:v>0.69400071867922641</c:v>
                </c:pt>
                <c:pt idx="268">
                  <c:v>0.69373765663585352</c:v>
                </c:pt>
                <c:pt idx="269">
                  <c:v>0.69361391802583805</c:v>
                </c:pt>
                <c:pt idx="270">
                  <c:v>0.69386167887067507</c:v>
                </c:pt>
                <c:pt idx="271">
                  <c:v>0.69361391802583805</c:v>
                </c:pt>
                <c:pt idx="272">
                  <c:v>0.69373765663585352</c:v>
                </c:pt>
                <c:pt idx="273">
                  <c:v>0.69400071867922641</c:v>
                </c:pt>
                <c:pt idx="274">
                  <c:v>0.69361391802583805</c:v>
                </c:pt>
                <c:pt idx="275">
                  <c:v>0.69373765663585352</c:v>
                </c:pt>
                <c:pt idx="276">
                  <c:v>0.69373765663585352</c:v>
                </c:pt>
                <c:pt idx="277">
                  <c:v>0.69373765663585352</c:v>
                </c:pt>
                <c:pt idx="278">
                  <c:v>0.69373765663585352</c:v>
                </c:pt>
                <c:pt idx="279">
                  <c:v>0.69373765663585352</c:v>
                </c:pt>
                <c:pt idx="280">
                  <c:v>0.69347492786496368</c:v>
                </c:pt>
                <c:pt idx="281">
                  <c:v>0.69322726090147213</c:v>
                </c:pt>
                <c:pt idx="282">
                  <c:v>0.69373765663585352</c:v>
                </c:pt>
                <c:pt idx="283">
                  <c:v>0.69373765663585352</c:v>
                </c:pt>
                <c:pt idx="284">
                  <c:v>0.69347492786496368</c:v>
                </c:pt>
                <c:pt idx="285">
                  <c:v>0.69347492786496368</c:v>
                </c:pt>
                <c:pt idx="286">
                  <c:v>0.6934899179366194</c:v>
                </c:pt>
                <c:pt idx="287">
                  <c:v>0.69322726090147213</c:v>
                </c:pt>
                <c:pt idx="288">
                  <c:v>0.69386167887067507</c:v>
                </c:pt>
                <c:pt idx="289">
                  <c:v>0.69336620142353522</c:v>
                </c:pt>
                <c:pt idx="290">
                  <c:v>0.6934899179366194</c:v>
                </c:pt>
                <c:pt idx="291">
                  <c:v>0.69347492786496368</c:v>
                </c:pt>
                <c:pt idx="292">
                  <c:v>0.6934899179366194</c:v>
                </c:pt>
                <c:pt idx="293">
                  <c:v>0.69347492786496368</c:v>
                </c:pt>
                <c:pt idx="294">
                  <c:v>0.69335095262356294</c:v>
                </c:pt>
                <c:pt idx="295">
                  <c:v>0.69347492786496368</c:v>
                </c:pt>
                <c:pt idx="296">
                  <c:v>0.69361391802583805</c:v>
                </c:pt>
                <c:pt idx="297">
                  <c:v>0.69373765663585352</c:v>
                </c:pt>
                <c:pt idx="298">
                  <c:v>0.69322726090147213</c:v>
                </c:pt>
              </c:numCache>
            </c:numRef>
          </c:xVal>
          <c:yVal>
            <c:numRef>
              <c:f>Traitement3!$M$2:$M$300</c:f>
              <c:numCache>
                <c:formatCode>0.000</c:formatCode>
                <c:ptCount val="299"/>
                <c:pt idx="0">
                  <c:v>0.7478302096843823</c:v>
                </c:pt>
                <c:pt idx="1">
                  <c:v>0.74703965929831984</c:v>
                </c:pt>
                <c:pt idx="2">
                  <c:v>0.74661427875780872</c:v>
                </c:pt>
                <c:pt idx="3">
                  <c:v>0.74621947958863188</c:v>
                </c:pt>
                <c:pt idx="4">
                  <c:v>0.74582487687717891</c:v>
                </c:pt>
                <c:pt idx="5">
                  <c:v>0.74540014767075935</c:v>
                </c:pt>
                <c:pt idx="6">
                  <c:v>0.74494535248238603</c:v>
                </c:pt>
                <c:pt idx="7">
                  <c:v>0.74446056032127805</c:v>
                </c:pt>
                <c:pt idx="8">
                  <c:v>0.74397611579580669</c:v>
                </c:pt>
                <c:pt idx="9">
                  <c:v>0.74346179193900697</c:v>
                </c:pt>
                <c:pt idx="10">
                  <c:v>0.74294789816974482</c:v>
                </c:pt>
                <c:pt idx="11">
                  <c:v>0.74243445568043476</c:v>
                </c:pt>
                <c:pt idx="12">
                  <c:v>0.74192148701598282</c:v>
                </c:pt>
                <c:pt idx="13">
                  <c:v>0.74140901617769006</c:v>
                </c:pt>
                <c:pt idx="14">
                  <c:v>0.74077668949469666</c:v>
                </c:pt>
                <c:pt idx="15">
                  <c:v>0.74011516526547849</c:v>
                </c:pt>
                <c:pt idx="16">
                  <c:v>0.73957465756333818</c:v>
                </c:pt>
                <c:pt idx="17">
                  <c:v>0.73903485625776788</c:v>
                </c:pt>
                <c:pt idx="18">
                  <c:v>0.73849580241591939</c:v>
                </c:pt>
                <c:pt idx="19">
                  <c:v>0.73798742205326351</c:v>
                </c:pt>
                <c:pt idx="20">
                  <c:v>0.73747978760078359</c:v>
                </c:pt>
                <c:pt idx="21">
                  <c:v>0.73697294178117434</c:v>
                </c:pt>
                <c:pt idx="22">
                  <c:v>0.73643719205312941</c:v>
                </c:pt>
                <c:pt idx="23">
                  <c:v>0.73593211787725865</c:v>
                </c:pt>
                <c:pt idx="24">
                  <c:v>0.73539835882312998</c:v>
                </c:pt>
                <c:pt idx="25">
                  <c:v>0.73486572103570957</c:v>
                </c:pt>
                <c:pt idx="26">
                  <c:v>0.73433427772985727</c:v>
                </c:pt>
                <c:pt idx="27">
                  <c:v>0.73377469319376953</c:v>
                </c:pt>
                <c:pt idx="28">
                  <c:v>0.73321662865751813</c:v>
                </c:pt>
                <c:pt idx="29">
                  <c:v>0.73268943729754632</c:v>
                </c:pt>
                <c:pt idx="30">
                  <c:v>0.73213465610559558</c:v>
                </c:pt>
                <c:pt idx="31">
                  <c:v>0.7315527003754676</c:v>
                </c:pt>
                <c:pt idx="32">
                  <c:v>0.73103084885413072</c:v>
                </c:pt>
                <c:pt idx="33">
                  <c:v>0.73045329882268284</c:v>
                </c:pt>
                <c:pt idx="34">
                  <c:v>0.72987834273253138</c:v>
                </c:pt>
                <c:pt idx="35">
                  <c:v>0.7293347308127347</c:v>
                </c:pt>
                <c:pt idx="36">
                  <c:v>0.72876546335304215</c:v>
                </c:pt>
                <c:pt idx="37">
                  <c:v>0.72819947631045068</c:v>
                </c:pt>
                <c:pt idx="38">
                  <c:v>0.72766507812003844</c:v>
                </c:pt>
                <c:pt idx="39">
                  <c:v>0.72707847156418248</c:v>
                </c:pt>
                <c:pt idx="40">
                  <c:v>0.72652408062223794</c:v>
                </c:pt>
                <c:pt idx="41">
                  <c:v>0.72597422630600927</c:v>
                </c:pt>
                <c:pt idx="42">
                  <c:v>0.72540217977381227</c:v>
                </c:pt>
                <c:pt idx="43">
                  <c:v>0.72486284971093995</c:v>
                </c:pt>
                <c:pt idx="44">
                  <c:v>0.72430279195488634</c:v>
                </c:pt>
                <c:pt idx="45">
                  <c:v>0.72374965753587794</c:v>
                </c:pt>
                <c:pt idx="46">
                  <c:v>0.72322982065047681</c:v>
                </c:pt>
                <c:pt idx="47">
                  <c:v>0.72269186787675732</c:v>
                </c:pt>
                <c:pt idx="48">
                  <c:v>0.7221625838920791</c:v>
                </c:pt>
                <c:pt idx="49">
                  <c:v>0.7216425863302296</c:v>
                </c:pt>
                <c:pt idx="50">
                  <c:v>0.72113248782318495</c:v>
                </c:pt>
                <c:pt idx="51">
                  <c:v>0.72065642562075038</c:v>
                </c:pt>
                <c:pt idx="52">
                  <c:v>0.72016732870175959</c:v>
                </c:pt>
                <c:pt idx="53">
                  <c:v>0.71968975802674184</c:v>
                </c:pt>
                <c:pt idx="54">
                  <c:v>0.71922414480013064</c:v>
                </c:pt>
                <c:pt idx="55">
                  <c:v>0.71877083015765886</c:v>
                </c:pt>
                <c:pt idx="56">
                  <c:v>0.7183093760513104</c:v>
                </c:pt>
                <c:pt idx="57">
                  <c:v>0.71788185529300508</c:v>
                </c:pt>
                <c:pt idx="58">
                  <c:v>0.71746698613673732</c:v>
                </c:pt>
                <c:pt idx="59">
                  <c:v>0.71706464084888377</c:v>
                </c:pt>
                <c:pt idx="60">
                  <c:v>0.71667457657831179</c:v>
                </c:pt>
                <c:pt idx="61">
                  <c:v>0.7162964464525502</c:v>
                </c:pt>
                <c:pt idx="62">
                  <c:v>0.71594701977479192</c:v>
                </c:pt>
                <c:pt idx="63">
                  <c:v>0.71559086778657421</c:v>
                </c:pt>
                <c:pt idx="64">
                  <c:v>0.71524517392802556</c:v>
                </c:pt>
                <c:pt idx="65">
                  <c:v>0.71490934425970698</c:v>
                </c:pt>
                <c:pt idx="66">
                  <c:v>0.71458276600865156</c:v>
                </c:pt>
                <c:pt idx="67">
                  <c:v>0.71426482230194122</c:v>
                </c:pt>
                <c:pt idx="68">
                  <c:v>0.71395490439993681</c:v>
                </c:pt>
                <c:pt idx="69">
                  <c:v>0.71365242132607865</c:v>
                </c:pt>
                <c:pt idx="70">
                  <c:v>0.71335680700995674</c:v>
                </c:pt>
                <c:pt idx="71">
                  <c:v>0.7130675252029548</c:v>
                </c:pt>
                <c:pt idx="72">
                  <c:v>0.71278407250025222</c:v>
                </c:pt>
                <c:pt idx="73">
                  <c:v>0.71250597982473207</c:v>
                </c:pt>
                <c:pt idx="74">
                  <c:v>0.71223281271400429</c:v>
                </c:pt>
                <c:pt idx="75">
                  <c:v>0.71196417071602647</c:v>
                </c:pt>
                <c:pt idx="76">
                  <c:v>0.71169968615302659</c:v>
                </c:pt>
                <c:pt idx="77">
                  <c:v>0.71143902246553703</c:v>
                </c:pt>
                <c:pt idx="78">
                  <c:v>0.71119404211218384</c:v>
                </c:pt>
                <c:pt idx="79">
                  <c:v>0.71093997730400238</c:v>
                </c:pt>
                <c:pt idx="80">
                  <c:v>0.71067701695181318</c:v>
                </c:pt>
                <c:pt idx="81">
                  <c:v>0.71044058428392876</c:v>
                </c:pt>
                <c:pt idx="82">
                  <c:v>0.71018316781247615</c:v>
                </c:pt>
                <c:pt idx="83">
                  <c:v>0.70995139052212464</c:v>
                </c:pt>
                <c:pt idx="84">
                  <c:v>0.70971014746847316</c:v>
                </c:pt>
                <c:pt idx="85">
                  <c:v>0.7094822711773956</c:v>
                </c:pt>
                <c:pt idx="86">
                  <c:v>0.70924483506096947</c:v>
                </c:pt>
                <c:pt idx="87">
                  <c:v>0.70902033352766269</c:v>
                </c:pt>
                <c:pt idx="88">
                  <c:v>0.7087973149497715</c:v>
                </c:pt>
                <c:pt idx="89">
                  <c:v>0.70857568479535293</c:v>
                </c:pt>
                <c:pt idx="90">
                  <c:v>0.708355356806596</c:v>
                </c:pt>
                <c:pt idx="91">
                  <c:v>0.70813625229696009</c:v>
                </c:pt>
                <c:pt idx="92">
                  <c:v>0.70791829951941876</c:v>
                </c:pt>
                <c:pt idx="93">
                  <c:v>0.70771225156131912</c:v>
                </c:pt>
                <c:pt idx="94">
                  <c:v>0.70749636197832211</c:v>
                </c:pt>
                <c:pt idx="95">
                  <c:v>0.7072814477362952</c:v>
                </c:pt>
                <c:pt idx="96">
                  <c:v>0.70706745951438832</c:v>
                </c:pt>
                <c:pt idx="97">
                  <c:v>0.70685435266603991</c:v>
                </c:pt>
                <c:pt idx="98">
                  <c:v>0.70664208690302321</c:v>
                </c:pt>
                <c:pt idx="99">
                  <c:v>0.70643062601801243</c:v>
                </c:pt>
                <c:pt idx="100">
                  <c:v>0.70623045417209529</c:v>
                </c:pt>
                <c:pt idx="101">
                  <c:v>0.70602047300699511</c:v>
                </c:pt>
                <c:pt idx="102">
                  <c:v>0.7058112115077223</c:v>
                </c:pt>
                <c:pt idx="103">
                  <c:v>0.70561305946018227</c:v>
                </c:pt>
                <c:pt idx="104">
                  <c:v>0.70540514048748482</c:v>
                </c:pt>
                <c:pt idx="105">
                  <c:v>0.70520823211555761</c:v>
                </c:pt>
                <c:pt idx="106">
                  <c:v>0.70500159456272449</c:v>
                </c:pt>
                <c:pt idx="107">
                  <c:v>0.70480588239939668</c:v>
                </c:pt>
                <c:pt idx="108">
                  <c:v>0.70461074201771812</c:v>
                </c:pt>
                <c:pt idx="109">
                  <c:v>0.70440594441758853</c:v>
                </c:pt>
                <c:pt idx="110">
                  <c:v>0.70421196767385263</c:v>
                </c:pt>
                <c:pt idx="111">
                  <c:v>0.70401855779776501</c:v>
                </c:pt>
                <c:pt idx="112">
                  <c:v>0.70381558439890368</c:v>
                </c:pt>
                <c:pt idx="113">
                  <c:v>0.70362335073948268</c:v>
                </c:pt>
                <c:pt idx="114">
                  <c:v>0.70343170131037869</c:v>
                </c:pt>
                <c:pt idx="115">
                  <c:v>0.7032306080731332</c:v>
                </c:pt>
                <c:pt idx="116">
                  <c:v>0.70303018974917275</c:v>
                </c:pt>
                <c:pt idx="117">
                  <c:v>0.70283046528649751</c:v>
                </c:pt>
                <c:pt idx="118">
                  <c:v>0.70263145705924523</c:v>
                </c:pt>
                <c:pt idx="119">
                  <c:v>0.70243319100213752</c:v>
                </c:pt>
                <c:pt idx="120">
                  <c:v>0.70223569675699959</c:v>
                </c:pt>
                <c:pt idx="121">
                  <c:v>0.70202919517915474</c:v>
                </c:pt>
                <c:pt idx="122">
                  <c:v>0.70183339231127118</c:v>
                </c:pt>
                <c:pt idx="123">
                  <c:v>0.70163847624411257</c:v>
                </c:pt>
                <c:pt idx="124">
                  <c:v>0.70144449333202163</c:v>
                </c:pt>
                <c:pt idx="125">
                  <c:v>0.7012418713779125</c:v>
                </c:pt>
                <c:pt idx="126">
                  <c:v>0.70104996587842727</c:v>
                </c:pt>
                <c:pt idx="127">
                  <c:v>0.70085916396817771</c:v>
                </c:pt>
                <c:pt idx="128">
                  <c:v>0.70067898442101217</c:v>
                </c:pt>
                <c:pt idx="129">
                  <c:v>0.700490529198461</c:v>
                </c:pt>
                <c:pt idx="130">
                  <c:v>0.70031271227497194</c:v>
                </c:pt>
                <c:pt idx="131">
                  <c:v>0.70012689455392885</c:v>
                </c:pt>
                <c:pt idx="132">
                  <c:v>0.69995173600527349</c:v>
                </c:pt>
                <c:pt idx="133">
                  <c:v>0.69977799161852006</c:v>
                </c:pt>
                <c:pt idx="134">
                  <c:v>0.69960574564997047</c:v>
                </c:pt>
                <c:pt idx="135">
                  <c:v>0.69943508695430034</c:v>
                </c:pt>
                <c:pt idx="136">
                  <c:v>0.69926610890544949</c:v>
                </c:pt>
                <c:pt idx="137">
                  <c:v>0.69909890926485851</c:v>
                </c:pt>
                <c:pt idx="138">
                  <c:v>0.69894224242820335</c:v>
                </c:pt>
                <c:pt idx="139">
                  <c:v>0.69877880217718236</c:v>
                </c:pt>
                <c:pt idx="140">
                  <c:v>0.69862589006120857</c:v>
                </c:pt>
                <c:pt idx="141">
                  <c:v>0.69847494928371079</c:v>
                </c:pt>
                <c:pt idx="142">
                  <c:v>0.69832607772029076</c:v>
                </c:pt>
                <c:pt idx="143">
                  <c:v>0.6981874665876352</c:v>
                </c:pt>
                <c:pt idx="144">
                  <c:v>0.69804290504043376</c:v>
                </c:pt>
                <c:pt idx="145">
                  <c:v>0.69790854542625125</c:v>
                </c:pt>
                <c:pt idx="146">
                  <c:v>0.69777638207086035</c:v>
                </c:pt>
                <c:pt idx="147">
                  <c:v>0.69764650047625609</c:v>
                </c:pt>
                <c:pt idx="148">
                  <c:v>0.69752641913714919</c:v>
                </c:pt>
                <c:pt idx="149">
                  <c:v>0.69740120703614195</c:v>
                </c:pt>
                <c:pt idx="150">
                  <c:v>0.6972856662642779</c:v>
                </c:pt>
                <c:pt idx="151">
                  <c:v>0.6971724284631714</c:v>
                </c:pt>
                <c:pt idx="152">
                  <c:v>0.69706155659944857</c:v>
                </c:pt>
                <c:pt idx="153">
                  <c:v>0.69695981631317472</c:v>
                </c:pt>
                <c:pt idx="154">
                  <c:v>0.69686025473539026</c:v>
                </c:pt>
                <c:pt idx="155">
                  <c:v>0.69675650611016093</c:v>
                </c:pt>
                <c:pt idx="156">
                  <c:v>0.69666783839419999</c:v>
                </c:pt>
                <c:pt idx="157">
                  <c:v>0.6965750602049724</c:v>
                </c:pt>
                <c:pt idx="158">
                  <c:v>0.69649056994935588</c:v>
                </c:pt>
                <c:pt idx="159">
                  <c:v>0.69640813356673148</c:v>
                </c:pt>
                <c:pt idx="160">
                  <c:v>0.69632777071289687</c:v>
                </c:pt>
                <c:pt idx="161">
                  <c:v>0.6962550188590817</c:v>
                </c:pt>
                <c:pt idx="162">
                  <c:v>0.6961840788996474</c:v>
                </c:pt>
                <c:pt idx="163">
                  <c:v>0.69611495811615554</c:v>
                </c:pt>
                <c:pt idx="164">
                  <c:v>0.69604766094687742</c:v>
                </c:pt>
                <c:pt idx="165">
                  <c:v>0.69598218895465747</c:v>
                </c:pt>
                <c:pt idx="166">
                  <c:v>0.6959233721503062</c:v>
                </c:pt>
                <c:pt idx="167">
                  <c:v>0.69586610620209421</c:v>
                </c:pt>
                <c:pt idx="168">
                  <c:v>0.69581038580678933</c:v>
                </c:pt>
                <c:pt idx="169">
                  <c:v>0.69575620360942292</c:v>
                </c:pt>
                <c:pt idx="170">
                  <c:v>0.69570355024119812</c:v>
                </c:pt>
                <c:pt idx="171">
                  <c:v>0.69565661804164869</c:v>
                </c:pt>
                <c:pt idx="172">
                  <c:v>0.69561095084113922</c:v>
                </c:pt>
                <c:pt idx="173">
                  <c:v>0.69556653719733263</c:v>
                </c:pt>
                <c:pt idx="174">
                  <c:v>0.69552336441414975</c:v>
                </c:pt>
                <c:pt idx="175">
                  <c:v>0.69548141859543577</c:v>
                </c:pt>
                <c:pt idx="176">
                  <c:v>0.69544433812079742</c:v>
                </c:pt>
                <c:pt idx="177">
                  <c:v>0.69540824717541583</c:v>
                </c:pt>
                <c:pt idx="178">
                  <c:v>0.69537313298589909</c:v>
                </c:pt>
                <c:pt idx="179">
                  <c:v>0.69533898212272349</c:v>
                </c:pt>
                <c:pt idx="180">
                  <c:v>0.69530578054323433</c:v>
                </c:pt>
                <c:pt idx="181">
                  <c:v>0.69527351363563217</c:v>
                </c:pt>
                <c:pt idx="182">
                  <c:v>0.69524526006325527</c:v>
                </c:pt>
                <c:pt idx="183">
                  <c:v>0.69521773995305713</c:v>
                </c:pt>
                <c:pt idx="184">
                  <c:v>0.6951909416494938</c:v>
                </c:pt>
                <c:pt idx="185">
                  <c:v>0.69516485323606225</c:v>
                </c:pt>
                <c:pt idx="186">
                  <c:v>0.69513946256191406</c:v>
                </c:pt>
                <c:pt idx="187">
                  <c:v>0.69511475726822813</c:v>
                </c:pt>
                <c:pt idx="188">
                  <c:v>0.69509336225381668</c:v>
                </c:pt>
                <c:pt idx="189">
                  <c:v>0.69506991722453904</c:v>
                </c:pt>
                <c:pt idx="190">
                  <c:v>0.69504962222519817</c:v>
                </c:pt>
                <c:pt idx="191">
                  <c:v>0.69502983074227087</c:v>
                </c:pt>
                <c:pt idx="192">
                  <c:v>0.69501053364672127</c:v>
                </c:pt>
                <c:pt idx="193">
                  <c:v>0.69499172176732749</c:v>
                </c:pt>
                <c:pt idx="194">
                  <c:v>0.69497565216911272</c:v>
                </c:pt>
                <c:pt idx="195">
                  <c:v>0.69495772525665478</c:v>
                </c:pt>
                <c:pt idx="196">
                  <c:v>0.69494241582175087</c:v>
                </c:pt>
                <c:pt idx="197">
                  <c:v>0.69492745142107659</c:v>
                </c:pt>
                <c:pt idx="198">
                  <c:v>0.69491282588514625</c:v>
                </c:pt>
                <c:pt idx="199">
                  <c:v>0.69489853305776761</c:v>
                </c:pt>
                <c:pt idx="200">
                  <c:v>0.69488456680119493</c:v>
                </c:pt>
                <c:pt idx="201">
                  <c:v>0.69487092100106584</c:v>
                </c:pt>
                <c:pt idx="202">
                  <c:v>0.69485758957111965</c:v>
                </c:pt>
                <c:pt idx="203">
                  <c:v>0.69484640825441557</c:v>
                </c:pt>
                <c:pt idx="204">
                  <c:v>0.69483364462192454</c:v>
                </c:pt>
                <c:pt idx="205">
                  <c:v>0.69482294111804488</c:v>
                </c:pt>
                <c:pt idx="206">
                  <c:v>0.69481245220473209</c:v>
                </c:pt>
                <c:pt idx="207">
                  <c:v>0.69480217416624812</c:v>
                </c:pt>
                <c:pt idx="208">
                  <c:v>0.69479044472438911</c:v>
                </c:pt>
                <c:pt idx="209">
                  <c:v>0.69478223598834099</c:v>
                </c:pt>
                <c:pt idx="210">
                  <c:v>0.69477256855947089</c:v>
                </c:pt>
                <c:pt idx="211">
                  <c:v>0.69476309742934206</c:v>
                </c:pt>
                <c:pt idx="212">
                  <c:v>0.69475535219813722</c:v>
                </c:pt>
                <c:pt idx="213">
                  <c:v>0.69474623171370442</c:v>
                </c:pt>
                <c:pt idx="214">
                  <c:v>0.69473877375956394</c:v>
                </c:pt>
                <c:pt idx="215">
                  <c:v>0.69472999215072229</c:v>
                </c:pt>
                <c:pt idx="216">
                  <c:v>0.69472281175752137</c:v>
                </c:pt>
                <c:pt idx="217">
                  <c:v>0.69471575436792643</c:v>
                </c:pt>
                <c:pt idx="218">
                  <c:v>0.69470881803248796</c:v>
                </c:pt>
                <c:pt idx="219">
                  <c:v>0.69470200082063605</c:v>
                </c:pt>
                <c:pt idx="220">
                  <c:v>0.69469530082097686</c:v>
                </c:pt>
                <c:pt idx="221">
                  <c:v>0.69468871614156769</c:v>
                </c:pt>
                <c:pt idx="222">
                  <c:v>0.69468224491017017</c:v>
                </c:pt>
                <c:pt idx="223">
                  <c:v>0.69467714836219741</c:v>
                </c:pt>
                <c:pt idx="224">
                  <c:v>0.69467087668294858</c:v>
                </c:pt>
                <c:pt idx="225">
                  <c:v>0.69466593741099725</c:v>
                </c:pt>
                <c:pt idx="226">
                  <c:v>0.69465985940047992</c:v>
                </c:pt>
                <c:pt idx="227">
                  <c:v>0.6946550727455455</c:v>
                </c:pt>
                <c:pt idx="228">
                  <c:v>0.69465035245009255</c:v>
                </c:pt>
                <c:pt idx="229">
                  <c:v>0.69464454403959885</c:v>
                </c:pt>
                <c:pt idx="230">
                  <c:v>0.69463996980200726</c:v>
                </c:pt>
                <c:pt idx="231">
                  <c:v>0.69463545905392288</c:v>
                </c:pt>
                <c:pt idx="232">
                  <c:v>0.69463101093058588</c:v>
                </c:pt>
                <c:pt idx="233">
                  <c:v>0.69462662457589486</c:v>
                </c:pt>
                <c:pt idx="234">
                  <c:v>0.69462337483544423</c:v>
                </c:pt>
                <c:pt idx="235">
                  <c:v>0.69461909454199156</c:v>
                </c:pt>
                <c:pt idx="236">
                  <c:v>0.69461487370767805</c:v>
                </c:pt>
                <c:pt idx="237">
                  <c:v>0.69461174660628289</c:v>
                </c:pt>
                <c:pt idx="238">
                  <c:v>0.69460762784912911</c:v>
                </c:pt>
                <c:pt idx="239">
                  <c:v>0.69460457637276896</c:v>
                </c:pt>
                <c:pt idx="240">
                  <c:v>0.69460155674213531</c:v>
                </c:pt>
                <c:pt idx="241">
                  <c:v>0.69459856862220304</c:v>
                </c:pt>
                <c:pt idx="242">
                  <c:v>0.69459561168069683</c:v>
                </c:pt>
                <c:pt idx="243">
                  <c:v>0.69459268558808918</c:v>
                </c:pt>
                <c:pt idx="244">
                  <c:v>0.69458979001759724</c:v>
                </c:pt>
                <c:pt idx="245">
                  <c:v>0.69458692464517857</c:v>
                </c:pt>
                <c:pt idx="246">
                  <c:v>0.69458503101482483</c:v>
                </c:pt>
                <c:pt idx="247">
                  <c:v>0.69458221525986419</c:v>
                </c:pt>
                <c:pt idx="248">
                  <c:v>0.69457942885222901</c:v>
                </c:pt>
                <c:pt idx="249">
                  <c:v>0.69457758739601827</c:v>
                </c:pt>
                <c:pt idx="250">
                  <c:v>0.69457575875106115</c:v>
                </c:pt>
                <c:pt idx="251">
                  <c:v>0.69457303960397154</c:v>
                </c:pt>
                <c:pt idx="252">
                  <c:v>0.69457124258651703</c:v>
                </c:pt>
                <c:pt idx="253">
                  <c:v>0.69456857045498077</c:v>
                </c:pt>
                <c:pt idx="254">
                  <c:v>0.69456680449937114</c:v>
                </c:pt>
                <c:pt idx="255">
                  <c:v>0.69456505081197761</c:v>
                </c:pt>
                <c:pt idx="256">
                  <c:v>0.69456330930415433</c:v>
                </c:pt>
                <c:pt idx="257">
                  <c:v>0.69456157988778433</c:v>
                </c:pt>
                <c:pt idx="258">
                  <c:v>0.69455986247527801</c:v>
                </c:pt>
                <c:pt idx="259">
                  <c:v>0.69455815697957213</c:v>
                </c:pt>
                <c:pt idx="260">
                  <c:v>0.6945564633141289</c:v>
                </c:pt>
                <c:pt idx="261">
                  <c:v>0.69455478139293414</c:v>
                </c:pt>
                <c:pt idx="262">
                  <c:v>0.69455311113049645</c:v>
                </c:pt>
                <c:pt idx="263">
                  <c:v>0.69455145244184535</c:v>
                </c:pt>
                <c:pt idx="264">
                  <c:v>0.69454980524253085</c:v>
                </c:pt>
                <c:pt idx="265">
                  <c:v>0.6945481694486213</c:v>
                </c:pt>
                <c:pt idx="266">
                  <c:v>0.69454654497670232</c:v>
                </c:pt>
                <c:pt idx="267">
                  <c:v>0.69454493174387488</c:v>
                </c:pt>
                <c:pt idx="268">
                  <c:v>0.69454332966775467</c:v>
                </c:pt>
                <c:pt idx="269">
                  <c:v>0.69454173866647007</c:v>
                </c:pt>
                <c:pt idx="270">
                  <c:v>0.69454015865866081</c:v>
                </c:pt>
                <c:pt idx="271">
                  <c:v>0.69453858956347614</c:v>
                </c:pt>
                <c:pt idx="272">
                  <c:v>0.69453703130057354</c:v>
                </c:pt>
                <c:pt idx="273">
                  <c:v>0.69453548379011731</c:v>
                </c:pt>
                <c:pt idx="274">
                  <c:v>0.69453318251187113</c:v>
                </c:pt>
                <c:pt idx="275">
                  <c:v>0.69453166153655888</c:v>
                </c:pt>
                <c:pt idx="276">
                  <c:v>0.69453015103823312</c:v>
                </c:pt>
                <c:pt idx="277">
                  <c:v>0.6945286509393177</c:v>
                </c:pt>
                <c:pt idx="278">
                  <c:v>0.69452716116273361</c:v>
                </c:pt>
                <c:pt idx="279">
                  <c:v>0.69452568163189732</c:v>
                </c:pt>
                <c:pt idx="280">
                  <c:v>0.69452421227071948</c:v>
                </c:pt>
                <c:pt idx="281">
                  <c:v>0.69452275300360311</c:v>
                </c:pt>
                <c:pt idx="282">
                  <c:v>0.69452130375544108</c:v>
                </c:pt>
                <c:pt idx="283">
                  <c:v>0.6945198644516154</c:v>
                </c:pt>
                <c:pt idx="284">
                  <c:v>0.69451914850564367</c:v>
                </c:pt>
                <c:pt idx="285">
                  <c:v>0.69451772397947753</c:v>
                </c:pt>
                <c:pt idx="286">
                  <c:v>0.6945163092132276</c:v>
                </c:pt>
                <c:pt idx="287">
                  <c:v>0.69451490413397121</c:v>
                </c:pt>
                <c:pt idx="288">
                  <c:v>0.69451420520430862</c:v>
                </c:pt>
                <c:pt idx="289">
                  <c:v>0.69451281451986235</c:v>
                </c:pt>
                <c:pt idx="290">
                  <c:v>0.69451212274714735</c:v>
                </c:pt>
                <c:pt idx="291">
                  <c:v>0.69451074629612786</c:v>
                </c:pt>
                <c:pt idx="292">
                  <c:v>0.69451006160007012</c:v>
                </c:pt>
                <c:pt idx="293">
                  <c:v>0.6945086992226972</c:v>
                </c:pt>
                <c:pt idx="294">
                  <c:v>0.69450802152380553</c:v>
                </c:pt>
                <c:pt idx="295">
                  <c:v>0.69450667306189173</c:v>
                </c:pt>
                <c:pt idx="296">
                  <c:v>0.69450600228146908</c:v>
                </c:pt>
                <c:pt idx="297">
                  <c:v>0.69450466757841034</c:v>
                </c:pt>
                <c:pt idx="298">
                  <c:v>0.69450400363854869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3973632"/>
        <c:axId val="213979904"/>
      </c:scatterChart>
      <c:scatterChart>
        <c:scatterStyle val="lineMarker"/>
        <c:varyColors val="0"/>
        <c:ser>
          <c:idx val="1"/>
          <c:order val="1"/>
          <c:tx>
            <c:v>Ret R5</c:v>
          </c:tx>
          <c:spPr>
            <a:ln w="28575">
              <a:noFill/>
            </a:ln>
          </c:spPr>
          <c:marker>
            <c:symbol val="diamond"/>
            <c:size val="2"/>
            <c:spPr>
              <a:ln>
                <a:noFill/>
              </a:ln>
            </c:spPr>
          </c:marker>
          <c:trendline>
            <c:trendlineType val="linear"/>
            <c:intercept val="0"/>
            <c:dispRSqr val="1"/>
            <c:dispEq val="1"/>
            <c:trendlineLbl>
              <c:layout>
                <c:manualLayout>
                  <c:x val="5.0652449693788279E-2"/>
                  <c:y val="0.16524278215223098"/>
                </c:manualLayout>
              </c:layout>
              <c:numFmt formatCode="General" sourceLinked="0"/>
            </c:trendlineLbl>
          </c:trendline>
          <c:xVal>
            <c:numRef>
              <c:f>Traitement5!$C$2:$C$320</c:f>
              <c:numCache>
                <c:formatCode>0.000</c:formatCode>
                <c:ptCount val="319"/>
                <c:pt idx="0">
                  <c:v>0.75888666676735406</c:v>
                </c:pt>
                <c:pt idx="1">
                  <c:v>0.75760167985471794</c:v>
                </c:pt>
                <c:pt idx="2">
                  <c:v>0.75733954636236955</c:v>
                </c:pt>
                <c:pt idx="3">
                  <c:v>0.75695987713179569</c:v>
                </c:pt>
                <c:pt idx="4">
                  <c:v>0.75657470016068096</c:v>
                </c:pt>
                <c:pt idx="5">
                  <c:v>0.75593305044856551</c:v>
                </c:pt>
                <c:pt idx="6">
                  <c:v>0.75567652321837087</c:v>
                </c:pt>
                <c:pt idx="7">
                  <c:v>0.75567652321837087</c:v>
                </c:pt>
                <c:pt idx="8">
                  <c:v>0.75464549172536699</c:v>
                </c:pt>
                <c:pt idx="9">
                  <c:v>0.75387676429261186</c:v>
                </c:pt>
                <c:pt idx="10">
                  <c:v>0.75335922240773034</c:v>
                </c:pt>
                <c:pt idx="11">
                  <c:v>0.75233530413230632</c:v>
                </c:pt>
                <c:pt idx="12">
                  <c:v>0.75194647541612736</c:v>
                </c:pt>
                <c:pt idx="13">
                  <c:v>0.7513019387538562</c:v>
                </c:pt>
                <c:pt idx="14">
                  <c:v>0.74950321927265728</c:v>
                </c:pt>
                <c:pt idx="15">
                  <c:v>0.74912042846538496</c:v>
                </c:pt>
                <c:pt idx="16">
                  <c:v>0.74822218576269639</c:v>
                </c:pt>
                <c:pt idx="17">
                  <c:v>0.74707000404711421</c:v>
                </c:pt>
                <c:pt idx="18">
                  <c:v>0.7465603705657482</c:v>
                </c:pt>
                <c:pt idx="19">
                  <c:v>0.74629597794624458</c:v>
                </c:pt>
                <c:pt idx="20">
                  <c:v>0.7450134293016657</c:v>
                </c:pt>
                <c:pt idx="21">
                  <c:v>0.74527274884185812</c:v>
                </c:pt>
                <c:pt idx="22">
                  <c:v>0.74386433872860047</c:v>
                </c:pt>
                <c:pt idx="23">
                  <c:v>0.74309718471544084</c:v>
                </c:pt>
                <c:pt idx="24">
                  <c:v>0.74296553537868537</c:v>
                </c:pt>
                <c:pt idx="25">
                  <c:v>0.74206730655634034</c:v>
                </c:pt>
                <c:pt idx="26">
                  <c:v>0.74130164975207902</c:v>
                </c:pt>
                <c:pt idx="27">
                  <c:v>0.74104328898945782</c:v>
                </c:pt>
                <c:pt idx="28">
                  <c:v>0.74027817038242549</c:v>
                </c:pt>
                <c:pt idx="29">
                  <c:v>0.74002005466469267</c:v>
                </c:pt>
                <c:pt idx="30">
                  <c:v>0.7398887876399125</c:v>
                </c:pt>
                <c:pt idx="31">
                  <c:v>0.73912433456640925</c:v>
                </c:pt>
                <c:pt idx="32">
                  <c:v>0.73810766604645528</c:v>
                </c:pt>
                <c:pt idx="33">
                  <c:v>0.73836065559745012</c:v>
                </c:pt>
                <c:pt idx="34">
                  <c:v>0.73771895181235048</c:v>
                </c:pt>
                <c:pt idx="35">
                  <c:v>0.73708244052476646</c:v>
                </c:pt>
                <c:pt idx="36">
                  <c:v>0.73682508173395711</c:v>
                </c:pt>
                <c:pt idx="37">
                  <c:v>0.73606730195025805</c:v>
                </c:pt>
                <c:pt idx="38">
                  <c:v>0.73593657372811927</c:v>
                </c:pt>
                <c:pt idx="39">
                  <c:v>0.73542274519771034</c:v>
                </c:pt>
                <c:pt idx="40">
                  <c:v>0.73491785339348537</c:v>
                </c:pt>
                <c:pt idx="41">
                  <c:v>0.7341479197690074</c:v>
                </c:pt>
                <c:pt idx="42">
                  <c:v>0.73402635865940313</c:v>
                </c:pt>
                <c:pt idx="43">
                  <c:v>0.73351775544270681</c:v>
                </c:pt>
                <c:pt idx="44">
                  <c:v>0.7333873410309304</c:v>
                </c:pt>
                <c:pt idx="45">
                  <c:v>0.73250137578280061</c:v>
                </c:pt>
                <c:pt idx="46">
                  <c:v>0.73160741717838329</c:v>
                </c:pt>
                <c:pt idx="47">
                  <c:v>0.73135135813117691</c:v>
                </c:pt>
                <c:pt idx="48">
                  <c:v>0.73046716998975303</c:v>
                </c:pt>
                <c:pt idx="49">
                  <c:v>0.72996005550090648</c:v>
                </c:pt>
                <c:pt idx="50">
                  <c:v>0.72957898947766064</c:v>
                </c:pt>
                <c:pt idx="51">
                  <c:v>0.72882175810471006</c:v>
                </c:pt>
                <c:pt idx="52">
                  <c:v>0.72831132343725091</c:v>
                </c:pt>
                <c:pt idx="53">
                  <c:v>0.72805164697976121</c:v>
                </c:pt>
                <c:pt idx="54">
                  <c:v>0.72754580460081908</c:v>
                </c:pt>
                <c:pt idx="55">
                  <c:v>0.72679421820886658</c:v>
                </c:pt>
                <c:pt idx="56">
                  <c:v>0.72666465358297483</c:v>
                </c:pt>
                <c:pt idx="57">
                  <c:v>0.72590467507807932</c:v>
                </c:pt>
                <c:pt idx="58">
                  <c:v>0.72489948466965326</c:v>
                </c:pt>
                <c:pt idx="59">
                  <c:v>0.72477016557540674</c:v>
                </c:pt>
                <c:pt idx="60">
                  <c:v>0.72426609403655295</c:v>
                </c:pt>
                <c:pt idx="61">
                  <c:v>0.72363722863669089</c:v>
                </c:pt>
                <c:pt idx="62">
                  <c:v>0.72325836823660639</c:v>
                </c:pt>
                <c:pt idx="63">
                  <c:v>0.72300415783797134</c:v>
                </c:pt>
                <c:pt idx="64">
                  <c:v>0.7216277749153609</c:v>
                </c:pt>
                <c:pt idx="65">
                  <c:v>0.72174822817188045</c:v>
                </c:pt>
                <c:pt idx="66">
                  <c:v>0.72137002810879403</c:v>
                </c:pt>
                <c:pt idx="67">
                  <c:v>0.72087159305156456</c:v>
                </c:pt>
                <c:pt idx="68">
                  <c:v>0.72024436093432875</c:v>
                </c:pt>
                <c:pt idx="69">
                  <c:v>0.71986249133103142</c:v>
                </c:pt>
                <c:pt idx="70">
                  <c:v>0.71924015586387913</c:v>
                </c:pt>
                <c:pt idx="71">
                  <c:v>0.71886283441470711</c:v>
                </c:pt>
                <c:pt idx="72">
                  <c:v>0.71873431705918245</c:v>
                </c:pt>
                <c:pt idx="73">
                  <c:v>0.71786004578881879</c:v>
                </c:pt>
                <c:pt idx="74">
                  <c:v>0.71773166180589021</c:v>
                </c:pt>
                <c:pt idx="75">
                  <c:v>0.71760729268635426</c:v>
                </c:pt>
                <c:pt idx="76">
                  <c:v>0.71685776106277821</c:v>
                </c:pt>
                <c:pt idx="77">
                  <c:v>0.71635730878633674</c:v>
                </c:pt>
                <c:pt idx="78">
                  <c:v>0.71585681344338559</c:v>
                </c:pt>
                <c:pt idx="79">
                  <c:v>0.71573264021628646</c:v>
                </c:pt>
                <c:pt idx="80">
                  <c:v>0.7156045450430395</c:v>
                </c:pt>
                <c:pt idx="81">
                  <c:v>0.71535654814162164</c:v>
                </c:pt>
                <c:pt idx="82">
                  <c:v>0.71436113827651959</c:v>
                </c:pt>
                <c:pt idx="83">
                  <c:v>0.71435683692990359</c:v>
                </c:pt>
                <c:pt idx="84">
                  <c:v>0.71386140747478077</c:v>
                </c:pt>
                <c:pt idx="85">
                  <c:v>0.71373744074250089</c:v>
                </c:pt>
                <c:pt idx="86">
                  <c:v>0.71335818801399176</c:v>
                </c:pt>
                <c:pt idx="87">
                  <c:v>0.71298679003474263</c:v>
                </c:pt>
                <c:pt idx="88">
                  <c:v>0.71224455630365402</c:v>
                </c:pt>
                <c:pt idx="89">
                  <c:v>0.71298679003474263</c:v>
                </c:pt>
                <c:pt idx="90">
                  <c:v>0.71236429518302602</c:v>
                </c:pt>
                <c:pt idx="91">
                  <c:v>0.71186969015775692</c:v>
                </c:pt>
                <c:pt idx="92">
                  <c:v>0.71211697119971484</c:v>
                </c:pt>
                <c:pt idx="93">
                  <c:v>0.71161841111824553</c:v>
                </c:pt>
                <c:pt idx="94">
                  <c:v>0.71124376446914694</c:v>
                </c:pt>
                <c:pt idx="95">
                  <c:v>0.71174214935746283</c:v>
                </c:pt>
                <c:pt idx="96">
                  <c:v>0.71099667937300615</c:v>
                </c:pt>
                <c:pt idx="97">
                  <c:v>0.71037515401370999</c:v>
                </c:pt>
                <c:pt idx="98">
                  <c:v>0.71049876195056194</c:v>
                </c:pt>
                <c:pt idx="99">
                  <c:v>0.70987766274854547</c:v>
                </c:pt>
                <c:pt idx="100">
                  <c:v>0.70988137291716136</c:v>
                </c:pt>
                <c:pt idx="101">
                  <c:v>0.710000944762879</c:v>
                </c:pt>
                <c:pt idx="102">
                  <c:v>0.7095073380024306</c:v>
                </c:pt>
                <c:pt idx="103">
                  <c:v>0.70925664081196726</c:v>
                </c:pt>
                <c:pt idx="104">
                  <c:v>0.70925664081196726</c:v>
                </c:pt>
                <c:pt idx="105">
                  <c:v>0.70850914083599847</c:v>
                </c:pt>
                <c:pt idx="106">
                  <c:v>0.70826264177868314</c:v>
                </c:pt>
                <c:pt idx="107">
                  <c:v>0.70838575035837059</c:v>
                </c:pt>
                <c:pt idx="108">
                  <c:v>0.70801224097999849</c:v>
                </c:pt>
                <c:pt idx="109">
                  <c:v>0.70788917590084222</c:v>
                </c:pt>
                <c:pt idx="110">
                  <c:v>0.70776585048497209</c:v>
                </c:pt>
                <c:pt idx="111">
                  <c:v>0.7075156992981535</c:v>
                </c:pt>
                <c:pt idx="112">
                  <c:v>0.70677671123446761</c:v>
                </c:pt>
                <c:pt idx="113">
                  <c:v>0.70726914643096472</c:v>
                </c:pt>
                <c:pt idx="114">
                  <c:v>0.70714615699982508</c:v>
                </c:pt>
                <c:pt idx="115">
                  <c:v>0.70664987834337389</c:v>
                </c:pt>
                <c:pt idx="116">
                  <c:v>0.7064001429722373</c:v>
                </c:pt>
                <c:pt idx="117">
                  <c:v>0.70652695380024766</c:v>
                </c:pt>
                <c:pt idx="118">
                  <c:v>0.706154099432587</c:v>
                </c:pt>
                <c:pt idx="119">
                  <c:v>0.70578497918911143</c:v>
                </c:pt>
                <c:pt idx="120">
                  <c:v>0.7055353208809344</c:v>
                </c:pt>
                <c:pt idx="121">
                  <c:v>0.7052931492972031</c:v>
                </c:pt>
                <c:pt idx="122">
                  <c:v>0.70528917964539717</c:v>
                </c:pt>
                <c:pt idx="123">
                  <c:v>0.7047975667382258</c:v>
                </c:pt>
                <c:pt idx="124">
                  <c:v>0.70417966758414119</c:v>
                </c:pt>
                <c:pt idx="125">
                  <c:v>0.70454830162099491</c:v>
                </c:pt>
                <c:pt idx="126">
                  <c:v>0.70405699114198572</c:v>
                </c:pt>
                <c:pt idx="127">
                  <c:v>0.70368848567619724</c:v>
                </c:pt>
                <c:pt idx="128">
                  <c:v>0.70368848567619724</c:v>
                </c:pt>
                <c:pt idx="129">
                  <c:v>0.70368500865553096</c:v>
                </c:pt>
                <c:pt idx="130">
                  <c:v>0.70319377339776123</c:v>
                </c:pt>
                <c:pt idx="131">
                  <c:v>0.70356211624044795</c:v>
                </c:pt>
                <c:pt idx="132">
                  <c:v>0.7030674701214541</c:v>
                </c:pt>
                <c:pt idx="133">
                  <c:v>0.70220898252444819</c:v>
                </c:pt>
                <c:pt idx="134">
                  <c:v>0.70220898252444819</c:v>
                </c:pt>
                <c:pt idx="135">
                  <c:v>0.70257676445646722</c:v>
                </c:pt>
                <c:pt idx="136">
                  <c:v>0.70183765314733426</c:v>
                </c:pt>
                <c:pt idx="137">
                  <c:v>0.70146982812892789</c:v>
                </c:pt>
                <c:pt idx="138">
                  <c:v>0.70159251564087444</c:v>
                </c:pt>
                <c:pt idx="139">
                  <c:v>0.70097972443603851</c:v>
                </c:pt>
                <c:pt idx="140">
                  <c:v>0.70122475487336744</c:v>
                </c:pt>
                <c:pt idx="141">
                  <c:v>0.70097972443603851</c:v>
                </c:pt>
                <c:pt idx="142">
                  <c:v>0.70073473681694065</c:v>
                </c:pt>
                <c:pt idx="143">
                  <c:v>0.70073116170454264</c:v>
                </c:pt>
                <c:pt idx="144">
                  <c:v>0.70097612668640152</c:v>
                </c:pt>
                <c:pt idx="145">
                  <c:v>0.70024136017243832</c:v>
                </c:pt>
                <c:pt idx="146">
                  <c:v>0.70036365980440096</c:v>
                </c:pt>
                <c:pt idx="147">
                  <c:v>0.70036720096292238</c:v>
                </c:pt>
                <c:pt idx="148">
                  <c:v>0.69987398675100621</c:v>
                </c:pt>
                <c:pt idx="149">
                  <c:v>0.7001188018724348</c:v>
                </c:pt>
                <c:pt idx="150">
                  <c:v>0.69999976152059462</c:v>
                </c:pt>
                <c:pt idx="151">
                  <c:v>0.69950670972394158</c:v>
                </c:pt>
                <c:pt idx="152">
                  <c:v>0.69962921444011539</c:v>
                </c:pt>
                <c:pt idx="153">
                  <c:v>0.6997517298824848</c:v>
                </c:pt>
                <c:pt idx="154">
                  <c:v>0.69975494522152659</c:v>
                </c:pt>
                <c:pt idx="155">
                  <c:v>0.69951017174068997</c:v>
                </c:pt>
                <c:pt idx="156">
                  <c:v>0.69951017174068997</c:v>
                </c:pt>
                <c:pt idx="157">
                  <c:v>0.69926200165240548</c:v>
                </c:pt>
                <c:pt idx="158">
                  <c:v>0.69926200165240548</c:v>
                </c:pt>
                <c:pt idx="159">
                  <c:v>0.69938766644178874</c:v>
                </c:pt>
                <c:pt idx="160">
                  <c:v>0.69877610820756708</c:v>
                </c:pt>
                <c:pt idx="161">
                  <c:v>0.69914295721185127</c:v>
                </c:pt>
                <c:pt idx="162">
                  <c:v>0.69914295721185127</c:v>
                </c:pt>
                <c:pt idx="163">
                  <c:v>0.6990173363914074</c:v>
                </c:pt>
                <c:pt idx="164">
                  <c:v>0.6991397982499471</c:v>
                </c:pt>
                <c:pt idx="165">
                  <c:v>0.6991397982499471</c:v>
                </c:pt>
                <c:pt idx="166">
                  <c:v>0.6986536672066701</c:v>
                </c:pt>
                <c:pt idx="167">
                  <c:v>0.69889515437066974</c:v>
                </c:pt>
                <c:pt idx="168">
                  <c:v>0.69889829080014498</c:v>
                </c:pt>
                <c:pt idx="169">
                  <c:v>0.69840908643142641</c:v>
                </c:pt>
                <c:pt idx="170">
                  <c:v>0.69852813430102412</c:v>
                </c:pt>
                <c:pt idx="171">
                  <c:v>0.69877271394094675</c:v>
                </c:pt>
                <c:pt idx="172">
                  <c:v>0.69852813430102412</c:v>
                </c:pt>
                <c:pt idx="173">
                  <c:v>0.69889829080014498</c:v>
                </c:pt>
                <c:pt idx="174">
                  <c:v>0.69852813430102412</c:v>
                </c:pt>
                <c:pt idx="175">
                  <c:v>0.69828694660997492</c:v>
                </c:pt>
                <c:pt idx="176">
                  <c:v>0.69877610820756708</c:v>
                </c:pt>
                <c:pt idx="177">
                  <c:v>0.69840599504372802</c:v>
                </c:pt>
                <c:pt idx="178">
                  <c:v>0.69816454847441378</c:v>
                </c:pt>
                <c:pt idx="179">
                  <c:v>0.69840599504372802</c:v>
                </c:pt>
                <c:pt idx="180">
                  <c:v>0.69840908643142641</c:v>
                </c:pt>
                <c:pt idx="181">
                  <c:v>0.69828694660997492</c:v>
                </c:pt>
                <c:pt idx="182">
                  <c:v>0.69828694660997492</c:v>
                </c:pt>
                <c:pt idx="183">
                  <c:v>0.69816147959606378</c:v>
                </c:pt>
                <c:pt idx="184">
                  <c:v>0.69779465224448245</c:v>
                </c:pt>
                <c:pt idx="185">
                  <c:v>0.69828694660997492</c:v>
                </c:pt>
                <c:pt idx="186">
                  <c:v>0.69840908643142641</c:v>
                </c:pt>
                <c:pt idx="187">
                  <c:v>0.6980421610669757</c:v>
                </c:pt>
                <c:pt idx="188">
                  <c:v>0.69779465224448245</c:v>
                </c:pt>
                <c:pt idx="189">
                  <c:v>0.69803910345279185</c:v>
                </c:pt>
                <c:pt idx="190">
                  <c:v>0.69779768736086256</c:v>
                </c:pt>
                <c:pt idx="191">
                  <c:v>0.69767230825622328</c:v>
                </c:pt>
                <c:pt idx="192">
                  <c:v>0.6980421610669757</c:v>
                </c:pt>
                <c:pt idx="193">
                  <c:v>0.69755325647298105</c:v>
                </c:pt>
                <c:pt idx="194">
                  <c:v>0.69816454847441378</c:v>
                </c:pt>
                <c:pt idx="195">
                  <c:v>0.6980421610669757</c:v>
                </c:pt>
                <c:pt idx="196">
                  <c:v>0.69792005333563256</c:v>
                </c:pt>
                <c:pt idx="197">
                  <c:v>0.6980421610669757</c:v>
                </c:pt>
                <c:pt idx="198">
                  <c:v>0.69816758409823598</c:v>
                </c:pt>
                <c:pt idx="199">
                  <c:v>0.69767859165869317</c:v>
                </c:pt>
                <c:pt idx="200">
                  <c:v>0.69792005333563256</c:v>
                </c:pt>
                <c:pt idx="201">
                  <c:v>0.69767859165869317</c:v>
                </c:pt>
                <c:pt idx="202">
                  <c:v>0.69767859165869317</c:v>
                </c:pt>
                <c:pt idx="203">
                  <c:v>0.69767859165869317</c:v>
                </c:pt>
                <c:pt idx="204">
                  <c:v>0.69792306646550206</c:v>
                </c:pt>
                <c:pt idx="205">
                  <c:v>0.69780095818345478</c:v>
                </c:pt>
                <c:pt idx="206">
                  <c:v>0.697431191512764</c:v>
                </c:pt>
                <c:pt idx="207">
                  <c:v>0.69780095818345478</c:v>
                </c:pt>
                <c:pt idx="208">
                  <c:v>0.69731209417457263</c:v>
                </c:pt>
                <c:pt idx="209">
                  <c:v>0.69816758409823598</c:v>
                </c:pt>
                <c:pt idx="210">
                  <c:v>0.69755650476605136</c:v>
                </c:pt>
                <c:pt idx="211">
                  <c:v>0.69767859165869317</c:v>
                </c:pt>
                <c:pt idx="212">
                  <c:v>0.69780095818345478</c:v>
                </c:pt>
                <c:pt idx="213">
                  <c:v>0.69743415967780875</c:v>
                </c:pt>
                <c:pt idx="214">
                  <c:v>0.69755650476605136</c:v>
                </c:pt>
                <c:pt idx="215">
                  <c:v>0.69755325647298105</c:v>
                </c:pt>
                <c:pt idx="216">
                  <c:v>0.697431191512764</c:v>
                </c:pt>
                <c:pt idx="217">
                  <c:v>0.69755325647298105</c:v>
                </c:pt>
                <c:pt idx="218">
                  <c:v>0.69780095818345478</c:v>
                </c:pt>
                <c:pt idx="219">
                  <c:v>0.69731209417457263</c:v>
                </c:pt>
                <c:pt idx="220">
                  <c:v>0.69731209417457263</c:v>
                </c:pt>
                <c:pt idx="221">
                  <c:v>0.69755325647298105</c:v>
                </c:pt>
                <c:pt idx="222">
                  <c:v>0.6973088684033304</c:v>
                </c:pt>
                <c:pt idx="223">
                  <c:v>0.69718977052284914</c:v>
                </c:pt>
                <c:pt idx="224">
                  <c:v>0.69743415967780875</c:v>
                </c:pt>
                <c:pt idx="225">
                  <c:v>0.6973088684033304</c:v>
                </c:pt>
                <c:pt idx="226">
                  <c:v>0.69718977052284914</c:v>
                </c:pt>
                <c:pt idx="227">
                  <c:v>0.6973088684033304</c:v>
                </c:pt>
                <c:pt idx="228">
                  <c:v>0.69755650476605136</c:v>
                </c:pt>
                <c:pt idx="229">
                  <c:v>0.69718977052284914</c:v>
                </c:pt>
                <c:pt idx="230">
                  <c:v>0.69743415967780875</c:v>
                </c:pt>
                <c:pt idx="231">
                  <c:v>0.69731209417457263</c:v>
                </c:pt>
                <c:pt idx="232">
                  <c:v>0.69706452315191081</c:v>
                </c:pt>
                <c:pt idx="233">
                  <c:v>0.69706452315191081</c:v>
                </c:pt>
                <c:pt idx="234">
                  <c:v>0.69706452315191081</c:v>
                </c:pt>
                <c:pt idx="235">
                  <c:v>0.69694542419381433</c:v>
                </c:pt>
                <c:pt idx="236">
                  <c:v>0.69731209417457263</c:v>
                </c:pt>
                <c:pt idx="237">
                  <c:v>0.69682340146938981</c:v>
                </c:pt>
                <c:pt idx="238">
                  <c:v>0.69670112069070411</c:v>
                </c:pt>
                <c:pt idx="239">
                  <c:v>0.6969425009628204</c:v>
                </c:pt>
                <c:pt idx="240">
                  <c:v>0.69706772640901871</c:v>
                </c:pt>
                <c:pt idx="241">
                  <c:v>0.69718977052284914</c:v>
                </c:pt>
                <c:pt idx="242">
                  <c:v>0.69694542419381433</c:v>
                </c:pt>
                <c:pt idx="243">
                  <c:v>0.69694542419381433</c:v>
                </c:pt>
                <c:pt idx="244">
                  <c:v>0.69694858302358409</c:v>
                </c:pt>
                <c:pt idx="245">
                  <c:v>0.69743415967780875</c:v>
                </c:pt>
                <c:pt idx="246">
                  <c:v>0.69719295185521712</c:v>
                </c:pt>
                <c:pt idx="247">
                  <c:v>0.69670112069070411</c:v>
                </c:pt>
                <c:pt idx="248">
                  <c:v>0.69731501789378736</c:v>
                </c:pt>
                <c:pt idx="249">
                  <c:v>0.69718977052284914</c:v>
                </c:pt>
                <c:pt idx="250">
                  <c:v>0.69694542419381433</c:v>
                </c:pt>
                <c:pt idx="251">
                  <c:v>0.69682340146938981</c:v>
                </c:pt>
                <c:pt idx="252">
                  <c:v>0.69669821991519587</c:v>
                </c:pt>
                <c:pt idx="253">
                  <c:v>0.69682340146938981</c:v>
                </c:pt>
                <c:pt idx="254">
                  <c:v>0.69682340146938981</c:v>
                </c:pt>
                <c:pt idx="255">
                  <c:v>0.69718977052284914</c:v>
                </c:pt>
                <c:pt idx="256">
                  <c:v>0.69670112069070411</c:v>
                </c:pt>
                <c:pt idx="257">
                  <c:v>0.69719295185521712</c:v>
                </c:pt>
                <c:pt idx="258">
                  <c:v>0.69682340146938981</c:v>
                </c:pt>
                <c:pt idx="259">
                  <c:v>0.69670112069070411</c:v>
                </c:pt>
                <c:pt idx="260">
                  <c:v>0.69731501789378736</c:v>
                </c:pt>
                <c:pt idx="261">
                  <c:v>0.69694542419381433</c:v>
                </c:pt>
                <c:pt idx="262">
                  <c:v>0.69682340146938981</c:v>
                </c:pt>
                <c:pt idx="263">
                  <c:v>0.69719295185521712</c:v>
                </c:pt>
                <c:pt idx="264">
                  <c:v>0.69694542419381433</c:v>
                </c:pt>
                <c:pt idx="265">
                  <c:v>0.69645686001351881</c:v>
                </c:pt>
                <c:pt idx="266">
                  <c:v>0.69694542419381433</c:v>
                </c:pt>
                <c:pt idx="267">
                  <c:v>0.69718977052284914</c:v>
                </c:pt>
                <c:pt idx="268">
                  <c:v>0.69694542419381433</c:v>
                </c:pt>
                <c:pt idx="269">
                  <c:v>0.69731501789378736</c:v>
                </c:pt>
                <c:pt idx="270">
                  <c:v>0.69682340146938981</c:v>
                </c:pt>
                <c:pt idx="271">
                  <c:v>0.69694858302358409</c:v>
                </c:pt>
                <c:pt idx="272">
                  <c:v>0.69682340146938981</c:v>
                </c:pt>
                <c:pt idx="273">
                  <c:v>0.69706772640901871</c:v>
                </c:pt>
                <c:pt idx="274">
                  <c:v>0.69670112069070411</c:v>
                </c:pt>
                <c:pt idx="275">
                  <c:v>0.69694542419381433</c:v>
                </c:pt>
                <c:pt idx="276">
                  <c:v>0.69682340146938981</c:v>
                </c:pt>
                <c:pt idx="277">
                  <c:v>0.6969425009628204</c:v>
                </c:pt>
                <c:pt idx="278">
                  <c:v>0.69706772640901871</c:v>
                </c:pt>
                <c:pt idx="279">
                  <c:v>0.69657885064206926</c:v>
                </c:pt>
                <c:pt idx="280">
                  <c:v>0.69682340146938981</c:v>
                </c:pt>
                <c:pt idx="281">
                  <c:v>0.69657596110376585</c:v>
                </c:pt>
                <c:pt idx="282">
                  <c:v>0.69657596110376585</c:v>
                </c:pt>
                <c:pt idx="283">
                  <c:v>0.69670112069070411</c:v>
                </c:pt>
                <c:pt idx="284">
                  <c:v>0.69670112069070411</c:v>
                </c:pt>
                <c:pt idx="285">
                  <c:v>0.69670112069070411</c:v>
                </c:pt>
                <c:pt idx="286">
                  <c:v>0.69669821991519587</c:v>
                </c:pt>
                <c:pt idx="287">
                  <c:v>0.69694542419381433</c:v>
                </c:pt>
                <c:pt idx="288">
                  <c:v>0.69669821991519587</c:v>
                </c:pt>
                <c:pt idx="289">
                  <c:v>0.69633174430704037</c:v>
                </c:pt>
                <c:pt idx="290">
                  <c:v>0.69682340146938981</c:v>
                </c:pt>
                <c:pt idx="291">
                  <c:v>0.69682340146938981</c:v>
                </c:pt>
                <c:pt idx="292">
                  <c:v>0.69633174430704037</c:v>
                </c:pt>
                <c:pt idx="293">
                  <c:v>0.69657596110376585</c:v>
                </c:pt>
                <c:pt idx="294">
                  <c:v>0.69670112069070411</c:v>
                </c:pt>
                <c:pt idx="295">
                  <c:v>0.69645371302045933</c:v>
                </c:pt>
                <c:pt idx="296">
                  <c:v>0.69694542419381433</c:v>
                </c:pt>
                <c:pt idx="297">
                  <c:v>0.69633174430704037</c:v>
                </c:pt>
                <c:pt idx="298">
                  <c:v>0.69682340146938981</c:v>
                </c:pt>
                <c:pt idx="299">
                  <c:v>0.69669821991519587</c:v>
                </c:pt>
                <c:pt idx="300">
                  <c:v>0.69657596110376585</c:v>
                </c:pt>
                <c:pt idx="301">
                  <c:v>0.69645371302045933</c:v>
                </c:pt>
                <c:pt idx="302">
                  <c:v>0.69657885064206926</c:v>
                </c:pt>
                <c:pt idx="303">
                  <c:v>0.69657885064206926</c:v>
                </c:pt>
                <c:pt idx="304">
                  <c:v>0.6964508015168277</c:v>
                </c:pt>
                <c:pt idx="305">
                  <c:v>0.69657596110376585</c:v>
                </c:pt>
                <c:pt idx="306">
                  <c:v>0.69633174430704037</c:v>
                </c:pt>
                <c:pt idx="307">
                  <c:v>0.69645371302045933</c:v>
                </c:pt>
                <c:pt idx="308">
                  <c:v>0.69682340146938981</c:v>
                </c:pt>
                <c:pt idx="309">
                  <c:v>0.69669821991519587</c:v>
                </c:pt>
                <c:pt idx="310">
                  <c:v>0.69657596110376585</c:v>
                </c:pt>
                <c:pt idx="311">
                  <c:v>0.69645371302045933</c:v>
                </c:pt>
                <c:pt idx="312">
                  <c:v>0.69645371302045933</c:v>
                </c:pt>
                <c:pt idx="313">
                  <c:v>0.69682022071872285</c:v>
                </c:pt>
                <c:pt idx="314">
                  <c:v>0.69669821991519587</c:v>
                </c:pt>
                <c:pt idx="315">
                  <c:v>0.69608757032854596</c:v>
                </c:pt>
                <c:pt idx="316">
                  <c:v>0.69645371302045933</c:v>
                </c:pt>
                <c:pt idx="317">
                  <c:v>0.69670112069070411</c:v>
                </c:pt>
                <c:pt idx="318">
                  <c:v>0.69633174430704037</c:v>
                </c:pt>
              </c:numCache>
            </c:numRef>
          </c:xVal>
          <c:yVal>
            <c:numRef>
              <c:f>Traitement5!$M$2:$M$320</c:f>
              <c:numCache>
                <c:formatCode>0.000</c:formatCode>
                <c:ptCount val="319"/>
                <c:pt idx="0">
                  <c:v>0.75844251703736054</c:v>
                </c:pt>
                <c:pt idx="1">
                  <c:v>0.75765196952757952</c:v>
                </c:pt>
                <c:pt idx="2">
                  <c:v>0.7571780107950431</c:v>
                </c:pt>
                <c:pt idx="3">
                  <c:v>0.75670434160468114</c:v>
                </c:pt>
                <c:pt idx="4">
                  <c:v>0.75623097249138327</c:v>
                </c:pt>
                <c:pt idx="5">
                  <c:v>0.755726388626204</c:v>
                </c:pt>
                <c:pt idx="6">
                  <c:v>0.75522217278209869</c:v>
                </c:pt>
                <c:pt idx="7">
                  <c:v>0.7546553882673378</c:v>
                </c:pt>
                <c:pt idx="8">
                  <c:v>0.75408911040988036</c:v>
                </c:pt>
                <c:pt idx="9">
                  <c:v>0.75352336269264264</c:v>
                </c:pt>
                <c:pt idx="10">
                  <c:v>0.75292678719934703</c:v>
                </c:pt>
                <c:pt idx="11">
                  <c:v>0.75233086120313231</c:v>
                </c:pt>
                <c:pt idx="12">
                  <c:v>0.75173561778175491</c:v>
                </c:pt>
                <c:pt idx="13">
                  <c:v>0.75114109216602909</c:v>
                </c:pt>
                <c:pt idx="14">
                  <c:v>0.75035997878753569</c:v>
                </c:pt>
                <c:pt idx="15">
                  <c:v>0.74964258884272217</c:v>
                </c:pt>
                <c:pt idx="16">
                  <c:v>0.7490197952322023</c:v>
                </c:pt>
                <c:pt idx="17">
                  <c:v>0.74842907605600661</c:v>
                </c:pt>
                <c:pt idx="18">
                  <c:v>0.74780830705088985</c:v>
                </c:pt>
                <c:pt idx="19">
                  <c:v>0.74721962186461732</c:v>
                </c:pt>
                <c:pt idx="20">
                  <c:v>0.746632014480477</c:v>
                </c:pt>
                <c:pt idx="21">
                  <c:v>0.74604554730645267</c:v>
                </c:pt>
                <c:pt idx="22">
                  <c:v>0.74542951883440223</c:v>
                </c:pt>
                <c:pt idx="23">
                  <c:v>0.74481491170776903</c:v>
                </c:pt>
                <c:pt idx="24">
                  <c:v>0.74423243356689062</c:v>
                </c:pt>
                <c:pt idx="25">
                  <c:v>0.74362086394563387</c:v>
                </c:pt>
                <c:pt idx="26">
                  <c:v>0.74301100245290375</c:v>
                </c:pt>
                <c:pt idx="27">
                  <c:v>0.7423726095058053</c:v>
                </c:pt>
                <c:pt idx="28">
                  <c:v>0.74176661113549858</c:v>
                </c:pt>
                <c:pt idx="29">
                  <c:v>0.74113255362978459</c:v>
                </c:pt>
                <c:pt idx="30">
                  <c:v>0.74047094154981297</c:v>
                </c:pt>
                <c:pt idx="31">
                  <c:v>0.73984210689030194</c:v>
                </c:pt>
                <c:pt idx="32">
                  <c:v>0.73918637457828085</c:v>
                </c:pt>
                <c:pt idx="33">
                  <c:v>0.73856357454011468</c:v>
                </c:pt>
                <c:pt idx="34">
                  <c:v>0.7379146435173185</c:v>
                </c:pt>
                <c:pt idx="35">
                  <c:v>0.73726959871155873</c:v>
                </c:pt>
                <c:pt idx="36">
                  <c:v>0.73662874525428201</c:v>
                </c:pt>
                <c:pt idx="37">
                  <c:v>0.73599241251978953</c:v>
                </c:pt>
                <c:pt idx="38">
                  <c:v>0.73533237440477295</c:v>
                </c:pt>
                <c:pt idx="39">
                  <c:v>0.73470642120292629</c:v>
                </c:pt>
                <c:pt idx="40">
                  <c:v>0.73405809738070749</c:v>
                </c:pt>
                <c:pt idx="41">
                  <c:v>0.7334442297617989</c:v>
                </c:pt>
                <c:pt idx="42">
                  <c:v>0.73280951833302932</c:v>
                </c:pt>
                <c:pt idx="43">
                  <c:v>0.73218256662678693</c:v>
                </c:pt>
                <c:pt idx="44">
                  <c:v>0.73156394883149423</c:v>
                </c:pt>
                <c:pt idx="45">
                  <c:v>0.7309542562764354</c:v>
                </c:pt>
                <c:pt idx="46">
                  <c:v>0.730354089767284</c:v>
                </c:pt>
                <c:pt idx="47">
                  <c:v>0.72976404990127275</c:v>
                </c:pt>
                <c:pt idx="48">
                  <c:v>0.7291847253881506</c:v>
                </c:pt>
                <c:pt idx="49">
                  <c:v>0.72864113543099451</c:v>
                </c:pt>
                <c:pt idx="50">
                  <c:v>0.72806043567997447</c:v>
                </c:pt>
                <c:pt idx="51">
                  <c:v>0.72751646117202395</c:v>
                </c:pt>
                <c:pt idx="52">
                  <c:v>0.72700798500640196</c:v>
                </c:pt>
                <c:pt idx="53">
                  <c:v>0.72646682122033379</c:v>
                </c:pt>
                <c:pt idx="54">
                  <c:v>0.72596168164853891</c:v>
                </c:pt>
                <c:pt idx="55">
                  <c:v>0.72546984292631211</c:v>
                </c:pt>
                <c:pt idx="56">
                  <c:v>0.72499130430520686</c:v>
                </c:pt>
                <c:pt idx="57">
                  <c:v>0.72452595524488705</c:v>
                </c:pt>
                <c:pt idx="58">
                  <c:v>0.72405420123939934</c:v>
                </c:pt>
                <c:pt idx="59">
                  <c:v>0.72361502917229048</c:v>
                </c:pt>
                <c:pt idx="60">
                  <c:v>0.7231881019352191</c:v>
                </c:pt>
                <c:pt idx="61">
                  <c:v>0.72277294867490316</c:v>
                </c:pt>
                <c:pt idx="62">
                  <c:v>0.72236904382533929</c:v>
                </c:pt>
                <c:pt idx="63">
                  <c:v>0.72197582260410675</c:v>
                </c:pt>
                <c:pt idx="64">
                  <c:v>0.7215926957701172</c:v>
                </c:pt>
                <c:pt idx="65">
                  <c:v>0.72121906299247862</c:v>
                </c:pt>
                <c:pt idx="66">
                  <c:v>0.72085432441553177</c:v>
                </c:pt>
                <c:pt idx="67">
                  <c:v>0.72049789022361099</c:v>
                </c:pt>
                <c:pt idx="68">
                  <c:v>0.72014918818911011</c:v>
                </c:pt>
                <c:pt idx="69">
                  <c:v>0.71980766931973328</c:v>
                </c:pt>
                <c:pt idx="70">
                  <c:v>0.71945839617400376</c:v>
                </c:pt>
                <c:pt idx="71">
                  <c:v>0.71912996541936891</c:v>
                </c:pt>
                <c:pt idx="72">
                  <c:v>0.71880722337800151</c:v>
                </c:pt>
                <c:pt idx="73">
                  <c:v>0.7184897415514957</c:v>
                </c:pt>
                <c:pt idx="74">
                  <c:v>0.71819061845480692</c:v>
                </c:pt>
                <c:pt idx="75">
                  <c:v>0.71786899810100346</c:v>
                </c:pt>
                <c:pt idx="76">
                  <c:v>0.71756502985892778</c:v>
                </c:pt>
                <c:pt idx="77">
                  <c:v>0.71726490575818125</c:v>
                </c:pt>
                <c:pt idx="78">
                  <c:v>0.71696833939777704</c:v>
                </c:pt>
                <c:pt idx="79">
                  <c:v>0.71667506810278703</c:v>
                </c:pt>
                <c:pt idx="80">
                  <c:v>0.71638485119715645</c:v>
                </c:pt>
                <c:pt idx="81">
                  <c:v>0.71609746831772836</c:v>
                </c:pt>
                <c:pt idx="82">
                  <c:v>0.71580039414237728</c:v>
                </c:pt>
                <c:pt idx="83">
                  <c:v>0.71553041513612381</c:v>
                </c:pt>
                <c:pt idx="84">
                  <c:v>0.71525039156831749</c:v>
                </c:pt>
                <c:pt idx="85">
                  <c:v>0.71497249273490426</c:v>
                </c:pt>
                <c:pt idx="86">
                  <c:v>0.71470853431956727</c:v>
                </c:pt>
                <c:pt idx="87">
                  <c:v>0.714434395382057</c:v>
                </c:pt>
                <c:pt idx="88">
                  <c:v>0.71417380638293271</c:v>
                </c:pt>
                <c:pt idx="89">
                  <c:v>0.71391471540857099</c:v>
                </c:pt>
                <c:pt idx="90">
                  <c:v>0.71364535467363566</c:v>
                </c:pt>
                <c:pt idx="91">
                  <c:v>0.71338906389178247</c:v>
                </c:pt>
                <c:pt idx="92">
                  <c:v>0.71313402721019059</c:v>
                </c:pt>
                <c:pt idx="93">
                  <c:v>0.71288017758814903</c:v>
                </c:pt>
                <c:pt idx="94">
                  <c:v>0.7126274536330458</c:v>
                </c:pt>
                <c:pt idx="95">
                  <c:v>0.71237579919332195</c:v>
                </c:pt>
                <c:pt idx="96">
                  <c:v>0.71212516299377349</c:v>
                </c:pt>
                <c:pt idx="97">
                  <c:v>0.71187549830985652</c:v>
                </c:pt>
                <c:pt idx="98">
                  <c:v>0.71162676267793135</c:v>
                </c:pt>
                <c:pt idx="99">
                  <c:v>0.71137891763866135</c:v>
                </c:pt>
                <c:pt idx="100">
                  <c:v>0.71113192851105056</c:v>
                </c:pt>
                <c:pt idx="101">
                  <c:v>0.71088576419486071</c:v>
                </c:pt>
                <c:pt idx="102">
                  <c:v>0.71064039699938808</c:v>
                </c:pt>
                <c:pt idx="103">
                  <c:v>0.71039580249680556</c:v>
                </c:pt>
                <c:pt idx="104">
                  <c:v>0.71015195939848197</c:v>
                </c:pt>
                <c:pt idx="105">
                  <c:v>0.70991988422674646</c:v>
                </c:pt>
                <c:pt idx="106">
                  <c:v>0.70967745979859898</c:v>
                </c:pt>
                <c:pt idx="107">
                  <c:v>0.70943574132540277</c:v>
                </c:pt>
                <c:pt idx="108">
                  <c:v>0.70920565968076021</c:v>
                </c:pt>
                <c:pt idx="109">
                  <c:v>0.70895438633370877</c:v>
                </c:pt>
                <c:pt idx="110">
                  <c:v>0.70872561713155224</c:v>
                </c:pt>
                <c:pt idx="111">
                  <c:v>0.70848662272930896</c:v>
                </c:pt>
                <c:pt idx="112">
                  <c:v>0.70825913123022943</c:v>
                </c:pt>
                <c:pt idx="113">
                  <c:v>0.70802148090584893</c:v>
                </c:pt>
                <c:pt idx="114">
                  <c:v>0.70778452743311415</c:v>
                </c:pt>
                <c:pt idx="115">
                  <c:v>0.70754828094681255</c:v>
                </c:pt>
                <c:pt idx="116">
                  <c:v>0.70731275464819698</c:v>
                </c:pt>
                <c:pt idx="117">
                  <c:v>0.70707796489729535</c:v>
                </c:pt>
                <c:pt idx="118">
                  <c:v>0.70683331175461894</c:v>
                </c:pt>
                <c:pt idx="119">
                  <c:v>0.70660009337425811</c:v>
                </c:pt>
                <c:pt idx="120">
                  <c:v>0.70635713747912676</c:v>
                </c:pt>
                <c:pt idx="121">
                  <c:v>0.7061150984018878</c:v>
                </c:pt>
                <c:pt idx="122">
                  <c:v>0.70587401547379047</c:v>
                </c:pt>
                <c:pt idx="123">
                  <c:v>0.70564434972124701</c:v>
                </c:pt>
                <c:pt idx="124">
                  <c:v>0.7054052696406552</c:v>
                </c:pt>
                <c:pt idx="125">
                  <c:v>0.70516729067137007</c:v>
                </c:pt>
                <c:pt idx="126">
                  <c:v>0.70493047225885974</c:v>
                </c:pt>
                <c:pt idx="127">
                  <c:v>0.70470509622179611</c:v>
                </c:pt>
                <c:pt idx="128">
                  <c:v>0.70448090349336012</c:v>
                </c:pt>
                <c:pt idx="129">
                  <c:v>0.70424785823765601</c:v>
                </c:pt>
                <c:pt idx="130">
                  <c:v>0.70402630044361869</c:v>
                </c:pt>
                <c:pt idx="131">
                  <c:v>0.70380614665581498</c:v>
                </c:pt>
                <c:pt idx="132">
                  <c:v>0.70358748035343843</c:v>
                </c:pt>
                <c:pt idx="133">
                  <c:v>0.70338022285361357</c:v>
                </c:pt>
                <c:pt idx="134">
                  <c:v>0.70316472651397011</c:v>
                </c:pt>
                <c:pt idx="135">
                  <c:v>0.70295099756344492</c:v>
                </c:pt>
                <c:pt idx="136">
                  <c:v>0.7027487297184688</c:v>
                </c:pt>
                <c:pt idx="137">
                  <c:v>0.70254826606894216</c:v>
                </c:pt>
                <c:pt idx="138">
                  <c:v>0.70234030265026526</c:v>
                </c:pt>
                <c:pt idx="139">
                  <c:v>0.70214385594418527</c:v>
                </c:pt>
                <c:pt idx="140">
                  <c:v>0.70194953765395296</c:v>
                </c:pt>
                <c:pt idx="141">
                  <c:v>0.70176655652606013</c:v>
                </c:pt>
                <c:pt idx="142">
                  <c:v>0.70157672835504015</c:v>
                </c:pt>
                <c:pt idx="143">
                  <c:v>0.70139824167843579</c:v>
                </c:pt>
                <c:pt idx="144">
                  <c:v>0.70122211033165482</c:v>
                </c:pt>
                <c:pt idx="145">
                  <c:v>0.70104844388497656</c:v>
                </c:pt>
                <c:pt idx="146">
                  <c:v>0.70087735332496126</c:v>
                </c:pt>
                <c:pt idx="147">
                  <c:v>0.70071730507035568</c:v>
                </c:pt>
                <c:pt idx="148">
                  <c:v>0.70055977858734653</c:v>
                </c:pt>
                <c:pt idx="149">
                  <c:v>0.70039679084872652</c:v>
                </c:pt>
                <c:pt idx="150">
                  <c:v>0.70024473966018363</c:v>
                </c:pt>
                <c:pt idx="151">
                  <c:v>0.70010328230472219</c:v>
                </c:pt>
                <c:pt idx="152">
                  <c:v>0.69995678851151322</c:v>
                </c:pt>
                <c:pt idx="153">
                  <c:v>0.69982075740628291</c:v>
                </c:pt>
                <c:pt idx="154">
                  <c:v>0.69968747813205245</c:v>
                </c:pt>
                <c:pt idx="155">
                  <c:v>0.69955701973917772</c:v>
                </c:pt>
                <c:pt idx="156">
                  <c:v>0.6994364580347936</c:v>
                </c:pt>
                <c:pt idx="157">
                  <c:v>0.69931852212329748</c:v>
                </c:pt>
                <c:pt idx="158">
                  <c:v>0.69920325960764451</c:v>
                </c:pt>
                <c:pt idx="159">
                  <c:v>0.69909071392158828</c:v>
                </c:pt>
                <c:pt idx="160">
                  <c:v>0.69898092399666167</c:v>
                </c:pt>
                <c:pt idx="161">
                  <c:v>0.6988801403021212</c:v>
                </c:pt>
                <c:pt idx="162">
                  <c:v>0.69878185230656675</c:v>
                </c:pt>
                <c:pt idx="163">
                  <c:v>0.69868608018258782</c:v>
                </c:pt>
                <c:pt idx="164">
                  <c:v>0.6985985928992674</c:v>
                </c:pt>
                <c:pt idx="165">
                  <c:v>0.69851334032801815</c:v>
                </c:pt>
                <c:pt idx="166">
                  <c:v>0.69843032849681397</c:v>
                </c:pt>
                <c:pt idx="167">
                  <c:v>0.69834955989561975</c:v>
                </c:pt>
                <c:pt idx="168">
                  <c:v>0.69827619886966097</c:v>
                </c:pt>
                <c:pt idx="169">
                  <c:v>0.6982047873853342</c:v>
                </c:pt>
                <c:pt idx="170">
                  <c:v>0.69813531909841764</c:v>
                </c:pt>
                <c:pt idx="171">
                  <c:v>0.69807254496776783</c:v>
                </c:pt>
                <c:pt idx="172">
                  <c:v>0.69800679660873277</c:v>
                </c:pt>
                <c:pt idx="173">
                  <c:v>0.69794745474544229</c:v>
                </c:pt>
                <c:pt idx="174">
                  <c:v>0.69788974634716494</c:v>
                </c:pt>
                <c:pt idx="175">
                  <c:v>0.69783365655724028</c:v>
                </c:pt>
                <c:pt idx="176">
                  <c:v>0.69778330370167563</c:v>
                </c:pt>
                <c:pt idx="177">
                  <c:v>0.69773027864119874</c:v>
                </c:pt>
                <c:pt idx="178">
                  <c:v>0.697682722536899</c:v>
                </c:pt>
                <c:pt idx="179">
                  <c:v>0.69764028724627736</c:v>
                </c:pt>
                <c:pt idx="180">
                  <c:v>0.69759524091831482</c:v>
                </c:pt>
                <c:pt idx="181">
                  <c:v>0.69755507596160249</c:v>
                </c:pt>
                <c:pt idx="182">
                  <c:v>0.69751247166360819</c:v>
                </c:pt>
                <c:pt idx="183">
                  <c:v>0.69747451205819988</c:v>
                </c:pt>
                <c:pt idx="184">
                  <c:v>0.69744089775665563</c:v>
                </c:pt>
                <c:pt idx="185">
                  <c:v>0.69740489059996624</c:v>
                </c:pt>
                <c:pt idx="186">
                  <c:v>0.69736988168323566</c:v>
                </c:pt>
                <c:pt idx="187">
                  <c:v>0.69733890702434809</c:v>
                </c:pt>
                <c:pt idx="188">
                  <c:v>0.69730872968472923</c:v>
                </c:pt>
                <c:pt idx="189">
                  <c:v>0.69727933612155713</c:v>
                </c:pt>
                <c:pt idx="190">
                  <c:v>0.6972507125942693</c:v>
                </c:pt>
                <c:pt idx="191">
                  <c:v>0.69722284519079269</c:v>
                </c:pt>
                <c:pt idx="192">
                  <c:v>0.69719839939731165</c:v>
                </c:pt>
                <c:pt idx="193">
                  <c:v>0.69717454434623471</c:v>
                </c:pt>
                <c:pt idx="194">
                  <c:v>0.69715126964035745</c:v>
                </c:pt>
                <c:pt idx="195">
                  <c:v>0.69712856483195706</c:v>
                </c:pt>
                <c:pt idx="196">
                  <c:v>0.69710641943650953</c:v>
                </c:pt>
                <c:pt idx="197">
                  <c:v>0.6970871957766499</c:v>
                </c:pt>
                <c:pt idx="198">
                  <c:v>0.69706607837113932</c:v>
                </c:pt>
                <c:pt idx="199">
                  <c:v>0.6970477518009236</c:v>
                </c:pt>
                <c:pt idx="200">
                  <c:v>0.6970298358560999</c:v>
                </c:pt>
                <c:pt idx="201">
                  <c:v>0.69701016207409039</c:v>
                </c:pt>
                <c:pt idx="202">
                  <c:v>0.69699309427895528</c:v>
                </c:pt>
                <c:pt idx="203">
                  <c:v>0.69697641416743672</c:v>
                </c:pt>
                <c:pt idx="204">
                  <c:v>0.69696213136538132</c:v>
                </c:pt>
                <c:pt idx="205">
                  <c:v>0.6969461585605794</c:v>
                </c:pt>
                <c:pt idx="206">
                  <c:v>0.6969324835341052</c:v>
                </c:pt>
                <c:pt idx="207">
                  <c:v>0.69691719269905472</c:v>
                </c:pt>
                <c:pt idx="208">
                  <c:v>0.69690410341321285</c:v>
                </c:pt>
                <c:pt idx="209">
                  <c:v>0.69689128001675982</c:v>
                </c:pt>
                <c:pt idx="210">
                  <c:v>0.69687871781179467</c:v>
                </c:pt>
                <c:pt idx="211">
                  <c:v>0.69686815456029072</c:v>
                </c:pt>
                <c:pt idx="212">
                  <c:v>0.69685606508778186</c:v>
                </c:pt>
                <c:pt idx="213">
                  <c:v>0.69684422359247977</c:v>
                </c:pt>
                <c:pt idx="214">
                  <c:v>0.69683426766150636</c:v>
                </c:pt>
                <c:pt idx="215">
                  <c:v>0.69682287466607273</c:v>
                </c:pt>
                <c:pt idx="216">
                  <c:v>0.69681329653259039</c:v>
                </c:pt>
                <c:pt idx="217">
                  <c:v>0.69680388834274354</c:v>
                </c:pt>
                <c:pt idx="218">
                  <c:v>0.69679464733728569</c:v>
                </c:pt>
                <c:pt idx="219">
                  <c:v>0.69678557078301206</c:v>
                </c:pt>
                <c:pt idx="220">
                  <c:v>0.69677665597328964</c:v>
                </c:pt>
                <c:pt idx="221">
                  <c:v>0.69676790022854906</c:v>
                </c:pt>
                <c:pt idx="222">
                  <c:v>0.6967593008967411</c:v>
                </c:pt>
                <c:pt idx="223">
                  <c:v>0.69675225237498895</c:v>
                </c:pt>
                <c:pt idx="224">
                  <c:v>0.69674393300525717</c:v>
                </c:pt>
                <c:pt idx="225">
                  <c:v>0.69673711416442907</c:v>
                </c:pt>
                <c:pt idx="226">
                  <c:v>0.69673039735824571</c:v>
                </c:pt>
                <c:pt idx="227">
                  <c:v>0.69672246982335528</c:v>
                </c:pt>
                <c:pt idx="228">
                  <c:v>0.69671597237787763</c:v>
                </c:pt>
                <c:pt idx="229">
                  <c:v>0.6967095723484924</c:v>
                </c:pt>
                <c:pt idx="230">
                  <c:v>0.69670326832198681</c:v>
                </c:pt>
                <c:pt idx="231">
                  <c:v>0.69669705889961686</c:v>
                </c:pt>
                <c:pt idx="232">
                  <c:v>0.69669215854602029</c:v>
                </c:pt>
                <c:pt idx="233">
                  <c:v>0.69668611593269469</c:v>
                </c:pt>
                <c:pt idx="234">
                  <c:v>0.69668016408453248</c:v>
                </c:pt>
                <c:pt idx="235">
                  <c:v>0.69667546705377925</c:v>
                </c:pt>
                <c:pt idx="236">
                  <c:v>0.69667082657183077</c:v>
                </c:pt>
                <c:pt idx="237">
                  <c:v>0.69666510446353158</c:v>
                </c:pt>
                <c:pt idx="238">
                  <c:v>0.69666058875792924</c:v>
                </c:pt>
                <c:pt idx="239">
                  <c:v>0.69665612742974536</c:v>
                </c:pt>
                <c:pt idx="240">
                  <c:v>0.69665171982371199</c:v>
                </c:pt>
                <c:pt idx="241">
                  <c:v>0.69664844898357603</c:v>
                </c:pt>
                <c:pt idx="242">
                  <c:v>0.6966441338327658</c:v>
                </c:pt>
                <c:pt idx="243">
                  <c:v>0.69664093159743401</c:v>
                </c:pt>
                <c:pt idx="244">
                  <c:v>0.69663670694602953</c:v>
                </c:pt>
                <c:pt idx="245">
                  <c:v>0.69663357186078223</c:v>
                </c:pt>
                <c:pt idx="246">
                  <c:v>0.69662943578533409</c:v>
                </c:pt>
                <c:pt idx="247">
                  <c:v>0.69662636641970521</c:v>
                </c:pt>
                <c:pt idx="248">
                  <c:v>0.69662332478772671</c:v>
                </c:pt>
                <c:pt idx="249">
                  <c:v>0.696620310633004</c:v>
                </c:pt>
                <c:pt idx="250">
                  <c:v>0.69661732370104001</c:v>
                </c:pt>
                <c:pt idx="251">
                  <c:v>0.69661436373923069</c:v>
                </c:pt>
                <c:pt idx="252">
                  <c:v>0.69661143049686247</c:v>
                </c:pt>
                <c:pt idx="253">
                  <c:v>0.69660852372510818</c:v>
                </c:pt>
                <c:pt idx="254">
                  <c:v>0.69660564317702289</c:v>
                </c:pt>
                <c:pt idx="255">
                  <c:v>0.6966027886075401</c:v>
                </c:pt>
                <c:pt idx="256">
                  <c:v>0.69660089987360274</c:v>
                </c:pt>
                <c:pt idx="257">
                  <c:v>0.69659808806228452</c:v>
                </c:pt>
                <c:pt idx="258">
                  <c:v>0.69659530158520466</c:v>
                </c:pt>
                <c:pt idx="259">
                  <c:v>0.69659345789067884</c:v>
                </c:pt>
                <c:pt idx="260">
                  <c:v>0.69659071310886767</c:v>
                </c:pt>
                <c:pt idx="261">
                  <c:v>0.69658889699271198</c:v>
                </c:pt>
                <c:pt idx="262">
                  <c:v>0.69658709178646372</c:v>
                </c:pt>
                <c:pt idx="263">
                  <c:v>0.69658440428266066</c:v>
                </c:pt>
                <c:pt idx="264">
                  <c:v>0.69658262605076249</c:v>
                </c:pt>
                <c:pt idx="265">
                  <c:v>0.69658085848938911</c:v>
                </c:pt>
                <c:pt idx="266">
                  <c:v>0.69657822700682759</c:v>
                </c:pt>
                <c:pt idx="267">
                  <c:v>0.69657648582688669</c:v>
                </c:pt>
                <c:pt idx="268">
                  <c:v>0.69657389360292055</c:v>
                </c:pt>
                <c:pt idx="269">
                  <c:v>0.69657217838764829</c:v>
                </c:pt>
                <c:pt idx="270">
                  <c:v>0.696569624801327</c:v>
                </c:pt>
                <c:pt idx="271">
                  <c:v>0.69656709410301321</c:v>
                </c:pt>
                <c:pt idx="272">
                  <c:v>0.69656541957827045</c:v>
                </c:pt>
                <c:pt idx="273">
                  <c:v>0.69656292654143059</c:v>
                </c:pt>
                <c:pt idx="274">
                  <c:v>0.69656045581326165</c:v>
                </c:pt>
                <c:pt idx="275">
                  <c:v>0.69655882094910881</c:v>
                </c:pt>
                <c:pt idx="276">
                  <c:v>0.69655638692740085</c:v>
                </c:pt>
                <c:pt idx="277">
                  <c:v>0.69655397464765201</c:v>
                </c:pt>
                <c:pt idx="278">
                  <c:v>0.69655237843659323</c:v>
                </c:pt>
                <c:pt idx="279">
                  <c:v>0.69655000192921412</c:v>
                </c:pt>
                <c:pt idx="280">
                  <c:v>0.6965484293745895</c:v>
                </c:pt>
                <c:pt idx="281">
                  <c:v>0.69654686617597472</c:v>
                </c:pt>
                <c:pt idx="282">
                  <c:v>0.69654453878858058</c:v>
                </c:pt>
                <c:pt idx="283">
                  <c:v>0.69654299871656788</c:v>
                </c:pt>
                <c:pt idx="284">
                  <c:v>0.69654146779071835</c:v>
                </c:pt>
                <c:pt idx="285">
                  <c:v>0.69653994595183732</c:v>
                </c:pt>
                <c:pt idx="286">
                  <c:v>0.69653843314106678</c:v>
                </c:pt>
                <c:pt idx="287">
                  <c:v>0.69653692929988376</c:v>
                </c:pt>
                <c:pt idx="288">
                  <c:v>0.69653469022888936</c:v>
                </c:pt>
                <c:pt idx="289">
                  <c:v>0.69653320855782841</c:v>
                </c:pt>
                <c:pt idx="290">
                  <c:v>0.69653247101363824</c:v>
                </c:pt>
                <c:pt idx="291">
                  <c:v>0.69653100247224409</c:v>
                </c:pt>
                <c:pt idx="292">
                  <c:v>0.69652954261281352</c:v>
                </c:pt>
                <c:pt idx="293">
                  <c:v>0.69652809137881144</c:v>
                </c:pt>
                <c:pt idx="294">
                  <c:v>0.69652664871403014</c:v>
                </c:pt>
                <c:pt idx="295">
                  <c:v>0.69652521456258787</c:v>
                </c:pt>
                <c:pt idx="296">
                  <c:v>0.69652450066199478</c:v>
                </c:pt>
                <c:pt idx="297">
                  <c:v>0.69652307917649325</c:v>
                </c:pt>
                <c:pt idx="298">
                  <c:v>0.69652166606604515</c:v>
                </c:pt>
                <c:pt idx="299">
                  <c:v>0.69652096263434415</c:v>
                </c:pt>
                <c:pt idx="300">
                  <c:v>0.69651956198392007</c:v>
                </c:pt>
                <c:pt idx="301">
                  <c:v>0.69651816957227508</c:v>
                </c:pt>
                <c:pt idx="302">
                  <c:v>0.69651747643912276</c:v>
                </c:pt>
                <c:pt idx="303">
                  <c:v>0.69651609628458799</c:v>
                </c:pt>
                <c:pt idx="304">
                  <c:v>0.69651472423455052</c:v>
                </c:pt>
                <c:pt idx="305">
                  <c:v>0.69651404123209371</c:v>
                </c:pt>
                <c:pt idx="306">
                  <c:v>0.69651268123922683</c:v>
                </c:pt>
                <c:pt idx="307">
                  <c:v>0.69651200423564485</c:v>
                </c:pt>
                <c:pt idx="308">
                  <c:v>0.6965106561814004</c:v>
                </c:pt>
                <c:pt idx="309">
                  <c:v>0.69650931602089805</c:v>
                </c:pt>
                <c:pt idx="310">
                  <c:v>0.69650864888456654</c:v>
                </c:pt>
                <c:pt idx="311">
                  <c:v>0.69650798370222888</c:v>
                </c:pt>
                <c:pt idx="312">
                  <c:v>0.69650665917379373</c:v>
                </c:pt>
                <c:pt idx="313">
                  <c:v>0.69650599981487316</c:v>
                </c:pt>
                <c:pt idx="314">
                  <c:v>0.69650534238430106</c:v>
                </c:pt>
                <c:pt idx="315">
                  <c:v>0.69650403328276655</c:v>
                </c:pt>
                <c:pt idx="316">
                  <c:v>0.69650338159913472</c:v>
                </c:pt>
                <c:pt idx="317">
                  <c:v>0.69650273181851174</c:v>
                </c:pt>
                <c:pt idx="318">
                  <c:v>0.69650143794116226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75842176"/>
        <c:axId val="262630784"/>
      </c:scatterChart>
      <c:valAx>
        <c:axId val="2139736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fr-FR"/>
                  <a:t>V measured dm3/kg</a:t>
                </a:r>
              </a:p>
            </c:rich>
          </c:tx>
          <c:layout>
            <c:manualLayout>
              <c:xMode val="edge"/>
              <c:yMode val="edge"/>
              <c:x val="0.3839514435695538"/>
              <c:y val="0.90645815106445027"/>
            </c:manualLayout>
          </c:layout>
          <c:overlay val="0"/>
        </c:title>
        <c:numFmt formatCode="0.00" sourceLinked="0"/>
        <c:majorTickMark val="out"/>
        <c:minorTickMark val="none"/>
        <c:tickLblPos val="nextTo"/>
        <c:crossAx val="213979904"/>
        <c:crosses val="autoZero"/>
        <c:crossBetween val="midCat"/>
      </c:valAx>
      <c:valAx>
        <c:axId val="213979904"/>
        <c:scaling>
          <c:orientation val="minMax"/>
          <c:min val="0.68000000000000016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fr-FR"/>
                  <a:t>R3 V calculated dm3/kg</a:t>
                </a:r>
              </a:p>
            </c:rich>
          </c:tx>
          <c:layout>
            <c:manualLayout>
              <c:xMode val="edge"/>
              <c:yMode val="edge"/>
              <c:x val="1.6666666666666666E-2"/>
              <c:y val="0.26732830271216096"/>
            </c:manualLayout>
          </c:layout>
          <c:overlay val="0"/>
        </c:title>
        <c:numFmt formatCode="0.00" sourceLinked="0"/>
        <c:majorTickMark val="out"/>
        <c:minorTickMark val="none"/>
        <c:tickLblPos val="nextTo"/>
        <c:crossAx val="213973632"/>
        <c:crosses val="autoZero"/>
        <c:crossBetween val="midCat"/>
      </c:valAx>
      <c:valAx>
        <c:axId val="262630784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fr-FR"/>
                  <a:t>R5 V calculated dm3/kg</a:t>
                </a:r>
              </a:p>
            </c:rich>
          </c:tx>
          <c:layout>
            <c:manualLayout>
              <c:xMode val="edge"/>
              <c:yMode val="edge"/>
              <c:x val="0.95779155730533683"/>
              <c:y val="0.2709160834062409"/>
            </c:manualLayout>
          </c:layout>
          <c:overlay val="0"/>
        </c:title>
        <c:numFmt formatCode="0.00" sourceLinked="0"/>
        <c:majorTickMark val="out"/>
        <c:minorTickMark val="none"/>
        <c:tickLblPos val="nextTo"/>
        <c:crossAx val="575842176"/>
        <c:crosses val="max"/>
        <c:crossBetween val="midCat"/>
      </c:valAx>
      <c:valAx>
        <c:axId val="575842176"/>
        <c:scaling>
          <c:orientation val="minMax"/>
        </c:scaling>
        <c:delete val="1"/>
        <c:axPos val="b"/>
        <c:numFmt formatCode="0.000" sourceLinked="1"/>
        <c:majorTickMark val="out"/>
        <c:minorTickMark val="none"/>
        <c:tickLblPos val="nextTo"/>
        <c:crossAx val="262630784"/>
        <c:crossBetween val="midCat"/>
      </c:valAx>
      <c:spPr>
        <a:ln>
          <a:solidFill>
            <a:schemeClr val="tx1"/>
          </a:solidFill>
        </a:ln>
      </c:spPr>
    </c:plotArea>
    <c:plotVisOnly val="1"/>
    <c:dispBlanksAs val="gap"/>
    <c:showDLblsOverMax val="0"/>
  </c:chart>
  <c:txPr>
    <a:bodyPr/>
    <a:lstStyle/>
    <a:p>
      <a:pPr>
        <a:defRPr sz="800" b="0">
          <a:latin typeface="Arial" panose="020B0604020202020204" pitchFamily="34" charset="0"/>
          <a:cs typeface="Arial" panose="020B0604020202020204" pitchFamily="34" charset="0"/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fr-FR"/>
              <a:t>Water potential curve</a:t>
            </a:r>
          </a:p>
          <a:p>
            <a:pPr>
              <a:defRPr/>
            </a:pPr>
            <a:r>
              <a:rPr lang="fr-FR"/>
              <a:t>measured and calculated </a:t>
            </a:r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0.21207728200641696"/>
          <c:y val="0.16089129483814524"/>
          <c:w val="0.61146835812190148"/>
          <c:h val="0.62495734908136458"/>
        </c:manualLayout>
      </c:layout>
      <c:scatterChart>
        <c:scatterStyle val="lineMarker"/>
        <c:varyColors val="0"/>
        <c:ser>
          <c:idx val="0"/>
          <c:order val="0"/>
          <c:tx>
            <c:strRef>
              <c:f>Potentiel3!$C$1</c:f>
              <c:strCache>
                <c:ptCount val="1"/>
                <c:pt idx="0">
                  <c:v>h</c:v>
                </c:pt>
              </c:strCache>
            </c:strRef>
          </c:tx>
          <c:spPr>
            <a:ln w="1905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Potentiel3!$B$2:$B$500</c:f>
              <c:numCache>
                <c:formatCode>General</c:formatCode>
                <c:ptCount val="499"/>
                <c:pt idx="0">
                  <c:v>0.31591815528491302</c:v>
                </c:pt>
                <c:pt idx="1">
                  <c:v>0.31393163307406668</c:v>
                </c:pt>
                <c:pt idx="2">
                  <c:v>0.3128619672682264</c:v>
                </c:pt>
                <c:pt idx="3">
                  <c:v>0.31186870616280299</c:v>
                </c:pt>
                <c:pt idx="4">
                  <c:v>0.31087544505737985</c:v>
                </c:pt>
                <c:pt idx="5">
                  <c:v>0.30980577925153957</c:v>
                </c:pt>
                <c:pt idx="6">
                  <c:v>0.30865970874528198</c:v>
                </c:pt>
                <c:pt idx="7">
                  <c:v>0.3074372335386073</c:v>
                </c:pt>
                <c:pt idx="8">
                  <c:v>0.30621475833193257</c:v>
                </c:pt>
                <c:pt idx="9">
                  <c:v>0.30491587842484058</c:v>
                </c:pt>
                <c:pt idx="10">
                  <c:v>0.30361699851774882</c:v>
                </c:pt>
                <c:pt idx="11">
                  <c:v>0.30231811861065677</c:v>
                </c:pt>
                <c:pt idx="12">
                  <c:v>0.30101923870356501</c:v>
                </c:pt>
                <c:pt idx="13">
                  <c:v>0.29972035879647324</c:v>
                </c:pt>
                <c:pt idx="14">
                  <c:v>0.29811586008771257</c:v>
                </c:pt>
                <c:pt idx="15">
                  <c:v>0.29643495667853487</c:v>
                </c:pt>
                <c:pt idx="16">
                  <c:v>0.29505967207102574</c:v>
                </c:pt>
                <c:pt idx="17">
                  <c:v>0.29368438746351666</c:v>
                </c:pt>
                <c:pt idx="18">
                  <c:v>0.29230910285600753</c:v>
                </c:pt>
                <c:pt idx="19">
                  <c:v>0.29101022294891576</c:v>
                </c:pt>
                <c:pt idx="20">
                  <c:v>0.28971134304182394</c:v>
                </c:pt>
                <c:pt idx="21">
                  <c:v>0.28841246313473196</c:v>
                </c:pt>
                <c:pt idx="22">
                  <c:v>0.28703717852722288</c:v>
                </c:pt>
                <c:pt idx="23">
                  <c:v>0.28573829862013106</c:v>
                </c:pt>
                <c:pt idx="24">
                  <c:v>0.28436301401262198</c:v>
                </c:pt>
                <c:pt idx="25">
                  <c:v>0.28298772940511285</c:v>
                </c:pt>
                <c:pt idx="26">
                  <c:v>0.28161244479760394</c:v>
                </c:pt>
                <c:pt idx="27">
                  <c:v>0.28016075548967778</c:v>
                </c:pt>
                <c:pt idx="28">
                  <c:v>0.27870906618175156</c:v>
                </c:pt>
                <c:pt idx="29">
                  <c:v>0.27733378157424243</c:v>
                </c:pt>
                <c:pt idx="30">
                  <c:v>0.27588209226631627</c:v>
                </c:pt>
                <c:pt idx="31">
                  <c:v>0.27435399825797274</c:v>
                </c:pt>
                <c:pt idx="32">
                  <c:v>0.27297871365046383</c:v>
                </c:pt>
                <c:pt idx="33">
                  <c:v>0.27145061964212031</c:v>
                </c:pt>
                <c:pt idx="34">
                  <c:v>0.269922525633777</c:v>
                </c:pt>
                <c:pt idx="35">
                  <c:v>0.26847083632585078</c:v>
                </c:pt>
                <c:pt idx="36">
                  <c:v>0.26694274231750725</c:v>
                </c:pt>
                <c:pt idx="37">
                  <c:v>0.26541464830916395</c:v>
                </c:pt>
                <c:pt idx="38">
                  <c:v>0.26396295900123778</c:v>
                </c:pt>
                <c:pt idx="39">
                  <c:v>0.26235846029247711</c:v>
                </c:pt>
                <c:pt idx="40">
                  <c:v>0.26083036628413381</c:v>
                </c:pt>
                <c:pt idx="41">
                  <c:v>0.25930227227579028</c:v>
                </c:pt>
                <c:pt idx="42">
                  <c:v>0.25769777356702989</c:v>
                </c:pt>
                <c:pt idx="43">
                  <c:v>0.25616967955868636</c:v>
                </c:pt>
                <c:pt idx="44">
                  <c:v>0.25456518084992574</c:v>
                </c:pt>
                <c:pt idx="45">
                  <c:v>0.25296068214116535</c:v>
                </c:pt>
                <c:pt idx="46">
                  <c:v>0.25143258813282182</c:v>
                </c:pt>
                <c:pt idx="47">
                  <c:v>0.24982808942406143</c:v>
                </c:pt>
                <c:pt idx="48">
                  <c:v>0.24822359071530078</c:v>
                </c:pt>
                <c:pt idx="49">
                  <c:v>0.24661909200654017</c:v>
                </c:pt>
                <c:pt idx="50">
                  <c:v>0.24501459329777955</c:v>
                </c:pt>
                <c:pt idx="51">
                  <c:v>0.24348649928943625</c:v>
                </c:pt>
                <c:pt idx="52">
                  <c:v>0.2418820005806756</c:v>
                </c:pt>
                <c:pt idx="53">
                  <c:v>0.24027750187191521</c:v>
                </c:pt>
                <c:pt idx="54">
                  <c:v>0.2386730031631546</c:v>
                </c:pt>
                <c:pt idx="55">
                  <c:v>0.23706850445439395</c:v>
                </c:pt>
                <c:pt idx="56">
                  <c:v>0.23538760104521625</c:v>
                </c:pt>
                <c:pt idx="57">
                  <c:v>0.23378310233645561</c:v>
                </c:pt>
                <c:pt idx="58">
                  <c:v>0.23217860362769521</c:v>
                </c:pt>
                <c:pt idx="59">
                  <c:v>0.2305741049189346</c:v>
                </c:pt>
                <c:pt idx="60">
                  <c:v>0.22896960621017395</c:v>
                </c:pt>
                <c:pt idx="61">
                  <c:v>0.22736510750141334</c:v>
                </c:pt>
                <c:pt idx="62">
                  <c:v>0.22583701349307003</c:v>
                </c:pt>
                <c:pt idx="63">
                  <c:v>0.22423251478430942</c:v>
                </c:pt>
                <c:pt idx="64">
                  <c:v>0.222628016075549</c:v>
                </c:pt>
                <c:pt idx="65">
                  <c:v>0.22102351736678838</c:v>
                </c:pt>
                <c:pt idx="66">
                  <c:v>0.21941901865802776</c:v>
                </c:pt>
                <c:pt idx="67">
                  <c:v>0.21781451994926712</c:v>
                </c:pt>
                <c:pt idx="68">
                  <c:v>0.21621002124050673</c:v>
                </c:pt>
                <c:pt idx="69">
                  <c:v>0.21460552253174608</c:v>
                </c:pt>
                <c:pt idx="70">
                  <c:v>0.21300102382298547</c:v>
                </c:pt>
                <c:pt idx="71">
                  <c:v>0.21139652511422508</c:v>
                </c:pt>
                <c:pt idx="72">
                  <c:v>0.20979202640546443</c:v>
                </c:pt>
                <c:pt idx="73">
                  <c:v>0.20818752769670382</c:v>
                </c:pt>
                <c:pt idx="74">
                  <c:v>0.2065830289879432</c:v>
                </c:pt>
                <c:pt idx="75">
                  <c:v>0.20497853027918278</c:v>
                </c:pt>
                <c:pt idx="76">
                  <c:v>0.20337403157042216</c:v>
                </c:pt>
                <c:pt idx="77">
                  <c:v>0.20176953286166155</c:v>
                </c:pt>
                <c:pt idx="78">
                  <c:v>0.20024143885331824</c:v>
                </c:pt>
                <c:pt idx="79">
                  <c:v>0.1986369401445576</c:v>
                </c:pt>
                <c:pt idx="80">
                  <c:v>0.1969560367353799</c:v>
                </c:pt>
                <c:pt idx="81">
                  <c:v>0.19542794272703659</c:v>
                </c:pt>
                <c:pt idx="82">
                  <c:v>0.19374703931785886</c:v>
                </c:pt>
                <c:pt idx="83">
                  <c:v>0.19221894530951533</c:v>
                </c:pt>
                <c:pt idx="84">
                  <c:v>0.19061444660075494</c:v>
                </c:pt>
                <c:pt idx="85">
                  <c:v>0.18908635259241141</c:v>
                </c:pt>
                <c:pt idx="86">
                  <c:v>0.18748185388365077</c:v>
                </c:pt>
                <c:pt idx="87">
                  <c:v>0.18595375987530746</c:v>
                </c:pt>
                <c:pt idx="88">
                  <c:v>0.18442566586696416</c:v>
                </c:pt>
                <c:pt idx="89">
                  <c:v>0.18289757185862066</c:v>
                </c:pt>
                <c:pt idx="90">
                  <c:v>0.18136947785027735</c:v>
                </c:pt>
                <c:pt idx="91">
                  <c:v>0.17984138384193382</c:v>
                </c:pt>
                <c:pt idx="92">
                  <c:v>0.17831328983359052</c:v>
                </c:pt>
                <c:pt idx="93">
                  <c:v>0.1768616005256643</c:v>
                </c:pt>
                <c:pt idx="94">
                  <c:v>0.17533350651732099</c:v>
                </c:pt>
                <c:pt idx="95">
                  <c:v>0.17380541250897746</c:v>
                </c:pt>
                <c:pt idx="96">
                  <c:v>0.17227731850063416</c:v>
                </c:pt>
                <c:pt idx="97">
                  <c:v>0.17074922449229063</c:v>
                </c:pt>
                <c:pt idx="98">
                  <c:v>0.16922113048394732</c:v>
                </c:pt>
                <c:pt idx="99">
                  <c:v>0.16769303647560402</c:v>
                </c:pt>
                <c:pt idx="100">
                  <c:v>0.16624134716767761</c:v>
                </c:pt>
                <c:pt idx="101">
                  <c:v>0.1647132531593343</c:v>
                </c:pt>
                <c:pt idx="102">
                  <c:v>0.16318515915099099</c:v>
                </c:pt>
                <c:pt idx="103">
                  <c:v>0.16173346984306478</c:v>
                </c:pt>
                <c:pt idx="104">
                  <c:v>0.16020537583472128</c:v>
                </c:pt>
                <c:pt idx="105">
                  <c:v>0.15875368652679506</c:v>
                </c:pt>
                <c:pt idx="106">
                  <c:v>0.15722559251845175</c:v>
                </c:pt>
                <c:pt idx="107">
                  <c:v>0.15577390321052553</c:v>
                </c:pt>
                <c:pt idx="108">
                  <c:v>0.15432221390259934</c:v>
                </c:pt>
                <c:pt idx="109">
                  <c:v>0.15279411989425581</c:v>
                </c:pt>
                <c:pt idx="110">
                  <c:v>0.1513424305863296</c:v>
                </c:pt>
                <c:pt idx="111">
                  <c:v>0.14989074127840341</c:v>
                </c:pt>
                <c:pt idx="112">
                  <c:v>0.1483626472700601</c:v>
                </c:pt>
                <c:pt idx="113">
                  <c:v>0.14691095796213388</c:v>
                </c:pt>
                <c:pt idx="114">
                  <c:v>0.14545926865420747</c:v>
                </c:pt>
                <c:pt idx="115">
                  <c:v>0.14393117464586416</c:v>
                </c:pt>
                <c:pt idx="116">
                  <c:v>0.14240308063752086</c:v>
                </c:pt>
                <c:pt idx="117">
                  <c:v>0.14087498662917733</c:v>
                </c:pt>
                <c:pt idx="118">
                  <c:v>0.13934689262083402</c:v>
                </c:pt>
                <c:pt idx="119">
                  <c:v>0.1378187986124905</c:v>
                </c:pt>
                <c:pt idx="120">
                  <c:v>0.13629070460414719</c:v>
                </c:pt>
                <c:pt idx="121">
                  <c:v>0.13468620589538657</c:v>
                </c:pt>
                <c:pt idx="122">
                  <c:v>0.13315811188704327</c:v>
                </c:pt>
                <c:pt idx="123">
                  <c:v>0.13163001787869996</c:v>
                </c:pt>
                <c:pt idx="124">
                  <c:v>0.13010192387035643</c:v>
                </c:pt>
                <c:pt idx="125">
                  <c:v>0.12849742516159582</c:v>
                </c:pt>
                <c:pt idx="126">
                  <c:v>0.12696933115325251</c:v>
                </c:pt>
                <c:pt idx="127">
                  <c:v>0.12544123714490921</c:v>
                </c:pt>
                <c:pt idx="128">
                  <c:v>0.12398954783698299</c:v>
                </c:pt>
                <c:pt idx="129">
                  <c:v>0.12246145382863947</c:v>
                </c:pt>
                <c:pt idx="130">
                  <c:v>0.12100976452071326</c:v>
                </c:pt>
                <c:pt idx="131">
                  <c:v>0.11948167051236995</c:v>
                </c:pt>
                <c:pt idx="132">
                  <c:v>0.11802998120444375</c:v>
                </c:pt>
                <c:pt idx="133">
                  <c:v>0.11657829189651733</c:v>
                </c:pt>
                <c:pt idx="134">
                  <c:v>0.11512660258859111</c:v>
                </c:pt>
                <c:pt idx="135">
                  <c:v>0.11367491328066491</c:v>
                </c:pt>
                <c:pt idx="136">
                  <c:v>0.11222322397273871</c:v>
                </c:pt>
                <c:pt idx="137">
                  <c:v>0.1107715346648125</c:v>
                </c:pt>
                <c:pt idx="138">
                  <c:v>0.1093962500573034</c:v>
                </c:pt>
                <c:pt idx="139">
                  <c:v>0.10794456074937719</c:v>
                </c:pt>
                <c:pt idx="140">
                  <c:v>0.1065692761418683</c:v>
                </c:pt>
                <c:pt idx="141">
                  <c:v>0.1051939915343592</c:v>
                </c:pt>
                <c:pt idx="142">
                  <c:v>0.10381870692685009</c:v>
                </c:pt>
                <c:pt idx="143">
                  <c:v>0.1025198270197583</c:v>
                </c:pt>
                <c:pt idx="144">
                  <c:v>0.1011445424122492</c:v>
                </c:pt>
                <c:pt idx="145">
                  <c:v>9.9845662505157182E-2</c:v>
                </c:pt>
                <c:pt idx="146">
                  <c:v>9.8546782598065402E-2</c:v>
                </c:pt>
                <c:pt idx="147">
                  <c:v>9.7247902690973609E-2</c:v>
                </c:pt>
                <c:pt idx="148">
                  <c:v>9.6025427484298709E-2</c:v>
                </c:pt>
                <c:pt idx="149">
                  <c:v>9.4726547577206915E-2</c:v>
                </c:pt>
                <c:pt idx="150">
                  <c:v>9.3504072370532224E-2</c:v>
                </c:pt>
                <c:pt idx="151">
                  <c:v>9.2281597163857546E-2</c:v>
                </c:pt>
                <c:pt idx="152">
                  <c:v>9.1059121957182854E-2</c:v>
                </c:pt>
                <c:pt idx="153">
                  <c:v>8.9913051450925263E-2</c:v>
                </c:pt>
                <c:pt idx="154">
                  <c:v>8.8766980944667673E-2</c:v>
                </c:pt>
                <c:pt idx="155">
                  <c:v>8.7544505737992981E-2</c:v>
                </c:pt>
                <c:pt idx="156">
                  <c:v>8.6474839932152492E-2</c:v>
                </c:pt>
                <c:pt idx="157">
                  <c:v>8.5328769425895123E-2</c:v>
                </c:pt>
                <c:pt idx="158">
                  <c:v>8.4259103620054634E-2</c:v>
                </c:pt>
                <c:pt idx="159">
                  <c:v>8.3189437814214368E-2</c:v>
                </c:pt>
                <c:pt idx="160">
                  <c:v>8.2119772008373879E-2</c:v>
                </c:pt>
                <c:pt idx="161">
                  <c:v>8.1126510902950713E-2</c:v>
                </c:pt>
                <c:pt idx="162">
                  <c:v>8.0133249797527534E-2</c:v>
                </c:pt>
                <c:pt idx="163">
                  <c:v>7.9139988692104368E-2</c:v>
                </c:pt>
                <c:pt idx="164">
                  <c:v>7.8146727586681189E-2</c:v>
                </c:pt>
                <c:pt idx="165">
                  <c:v>7.7153466481257801E-2</c:v>
                </c:pt>
                <c:pt idx="166">
                  <c:v>7.6236610076251959E-2</c:v>
                </c:pt>
                <c:pt idx="167">
                  <c:v>7.5319753671245881E-2</c:v>
                </c:pt>
                <c:pt idx="168">
                  <c:v>7.4402897266239817E-2</c:v>
                </c:pt>
                <c:pt idx="169">
                  <c:v>7.348604086123374E-2</c:v>
                </c:pt>
                <c:pt idx="170">
                  <c:v>7.2569184456227676E-2</c:v>
                </c:pt>
                <c:pt idx="171">
                  <c:v>7.1728732751638921E-2</c:v>
                </c:pt>
                <c:pt idx="172">
                  <c:v>7.0888281047049945E-2</c:v>
                </c:pt>
                <c:pt idx="173">
                  <c:v>7.004782934246119E-2</c:v>
                </c:pt>
                <c:pt idx="174">
                  <c:v>6.9207377637872228E-2</c:v>
                </c:pt>
                <c:pt idx="175">
                  <c:v>6.8366925933283473E-2</c:v>
                </c:pt>
                <c:pt idx="176">
                  <c:v>6.7602878929111598E-2</c:v>
                </c:pt>
                <c:pt idx="177">
                  <c:v>6.6838831924939945E-2</c:v>
                </c:pt>
                <c:pt idx="178">
                  <c:v>6.6074784920768292E-2</c:v>
                </c:pt>
                <c:pt idx="179">
                  <c:v>6.531073791659664E-2</c:v>
                </c:pt>
                <c:pt idx="180">
                  <c:v>6.4546690912424987E-2</c:v>
                </c:pt>
                <c:pt idx="181">
                  <c:v>6.3782643908253112E-2</c:v>
                </c:pt>
                <c:pt idx="182">
                  <c:v>6.309500160449856E-2</c:v>
                </c:pt>
                <c:pt idx="183">
                  <c:v>6.2407359300744231E-2</c:v>
                </c:pt>
                <c:pt idx="184">
                  <c:v>6.1719716996989672E-2</c:v>
                </c:pt>
                <c:pt idx="185">
                  <c:v>6.1032074693235121E-2</c:v>
                </c:pt>
                <c:pt idx="186">
                  <c:v>6.0344432389480569E-2</c:v>
                </c:pt>
                <c:pt idx="187">
                  <c:v>5.9656790085726018E-2</c:v>
                </c:pt>
                <c:pt idx="188">
                  <c:v>5.9045552482388783E-2</c:v>
                </c:pt>
                <c:pt idx="189">
                  <c:v>5.8357910178634224E-2</c:v>
                </c:pt>
                <c:pt idx="190">
                  <c:v>5.7746672575296774E-2</c:v>
                </c:pt>
                <c:pt idx="191">
                  <c:v>5.7135434971959539E-2</c:v>
                </c:pt>
                <c:pt idx="192">
                  <c:v>5.6524197368622082E-2</c:v>
                </c:pt>
                <c:pt idx="193">
                  <c:v>5.5912959765284632E-2</c:v>
                </c:pt>
                <c:pt idx="194">
                  <c:v>5.5378126862364499E-2</c:v>
                </c:pt>
                <c:pt idx="195">
                  <c:v>5.4766889259027264E-2</c:v>
                </c:pt>
                <c:pt idx="196">
                  <c:v>5.4232056356106909E-2</c:v>
                </c:pt>
                <c:pt idx="197">
                  <c:v>5.3697223453186775E-2</c:v>
                </c:pt>
                <c:pt idx="198">
                  <c:v>5.3162390550266642E-2</c:v>
                </c:pt>
                <c:pt idx="199">
                  <c:v>5.2627557647346501E-2</c:v>
                </c:pt>
                <c:pt idx="200">
                  <c:v>5.2092724744426153E-2</c:v>
                </c:pt>
                <c:pt idx="201">
                  <c:v>5.1557891841506012E-2</c:v>
                </c:pt>
                <c:pt idx="202">
                  <c:v>5.1023058938585879E-2</c:v>
                </c:pt>
                <c:pt idx="203">
                  <c:v>5.0564630736082847E-2</c:v>
                </c:pt>
                <c:pt idx="204">
                  <c:v>5.0029797833162706E-2</c:v>
                </c:pt>
                <c:pt idx="205">
                  <c:v>4.9571369630659674E-2</c:v>
                </c:pt>
                <c:pt idx="206">
                  <c:v>4.9112941428156635E-2</c:v>
                </c:pt>
                <c:pt idx="207">
                  <c:v>4.8654513225653603E-2</c:v>
                </c:pt>
                <c:pt idx="208">
                  <c:v>4.811968032273347E-2</c:v>
                </c:pt>
                <c:pt idx="209">
                  <c:v>4.7737656820647532E-2</c:v>
                </c:pt>
                <c:pt idx="210">
                  <c:v>4.7279228618144493E-2</c:v>
                </c:pt>
                <c:pt idx="211">
                  <c:v>4.6820800415641461E-2</c:v>
                </c:pt>
                <c:pt idx="212">
                  <c:v>4.6438776913555746E-2</c:v>
                </c:pt>
                <c:pt idx="213">
                  <c:v>4.5980348711052707E-2</c:v>
                </c:pt>
                <c:pt idx="214">
                  <c:v>4.559832520896677E-2</c:v>
                </c:pt>
                <c:pt idx="215">
                  <c:v>4.5139897006463738E-2</c:v>
                </c:pt>
                <c:pt idx="216">
                  <c:v>4.4757873504378022E-2</c:v>
                </c:pt>
                <c:pt idx="217">
                  <c:v>4.4375850002292085E-2</c:v>
                </c:pt>
                <c:pt idx="218">
                  <c:v>4.3993826500206147E-2</c:v>
                </c:pt>
                <c:pt idx="219">
                  <c:v>4.3611802998120432E-2</c:v>
                </c:pt>
                <c:pt idx="220">
                  <c:v>4.3229779496034494E-2</c:v>
                </c:pt>
                <c:pt idx="221">
                  <c:v>4.2847755993948779E-2</c:v>
                </c:pt>
                <c:pt idx="222">
                  <c:v>4.2465732491862841E-2</c:v>
                </c:pt>
                <c:pt idx="223">
                  <c:v>4.2160113690194227E-2</c:v>
                </c:pt>
                <c:pt idx="224">
                  <c:v>4.177809018810829E-2</c:v>
                </c:pt>
                <c:pt idx="225">
                  <c:v>4.1472471386439669E-2</c:v>
                </c:pt>
                <c:pt idx="226">
                  <c:v>4.1090447884353738E-2</c:v>
                </c:pt>
                <c:pt idx="227">
                  <c:v>4.0784829082685117E-2</c:v>
                </c:pt>
                <c:pt idx="228">
                  <c:v>4.0479210281016503E-2</c:v>
                </c:pt>
                <c:pt idx="229">
                  <c:v>4.0097186778930566E-2</c:v>
                </c:pt>
                <c:pt idx="230">
                  <c:v>3.9791567977261945E-2</c:v>
                </c:pt>
                <c:pt idx="231">
                  <c:v>3.9485949175593331E-2</c:v>
                </c:pt>
                <c:pt idx="232">
                  <c:v>3.9180330373924495E-2</c:v>
                </c:pt>
                <c:pt idx="233">
                  <c:v>3.8874711572255874E-2</c:v>
                </c:pt>
                <c:pt idx="234">
                  <c:v>3.8645497471004361E-2</c:v>
                </c:pt>
                <c:pt idx="235">
                  <c:v>3.833987866933574E-2</c:v>
                </c:pt>
                <c:pt idx="236">
                  <c:v>3.8034259867667126E-2</c:v>
                </c:pt>
                <c:pt idx="237">
                  <c:v>3.7805045766415607E-2</c:v>
                </c:pt>
                <c:pt idx="238">
                  <c:v>3.7499426964746771E-2</c:v>
                </c:pt>
                <c:pt idx="239">
                  <c:v>3.7270212863495251E-2</c:v>
                </c:pt>
                <c:pt idx="240">
                  <c:v>3.7040998762243732E-2</c:v>
                </c:pt>
                <c:pt idx="241">
                  <c:v>3.6811784660992219E-2</c:v>
                </c:pt>
                <c:pt idx="242">
                  <c:v>3.65825705597407E-2</c:v>
                </c:pt>
                <c:pt idx="243">
                  <c:v>3.6353356458489181E-2</c:v>
                </c:pt>
                <c:pt idx="244">
                  <c:v>3.6124142357237883E-2</c:v>
                </c:pt>
                <c:pt idx="245">
                  <c:v>3.5894928255986364E-2</c:v>
                </c:pt>
                <c:pt idx="246">
                  <c:v>3.5742118855151946E-2</c:v>
                </c:pt>
                <c:pt idx="247">
                  <c:v>3.5512904753900426E-2</c:v>
                </c:pt>
                <c:pt idx="248">
                  <c:v>3.5283690652648914E-2</c:v>
                </c:pt>
                <c:pt idx="249">
                  <c:v>3.5130881251814496E-2</c:v>
                </c:pt>
                <c:pt idx="250">
                  <c:v>3.4978071850980293E-2</c:v>
                </c:pt>
                <c:pt idx="251">
                  <c:v>3.4748857749728773E-2</c:v>
                </c:pt>
                <c:pt idx="252">
                  <c:v>3.4596048348894355E-2</c:v>
                </c:pt>
                <c:pt idx="253">
                  <c:v>3.4366834247642843E-2</c:v>
                </c:pt>
                <c:pt idx="254">
                  <c:v>3.421402484680864E-2</c:v>
                </c:pt>
                <c:pt idx="255">
                  <c:v>3.4061215445974222E-2</c:v>
                </c:pt>
                <c:pt idx="256">
                  <c:v>3.3908406045139804E-2</c:v>
                </c:pt>
                <c:pt idx="257">
                  <c:v>3.3755596644305608E-2</c:v>
                </c:pt>
                <c:pt idx="258">
                  <c:v>3.360278724347119E-2</c:v>
                </c:pt>
                <c:pt idx="259">
                  <c:v>3.3449977842636772E-2</c:v>
                </c:pt>
                <c:pt idx="260">
                  <c:v>3.3297168441802569E-2</c:v>
                </c:pt>
                <c:pt idx="261">
                  <c:v>3.3144359040968151E-2</c:v>
                </c:pt>
                <c:pt idx="262">
                  <c:v>3.2991549640133733E-2</c:v>
                </c:pt>
                <c:pt idx="263">
                  <c:v>3.2838740239299537E-2</c:v>
                </c:pt>
                <c:pt idx="264">
                  <c:v>3.2685930838465119E-2</c:v>
                </c:pt>
                <c:pt idx="265">
                  <c:v>3.2533121437630701E-2</c:v>
                </c:pt>
                <c:pt idx="266">
                  <c:v>3.2380312036796498E-2</c:v>
                </c:pt>
                <c:pt idx="267">
                  <c:v>3.222750263596208E-2</c:v>
                </c:pt>
                <c:pt idx="268">
                  <c:v>3.2074693235127884E-2</c:v>
                </c:pt>
                <c:pt idx="269">
                  <c:v>3.1921883834293466E-2</c:v>
                </c:pt>
                <c:pt idx="270">
                  <c:v>3.1769074433459048E-2</c:v>
                </c:pt>
                <c:pt idx="271">
                  <c:v>3.1616265032624845E-2</c:v>
                </c:pt>
                <c:pt idx="272">
                  <c:v>3.1463455631790427E-2</c:v>
                </c:pt>
                <c:pt idx="273">
                  <c:v>3.1310646230956009E-2</c:v>
                </c:pt>
                <c:pt idx="274">
                  <c:v>3.1081432129704493E-2</c:v>
                </c:pt>
                <c:pt idx="275">
                  <c:v>3.0928622728870293E-2</c:v>
                </c:pt>
                <c:pt idx="276">
                  <c:v>3.0775813328035875E-2</c:v>
                </c:pt>
                <c:pt idx="277">
                  <c:v>3.0623003927201457E-2</c:v>
                </c:pt>
                <c:pt idx="278">
                  <c:v>3.0470194526367258E-2</c:v>
                </c:pt>
                <c:pt idx="279">
                  <c:v>3.031738512553284E-2</c:v>
                </c:pt>
                <c:pt idx="280">
                  <c:v>3.016457572469864E-2</c:v>
                </c:pt>
                <c:pt idx="281">
                  <c:v>3.0011766323864222E-2</c:v>
                </c:pt>
                <c:pt idx="282">
                  <c:v>2.9858956923029804E-2</c:v>
                </c:pt>
                <c:pt idx="283">
                  <c:v>2.9706147522195605E-2</c:v>
                </c:pt>
                <c:pt idx="284">
                  <c:v>2.9629742821778288E-2</c:v>
                </c:pt>
                <c:pt idx="285">
                  <c:v>2.9476933420944085E-2</c:v>
                </c:pt>
                <c:pt idx="286">
                  <c:v>2.9324124020109667E-2</c:v>
                </c:pt>
                <c:pt idx="287">
                  <c:v>2.9171314619275253E-2</c:v>
                </c:pt>
                <c:pt idx="288">
                  <c:v>2.9094909918858151E-2</c:v>
                </c:pt>
                <c:pt idx="289">
                  <c:v>2.8942100518023733E-2</c:v>
                </c:pt>
                <c:pt idx="290">
                  <c:v>2.8865695817606635E-2</c:v>
                </c:pt>
                <c:pt idx="291">
                  <c:v>2.8712886416772217E-2</c:v>
                </c:pt>
                <c:pt idx="292">
                  <c:v>2.8636481716355116E-2</c:v>
                </c:pt>
                <c:pt idx="293">
                  <c:v>2.8483672315520916E-2</c:v>
                </c:pt>
                <c:pt idx="294">
                  <c:v>2.84072676151036E-2</c:v>
                </c:pt>
                <c:pt idx="295">
                  <c:v>2.8254458214269397E-2</c:v>
                </c:pt>
                <c:pt idx="296">
                  <c:v>2.817805351385208E-2</c:v>
                </c:pt>
                <c:pt idx="297">
                  <c:v>2.8025244113017881E-2</c:v>
                </c:pt>
                <c:pt idx="298">
                  <c:v>2.7948839412600564E-2</c:v>
                </c:pt>
                <c:pt idx="299">
                  <c:v>2.7872434712183463E-2</c:v>
                </c:pt>
                <c:pt idx="300">
                  <c:v>2.7719625311349045E-2</c:v>
                </c:pt>
                <c:pt idx="301">
                  <c:v>2.7643220610931947E-2</c:v>
                </c:pt>
                <c:pt idx="302">
                  <c:v>2.7566815910514846E-2</c:v>
                </c:pt>
                <c:pt idx="303">
                  <c:v>2.7414006509680428E-2</c:v>
                </c:pt>
                <c:pt idx="304">
                  <c:v>2.7337601809263326E-2</c:v>
                </c:pt>
                <c:pt idx="305">
                  <c:v>2.7261197108846009E-2</c:v>
                </c:pt>
                <c:pt idx="306">
                  <c:v>2.7184792408428912E-2</c:v>
                </c:pt>
                <c:pt idx="307">
                  <c:v>2.710838770801181E-2</c:v>
                </c:pt>
                <c:pt idx="308">
                  <c:v>2.6955578307177392E-2</c:v>
                </c:pt>
                <c:pt idx="309">
                  <c:v>2.6879173606760291E-2</c:v>
                </c:pt>
                <c:pt idx="310">
                  <c:v>2.6802768906342974E-2</c:v>
                </c:pt>
                <c:pt idx="311">
                  <c:v>2.6726364205925876E-2</c:v>
                </c:pt>
                <c:pt idx="312">
                  <c:v>2.6649959505508775E-2</c:v>
                </c:pt>
                <c:pt idx="313">
                  <c:v>2.6497150104674357E-2</c:v>
                </c:pt>
                <c:pt idx="314">
                  <c:v>2.6420745404257255E-2</c:v>
                </c:pt>
                <c:pt idx="315">
                  <c:v>2.6344340703840157E-2</c:v>
                </c:pt>
                <c:pt idx="316">
                  <c:v>2.6267936003422841E-2</c:v>
                </c:pt>
                <c:pt idx="317">
                  <c:v>2.6191531303005739E-2</c:v>
                </c:pt>
                <c:pt idx="318">
                  <c:v>2.6115126602588638E-2</c:v>
                </c:pt>
                <c:pt idx="319">
                  <c:v>2.6115126602588638E-2</c:v>
                </c:pt>
                <c:pt idx="320">
                  <c:v>2.5962317201754223E-2</c:v>
                </c:pt>
                <c:pt idx="321">
                  <c:v>2.5962317201754223E-2</c:v>
                </c:pt>
                <c:pt idx="322">
                  <c:v>2.5885912501337122E-2</c:v>
                </c:pt>
                <c:pt idx="323">
                  <c:v>2.5809507800919805E-2</c:v>
                </c:pt>
                <c:pt idx="324">
                  <c:v>2.5733103100502704E-2</c:v>
                </c:pt>
                <c:pt idx="325">
                  <c:v>2.5656698400085602E-2</c:v>
                </c:pt>
                <c:pt idx="326">
                  <c:v>2.5580293699668286E-2</c:v>
                </c:pt>
                <c:pt idx="327">
                  <c:v>2.5580293699668286E-2</c:v>
                </c:pt>
                <c:pt idx="328">
                  <c:v>2.5503888999251188E-2</c:v>
                </c:pt>
                <c:pt idx="329">
                  <c:v>2.5427484298834086E-2</c:v>
                </c:pt>
                <c:pt idx="330">
                  <c:v>2.535107959841677E-2</c:v>
                </c:pt>
                <c:pt idx="331">
                  <c:v>2.5274674897999668E-2</c:v>
                </c:pt>
                <c:pt idx="332">
                  <c:v>2.5274674897999668E-2</c:v>
                </c:pt>
                <c:pt idx="333">
                  <c:v>2.5198270197582567E-2</c:v>
                </c:pt>
                <c:pt idx="334">
                  <c:v>2.512186549716525E-2</c:v>
                </c:pt>
                <c:pt idx="335">
                  <c:v>2.5045460796748152E-2</c:v>
                </c:pt>
                <c:pt idx="336">
                  <c:v>2.5045460796748152E-2</c:v>
                </c:pt>
                <c:pt idx="337">
                  <c:v>2.4969056096331051E-2</c:v>
                </c:pt>
                <c:pt idx="338">
                  <c:v>2.4892651395913734E-2</c:v>
                </c:pt>
                <c:pt idx="339">
                  <c:v>2.4892651395913734E-2</c:v>
                </c:pt>
                <c:pt idx="340">
                  <c:v>2.4816246695496633E-2</c:v>
                </c:pt>
                <c:pt idx="341">
                  <c:v>2.4739841995079531E-2</c:v>
                </c:pt>
                <c:pt idx="342">
                  <c:v>2.4739841995079531E-2</c:v>
                </c:pt>
                <c:pt idx="343">
                  <c:v>2.4663437294662433E-2</c:v>
                </c:pt>
                <c:pt idx="344">
                  <c:v>2.4587032594245117E-2</c:v>
                </c:pt>
                <c:pt idx="345">
                  <c:v>2.4587032594245117E-2</c:v>
                </c:pt>
                <c:pt idx="346">
                  <c:v>2.4510627893828015E-2</c:v>
                </c:pt>
                <c:pt idx="347">
                  <c:v>2.4510627893828015E-2</c:v>
                </c:pt>
                <c:pt idx="348">
                  <c:v>2.4434223193410914E-2</c:v>
                </c:pt>
                <c:pt idx="349">
                  <c:v>2.4357818492993597E-2</c:v>
                </c:pt>
                <c:pt idx="350">
                  <c:v>2.4357818492993597E-2</c:v>
                </c:pt>
                <c:pt idx="351">
                  <c:v>2.4281413792576499E-2</c:v>
                </c:pt>
                <c:pt idx="352">
                  <c:v>2.4281413792576499E-2</c:v>
                </c:pt>
                <c:pt idx="353">
                  <c:v>2.4205009092159398E-2</c:v>
                </c:pt>
                <c:pt idx="354">
                  <c:v>2.4205009092159398E-2</c:v>
                </c:pt>
                <c:pt idx="355">
                  <c:v>2.4128604391742081E-2</c:v>
                </c:pt>
                <c:pt idx="356">
                  <c:v>2.4128604391742081E-2</c:v>
                </c:pt>
                <c:pt idx="357">
                  <c:v>2.405219969132498E-2</c:v>
                </c:pt>
                <c:pt idx="358">
                  <c:v>2.405219969132498E-2</c:v>
                </c:pt>
                <c:pt idx="359">
                  <c:v>2.3975794990907878E-2</c:v>
                </c:pt>
                <c:pt idx="360">
                  <c:v>2.3975794990907878E-2</c:v>
                </c:pt>
                <c:pt idx="361">
                  <c:v>2.3899390290490562E-2</c:v>
                </c:pt>
                <c:pt idx="362">
                  <c:v>2.3899390290490562E-2</c:v>
                </c:pt>
                <c:pt idx="363">
                  <c:v>2.3822985590073464E-2</c:v>
                </c:pt>
                <c:pt idx="364">
                  <c:v>2.3822985590073464E-2</c:v>
                </c:pt>
                <c:pt idx="365">
                  <c:v>2.3746580889656362E-2</c:v>
                </c:pt>
                <c:pt idx="366">
                  <c:v>2.3746580889656362E-2</c:v>
                </c:pt>
                <c:pt idx="367">
                  <c:v>2.3670176189239046E-2</c:v>
                </c:pt>
                <c:pt idx="368">
                  <c:v>2.3670176189239046E-2</c:v>
                </c:pt>
                <c:pt idx="369">
                  <c:v>2.3593771488821944E-2</c:v>
                </c:pt>
                <c:pt idx="370">
                  <c:v>2.3593771488821944E-2</c:v>
                </c:pt>
                <c:pt idx="371">
                  <c:v>2.3593771488821944E-2</c:v>
                </c:pt>
                <c:pt idx="372">
                  <c:v>2.3517366788404843E-2</c:v>
                </c:pt>
                <c:pt idx="373">
                  <c:v>2.3517366788404843E-2</c:v>
                </c:pt>
                <c:pt idx="374">
                  <c:v>2.3440962087987526E-2</c:v>
                </c:pt>
                <c:pt idx="375">
                  <c:v>2.3440962087987526E-2</c:v>
                </c:pt>
                <c:pt idx="376">
                  <c:v>2.3440962087987526E-2</c:v>
                </c:pt>
                <c:pt idx="377">
                  <c:v>2.3364557387570428E-2</c:v>
                </c:pt>
                <c:pt idx="378">
                  <c:v>2.3364557387570428E-2</c:v>
                </c:pt>
                <c:pt idx="379">
                  <c:v>2.3288152687153327E-2</c:v>
                </c:pt>
                <c:pt idx="380">
                  <c:v>2.3288152687153327E-2</c:v>
                </c:pt>
                <c:pt idx="381">
                  <c:v>2.3288152687153327E-2</c:v>
                </c:pt>
                <c:pt idx="382">
                  <c:v>2.3288152687153327E-2</c:v>
                </c:pt>
                <c:pt idx="383">
                  <c:v>2.321174798673601E-2</c:v>
                </c:pt>
                <c:pt idx="384">
                  <c:v>2.321174798673601E-2</c:v>
                </c:pt>
                <c:pt idx="385">
                  <c:v>2.321174798673601E-2</c:v>
                </c:pt>
                <c:pt idx="386">
                  <c:v>2.3135343286318909E-2</c:v>
                </c:pt>
                <c:pt idx="387">
                  <c:v>2.3135343286318909E-2</c:v>
                </c:pt>
                <c:pt idx="388">
                  <c:v>2.3135343286318909E-2</c:v>
                </c:pt>
                <c:pt idx="389">
                  <c:v>2.3135343286318909E-2</c:v>
                </c:pt>
                <c:pt idx="390">
                  <c:v>2.3135343286318909E-2</c:v>
                </c:pt>
                <c:pt idx="391">
                  <c:v>2.3135343286318909E-2</c:v>
                </c:pt>
                <c:pt idx="392">
                  <c:v>2.3135343286318909E-2</c:v>
                </c:pt>
                <c:pt idx="393">
                  <c:v>2.3135343286318909E-2</c:v>
                </c:pt>
                <c:pt idx="394">
                  <c:v>2.3135343286318909E-2</c:v>
                </c:pt>
                <c:pt idx="395">
                  <c:v>2.3135343286318909E-2</c:v>
                </c:pt>
                <c:pt idx="396">
                  <c:v>2.3135343286318909E-2</c:v>
                </c:pt>
                <c:pt idx="397">
                  <c:v>2.3135343286318909E-2</c:v>
                </c:pt>
                <c:pt idx="398">
                  <c:v>2.3135343286318909E-2</c:v>
                </c:pt>
                <c:pt idx="399">
                  <c:v>2.3135343286318909E-2</c:v>
                </c:pt>
                <c:pt idx="400">
                  <c:v>2.3135343286318909E-2</c:v>
                </c:pt>
                <c:pt idx="401">
                  <c:v>2.3135343286318909E-2</c:v>
                </c:pt>
                <c:pt idx="402">
                  <c:v>2.321174798673601E-2</c:v>
                </c:pt>
                <c:pt idx="403">
                  <c:v>2.321174798673601E-2</c:v>
                </c:pt>
                <c:pt idx="404">
                  <c:v>2.321174798673601E-2</c:v>
                </c:pt>
                <c:pt idx="405">
                  <c:v>2.321174798673601E-2</c:v>
                </c:pt>
                <c:pt idx="406">
                  <c:v>2.321174798673601E-2</c:v>
                </c:pt>
                <c:pt idx="407">
                  <c:v>2.321174798673601E-2</c:v>
                </c:pt>
                <c:pt idx="408">
                  <c:v>2.321174798673601E-2</c:v>
                </c:pt>
                <c:pt idx="409">
                  <c:v>2.321174798673601E-2</c:v>
                </c:pt>
                <c:pt idx="410">
                  <c:v>2.321174798673601E-2</c:v>
                </c:pt>
                <c:pt idx="411">
                  <c:v>2.3288152687153327E-2</c:v>
                </c:pt>
                <c:pt idx="412">
                  <c:v>2.3288152687153327E-2</c:v>
                </c:pt>
                <c:pt idx="413">
                  <c:v>2.3288152687153327E-2</c:v>
                </c:pt>
                <c:pt idx="414">
                  <c:v>2.3288152687153327E-2</c:v>
                </c:pt>
                <c:pt idx="415">
                  <c:v>2.3288152687153327E-2</c:v>
                </c:pt>
                <c:pt idx="416">
                  <c:v>2.3288152687153327E-2</c:v>
                </c:pt>
                <c:pt idx="417">
                  <c:v>2.3364557387570428E-2</c:v>
                </c:pt>
                <c:pt idx="418">
                  <c:v>2.3364557387570428E-2</c:v>
                </c:pt>
                <c:pt idx="419">
                  <c:v>2.3364557387570428E-2</c:v>
                </c:pt>
                <c:pt idx="420">
                  <c:v>2.3364557387570428E-2</c:v>
                </c:pt>
                <c:pt idx="421">
                  <c:v>2.3288152687153327E-2</c:v>
                </c:pt>
                <c:pt idx="422">
                  <c:v>2.3288152687153327E-2</c:v>
                </c:pt>
                <c:pt idx="423">
                  <c:v>2.3288152687153327E-2</c:v>
                </c:pt>
                <c:pt idx="424">
                  <c:v>2.3288152687153327E-2</c:v>
                </c:pt>
                <c:pt idx="425">
                  <c:v>2.321174798673601E-2</c:v>
                </c:pt>
                <c:pt idx="426">
                  <c:v>2.321174798673601E-2</c:v>
                </c:pt>
                <c:pt idx="427">
                  <c:v>2.321174798673601E-2</c:v>
                </c:pt>
                <c:pt idx="428">
                  <c:v>2.3135343286318909E-2</c:v>
                </c:pt>
                <c:pt idx="429">
                  <c:v>2.3135343286318909E-2</c:v>
                </c:pt>
                <c:pt idx="430">
                  <c:v>2.3058938585901807E-2</c:v>
                </c:pt>
                <c:pt idx="431">
                  <c:v>2.3058938585901807E-2</c:v>
                </c:pt>
                <c:pt idx="432">
                  <c:v>2.3058938585901807E-2</c:v>
                </c:pt>
                <c:pt idx="433">
                  <c:v>2.2982533885484491E-2</c:v>
                </c:pt>
                <c:pt idx="434">
                  <c:v>2.2982533885484491E-2</c:v>
                </c:pt>
                <c:pt idx="435">
                  <c:v>2.2982533885484491E-2</c:v>
                </c:pt>
                <c:pt idx="436">
                  <c:v>2.2982533885484491E-2</c:v>
                </c:pt>
                <c:pt idx="437">
                  <c:v>2.2906129185067393E-2</c:v>
                </c:pt>
                <c:pt idx="438">
                  <c:v>2.2906129185067393E-2</c:v>
                </c:pt>
                <c:pt idx="439">
                  <c:v>2.2906129185067393E-2</c:v>
                </c:pt>
                <c:pt idx="440">
                  <c:v>2.2906129185067393E-2</c:v>
                </c:pt>
                <c:pt idx="441">
                  <c:v>2.2829724484650291E-2</c:v>
                </c:pt>
                <c:pt idx="442">
                  <c:v>2.2829724484650291E-2</c:v>
                </c:pt>
                <c:pt idx="443">
                  <c:v>2.2829724484650291E-2</c:v>
                </c:pt>
                <c:pt idx="444">
                  <c:v>2.2829724484650291E-2</c:v>
                </c:pt>
                <c:pt idx="445">
                  <c:v>2.2829724484650291E-2</c:v>
                </c:pt>
                <c:pt idx="446">
                  <c:v>2.275331978423319E-2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</c:numCache>
            </c:numRef>
          </c:xVal>
          <c:yVal>
            <c:numRef>
              <c:f>Potentiel3!$C$2:$C$500</c:f>
              <c:numCache>
                <c:formatCode>0.00</c:formatCode>
                <c:ptCount val="499"/>
                <c:pt idx="0">
                  <c:v>2.2601934725612409</c:v>
                </c:pt>
                <c:pt idx="1">
                  <c:v>3.3902902088418614</c:v>
                </c:pt>
                <c:pt idx="2">
                  <c:v>5.0854353132629058</c:v>
                </c:pt>
                <c:pt idx="3">
                  <c:v>6.7805804176837228</c:v>
                </c:pt>
                <c:pt idx="4">
                  <c:v>7.3456287858241467</c:v>
                </c:pt>
                <c:pt idx="5">
                  <c:v>7.9106771539643432</c:v>
                </c:pt>
                <c:pt idx="6">
                  <c:v>9.6058222583853876</c:v>
                </c:pt>
                <c:pt idx="7">
                  <c:v>11.300967362806205</c:v>
                </c:pt>
                <c:pt idx="8">
                  <c:v>12.996112467227249</c:v>
                </c:pt>
                <c:pt idx="9">
                  <c:v>14.126209203507869</c:v>
                </c:pt>
                <c:pt idx="10">
                  <c:v>15.821354307928686</c:v>
                </c:pt>
                <c:pt idx="11">
                  <c:v>18.646596148630351</c:v>
                </c:pt>
                <c:pt idx="12">
                  <c:v>20.906789621191592</c:v>
                </c:pt>
                <c:pt idx="13">
                  <c:v>23.166983093752833</c:v>
                </c:pt>
                <c:pt idx="14">
                  <c:v>27.122321670734891</c:v>
                </c:pt>
                <c:pt idx="15">
                  <c:v>31.077660247717176</c:v>
                </c:pt>
                <c:pt idx="16">
                  <c:v>33.337853720278417</c:v>
                </c:pt>
                <c:pt idx="17">
                  <c:v>37.293192297260703</c:v>
                </c:pt>
                <c:pt idx="18">
                  <c:v>40.683482506102564</c:v>
                </c:pt>
                <c:pt idx="19">
                  <c:v>44.073772714944425</c:v>
                </c:pt>
                <c:pt idx="20">
                  <c:v>48.029111291926483</c:v>
                </c:pt>
                <c:pt idx="21">
                  <c:v>51.984449868908769</c:v>
                </c:pt>
                <c:pt idx="22">
                  <c:v>55.939788445891054</c:v>
                </c:pt>
                <c:pt idx="23">
                  <c:v>61.025223759153732</c:v>
                </c:pt>
                <c:pt idx="24">
                  <c:v>64.980562336136018</c:v>
                </c:pt>
                <c:pt idx="25">
                  <c:v>69.500949281258499</c:v>
                </c:pt>
                <c:pt idx="26">
                  <c:v>75.151432962661602</c:v>
                </c:pt>
                <c:pt idx="27">
                  <c:v>80.236868275924394</c:v>
                </c:pt>
                <c:pt idx="28">
                  <c:v>85.887351957327496</c:v>
                </c:pt>
                <c:pt idx="29">
                  <c:v>90.972787270590288</c:v>
                </c:pt>
                <c:pt idx="30">
                  <c:v>97.188319320133814</c:v>
                </c:pt>
                <c:pt idx="31">
                  <c:v>102.83880300153692</c:v>
                </c:pt>
                <c:pt idx="32">
                  <c:v>109.61938341922064</c:v>
                </c:pt>
                <c:pt idx="33">
                  <c:v>116.39996383690448</c:v>
                </c:pt>
                <c:pt idx="34">
                  <c:v>123.1805442545882</c:v>
                </c:pt>
                <c:pt idx="35">
                  <c:v>130.52617304041223</c:v>
                </c:pt>
                <c:pt idx="36">
                  <c:v>137.87180182623626</c:v>
                </c:pt>
                <c:pt idx="37">
                  <c:v>146.34752734834103</c:v>
                </c:pt>
                <c:pt idx="38">
                  <c:v>155.95334960672631</c:v>
                </c:pt>
                <c:pt idx="39">
                  <c:v>165.55917186511158</c:v>
                </c:pt>
                <c:pt idx="40">
                  <c:v>175.73004249163728</c:v>
                </c:pt>
                <c:pt idx="41">
                  <c:v>187.59605822258379</c:v>
                </c:pt>
                <c:pt idx="42">
                  <c:v>201.15721905795135</c:v>
                </c:pt>
                <c:pt idx="43">
                  <c:v>215.28342826145911</c:v>
                </c:pt>
                <c:pt idx="44">
                  <c:v>230.5397342012476</c:v>
                </c:pt>
                <c:pt idx="45">
                  <c:v>247.49118524545702</c:v>
                </c:pt>
                <c:pt idx="46">
                  <c:v>265.57273302594706</c:v>
                </c:pt>
                <c:pt idx="47">
                  <c:v>285.34942591085792</c:v>
                </c:pt>
                <c:pt idx="48">
                  <c:v>306.82126390018982</c:v>
                </c:pt>
                <c:pt idx="49">
                  <c:v>329.42319862580234</c:v>
                </c:pt>
                <c:pt idx="50">
                  <c:v>355.41542356025673</c:v>
                </c:pt>
                <c:pt idx="51">
                  <c:v>381.97269686285142</c:v>
                </c:pt>
                <c:pt idx="52">
                  <c:v>411.35521200614767</c:v>
                </c:pt>
                <c:pt idx="53">
                  <c:v>442.99792062200527</c:v>
                </c:pt>
                <c:pt idx="54">
                  <c:v>476.90082271042399</c:v>
                </c:pt>
                <c:pt idx="55">
                  <c:v>513.06391827140396</c:v>
                </c:pt>
                <c:pt idx="56">
                  <c:v>550.92215893680498</c:v>
                </c:pt>
                <c:pt idx="57">
                  <c:v>591.04059307476723</c:v>
                </c:pt>
                <c:pt idx="58">
                  <c:v>633.98426905343103</c:v>
                </c:pt>
                <c:pt idx="59">
                  <c:v>678.62309013651566</c:v>
                </c:pt>
                <c:pt idx="60">
                  <c:v>723.8269595877407</c:v>
                </c:pt>
                <c:pt idx="61">
                  <c:v>767.3356839345447</c:v>
                </c:pt>
                <c:pt idx="62">
                  <c:v>809.14926317692789</c:v>
                </c:pt>
                <c:pt idx="63">
                  <c:v>839.09682668836444</c:v>
                </c:pt>
                <c:pt idx="64">
                  <c:v>850.39779405117076</c:v>
                </c:pt>
                <c:pt idx="65">
                  <c:v>866.21914835909956</c:v>
                </c:pt>
                <c:pt idx="66">
                  <c:v>853.22303589187231</c:v>
                </c:pt>
                <c:pt idx="67">
                  <c:v>841.92206852906611</c:v>
                </c:pt>
                <c:pt idx="68">
                  <c:v>832.88129463882115</c:v>
                </c:pt>
                <c:pt idx="69">
                  <c:v>822.71042401229545</c:v>
                </c:pt>
                <c:pt idx="70">
                  <c:v>814.23469849019079</c:v>
                </c:pt>
                <c:pt idx="71">
                  <c:v>805.75897296808603</c:v>
                </c:pt>
                <c:pt idx="72">
                  <c:v>796.71819907784106</c:v>
                </c:pt>
                <c:pt idx="73">
                  <c:v>787.6774251875961</c:v>
                </c:pt>
                <c:pt idx="74">
                  <c:v>777.5065545610704</c:v>
                </c:pt>
                <c:pt idx="75">
                  <c:v>766.77063556640451</c:v>
                </c:pt>
                <c:pt idx="76">
                  <c:v>757.16481330801912</c:v>
                </c:pt>
                <c:pt idx="77">
                  <c:v>746.42889431335323</c:v>
                </c:pt>
                <c:pt idx="78">
                  <c:v>736.25802368682753</c:v>
                </c:pt>
                <c:pt idx="79">
                  <c:v>726.65220142844225</c:v>
                </c:pt>
                <c:pt idx="80">
                  <c:v>716.48133080191656</c:v>
                </c:pt>
                <c:pt idx="81">
                  <c:v>707.44055691167159</c:v>
                </c:pt>
                <c:pt idx="82">
                  <c:v>697.26968628514601</c:v>
                </c:pt>
                <c:pt idx="83">
                  <c:v>687.66386402676062</c:v>
                </c:pt>
                <c:pt idx="84">
                  <c:v>678.05804176837535</c:v>
                </c:pt>
                <c:pt idx="85">
                  <c:v>668.45221950999007</c:v>
                </c:pt>
                <c:pt idx="86">
                  <c:v>658.28134888346449</c:v>
                </c:pt>
                <c:pt idx="87">
                  <c:v>648.11047825693879</c:v>
                </c:pt>
                <c:pt idx="88">
                  <c:v>638.50465599855352</c:v>
                </c:pt>
                <c:pt idx="89">
                  <c:v>628.33378537202782</c:v>
                </c:pt>
                <c:pt idx="90">
                  <c:v>618.16291474550212</c:v>
                </c:pt>
                <c:pt idx="91">
                  <c:v>608.55709248711696</c:v>
                </c:pt>
                <c:pt idx="92">
                  <c:v>597.25612512431064</c:v>
                </c:pt>
                <c:pt idx="93">
                  <c:v>587.08525449778494</c:v>
                </c:pt>
                <c:pt idx="94">
                  <c:v>563.91827140403211</c:v>
                </c:pt>
                <c:pt idx="95">
                  <c:v>490.46198354579155</c:v>
                </c:pt>
                <c:pt idx="96">
                  <c:v>305.12611879576889</c:v>
                </c:pt>
                <c:pt idx="97">
                  <c:v>152.56305939788444</c:v>
                </c:pt>
                <c:pt idx="98">
                  <c:v>58.765030286592491</c:v>
                </c:pt>
                <c:pt idx="99">
                  <c:v>14.126209203507869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</c:numCache>
            </c:numRef>
          </c:yVal>
          <c:smooth val="0"/>
        </c:ser>
        <c:ser>
          <c:idx val="2"/>
          <c:order val="1"/>
          <c:tx>
            <c:strRef>
              <c:f>Potentiel3!$I$1</c:f>
              <c:strCache>
                <c:ptCount val="1"/>
                <c:pt idx="0">
                  <c:v>hma</c:v>
                </c:pt>
              </c:strCache>
            </c:strRef>
          </c:tx>
          <c:spPr>
            <a:ln w="15875"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Potentiel3!$B$2:$B$500</c:f>
              <c:numCache>
                <c:formatCode>General</c:formatCode>
                <c:ptCount val="499"/>
                <c:pt idx="0">
                  <c:v>0.31591815528491302</c:v>
                </c:pt>
                <c:pt idx="1">
                  <c:v>0.31393163307406668</c:v>
                </c:pt>
                <c:pt idx="2">
                  <c:v>0.3128619672682264</c:v>
                </c:pt>
                <c:pt idx="3">
                  <c:v>0.31186870616280299</c:v>
                </c:pt>
                <c:pt idx="4">
                  <c:v>0.31087544505737985</c:v>
                </c:pt>
                <c:pt idx="5">
                  <c:v>0.30980577925153957</c:v>
                </c:pt>
                <c:pt idx="6">
                  <c:v>0.30865970874528198</c:v>
                </c:pt>
                <c:pt idx="7">
                  <c:v>0.3074372335386073</c:v>
                </c:pt>
                <c:pt idx="8">
                  <c:v>0.30621475833193257</c:v>
                </c:pt>
                <c:pt idx="9">
                  <c:v>0.30491587842484058</c:v>
                </c:pt>
                <c:pt idx="10">
                  <c:v>0.30361699851774882</c:v>
                </c:pt>
                <c:pt idx="11">
                  <c:v>0.30231811861065677</c:v>
                </c:pt>
                <c:pt idx="12">
                  <c:v>0.30101923870356501</c:v>
                </c:pt>
                <c:pt idx="13">
                  <c:v>0.29972035879647324</c:v>
                </c:pt>
                <c:pt idx="14">
                  <c:v>0.29811586008771257</c:v>
                </c:pt>
                <c:pt idx="15">
                  <c:v>0.29643495667853487</c:v>
                </c:pt>
                <c:pt idx="16">
                  <c:v>0.29505967207102574</c:v>
                </c:pt>
                <c:pt idx="17">
                  <c:v>0.29368438746351666</c:v>
                </c:pt>
                <c:pt idx="18">
                  <c:v>0.29230910285600753</c:v>
                </c:pt>
                <c:pt idx="19">
                  <c:v>0.29101022294891576</c:v>
                </c:pt>
                <c:pt idx="20">
                  <c:v>0.28971134304182394</c:v>
                </c:pt>
                <c:pt idx="21">
                  <c:v>0.28841246313473196</c:v>
                </c:pt>
                <c:pt idx="22">
                  <c:v>0.28703717852722288</c:v>
                </c:pt>
                <c:pt idx="23">
                  <c:v>0.28573829862013106</c:v>
                </c:pt>
                <c:pt idx="24">
                  <c:v>0.28436301401262198</c:v>
                </c:pt>
                <c:pt idx="25">
                  <c:v>0.28298772940511285</c:v>
                </c:pt>
                <c:pt idx="26">
                  <c:v>0.28161244479760394</c:v>
                </c:pt>
                <c:pt idx="27">
                  <c:v>0.28016075548967778</c:v>
                </c:pt>
                <c:pt idx="28">
                  <c:v>0.27870906618175156</c:v>
                </c:pt>
                <c:pt idx="29">
                  <c:v>0.27733378157424243</c:v>
                </c:pt>
                <c:pt idx="30">
                  <c:v>0.27588209226631627</c:v>
                </c:pt>
                <c:pt idx="31">
                  <c:v>0.27435399825797274</c:v>
                </c:pt>
                <c:pt idx="32">
                  <c:v>0.27297871365046383</c:v>
                </c:pt>
                <c:pt idx="33">
                  <c:v>0.27145061964212031</c:v>
                </c:pt>
                <c:pt idx="34">
                  <c:v>0.269922525633777</c:v>
                </c:pt>
                <c:pt idx="35">
                  <c:v>0.26847083632585078</c:v>
                </c:pt>
                <c:pt idx="36">
                  <c:v>0.26694274231750725</c:v>
                </c:pt>
                <c:pt idx="37">
                  <c:v>0.26541464830916395</c:v>
                </c:pt>
                <c:pt idx="38">
                  <c:v>0.26396295900123778</c:v>
                </c:pt>
                <c:pt idx="39">
                  <c:v>0.26235846029247711</c:v>
                </c:pt>
                <c:pt idx="40">
                  <c:v>0.26083036628413381</c:v>
                </c:pt>
                <c:pt idx="41">
                  <c:v>0.25930227227579028</c:v>
                </c:pt>
                <c:pt idx="42">
                  <c:v>0.25769777356702989</c:v>
                </c:pt>
                <c:pt idx="43">
                  <c:v>0.25616967955868636</c:v>
                </c:pt>
                <c:pt idx="44">
                  <c:v>0.25456518084992574</c:v>
                </c:pt>
                <c:pt idx="45">
                  <c:v>0.25296068214116535</c:v>
                </c:pt>
                <c:pt idx="46">
                  <c:v>0.25143258813282182</c:v>
                </c:pt>
                <c:pt idx="47">
                  <c:v>0.24982808942406143</c:v>
                </c:pt>
                <c:pt idx="48">
                  <c:v>0.24822359071530078</c:v>
                </c:pt>
                <c:pt idx="49">
                  <c:v>0.24661909200654017</c:v>
                </c:pt>
                <c:pt idx="50">
                  <c:v>0.24501459329777955</c:v>
                </c:pt>
                <c:pt idx="51">
                  <c:v>0.24348649928943625</c:v>
                </c:pt>
                <c:pt idx="52">
                  <c:v>0.2418820005806756</c:v>
                </c:pt>
                <c:pt idx="53">
                  <c:v>0.24027750187191521</c:v>
                </c:pt>
                <c:pt idx="54">
                  <c:v>0.2386730031631546</c:v>
                </c:pt>
                <c:pt idx="55">
                  <c:v>0.23706850445439395</c:v>
                </c:pt>
                <c:pt idx="56">
                  <c:v>0.23538760104521625</c:v>
                </c:pt>
                <c:pt idx="57">
                  <c:v>0.23378310233645561</c:v>
                </c:pt>
                <c:pt idx="58">
                  <c:v>0.23217860362769521</c:v>
                </c:pt>
                <c:pt idx="59">
                  <c:v>0.2305741049189346</c:v>
                </c:pt>
                <c:pt idx="60">
                  <c:v>0.22896960621017395</c:v>
                </c:pt>
                <c:pt idx="61">
                  <c:v>0.22736510750141334</c:v>
                </c:pt>
                <c:pt idx="62">
                  <c:v>0.22583701349307003</c:v>
                </c:pt>
                <c:pt idx="63">
                  <c:v>0.22423251478430942</c:v>
                </c:pt>
                <c:pt idx="64">
                  <c:v>0.222628016075549</c:v>
                </c:pt>
                <c:pt idx="65">
                  <c:v>0.22102351736678838</c:v>
                </c:pt>
                <c:pt idx="66">
                  <c:v>0.21941901865802776</c:v>
                </c:pt>
                <c:pt idx="67">
                  <c:v>0.21781451994926712</c:v>
                </c:pt>
                <c:pt idx="68">
                  <c:v>0.21621002124050673</c:v>
                </c:pt>
                <c:pt idx="69">
                  <c:v>0.21460552253174608</c:v>
                </c:pt>
                <c:pt idx="70">
                  <c:v>0.21300102382298547</c:v>
                </c:pt>
                <c:pt idx="71">
                  <c:v>0.21139652511422508</c:v>
                </c:pt>
                <c:pt idx="72">
                  <c:v>0.20979202640546443</c:v>
                </c:pt>
                <c:pt idx="73">
                  <c:v>0.20818752769670382</c:v>
                </c:pt>
                <c:pt idx="74">
                  <c:v>0.2065830289879432</c:v>
                </c:pt>
                <c:pt idx="75">
                  <c:v>0.20497853027918278</c:v>
                </c:pt>
                <c:pt idx="76">
                  <c:v>0.20337403157042216</c:v>
                </c:pt>
                <c:pt idx="77">
                  <c:v>0.20176953286166155</c:v>
                </c:pt>
                <c:pt idx="78">
                  <c:v>0.20024143885331824</c:v>
                </c:pt>
                <c:pt idx="79">
                  <c:v>0.1986369401445576</c:v>
                </c:pt>
                <c:pt idx="80">
                  <c:v>0.1969560367353799</c:v>
                </c:pt>
                <c:pt idx="81">
                  <c:v>0.19542794272703659</c:v>
                </c:pt>
                <c:pt idx="82">
                  <c:v>0.19374703931785886</c:v>
                </c:pt>
                <c:pt idx="83">
                  <c:v>0.19221894530951533</c:v>
                </c:pt>
                <c:pt idx="84">
                  <c:v>0.19061444660075494</c:v>
                </c:pt>
                <c:pt idx="85">
                  <c:v>0.18908635259241141</c:v>
                </c:pt>
                <c:pt idx="86">
                  <c:v>0.18748185388365077</c:v>
                </c:pt>
                <c:pt idx="87">
                  <c:v>0.18595375987530746</c:v>
                </c:pt>
                <c:pt idx="88">
                  <c:v>0.18442566586696416</c:v>
                </c:pt>
                <c:pt idx="89">
                  <c:v>0.18289757185862066</c:v>
                </c:pt>
                <c:pt idx="90">
                  <c:v>0.18136947785027735</c:v>
                </c:pt>
                <c:pt idx="91">
                  <c:v>0.17984138384193382</c:v>
                </c:pt>
                <c:pt idx="92">
                  <c:v>0.17831328983359052</c:v>
                </c:pt>
                <c:pt idx="93">
                  <c:v>0.1768616005256643</c:v>
                </c:pt>
                <c:pt idx="94">
                  <c:v>0.17533350651732099</c:v>
                </c:pt>
                <c:pt idx="95">
                  <c:v>0.17380541250897746</c:v>
                </c:pt>
                <c:pt idx="96">
                  <c:v>0.17227731850063416</c:v>
                </c:pt>
                <c:pt idx="97">
                  <c:v>0.17074922449229063</c:v>
                </c:pt>
                <c:pt idx="98">
                  <c:v>0.16922113048394732</c:v>
                </c:pt>
                <c:pt idx="99">
                  <c:v>0.16769303647560402</c:v>
                </c:pt>
                <c:pt idx="100">
                  <c:v>0.16624134716767761</c:v>
                </c:pt>
                <c:pt idx="101">
                  <c:v>0.1647132531593343</c:v>
                </c:pt>
                <c:pt idx="102">
                  <c:v>0.16318515915099099</c:v>
                </c:pt>
                <c:pt idx="103">
                  <c:v>0.16173346984306478</c:v>
                </c:pt>
                <c:pt idx="104">
                  <c:v>0.16020537583472128</c:v>
                </c:pt>
                <c:pt idx="105">
                  <c:v>0.15875368652679506</c:v>
                </c:pt>
                <c:pt idx="106">
                  <c:v>0.15722559251845175</c:v>
                </c:pt>
                <c:pt idx="107">
                  <c:v>0.15577390321052553</c:v>
                </c:pt>
                <c:pt idx="108">
                  <c:v>0.15432221390259934</c:v>
                </c:pt>
                <c:pt idx="109">
                  <c:v>0.15279411989425581</c:v>
                </c:pt>
                <c:pt idx="110">
                  <c:v>0.1513424305863296</c:v>
                </c:pt>
                <c:pt idx="111">
                  <c:v>0.14989074127840341</c:v>
                </c:pt>
                <c:pt idx="112">
                  <c:v>0.1483626472700601</c:v>
                </c:pt>
                <c:pt idx="113">
                  <c:v>0.14691095796213388</c:v>
                </c:pt>
                <c:pt idx="114">
                  <c:v>0.14545926865420747</c:v>
                </c:pt>
                <c:pt idx="115">
                  <c:v>0.14393117464586416</c:v>
                </c:pt>
                <c:pt idx="116">
                  <c:v>0.14240308063752086</c:v>
                </c:pt>
                <c:pt idx="117">
                  <c:v>0.14087498662917733</c:v>
                </c:pt>
                <c:pt idx="118">
                  <c:v>0.13934689262083402</c:v>
                </c:pt>
                <c:pt idx="119">
                  <c:v>0.1378187986124905</c:v>
                </c:pt>
                <c:pt idx="120">
                  <c:v>0.13629070460414719</c:v>
                </c:pt>
                <c:pt idx="121">
                  <c:v>0.13468620589538657</c:v>
                </c:pt>
                <c:pt idx="122">
                  <c:v>0.13315811188704327</c:v>
                </c:pt>
                <c:pt idx="123">
                  <c:v>0.13163001787869996</c:v>
                </c:pt>
                <c:pt idx="124">
                  <c:v>0.13010192387035643</c:v>
                </c:pt>
                <c:pt idx="125">
                  <c:v>0.12849742516159582</c:v>
                </c:pt>
                <c:pt idx="126">
                  <c:v>0.12696933115325251</c:v>
                </c:pt>
                <c:pt idx="127">
                  <c:v>0.12544123714490921</c:v>
                </c:pt>
                <c:pt idx="128">
                  <c:v>0.12398954783698299</c:v>
                </c:pt>
                <c:pt idx="129">
                  <c:v>0.12246145382863947</c:v>
                </c:pt>
                <c:pt idx="130">
                  <c:v>0.12100976452071326</c:v>
                </c:pt>
                <c:pt idx="131">
                  <c:v>0.11948167051236995</c:v>
                </c:pt>
                <c:pt idx="132">
                  <c:v>0.11802998120444375</c:v>
                </c:pt>
                <c:pt idx="133">
                  <c:v>0.11657829189651733</c:v>
                </c:pt>
                <c:pt idx="134">
                  <c:v>0.11512660258859111</c:v>
                </c:pt>
                <c:pt idx="135">
                  <c:v>0.11367491328066491</c:v>
                </c:pt>
                <c:pt idx="136">
                  <c:v>0.11222322397273871</c:v>
                </c:pt>
                <c:pt idx="137">
                  <c:v>0.1107715346648125</c:v>
                </c:pt>
                <c:pt idx="138">
                  <c:v>0.1093962500573034</c:v>
                </c:pt>
                <c:pt idx="139">
                  <c:v>0.10794456074937719</c:v>
                </c:pt>
                <c:pt idx="140">
                  <c:v>0.1065692761418683</c:v>
                </c:pt>
                <c:pt idx="141">
                  <c:v>0.1051939915343592</c:v>
                </c:pt>
                <c:pt idx="142">
                  <c:v>0.10381870692685009</c:v>
                </c:pt>
                <c:pt idx="143">
                  <c:v>0.1025198270197583</c:v>
                </c:pt>
                <c:pt idx="144">
                  <c:v>0.1011445424122492</c:v>
                </c:pt>
                <c:pt idx="145">
                  <c:v>9.9845662505157182E-2</c:v>
                </c:pt>
                <c:pt idx="146">
                  <c:v>9.8546782598065402E-2</c:v>
                </c:pt>
                <c:pt idx="147">
                  <c:v>9.7247902690973609E-2</c:v>
                </c:pt>
                <c:pt idx="148">
                  <c:v>9.6025427484298709E-2</c:v>
                </c:pt>
                <c:pt idx="149">
                  <c:v>9.4726547577206915E-2</c:v>
                </c:pt>
                <c:pt idx="150">
                  <c:v>9.3504072370532224E-2</c:v>
                </c:pt>
                <c:pt idx="151">
                  <c:v>9.2281597163857546E-2</c:v>
                </c:pt>
                <c:pt idx="152">
                  <c:v>9.1059121957182854E-2</c:v>
                </c:pt>
                <c:pt idx="153">
                  <c:v>8.9913051450925263E-2</c:v>
                </c:pt>
                <c:pt idx="154">
                  <c:v>8.8766980944667673E-2</c:v>
                </c:pt>
                <c:pt idx="155">
                  <c:v>8.7544505737992981E-2</c:v>
                </c:pt>
                <c:pt idx="156">
                  <c:v>8.6474839932152492E-2</c:v>
                </c:pt>
                <c:pt idx="157">
                  <c:v>8.5328769425895123E-2</c:v>
                </c:pt>
                <c:pt idx="158">
                  <c:v>8.4259103620054634E-2</c:v>
                </c:pt>
                <c:pt idx="159">
                  <c:v>8.3189437814214368E-2</c:v>
                </c:pt>
                <c:pt idx="160">
                  <c:v>8.2119772008373879E-2</c:v>
                </c:pt>
                <c:pt idx="161">
                  <c:v>8.1126510902950713E-2</c:v>
                </c:pt>
                <c:pt idx="162">
                  <c:v>8.0133249797527534E-2</c:v>
                </c:pt>
                <c:pt idx="163">
                  <c:v>7.9139988692104368E-2</c:v>
                </c:pt>
                <c:pt idx="164">
                  <c:v>7.8146727586681189E-2</c:v>
                </c:pt>
                <c:pt idx="165">
                  <c:v>7.7153466481257801E-2</c:v>
                </c:pt>
                <c:pt idx="166">
                  <c:v>7.6236610076251959E-2</c:v>
                </c:pt>
                <c:pt idx="167">
                  <c:v>7.5319753671245881E-2</c:v>
                </c:pt>
                <c:pt idx="168">
                  <c:v>7.4402897266239817E-2</c:v>
                </c:pt>
                <c:pt idx="169">
                  <c:v>7.348604086123374E-2</c:v>
                </c:pt>
                <c:pt idx="170">
                  <c:v>7.2569184456227676E-2</c:v>
                </c:pt>
                <c:pt idx="171">
                  <c:v>7.1728732751638921E-2</c:v>
                </c:pt>
                <c:pt idx="172">
                  <c:v>7.0888281047049945E-2</c:v>
                </c:pt>
                <c:pt idx="173">
                  <c:v>7.004782934246119E-2</c:v>
                </c:pt>
                <c:pt idx="174">
                  <c:v>6.9207377637872228E-2</c:v>
                </c:pt>
                <c:pt idx="175">
                  <c:v>6.8366925933283473E-2</c:v>
                </c:pt>
                <c:pt idx="176">
                  <c:v>6.7602878929111598E-2</c:v>
                </c:pt>
                <c:pt idx="177">
                  <c:v>6.6838831924939945E-2</c:v>
                </c:pt>
                <c:pt idx="178">
                  <c:v>6.6074784920768292E-2</c:v>
                </c:pt>
                <c:pt idx="179">
                  <c:v>6.531073791659664E-2</c:v>
                </c:pt>
                <c:pt idx="180">
                  <c:v>6.4546690912424987E-2</c:v>
                </c:pt>
                <c:pt idx="181">
                  <c:v>6.3782643908253112E-2</c:v>
                </c:pt>
                <c:pt idx="182">
                  <c:v>6.309500160449856E-2</c:v>
                </c:pt>
                <c:pt idx="183">
                  <c:v>6.2407359300744231E-2</c:v>
                </c:pt>
                <c:pt idx="184">
                  <c:v>6.1719716996989672E-2</c:v>
                </c:pt>
                <c:pt idx="185">
                  <c:v>6.1032074693235121E-2</c:v>
                </c:pt>
                <c:pt idx="186">
                  <c:v>6.0344432389480569E-2</c:v>
                </c:pt>
                <c:pt idx="187">
                  <c:v>5.9656790085726018E-2</c:v>
                </c:pt>
                <c:pt idx="188">
                  <c:v>5.9045552482388783E-2</c:v>
                </c:pt>
                <c:pt idx="189">
                  <c:v>5.8357910178634224E-2</c:v>
                </c:pt>
                <c:pt idx="190">
                  <c:v>5.7746672575296774E-2</c:v>
                </c:pt>
                <c:pt idx="191">
                  <c:v>5.7135434971959539E-2</c:v>
                </c:pt>
                <c:pt idx="192">
                  <c:v>5.6524197368622082E-2</c:v>
                </c:pt>
                <c:pt idx="193">
                  <c:v>5.5912959765284632E-2</c:v>
                </c:pt>
                <c:pt idx="194">
                  <c:v>5.5378126862364499E-2</c:v>
                </c:pt>
                <c:pt idx="195">
                  <c:v>5.4766889259027264E-2</c:v>
                </c:pt>
                <c:pt idx="196">
                  <c:v>5.4232056356106909E-2</c:v>
                </c:pt>
                <c:pt idx="197">
                  <c:v>5.3697223453186775E-2</c:v>
                </c:pt>
                <c:pt idx="198">
                  <c:v>5.3162390550266642E-2</c:v>
                </c:pt>
                <c:pt idx="199">
                  <c:v>5.2627557647346501E-2</c:v>
                </c:pt>
                <c:pt idx="200">
                  <c:v>5.2092724744426153E-2</c:v>
                </c:pt>
                <c:pt idx="201">
                  <c:v>5.1557891841506012E-2</c:v>
                </c:pt>
                <c:pt idx="202">
                  <c:v>5.1023058938585879E-2</c:v>
                </c:pt>
                <c:pt idx="203">
                  <c:v>5.0564630736082847E-2</c:v>
                </c:pt>
                <c:pt idx="204">
                  <c:v>5.0029797833162706E-2</c:v>
                </c:pt>
                <c:pt idx="205">
                  <c:v>4.9571369630659674E-2</c:v>
                </c:pt>
                <c:pt idx="206">
                  <c:v>4.9112941428156635E-2</c:v>
                </c:pt>
                <c:pt idx="207">
                  <c:v>4.8654513225653603E-2</c:v>
                </c:pt>
                <c:pt idx="208">
                  <c:v>4.811968032273347E-2</c:v>
                </c:pt>
                <c:pt idx="209">
                  <c:v>4.7737656820647532E-2</c:v>
                </c:pt>
                <c:pt idx="210">
                  <c:v>4.7279228618144493E-2</c:v>
                </c:pt>
                <c:pt idx="211">
                  <c:v>4.6820800415641461E-2</c:v>
                </c:pt>
                <c:pt idx="212">
                  <c:v>4.6438776913555746E-2</c:v>
                </c:pt>
                <c:pt idx="213">
                  <c:v>4.5980348711052707E-2</c:v>
                </c:pt>
                <c:pt idx="214">
                  <c:v>4.559832520896677E-2</c:v>
                </c:pt>
                <c:pt idx="215">
                  <c:v>4.5139897006463738E-2</c:v>
                </c:pt>
                <c:pt idx="216">
                  <c:v>4.4757873504378022E-2</c:v>
                </c:pt>
                <c:pt idx="217">
                  <c:v>4.4375850002292085E-2</c:v>
                </c:pt>
                <c:pt idx="218">
                  <c:v>4.3993826500206147E-2</c:v>
                </c:pt>
                <c:pt idx="219">
                  <c:v>4.3611802998120432E-2</c:v>
                </c:pt>
                <c:pt idx="220">
                  <c:v>4.3229779496034494E-2</c:v>
                </c:pt>
                <c:pt idx="221">
                  <c:v>4.2847755993948779E-2</c:v>
                </c:pt>
                <c:pt idx="222">
                  <c:v>4.2465732491862841E-2</c:v>
                </c:pt>
                <c:pt idx="223">
                  <c:v>4.2160113690194227E-2</c:v>
                </c:pt>
                <c:pt idx="224">
                  <c:v>4.177809018810829E-2</c:v>
                </c:pt>
                <c:pt idx="225">
                  <c:v>4.1472471386439669E-2</c:v>
                </c:pt>
                <c:pt idx="226">
                  <c:v>4.1090447884353738E-2</c:v>
                </c:pt>
                <c:pt idx="227">
                  <c:v>4.0784829082685117E-2</c:v>
                </c:pt>
                <c:pt idx="228">
                  <c:v>4.0479210281016503E-2</c:v>
                </c:pt>
                <c:pt idx="229">
                  <c:v>4.0097186778930566E-2</c:v>
                </c:pt>
                <c:pt idx="230">
                  <c:v>3.9791567977261945E-2</c:v>
                </c:pt>
                <c:pt idx="231">
                  <c:v>3.9485949175593331E-2</c:v>
                </c:pt>
                <c:pt idx="232">
                  <c:v>3.9180330373924495E-2</c:v>
                </c:pt>
                <c:pt idx="233">
                  <c:v>3.8874711572255874E-2</c:v>
                </c:pt>
                <c:pt idx="234">
                  <c:v>3.8645497471004361E-2</c:v>
                </c:pt>
                <c:pt idx="235">
                  <c:v>3.833987866933574E-2</c:v>
                </c:pt>
                <c:pt idx="236">
                  <c:v>3.8034259867667126E-2</c:v>
                </c:pt>
                <c:pt idx="237">
                  <c:v>3.7805045766415607E-2</c:v>
                </c:pt>
                <c:pt idx="238">
                  <c:v>3.7499426964746771E-2</c:v>
                </c:pt>
                <c:pt idx="239">
                  <c:v>3.7270212863495251E-2</c:v>
                </c:pt>
                <c:pt idx="240">
                  <c:v>3.7040998762243732E-2</c:v>
                </c:pt>
                <c:pt idx="241">
                  <c:v>3.6811784660992219E-2</c:v>
                </c:pt>
                <c:pt idx="242">
                  <c:v>3.65825705597407E-2</c:v>
                </c:pt>
                <c:pt idx="243">
                  <c:v>3.6353356458489181E-2</c:v>
                </c:pt>
                <c:pt idx="244">
                  <c:v>3.6124142357237883E-2</c:v>
                </c:pt>
                <c:pt idx="245">
                  <c:v>3.5894928255986364E-2</c:v>
                </c:pt>
                <c:pt idx="246">
                  <c:v>3.5742118855151946E-2</c:v>
                </c:pt>
                <c:pt idx="247">
                  <c:v>3.5512904753900426E-2</c:v>
                </c:pt>
                <c:pt idx="248">
                  <c:v>3.5283690652648914E-2</c:v>
                </c:pt>
                <c:pt idx="249">
                  <c:v>3.5130881251814496E-2</c:v>
                </c:pt>
                <c:pt idx="250">
                  <c:v>3.4978071850980293E-2</c:v>
                </c:pt>
                <c:pt idx="251">
                  <c:v>3.4748857749728773E-2</c:v>
                </c:pt>
                <c:pt idx="252">
                  <c:v>3.4596048348894355E-2</c:v>
                </c:pt>
                <c:pt idx="253">
                  <c:v>3.4366834247642843E-2</c:v>
                </c:pt>
                <c:pt idx="254">
                  <c:v>3.421402484680864E-2</c:v>
                </c:pt>
                <c:pt idx="255">
                  <c:v>3.4061215445974222E-2</c:v>
                </c:pt>
                <c:pt idx="256">
                  <c:v>3.3908406045139804E-2</c:v>
                </c:pt>
                <c:pt idx="257">
                  <c:v>3.3755596644305608E-2</c:v>
                </c:pt>
                <c:pt idx="258">
                  <c:v>3.360278724347119E-2</c:v>
                </c:pt>
                <c:pt idx="259">
                  <c:v>3.3449977842636772E-2</c:v>
                </c:pt>
                <c:pt idx="260">
                  <c:v>3.3297168441802569E-2</c:v>
                </c:pt>
                <c:pt idx="261">
                  <c:v>3.3144359040968151E-2</c:v>
                </c:pt>
                <c:pt idx="262">
                  <c:v>3.2991549640133733E-2</c:v>
                </c:pt>
                <c:pt idx="263">
                  <c:v>3.2838740239299537E-2</c:v>
                </c:pt>
                <c:pt idx="264">
                  <c:v>3.2685930838465119E-2</c:v>
                </c:pt>
                <c:pt idx="265">
                  <c:v>3.2533121437630701E-2</c:v>
                </c:pt>
                <c:pt idx="266">
                  <c:v>3.2380312036796498E-2</c:v>
                </c:pt>
                <c:pt idx="267">
                  <c:v>3.222750263596208E-2</c:v>
                </c:pt>
                <c:pt idx="268">
                  <c:v>3.2074693235127884E-2</c:v>
                </c:pt>
                <c:pt idx="269">
                  <c:v>3.1921883834293466E-2</c:v>
                </c:pt>
                <c:pt idx="270">
                  <c:v>3.1769074433459048E-2</c:v>
                </c:pt>
                <c:pt idx="271">
                  <c:v>3.1616265032624845E-2</c:v>
                </c:pt>
                <c:pt idx="272">
                  <c:v>3.1463455631790427E-2</c:v>
                </c:pt>
                <c:pt idx="273">
                  <c:v>3.1310646230956009E-2</c:v>
                </c:pt>
                <c:pt idx="274">
                  <c:v>3.1081432129704493E-2</c:v>
                </c:pt>
                <c:pt idx="275">
                  <c:v>3.0928622728870293E-2</c:v>
                </c:pt>
                <c:pt idx="276">
                  <c:v>3.0775813328035875E-2</c:v>
                </c:pt>
                <c:pt idx="277">
                  <c:v>3.0623003927201457E-2</c:v>
                </c:pt>
                <c:pt idx="278">
                  <c:v>3.0470194526367258E-2</c:v>
                </c:pt>
                <c:pt idx="279">
                  <c:v>3.031738512553284E-2</c:v>
                </c:pt>
                <c:pt idx="280">
                  <c:v>3.016457572469864E-2</c:v>
                </c:pt>
                <c:pt idx="281">
                  <c:v>3.0011766323864222E-2</c:v>
                </c:pt>
                <c:pt idx="282">
                  <c:v>2.9858956923029804E-2</c:v>
                </c:pt>
                <c:pt idx="283">
                  <c:v>2.9706147522195605E-2</c:v>
                </c:pt>
                <c:pt idx="284">
                  <c:v>2.9629742821778288E-2</c:v>
                </c:pt>
                <c:pt idx="285">
                  <c:v>2.9476933420944085E-2</c:v>
                </c:pt>
                <c:pt idx="286">
                  <c:v>2.9324124020109667E-2</c:v>
                </c:pt>
                <c:pt idx="287">
                  <c:v>2.9171314619275253E-2</c:v>
                </c:pt>
                <c:pt idx="288">
                  <c:v>2.9094909918858151E-2</c:v>
                </c:pt>
                <c:pt idx="289">
                  <c:v>2.8942100518023733E-2</c:v>
                </c:pt>
                <c:pt idx="290">
                  <c:v>2.8865695817606635E-2</c:v>
                </c:pt>
                <c:pt idx="291">
                  <c:v>2.8712886416772217E-2</c:v>
                </c:pt>
                <c:pt idx="292">
                  <c:v>2.8636481716355116E-2</c:v>
                </c:pt>
                <c:pt idx="293">
                  <c:v>2.8483672315520916E-2</c:v>
                </c:pt>
                <c:pt idx="294">
                  <c:v>2.84072676151036E-2</c:v>
                </c:pt>
                <c:pt idx="295">
                  <c:v>2.8254458214269397E-2</c:v>
                </c:pt>
                <c:pt idx="296">
                  <c:v>2.817805351385208E-2</c:v>
                </c:pt>
                <c:pt idx="297">
                  <c:v>2.8025244113017881E-2</c:v>
                </c:pt>
                <c:pt idx="298">
                  <c:v>2.7948839412600564E-2</c:v>
                </c:pt>
                <c:pt idx="299">
                  <c:v>2.7872434712183463E-2</c:v>
                </c:pt>
                <c:pt idx="300">
                  <c:v>2.7719625311349045E-2</c:v>
                </c:pt>
                <c:pt idx="301">
                  <c:v>2.7643220610931947E-2</c:v>
                </c:pt>
                <c:pt idx="302">
                  <c:v>2.7566815910514846E-2</c:v>
                </c:pt>
                <c:pt idx="303">
                  <c:v>2.7414006509680428E-2</c:v>
                </c:pt>
                <c:pt idx="304">
                  <c:v>2.7337601809263326E-2</c:v>
                </c:pt>
                <c:pt idx="305">
                  <c:v>2.7261197108846009E-2</c:v>
                </c:pt>
                <c:pt idx="306">
                  <c:v>2.7184792408428912E-2</c:v>
                </c:pt>
                <c:pt idx="307">
                  <c:v>2.710838770801181E-2</c:v>
                </c:pt>
                <c:pt idx="308">
                  <c:v>2.6955578307177392E-2</c:v>
                </c:pt>
                <c:pt idx="309">
                  <c:v>2.6879173606760291E-2</c:v>
                </c:pt>
                <c:pt idx="310">
                  <c:v>2.6802768906342974E-2</c:v>
                </c:pt>
                <c:pt idx="311">
                  <c:v>2.6726364205925876E-2</c:v>
                </c:pt>
                <c:pt idx="312">
                  <c:v>2.6649959505508775E-2</c:v>
                </c:pt>
                <c:pt idx="313">
                  <c:v>2.6497150104674357E-2</c:v>
                </c:pt>
                <c:pt idx="314">
                  <c:v>2.6420745404257255E-2</c:v>
                </c:pt>
                <c:pt idx="315">
                  <c:v>2.6344340703840157E-2</c:v>
                </c:pt>
                <c:pt idx="316">
                  <c:v>2.6267936003422841E-2</c:v>
                </c:pt>
                <c:pt idx="317">
                  <c:v>2.6191531303005739E-2</c:v>
                </c:pt>
                <c:pt idx="318">
                  <c:v>2.6115126602588638E-2</c:v>
                </c:pt>
                <c:pt idx="319">
                  <c:v>2.6115126602588638E-2</c:v>
                </c:pt>
                <c:pt idx="320">
                  <c:v>2.5962317201754223E-2</c:v>
                </c:pt>
                <c:pt idx="321">
                  <c:v>2.5962317201754223E-2</c:v>
                </c:pt>
                <c:pt idx="322">
                  <c:v>2.5885912501337122E-2</c:v>
                </c:pt>
                <c:pt idx="323">
                  <c:v>2.5809507800919805E-2</c:v>
                </c:pt>
                <c:pt idx="324">
                  <c:v>2.5733103100502704E-2</c:v>
                </c:pt>
                <c:pt idx="325">
                  <c:v>2.5656698400085602E-2</c:v>
                </c:pt>
                <c:pt idx="326">
                  <c:v>2.5580293699668286E-2</c:v>
                </c:pt>
                <c:pt idx="327">
                  <c:v>2.5580293699668286E-2</c:v>
                </c:pt>
                <c:pt idx="328">
                  <c:v>2.5503888999251188E-2</c:v>
                </c:pt>
                <c:pt idx="329">
                  <c:v>2.5427484298834086E-2</c:v>
                </c:pt>
                <c:pt idx="330">
                  <c:v>2.535107959841677E-2</c:v>
                </c:pt>
                <c:pt idx="331">
                  <c:v>2.5274674897999668E-2</c:v>
                </c:pt>
                <c:pt idx="332">
                  <c:v>2.5274674897999668E-2</c:v>
                </c:pt>
                <c:pt idx="333">
                  <c:v>2.5198270197582567E-2</c:v>
                </c:pt>
                <c:pt idx="334">
                  <c:v>2.512186549716525E-2</c:v>
                </c:pt>
                <c:pt idx="335">
                  <c:v>2.5045460796748152E-2</c:v>
                </c:pt>
                <c:pt idx="336">
                  <c:v>2.5045460796748152E-2</c:v>
                </c:pt>
                <c:pt idx="337">
                  <c:v>2.4969056096331051E-2</c:v>
                </c:pt>
                <c:pt idx="338">
                  <c:v>2.4892651395913734E-2</c:v>
                </c:pt>
                <c:pt idx="339">
                  <c:v>2.4892651395913734E-2</c:v>
                </c:pt>
                <c:pt idx="340">
                  <c:v>2.4816246695496633E-2</c:v>
                </c:pt>
                <c:pt idx="341">
                  <c:v>2.4739841995079531E-2</c:v>
                </c:pt>
                <c:pt idx="342">
                  <c:v>2.4739841995079531E-2</c:v>
                </c:pt>
                <c:pt idx="343">
                  <c:v>2.4663437294662433E-2</c:v>
                </c:pt>
                <c:pt idx="344">
                  <c:v>2.4587032594245117E-2</c:v>
                </c:pt>
                <c:pt idx="345">
                  <c:v>2.4587032594245117E-2</c:v>
                </c:pt>
                <c:pt idx="346">
                  <c:v>2.4510627893828015E-2</c:v>
                </c:pt>
                <c:pt idx="347">
                  <c:v>2.4510627893828015E-2</c:v>
                </c:pt>
                <c:pt idx="348">
                  <c:v>2.4434223193410914E-2</c:v>
                </c:pt>
                <c:pt idx="349">
                  <c:v>2.4357818492993597E-2</c:v>
                </c:pt>
                <c:pt idx="350">
                  <c:v>2.4357818492993597E-2</c:v>
                </c:pt>
                <c:pt idx="351">
                  <c:v>2.4281413792576499E-2</c:v>
                </c:pt>
                <c:pt idx="352">
                  <c:v>2.4281413792576499E-2</c:v>
                </c:pt>
                <c:pt idx="353">
                  <c:v>2.4205009092159398E-2</c:v>
                </c:pt>
                <c:pt idx="354">
                  <c:v>2.4205009092159398E-2</c:v>
                </c:pt>
                <c:pt idx="355">
                  <c:v>2.4128604391742081E-2</c:v>
                </c:pt>
                <c:pt idx="356">
                  <c:v>2.4128604391742081E-2</c:v>
                </c:pt>
                <c:pt idx="357">
                  <c:v>2.405219969132498E-2</c:v>
                </c:pt>
                <c:pt idx="358">
                  <c:v>2.405219969132498E-2</c:v>
                </c:pt>
                <c:pt idx="359">
                  <c:v>2.3975794990907878E-2</c:v>
                </c:pt>
                <c:pt idx="360">
                  <c:v>2.3975794990907878E-2</c:v>
                </c:pt>
                <c:pt idx="361">
                  <c:v>2.3899390290490562E-2</c:v>
                </c:pt>
                <c:pt idx="362">
                  <c:v>2.3899390290490562E-2</c:v>
                </c:pt>
                <c:pt idx="363">
                  <c:v>2.3822985590073464E-2</c:v>
                </c:pt>
                <c:pt idx="364">
                  <c:v>2.3822985590073464E-2</c:v>
                </c:pt>
                <c:pt idx="365">
                  <c:v>2.3746580889656362E-2</c:v>
                </c:pt>
                <c:pt idx="366">
                  <c:v>2.3746580889656362E-2</c:v>
                </c:pt>
                <c:pt idx="367">
                  <c:v>2.3670176189239046E-2</c:v>
                </c:pt>
                <c:pt idx="368">
                  <c:v>2.3670176189239046E-2</c:v>
                </c:pt>
                <c:pt idx="369">
                  <c:v>2.3593771488821944E-2</c:v>
                </c:pt>
                <c:pt idx="370">
                  <c:v>2.3593771488821944E-2</c:v>
                </c:pt>
                <c:pt idx="371">
                  <c:v>2.3593771488821944E-2</c:v>
                </c:pt>
                <c:pt idx="372">
                  <c:v>2.3517366788404843E-2</c:v>
                </c:pt>
                <c:pt idx="373">
                  <c:v>2.3517366788404843E-2</c:v>
                </c:pt>
                <c:pt idx="374">
                  <c:v>2.3440962087987526E-2</c:v>
                </c:pt>
                <c:pt idx="375">
                  <c:v>2.3440962087987526E-2</c:v>
                </c:pt>
                <c:pt idx="376">
                  <c:v>2.3440962087987526E-2</c:v>
                </c:pt>
                <c:pt idx="377">
                  <c:v>2.3364557387570428E-2</c:v>
                </c:pt>
                <c:pt idx="378">
                  <c:v>2.3364557387570428E-2</c:v>
                </c:pt>
                <c:pt idx="379">
                  <c:v>2.3288152687153327E-2</c:v>
                </c:pt>
                <c:pt idx="380">
                  <c:v>2.3288152687153327E-2</c:v>
                </c:pt>
                <c:pt idx="381">
                  <c:v>2.3288152687153327E-2</c:v>
                </c:pt>
                <c:pt idx="382">
                  <c:v>2.3288152687153327E-2</c:v>
                </c:pt>
                <c:pt idx="383">
                  <c:v>2.321174798673601E-2</c:v>
                </c:pt>
                <c:pt idx="384">
                  <c:v>2.321174798673601E-2</c:v>
                </c:pt>
                <c:pt idx="385">
                  <c:v>2.321174798673601E-2</c:v>
                </c:pt>
                <c:pt idx="386">
                  <c:v>2.3135343286318909E-2</c:v>
                </c:pt>
                <c:pt idx="387">
                  <c:v>2.3135343286318909E-2</c:v>
                </c:pt>
                <c:pt idx="388">
                  <c:v>2.3135343286318909E-2</c:v>
                </c:pt>
                <c:pt idx="389">
                  <c:v>2.3135343286318909E-2</c:v>
                </c:pt>
                <c:pt idx="390">
                  <c:v>2.3135343286318909E-2</c:v>
                </c:pt>
                <c:pt idx="391">
                  <c:v>2.3135343286318909E-2</c:v>
                </c:pt>
                <c:pt idx="392">
                  <c:v>2.3135343286318909E-2</c:v>
                </c:pt>
                <c:pt idx="393">
                  <c:v>2.3135343286318909E-2</c:v>
                </c:pt>
                <c:pt idx="394">
                  <c:v>2.3135343286318909E-2</c:v>
                </c:pt>
                <c:pt idx="395">
                  <c:v>2.3135343286318909E-2</c:v>
                </c:pt>
                <c:pt idx="396">
                  <c:v>2.3135343286318909E-2</c:v>
                </c:pt>
                <c:pt idx="397">
                  <c:v>2.3135343286318909E-2</c:v>
                </c:pt>
                <c:pt idx="398">
                  <c:v>2.3135343286318909E-2</c:v>
                </c:pt>
                <c:pt idx="399">
                  <c:v>2.3135343286318909E-2</c:v>
                </c:pt>
                <c:pt idx="400">
                  <c:v>2.3135343286318909E-2</c:v>
                </c:pt>
                <c:pt idx="401">
                  <c:v>2.3135343286318909E-2</c:v>
                </c:pt>
                <c:pt idx="402">
                  <c:v>2.321174798673601E-2</c:v>
                </c:pt>
                <c:pt idx="403">
                  <c:v>2.321174798673601E-2</c:v>
                </c:pt>
                <c:pt idx="404">
                  <c:v>2.321174798673601E-2</c:v>
                </c:pt>
                <c:pt idx="405">
                  <c:v>2.321174798673601E-2</c:v>
                </c:pt>
                <c:pt idx="406">
                  <c:v>2.321174798673601E-2</c:v>
                </c:pt>
                <c:pt idx="407">
                  <c:v>2.321174798673601E-2</c:v>
                </c:pt>
                <c:pt idx="408">
                  <c:v>2.321174798673601E-2</c:v>
                </c:pt>
                <c:pt idx="409">
                  <c:v>2.321174798673601E-2</c:v>
                </c:pt>
                <c:pt idx="410">
                  <c:v>2.321174798673601E-2</c:v>
                </c:pt>
                <c:pt idx="411">
                  <c:v>2.3288152687153327E-2</c:v>
                </c:pt>
                <c:pt idx="412">
                  <c:v>2.3288152687153327E-2</c:v>
                </c:pt>
                <c:pt idx="413">
                  <c:v>2.3288152687153327E-2</c:v>
                </c:pt>
                <c:pt idx="414">
                  <c:v>2.3288152687153327E-2</c:v>
                </c:pt>
                <c:pt idx="415">
                  <c:v>2.3288152687153327E-2</c:v>
                </c:pt>
                <c:pt idx="416">
                  <c:v>2.3288152687153327E-2</c:v>
                </c:pt>
                <c:pt idx="417">
                  <c:v>2.3364557387570428E-2</c:v>
                </c:pt>
                <c:pt idx="418">
                  <c:v>2.3364557387570428E-2</c:v>
                </c:pt>
                <c:pt idx="419">
                  <c:v>2.3364557387570428E-2</c:v>
                </c:pt>
                <c:pt idx="420">
                  <c:v>2.3364557387570428E-2</c:v>
                </c:pt>
                <c:pt idx="421">
                  <c:v>2.3288152687153327E-2</c:v>
                </c:pt>
                <c:pt idx="422">
                  <c:v>2.3288152687153327E-2</c:v>
                </c:pt>
                <c:pt idx="423">
                  <c:v>2.3288152687153327E-2</c:v>
                </c:pt>
                <c:pt idx="424">
                  <c:v>2.3288152687153327E-2</c:v>
                </c:pt>
                <c:pt idx="425">
                  <c:v>2.321174798673601E-2</c:v>
                </c:pt>
                <c:pt idx="426">
                  <c:v>2.321174798673601E-2</c:v>
                </c:pt>
                <c:pt idx="427">
                  <c:v>2.321174798673601E-2</c:v>
                </c:pt>
                <c:pt idx="428">
                  <c:v>2.3135343286318909E-2</c:v>
                </c:pt>
                <c:pt idx="429">
                  <c:v>2.3135343286318909E-2</c:v>
                </c:pt>
                <c:pt idx="430">
                  <c:v>2.3058938585901807E-2</c:v>
                </c:pt>
                <c:pt idx="431">
                  <c:v>2.3058938585901807E-2</c:v>
                </c:pt>
                <c:pt idx="432">
                  <c:v>2.3058938585901807E-2</c:v>
                </c:pt>
                <c:pt idx="433">
                  <c:v>2.2982533885484491E-2</c:v>
                </c:pt>
                <c:pt idx="434">
                  <c:v>2.2982533885484491E-2</c:v>
                </c:pt>
                <c:pt idx="435">
                  <c:v>2.2982533885484491E-2</c:v>
                </c:pt>
                <c:pt idx="436">
                  <c:v>2.2982533885484491E-2</c:v>
                </c:pt>
                <c:pt idx="437">
                  <c:v>2.2906129185067393E-2</c:v>
                </c:pt>
                <c:pt idx="438">
                  <c:v>2.2906129185067393E-2</c:v>
                </c:pt>
                <c:pt idx="439">
                  <c:v>2.2906129185067393E-2</c:v>
                </c:pt>
                <c:pt idx="440">
                  <c:v>2.2906129185067393E-2</c:v>
                </c:pt>
                <c:pt idx="441">
                  <c:v>2.2829724484650291E-2</c:v>
                </c:pt>
                <c:pt idx="442">
                  <c:v>2.2829724484650291E-2</c:v>
                </c:pt>
                <c:pt idx="443">
                  <c:v>2.2829724484650291E-2</c:v>
                </c:pt>
                <c:pt idx="444">
                  <c:v>2.2829724484650291E-2</c:v>
                </c:pt>
                <c:pt idx="445">
                  <c:v>2.2829724484650291E-2</c:v>
                </c:pt>
                <c:pt idx="446">
                  <c:v>2.275331978423319E-2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</c:numCache>
            </c:numRef>
          </c:xVal>
          <c:yVal>
            <c:numRef>
              <c:f>Potentiel3!$I$2:$I$500</c:f>
              <c:numCache>
                <c:formatCode>0.00</c:formatCode>
                <c:ptCount val="499"/>
                <c:pt idx="0">
                  <c:v>1.6924239621987454</c:v>
                </c:pt>
                <c:pt idx="1">
                  <c:v>4.2711951973783897</c:v>
                </c:pt>
                <c:pt idx="2">
                  <c:v>5.7099164772363622</c:v>
                </c:pt>
                <c:pt idx="3">
                  <c:v>7.0787822430760485</c:v>
                </c:pt>
                <c:pt idx="4">
                  <c:v>8.4804731811468201</c:v>
                </c:pt>
                <c:pt idx="5">
                  <c:v>10.028024182397957</c:v>
                </c:pt>
                <c:pt idx="6">
                  <c:v>11.731570666955875</c:v>
                </c:pt>
                <c:pt idx="7">
                  <c:v>13.602679701075004</c:v>
                </c:pt>
                <c:pt idx="8">
                  <c:v>15.531983391849209</c:v>
                </c:pt>
                <c:pt idx="9">
                  <c:v>17.64860801528323</c:v>
                </c:pt>
                <c:pt idx="10">
                  <c:v>19.83731448830352</c:v>
                </c:pt>
                <c:pt idx="11">
                  <c:v>22.101702746954274</c:v>
                </c:pt>
                <c:pt idx="12">
                  <c:v>24.445606048661872</c:v>
                </c:pt>
                <c:pt idx="13">
                  <c:v>26.873109236153127</c:v>
                </c:pt>
                <c:pt idx="14">
                  <c:v>29.993721094064469</c:v>
                </c:pt>
                <c:pt idx="15">
                  <c:v>33.416546813669996</c:v>
                </c:pt>
                <c:pt idx="16">
                  <c:v>36.341525562725209</c:v>
                </c:pt>
                <c:pt idx="17">
                  <c:v>39.385542827889665</c:v>
                </c:pt>
                <c:pt idx="18">
                  <c:v>42.555631653453659</c:v>
                </c:pt>
                <c:pt idx="19">
                  <c:v>45.672175108342955</c:v>
                </c:pt>
                <c:pt idx="20">
                  <c:v>48.914760922358724</c:v>
                </c:pt>
                <c:pt idx="21">
                  <c:v>52.290735876541149</c:v>
                </c:pt>
                <c:pt idx="22">
                  <c:v>56.019465057763639</c:v>
                </c:pt>
                <c:pt idx="23">
                  <c:v>59.695565212605729</c:v>
                </c:pt>
                <c:pt idx="24">
                  <c:v>63.761895905633466</c:v>
                </c:pt>
                <c:pt idx="25">
                  <c:v>68.018715151639853</c:v>
                </c:pt>
                <c:pt idx="26">
                  <c:v>72.478719295966599</c:v>
                </c:pt>
                <c:pt idx="27">
                  <c:v>77.422142335918139</c:v>
                </c:pt>
                <c:pt idx="28">
                  <c:v>82.62485290180247</c:v>
                </c:pt>
                <c:pt idx="29">
                  <c:v>87.810238683529647</c:v>
                </c:pt>
                <c:pt idx="30">
                  <c:v>93.574370260694778</c:v>
                </c:pt>
                <c:pt idx="31">
                  <c:v>99.988923719825735</c:v>
                </c:pt>
                <c:pt idx="32">
                  <c:v>106.08981932659599</c:v>
                </c:pt>
                <c:pt idx="33">
                  <c:v>113.2618163454293</c:v>
                </c:pt>
                <c:pt idx="34">
                  <c:v>120.8811624694862</c:v>
                </c:pt>
                <c:pt idx="35">
                  <c:v>128.56834866725126</c:v>
                </c:pt>
                <c:pt idx="36">
                  <c:v>137.1723009445102</c:v>
                </c:pt>
                <c:pt idx="37">
                  <c:v>146.34623145861821</c:v>
                </c:pt>
                <c:pt idx="38">
                  <c:v>155.63465445557694</c:v>
                </c:pt>
                <c:pt idx="39">
                  <c:v>166.60768563743858</c:v>
                </c:pt>
                <c:pt idx="40">
                  <c:v>177.80918225368333</c:v>
                </c:pt>
                <c:pt idx="41">
                  <c:v>189.80928370137156</c:v>
                </c:pt>
                <c:pt idx="42">
                  <c:v>203.34622583058615</c:v>
                </c:pt>
                <c:pt idx="43">
                  <c:v>217.21067274270735</c:v>
                </c:pt>
                <c:pt idx="44">
                  <c:v>232.88122454418863</c:v>
                </c:pt>
                <c:pt idx="45">
                  <c:v>249.79332991688131</c:v>
                </c:pt>
                <c:pt idx="46">
                  <c:v>267.15508741783276</c:v>
                </c:pt>
                <c:pt idx="47">
                  <c:v>286.81462186903184</c:v>
                </c:pt>
                <c:pt idx="48">
                  <c:v>308.05886573363063</c:v>
                </c:pt>
                <c:pt idx="49">
                  <c:v>331.01415793527468</c:v>
                </c:pt>
                <c:pt idx="50">
                  <c:v>355.80936685181803</c:v>
                </c:pt>
                <c:pt idx="51">
                  <c:v>381.25261827492858</c:v>
                </c:pt>
                <c:pt idx="52">
                  <c:v>410.0101289255428</c:v>
                </c:pt>
                <c:pt idx="53">
                  <c:v>440.97928903403471</c:v>
                </c:pt>
                <c:pt idx="54">
                  <c:v>474.27351307104806</c:v>
                </c:pt>
                <c:pt idx="55">
                  <c:v>509.99480668741188</c:v>
                </c:pt>
                <c:pt idx="56">
                  <c:v>550.11576849218341</c:v>
                </c:pt>
                <c:pt idx="57">
                  <c:v>591.0628337857662</c:v>
                </c:pt>
                <c:pt idx="58">
                  <c:v>634.65167117554006</c:v>
                </c:pt>
                <c:pt idx="59">
                  <c:v>680.91627596384274</c:v>
                </c:pt>
                <c:pt idx="60">
                  <c:v>729.87243584487601</c:v>
                </c:pt>
                <c:pt idx="61">
                  <c:v>781.51894774393747</c:v>
                </c:pt>
                <c:pt idx="62">
                  <c:v>833.19259938190623</c:v>
                </c:pt>
                <c:pt idx="63">
                  <c:v>890.03325002517749</c:v>
                </c:pt>
                <c:pt idx="64">
                  <c:v>949.48233265740816</c:v>
                </c:pt>
                <c:pt idx="65">
                  <c:v>1011.4941864131387</c:v>
                </c:pt>
                <c:pt idx="66">
                  <c:v>1076.0185377615005</c:v>
                </c:pt>
                <c:pt idx="67">
                  <c:v>1143.0029072875343</c:v>
                </c:pt>
                <c:pt idx="68">
                  <c:v>1212.3946829239239</c:v>
                </c:pt>
                <c:pt idx="69">
                  <c:v>1284.1428238744456</c:v>
                </c:pt>
                <c:pt idx="70">
                  <c:v>1358.1991966280552</c:v>
                </c:pt>
                <c:pt idx="71">
                  <c:v>1434.5195702508854</c:v>
                </c:pt>
                <c:pt idx="72">
                  <c:v>1513.0643133311912</c:v>
                </c:pt>
                <c:pt idx="73">
                  <c:v>1593.798841546276</c:v>
                </c:pt>
                <c:pt idx="74">
                  <c:v>1676.6938652186088</c:v>
                </c:pt>
                <c:pt idx="75">
                  <c:v>1761.7254826747039</c:v>
                </c:pt>
                <c:pt idx="76">
                  <c:v>1848.875159535934</c:v>
                </c:pt>
                <c:pt idx="77">
                  <c:v>1938.1296275759858</c:v>
                </c:pt>
                <c:pt idx="78">
                  <c:v>2025.0832013541292</c:v>
                </c:pt>
                <c:pt idx="79">
                  <c:v>2118.4280247362199</c:v>
                </c:pt>
                <c:pt idx="80">
                  <c:v>2218.4646396199541</c:v>
                </c:pt>
                <c:pt idx="81">
                  <c:v>2311.4076346628203</c:v>
                </c:pt>
                <c:pt idx="82">
                  <c:v>2415.8564923476933</c:v>
                </c:pt>
                <c:pt idx="83">
                  <c:v>2512.8339694335295</c:v>
                </c:pt>
                <c:pt idx="84">
                  <c:v>2616.7527236989717</c:v>
                </c:pt>
                <c:pt idx="85">
                  <c:v>2717.7355579765626</c:v>
                </c:pt>
                <c:pt idx="86">
                  <c:v>2825.905350534375</c:v>
                </c:pt>
                <c:pt idx="87">
                  <c:v>2930.9863774901114</c:v>
                </c:pt>
                <c:pt idx="88">
                  <c:v>3038.107725103152</c:v>
                </c:pt>
                <c:pt idx="89">
                  <c:v>3147.3001700841482</c:v>
                </c:pt>
                <c:pt idx="90">
                  <c:v>3258.5972038451227</c:v>
                </c:pt>
                <c:pt idx="91">
                  <c:v>3372.0349934456563</c:v>
                </c:pt>
                <c:pt idx="92">
                  <c:v>3487.6523552416652</c:v>
                </c:pt>
                <c:pt idx="93">
                  <c:v>3599.5454022719546</c:v>
                </c:pt>
                <c:pt idx="94">
                  <c:v>3719.5345525226999</c:v>
                </c:pt>
                <c:pt idx="95">
                  <c:v>3841.8331370509045</c:v>
                </c:pt>
                <c:pt idx="96">
                  <c:v>3966.490409030268</c:v>
                </c:pt>
                <c:pt idx="97">
                  <c:v>4093.5583112685158</c:v>
                </c:pt>
                <c:pt idx="98">
                  <c:v>4223.0915161682933</c:v>
                </c:pt>
                <c:pt idx="99">
                  <c:v>4355.1474757467649</c:v>
                </c:pt>
                <c:pt idx="100">
                  <c:v>4482.9922202368552</c:v>
                </c:pt>
                <c:pt idx="101">
                  <c:v>4620.14361400504</c:v>
                </c:pt>
                <c:pt idx="102">
                  <c:v>4760.0040628500028</c:v>
                </c:pt>
                <c:pt idx="103">
                  <c:v>4895.4436636610799</c:v>
                </c:pt>
                <c:pt idx="104">
                  <c:v>5040.7884415145345</c:v>
                </c:pt>
                <c:pt idx="105">
                  <c:v>5181.5714285541126</c:v>
                </c:pt>
                <c:pt idx="106">
                  <c:v>5332.6873471940526</c:v>
                </c:pt>
                <c:pt idx="107">
                  <c:v>5479.0981503116027</c:v>
                </c:pt>
                <c:pt idx="108">
                  <c:v>5628.3612675961676</c:v>
                </c:pt>
                <c:pt idx="109">
                  <c:v>5788.6460106883924</c:v>
                </c:pt>
                <c:pt idx="110">
                  <c:v>5944.0073313866733</c:v>
                </c:pt>
                <c:pt idx="111">
                  <c:v>6102.4649682300751</c:v>
                </c:pt>
                <c:pt idx="112">
                  <c:v>6272.7030532877052</c:v>
                </c:pt>
                <c:pt idx="113">
                  <c:v>6437.7924061702097</c:v>
                </c:pt>
                <c:pt idx="114">
                  <c:v>6606.2548539978507</c:v>
                </c:pt>
                <c:pt idx="115">
                  <c:v>6787.3362277875794</c:v>
                </c:pt>
                <c:pt idx="116">
                  <c:v>6972.3843779187919</c:v>
                </c:pt>
                <c:pt idx="117">
                  <c:v>7161.5247500495752</c:v>
                </c:pt>
                <c:pt idx="118">
                  <c:v>7354.8885038543676</c:v>
                </c:pt>
                <c:pt idx="119">
                  <c:v>7552.6128150121594</c:v>
                </c:pt>
                <c:pt idx="120">
                  <c:v>7754.8411987040081</c:v>
                </c:pt>
                <c:pt idx="121">
                  <c:v>7972.1929535368272</c:v>
                </c:pt>
                <c:pt idx="122">
                  <c:v>8184.1319803978058</c:v>
                </c:pt>
                <c:pt idx="123">
                  <c:v>8401.055693661021</c:v>
                </c:pt>
                <c:pt idx="124">
                  <c:v>8623.1370969946092</c:v>
                </c:pt>
                <c:pt idx="125">
                  <c:v>8862.0721058536074</c:v>
                </c:pt>
                <c:pt idx="126">
                  <c:v>9095.3034792153176</c:v>
                </c:pt>
                <c:pt idx="127">
                  <c:v>9334.2739952975298</c:v>
                </c:pt>
                <c:pt idx="128">
                  <c:v>9566.8031022241612</c:v>
                </c:pt>
                <c:pt idx="129">
                  <c:v>9817.5788783692497</c:v>
                </c:pt>
                <c:pt idx="130">
                  <c:v>10061.730921321208</c:v>
                </c:pt>
                <c:pt idx="131">
                  <c:v>10325.192446641449</c:v>
                </c:pt>
                <c:pt idx="132">
                  <c:v>10581.845973384357</c:v>
                </c:pt>
                <c:pt idx="133">
                  <c:v>10844.935501759659</c:v>
                </c:pt>
                <c:pt idx="134">
                  <c:v>11114.702958258078</c:v>
                </c:pt>
                <c:pt idx="135">
                  <c:v>11391.402697305401</c:v>
                </c:pt>
                <c:pt idx="136">
                  <c:v>11675.302301220592</c:v>
                </c:pt>
                <c:pt idx="137">
                  <c:v>11966.683443326474</c:v>
                </c:pt>
                <c:pt idx="138">
                  <c:v>12249.898682534573</c:v>
                </c:pt>
                <c:pt idx="139">
                  <c:v>12556.715112240085</c:v>
                </c:pt>
                <c:pt idx="140">
                  <c:v>12855.129018958607</c:v>
                </c:pt>
                <c:pt idx="141">
                  <c:v>13161.379280897212</c:v>
                </c:pt>
                <c:pt idx="142">
                  <c:v>13475.776298698605</c:v>
                </c:pt>
                <c:pt idx="143">
                  <c:v>13780.481820230129</c:v>
                </c:pt>
                <c:pt idx="144">
                  <c:v>14111.672220099726</c:v>
                </c:pt>
                <c:pt idx="145">
                  <c:v>14432.869461397755</c:v>
                </c:pt>
                <c:pt idx="146">
                  <c:v>14762.561265133132</c:v>
                </c:pt>
                <c:pt idx="147">
                  <c:v>15101.087240970195</c:v>
                </c:pt>
                <c:pt idx="148">
                  <c:v>15428.090281495817</c:v>
                </c:pt>
                <c:pt idx="149">
                  <c:v>15784.804599048372</c:v>
                </c:pt>
                <c:pt idx="150">
                  <c:v>16129.612644626426</c:v>
                </c:pt>
                <c:pt idx="151">
                  <c:v>16483.579050465592</c:v>
                </c:pt>
                <c:pt idx="152">
                  <c:v>16847.072102140359</c:v>
                </c:pt>
                <c:pt idx="153">
                  <c:v>17196.844026920979</c:v>
                </c:pt>
                <c:pt idx="154">
                  <c:v>17555.667187995623</c:v>
                </c:pt>
                <c:pt idx="155">
                  <c:v>17948.788388645487</c:v>
                </c:pt>
                <c:pt idx="156">
                  <c:v>18301.904931226014</c:v>
                </c:pt>
                <c:pt idx="157">
                  <c:v>18690.086678270982</c:v>
                </c:pt>
                <c:pt idx="158">
                  <c:v>19061.933893610752</c:v>
                </c:pt>
                <c:pt idx="159">
                  <c:v>19443.35983606731</c:v>
                </c:pt>
                <c:pt idx="160">
                  <c:v>19834.738481047723</c:v>
                </c:pt>
                <c:pt idx="161">
                  <c:v>20207.417067508883</c:v>
                </c:pt>
                <c:pt idx="162">
                  <c:v>20589.348070893258</c:v>
                </c:pt>
                <c:pt idx="163">
                  <c:v>20980.879607879619</c:v>
                </c:pt>
                <c:pt idx="164">
                  <c:v>21382.377500006169</c:v>
                </c:pt>
                <c:pt idx="165">
                  <c:v>21794.22641311742</c:v>
                </c:pt>
                <c:pt idx="166">
                  <c:v>22183.931610878215</c:v>
                </c:pt>
                <c:pt idx="167">
                  <c:v>22583.13573554204</c:v>
                </c:pt>
                <c:pt idx="168">
                  <c:v>22992.189758925408</c:v>
                </c:pt>
                <c:pt idx="169">
                  <c:v>23411.462172805201</c:v>
                </c:pt>
                <c:pt idx="170">
                  <c:v>23841.340095559332</c:v>
                </c:pt>
                <c:pt idx="171">
                  <c:v>24245.058685174554</c:v>
                </c:pt>
                <c:pt idx="172">
                  <c:v>24658.359531955448</c:v>
                </c:pt>
                <c:pt idx="173">
                  <c:v>25081.587407303079</c:v>
                </c:pt>
                <c:pt idx="174">
                  <c:v>25515.103832950612</c:v>
                </c:pt>
                <c:pt idx="175">
                  <c:v>25959.288110474768</c:v>
                </c:pt>
                <c:pt idx="176">
                  <c:v>26372.68391135777</c:v>
                </c:pt>
                <c:pt idx="177">
                  <c:v>26795.538481002521</c:v>
                </c:pt>
                <c:pt idx="178">
                  <c:v>27228.17984392196</c:v>
                </c:pt>
                <c:pt idx="179">
                  <c:v>27670.951376176774</c:v>
                </c:pt>
                <c:pt idx="180">
                  <c:v>28124.212713931018</c:v>
                </c:pt>
                <c:pt idx="181">
                  <c:v>28588.34072730457</c:v>
                </c:pt>
                <c:pt idx="182">
                  <c:v>29015.673141936524</c:v>
                </c:pt>
                <c:pt idx="183">
                  <c:v>29452.428843632224</c:v>
                </c:pt>
                <c:pt idx="184">
                  <c:v>29898.922726132518</c:v>
                </c:pt>
                <c:pt idx="185">
                  <c:v>30355.483875786809</c:v>
                </c:pt>
                <c:pt idx="186">
                  <c:v>30822.456380175787</c:v>
                </c:pt>
                <c:pt idx="187">
                  <c:v>31300.200192664801</c:v>
                </c:pt>
                <c:pt idx="188">
                  <c:v>31734.20810986474</c:v>
                </c:pt>
                <c:pt idx="189">
                  <c:v>32233.339984729279</c:v>
                </c:pt>
                <c:pt idx="190">
                  <c:v>32686.997258476487</c:v>
                </c:pt>
                <c:pt idx="191">
                  <c:v>33150.365814863646</c:v>
                </c:pt>
                <c:pt idx="192">
                  <c:v>33623.760650964607</c:v>
                </c:pt>
                <c:pt idx="193">
                  <c:v>34107.510538625684</c:v>
                </c:pt>
                <c:pt idx="194">
                  <c:v>34539.555581763656</c:v>
                </c:pt>
                <c:pt idx="195">
                  <c:v>35043.65855789202</c:v>
                </c:pt>
                <c:pt idx="196">
                  <c:v>35494.074035266996</c:v>
                </c:pt>
                <c:pt idx="197">
                  <c:v>35953.465615126071</c:v>
                </c:pt>
                <c:pt idx="198">
                  <c:v>36422.104173893153</c:v>
                </c:pt>
                <c:pt idx="199">
                  <c:v>36900.271599595682</c:v>
                </c:pt>
                <c:pt idx="200">
                  <c:v>37388.261357147385</c:v>
                </c:pt>
                <c:pt idx="201">
                  <c:v>37886.379088787646</c:v>
                </c:pt>
                <c:pt idx="202">
                  <c:v>38394.943252319201</c:v>
                </c:pt>
                <c:pt idx="203">
                  <c:v>38839.421144802363</c:v>
                </c:pt>
                <c:pt idx="204">
                  <c:v>39368.277270047503</c:v>
                </c:pt>
                <c:pt idx="205">
                  <c:v>39830.668362747056</c:v>
                </c:pt>
                <c:pt idx="206">
                  <c:v>40301.694268289415</c:v>
                </c:pt>
                <c:pt idx="207">
                  <c:v>40781.599041127069</c:v>
                </c:pt>
                <c:pt idx="208">
                  <c:v>41353.048363534595</c:v>
                </c:pt>
                <c:pt idx="209">
                  <c:v>41769.068280963147</c:v>
                </c:pt>
                <c:pt idx="210">
                  <c:v>42277.169094810706</c:v>
                </c:pt>
                <c:pt idx="211">
                  <c:v>42795.22244095584</c:v>
                </c:pt>
                <c:pt idx="212">
                  <c:v>43234.748820600071</c:v>
                </c:pt>
                <c:pt idx="213">
                  <c:v>43771.823692264901</c:v>
                </c:pt>
                <c:pt idx="214">
                  <c:v>44227.637527843915</c:v>
                </c:pt>
                <c:pt idx="215">
                  <c:v>44784.800762012834</c:v>
                </c:pt>
                <c:pt idx="216">
                  <c:v>45257.824159966098</c:v>
                </c:pt>
                <c:pt idx="217">
                  <c:v>45738.993856956564</c:v>
                </c:pt>
                <c:pt idx="218">
                  <c:v>46228.522058276911</c:v>
                </c:pt>
                <c:pt idx="219">
                  <c:v>46726.628404651019</c:v>
                </c:pt>
                <c:pt idx="220">
                  <c:v>47233.540300818844</c:v>
                </c:pt>
                <c:pt idx="221">
                  <c:v>47749.493261606833</c:v>
                </c:pt>
                <c:pt idx="222">
                  <c:v>48274.731276739876</c:v>
                </c:pt>
                <c:pt idx="223">
                  <c:v>48701.776534765922</c:v>
                </c:pt>
                <c:pt idx="224">
                  <c:v>49244.371040050246</c:v>
                </c:pt>
                <c:pt idx="225">
                  <c:v>49685.645359194874</c:v>
                </c:pt>
                <c:pt idx="226">
                  <c:v>50246.470887973584</c:v>
                </c:pt>
                <c:pt idx="227">
                  <c:v>50702.697286449518</c:v>
                </c:pt>
                <c:pt idx="228">
                  <c:v>51165.814012680406</c:v>
                </c:pt>
                <c:pt idx="229">
                  <c:v>51754.639457196732</c:v>
                </c:pt>
                <c:pt idx="230">
                  <c:v>52233.841720521967</c:v>
                </c:pt>
                <c:pt idx="231">
                  <c:v>52720.46328022801</c:v>
                </c:pt>
                <c:pt idx="232">
                  <c:v>53214.677748737187</c:v>
                </c:pt>
                <c:pt idx="233">
                  <c:v>53716.664198044564</c:v>
                </c:pt>
                <c:pt idx="234">
                  <c:v>54098.36531506692</c:v>
                </c:pt>
                <c:pt idx="235">
                  <c:v>54614.400822164251</c:v>
                </c:pt>
                <c:pt idx="236">
                  <c:v>55138.73071208199</c:v>
                </c:pt>
                <c:pt idx="237">
                  <c:v>55537.542323228969</c:v>
                </c:pt>
                <c:pt idx="238">
                  <c:v>56076.876333966626</c:v>
                </c:pt>
                <c:pt idx="239">
                  <c:v>56487.182359135491</c:v>
                </c:pt>
                <c:pt idx="240">
                  <c:v>56902.567182489969</c:v>
                </c:pt>
                <c:pt idx="241">
                  <c:v>57323.125673138835</c:v>
                </c:pt>
                <c:pt idx="242">
                  <c:v>57748.955077877981</c:v>
                </c:pt>
                <c:pt idx="243">
                  <c:v>58180.155096157716</c:v>
                </c:pt>
                <c:pt idx="244">
                  <c:v>58616.827957867732</c:v>
                </c:pt>
                <c:pt idx="245">
                  <c:v>59059.07850415037</c:v>
                </c:pt>
                <c:pt idx="246">
                  <c:v>59357.063906153307</c:v>
                </c:pt>
                <c:pt idx="247">
                  <c:v>59808.850933251582</c:v>
                </c:pt>
                <c:pt idx="248">
                  <c:v>60266.508635912403</c:v>
                </c:pt>
                <c:pt idx="249">
                  <c:v>60574.93200232715</c:v>
                </c:pt>
                <c:pt idx="250">
                  <c:v>60886.050542871038</c:v>
                </c:pt>
                <c:pt idx="251">
                  <c:v>61357.859583067868</c:v>
                </c:pt>
                <c:pt idx="252">
                  <c:v>61675.872645347939</c:v>
                </c:pt>
                <c:pt idx="253">
                  <c:v>62158.195463293123</c:v>
                </c:pt>
                <c:pt idx="254">
                  <c:v>62483.334757061355</c:v>
                </c:pt>
                <c:pt idx="255">
                  <c:v>62811.391754543576</c:v>
                </c:pt>
                <c:pt idx="256">
                  <c:v>63142.405901165002</c:v>
                </c:pt>
                <c:pt idx="257">
                  <c:v>63476.417356604317</c:v>
                </c:pt>
                <c:pt idx="258">
                  <c:v>63813.467011059038</c:v>
                </c:pt>
                <c:pt idx="259">
                  <c:v>64153.596501919295</c:v>
                </c:pt>
                <c:pt idx="260">
                  <c:v>64496.848230913252</c:v>
                </c:pt>
                <c:pt idx="261">
                  <c:v>64843.265381746547</c:v>
                </c:pt>
                <c:pt idx="262">
                  <c:v>65192.891938173139</c:v>
                </c:pt>
                <c:pt idx="263">
                  <c:v>65545.77270264292</c:v>
                </c:pt>
                <c:pt idx="264">
                  <c:v>65901.953315439852</c:v>
                </c:pt>
                <c:pt idx="265">
                  <c:v>66261.480274332265</c:v>
                </c:pt>
                <c:pt idx="266">
                  <c:v>66624.400954820012</c:v>
                </c:pt>
                <c:pt idx="267">
                  <c:v>66990.763630958274</c:v>
                </c:pt>
                <c:pt idx="268">
                  <c:v>67360.617496734834</c:v>
                </c:pt>
                <c:pt idx="269">
                  <c:v>67734.012688117582</c:v>
                </c:pt>
                <c:pt idx="270">
                  <c:v>68111.000305674272</c:v>
                </c:pt>
                <c:pt idx="271">
                  <c:v>68491.6324379203</c:v>
                </c:pt>
                <c:pt idx="272">
                  <c:v>68875.962185281547</c:v>
                </c:pt>
                <c:pt idx="273">
                  <c:v>69264.043684795543</c:v>
                </c:pt>
                <c:pt idx="274">
                  <c:v>69853.321514182899</c:v>
                </c:pt>
                <c:pt idx="275">
                  <c:v>70251.026277855315</c:v>
                </c:pt>
                <c:pt idx="276">
                  <c:v>70652.680810532998</c:v>
                </c:pt>
                <c:pt idx="277">
                  <c:v>71058.344239658894</c:v>
                </c:pt>
                <c:pt idx="278">
                  <c:v>71468.076878821943</c:v>
                </c:pt>
                <c:pt idx="279">
                  <c:v>71881.940257604365</c:v>
                </c:pt>
                <c:pt idx="280">
                  <c:v>72299.997152375159</c:v>
                </c:pt>
                <c:pt idx="281">
                  <c:v>72722.311618057051</c:v>
                </c:pt>
                <c:pt idx="282">
                  <c:v>73148.949020844986</c:v>
                </c:pt>
                <c:pt idx="283">
                  <c:v>73579.976071892481</c:v>
                </c:pt>
                <c:pt idx="284">
                  <c:v>73797.156939061693</c:v>
                </c:pt>
                <c:pt idx="285">
                  <c:v>74234.896573940408</c:v>
                </c:pt>
                <c:pt idx="286">
                  <c:v>74677.198750189084</c:v>
                </c:pt>
                <c:pt idx="287">
                  <c:v>75124.135167469474</c:v>
                </c:pt>
                <c:pt idx="288">
                  <c:v>75349.364034517348</c:v>
                </c:pt>
                <c:pt idx="289">
                  <c:v>75803.3895648084</c:v>
                </c:pt>
                <c:pt idx="290">
                  <c:v>76032.205115062621</c:v>
                </c:pt>
                <c:pt idx="291">
                  <c:v>76493.489757198637</c:v>
                </c:pt>
                <c:pt idx="292">
                  <c:v>76725.978344820207</c:v>
                </c:pt>
                <c:pt idx="293">
                  <c:v>77194.697576978564</c:v>
                </c:pt>
                <c:pt idx="294">
                  <c:v>77430.948350716746</c:v>
                </c:pt>
                <c:pt idx="295">
                  <c:v>77907.283352964689</c:v>
                </c:pt>
                <c:pt idx="296">
                  <c:v>78147.388370075743</c:v>
                </c:pt>
                <c:pt idx="297">
                  <c:v>78631.526257871723</c:v>
                </c:pt>
                <c:pt idx="298">
                  <c:v>78875.580603772469</c:v>
                </c:pt>
                <c:pt idx="299">
                  <c:v>79120.973064019068</c:v>
                </c:pt>
                <c:pt idx="300">
                  <c:v>79615.816586758199</c:v>
                </c:pt>
                <c:pt idx="301">
                  <c:v>79865.290084640146</c:v>
                </c:pt>
                <c:pt idx="302">
                  <c:v>80116.146571065226</c:v>
                </c:pt>
                <c:pt idx="303">
                  <c:v>80622.054762942193</c:v>
                </c:pt>
                <c:pt idx="304">
                  <c:v>80877.129918259641</c:v>
                </c:pt>
                <c:pt idx="305">
                  <c:v>81133.634965473073</c:v>
                </c:pt>
                <c:pt idx="306">
                  <c:v>81391.581960915355</c:v>
                </c:pt>
                <c:pt idx="307">
                  <c:v>81650.983096806041</c:v>
                </c:pt>
                <c:pt idx="308">
                  <c:v>82174.197250107813</c:v>
                </c:pt>
                <c:pt idx="309">
                  <c:v>82438.035349054568</c:v>
                </c:pt>
                <c:pt idx="310">
                  <c:v>82703.377755558802</c:v>
                </c:pt>
                <c:pt idx="311">
                  <c:v>82970.237370937102</c:v>
                </c:pt>
                <c:pt idx="312">
                  <c:v>83238.627244491407</c:v>
                </c:pt>
                <c:pt idx="313">
                  <c:v>83780.050715759018</c:v>
                </c:pt>
                <c:pt idx="314">
                  <c:v>84053.111171111872</c:v>
                </c:pt>
                <c:pt idx="315">
                  <c:v>84327.755604371181</c:v>
                </c:pt>
                <c:pt idx="316">
                  <c:v>84603.997837206</c:v>
                </c:pt>
                <c:pt idx="317">
                  <c:v>84881.851852597523</c:v>
                </c:pt>
                <c:pt idx="318">
                  <c:v>85161.331797131104</c:v>
                </c:pt>
                <c:pt idx="319">
                  <c:v>85161.331797131104</c:v>
                </c:pt>
                <c:pt idx="320">
                  <c:v>85725.226892743827</c:v>
                </c:pt>
                <c:pt idx="321">
                  <c:v>85725.226892743827</c:v>
                </c:pt>
                <c:pt idx="322">
                  <c:v>86009.671177041891</c:v>
                </c:pt>
                <c:pt idx="323">
                  <c:v>86295.799661981189</c:v>
                </c:pt>
                <c:pt idx="324">
                  <c:v>86583.627349234084</c:v>
                </c:pt>
                <c:pt idx="325">
                  <c:v>86873.169419177255</c:v>
                </c:pt>
                <c:pt idx="326">
                  <c:v>87164.441233536461</c:v>
                </c:pt>
                <c:pt idx="327">
                  <c:v>87164.441233536461</c:v>
                </c:pt>
                <c:pt idx="328">
                  <c:v>87457.458338149634</c:v>
                </c:pt>
                <c:pt idx="329">
                  <c:v>87752.236465708993</c:v>
                </c:pt>
                <c:pt idx="330">
                  <c:v>88048.791538516016</c:v>
                </c:pt>
                <c:pt idx="331">
                  <c:v>88347.139671467143</c:v>
                </c:pt>
                <c:pt idx="332">
                  <c:v>88347.139671467143</c:v>
                </c:pt>
                <c:pt idx="333">
                  <c:v>88647.297174864259</c:v>
                </c:pt>
                <c:pt idx="334">
                  <c:v>88949.280557458595</c:v>
                </c:pt>
                <c:pt idx="335">
                  <c:v>89253.106529452765</c:v>
                </c:pt>
                <c:pt idx="336">
                  <c:v>89253.106529452765</c:v>
                </c:pt>
                <c:pt idx="337">
                  <c:v>89558.792005570009</c:v>
                </c:pt>
                <c:pt idx="338">
                  <c:v>89866.354108179527</c:v>
                </c:pt>
                <c:pt idx="339">
                  <c:v>89866.354108179527</c:v>
                </c:pt>
                <c:pt idx="340">
                  <c:v>90175.810170580458</c:v>
                </c:pt>
                <c:pt idx="341">
                  <c:v>90487.177740106737</c:v>
                </c:pt>
                <c:pt idx="342">
                  <c:v>90487.177740106737</c:v>
                </c:pt>
                <c:pt idx="343">
                  <c:v>90800.474581632516</c:v>
                </c:pt>
                <c:pt idx="344">
                  <c:v>91115.718680772639</c:v>
                </c:pt>
                <c:pt idx="345">
                  <c:v>91115.718680772639</c:v>
                </c:pt>
                <c:pt idx="346">
                  <c:v>91432.92824742505</c:v>
                </c:pt>
                <c:pt idx="347">
                  <c:v>91432.92824742505</c:v>
                </c:pt>
                <c:pt idx="348">
                  <c:v>91752.121719277289</c:v>
                </c:pt>
                <c:pt idx="349">
                  <c:v>92073.317765326137</c:v>
                </c:pt>
                <c:pt idx="350">
                  <c:v>92073.317765326137</c:v>
                </c:pt>
                <c:pt idx="351">
                  <c:v>92396.535289542197</c:v>
                </c:pt>
                <c:pt idx="352">
                  <c:v>92396.535289542197</c:v>
                </c:pt>
                <c:pt idx="353">
                  <c:v>92721.793434631254</c:v>
                </c:pt>
                <c:pt idx="354">
                  <c:v>92721.793434631254</c:v>
                </c:pt>
                <c:pt idx="355">
                  <c:v>93049.111585706676</c:v>
                </c:pt>
                <c:pt idx="356">
                  <c:v>93049.111585706676</c:v>
                </c:pt>
                <c:pt idx="357">
                  <c:v>93378.509374232744</c:v>
                </c:pt>
                <c:pt idx="358">
                  <c:v>93378.509374232744</c:v>
                </c:pt>
                <c:pt idx="359">
                  <c:v>93710.00668189532</c:v>
                </c:pt>
                <c:pt idx="360">
                  <c:v>93710.00668189532</c:v>
                </c:pt>
                <c:pt idx="361">
                  <c:v>94043.623644641833</c:v>
                </c:pt>
                <c:pt idx="362">
                  <c:v>94043.623644641833</c:v>
                </c:pt>
                <c:pt idx="363">
                  <c:v>94379.380656730587</c:v>
                </c:pt>
                <c:pt idx="364">
                  <c:v>94379.380656730587</c:v>
                </c:pt>
                <c:pt idx="365">
                  <c:v>94717.298374885548</c:v>
                </c:pt>
                <c:pt idx="366">
                  <c:v>94717.298374885548</c:v>
                </c:pt>
                <c:pt idx="367">
                  <c:v>95057.397722573704</c:v>
                </c:pt>
                <c:pt idx="368">
                  <c:v>95057.397722573704</c:v>
                </c:pt>
                <c:pt idx="369">
                  <c:v>95399.69989423918</c:v>
                </c:pt>
                <c:pt idx="370">
                  <c:v>95399.69989423918</c:v>
                </c:pt>
                <c:pt idx="371">
                  <c:v>95399.69989423918</c:v>
                </c:pt>
                <c:pt idx="372">
                  <c:v>95744.22635978891</c:v>
                </c:pt>
                <c:pt idx="373">
                  <c:v>95744.22635978891</c:v>
                </c:pt>
                <c:pt idx="374">
                  <c:v>96090.998869067509</c:v>
                </c:pt>
                <c:pt idx="375">
                  <c:v>96090.998869067509</c:v>
                </c:pt>
                <c:pt idx="376">
                  <c:v>96090.998869067509</c:v>
                </c:pt>
                <c:pt idx="377">
                  <c:v>96440.039456376224</c:v>
                </c:pt>
                <c:pt idx="378">
                  <c:v>96440.039456376224</c:v>
                </c:pt>
                <c:pt idx="379">
                  <c:v>96791.370445196022</c:v>
                </c:pt>
                <c:pt idx="380">
                  <c:v>96791.370445196022</c:v>
                </c:pt>
                <c:pt idx="381">
                  <c:v>96791.370445196022</c:v>
                </c:pt>
                <c:pt idx="382">
                  <c:v>96791.370445196022</c:v>
                </c:pt>
                <c:pt idx="383">
                  <c:v>97145.014452975956</c:v>
                </c:pt>
                <c:pt idx="384">
                  <c:v>97145.014452975956</c:v>
                </c:pt>
                <c:pt idx="385">
                  <c:v>97145.014452975956</c:v>
                </c:pt>
                <c:pt idx="386">
                  <c:v>97500.994395854461</c:v>
                </c:pt>
                <c:pt idx="387">
                  <c:v>97500.994395854461</c:v>
                </c:pt>
                <c:pt idx="388">
                  <c:v>97500.994395854461</c:v>
                </c:pt>
                <c:pt idx="389">
                  <c:v>97500.994395854461</c:v>
                </c:pt>
                <c:pt idx="390">
                  <c:v>97500.994395854461</c:v>
                </c:pt>
                <c:pt idx="391">
                  <c:v>97500.994395854461</c:v>
                </c:pt>
                <c:pt idx="392">
                  <c:v>97500.994395854461</c:v>
                </c:pt>
                <c:pt idx="393">
                  <c:v>97500.994395854461</c:v>
                </c:pt>
                <c:pt idx="394">
                  <c:v>97500.994395854461</c:v>
                </c:pt>
                <c:pt idx="395">
                  <c:v>97500.994395854461</c:v>
                </c:pt>
                <c:pt idx="396">
                  <c:v>97500.994395854461</c:v>
                </c:pt>
                <c:pt idx="397">
                  <c:v>97500.994395854461</c:v>
                </c:pt>
                <c:pt idx="398">
                  <c:v>97500.994395854461</c:v>
                </c:pt>
                <c:pt idx="399">
                  <c:v>97500.994395854461</c:v>
                </c:pt>
                <c:pt idx="400">
                  <c:v>97500.994395854461</c:v>
                </c:pt>
                <c:pt idx="401">
                  <c:v>97500.994395854461</c:v>
                </c:pt>
                <c:pt idx="402">
                  <c:v>97145.014452975956</c:v>
                </c:pt>
                <c:pt idx="403">
                  <c:v>97145.014452975956</c:v>
                </c:pt>
                <c:pt idx="404">
                  <c:v>97145.014452975956</c:v>
                </c:pt>
                <c:pt idx="405">
                  <c:v>97145.014452975956</c:v>
                </c:pt>
                <c:pt idx="406">
                  <c:v>97145.014452975956</c:v>
                </c:pt>
                <c:pt idx="407">
                  <c:v>97145.014452975956</c:v>
                </c:pt>
                <c:pt idx="408">
                  <c:v>97145.014452975956</c:v>
                </c:pt>
                <c:pt idx="409">
                  <c:v>97145.014452975956</c:v>
                </c:pt>
                <c:pt idx="410">
                  <c:v>97145.014452975956</c:v>
                </c:pt>
                <c:pt idx="411">
                  <c:v>96791.370445196022</c:v>
                </c:pt>
                <c:pt idx="412">
                  <c:v>96791.370445196022</c:v>
                </c:pt>
                <c:pt idx="413">
                  <c:v>96791.370445196022</c:v>
                </c:pt>
                <c:pt idx="414">
                  <c:v>96791.370445196022</c:v>
                </c:pt>
                <c:pt idx="415">
                  <c:v>96791.370445196022</c:v>
                </c:pt>
                <c:pt idx="416">
                  <c:v>96791.370445196022</c:v>
                </c:pt>
                <c:pt idx="417">
                  <c:v>96440.039456376224</c:v>
                </c:pt>
                <c:pt idx="418">
                  <c:v>96440.039456376224</c:v>
                </c:pt>
                <c:pt idx="419">
                  <c:v>96440.039456376224</c:v>
                </c:pt>
                <c:pt idx="420">
                  <c:v>96440.039456376224</c:v>
                </c:pt>
                <c:pt idx="421">
                  <c:v>96791.370445196022</c:v>
                </c:pt>
                <c:pt idx="422">
                  <c:v>96791.370445196022</c:v>
                </c:pt>
                <c:pt idx="423">
                  <c:v>96791.370445196022</c:v>
                </c:pt>
                <c:pt idx="424">
                  <c:v>96791.370445196022</c:v>
                </c:pt>
                <c:pt idx="425">
                  <c:v>97145.014452975956</c:v>
                </c:pt>
                <c:pt idx="426">
                  <c:v>97145.014452975956</c:v>
                </c:pt>
                <c:pt idx="427">
                  <c:v>97145.014452975956</c:v>
                </c:pt>
                <c:pt idx="428">
                  <c:v>97500.994395854461</c:v>
                </c:pt>
                <c:pt idx="429">
                  <c:v>97500.994395854461</c:v>
                </c:pt>
                <c:pt idx="430">
                  <c:v>97859.333493784085</c:v>
                </c:pt>
                <c:pt idx="431">
                  <c:v>97859.333493784085</c:v>
                </c:pt>
                <c:pt idx="432">
                  <c:v>97859.333493784085</c:v>
                </c:pt>
                <c:pt idx="433">
                  <c:v>98220.055275432707</c:v>
                </c:pt>
                <c:pt idx="434">
                  <c:v>98220.055275432707</c:v>
                </c:pt>
                <c:pt idx="435">
                  <c:v>98220.055275432707</c:v>
                </c:pt>
                <c:pt idx="436">
                  <c:v>98220.055275432707</c:v>
                </c:pt>
                <c:pt idx="437">
                  <c:v>98583.18358342089</c:v>
                </c:pt>
                <c:pt idx="438">
                  <c:v>98583.18358342089</c:v>
                </c:pt>
                <c:pt idx="439">
                  <c:v>98583.18358342089</c:v>
                </c:pt>
                <c:pt idx="440">
                  <c:v>98583.18358342089</c:v>
                </c:pt>
                <c:pt idx="441">
                  <c:v>98948.742579529717</c:v>
                </c:pt>
                <c:pt idx="442">
                  <c:v>98948.742579529717</c:v>
                </c:pt>
                <c:pt idx="443">
                  <c:v>98948.742579529717</c:v>
                </c:pt>
                <c:pt idx="444">
                  <c:v>98948.742579529717</c:v>
                </c:pt>
                <c:pt idx="445">
                  <c:v>98948.742579529717</c:v>
                </c:pt>
                <c:pt idx="446">
                  <c:v>99316.75675011969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5856256"/>
        <c:axId val="175858432"/>
      </c:scatterChart>
      <c:valAx>
        <c:axId val="175856256"/>
        <c:scaling>
          <c:orientation val="minMax"/>
          <c:min val="0.05"/>
        </c:scaling>
        <c:delete val="0"/>
        <c:axPos val="b"/>
        <c:title>
          <c:layout/>
          <c:overlay val="0"/>
        </c:title>
        <c:numFmt formatCode="0.00" sourceLinked="0"/>
        <c:majorTickMark val="none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fr-FR"/>
          </a:p>
        </c:txPr>
        <c:crossAx val="175858432"/>
        <c:crosses val="autoZero"/>
        <c:crossBetween val="midCat"/>
      </c:valAx>
      <c:valAx>
        <c:axId val="175858432"/>
        <c:scaling>
          <c:orientation val="minMax"/>
          <c:max val="100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fr-FR"/>
                  <a:t>Potential hPa</a:t>
                </a:r>
              </a:p>
            </c:rich>
          </c:tx>
          <c:layout/>
          <c:overlay val="0"/>
        </c:title>
        <c:numFmt formatCode="0" sourceLinked="0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fr-FR"/>
          </a:p>
        </c:txPr>
        <c:crossAx val="175856256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fr-FR"/>
    </a:p>
  </c:txPr>
  <c:printSettings>
    <c:headerFooter/>
    <c:pageMargins b="0.75000000000001266" l="0.70000000000000062" r="0.70000000000000062" t="0.75000000000001266" header="0.30000000000000032" footer="0.3000000000000003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fr-FR"/>
              <a:t>Water retention measured and calculated</a:t>
            </a:r>
          </a:p>
        </c:rich>
      </c:tx>
      <c:layout/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diamond"/>
            <c:size val="2"/>
          </c:marker>
          <c:trendline>
            <c:trendlineType val="linear"/>
            <c:intercept val="0"/>
            <c:dispRSqr val="1"/>
            <c:dispEq val="1"/>
            <c:trendlineLbl>
              <c:layout>
                <c:manualLayout>
                  <c:x val="-0.37283442694663166"/>
                  <c:y val="-2.3333333333333334E-2"/>
                </c:manualLayout>
              </c:layout>
              <c:tx>
                <c:rich>
                  <a:bodyPr/>
                  <a:lstStyle/>
                  <a:p>
                    <a:pPr>
                      <a:defRPr/>
                    </a:pPr>
                    <a:r>
                      <a:rPr lang="en-US"/>
                      <a:t>R3: y = 1.001x
R² = 0.9999</a:t>
                    </a:r>
                  </a:p>
                  <a:p>
                    <a:pPr>
                      <a:defRPr/>
                    </a:pPr>
                    <a:r>
                      <a:rPr lang="en-US"/>
                      <a:t>60 pts, Mean</a:t>
                    </a:r>
                  </a:p>
                  <a:p>
                    <a:pPr>
                      <a:defRPr/>
                    </a:pPr>
                    <a:r>
                      <a:rPr lang="en-US"/>
                      <a:t>Deviation: 2.0 hPa</a:t>
                    </a:r>
                  </a:p>
                </c:rich>
              </c:tx>
              <c:numFmt formatCode="General" sourceLinked="0"/>
            </c:trendlineLbl>
          </c:trendline>
          <c:xVal>
            <c:numRef>
              <c:f>Potentiel3!$C$2:$C$62</c:f>
              <c:numCache>
                <c:formatCode>0.00</c:formatCode>
                <c:ptCount val="61"/>
                <c:pt idx="0">
                  <c:v>2.2601934725612409</c:v>
                </c:pt>
                <c:pt idx="1">
                  <c:v>3.3902902088418614</c:v>
                </c:pt>
                <c:pt idx="2">
                  <c:v>5.0854353132629058</c:v>
                </c:pt>
                <c:pt idx="3">
                  <c:v>6.7805804176837228</c:v>
                </c:pt>
                <c:pt idx="4">
                  <c:v>7.3456287858241467</c:v>
                </c:pt>
                <c:pt idx="5">
                  <c:v>7.9106771539643432</c:v>
                </c:pt>
                <c:pt idx="6">
                  <c:v>9.6058222583853876</c:v>
                </c:pt>
                <c:pt idx="7">
                  <c:v>11.300967362806205</c:v>
                </c:pt>
                <c:pt idx="8">
                  <c:v>12.996112467227249</c:v>
                </c:pt>
                <c:pt idx="9">
                  <c:v>14.126209203507869</c:v>
                </c:pt>
                <c:pt idx="10">
                  <c:v>15.821354307928686</c:v>
                </c:pt>
                <c:pt idx="11">
                  <c:v>18.646596148630351</c:v>
                </c:pt>
                <c:pt idx="12">
                  <c:v>20.906789621191592</c:v>
                </c:pt>
                <c:pt idx="13">
                  <c:v>23.166983093752833</c:v>
                </c:pt>
                <c:pt idx="14">
                  <c:v>27.122321670734891</c:v>
                </c:pt>
                <c:pt idx="15">
                  <c:v>31.077660247717176</c:v>
                </c:pt>
                <c:pt idx="16">
                  <c:v>33.337853720278417</c:v>
                </c:pt>
                <c:pt idx="17">
                  <c:v>37.293192297260703</c:v>
                </c:pt>
                <c:pt idx="18">
                  <c:v>40.683482506102564</c:v>
                </c:pt>
                <c:pt idx="19">
                  <c:v>44.073772714944425</c:v>
                </c:pt>
                <c:pt idx="20">
                  <c:v>48.029111291926483</c:v>
                </c:pt>
                <c:pt idx="21">
                  <c:v>51.984449868908769</c:v>
                </c:pt>
                <c:pt idx="22">
                  <c:v>55.939788445891054</c:v>
                </c:pt>
                <c:pt idx="23">
                  <c:v>61.025223759153732</c:v>
                </c:pt>
                <c:pt idx="24">
                  <c:v>64.980562336136018</c:v>
                </c:pt>
                <c:pt idx="25">
                  <c:v>69.500949281258499</c:v>
                </c:pt>
                <c:pt idx="26">
                  <c:v>75.151432962661602</c:v>
                </c:pt>
                <c:pt idx="27">
                  <c:v>80.236868275924394</c:v>
                </c:pt>
                <c:pt idx="28">
                  <c:v>85.887351957327496</c:v>
                </c:pt>
                <c:pt idx="29">
                  <c:v>90.972787270590288</c:v>
                </c:pt>
                <c:pt idx="30">
                  <c:v>97.188319320133814</c:v>
                </c:pt>
                <c:pt idx="31">
                  <c:v>102.83880300153692</c:v>
                </c:pt>
                <c:pt idx="32">
                  <c:v>109.61938341922064</c:v>
                </c:pt>
                <c:pt idx="33">
                  <c:v>116.39996383690448</c:v>
                </c:pt>
                <c:pt idx="34">
                  <c:v>123.1805442545882</c:v>
                </c:pt>
                <c:pt idx="35">
                  <c:v>130.52617304041223</c:v>
                </c:pt>
                <c:pt idx="36">
                  <c:v>137.87180182623626</c:v>
                </c:pt>
                <c:pt idx="37">
                  <c:v>146.34752734834103</c:v>
                </c:pt>
                <c:pt idx="38">
                  <c:v>155.95334960672631</c:v>
                </c:pt>
                <c:pt idx="39">
                  <c:v>165.55917186511158</c:v>
                </c:pt>
                <c:pt idx="40">
                  <c:v>175.73004249163728</c:v>
                </c:pt>
                <c:pt idx="41">
                  <c:v>187.59605822258379</c:v>
                </c:pt>
                <c:pt idx="42">
                  <c:v>201.15721905795135</c:v>
                </c:pt>
                <c:pt idx="43">
                  <c:v>215.28342826145911</c:v>
                </c:pt>
                <c:pt idx="44">
                  <c:v>230.5397342012476</c:v>
                </c:pt>
                <c:pt idx="45">
                  <c:v>247.49118524545702</c:v>
                </c:pt>
                <c:pt idx="46">
                  <c:v>265.57273302594706</c:v>
                </c:pt>
                <c:pt idx="47">
                  <c:v>285.34942591085792</c:v>
                </c:pt>
                <c:pt idx="48">
                  <c:v>306.82126390018982</c:v>
                </c:pt>
                <c:pt idx="49">
                  <c:v>329.42319862580234</c:v>
                </c:pt>
                <c:pt idx="50">
                  <c:v>355.41542356025673</c:v>
                </c:pt>
                <c:pt idx="51">
                  <c:v>381.97269686285142</c:v>
                </c:pt>
                <c:pt idx="52">
                  <c:v>411.35521200614767</c:v>
                </c:pt>
                <c:pt idx="53">
                  <c:v>442.99792062200527</c:v>
                </c:pt>
                <c:pt idx="54">
                  <c:v>476.90082271042399</c:v>
                </c:pt>
                <c:pt idx="55">
                  <c:v>513.06391827140396</c:v>
                </c:pt>
                <c:pt idx="56">
                  <c:v>550.92215893680498</c:v>
                </c:pt>
                <c:pt idx="57">
                  <c:v>591.04059307476723</c:v>
                </c:pt>
                <c:pt idx="58">
                  <c:v>633.98426905343103</c:v>
                </c:pt>
                <c:pt idx="59">
                  <c:v>678.62309013651566</c:v>
                </c:pt>
                <c:pt idx="60">
                  <c:v>723.8269595877407</c:v>
                </c:pt>
              </c:numCache>
            </c:numRef>
          </c:xVal>
          <c:yVal>
            <c:numRef>
              <c:f>Potentiel3!$H$2:$H$62</c:f>
              <c:numCache>
                <c:formatCode>0.00</c:formatCode>
                <c:ptCount val="61"/>
                <c:pt idx="0">
                  <c:v>1.692423962198518</c:v>
                </c:pt>
                <c:pt idx="1">
                  <c:v>4.2711951973797113</c:v>
                </c:pt>
                <c:pt idx="2">
                  <c:v>5.7099164772371296</c:v>
                </c:pt>
                <c:pt idx="3">
                  <c:v>7.0787822430775122</c:v>
                </c:pt>
                <c:pt idx="4">
                  <c:v>8.4804731811473175</c:v>
                </c:pt>
                <c:pt idx="5">
                  <c:v>10.02802418239844</c:v>
                </c:pt>
                <c:pt idx="6">
                  <c:v>11.731570666956031</c:v>
                </c:pt>
                <c:pt idx="7">
                  <c:v>13.602679701074521</c:v>
                </c:pt>
                <c:pt idx="8">
                  <c:v>15.53198339184928</c:v>
                </c:pt>
                <c:pt idx="9">
                  <c:v>17.648608015282662</c:v>
                </c:pt>
                <c:pt idx="10">
                  <c:v>19.837314488304401</c:v>
                </c:pt>
                <c:pt idx="11">
                  <c:v>22.101702746955198</c:v>
                </c:pt>
                <c:pt idx="12">
                  <c:v>24.445606048662739</c:v>
                </c:pt>
                <c:pt idx="13">
                  <c:v>26.87310923615405</c:v>
                </c:pt>
                <c:pt idx="14">
                  <c:v>29.993721094064313</c:v>
                </c:pt>
                <c:pt idx="15">
                  <c:v>33.416546813668901</c:v>
                </c:pt>
                <c:pt idx="16">
                  <c:v>36.3415255627242</c:v>
                </c:pt>
                <c:pt idx="17">
                  <c:v>39.385542827891186</c:v>
                </c:pt>
                <c:pt idx="18">
                  <c:v>42.555631653454839</c:v>
                </c:pt>
                <c:pt idx="19">
                  <c:v>45.672175108344163</c:v>
                </c:pt>
                <c:pt idx="20">
                  <c:v>48.914760922358255</c:v>
                </c:pt>
                <c:pt idx="21">
                  <c:v>52.290735876540566</c:v>
                </c:pt>
                <c:pt idx="22">
                  <c:v>56.019465057763227</c:v>
                </c:pt>
                <c:pt idx="23">
                  <c:v>59.695565212605288</c:v>
                </c:pt>
                <c:pt idx="24">
                  <c:v>63.761895905634447</c:v>
                </c:pt>
                <c:pt idx="25">
                  <c:v>68.018715151640208</c:v>
                </c:pt>
                <c:pt idx="26">
                  <c:v>72.478719295966584</c:v>
                </c:pt>
                <c:pt idx="27">
                  <c:v>77.42214233591767</c:v>
                </c:pt>
                <c:pt idx="28">
                  <c:v>82.624852901803024</c:v>
                </c:pt>
                <c:pt idx="29">
                  <c:v>87.81023868353077</c:v>
                </c:pt>
                <c:pt idx="30">
                  <c:v>93.574370260694195</c:v>
                </c:pt>
                <c:pt idx="31">
                  <c:v>99.988923719825834</c:v>
                </c:pt>
                <c:pt idx="32">
                  <c:v>106.08981932659663</c:v>
                </c:pt>
                <c:pt idx="33">
                  <c:v>113.26181634542991</c:v>
                </c:pt>
                <c:pt idx="34">
                  <c:v>120.8811624694863</c:v>
                </c:pt>
                <c:pt idx="35">
                  <c:v>128.56834866725148</c:v>
                </c:pt>
                <c:pt idx="36">
                  <c:v>137.17230094451043</c:v>
                </c:pt>
                <c:pt idx="37">
                  <c:v>146.34623145861951</c:v>
                </c:pt>
                <c:pt idx="38">
                  <c:v>155.63465445557813</c:v>
                </c:pt>
                <c:pt idx="39">
                  <c:v>166.60768563743841</c:v>
                </c:pt>
                <c:pt idx="40">
                  <c:v>177.80918225368259</c:v>
                </c:pt>
                <c:pt idx="41">
                  <c:v>189.8092837013719</c:v>
                </c:pt>
                <c:pt idx="42">
                  <c:v>203.34622583058626</c:v>
                </c:pt>
                <c:pt idx="43">
                  <c:v>217.21067274270717</c:v>
                </c:pt>
                <c:pt idx="44">
                  <c:v>232.88122454418954</c:v>
                </c:pt>
                <c:pt idx="45">
                  <c:v>249.7933299168817</c:v>
                </c:pt>
                <c:pt idx="46">
                  <c:v>267.15508741783196</c:v>
                </c:pt>
                <c:pt idx="47">
                  <c:v>286.81462186903264</c:v>
                </c:pt>
                <c:pt idx="48">
                  <c:v>308.05886573363205</c:v>
                </c:pt>
                <c:pt idx="49">
                  <c:v>331.01415793527485</c:v>
                </c:pt>
                <c:pt idx="50">
                  <c:v>355.80936685181769</c:v>
                </c:pt>
                <c:pt idx="51">
                  <c:v>381.25261827492795</c:v>
                </c:pt>
                <c:pt idx="52">
                  <c:v>410.01012892554354</c:v>
                </c:pt>
                <c:pt idx="53">
                  <c:v>440.97928903403408</c:v>
                </c:pt>
                <c:pt idx="54">
                  <c:v>474.273513071048</c:v>
                </c:pt>
                <c:pt idx="55">
                  <c:v>509.99480668741126</c:v>
                </c:pt>
                <c:pt idx="56">
                  <c:v>550.11576849218363</c:v>
                </c:pt>
                <c:pt idx="57">
                  <c:v>591.062833785767</c:v>
                </c:pt>
                <c:pt idx="58">
                  <c:v>634.6516711755412</c:v>
                </c:pt>
                <c:pt idx="59">
                  <c:v>680.91627596384205</c:v>
                </c:pt>
                <c:pt idx="60">
                  <c:v>729.87243584487624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5916160"/>
        <c:axId val="175918080"/>
      </c:scatterChart>
      <c:scatterChart>
        <c:scatterStyle val="lineMarker"/>
        <c:varyColors val="0"/>
        <c:ser>
          <c:idx val="1"/>
          <c:order val="1"/>
          <c:tx>
            <c:v>ret 5</c:v>
          </c:tx>
          <c:spPr>
            <a:ln w="28575">
              <a:noFill/>
            </a:ln>
          </c:spPr>
          <c:marker>
            <c:symbol val="dot"/>
            <c:size val="6"/>
            <c:spPr>
              <a:ln>
                <a:noFill/>
              </a:ln>
            </c:spPr>
          </c:marker>
          <c:trendline>
            <c:trendlineType val="linear"/>
            <c:intercept val="0"/>
            <c:dispRSqr val="1"/>
            <c:dispEq val="1"/>
            <c:trendlineLbl>
              <c:layout>
                <c:manualLayout>
                  <c:x val="7.8381452318460193E-3"/>
                  <c:y val="0.3160648148148148"/>
                </c:manualLayout>
              </c:layout>
              <c:tx>
                <c:rich>
                  <a:bodyPr/>
                  <a:lstStyle/>
                  <a:p>
                    <a:pPr>
                      <a:defRPr/>
                    </a:pPr>
                    <a:r>
                      <a:rPr lang="en-US"/>
                      <a:t>R5: y = 1.0017x
R² = 0.9998</a:t>
                    </a:r>
                  </a:p>
                  <a:p>
                    <a:pPr>
                      <a:defRPr/>
                    </a:pPr>
                    <a:r>
                      <a:rPr lang="en-US"/>
                      <a:t>59 pts, Mean</a:t>
                    </a:r>
                  </a:p>
                  <a:p>
                    <a:pPr>
                      <a:defRPr/>
                    </a:pPr>
                    <a:r>
                      <a:rPr lang="en-US"/>
                      <a:t>Deviation 2.1 hPa</a:t>
                    </a:r>
                  </a:p>
                </c:rich>
              </c:tx>
              <c:numFmt formatCode="General" sourceLinked="0"/>
            </c:trendlineLbl>
          </c:trendline>
          <c:xVal>
            <c:numRef>
              <c:f>Potentiel5!$C$2:$C$61</c:f>
              <c:numCache>
                <c:formatCode>0.00</c:formatCode>
                <c:ptCount val="60"/>
                <c:pt idx="0">
                  <c:v>2.2601934725612409</c:v>
                </c:pt>
                <c:pt idx="1">
                  <c:v>3.9553385769820579</c:v>
                </c:pt>
                <c:pt idx="2">
                  <c:v>4.5203869451224818</c:v>
                </c:pt>
                <c:pt idx="3">
                  <c:v>5.6504836814031023</c:v>
                </c:pt>
                <c:pt idx="4">
                  <c:v>6.7805804176837228</c:v>
                </c:pt>
                <c:pt idx="5">
                  <c:v>6.7805804176837228</c:v>
                </c:pt>
                <c:pt idx="6">
                  <c:v>8.4757255221045398</c:v>
                </c:pt>
                <c:pt idx="7">
                  <c:v>9.6058222583851602</c:v>
                </c:pt>
                <c:pt idx="8">
                  <c:v>11.300967362806205</c:v>
                </c:pt>
                <c:pt idx="9">
                  <c:v>12.996112467227249</c:v>
                </c:pt>
                <c:pt idx="10">
                  <c:v>14.126209203507869</c:v>
                </c:pt>
                <c:pt idx="11">
                  <c:v>16.38640267606911</c:v>
                </c:pt>
                <c:pt idx="12">
                  <c:v>18.081547780489927</c:v>
                </c:pt>
                <c:pt idx="13">
                  <c:v>20.906789621191592</c:v>
                </c:pt>
                <c:pt idx="14">
                  <c:v>24.297079830033454</c:v>
                </c:pt>
                <c:pt idx="15">
                  <c:v>28.252418407015512</c:v>
                </c:pt>
                <c:pt idx="16">
                  <c:v>31.077660247717176</c:v>
                </c:pt>
                <c:pt idx="17">
                  <c:v>33.902902088418614</c:v>
                </c:pt>
                <c:pt idx="18">
                  <c:v>37.293192297260703</c:v>
                </c:pt>
                <c:pt idx="19">
                  <c:v>40.683482506102564</c:v>
                </c:pt>
                <c:pt idx="20">
                  <c:v>45.203869451225046</c:v>
                </c:pt>
                <c:pt idx="21">
                  <c:v>49.159208028207104</c:v>
                </c:pt>
                <c:pt idx="22">
                  <c:v>53.679594973329586</c:v>
                </c:pt>
                <c:pt idx="23">
                  <c:v>58.765030286592491</c:v>
                </c:pt>
                <c:pt idx="24">
                  <c:v>63.850465599855397</c:v>
                </c:pt>
                <c:pt idx="25">
                  <c:v>68.935900913118076</c:v>
                </c:pt>
                <c:pt idx="26">
                  <c:v>73.456287858240557</c:v>
                </c:pt>
                <c:pt idx="27">
                  <c:v>80.23686827592428</c:v>
                </c:pt>
                <c:pt idx="28">
                  <c:v>87.017448693608117</c:v>
                </c:pt>
                <c:pt idx="29">
                  <c:v>92.667932375011219</c:v>
                </c:pt>
                <c:pt idx="30">
                  <c:v>100.57860952897568</c:v>
                </c:pt>
                <c:pt idx="31">
                  <c:v>107.3591899466594</c:v>
                </c:pt>
                <c:pt idx="32">
                  <c:v>116.39996383690436</c:v>
                </c:pt>
                <c:pt idx="33">
                  <c:v>123.74559262272851</c:v>
                </c:pt>
                <c:pt idx="34">
                  <c:v>132.22131814483316</c:v>
                </c:pt>
                <c:pt idx="35">
                  <c:v>141.26209203507813</c:v>
                </c:pt>
                <c:pt idx="36">
                  <c:v>149.73781755718289</c:v>
                </c:pt>
                <c:pt idx="37">
                  <c:v>159.34363981556817</c:v>
                </c:pt>
                <c:pt idx="38">
                  <c:v>171.20965554651468</c:v>
                </c:pt>
                <c:pt idx="39">
                  <c:v>181.94557454118069</c:v>
                </c:pt>
                <c:pt idx="40">
                  <c:v>193.81159027212721</c:v>
                </c:pt>
                <c:pt idx="41">
                  <c:v>207.93779947563507</c:v>
                </c:pt>
                <c:pt idx="42">
                  <c:v>222.06400867914294</c:v>
                </c:pt>
                <c:pt idx="43">
                  <c:v>237.88536298707163</c:v>
                </c:pt>
                <c:pt idx="44">
                  <c:v>255.96691076756167</c:v>
                </c:pt>
                <c:pt idx="45">
                  <c:v>274.04845854805171</c:v>
                </c:pt>
                <c:pt idx="46">
                  <c:v>293.82515143296257</c:v>
                </c:pt>
                <c:pt idx="47">
                  <c:v>316.42708615857509</c:v>
                </c:pt>
                <c:pt idx="48">
                  <c:v>339.59406925232793</c:v>
                </c:pt>
                <c:pt idx="49">
                  <c:v>365.021245818642</c:v>
                </c:pt>
                <c:pt idx="50">
                  <c:v>392.14356748937701</c:v>
                </c:pt>
                <c:pt idx="51">
                  <c:v>420.96103426453305</c:v>
                </c:pt>
                <c:pt idx="52">
                  <c:v>452.03869451225023</c:v>
                </c:pt>
                <c:pt idx="53">
                  <c:v>484.81149986438834</c:v>
                </c:pt>
                <c:pt idx="54">
                  <c:v>519.84449868908769</c:v>
                </c:pt>
                <c:pt idx="55">
                  <c:v>556.57264261820808</c:v>
                </c:pt>
                <c:pt idx="56">
                  <c:v>594.99593165174929</c:v>
                </c:pt>
                <c:pt idx="57">
                  <c:v>634.54931742157123</c:v>
                </c:pt>
                <c:pt idx="58">
                  <c:v>676.92794503209473</c:v>
                </c:pt>
                <c:pt idx="59">
                  <c:v>717.04637917005698</c:v>
                </c:pt>
              </c:numCache>
            </c:numRef>
          </c:xVal>
          <c:yVal>
            <c:numRef>
              <c:f>Potentiel5!$H$2:$H$61</c:f>
              <c:numCache>
                <c:formatCode>0.00</c:formatCode>
                <c:ptCount val="60"/>
                <c:pt idx="0">
                  <c:v>-3.824638379706812</c:v>
                </c:pt>
                <c:pt idx="1">
                  <c:v>-1.3579295030049252</c:v>
                </c:pt>
                <c:pt idx="2">
                  <c:v>0.17134993966283218</c:v>
                </c:pt>
                <c:pt idx="3">
                  <c:v>1.7392183929332532</c:v>
                </c:pt>
                <c:pt idx="4">
                  <c:v>3.3470989903398731</c:v>
                </c:pt>
                <c:pt idx="5">
                  <c:v>5.1079552302435332</c:v>
                </c:pt>
                <c:pt idx="6">
                  <c:v>6.9179336603956472</c:v>
                </c:pt>
                <c:pt idx="7">
                  <c:v>9.0153682816107903</c:v>
                </c:pt>
                <c:pt idx="8">
                  <c:v>11.18051058715173</c:v>
                </c:pt>
                <c:pt idx="9">
                  <c:v>13.416545658783434</c:v>
                </c:pt>
                <c:pt idx="10">
                  <c:v>15.857450619932933</c:v>
                </c:pt>
                <c:pt idx="11">
                  <c:v>18.385333889133108</c:v>
                </c:pt>
                <c:pt idx="12">
                  <c:v>21.004696073907326</c:v>
                </c:pt>
                <c:pt idx="13">
                  <c:v>23.72033630905571</c:v>
                </c:pt>
                <c:pt idx="14">
                  <c:v>27.448900518276787</c:v>
                </c:pt>
                <c:pt idx="15">
                  <c:v>31.045067648010445</c:v>
                </c:pt>
                <c:pt idx="16">
                  <c:v>34.309900679380007</c:v>
                </c:pt>
                <c:pt idx="17">
                  <c:v>37.537383144694104</c:v>
                </c:pt>
                <c:pt idx="18">
                  <c:v>41.075032072667454</c:v>
                </c:pt>
                <c:pt idx="19">
                  <c:v>44.576883122785148</c:v>
                </c:pt>
                <c:pt idx="20">
                  <c:v>48.224357541002973</c:v>
                </c:pt>
                <c:pt idx="21">
                  <c:v>52.026063056471685</c:v>
                </c:pt>
                <c:pt idx="22">
                  <c:v>56.204647660284536</c:v>
                </c:pt>
                <c:pt idx="23">
                  <c:v>60.575973594666721</c:v>
                </c:pt>
                <c:pt idx="24">
                  <c:v>64.918650940651787</c:v>
                </c:pt>
                <c:pt idx="25">
                  <c:v>69.702737207659084</c:v>
                </c:pt>
                <c:pt idx="26">
                  <c:v>74.719444595581081</c:v>
                </c:pt>
                <c:pt idx="27">
                  <c:v>80.254564802837194</c:v>
                </c:pt>
                <c:pt idx="28">
                  <c:v>85.798693132757762</c:v>
                </c:pt>
                <c:pt idx="29">
                  <c:v>91.926772574306597</c:v>
                </c:pt>
                <c:pt idx="30">
                  <c:v>98.708589815161758</c:v>
                </c:pt>
                <c:pt idx="31">
                  <c:v>105.55384360958305</c:v>
                </c:pt>
                <c:pt idx="32">
                  <c:v>113.14483630212453</c:v>
                </c:pt>
                <c:pt idx="33">
                  <c:v>120.82253970244892</c:v>
                </c:pt>
                <c:pt idx="34">
                  <c:v>129.35410864148253</c:v>
                </c:pt>
                <c:pt idx="35">
                  <c:v>138.42530332054594</c:v>
                </c:pt>
                <c:pt idx="36">
                  <c:v>148.08026700186929</c:v>
                </c:pt>
                <c:pt idx="37">
                  <c:v>158.36693562937216</c:v>
                </c:pt>
                <c:pt idx="38">
                  <c:v>169.85304669754623</c:v>
                </c:pt>
                <c:pt idx="39">
                  <c:v>181.59821180001381</c:v>
                </c:pt>
                <c:pt idx="40">
                  <c:v>194.73705322492424</c:v>
                </c:pt>
                <c:pt idx="41">
                  <c:v>208.19481037510559</c:v>
                </c:pt>
                <c:pt idx="42">
                  <c:v>223.27179542096565</c:v>
                </c:pt>
                <c:pt idx="43">
                  <c:v>239.46228552867979</c:v>
                </c:pt>
                <c:pt idx="44">
                  <c:v>256.85587533604303</c:v>
                </c:pt>
                <c:pt idx="45">
                  <c:v>275.54642252697522</c:v>
                </c:pt>
                <c:pt idx="46">
                  <c:v>295.63124027817685</c:v>
                </c:pt>
                <c:pt idx="47">
                  <c:v>317.21001113197963</c:v>
                </c:pt>
                <c:pt idx="48">
                  <c:v>340.38341345635854</c:v>
                </c:pt>
                <c:pt idx="49">
                  <c:v>364.13368002599964</c:v>
                </c:pt>
                <c:pt idx="50">
                  <c:v>391.91168832577023</c:v>
                </c:pt>
                <c:pt idx="51">
                  <c:v>420.45698285241087</c:v>
                </c:pt>
                <c:pt idx="52">
                  <c:v>449.60473376873233</c:v>
                </c:pt>
                <c:pt idx="53">
                  <c:v>483.53919845976998</c:v>
                </c:pt>
                <c:pt idx="54">
                  <c:v>518.2208247571325</c:v>
                </c:pt>
                <c:pt idx="55">
                  <c:v>555.07370536825329</c:v>
                </c:pt>
                <c:pt idx="56">
                  <c:v>594.14016462897052</c:v>
                </c:pt>
                <c:pt idx="57">
                  <c:v>635.44923081270645</c:v>
                </c:pt>
                <c:pt idx="58">
                  <c:v>680.96236436610707</c:v>
                </c:pt>
                <c:pt idx="59">
                  <c:v>726.89011939775992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5926272"/>
        <c:axId val="175924352"/>
      </c:scatterChart>
      <c:valAx>
        <c:axId val="1759161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fr-FR"/>
                  <a:t>h measured (hPa)</a:t>
                </a:r>
              </a:p>
            </c:rich>
          </c:tx>
          <c:layout>
            <c:manualLayout>
              <c:xMode val="edge"/>
              <c:yMode val="edge"/>
              <c:x val="0.39808333333333334"/>
              <c:y val="0.93428222513852432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crossAx val="175918080"/>
        <c:crossesAt val="-100"/>
        <c:crossBetween val="midCat"/>
      </c:valAx>
      <c:valAx>
        <c:axId val="175918080"/>
        <c:scaling>
          <c:orientation val="minMax"/>
          <c:max val="800"/>
          <c:min val="-10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fr-FR"/>
                  <a:t>h calculated (hPa) R3</a:t>
                </a:r>
              </a:p>
            </c:rich>
          </c:tx>
          <c:layout>
            <c:manualLayout>
              <c:xMode val="edge"/>
              <c:yMode val="edge"/>
              <c:x val="2.7777777777777776E-2"/>
              <c:y val="0.32480497229512978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crossAx val="175916160"/>
        <c:crosses val="autoZero"/>
        <c:crossBetween val="midCat"/>
      </c:valAx>
      <c:valAx>
        <c:axId val="175924352"/>
        <c:scaling>
          <c:orientation val="minMax"/>
          <c:max val="900"/>
          <c:min val="0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fr-FR"/>
                  <a:t>h calculated (hPa) R5</a:t>
                </a:r>
              </a:p>
            </c:rich>
          </c:tx>
          <c:layout/>
          <c:overlay val="0"/>
        </c:title>
        <c:numFmt formatCode="0" sourceLinked="0"/>
        <c:majorTickMark val="out"/>
        <c:minorTickMark val="none"/>
        <c:tickLblPos val="nextTo"/>
        <c:crossAx val="175926272"/>
        <c:crosses val="max"/>
        <c:crossBetween val="midCat"/>
      </c:valAx>
      <c:valAx>
        <c:axId val="175926272"/>
        <c:scaling>
          <c:orientation val="minMax"/>
        </c:scaling>
        <c:delete val="1"/>
        <c:axPos val="b"/>
        <c:numFmt formatCode="0.00" sourceLinked="1"/>
        <c:majorTickMark val="out"/>
        <c:minorTickMark val="none"/>
        <c:tickLblPos val="nextTo"/>
        <c:crossAx val="175924352"/>
        <c:crossesAt val="0"/>
        <c:crossBetween val="midCat"/>
      </c:valAx>
    </c:plotArea>
    <c:plotVisOnly val="1"/>
    <c:dispBlanksAs val="gap"/>
    <c:showDLblsOverMax val="0"/>
  </c:chart>
  <c:txPr>
    <a:bodyPr/>
    <a:lstStyle/>
    <a:p>
      <a:pPr>
        <a:defRPr sz="800" b="0">
          <a:latin typeface="Arial" panose="020B0604020202020204" pitchFamily="34" charset="0"/>
          <a:cs typeface="Arial" panose="020B0604020202020204" pitchFamily="34" charset="0"/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fr-FR" sz="1200"/>
              <a:t>Soil</a:t>
            </a:r>
            <a:r>
              <a:rPr lang="fr-FR" sz="1200" baseline="0"/>
              <a:t> moisture caracteristiques curves</a:t>
            </a:r>
          </a:p>
          <a:p>
            <a:pPr>
              <a:defRPr/>
            </a:pPr>
            <a:r>
              <a:rPr lang="fr-FR" sz="1200" baseline="0"/>
              <a:t>measured by TYPOSOL</a:t>
            </a:r>
            <a:endParaRPr lang="fr-FR" sz="1200"/>
          </a:p>
        </c:rich>
      </c:tx>
      <c:layout>
        <c:manualLayout>
          <c:xMode val="edge"/>
          <c:yMode val="edge"/>
          <c:x val="0.17291666666666691"/>
          <c:y val="2.777777777777801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5615529308836468"/>
          <c:y val="0.29665536599591857"/>
          <c:w val="0.65243963254593518"/>
          <c:h val="0.5566506270049577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Sample7!$L$7</c:f>
              <c:strCache>
                <c:ptCount val="1"/>
                <c:pt idx="0">
                  <c:v>V (dm3/kg)</c:v>
                </c:pt>
              </c:strCache>
            </c:strRef>
          </c:tx>
          <c:spPr>
            <a:ln w="12700">
              <a:noFill/>
            </a:ln>
          </c:spPr>
          <c:marker>
            <c:symbol val="diamond"/>
            <c:size val="2"/>
          </c:marker>
          <c:xVal>
            <c:numRef>
              <c:f>Sample7!$K$8:$K$700</c:f>
              <c:numCache>
                <c:formatCode>General</c:formatCode>
                <c:ptCount val="693"/>
                <c:pt idx="0">
                  <c:v>0.32950820913033912</c:v>
                </c:pt>
                <c:pt idx="1">
                  <c:v>0.32814569787069764</c:v>
                </c:pt>
                <c:pt idx="2">
                  <c:v>0.32708596689097624</c:v>
                </c:pt>
                <c:pt idx="3">
                  <c:v>0.32610193098123508</c:v>
                </c:pt>
                <c:pt idx="4">
                  <c:v>0.32511789507149391</c:v>
                </c:pt>
                <c:pt idx="5">
                  <c:v>0.32398246902179251</c:v>
                </c:pt>
                <c:pt idx="6">
                  <c:v>0.32284704297209105</c:v>
                </c:pt>
                <c:pt idx="7">
                  <c:v>0.32163592185240963</c:v>
                </c:pt>
                <c:pt idx="8">
                  <c:v>0.32034910566274816</c:v>
                </c:pt>
                <c:pt idx="9">
                  <c:v>0.31913798454306669</c:v>
                </c:pt>
                <c:pt idx="10">
                  <c:v>0.31785116835340499</c:v>
                </c:pt>
                <c:pt idx="11">
                  <c:v>0.31648865709376328</c:v>
                </c:pt>
                <c:pt idx="12">
                  <c:v>0.3152018409041018</c:v>
                </c:pt>
                <c:pt idx="13">
                  <c:v>0.3138393296444601</c:v>
                </c:pt>
                <c:pt idx="14">
                  <c:v>0.31209834303491807</c:v>
                </c:pt>
                <c:pt idx="15">
                  <c:v>0.31066013670529635</c:v>
                </c:pt>
                <c:pt idx="16">
                  <c:v>0.30929762544565464</c:v>
                </c:pt>
                <c:pt idx="17">
                  <c:v>0.30793511418601294</c:v>
                </c:pt>
                <c:pt idx="18">
                  <c:v>0.30664829799635146</c:v>
                </c:pt>
                <c:pt idx="19">
                  <c:v>0.30536148180668976</c:v>
                </c:pt>
                <c:pt idx="20">
                  <c:v>0.30399897054704828</c:v>
                </c:pt>
                <c:pt idx="21">
                  <c:v>0.30271215435738658</c:v>
                </c:pt>
                <c:pt idx="22">
                  <c:v>0.30134964309774487</c:v>
                </c:pt>
                <c:pt idx="23">
                  <c:v>0.29998713183810338</c:v>
                </c:pt>
                <c:pt idx="24">
                  <c:v>0.29862462057846167</c:v>
                </c:pt>
                <c:pt idx="25">
                  <c:v>0.29726210931881997</c:v>
                </c:pt>
                <c:pt idx="26">
                  <c:v>0.29589959805917826</c:v>
                </c:pt>
                <c:pt idx="27">
                  <c:v>0.29446139172955649</c:v>
                </c:pt>
                <c:pt idx="28">
                  <c:v>0.29302318539993477</c:v>
                </c:pt>
                <c:pt idx="29">
                  <c:v>0.29158497907031306</c:v>
                </c:pt>
                <c:pt idx="30">
                  <c:v>0.29014677274069128</c:v>
                </c:pt>
                <c:pt idx="31">
                  <c:v>0.28870856641106957</c:v>
                </c:pt>
                <c:pt idx="32">
                  <c:v>0.28719466501146779</c:v>
                </c:pt>
                <c:pt idx="33">
                  <c:v>0.28575645868184607</c:v>
                </c:pt>
                <c:pt idx="34">
                  <c:v>0.28424255728224407</c:v>
                </c:pt>
                <c:pt idx="35">
                  <c:v>0.28272865588264234</c:v>
                </c:pt>
                <c:pt idx="36">
                  <c:v>0.28121475448304034</c:v>
                </c:pt>
                <c:pt idx="37">
                  <c:v>0.27970085308343862</c:v>
                </c:pt>
                <c:pt idx="38">
                  <c:v>0.27811125661385661</c:v>
                </c:pt>
                <c:pt idx="39">
                  <c:v>0.27659735521425483</c:v>
                </c:pt>
                <c:pt idx="40">
                  <c:v>0.27500775874467287</c:v>
                </c:pt>
                <c:pt idx="41">
                  <c:v>0.27349385734507109</c:v>
                </c:pt>
                <c:pt idx="42">
                  <c:v>0.27190426087548908</c:v>
                </c:pt>
                <c:pt idx="43">
                  <c:v>0.27031466440590712</c:v>
                </c:pt>
                <c:pt idx="44">
                  <c:v>0.26872506793632533</c:v>
                </c:pt>
                <c:pt idx="45">
                  <c:v>0.26721116653672333</c:v>
                </c:pt>
                <c:pt idx="46">
                  <c:v>0.26562157006714138</c:v>
                </c:pt>
                <c:pt idx="47">
                  <c:v>0.26403197359755959</c:v>
                </c:pt>
                <c:pt idx="48">
                  <c:v>0.26244237712797758</c:v>
                </c:pt>
                <c:pt idx="49">
                  <c:v>0.26085278065839557</c:v>
                </c:pt>
                <c:pt idx="50">
                  <c:v>0.25926318418881378</c:v>
                </c:pt>
                <c:pt idx="51">
                  <c:v>0.25774928278921183</c:v>
                </c:pt>
                <c:pt idx="52">
                  <c:v>0.25615968631962982</c:v>
                </c:pt>
                <c:pt idx="53">
                  <c:v>0.2544943947800678</c:v>
                </c:pt>
                <c:pt idx="54">
                  <c:v>0.25290479831048601</c:v>
                </c:pt>
                <c:pt idx="55">
                  <c:v>0.25131520184090406</c:v>
                </c:pt>
                <c:pt idx="56">
                  <c:v>0.24972560537132205</c:v>
                </c:pt>
                <c:pt idx="57">
                  <c:v>0.24813600890174003</c:v>
                </c:pt>
                <c:pt idx="58">
                  <c:v>0.24654641243215827</c:v>
                </c:pt>
                <c:pt idx="59">
                  <c:v>0.24495681596257626</c:v>
                </c:pt>
                <c:pt idx="60">
                  <c:v>0.24336721949299428</c:v>
                </c:pt>
                <c:pt idx="61">
                  <c:v>0.24177762302341249</c:v>
                </c:pt>
                <c:pt idx="62">
                  <c:v>0.24018802655383048</c:v>
                </c:pt>
                <c:pt idx="63">
                  <c:v>0.2385984300842485</c:v>
                </c:pt>
                <c:pt idx="64">
                  <c:v>0.23693313854468648</c:v>
                </c:pt>
                <c:pt idx="65">
                  <c:v>0.23534354207510447</c:v>
                </c:pt>
                <c:pt idx="66">
                  <c:v>0.23375394560552271</c:v>
                </c:pt>
                <c:pt idx="67">
                  <c:v>0.2321643491359407</c:v>
                </c:pt>
                <c:pt idx="68">
                  <c:v>0.23057475266635871</c:v>
                </c:pt>
                <c:pt idx="69">
                  <c:v>0.22898515619677692</c:v>
                </c:pt>
                <c:pt idx="70">
                  <c:v>0.22739555972719494</c:v>
                </c:pt>
                <c:pt idx="71">
                  <c:v>0.22580596325761293</c:v>
                </c:pt>
                <c:pt idx="72">
                  <c:v>0.22414067171805091</c:v>
                </c:pt>
                <c:pt idx="73">
                  <c:v>0.22262677031844916</c:v>
                </c:pt>
                <c:pt idx="74">
                  <c:v>0.22103717384886715</c:v>
                </c:pt>
                <c:pt idx="75">
                  <c:v>0.21937188230930513</c:v>
                </c:pt>
                <c:pt idx="76">
                  <c:v>0.21778228583972314</c:v>
                </c:pt>
                <c:pt idx="77">
                  <c:v>0.21619268937014113</c:v>
                </c:pt>
                <c:pt idx="78">
                  <c:v>0.21460309290055937</c:v>
                </c:pt>
                <c:pt idx="79">
                  <c:v>0.21301349643097736</c:v>
                </c:pt>
                <c:pt idx="80">
                  <c:v>0.21142389996139538</c:v>
                </c:pt>
                <c:pt idx="81">
                  <c:v>0.20983430349181359</c:v>
                </c:pt>
                <c:pt idx="82">
                  <c:v>0.20824470702223161</c:v>
                </c:pt>
                <c:pt idx="83">
                  <c:v>0.2066551105526496</c:v>
                </c:pt>
                <c:pt idx="84">
                  <c:v>0.20506551408306761</c:v>
                </c:pt>
                <c:pt idx="85">
                  <c:v>0.20347591761348582</c:v>
                </c:pt>
                <c:pt idx="86">
                  <c:v>0.20188632114390381</c:v>
                </c:pt>
                <c:pt idx="87">
                  <c:v>0.20037241974430206</c:v>
                </c:pt>
                <c:pt idx="88">
                  <c:v>0.19885851834470009</c:v>
                </c:pt>
                <c:pt idx="89">
                  <c:v>0.19734461694509833</c:v>
                </c:pt>
                <c:pt idx="90">
                  <c:v>0.19575502047551635</c:v>
                </c:pt>
                <c:pt idx="91">
                  <c:v>0.19424111907591457</c:v>
                </c:pt>
                <c:pt idx="92">
                  <c:v>0.19272721767631262</c:v>
                </c:pt>
                <c:pt idx="93">
                  <c:v>0.19121331627671084</c:v>
                </c:pt>
                <c:pt idx="94">
                  <c:v>0.18962371980712886</c:v>
                </c:pt>
                <c:pt idx="95">
                  <c:v>0.18810981840752711</c:v>
                </c:pt>
                <c:pt idx="96">
                  <c:v>0.18659591700792513</c:v>
                </c:pt>
                <c:pt idx="97">
                  <c:v>0.18508201560832338</c:v>
                </c:pt>
                <c:pt idx="98">
                  <c:v>0.1835681142087216</c:v>
                </c:pt>
                <c:pt idx="99">
                  <c:v>0.18197851773913962</c:v>
                </c:pt>
                <c:pt idx="100">
                  <c:v>0.18054031140951787</c:v>
                </c:pt>
                <c:pt idx="101">
                  <c:v>0.1790264100099159</c:v>
                </c:pt>
                <c:pt idx="102">
                  <c:v>0.17743681354033414</c:v>
                </c:pt>
                <c:pt idx="103">
                  <c:v>0.17599860721071239</c:v>
                </c:pt>
                <c:pt idx="104">
                  <c:v>0.17448470581111042</c:v>
                </c:pt>
                <c:pt idx="105">
                  <c:v>0.17297080441150867</c:v>
                </c:pt>
                <c:pt idx="106">
                  <c:v>0.17145690301190669</c:v>
                </c:pt>
                <c:pt idx="107">
                  <c:v>0.16994300161230494</c:v>
                </c:pt>
                <c:pt idx="108">
                  <c:v>0.16842910021270316</c:v>
                </c:pt>
                <c:pt idx="109">
                  <c:v>0.16691519881310121</c:v>
                </c:pt>
                <c:pt idx="110">
                  <c:v>0.16547699248347947</c:v>
                </c:pt>
                <c:pt idx="111">
                  <c:v>0.16396309108387772</c:v>
                </c:pt>
                <c:pt idx="112">
                  <c:v>0.16244918968427574</c:v>
                </c:pt>
                <c:pt idx="113">
                  <c:v>0.16093528828467399</c:v>
                </c:pt>
                <c:pt idx="114">
                  <c:v>0.15949708195505224</c:v>
                </c:pt>
                <c:pt idx="115">
                  <c:v>0.15790748548547023</c:v>
                </c:pt>
                <c:pt idx="116">
                  <c:v>0.15639358408586848</c:v>
                </c:pt>
                <c:pt idx="117">
                  <c:v>0.1548039876162865</c:v>
                </c:pt>
                <c:pt idx="118">
                  <c:v>0.15321439114670449</c:v>
                </c:pt>
                <c:pt idx="119">
                  <c:v>0.15170048974710273</c:v>
                </c:pt>
                <c:pt idx="120">
                  <c:v>0.15011089327752075</c:v>
                </c:pt>
                <c:pt idx="121">
                  <c:v>0.14852129680793874</c:v>
                </c:pt>
                <c:pt idx="122">
                  <c:v>0.14685600526837672</c:v>
                </c:pt>
                <c:pt idx="123">
                  <c:v>0.14526640879879493</c:v>
                </c:pt>
                <c:pt idx="124">
                  <c:v>0.14367681232921295</c:v>
                </c:pt>
                <c:pt idx="125">
                  <c:v>0.14208721585963094</c:v>
                </c:pt>
                <c:pt idx="126">
                  <c:v>0.14049761939004896</c:v>
                </c:pt>
                <c:pt idx="127">
                  <c:v>0.1389837179904472</c:v>
                </c:pt>
                <c:pt idx="128">
                  <c:v>0.13739412152086519</c:v>
                </c:pt>
                <c:pt idx="129">
                  <c:v>0.13580452505128343</c:v>
                </c:pt>
                <c:pt idx="130">
                  <c:v>0.13429062365168146</c:v>
                </c:pt>
                <c:pt idx="131">
                  <c:v>0.13270102718209945</c:v>
                </c:pt>
                <c:pt idx="132">
                  <c:v>0.13118712578249769</c:v>
                </c:pt>
                <c:pt idx="133">
                  <c:v>0.12967322438289594</c:v>
                </c:pt>
                <c:pt idx="134">
                  <c:v>0.12815932298329397</c:v>
                </c:pt>
                <c:pt idx="135">
                  <c:v>0.12656972651371218</c:v>
                </c:pt>
                <c:pt idx="136">
                  <c:v>0.1250558251141102</c:v>
                </c:pt>
                <c:pt idx="137">
                  <c:v>0.12354192371450845</c:v>
                </c:pt>
                <c:pt idx="138">
                  <c:v>0.12202802231490648</c:v>
                </c:pt>
                <c:pt idx="139">
                  <c:v>0.12051412091530472</c:v>
                </c:pt>
                <c:pt idx="140">
                  <c:v>0.11900021951570296</c:v>
                </c:pt>
                <c:pt idx="141">
                  <c:v>0.11756201318608102</c:v>
                </c:pt>
                <c:pt idx="142">
                  <c:v>0.11612380685645927</c:v>
                </c:pt>
                <c:pt idx="143">
                  <c:v>0.11460990545685752</c:v>
                </c:pt>
                <c:pt idx="144">
                  <c:v>0.11317169912723579</c:v>
                </c:pt>
                <c:pt idx="145">
                  <c:v>0.11173349279761405</c:v>
                </c:pt>
                <c:pt idx="146">
                  <c:v>0.11029528646799232</c:v>
                </c:pt>
                <c:pt idx="147">
                  <c:v>0.10885708013837059</c:v>
                </c:pt>
                <c:pt idx="148">
                  <c:v>0.10741887380874884</c:v>
                </c:pt>
                <c:pt idx="149">
                  <c:v>0.10605636254910714</c:v>
                </c:pt>
                <c:pt idx="150">
                  <c:v>0.10469385128946543</c:v>
                </c:pt>
                <c:pt idx="151">
                  <c:v>0.1032556449598437</c:v>
                </c:pt>
                <c:pt idx="152">
                  <c:v>0.10189313370020198</c:v>
                </c:pt>
                <c:pt idx="153">
                  <c:v>0.10053062244056027</c:v>
                </c:pt>
                <c:pt idx="154">
                  <c:v>9.9243806250898792E-2</c:v>
                </c:pt>
                <c:pt idx="155">
                  <c:v>9.7881294991257084E-2</c:v>
                </c:pt>
                <c:pt idx="156">
                  <c:v>9.6594478801595607E-2</c:v>
                </c:pt>
                <c:pt idx="157">
                  <c:v>9.5307662611933922E-2</c:v>
                </c:pt>
                <c:pt idx="158">
                  <c:v>9.4020846422272458E-2</c:v>
                </c:pt>
                <c:pt idx="159">
                  <c:v>9.2809725302591004E-2</c:v>
                </c:pt>
                <c:pt idx="160">
                  <c:v>9.1598604182909549E-2</c:v>
                </c:pt>
                <c:pt idx="161">
                  <c:v>9.0311787993247863E-2</c:v>
                </c:pt>
                <c:pt idx="162">
                  <c:v>8.9100666873566423E-2</c:v>
                </c:pt>
                <c:pt idx="163">
                  <c:v>8.7889545753884968E-2</c:v>
                </c:pt>
                <c:pt idx="164">
                  <c:v>8.6754119704183535E-2</c:v>
                </c:pt>
                <c:pt idx="165">
                  <c:v>8.5618693654482117E-2</c:v>
                </c:pt>
                <c:pt idx="166">
                  <c:v>8.4483267604780907E-2</c:v>
                </c:pt>
                <c:pt idx="167">
                  <c:v>8.3347841555079474E-2</c:v>
                </c:pt>
                <c:pt idx="168">
                  <c:v>8.2288110575358078E-2</c:v>
                </c:pt>
                <c:pt idx="169">
                  <c:v>8.1152684525656868E-2</c:v>
                </c:pt>
                <c:pt idx="170">
                  <c:v>8.0092953545935458E-2</c:v>
                </c:pt>
                <c:pt idx="171">
                  <c:v>7.9108917636194293E-2</c:v>
                </c:pt>
                <c:pt idx="172">
                  <c:v>7.8049186656472896E-2</c:v>
                </c:pt>
                <c:pt idx="173">
                  <c:v>7.7065150746731731E-2</c:v>
                </c:pt>
                <c:pt idx="174">
                  <c:v>7.6005419767010543E-2</c:v>
                </c:pt>
                <c:pt idx="175">
                  <c:v>7.50970789272494E-2</c:v>
                </c:pt>
                <c:pt idx="176">
                  <c:v>7.4113043017508234E-2</c:v>
                </c:pt>
                <c:pt idx="177">
                  <c:v>7.3129007107767083E-2</c:v>
                </c:pt>
                <c:pt idx="178">
                  <c:v>7.222066626800594E-2</c:v>
                </c:pt>
                <c:pt idx="179">
                  <c:v>7.1312325428244797E-2</c:v>
                </c:pt>
                <c:pt idx="180">
                  <c:v>7.0479679658463676E-2</c:v>
                </c:pt>
                <c:pt idx="181">
                  <c:v>6.9571338818702755E-2</c:v>
                </c:pt>
                <c:pt idx="182">
                  <c:v>6.8738693048921634E-2</c:v>
                </c:pt>
                <c:pt idx="183">
                  <c:v>6.7906047279140735E-2</c:v>
                </c:pt>
                <c:pt idx="184">
                  <c:v>6.7073401509359615E-2</c:v>
                </c:pt>
                <c:pt idx="185">
                  <c:v>6.6240755739578716E-2</c:v>
                </c:pt>
                <c:pt idx="186">
                  <c:v>6.5483805039777618E-2</c:v>
                </c:pt>
                <c:pt idx="187">
                  <c:v>6.4651159269996719E-2</c:v>
                </c:pt>
                <c:pt idx="188">
                  <c:v>6.3894208570195843E-2</c:v>
                </c:pt>
                <c:pt idx="189">
                  <c:v>6.3137257870394745E-2</c:v>
                </c:pt>
                <c:pt idx="190">
                  <c:v>6.2380307170593868E-2</c:v>
                </c:pt>
                <c:pt idx="191">
                  <c:v>6.1623356470792985E-2</c:v>
                </c:pt>
                <c:pt idx="192">
                  <c:v>6.0942100840972131E-2</c:v>
                </c:pt>
                <c:pt idx="193">
                  <c:v>6.0260845211151277E-2</c:v>
                </c:pt>
                <c:pt idx="194">
                  <c:v>5.9579589581330417E-2</c:v>
                </c:pt>
                <c:pt idx="195">
                  <c:v>5.8898333951509563E-2</c:v>
                </c:pt>
                <c:pt idx="196">
                  <c:v>5.8217078321688924E-2</c:v>
                </c:pt>
                <c:pt idx="197">
                  <c:v>5.7611517761848093E-2</c:v>
                </c:pt>
                <c:pt idx="198">
                  <c:v>5.6930262132027239E-2</c:v>
                </c:pt>
                <c:pt idx="199">
                  <c:v>5.6324701572186615E-2</c:v>
                </c:pt>
                <c:pt idx="200">
                  <c:v>5.5719141012345784E-2</c:v>
                </c:pt>
                <c:pt idx="201">
                  <c:v>5.5113580452504952E-2</c:v>
                </c:pt>
                <c:pt idx="202">
                  <c:v>5.4508019892664336E-2</c:v>
                </c:pt>
                <c:pt idx="203">
                  <c:v>5.3902459332823505E-2</c:v>
                </c:pt>
                <c:pt idx="204">
                  <c:v>5.3296898772982888E-2</c:v>
                </c:pt>
                <c:pt idx="205">
                  <c:v>5.2767033283122294E-2</c:v>
                </c:pt>
                <c:pt idx="206">
                  <c:v>5.2161472723281463E-2</c:v>
                </c:pt>
                <c:pt idx="207">
                  <c:v>5.1631607233420869E-2</c:v>
                </c:pt>
                <c:pt idx="208">
                  <c:v>5.1101741743560275E-2</c:v>
                </c:pt>
                <c:pt idx="209">
                  <c:v>5.0571876253699466E-2</c:v>
                </c:pt>
                <c:pt idx="210">
                  <c:v>5.0117705833818894E-2</c:v>
                </c:pt>
                <c:pt idx="211">
                  <c:v>4.95878403439583E-2</c:v>
                </c:pt>
                <c:pt idx="212">
                  <c:v>4.9057974854097706E-2</c:v>
                </c:pt>
                <c:pt idx="213">
                  <c:v>4.8603804434217135E-2</c:v>
                </c:pt>
                <c:pt idx="214">
                  <c:v>4.8073938944356541E-2</c:v>
                </c:pt>
                <c:pt idx="215">
                  <c:v>4.7619768524475976E-2</c:v>
                </c:pt>
                <c:pt idx="216">
                  <c:v>4.7165598104595405E-2</c:v>
                </c:pt>
                <c:pt idx="217">
                  <c:v>4.6711427684714833E-2</c:v>
                </c:pt>
                <c:pt idx="218">
                  <c:v>4.6257257264834262E-2</c:v>
                </c:pt>
                <c:pt idx="219">
                  <c:v>4.580308684495369E-2</c:v>
                </c:pt>
                <c:pt idx="220">
                  <c:v>4.5424611495053363E-2</c:v>
                </c:pt>
                <c:pt idx="221">
                  <c:v>4.4970441075172791E-2</c:v>
                </c:pt>
                <c:pt idx="222">
                  <c:v>4.4591965725272242E-2</c:v>
                </c:pt>
                <c:pt idx="223">
                  <c:v>4.4137795305391671E-2</c:v>
                </c:pt>
                <c:pt idx="224">
                  <c:v>4.3759319955491129E-2</c:v>
                </c:pt>
                <c:pt idx="225">
                  <c:v>4.3380844605590795E-2</c:v>
                </c:pt>
                <c:pt idx="226">
                  <c:v>4.3002369255690245E-2</c:v>
                </c:pt>
                <c:pt idx="227">
                  <c:v>4.2548198835809674E-2</c:v>
                </c:pt>
                <c:pt idx="228">
                  <c:v>4.2169723485909347E-2</c:v>
                </c:pt>
                <c:pt idx="229">
                  <c:v>4.186694320598882E-2</c:v>
                </c:pt>
                <c:pt idx="230">
                  <c:v>4.1488467856088486E-2</c:v>
                </c:pt>
                <c:pt idx="231">
                  <c:v>4.1109992506187944E-2</c:v>
                </c:pt>
                <c:pt idx="232">
                  <c:v>4.073151715628761E-2</c:v>
                </c:pt>
                <c:pt idx="233">
                  <c:v>4.0428736876367083E-2</c:v>
                </c:pt>
                <c:pt idx="234">
                  <c:v>4.0125956596446778E-2</c:v>
                </c:pt>
                <c:pt idx="235">
                  <c:v>3.9747481246546444E-2</c:v>
                </c:pt>
                <c:pt idx="236">
                  <c:v>3.9444700966625924E-2</c:v>
                </c:pt>
                <c:pt idx="237">
                  <c:v>3.9141920686705613E-2</c:v>
                </c:pt>
                <c:pt idx="238">
                  <c:v>3.8839140406785308E-2</c:v>
                </c:pt>
                <c:pt idx="239">
                  <c:v>3.8536360126864781E-2</c:v>
                </c:pt>
                <c:pt idx="240">
                  <c:v>3.8309274916924499E-2</c:v>
                </c:pt>
                <c:pt idx="241">
                  <c:v>3.8006494637004187E-2</c:v>
                </c:pt>
                <c:pt idx="242">
                  <c:v>3.7779409427063905E-2</c:v>
                </c:pt>
                <c:pt idx="243">
                  <c:v>3.7476629147143593E-2</c:v>
                </c:pt>
                <c:pt idx="244">
                  <c:v>3.7249543937203311E-2</c:v>
                </c:pt>
                <c:pt idx="245">
                  <c:v>3.7022458727263022E-2</c:v>
                </c:pt>
                <c:pt idx="246">
                  <c:v>3.6795373517322739E-2</c:v>
                </c:pt>
                <c:pt idx="247">
                  <c:v>3.656828830738245E-2</c:v>
                </c:pt>
                <c:pt idx="248">
                  <c:v>3.6341203097442168E-2</c:v>
                </c:pt>
                <c:pt idx="249">
                  <c:v>3.6114117887501886E-2</c:v>
                </c:pt>
                <c:pt idx="250">
                  <c:v>3.5887032677561596E-2</c:v>
                </c:pt>
                <c:pt idx="251">
                  <c:v>3.5659947467621314E-2</c:v>
                </c:pt>
                <c:pt idx="252">
                  <c:v>3.5432862257681025E-2</c:v>
                </c:pt>
                <c:pt idx="253">
                  <c:v>3.528147211772098E-2</c:v>
                </c:pt>
                <c:pt idx="254">
                  <c:v>3.5054386907780698E-2</c:v>
                </c:pt>
                <c:pt idx="255">
                  <c:v>3.4827301697840408E-2</c:v>
                </c:pt>
                <c:pt idx="256">
                  <c:v>3.4675911557880149E-2</c:v>
                </c:pt>
                <c:pt idx="257">
                  <c:v>3.4448826347939866E-2</c:v>
                </c:pt>
                <c:pt idx="258">
                  <c:v>3.4297436207979599E-2</c:v>
                </c:pt>
                <c:pt idx="259">
                  <c:v>3.4146046068019555E-2</c:v>
                </c:pt>
                <c:pt idx="260">
                  <c:v>3.3918960858079272E-2</c:v>
                </c:pt>
                <c:pt idx="261">
                  <c:v>3.3767570718119005E-2</c:v>
                </c:pt>
                <c:pt idx="262">
                  <c:v>3.3616180578158961E-2</c:v>
                </c:pt>
                <c:pt idx="263">
                  <c:v>3.3464790438198701E-2</c:v>
                </c:pt>
                <c:pt idx="264">
                  <c:v>3.3237705228258412E-2</c:v>
                </c:pt>
                <c:pt idx="265">
                  <c:v>3.3086315088298152E-2</c:v>
                </c:pt>
                <c:pt idx="266">
                  <c:v>3.2934924948338107E-2</c:v>
                </c:pt>
                <c:pt idx="267">
                  <c:v>3.2783534808377847E-2</c:v>
                </c:pt>
                <c:pt idx="268">
                  <c:v>3.2556449598437558E-2</c:v>
                </c:pt>
                <c:pt idx="269">
                  <c:v>3.2405059458477298E-2</c:v>
                </c:pt>
                <c:pt idx="270">
                  <c:v>3.2177974248537224E-2</c:v>
                </c:pt>
                <c:pt idx="271">
                  <c:v>3.2026584108576964E-2</c:v>
                </c:pt>
                <c:pt idx="272">
                  <c:v>3.1875193968616704E-2</c:v>
                </c:pt>
                <c:pt idx="273">
                  <c:v>3.1648108758676415E-2</c:v>
                </c:pt>
                <c:pt idx="274">
                  <c:v>3.149671861871637E-2</c:v>
                </c:pt>
                <c:pt idx="275">
                  <c:v>3.1269633408776087E-2</c:v>
                </c:pt>
                <c:pt idx="276">
                  <c:v>3.1118243268815824E-2</c:v>
                </c:pt>
                <c:pt idx="277">
                  <c:v>3.0966853128855561E-2</c:v>
                </c:pt>
                <c:pt idx="278">
                  <c:v>3.0739767918915278E-2</c:v>
                </c:pt>
                <c:pt idx="279">
                  <c:v>3.058837777895523E-2</c:v>
                </c:pt>
                <c:pt idx="280">
                  <c:v>3.043698763899497E-2</c:v>
                </c:pt>
                <c:pt idx="281">
                  <c:v>3.0285597499034922E-2</c:v>
                </c:pt>
                <c:pt idx="282">
                  <c:v>3.0058512289094636E-2</c:v>
                </c:pt>
                <c:pt idx="283">
                  <c:v>2.9907122149134376E-2</c:v>
                </c:pt>
                <c:pt idx="284">
                  <c:v>2.9755732009174113E-2</c:v>
                </c:pt>
                <c:pt idx="285">
                  <c:v>2.9604341869214068E-2</c:v>
                </c:pt>
                <c:pt idx="286">
                  <c:v>2.9528646799233827E-2</c:v>
                </c:pt>
                <c:pt idx="287">
                  <c:v>2.9377256659273782E-2</c:v>
                </c:pt>
                <c:pt idx="288">
                  <c:v>2.9225866519313519E-2</c:v>
                </c:pt>
                <c:pt idx="289">
                  <c:v>2.9074476379353259E-2</c:v>
                </c:pt>
                <c:pt idx="290">
                  <c:v>2.8923086239393211E-2</c:v>
                </c:pt>
                <c:pt idx="291">
                  <c:v>2.8847391169412973E-2</c:v>
                </c:pt>
                <c:pt idx="292">
                  <c:v>2.8696001029452925E-2</c:v>
                </c:pt>
                <c:pt idx="293">
                  <c:v>2.8544610889492665E-2</c:v>
                </c:pt>
                <c:pt idx="294">
                  <c:v>2.8468915819512639E-2</c:v>
                </c:pt>
                <c:pt idx="295">
                  <c:v>2.8317525679552379E-2</c:v>
                </c:pt>
                <c:pt idx="296">
                  <c:v>2.8241830609572357E-2</c:v>
                </c:pt>
                <c:pt idx="297">
                  <c:v>2.8090440469612094E-2</c:v>
                </c:pt>
                <c:pt idx="298">
                  <c:v>2.8014745399632071E-2</c:v>
                </c:pt>
                <c:pt idx="299">
                  <c:v>2.7863355259671808E-2</c:v>
                </c:pt>
                <c:pt idx="300">
                  <c:v>2.7787660189691785E-2</c:v>
                </c:pt>
                <c:pt idx="301">
                  <c:v>2.7636270049731522E-2</c:v>
                </c:pt>
                <c:pt idx="302">
                  <c:v>2.75605749797515E-2</c:v>
                </c:pt>
                <c:pt idx="303">
                  <c:v>2.740918483979124E-2</c:v>
                </c:pt>
                <c:pt idx="304">
                  <c:v>2.7333489769811214E-2</c:v>
                </c:pt>
                <c:pt idx="305">
                  <c:v>2.7182099629850954E-2</c:v>
                </c:pt>
                <c:pt idx="306">
                  <c:v>2.7106404559870928E-2</c:v>
                </c:pt>
                <c:pt idx="307">
                  <c:v>2.7030709489890906E-2</c:v>
                </c:pt>
                <c:pt idx="308">
                  <c:v>2.6879319349930646E-2</c:v>
                </c:pt>
                <c:pt idx="309">
                  <c:v>2.680362427995062E-2</c:v>
                </c:pt>
                <c:pt idx="310">
                  <c:v>2.6727929209970382E-2</c:v>
                </c:pt>
                <c:pt idx="311">
                  <c:v>2.665223413999036E-2</c:v>
                </c:pt>
                <c:pt idx="312">
                  <c:v>2.6500844000030312E-2</c:v>
                </c:pt>
                <c:pt idx="313">
                  <c:v>2.6425148930050074E-2</c:v>
                </c:pt>
                <c:pt idx="314">
                  <c:v>2.6349453860070052E-2</c:v>
                </c:pt>
                <c:pt idx="315">
                  <c:v>2.6273758790090026E-2</c:v>
                </c:pt>
                <c:pt idx="316">
                  <c:v>2.6198063720109788E-2</c:v>
                </c:pt>
                <c:pt idx="317">
                  <c:v>2.6122368650129766E-2</c:v>
                </c:pt>
                <c:pt idx="318">
                  <c:v>2.6046673580149744E-2</c:v>
                </c:pt>
                <c:pt idx="319">
                  <c:v>2.5970978510169503E-2</c:v>
                </c:pt>
                <c:pt idx="320">
                  <c:v>2.589528344018948E-2</c:v>
                </c:pt>
                <c:pt idx="321">
                  <c:v>2.5819588370209458E-2</c:v>
                </c:pt>
                <c:pt idx="322">
                  <c:v>2.5743893300229217E-2</c:v>
                </c:pt>
                <c:pt idx="323">
                  <c:v>2.5668198230249194E-2</c:v>
                </c:pt>
                <c:pt idx="324">
                  <c:v>2.5592503160269172E-2</c:v>
                </c:pt>
                <c:pt idx="325">
                  <c:v>2.5516808090288935E-2</c:v>
                </c:pt>
                <c:pt idx="326">
                  <c:v>2.5441113020308909E-2</c:v>
                </c:pt>
                <c:pt idx="327">
                  <c:v>2.5365417950328886E-2</c:v>
                </c:pt>
                <c:pt idx="328">
                  <c:v>2.5289722880348649E-2</c:v>
                </c:pt>
                <c:pt idx="329">
                  <c:v>2.5289722880348649E-2</c:v>
                </c:pt>
                <c:pt idx="330">
                  <c:v>2.5214027810368626E-2</c:v>
                </c:pt>
                <c:pt idx="331">
                  <c:v>2.51383327403886E-2</c:v>
                </c:pt>
                <c:pt idx="332">
                  <c:v>2.5062637670408363E-2</c:v>
                </c:pt>
                <c:pt idx="333">
                  <c:v>2.4986942600428341E-2</c:v>
                </c:pt>
                <c:pt idx="334">
                  <c:v>2.4986942600428341E-2</c:v>
                </c:pt>
                <c:pt idx="335">
                  <c:v>2.4911247530448315E-2</c:v>
                </c:pt>
                <c:pt idx="336">
                  <c:v>2.4835552460468077E-2</c:v>
                </c:pt>
                <c:pt idx="337">
                  <c:v>2.4759857390488055E-2</c:v>
                </c:pt>
                <c:pt idx="338">
                  <c:v>2.4759857390488055E-2</c:v>
                </c:pt>
                <c:pt idx="339">
                  <c:v>2.4684162320508032E-2</c:v>
                </c:pt>
                <c:pt idx="340">
                  <c:v>2.4608467250528007E-2</c:v>
                </c:pt>
                <c:pt idx="341">
                  <c:v>2.4532772180547769E-2</c:v>
                </c:pt>
                <c:pt idx="342">
                  <c:v>2.4532772180547769E-2</c:v>
                </c:pt>
                <c:pt idx="343">
                  <c:v>2.4457077110567747E-2</c:v>
                </c:pt>
                <c:pt idx="344">
                  <c:v>2.4381382040587721E-2</c:v>
                </c:pt>
                <c:pt idx="345">
                  <c:v>2.4381382040587721E-2</c:v>
                </c:pt>
                <c:pt idx="346">
                  <c:v>2.4305686970607483E-2</c:v>
                </c:pt>
                <c:pt idx="347">
                  <c:v>2.4305686970607483E-2</c:v>
                </c:pt>
                <c:pt idx="348">
                  <c:v>2.4229991900627461E-2</c:v>
                </c:pt>
                <c:pt idx="349">
                  <c:v>2.4154296830647438E-2</c:v>
                </c:pt>
                <c:pt idx="350">
                  <c:v>2.4154296830647438E-2</c:v>
                </c:pt>
                <c:pt idx="351">
                  <c:v>2.4078601760667197E-2</c:v>
                </c:pt>
                <c:pt idx="352">
                  <c:v>2.4078601760667197E-2</c:v>
                </c:pt>
                <c:pt idx="353">
                  <c:v>2.4002906690687175E-2</c:v>
                </c:pt>
                <c:pt idx="354">
                  <c:v>2.4002906690687175E-2</c:v>
                </c:pt>
                <c:pt idx="355">
                  <c:v>2.3927211620707153E-2</c:v>
                </c:pt>
                <c:pt idx="356">
                  <c:v>2.3851516550726915E-2</c:v>
                </c:pt>
                <c:pt idx="357">
                  <c:v>2.3851516550726915E-2</c:v>
                </c:pt>
                <c:pt idx="358">
                  <c:v>2.3775821480746889E-2</c:v>
                </c:pt>
                <c:pt idx="359">
                  <c:v>2.3775821480746889E-2</c:v>
                </c:pt>
                <c:pt idx="360">
                  <c:v>2.3700126410766867E-2</c:v>
                </c:pt>
                <c:pt idx="361">
                  <c:v>2.3700126410766867E-2</c:v>
                </c:pt>
                <c:pt idx="362">
                  <c:v>2.3624431340786629E-2</c:v>
                </c:pt>
                <c:pt idx="363">
                  <c:v>2.3624431340786629E-2</c:v>
                </c:pt>
                <c:pt idx="364">
                  <c:v>2.3548736270806604E-2</c:v>
                </c:pt>
                <c:pt idx="365">
                  <c:v>2.3548736270806604E-2</c:v>
                </c:pt>
                <c:pt idx="366">
                  <c:v>2.3473041200826581E-2</c:v>
                </c:pt>
                <c:pt idx="367">
                  <c:v>2.3473041200826581E-2</c:v>
                </c:pt>
                <c:pt idx="368">
                  <c:v>2.3473041200826581E-2</c:v>
                </c:pt>
                <c:pt idx="369">
                  <c:v>2.3397346130846344E-2</c:v>
                </c:pt>
                <c:pt idx="370">
                  <c:v>2.3397346130846344E-2</c:v>
                </c:pt>
                <c:pt idx="371">
                  <c:v>2.3321651060866321E-2</c:v>
                </c:pt>
                <c:pt idx="372">
                  <c:v>2.3321651060866321E-2</c:v>
                </c:pt>
                <c:pt idx="373">
                  <c:v>2.3245955990886295E-2</c:v>
                </c:pt>
                <c:pt idx="374">
                  <c:v>2.3245955990886295E-2</c:v>
                </c:pt>
                <c:pt idx="375">
                  <c:v>2.3245955990886295E-2</c:v>
                </c:pt>
                <c:pt idx="376">
                  <c:v>2.3170260920906058E-2</c:v>
                </c:pt>
                <c:pt idx="377">
                  <c:v>2.3170260920906058E-2</c:v>
                </c:pt>
                <c:pt idx="378">
                  <c:v>2.3094565850926035E-2</c:v>
                </c:pt>
                <c:pt idx="379">
                  <c:v>2.3094565850926035E-2</c:v>
                </c:pt>
                <c:pt idx="380">
                  <c:v>2.3094565850926035E-2</c:v>
                </c:pt>
                <c:pt idx="381">
                  <c:v>2.3018870780946013E-2</c:v>
                </c:pt>
                <c:pt idx="382">
                  <c:v>2.3018870780946013E-2</c:v>
                </c:pt>
                <c:pt idx="383">
                  <c:v>2.3018870780946013E-2</c:v>
                </c:pt>
                <c:pt idx="384">
                  <c:v>2.2943175710965772E-2</c:v>
                </c:pt>
                <c:pt idx="385">
                  <c:v>2.2943175710965772E-2</c:v>
                </c:pt>
                <c:pt idx="386">
                  <c:v>2.2943175710965772E-2</c:v>
                </c:pt>
                <c:pt idx="387">
                  <c:v>2.2943175710965772E-2</c:v>
                </c:pt>
                <c:pt idx="388">
                  <c:v>2.286748064098575E-2</c:v>
                </c:pt>
                <c:pt idx="389">
                  <c:v>2.286748064098575E-2</c:v>
                </c:pt>
                <c:pt idx="390">
                  <c:v>2.286748064098575E-2</c:v>
                </c:pt>
                <c:pt idx="391">
                  <c:v>2.286748064098575E-2</c:v>
                </c:pt>
                <c:pt idx="392">
                  <c:v>2.286748064098575E-2</c:v>
                </c:pt>
                <c:pt idx="393">
                  <c:v>2.286748064098575E-2</c:v>
                </c:pt>
                <c:pt idx="394">
                  <c:v>2.286748064098575E-2</c:v>
                </c:pt>
                <c:pt idx="395">
                  <c:v>2.2943175710965772E-2</c:v>
                </c:pt>
                <c:pt idx="396">
                  <c:v>2.2943175710965772E-2</c:v>
                </c:pt>
                <c:pt idx="397">
                  <c:v>2.2943175710965772E-2</c:v>
                </c:pt>
                <c:pt idx="398">
                  <c:v>2.2943175710965772E-2</c:v>
                </c:pt>
                <c:pt idx="399">
                  <c:v>2.2943175710965772E-2</c:v>
                </c:pt>
                <c:pt idx="400">
                  <c:v>2.2943175710965772E-2</c:v>
                </c:pt>
                <c:pt idx="401">
                  <c:v>2.2943175710965772E-2</c:v>
                </c:pt>
                <c:pt idx="402">
                  <c:v>2.2943175710965772E-2</c:v>
                </c:pt>
                <c:pt idx="403">
                  <c:v>2.2943175710965772E-2</c:v>
                </c:pt>
                <c:pt idx="404">
                  <c:v>2.3018870780946013E-2</c:v>
                </c:pt>
                <c:pt idx="405">
                  <c:v>2.3018870780946013E-2</c:v>
                </c:pt>
                <c:pt idx="406">
                  <c:v>2.3018870780946013E-2</c:v>
                </c:pt>
                <c:pt idx="407">
                  <c:v>2.3018870780946013E-2</c:v>
                </c:pt>
                <c:pt idx="408">
                  <c:v>2.3018870780946013E-2</c:v>
                </c:pt>
                <c:pt idx="409">
                  <c:v>2.3018870780946013E-2</c:v>
                </c:pt>
                <c:pt idx="410">
                  <c:v>2.3018870780946013E-2</c:v>
                </c:pt>
                <c:pt idx="411">
                  <c:v>2.3018870780946013E-2</c:v>
                </c:pt>
                <c:pt idx="412">
                  <c:v>2.3094565850926035E-2</c:v>
                </c:pt>
                <c:pt idx="413">
                  <c:v>2.3094565850926035E-2</c:v>
                </c:pt>
                <c:pt idx="414">
                  <c:v>2.3094565850926035E-2</c:v>
                </c:pt>
                <c:pt idx="415">
                  <c:v>2.3094565850926035E-2</c:v>
                </c:pt>
                <c:pt idx="416">
                  <c:v>2.3094565850926035E-2</c:v>
                </c:pt>
                <c:pt idx="417">
                  <c:v>2.3094565850926035E-2</c:v>
                </c:pt>
                <c:pt idx="418">
                  <c:v>2.3094565850926035E-2</c:v>
                </c:pt>
                <c:pt idx="419">
                  <c:v>2.3094565850926035E-2</c:v>
                </c:pt>
                <c:pt idx="420">
                  <c:v>2.3094565850926035E-2</c:v>
                </c:pt>
                <c:pt idx="421">
                  <c:v>2.3094565850926035E-2</c:v>
                </c:pt>
                <c:pt idx="422">
                  <c:v>2.3094565850926035E-2</c:v>
                </c:pt>
                <c:pt idx="423">
                  <c:v>2.3094565850926035E-2</c:v>
                </c:pt>
                <c:pt idx="424">
                  <c:v>2.3018870780946013E-2</c:v>
                </c:pt>
                <c:pt idx="425">
                  <c:v>2.3018870780946013E-2</c:v>
                </c:pt>
                <c:pt idx="426">
                  <c:v>2.3018870780946013E-2</c:v>
                </c:pt>
                <c:pt idx="427">
                  <c:v>2.2943175710965772E-2</c:v>
                </c:pt>
                <c:pt idx="428">
                  <c:v>2.2943175710965772E-2</c:v>
                </c:pt>
                <c:pt idx="429">
                  <c:v>2.286748064098575E-2</c:v>
                </c:pt>
                <c:pt idx="430">
                  <c:v>2.286748064098575E-2</c:v>
                </c:pt>
                <c:pt idx="431">
                  <c:v>2.286748064098575E-2</c:v>
                </c:pt>
                <c:pt idx="432">
                  <c:v>2.2791785571005727E-2</c:v>
                </c:pt>
                <c:pt idx="433">
                  <c:v>2.2791785571005727E-2</c:v>
                </c:pt>
                <c:pt idx="434">
                  <c:v>2.2791785571005727E-2</c:v>
                </c:pt>
                <c:pt idx="435">
                  <c:v>2.2716090501025701E-2</c:v>
                </c:pt>
                <c:pt idx="436">
                  <c:v>2.2716090501025701E-2</c:v>
                </c:pt>
                <c:pt idx="437">
                  <c:v>2.2716090501025701E-2</c:v>
                </c:pt>
                <c:pt idx="438">
                  <c:v>2.2716090501025701E-2</c:v>
                </c:pt>
                <c:pt idx="439">
                  <c:v>2.2716090501025701E-2</c:v>
                </c:pt>
                <c:pt idx="440">
                  <c:v>2.2640395431045464E-2</c:v>
                </c:pt>
                <c:pt idx="441">
                  <c:v>2.2640395431045464E-2</c:v>
                </c:pt>
                <c:pt idx="442">
                  <c:v>2.2640395431045464E-2</c:v>
                </c:pt>
                <c:pt idx="443">
                  <c:v>2.2640395431045464E-2</c:v>
                </c:pt>
                <c:pt idx="444">
                  <c:v>2.2564700361065441E-2</c:v>
                </c:pt>
                <c:pt idx="445">
                  <c:v>2.2564700361065441E-2</c:v>
                </c:pt>
                <c:pt idx="446">
                  <c:v>2.2564700361065441E-2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</c:numCache>
            </c:numRef>
          </c:xVal>
          <c:yVal>
            <c:numRef>
              <c:f>Sample7!$L$8:$L$700</c:f>
              <c:numCache>
                <c:formatCode>General</c:formatCode>
                <c:ptCount val="693"/>
                <c:pt idx="0">
                  <c:v>0.76955010736997032</c:v>
                </c:pt>
                <c:pt idx="1">
                  <c:v>0.76853987513074506</c:v>
                </c:pt>
                <c:pt idx="2">
                  <c:v>0.76855737349701958</c:v>
                </c:pt>
                <c:pt idx="3">
                  <c:v>0.76774900407473878</c:v>
                </c:pt>
                <c:pt idx="4">
                  <c:v>0.76750256497837599</c:v>
                </c:pt>
                <c:pt idx="5">
                  <c:v>0.76682669086643995</c:v>
                </c:pt>
                <c:pt idx="6">
                  <c:v>0.76616819372612932</c:v>
                </c:pt>
                <c:pt idx="7">
                  <c:v>0.76536163816632052</c:v>
                </c:pt>
                <c:pt idx="8">
                  <c:v>0.76444084987835315</c:v>
                </c:pt>
                <c:pt idx="9">
                  <c:v>0.76348662743200224</c:v>
                </c:pt>
                <c:pt idx="10">
                  <c:v>0.76228788241404111</c:v>
                </c:pt>
                <c:pt idx="11">
                  <c:v>0.76146690686421004</c:v>
                </c:pt>
                <c:pt idx="12">
                  <c:v>0.76026987616557506</c:v>
                </c:pt>
                <c:pt idx="13">
                  <c:v>0.75905725454791828</c:v>
                </c:pt>
                <c:pt idx="14">
                  <c:v>0.75773221114052458</c:v>
                </c:pt>
                <c:pt idx="15">
                  <c:v>0.75652236846166421</c:v>
                </c:pt>
                <c:pt idx="16">
                  <c:v>0.75557470604854426</c:v>
                </c:pt>
                <c:pt idx="17">
                  <c:v>0.75451405743107536</c:v>
                </c:pt>
                <c:pt idx="18">
                  <c:v>0.75356851455041785</c:v>
                </c:pt>
                <c:pt idx="19">
                  <c:v>0.75290038705300488</c:v>
                </c:pt>
                <c:pt idx="20">
                  <c:v>0.75208592694879284</c:v>
                </c:pt>
                <c:pt idx="21">
                  <c:v>0.75115864883578631</c:v>
                </c:pt>
                <c:pt idx="22">
                  <c:v>0.75021561576648066</c:v>
                </c:pt>
                <c:pt idx="23">
                  <c:v>0.74914349009623615</c:v>
                </c:pt>
                <c:pt idx="24">
                  <c:v>0.74820214101617444</c:v>
                </c:pt>
                <c:pt idx="25">
                  <c:v>0.74753730404850038</c:v>
                </c:pt>
                <c:pt idx="26">
                  <c:v>0.7465971339510159</c:v>
                </c:pt>
                <c:pt idx="27">
                  <c:v>0.7459332335319856</c:v>
                </c:pt>
                <c:pt idx="28">
                  <c:v>0.74526971534057773</c:v>
                </c:pt>
                <c:pt idx="29">
                  <c:v>0.74418596111667545</c:v>
                </c:pt>
                <c:pt idx="30">
                  <c:v>0.74352347964532906</c:v>
                </c:pt>
                <c:pt idx="31">
                  <c:v>0.74286137999751856</c:v>
                </c:pt>
                <c:pt idx="32">
                  <c:v>0.74192528705926786</c:v>
                </c:pt>
                <c:pt idx="33">
                  <c:v>0.74126395968789482</c:v>
                </c:pt>
                <c:pt idx="34">
                  <c:v>0.74060317613227578</c:v>
                </c:pt>
                <c:pt idx="35">
                  <c:v>0.74020019457907127</c:v>
                </c:pt>
                <c:pt idx="36">
                  <c:v>0.7393952360248125</c:v>
                </c:pt>
                <c:pt idx="37">
                  <c:v>0.73873555707404748</c:v>
                </c:pt>
                <c:pt idx="38">
                  <c:v>0.7380760974158348</c:v>
                </c:pt>
                <c:pt idx="39">
                  <c:v>0.73767431860767285</c:v>
                </c:pt>
                <c:pt idx="40">
                  <c:v>0.73714401698003196</c:v>
                </c:pt>
                <c:pt idx="41">
                  <c:v>0.73621284172623525</c:v>
                </c:pt>
                <c:pt idx="42">
                  <c:v>0.73568323731489438</c:v>
                </c:pt>
                <c:pt idx="43">
                  <c:v>0.73528232906634172</c:v>
                </c:pt>
                <c:pt idx="44">
                  <c:v>0.73462506637627023</c:v>
                </c:pt>
                <c:pt idx="45">
                  <c:v>0.73382416715217491</c:v>
                </c:pt>
                <c:pt idx="46">
                  <c:v>0.73356790216606393</c:v>
                </c:pt>
                <c:pt idx="47">
                  <c:v>0.73262346581730198</c:v>
                </c:pt>
                <c:pt idx="48">
                  <c:v>0.73238344424552837</c:v>
                </c:pt>
                <c:pt idx="49">
                  <c:v>0.7318400005424609</c:v>
                </c:pt>
                <c:pt idx="50">
                  <c:v>0.73118448853912521</c:v>
                </c:pt>
                <c:pt idx="51">
                  <c:v>0.73051383923122515</c:v>
                </c:pt>
                <c:pt idx="52">
                  <c:v>0.72998696050706724</c:v>
                </c:pt>
                <c:pt idx="53">
                  <c:v>0.72933282988079517</c:v>
                </c:pt>
                <c:pt idx="54">
                  <c:v>0.72893423757880627</c:v>
                </c:pt>
                <c:pt idx="55">
                  <c:v>0.72826468885675988</c:v>
                </c:pt>
                <c:pt idx="56">
                  <c:v>0.72772327112412727</c:v>
                </c:pt>
                <c:pt idx="57">
                  <c:v>0.72734087793303048</c:v>
                </c:pt>
                <c:pt idx="58">
                  <c:v>0.72679992291205486</c:v>
                </c:pt>
                <c:pt idx="59">
                  <c:v>0.72600456331065366</c:v>
                </c:pt>
                <c:pt idx="60">
                  <c:v>0.72562305225596946</c:v>
                </c:pt>
                <c:pt idx="61">
                  <c:v>0.72495568732932947</c:v>
                </c:pt>
                <c:pt idx="62">
                  <c:v>0.72457424747057253</c:v>
                </c:pt>
                <c:pt idx="63">
                  <c:v>0.72405050058667497</c:v>
                </c:pt>
                <c:pt idx="64">
                  <c:v>0.72339990356220507</c:v>
                </c:pt>
                <c:pt idx="65">
                  <c:v>0.72259125372256205</c:v>
                </c:pt>
                <c:pt idx="66">
                  <c:v>0.72183037375258186</c:v>
                </c:pt>
                <c:pt idx="67">
                  <c:v>0.72118080264549744</c:v>
                </c:pt>
                <c:pt idx="68">
                  <c:v>0.72053172952837874</c:v>
                </c:pt>
                <c:pt idx="69">
                  <c:v>0.71977208485329769</c:v>
                </c:pt>
                <c:pt idx="70">
                  <c:v>0.71936140356879896</c:v>
                </c:pt>
                <c:pt idx="71">
                  <c:v>0.71872911687222629</c:v>
                </c:pt>
                <c:pt idx="72">
                  <c:v>0.7180813361816839</c:v>
                </c:pt>
                <c:pt idx="73">
                  <c:v>0.71743421129696971</c:v>
                </c:pt>
                <c:pt idx="74">
                  <c:v>0.71718159662788827</c:v>
                </c:pt>
                <c:pt idx="75">
                  <c:v>0.71653498803597382</c:v>
                </c:pt>
                <c:pt idx="76">
                  <c:v>0.71615621883197811</c:v>
                </c:pt>
                <c:pt idx="77">
                  <c:v>0.71563630605828465</c:v>
                </c:pt>
                <c:pt idx="78">
                  <c:v>0.71525781190531379</c:v>
                </c:pt>
                <c:pt idx="79">
                  <c:v>0.71459726783688782</c:v>
                </c:pt>
                <c:pt idx="80">
                  <c:v>0.7139671749206421</c:v>
                </c:pt>
                <c:pt idx="81">
                  <c:v>0.71332242186372985</c:v>
                </c:pt>
                <c:pt idx="82">
                  <c:v>0.71281865885301288</c:v>
                </c:pt>
                <c:pt idx="83">
                  <c:v>0.7124412994010102</c:v>
                </c:pt>
                <c:pt idx="84">
                  <c:v>0.71167152892638053</c:v>
                </c:pt>
                <c:pt idx="85">
                  <c:v>0.71129423396396396</c:v>
                </c:pt>
                <c:pt idx="86">
                  <c:v>0.71091731553936277</c:v>
                </c:pt>
                <c:pt idx="87">
                  <c:v>0.7102740097246244</c:v>
                </c:pt>
                <c:pt idx="88">
                  <c:v>0.71002283269247424</c:v>
                </c:pt>
                <c:pt idx="89">
                  <c:v>0.70938016129670434</c:v>
                </c:pt>
                <c:pt idx="90">
                  <c:v>0.7088782175540973</c:v>
                </c:pt>
                <c:pt idx="91">
                  <c:v>0.70862731229993836</c:v>
                </c:pt>
                <c:pt idx="92">
                  <c:v>0.70812563502590886</c:v>
                </c:pt>
                <c:pt idx="93">
                  <c:v>0.70773486704382393</c:v>
                </c:pt>
                <c:pt idx="94">
                  <c:v>0.70748418902162336</c:v>
                </c:pt>
                <c:pt idx="95">
                  <c:v>0.70723355540206889</c:v>
                </c:pt>
                <c:pt idx="96">
                  <c:v>0.70660702782576257</c:v>
                </c:pt>
                <c:pt idx="97">
                  <c:v>0.70623118944560348</c:v>
                </c:pt>
                <c:pt idx="98">
                  <c:v>0.70610611585667282</c:v>
                </c:pt>
                <c:pt idx="99">
                  <c:v>0.70584112889963346</c:v>
                </c:pt>
                <c:pt idx="100">
                  <c:v>0.70534053803333552</c:v>
                </c:pt>
                <c:pt idx="101">
                  <c:v>0.70496507380230167</c:v>
                </c:pt>
                <c:pt idx="102">
                  <c:v>0.70471491157516131</c:v>
                </c:pt>
                <c:pt idx="103">
                  <c:v>0.70458970953073052</c:v>
                </c:pt>
                <c:pt idx="104">
                  <c:v>0.7042002620014759</c:v>
                </c:pt>
                <c:pt idx="105">
                  <c:v>0.70382541351714822</c:v>
                </c:pt>
                <c:pt idx="106">
                  <c:v>0.70357547832432943</c:v>
                </c:pt>
                <c:pt idx="107">
                  <c:v>0.70331103068243683</c:v>
                </c:pt>
                <c:pt idx="108">
                  <c:v>0.70293645607870181</c:v>
                </c:pt>
                <c:pt idx="109">
                  <c:v>0.70268642879809129</c:v>
                </c:pt>
                <c:pt idx="110">
                  <c:v>0.70243672067343055</c:v>
                </c:pt>
                <c:pt idx="111">
                  <c:v>0.70218705692505701</c:v>
                </c:pt>
                <c:pt idx="112">
                  <c:v>0.70218705692505701</c:v>
                </c:pt>
                <c:pt idx="113">
                  <c:v>0.70181278178801654</c:v>
                </c:pt>
                <c:pt idx="114">
                  <c:v>0.701299499065837</c:v>
                </c:pt>
                <c:pt idx="115">
                  <c:v>0.70105006220242105</c:v>
                </c:pt>
                <c:pt idx="116">
                  <c:v>0.70105006220242105</c:v>
                </c:pt>
                <c:pt idx="117">
                  <c:v>0.70067585294118684</c:v>
                </c:pt>
                <c:pt idx="118">
                  <c:v>0.70055132157809985</c:v>
                </c:pt>
                <c:pt idx="119">
                  <c:v>0.70030201781719492</c:v>
                </c:pt>
                <c:pt idx="120">
                  <c:v>0.69980354339789608</c:v>
                </c:pt>
                <c:pt idx="121">
                  <c:v>0.69980354339789608</c:v>
                </c:pt>
                <c:pt idx="122">
                  <c:v>0.69955437273950205</c:v>
                </c:pt>
                <c:pt idx="123">
                  <c:v>0.69930524644861192</c:v>
                </c:pt>
                <c:pt idx="124">
                  <c:v>0.69891750181665524</c:v>
                </c:pt>
                <c:pt idx="125">
                  <c:v>0.69854417307450811</c:v>
                </c:pt>
                <c:pt idx="126">
                  <c:v>0.69829525138186666</c:v>
                </c:pt>
                <c:pt idx="127">
                  <c:v>0.69829525138186666</c:v>
                </c:pt>
                <c:pt idx="128">
                  <c:v>0.69792181514368867</c:v>
                </c:pt>
                <c:pt idx="129">
                  <c:v>0.69767300437224811</c:v>
                </c:pt>
                <c:pt idx="130">
                  <c:v>0.69729973457688421</c:v>
                </c:pt>
                <c:pt idx="131">
                  <c:v>0.69666440932314311</c:v>
                </c:pt>
                <c:pt idx="132">
                  <c:v>0.69678857016061513</c:v>
                </c:pt>
                <c:pt idx="133">
                  <c:v>0.69629144639598606</c:v>
                </c:pt>
                <c:pt idx="134">
                  <c:v>0.69590510420241702</c:v>
                </c:pt>
                <c:pt idx="135">
                  <c:v>0.69591885665282682</c:v>
                </c:pt>
                <c:pt idx="136">
                  <c:v>0.69528404624784979</c:v>
                </c:pt>
                <c:pt idx="137">
                  <c:v>0.69516003181584418</c:v>
                </c:pt>
                <c:pt idx="138">
                  <c:v>0.69464988327715027</c:v>
                </c:pt>
                <c:pt idx="139">
                  <c:v>0.6944153584996573</c:v>
                </c:pt>
                <c:pt idx="140">
                  <c:v>0.69402972015151287</c:v>
                </c:pt>
                <c:pt idx="141">
                  <c:v>0.69378167787889</c:v>
                </c:pt>
                <c:pt idx="142">
                  <c:v>0.69364407067874867</c:v>
                </c:pt>
                <c:pt idx="143">
                  <c:v>0.69316162978772333</c:v>
                </c:pt>
                <c:pt idx="144">
                  <c:v>0.6927627787263918</c:v>
                </c:pt>
                <c:pt idx="145">
                  <c:v>0.69252851405755567</c:v>
                </c:pt>
                <c:pt idx="146">
                  <c:v>0.69240449760591261</c:v>
                </c:pt>
                <c:pt idx="147">
                  <c:v>0.69214358149206745</c:v>
                </c:pt>
                <c:pt idx="148">
                  <c:v>0.69190908775992543</c:v>
                </c:pt>
                <c:pt idx="149">
                  <c:v>0.69177197811741209</c:v>
                </c:pt>
                <c:pt idx="150">
                  <c:v>0.69164831408321004</c:v>
                </c:pt>
                <c:pt idx="151">
                  <c:v>0.69152438875215372</c:v>
                </c:pt>
                <c:pt idx="152">
                  <c:v>0.69127684370168985</c:v>
                </c:pt>
                <c:pt idx="153">
                  <c:v>0.69127684370168985</c:v>
                </c:pt>
                <c:pt idx="154">
                  <c:v>0.69127684370168985</c:v>
                </c:pt>
                <c:pt idx="155">
                  <c:v>0.69101596470441595</c:v>
                </c:pt>
                <c:pt idx="156">
                  <c:v>0.69115295165549384</c:v>
                </c:pt>
                <c:pt idx="157">
                  <c:v>0.69089238051426261</c:v>
                </c:pt>
                <c:pt idx="158">
                  <c:v>0.69076853520092485</c:v>
                </c:pt>
                <c:pt idx="159">
                  <c:v>0.69076853520092485</c:v>
                </c:pt>
                <c:pt idx="160">
                  <c:v>0.69064497313940654</c:v>
                </c:pt>
                <c:pt idx="161">
                  <c:v>0.69078188654514538</c:v>
                </c:pt>
                <c:pt idx="162">
                  <c:v>0.69052115000344505</c:v>
                </c:pt>
                <c:pt idx="163">
                  <c:v>0.69064497313940654</c:v>
                </c:pt>
                <c:pt idx="164">
                  <c:v>0.69053420228293239</c:v>
                </c:pt>
                <c:pt idx="165">
                  <c:v>0.6902604736538086</c:v>
                </c:pt>
                <c:pt idx="166">
                  <c:v>0.69027380911197656</c:v>
                </c:pt>
                <c:pt idx="167">
                  <c:v>0.69027380911197656</c:v>
                </c:pt>
                <c:pt idx="168">
                  <c:v>0.69052115000344505</c:v>
                </c:pt>
                <c:pt idx="169">
                  <c:v>0.69002651252651936</c:v>
                </c:pt>
                <c:pt idx="170">
                  <c:v>0.69015001925427855</c:v>
                </c:pt>
                <c:pt idx="171">
                  <c:v>0.69001320396815924</c:v>
                </c:pt>
                <c:pt idx="172">
                  <c:v>0.69001320396815924</c:v>
                </c:pt>
                <c:pt idx="173">
                  <c:v>0.69001320396815924</c:v>
                </c:pt>
                <c:pt idx="174">
                  <c:v>0.69002651252651936</c:v>
                </c:pt>
                <c:pt idx="175">
                  <c:v>0.68977926024707348</c:v>
                </c:pt>
                <c:pt idx="176">
                  <c:v>0.68988972172436414</c:v>
                </c:pt>
                <c:pt idx="177">
                  <c:v>0.68977926024707348</c:v>
                </c:pt>
                <c:pt idx="178">
                  <c:v>0.68965551474412834</c:v>
                </c:pt>
                <c:pt idx="179">
                  <c:v>0.68991600203395609</c:v>
                </c:pt>
                <c:pt idx="180">
                  <c:v>0.68977926024707348</c:v>
                </c:pt>
                <c:pt idx="181">
                  <c:v>0.68977926024707348</c:v>
                </c:pt>
                <c:pt idx="182">
                  <c:v>0.68953205227363901</c:v>
                </c:pt>
                <c:pt idx="183">
                  <c:v>0.68990274484619774</c:v>
                </c:pt>
                <c:pt idx="184">
                  <c:v>0.68940832894807036</c:v>
                </c:pt>
                <c:pt idx="185">
                  <c:v>0.68966874505403197</c:v>
                </c:pt>
                <c:pt idx="186">
                  <c:v>0.68979223199971196</c:v>
                </c:pt>
                <c:pt idx="187">
                  <c:v>0.68966874505403197</c:v>
                </c:pt>
                <c:pt idx="188">
                  <c:v>0.68953205227363901</c:v>
                </c:pt>
                <c:pt idx="189">
                  <c:v>0.68954499720156104</c:v>
                </c:pt>
                <c:pt idx="190">
                  <c:v>0.68942126045217733</c:v>
                </c:pt>
                <c:pt idx="191">
                  <c:v>0.68966874505403197</c:v>
                </c:pt>
                <c:pt idx="192">
                  <c:v>0.68966874505403197</c:v>
                </c:pt>
                <c:pt idx="193">
                  <c:v>0.68966874505403197</c:v>
                </c:pt>
                <c:pt idx="194">
                  <c:v>0.68954499720156104</c:v>
                </c:pt>
                <c:pt idx="195">
                  <c:v>0.68968166545505161</c:v>
                </c:pt>
                <c:pt idx="196">
                  <c:v>0.68954499720156104</c:v>
                </c:pt>
                <c:pt idx="197">
                  <c:v>0.68942126045217733</c:v>
                </c:pt>
                <c:pt idx="198">
                  <c:v>0.68966874505403197</c:v>
                </c:pt>
                <c:pt idx="199">
                  <c:v>0.6892978067182044</c:v>
                </c:pt>
                <c:pt idx="200">
                  <c:v>0.68968166545505161</c:v>
                </c:pt>
                <c:pt idx="201">
                  <c:v>0.68955790418096619</c:v>
                </c:pt>
                <c:pt idx="202">
                  <c:v>0.6892978067182044</c:v>
                </c:pt>
                <c:pt idx="203">
                  <c:v>0.68940832894807036</c:v>
                </c:pt>
                <c:pt idx="204">
                  <c:v>0.6892978067182044</c:v>
                </c:pt>
                <c:pt idx="205">
                  <c:v>0.68942126045217733</c:v>
                </c:pt>
                <c:pt idx="206">
                  <c:v>0.68954499720156104</c:v>
                </c:pt>
                <c:pt idx="207">
                  <c:v>0.6892978067182044</c:v>
                </c:pt>
                <c:pt idx="208">
                  <c:v>0.68942126045217733</c:v>
                </c:pt>
                <c:pt idx="209">
                  <c:v>0.68942126045217733</c:v>
                </c:pt>
                <c:pt idx="210">
                  <c:v>0.6892978067182044</c:v>
                </c:pt>
                <c:pt idx="211">
                  <c:v>0.68942126045217733</c:v>
                </c:pt>
                <c:pt idx="212">
                  <c:v>0.6892978067182044</c:v>
                </c:pt>
                <c:pt idx="213">
                  <c:v>0.6892978067182044</c:v>
                </c:pt>
                <c:pt idx="214">
                  <c:v>0.68942126045217733</c:v>
                </c:pt>
                <c:pt idx="215">
                  <c:v>0.68942126045217733</c:v>
                </c:pt>
                <c:pt idx="216">
                  <c:v>0.6892978067182044</c:v>
                </c:pt>
                <c:pt idx="217">
                  <c:v>0.6892978067182044</c:v>
                </c:pt>
                <c:pt idx="218">
                  <c:v>0.6892978067182044</c:v>
                </c:pt>
                <c:pt idx="219">
                  <c:v>0.68903749741071807</c:v>
                </c:pt>
                <c:pt idx="220">
                  <c:v>0.6892978067182044</c:v>
                </c:pt>
                <c:pt idx="221">
                  <c:v>0.6892978067182044</c:v>
                </c:pt>
                <c:pt idx="222">
                  <c:v>0.68917409215059355</c:v>
                </c:pt>
                <c:pt idx="223">
                  <c:v>0.68942126045217733</c:v>
                </c:pt>
                <c:pt idx="224">
                  <c:v>0.6892978067182044</c:v>
                </c:pt>
                <c:pt idx="225">
                  <c:v>0.6892978067182044</c:v>
                </c:pt>
                <c:pt idx="226">
                  <c:v>0.68928461672338848</c:v>
                </c:pt>
                <c:pt idx="227">
                  <c:v>0.68928461672338848</c:v>
                </c:pt>
                <c:pt idx="228">
                  <c:v>0.6892978067182044</c:v>
                </c:pt>
                <c:pt idx="229">
                  <c:v>0.6892978067182044</c:v>
                </c:pt>
                <c:pt idx="230">
                  <c:v>0.68942126045217733</c:v>
                </c:pt>
                <c:pt idx="231">
                  <c:v>0.6892978067182044</c:v>
                </c:pt>
                <c:pt idx="232">
                  <c:v>0.6892978067182044</c:v>
                </c:pt>
                <c:pt idx="233">
                  <c:v>0.68942126045217733</c:v>
                </c:pt>
                <c:pt idx="234">
                  <c:v>0.6892978067182044</c:v>
                </c:pt>
                <c:pt idx="235">
                  <c:v>0.6892978067182044</c:v>
                </c:pt>
                <c:pt idx="236">
                  <c:v>0.68954499720156104</c:v>
                </c:pt>
                <c:pt idx="237">
                  <c:v>0.68928461672338848</c:v>
                </c:pt>
                <c:pt idx="238">
                  <c:v>0.68940832894807036</c:v>
                </c:pt>
                <c:pt idx="239">
                  <c:v>0.68942126045217733</c:v>
                </c:pt>
                <c:pt idx="240">
                  <c:v>0.68954499720156104</c:v>
                </c:pt>
                <c:pt idx="241">
                  <c:v>0.68928461672338848</c:v>
                </c:pt>
                <c:pt idx="242">
                  <c:v>0.68916118745802346</c:v>
                </c:pt>
                <c:pt idx="243">
                  <c:v>0.68942126045217733</c:v>
                </c:pt>
                <c:pt idx="244">
                  <c:v>0.68940832894807036</c:v>
                </c:pt>
                <c:pt idx="245">
                  <c:v>0.68942126045217733</c:v>
                </c:pt>
                <c:pt idx="246">
                  <c:v>0.68966874505403197</c:v>
                </c:pt>
                <c:pt idx="247">
                  <c:v>0.68954499720156104</c:v>
                </c:pt>
                <c:pt idx="248">
                  <c:v>0.68966874505403197</c:v>
                </c:pt>
                <c:pt idx="249">
                  <c:v>0.68966874505403197</c:v>
                </c:pt>
                <c:pt idx="250">
                  <c:v>0.68928461672338848</c:v>
                </c:pt>
                <c:pt idx="251">
                  <c:v>0.68966874505403197</c:v>
                </c:pt>
                <c:pt idx="252">
                  <c:v>0.68954499720156104</c:v>
                </c:pt>
                <c:pt idx="253">
                  <c:v>0.68954499720156104</c:v>
                </c:pt>
                <c:pt idx="254">
                  <c:v>0.68940832894807036</c:v>
                </c:pt>
                <c:pt idx="255">
                  <c:v>0.68965551474412834</c:v>
                </c:pt>
                <c:pt idx="256">
                  <c:v>0.68940832894807036</c:v>
                </c:pt>
                <c:pt idx="257">
                  <c:v>0.68953205227363901</c:v>
                </c:pt>
                <c:pt idx="258">
                  <c:v>0.68954499720156104</c:v>
                </c:pt>
                <c:pt idx="259">
                  <c:v>0.68940832894807036</c:v>
                </c:pt>
                <c:pt idx="260">
                  <c:v>0.68940832894807036</c:v>
                </c:pt>
                <c:pt idx="261">
                  <c:v>0.68979223199971196</c:v>
                </c:pt>
                <c:pt idx="262">
                  <c:v>0.68954499720156104</c:v>
                </c:pt>
                <c:pt idx="263">
                  <c:v>0.68966874505403197</c:v>
                </c:pt>
                <c:pt idx="264">
                  <c:v>0.68966874505403197</c:v>
                </c:pt>
                <c:pt idx="265">
                  <c:v>0.68953205227363901</c:v>
                </c:pt>
                <c:pt idx="266">
                  <c:v>0.68940832894807036</c:v>
                </c:pt>
                <c:pt idx="267">
                  <c:v>0.68942126045217733</c:v>
                </c:pt>
                <c:pt idx="268">
                  <c:v>0.68966874505403197</c:v>
                </c:pt>
                <c:pt idx="269">
                  <c:v>0.68940832894807036</c:v>
                </c:pt>
                <c:pt idx="270">
                  <c:v>0.68954499720156104</c:v>
                </c:pt>
                <c:pt idx="271">
                  <c:v>0.68966874505403197</c:v>
                </c:pt>
                <c:pt idx="272">
                  <c:v>0.68953205227363901</c:v>
                </c:pt>
                <c:pt idx="273">
                  <c:v>0.68966874505403197</c:v>
                </c:pt>
                <c:pt idx="274">
                  <c:v>0.68953205227363901</c:v>
                </c:pt>
                <c:pt idx="275">
                  <c:v>0.68953205227363901</c:v>
                </c:pt>
                <c:pt idx="276">
                  <c:v>0.68940832894807036</c:v>
                </c:pt>
                <c:pt idx="277">
                  <c:v>0.68965551474412834</c:v>
                </c:pt>
                <c:pt idx="278">
                  <c:v>0.68940832894807036</c:v>
                </c:pt>
                <c:pt idx="279">
                  <c:v>0.68940832894807036</c:v>
                </c:pt>
                <c:pt idx="280">
                  <c:v>0.68953205227363901</c:v>
                </c:pt>
                <c:pt idx="281">
                  <c:v>0.68953205227363901</c:v>
                </c:pt>
                <c:pt idx="282">
                  <c:v>0.68965551474412834</c:v>
                </c:pt>
                <c:pt idx="283">
                  <c:v>0.68953205227363901</c:v>
                </c:pt>
                <c:pt idx="284">
                  <c:v>0.6895187974885445</c:v>
                </c:pt>
                <c:pt idx="285">
                  <c:v>0.6895187974885445</c:v>
                </c:pt>
                <c:pt idx="286">
                  <c:v>0.68953205227363901</c:v>
                </c:pt>
                <c:pt idx="287">
                  <c:v>0.68965551474412834</c:v>
                </c:pt>
                <c:pt idx="288">
                  <c:v>0.68965551474412834</c:v>
                </c:pt>
                <c:pt idx="289">
                  <c:v>0.68939535949324582</c:v>
                </c:pt>
                <c:pt idx="290">
                  <c:v>0.68939535949324582</c:v>
                </c:pt>
                <c:pt idx="291">
                  <c:v>0.68965551474412834</c:v>
                </c:pt>
                <c:pt idx="292">
                  <c:v>0.68953205227363901</c:v>
                </c:pt>
                <c:pt idx="293">
                  <c:v>0.6895187974885445</c:v>
                </c:pt>
                <c:pt idx="294">
                  <c:v>0.68964251846019087</c:v>
                </c:pt>
                <c:pt idx="295">
                  <c:v>0.68965551474412834</c:v>
                </c:pt>
                <c:pt idx="296">
                  <c:v>0.68965551474412834</c:v>
                </c:pt>
                <c:pt idx="297">
                  <c:v>0.68977926024707348</c:v>
                </c:pt>
                <c:pt idx="298">
                  <c:v>0.6895187974885445</c:v>
                </c:pt>
                <c:pt idx="299">
                  <c:v>0.68977926024707348</c:v>
                </c:pt>
                <c:pt idx="300">
                  <c:v>0.68965551474412834</c:v>
                </c:pt>
                <c:pt idx="301">
                  <c:v>0.6895187974885445</c:v>
                </c:pt>
                <c:pt idx="302">
                  <c:v>0.6895187974885445</c:v>
                </c:pt>
                <c:pt idx="303">
                  <c:v>0.6895187974885445</c:v>
                </c:pt>
                <c:pt idx="304">
                  <c:v>0.68964251846019087</c:v>
                </c:pt>
                <c:pt idx="305">
                  <c:v>0.68964251846019087</c:v>
                </c:pt>
                <c:pt idx="306">
                  <c:v>0.68977926024707348</c:v>
                </c:pt>
                <c:pt idx="307">
                  <c:v>0.6895187974885445</c:v>
                </c:pt>
                <c:pt idx="308">
                  <c:v>0.6895187974885445</c:v>
                </c:pt>
                <c:pt idx="309">
                  <c:v>0.68976597857973787</c:v>
                </c:pt>
                <c:pt idx="310">
                  <c:v>0.68988972172436414</c:v>
                </c:pt>
                <c:pt idx="311">
                  <c:v>0.6895187974885445</c:v>
                </c:pt>
                <c:pt idx="312">
                  <c:v>0.68964251846019087</c:v>
                </c:pt>
                <c:pt idx="313">
                  <c:v>0.6895187974885445</c:v>
                </c:pt>
                <c:pt idx="314">
                  <c:v>0.68964251846019087</c:v>
                </c:pt>
                <c:pt idx="315">
                  <c:v>0.68964251846019087</c:v>
                </c:pt>
                <c:pt idx="316">
                  <c:v>0.68962921231327801</c:v>
                </c:pt>
                <c:pt idx="317">
                  <c:v>0.68976597857973787</c:v>
                </c:pt>
                <c:pt idx="318">
                  <c:v>0.68962921231327801</c:v>
                </c:pt>
                <c:pt idx="319">
                  <c:v>0.68964251846019087</c:v>
                </c:pt>
                <c:pt idx="320">
                  <c:v>0.68964251846019087</c:v>
                </c:pt>
                <c:pt idx="321">
                  <c:v>0.68976597857973787</c:v>
                </c:pt>
                <c:pt idx="322">
                  <c:v>0.68964251846019087</c:v>
                </c:pt>
                <c:pt idx="323">
                  <c:v>0.68964251846019087</c:v>
                </c:pt>
                <c:pt idx="324">
                  <c:v>0.68962921231327801</c:v>
                </c:pt>
                <c:pt idx="325">
                  <c:v>0.68976597857973787</c:v>
                </c:pt>
                <c:pt idx="326">
                  <c:v>0.68976597857973787</c:v>
                </c:pt>
                <c:pt idx="327">
                  <c:v>0.68976597857973787</c:v>
                </c:pt>
                <c:pt idx="328">
                  <c:v>0.68988972172436414</c:v>
                </c:pt>
                <c:pt idx="329">
                  <c:v>0.68976597857973787</c:v>
                </c:pt>
                <c:pt idx="330">
                  <c:v>0.68988972172436414</c:v>
                </c:pt>
                <c:pt idx="331">
                  <c:v>0.68976597857973787</c:v>
                </c:pt>
                <c:pt idx="332">
                  <c:v>0.68988972172436414</c:v>
                </c:pt>
                <c:pt idx="333">
                  <c:v>0.68988972172436414</c:v>
                </c:pt>
                <c:pt idx="334">
                  <c:v>0.68962921231327801</c:v>
                </c:pt>
                <c:pt idx="335">
                  <c:v>0.68964251846019087</c:v>
                </c:pt>
                <c:pt idx="336">
                  <c:v>0.68976597857973787</c:v>
                </c:pt>
                <c:pt idx="337">
                  <c:v>0.68988972172436414</c:v>
                </c:pt>
                <c:pt idx="338">
                  <c:v>0.68976597857973787</c:v>
                </c:pt>
                <c:pt idx="339">
                  <c:v>0.68976597857973787</c:v>
                </c:pt>
                <c:pt idx="340">
                  <c:v>0.68988972172436414</c:v>
                </c:pt>
                <c:pt idx="341">
                  <c:v>0.68987638868204004</c:v>
                </c:pt>
                <c:pt idx="342">
                  <c:v>0.68975293092220902</c:v>
                </c:pt>
                <c:pt idx="343">
                  <c:v>0.68975293092220902</c:v>
                </c:pt>
                <c:pt idx="344">
                  <c:v>0.68988972172436414</c:v>
                </c:pt>
                <c:pt idx="345">
                  <c:v>0.69001320396815924</c:v>
                </c:pt>
                <c:pt idx="346">
                  <c:v>0.68988972172436414</c:v>
                </c:pt>
                <c:pt idx="347">
                  <c:v>0.6901369692857654</c:v>
                </c:pt>
                <c:pt idx="348">
                  <c:v>0.68988972172436414</c:v>
                </c:pt>
                <c:pt idx="349">
                  <c:v>0.68988972172436414</c:v>
                </c:pt>
                <c:pt idx="350">
                  <c:v>0.68975293092220902</c:v>
                </c:pt>
                <c:pt idx="351">
                  <c:v>0.68988972172436414</c:v>
                </c:pt>
                <c:pt idx="352">
                  <c:v>0.68975293092220902</c:v>
                </c:pt>
                <c:pt idx="353">
                  <c:v>0.69001320396815924</c:v>
                </c:pt>
                <c:pt idx="354">
                  <c:v>0.68962921231327801</c:v>
                </c:pt>
                <c:pt idx="355">
                  <c:v>0.69001320396815924</c:v>
                </c:pt>
                <c:pt idx="356">
                  <c:v>0.69001320396815924</c:v>
                </c:pt>
                <c:pt idx="357">
                  <c:v>0.68988972172436414</c:v>
                </c:pt>
                <c:pt idx="358">
                  <c:v>0.68988972172436414</c:v>
                </c:pt>
                <c:pt idx="359">
                  <c:v>0.69001320396815924</c:v>
                </c:pt>
                <c:pt idx="360">
                  <c:v>0.68988972172436414</c:v>
                </c:pt>
                <c:pt idx="361">
                  <c:v>0.69001320396815924</c:v>
                </c:pt>
                <c:pt idx="362">
                  <c:v>0.68988972172436414</c:v>
                </c:pt>
                <c:pt idx="363">
                  <c:v>0.69000012945955447</c:v>
                </c:pt>
                <c:pt idx="364">
                  <c:v>0.6901369692857654</c:v>
                </c:pt>
                <c:pt idx="365">
                  <c:v>0.68975293092220902</c:v>
                </c:pt>
                <c:pt idx="366">
                  <c:v>0.68975293092220902</c:v>
                </c:pt>
                <c:pt idx="367">
                  <c:v>0.69001320396815924</c:v>
                </c:pt>
                <c:pt idx="368">
                  <c:v>0.68975293092220902</c:v>
                </c:pt>
                <c:pt idx="369">
                  <c:v>0.69001320396815924</c:v>
                </c:pt>
                <c:pt idx="370">
                  <c:v>0.69001320396815924</c:v>
                </c:pt>
                <c:pt idx="371">
                  <c:v>0.68975293092220902</c:v>
                </c:pt>
                <c:pt idx="372">
                  <c:v>0.68973957339592074</c:v>
                </c:pt>
                <c:pt idx="373">
                  <c:v>0.68987638868204004</c:v>
                </c:pt>
                <c:pt idx="374">
                  <c:v>0.69001320396815924</c:v>
                </c:pt>
                <c:pt idx="375">
                  <c:v>0.6901369692857654</c:v>
                </c:pt>
                <c:pt idx="376">
                  <c:v>0.69001320396815924</c:v>
                </c:pt>
                <c:pt idx="377">
                  <c:v>0.6901369692857654</c:v>
                </c:pt>
                <c:pt idx="378">
                  <c:v>0.68975293092220902</c:v>
                </c:pt>
                <c:pt idx="379">
                  <c:v>0.68987638868204004</c:v>
                </c:pt>
                <c:pt idx="380">
                  <c:v>0.6902604736538086</c:v>
                </c:pt>
                <c:pt idx="381">
                  <c:v>0.6901369692857654</c:v>
                </c:pt>
                <c:pt idx="382">
                  <c:v>0.68987638868204004</c:v>
                </c:pt>
                <c:pt idx="383">
                  <c:v>0.69001320396815924</c:v>
                </c:pt>
                <c:pt idx="384">
                  <c:v>0.69001320396815924</c:v>
                </c:pt>
                <c:pt idx="385">
                  <c:v>0.69000012945955447</c:v>
                </c:pt>
                <c:pt idx="386">
                  <c:v>0.6902604736538086</c:v>
                </c:pt>
                <c:pt idx="387">
                  <c:v>0.68987638868204004</c:v>
                </c:pt>
                <c:pt idx="388">
                  <c:v>0.6901369692857654</c:v>
                </c:pt>
                <c:pt idx="389">
                  <c:v>0.6901369692857654</c:v>
                </c:pt>
                <c:pt idx="390">
                  <c:v>0.68987638868204004</c:v>
                </c:pt>
                <c:pt idx="391">
                  <c:v>0.6901369692857654</c:v>
                </c:pt>
                <c:pt idx="392">
                  <c:v>0.69001320396815924</c:v>
                </c:pt>
                <c:pt idx="393">
                  <c:v>0.69012360933924677</c:v>
                </c:pt>
                <c:pt idx="394">
                  <c:v>0.69000012945955447</c:v>
                </c:pt>
                <c:pt idx="395">
                  <c:v>0.6902604736538086</c:v>
                </c:pt>
                <c:pt idx="396">
                  <c:v>0.69000012945955447</c:v>
                </c:pt>
                <c:pt idx="397">
                  <c:v>0.69001320396815924</c:v>
                </c:pt>
                <c:pt idx="398">
                  <c:v>0.6901369692857654</c:v>
                </c:pt>
                <c:pt idx="399">
                  <c:v>0.69000012945955447</c:v>
                </c:pt>
                <c:pt idx="400">
                  <c:v>0.69000012945955447</c:v>
                </c:pt>
                <c:pt idx="401">
                  <c:v>0.690384261144395</c:v>
                </c:pt>
                <c:pt idx="402">
                  <c:v>0.69001320396815924</c:v>
                </c:pt>
                <c:pt idx="403">
                  <c:v>0.69012360933924677</c:v>
                </c:pt>
                <c:pt idx="404">
                  <c:v>0.69024737228534483</c:v>
                </c:pt>
                <c:pt idx="405">
                  <c:v>0.69024737228534483</c:v>
                </c:pt>
                <c:pt idx="406">
                  <c:v>0.69000012945955447</c:v>
                </c:pt>
                <c:pt idx="407">
                  <c:v>0.69000012945955447</c:v>
                </c:pt>
                <c:pt idx="408">
                  <c:v>0.6901369692857654</c:v>
                </c:pt>
                <c:pt idx="409">
                  <c:v>0.6902604736538086</c:v>
                </c:pt>
                <c:pt idx="410">
                  <c:v>0.6902604736538086</c:v>
                </c:pt>
                <c:pt idx="411">
                  <c:v>0.69012360933924677</c:v>
                </c:pt>
                <c:pt idx="412">
                  <c:v>0.6902604736538086</c:v>
                </c:pt>
                <c:pt idx="413">
                  <c:v>0.6901369692857654</c:v>
                </c:pt>
                <c:pt idx="414">
                  <c:v>0.6901369692857654</c:v>
                </c:pt>
                <c:pt idx="415">
                  <c:v>0.69001320396815924</c:v>
                </c:pt>
                <c:pt idx="416">
                  <c:v>0.69012360933924677</c:v>
                </c:pt>
                <c:pt idx="417">
                  <c:v>0.690384261144395</c:v>
                </c:pt>
                <c:pt idx="418">
                  <c:v>0.6902604736538086</c:v>
                </c:pt>
                <c:pt idx="419">
                  <c:v>0.6902604736538086</c:v>
                </c:pt>
                <c:pt idx="420">
                  <c:v>0.6902604736538086</c:v>
                </c:pt>
                <c:pt idx="421">
                  <c:v>0.6902604736538086</c:v>
                </c:pt>
                <c:pt idx="422">
                  <c:v>0.69024737228534483</c:v>
                </c:pt>
                <c:pt idx="423">
                  <c:v>0.6901369692857654</c:v>
                </c:pt>
                <c:pt idx="424">
                  <c:v>0.6901369692857654</c:v>
                </c:pt>
                <c:pt idx="425">
                  <c:v>0.6901369692857654</c:v>
                </c:pt>
                <c:pt idx="426">
                  <c:v>0.69000012945955447</c:v>
                </c:pt>
                <c:pt idx="427">
                  <c:v>0.69000012945955447</c:v>
                </c:pt>
                <c:pt idx="428">
                  <c:v>0.69012360933924677</c:v>
                </c:pt>
                <c:pt idx="429">
                  <c:v>0.69012360933924677</c:v>
                </c:pt>
                <c:pt idx="430">
                  <c:v>0.6902604736538086</c:v>
                </c:pt>
                <c:pt idx="431">
                  <c:v>0.68987638868204004</c:v>
                </c:pt>
                <c:pt idx="432">
                  <c:v>0.69012360933924677</c:v>
                </c:pt>
                <c:pt idx="433">
                  <c:v>0.69000012945955447</c:v>
                </c:pt>
                <c:pt idx="434">
                  <c:v>0.68998674502468482</c:v>
                </c:pt>
                <c:pt idx="435">
                  <c:v>0.69012360933924677</c:v>
                </c:pt>
                <c:pt idx="436">
                  <c:v>0.69012360933924677</c:v>
                </c:pt>
                <c:pt idx="437">
                  <c:v>0.69000012945955447</c:v>
                </c:pt>
                <c:pt idx="438">
                  <c:v>0.69012360933924677</c:v>
                </c:pt>
                <c:pt idx="439">
                  <c:v>0.6902604736538086</c:v>
                </c:pt>
                <c:pt idx="440">
                  <c:v>0.69012360933924677</c:v>
                </c:pt>
                <c:pt idx="441">
                  <c:v>0.6901369692857654</c:v>
                </c:pt>
                <c:pt idx="442">
                  <c:v>0.69012360933924677</c:v>
                </c:pt>
                <c:pt idx="443">
                  <c:v>0.69012360933924677</c:v>
                </c:pt>
                <c:pt idx="444">
                  <c:v>0.69012360933924677</c:v>
                </c:pt>
                <c:pt idx="445">
                  <c:v>0.69012360933924677</c:v>
                </c:pt>
                <c:pt idx="446">
                  <c:v>0.69023423292218966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Sample7!$N$7</c:f>
              <c:strCache>
                <c:ptCount val="1"/>
                <c:pt idx="0">
                  <c:v>Dsat</c:v>
                </c:pt>
              </c:strCache>
            </c:strRef>
          </c:tx>
          <c:spPr>
            <a:ln w="19050">
              <a:solidFill>
                <a:schemeClr val="accent3">
                  <a:lumMod val="60000"/>
                  <a:lumOff val="40000"/>
                </a:schemeClr>
              </a:solidFill>
            </a:ln>
          </c:spPr>
          <c:marker>
            <c:symbol val="none"/>
          </c:marker>
          <c:xVal>
            <c:numRef>
              <c:f>Sample7!$K$8:$K$100</c:f>
              <c:numCache>
                <c:formatCode>General</c:formatCode>
                <c:ptCount val="93"/>
                <c:pt idx="0">
                  <c:v>0.32950820913033912</c:v>
                </c:pt>
                <c:pt idx="1">
                  <c:v>0.32814569787069764</c:v>
                </c:pt>
                <c:pt idx="2">
                  <c:v>0.32708596689097624</c:v>
                </c:pt>
                <c:pt idx="3">
                  <c:v>0.32610193098123508</c:v>
                </c:pt>
                <c:pt idx="4">
                  <c:v>0.32511789507149391</c:v>
                </c:pt>
                <c:pt idx="5">
                  <c:v>0.32398246902179251</c:v>
                </c:pt>
                <c:pt idx="6">
                  <c:v>0.32284704297209105</c:v>
                </c:pt>
                <c:pt idx="7">
                  <c:v>0.32163592185240963</c:v>
                </c:pt>
                <c:pt idx="8">
                  <c:v>0.32034910566274816</c:v>
                </c:pt>
                <c:pt idx="9">
                  <c:v>0.31913798454306669</c:v>
                </c:pt>
                <c:pt idx="10">
                  <c:v>0.31785116835340499</c:v>
                </c:pt>
                <c:pt idx="11">
                  <c:v>0.31648865709376328</c:v>
                </c:pt>
                <c:pt idx="12">
                  <c:v>0.3152018409041018</c:v>
                </c:pt>
                <c:pt idx="13">
                  <c:v>0.3138393296444601</c:v>
                </c:pt>
                <c:pt idx="14">
                  <c:v>0.31209834303491807</c:v>
                </c:pt>
                <c:pt idx="15">
                  <c:v>0.31066013670529635</c:v>
                </c:pt>
                <c:pt idx="16">
                  <c:v>0.30929762544565464</c:v>
                </c:pt>
                <c:pt idx="17">
                  <c:v>0.30793511418601294</c:v>
                </c:pt>
                <c:pt idx="18">
                  <c:v>0.30664829799635146</c:v>
                </c:pt>
                <c:pt idx="19">
                  <c:v>0.30536148180668976</c:v>
                </c:pt>
                <c:pt idx="20">
                  <c:v>0.30399897054704828</c:v>
                </c:pt>
                <c:pt idx="21">
                  <c:v>0.30271215435738658</c:v>
                </c:pt>
                <c:pt idx="22">
                  <c:v>0.30134964309774487</c:v>
                </c:pt>
                <c:pt idx="23">
                  <c:v>0.29998713183810338</c:v>
                </c:pt>
                <c:pt idx="24">
                  <c:v>0.29862462057846167</c:v>
                </c:pt>
                <c:pt idx="25">
                  <c:v>0.29726210931881997</c:v>
                </c:pt>
                <c:pt idx="26">
                  <c:v>0.29589959805917826</c:v>
                </c:pt>
                <c:pt idx="27">
                  <c:v>0.29446139172955649</c:v>
                </c:pt>
                <c:pt idx="28">
                  <c:v>0.29302318539993477</c:v>
                </c:pt>
                <c:pt idx="29">
                  <c:v>0.29158497907031306</c:v>
                </c:pt>
                <c:pt idx="30">
                  <c:v>0.29014677274069128</c:v>
                </c:pt>
                <c:pt idx="31">
                  <c:v>0.28870856641106957</c:v>
                </c:pt>
                <c:pt idx="32">
                  <c:v>0.28719466501146779</c:v>
                </c:pt>
                <c:pt idx="33">
                  <c:v>0.28575645868184607</c:v>
                </c:pt>
                <c:pt idx="34">
                  <c:v>0.28424255728224407</c:v>
                </c:pt>
                <c:pt idx="35">
                  <c:v>0.28272865588264234</c:v>
                </c:pt>
                <c:pt idx="36">
                  <c:v>0.28121475448304034</c:v>
                </c:pt>
                <c:pt idx="37">
                  <c:v>0.27970085308343862</c:v>
                </c:pt>
                <c:pt idx="38">
                  <c:v>0.27811125661385661</c:v>
                </c:pt>
                <c:pt idx="39">
                  <c:v>0.27659735521425483</c:v>
                </c:pt>
                <c:pt idx="40">
                  <c:v>0.27500775874467287</c:v>
                </c:pt>
                <c:pt idx="41">
                  <c:v>0.27349385734507109</c:v>
                </c:pt>
                <c:pt idx="42">
                  <c:v>0.27190426087548908</c:v>
                </c:pt>
                <c:pt idx="43">
                  <c:v>0.27031466440590712</c:v>
                </c:pt>
                <c:pt idx="44">
                  <c:v>0.26872506793632533</c:v>
                </c:pt>
                <c:pt idx="45">
                  <c:v>0.26721116653672333</c:v>
                </c:pt>
                <c:pt idx="46">
                  <c:v>0.26562157006714138</c:v>
                </c:pt>
                <c:pt idx="47">
                  <c:v>0.26403197359755959</c:v>
                </c:pt>
                <c:pt idx="48">
                  <c:v>0.26244237712797758</c:v>
                </c:pt>
                <c:pt idx="49">
                  <c:v>0.26085278065839557</c:v>
                </c:pt>
                <c:pt idx="50">
                  <c:v>0.25926318418881378</c:v>
                </c:pt>
                <c:pt idx="51">
                  <c:v>0.25774928278921183</c:v>
                </c:pt>
                <c:pt idx="52">
                  <c:v>0.25615968631962982</c:v>
                </c:pt>
                <c:pt idx="53">
                  <c:v>0.2544943947800678</c:v>
                </c:pt>
                <c:pt idx="54">
                  <c:v>0.25290479831048601</c:v>
                </c:pt>
                <c:pt idx="55">
                  <c:v>0.25131520184090406</c:v>
                </c:pt>
                <c:pt idx="56">
                  <c:v>0.24972560537132205</c:v>
                </c:pt>
                <c:pt idx="57">
                  <c:v>0.24813600890174003</c:v>
                </c:pt>
                <c:pt idx="58">
                  <c:v>0.24654641243215827</c:v>
                </c:pt>
                <c:pt idx="59">
                  <c:v>0.24495681596257626</c:v>
                </c:pt>
                <c:pt idx="60">
                  <c:v>0.24336721949299428</c:v>
                </c:pt>
                <c:pt idx="61">
                  <c:v>0.24177762302341249</c:v>
                </c:pt>
                <c:pt idx="62">
                  <c:v>0.24018802655383048</c:v>
                </c:pt>
                <c:pt idx="63">
                  <c:v>0.2385984300842485</c:v>
                </c:pt>
                <c:pt idx="64">
                  <c:v>0.23693313854468648</c:v>
                </c:pt>
                <c:pt idx="65">
                  <c:v>0.23534354207510447</c:v>
                </c:pt>
                <c:pt idx="66">
                  <c:v>0.23375394560552271</c:v>
                </c:pt>
                <c:pt idx="67">
                  <c:v>0.2321643491359407</c:v>
                </c:pt>
                <c:pt idx="68">
                  <c:v>0.23057475266635871</c:v>
                </c:pt>
                <c:pt idx="69">
                  <c:v>0.22898515619677692</c:v>
                </c:pt>
                <c:pt idx="70">
                  <c:v>0.22739555972719494</c:v>
                </c:pt>
                <c:pt idx="71">
                  <c:v>0.22580596325761293</c:v>
                </c:pt>
                <c:pt idx="72">
                  <c:v>0.22414067171805091</c:v>
                </c:pt>
                <c:pt idx="73">
                  <c:v>0.22262677031844916</c:v>
                </c:pt>
                <c:pt idx="74">
                  <c:v>0.22103717384886715</c:v>
                </c:pt>
                <c:pt idx="75">
                  <c:v>0.21937188230930513</c:v>
                </c:pt>
                <c:pt idx="76">
                  <c:v>0.21778228583972314</c:v>
                </c:pt>
                <c:pt idx="77">
                  <c:v>0.21619268937014113</c:v>
                </c:pt>
                <c:pt idx="78">
                  <c:v>0.21460309290055937</c:v>
                </c:pt>
                <c:pt idx="79">
                  <c:v>0.21301349643097736</c:v>
                </c:pt>
                <c:pt idx="80">
                  <c:v>0.21142389996139538</c:v>
                </c:pt>
                <c:pt idx="81">
                  <c:v>0.20983430349181359</c:v>
                </c:pt>
                <c:pt idx="82">
                  <c:v>0.20824470702223161</c:v>
                </c:pt>
                <c:pt idx="83">
                  <c:v>0.2066551105526496</c:v>
                </c:pt>
                <c:pt idx="84">
                  <c:v>0.20506551408306761</c:v>
                </c:pt>
                <c:pt idx="85">
                  <c:v>0.20347591761348582</c:v>
                </c:pt>
                <c:pt idx="86">
                  <c:v>0.20188632114390381</c:v>
                </c:pt>
                <c:pt idx="87">
                  <c:v>0.20037241974430206</c:v>
                </c:pt>
                <c:pt idx="88">
                  <c:v>0.19885851834470009</c:v>
                </c:pt>
                <c:pt idx="89">
                  <c:v>0.19734461694509833</c:v>
                </c:pt>
                <c:pt idx="90">
                  <c:v>0.19575502047551635</c:v>
                </c:pt>
                <c:pt idx="91">
                  <c:v>0.19424111907591457</c:v>
                </c:pt>
                <c:pt idx="92">
                  <c:v>0.19272721767631262</c:v>
                </c:pt>
              </c:numCache>
            </c:numRef>
          </c:xVal>
          <c:yVal>
            <c:numRef>
              <c:f>Sample7!$N$8:$N$100</c:f>
              <c:numCache>
                <c:formatCode>General</c:formatCode>
                <c:ptCount val="93"/>
                <c:pt idx="0">
                  <c:v>0.7054480587543992</c:v>
                </c:pt>
                <c:pt idx="1">
                  <c:v>0.70408554749475782</c:v>
                </c:pt>
                <c:pt idx="2">
                  <c:v>0.70302581651503637</c:v>
                </c:pt>
                <c:pt idx="3">
                  <c:v>0.70204178060529521</c:v>
                </c:pt>
                <c:pt idx="4">
                  <c:v>0.70105774469555404</c:v>
                </c:pt>
                <c:pt idx="5">
                  <c:v>0.69992231864585264</c:v>
                </c:pt>
                <c:pt idx="6">
                  <c:v>0.69878689259615112</c:v>
                </c:pt>
                <c:pt idx="7">
                  <c:v>0.69757577147646976</c:v>
                </c:pt>
                <c:pt idx="8">
                  <c:v>0.69628895528680834</c:v>
                </c:pt>
                <c:pt idx="9">
                  <c:v>0.69507783416712687</c:v>
                </c:pt>
                <c:pt idx="10">
                  <c:v>0.69379101797746512</c:v>
                </c:pt>
                <c:pt idx="11">
                  <c:v>0.69242850671782341</c:v>
                </c:pt>
                <c:pt idx="12">
                  <c:v>0.69114169052816199</c:v>
                </c:pt>
                <c:pt idx="13">
                  <c:v>0.68977917926852017</c:v>
                </c:pt>
                <c:pt idx="14">
                  <c:v>0.68803819265897825</c:v>
                </c:pt>
                <c:pt idx="15">
                  <c:v>0.68659998632935648</c:v>
                </c:pt>
                <c:pt idx="16">
                  <c:v>0.68523747506971477</c:v>
                </c:pt>
                <c:pt idx="17">
                  <c:v>0.68387496381007307</c:v>
                </c:pt>
                <c:pt idx="18">
                  <c:v>0.68258814762041164</c:v>
                </c:pt>
                <c:pt idx="19">
                  <c:v>0.68130133143074989</c:v>
                </c:pt>
                <c:pt idx="20">
                  <c:v>0.6799388201711084</c:v>
                </c:pt>
                <c:pt idx="21">
                  <c:v>0.67865200398144676</c:v>
                </c:pt>
                <c:pt idx="22">
                  <c:v>0.67728949272180494</c:v>
                </c:pt>
                <c:pt idx="23">
                  <c:v>0.67592698146216357</c:v>
                </c:pt>
                <c:pt idx="24">
                  <c:v>0.67456447020252175</c:v>
                </c:pt>
                <c:pt idx="25">
                  <c:v>0.67320195894288015</c:v>
                </c:pt>
                <c:pt idx="26">
                  <c:v>0.67183944768323833</c:v>
                </c:pt>
                <c:pt idx="27">
                  <c:v>0.67040124135361667</c:v>
                </c:pt>
                <c:pt idx="28">
                  <c:v>0.6689630350239949</c:v>
                </c:pt>
                <c:pt idx="29">
                  <c:v>0.66752482869437313</c:v>
                </c:pt>
                <c:pt idx="30">
                  <c:v>0.66608662236475147</c:v>
                </c:pt>
                <c:pt idx="31">
                  <c:v>0.6646484160351297</c:v>
                </c:pt>
                <c:pt idx="32">
                  <c:v>0.66313451463552786</c:v>
                </c:pt>
                <c:pt idx="33">
                  <c:v>0.6616963083059062</c:v>
                </c:pt>
                <c:pt idx="34">
                  <c:v>0.66018240690630425</c:v>
                </c:pt>
                <c:pt idx="35">
                  <c:v>0.65866850550670253</c:v>
                </c:pt>
                <c:pt idx="36">
                  <c:v>0.65715460410710047</c:v>
                </c:pt>
                <c:pt idx="37">
                  <c:v>0.65564070270749875</c:v>
                </c:pt>
                <c:pt idx="38">
                  <c:v>0.65405110623791674</c:v>
                </c:pt>
                <c:pt idx="39">
                  <c:v>0.6525372048383149</c:v>
                </c:pt>
                <c:pt idx="40">
                  <c:v>0.650947608368733</c:v>
                </c:pt>
                <c:pt idx="41">
                  <c:v>0.64943370696913116</c:v>
                </c:pt>
                <c:pt idx="42">
                  <c:v>0.64784411049954915</c:v>
                </c:pt>
                <c:pt idx="43">
                  <c:v>0.64625451402996725</c:v>
                </c:pt>
                <c:pt idx="44">
                  <c:v>0.64466491756038546</c:v>
                </c:pt>
                <c:pt idx="45">
                  <c:v>0.64315101616078341</c:v>
                </c:pt>
                <c:pt idx="46">
                  <c:v>0.64156141969120151</c:v>
                </c:pt>
                <c:pt idx="47">
                  <c:v>0.63997182322161972</c:v>
                </c:pt>
                <c:pt idx="48">
                  <c:v>0.63838222675203771</c:v>
                </c:pt>
                <c:pt idx="49">
                  <c:v>0.6367926302824557</c:v>
                </c:pt>
                <c:pt idx="50">
                  <c:v>0.63520303381287391</c:v>
                </c:pt>
                <c:pt idx="51">
                  <c:v>0.63368913241327196</c:v>
                </c:pt>
                <c:pt idx="52">
                  <c:v>0.63209953594368995</c:v>
                </c:pt>
                <c:pt idx="53">
                  <c:v>0.63043424440412799</c:v>
                </c:pt>
                <c:pt idx="54">
                  <c:v>0.6288446479345462</c:v>
                </c:pt>
                <c:pt idx="55">
                  <c:v>0.62725505146496419</c:v>
                </c:pt>
                <c:pt idx="56">
                  <c:v>0.62566545499538218</c:v>
                </c:pt>
                <c:pt idx="57">
                  <c:v>0.62407585852580016</c:v>
                </c:pt>
                <c:pt idx="58">
                  <c:v>0.62248626205621838</c:v>
                </c:pt>
                <c:pt idx="59">
                  <c:v>0.62089666558663636</c:v>
                </c:pt>
                <c:pt idx="60">
                  <c:v>0.61930706911705435</c:v>
                </c:pt>
                <c:pt idx="61">
                  <c:v>0.61771747264747257</c:v>
                </c:pt>
                <c:pt idx="62">
                  <c:v>0.61612787617789055</c:v>
                </c:pt>
                <c:pt idx="63">
                  <c:v>0.61453827970830865</c:v>
                </c:pt>
                <c:pt idx="64">
                  <c:v>0.61287298816874658</c:v>
                </c:pt>
                <c:pt idx="65">
                  <c:v>0.61128339169916457</c:v>
                </c:pt>
                <c:pt idx="66">
                  <c:v>0.60969379522958289</c:v>
                </c:pt>
                <c:pt idx="67">
                  <c:v>0.60810419876000088</c:v>
                </c:pt>
                <c:pt idx="68">
                  <c:v>0.60651460229041887</c:v>
                </c:pt>
                <c:pt idx="69">
                  <c:v>0.60492500582083708</c:v>
                </c:pt>
                <c:pt idx="70">
                  <c:v>0.60333540935125507</c:v>
                </c:pt>
                <c:pt idx="71">
                  <c:v>0.60174581288167306</c:v>
                </c:pt>
                <c:pt idx="72">
                  <c:v>0.60008052134211098</c:v>
                </c:pt>
                <c:pt idx="73">
                  <c:v>0.59856661994250926</c:v>
                </c:pt>
                <c:pt idx="74">
                  <c:v>0.59697702347292725</c:v>
                </c:pt>
                <c:pt idx="75">
                  <c:v>0.59531173193336528</c:v>
                </c:pt>
                <c:pt idx="76">
                  <c:v>0.59372213546378327</c:v>
                </c:pt>
                <c:pt idx="77">
                  <c:v>0.59213253899420126</c:v>
                </c:pt>
                <c:pt idx="78">
                  <c:v>0.59054294252461947</c:v>
                </c:pt>
                <c:pt idx="79">
                  <c:v>0.58895334605503746</c:v>
                </c:pt>
                <c:pt idx="80">
                  <c:v>0.58736374958545556</c:v>
                </c:pt>
                <c:pt idx="81">
                  <c:v>0.58577415311587377</c:v>
                </c:pt>
                <c:pt idx="82">
                  <c:v>0.58418455664629176</c:v>
                </c:pt>
                <c:pt idx="83">
                  <c:v>0.58259496017670975</c:v>
                </c:pt>
                <c:pt idx="84">
                  <c:v>0.58100536370712774</c:v>
                </c:pt>
                <c:pt idx="85">
                  <c:v>0.57941576723754595</c:v>
                </c:pt>
                <c:pt idx="86">
                  <c:v>0.57782617076796394</c:v>
                </c:pt>
                <c:pt idx="87">
                  <c:v>0.57631226936836222</c:v>
                </c:pt>
                <c:pt idx="88">
                  <c:v>0.57479836796876027</c:v>
                </c:pt>
                <c:pt idx="89">
                  <c:v>0.57328446656915844</c:v>
                </c:pt>
                <c:pt idx="90">
                  <c:v>0.57169487009957654</c:v>
                </c:pt>
                <c:pt idx="91">
                  <c:v>0.5701809686999747</c:v>
                </c:pt>
                <c:pt idx="92">
                  <c:v>0.56866706730037275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8513408"/>
        <c:axId val="198515712"/>
      </c:scatterChart>
      <c:scatterChart>
        <c:scatterStyle val="smoothMarker"/>
        <c:varyColors val="0"/>
        <c:ser>
          <c:idx val="1"/>
          <c:order val="1"/>
          <c:tx>
            <c:strRef>
              <c:f>Sample7!$M$7</c:f>
              <c:strCache>
                <c:ptCount val="1"/>
                <c:pt idx="0">
                  <c:v>h-ho (hPa)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2"/>
            <c:spPr>
              <a:solidFill>
                <a:schemeClr val="accent4">
                  <a:lumMod val="75000"/>
                </a:schemeClr>
              </a:solidFill>
              <a:ln>
                <a:noFill/>
              </a:ln>
            </c:spPr>
          </c:marker>
          <c:xVal>
            <c:numRef>
              <c:f>Sample7!$K$8:$K$700</c:f>
              <c:numCache>
                <c:formatCode>General</c:formatCode>
                <c:ptCount val="693"/>
                <c:pt idx="0">
                  <c:v>0.32950820913033912</c:v>
                </c:pt>
                <c:pt idx="1">
                  <c:v>0.32814569787069764</c:v>
                </c:pt>
                <c:pt idx="2">
                  <c:v>0.32708596689097624</c:v>
                </c:pt>
                <c:pt idx="3">
                  <c:v>0.32610193098123508</c:v>
                </c:pt>
                <c:pt idx="4">
                  <c:v>0.32511789507149391</c:v>
                </c:pt>
                <c:pt idx="5">
                  <c:v>0.32398246902179251</c:v>
                </c:pt>
                <c:pt idx="6">
                  <c:v>0.32284704297209105</c:v>
                </c:pt>
                <c:pt idx="7">
                  <c:v>0.32163592185240963</c:v>
                </c:pt>
                <c:pt idx="8">
                  <c:v>0.32034910566274816</c:v>
                </c:pt>
                <c:pt idx="9">
                  <c:v>0.31913798454306669</c:v>
                </c:pt>
                <c:pt idx="10">
                  <c:v>0.31785116835340499</c:v>
                </c:pt>
                <c:pt idx="11">
                  <c:v>0.31648865709376328</c:v>
                </c:pt>
                <c:pt idx="12">
                  <c:v>0.3152018409041018</c:v>
                </c:pt>
                <c:pt idx="13">
                  <c:v>0.3138393296444601</c:v>
                </c:pt>
                <c:pt idx="14">
                  <c:v>0.31209834303491807</c:v>
                </c:pt>
                <c:pt idx="15">
                  <c:v>0.31066013670529635</c:v>
                </c:pt>
                <c:pt idx="16">
                  <c:v>0.30929762544565464</c:v>
                </c:pt>
                <c:pt idx="17">
                  <c:v>0.30793511418601294</c:v>
                </c:pt>
                <c:pt idx="18">
                  <c:v>0.30664829799635146</c:v>
                </c:pt>
                <c:pt idx="19">
                  <c:v>0.30536148180668976</c:v>
                </c:pt>
                <c:pt idx="20">
                  <c:v>0.30399897054704828</c:v>
                </c:pt>
                <c:pt idx="21">
                  <c:v>0.30271215435738658</c:v>
                </c:pt>
                <c:pt idx="22">
                  <c:v>0.30134964309774487</c:v>
                </c:pt>
                <c:pt idx="23">
                  <c:v>0.29998713183810338</c:v>
                </c:pt>
                <c:pt idx="24">
                  <c:v>0.29862462057846167</c:v>
                </c:pt>
                <c:pt idx="25">
                  <c:v>0.29726210931881997</c:v>
                </c:pt>
                <c:pt idx="26">
                  <c:v>0.29589959805917826</c:v>
                </c:pt>
                <c:pt idx="27">
                  <c:v>0.29446139172955649</c:v>
                </c:pt>
                <c:pt idx="28">
                  <c:v>0.29302318539993477</c:v>
                </c:pt>
                <c:pt idx="29">
                  <c:v>0.29158497907031306</c:v>
                </c:pt>
                <c:pt idx="30">
                  <c:v>0.29014677274069128</c:v>
                </c:pt>
                <c:pt idx="31">
                  <c:v>0.28870856641106957</c:v>
                </c:pt>
                <c:pt idx="32">
                  <c:v>0.28719466501146779</c:v>
                </c:pt>
                <c:pt idx="33">
                  <c:v>0.28575645868184607</c:v>
                </c:pt>
                <c:pt idx="34">
                  <c:v>0.28424255728224407</c:v>
                </c:pt>
                <c:pt idx="35">
                  <c:v>0.28272865588264234</c:v>
                </c:pt>
                <c:pt idx="36">
                  <c:v>0.28121475448304034</c:v>
                </c:pt>
                <c:pt idx="37">
                  <c:v>0.27970085308343862</c:v>
                </c:pt>
                <c:pt idx="38">
                  <c:v>0.27811125661385661</c:v>
                </c:pt>
                <c:pt idx="39">
                  <c:v>0.27659735521425483</c:v>
                </c:pt>
                <c:pt idx="40">
                  <c:v>0.27500775874467287</c:v>
                </c:pt>
                <c:pt idx="41">
                  <c:v>0.27349385734507109</c:v>
                </c:pt>
                <c:pt idx="42">
                  <c:v>0.27190426087548908</c:v>
                </c:pt>
                <c:pt idx="43">
                  <c:v>0.27031466440590712</c:v>
                </c:pt>
                <c:pt idx="44">
                  <c:v>0.26872506793632533</c:v>
                </c:pt>
                <c:pt idx="45">
                  <c:v>0.26721116653672333</c:v>
                </c:pt>
                <c:pt idx="46">
                  <c:v>0.26562157006714138</c:v>
                </c:pt>
                <c:pt idx="47">
                  <c:v>0.26403197359755959</c:v>
                </c:pt>
                <c:pt idx="48">
                  <c:v>0.26244237712797758</c:v>
                </c:pt>
                <c:pt idx="49">
                  <c:v>0.26085278065839557</c:v>
                </c:pt>
                <c:pt idx="50">
                  <c:v>0.25926318418881378</c:v>
                </c:pt>
                <c:pt idx="51">
                  <c:v>0.25774928278921183</c:v>
                </c:pt>
                <c:pt idx="52">
                  <c:v>0.25615968631962982</c:v>
                </c:pt>
                <c:pt idx="53">
                  <c:v>0.2544943947800678</c:v>
                </c:pt>
                <c:pt idx="54">
                  <c:v>0.25290479831048601</c:v>
                </c:pt>
                <c:pt idx="55">
                  <c:v>0.25131520184090406</c:v>
                </c:pt>
                <c:pt idx="56">
                  <c:v>0.24972560537132205</c:v>
                </c:pt>
                <c:pt idx="57">
                  <c:v>0.24813600890174003</c:v>
                </c:pt>
                <c:pt idx="58">
                  <c:v>0.24654641243215827</c:v>
                </c:pt>
                <c:pt idx="59">
                  <c:v>0.24495681596257626</c:v>
                </c:pt>
                <c:pt idx="60">
                  <c:v>0.24336721949299428</c:v>
                </c:pt>
                <c:pt idx="61">
                  <c:v>0.24177762302341249</c:v>
                </c:pt>
                <c:pt idx="62">
                  <c:v>0.24018802655383048</c:v>
                </c:pt>
                <c:pt idx="63">
                  <c:v>0.2385984300842485</c:v>
                </c:pt>
                <c:pt idx="64">
                  <c:v>0.23693313854468648</c:v>
                </c:pt>
                <c:pt idx="65">
                  <c:v>0.23534354207510447</c:v>
                </c:pt>
                <c:pt idx="66">
                  <c:v>0.23375394560552271</c:v>
                </c:pt>
                <c:pt idx="67">
                  <c:v>0.2321643491359407</c:v>
                </c:pt>
                <c:pt idx="68">
                  <c:v>0.23057475266635871</c:v>
                </c:pt>
                <c:pt idx="69">
                  <c:v>0.22898515619677692</c:v>
                </c:pt>
                <c:pt idx="70">
                  <c:v>0.22739555972719494</c:v>
                </c:pt>
                <c:pt idx="71">
                  <c:v>0.22580596325761293</c:v>
                </c:pt>
                <c:pt idx="72">
                  <c:v>0.22414067171805091</c:v>
                </c:pt>
                <c:pt idx="73">
                  <c:v>0.22262677031844916</c:v>
                </c:pt>
                <c:pt idx="74">
                  <c:v>0.22103717384886715</c:v>
                </c:pt>
                <c:pt idx="75">
                  <c:v>0.21937188230930513</c:v>
                </c:pt>
                <c:pt idx="76">
                  <c:v>0.21778228583972314</c:v>
                </c:pt>
                <c:pt idx="77">
                  <c:v>0.21619268937014113</c:v>
                </c:pt>
                <c:pt idx="78">
                  <c:v>0.21460309290055937</c:v>
                </c:pt>
                <c:pt idx="79">
                  <c:v>0.21301349643097736</c:v>
                </c:pt>
                <c:pt idx="80">
                  <c:v>0.21142389996139538</c:v>
                </c:pt>
                <c:pt idx="81">
                  <c:v>0.20983430349181359</c:v>
                </c:pt>
                <c:pt idx="82">
                  <c:v>0.20824470702223161</c:v>
                </c:pt>
                <c:pt idx="83">
                  <c:v>0.2066551105526496</c:v>
                </c:pt>
                <c:pt idx="84">
                  <c:v>0.20506551408306761</c:v>
                </c:pt>
                <c:pt idx="85">
                  <c:v>0.20347591761348582</c:v>
                </c:pt>
                <c:pt idx="86">
                  <c:v>0.20188632114390381</c:v>
                </c:pt>
                <c:pt idx="87">
                  <c:v>0.20037241974430206</c:v>
                </c:pt>
                <c:pt idx="88">
                  <c:v>0.19885851834470009</c:v>
                </c:pt>
                <c:pt idx="89">
                  <c:v>0.19734461694509833</c:v>
                </c:pt>
                <c:pt idx="90">
                  <c:v>0.19575502047551635</c:v>
                </c:pt>
                <c:pt idx="91">
                  <c:v>0.19424111907591457</c:v>
                </c:pt>
                <c:pt idx="92">
                  <c:v>0.19272721767631262</c:v>
                </c:pt>
                <c:pt idx="93">
                  <c:v>0.19121331627671084</c:v>
                </c:pt>
                <c:pt idx="94">
                  <c:v>0.18962371980712886</c:v>
                </c:pt>
                <c:pt idx="95">
                  <c:v>0.18810981840752711</c:v>
                </c:pt>
                <c:pt idx="96">
                  <c:v>0.18659591700792513</c:v>
                </c:pt>
                <c:pt idx="97">
                  <c:v>0.18508201560832338</c:v>
                </c:pt>
                <c:pt idx="98">
                  <c:v>0.1835681142087216</c:v>
                </c:pt>
                <c:pt idx="99">
                  <c:v>0.18197851773913962</c:v>
                </c:pt>
                <c:pt idx="100">
                  <c:v>0.18054031140951787</c:v>
                </c:pt>
                <c:pt idx="101">
                  <c:v>0.1790264100099159</c:v>
                </c:pt>
                <c:pt idx="102">
                  <c:v>0.17743681354033414</c:v>
                </c:pt>
                <c:pt idx="103">
                  <c:v>0.17599860721071239</c:v>
                </c:pt>
                <c:pt idx="104">
                  <c:v>0.17448470581111042</c:v>
                </c:pt>
                <c:pt idx="105">
                  <c:v>0.17297080441150867</c:v>
                </c:pt>
                <c:pt idx="106">
                  <c:v>0.17145690301190669</c:v>
                </c:pt>
                <c:pt idx="107">
                  <c:v>0.16994300161230494</c:v>
                </c:pt>
                <c:pt idx="108">
                  <c:v>0.16842910021270316</c:v>
                </c:pt>
                <c:pt idx="109">
                  <c:v>0.16691519881310121</c:v>
                </c:pt>
                <c:pt idx="110">
                  <c:v>0.16547699248347947</c:v>
                </c:pt>
                <c:pt idx="111">
                  <c:v>0.16396309108387772</c:v>
                </c:pt>
                <c:pt idx="112">
                  <c:v>0.16244918968427574</c:v>
                </c:pt>
                <c:pt idx="113">
                  <c:v>0.16093528828467399</c:v>
                </c:pt>
                <c:pt idx="114">
                  <c:v>0.15949708195505224</c:v>
                </c:pt>
                <c:pt idx="115">
                  <c:v>0.15790748548547023</c:v>
                </c:pt>
                <c:pt idx="116">
                  <c:v>0.15639358408586848</c:v>
                </c:pt>
                <c:pt idx="117">
                  <c:v>0.1548039876162865</c:v>
                </c:pt>
                <c:pt idx="118">
                  <c:v>0.15321439114670449</c:v>
                </c:pt>
                <c:pt idx="119">
                  <c:v>0.15170048974710273</c:v>
                </c:pt>
                <c:pt idx="120">
                  <c:v>0.15011089327752075</c:v>
                </c:pt>
                <c:pt idx="121">
                  <c:v>0.14852129680793874</c:v>
                </c:pt>
                <c:pt idx="122">
                  <c:v>0.14685600526837672</c:v>
                </c:pt>
                <c:pt idx="123">
                  <c:v>0.14526640879879493</c:v>
                </c:pt>
                <c:pt idx="124">
                  <c:v>0.14367681232921295</c:v>
                </c:pt>
                <c:pt idx="125">
                  <c:v>0.14208721585963094</c:v>
                </c:pt>
                <c:pt idx="126">
                  <c:v>0.14049761939004896</c:v>
                </c:pt>
                <c:pt idx="127">
                  <c:v>0.1389837179904472</c:v>
                </c:pt>
                <c:pt idx="128">
                  <c:v>0.13739412152086519</c:v>
                </c:pt>
                <c:pt idx="129">
                  <c:v>0.13580452505128343</c:v>
                </c:pt>
                <c:pt idx="130">
                  <c:v>0.13429062365168146</c:v>
                </c:pt>
                <c:pt idx="131">
                  <c:v>0.13270102718209945</c:v>
                </c:pt>
                <c:pt idx="132">
                  <c:v>0.13118712578249769</c:v>
                </c:pt>
                <c:pt idx="133">
                  <c:v>0.12967322438289594</c:v>
                </c:pt>
                <c:pt idx="134">
                  <c:v>0.12815932298329397</c:v>
                </c:pt>
                <c:pt idx="135">
                  <c:v>0.12656972651371218</c:v>
                </c:pt>
                <c:pt idx="136">
                  <c:v>0.1250558251141102</c:v>
                </c:pt>
                <c:pt idx="137">
                  <c:v>0.12354192371450845</c:v>
                </c:pt>
                <c:pt idx="138">
                  <c:v>0.12202802231490648</c:v>
                </c:pt>
                <c:pt idx="139">
                  <c:v>0.12051412091530472</c:v>
                </c:pt>
                <c:pt idx="140">
                  <c:v>0.11900021951570296</c:v>
                </c:pt>
                <c:pt idx="141">
                  <c:v>0.11756201318608102</c:v>
                </c:pt>
                <c:pt idx="142">
                  <c:v>0.11612380685645927</c:v>
                </c:pt>
                <c:pt idx="143">
                  <c:v>0.11460990545685752</c:v>
                </c:pt>
                <c:pt idx="144">
                  <c:v>0.11317169912723579</c:v>
                </c:pt>
                <c:pt idx="145">
                  <c:v>0.11173349279761405</c:v>
                </c:pt>
                <c:pt idx="146">
                  <c:v>0.11029528646799232</c:v>
                </c:pt>
                <c:pt idx="147">
                  <c:v>0.10885708013837059</c:v>
                </c:pt>
                <c:pt idx="148">
                  <c:v>0.10741887380874884</c:v>
                </c:pt>
                <c:pt idx="149">
                  <c:v>0.10605636254910714</c:v>
                </c:pt>
                <c:pt idx="150">
                  <c:v>0.10469385128946543</c:v>
                </c:pt>
                <c:pt idx="151">
                  <c:v>0.1032556449598437</c:v>
                </c:pt>
                <c:pt idx="152">
                  <c:v>0.10189313370020198</c:v>
                </c:pt>
                <c:pt idx="153">
                  <c:v>0.10053062244056027</c:v>
                </c:pt>
                <c:pt idx="154">
                  <c:v>9.9243806250898792E-2</c:v>
                </c:pt>
                <c:pt idx="155">
                  <c:v>9.7881294991257084E-2</c:v>
                </c:pt>
                <c:pt idx="156">
                  <c:v>9.6594478801595607E-2</c:v>
                </c:pt>
                <c:pt idx="157">
                  <c:v>9.5307662611933922E-2</c:v>
                </c:pt>
                <c:pt idx="158">
                  <c:v>9.4020846422272458E-2</c:v>
                </c:pt>
                <c:pt idx="159">
                  <c:v>9.2809725302591004E-2</c:v>
                </c:pt>
                <c:pt idx="160">
                  <c:v>9.1598604182909549E-2</c:v>
                </c:pt>
                <c:pt idx="161">
                  <c:v>9.0311787993247863E-2</c:v>
                </c:pt>
                <c:pt idx="162">
                  <c:v>8.9100666873566423E-2</c:v>
                </c:pt>
                <c:pt idx="163">
                  <c:v>8.7889545753884968E-2</c:v>
                </c:pt>
                <c:pt idx="164">
                  <c:v>8.6754119704183535E-2</c:v>
                </c:pt>
                <c:pt idx="165">
                  <c:v>8.5618693654482117E-2</c:v>
                </c:pt>
                <c:pt idx="166">
                  <c:v>8.4483267604780907E-2</c:v>
                </c:pt>
                <c:pt idx="167">
                  <c:v>8.3347841555079474E-2</c:v>
                </c:pt>
                <c:pt idx="168">
                  <c:v>8.2288110575358078E-2</c:v>
                </c:pt>
                <c:pt idx="169">
                  <c:v>8.1152684525656868E-2</c:v>
                </c:pt>
                <c:pt idx="170">
                  <c:v>8.0092953545935458E-2</c:v>
                </c:pt>
                <c:pt idx="171">
                  <c:v>7.9108917636194293E-2</c:v>
                </c:pt>
                <c:pt idx="172">
                  <c:v>7.8049186656472896E-2</c:v>
                </c:pt>
                <c:pt idx="173">
                  <c:v>7.7065150746731731E-2</c:v>
                </c:pt>
                <c:pt idx="174">
                  <c:v>7.6005419767010543E-2</c:v>
                </c:pt>
                <c:pt idx="175">
                  <c:v>7.50970789272494E-2</c:v>
                </c:pt>
                <c:pt idx="176">
                  <c:v>7.4113043017508234E-2</c:v>
                </c:pt>
                <c:pt idx="177">
                  <c:v>7.3129007107767083E-2</c:v>
                </c:pt>
                <c:pt idx="178">
                  <c:v>7.222066626800594E-2</c:v>
                </c:pt>
                <c:pt idx="179">
                  <c:v>7.1312325428244797E-2</c:v>
                </c:pt>
                <c:pt idx="180">
                  <c:v>7.0479679658463676E-2</c:v>
                </c:pt>
                <c:pt idx="181">
                  <c:v>6.9571338818702755E-2</c:v>
                </c:pt>
                <c:pt idx="182">
                  <c:v>6.8738693048921634E-2</c:v>
                </c:pt>
                <c:pt idx="183">
                  <c:v>6.7906047279140735E-2</c:v>
                </c:pt>
                <c:pt idx="184">
                  <c:v>6.7073401509359615E-2</c:v>
                </c:pt>
                <c:pt idx="185">
                  <c:v>6.6240755739578716E-2</c:v>
                </c:pt>
                <c:pt idx="186">
                  <c:v>6.5483805039777618E-2</c:v>
                </c:pt>
                <c:pt idx="187">
                  <c:v>6.4651159269996719E-2</c:v>
                </c:pt>
                <c:pt idx="188">
                  <c:v>6.3894208570195843E-2</c:v>
                </c:pt>
                <c:pt idx="189">
                  <c:v>6.3137257870394745E-2</c:v>
                </c:pt>
                <c:pt idx="190">
                  <c:v>6.2380307170593868E-2</c:v>
                </c:pt>
                <c:pt idx="191">
                  <c:v>6.1623356470792985E-2</c:v>
                </c:pt>
                <c:pt idx="192">
                  <c:v>6.0942100840972131E-2</c:v>
                </c:pt>
                <c:pt idx="193">
                  <c:v>6.0260845211151277E-2</c:v>
                </c:pt>
                <c:pt idx="194">
                  <c:v>5.9579589581330417E-2</c:v>
                </c:pt>
                <c:pt idx="195">
                  <c:v>5.8898333951509563E-2</c:v>
                </c:pt>
                <c:pt idx="196">
                  <c:v>5.8217078321688924E-2</c:v>
                </c:pt>
                <c:pt idx="197">
                  <c:v>5.7611517761848093E-2</c:v>
                </c:pt>
                <c:pt idx="198">
                  <c:v>5.6930262132027239E-2</c:v>
                </c:pt>
                <c:pt idx="199">
                  <c:v>5.6324701572186615E-2</c:v>
                </c:pt>
                <c:pt idx="200">
                  <c:v>5.5719141012345784E-2</c:v>
                </c:pt>
                <c:pt idx="201">
                  <c:v>5.5113580452504952E-2</c:v>
                </c:pt>
                <c:pt idx="202">
                  <c:v>5.4508019892664336E-2</c:v>
                </c:pt>
                <c:pt idx="203">
                  <c:v>5.3902459332823505E-2</c:v>
                </c:pt>
                <c:pt idx="204">
                  <c:v>5.3296898772982888E-2</c:v>
                </c:pt>
                <c:pt idx="205">
                  <c:v>5.2767033283122294E-2</c:v>
                </c:pt>
                <c:pt idx="206">
                  <c:v>5.2161472723281463E-2</c:v>
                </c:pt>
                <c:pt idx="207">
                  <c:v>5.1631607233420869E-2</c:v>
                </c:pt>
                <c:pt idx="208">
                  <c:v>5.1101741743560275E-2</c:v>
                </c:pt>
                <c:pt idx="209">
                  <c:v>5.0571876253699466E-2</c:v>
                </c:pt>
                <c:pt idx="210">
                  <c:v>5.0117705833818894E-2</c:v>
                </c:pt>
                <c:pt idx="211">
                  <c:v>4.95878403439583E-2</c:v>
                </c:pt>
                <c:pt idx="212">
                  <c:v>4.9057974854097706E-2</c:v>
                </c:pt>
                <c:pt idx="213">
                  <c:v>4.8603804434217135E-2</c:v>
                </c:pt>
                <c:pt idx="214">
                  <c:v>4.8073938944356541E-2</c:v>
                </c:pt>
                <c:pt idx="215">
                  <c:v>4.7619768524475976E-2</c:v>
                </c:pt>
                <c:pt idx="216">
                  <c:v>4.7165598104595405E-2</c:v>
                </c:pt>
                <c:pt idx="217">
                  <c:v>4.6711427684714833E-2</c:v>
                </c:pt>
                <c:pt idx="218">
                  <c:v>4.6257257264834262E-2</c:v>
                </c:pt>
                <c:pt idx="219">
                  <c:v>4.580308684495369E-2</c:v>
                </c:pt>
                <c:pt idx="220">
                  <c:v>4.5424611495053363E-2</c:v>
                </c:pt>
                <c:pt idx="221">
                  <c:v>4.4970441075172791E-2</c:v>
                </c:pt>
                <c:pt idx="222">
                  <c:v>4.4591965725272242E-2</c:v>
                </c:pt>
                <c:pt idx="223">
                  <c:v>4.4137795305391671E-2</c:v>
                </c:pt>
                <c:pt idx="224">
                  <c:v>4.3759319955491129E-2</c:v>
                </c:pt>
                <c:pt idx="225">
                  <c:v>4.3380844605590795E-2</c:v>
                </c:pt>
                <c:pt idx="226">
                  <c:v>4.3002369255690245E-2</c:v>
                </c:pt>
                <c:pt idx="227">
                  <c:v>4.2548198835809674E-2</c:v>
                </c:pt>
                <c:pt idx="228">
                  <c:v>4.2169723485909347E-2</c:v>
                </c:pt>
                <c:pt idx="229">
                  <c:v>4.186694320598882E-2</c:v>
                </c:pt>
                <c:pt idx="230">
                  <c:v>4.1488467856088486E-2</c:v>
                </c:pt>
                <c:pt idx="231">
                  <c:v>4.1109992506187944E-2</c:v>
                </c:pt>
                <c:pt idx="232">
                  <c:v>4.073151715628761E-2</c:v>
                </c:pt>
                <c:pt idx="233">
                  <c:v>4.0428736876367083E-2</c:v>
                </c:pt>
                <c:pt idx="234">
                  <c:v>4.0125956596446778E-2</c:v>
                </c:pt>
                <c:pt idx="235">
                  <c:v>3.9747481246546444E-2</c:v>
                </c:pt>
                <c:pt idx="236">
                  <c:v>3.9444700966625924E-2</c:v>
                </c:pt>
                <c:pt idx="237">
                  <c:v>3.9141920686705613E-2</c:v>
                </c:pt>
                <c:pt idx="238">
                  <c:v>3.8839140406785308E-2</c:v>
                </c:pt>
                <c:pt idx="239">
                  <c:v>3.8536360126864781E-2</c:v>
                </c:pt>
                <c:pt idx="240">
                  <c:v>3.8309274916924499E-2</c:v>
                </c:pt>
                <c:pt idx="241">
                  <c:v>3.8006494637004187E-2</c:v>
                </c:pt>
                <c:pt idx="242">
                  <c:v>3.7779409427063905E-2</c:v>
                </c:pt>
                <c:pt idx="243">
                  <c:v>3.7476629147143593E-2</c:v>
                </c:pt>
                <c:pt idx="244">
                  <c:v>3.7249543937203311E-2</c:v>
                </c:pt>
                <c:pt idx="245">
                  <c:v>3.7022458727263022E-2</c:v>
                </c:pt>
                <c:pt idx="246">
                  <c:v>3.6795373517322739E-2</c:v>
                </c:pt>
                <c:pt idx="247">
                  <c:v>3.656828830738245E-2</c:v>
                </c:pt>
                <c:pt idx="248">
                  <c:v>3.6341203097442168E-2</c:v>
                </c:pt>
                <c:pt idx="249">
                  <c:v>3.6114117887501886E-2</c:v>
                </c:pt>
                <c:pt idx="250">
                  <c:v>3.5887032677561596E-2</c:v>
                </c:pt>
                <c:pt idx="251">
                  <c:v>3.5659947467621314E-2</c:v>
                </c:pt>
                <c:pt idx="252">
                  <c:v>3.5432862257681025E-2</c:v>
                </c:pt>
                <c:pt idx="253">
                  <c:v>3.528147211772098E-2</c:v>
                </c:pt>
                <c:pt idx="254">
                  <c:v>3.5054386907780698E-2</c:v>
                </c:pt>
                <c:pt idx="255">
                  <c:v>3.4827301697840408E-2</c:v>
                </c:pt>
                <c:pt idx="256">
                  <c:v>3.4675911557880149E-2</c:v>
                </c:pt>
                <c:pt idx="257">
                  <c:v>3.4448826347939866E-2</c:v>
                </c:pt>
                <c:pt idx="258">
                  <c:v>3.4297436207979599E-2</c:v>
                </c:pt>
                <c:pt idx="259">
                  <c:v>3.4146046068019555E-2</c:v>
                </c:pt>
                <c:pt idx="260">
                  <c:v>3.3918960858079272E-2</c:v>
                </c:pt>
                <c:pt idx="261">
                  <c:v>3.3767570718119005E-2</c:v>
                </c:pt>
                <c:pt idx="262">
                  <c:v>3.3616180578158961E-2</c:v>
                </c:pt>
                <c:pt idx="263">
                  <c:v>3.3464790438198701E-2</c:v>
                </c:pt>
                <c:pt idx="264">
                  <c:v>3.3237705228258412E-2</c:v>
                </c:pt>
                <c:pt idx="265">
                  <c:v>3.3086315088298152E-2</c:v>
                </c:pt>
                <c:pt idx="266">
                  <c:v>3.2934924948338107E-2</c:v>
                </c:pt>
                <c:pt idx="267">
                  <c:v>3.2783534808377847E-2</c:v>
                </c:pt>
                <c:pt idx="268">
                  <c:v>3.2556449598437558E-2</c:v>
                </c:pt>
                <c:pt idx="269">
                  <c:v>3.2405059458477298E-2</c:v>
                </c:pt>
                <c:pt idx="270">
                  <c:v>3.2177974248537224E-2</c:v>
                </c:pt>
                <c:pt idx="271">
                  <c:v>3.2026584108576964E-2</c:v>
                </c:pt>
                <c:pt idx="272">
                  <c:v>3.1875193968616704E-2</c:v>
                </c:pt>
                <c:pt idx="273">
                  <c:v>3.1648108758676415E-2</c:v>
                </c:pt>
                <c:pt idx="274">
                  <c:v>3.149671861871637E-2</c:v>
                </c:pt>
                <c:pt idx="275">
                  <c:v>3.1269633408776087E-2</c:v>
                </c:pt>
                <c:pt idx="276">
                  <c:v>3.1118243268815824E-2</c:v>
                </c:pt>
                <c:pt idx="277">
                  <c:v>3.0966853128855561E-2</c:v>
                </c:pt>
                <c:pt idx="278">
                  <c:v>3.0739767918915278E-2</c:v>
                </c:pt>
                <c:pt idx="279">
                  <c:v>3.058837777895523E-2</c:v>
                </c:pt>
                <c:pt idx="280">
                  <c:v>3.043698763899497E-2</c:v>
                </c:pt>
                <c:pt idx="281">
                  <c:v>3.0285597499034922E-2</c:v>
                </c:pt>
                <c:pt idx="282">
                  <c:v>3.0058512289094636E-2</c:v>
                </c:pt>
                <c:pt idx="283">
                  <c:v>2.9907122149134376E-2</c:v>
                </c:pt>
                <c:pt idx="284">
                  <c:v>2.9755732009174113E-2</c:v>
                </c:pt>
                <c:pt idx="285">
                  <c:v>2.9604341869214068E-2</c:v>
                </c:pt>
                <c:pt idx="286">
                  <c:v>2.9528646799233827E-2</c:v>
                </c:pt>
                <c:pt idx="287">
                  <c:v>2.9377256659273782E-2</c:v>
                </c:pt>
                <c:pt idx="288">
                  <c:v>2.9225866519313519E-2</c:v>
                </c:pt>
                <c:pt idx="289">
                  <c:v>2.9074476379353259E-2</c:v>
                </c:pt>
                <c:pt idx="290">
                  <c:v>2.8923086239393211E-2</c:v>
                </c:pt>
                <c:pt idx="291">
                  <c:v>2.8847391169412973E-2</c:v>
                </c:pt>
                <c:pt idx="292">
                  <c:v>2.8696001029452925E-2</c:v>
                </c:pt>
                <c:pt idx="293">
                  <c:v>2.8544610889492665E-2</c:v>
                </c:pt>
                <c:pt idx="294">
                  <c:v>2.8468915819512639E-2</c:v>
                </c:pt>
                <c:pt idx="295">
                  <c:v>2.8317525679552379E-2</c:v>
                </c:pt>
                <c:pt idx="296">
                  <c:v>2.8241830609572357E-2</c:v>
                </c:pt>
                <c:pt idx="297">
                  <c:v>2.8090440469612094E-2</c:v>
                </c:pt>
                <c:pt idx="298">
                  <c:v>2.8014745399632071E-2</c:v>
                </c:pt>
                <c:pt idx="299">
                  <c:v>2.7863355259671808E-2</c:v>
                </c:pt>
                <c:pt idx="300">
                  <c:v>2.7787660189691785E-2</c:v>
                </c:pt>
                <c:pt idx="301">
                  <c:v>2.7636270049731522E-2</c:v>
                </c:pt>
                <c:pt idx="302">
                  <c:v>2.75605749797515E-2</c:v>
                </c:pt>
                <c:pt idx="303">
                  <c:v>2.740918483979124E-2</c:v>
                </c:pt>
                <c:pt idx="304">
                  <c:v>2.7333489769811214E-2</c:v>
                </c:pt>
                <c:pt idx="305">
                  <c:v>2.7182099629850954E-2</c:v>
                </c:pt>
                <c:pt idx="306">
                  <c:v>2.7106404559870928E-2</c:v>
                </c:pt>
                <c:pt idx="307">
                  <c:v>2.7030709489890906E-2</c:v>
                </c:pt>
                <c:pt idx="308">
                  <c:v>2.6879319349930646E-2</c:v>
                </c:pt>
                <c:pt idx="309">
                  <c:v>2.680362427995062E-2</c:v>
                </c:pt>
                <c:pt idx="310">
                  <c:v>2.6727929209970382E-2</c:v>
                </c:pt>
                <c:pt idx="311">
                  <c:v>2.665223413999036E-2</c:v>
                </c:pt>
                <c:pt idx="312">
                  <c:v>2.6500844000030312E-2</c:v>
                </c:pt>
                <c:pt idx="313">
                  <c:v>2.6425148930050074E-2</c:v>
                </c:pt>
                <c:pt idx="314">
                  <c:v>2.6349453860070052E-2</c:v>
                </c:pt>
                <c:pt idx="315">
                  <c:v>2.6273758790090026E-2</c:v>
                </c:pt>
                <c:pt idx="316">
                  <c:v>2.6198063720109788E-2</c:v>
                </c:pt>
                <c:pt idx="317">
                  <c:v>2.6122368650129766E-2</c:v>
                </c:pt>
                <c:pt idx="318">
                  <c:v>2.6046673580149744E-2</c:v>
                </c:pt>
                <c:pt idx="319">
                  <c:v>2.5970978510169503E-2</c:v>
                </c:pt>
                <c:pt idx="320">
                  <c:v>2.589528344018948E-2</c:v>
                </c:pt>
                <c:pt idx="321">
                  <c:v>2.5819588370209458E-2</c:v>
                </c:pt>
                <c:pt idx="322">
                  <c:v>2.5743893300229217E-2</c:v>
                </c:pt>
                <c:pt idx="323">
                  <c:v>2.5668198230249194E-2</c:v>
                </c:pt>
                <c:pt idx="324">
                  <c:v>2.5592503160269172E-2</c:v>
                </c:pt>
                <c:pt idx="325">
                  <c:v>2.5516808090288935E-2</c:v>
                </c:pt>
                <c:pt idx="326">
                  <c:v>2.5441113020308909E-2</c:v>
                </c:pt>
                <c:pt idx="327">
                  <c:v>2.5365417950328886E-2</c:v>
                </c:pt>
                <c:pt idx="328">
                  <c:v>2.5289722880348649E-2</c:v>
                </c:pt>
                <c:pt idx="329">
                  <c:v>2.5289722880348649E-2</c:v>
                </c:pt>
                <c:pt idx="330">
                  <c:v>2.5214027810368626E-2</c:v>
                </c:pt>
                <c:pt idx="331">
                  <c:v>2.51383327403886E-2</c:v>
                </c:pt>
                <c:pt idx="332">
                  <c:v>2.5062637670408363E-2</c:v>
                </c:pt>
                <c:pt idx="333">
                  <c:v>2.4986942600428341E-2</c:v>
                </c:pt>
                <c:pt idx="334">
                  <c:v>2.4986942600428341E-2</c:v>
                </c:pt>
                <c:pt idx="335">
                  <c:v>2.4911247530448315E-2</c:v>
                </c:pt>
                <c:pt idx="336">
                  <c:v>2.4835552460468077E-2</c:v>
                </c:pt>
                <c:pt idx="337">
                  <c:v>2.4759857390488055E-2</c:v>
                </c:pt>
                <c:pt idx="338">
                  <c:v>2.4759857390488055E-2</c:v>
                </c:pt>
                <c:pt idx="339">
                  <c:v>2.4684162320508032E-2</c:v>
                </c:pt>
                <c:pt idx="340">
                  <c:v>2.4608467250528007E-2</c:v>
                </c:pt>
                <c:pt idx="341">
                  <c:v>2.4532772180547769E-2</c:v>
                </c:pt>
                <c:pt idx="342">
                  <c:v>2.4532772180547769E-2</c:v>
                </c:pt>
                <c:pt idx="343">
                  <c:v>2.4457077110567747E-2</c:v>
                </c:pt>
                <c:pt idx="344">
                  <c:v>2.4381382040587721E-2</c:v>
                </c:pt>
                <c:pt idx="345">
                  <c:v>2.4381382040587721E-2</c:v>
                </c:pt>
                <c:pt idx="346">
                  <c:v>2.4305686970607483E-2</c:v>
                </c:pt>
                <c:pt idx="347">
                  <c:v>2.4305686970607483E-2</c:v>
                </c:pt>
                <c:pt idx="348">
                  <c:v>2.4229991900627461E-2</c:v>
                </c:pt>
                <c:pt idx="349">
                  <c:v>2.4154296830647438E-2</c:v>
                </c:pt>
                <c:pt idx="350">
                  <c:v>2.4154296830647438E-2</c:v>
                </c:pt>
                <c:pt idx="351">
                  <c:v>2.4078601760667197E-2</c:v>
                </c:pt>
                <c:pt idx="352">
                  <c:v>2.4078601760667197E-2</c:v>
                </c:pt>
                <c:pt idx="353">
                  <c:v>2.4002906690687175E-2</c:v>
                </c:pt>
                <c:pt idx="354">
                  <c:v>2.4002906690687175E-2</c:v>
                </c:pt>
                <c:pt idx="355">
                  <c:v>2.3927211620707153E-2</c:v>
                </c:pt>
                <c:pt idx="356">
                  <c:v>2.3851516550726915E-2</c:v>
                </c:pt>
                <c:pt idx="357">
                  <c:v>2.3851516550726915E-2</c:v>
                </c:pt>
                <c:pt idx="358">
                  <c:v>2.3775821480746889E-2</c:v>
                </c:pt>
                <c:pt idx="359">
                  <c:v>2.3775821480746889E-2</c:v>
                </c:pt>
                <c:pt idx="360">
                  <c:v>2.3700126410766867E-2</c:v>
                </c:pt>
                <c:pt idx="361">
                  <c:v>2.3700126410766867E-2</c:v>
                </c:pt>
                <c:pt idx="362">
                  <c:v>2.3624431340786629E-2</c:v>
                </c:pt>
                <c:pt idx="363">
                  <c:v>2.3624431340786629E-2</c:v>
                </c:pt>
                <c:pt idx="364">
                  <c:v>2.3548736270806604E-2</c:v>
                </c:pt>
                <c:pt idx="365">
                  <c:v>2.3548736270806604E-2</c:v>
                </c:pt>
                <c:pt idx="366">
                  <c:v>2.3473041200826581E-2</c:v>
                </c:pt>
                <c:pt idx="367">
                  <c:v>2.3473041200826581E-2</c:v>
                </c:pt>
                <c:pt idx="368">
                  <c:v>2.3473041200826581E-2</c:v>
                </c:pt>
                <c:pt idx="369">
                  <c:v>2.3397346130846344E-2</c:v>
                </c:pt>
                <c:pt idx="370">
                  <c:v>2.3397346130846344E-2</c:v>
                </c:pt>
                <c:pt idx="371">
                  <c:v>2.3321651060866321E-2</c:v>
                </c:pt>
                <c:pt idx="372">
                  <c:v>2.3321651060866321E-2</c:v>
                </c:pt>
                <c:pt idx="373">
                  <c:v>2.3245955990886295E-2</c:v>
                </c:pt>
                <c:pt idx="374">
                  <c:v>2.3245955990886295E-2</c:v>
                </c:pt>
                <c:pt idx="375">
                  <c:v>2.3245955990886295E-2</c:v>
                </c:pt>
                <c:pt idx="376">
                  <c:v>2.3170260920906058E-2</c:v>
                </c:pt>
                <c:pt idx="377">
                  <c:v>2.3170260920906058E-2</c:v>
                </c:pt>
                <c:pt idx="378">
                  <c:v>2.3094565850926035E-2</c:v>
                </c:pt>
                <c:pt idx="379">
                  <c:v>2.3094565850926035E-2</c:v>
                </c:pt>
                <c:pt idx="380">
                  <c:v>2.3094565850926035E-2</c:v>
                </c:pt>
                <c:pt idx="381">
                  <c:v>2.3018870780946013E-2</c:v>
                </c:pt>
                <c:pt idx="382">
                  <c:v>2.3018870780946013E-2</c:v>
                </c:pt>
                <c:pt idx="383">
                  <c:v>2.3018870780946013E-2</c:v>
                </c:pt>
                <c:pt idx="384">
                  <c:v>2.2943175710965772E-2</c:v>
                </c:pt>
                <c:pt idx="385">
                  <c:v>2.2943175710965772E-2</c:v>
                </c:pt>
                <c:pt idx="386">
                  <c:v>2.2943175710965772E-2</c:v>
                </c:pt>
                <c:pt idx="387">
                  <c:v>2.2943175710965772E-2</c:v>
                </c:pt>
                <c:pt idx="388">
                  <c:v>2.286748064098575E-2</c:v>
                </c:pt>
                <c:pt idx="389">
                  <c:v>2.286748064098575E-2</c:v>
                </c:pt>
                <c:pt idx="390">
                  <c:v>2.286748064098575E-2</c:v>
                </c:pt>
                <c:pt idx="391">
                  <c:v>2.286748064098575E-2</c:v>
                </c:pt>
                <c:pt idx="392">
                  <c:v>2.286748064098575E-2</c:v>
                </c:pt>
                <c:pt idx="393">
                  <c:v>2.286748064098575E-2</c:v>
                </c:pt>
                <c:pt idx="394">
                  <c:v>2.286748064098575E-2</c:v>
                </c:pt>
                <c:pt idx="395">
                  <c:v>2.2943175710965772E-2</c:v>
                </c:pt>
                <c:pt idx="396">
                  <c:v>2.2943175710965772E-2</c:v>
                </c:pt>
                <c:pt idx="397">
                  <c:v>2.2943175710965772E-2</c:v>
                </c:pt>
                <c:pt idx="398">
                  <c:v>2.2943175710965772E-2</c:v>
                </c:pt>
                <c:pt idx="399">
                  <c:v>2.2943175710965772E-2</c:v>
                </c:pt>
                <c:pt idx="400">
                  <c:v>2.2943175710965772E-2</c:v>
                </c:pt>
                <c:pt idx="401">
                  <c:v>2.2943175710965772E-2</c:v>
                </c:pt>
                <c:pt idx="402">
                  <c:v>2.2943175710965772E-2</c:v>
                </c:pt>
                <c:pt idx="403">
                  <c:v>2.2943175710965772E-2</c:v>
                </c:pt>
                <c:pt idx="404">
                  <c:v>2.3018870780946013E-2</c:v>
                </c:pt>
                <c:pt idx="405">
                  <c:v>2.3018870780946013E-2</c:v>
                </c:pt>
                <c:pt idx="406">
                  <c:v>2.3018870780946013E-2</c:v>
                </c:pt>
                <c:pt idx="407">
                  <c:v>2.3018870780946013E-2</c:v>
                </c:pt>
                <c:pt idx="408">
                  <c:v>2.3018870780946013E-2</c:v>
                </c:pt>
                <c:pt idx="409">
                  <c:v>2.3018870780946013E-2</c:v>
                </c:pt>
                <c:pt idx="410">
                  <c:v>2.3018870780946013E-2</c:v>
                </c:pt>
                <c:pt idx="411">
                  <c:v>2.3018870780946013E-2</c:v>
                </c:pt>
                <c:pt idx="412">
                  <c:v>2.3094565850926035E-2</c:v>
                </c:pt>
                <c:pt idx="413">
                  <c:v>2.3094565850926035E-2</c:v>
                </c:pt>
                <c:pt idx="414">
                  <c:v>2.3094565850926035E-2</c:v>
                </c:pt>
                <c:pt idx="415">
                  <c:v>2.3094565850926035E-2</c:v>
                </c:pt>
                <c:pt idx="416">
                  <c:v>2.3094565850926035E-2</c:v>
                </c:pt>
                <c:pt idx="417">
                  <c:v>2.3094565850926035E-2</c:v>
                </c:pt>
                <c:pt idx="418">
                  <c:v>2.3094565850926035E-2</c:v>
                </c:pt>
                <c:pt idx="419">
                  <c:v>2.3094565850926035E-2</c:v>
                </c:pt>
                <c:pt idx="420">
                  <c:v>2.3094565850926035E-2</c:v>
                </c:pt>
                <c:pt idx="421">
                  <c:v>2.3094565850926035E-2</c:v>
                </c:pt>
                <c:pt idx="422">
                  <c:v>2.3094565850926035E-2</c:v>
                </c:pt>
                <c:pt idx="423">
                  <c:v>2.3094565850926035E-2</c:v>
                </c:pt>
                <c:pt idx="424">
                  <c:v>2.3018870780946013E-2</c:v>
                </c:pt>
                <c:pt idx="425">
                  <c:v>2.3018870780946013E-2</c:v>
                </c:pt>
                <c:pt idx="426">
                  <c:v>2.3018870780946013E-2</c:v>
                </c:pt>
                <c:pt idx="427">
                  <c:v>2.2943175710965772E-2</c:v>
                </c:pt>
                <c:pt idx="428">
                  <c:v>2.2943175710965772E-2</c:v>
                </c:pt>
                <c:pt idx="429">
                  <c:v>2.286748064098575E-2</c:v>
                </c:pt>
                <c:pt idx="430">
                  <c:v>2.286748064098575E-2</c:v>
                </c:pt>
                <c:pt idx="431">
                  <c:v>2.286748064098575E-2</c:v>
                </c:pt>
                <c:pt idx="432">
                  <c:v>2.2791785571005727E-2</c:v>
                </c:pt>
                <c:pt idx="433">
                  <c:v>2.2791785571005727E-2</c:v>
                </c:pt>
                <c:pt idx="434">
                  <c:v>2.2791785571005727E-2</c:v>
                </c:pt>
                <c:pt idx="435">
                  <c:v>2.2716090501025701E-2</c:v>
                </c:pt>
                <c:pt idx="436">
                  <c:v>2.2716090501025701E-2</c:v>
                </c:pt>
                <c:pt idx="437">
                  <c:v>2.2716090501025701E-2</c:v>
                </c:pt>
                <c:pt idx="438">
                  <c:v>2.2716090501025701E-2</c:v>
                </c:pt>
                <c:pt idx="439">
                  <c:v>2.2716090501025701E-2</c:v>
                </c:pt>
                <c:pt idx="440">
                  <c:v>2.2640395431045464E-2</c:v>
                </c:pt>
                <c:pt idx="441">
                  <c:v>2.2640395431045464E-2</c:v>
                </c:pt>
                <c:pt idx="442">
                  <c:v>2.2640395431045464E-2</c:v>
                </c:pt>
                <c:pt idx="443">
                  <c:v>2.2640395431045464E-2</c:v>
                </c:pt>
                <c:pt idx="444">
                  <c:v>2.2564700361065441E-2</c:v>
                </c:pt>
                <c:pt idx="445">
                  <c:v>2.2564700361065441E-2</c:v>
                </c:pt>
                <c:pt idx="446">
                  <c:v>2.2564700361065441E-2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</c:numCache>
            </c:numRef>
          </c:xVal>
          <c:yVal>
            <c:numRef>
              <c:f>Sample7!$M$8:$M$700</c:f>
              <c:numCache>
                <c:formatCode>General</c:formatCode>
                <c:ptCount val="693"/>
                <c:pt idx="0">
                  <c:v>2.2601934725612409</c:v>
                </c:pt>
                <c:pt idx="1">
                  <c:v>4.5203869451224818</c:v>
                </c:pt>
                <c:pt idx="2">
                  <c:v>5.6504836814031023</c:v>
                </c:pt>
                <c:pt idx="3">
                  <c:v>6.7805804176837228</c:v>
                </c:pt>
                <c:pt idx="4">
                  <c:v>7.3456287858239193</c:v>
                </c:pt>
                <c:pt idx="5">
                  <c:v>7.9106771539643432</c:v>
                </c:pt>
                <c:pt idx="6">
                  <c:v>10.170870626525584</c:v>
                </c:pt>
                <c:pt idx="7">
                  <c:v>11.300967362806205</c:v>
                </c:pt>
                <c:pt idx="8">
                  <c:v>11.866015730946401</c:v>
                </c:pt>
                <c:pt idx="9">
                  <c:v>13.561160835367446</c:v>
                </c:pt>
                <c:pt idx="10">
                  <c:v>15.821354307928686</c:v>
                </c:pt>
                <c:pt idx="11">
                  <c:v>18.081547780489927</c:v>
                </c:pt>
                <c:pt idx="12">
                  <c:v>20.341741253051168</c:v>
                </c:pt>
                <c:pt idx="13">
                  <c:v>22.601934725612409</c:v>
                </c:pt>
                <c:pt idx="14">
                  <c:v>25.992224934454271</c:v>
                </c:pt>
                <c:pt idx="15">
                  <c:v>28.817466775155935</c:v>
                </c:pt>
                <c:pt idx="16">
                  <c:v>31.642708615857373</c:v>
                </c:pt>
                <c:pt idx="17">
                  <c:v>35.032998824699234</c:v>
                </c:pt>
                <c:pt idx="18">
                  <c:v>37.858240665400899</c:v>
                </c:pt>
                <c:pt idx="19">
                  <c:v>41.248530874242761</c:v>
                </c:pt>
                <c:pt idx="20">
                  <c:v>44.638821083084622</c:v>
                </c:pt>
                <c:pt idx="21">
                  <c:v>49.159208028207104</c:v>
                </c:pt>
                <c:pt idx="22">
                  <c:v>53.114546605189389</c:v>
                </c:pt>
                <c:pt idx="23">
                  <c:v>58.199981918452067</c:v>
                </c:pt>
                <c:pt idx="24">
                  <c:v>62.720368863574549</c:v>
                </c:pt>
                <c:pt idx="25">
                  <c:v>67.805804176837455</c:v>
                </c:pt>
                <c:pt idx="26">
                  <c:v>72.891239490100361</c:v>
                </c:pt>
                <c:pt idx="27">
                  <c:v>79.10677153964366</c:v>
                </c:pt>
                <c:pt idx="28">
                  <c:v>85.322303589187186</c:v>
                </c:pt>
                <c:pt idx="29">
                  <c:v>92.102884006870909</c:v>
                </c:pt>
                <c:pt idx="30">
                  <c:v>98.318416056414321</c:v>
                </c:pt>
                <c:pt idx="31">
                  <c:v>105.09899647409816</c:v>
                </c:pt>
                <c:pt idx="32">
                  <c:v>112.44462525992219</c:v>
                </c:pt>
                <c:pt idx="33">
                  <c:v>120.35530241388653</c:v>
                </c:pt>
                <c:pt idx="34">
                  <c:v>128.8310279359913</c:v>
                </c:pt>
                <c:pt idx="35">
                  <c:v>136.74170508995564</c:v>
                </c:pt>
                <c:pt idx="36">
                  <c:v>145.78247898020061</c:v>
                </c:pt>
                <c:pt idx="37">
                  <c:v>155.95334960672631</c:v>
                </c:pt>
                <c:pt idx="38">
                  <c:v>166.6892686013922</c:v>
                </c:pt>
                <c:pt idx="39">
                  <c:v>177.99023596419852</c:v>
                </c:pt>
                <c:pt idx="40">
                  <c:v>189.85625169514503</c:v>
                </c:pt>
                <c:pt idx="41">
                  <c:v>203.9824608986529</c:v>
                </c:pt>
                <c:pt idx="42">
                  <c:v>218.67371847030097</c:v>
                </c:pt>
                <c:pt idx="43">
                  <c:v>235.06012114637008</c:v>
                </c:pt>
                <c:pt idx="44">
                  <c:v>250.88147545429888</c:v>
                </c:pt>
                <c:pt idx="45">
                  <c:v>269.52807160292912</c:v>
                </c:pt>
                <c:pt idx="46">
                  <c:v>289.30476448784009</c:v>
                </c:pt>
                <c:pt idx="47">
                  <c:v>310.21155410903168</c:v>
                </c:pt>
                <c:pt idx="48">
                  <c:v>332.8134888346442</c:v>
                </c:pt>
                <c:pt idx="49">
                  <c:v>357.11056866467766</c:v>
                </c:pt>
                <c:pt idx="50">
                  <c:v>383.10279359913204</c:v>
                </c:pt>
                <c:pt idx="51">
                  <c:v>410.22511526986705</c:v>
                </c:pt>
                <c:pt idx="52">
                  <c:v>439.60763041316329</c:v>
                </c:pt>
                <c:pt idx="53">
                  <c:v>471.81538739716109</c:v>
                </c:pt>
                <c:pt idx="54">
                  <c:v>505.15324111743962</c:v>
                </c:pt>
                <c:pt idx="55">
                  <c:v>540.75128831027928</c:v>
                </c:pt>
                <c:pt idx="56">
                  <c:v>576.91438387125936</c:v>
                </c:pt>
                <c:pt idx="57">
                  <c:v>614.20757616851995</c:v>
                </c:pt>
                <c:pt idx="58">
                  <c:v>655.45610704276282</c:v>
                </c:pt>
                <c:pt idx="59">
                  <c:v>696.70463791700558</c:v>
                </c:pt>
                <c:pt idx="60">
                  <c:v>692.74929934002353</c:v>
                </c:pt>
                <c:pt idx="61">
                  <c:v>781.46189313805257</c:v>
                </c:pt>
                <c:pt idx="62">
                  <c:v>826.1007142211372</c:v>
                </c:pt>
                <c:pt idx="63">
                  <c:v>863.3939065183979</c:v>
                </c:pt>
                <c:pt idx="64">
                  <c:v>884.30069613958949</c:v>
                </c:pt>
                <c:pt idx="65">
                  <c:v>870.73953530422204</c:v>
                </c:pt>
                <c:pt idx="66">
                  <c:v>385.92803543983359</c:v>
                </c:pt>
                <c:pt idx="67">
                  <c:v>111.87957689178188</c:v>
                </c:pt>
                <c:pt idx="68">
                  <c:v>15.25630593978849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1109.7549950275743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1109.7549950275743</c:v>
                </c:pt>
                <c:pt idx="448">
                  <c:v>1109.7549950275743</c:v>
                </c:pt>
                <c:pt idx="449">
                  <c:v>1109.7549950275743</c:v>
                </c:pt>
                <c:pt idx="450">
                  <c:v>1109.7549950275743</c:v>
                </c:pt>
                <c:pt idx="451">
                  <c:v>1109.7549950275743</c:v>
                </c:pt>
                <c:pt idx="452">
                  <c:v>1109.7549950275743</c:v>
                </c:pt>
                <c:pt idx="453">
                  <c:v>1109.7549950275743</c:v>
                </c:pt>
                <c:pt idx="454">
                  <c:v>1109.7549950275743</c:v>
                </c:pt>
                <c:pt idx="455">
                  <c:v>1109.7549950275743</c:v>
                </c:pt>
                <c:pt idx="456">
                  <c:v>1109.7549950275743</c:v>
                </c:pt>
                <c:pt idx="457">
                  <c:v>1109.7549950275743</c:v>
                </c:pt>
                <c:pt idx="458">
                  <c:v>1109.7549950275743</c:v>
                </c:pt>
                <c:pt idx="459">
                  <c:v>1109.7549950275743</c:v>
                </c:pt>
                <c:pt idx="460">
                  <c:v>1109.7549950275743</c:v>
                </c:pt>
                <c:pt idx="461">
                  <c:v>1109.7549950275743</c:v>
                </c:pt>
                <c:pt idx="462">
                  <c:v>1109.7549950275743</c:v>
                </c:pt>
                <c:pt idx="463">
                  <c:v>1109.7549950275743</c:v>
                </c:pt>
                <c:pt idx="464">
                  <c:v>1109.7549950275743</c:v>
                </c:pt>
                <c:pt idx="465">
                  <c:v>1109.7549950275743</c:v>
                </c:pt>
                <c:pt idx="466">
                  <c:v>1109.7549950275743</c:v>
                </c:pt>
                <c:pt idx="467">
                  <c:v>1109.7549950275743</c:v>
                </c:pt>
                <c:pt idx="468">
                  <c:v>1109.7549950275743</c:v>
                </c:pt>
                <c:pt idx="469">
                  <c:v>1109.7549950275743</c:v>
                </c:pt>
                <c:pt idx="470">
                  <c:v>1109.7549950275743</c:v>
                </c:pt>
                <c:pt idx="471">
                  <c:v>1109.7549950275743</c:v>
                </c:pt>
                <c:pt idx="472">
                  <c:v>1109.7549950275743</c:v>
                </c:pt>
                <c:pt idx="473">
                  <c:v>1109.7549950275743</c:v>
                </c:pt>
                <c:pt idx="474">
                  <c:v>1109.7549950275743</c:v>
                </c:pt>
                <c:pt idx="475">
                  <c:v>1109.7549950275743</c:v>
                </c:pt>
                <c:pt idx="476">
                  <c:v>1109.7549950275743</c:v>
                </c:pt>
                <c:pt idx="477">
                  <c:v>1109.7549950275743</c:v>
                </c:pt>
                <c:pt idx="478">
                  <c:v>1109.7549950275743</c:v>
                </c:pt>
                <c:pt idx="479">
                  <c:v>1109.7549950275743</c:v>
                </c:pt>
                <c:pt idx="480">
                  <c:v>1109.7549950275743</c:v>
                </c:pt>
                <c:pt idx="481">
                  <c:v>1109.7549950275743</c:v>
                </c:pt>
                <c:pt idx="482">
                  <c:v>1109.7549950275743</c:v>
                </c:pt>
                <c:pt idx="483">
                  <c:v>1109.7549950275743</c:v>
                </c:pt>
                <c:pt idx="484">
                  <c:v>1109.7549950275743</c:v>
                </c:pt>
                <c:pt idx="485">
                  <c:v>1109.7549950275743</c:v>
                </c:pt>
                <c:pt idx="486">
                  <c:v>1109.7549950275743</c:v>
                </c:pt>
                <c:pt idx="487">
                  <c:v>1109.7549950275743</c:v>
                </c:pt>
                <c:pt idx="488">
                  <c:v>1109.7549950275743</c:v>
                </c:pt>
                <c:pt idx="489">
                  <c:v>1109.7549950275743</c:v>
                </c:pt>
                <c:pt idx="490">
                  <c:v>1109.7549950275743</c:v>
                </c:pt>
                <c:pt idx="491">
                  <c:v>1109.7549950275743</c:v>
                </c:pt>
                <c:pt idx="492">
                  <c:v>1109.7549950275743</c:v>
                </c:pt>
                <c:pt idx="493">
                  <c:v>1109.7549950275743</c:v>
                </c:pt>
                <c:pt idx="494">
                  <c:v>1109.7549950275743</c:v>
                </c:pt>
                <c:pt idx="495">
                  <c:v>1109.7549950275743</c:v>
                </c:pt>
                <c:pt idx="496">
                  <c:v>1109.7549950275743</c:v>
                </c:pt>
                <c:pt idx="497">
                  <c:v>1109.7549950275743</c:v>
                </c:pt>
                <c:pt idx="498">
                  <c:v>1109.7549950275743</c:v>
                </c:pt>
                <c:pt idx="499">
                  <c:v>1109.7549950275743</c:v>
                </c:pt>
                <c:pt idx="500">
                  <c:v>1109.7549950275743</c:v>
                </c:pt>
                <c:pt idx="501">
                  <c:v>1109.7549950275743</c:v>
                </c:pt>
                <c:pt idx="502">
                  <c:v>1109.7549950275743</c:v>
                </c:pt>
                <c:pt idx="503">
                  <c:v>1109.7549950275743</c:v>
                </c:pt>
                <c:pt idx="504">
                  <c:v>1109.7549950275743</c:v>
                </c:pt>
                <c:pt idx="505">
                  <c:v>1109.7549950275743</c:v>
                </c:pt>
                <c:pt idx="506">
                  <c:v>1109.7549950275743</c:v>
                </c:pt>
                <c:pt idx="507">
                  <c:v>1109.7549950275743</c:v>
                </c:pt>
                <c:pt idx="508">
                  <c:v>1109.7549950275743</c:v>
                </c:pt>
                <c:pt idx="509">
                  <c:v>1109.7549950275743</c:v>
                </c:pt>
                <c:pt idx="510">
                  <c:v>1109.7549950275743</c:v>
                </c:pt>
                <c:pt idx="511">
                  <c:v>1109.7549950275743</c:v>
                </c:pt>
                <c:pt idx="512">
                  <c:v>1109.7549950275743</c:v>
                </c:pt>
                <c:pt idx="513">
                  <c:v>1109.7549950275743</c:v>
                </c:pt>
                <c:pt idx="514">
                  <c:v>1109.7549950275743</c:v>
                </c:pt>
                <c:pt idx="515">
                  <c:v>1109.7549950275743</c:v>
                </c:pt>
                <c:pt idx="516">
                  <c:v>1109.7549950275743</c:v>
                </c:pt>
                <c:pt idx="517">
                  <c:v>1109.7549950275743</c:v>
                </c:pt>
                <c:pt idx="518">
                  <c:v>1109.7549950275743</c:v>
                </c:pt>
                <c:pt idx="519">
                  <c:v>1109.7549950275743</c:v>
                </c:pt>
                <c:pt idx="520">
                  <c:v>1109.7549950275743</c:v>
                </c:pt>
                <c:pt idx="521">
                  <c:v>1109.7549950275743</c:v>
                </c:pt>
                <c:pt idx="522">
                  <c:v>1109.7549950275743</c:v>
                </c:pt>
                <c:pt idx="523">
                  <c:v>1109.7549950275743</c:v>
                </c:pt>
                <c:pt idx="524">
                  <c:v>1109.7549950275743</c:v>
                </c:pt>
                <c:pt idx="525">
                  <c:v>1109.7549950275743</c:v>
                </c:pt>
                <c:pt idx="526">
                  <c:v>1109.7549950275743</c:v>
                </c:pt>
                <c:pt idx="527">
                  <c:v>1109.7549950275743</c:v>
                </c:pt>
                <c:pt idx="528">
                  <c:v>1109.7549950275743</c:v>
                </c:pt>
                <c:pt idx="529">
                  <c:v>1109.7549950275743</c:v>
                </c:pt>
                <c:pt idx="530">
                  <c:v>1109.7549950275743</c:v>
                </c:pt>
                <c:pt idx="531">
                  <c:v>1109.7549950275743</c:v>
                </c:pt>
                <c:pt idx="532">
                  <c:v>1109.7549950275743</c:v>
                </c:pt>
                <c:pt idx="533">
                  <c:v>1109.7549950275743</c:v>
                </c:pt>
                <c:pt idx="534">
                  <c:v>1109.7549950275743</c:v>
                </c:pt>
                <c:pt idx="535">
                  <c:v>1109.7549950275743</c:v>
                </c:pt>
                <c:pt idx="536">
                  <c:v>1109.7549950275743</c:v>
                </c:pt>
                <c:pt idx="537">
                  <c:v>1109.7549950275743</c:v>
                </c:pt>
                <c:pt idx="538">
                  <c:v>1109.7549950275743</c:v>
                </c:pt>
                <c:pt idx="539">
                  <c:v>1109.7549950275743</c:v>
                </c:pt>
                <c:pt idx="540">
                  <c:v>1109.7549950275743</c:v>
                </c:pt>
                <c:pt idx="541">
                  <c:v>1109.7549950275743</c:v>
                </c:pt>
                <c:pt idx="542">
                  <c:v>1109.7549950275743</c:v>
                </c:pt>
                <c:pt idx="543">
                  <c:v>1109.7549950275743</c:v>
                </c:pt>
                <c:pt idx="544">
                  <c:v>1109.7549950275743</c:v>
                </c:pt>
                <c:pt idx="545">
                  <c:v>1109.7549950275743</c:v>
                </c:pt>
                <c:pt idx="546">
                  <c:v>1109.7549950275743</c:v>
                </c:pt>
                <c:pt idx="547">
                  <c:v>1109.7549950275743</c:v>
                </c:pt>
                <c:pt idx="548">
                  <c:v>1109.7549950275743</c:v>
                </c:pt>
                <c:pt idx="549">
                  <c:v>1109.7549950275743</c:v>
                </c:pt>
                <c:pt idx="550">
                  <c:v>1109.7549950275743</c:v>
                </c:pt>
                <c:pt idx="551">
                  <c:v>1109.7549950275743</c:v>
                </c:pt>
                <c:pt idx="552">
                  <c:v>1109.7549950275743</c:v>
                </c:pt>
                <c:pt idx="553">
                  <c:v>1109.7549950275743</c:v>
                </c:pt>
                <c:pt idx="554">
                  <c:v>1109.7549950275743</c:v>
                </c:pt>
                <c:pt idx="555">
                  <c:v>1109.7549950275743</c:v>
                </c:pt>
                <c:pt idx="556">
                  <c:v>1109.7549950275743</c:v>
                </c:pt>
                <c:pt idx="557">
                  <c:v>1109.7549950275743</c:v>
                </c:pt>
                <c:pt idx="558">
                  <c:v>1109.7549950275743</c:v>
                </c:pt>
                <c:pt idx="559">
                  <c:v>1109.7549950275743</c:v>
                </c:pt>
                <c:pt idx="560">
                  <c:v>1109.7549950275743</c:v>
                </c:pt>
                <c:pt idx="561">
                  <c:v>1109.7549950275743</c:v>
                </c:pt>
                <c:pt idx="562">
                  <c:v>1109.7549950275743</c:v>
                </c:pt>
                <c:pt idx="563">
                  <c:v>1109.7549950275743</c:v>
                </c:pt>
                <c:pt idx="564">
                  <c:v>1109.7549950275743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8544384"/>
        <c:axId val="198542464"/>
      </c:scatterChart>
      <c:valAx>
        <c:axId val="1985134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fr-FR"/>
                  <a:t>Water content kg/kg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98515712"/>
        <c:crosses val="autoZero"/>
        <c:crossBetween val="midCat"/>
      </c:valAx>
      <c:valAx>
        <c:axId val="198515712"/>
        <c:scaling>
          <c:orientation val="minMax"/>
          <c:min val="0.60000000000000064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fr-FR"/>
                  <a:t>Specific volume </a:t>
                </a:r>
                <a:r>
                  <a:rPr lang="fr-FR" baseline="0"/>
                  <a:t>dm3/kg</a:t>
                </a:r>
                <a:endParaRPr lang="fr-FR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98513408"/>
        <c:crosses val="autoZero"/>
        <c:crossBetween val="midCat"/>
      </c:valAx>
      <c:valAx>
        <c:axId val="198542464"/>
        <c:scaling>
          <c:orientation val="minMax"/>
          <c:min val="0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fr-FR"/>
                  <a:t>Tension hPa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98544384"/>
        <c:crosses val="max"/>
        <c:crossBetween val="midCat"/>
      </c:valAx>
      <c:valAx>
        <c:axId val="1985443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98542464"/>
        <c:crossesAt val="-10"/>
        <c:crossBetween val="midCat"/>
      </c:valAx>
    </c:plotArea>
    <c:legend>
      <c:legendPos val="r"/>
      <c:layout>
        <c:manualLayout>
          <c:xMode val="edge"/>
          <c:yMode val="edge"/>
          <c:x val="0.76566666666666672"/>
          <c:y val="1.5761883931175263E-2"/>
          <c:w val="0.20950043744532015"/>
          <c:h val="0.25115157480314959"/>
        </c:manualLayout>
      </c:layout>
      <c:overlay val="0"/>
    </c:legend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 "HAUTEUR 4"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Typosoil5!$I$7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diamond"/>
            <c:size val="4"/>
          </c:marker>
          <c:yVal>
            <c:numRef>
              <c:f>Typosoil5!$I$8:$I$671</c:f>
              <c:numCache>
                <c:formatCode>General</c:formatCode>
                <c:ptCount val="664"/>
                <c:pt idx="0">
                  <c:v>0</c:v>
                </c:pt>
                <c:pt idx="1">
                  <c:v>50.587179999999996</c:v>
                </c:pt>
                <c:pt idx="2">
                  <c:v>50.587179999999996</c:v>
                </c:pt>
                <c:pt idx="3">
                  <c:v>50.578240000000001</c:v>
                </c:pt>
                <c:pt idx="4">
                  <c:v>50.587179999999996</c:v>
                </c:pt>
                <c:pt idx="5">
                  <c:v>50.587179999999996</c:v>
                </c:pt>
                <c:pt idx="6">
                  <c:v>50.587179999999996</c:v>
                </c:pt>
                <c:pt idx="7">
                  <c:v>50.587179999999996</c:v>
                </c:pt>
                <c:pt idx="8">
                  <c:v>50.587179999999996</c:v>
                </c:pt>
                <c:pt idx="9">
                  <c:v>50.578240000000001</c:v>
                </c:pt>
                <c:pt idx="10">
                  <c:v>50.578240000000001</c:v>
                </c:pt>
                <c:pt idx="11">
                  <c:v>50.569299999999998</c:v>
                </c:pt>
                <c:pt idx="12">
                  <c:v>50.569299999999998</c:v>
                </c:pt>
                <c:pt idx="13">
                  <c:v>50.560360000000003</c:v>
                </c:pt>
                <c:pt idx="14">
                  <c:v>50.551409999999997</c:v>
                </c:pt>
                <c:pt idx="15">
                  <c:v>50.533529999999999</c:v>
                </c:pt>
                <c:pt idx="16">
                  <c:v>50.533529999999999</c:v>
                </c:pt>
                <c:pt idx="17">
                  <c:v>50.524590000000003</c:v>
                </c:pt>
                <c:pt idx="18">
                  <c:v>50.515650000000001</c:v>
                </c:pt>
                <c:pt idx="19">
                  <c:v>50.515650000000001</c:v>
                </c:pt>
                <c:pt idx="20">
                  <c:v>50.49776</c:v>
                </c:pt>
                <c:pt idx="21">
                  <c:v>50.479880000000001</c:v>
                </c:pt>
                <c:pt idx="22">
                  <c:v>50.488819999999997</c:v>
                </c:pt>
                <c:pt idx="23">
                  <c:v>50.470939999999999</c:v>
                </c:pt>
                <c:pt idx="24">
                  <c:v>50.462000000000003</c:v>
                </c:pt>
                <c:pt idx="25">
                  <c:v>50.453060000000001</c:v>
                </c:pt>
                <c:pt idx="26">
                  <c:v>50.435169999999999</c:v>
                </c:pt>
                <c:pt idx="27">
                  <c:v>50.426229999999997</c:v>
                </c:pt>
                <c:pt idx="28">
                  <c:v>50.417290000000001</c:v>
                </c:pt>
                <c:pt idx="29">
                  <c:v>50.408340000000003</c:v>
                </c:pt>
                <c:pt idx="30">
                  <c:v>50.3994</c:v>
                </c:pt>
                <c:pt idx="31">
                  <c:v>50.390459999999997</c:v>
                </c:pt>
                <c:pt idx="32">
                  <c:v>50.381520000000002</c:v>
                </c:pt>
                <c:pt idx="33">
                  <c:v>50.372579999999999</c:v>
                </c:pt>
                <c:pt idx="34">
                  <c:v>50.372579999999999</c:v>
                </c:pt>
                <c:pt idx="35">
                  <c:v>50.354689999999998</c:v>
                </c:pt>
                <c:pt idx="36">
                  <c:v>50.345750000000002</c:v>
                </c:pt>
                <c:pt idx="37">
                  <c:v>50.33681</c:v>
                </c:pt>
                <c:pt idx="38">
                  <c:v>50.33681</c:v>
                </c:pt>
                <c:pt idx="39">
                  <c:v>50.327869999999997</c:v>
                </c:pt>
                <c:pt idx="40">
                  <c:v>50.309989999999999</c:v>
                </c:pt>
                <c:pt idx="41">
                  <c:v>50.309989999999999</c:v>
                </c:pt>
                <c:pt idx="42">
                  <c:v>50.283160000000002</c:v>
                </c:pt>
                <c:pt idx="43">
                  <c:v>50.292099999999998</c:v>
                </c:pt>
                <c:pt idx="44">
                  <c:v>50.283160000000002</c:v>
                </c:pt>
                <c:pt idx="45">
                  <c:v>50.27422</c:v>
                </c:pt>
                <c:pt idx="46">
                  <c:v>50.265270000000001</c:v>
                </c:pt>
                <c:pt idx="47">
                  <c:v>50.23845</c:v>
                </c:pt>
                <c:pt idx="48">
                  <c:v>50.229509999999998</c:v>
                </c:pt>
                <c:pt idx="49">
                  <c:v>50.220570000000002</c:v>
                </c:pt>
                <c:pt idx="50">
                  <c:v>50.211620000000003</c:v>
                </c:pt>
                <c:pt idx="51">
                  <c:v>50.202680000000001</c:v>
                </c:pt>
                <c:pt idx="52">
                  <c:v>50.193739999999998</c:v>
                </c:pt>
                <c:pt idx="53">
                  <c:v>50.17586</c:v>
                </c:pt>
                <c:pt idx="54">
                  <c:v>50.157969999999999</c:v>
                </c:pt>
                <c:pt idx="55">
                  <c:v>50.149030000000003</c:v>
                </c:pt>
                <c:pt idx="56">
                  <c:v>50.149030000000003</c:v>
                </c:pt>
                <c:pt idx="57">
                  <c:v>50.140090000000001</c:v>
                </c:pt>
                <c:pt idx="58">
                  <c:v>50.122210000000003</c:v>
                </c:pt>
                <c:pt idx="59">
                  <c:v>50.113259999999997</c:v>
                </c:pt>
                <c:pt idx="60">
                  <c:v>50.104320000000001</c:v>
                </c:pt>
                <c:pt idx="61">
                  <c:v>50.095379999999999</c:v>
                </c:pt>
                <c:pt idx="62">
                  <c:v>50.086440000000003</c:v>
                </c:pt>
                <c:pt idx="63">
                  <c:v>50.077500000000001</c:v>
                </c:pt>
                <c:pt idx="64">
                  <c:v>50.068550000000002</c:v>
                </c:pt>
                <c:pt idx="65">
                  <c:v>50.059609999999999</c:v>
                </c:pt>
                <c:pt idx="66">
                  <c:v>50.050669999999997</c:v>
                </c:pt>
                <c:pt idx="67">
                  <c:v>50.041730000000001</c:v>
                </c:pt>
                <c:pt idx="68">
                  <c:v>50.041730000000001</c:v>
                </c:pt>
                <c:pt idx="69">
                  <c:v>50.032789999999999</c:v>
                </c:pt>
                <c:pt idx="70">
                  <c:v>50.014899999999997</c:v>
                </c:pt>
                <c:pt idx="71">
                  <c:v>50.014899999999997</c:v>
                </c:pt>
                <c:pt idx="72">
                  <c:v>50.005960000000002</c:v>
                </c:pt>
                <c:pt idx="73">
                  <c:v>49.997019999999999</c:v>
                </c:pt>
                <c:pt idx="74">
                  <c:v>49.988079999999997</c:v>
                </c:pt>
                <c:pt idx="75">
                  <c:v>49.979140000000001</c:v>
                </c:pt>
                <c:pt idx="76">
                  <c:v>49.979140000000001</c:v>
                </c:pt>
                <c:pt idx="77">
                  <c:v>49.970190000000002</c:v>
                </c:pt>
                <c:pt idx="78">
                  <c:v>49.96125</c:v>
                </c:pt>
                <c:pt idx="79">
                  <c:v>49.952309999999997</c:v>
                </c:pt>
                <c:pt idx="80">
                  <c:v>49.952309999999997</c:v>
                </c:pt>
                <c:pt idx="81">
                  <c:v>49.943370000000002</c:v>
                </c:pt>
                <c:pt idx="82">
                  <c:v>49.943370000000002</c:v>
                </c:pt>
                <c:pt idx="83">
                  <c:v>49.934429999999999</c:v>
                </c:pt>
                <c:pt idx="84">
                  <c:v>49.92548</c:v>
                </c:pt>
                <c:pt idx="85">
                  <c:v>49.92548</c:v>
                </c:pt>
                <c:pt idx="86">
                  <c:v>49.92548</c:v>
                </c:pt>
                <c:pt idx="87">
                  <c:v>49.907600000000002</c:v>
                </c:pt>
                <c:pt idx="88">
                  <c:v>49.907600000000002</c:v>
                </c:pt>
                <c:pt idx="89">
                  <c:v>49.907600000000002</c:v>
                </c:pt>
                <c:pt idx="90">
                  <c:v>49.907600000000002</c:v>
                </c:pt>
                <c:pt idx="91">
                  <c:v>49.89866</c:v>
                </c:pt>
                <c:pt idx="92">
                  <c:v>49.89866</c:v>
                </c:pt>
                <c:pt idx="93">
                  <c:v>49.89866</c:v>
                </c:pt>
                <c:pt idx="94">
                  <c:v>49.889719999999997</c:v>
                </c:pt>
                <c:pt idx="95">
                  <c:v>49.880780000000001</c:v>
                </c:pt>
                <c:pt idx="96">
                  <c:v>49.889719999999997</c:v>
                </c:pt>
                <c:pt idx="97">
                  <c:v>49.880780000000001</c:v>
                </c:pt>
                <c:pt idx="98">
                  <c:v>49.871830000000003</c:v>
                </c:pt>
                <c:pt idx="99">
                  <c:v>49.871830000000003</c:v>
                </c:pt>
                <c:pt idx="100">
                  <c:v>49.86289</c:v>
                </c:pt>
                <c:pt idx="101">
                  <c:v>49.871830000000003</c:v>
                </c:pt>
                <c:pt idx="102">
                  <c:v>49.86289</c:v>
                </c:pt>
                <c:pt idx="103">
                  <c:v>49.86289</c:v>
                </c:pt>
                <c:pt idx="104">
                  <c:v>49.853949999999998</c:v>
                </c:pt>
                <c:pt idx="105">
                  <c:v>49.853949999999998</c:v>
                </c:pt>
                <c:pt idx="106">
                  <c:v>49.836069999999999</c:v>
                </c:pt>
                <c:pt idx="107">
                  <c:v>49.836069999999999</c:v>
                </c:pt>
                <c:pt idx="108">
                  <c:v>49.836069999999999</c:v>
                </c:pt>
                <c:pt idx="109">
                  <c:v>49.827129999999997</c:v>
                </c:pt>
                <c:pt idx="110">
                  <c:v>49.827129999999997</c:v>
                </c:pt>
                <c:pt idx="111">
                  <c:v>49.827129999999997</c:v>
                </c:pt>
                <c:pt idx="112">
                  <c:v>49.818179999999998</c:v>
                </c:pt>
                <c:pt idx="113">
                  <c:v>49.818179999999998</c:v>
                </c:pt>
                <c:pt idx="114">
                  <c:v>49.818179999999998</c:v>
                </c:pt>
                <c:pt idx="115">
                  <c:v>49.818179999999998</c:v>
                </c:pt>
                <c:pt idx="116">
                  <c:v>49.809240000000003</c:v>
                </c:pt>
                <c:pt idx="117">
                  <c:v>49.8003</c:v>
                </c:pt>
                <c:pt idx="118">
                  <c:v>49.809240000000003</c:v>
                </c:pt>
                <c:pt idx="119">
                  <c:v>49.8003</c:v>
                </c:pt>
                <c:pt idx="120">
                  <c:v>49.8003</c:v>
                </c:pt>
                <c:pt idx="121">
                  <c:v>49.791350000000001</c:v>
                </c:pt>
                <c:pt idx="122">
                  <c:v>49.8003</c:v>
                </c:pt>
                <c:pt idx="123">
                  <c:v>49.791350000000001</c:v>
                </c:pt>
                <c:pt idx="124">
                  <c:v>49.791350000000001</c:v>
                </c:pt>
                <c:pt idx="125">
                  <c:v>49.782409999999999</c:v>
                </c:pt>
                <c:pt idx="126">
                  <c:v>49.782409999999999</c:v>
                </c:pt>
                <c:pt idx="127">
                  <c:v>49.782409999999999</c:v>
                </c:pt>
                <c:pt idx="128">
                  <c:v>49.782409999999999</c:v>
                </c:pt>
                <c:pt idx="129">
                  <c:v>49.782409999999999</c:v>
                </c:pt>
                <c:pt idx="130">
                  <c:v>49.773470000000003</c:v>
                </c:pt>
                <c:pt idx="131">
                  <c:v>49.773470000000003</c:v>
                </c:pt>
                <c:pt idx="132">
                  <c:v>49.773470000000003</c:v>
                </c:pt>
                <c:pt idx="133">
                  <c:v>49.764530000000001</c:v>
                </c:pt>
                <c:pt idx="134">
                  <c:v>49.764530000000001</c:v>
                </c:pt>
                <c:pt idx="135">
                  <c:v>49.764530000000001</c:v>
                </c:pt>
                <c:pt idx="136">
                  <c:v>49.764530000000001</c:v>
                </c:pt>
                <c:pt idx="137">
                  <c:v>49.755589999999998</c:v>
                </c:pt>
                <c:pt idx="138">
                  <c:v>49.755589999999998</c:v>
                </c:pt>
                <c:pt idx="139">
                  <c:v>49.755589999999998</c:v>
                </c:pt>
                <c:pt idx="140">
                  <c:v>49.755589999999998</c:v>
                </c:pt>
                <c:pt idx="141">
                  <c:v>49.755589999999998</c:v>
                </c:pt>
                <c:pt idx="142">
                  <c:v>49.755589999999998</c:v>
                </c:pt>
                <c:pt idx="143">
                  <c:v>49.755589999999998</c:v>
                </c:pt>
                <c:pt idx="144">
                  <c:v>49.746650000000002</c:v>
                </c:pt>
                <c:pt idx="145">
                  <c:v>49.746650000000002</c:v>
                </c:pt>
                <c:pt idx="146">
                  <c:v>49.746650000000002</c:v>
                </c:pt>
                <c:pt idx="147">
                  <c:v>49.746650000000002</c:v>
                </c:pt>
                <c:pt idx="148">
                  <c:v>49.755589999999998</c:v>
                </c:pt>
                <c:pt idx="149">
                  <c:v>49.746650000000002</c:v>
                </c:pt>
                <c:pt idx="150">
                  <c:v>49.746650000000002</c:v>
                </c:pt>
                <c:pt idx="151">
                  <c:v>49.755589999999998</c:v>
                </c:pt>
                <c:pt idx="152">
                  <c:v>49.746650000000002</c:v>
                </c:pt>
                <c:pt idx="153">
                  <c:v>49.746650000000002</c:v>
                </c:pt>
                <c:pt idx="154">
                  <c:v>49.746650000000002</c:v>
                </c:pt>
                <c:pt idx="155">
                  <c:v>49.755589999999998</c:v>
                </c:pt>
                <c:pt idx="156">
                  <c:v>49.755589999999998</c:v>
                </c:pt>
                <c:pt idx="157">
                  <c:v>49.755589999999998</c:v>
                </c:pt>
                <c:pt idx="158">
                  <c:v>49.746650000000002</c:v>
                </c:pt>
                <c:pt idx="159">
                  <c:v>49.746650000000002</c:v>
                </c:pt>
                <c:pt idx="160">
                  <c:v>49.755589999999998</c:v>
                </c:pt>
                <c:pt idx="161">
                  <c:v>49.755589999999998</c:v>
                </c:pt>
                <c:pt idx="162">
                  <c:v>49.755589999999998</c:v>
                </c:pt>
                <c:pt idx="163">
                  <c:v>49.755589999999998</c:v>
                </c:pt>
                <c:pt idx="164">
                  <c:v>49.746650000000002</c:v>
                </c:pt>
                <c:pt idx="165">
                  <c:v>49.746650000000002</c:v>
                </c:pt>
                <c:pt idx="166">
                  <c:v>49.746650000000002</c:v>
                </c:pt>
                <c:pt idx="167">
                  <c:v>49.755589999999998</c:v>
                </c:pt>
                <c:pt idx="168">
                  <c:v>49.746650000000002</c:v>
                </c:pt>
                <c:pt idx="169">
                  <c:v>49.755589999999998</c:v>
                </c:pt>
                <c:pt idx="170">
                  <c:v>49.755589999999998</c:v>
                </c:pt>
                <c:pt idx="171">
                  <c:v>49.746650000000002</c:v>
                </c:pt>
                <c:pt idx="172">
                  <c:v>49.746650000000002</c:v>
                </c:pt>
                <c:pt idx="173">
                  <c:v>49.746650000000002</c:v>
                </c:pt>
                <c:pt idx="174">
                  <c:v>49.755589999999998</c:v>
                </c:pt>
                <c:pt idx="175">
                  <c:v>49.746650000000002</c:v>
                </c:pt>
                <c:pt idx="176">
                  <c:v>49.755589999999998</c:v>
                </c:pt>
                <c:pt idx="177">
                  <c:v>49.755589999999998</c:v>
                </c:pt>
                <c:pt idx="178">
                  <c:v>49.746650000000002</c:v>
                </c:pt>
                <c:pt idx="179">
                  <c:v>49.755589999999998</c:v>
                </c:pt>
                <c:pt idx="180">
                  <c:v>49.746650000000002</c:v>
                </c:pt>
                <c:pt idx="181">
                  <c:v>49.755589999999998</c:v>
                </c:pt>
                <c:pt idx="182">
                  <c:v>49.755589999999998</c:v>
                </c:pt>
                <c:pt idx="183">
                  <c:v>49.755589999999998</c:v>
                </c:pt>
                <c:pt idx="184">
                  <c:v>49.746650000000002</c:v>
                </c:pt>
                <c:pt idx="185">
                  <c:v>49.746650000000002</c:v>
                </c:pt>
                <c:pt idx="186">
                  <c:v>49.755589999999998</c:v>
                </c:pt>
                <c:pt idx="187">
                  <c:v>49.755589999999998</c:v>
                </c:pt>
                <c:pt idx="188">
                  <c:v>49.755589999999998</c:v>
                </c:pt>
                <c:pt idx="189">
                  <c:v>49.746650000000002</c:v>
                </c:pt>
                <c:pt idx="190">
                  <c:v>49.746650000000002</c:v>
                </c:pt>
                <c:pt idx="191">
                  <c:v>49.755589999999998</c:v>
                </c:pt>
                <c:pt idx="192">
                  <c:v>49.746650000000002</c:v>
                </c:pt>
                <c:pt idx="193">
                  <c:v>49.755589999999998</c:v>
                </c:pt>
                <c:pt idx="194">
                  <c:v>49.755589999999998</c:v>
                </c:pt>
                <c:pt idx="195">
                  <c:v>49.755589999999998</c:v>
                </c:pt>
                <c:pt idx="196">
                  <c:v>49.755589999999998</c:v>
                </c:pt>
                <c:pt idx="197">
                  <c:v>49.755589999999998</c:v>
                </c:pt>
                <c:pt idx="198">
                  <c:v>49.755589999999998</c:v>
                </c:pt>
                <c:pt idx="199">
                  <c:v>49.764530000000001</c:v>
                </c:pt>
                <c:pt idx="200">
                  <c:v>49.764530000000001</c:v>
                </c:pt>
                <c:pt idx="201">
                  <c:v>49.755589999999998</c:v>
                </c:pt>
                <c:pt idx="202">
                  <c:v>49.764530000000001</c:v>
                </c:pt>
                <c:pt idx="203">
                  <c:v>49.764530000000001</c:v>
                </c:pt>
                <c:pt idx="204">
                  <c:v>49.764530000000001</c:v>
                </c:pt>
                <c:pt idx="205">
                  <c:v>49.764530000000001</c:v>
                </c:pt>
                <c:pt idx="206">
                  <c:v>49.764530000000001</c:v>
                </c:pt>
                <c:pt idx="207">
                  <c:v>49.755589999999998</c:v>
                </c:pt>
                <c:pt idx="208">
                  <c:v>49.764530000000001</c:v>
                </c:pt>
                <c:pt idx="209">
                  <c:v>49.764530000000001</c:v>
                </c:pt>
                <c:pt idx="210">
                  <c:v>49.764530000000001</c:v>
                </c:pt>
                <c:pt idx="211">
                  <c:v>49.764530000000001</c:v>
                </c:pt>
                <c:pt idx="212">
                  <c:v>49.764530000000001</c:v>
                </c:pt>
                <c:pt idx="213">
                  <c:v>49.764530000000001</c:v>
                </c:pt>
                <c:pt idx="214">
                  <c:v>49.764530000000001</c:v>
                </c:pt>
                <c:pt idx="215">
                  <c:v>49.764530000000001</c:v>
                </c:pt>
                <c:pt idx="216">
                  <c:v>49.755589999999998</c:v>
                </c:pt>
                <c:pt idx="217">
                  <c:v>49.755589999999998</c:v>
                </c:pt>
                <c:pt idx="218">
                  <c:v>49.755589999999998</c:v>
                </c:pt>
                <c:pt idx="219">
                  <c:v>49.764530000000001</c:v>
                </c:pt>
                <c:pt idx="220">
                  <c:v>49.764530000000001</c:v>
                </c:pt>
                <c:pt idx="221">
                  <c:v>49.764530000000001</c:v>
                </c:pt>
                <c:pt idx="222">
                  <c:v>49.755589999999998</c:v>
                </c:pt>
                <c:pt idx="223">
                  <c:v>49.755589999999998</c:v>
                </c:pt>
                <c:pt idx="224">
                  <c:v>49.764530000000001</c:v>
                </c:pt>
                <c:pt idx="225">
                  <c:v>49.764530000000001</c:v>
                </c:pt>
                <c:pt idx="226">
                  <c:v>49.755589999999998</c:v>
                </c:pt>
                <c:pt idx="227">
                  <c:v>49.764530000000001</c:v>
                </c:pt>
                <c:pt idx="228">
                  <c:v>49.755589999999998</c:v>
                </c:pt>
                <c:pt idx="229">
                  <c:v>49.764530000000001</c:v>
                </c:pt>
                <c:pt idx="230">
                  <c:v>49.764530000000001</c:v>
                </c:pt>
                <c:pt idx="231">
                  <c:v>49.764530000000001</c:v>
                </c:pt>
                <c:pt idx="232">
                  <c:v>49.764530000000001</c:v>
                </c:pt>
                <c:pt idx="233">
                  <c:v>49.755589999999998</c:v>
                </c:pt>
                <c:pt idx="234">
                  <c:v>49.755589999999998</c:v>
                </c:pt>
                <c:pt idx="235">
                  <c:v>49.755589999999998</c:v>
                </c:pt>
                <c:pt idx="236">
                  <c:v>49.764530000000001</c:v>
                </c:pt>
                <c:pt idx="237">
                  <c:v>49.764530000000001</c:v>
                </c:pt>
                <c:pt idx="238">
                  <c:v>49.764530000000001</c:v>
                </c:pt>
                <c:pt idx="239">
                  <c:v>49.764530000000001</c:v>
                </c:pt>
                <c:pt idx="240">
                  <c:v>49.755589999999998</c:v>
                </c:pt>
                <c:pt idx="241">
                  <c:v>49.764530000000001</c:v>
                </c:pt>
                <c:pt idx="242">
                  <c:v>49.764530000000001</c:v>
                </c:pt>
                <c:pt idx="243">
                  <c:v>49.764530000000001</c:v>
                </c:pt>
                <c:pt idx="244">
                  <c:v>49.764530000000001</c:v>
                </c:pt>
                <c:pt idx="245">
                  <c:v>49.773470000000003</c:v>
                </c:pt>
                <c:pt idx="246">
                  <c:v>49.764530000000001</c:v>
                </c:pt>
                <c:pt idx="247">
                  <c:v>49.773470000000003</c:v>
                </c:pt>
                <c:pt idx="248">
                  <c:v>49.764530000000001</c:v>
                </c:pt>
                <c:pt idx="249">
                  <c:v>49.773470000000003</c:v>
                </c:pt>
                <c:pt idx="250">
                  <c:v>49.764530000000001</c:v>
                </c:pt>
                <c:pt idx="251">
                  <c:v>49.764530000000001</c:v>
                </c:pt>
                <c:pt idx="252">
                  <c:v>49.764530000000001</c:v>
                </c:pt>
                <c:pt idx="253">
                  <c:v>49.755589999999998</c:v>
                </c:pt>
                <c:pt idx="254">
                  <c:v>49.764530000000001</c:v>
                </c:pt>
                <c:pt idx="255">
                  <c:v>49.764530000000001</c:v>
                </c:pt>
                <c:pt idx="256">
                  <c:v>49.764530000000001</c:v>
                </c:pt>
                <c:pt idx="257">
                  <c:v>49.764530000000001</c:v>
                </c:pt>
                <c:pt idx="258">
                  <c:v>49.773470000000003</c:v>
                </c:pt>
                <c:pt idx="259">
                  <c:v>49.764530000000001</c:v>
                </c:pt>
                <c:pt idx="260">
                  <c:v>49.764530000000001</c:v>
                </c:pt>
                <c:pt idx="261">
                  <c:v>49.773470000000003</c:v>
                </c:pt>
                <c:pt idx="262">
                  <c:v>49.764530000000001</c:v>
                </c:pt>
                <c:pt idx="263">
                  <c:v>49.764530000000001</c:v>
                </c:pt>
                <c:pt idx="264">
                  <c:v>49.773470000000003</c:v>
                </c:pt>
                <c:pt idx="265">
                  <c:v>49.764530000000001</c:v>
                </c:pt>
                <c:pt idx="266">
                  <c:v>49.764530000000001</c:v>
                </c:pt>
                <c:pt idx="267">
                  <c:v>49.764530000000001</c:v>
                </c:pt>
                <c:pt idx="268">
                  <c:v>49.764530000000001</c:v>
                </c:pt>
                <c:pt idx="269">
                  <c:v>49.764530000000001</c:v>
                </c:pt>
                <c:pt idx="270">
                  <c:v>49.773470000000003</c:v>
                </c:pt>
                <c:pt idx="271">
                  <c:v>49.764530000000001</c:v>
                </c:pt>
                <c:pt idx="272">
                  <c:v>49.773470000000003</c:v>
                </c:pt>
                <c:pt idx="273">
                  <c:v>49.764530000000001</c:v>
                </c:pt>
                <c:pt idx="274">
                  <c:v>49.764530000000001</c:v>
                </c:pt>
                <c:pt idx="275">
                  <c:v>49.764530000000001</c:v>
                </c:pt>
                <c:pt idx="276">
                  <c:v>49.764530000000001</c:v>
                </c:pt>
                <c:pt idx="277">
                  <c:v>49.764530000000001</c:v>
                </c:pt>
                <c:pt idx="278">
                  <c:v>49.755589999999998</c:v>
                </c:pt>
                <c:pt idx="279">
                  <c:v>49.764530000000001</c:v>
                </c:pt>
                <c:pt idx="280">
                  <c:v>49.764530000000001</c:v>
                </c:pt>
                <c:pt idx="281">
                  <c:v>49.764530000000001</c:v>
                </c:pt>
                <c:pt idx="282">
                  <c:v>49.755589999999998</c:v>
                </c:pt>
                <c:pt idx="283">
                  <c:v>49.755589999999998</c:v>
                </c:pt>
                <c:pt idx="284">
                  <c:v>49.764530000000001</c:v>
                </c:pt>
                <c:pt idx="285">
                  <c:v>49.764530000000001</c:v>
                </c:pt>
                <c:pt idx="286">
                  <c:v>49.764530000000001</c:v>
                </c:pt>
                <c:pt idx="287">
                  <c:v>49.755589999999998</c:v>
                </c:pt>
                <c:pt idx="288">
                  <c:v>49.764530000000001</c:v>
                </c:pt>
                <c:pt idx="289">
                  <c:v>49.755589999999998</c:v>
                </c:pt>
                <c:pt idx="290">
                  <c:v>49.755589999999998</c:v>
                </c:pt>
                <c:pt idx="291">
                  <c:v>49.764530000000001</c:v>
                </c:pt>
                <c:pt idx="292">
                  <c:v>49.764530000000001</c:v>
                </c:pt>
                <c:pt idx="293">
                  <c:v>49.755589999999998</c:v>
                </c:pt>
                <c:pt idx="294">
                  <c:v>49.755589999999998</c:v>
                </c:pt>
                <c:pt idx="295">
                  <c:v>49.764530000000001</c:v>
                </c:pt>
                <c:pt idx="296">
                  <c:v>49.755589999999998</c:v>
                </c:pt>
                <c:pt idx="297">
                  <c:v>49.764530000000001</c:v>
                </c:pt>
                <c:pt idx="298">
                  <c:v>49.755589999999998</c:v>
                </c:pt>
                <c:pt idx="299">
                  <c:v>49.764530000000001</c:v>
                </c:pt>
                <c:pt idx="300">
                  <c:v>49.755589999999998</c:v>
                </c:pt>
                <c:pt idx="301">
                  <c:v>49.755589999999998</c:v>
                </c:pt>
                <c:pt idx="302">
                  <c:v>49.755589999999998</c:v>
                </c:pt>
                <c:pt idx="303">
                  <c:v>49.764530000000001</c:v>
                </c:pt>
                <c:pt idx="304">
                  <c:v>49.764530000000001</c:v>
                </c:pt>
                <c:pt idx="305">
                  <c:v>49.746650000000002</c:v>
                </c:pt>
                <c:pt idx="306">
                  <c:v>49.755589999999998</c:v>
                </c:pt>
                <c:pt idx="307">
                  <c:v>49.755589999999998</c:v>
                </c:pt>
                <c:pt idx="308">
                  <c:v>49.755589999999998</c:v>
                </c:pt>
                <c:pt idx="309">
                  <c:v>49.764530000000001</c:v>
                </c:pt>
                <c:pt idx="310">
                  <c:v>49.755589999999998</c:v>
                </c:pt>
                <c:pt idx="311">
                  <c:v>49.755589999999998</c:v>
                </c:pt>
                <c:pt idx="312">
                  <c:v>49.755589999999998</c:v>
                </c:pt>
                <c:pt idx="313">
                  <c:v>49.755589999999998</c:v>
                </c:pt>
                <c:pt idx="314">
                  <c:v>49.755589999999998</c:v>
                </c:pt>
                <c:pt idx="315">
                  <c:v>49.755589999999998</c:v>
                </c:pt>
                <c:pt idx="316">
                  <c:v>49.755589999999998</c:v>
                </c:pt>
                <c:pt idx="317">
                  <c:v>49.755589999999998</c:v>
                </c:pt>
                <c:pt idx="318">
                  <c:v>49.764530000000001</c:v>
                </c:pt>
                <c:pt idx="319">
                  <c:v>49.755589999999998</c:v>
                </c:pt>
                <c:pt idx="320">
                  <c:v>49.755589999999998</c:v>
                </c:pt>
                <c:pt idx="321">
                  <c:v>49.755589999999998</c:v>
                </c:pt>
                <c:pt idx="322">
                  <c:v>49.755589999999998</c:v>
                </c:pt>
                <c:pt idx="323">
                  <c:v>49.746650000000002</c:v>
                </c:pt>
                <c:pt idx="324">
                  <c:v>49.755589999999998</c:v>
                </c:pt>
                <c:pt idx="325">
                  <c:v>49.755589999999998</c:v>
                </c:pt>
                <c:pt idx="326">
                  <c:v>49.755589999999998</c:v>
                </c:pt>
                <c:pt idx="327">
                  <c:v>49.755589999999998</c:v>
                </c:pt>
                <c:pt idx="328">
                  <c:v>49.755589999999998</c:v>
                </c:pt>
                <c:pt idx="329">
                  <c:v>49.755589999999998</c:v>
                </c:pt>
                <c:pt idx="330">
                  <c:v>49.755589999999998</c:v>
                </c:pt>
                <c:pt idx="331">
                  <c:v>49.746650000000002</c:v>
                </c:pt>
                <c:pt idx="332">
                  <c:v>49.755589999999998</c:v>
                </c:pt>
                <c:pt idx="333">
                  <c:v>49.755589999999998</c:v>
                </c:pt>
                <c:pt idx="334">
                  <c:v>49.755589999999998</c:v>
                </c:pt>
                <c:pt idx="335">
                  <c:v>49.755589999999998</c:v>
                </c:pt>
                <c:pt idx="336">
                  <c:v>49.755589999999998</c:v>
                </c:pt>
                <c:pt idx="337">
                  <c:v>49.746650000000002</c:v>
                </c:pt>
                <c:pt idx="338">
                  <c:v>49.755589999999998</c:v>
                </c:pt>
                <c:pt idx="339">
                  <c:v>49.755589999999998</c:v>
                </c:pt>
                <c:pt idx="340">
                  <c:v>49.755589999999998</c:v>
                </c:pt>
                <c:pt idx="341">
                  <c:v>49.755589999999998</c:v>
                </c:pt>
                <c:pt idx="342">
                  <c:v>49.755589999999998</c:v>
                </c:pt>
                <c:pt idx="343">
                  <c:v>49.755589999999998</c:v>
                </c:pt>
                <c:pt idx="344">
                  <c:v>49.746650000000002</c:v>
                </c:pt>
                <c:pt idx="345">
                  <c:v>49.755589999999998</c:v>
                </c:pt>
                <c:pt idx="346">
                  <c:v>49.755589999999998</c:v>
                </c:pt>
                <c:pt idx="347">
                  <c:v>49.746650000000002</c:v>
                </c:pt>
                <c:pt idx="348">
                  <c:v>49.755589999999998</c:v>
                </c:pt>
                <c:pt idx="349">
                  <c:v>49.755589999999998</c:v>
                </c:pt>
                <c:pt idx="350">
                  <c:v>49.746650000000002</c:v>
                </c:pt>
                <c:pt idx="351">
                  <c:v>49.755589999999998</c:v>
                </c:pt>
                <c:pt idx="352">
                  <c:v>49.755589999999998</c:v>
                </c:pt>
                <c:pt idx="353">
                  <c:v>49.746650000000002</c:v>
                </c:pt>
                <c:pt idx="354">
                  <c:v>49.755589999999998</c:v>
                </c:pt>
                <c:pt idx="355">
                  <c:v>49.755589999999998</c:v>
                </c:pt>
                <c:pt idx="356">
                  <c:v>49.755589999999998</c:v>
                </c:pt>
                <c:pt idx="357">
                  <c:v>49.755589999999998</c:v>
                </c:pt>
                <c:pt idx="358">
                  <c:v>49.746650000000002</c:v>
                </c:pt>
                <c:pt idx="359">
                  <c:v>49.755589999999998</c:v>
                </c:pt>
                <c:pt idx="360">
                  <c:v>49.755589999999998</c:v>
                </c:pt>
                <c:pt idx="361">
                  <c:v>49.746650000000002</c:v>
                </c:pt>
                <c:pt idx="362">
                  <c:v>49.755589999999998</c:v>
                </c:pt>
                <c:pt idx="363">
                  <c:v>49.755589999999998</c:v>
                </c:pt>
                <c:pt idx="364">
                  <c:v>49.755589999999998</c:v>
                </c:pt>
                <c:pt idx="365">
                  <c:v>49.755589999999998</c:v>
                </c:pt>
                <c:pt idx="366">
                  <c:v>49.755589999999998</c:v>
                </c:pt>
                <c:pt idx="367">
                  <c:v>49.755589999999998</c:v>
                </c:pt>
                <c:pt idx="368">
                  <c:v>49.755589999999998</c:v>
                </c:pt>
                <c:pt idx="369">
                  <c:v>49.755589999999998</c:v>
                </c:pt>
                <c:pt idx="370">
                  <c:v>49.755589999999998</c:v>
                </c:pt>
                <c:pt idx="371">
                  <c:v>49.746650000000002</c:v>
                </c:pt>
                <c:pt idx="372">
                  <c:v>49.755589999999998</c:v>
                </c:pt>
                <c:pt idx="373">
                  <c:v>49.746650000000002</c:v>
                </c:pt>
                <c:pt idx="374">
                  <c:v>49.755589999999998</c:v>
                </c:pt>
                <c:pt idx="375">
                  <c:v>49.755589999999998</c:v>
                </c:pt>
                <c:pt idx="376">
                  <c:v>49.755589999999998</c:v>
                </c:pt>
                <c:pt idx="377">
                  <c:v>49.755589999999998</c:v>
                </c:pt>
                <c:pt idx="378">
                  <c:v>49.746650000000002</c:v>
                </c:pt>
                <c:pt idx="379">
                  <c:v>49.746650000000002</c:v>
                </c:pt>
                <c:pt idx="380">
                  <c:v>49.755589999999998</c:v>
                </c:pt>
                <c:pt idx="381">
                  <c:v>49.755589999999998</c:v>
                </c:pt>
                <c:pt idx="382">
                  <c:v>49.746650000000002</c:v>
                </c:pt>
                <c:pt idx="383">
                  <c:v>49.755589999999998</c:v>
                </c:pt>
                <c:pt idx="384">
                  <c:v>49.746650000000002</c:v>
                </c:pt>
                <c:pt idx="385">
                  <c:v>49.746650000000002</c:v>
                </c:pt>
                <c:pt idx="386">
                  <c:v>49.755589999999998</c:v>
                </c:pt>
                <c:pt idx="387">
                  <c:v>49.746650000000002</c:v>
                </c:pt>
                <c:pt idx="388">
                  <c:v>49.755589999999998</c:v>
                </c:pt>
                <c:pt idx="389">
                  <c:v>49.746650000000002</c:v>
                </c:pt>
                <c:pt idx="390">
                  <c:v>49.755589999999998</c:v>
                </c:pt>
                <c:pt idx="391">
                  <c:v>49.755589999999998</c:v>
                </c:pt>
                <c:pt idx="392">
                  <c:v>49.746650000000002</c:v>
                </c:pt>
                <c:pt idx="393">
                  <c:v>49.755589999999998</c:v>
                </c:pt>
                <c:pt idx="394">
                  <c:v>49.746650000000002</c:v>
                </c:pt>
                <c:pt idx="395">
                  <c:v>49.755589999999998</c:v>
                </c:pt>
                <c:pt idx="396">
                  <c:v>49.746650000000002</c:v>
                </c:pt>
                <c:pt idx="397">
                  <c:v>49.746650000000002</c:v>
                </c:pt>
                <c:pt idx="398">
                  <c:v>49.755589999999998</c:v>
                </c:pt>
                <c:pt idx="399">
                  <c:v>49.746650000000002</c:v>
                </c:pt>
                <c:pt idx="400">
                  <c:v>49.755589999999998</c:v>
                </c:pt>
                <c:pt idx="401">
                  <c:v>49.755589999999998</c:v>
                </c:pt>
                <c:pt idx="402">
                  <c:v>49.746650000000002</c:v>
                </c:pt>
                <c:pt idx="403">
                  <c:v>49.746650000000002</c:v>
                </c:pt>
                <c:pt idx="404">
                  <c:v>49.755589999999998</c:v>
                </c:pt>
                <c:pt idx="405">
                  <c:v>49.755589999999998</c:v>
                </c:pt>
                <c:pt idx="406">
                  <c:v>49.755589999999998</c:v>
                </c:pt>
                <c:pt idx="407">
                  <c:v>49.755589999999998</c:v>
                </c:pt>
                <c:pt idx="408">
                  <c:v>49.755589999999998</c:v>
                </c:pt>
                <c:pt idx="409">
                  <c:v>49.746650000000002</c:v>
                </c:pt>
                <c:pt idx="410">
                  <c:v>49.755589999999998</c:v>
                </c:pt>
                <c:pt idx="411">
                  <c:v>49.755589999999998</c:v>
                </c:pt>
                <c:pt idx="412">
                  <c:v>49.755589999999998</c:v>
                </c:pt>
                <c:pt idx="413">
                  <c:v>49.755589999999998</c:v>
                </c:pt>
                <c:pt idx="414">
                  <c:v>49.755589999999998</c:v>
                </c:pt>
                <c:pt idx="415">
                  <c:v>49.746650000000002</c:v>
                </c:pt>
                <c:pt idx="416">
                  <c:v>49.755589999999998</c:v>
                </c:pt>
                <c:pt idx="417">
                  <c:v>49.755589999999998</c:v>
                </c:pt>
                <c:pt idx="418">
                  <c:v>49.746650000000002</c:v>
                </c:pt>
                <c:pt idx="419">
                  <c:v>49.755589999999998</c:v>
                </c:pt>
                <c:pt idx="420">
                  <c:v>49.755589999999998</c:v>
                </c:pt>
                <c:pt idx="421">
                  <c:v>49.755589999999998</c:v>
                </c:pt>
                <c:pt idx="422">
                  <c:v>49.755589999999998</c:v>
                </c:pt>
                <c:pt idx="423">
                  <c:v>49.755589999999998</c:v>
                </c:pt>
                <c:pt idx="424">
                  <c:v>49.755589999999998</c:v>
                </c:pt>
                <c:pt idx="425">
                  <c:v>49.755589999999998</c:v>
                </c:pt>
                <c:pt idx="426">
                  <c:v>49.746650000000002</c:v>
                </c:pt>
                <c:pt idx="427">
                  <c:v>49.755589999999998</c:v>
                </c:pt>
                <c:pt idx="428">
                  <c:v>49.755589999999998</c:v>
                </c:pt>
                <c:pt idx="429">
                  <c:v>49.755589999999998</c:v>
                </c:pt>
                <c:pt idx="430">
                  <c:v>49.746650000000002</c:v>
                </c:pt>
                <c:pt idx="431">
                  <c:v>49.746650000000002</c:v>
                </c:pt>
                <c:pt idx="432">
                  <c:v>49.755589999999998</c:v>
                </c:pt>
                <c:pt idx="433">
                  <c:v>49.746650000000002</c:v>
                </c:pt>
                <c:pt idx="434">
                  <c:v>49.746650000000002</c:v>
                </c:pt>
                <c:pt idx="435">
                  <c:v>49.746650000000002</c:v>
                </c:pt>
                <c:pt idx="436">
                  <c:v>49.746650000000002</c:v>
                </c:pt>
                <c:pt idx="437">
                  <c:v>49.746650000000002</c:v>
                </c:pt>
                <c:pt idx="438">
                  <c:v>49.746650000000002</c:v>
                </c:pt>
                <c:pt idx="439">
                  <c:v>49.755589999999998</c:v>
                </c:pt>
                <c:pt idx="440">
                  <c:v>49.755589999999998</c:v>
                </c:pt>
                <c:pt idx="441">
                  <c:v>49.746650000000002</c:v>
                </c:pt>
                <c:pt idx="442">
                  <c:v>49.755589999999998</c:v>
                </c:pt>
                <c:pt idx="443">
                  <c:v>49.746650000000002</c:v>
                </c:pt>
                <c:pt idx="444">
                  <c:v>49.746650000000002</c:v>
                </c:pt>
                <c:pt idx="445">
                  <c:v>49.746650000000002</c:v>
                </c:pt>
                <c:pt idx="446">
                  <c:v>49.755589999999998</c:v>
                </c:pt>
                <c:pt idx="447">
                  <c:v>49.746650000000002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5664128"/>
        <c:axId val="175682304"/>
      </c:scatterChart>
      <c:valAx>
        <c:axId val="175664128"/>
        <c:scaling>
          <c:orientation val="minMax"/>
        </c:scaling>
        <c:delete val="0"/>
        <c:axPos val="b"/>
        <c:majorTickMark val="out"/>
        <c:minorTickMark val="none"/>
        <c:tickLblPos val="nextTo"/>
        <c:crossAx val="175682304"/>
        <c:crosses val="autoZero"/>
        <c:crossBetween val="midCat"/>
      </c:valAx>
      <c:valAx>
        <c:axId val="17568230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75664128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66" l="0.70000000000000062" r="0.70000000000000062" t="0.75000000000000266" header="0.30000000000000032" footer="0.30000000000000032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fr-FR"/>
              <a:t> "TENSIO 4"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Typosoil5!$J$7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diamond"/>
            <c:size val="4"/>
          </c:marker>
          <c:yVal>
            <c:numRef>
              <c:f>Typosoil5!$J$8:$J$671</c:f>
              <c:numCache>
                <c:formatCode>General</c:formatCode>
                <c:ptCount val="664"/>
                <c:pt idx="0">
                  <c:v>0</c:v>
                </c:pt>
                <c:pt idx="1">
                  <c:v>-3.44828</c:v>
                </c:pt>
                <c:pt idx="2">
                  <c:v>-5.1724100000000002</c:v>
                </c:pt>
                <c:pt idx="3">
                  <c:v>-5.7471300000000003</c:v>
                </c:pt>
                <c:pt idx="4">
                  <c:v>-6.8965500000000004</c:v>
                </c:pt>
                <c:pt idx="5">
                  <c:v>-8.0459800000000001</c:v>
                </c:pt>
                <c:pt idx="6">
                  <c:v>-8.0459800000000001</c:v>
                </c:pt>
                <c:pt idx="7">
                  <c:v>-9.7701100000000007</c:v>
                </c:pt>
                <c:pt idx="8">
                  <c:v>-10.91954</c:v>
                </c:pt>
                <c:pt idx="9">
                  <c:v>-12.64368</c:v>
                </c:pt>
                <c:pt idx="10">
                  <c:v>-14.36782</c:v>
                </c:pt>
                <c:pt idx="11">
                  <c:v>-15.517239999999999</c:v>
                </c:pt>
                <c:pt idx="12">
                  <c:v>-17.816089999999999</c:v>
                </c:pt>
                <c:pt idx="13">
                  <c:v>-19.540230000000001</c:v>
                </c:pt>
                <c:pt idx="14">
                  <c:v>-22.413789999999999</c:v>
                </c:pt>
                <c:pt idx="15">
                  <c:v>-25.862069999999999</c:v>
                </c:pt>
                <c:pt idx="16">
                  <c:v>-29.885059999999999</c:v>
                </c:pt>
                <c:pt idx="17">
                  <c:v>-32.758620000000001</c:v>
                </c:pt>
                <c:pt idx="18">
                  <c:v>-35.632179999999998</c:v>
                </c:pt>
                <c:pt idx="19">
                  <c:v>-39.080460000000002</c:v>
                </c:pt>
                <c:pt idx="20">
                  <c:v>-42.528739999999999</c:v>
                </c:pt>
                <c:pt idx="21">
                  <c:v>-47.126440000000002</c:v>
                </c:pt>
                <c:pt idx="22">
                  <c:v>-51.149430000000002</c:v>
                </c:pt>
                <c:pt idx="23">
                  <c:v>-55.747129999999999</c:v>
                </c:pt>
                <c:pt idx="24">
                  <c:v>-60.919539999999998</c:v>
                </c:pt>
                <c:pt idx="25">
                  <c:v>-66.666659999999993</c:v>
                </c:pt>
                <c:pt idx="26">
                  <c:v>-71.26437</c:v>
                </c:pt>
                <c:pt idx="27">
                  <c:v>-76.436779999999999</c:v>
                </c:pt>
                <c:pt idx="28">
                  <c:v>-82.758619999999993</c:v>
                </c:pt>
                <c:pt idx="29">
                  <c:v>-89.655169999999998</c:v>
                </c:pt>
                <c:pt idx="30">
                  <c:v>-95.402299999999997</c:v>
                </c:pt>
                <c:pt idx="31">
                  <c:v>-103.44826999999999</c:v>
                </c:pt>
                <c:pt idx="32">
                  <c:v>-110.34483</c:v>
                </c:pt>
                <c:pt idx="33">
                  <c:v>-119.54022999999999</c:v>
                </c:pt>
                <c:pt idx="34">
                  <c:v>-127.01148999999999</c:v>
                </c:pt>
                <c:pt idx="35">
                  <c:v>-135.63219000000001</c:v>
                </c:pt>
                <c:pt idx="36">
                  <c:v>-144.82758999999999</c:v>
                </c:pt>
                <c:pt idx="37">
                  <c:v>-153.44827000000001</c:v>
                </c:pt>
                <c:pt idx="38">
                  <c:v>-163.21838</c:v>
                </c:pt>
                <c:pt idx="39">
                  <c:v>-175.28735</c:v>
                </c:pt>
                <c:pt idx="40">
                  <c:v>-186.20688999999999</c:v>
                </c:pt>
                <c:pt idx="41">
                  <c:v>-198.27585999999999</c:v>
                </c:pt>
                <c:pt idx="42">
                  <c:v>-212.64367999999999</c:v>
                </c:pt>
                <c:pt idx="43">
                  <c:v>-227.01149000000001</c:v>
                </c:pt>
                <c:pt idx="44">
                  <c:v>-243.10345000000001</c:v>
                </c:pt>
                <c:pt idx="45">
                  <c:v>-261.49426</c:v>
                </c:pt>
                <c:pt idx="46">
                  <c:v>-279.88506999999998</c:v>
                </c:pt>
                <c:pt idx="47">
                  <c:v>-300</c:v>
                </c:pt>
                <c:pt idx="48">
                  <c:v>-322.98849000000001</c:v>
                </c:pt>
                <c:pt idx="49">
                  <c:v>-346.55173000000002</c:v>
                </c:pt>
                <c:pt idx="50">
                  <c:v>-372.41379000000001</c:v>
                </c:pt>
                <c:pt idx="51">
                  <c:v>-400</c:v>
                </c:pt>
                <c:pt idx="52">
                  <c:v>-429.31033000000002</c:v>
                </c:pt>
                <c:pt idx="53">
                  <c:v>-460.34482000000003</c:v>
                </c:pt>
                <c:pt idx="54">
                  <c:v>-494.25286999999997</c:v>
                </c:pt>
                <c:pt idx="55">
                  <c:v>-529.88507000000004</c:v>
                </c:pt>
                <c:pt idx="56">
                  <c:v>-567.24139000000002</c:v>
                </c:pt>
                <c:pt idx="57">
                  <c:v>-606.32183999999995</c:v>
                </c:pt>
                <c:pt idx="58">
                  <c:v>-646.55169999999998</c:v>
                </c:pt>
                <c:pt idx="59">
                  <c:v>-689.65515000000005</c:v>
                </c:pt>
                <c:pt idx="60">
                  <c:v>-730.45978000000002</c:v>
                </c:pt>
                <c:pt idx="61">
                  <c:v>-769.54021999999998</c:v>
                </c:pt>
                <c:pt idx="62">
                  <c:v>-805.74712999999997</c:v>
                </c:pt>
                <c:pt idx="63">
                  <c:v>-831.03448000000003</c:v>
                </c:pt>
                <c:pt idx="64">
                  <c:v>-850</c:v>
                </c:pt>
                <c:pt idx="65">
                  <c:v>-842.52874999999995</c:v>
                </c:pt>
                <c:pt idx="66">
                  <c:v>-828.16088999999999</c:v>
                </c:pt>
                <c:pt idx="67">
                  <c:v>-813.79309000000001</c:v>
                </c:pt>
                <c:pt idx="68">
                  <c:v>-801.72411999999997</c:v>
                </c:pt>
                <c:pt idx="69">
                  <c:v>-9.1953999999999994</c:v>
                </c:pt>
                <c:pt idx="70">
                  <c:v>2.2988499999999998</c:v>
                </c:pt>
                <c:pt idx="71">
                  <c:v>5.1724100000000002</c:v>
                </c:pt>
                <c:pt idx="72">
                  <c:v>5.1724100000000002</c:v>
                </c:pt>
                <c:pt idx="73">
                  <c:v>5.1724100000000002</c:v>
                </c:pt>
                <c:pt idx="74">
                  <c:v>5.1724100000000002</c:v>
                </c:pt>
                <c:pt idx="75">
                  <c:v>4.5976999999999997</c:v>
                </c:pt>
                <c:pt idx="76">
                  <c:v>5.1724100000000002</c:v>
                </c:pt>
                <c:pt idx="77">
                  <c:v>5.1724100000000002</c:v>
                </c:pt>
                <c:pt idx="78">
                  <c:v>5.1724100000000002</c:v>
                </c:pt>
                <c:pt idx="79">
                  <c:v>5.1724100000000002</c:v>
                </c:pt>
                <c:pt idx="80">
                  <c:v>5.1724100000000002</c:v>
                </c:pt>
                <c:pt idx="81">
                  <c:v>-1122.9885300000001</c:v>
                </c:pt>
                <c:pt idx="82">
                  <c:v>4.5976999999999997</c:v>
                </c:pt>
                <c:pt idx="83">
                  <c:v>5.1724100000000002</c:v>
                </c:pt>
                <c:pt idx="84">
                  <c:v>4.5976999999999997</c:v>
                </c:pt>
                <c:pt idx="85">
                  <c:v>4.5976999999999997</c:v>
                </c:pt>
                <c:pt idx="86">
                  <c:v>5.1724100000000002</c:v>
                </c:pt>
                <c:pt idx="87">
                  <c:v>-760.91956000000005</c:v>
                </c:pt>
                <c:pt idx="88">
                  <c:v>5.1724100000000002</c:v>
                </c:pt>
                <c:pt idx="89">
                  <c:v>4.5976999999999997</c:v>
                </c:pt>
                <c:pt idx="90">
                  <c:v>-1125.2873500000001</c:v>
                </c:pt>
                <c:pt idx="91">
                  <c:v>-849.42529000000002</c:v>
                </c:pt>
                <c:pt idx="92">
                  <c:v>4.5976999999999997</c:v>
                </c:pt>
                <c:pt idx="93">
                  <c:v>4.5976999999999997</c:v>
                </c:pt>
                <c:pt idx="94">
                  <c:v>4.5976999999999997</c:v>
                </c:pt>
                <c:pt idx="95">
                  <c:v>4.5976999999999997</c:v>
                </c:pt>
                <c:pt idx="96">
                  <c:v>4.5976999999999997</c:v>
                </c:pt>
                <c:pt idx="97">
                  <c:v>4.0229900000000001</c:v>
                </c:pt>
                <c:pt idx="98">
                  <c:v>4.5976999999999997</c:v>
                </c:pt>
                <c:pt idx="99">
                  <c:v>4.5976999999999997</c:v>
                </c:pt>
                <c:pt idx="100">
                  <c:v>4.5976999999999997</c:v>
                </c:pt>
                <c:pt idx="101">
                  <c:v>4.0229900000000001</c:v>
                </c:pt>
                <c:pt idx="102">
                  <c:v>4.5976999999999997</c:v>
                </c:pt>
                <c:pt idx="103">
                  <c:v>4.5976999999999997</c:v>
                </c:pt>
                <c:pt idx="104">
                  <c:v>4.5976999999999997</c:v>
                </c:pt>
                <c:pt idx="105">
                  <c:v>4.5976999999999997</c:v>
                </c:pt>
                <c:pt idx="106">
                  <c:v>4.5976999999999997</c:v>
                </c:pt>
                <c:pt idx="107">
                  <c:v>4.5976999999999997</c:v>
                </c:pt>
                <c:pt idx="108">
                  <c:v>5.1724100000000002</c:v>
                </c:pt>
                <c:pt idx="109">
                  <c:v>5.1724100000000002</c:v>
                </c:pt>
                <c:pt idx="110">
                  <c:v>5.1724100000000002</c:v>
                </c:pt>
                <c:pt idx="111">
                  <c:v>4.5976999999999997</c:v>
                </c:pt>
                <c:pt idx="112">
                  <c:v>5.1724100000000002</c:v>
                </c:pt>
                <c:pt idx="113">
                  <c:v>5.1724100000000002</c:v>
                </c:pt>
                <c:pt idx="114">
                  <c:v>4.5976999999999997</c:v>
                </c:pt>
                <c:pt idx="115">
                  <c:v>5.1724100000000002</c:v>
                </c:pt>
                <c:pt idx="116">
                  <c:v>5.1724100000000002</c:v>
                </c:pt>
                <c:pt idx="117">
                  <c:v>5.1724100000000002</c:v>
                </c:pt>
                <c:pt idx="118">
                  <c:v>5.1724100000000002</c:v>
                </c:pt>
                <c:pt idx="119">
                  <c:v>5.1724100000000002</c:v>
                </c:pt>
                <c:pt idx="120">
                  <c:v>4.5976999999999997</c:v>
                </c:pt>
                <c:pt idx="121">
                  <c:v>5.1724100000000002</c:v>
                </c:pt>
                <c:pt idx="122">
                  <c:v>4.5976999999999997</c:v>
                </c:pt>
                <c:pt idx="123">
                  <c:v>5.1724100000000002</c:v>
                </c:pt>
                <c:pt idx="124">
                  <c:v>5.1724100000000002</c:v>
                </c:pt>
                <c:pt idx="125">
                  <c:v>5.1724100000000002</c:v>
                </c:pt>
                <c:pt idx="126">
                  <c:v>5.1724100000000002</c:v>
                </c:pt>
                <c:pt idx="127">
                  <c:v>5.1724100000000002</c:v>
                </c:pt>
                <c:pt idx="128">
                  <c:v>5.1724100000000002</c:v>
                </c:pt>
                <c:pt idx="129">
                  <c:v>5.1724100000000002</c:v>
                </c:pt>
                <c:pt idx="130">
                  <c:v>4.5976999999999997</c:v>
                </c:pt>
                <c:pt idx="131">
                  <c:v>5.1724100000000002</c:v>
                </c:pt>
                <c:pt idx="132">
                  <c:v>5.1724100000000002</c:v>
                </c:pt>
                <c:pt idx="133">
                  <c:v>4.0229900000000001</c:v>
                </c:pt>
                <c:pt idx="134">
                  <c:v>4.5976999999999997</c:v>
                </c:pt>
                <c:pt idx="135">
                  <c:v>4.5976999999999997</c:v>
                </c:pt>
                <c:pt idx="136">
                  <c:v>4.5976999999999997</c:v>
                </c:pt>
                <c:pt idx="137">
                  <c:v>4.5976999999999997</c:v>
                </c:pt>
                <c:pt idx="138">
                  <c:v>4.0229900000000001</c:v>
                </c:pt>
                <c:pt idx="139">
                  <c:v>4.5976999999999997</c:v>
                </c:pt>
                <c:pt idx="140">
                  <c:v>4.5976999999999997</c:v>
                </c:pt>
                <c:pt idx="141">
                  <c:v>4.5976999999999997</c:v>
                </c:pt>
                <c:pt idx="142">
                  <c:v>4.5976999999999997</c:v>
                </c:pt>
                <c:pt idx="143">
                  <c:v>4.5976999999999997</c:v>
                </c:pt>
                <c:pt idx="144">
                  <c:v>4.5976999999999997</c:v>
                </c:pt>
                <c:pt idx="145">
                  <c:v>4.0229900000000001</c:v>
                </c:pt>
                <c:pt idx="146">
                  <c:v>4.0229900000000001</c:v>
                </c:pt>
                <c:pt idx="147">
                  <c:v>4.5976999999999997</c:v>
                </c:pt>
                <c:pt idx="148">
                  <c:v>4.0229900000000001</c:v>
                </c:pt>
                <c:pt idx="149">
                  <c:v>4.0229900000000001</c:v>
                </c:pt>
                <c:pt idx="150">
                  <c:v>-1125.2873500000001</c:v>
                </c:pt>
                <c:pt idx="151">
                  <c:v>4.0229900000000001</c:v>
                </c:pt>
                <c:pt idx="152">
                  <c:v>4.0229900000000001</c:v>
                </c:pt>
                <c:pt idx="153">
                  <c:v>4.0229900000000001</c:v>
                </c:pt>
                <c:pt idx="154">
                  <c:v>4.0229900000000001</c:v>
                </c:pt>
                <c:pt idx="155">
                  <c:v>-1125.2873500000001</c:v>
                </c:pt>
                <c:pt idx="156">
                  <c:v>4.0229900000000001</c:v>
                </c:pt>
                <c:pt idx="157">
                  <c:v>4.0229900000000001</c:v>
                </c:pt>
                <c:pt idx="158">
                  <c:v>4.0229900000000001</c:v>
                </c:pt>
                <c:pt idx="159">
                  <c:v>4.0229900000000001</c:v>
                </c:pt>
                <c:pt idx="160">
                  <c:v>4.0229900000000001</c:v>
                </c:pt>
                <c:pt idx="161">
                  <c:v>3.44828</c:v>
                </c:pt>
                <c:pt idx="162">
                  <c:v>4.0229900000000001</c:v>
                </c:pt>
                <c:pt idx="163">
                  <c:v>3.44828</c:v>
                </c:pt>
                <c:pt idx="164">
                  <c:v>2.8735599999999999</c:v>
                </c:pt>
                <c:pt idx="165">
                  <c:v>3.44828</c:v>
                </c:pt>
                <c:pt idx="166">
                  <c:v>-1125.2873500000001</c:v>
                </c:pt>
                <c:pt idx="167">
                  <c:v>2.8735599999999999</c:v>
                </c:pt>
                <c:pt idx="168">
                  <c:v>2.8735599999999999</c:v>
                </c:pt>
                <c:pt idx="169">
                  <c:v>2.8735599999999999</c:v>
                </c:pt>
                <c:pt idx="170">
                  <c:v>3.44828</c:v>
                </c:pt>
                <c:pt idx="171">
                  <c:v>3.44828</c:v>
                </c:pt>
                <c:pt idx="172">
                  <c:v>3.44828</c:v>
                </c:pt>
                <c:pt idx="173">
                  <c:v>2.8735599999999999</c:v>
                </c:pt>
                <c:pt idx="174">
                  <c:v>2.2988499999999998</c:v>
                </c:pt>
                <c:pt idx="175">
                  <c:v>2.8735599999999999</c:v>
                </c:pt>
                <c:pt idx="176">
                  <c:v>2.8735599999999999</c:v>
                </c:pt>
                <c:pt idx="177">
                  <c:v>-724.13793999999996</c:v>
                </c:pt>
                <c:pt idx="178">
                  <c:v>2.2988499999999998</c:v>
                </c:pt>
                <c:pt idx="179">
                  <c:v>3.44828</c:v>
                </c:pt>
                <c:pt idx="180">
                  <c:v>2.8735599999999999</c:v>
                </c:pt>
                <c:pt idx="181">
                  <c:v>2.8735599999999999</c:v>
                </c:pt>
                <c:pt idx="182">
                  <c:v>3.44828</c:v>
                </c:pt>
                <c:pt idx="183">
                  <c:v>2.8735599999999999</c:v>
                </c:pt>
                <c:pt idx="184">
                  <c:v>3.44828</c:v>
                </c:pt>
                <c:pt idx="185">
                  <c:v>3.44828</c:v>
                </c:pt>
                <c:pt idx="186">
                  <c:v>2.8735599999999999</c:v>
                </c:pt>
                <c:pt idx="187">
                  <c:v>-1125.2873500000001</c:v>
                </c:pt>
                <c:pt idx="188">
                  <c:v>2.8735599999999999</c:v>
                </c:pt>
                <c:pt idx="189">
                  <c:v>3.44828</c:v>
                </c:pt>
                <c:pt idx="190">
                  <c:v>2.8735599999999999</c:v>
                </c:pt>
                <c:pt idx="191">
                  <c:v>2.8735599999999999</c:v>
                </c:pt>
                <c:pt idx="192">
                  <c:v>2.8735599999999999</c:v>
                </c:pt>
                <c:pt idx="193">
                  <c:v>2.8735599999999999</c:v>
                </c:pt>
                <c:pt idx="194">
                  <c:v>2.8735599999999999</c:v>
                </c:pt>
                <c:pt idx="195">
                  <c:v>3.44828</c:v>
                </c:pt>
                <c:pt idx="196">
                  <c:v>3.44828</c:v>
                </c:pt>
                <c:pt idx="197">
                  <c:v>3.44828</c:v>
                </c:pt>
                <c:pt idx="198">
                  <c:v>2.8735599999999999</c:v>
                </c:pt>
                <c:pt idx="199">
                  <c:v>2.8735599999999999</c:v>
                </c:pt>
                <c:pt idx="200">
                  <c:v>3.44828</c:v>
                </c:pt>
                <c:pt idx="201">
                  <c:v>3.44828</c:v>
                </c:pt>
                <c:pt idx="202">
                  <c:v>3.44828</c:v>
                </c:pt>
                <c:pt idx="203">
                  <c:v>2.8735599999999999</c:v>
                </c:pt>
                <c:pt idx="204">
                  <c:v>3.44828</c:v>
                </c:pt>
                <c:pt idx="205">
                  <c:v>2.8735599999999999</c:v>
                </c:pt>
                <c:pt idx="206">
                  <c:v>2.8735599999999999</c:v>
                </c:pt>
                <c:pt idx="207">
                  <c:v>3.44828</c:v>
                </c:pt>
                <c:pt idx="208">
                  <c:v>3.44828</c:v>
                </c:pt>
                <c:pt idx="209">
                  <c:v>4.0229900000000001</c:v>
                </c:pt>
                <c:pt idx="210">
                  <c:v>3.44828</c:v>
                </c:pt>
                <c:pt idx="211">
                  <c:v>4.0229900000000001</c:v>
                </c:pt>
                <c:pt idx="212">
                  <c:v>4.0229900000000001</c:v>
                </c:pt>
                <c:pt idx="213">
                  <c:v>3.44828</c:v>
                </c:pt>
                <c:pt idx="214">
                  <c:v>3.44828</c:v>
                </c:pt>
                <c:pt idx="215">
                  <c:v>4.0229900000000001</c:v>
                </c:pt>
                <c:pt idx="216">
                  <c:v>4.0229900000000001</c:v>
                </c:pt>
                <c:pt idx="217">
                  <c:v>3.44828</c:v>
                </c:pt>
                <c:pt idx="218">
                  <c:v>4.5976999999999997</c:v>
                </c:pt>
                <c:pt idx="219">
                  <c:v>-1125.2873500000001</c:v>
                </c:pt>
                <c:pt idx="220">
                  <c:v>4.0229900000000001</c:v>
                </c:pt>
                <c:pt idx="221">
                  <c:v>4.5976999999999997</c:v>
                </c:pt>
                <c:pt idx="222">
                  <c:v>-1123.56323</c:v>
                </c:pt>
                <c:pt idx="223">
                  <c:v>-1125.2873500000001</c:v>
                </c:pt>
                <c:pt idx="224">
                  <c:v>4.0229900000000001</c:v>
                </c:pt>
                <c:pt idx="225">
                  <c:v>4.0229900000000001</c:v>
                </c:pt>
                <c:pt idx="226">
                  <c:v>4.5976999999999997</c:v>
                </c:pt>
                <c:pt idx="227">
                  <c:v>4.0229900000000001</c:v>
                </c:pt>
                <c:pt idx="228">
                  <c:v>4.5976999999999997</c:v>
                </c:pt>
                <c:pt idx="229">
                  <c:v>4.0229900000000001</c:v>
                </c:pt>
                <c:pt idx="230">
                  <c:v>4.0229900000000001</c:v>
                </c:pt>
                <c:pt idx="231">
                  <c:v>4.0229900000000001</c:v>
                </c:pt>
                <c:pt idx="232">
                  <c:v>4.5976999999999997</c:v>
                </c:pt>
                <c:pt idx="233">
                  <c:v>4.0229900000000001</c:v>
                </c:pt>
                <c:pt idx="234">
                  <c:v>4.5976999999999997</c:v>
                </c:pt>
                <c:pt idx="235">
                  <c:v>4.0229900000000001</c:v>
                </c:pt>
                <c:pt idx="236">
                  <c:v>4.0229900000000001</c:v>
                </c:pt>
                <c:pt idx="237">
                  <c:v>4.0229900000000001</c:v>
                </c:pt>
                <c:pt idx="238">
                  <c:v>4.0229900000000001</c:v>
                </c:pt>
                <c:pt idx="239">
                  <c:v>4.0229900000000001</c:v>
                </c:pt>
                <c:pt idx="240">
                  <c:v>4.0229900000000001</c:v>
                </c:pt>
                <c:pt idx="241">
                  <c:v>3.44828</c:v>
                </c:pt>
                <c:pt idx="242">
                  <c:v>3.44828</c:v>
                </c:pt>
                <c:pt idx="243">
                  <c:v>4.0229900000000001</c:v>
                </c:pt>
                <c:pt idx="244">
                  <c:v>3.44828</c:v>
                </c:pt>
                <c:pt idx="245">
                  <c:v>4.0229900000000001</c:v>
                </c:pt>
                <c:pt idx="246">
                  <c:v>3.44828</c:v>
                </c:pt>
                <c:pt idx="247">
                  <c:v>4.0229900000000001</c:v>
                </c:pt>
                <c:pt idx="248">
                  <c:v>3.44828</c:v>
                </c:pt>
                <c:pt idx="249">
                  <c:v>3.44828</c:v>
                </c:pt>
                <c:pt idx="250">
                  <c:v>3.44828</c:v>
                </c:pt>
                <c:pt idx="251">
                  <c:v>3.44828</c:v>
                </c:pt>
                <c:pt idx="252">
                  <c:v>2.8735599999999999</c:v>
                </c:pt>
                <c:pt idx="253">
                  <c:v>2.8735599999999999</c:v>
                </c:pt>
                <c:pt idx="254">
                  <c:v>3.44828</c:v>
                </c:pt>
                <c:pt idx="255">
                  <c:v>3.44828</c:v>
                </c:pt>
                <c:pt idx="256">
                  <c:v>4.0229900000000001</c:v>
                </c:pt>
                <c:pt idx="257">
                  <c:v>3.44828</c:v>
                </c:pt>
                <c:pt idx="258">
                  <c:v>3.44828</c:v>
                </c:pt>
                <c:pt idx="259">
                  <c:v>3.44828</c:v>
                </c:pt>
                <c:pt idx="260">
                  <c:v>3.44828</c:v>
                </c:pt>
                <c:pt idx="261">
                  <c:v>3.44828</c:v>
                </c:pt>
                <c:pt idx="262">
                  <c:v>4.0229900000000001</c:v>
                </c:pt>
                <c:pt idx="263">
                  <c:v>4.0229900000000001</c:v>
                </c:pt>
                <c:pt idx="264">
                  <c:v>4.0229900000000001</c:v>
                </c:pt>
                <c:pt idx="265">
                  <c:v>4.0229900000000001</c:v>
                </c:pt>
                <c:pt idx="266">
                  <c:v>4.0229900000000001</c:v>
                </c:pt>
                <c:pt idx="267">
                  <c:v>4.0229900000000001</c:v>
                </c:pt>
                <c:pt idx="268">
                  <c:v>4.5976999999999997</c:v>
                </c:pt>
                <c:pt idx="269">
                  <c:v>4.5976999999999997</c:v>
                </c:pt>
                <c:pt idx="270">
                  <c:v>4.5976999999999997</c:v>
                </c:pt>
                <c:pt idx="271">
                  <c:v>4.5976999999999997</c:v>
                </c:pt>
                <c:pt idx="272">
                  <c:v>4.5976999999999997</c:v>
                </c:pt>
                <c:pt idx="273">
                  <c:v>4.5976999999999997</c:v>
                </c:pt>
                <c:pt idx="274">
                  <c:v>4.5976999999999997</c:v>
                </c:pt>
                <c:pt idx="275">
                  <c:v>5.1724100000000002</c:v>
                </c:pt>
                <c:pt idx="276">
                  <c:v>5.1724100000000002</c:v>
                </c:pt>
                <c:pt idx="277">
                  <c:v>4.5976999999999997</c:v>
                </c:pt>
                <c:pt idx="278">
                  <c:v>4.5976999999999997</c:v>
                </c:pt>
                <c:pt idx="279">
                  <c:v>5.1724100000000002</c:v>
                </c:pt>
                <c:pt idx="280">
                  <c:v>5.1724100000000002</c:v>
                </c:pt>
                <c:pt idx="281">
                  <c:v>5.7471300000000003</c:v>
                </c:pt>
                <c:pt idx="282">
                  <c:v>5.1724100000000002</c:v>
                </c:pt>
                <c:pt idx="283">
                  <c:v>5.7471300000000003</c:v>
                </c:pt>
                <c:pt idx="284">
                  <c:v>4.5976999999999997</c:v>
                </c:pt>
                <c:pt idx="285">
                  <c:v>5.7471300000000003</c:v>
                </c:pt>
                <c:pt idx="286">
                  <c:v>5.1724100000000002</c:v>
                </c:pt>
                <c:pt idx="287">
                  <c:v>5.7471300000000003</c:v>
                </c:pt>
                <c:pt idx="288">
                  <c:v>5.7471300000000003</c:v>
                </c:pt>
                <c:pt idx="289">
                  <c:v>5.1724100000000002</c:v>
                </c:pt>
                <c:pt idx="290">
                  <c:v>5.7471300000000003</c:v>
                </c:pt>
                <c:pt idx="291">
                  <c:v>5.7471300000000003</c:v>
                </c:pt>
                <c:pt idx="292">
                  <c:v>5.7471300000000003</c:v>
                </c:pt>
                <c:pt idx="293">
                  <c:v>5.1724100000000002</c:v>
                </c:pt>
                <c:pt idx="294">
                  <c:v>5.7471300000000003</c:v>
                </c:pt>
                <c:pt idx="295">
                  <c:v>5.7471300000000003</c:v>
                </c:pt>
                <c:pt idx="296">
                  <c:v>5.1724100000000002</c:v>
                </c:pt>
                <c:pt idx="297">
                  <c:v>5.1724100000000002</c:v>
                </c:pt>
                <c:pt idx="298">
                  <c:v>5.1724100000000002</c:v>
                </c:pt>
                <c:pt idx="299">
                  <c:v>5.7471300000000003</c:v>
                </c:pt>
                <c:pt idx="300">
                  <c:v>5.7471300000000003</c:v>
                </c:pt>
                <c:pt idx="301">
                  <c:v>5.1724100000000002</c:v>
                </c:pt>
                <c:pt idx="302">
                  <c:v>5.1724100000000002</c:v>
                </c:pt>
                <c:pt idx="303">
                  <c:v>5.1724100000000002</c:v>
                </c:pt>
                <c:pt idx="304">
                  <c:v>5.7471300000000003</c:v>
                </c:pt>
                <c:pt idx="305">
                  <c:v>5.7471300000000003</c:v>
                </c:pt>
                <c:pt idx="306">
                  <c:v>5.7471300000000003</c:v>
                </c:pt>
                <c:pt idx="307">
                  <c:v>5.7471300000000003</c:v>
                </c:pt>
                <c:pt idx="308">
                  <c:v>5.1724100000000002</c:v>
                </c:pt>
                <c:pt idx="309">
                  <c:v>5.1724100000000002</c:v>
                </c:pt>
                <c:pt idx="310">
                  <c:v>5.1724100000000002</c:v>
                </c:pt>
                <c:pt idx="311">
                  <c:v>4.5976999999999997</c:v>
                </c:pt>
                <c:pt idx="312">
                  <c:v>5.1724100000000002</c:v>
                </c:pt>
                <c:pt idx="313">
                  <c:v>5.1724100000000002</c:v>
                </c:pt>
                <c:pt idx="314">
                  <c:v>5.1724100000000002</c:v>
                </c:pt>
                <c:pt idx="315">
                  <c:v>5.1724100000000002</c:v>
                </c:pt>
                <c:pt idx="316">
                  <c:v>5.1724100000000002</c:v>
                </c:pt>
                <c:pt idx="317">
                  <c:v>5.7471300000000003</c:v>
                </c:pt>
                <c:pt idx="318">
                  <c:v>5.1724100000000002</c:v>
                </c:pt>
                <c:pt idx="319">
                  <c:v>4.5976999999999997</c:v>
                </c:pt>
                <c:pt idx="320">
                  <c:v>4.5976999999999997</c:v>
                </c:pt>
                <c:pt idx="321">
                  <c:v>5.1724100000000002</c:v>
                </c:pt>
                <c:pt idx="322">
                  <c:v>5.1724100000000002</c:v>
                </c:pt>
                <c:pt idx="323">
                  <c:v>5.1724100000000002</c:v>
                </c:pt>
                <c:pt idx="324">
                  <c:v>5.1724100000000002</c:v>
                </c:pt>
                <c:pt idx="325">
                  <c:v>5.1724100000000002</c:v>
                </c:pt>
                <c:pt idx="326">
                  <c:v>5.1724100000000002</c:v>
                </c:pt>
                <c:pt idx="327">
                  <c:v>5.1724100000000002</c:v>
                </c:pt>
                <c:pt idx="328">
                  <c:v>5.1724100000000002</c:v>
                </c:pt>
                <c:pt idx="329">
                  <c:v>5.1724100000000002</c:v>
                </c:pt>
                <c:pt idx="330">
                  <c:v>5.1724100000000002</c:v>
                </c:pt>
                <c:pt idx="331">
                  <c:v>5.1724100000000002</c:v>
                </c:pt>
                <c:pt idx="332">
                  <c:v>5.1724100000000002</c:v>
                </c:pt>
                <c:pt idx="333">
                  <c:v>5.1724100000000002</c:v>
                </c:pt>
                <c:pt idx="334">
                  <c:v>5.7471300000000003</c:v>
                </c:pt>
                <c:pt idx="335">
                  <c:v>5.1724100000000002</c:v>
                </c:pt>
                <c:pt idx="336">
                  <c:v>5.1724100000000002</c:v>
                </c:pt>
                <c:pt idx="337">
                  <c:v>5.1724100000000002</c:v>
                </c:pt>
                <c:pt idx="338">
                  <c:v>5.1724100000000002</c:v>
                </c:pt>
                <c:pt idx="339">
                  <c:v>5.1724100000000002</c:v>
                </c:pt>
                <c:pt idx="340">
                  <c:v>5.1724100000000002</c:v>
                </c:pt>
                <c:pt idx="341">
                  <c:v>5.7471300000000003</c:v>
                </c:pt>
                <c:pt idx="342">
                  <c:v>5.7471300000000003</c:v>
                </c:pt>
                <c:pt idx="343">
                  <c:v>5.7471300000000003</c:v>
                </c:pt>
                <c:pt idx="344">
                  <c:v>5.7471300000000003</c:v>
                </c:pt>
                <c:pt idx="345">
                  <c:v>6.3218399999999999</c:v>
                </c:pt>
                <c:pt idx="346">
                  <c:v>5.7471300000000003</c:v>
                </c:pt>
                <c:pt idx="347">
                  <c:v>6.3218399999999999</c:v>
                </c:pt>
                <c:pt idx="348">
                  <c:v>5.7471300000000003</c:v>
                </c:pt>
                <c:pt idx="349">
                  <c:v>6.3218399999999999</c:v>
                </c:pt>
                <c:pt idx="350">
                  <c:v>5.7471300000000003</c:v>
                </c:pt>
                <c:pt idx="351">
                  <c:v>5.7471300000000003</c:v>
                </c:pt>
                <c:pt idx="352">
                  <c:v>6.3218399999999999</c:v>
                </c:pt>
                <c:pt idx="353">
                  <c:v>6.8965500000000004</c:v>
                </c:pt>
                <c:pt idx="354">
                  <c:v>6.8965500000000004</c:v>
                </c:pt>
                <c:pt idx="355">
                  <c:v>6.8965500000000004</c:v>
                </c:pt>
                <c:pt idx="356">
                  <c:v>6.8965500000000004</c:v>
                </c:pt>
                <c:pt idx="357">
                  <c:v>6.8965500000000004</c:v>
                </c:pt>
                <c:pt idx="358">
                  <c:v>6.8965500000000004</c:v>
                </c:pt>
                <c:pt idx="359">
                  <c:v>7.47126</c:v>
                </c:pt>
                <c:pt idx="360">
                  <c:v>6.8965500000000004</c:v>
                </c:pt>
                <c:pt idx="361">
                  <c:v>6.8965500000000004</c:v>
                </c:pt>
                <c:pt idx="362">
                  <c:v>7.47126</c:v>
                </c:pt>
                <c:pt idx="363">
                  <c:v>6.8965500000000004</c:v>
                </c:pt>
                <c:pt idx="364">
                  <c:v>6.8965500000000004</c:v>
                </c:pt>
                <c:pt idx="365">
                  <c:v>5.7471300000000003</c:v>
                </c:pt>
                <c:pt idx="366">
                  <c:v>7.47126</c:v>
                </c:pt>
                <c:pt idx="367">
                  <c:v>7.47126</c:v>
                </c:pt>
                <c:pt idx="368">
                  <c:v>7.47126</c:v>
                </c:pt>
                <c:pt idx="369">
                  <c:v>7.47126</c:v>
                </c:pt>
                <c:pt idx="370">
                  <c:v>7.47126</c:v>
                </c:pt>
                <c:pt idx="371">
                  <c:v>6.8965500000000004</c:v>
                </c:pt>
                <c:pt idx="372">
                  <c:v>7.47126</c:v>
                </c:pt>
                <c:pt idx="373">
                  <c:v>8.0459800000000001</c:v>
                </c:pt>
                <c:pt idx="374">
                  <c:v>8.0459800000000001</c:v>
                </c:pt>
                <c:pt idx="375">
                  <c:v>8.0459800000000001</c:v>
                </c:pt>
                <c:pt idx="376">
                  <c:v>8.0459800000000001</c:v>
                </c:pt>
                <c:pt idx="377">
                  <c:v>8.0459800000000001</c:v>
                </c:pt>
                <c:pt idx="378">
                  <c:v>8.0459800000000001</c:v>
                </c:pt>
                <c:pt idx="379">
                  <c:v>8.0459800000000001</c:v>
                </c:pt>
                <c:pt idx="380">
                  <c:v>8.0459800000000001</c:v>
                </c:pt>
                <c:pt idx="381">
                  <c:v>8.0459800000000001</c:v>
                </c:pt>
                <c:pt idx="382">
                  <c:v>8.0459800000000001</c:v>
                </c:pt>
                <c:pt idx="383">
                  <c:v>8.6206899999999997</c:v>
                </c:pt>
                <c:pt idx="384">
                  <c:v>8.0459800000000001</c:v>
                </c:pt>
                <c:pt idx="385">
                  <c:v>7.47126</c:v>
                </c:pt>
                <c:pt idx="386">
                  <c:v>7.47126</c:v>
                </c:pt>
                <c:pt idx="387">
                  <c:v>8.0459800000000001</c:v>
                </c:pt>
                <c:pt idx="388">
                  <c:v>8.0459800000000001</c:v>
                </c:pt>
                <c:pt idx="389">
                  <c:v>8.0459800000000001</c:v>
                </c:pt>
                <c:pt idx="390">
                  <c:v>7.47126</c:v>
                </c:pt>
                <c:pt idx="391">
                  <c:v>8.0459800000000001</c:v>
                </c:pt>
                <c:pt idx="392">
                  <c:v>8.0459800000000001</c:v>
                </c:pt>
                <c:pt idx="393">
                  <c:v>8.0459800000000001</c:v>
                </c:pt>
                <c:pt idx="394">
                  <c:v>8.0459800000000001</c:v>
                </c:pt>
                <c:pt idx="395">
                  <c:v>8.0459800000000001</c:v>
                </c:pt>
                <c:pt idx="396">
                  <c:v>8.0459800000000001</c:v>
                </c:pt>
                <c:pt idx="397">
                  <c:v>8.6206899999999997</c:v>
                </c:pt>
                <c:pt idx="398">
                  <c:v>8.0459800000000001</c:v>
                </c:pt>
                <c:pt idx="399">
                  <c:v>8.0459800000000001</c:v>
                </c:pt>
                <c:pt idx="400">
                  <c:v>8.0459800000000001</c:v>
                </c:pt>
                <c:pt idx="401">
                  <c:v>8.0459800000000001</c:v>
                </c:pt>
                <c:pt idx="402">
                  <c:v>8.0459800000000001</c:v>
                </c:pt>
                <c:pt idx="403">
                  <c:v>7.47126</c:v>
                </c:pt>
                <c:pt idx="404">
                  <c:v>7.47126</c:v>
                </c:pt>
                <c:pt idx="405">
                  <c:v>7.47126</c:v>
                </c:pt>
                <c:pt idx="406">
                  <c:v>8.0459800000000001</c:v>
                </c:pt>
                <c:pt idx="407">
                  <c:v>8.0459800000000001</c:v>
                </c:pt>
                <c:pt idx="408">
                  <c:v>8.0459800000000001</c:v>
                </c:pt>
                <c:pt idx="409">
                  <c:v>8.0459800000000001</c:v>
                </c:pt>
                <c:pt idx="410">
                  <c:v>8.0459800000000001</c:v>
                </c:pt>
                <c:pt idx="411">
                  <c:v>8.0459800000000001</c:v>
                </c:pt>
                <c:pt idx="412">
                  <c:v>8.6206899999999997</c:v>
                </c:pt>
                <c:pt idx="413">
                  <c:v>8.6206899999999997</c:v>
                </c:pt>
                <c:pt idx="414">
                  <c:v>8.0459800000000001</c:v>
                </c:pt>
                <c:pt idx="415">
                  <c:v>9.1953999999999994</c:v>
                </c:pt>
                <c:pt idx="416">
                  <c:v>8.6206899999999997</c:v>
                </c:pt>
                <c:pt idx="417">
                  <c:v>9.1953999999999994</c:v>
                </c:pt>
                <c:pt idx="418">
                  <c:v>9.1953999999999994</c:v>
                </c:pt>
                <c:pt idx="419">
                  <c:v>9.1953999999999994</c:v>
                </c:pt>
                <c:pt idx="420">
                  <c:v>9.1953999999999994</c:v>
                </c:pt>
                <c:pt idx="421">
                  <c:v>9.7701100000000007</c:v>
                </c:pt>
                <c:pt idx="422">
                  <c:v>9.7701100000000007</c:v>
                </c:pt>
                <c:pt idx="423">
                  <c:v>9.7701100000000007</c:v>
                </c:pt>
                <c:pt idx="424">
                  <c:v>9.7701100000000007</c:v>
                </c:pt>
                <c:pt idx="425">
                  <c:v>9.7701100000000007</c:v>
                </c:pt>
                <c:pt idx="426">
                  <c:v>9.7701100000000007</c:v>
                </c:pt>
                <c:pt idx="427">
                  <c:v>9.7701100000000007</c:v>
                </c:pt>
                <c:pt idx="428">
                  <c:v>9.7701100000000007</c:v>
                </c:pt>
                <c:pt idx="429">
                  <c:v>9.1953999999999994</c:v>
                </c:pt>
                <c:pt idx="430">
                  <c:v>9.7701100000000007</c:v>
                </c:pt>
                <c:pt idx="431">
                  <c:v>9.7701100000000007</c:v>
                </c:pt>
                <c:pt idx="432">
                  <c:v>9.7701100000000007</c:v>
                </c:pt>
                <c:pt idx="433">
                  <c:v>9.7701100000000007</c:v>
                </c:pt>
                <c:pt idx="434">
                  <c:v>9.1953999999999994</c:v>
                </c:pt>
                <c:pt idx="435">
                  <c:v>9.7701100000000007</c:v>
                </c:pt>
                <c:pt idx="436">
                  <c:v>9.7701100000000007</c:v>
                </c:pt>
                <c:pt idx="437">
                  <c:v>9.7701100000000007</c:v>
                </c:pt>
                <c:pt idx="438">
                  <c:v>10.34483</c:v>
                </c:pt>
                <c:pt idx="439">
                  <c:v>9.7701100000000007</c:v>
                </c:pt>
                <c:pt idx="440">
                  <c:v>10.34483</c:v>
                </c:pt>
                <c:pt idx="441">
                  <c:v>9.1953999999999994</c:v>
                </c:pt>
                <c:pt idx="442">
                  <c:v>9.7701100000000007</c:v>
                </c:pt>
                <c:pt idx="443">
                  <c:v>10.34483</c:v>
                </c:pt>
                <c:pt idx="444">
                  <c:v>10.34483</c:v>
                </c:pt>
                <c:pt idx="445">
                  <c:v>10.91954</c:v>
                </c:pt>
                <c:pt idx="446">
                  <c:v>10.34483</c:v>
                </c:pt>
                <c:pt idx="447">
                  <c:v>10.34483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5887104"/>
        <c:axId val="175888640"/>
      </c:scatterChart>
      <c:valAx>
        <c:axId val="175887104"/>
        <c:scaling>
          <c:orientation val="minMax"/>
        </c:scaling>
        <c:delete val="0"/>
        <c:axPos val="b"/>
        <c:majorTickMark val="out"/>
        <c:minorTickMark val="none"/>
        <c:tickLblPos val="nextTo"/>
        <c:crossAx val="175888640"/>
        <c:crosses val="autoZero"/>
        <c:crossBetween val="midCat"/>
      </c:valAx>
      <c:valAx>
        <c:axId val="17588864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75887104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66" l="0.70000000000000062" r="0.70000000000000062" t="0.75000000000000266" header="0.30000000000000032" footer="0.30000000000000032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fr-FR" sz="1200"/>
              <a:t>Soil</a:t>
            </a:r>
            <a:r>
              <a:rPr lang="fr-FR" sz="1200" baseline="0"/>
              <a:t> moisture caracteristiques curves</a:t>
            </a:r>
          </a:p>
          <a:p>
            <a:pPr>
              <a:defRPr/>
            </a:pPr>
            <a:r>
              <a:rPr lang="fr-FR" sz="1200" baseline="0"/>
              <a:t>measured by TYPOSOL</a:t>
            </a:r>
            <a:endParaRPr lang="fr-FR" sz="1200"/>
          </a:p>
        </c:rich>
      </c:tx>
      <c:layout>
        <c:manualLayout>
          <c:xMode val="edge"/>
          <c:yMode val="edge"/>
          <c:x val="0.17291666666666691"/>
          <c:y val="2.777777777777801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5615529308836468"/>
          <c:y val="0.29665536599591857"/>
          <c:w val="0.65243963254593518"/>
          <c:h val="0.5566506270049577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Sample5!$L$7</c:f>
              <c:strCache>
                <c:ptCount val="1"/>
                <c:pt idx="0">
                  <c:v>V (dm3/kg)</c:v>
                </c:pt>
              </c:strCache>
            </c:strRef>
          </c:tx>
          <c:spPr>
            <a:ln w="12700">
              <a:noFill/>
            </a:ln>
          </c:spPr>
          <c:marker>
            <c:symbol val="diamond"/>
            <c:size val="2"/>
          </c:marker>
          <c:xVal>
            <c:numRef>
              <c:f>Sample5!$K$8:$K$700</c:f>
              <c:numCache>
                <c:formatCode>General</c:formatCode>
                <c:ptCount val="693"/>
                <c:pt idx="0">
                  <c:v>0.31128954190729419</c:v>
                </c:pt>
                <c:pt idx="1">
                  <c:v>0.30963194780567699</c:v>
                </c:pt>
                <c:pt idx="2">
                  <c:v>0.30863739134470669</c:v>
                </c:pt>
                <c:pt idx="3">
                  <c:v>0.30764283488373634</c:v>
                </c:pt>
                <c:pt idx="4">
                  <c:v>0.30664827842276604</c:v>
                </c:pt>
                <c:pt idx="5">
                  <c:v>0.30558741819773105</c:v>
                </c:pt>
                <c:pt idx="6">
                  <c:v>0.30452655797269612</c:v>
                </c:pt>
                <c:pt idx="7">
                  <c:v>0.30333309021953175</c:v>
                </c:pt>
                <c:pt idx="8">
                  <c:v>0.30213962246636733</c:v>
                </c:pt>
                <c:pt idx="9">
                  <c:v>0.30094615471320313</c:v>
                </c:pt>
                <c:pt idx="10">
                  <c:v>0.29968638319597413</c:v>
                </c:pt>
                <c:pt idx="11">
                  <c:v>0.29842661167874512</c:v>
                </c:pt>
                <c:pt idx="12">
                  <c:v>0.2971668401615159</c:v>
                </c:pt>
                <c:pt idx="13">
                  <c:v>0.2959070686442869</c:v>
                </c:pt>
                <c:pt idx="14">
                  <c:v>0.29424947454266975</c:v>
                </c:pt>
                <c:pt idx="15">
                  <c:v>0.29272448796918205</c:v>
                </c:pt>
                <c:pt idx="16">
                  <c:v>0.29139841268788835</c:v>
                </c:pt>
                <c:pt idx="17">
                  <c:v>0.29013864117065935</c:v>
                </c:pt>
                <c:pt idx="18">
                  <c:v>0.28881256588936555</c:v>
                </c:pt>
                <c:pt idx="19">
                  <c:v>0.28755279437213649</c:v>
                </c:pt>
                <c:pt idx="20">
                  <c:v>0.28629302285490749</c:v>
                </c:pt>
                <c:pt idx="21">
                  <c:v>0.28503325133767848</c:v>
                </c:pt>
                <c:pt idx="22">
                  <c:v>0.28370717605638485</c:v>
                </c:pt>
                <c:pt idx="23">
                  <c:v>0.28238110077509099</c:v>
                </c:pt>
                <c:pt idx="24">
                  <c:v>0.28112132925786198</c:v>
                </c:pt>
                <c:pt idx="25">
                  <c:v>0.27979525397656835</c:v>
                </c:pt>
                <c:pt idx="26">
                  <c:v>0.27846917869527449</c:v>
                </c:pt>
                <c:pt idx="27">
                  <c:v>0.27707679964991622</c:v>
                </c:pt>
                <c:pt idx="28">
                  <c:v>0.27575072436862241</c:v>
                </c:pt>
                <c:pt idx="29">
                  <c:v>0.27435834532326392</c:v>
                </c:pt>
                <c:pt idx="30">
                  <c:v>0.27289966251384085</c:v>
                </c:pt>
                <c:pt idx="31">
                  <c:v>0.27150728346848257</c:v>
                </c:pt>
                <c:pt idx="32">
                  <c:v>0.2700486006590595</c:v>
                </c:pt>
                <c:pt idx="33">
                  <c:v>0.26865622161370106</c:v>
                </c:pt>
                <c:pt idx="34">
                  <c:v>0.26719753880427799</c:v>
                </c:pt>
                <c:pt idx="35">
                  <c:v>0.26573885599485486</c:v>
                </c:pt>
                <c:pt idx="36">
                  <c:v>0.26428017318543179</c:v>
                </c:pt>
                <c:pt idx="37">
                  <c:v>0.26282149037600872</c:v>
                </c:pt>
                <c:pt idx="38">
                  <c:v>0.26129650380252084</c:v>
                </c:pt>
                <c:pt idx="39">
                  <c:v>0.25983782099309771</c:v>
                </c:pt>
                <c:pt idx="40">
                  <c:v>0.25831283441961</c:v>
                </c:pt>
                <c:pt idx="41">
                  <c:v>0.25685415161018693</c:v>
                </c:pt>
                <c:pt idx="42">
                  <c:v>0.25532916503669922</c:v>
                </c:pt>
                <c:pt idx="43">
                  <c:v>0.25380417846321135</c:v>
                </c:pt>
                <c:pt idx="44">
                  <c:v>0.25227919188972364</c:v>
                </c:pt>
                <c:pt idx="45">
                  <c:v>0.25075420531623571</c:v>
                </c:pt>
                <c:pt idx="46">
                  <c:v>0.24922921874274803</c:v>
                </c:pt>
                <c:pt idx="47">
                  <c:v>0.24770423216926032</c:v>
                </c:pt>
                <c:pt idx="48">
                  <c:v>0.24617924559577242</c:v>
                </c:pt>
                <c:pt idx="49">
                  <c:v>0.24472056278634932</c:v>
                </c:pt>
                <c:pt idx="50">
                  <c:v>0.24312927244879701</c:v>
                </c:pt>
                <c:pt idx="51">
                  <c:v>0.2416042858753091</c:v>
                </c:pt>
                <c:pt idx="52">
                  <c:v>0.240145603065886</c:v>
                </c:pt>
                <c:pt idx="53">
                  <c:v>0.23855431272833369</c:v>
                </c:pt>
                <c:pt idx="54">
                  <c:v>0.23702932615484579</c:v>
                </c:pt>
                <c:pt idx="55">
                  <c:v>0.23550433958135808</c:v>
                </c:pt>
                <c:pt idx="56">
                  <c:v>0.23397935300787037</c:v>
                </c:pt>
                <c:pt idx="57">
                  <c:v>0.23245436643438247</c:v>
                </c:pt>
                <c:pt idx="58">
                  <c:v>0.23086307609682993</c:v>
                </c:pt>
                <c:pt idx="59">
                  <c:v>0.22933808952334223</c:v>
                </c:pt>
                <c:pt idx="60">
                  <c:v>0.22781310294985452</c:v>
                </c:pt>
                <c:pt idx="61">
                  <c:v>0.22628811637636662</c:v>
                </c:pt>
                <c:pt idx="62">
                  <c:v>0.22476312980287891</c:v>
                </c:pt>
                <c:pt idx="63">
                  <c:v>0.2232381432293912</c:v>
                </c:pt>
                <c:pt idx="64">
                  <c:v>0.2217131566559033</c:v>
                </c:pt>
                <c:pt idx="65">
                  <c:v>0.22018817008241559</c:v>
                </c:pt>
                <c:pt idx="66">
                  <c:v>0.21866318350892788</c:v>
                </c:pt>
                <c:pt idx="67">
                  <c:v>0.21713819693544001</c:v>
                </c:pt>
                <c:pt idx="68">
                  <c:v>0.21561321036195227</c:v>
                </c:pt>
                <c:pt idx="69">
                  <c:v>0.21408822378846457</c:v>
                </c:pt>
                <c:pt idx="70">
                  <c:v>0.21249693345091206</c:v>
                </c:pt>
                <c:pt idx="71">
                  <c:v>0.21097194687742415</c:v>
                </c:pt>
                <c:pt idx="72">
                  <c:v>0.20944696030393645</c:v>
                </c:pt>
                <c:pt idx="73">
                  <c:v>0.20792197373044874</c:v>
                </c:pt>
                <c:pt idx="74">
                  <c:v>0.20646329092102567</c:v>
                </c:pt>
                <c:pt idx="75">
                  <c:v>0.20487200058347313</c:v>
                </c:pt>
                <c:pt idx="76">
                  <c:v>0.20334701400998542</c:v>
                </c:pt>
                <c:pt idx="77">
                  <c:v>0.20182202743649752</c:v>
                </c:pt>
                <c:pt idx="78">
                  <c:v>0.20029704086300981</c:v>
                </c:pt>
                <c:pt idx="79">
                  <c:v>0.1987720542895221</c:v>
                </c:pt>
                <c:pt idx="80">
                  <c:v>0.1972470677160342</c:v>
                </c:pt>
                <c:pt idx="81">
                  <c:v>0.19572208114254649</c:v>
                </c:pt>
                <c:pt idx="82">
                  <c:v>0.19413079080499399</c:v>
                </c:pt>
                <c:pt idx="83">
                  <c:v>0.19267210799557088</c:v>
                </c:pt>
                <c:pt idx="84">
                  <c:v>0.19114712142208318</c:v>
                </c:pt>
                <c:pt idx="85">
                  <c:v>0.18962213484859528</c:v>
                </c:pt>
                <c:pt idx="86">
                  <c:v>0.1881634520391722</c:v>
                </c:pt>
                <c:pt idx="87">
                  <c:v>0.18663846546568449</c:v>
                </c:pt>
                <c:pt idx="88">
                  <c:v>0.18517978265626142</c:v>
                </c:pt>
                <c:pt idx="89">
                  <c:v>0.18372109984683832</c:v>
                </c:pt>
                <c:pt idx="90">
                  <c:v>0.18219611327335061</c:v>
                </c:pt>
                <c:pt idx="91">
                  <c:v>0.18073743046392754</c:v>
                </c:pt>
                <c:pt idx="92">
                  <c:v>0.17927874765450444</c:v>
                </c:pt>
                <c:pt idx="93">
                  <c:v>0.17782006484508117</c:v>
                </c:pt>
                <c:pt idx="94">
                  <c:v>0.1763613820356581</c:v>
                </c:pt>
                <c:pt idx="95">
                  <c:v>0.17490269922623503</c:v>
                </c:pt>
                <c:pt idx="96">
                  <c:v>0.17344401641681192</c:v>
                </c:pt>
                <c:pt idx="97">
                  <c:v>0.17198533360738885</c:v>
                </c:pt>
                <c:pt idx="98">
                  <c:v>0.17052665079796575</c:v>
                </c:pt>
                <c:pt idx="99">
                  <c:v>0.16906796798854268</c:v>
                </c:pt>
                <c:pt idx="100">
                  <c:v>0.1676092851791196</c:v>
                </c:pt>
                <c:pt idx="101">
                  <c:v>0.1661506023696965</c:v>
                </c:pt>
                <c:pt idx="102">
                  <c:v>0.16469191956027343</c:v>
                </c:pt>
                <c:pt idx="103">
                  <c:v>0.16323323675085036</c:v>
                </c:pt>
                <c:pt idx="104">
                  <c:v>0.16177455394142726</c:v>
                </c:pt>
                <c:pt idx="105">
                  <c:v>0.16038217489606882</c:v>
                </c:pt>
                <c:pt idx="106">
                  <c:v>0.15892349208664572</c:v>
                </c:pt>
                <c:pt idx="107">
                  <c:v>0.15746480927722264</c:v>
                </c:pt>
                <c:pt idx="108">
                  <c:v>0.15607243023186437</c:v>
                </c:pt>
                <c:pt idx="109">
                  <c:v>0.15454744365837647</c:v>
                </c:pt>
                <c:pt idx="110">
                  <c:v>0.153155064613018</c:v>
                </c:pt>
                <c:pt idx="111">
                  <c:v>0.15169638180359493</c:v>
                </c:pt>
                <c:pt idx="112">
                  <c:v>0.15030400275823666</c:v>
                </c:pt>
                <c:pt idx="113">
                  <c:v>0.14884531994881359</c:v>
                </c:pt>
                <c:pt idx="114">
                  <c:v>0.14738663713939049</c:v>
                </c:pt>
                <c:pt idx="115">
                  <c:v>0.14592795432996741</c:v>
                </c:pt>
                <c:pt idx="116">
                  <c:v>0.14446927152054434</c:v>
                </c:pt>
                <c:pt idx="117">
                  <c:v>0.14301058871112104</c:v>
                </c:pt>
                <c:pt idx="118">
                  <c:v>0.14148560213763334</c:v>
                </c:pt>
                <c:pt idx="119">
                  <c:v>0.14002691932821026</c:v>
                </c:pt>
                <c:pt idx="120">
                  <c:v>0.13850193275472256</c:v>
                </c:pt>
                <c:pt idx="121">
                  <c:v>0.13697694618123465</c:v>
                </c:pt>
                <c:pt idx="122">
                  <c:v>0.13545195960774695</c:v>
                </c:pt>
                <c:pt idx="123">
                  <c:v>0.13399327679832387</c:v>
                </c:pt>
                <c:pt idx="124">
                  <c:v>0.13246829022483617</c:v>
                </c:pt>
                <c:pt idx="125">
                  <c:v>0.13094330365134826</c:v>
                </c:pt>
                <c:pt idx="126">
                  <c:v>0.12941831707786056</c:v>
                </c:pt>
                <c:pt idx="127">
                  <c:v>0.12795963426843746</c:v>
                </c:pt>
                <c:pt idx="128">
                  <c:v>0.12650095145901438</c:v>
                </c:pt>
                <c:pt idx="129">
                  <c:v>0.12497596488552648</c:v>
                </c:pt>
                <c:pt idx="130">
                  <c:v>0.12351728207610339</c:v>
                </c:pt>
                <c:pt idx="131">
                  <c:v>0.12205859926668032</c:v>
                </c:pt>
                <c:pt idx="132">
                  <c:v>0.12059991645725723</c:v>
                </c:pt>
                <c:pt idx="133">
                  <c:v>0.11920753741189896</c:v>
                </c:pt>
                <c:pt idx="134">
                  <c:v>0.11774885460247587</c:v>
                </c:pt>
                <c:pt idx="135">
                  <c:v>0.1162901717930528</c:v>
                </c:pt>
                <c:pt idx="136">
                  <c:v>0.11489779274769434</c:v>
                </c:pt>
                <c:pt idx="137">
                  <c:v>0.11350541370233588</c:v>
                </c:pt>
                <c:pt idx="138">
                  <c:v>0.1120467308929128</c:v>
                </c:pt>
                <c:pt idx="139">
                  <c:v>0.11065435184755434</c:v>
                </c:pt>
                <c:pt idx="140">
                  <c:v>0.10926197280219607</c:v>
                </c:pt>
                <c:pt idx="141">
                  <c:v>0.10793589752090224</c:v>
                </c:pt>
                <c:pt idx="142">
                  <c:v>0.10654351847554377</c:v>
                </c:pt>
                <c:pt idx="143">
                  <c:v>0.10521744319425014</c:v>
                </c:pt>
                <c:pt idx="144">
                  <c:v>0.1038913679129565</c:v>
                </c:pt>
                <c:pt idx="145">
                  <c:v>0.10256529263166266</c:v>
                </c:pt>
                <c:pt idx="146">
                  <c:v>0.10123921735036902</c:v>
                </c:pt>
                <c:pt idx="147">
                  <c:v>9.9979445833140002E-2</c:v>
                </c:pt>
                <c:pt idx="148">
                  <c:v>9.8719674315910985E-2</c:v>
                </c:pt>
                <c:pt idx="149">
                  <c:v>9.7393599034617154E-2</c:v>
                </c:pt>
                <c:pt idx="150">
                  <c:v>9.6133827517388137E-2</c:v>
                </c:pt>
                <c:pt idx="151">
                  <c:v>9.4940359764223742E-2</c:v>
                </c:pt>
                <c:pt idx="152">
                  <c:v>9.3680588246994725E-2</c:v>
                </c:pt>
                <c:pt idx="153">
                  <c:v>9.2487120493830524E-2</c:v>
                </c:pt>
                <c:pt idx="154">
                  <c:v>9.1293652740666129E-2</c:v>
                </c:pt>
                <c:pt idx="155">
                  <c:v>9.0100184987501733E-2</c:v>
                </c:pt>
                <c:pt idx="156">
                  <c:v>8.8973020998402153E-2</c:v>
                </c:pt>
                <c:pt idx="157">
                  <c:v>8.7845857009302392E-2</c:v>
                </c:pt>
                <c:pt idx="158">
                  <c:v>8.6718693020202811E-2</c:v>
                </c:pt>
                <c:pt idx="159">
                  <c:v>8.5591529031103036E-2</c:v>
                </c:pt>
                <c:pt idx="160">
                  <c:v>8.446436504200347E-2</c:v>
                </c:pt>
                <c:pt idx="161">
                  <c:v>8.340350481696851E-2</c:v>
                </c:pt>
                <c:pt idx="162">
                  <c:v>8.2342644591933564E-2</c:v>
                </c:pt>
                <c:pt idx="163">
                  <c:v>8.1281784366898605E-2</c:v>
                </c:pt>
                <c:pt idx="164">
                  <c:v>8.028722790592828E-2</c:v>
                </c:pt>
                <c:pt idx="165">
                  <c:v>7.9292671444957954E-2</c:v>
                </c:pt>
                <c:pt idx="166">
                  <c:v>7.8298114983987629E-2</c:v>
                </c:pt>
                <c:pt idx="167">
                  <c:v>7.7303558523017304E-2</c:v>
                </c:pt>
                <c:pt idx="168">
                  <c:v>7.6375305826111781E-2</c:v>
                </c:pt>
                <c:pt idx="169">
                  <c:v>7.544705312920609E-2</c:v>
                </c:pt>
                <c:pt idx="170">
                  <c:v>7.4518800432300566E-2</c:v>
                </c:pt>
                <c:pt idx="171">
                  <c:v>7.3656851499459677E-2</c:v>
                </c:pt>
                <c:pt idx="172">
                  <c:v>7.2728598802553987E-2</c:v>
                </c:pt>
                <c:pt idx="173">
                  <c:v>7.1866649869713098E-2</c:v>
                </c:pt>
                <c:pt idx="174">
                  <c:v>7.1004700936872209E-2</c:v>
                </c:pt>
                <c:pt idx="175">
                  <c:v>7.014275200403132E-2</c:v>
                </c:pt>
                <c:pt idx="176">
                  <c:v>6.9347106835255065E-2</c:v>
                </c:pt>
                <c:pt idx="177">
                  <c:v>6.8485157902414176E-2</c:v>
                </c:pt>
                <c:pt idx="178">
                  <c:v>6.7689512733637908E-2</c:v>
                </c:pt>
                <c:pt idx="179">
                  <c:v>6.6960171328926274E-2</c:v>
                </c:pt>
                <c:pt idx="180">
                  <c:v>6.61645261601502E-2</c:v>
                </c:pt>
                <c:pt idx="181">
                  <c:v>6.5435184755438566E-2</c:v>
                </c:pt>
                <c:pt idx="182">
                  <c:v>6.4639539586662298E-2</c:v>
                </c:pt>
                <c:pt idx="183">
                  <c:v>6.3910198181950859E-2</c:v>
                </c:pt>
                <c:pt idx="184">
                  <c:v>6.324716054130404E-2</c:v>
                </c:pt>
                <c:pt idx="185">
                  <c:v>6.2517819136592392E-2</c:v>
                </c:pt>
                <c:pt idx="186">
                  <c:v>6.1788477731880766E-2</c:v>
                </c:pt>
                <c:pt idx="187">
                  <c:v>6.112544009123394E-2</c:v>
                </c:pt>
                <c:pt idx="188">
                  <c:v>6.0462402450587122E-2</c:v>
                </c:pt>
                <c:pt idx="189">
                  <c:v>5.9799364809940296E-2</c:v>
                </c:pt>
                <c:pt idx="190">
                  <c:v>5.9136327169293477E-2</c:v>
                </c:pt>
                <c:pt idx="191">
                  <c:v>5.8473289528646465E-2</c:v>
                </c:pt>
                <c:pt idx="192">
                  <c:v>5.7876555652064454E-2</c:v>
                </c:pt>
                <c:pt idx="193">
                  <c:v>5.7279821775482263E-2</c:v>
                </c:pt>
                <c:pt idx="194">
                  <c:v>5.6683087898900066E-2</c:v>
                </c:pt>
                <c:pt idx="195">
                  <c:v>5.6086354022317868E-2</c:v>
                </c:pt>
                <c:pt idx="196">
                  <c:v>5.548962014573567E-2</c:v>
                </c:pt>
                <c:pt idx="197">
                  <c:v>5.4959190033218287E-2</c:v>
                </c:pt>
                <c:pt idx="198">
                  <c:v>5.4362456156636096E-2</c:v>
                </c:pt>
                <c:pt idx="199">
                  <c:v>5.3832026044118526E-2</c:v>
                </c:pt>
                <c:pt idx="200">
                  <c:v>5.3301595931601144E-2</c:v>
                </c:pt>
                <c:pt idx="201">
                  <c:v>5.2704862055018946E-2</c:v>
                </c:pt>
                <c:pt idx="202">
                  <c:v>5.2174431942501376E-2</c:v>
                </c:pt>
                <c:pt idx="203">
                  <c:v>5.1644001829983993E-2</c:v>
                </c:pt>
                <c:pt idx="204">
                  <c:v>5.1179875481531051E-2</c:v>
                </c:pt>
                <c:pt idx="205">
                  <c:v>5.0649445369013668E-2</c:v>
                </c:pt>
                <c:pt idx="206">
                  <c:v>5.0185319020560719E-2</c:v>
                </c:pt>
                <c:pt idx="207">
                  <c:v>4.9654888908043336E-2</c:v>
                </c:pt>
                <c:pt idx="208">
                  <c:v>4.9190762559590581E-2</c:v>
                </c:pt>
                <c:pt idx="209">
                  <c:v>4.8726636211137639E-2</c:v>
                </c:pt>
                <c:pt idx="210">
                  <c:v>4.8262509862684884E-2</c:v>
                </c:pt>
                <c:pt idx="211">
                  <c:v>4.786468727829675E-2</c:v>
                </c:pt>
                <c:pt idx="212">
                  <c:v>4.7400560929843995E-2</c:v>
                </c:pt>
                <c:pt idx="213">
                  <c:v>4.693643458139124E-2</c:v>
                </c:pt>
                <c:pt idx="214">
                  <c:v>4.6538611997003106E-2</c:v>
                </c:pt>
                <c:pt idx="215">
                  <c:v>4.6074485648550351E-2</c:v>
                </c:pt>
                <c:pt idx="216">
                  <c:v>4.5676663064162216E-2</c:v>
                </c:pt>
                <c:pt idx="217">
                  <c:v>4.5278840479774089E-2</c:v>
                </c:pt>
                <c:pt idx="218">
                  <c:v>4.4881017895385955E-2</c:v>
                </c:pt>
                <c:pt idx="219">
                  <c:v>4.4483195310997828E-2</c:v>
                </c:pt>
                <c:pt idx="220">
                  <c:v>4.4085372726609694E-2</c:v>
                </c:pt>
                <c:pt idx="221">
                  <c:v>4.3687550142221566E-2</c:v>
                </c:pt>
                <c:pt idx="222">
                  <c:v>4.3289727557833432E-2</c:v>
                </c:pt>
                <c:pt idx="223">
                  <c:v>4.295820873751012E-2</c:v>
                </c:pt>
                <c:pt idx="224">
                  <c:v>4.2560386153121986E-2</c:v>
                </c:pt>
                <c:pt idx="225">
                  <c:v>4.222886733279848E-2</c:v>
                </c:pt>
                <c:pt idx="226">
                  <c:v>4.189734851247498E-2</c:v>
                </c:pt>
                <c:pt idx="227">
                  <c:v>4.1499525928087033E-2</c:v>
                </c:pt>
                <c:pt idx="228">
                  <c:v>4.1168007107763527E-2</c:v>
                </c:pt>
                <c:pt idx="229">
                  <c:v>4.0836488287440027E-2</c:v>
                </c:pt>
                <c:pt idx="230">
                  <c:v>4.0504969467116708E-2</c:v>
                </c:pt>
                <c:pt idx="231">
                  <c:v>4.0173450646793202E-2</c:v>
                </c:pt>
                <c:pt idx="232">
                  <c:v>3.990823559053451E-2</c:v>
                </c:pt>
                <c:pt idx="233">
                  <c:v>3.9576716770211004E-2</c:v>
                </c:pt>
                <c:pt idx="234">
                  <c:v>3.9245197949887692E-2</c:v>
                </c:pt>
                <c:pt idx="235">
                  <c:v>3.8979982893628813E-2</c:v>
                </c:pt>
                <c:pt idx="236">
                  <c:v>3.8714767837370122E-2</c:v>
                </c:pt>
                <c:pt idx="237">
                  <c:v>3.8383249017046803E-2</c:v>
                </c:pt>
                <c:pt idx="238">
                  <c:v>3.8118033960787924E-2</c:v>
                </c:pt>
                <c:pt idx="239">
                  <c:v>3.7852818904529233E-2</c:v>
                </c:pt>
                <c:pt idx="240">
                  <c:v>3.7587603848270541E-2</c:v>
                </c:pt>
                <c:pt idx="241">
                  <c:v>3.7388692556076478E-2</c:v>
                </c:pt>
                <c:pt idx="242">
                  <c:v>3.7123477499817599E-2</c:v>
                </c:pt>
                <c:pt idx="243">
                  <c:v>3.6924566207623528E-2</c:v>
                </c:pt>
                <c:pt idx="244">
                  <c:v>3.6659351151364837E-2</c:v>
                </c:pt>
                <c:pt idx="245">
                  <c:v>3.6460439859170773E-2</c:v>
                </c:pt>
                <c:pt idx="246">
                  <c:v>3.6195224802912082E-2</c:v>
                </c:pt>
                <c:pt idx="247">
                  <c:v>3.5996313510718018E-2</c:v>
                </c:pt>
                <c:pt idx="248">
                  <c:v>3.5797402218523955E-2</c:v>
                </c:pt>
                <c:pt idx="249">
                  <c:v>3.5598490926329884E-2</c:v>
                </c:pt>
                <c:pt idx="250">
                  <c:v>3.5399579634135821E-2</c:v>
                </c:pt>
                <c:pt idx="251">
                  <c:v>3.5200668341941757E-2</c:v>
                </c:pt>
                <c:pt idx="252">
                  <c:v>3.5001757049747693E-2</c:v>
                </c:pt>
                <c:pt idx="253">
                  <c:v>3.4802845757553623E-2</c:v>
                </c:pt>
                <c:pt idx="254">
                  <c:v>3.4603934465359559E-2</c:v>
                </c:pt>
                <c:pt idx="255">
                  <c:v>3.4405023173165496E-2</c:v>
                </c:pt>
                <c:pt idx="256">
                  <c:v>3.427241564503624E-2</c:v>
                </c:pt>
                <c:pt idx="257">
                  <c:v>3.4073504352842177E-2</c:v>
                </c:pt>
                <c:pt idx="258">
                  <c:v>3.3874593060648113E-2</c:v>
                </c:pt>
                <c:pt idx="259">
                  <c:v>3.374198553251867E-2</c:v>
                </c:pt>
                <c:pt idx="260">
                  <c:v>3.3543074240324607E-2</c:v>
                </c:pt>
                <c:pt idx="261">
                  <c:v>3.3410466712195358E-2</c:v>
                </c:pt>
                <c:pt idx="262">
                  <c:v>3.3277859184065915E-2</c:v>
                </c:pt>
                <c:pt idx="263">
                  <c:v>3.3078947891871852E-2</c:v>
                </c:pt>
                <c:pt idx="264">
                  <c:v>3.2946340363742409E-2</c:v>
                </c:pt>
                <c:pt idx="265">
                  <c:v>3.281373283561316E-2</c:v>
                </c:pt>
                <c:pt idx="266">
                  <c:v>3.2614821543419097E-2</c:v>
                </c:pt>
                <c:pt idx="267">
                  <c:v>3.2482214015289654E-2</c:v>
                </c:pt>
                <c:pt idx="268">
                  <c:v>3.228330272309559E-2</c:v>
                </c:pt>
                <c:pt idx="269">
                  <c:v>3.2150695194966147E-2</c:v>
                </c:pt>
                <c:pt idx="270">
                  <c:v>3.1951783902772084E-2</c:v>
                </c:pt>
                <c:pt idx="271">
                  <c:v>3.1752872610578207E-2</c:v>
                </c:pt>
                <c:pt idx="272">
                  <c:v>3.1620265082448765E-2</c:v>
                </c:pt>
                <c:pt idx="273">
                  <c:v>3.1421353790254701E-2</c:v>
                </c:pt>
                <c:pt idx="274">
                  <c:v>3.1222442498060637E-2</c:v>
                </c:pt>
                <c:pt idx="275">
                  <c:v>3.1089834969931198E-2</c:v>
                </c:pt>
                <c:pt idx="276">
                  <c:v>3.0890923677737131E-2</c:v>
                </c:pt>
                <c:pt idx="277">
                  <c:v>3.0692012385543067E-2</c:v>
                </c:pt>
                <c:pt idx="278">
                  <c:v>3.0559404857413815E-2</c:v>
                </c:pt>
                <c:pt idx="279">
                  <c:v>3.0360493565219748E-2</c:v>
                </c:pt>
                <c:pt idx="280">
                  <c:v>3.0227886037090309E-2</c:v>
                </c:pt>
                <c:pt idx="281">
                  <c:v>3.0095278508961057E-2</c:v>
                </c:pt>
                <c:pt idx="282">
                  <c:v>2.9896367216766993E-2</c:v>
                </c:pt>
                <c:pt idx="283">
                  <c:v>2.9763759688637554E-2</c:v>
                </c:pt>
                <c:pt idx="284">
                  <c:v>2.9631152160508115E-2</c:v>
                </c:pt>
                <c:pt idx="285">
                  <c:v>2.9498544632378863E-2</c:v>
                </c:pt>
                <c:pt idx="286">
                  <c:v>2.9365937104249423E-2</c:v>
                </c:pt>
                <c:pt idx="287">
                  <c:v>2.9233329576119984E-2</c:v>
                </c:pt>
                <c:pt idx="288">
                  <c:v>2.9034418283925917E-2</c:v>
                </c:pt>
                <c:pt idx="289">
                  <c:v>2.8901810755796665E-2</c:v>
                </c:pt>
                <c:pt idx="290">
                  <c:v>2.8835506991731853E-2</c:v>
                </c:pt>
                <c:pt idx="291">
                  <c:v>2.8702899463602601E-2</c:v>
                </c:pt>
                <c:pt idx="292">
                  <c:v>2.8570291935473162E-2</c:v>
                </c:pt>
                <c:pt idx="293">
                  <c:v>2.843768440734391E-2</c:v>
                </c:pt>
                <c:pt idx="294">
                  <c:v>2.8305076879214471E-2</c:v>
                </c:pt>
                <c:pt idx="295">
                  <c:v>2.8172469351085031E-2</c:v>
                </c:pt>
                <c:pt idx="296">
                  <c:v>2.8106165587020403E-2</c:v>
                </c:pt>
                <c:pt idx="297">
                  <c:v>2.7973558058890964E-2</c:v>
                </c:pt>
                <c:pt idx="298">
                  <c:v>2.7840950530761712E-2</c:v>
                </c:pt>
                <c:pt idx="299">
                  <c:v>2.77746467666969E-2</c:v>
                </c:pt>
                <c:pt idx="300">
                  <c:v>2.7642039238567648E-2</c:v>
                </c:pt>
                <c:pt idx="301">
                  <c:v>2.7509431710438209E-2</c:v>
                </c:pt>
                <c:pt idx="302">
                  <c:v>2.7443127946373581E-2</c:v>
                </c:pt>
                <c:pt idx="303">
                  <c:v>2.7310520418244142E-2</c:v>
                </c:pt>
                <c:pt idx="304">
                  <c:v>2.7177912890114703E-2</c:v>
                </c:pt>
                <c:pt idx="305">
                  <c:v>2.7111609126050078E-2</c:v>
                </c:pt>
                <c:pt idx="306">
                  <c:v>2.6979001597920639E-2</c:v>
                </c:pt>
                <c:pt idx="307">
                  <c:v>2.6912697833856011E-2</c:v>
                </c:pt>
                <c:pt idx="308">
                  <c:v>2.6780090305726759E-2</c:v>
                </c:pt>
                <c:pt idx="309">
                  <c:v>2.664748277759732E-2</c:v>
                </c:pt>
                <c:pt idx="310">
                  <c:v>2.6581179013532696E-2</c:v>
                </c:pt>
                <c:pt idx="311">
                  <c:v>2.6514875249467881E-2</c:v>
                </c:pt>
                <c:pt idx="312">
                  <c:v>2.6382267721338629E-2</c:v>
                </c:pt>
                <c:pt idx="313">
                  <c:v>2.6315963957273817E-2</c:v>
                </c:pt>
                <c:pt idx="314">
                  <c:v>2.6249660193209189E-2</c:v>
                </c:pt>
                <c:pt idx="315">
                  <c:v>2.611705266507975E-2</c:v>
                </c:pt>
                <c:pt idx="316">
                  <c:v>2.6050748901015126E-2</c:v>
                </c:pt>
                <c:pt idx="317">
                  <c:v>2.5984445136950498E-2</c:v>
                </c:pt>
                <c:pt idx="318">
                  <c:v>2.5851837608821059E-2</c:v>
                </c:pt>
                <c:pt idx="319">
                  <c:v>2.5785533844756434E-2</c:v>
                </c:pt>
                <c:pt idx="320">
                  <c:v>2.5719230080691619E-2</c:v>
                </c:pt>
                <c:pt idx="321">
                  <c:v>2.5652926316626995E-2</c:v>
                </c:pt>
                <c:pt idx="322">
                  <c:v>2.5586622552562367E-2</c:v>
                </c:pt>
                <c:pt idx="323">
                  <c:v>2.5520318788497556E-2</c:v>
                </c:pt>
                <c:pt idx="324">
                  <c:v>2.5454015024432928E-2</c:v>
                </c:pt>
                <c:pt idx="325">
                  <c:v>2.5387711260368304E-2</c:v>
                </c:pt>
                <c:pt idx="326">
                  <c:v>2.5321407496303489E-2</c:v>
                </c:pt>
                <c:pt idx="327">
                  <c:v>2.5255103732238864E-2</c:v>
                </c:pt>
                <c:pt idx="328">
                  <c:v>2.5122496204109612E-2</c:v>
                </c:pt>
                <c:pt idx="329">
                  <c:v>2.5056192440044797E-2</c:v>
                </c:pt>
                <c:pt idx="330">
                  <c:v>2.4989888675980173E-2</c:v>
                </c:pt>
                <c:pt idx="331">
                  <c:v>2.4923584911915545E-2</c:v>
                </c:pt>
                <c:pt idx="332">
                  <c:v>2.4857281147850734E-2</c:v>
                </c:pt>
                <c:pt idx="333">
                  <c:v>2.4790977383786106E-2</c:v>
                </c:pt>
                <c:pt idx="334">
                  <c:v>2.4790977383786106E-2</c:v>
                </c:pt>
                <c:pt idx="335">
                  <c:v>2.4724673619721482E-2</c:v>
                </c:pt>
                <c:pt idx="336">
                  <c:v>2.4658369855656666E-2</c:v>
                </c:pt>
                <c:pt idx="337">
                  <c:v>2.4592066091592042E-2</c:v>
                </c:pt>
                <c:pt idx="338">
                  <c:v>2.4525762327527414E-2</c:v>
                </c:pt>
                <c:pt idx="339">
                  <c:v>2.4459458563462603E-2</c:v>
                </c:pt>
                <c:pt idx="340">
                  <c:v>2.4393154799397975E-2</c:v>
                </c:pt>
                <c:pt idx="341">
                  <c:v>2.4326851035333351E-2</c:v>
                </c:pt>
                <c:pt idx="342">
                  <c:v>2.4326851035333351E-2</c:v>
                </c:pt>
                <c:pt idx="343">
                  <c:v>2.4260547271268536E-2</c:v>
                </c:pt>
                <c:pt idx="344">
                  <c:v>2.4194243507203912E-2</c:v>
                </c:pt>
                <c:pt idx="345">
                  <c:v>2.4127939743139284E-2</c:v>
                </c:pt>
                <c:pt idx="346">
                  <c:v>2.4061635979074472E-2</c:v>
                </c:pt>
                <c:pt idx="347">
                  <c:v>2.4061635979074472E-2</c:v>
                </c:pt>
                <c:pt idx="348">
                  <c:v>2.3995332215009844E-2</c:v>
                </c:pt>
                <c:pt idx="349">
                  <c:v>2.392902845094522E-2</c:v>
                </c:pt>
                <c:pt idx="350">
                  <c:v>2.3862724686880405E-2</c:v>
                </c:pt>
                <c:pt idx="351">
                  <c:v>2.3862724686880405E-2</c:v>
                </c:pt>
                <c:pt idx="352">
                  <c:v>2.3796420922815781E-2</c:v>
                </c:pt>
                <c:pt idx="353">
                  <c:v>2.3730117158751153E-2</c:v>
                </c:pt>
                <c:pt idx="354">
                  <c:v>2.3730117158751153E-2</c:v>
                </c:pt>
                <c:pt idx="355">
                  <c:v>2.3663813394686341E-2</c:v>
                </c:pt>
                <c:pt idx="356">
                  <c:v>2.3597509630621714E-2</c:v>
                </c:pt>
                <c:pt idx="357">
                  <c:v>2.3597509630621714E-2</c:v>
                </c:pt>
                <c:pt idx="358">
                  <c:v>2.3531205866557089E-2</c:v>
                </c:pt>
                <c:pt idx="359">
                  <c:v>2.3464902102492462E-2</c:v>
                </c:pt>
                <c:pt idx="360">
                  <c:v>2.3464902102492462E-2</c:v>
                </c:pt>
                <c:pt idx="361">
                  <c:v>2.339859833842765E-2</c:v>
                </c:pt>
                <c:pt idx="362">
                  <c:v>2.3332294574363022E-2</c:v>
                </c:pt>
                <c:pt idx="363">
                  <c:v>2.3332294574363022E-2</c:v>
                </c:pt>
                <c:pt idx="364">
                  <c:v>2.3265990810298398E-2</c:v>
                </c:pt>
                <c:pt idx="365">
                  <c:v>2.3199687046233583E-2</c:v>
                </c:pt>
                <c:pt idx="366">
                  <c:v>2.3199687046233583E-2</c:v>
                </c:pt>
                <c:pt idx="367">
                  <c:v>2.3133383282168959E-2</c:v>
                </c:pt>
                <c:pt idx="368">
                  <c:v>2.3133383282168959E-2</c:v>
                </c:pt>
                <c:pt idx="369">
                  <c:v>2.3067079518104331E-2</c:v>
                </c:pt>
                <c:pt idx="370">
                  <c:v>2.3000775754039519E-2</c:v>
                </c:pt>
                <c:pt idx="371">
                  <c:v>2.3000775754039519E-2</c:v>
                </c:pt>
                <c:pt idx="372">
                  <c:v>2.2934471989974892E-2</c:v>
                </c:pt>
                <c:pt idx="373">
                  <c:v>2.2934471989974892E-2</c:v>
                </c:pt>
                <c:pt idx="374">
                  <c:v>2.2868168225910267E-2</c:v>
                </c:pt>
                <c:pt idx="375">
                  <c:v>2.2868168225910267E-2</c:v>
                </c:pt>
                <c:pt idx="376">
                  <c:v>2.2801864461845452E-2</c:v>
                </c:pt>
                <c:pt idx="377">
                  <c:v>2.2801864461845452E-2</c:v>
                </c:pt>
                <c:pt idx="378">
                  <c:v>2.2735560697780828E-2</c:v>
                </c:pt>
                <c:pt idx="379">
                  <c:v>2.2735560697780828E-2</c:v>
                </c:pt>
                <c:pt idx="380">
                  <c:v>2.2735560697780828E-2</c:v>
                </c:pt>
                <c:pt idx="381">
                  <c:v>2.26692569337162E-2</c:v>
                </c:pt>
                <c:pt idx="382">
                  <c:v>2.26692569337162E-2</c:v>
                </c:pt>
                <c:pt idx="383">
                  <c:v>2.2602953169651389E-2</c:v>
                </c:pt>
                <c:pt idx="384">
                  <c:v>2.2602953169651389E-2</c:v>
                </c:pt>
                <c:pt idx="385">
                  <c:v>2.2536649405586761E-2</c:v>
                </c:pt>
                <c:pt idx="386">
                  <c:v>2.2536649405586761E-2</c:v>
                </c:pt>
                <c:pt idx="387">
                  <c:v>2.2536649405586761E-2</c:v>
                </c:pt>
                <c:pt idx="388">
                  <c:v>2.2470345641522137E-2</c:v>
                </c:pt>
                <c:pt idx="389">
                  <c:v>2.2470345641522137E-2</c:v>
                </c:pt>
                <c:pt idx="390">
                  <c:v>2.2470345641522137E-2</c:v>
                </c:pt>
                <c:pt idx="391">
                  <c:v>2.2470345641522137E-2</c:v>
                </c:pt>
                <c:pt idx="392">
                  <c:v>2.2470345641522137E-2</c:v>
                </c:pt>
                <c:pt idx="393">
                  <c:v>2.2470345641522137E-2</c:v>
                </c:pt>
                <c:pt idx="394">
                  <c:v>2.2470345641522137E-2</c:v>
                </c:pt>
                <c:pt idx="395">
                  <c:v>2.2470345641522137E-2</c:v>
                </c:pt>
                <c:pt idx="396">
                  <c:v>2.2470345641522137E-2</c:v>
                </c:pt>
                <c:pt idx="397">
                  <c:v>2.2470345641522137E-2</c:v>
                </c:pt>
                <c:pt idx="398">
                  <c:v>2.2470345641522137E-2</c:v>
                </c:pt>
                <c:pt idx="399">
                  <c:v>2.2470345641522137E-2</c:v>
                </c:pt>
                <c:pt idx="400">
                  <c:v>2.2470345641522137E-2</c:v>
                </c:pt>
                <c:pt idx="401">
                  <c:v>2.2470345641522137E-2</c:v>
                </c:pt>
                <c:pt idx="402">
                  <c:v>2.2536649405586761E-2</c:v>
                </c:pt>
                <c:pt idx="403">
                  <c:v>2.2536649405586761E-2</c:v>
                </c:pt>
                <c:pt idx="404">
                  <c:v>2.2536649405586761E-2</c:v>
                </c:pt>
                <c:pt idx="405">
                  <c:v>2.2536649405586761E-2</c:v>
                </c:pt>
                <c:pt idx="406">
                  <c:v>2.2536649405586761E-2</c:v>
                </c:pt>
                <c:pt idx="407">
                  <c:v>2.2536649405586761E-2</c:v>
                </c:pt>
                <c:pt idx="408">
                  <c:v>2.2536649405586761E-2</c:v>
                </c:pt>
                <c:pt idx="409">
                  <c:v>2.2536649405586761E-2</c:v>
                </c:pt>
                <c:pt idx="410">
                  <c:v>2.2536649405586761E-2</c:v>
                </c:pt>
                <c:pt idx="411">
                  <c:v>2.2536649405586761E-2</c:v>
                </c:pt>
                <c:pt idx="412">
                  <c:v>2.2536649405586761E-2</c:v>
                </c:pt>
                <c:pt idx="413">
                  <c:v>2.2536649405586761E-2</c:v>
                </c:pt>
                <c:pt idx="414">
                  <c:v>2.2602953169651389E-2</c:v>
                </c:pt>
                <c:pt idx="415">
                  <c:v>2.2602953169651389E-2</c:v>
                </c:pt>
                <c:pt idx="416">
                  <c:v>2.2602953169651389E-2</c:v>
                </c:pt>
                <c:pt idx="417">
                  <c:v>2.2602953169651389E-2</c:v>
                </c:pt>
                <c:pt idx="418">
                  <c:v>2.2602953169651389E-2</c:v>
                </c:pt>
                <c:pt idx="419">
                  <c:v>2.2602953169651389E-2</c:v>
                </c:pt>
                <c:pt idx="420">
                  <c:v>2.2602953169651389E-2</c:v>
                </c:pt>
                <c:pt idx="421">
                  <c:v>2.2602953169651389E-2</c:v>
                </c:pt>
                <c:pt idx="422">
                  <c:v>2.2536649405586761E-2</c:v>
                </c:pt>
                <c:pt idx="423">
                  <c:v>2.2536649405586761E-2</c:v>
                </c:pt>
                <c:pt idx="424">
                  <c:v>2.2536649405586761E-2</c:v>
                </c:pt>
                <c:pt idx="425">
                  <c:v>2.2470345641522137E-2</c:v>
                </c:pt>
                <c:pt idx="426">
                  <c:v>2.2470345641522137E-2</c:v>
                </c:pt>
                <c:pt idx="427">
                  <c:v>2.2404041877457322E-2</c:v>
                </c:pt>
                <c:pt idx="428">
                  <c:v>2.2404041877457322E-2</c:v>
                </c:pt>
                <c:pt idx="429">
                  <c:v>2.2337738113392697E-2</c:v>
                </c:pt>
                <c:pt idx="430">
                  <c:v>2.2337738113392697E-2</c:v>
                </c:pt>
                <c:pt idx="431">
                  <c:v>2.227143434932807E-2</c:v>
                </c:pt>
                <c:pt idx="432">
                  <c:v>2.227143434932807E-2</c:v>
                </c:pt>
                <c:pt idx="433">
                  <c:v>2.227143434932807E-2</c:v>
                </c:pt>
                <c:pt idx="434">
                  <c:v>2.2205130585263258E-2</c:v>
                </c:pt>
                <c:pt idx="435">
                  <c:v>2.2205130585263258E-2</c:v>
                </c:pt>
                <c:pt idx="436">
                  <c:v>2.2205130585263258E-2</c:v>
                </c:pt>
                <c:pt idx="437">
                  <c:v>2.213882682119863E-2</c:v>
                </c:pt>
                <c:pt idx="438">
                  <c:v>2.213882682119863E-2</c:v>
                </c:pt>
                <c:pt idx="439">
                  <c:v>2.213882682119863E-2</c:v>
                </c:pt>
                <c:pt idx="440">
                  <c:v>2.213882682119863E-2</c:v>
                </c:pt>
                <c:pt idx="441">
                  <c:v>2.2072523057134006E-2</c:v>
                </c:pt>
                <c:pt idx="442">
                  <c:v>2.2072523057134006E-2</c:v>
                </c:pt>
                <c:pt idx="443">
                  <c:v>2.2072523057134006E-2</c:v>
                </c:pt>
                <c:pt idx="444">
                  <c:v>2.2072523057134006E-2</c:v>
                </c:pt>
                <c:pt idx="445">
                  <c:v>2.2006219293069191E-2</c:v>
                </c:pt>
                <c:pt idx="446">
                  <c:v>2.2006219293069191E-2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</c:numCache>
            </c:numRef>
          </c:xVal>
          <c:yVal>
            <c:numRef>
              <c:f>Sample5!$L$8:$L$700</c:f>
              <c:numCache>
                <c:formatCode>General</c:formatCode>
                <c:ptCount val="693"/>
                <c:pt idx="0">
                  <c:v>0.75888666676735406</c:v>
                </c:pt>
                <c:pt idx="1">
                  <c:v>0.75760167985471794</c:v>
                </c:pt>
                <c:pt idx="2">
                  <c:v>0.75733954636236955</c:v>
                </c:pt>
                <c:pt idx="3">
                  <c:v>0.75695987713179569</c:v>
                </c:pt>
                <c:pt idx="4">
                  <c:v>0.75657470016068096</c:v>
                </c:pt>
                <c:pt idx="5">
                  <c:v>0.75593305044856551</c:v>
                </c:pt>
                <c:pt idx="6">
                  <c:v>0.75567652321837087</c:v>
                </c:pt>
                <c:pt idx="7">
                  <c:v>0.75567652321837087</c:v>
                </c:pt>
                <c:pt idx="8">
                  <c:v>0.75464549172536699</c:v>
                </c:pt>
                <c:pt idx="9">
                  <c:v>0.75387676429261186</c:v>
                </c:pt>
                <c:pt idx="10">
                  <c:v>0.75335922240773034</c:v>
                </c:pt>
                <c:pt idx="11">
                  <c:v>0.75233530413230632</c:v>
                </c:pt>
                <c:pt idx="12">
                  <c:v>0.75194647541612736</c:v>
                </c:pt>
                <c:pt idx="13">
                  <c:v>0.7513019387538562</c:v>
                </c:pt>
                <c:pt idx="14">
                  <c:v>0.74950321927265728</c:v>
                </c:pt>
                <c:pt idx="15">
                  <c:v>0.74912042846538496</c:v>
                </c:pt>
                <c:pt idx="16">
                  <c:v>0.74822218576269639</c:v>
                </c:pt>
                <c:pt idx="17">
                  <c:v>0.74707000404711421</c:v>
                </c:pt>
                <c:pt idx="18">
                  <c:v>0.7465603705657482</c:v>
                </c:pt>
                <c:pt idx="19">
                  <c:v>0.74629597794624458</c:v>
                </c:pt>
                <c:pt idx="20">
                  <c:v>0.7450134293016657</c:v>
                </c:pt>
                <c:pt idx="21">
                  <c:v>0.74527274884185812</c:v>
                </c:pt>
                <c:pt idx="22">
                  <c:v>0.74386433872860047</c:v>
                </c:pt>
                <c:pt idx="23">
                  <c:v>0.74309718471544084</c:v>
                </c:pt>
                <c:pt idx="24">
                  <c:v>0.74296553537868537</c:v>
                </c:pt>
                <c:pt idx="25">
                  <c:v>0.74206730655634034</c:v>
                </c:pt>
                <c:pt idx="26">
                  <c:v>0.74130164975207902</c:v>
                </c:pt>
                <c:pt idx="27">
                  <c:v>0.74104328898945782</c:v>
                </c:pt>
                <c:pt idx="28">
                  <c:v>0.74027817038242549</c:v>
                </c:pt>
                <c:pt idx="29">
                  <c:v>0.74002005466469267</c:v>
                </c:pt>
                <c:pt idx="30">
                  <c:v>0.7398887876399125</c:v>
                </c:pt>
                <c:pt idx="31">
                  <c:v>0.73912433456640925</c:v>
                </c:pt>
                <c:pt idx="32">
                  <c:v>0.73810766604645528</c:v>
                </c:pt>
                <c:pt idx="33">
                  <c:v>0.73836065559745012</c:v>
                </c:pt>
                <c:pt idx="34">
                  <c:v>0.73771895181235048</c:v>
                </c:pt>
                <c:pt idx="35">
                  <c:v>0.73708244052476646</c:v>
                </c:pt>
                <c:pt idx="36">
                  <c:v>0.73682508173395711</c:v>
                </c:pt>
                <c:pt idx="37">
                  <c:v>0.73606730195025805</c:v>
                </c:pt>
                <c:pt idx="38">
                  <c:v>0.73593657372811927</c:v>
                </c:pt>
                <c:pt idx="39">
                  <c:v>0.73542274519771034</c:v>
                </c:pt>
                <c:pt idx="40">
                  <c:v>0.73491785339348537</c:v>
                </c:pt>
                <c:pt idx="41">
                  <c:v>0.7341479197690074</c:v>
                </c:pt>
                <c:pt idx="42">
                  <c:v>0.73402635865940313</c:v>
                </c:pt>
                <c:pt idx="43">
                  <c:v>0.73351775544270681</c:v>
                </c:pt>
                <c:pt idx="44">
                  <c:v>0.7333873410309304</c:v>
                </c:pt>
                <c:pt idx="45">
                  <c:v>0.73250137578280061</c:v>
                </c:pt>
                <c:pt idx="46">
                  <c:v>0.73160741717838329</c:v>
                </c:pt>
                <c:pt idx="47">
                  <c:v>0.73135135813117691</c:v>
                </c:pt>
                <c:pt idx="48">
                  <c:v>0.73046716998975303</c:v>
                </c:pt>
                <c:pt idx="49">
                  <c:v>0.72996005550090648</c:v>
                </c:pt>
                <c:pt idx="50">
                  <c:v>0.72957898947766064</c:v>
                </c:pt>
                <c:pt idx="51">
                  <c:v>0.72882175810471006</c:v>
                </c:pt>
                <c:pt idx="52">
                  <c:v>0.72831132343725091</c:v>
                </c:pt>
                <c:pt idx="53">
                  <c:v>0.72805164697976121</c:v>
                </c:pt>
                <c:pt idx="54">
                  <c:v>0.72754580460081908</c:v>
                </c:pt>
                <c:pt idx="55">
                  <c:v>0.72679421820886658</c:v>
                </c:pt>
                <c:pt idx="56">
                  <c:v>0.72666465358297483</c:v>
                </c:pt>
                <c:pt idx="57">
                  <c:v>0.72590467507807932</c:v>
                </c:pt>
                <c:pt idx="58">
                  <c:v>0.72489948466965326</c:v>
                </c:pt>
                <c:pt idx="59">
                  <c:v>0.72477016557540674</c:v>
                </c:pt>
                <c:pt idx="60">
                  <c:v>0.72426609403655295</c:v>
                </c:pt>
                <c:pt idx="61">
                  <c:v>0.72363722863669089</c:v>
                </c:pt>
                <c:pt idx="62">
                  <c:v>0.72325836823660639</c:v>
                </c:pt>
                <c:pt idx="63">
                  <c:v>0.72300415783797134</c:v>
                </c:pt>
                <c:pt idx="64">
                  <c:v>0.7216277749153609</c:v>
                </c:pt>
                <c:pt idx="65">
                  <c:v>0.72174822817188045</c:v>
                </c:pt>
                <c:pt idx="66">
                  <c:v>0.72137002810879403</c:v>
                </c:pt>
                <c:pt idx="67">
                  <c:v>0.72087159305156456</c:v>
                </c:pt>
                <c:pt idx="68">
                  <c:v>0.72024436093432875</c:v>
                </c:pt>
                <c:pt idx="69">
                  <c:v>0.71986249133103142</c:v>
                </c:pt>
                <c:pt idx="70">
                  <c:v>0.71924015586387913</c:v>
                </c:pt>
                <c:pt idx="71">
                  <c:v>0.71886283441470711</c:v>
                </c:pt>
                <c:pt idx="72">
                  <c:v>0.71873431705918245</c:v>
                </c:pt>
                <c:pt idx="73">
                  <c:v>0.71786004578881879</c:v>
                </c:pt>
                <c:pt idx="74">
                  <c:v>0.71773166180589021</c:v>
                </c:pt>
                <c:pt idx="75">
                  <c:v>0.71760729268635426</c:v>
                </c:pt>
                <c:pt idx="76">
                  <c:v>0.71685776106277821</c:v>
                </c:pt>
                <c:pt idx="77">
                  <c:v>0.71635730878633674</c:v>
                </c:pt>
                <c:pt idx="78">
                  <c:v>0.71585681344338559</c:v>
                </c:pt>
                <c:pt idx="79">
                  <c:v>0.71573264021628646</c:v>
                </c:pt>
                <c:pt idx="80">
                  <c:v>0.7156045450430395</c:v>
                </c:pt>
                <c:pt idx="81">
                  <c:v>0.71535654814162164</c:v>
                </c:pt>
                <c:pt idx="82">
                  <c:v>0.71436113827651959</c:v>
                </c:pt>
                <c:pt idx="83">
                  <c:v>0.71435683692990359</c:v>
                </c:pt>
                <c:pt idx="84">
                  <c:v>0.71386140747478077</c:v>
                </c:pt>
                <c:pt idx="85">
                  <c:v>0.71373744074250089</c:v>
                </c:pt>
                <c:pt idx="86">
                  <c:v>0.71335818801399176</c:v>
                </c:pt>
                <c:pt idx="87">
                  <c:v>0.71298679003474263</c:v>
                </c:pt>
                <c:pt idx="88">
                  <c:v>0.71224455630365402</c:v>
                </c:pt>
                <c:pt idx="89">
                  <c:v>0.71298679003474263</c:v>
                </c:pt>
                <c:pt idx="90">
                  <c:v>0.71236429518302602</c:v>
                </c:pt>
                <c:pt idx="91">
                  <c:v>0.71186969015775692</c:v>
                </c:pt>
                <c:pt idx="92">
                  <c:v>0.71211697119971484</c:v>
                </c:pt>
                <c:pt idx="93">
                  <c:v>0.71161841111824553</c:v>
                </c:pt>
                <c:pt idx="94">
                  <c:v>0.71124376446914694</c:v>
                </c:pt>
                <c:pt idx="95">
                  <c:v>0.71174214935746283</c:v>
                </c:pt>
                <c:pt idx="96">
                  <c:v>0.71099667937300615</c:v>
                </c:pt>
                <c:pt idx="97">
                  <c:v>0.71037515401370999</c:v>
                </c:pt>
                <c:pt idx="98">
                  <c:v>0.71049876195056194</c:v>
                </c:pt>
                <c:pt idx="99">
                  <c:v>0.70987766274854547</c:v>
                </c:pt>
                <c:pt idx="100">
                  <c:v>0.70988137291716136</c:v>
                </c:pt>
                <c:pt idx="101">
                  <c:v>0.710000944762879</c:v>
                </c:pt>
                <c:pt idx="102">
                  <c:v>0.7095073380024306</c:v>
                </c:pt>
                <c:pt idx="103">
                  <c:v>0.70925664081196726</c:v>
                </c:pt>
                <c:pt idx="104">
                  <c:v>0.70925664081196726</c:v>
                </c:pt>
                <c:pt idx="105">
                  <c:v>0.70850914083599847</c:v>
                </c:pt>
                <c:pt idx="106">
                  <c:v>0.70826264177868314</c:v>
                </c:pt>
                <c:pt idx="107">
                  <c:v>0.70838575035837059</c:v>
                </c:pt>
                <c:pt idx="108">
                  <c:v>0.70801224097999849</c:v>
                </c:pt>
                <c:pt idx="109">
                  <c:v>0.70788917590084222</c:v>
                </c:pt>
                <c:pt idx="110">
                  <c:v>0.70776585048497209</c:v>
                </c:pt>
                <c:pt idx="111">
                  <c:v>0.7075156992981535</c:v>
                </c:pt>
                <c:pt idx="112">
                  <c:v>0.70677671123446761</c:v>
                </c:pt>
                <c:pt idx="113">
                  <c:v>0.70726914643096472</c:v>
                </c:pt>
                <c:pt idx="114">
                  <c:v>0.70714615699982508</c:v>
                </c:pt>
                <c:pt idx="115">
                  <c:v>0.70664987834337389</c:v>
                </c:pt>
                <c:pt idx="116">
                  <c:v>0.7064001429722373</c:v>
                </c:pt>
                <c:pt idx="117">
                  <c:v>0.70652695380024766</c:v>
                </c:pt>
                <c:pt idx="118">
                  <c:v>0.706154099432587</c:v>
                </c:pt>
                <c:pt idx="119">
                  <c:v>0.70578497918911143</c:v>
                </c:pt>
                <c:pt idx="120">
                  <c:v>0.7055353208809344</c:v>
                </c:pt>
                <c:pt idx="121">
                  <c:v>0.7052931492972031</c:v>
                </c:pt>
                <c:pt idx="122">
                  <c:v>0.70528917964539717</c:v>
                </c:pt>
                <c:pt idx="123">
                  <c:v>0.7047975667382258</c:v>
                </c:pt>
                <c:pt idx="124">
                  <c:v>0.70417966758414119</c:v>
                </c:pt>
                <c:pt idx="125">
                  <c:v>0.70454830162099491</c:v>
                </c:pt>
                <c:pt idx="126">
                  <c:v>0.70405699114198572</c:v>
                </c:pt>
                <c:pt idx="127">
                  <c:v>0.70368848567619724</c:v>
                </c:pt>
                <c:pt idx="128">
                  <c:v>0.70368848567619724</c:v>
                </c:pt>
                <c:pt idx="129">
                  <c:v>0.70368500865553096</c:v>
                </c:pt>
                <c:pt idx="130">
                  <c:v>0.70319377339776123</c:v>
                </c:pt>
                <c:pt idx="131">
                  <c:v>0.70356211624044795</c:v>
                </c:pt>
                <c:pt idx="132">
                  <c:v>0.7030674701214541</c:v>
                </c:pt>
                <c:pt idx="133">
                  <c:v>0.70220898252444819</c:v>
                </c:pt>
                <c:pt idx="134">
                  <c:v>0.70220898252444819</c:v>
                </c:pt>
                <c:pt idx="135">
                  <c:v>0.70257676445646722</c:v>
                </c:pt>
                <c:pt idx="136">
                  <c:v>0.70183765314733426</c:v>
                </c:pt>
                <c:pt idx="137">
                  <c:v>0.70146982812892789</c:v>
                </c:pt>
                <c:pt idx="138">
                  <c:v>0.70159251564087444</c:v>
                </c:pt>
                <c:pt idx="139">
                  <c:v>0.70097972443603851</c:v>
                </c:pt>
                <c:pt idx="140">
                  <c:v>0.70122475487336744</c:v>
                </c:pt>
                <c:pt idx="141">
                  <c:v>0.70097972443603851</c:v>
                </c:pt>
                <c:pt idx="142">
                  <c:v>0.70073473681694065</c:v>
                </c:pt>
                <c:pt idx="143">
                  <c:v>0.70073116170454264</c:v>
                </c:pt>
                <c:pt idx="144">
                  <c:v>0.70097612668640152</c:v>
                </c:pt>
                <c:pt idx="145">
                  <c:v>0.70024136017243832</c:v>
                </c:pt>
                <c:pt idx="146">
                  <c:v>0.70036365980440096</c:v>
                </c:pt>
                <c:pt idx="147">
                  <c:v>0.70036720096292238</c:v>
                </c:pt>
                <c:pt idx="148">
                  <c:v>0.69987398675100621</c:v>
                </c:pt>
                <c:pt idx="149">
                  <c:v>0.7001188018724348</c:v>
                </c:pt>
                <c:pt idx="150">
                  <c:v>0.69999976152059462</c:v>
                </c:pt>
                <c:pt idx="151">
                  <c:v>0.69950670972394158</c:v>
                </c:pt>
                <c:pt idx="152">
                  <c:v>0.69962921444011539</c:v>
                </c:pt>
                <c:pt idx="153">
                  <c:v>0.6997517298824848</c:v>
                </c:pt>
                <c:pt idx="154">
                  <c:v>0.69975494522152659</c:v>
                </c:pt>
                <c:pt idx="155">
                  <c:v>0.69951017174068997</c:v>
                </c:pt>
                <c:pt idx="156">
                  <c:v>0.69951017174068997</c:v>
                </c:pt>
                <c:pt idx="157">
                  <c:v>0.69926200165240548</c:v>
                </c:pt>
                <c:pt idx="158">
                  <c:v>0.69926200165240548</c:v>
                </c:pt>
                <c:pt idx="159">
                  <c:v>0.69938766644178874</c:v>
                </c:pt>
                <c:pt idx="160">
                  <c:v>0.69877610820756708</c:v>
                </c:pt>
                <c:pt idx="161">
                  <c:v>0.69914295721185127</c:v>
                </c:pt>
                <c:pt idx="162">
                  <c:v>0.69914295721185127</c:v>
                </c:pt>
                <c:pt idx="163">
                  <c:v>0.6990173363914074</c:v>
                </c:pt>
                <c:pt idx="164">
                  <c:v>0.6991397982499471</c:v>
                </c:pt>
                <c:pt idx="165">
                  <c:v>0.6991397982499471</c:v>
                </c:pt>
                <c:pt idx="166">
                  <c:v>0.6986536672066701</c:v>
                </c:pt>
                <c:pt idx="167">
                  <c:v>0.69889515437066974</c:v>
                </c:pt>
                <c:pt idx="168">
                  <c:v>0.69889829080014498</c:v>
                </c:pt>
                <c:pt idx="169">
                  <c:v>0.69840908643142641</c:v>
                </c:pt>
                <c:pt idx="170">
                  <c:v>0.69852813430102412</c:v>
                </c:pt>
                <c:pt idx="171">
                  <c:v>0.69877271394094675</c:v>
                </c:pt>
                <c:pt idx="172">
                  <c:v>0.69852813430102412</c:v>
                </c:pt>
                <c:pt idx="173">
                  <c:v>0.69889829080014498</c:v>
                </c:pt>
                <c:pt idx="174">
                  <c:v>0.69852813430102412</c:v>
                </c:pt>
                <c:pt idx="175">
                  <c:v>0.69828694660997492</c:v>
                </c:pt>
                <c:pt idx="176">
                  <c:v>0.69877610820756708</c:v>
                </c:pt>
                <c:pt idx="177">
                  <c:v>0.69840599504372802</c:v>
                </c:pt>
                <c:pt idx="178">
                  <c:v>0.69816454847441378</c:v>
                </c:pt>
                <c:pt idx="179">
                  <c:v>0.69840599504372802</c:v>
                </c:pt>
                <c:pt idx="180">
                  <c:v>0.69840908643142641</c:v>
                </c:pt>
                <c:pt idx="181">
                  <c:v>0.69828694660997492</c:v>
                </c:pt>
                <c:pt idx="182">
                  <c:v>0.69828694660997492</c:v>
                </c:pt>
                <c:pt idx="183">
                  <c:v>0.69816147959606378</c:v>
                </c:pt>
                <c:pt idx="184">
                  <c:v>0.69779465224448245</c:v>
                </c:pt>
                <c:pt idx="185">
                  <c:v>0.69828694660997492</c:v>
                </c:pt>
                <c:pt idx="186">
                  <c:v>0.69840908643142641</c:v>
                </c:pt>
                <c:pt idx="187">
                  <c:v>0.6980421610669757</c:v>
                </c:pt>
                <c:pt idx="188">
                  <c:v>0.69779465224448245</c:v>
                </c:pt>
                <c:pt idx="189">
                  <c:v>0.69803910345279185</c:v>
                </c:pt>
                <c:pt idx="190">
                  <c:v>0.69779768736086256</c:v>
                </c:pt>
                <c:pt idx="191">
                  <c:v>0.69767230825622328</c:v>
                </c:pt>
                <c:pt idx="192">
                  <c:v>0.6980421610669757</c:v>
                </c:pt>
                <c:pt idx="193">
                  <c:v>0.69755325647298105</c:v>
                </c:pt>
                <c:pt idx="194">
                  <c:v>0.69816454847441378</c:v>
                </c:pt>
                <c:pt idx="195">
                  <c:v>0.6980421610669757</c:v>
                </c:pt>
                <c:pt idx="196">
                  <c:v>0.69792005333563256</c:v>
                </c:pt>
                <c:pt idx="197">
                  <c:v>0.6980421610669757</c:v>
                </c:pt>
                <c:pt idx="198">
                  <c:v>0.69816758409823598</c:v>
                </c:pt>
                <c:pt idx="199">
                  <c:v>0.69767859165869317</c:v>
                </c:pt>
                <c:pt idx="200">
                  <c:v>0.69792005333563256</c:v>
                </c:pt>
                <c:pt idx="201">
                  <c:v>0.69767859165869317</c:v>
                </c:pt>
                <c:pt idx="202">
                  <c:v>0.69767859165869317</c:v>
                </c:pt>
                <c:pt idx="203">
                  <c:v>0.69767859165869317</c:v>
                </c:pt>
                <c:pt idx="204">
                  <c:v>0.69792306646550206</c:v>
                </c:pt>
                <c:pt idx="205">
                  <c:v>0.69780095818345478</c:v>
                </c:pt>
                <c:pt idx="206">
                  <c:v>0.697431191512764</c:v>
                </c:pt>
                <c:pt idx="207">
                  <c:v>0.69780095818345478</c:v>
                </c:pt>
                <c:pt idx="208">
                  <c:v>0.69731209417457263</c:v>
                </c:pt>
                <c:pt idx="209">
                  <c:v>0.69816758409823598</c:v>
                </c:pt>
                <c:pt idx="210">
                  <c:v>0.69755650476605136</c:v>
                </c:pt>
                <c:pt idx="211">
                  <c:v>0.69767859165869317</c:v>
                </c:pt>
                <c:pt idx="212">
                  <c:v>0.69780095818345478</c:v>
                </c:pt>
                <c:pt idx="213">
                  <c:v>0.69743415967780875</c:v>
                </c:pt>
                <c:pt idx="214">
                  <c:v>0.69755650476605136</c:v>
                </c:pt>
                <c:pt idx="215">
                  <c:v>0.69755325647298105</c:v>
                </c:pt>
                <c:pt idx="216">
                  <c:v>0.697431191512764</c:v>
                </c:pt>
                <c:pt idx="217">
                  <c:v>0.69755325647298105</c:v>
                </c:pt>
                <c:pt idx="218">
                  <c:v>0.69780095818345478</c:v>
                </c:pt>
                <c:pt idx="219">
                  <c:v>0.69731209417457263</c:v>
                </c:pt>
                <c:pt idx="220">
                  <c:v>0.69731209417457263</c:v>
                </c:pt>
                <c:pt idx="221">
                  <c:v>0.69755325647298105</c:v>
                </c:pt>
                <c:pt idx="222">
                  <c:v>0.6973088684033304</c:v>
                </c:pt>
                <c:pt idx="223">
                  <c:v>0.69718977052284914</c:v>
                </c:pt>
                <c:pt idx="224">
                  <c:v>0.69743415967780875</c:v>
                </c:pt>
                <c:pt idx="225">
                  <c:v>0.6973088684033304</c:v>
                </c:pt>
                <c:pt idx="226">
                  <c:v>0.69718977052284914</c:v>
                </c:pt>
                <c:pt idx="227">
                  <c:v>0.6973088684033304</c:v>
                </c:pt>
                <c:pt idx="228">
                  <c:v>0.69755650476605136</c:v>
                </c:pt>
                <c:pt idx="229">
                  <c:v>0.69718977052284914</c:v>
                </c:pt>
                <c:pt idx="230">
                  <c:v>0.69743415967780875</c:v>
                </c:pt>
                <c:pt idx="231">
                  <c:v>0.69731209417457263</c:v>
                </c:pt>
                <c:pt idx="232">
                  <c:v>0.69706452315191081</c:v>
                </c:pt>
                <c:pt idx="233">
                  <c:v>0.69706452315191081</c:v>
                </c:pt>
                <c:pt idx="234">
                  <c:v>0.69706452315191081</c:v>
                </c:pt>
                <c:pt idx="235">
                  <c:v>0.69694542419381433</c:v>
                </c:pt>
                <c:pt idx="236">
                  <c:v>0.69731209417457263</c:v>
                </c:pt>
                <c:pt idx="237">
                  <c:v>0.69682340146938981</c:v>
                </c:pt>
                <c:pt idx="238">
                  <c:v>0.69670112069070411</c:v>
                </c:pt>
                <c:pt idx="239">
                  <c:v>0.6969425009628204</c:v>
                </c:pt>
                <c:pt idx="240">
                  <c:v>0.69706772640901871</c:v>
                </c:pt>
                <c:pt idx="241">
                  <c:v>0.69718977052284914</c:v>
                </c:pt>
                <c:pt idx="242">
                  <c:v>0.69694542419381433</c:v>
                </c:pt>
                <c:pt idx="243">
                  <c:v>0.69694542419381433</c:v>
                </c:pt>
                <c:pt idx="244">
                  <c:v>0.69694858302358409</c:v>
                </c:pt>
                <c:pt idx="245">
                  <c:v>0.69743415967780875</c:v>
                </c:pt>
                <c:pt idx="246">
                  <c:v>0.69719295185521712</c:v>
                </c:pt>
                <c:pt idx="247">
                  <c:v>0.69670112069070411</c:v>
                </c:pt>
                <c:pt idx="248">
                  <c:v>0.69731501789378736</c:v>
                </c:pt>
                <c:pt idx="249">
                  <c:v>0.69718977052284914</c:v>
                </c:pt>
                <c:pt idx="250">
                  <c:v>0.69694542419381433</c:v>
                </c:pt>
                <c:pt idx="251">
                  <c:v>0.69682340146938981</c:v>
                </c:pt>
                <c:pt idx="252">
                  <c:v>0.69669821991519587</c:v>
                </c:pt>
                <c:pt idx="253">
                  <c:v>0.69682340146938981</c:v>
                </c:pt>
                <c:pt idx="254">
                  <c:v>0.69682340146938981</c:v>
                </c:pt>
                <c:pt idx="255">
                  <c:v>0.69718977052284914</c:v>
                </c:pt>
                <c:pt idx="256">
                  <c:v>0.69670112069070411</c:v>
                </c:pt>
                <c:pt idx="257">
                  <c:v>0.69719295185521712</c:v>
                </c:pt>
                <c:pt idx="258">
                  <c:v>0.69682340146938981</c:v>
                </c:pt>
                <c:pt idx="259">
                  <c:v>0.69670112069070411</c:v>
                </c:pt>
                <c:pt idx="260">
                  <c:v>0.69731501789378736</c:v>
                </c:pt>
                <c:pt idx="261">
                  <c:v>0.69694542419381433</c:v>
                </c:pt>
                <c:pt idx="262">
                  <c:v>0.69682340146938981</c:v>
                </c:pt>
                <c:pt idx="263">
                  <c:v>0.69719295185521712</c:v>
                </c:pt>
                <c:pt idx="264">
                  <c:v>0.69694542419381433</c:v>
                </c:pt>
                <c:pt idx="265">
                  <c:v>0.69645686001351881</c:v>
                </c:pt>
                <c:pt idx="266">
                  <c:v>0.69694542419381433</c:v>
                </c:pt>
                <c:pt idx="267">
                  <c:v>0.69718977052284914</c:v>
                </c:pt>
                <c:pt idx="268">
                  <c:v>0.69694542419381433</c:v>
                </c:pt>
                <c:pt idx="269">
                  <c:v>0.69731501789378736</c:v>
                </c:pt>
                <c:pt idx="270">
                  <c:v>0.69682340146938981</c:v>
                </c:pt>
                <c:pt idx="271">
                  <c:v>0.69694858302358409</c:v>
                </c:pt>
                <c:pt idx="272">
                  <c:v>0.69682340146938981</c:v>
                </c:pt>
                <c:pt idx="273">
                  <c:v>0.69706772640901871</c:v>
                </c:pt>
                <c:pt idx="274">
                  <c:v>0.69670112069070411</c:v>
                </c:pt>
                <c:pt idx="275">
                  <c:v>0.69694542419381433</c:v>
                </c:pt>
                <c:pt idx="276">
                  <c:v>0.69682340146938981</c:v>
                </c:pt>
                <c:pt idx="277">
                  <c:v>0.6969425009628204</c:v>
                </c:pt>
                <c:pt idx="278">
                  <c:v>0.69706772640901871</c:v>
                </c:pt>
                <c:pt idx="279">
                  <c:v>0.69657885064206926</c:v>
                </c:pt>
                <c:pt idx="280">
                  <c:v>0.69682340146938981</c:v>
                </c:pt>
                <c:pt idx="281">
                  <c:v>0.69657596110376585</c:v>
                </c:pt>
                <c:pt idx="282">
                  <c:v>0.69657596110376585</c:v>
                </c:pt>
                <c:pt idx="283">
                  <c:v>0.69670112069070411</c:v>
                </c:pt>
                <c:pt idx="284">
                  <c:v>0.69670112069070411</c:v>
                </c:pt>
                <c:pt idx="285">
                  <c:v>0.69670112069070411</c:v>
                </c:pt>
                <c:pt idx="286">
                  <c:v>0.69669821991519587</c:v>
                </c:pt>
                <c:pt idx="287">
                  <c:v>0.69694542419381433</c:v>
                </c:pt>
                <c:pt idx="288">
                  <c:v>0.69669821991519587</c:v>
                </c:pt>
                <c:pt idx="289">
                  <c:v>0.69633174430704037</c:v>
                </c:pt>
                <c:pt idx="290">
                  <c:v>0.69682340146938981</c:v>
                </c:pt>
                <c:pt idx="291">
                  <c:v>0.69682340146938981</c:v>
                </c:pt>
                <c:pt idx="292">
                  <c:v>0.69633174430704037</c:v>
                </c:pt>
                <c:pt idx="293">
                  <c:v>0.69657596110376585</c:v>
                </c:pt>
                <c:pt idx="294">
                  <c:v>0.69670112069070411</c:v>
                </c:pt>
                <c:pt idx="295">
                  <c:v>0.69645371302045933</c:v>
                </c:pt>
                <c:pt idx="296">
                  <c:v>0.69694542419381433</c:v>
                </c:pt>
                <c:pt idx="297">
                  <c:v>0.69633174430704037</c:v>
                </c:pt>
                <c:pt idx="298">
                  <c:v>0.69682340146938981</c:v>
                </c:pt>
                <c:pt idx="299">
                  <c:v>0.69669821991519587</c:v>
                </c:pt>
                <c:pt idx="300">
                  <c:v>0.69657596110376585</c:v>
                </c:pt>
                <c:pt idx="301">
                  <c:v>0.69645371302045933</c:v>
                </c:pt>
                <c:pt idx="302">
                  <c:v>0.69657885064206926</c:v>
                </c:pt>
                <c:pt idx="303">
                  <c:v>0.69657885064206926</c:v>
                </c:pt>
                <c:pt idx="304">
                  <c:v>0.6964508015168277</c:v>
                </c:pt>
                <c:pt idx="305">
                  <c:v>0.69657596110376585</c:v>
                </c:pt>
                <c:pt idx="306">
                  <c:v>0.69633174430704037</c:v>
                </c:pt>
                <c:pt idx="307">
                  <c:v>0.69645371302045933</c:v>
                </c:pt>
                <c:pt idx="308">
                  <c:v>0.69682340146938981</c:v>
                </c:pt>
                <c:pt idx="309">
                  <c:v>0.69669821991519587</c:v>
                </c:pt>
                <c:pt idx="310">
                  <c:v>0.69657596110376585</c:v>
                </c:pt>
                <c:pt idx="311">
                  <c:v>0.69645371302045933</c:v>
                </c:pt>
                <c:pt idx="312">
                  <c:v>0.69645371302045933</c:v>
                </c:pt>
                <c:pt idx="313">
                  <c:v>0.69682022071872285</c:v>
                </c:pt>
                <c:pt idx="314">
                  <c:v>0.69669821991519587</c:v>
                </c:pt>
                <c:pt idx="315">
                  <c:v>0.69608757032854596</c:v>
                </c:pt>
                <c:pt idx="316">
                  <c:v>0.69645371302045933</c:v>
                </c:pt>
                <c:pt idx="317">
                  <c:v>0.69670112069070411</c:v>
                </c:pt>
                <c:pt idx="318">
                  <c:v>0.69633174430704037</c:v>
                </c:pt>
                <c:pt idx="319">
                  <c:v>0.69633174430704037</c:v>
                </c:pt>
                <c:pt idx="320">
                  <c:v>0.69645371302045933</c:v>
                </c:pt>
                <c:pt idx="321">
                  <c:v>0.69633174430704037</c:v>
                </c:pt>
                <c:pt idx="322">
                  <c:v>0.69620662860056204</c:v>
                </c:pt>
                <c:pt idx="323">
                  <c:v>0.69682022071872285</c:v>
                </c:pt>
                <c:pt idx="324">
                  <c:v>0.69633174430704037</c:v>
                </c:pt>
                <c:pt idx="325">
                  <c:v>0.69645371302045933</c:v>
                </c:pt>
                <c:pt idx="326">
                  <c:v>0.69633174430704037</c:v>
                </c:pt>
                <c:pt idx="327">
                  <c:v>0.69633174430704037</c:v>
                </c:pt>
                <c:pt idx="328">
                  <c:v>0.69669821991519587</c:v>
                </c:pt>
                <c:pt idx="329">
                  <c:v>0.69633174430704037</c:v>
                </c:pt>
                <c:pt idx="330">
                  <c:v>0.69608442391140035</c:v>
                </c:pt>
                <c:pt idx="331">
                  <c:v>0.69633174430704037</c:v>
                </c:pt>
                <c:pt idx="332">
                  <c:v>0.69633174430704037</c:v>
                </c:pt>
                <c:pt idx="333">
                  <c:v>0.69633174430704037</c:v>
                </c:pt>
                <c:pt idx="334">
                  <c:v>0.69645371302045933</c:v>
                </c:pt>
                <c:pt idx="335">
                  <c:v>0.69669821991519587</c:v>
                </c:pt>
                <c:pt idx="336">
                  <c:v>0.69632857539884929</c:v>
                </c:pt>
                <c:pt idx="337">
                  <c:v>0.69669821991519587</c:v>
                </c:pt>
                <c:pt idx="338">
                  <c:v>0.69645371302045933</c:v>
                </c:pt>
                <c:pt idx="339">
                  <c:v>0.69608757032854596</c:v>
                </c:pt>
                <c:pt idx="340">
                  <c:v>0.69682022071872285</c:v>
                </c:pt>
                <c:pt idx="341">
                  <c:v>0.69645371302045933</c:v>
                </c:pt>
                <c:pt idx="342">
                  <c:v>0.69633174430704037</c:v>
                </c:pt>
                <c:pt idx="343">
                  <c:v>0.69620662860056204</c:v>
                </c:pt>
                <c:pt idx="344">
                  <c:v>0.69620951765640171</c:v>
                </c:pt>
                <c:pt idx="345">
                  <c:v>0.69645371302045933</c:v>
                </c:pt>
                <c:pt idx="346">
                  <c:v>0.69620662860056204</c:v>
                </c:pt>
                <c:pt idx="347">
                  <c:v>0.69633174430704037</c:v>
                </c:pt>
                <c:pt idx="348">
                  <c:v>0.69633174430704037</c:v>
                </c:pt>
                <c:pt idx="349">
                  <c:v>0.69669501724363136</c:v>
                </c:pt>
                <c:pt idx="350">
                  <c:v>0.69657596110376585</c:v>
                </c:pt>
                <c:pt idx="351">
                  <c:v>0.69645371302045933</c:v>
                </c:pt>
                <c:pt idx="352">
                  <c:v>0.69620662860056204</c:v>
                </c:pt>
                <c:pt idx="353">
                  <c:v>0.69620951765640171</c:v>
                </c:pt>
                <c:pt idx="354">
                  <c:v>0.69657596110376585</c:v>
                </c:pt>
                <c:pt idx="355">
                  <c:v>0.69645371302045933</c:v>
                </c:pt>
                <c:pt idx="356">
                  <c:v>0.69608757032854596</c:v>
                </c:pt>
                <c:pt idx="357">
                  <c:v>0.69632857539884929</c:v>
                </c:pt>
                <c:pt idx="358">
                  <c:v>0.69645371302045933</c:v>
                </c:pt>
                <c:pt idx="359">
                  <c:v>0.69633174430704037</c:v>
                </c:pt>
                <c:pt idx="360">
                  <c:v>0.69608442391140035</c:v>
                </c:pt>
                <c:pt idx="361">
                  <c:v>0.69620951765640171</c:v>
                </c:pt>
                <c:pt idx="362">
                  <c:v>0.69608757032854596</c:v>
                </c:pt>
                <c:pt idx="363">
                  <c:v>0.69645371302045933</c:v>
                </c:pt>
                <c:pt idx="364">
                  <c:v>0.69633174430704037</c:v>
                </c:pt>
                <c:pt idx="365">
                  <c:v>0.69633174430704037</c:v>
                </c:pt>
                <c:pt idx="366">
                  <c:v>0.69633174430704037</c:v>
                </c:pt>
                <c:pt idx="367">
                  <c:v>0.69633174430704037</c:v>
                </c:pt>
                <c:pt idx="368">
                  <c:v>0.69669821991519587</c:v>
                </c:pt>
                <c:pt idx="369">
                  <c:v>0.69645371302045933</c:v>
                </c:pt>
                <c:pt idx="370">
                  <c:v>0.69620662860056204</c:v>
                </c:pt>
                <c:pt idx="371">
                  <c:v>0.69645371302045933</c:v>
                </c:pt>
                <c:pt idx="372">
                  <c:v>0.69669501724363136</c:v>
                </c:pt>
                <c:pt idx="373">
                  <c:v>0.69633174430704037</c:v>
                </c:pt>
                <c:pt idx="374">
                  <c:v>0.69657596110376585</c:v>
                </c:pt>
                <c:pt idx="375">
                  <c:v>0.69682022071872285</c:v>
                </c:pt>
                <c:pt idx="376">
                  <c:v>0.69633174430704037</c:v>
                </c:pt>
                <c:pt idx="377">
                  <c:v>0.69620662860056204</c:v>
                </c:pt>
                <c:pt idx="378">
                  <c:v>0.6964508015168277</c:v>
                </c:pt>
                <c:pt idx="379">
                  <c:v>0.69645371302045933</c:v>
                </c:pt>
                <c:pt idx="380">
                  <c:v>0.69645371302045933</c:v>
                </c:pt>
                <c:pt idx="381">
                  <c:v>0.69632857539884929</c:v>
                </c:pt>
                <c:pt idx="382">
                  <c:v>0.69620951765640171</c:v>
                </c:pt>
                <c:pt idx="383">
                  <c:v>0.69632857539884929</c:v>
                </c:pt>
                <c:pt idx="384">
                  <c:v>0.6964508015168277</c:v>
                </c:pt>
                <c:pt idx="385">
                  <c:v>0.69633174430704037</c:v>
                </c:pt>
                <c:pt idx="386">
                  <c:v>0.69620662860056204</c:v>
                </c:pt>
                <c:pt idx="387">
                  <c:v>0.69633174430704037</c:v>
                </c:pt>
                <c:pt idx="388">
                  <c:v>0.69632857539884929</c:v>
                </c:pt>
                <c:pt idx="389">
                  <c:v>0.69633174430704037</c:v>
                </c:pt>
                <c:pt idx="390">
                  <c:v>0.69633174430704037</c:v>
                </c:pt>
                <c:pt idx="391">
                  <c:v>0.6964508015168277</c:v>
                </c:pt>
                <c:pt idx="392">
                  <c:v>0.69620951765640171</c:v>
                </c:pt>
                <c:pt idx="393">
                  <c:v>0.69632857539884929</c:v>
                </c:pt>
                <c:pt idx="394">
                  <c:v>0.69657596110376585</c:v>
                </c:pt>
                <c:pt idx="395">
                  <c:v>0.69608442391140035</c:v>
                </c:pt>
                <c:pt idx="396">
                  <c:v>0.69596249849483371</c:v>
                </c:pt>
                <c:pt idx="397">
                  <c:v>0.69620951765640171</c:v>
                </c:pt>
                <c:pt idx="398">
                  <c:v>0.6964508015168277</c:v>
                </c:pt>
                <c:pt idx="399">
                  <c:v>0.69633174430704037</c:v>
                </c:pt>
                <c:pt idx="400">
                  <c:v>0.69669821991519587</c:v>
                </c:pt>
                <c:pt idx="401">
                  <c:v>0.69608442391140035</c:v>
                </c:pt>
                <c:pt idx="402">
                  <c:v>0.69620662860056204</c:v>
                </c:pt>
                <c:pt idx="403">
                  <c:v>0.69669821991519587</c:v>
                </c:pt>
                <c:pt idx="404">
                  <c:v>0.69633174430704037</c:v>
                </c:pt>
                <c:pt idx="405">
                  <c:v>0.69645371302045933</c:v>
                </c:pt>
                <c:pt idx="406">
                  <c:v>0.69620951765640171</c:v>
                </c:pt>
                <c:pt idx="407">
                  <c:v>0.69608757032854596</c:v>
                </c:pt>
                <c:pt idx="408">
                  <c:v>0.69657303836100182</c:v>
                </c:pt>
                <c:pt idx="409">
                  <c:v>0.69633174430704037</c:v>
                </c:pt>
                <c:pt idx="410">
                  <c:v>0.69620951765640171</c:v>
                </c:pt>
                <c:pt idx="411">
                  <c:v>0.69633174430704037</c:v>
                </c:pt>
                <c:pt idx="412">
                  <c:v>0.69620951765640171</c:v>
                </c:pt>
                <c:pt idx="413">
                  <c:v>0.69633174430704037</c:v>
                </c:pt>
                <c:pt idx="414">
                  <c:v>0.6964508015168277</c:v>
                </c:pt>
                <c:pt idx="415">
                  <c:v>0.69645371302045933</c:v>
                </c:pt>
                <c:pt idx="416">
                  <c:v>0.69645371302045933</c:v>
                </c:pt>
                <c:pt idx="417">
                  <c:v>0.69669501724363136</c:v>
                </c:pt>
                <c:pt idx="418">
                  <c:v>0.69669821991519587</c:v>
                </c:pt>
                <c:pt idx="419">
                  <c:v>0.69620951765640171</c:v>
                </c:pt>
                <c:pt idx="420">
                  <c:v>0.69645371302045933</c:v>
                </c:pt>
                <c:pt idx="421">
                  <c:v>0.69633174430704037</c:v>
                </c:pt>
                <c:pt idx="422">
                  <c:v>0.69633174430704037</c:v>
                </c:pt>
                <c:pt idx="423">
                  <c:v>0.69633174430704037</c:v>
                </c:pt>
                <c:pt idx="424">
                  <c:v>0.69657596110376585</c:v>
                </c:pt>
                <c:pt idx="425">
                  <c:v>0.6964508015168277</c:v>
                </c:pt>
                <c:pt idx="426">
                  <c:v>0.69633174430704037</c:v>
                </c:pt>
                <c:pt idx="427">
                  <c:v>0.69645371302045933</c:v>
                </c:pt>
                <c:pt idx="428">
                  <c:v>0.69633174430704037</c:v>
                </c:pt>
                <c:pt idx="429">
                  <c:v>0.69596249849483371</c:v>
                </c:pt>
                <c:pt idx="430">
                  <c:v>0.69608442391140035</c:v>
                </c:pt>
                <c:pt idx="431">
                  <c:v>0.69657596110376585</c:v>
                </c:pt>
                <c:pt idx="432">
                  <c:v>0.69608442391140035</c:v>
                </c:pt>
                <c:pt idx="433">
                  <c:v>0.69620662860056204</c:v>
                </c:pt>
                <c:pt idx="434">
                  <c:v>0.6964508015168277</c:v>
                </c:pt>
                <c:pt idx="435">
                  <c:v>0.69620662860056204</c:v>
                </c:pt>
                <c:pt idx="436">
                  <c:v>0.6964508015168277</c:v>
                </c:pt>
                <c:pt idx="437">
                  <c:v>0.69608442391140035</c:v>
                </c:pt>
                <c:pt idx="438">
                  <c:v>0.69633174430704037</c:v>
                </c:pt>
                <c:pt idx="439">
                  <c:v>0.69633174430704037</c:v>
                </c:pt>
                <c:pt idx="440">
                  <c:v>0.69620662860056204</c:v>
                </c:pt>
                <c:pt idx="441">
                  <c:v>0.69633174430704037</c:v>
                </c:pt>
                <c:pt idx="442">
                  <c:v>0.69620662860056204</c:v>
                </c:pt>
                <c:pt idx="443">
                  <c:v>0.69608442391140035</c:v>
                </c:pt>
                <c:pt idx="444">
                  <c:v>0.69657303836100182</c:v>
                </c:pt>
                <c:pt idx="445">
                  <c:v>0.69645371302045933</c:v>
                </c:pt>
                <c:pt idx="446">
                  <c:v>0.6964508015168277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Sample5!$N$7</c:f>
              <c:strCache>
                <c:ptCount val="1"/>
                <c:pt idx="0">
                  <c:v>Dsat</c:v>
                </c:pt>
              </c:strCache>
            </c:strRef>
          </c:tx>
          <c:spPr>
            <a:ln w="19050">
              <a:solidFill>
                <a:schemeClr val="accent3">
                  <a:lumMod val="60000"/>
                  <a:lumOff val="40000"/>
                </a:schemeClr>
              </a:solidFill>
            </a:ln>
          </c:spPr>
          <c:marker>
            <c:symbol val="none"/>
          </c:marker>
          <c:xVal>
            <c:numRef>
              <c:f>Sample5!$K$8:$K$100</c:f>
              <c:numCache>
                <c:formatCode>General</c:formatCode>
                <c:ptCount val="93"/>
                <c:pt idx="0">
                  <c:v>0.31128954190729419</c:v>
                </c:pt>
                <c:pt idx="1">
                  <c:v>0.30963194780567699</c:v>
                </c:pt>
                <c:pt idx="2">
                  <c:v>0.30863739134470669</c:v>
                </c:pt>
                <c:pt idx="3">
                  <c:v>0.30764283488373634</c:v>
                </c:pt>
                <c:pt idx="4">
                  <c:v>0.30664827842276604</c:v>
                </c:pt>
                <c:pt idx="5">
                  <c:v>0.30558741819773105</c:v>
                </c:pt>
                <c:pt idx="6">
                  <c:v>0.30452655797269612</c:v>
                </c:pt>
                <c:pt idx="7">
                  <c:v>0.30333309021953175</c:v>
                </c:pt>
                <c:pt idx="8">
                  <c:v>0.30213962246636733</c:v>
                </c:pt>
                <c:pt idx="9">
                  <c:v>0.30094615471320313</c:v>
                </c:pt>
                <c:pt idx="10">
                  <c:v>0.29968638319597413</c:v>
                </c:pt>
                <c:pt idx="11">
                  <c:v>0.29842661167874512</c:v>
                </c:pt>
                <c:pt idx="12">
                  <c:v>0.2971668401615159</c:v>
                </c:pt>
                <c:pt idx="13">
                  <c:v>0.2959070686442869</c:v>
                </c:pt>
                <c:pt idx="14">
                  <c:v>0.29424947454266975</c:v>
                </c:pt>
                <c:pt idx="15">
                  <c:v>0.29272448796918205</c:v>
                </c:pt>
                <c:pt idx="16">
                  <c:v>0.29139841268788835</c:v>
                </c:pt>
                <c:pt idx="17">
                  <c:v>0.29013864117065935</c:v>
                </c:pt>
                <c:pt idx="18">
                  <c:v>0.28881256588936555</c:v>
                </c:pt>
                <c:pt idx="19">
                  <c:v>0.28755279437213649</c:v>
                </c:pt>
                <c:pt idx="20">
                  <c:v>0.28629302285490749</c:v>
                </c:pt>
                <c:pt idx="21">
                  <c:v>0.28503325133767848</c:v>
                </c:pt>
                <c:pt idx="22">
                  <c:v>0.28370717605638485</c:v>
                </c:pt>
                <c:pt idx="23">
                  <c:v>0.28238110077509099</c:v>
                </c:pt>
                <c:pt idx="24">
                  <c:v>0.28112132925786198</c:v>
                </c:pt>
                <c:pt idx="25">
                  <c:v>0.27979525397656835</c:v>
                </c:pt>
                <c:pt idx="26">
                  <c:v>0.27846917869527449</c:v>
                </c:pt>
                <c:pt idx="27">
                  <c:v>0.27707679964991622</c:v>
                </c:pt>
                <c:pt idx="28">
                  <c:v>0.27575072436862241</c:v>
                </c:pt>
                <c:pt idx="29">
                  <c:v>0.27435834532326392</c:v>
                </c:pt>
                <c:pt idx="30">
                  <c:v>0.27289966251384085</c:v>
                </c:pt>
                <c:pt idx="31">
                  <c:v>0.27150728346848257</c:v>
                </c:pt>
                <c:pt idx="32">
                  <c:v>0.2700486006590595</c:v>
                </c:pt>
                <c:pt idx="33">
                  <c:v>0.26865622161370106</c:v>
                </c:pt>
                <c:pt idx="34">
                  <c:v>0.26719753880427799</c:v>
                </c:pt>
                <c:pt idx="35">
                  <c:v>0.26573885599485486</c:v>
                </c:pt>
                <c:pt idx="36">
                  <c:v>0.26428017318543179</c:v>
                </c:pt>
                <c:pt idx="37">
                  <c:v>0.26282149037600872</c:v>
                </c:pt>
                <c:pt idx="38">
                  <c:v>0.26129650380252084</c:v>
                </c:pt>
                <c:pt idx="39">
                  <c:v>0.25983782099309771</c:v>
                </c:pt>
                <c:pt idx="40">
                  <c:v>0.25831283441961</c:v>
                </c:pt>
                <c:pt idx="41">
                  <c:v>0.25685415161018693</c:v>
                </c:pt>
                <c:pt idx="42">
                  <c:v>0.25532916503669922</c:v>
                </c:pt>
                <c:pt idx="43">
                  <c:v>0.25380417846321135</c:v>
                </c:pt>
                <c:pt idx="44">
                  <c:v>0.25227919188972364</c:v>
                </c:pt>
                <c:pt idx="45">
                  <c:v>0.25075420531623571</c:v>
                </c:pt>
                <c:pt idx="46">
                  <c:v>0.24922921874274803</c:v>
                </c:pt>
                <c:pt idx="47">
                  <c:v>0.24770423216926032</c:v>
                </c:pt>
                <c:pt idx="48">
                  <c:v>0.24617924559577242</c:v>
                </c:pt>
                <c:pt idx="49">
                  <c:v>0.24472056278634932</c:v>
                </c:pt>
                <c:pt idx="50">
                  <c:v>0.24312927244879701</c:v>
                </c:pt>
                <c:pt idx="51">
                  <c:v>0.2416042858753091</c:v>
                </c:pt>
                <c:pt idx="52">
                  <c:v>0.240145603065886</c:v>
                </c:pt>
                <c:pt idx="53">
                  <c:v>0.23855431272833369</c:v>
                </c:pt>
                <c:pt idx="54">
                  <c:v>0.23702932615484579</c:v>
                </c:pt>
                <c:pt idx="55">
                  <c:v>0.23550433958135808</c:v>
                </c:pt>
                <c:pt idx="56">
                  <c:v>0.23397935300787037</c:v>
                </c:pt>
                <c:pt idx="57">
                  <c:v>0.23245436643438247</c:v>
                </c:pt>
                <c:pt idx="58">
                  <c:v>0.23086307609682993</c:v>
                </c:pt>
                <c:pt idx="59">
                  <c:v>0.22933808952334223</c:v>
                </c:pt>
                <c:pt idx="60">
                  <c:v>0.22781310294985452</c:v>
                </c:pt>
                <c:pt idx="61">
                  <c:v>0.22628811637636662</c:v>
                </c:pt>
                <c:pt idx="62">
                  <c:v>0.22476312980287891</c:v>
                </c:pt>
                <c:pt idx="63">
                  <c:v>0.2232381432293912</c:v>
                </c:pt>
                <c:pt idx="64">
                  <c:v>0.2217131566559033</c:v>
                </c:pt>
                <c:pt idx="65">
                  <c:v>0.22018817008241559</c:v>
                </c:pt>
                <c:pt idx="66">
                  <c:v>0.21866318350892788</c:v>
                </c:pt>
                <c:pt idx="67">
                  <c:v>0.21713819693544001</c:v>
                </c:pt>
                <c:pt idx="68">
                  <c:v>0.21561321036195227</c:v>
                </c:pt>
                <c:pt idx="69">
                  <c:v>0.21408822378846457</c:v>
                </c:pt>
                <c:pt idx="70">
                  <c:v>0.21249693345091206</c:v>
                </c:pt>
                <c:pt idx="71">
                  <c:v>0.21097194687742415</c:v>
                </c:pt>
                <c:pt idx="72">
                  <c:v>0.20944696030393645</c:v>
                </c:pt>
                <c:pt idx="73">
                  <c:v>0.20792197373044874</c:v>
                </c:pt>
                <c:pt idx="74">
                  <c:v>0.20646329092102567</c:v>
                </c:pt>
                <c:pt idx="75">
                  <c:v>0.20487200058347313</c:v>
                </c:pt>
                <c:pt idx="76">
                  <c:v>0.20334701400998542</c:v>
                </c:pt>
                <c:pt idx="77">
                  <c:v>0.20182202743649752</c:v>
                </c:pt>
                <c:pt idx="78">
                  <c:v>0.20029704086300981</c:v>
                </c:pt>
                <c:pt idx="79">
                  <c:v>0.1987720542895221</c:v>
                </c:pt>
                <c:pt idx="80">
                  <c:v>0.1972470677160342</c:v>
                </c:pt>
                <c:pt idx="81">
                  <c:v>0.19572208114254649</c:v>
                </c:pt>
                <c:pt idx="82">
                  <c:v>0.19413079080499399</c:v>
                </c:pt>
                <c:pt idx="83">
                  <c:v>0.19267210799557088</c:v>
                </c:pt>
                <c:pt idx="84">
                  <c:v>0.19114712142208318</c:v>
                </c:pt>
                <c:pt idx="85">
                  <c:v>0.18962213484859528</c:v>
                </c:pt>
                <c:pt idx="86">
                  <c:v>0.1881634520391722</c:v>
                </c:pt>
                <c:pt idx="87">
                  <c:v>0.18663846546568449</c:v>
                </c:pt>
                <c:pt idx="88">
                  <c:v>0.18517978265626142</c:v>
                </c:pt>
                <c:pt idx="89">
                  <c:v>0.18372109984683832</c:v>
                </c:pt>
                <c:pt idx="90">
                  <c:v>0.18219611327335061</c:v>
                </c:pt>
                <c:pt idx="91">
                  <c:v>0.18073743046392754</c:v>
                </c:pt>
                <c:pt idx="92">
                  <c:v>0.17927874765450444</c:v>
                </c:pt>
              </c:numCache>
            </c:numRef>
          </c:xVal>
          <c:yVal>
            <c:numRef>
              <c:f>Sample5!$N$8:$N$100</c:f>
              <c:numCache>
                <c:formatCode>General</c:formatCode>
                <c:ptCount val="93"/>
                <c:pt idx="0">
                  <c:v>0.68722939153135432</c:v>
                </c:pt>
                <c:pt idx="1">
                  <c:v>0.68557179742973706</c:v>
                </c:pt>
                <c:pt idx="2">
                  <c:v>0.68457724096876682</c:v>
                </c:pt>
                <c:pt idx="3">
                  <c:v>0.68358268450779647</c:v>
                </c:pt>
                <c:pt idx="4">
                  <c:v>0.68258812804682623</c:v>
                </c:pt>
                <c:pt idx="5">
                  <c:v>0.68152726782179118</c:v>
                </c:pt>
                <c:pt idx="6">
                  <c:v>0.68046640759675625</c:v>
                </c:pt>
                <c:pt idx="7">
                  <c:v>0.67927293984359194</c:v>
                </c:pt>
                <c:pt idx="8">
                  <c:v>0.67807947209042752</c:v>
                </c:pt>
                <c:pt idx="9">
                  <c:v>0.67688600433726331</c:v>
                </c:pt>
                <c:pt idx="10">
                  <c:v>0.6756262328200342</c:v>
                </c:pt>
                <c:pt idx="11">
                  <c:v>0.67436646130280531</c:v>
                </c:pt>
                <c:pt idx="12">
                  <c:v>0.67310668978557597</c:v>
                </c:pt>
                <c:pt idx="13">
                  <c:v>0.67184691826834708</c:v>
                </c:pt>
                <c:pt idx="14">
                  <c:v>0.67018932416672983</c:v>
                </c:pt>
                <c:pt idx="15">
                  <c:v>0.66866433759324218</c:v>
                </c:pt>
                <c:pt idx="16">
                  <c:v>0.66733826231194848</c:v>
                </c:pt>
                <c:pt idx="17">
                  <c:v>0.66607849079471948</c:v>
                </c:pt>
                <c:pt idx="18">
                  <c:v>0.66475241551342568</c:v>
                </c:pt>
                <c:pt idx="19">
                  <c:v>0.66349264399619656</c:v>
                </c:pt>
                <c:pt idx="20">
                  <c:v>0.66223287247896767</c:v>
                </c:pt>
                <c:pt idx="21">
                  <c:v>0.66097310096173856</c:v>
                </c:pt>
                <c:pt idx="22">
                  <c:v>0.65964702568044498</c:v>
                </c:pt>
                <c:pt idx="23">
                  <c:v>0.65832095039915117</c:v>
                </c:pt>
                <c:pt idx="24">
                  <c:v>0.65706117888192206</c:v>
                </c:pt>
                <c:pt idx="25">
                  <c:v>0.65573510360062848</c:v>
                </c:pt>
                <c:pt idx="26">
                  <c:v>0.65440902831933467</c:v>
                </c:pt>
                <c:pt idx="27">
                  <c:v>0.6530166492739764</c:v>
                </c:pt>
                <c:pt idx="28">
                  <c:v>0.6516905739926826</c:v>
                </c:pt>
                <c:pt idx="29">
                  <c:v>0.6502981949473241</c:v>
                </c:pt>
                <c:pt idx="30">
                  <c:v>0.64883951213790092</c:v>
                </c:pt>
                <c:pt idx="31">
                  <c:v>0.64744713309254265</c:v>
                </c:pt>
                <c:pt idx="32">
                  <c:v>0.64598845028311969</c:v>
                </c:pt>
                <c:pt idx="33">
                  <c:v>0.64459607123776119</c:v>
                </c:pt>
                <c:pt idx="34">
                  <c:v>0.64313738842833812</c:v>
                </c:pt>
                <c:pt idx="35">
                  <c:v>0.64167870561891505</c:v>
                </c:pt>
                <c:pt idx="36">
                  <c:v>0.64022002280949186</c:v>
                </c:pt>
                <c:pt idx="37">
                  <c:v>0.6387613400000689</c:v>
                </c:pt>
                <c:pt idx="38">
                  <c:v>0.63723635342658103</c:v>
                </c:pt>
                <c:pt idx="39">
                  <c:v>0.63577767061715784</c:v>
                </c:pt>
                <c:pt idx="40">
                  <c:v>0.63425268404367019</c:v>
                </c:pt>
                <c:pt idx="41">
                  <c:v>0.63279400123424701</c:v>
                </c:pt>
                <c:pt idx="42">
                  <c:v>0.63126901466075935</c:v>
                </c:pt>
                <c:pt idx="43">
                  <c:v>0.62974402808727148</c:v>
                </c:pt>
                <c:pt idx="44">
                  <c:v>0.62821904151378383</c:v>
                </c:pt>
                <c:pt idx="45">
                  <c:v>0.62669405494029584</c:v>
                </c:pt>
                <c:pt idx="46">
                  <c:v>0.62516906836680819</c:v>
                </c:pt>
                <c:pt idx="47">
                  <c:v>0.62364408179332043</c:v>
                </c:pt>
                <c:pt idx="48">
                  <c:v>0.62211909521983255</c:v>
                </c:pt>
                <c:pt idx="49">
                  <c:v>0.62066041241040948</c:v>
                </c:pt>
                <c:pt idx="50">
                  <c:v>0.61906912207285714</c:v>
                </c:pt>
                <c:pt idx="51">
                  <c:v>0.61754413549936926</c:v>
                </c:pt>
                <c:pt idx="52">
                  <c:v>0.61608545268994619</c:v>
                </c:pt>
                <c:pt idx="53">
                  <c:v>0.61449416235239385</c:v>
                </c:pt>
                <c:pt idx="54">
                  <c:v>0.61296917577890597</c:v>
                </c:pt>
                <c:pt idx="55">
                  <c:v>0.61144418920541821</c:v>
                </c:pt>
                <c:pt idx="56">
                  <c:v>0.60991920263193045</c:v>
                </c:pt>
                <c:pt idx="57">
                  <c:v>0.60839421605844257</c:v>
                </c:pt>
                <c:pt idx="58">
                  <c:v>0.60680292572089001</c:v>
                </c:pt>
                <c:pt idx="59">
                  <c:v>0.60527793914740236</c:v>
                </c:pt>
                <c:pt idx="60">
                  <c:v>0.6037529525739147</c:v>
                </c:pt>
                <c:pt idx="61">
                  <c:v>0.60222796600042672</c:v>
                </c:pt>
                <c:pt idx="62">
                  <c:v>0.60070297942693907</c:v>
                </c:pt>
                <c:pt idx="63">
                  <c:v>0.5991779928534513</c:v>
                </c:pt>
                <c:pt idx="64">
                  <c:v>0.59765300627996343</c:v>
                </c:pt>
                <c:pt idx="65">
                  <c:v>0.59612801970647578</c:v>
                </c:pt>
                <c:pt idx="66">
                  <c:v>0.59460303313298801</c:v>
                </c:pt>
                <c:pt idx="67">
                  <c:v>0.59307804655950014</c:v>
                </c:pt>
                <c:pt idx="68">
                  <c:v>0.59155305998601238</c:v>
                </c:pt>
                <c:pt idx="69">
                  <c:v>0.59002807341252472</c:v>
                </c:pt>
                <c:pt idx="70">
                  <c:v>0.58843678307497216</c:v>
                </c:pt>
                <c:pt idx="71">
                  <c:v>0.58691179650148428</c:v>
                </c:pt>
                <c:pt idx="72">
                  <c:v>0.58538680992799663</c:v>
                </c:pt>
                <c:pt idx="73">
                  <c:v>0.58386182335450887</c:v>
                </c:pt>
                <c:pt idx="74">
                  <c:v>0.5824031405450858</c:v>
                </c:pt>
                <c:pt idx="75">
                  <c:v>0.58081185020753323</c:v>
                </c:pt>
                <c:pt idx="76">
                  <c:v>0.57928686363404558</c:v>
                </c:pt>
                <c:pt idx="77">
                  <c:v>0.5777618770605577</c:v>
                </c:pt>
                <c:pt idx="78">
                  <c:v>0.57623689048706994</c:v>
                </c:pt>
                <c:pt idx="79">
                  <c:v>0.57471190391358218</c:v>
                </c:pt>
                <c:pt idx="80">
                  <c:v>0.5731869173400943</c:v>
                </c:pt>
                <c:pt idx="81">
                  <c:v>0.57166193076660665</c:v>
                </c:pt>
                <c:pt idx="82">
                  <c:v>0.57007064042905409</c:v>
                </c:pt>
                <c:pt idx="83">
                  <c:v>0.56861195761963101</c:v>
                </c:pt>
                <c:pt idx="84">
                  <c:v>0.56708697104614325</c:v>
                </c:pt>
                <c:pt idx="85">
                  <c:v>0.56556198447265538</c:v>
                </c:pt>
                <c:pt idx="86">
                  <c:v>0.5641033016632323</c:v>
                </c:pt>
                <c:pt idx="87">
                  <c:v>0.56257831508974465</c:v>
                </c:pt>
                <c:pt idx="88">
                  <c:v>0.56111963228032158</c:v>
                </c:pt>
                <c:pt idx="89">
                  <c:v>0.55966094947089839</c:v>
                </c:pt>
                <c:pt idx="90">
                  <c:v>0.55813596289741074</c:v>
                </c:pt>
                <c:pt idx="91">
                  <c:v>0.55667728008798767</c:v>
                </c:pt>
                <c:pt idx="92">
                  <c:v>0.5552185972785646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5549824"/>
        <c:axId val="215556480"/>
      </c:scatterChart>
      <c:scatterChart>
        <c:scatterStyle val="smoothMarker"/>
        <c:varyColors val="0"/>
        <c:ser>
          <c:idx val="1"/>
          <c:order val="1"/>
          <c:tx>
            <c:strRef>
              <c:f>Sample5!$M$7</c:f>
              <c:strCache>
                <c:ptCount val="1"/>
                <c:pt idx="0">
                  <c:v>h-ho (hPa)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2"/>
            <c:spPr>
              <a:solidFill>
                <a:schemeClr val="accent4">
                  <a:lumMod val="75000"/>
                </a:schemeClr>
              </a:solidFill>
              <a:ln>
                <a:noFill/>
              </a:ln>
            </c:spPr>
          </c:marker>
          <c:xVal>
            <c:numRef>
              <c:f>Sample5!$K$8:$K$700</c:f>
              <c:numCache>
                <c:formatCode>General</c:formatCode>
                <c:ptCount val="693"/>
                <c:pt idx="0">
                  <c:v>0.31128954190729419</c:v>
                </c:pt>
                <c:pt idx="1">
                  <c:v>0.30963194780567699</c:v>
                </c:pt>
                <c:pt idx="2">
                  <c:v>0.30863739134470669</c:v>
                </c:pt>
                <c:pt idx="3">
                  <c:v>0.30764283488373634</c:v>
                </c:pt>
                <c:pt idx="4">
                  <c:v>0.30664827842276604</c:v>
                </c:pt>
                <c:pt idx="5">
                  <c:v>0.30558741819773105</c:v>
                </c:pt>
                <c:pt idx="6">
                  <c:v>0.30452655797269612</c:v>
                </c:pt>
                <c:pt idx="7">
                  <c:v>0.30333309021953175</c:v>
                </c:pt>
                <c:pt idx="8">
                  <c:v>0.30213962246636733</c:v>
                </c:pt>
                <c:pt idx="9">
                  <c:v>0.30094615471320313</c:v>
                </c:pt>
                <c:pt idx="10">
                  <c:v>0.29968638319597413</c:v>
                </c:pt>
                <c:pt idx="11">
                  <c:v>0.29842661167874512</c:v>
                </c:pt>
                <c:pt idx="12">
                  <c:v>0.2971668401615159</c:v>
                </c:pt>
                <c:pt idx="13">
                  <c:v>0.2959070686442869</c:v>
                </c:pt>
                <c:pt idx="14">
                  <c:v>0.29424947454266975</c:v>
                </c:pt>
                <c:pt idx="15">
                  <c:v>0.29272448796918205</c:v>
                </c:pt>
                <c:pt idx="16">
                  <c:v>0.29139841268788835</c:v>
                </c:pt>
                <c:pt idx="17">
                  <c:v>0.29013864117065935</c:v>
                </c:pt>
                <c:pt idx="18">
                  <c:v>0.28881256588936555</c:v>
                </c:pt>
                <c:pt idx="19">
                  <c:v>0.28755279437213649</c:v>
                </c:pt>
                <c:pt idx="20">
                  <c:v>0.28629302285490749</c:v>
                </c:pt>
                <c:pt idx="21">
                  <c:v>0.28503325133767848</c:v>
                </c:pt>
                <c:pt idx="22">
                  <c:v>0.28370717605638485</c:v>
                </c:pt>
                <c:pt idx="23">
                  <c:v>0.28238110077509099</c:v>
                </c:pt>
                <c:pt idx="24">
                  <c:v>0.28112132925786198</c:v>
                </c:pt>
                <c:pt idx="25">
                  <c:v>0.27979525397656835</c:v>
                </c:pt>
                <c:pt idx="26">
                  <c:v>0.27846917869527449</c:v>
                </c:pt>
                <c:pt idx="27">
                  <c:v>0.27707679964991622</c:v>
                </c:pt>
                <c:pt idx="28">
                  <c:v>0.27575072436862241</c:v>
                </c:pt>
                <c:pt idx="29">
                  <c:v>0.27435834532326392</c:v>
                </c:pt>
                <c:pt idx="30">
                  <c:v>0.27289966251384085</c:v>
                </c:pt>
                <c:pt idx="31">
                  <c:v>0.27150728346848257</c:v>
                </c:pt>
                <c:pt idx="32">
                  <c:v>0.2700486006590595</c:v>
                </c:pt>
                <c:pt idx="33">
                  <c:v>0.26865622161370106</c:v>
                </c:pt>
                <c:pt idx="34">
                  <c:v>0.26719753880427799</c:v>
                </c:pt>
                <c:pt idx="35">
                  <c:v>0.26573885599485486</c:v>
                </c:pt>
                <c:pt idx="36">
                  <c:v>0.26428017318543179</c:v>
                </c:pt>
                <c:pt idx="37">
                  <c:v>0.26282149037600872</c:v>
                </c:pt>
                <c:pt idx="38">
                  <c:v>0.26129650380252084</c:v>
                </c:pt>
                <c:pt idx="39">
                  <c:v>0.25983782099309771</c:v>
                </c:pt>
                <c:pt idx="40">
                  <c:v>0.25831283441961</c:v>
                </c:pt>
                <c:pt idx="41">
                  <c:v>0.25685415161018693</c:v>
                </c:pt>
                <c:pt idx="42">
                  <c:v>0.25532916503669922</c:v>
                </c:pt>
                <c:pt idx="43">
                  <c:v>0.25380417846321135</c:v>
                </c:pt>
                <c:pt idx="44">
                  <c:v>0.25227919188972364</c:v>
                </c:pt>
                <c:pt idx="45">
                  <c:v>0.25075420531623571</c:v>
                </c:pt>
                <c:pt idx="46">
                  <c:v>0.24922921874274803</c:v>
                </c:pt>
                <c:pt idx="47">
                  <c:v>0.24770423216926032</c:v>
                </c:pt>
                <c:pt idx="48">
                  <c:v>0.24617924559577242</c:v>
                </c:pt>
                <c:pt idx="49">
                  <c:v>0.24472056278634932</c:v>
                </c:pt>
                <c:pt idx="50">
                  <c:v>0.24312927244879701</c:v>
                </c:pt>
                <c:pt idx="51">
                  <c:v>0.2416042858753091</c:v>
                </c:pt>
                <c:pt idx="52">
                  <c:v>0.240145603065886</c:v>
                </c:pt>
                <c:pt idx="53">
                  <c:v>0.23855431272833369</c:v>
                </c:pt>
                <c:pt idx="54">
                  <c:v>0.23702932615484579</c:v>
                </c:pt>
                <c:pt idx="55">
                  <c:v>0.23550433958135808</c:v>
                </c:pt>
                <c:pt idx="56">
                  <c:v>0.23397935300787037</c:v>
                </c:pt>
                <c:pt idx="57">
                  <c:v>0.23245436643438247</c:v>
                </c:pt>
                <c:pt idx="58">
                  <c:v>0.23086307609682993</c:v>
                </c:pt>
                <c:pt idx="59">
                  <c:v>0.22933808952334223</c:v>
                </c:pt>
                <c:pt idx="60">
                  <c:v>0.22781310294985452</c:v>
                </c:pt>
                <c:pt idx="61">
                  <c:v>0.22628811637636662</c:v>
                </c:pt>
                <c:pt idx="62">
                  <c:v>0.22476312980287891</c:v>
                </c:pt>
                <c:pt idx="63">
                  <c:v>0.2232381432293912</c:v>
                </c:pt>
                <c:pt idx="64">
                  <c:v>0.2217131566559033</c:v>
                </c:pt>
                <c:pt idx="65">
                  <c:v>0.22018817008241559</c:v>
                </c:pt>
                <c:pt idx="66">
                  <c:v>0.21866318350892788</c:v>
                </c:pt>
                <c:pt idx="67">
                  <c:v>0.21713819693544001</c:v>
                </c:pt>
                <c:pt idx="68">
                  <c:v>0.21561321036195227</c:v>
                </c:pt>
                <c:pt idx="69">
                  <c:v>0.21408822378846457</c:v>
                </c:pt>
                <c:pt idx="70">
                  <c:v>0.21249693345091206</c:v>
                </c:pt>
                <c:pt idx="71">
                  <c:v>0.21097194687742415</c:v>
                </c:pt>
                <c:pt idx="72">
                  <c:v>0.20944696030393645</c:v>
                </c:pt>
                <c:pt idx="73">
                  <c:v>0.20792197373044874</c:v>
                </c:pt>
                <c:pt idx="74">
                  <c:v>0.20646329092102567</c:v>
                </c:pt>
                <c:pt idx="75">
                  <c:v>0.20487200058347313</c:v>
                </c:pt>
                <c:pt idx="76">
                  <c:v>0.20334701400998542</c:v>
                </c:pt>
                <c:pt idx="77">
                  <c:v>0.20182202743649752</c:v>
                </c:pt>
                <c:pt idx="78">
                  <c:v>0.20029704086300981</c:v>
                </c:pt>
                <c:pt idx="79">
                  <c:v>0.1987720542895221</c:v>
                </c:pt>
                <c:pt idx="80">
                  <c:v>0.1972470677160342</c:v>
                </c:pt>
                <c:pt idx="81">
                  <c:v>0.19572208114254649</c:v>
                </c:pt>
                <c:pt idx="82">
                  <c:v>0.19413079080499399</c:v>
                </c:pt>
                <c:pt idx="83">
                  <c:v>0.19267210799557088</c:v>
                </c:pt>
                <c:pt idx="84">
                  <c:v>0.19114712142208318</c:v>
                </c:pt>
                <c:pt idx="85">
                  <c:v>0.18962213484859528</c:v>
                </c:pt>
                <c:pt idx="86">
                  <c:v>0.1881634520391722</c:v>
                </c:pt>
                <c:pt idx="87">
                  <c:v>0.18663846546568449</c:v>
                </c:pt>
                <c:pt idx="88">
                  <c:v>0.18517978265626142</c:v>
                </c:pt>
                <c:pt idx="89">
                  <c:v>0.18372109984683832</c:v>
                </c:pt>
                <c:pt idx="90">
                  <c:v>0.18219611327335061</c:v>
                </c:pt>
                <c:pt idx="91">
                  <c:v>0.18073743046392754</c:v>
                </c:pt>
                <c:pt idx="92">
                  <c:v>0.17927874765450444</c:v>
                </c:pt>
                <c:pt idx="93">
                  <c:v>0.17782006484508117</c:v>
                </c:pt>
                <c:pt idx="94">
                  <c:v>0.1763613820356581</c:v>
                </c:pt>
                <c:pt idx="95">
                  <c:v>0.17490269922623503</c:v>
                </c:pt>
                <c:pt idx="96">
                  <c:v>0.17344401641681192</c:v>
                </c:pt>
                <c:pt idx="97">
                  <c:v>0.17198533360738885</c:v>
                </c:pt>
                <c:pt idx="98">
                  <c:v>0.17052665079796575</c:v>
                </c:pt>
                <c:pt idx="99">
                  <c:v>0.16906796798854268</c:v>
                </c:pt>
                <c:pt idx="100">
                  <c:v>0.1676092851791196</c:v>
                </c:pt>
                <c:pt idx="101">
                  <c:v>0.1661506023696965</c:v>
                </c:pt>
                <c:pt idx="102">
                  <c:v>0.16469191956027343</c:v>
                </c:pt>
                <c:pt idx="103">
                  <c:v>0.16323323675085036</c:v>
                </c:pt>
                <c:pt idx="104">
                  <c:v>0.16177455394142726</c:v>
                </c:pt>
                <c:pt idx="105">
                  <c:v>0.16038217489606882</c:v>
                </c:pt>
                <c:pt idx="106">
                  <c:v>0.15892349208664572</c:v>
                </c:pt>
                <c:pt idx="107">
                  <c:v>0.15746480927722264</c:v>
                </c:pt>
                <c:pt idx="108">
                  <c:v>0.15607243023186437</c:v>
                </c:pt>
                <c:pt idx="109">
                  <c:v>0.15454744365837647</c:v>
                </c:pt>
                <c:pt idx="110">
                  <c:v>0.153155064613018</c:v>
                </c:pt>
                <c:pt idx="111">
                  <c:v>0.15169638180359493</c:v>
                </c:pt>
                <c:pt idx="112">
                  <c:v>0.15030400275823666</c:v>
                </c:pt>
                <c:pt idx="113">
                  <c:v>0.14884531994881359</c:v>
                </c:pt>
                <c:pt idx="114">
                  <c:v>0.14738663713939049</c:v>
                </c:pt>
                <c:pt idx="115">
                  <c:v>0.14592795432996741</c:v>
                </c:pt>
                <c:pt idx="116">
                  <c:v>0.14446927152054434</c:v>
                </c:pt>
                <c:pt idx="117">
                  <c:v>0.14301058871112104</c:v>
                </c:pt>
                <c:pt idx="118">
                  <c:v>0.14148560213763334</c:v>
                </c:pt>
                <c:pt idx="119">
                  <c:v>0.14002691932821026</c:v>
                </c:pt>
                <c:pt idx="120">
                  <c:v>0.13850193275472256</c:v>
                </c:pt>
                <c:pt idx="121">
                  <c:v>0.13697694618123465</c:v>
                </c:pt>
                <c:pt idx="122">
                  <c:v>0.13545195960774695</c:v>
                </c:pt>
                <c:pt idx="123">
                  <c:v>0.13399327679832387</c:v>
                </c:pt>
                <c:pt idx="124">
                  <c:v>0.13246829022483617</c:v>
                </c:pt>
                <c:pt idx="125">
                  <c:v>0.13094330365134826</c:v>
                </c:pt>
                <c:pt idx="126">
                  <c:v>0.12941831707786056</c:v>
                </c:pt>
                <c:pt idx="127">
                  <c:v>0.12795963426843746</c:v>
                </c:pt>
                <c:pt idx="128">
                  <c:v>0.12650095145901438</c:v>
                </c:pt>
                <c:pt idx="129">
                  <c:v>0.12497596488552648</c:v>
                </c:pt>
                <c:pt idx="130">
                  <c:v>0.12351728207610339</c:v>
                </c:pt>
                <c:pt idx="131">
                  <c:v>0.12205859926668032</c:v>
                </c:pt>
                <c:pt idx="132">
                  <c:v>0.12059991645725723</c:v>
                </c:pt>
                <c:pt idx="133">
                  <c:v>0.11920753741189896</c:v>
                </c:pt>
                <c:pt idx="134">
                  <c:v>0.11774885460247587</c:v>
                </c:pt>
                <c:pt idx="135">
                  <c:v>0.1162901717930528</c:v>
                </c:pt>
                <c:pt idx="136">
                  <c:v>0.11489779274769434</c:v>
                </c:pt>
                <c:pt idx="137">
                  <c:v>0.11350541370233588</c:v>
                </c:pt>
                <c:pt idx="138">
                  <c:v>0.1120467308929128</c:v>
                </c:pt>
                <c:pt idx="139">
                  <c:v>0.11065435184755434</c:v>
                </c:pt>
                <c:pt idx="140">
                  <c:v>0.10926197280219607</c:v>
                </c:pt>
                <c:pt idx="141">
                  <c:v>0.10793589752090224</c:v>
                </c:pt>
                <c:pt idx="142">
                  <c:v>0.10654351847554377</c:v>
                </c:pt>
                <c:pt idx="143">
                  <c:v>0.10521744319425014</c:v>
                </c:pt>
                <c:pt idx="144">
                  <c:v>0.1038913679129565</c:v>
                </c:pt>
                <c:pt idx="145">
                  <c:v>0.10256529263166266</c:v>
                </c:pt>
                <c:pt idx="146">
                  <c:v>0.10123921735036902</c:v>
                </c:pt>
                <c:pt idx="147">
                  <c:v>9.9979445833140002E-2</c:v>
                </c:pt>
                <c:pt idx="148">
                  <c:v>9.8719674315910985E-2</c:v>
                </c:pt>
                <c:pt idx="149">
                  <c:v>9.7393599034617154E-2</c:v>
                </c:pt>
                <c:pt idx="150">
                  <c:v>9.6133827517388137E-2</c:v>
                </c:pt>
                <c:pt idx="151">
                  <c:v>9.4940359764223742E-2</c:v>
                </c:pt>
                <c:pt idx="152">
                  <c:v>9.3680588246994725E-2</c:v>
                </c:pt>
                <c:pt idx="153">
                  <c:v>9.2487120493830524E-2</c:v>
                </c:pt>
                <c:pt idx="154">
                  <c:v>9.1293652740666129E-2</c:v>
                </c:pt>
                <c:pt idx="155">
                  <c:v>9.0100184987501733E-2</c:v>
                </c:pt>
                <c:pt idx="156">
                  <c:v>8.8973020998402153E-2</c:v>
                </c:pt>
                <c:pt idx="157">
                  <c:v>8.7845857009302392E-2</c:v>
                </c:pt>
                <c:pt idx="158">
                  <c:v>8.6718693020202811E-2</c:v>
                </c:pt>
                <c:pt idx="159">
                  <c:v>8.5591529031103036E-2</c:v>
                </c:pt>
                <c:pt idx="160">
                  <c:v>8.446436504200347E-2</c:v>
                </c:pt>
                <c:pt idx="161">
                  <c:v>8.340350481696851E-2</c:v>
                </c:pt>
                <c:pt idx="162">
                  <c:v>8.2342644591933564E-2</c:v>
                </c:pt>
                <c:pt idx="163">
                  <c:v>8.1281784366898605E-2</c:v>
                </c:pt>
                <c:pt idx="164">
                  <c:v>8.028722790592828E-2</c:v>
                </c:pt>
                <c:pt idx="165">
                  <c:v>7.9292671444957954E-2</c:v>
                </c:pt>
                <c:pt idx="166">
                  <c:v>7.8298114983987629E-2</c:v>
                </c:pt>
                <c:pt idx="167">
                  <c:v>7.7303558523017304E-2</c:v>
                </c:pt>
                <c:pt idx="168">
                  <c:v>7.6375305826111781E-2</c:v>
                </c:pt>
                <c:pt idx="169">
                  <c:v>7.544705312920609E-2</c:v>
                </c:pt>
                <c:pt idx="170">
                  <c:v>7.4518800432300566E-2</c:v>
                </c:pt>
                <c:pt idx="171">
                  <c:v>7.3656851499459677E-2</c:v>
                </c:pt>
                <c:pt idx="172">
                  <c:v>7.2728598802553987E-2</c:v>
                </c:pt>
                <c:pt idx="173">
                  <c:v>7.1866649869713098E-2</c:v>
                </c:pt>
                <c:pt idx="174">
                  <c:v>7.1004700936872209E-2</c:v>
                </c:pt>
                <c:pt idx="175">
                  <c:v>7.014275200403132E-2</c:v>
                </c:pt>
                <c:pt idx="176">
                  <c:v>6.9347106835255065E-2</c:v>
                </c:pt>
                <c:pt idx="177">
                  <c:v>6.8485157902414176E-2</c:v>
                </c:pt>
                <c:pt idx="178">
                  <c:v>6.7689512733637908E-2</c:v>
                </c:pt>
                <c:pt idx="179">
                  <c:v>6.6960171328926274E-2</c:v>
                </c:pt>
                <c:pt idx="180">
                  <c:v>6.61645261601502E-2</c:v>
                </c:pt>
                <c:pt idx="181">
                  <c:v>6.5435184755438566E-2</c:v>
                </c:pt>
                <c:pt idx="182">
                  <c:v>6.4639539586662298E-2</c:v>
                </c:pt>
                <c:pt idx="183">
                  <c:v>6.3910198181950859E-2</c:v>
                </c:pt>
                <c:pt idx="184">
                  <c:v>6.324716054130404E-2</c:v>
                </c:pt>
                <c:pt idx="185">
                  <c:v>6.2517819136592392E-2</c:v>
                </c:pt>
                <c:pt idx="186">
                  <c:v>6.1788477731880766E-2</c:v>
                </c:pt>
                <c:pt idx="187">
                  <c:v>6.112544009123394E-2</c:v>
                </c:pt>
                <c:pt idx="188">
                  <c:v>6.0462402450587122E-2</c:v>
                </c:pt>
                <c:pt idx="189">
                  <c:v>5.9799364809940296E-2</c:v>
                </c:pt>
                <c:pt idx="190">
                  <c:v>5.9136327169293477E-2</c:v>
                </c:pt>
                <c:pt idx="191">
                  <c:v>5.8473289528646465E-2</c:v>
                </c:pt>
                <c:pt idx="192">
                  <c:v>5.7876555652064454E-2</c:v>
                </c:pt>
                <c:pt idx="193">
                  <c:v>5.7279821775482263E-2</c:v>
                </c:pt>
                <c:pt idx="194">
                  <c:v>5.6683087898900066E-2</c:v>
                </c:pt>
                <c:pt idx="195">
                  <c:v>5.6086354022317868E-2</c:v>
                </c:pt>
                <c:pt idx="196">
                  <c:v>5.548962014573567E-2</c:v>
                </c:pt>
                <c:pt idx="197">
                  <c:v>5.4959190033218287E-2</c:v>
                </c:pt>
                <c:pt idx="198">
                  <c:v>5.4362456156636096E-2</c:v>
                </c:pt>
                <c:pt idx="199">
                  <c:v>5.3832026044118526E-2</c:v>
                </c:pt>
                <c:pt idx="200">
                  <c:v>5.3301595931601144E-2</c:v>
                </c:pt>
                <c:pt idx="201">
                  <c:v>5.2704862055018946E-2</c:v>
                </c:pt>
                <c:pt idx="202">
                  <c:v>5.2174431942501376E-2</c:v>
                </c:pt>
                <c:pt idx="203">
                  <c:v>5.1644001829983993E-2</c:v>
                </c:pt>
                <c:pt idx="204">
                  <c:v>5.1179875481531051E-2</c:v>
                </c:pt>
                <c:pt idx="205">
                  <c:v>5.0649445369013668E-2</c:v>
                </c:pt>
                <c:pt idx="206">
                  <c:v>5.0185319020560719E-2</c:v>
                </c:pt>
                <c:pt idx="207">
                  <c:v>4.9654888908043336E-2</c:v>
                </c:pt>
                <c:pt idx="208">
                  <c:v>4.9190762559590581E-2</c:v>
                </c:pt>
                <c:pt idx="209">
                  <c:v>4.8726636211137639E-2</c:v>
                </c:pt>
                <c:pt idx="210">
                  <c:v>4.8262509862684884E-2</c:v>
                </c:pt>
                <c:pt idx="211">
                  <c:v>4.786468727829675E-2</c:v>
                </c:pt>
                <c:pt idx="212">
                  <c:v>4.7400560929843995E-2</c:v>
                </c:pt>
                <c:pt idx="213">
                  <c:v>4.693643458139124E-2</c:v>
                </c:pt>
                <c:pt idx="214">
                  <c:v>4.6538611997003106E-2</c:v>
                </c:pt>
                <c:pt idx="215">
                  <c:v>4.6074485648550351E-2</c:v>
                </c:pt>
                <c:pt idx="216">
                  <c:v>4.5676663064162216E-2</c:v>
                </c:pt>
                <c:pt idx="217">
                  <c:v>4.5278840479774089E-2</c:v>
                </c:pt>
                <c:pt idx="218">
                  <c:v>4.4881017895385955E-2</c:v>
                </c:pt>
                <c:pt idx="219">
                  <c:v>4.4483195310997828E-2</c:v>
                </c:pt>
                <c:pt idx="220">
                  <c:v>4.4085372726609694E-2</c:v>
                </c:pt>
                <c:pt idx="221">
                  <c:v>4.3687550142221566E-2</c:v>
                </c:pt>
                <c:pt idx="222">
                  <c:v>4.3289727557833432E-2</c:v>
                </c:pt>
                <c:pt idx="223">
                  <c:v>4.295820873751012E-2</c:v>
                </c:pt>
                <c:pt idx="224">
                  <c:v>4.2560386153121986E-2</c:v>
                </c:pt>
                <c:pt idx="225">
                  <c:v>4.222886733279848E-2</c:v>
                </c:pt>
                <c:pt idx="226">
                  <c:v>4.189734851247498E-2</c:v>
                </c:pt>
                <c:pt idx="227">
                  <c:v>4.1499525928087033E-2</c:v>
                </c:pt>
                <c:pt idx="228">
                  <c:v>4.1168007107763527E-2</c:v>
                </c:pt>
                <c:pt idx="229">
                  <c:v>4.0836488287440027E-2</c:v>
                </c:pt>
                <c:pt idx="230">
                  <c:v>4.0504969467116708E-2</c:v>
                </c:pt>
                <c:pt idx="231">
                  <c:v>4.0173450646793202E-2</c:v>
                </c:pt>
                <c:pt idx="232">
                  <c:v>3.990823559053451E-2</c:v>
                </c:pt>
                <c:pt idx="233">
                  <c:v>3.9576716770211004E-2</c:v>
                </c:pt>
                <c:pt idx="234">
                  <c:v>3.9245197949887692E-2</c:v>
                </c:pt>
                <c:pt idx="235">
                  <c:v>3.8979982893628813E-2</c:v>
                </c:pt>
                <c:pt idx="236">
                  <c:v>3.8714767837370122E-2</c:v>
                </c:pt>
                <c:pt idx="237">
                  <c:v>3.8383249017046803E-2</c:v>
                </c:pt>
                <c:pt idx="238">
                  <c:v>3.8118033960787924E-2</c:v>
                </c:pt>
                <c:pt idx="239">
                  <c:v>3.7852818904529233E-2</c:v>
                </c:pt>
                <c:pt idx="240">
                  <c:v>3.7587603848270541E-2</c:v>
                </c:pt>
                <c:pt idx="241">
                  <c:v>3.7388692556076478E-2</c:v>
                </c:pt>
                <c:pt idx="242">
                  <c:v>3.7123477499817599E-2</c:v>
                </c:pt>
                <c:pt idx="243">
                  <c:v>3.6924566207623528E-2</c:v>
                </c:pt>
                <c:pt idx="244">
                  <c:v>3.6659351151364837E-2</c:v>
                </c:pt>
                <c:pt idx="245">
                  <c:v>3.6460439859170773E-2</c:v>
                </c:pt>
                <c:pt idx="246">
                  <c:v>3.6195224802912082E-2</c:v>
                </c:pt>
                <c:pt idx="247">
                  <c:v>3.5996313510718018E-2</c:v>
                </c:pt>
                <c:pt idx="248">
                  <c:v>3.5797402218523955E-2</c:v>
                </c:pt>
                <c:pt idx="249">
                  <c:v>3.5598490926329884E-2</c:v>
                </c:pt>
                <c:pt idx="250">
                  <c:v>3.5399579634135821E-2</c:v>
                </c:pt>
                <c:pt idx="251">
                  <c:v>3.5200668341941757E-2</c:v>
                </c:pt>
                <c:pt idx="252">
                  <c:v>3.5001757049747693E-2</c:v>
                </c:pt>
                <c:pt idx="253">
                  <c:v>3.4802845757553623E-2</c:v>
                </c:pt>
                <c:pt idx="254">
                  <c:v>3.4603934465359559E-2</c:v>
                </c:pt>
                <c:pt idx="255">
                  <c:v>3.4405023173165496E-2</c:v>
                </c:pt>
                <c:pt idx="256">
                  <c:v>3.427241564503624E-2</c:v>
                </c:pt>
                <c:pt idx="257">
                  <c:v>3.4073504352842177E-2</c:v>
                </c:pt>
                <c:pt idx="258">
                  <c:v>3.3874593060648113E-2</c:v>
                </c:pt>
                <c:pt idx="259">
                  <c:v>3.374198553251867E-2</c:v>
                </c:pt>
                <c:pt idx="260">
                  <c:v>3.3543074240324607E-2</c:v>
                </c:pt>
                <c:pt idx="261">
                  <c:v>3.3410466712195358E-2</c:v>
                </c:pt>
                <c:pt idx="262">
                  <c:v>3.3277859184065915E-2</c:v>
                </c:pt>
                <c:pt idx="263">
                  <c:v>3.3078947891871852E-2</c:v>
                </c:pt>
                <c:pt idx="264">
                  <c:v>3.2946340363742409E-2</c:v>
                </c:pt>
                <c:pt idx="265">
                  <c:v>3.281373283561316E-2</c:v>
                </c:pt>
                <c:pt idx="266">
                  <c:v>3.2614821543419097E-2</c:v>
                </c:pt>
                <c:pt idx="267">
                  <c:v>3.2482214015289654E-2</c:v>
                </c:pt>
                <c:pt idx="268">
                  <c:v>3.228330272309559E-2</c:v>
                </c:pt>
                <c:pt idx="269">
                  <c:v>3.2150695194966147E-2</c:v>
                </c:pt>
                <c:pt idx="270">
                  <c:v>3.1951783902772084E-2</c:v>
                </c:pt>
                <c:pt idx="271">
                  <c:v>3.1752872610578207E-2</c:v>
                </c:pt>
                <c:pt idx="272">
                  <c:v>3.1620265082448765E-2</c:v>
                </c:pt>
                <c:pt idx="273">
                  <c:v>3.1421353790254701E-2</c:v>
                </c:pt>
                <c:pt idx="274">
                  <c:v>3.1222442498060637E-2</c:v>
                </c:pt>
                <c:pt idx="275">
                  <c:v>3.1089834969931198E-2</c:v>
                </c:pt>
                <c:pt idx="276">
                  <c:v>3.0890923677737131E-2</c:v>
                </c:pt>
                <c:pt idx="277">
                  <c:v>3.0692012385543067E-2</c:v>
                </c:pt>
                <c:pt idx="278">
                  <c:v>3.0559404857413815E-2</c:v>
                </c:pt>
                <c:pt idx="279">
                  <c:v>3.0360493565219748E-2</c:v>
                </c:pt>
                <c:pt idx="280">
                  <c:v>3.0227886037090309E-2</c:v>
                </c:pt>
                <c:pt idx="281">
                  <c:v>3.0095278508961057E-2</c:v>
                </c:pt>
                <c:pt idx="282">
                  <c:v>2.9896367216766993E-2</c:v>
                </c:pt>
                <c:pt idx="283">
                  <c:v>2.9763759688637554E-2</c:v>
                </c:pt>
                <c:pt idx="284">
                  <c:v>2.9631152160508115E-2</c:v>
                </c:pt>
                <c:pt idx="285">
                  <c:v>2.9498544632378863E-2</c:v>
                </c:pt>
                <c:pt idx="286">
                  <c:v>2.9365937104249423E-2</c:v>
                </c:pt>
                <c:pt idx="287">
                  <c:v>2.9233329576119984E-2</c:v>
                </c:pt>
                <c:pt idx="288">
                  <c:v>2.9034418283925917E-2</c:v>
                </c:pt>
                <c:pt idx="289">
                  <c:v>2.8901810755796665E-2</c:v>
                </c:pt>
                <c:pt idx="290">
                  <c:v>2.8835506991731853E-2</c:v>
                </c:pt>
                <c:pt idx="291">
                  <c:v>2.8702899463602601E-2</c:v>
                </c:pt>
                <c:pt idx="292">
                  <c:v>2.8570291935473162E-2</c:v>
                </c:pt>
                <c:pt idx="293">
                  <c:v>2.843768440734391E-2</c:v>
                </c:pt>
                <c:pt idx="294">
                  <c:v>2.8305076879214471E-2</c:v>
                </c:pt>
                <c:pt idx="295">
                  <c:v>2.8172469351085031E-2</c:v>
                </c:pt>
                <c:pt idx="296">
                  <c:v>2.8106165587020403E-2</c:v>
                </c:pt>
                <c:pt idx="297">
                  <c:v>2.7973558058890964E-2</c:v>
                </c:pt>
                <c:pt idx="298">
                  <c:v>2.7840950530761712E-2</c:v>
                </c:pt>
                <c:pt idx="299">
                  <c:v>2.77746467666969E-2</c:v>
                </c:pt>
                <c:pt idx="300">
                  <c:v>2.7642039238567648E-2</c:v>
                </c:pt>
                <c:pt idx="301">
                  <c:v>2.7509431710438209E-2</c:v>
                </c:pt>
                <c:pt idx="302">
                  <c:v>2.7443127946373581E-2</c:v>
                </c:pt>
                <c:pt idx="303">
                  <c:v>2.7310520418244142E-2</c:v>
                </c:pt>
                <c:pt idx="304">
                  <c:v>2.7177912890114703E-2</c:v>
                </c:pt>
                <c:pt idx="305">
                  <c:v>2.7111609126050078E-2</c:v>
                </c:pt>
                <c:pt idx="306">
                  <c:v>2.6979001597920639E-2</c:v>
                </c:pt>
                <c:pt idx="307">
                  <c:v>2.6912697833856011E-2</c:v>
                </c:pt>
                <c:pt idx="308">
                  <c:v>2.6780090305726759E-2</c:v>
                </c:pt>
                <c:pt idx="309">
                  <c:v>2.664748277759732E-2</c:v>
                </c:pt>
                <c:pt idx="310">
                  <c:v>2.6581179013532696E-2</c:v>
                </c:pt>
                <c:pt idx="311">
                  <c:v>2.6514875249467881E-2</c:v>
                </c:pt>
                <c:pt idx="312">
                  <c:v>2.6382267721338629E-2</c:v>
                </c:pt>
                <c:pt idx="313">
                  <c:v>2.6315963957273817E-2</c:v>
                </c:pt>
                <c:pt idx="314">
                  <c:v>2.6249660193209189E-2</c:v>
                </c:pt>
                <c:pt idx="315">
                  <c:v>2.611705266507975E-2</c:v>
                </c:pt>
                <c:pt idx="316">
                  <c:v>2.6050748901015126E-2</c:v>
                </c:pt>
                <c:pt idx="317">
                  <c:v>2.5984445136950498E-2</c:v>
                </c:pt>
                <c:pt idx="318">
                  <c:v>2.5851837608821059E-2</c:v>
                </c:pt>
                <c:pt idx="319">
                  <c:v>2.5785533844756434E-2</c:v>
                </c:pt>
                <c:pt idx="320">
                  <c:v>2.5719230080691619E-2</c:v>
                </c:pt>
                <c:pt idx="321">
                  <c:v>2.5652926316626995E-2</c:v>
                </c:pt>
                <c:pt idx="322">
                  <c:v>2.5586622552562367E-2</c:v>
                </c:pt>
                <c:pt idx="323">
                  <c:v>2.5520318788497556E-2</c:v>
                </c:pt>
                <c:pt idx="324">
                  <c:v>2.5454015024432928E-2</c:v>
                </c:pt>
                <c:pt idx="325">
                  <c:v>2.5387711260368304E-2</c:v>
                </c:pt>
                <c:pt idx="326">
                  <c:v>2.5321407496303489E-2</c:v>
                </c:pt>
                <c:pt idx="327">
                  <c:v>2.5255103732238864E-2</c:v>
                </c:pt>
                <c:pt idx="328">
                  <c:v>2.5122496204109612E-2</c:v>
                </c:pt>
                <c:pt idx="329">
                  <c:v>2.5056192440044797E-2</c:v>
                </c:pt>
                <c:pt idx="330">
                  <c:v>2.4989888675980173E-2</c:v>
                </c:pt>
                <c:pt idx="331">
                  <c:v>2.4923584911915545E-2</c:v>
                </c:pt>
                <c:pt idx="332">
                  <c:v>2.4857281147850734E-2</c:v>
                </c:pt>
                <c:pt idx="333">
                  <c:v>2.4790977383786106E-2</c:v>
                </c:pt>
                <c:pt idx="334">
                  <c:v>2.4790977383786106E-2</c:v>
                </c:pt>
                <c:pt idx="335">
                  <c:v>2.4724673619721482E-2</c:v>
                </c:pt>
                <c:pt idx="336">
                  <c:v>2.4658369855656666E-2</c:v>
                </c:pt>
                <c:pt idx="337">
                  <c:v>2.4592066091592042E-2</c:v>
                </c:pt>
                <c:pt idx="338">
                  <c:v>2.4525762327527414E-2</c:v>
                </c:pt>
                <c:pt idx="339">
                  <c:v>2.4459458563462603E-2</c:v>
                </c:pt>
                <c:pt idx="340">
                  <c:v>2.4393154799397975E-2</c:v>
                </c:pt>
                <c:pt idx="341">
                  <c:v>2.4326851035333351E-2</c:v>
                </c:pt>
                <c:pt idx="342">
                  <c:v>2.4326851035333351E-2</c:v>
                </c:pt>
                <c:pt idx="343">
                  <c:v>2.4260547271268536E-2</c:v>
                </c:pt>
                <c:pt idx="344">
                  <c:v>2.4194243507203912E-2</c:v>
                </c:pt>
                <c:pt idx="345">
                  <c:v>2.4127939743139284E-2</c:v>
                </c:pt>
                <c:pt idx="346">
                  <c:v>2.4061635979074472E-2</c:v>
                </c:pt>
                <c:pt idx="347">
                  <c:v>2.4061635979074472E-2</c:v>
                </c:pt>
                <c:pt idx="348">
                  <c:v>2.3995332215009844E-2</c:v>
                </c:pt>
                <c:pt idx="349">
                  <c:v>2.392902845094522E-2</c:v>
                </c:pt>
                <c:pt idx="350">
                  <c:v>2.3862724686880405E-2</c:v>
                </c:pt>
                <c:pt idx="351">
                  <c:v>2.3862724686880405E-2</c:v>
                </c:pt>
                <c:pt idx="352">
                  <c:v>2.3796420922815781E-2</c:v>
                </c:pt>
                <c:pt idx="353">
                  <c:v>2.3730117158751153E-2</c:v>
                </c:pt>
                <c:pt idx="354">
                  <c:v>2.3730117158751153E-2</c:v>
                </c:pt>
                <c:pt idx="355">
                  <c:v>2.3663813394686341E-2</c:v>
                </c:pt>
                <c:pt idx="356">
                  <c:v>2.3597509630621714E-2</c:v>
                </c:pt>
                <c:pt idx="357">
                  <c:v>2.3597509630621714E-2</c:v>
                </c:pt>
                <c:pt idx="358">
                  <c:v>2.3531205866557089E-2</c:v>
                </c:pt>
                <c:pt idx="359">
                  <c:v>2.3464902102492462E-2</c:v>
                </c:pt>
                <c:pt idx="360">
                  <c:v>2.3464902102492462E-2</c:v>
                </c:pt>
                <c:pt idx="361">
                  <c:v>2.339859833842765E-2</c:v>
                </c:pt>
                <c:pt idx="362">
                  <c:v>2.3332294574363022E-2</c:v>
                </c:pt>
                <c:pt idx="363">
                  <c:v>2.3332294574363022E-2</c:v>
                </c:pt>
                <c:pt idx="364">
                  <c:v>2.3265990810298398E-2</c:v>
                </c:pt>
                <c:pt idx="365">
                  <c:v>2.3199687046233583E-2</c:v>
                </c:pt>
                <c:pt idx="366">
                  <c:v>2.3199687046233583E-2</c:v>
                </c:pt>
                <c:pt idx="367">
                  <c:v>2.3133383282168959E-2</c:v>
                </c:pt>
                <c:pt idx="368">
                  <c:v>2.3133383282168959E-2</c:v>
                </c:pt>
                <c:pt idx="369">
                  <c:v>2.3067079518104331E-2</c:v>
                </c:pt>
                <c:pt idx="370">
                  <c:v>2.3000775754039519E-2</c:v>
                </c:pt>
                <c:pt idx="371">
                  <c:v>2.3000775754039519E-2</c:v>
                </c:pt>
                <c:pt idx="372">
                  <c:v>2.2934471989974892E-2</c:v>
                </c:pt>
                <c:pt idx="373">
                  <c:v>2.2934471989974892E-2</c:v>
                </c:pt>
                <c:pt idx="374">
                  <c:v>2.2868168225910267E-2</c:v>
                </c:pt>
                <c:pt idx="375">
                  <c:v>2.2868168225910267E-2</c:v>
                </c:pt>
                <c:pt idx="376">
                  <c:v>2.2801864461845452E-2</c:v>
                </c:pt>
                <c:pt idx="377">
                  <c:v>2.2801864461845452E-2</c:v>
                </c:pt>
                <c:pt idx="378">
                  <c:v>2.2735560697780828E-2</c:v>
                </c:pt>
                <c:pt idx="379">
                  <c:v>2.2735560697780828E-2</c:v>
                </c:pt>
                <c:pt idx="380">
                  <c:v>2.2735560697780828E-2</c:v>
                </c:pt>
                <c:pt idx="381">
                  <c:v>2.26692569337162E-2</c:v>
                </c:pt>
                <c:pt idx="382">
                  <c:v>2.26692569337162E-2</c:v>
                </c:pt>
                <c:pt idx="383">
                  <c:v>2.2602953169651389E-2</c:v>
                </c:pt>
                <c:pt idx="384">
                  <c:v>2.2602953169651389E-2</c:v>
                </c:pt>
                <c:pt idx="385">
                  <c:v>2.2536649405586761E-2</c:v>
                </c:pt>
                <c:pt idx="386">
                  <c:v>2.2536649405586761E-2</c:v>
                </c:pt>
                <c:pt idx="387">
                  <c:v>2.2536649405586761E-2</c:v>
                </c:pt>
                <c:pt idx="388">
                  <c:v>2.2470345641522137E-2</c:v>
                </c:pt>
                <c:pt idx="389">
                  <c:v>2.2470345641522137E-2</c:v>
                </c:pt>
                <c:pt idx="390">
                  <c:v>2.2470345641522137E-2</c:v>
                </c:pt>
                <c:pt idx="391">
                  <c:v>2.2470345641522137E-2</c:v>
                </c:pt>
                <c:pt idx="392">
                  <c:v>2.2470345641522137E-2</c:v>
                </c:pt>
                <c:pt idx="393">
                  <c:v>2.2470345641522137E-2</c:v>
                </c:pt>
                <c:pt idx="394">
                  <c:v>2.2470345641522137E-2</c:v>
                </c:pt>
                <c:pt idx="395">
                  <c:v>2.2470345641522137E-2</c:v>
                </c:pt>
                <c:pt idx="396">
                  <c:v>2.2470345641522137E-2</c:v>
                </c:pt>
                <c:pt idx="397">
                  <c:v>2.2470345641522137E-2</c:v>
                </c:pt>
                <c:pt idx="398">
                  <c:v>2.2470345641522137E-2</c:v>
                </c:pt>
                <c:pt idx="399">
                  <c:v>2.2470345641522137E-2</c:v>
                </c:pt>
                <c:pt idx="400">
                  <c:v>2.2470345641522137E-2</c:v>
                </c:pt>
                <c:pt idx="401">
                  <c:v>2.2470345641522137E-2</c:v>
                </c:pt>
                <c:pt idx="402">
                  <c:v>2.2536649405586761E-2</c:v>
                </c:pt>
                <c:pt idx="403">
                  <c:v>2.2536649405586761E-2</c:v>
                </c:pt>
                <c:pt idx="404">
                  <c:v>2.2536649405586761E-2</c:v>
                </c:pt>
                <c:pt idx="405">
                  <c:v>2.2536649405586761E-2</c:v>
                </c:pt>
                <c:pt idx="406">
                  <c:v>2.2536649405586761E-2</c:v>
                </c:pt>
                <c:pt idx="407">
                  <c:v>2.2536649405586761E-2</c:v>
                </c:pt>
                <c:pt idx="408">
                  <c:v>2.2536649405586761E-2</c:v>
                </c:pt>
                <c:pt idx="409">
                  <c:v>2.2536649405586761E-2</c:v>
                </c:pt>
                <c:pt idx="410">
                  <c:v>2.2536649405586761E-2</c:v>
                </c:pt>
                <c:pt idx="411">
                  <c:v>2.2536649405586761E-2</c:v>
                </c:pt>
                <c:pt idx="412">
                  <c:v>2.2536649405586761E-2</c:v>
                </c:pt>
                <c:pt idx="413">
                  <c:v>2.2536649405586761E-2</c:v>
                </c:pt>
                <c:pt idx="414">
                  <c:v>2.2602953169651389E-2</c:v>
                </c:pt>
                <c:pt idx="415">
                  <c:v>2.2602953169651389E-2</c:v>
                </c:pt>
                <c:pt idx="416">
                  <c:v>2.2602953169651389E-2</c:v>
                </c:pt>
                <c:pt idx="417">
                  <c:v>2.2602953169651389E-2</c:v>
                </c:pt>
                <c:pt idx="418">
                  <c:v>2.2602953169651389E-2</c:v>
                </c:pt>
                <c:pt idx="419">
                  <c:v>2.2602953169651389E-2</c:v>
                </c:pt>
                <c:pt idx="420">
                  <c:v>2.2602953169651389E-2</c:v>
                </c:pt>
                <c:pt idx="421">
                  <c:v>2.2602953169651389E-2</c:v>
                </c:pt>
                <c:pt idx="422">
                  <c:v>2.2536649405586761E-2</c:v>
                </c:pt>
                <c:pt idx="423">
                  <c:v>2.2536649405586761E-2</c:v>
                </c:pt>
                <c:pt idx="424">
                  <c:v>2.2536649405586761E-2</c:v>
                </c:pt>
                <c:pt idx="425">
                  <c:v>2.2470345641522137E-2</c:v>
                </c:pt>
                <c:pt idx="426">
                  <c:v>2.2470345641522137E-2</c:v>
                </c:pt>
                <c:pt idx="427">
                  <c:v>2.2404041877457322E-2</c:v>
                </c:pt>
                <c:pt idx="428">
                  <c:v>2.2404041877457322E-2</c:v>
                </c:pt>
                <c:pt idx="429">
                  <c:v>2.2337738113392697E-2</c:v>
                </c:pt>
                <c:pt idx="430">
                  <c:v>2.2337738113392697E-2</c:v>
                </c:pt>
                <c:pt idx="431">
                  <c:v>2.227143434932807E-2</c:v>
                </c:pt>
                <c:pt idx="432">
                  <c:v>2.227143434932807E-2</c:v>
                </c:pt>
                <c:pt idx="433">
                  <c:v>2.227143434932807E-2</c:v>
                </c:pt>
                <c:pt idx="434">
                  <c:v>2.2205130585263258E-2</c:v>
                </c:pt>
                <c:pt idx="435">
                  <c:v>2.2205130585263258E-2</c:v>
                </c:pt>
                <c:pt idx="436">
                  <c:v>2.2205130585263258E-2</c:v>
                </c:pt>
                <c:pt idx="437">
                  <c:v>2.213882682119863E-2</c:v>
                </c:pt>
                <c:pt idx="438">
                  <c:v>2.213882682119863E-2</c:v>
                </c:pt>
                <c:pt idx="439">
                  <c:v>2.213882682119863E-2</c:v>
                </c:pt>
                <c:pt idx="440">
                  <c:v>2.213882682119863E-2</c:v>
                </c:pt>
                <c:pt idx="441">
                  <c:v>2.2072523057134006E-2</c:v>
                </c:pt>
                <c:pt idx="442">
                  <c:v>2.2072523057134006E-2</c:v>
                </c:pt>
                <c:pt idx="443">
                  <c:v>2.2072523057134006E-2</c:v>
                </c:pt>
                <c:pt idx="444">
                  <c:v>2.2072523057134006E-2</c:v>
                </c:pt>
                <c:pt idx="445">
                  <c:v>2.2006219293069191E-2</c:v>
                </c:pt>
                <c:pt idx="446">
                  <c:v>2.2006219293069191E-2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</c:numCache>
            </c:numRef>
          </c:xVal>
          <c:yVal>
            <c:numRef>
              <c:f>Sample5!$M$8:$M$700</c:f>
              <c:numCache>
                <c:formatCode>General</c:formatCode>
                <c:ptCount val="693"/>
                <c:pt idx="0">
                  <c:v>2.2601934725612409</c:v>
                </c:pt>
                <c:pt idx="1">
                  <c:v>3.9553385769820579</c:v>
                </c:pt>
                <c:pt idx="2">
                  <c:v>4.5203869451224818</c:v>
                </c:pt>
                <c:pt idx="3">
                  <c:v>5.6504836814031023</c:v>
                </c:pt>
                <c:pt idx="4">
                  <c:v>6.7805804176837228</c:v>
                </c:pt>
                <c:pt idx="5">
                  <c:v>6.7805804176837228</c:v>
                </c:pt>
                <c:pt idx="6">
                  <c:v>8.4757255221045398</c:v>
                </c:pt>
                <c:pt idx="7">
                  <c:v>9.6058222583851602</c:v>
                </c:pt>
                <c:pt idx="8">
                  <c:v>11.300967362806205</c:v>
                </c:pt>
                <c:pt idx="9">
                  <c:v>12.996112467227249</c:v>
                </c:pt>
                <c:pt idx="10">
                  <c:v>14.126209203507869</c:v>
                </c:pt>
                <c:pt idx="11">
                  <c:v>16.38640267606911</c:v>
                </c:pt>
                <c:pt idx="12">
                  <c:v>18.081547780489927</c:v>
                </c:pt>
                <c:pt idx="13">
                  <c:v>20.906789621191592</c:v>
                </c:pt>
                <c:pt idx="14">
                  <c:v>24.297079830033454</c:v>
                </c:pt>
                <c:pt idx="15">
                  <c:v>28.252418407015512</c:v>
                </c:pt>
                <c:pt idx="16">
                  <c:v>31.077660247717176</c:v>
                </c:pt>
                <c:pt idx="17">
                  <c:v>33.902902088418614</c:v>
                </c:pt>
                <c:pt idx="18">
                  <c:v>37.293192297260703</c:v>
                </c:pt>
                <c:pt idx="19">
                  <c:v>40.683482506102564</c:v>
                </c:pt>
                <c:pt idx="20">
                  <c:v>45.203869451225046</c:v>
                </c:pt>
                <c:pt idx="21">
                  <c:v>49.159208028207104</c:v>
                </c:pt>
                <c:pt idx="22">
                  <c:v>53.679594973329586</c:v>
                </c:pt>
                <c:pt idx="23">
                  <c:v>58.765030286592491</c:v>
                </c:pt>
                <c:pt idx="24">
                  <c:v>63.850465599855397</c:v>
                </c:pt>
                <c:pt idx="25">
                  <c:v>68.935900913118076</c:v>
                </c:pt>
                <c:pt idx="26">
                  <c:v>73.456287858240557</c:v>
                </c:pt>
                <c:pt idx="27">
                  <c:v>80.23686827592428</c:v>
                </c:pt>
                <c:pt idx="28">
                  <c:v>87.017448693608117</c:v>
                </c:pt>
                <c:pt idx="29">
                  <c:v>92.667932375011219</c:v>
                </c:pt>
                <c:pt idx="30">
                  <c:v>100.57860952897568</c:v>
                </c:pt>
                <c:pt idx="31">
                  <c:v>107.3591899466594</c:v>
                </c:pt>
                <c:pt idx="32">
                  <c:v>116.39996383690436</c:v>
                </c:pt>
                <c:pt idx="33">
                  <c:v>123.74559262272851</c:v>
                </c:pt>
                <c:pt idx="34">
                  <c:v>132.22131814483316</c:v>
                </c:pt>
                <c:pt idx="35">
                  <c:v>141.26209203507813</c:v>
                </c:pt>
                <c:pt idx="36">
                  <c:v>149.73781755718289</c:v>
                </c:pt>
                <c:pt idx="37">
                  <c:v>159.34363981556817</c:v>
                </c:pt>
                <c:pt idx="38">
                  <c:v>171.20965554651468</c:v>
                </c:pt>
                <c:pt idx="39">
                  <c:v>181.94557454118069</c:v>
                </c:pt>
                <c:pt idx="40">
                  <c:v>193.81159027212721</c:v>
                </c:pt>
                <c:pt idx="41">
                  <c:v>207.93779947563507</c:v>
                </c:pt>
                <c:pt idx="42">
                  <c:v>222.06400867914294</c:v>
                </c:pt>
                <c:pt idx="43">
                  <c:v>237.88536298707163</c:v>
                </c:pt>
                <c:pt idx="44">
                  <c:v>255.96691076756167</c:v>
                </c:pt>
                <c:pt idx="45">
                  <c:v>274.04845854805171</c:v>
                </c:pt>
                <c:pt idx="46">
                  <c:v>293.82515143296257</c:v>
                </c:pt>
                <c:pt idx="47">
                  <c:v>316.42708615857509</c:v>
                </c:pt>
                <c:pt idx="48">
                  <c:v>339.59406925232793</c:v>
                </c:pt>
                <c:pt idx="49">
                  <c:v>365.021245818642</c:v>
                </c:pt>
                <c:pt idx="50">
                  <c:v>392.14356748937701</c:v>
                </c:pt>
                <c:pt idx="51">
                  <c:v>420.96103426453305</c:v>
                </c:pt>
                <c:pt idx="52">
                  <c:v>452.03869451225023</c:v>
                </c:pt>
                <c:pt idx="53">
                  <c:v>484.81149986438834</c:v>
                </c:pt>
                <c:pt idx="54">
                  <c:v>519.84449868908769</c:v>
                </c:pt>
                <c:pt idx="55">
                  <c:v>556.57264261820808</c:v>
                </c:pt>
                <c:pt idx="56">
                  <c:v>594.99593165174929</c:v>
                </c:pt>
                <c:pt idx="57">
                  <c:v>634.54931742157123</c:v>
                </c:pt>
                <c:pt idx="58">
                  <c:v>676.92794503209473</c:v>
                </c:pt>
                <c:pt idx="59">
                  <c:v>717.04637917005698</c:v>
                </c:pt>
                <c:pt idx="60">
                  <c:v>755.46966820359819</c:v>
                </c:pt>
                <c:pt idx="61">
                  <c:v>791.06771539643796</c:v>
                </c:pt>
                <c:pt idx="62">
                  <c:v>815.92984359461161</c:v>
                </c:pt>
                <c:pt idx="63">
                  <c:v>834.57643974324196</c:v>
                </c:pt>
                <c:pt idx="64">
                  <c:v>827.23081095741793</c:v>
                </c:pt>
                <c:pt idx="65">
                  <c:v>813.10460175391017</c:v>
                </c:pt>
                <c:pt idx="66">
                  <c:v>798.9783925504023</c:v>
                </c:pt>
                <c:pt idx="67">
                  <c:v>787.11237681945568</c:v>
                </c:pt>
                <c:pt idx="68">
                  <c:v>7.9106771539643432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1102.9744146098906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746.99394268149354</c:v>
                </c:pt>
                <c:pt idx="87">
                  <c:v>0</c:v>
                </c:pt>
                <c:pt idx="88">
                  <c:v>0</c:v>
                </c:pt>
                <c:pt idx="89">
                  <c:v>1105.2346080824518</c:v>
                </c:pt>
                <c:pt idx="90">
                  <c:v>832.31624627068072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1105.2346080824518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1105.2346080824518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1105.2346080824518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710.83084712051345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1105.2346080824518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1105.2346080824518</c:v>
                </c:pt>
                <c:pt idx="219">
                  <c:v>0</c:v>
                </c:pt>
                <c:pt idx="220">
                  <c:v>0</c:v>
                </c:pt>
                <c:pt idx="221">
                  <c:v>1103.5394629780308</c:v>
                </c:pt>
                <c:pt idx="222">
                  <c:v>1105.2346080824518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1105.2346080824518</c:v>
                </c:pt>
                <c:pt idx="448">
                  <c:v>1105.2346080824518</c:v>
                </c:pt>
                <c:pt idx="449">
                  <c:v>1105.2346080824518</c:v>
                </c:pt>
                <c:pt idx="450">
                  <c:v>1105.2346080824518</c:v>
                </c:pt>
                <c:pt idx="451">
                  <c:v>1105.2346080824518</c:v>
                </c:pt>
                <c:pt idx="452">
                  <c:v>1105.2346080824518</c:v>
                </c:pt>
                <c:pt idx="453">
                  <c:v>1105.2346080824518</c:v>
                </c:pt>
                <c:pt idx="454">
                  <c:v>1105.2346080824518</c:v>
                </c:pt>
                <c:pt idx="455">
                  <c:v>1105.2346080824518</c:v>
                </c:pt>
                <c:pt idx="456">
                  <c:v>1105.2346080824518</c:v>
                </c:pt>
                <c:pt idx="457">
                  <c:v>1105.2346080824518</c:v>
                </c:pt>
                <c:pt idx="458">
                  <c:v>1105.2346080824518</c:v>
                </c:pt>
                <c:pt idx="459">
                  <c:v>1105.2346080824518</c:v>
                </c:pt>
                <c:pt idx="460">
                  <c:v>1105.2346080824518</c:v>
                </c:pt>
                <c:pt idx="461">
                  <c:v>1105.2346080824518</c:v>
                </c:pt>
                <c:pt idx="462">
                  <c:v>1105.2346080824518</c:v>
                </c:pt>
                <c:pt idx="463">
                  <c:v>1105.2346080824518</c:v>
                </c:pt>
                <c:pt idx="464">
                  <c:v>1105.2346080824518</c:v>
                </c:pt>
                <c:pt idx="465">
                  <c:v>1105.2346080824518</c:v>
                </c:pt>
                <c:pt idx="466">
                  <c:v>1105.2346080824518</c:v>
                </c:pt>
                <c:pt idx="467">
                  <c:v>1105.2346080824518</c:v>
                </c:pt>
                <c:pt idx="468">
                  <c:v>1105.2346080824518</c:v>
                </c:pt>
                <c:pt idx="469">
                  <c:v>1105.2346080824518</c:v>
                </c:pt>
                <c:pt idx="470">
                  <c:v>1105.2346080824518</c:v>
                </c:pt>
                <c:pt idx="471">
                  <c:v>1105.2346080824518</c:v>
                </c:pt>
                <c:pt idx="472">
                  <c:v>1105.2346080824518</c:v>
                </c:pt>
                <c:pt idx="473">
                  <c:v>1105.2346080824518</c:v>
                </c:pt>
                <c:pt idx="474">
                  <c:v>1105.2346080824518</c:v>
                </c:pt>
                <c:pt idx="475">
                  <c:v>1105.2346080824518</c:v>
                </c:pt>
                <c:pt idx="476">
                  <c:v>1105.2346080824518</c:v>
                </c:pt>
                <c:pt idx="477">
                  <c:v>1105.2346080824518</c:v>
                </c:pt>
                <c:pt idx="478">
                  <c:v>1105.2346080824518</c:v>
                </c:pt>
                <c:pt idx="479">
                  <c:v>1105.2346080824518</c:v>
                </c:pt>
                <c:pt idx="480">
                  <c:v>1105.2346080824518</c:v>
                </c:pt>
                <c:pt idx="481">
                  <c:v>1105.2346080824518</c:v>
                </c:pt>
                <c:pt idx="482">
                  <c:v>1105.2346080824518</c:v>
                </c:pt>
                <c:pt idx="483">
                  <c:v>1105.2346080824518</c:v>
                </c:pt>
                <c:pt idx="484">
                  <c:v>1105.2346080824518</c:v>
                </c:pt>
                <c:pt idx="485">
                  <c:v>1105.2346080824518</c:v>
                </c:pt>
                <c:pt idx="486">
                  <c:v>1105.2346080824518</c:v>
                </c:pt>
                <c:pt idx="487">
                  <c:v>1105.2346080824518</c:v>
                </c:pt>
                <c:pt idx="488">
                  <c:v>1105.2346080824518</c:v>
                </c:pt>
                <c:pt idx="489">
                  <c:v>1105.2346080824518</c:v>
                </c:pt>
                <c:pt idx="490">
                  <c:v>1105.2346080824518</c:v>
                </c:pt>
                <c:pt idx="491">
                  <c:v>1105.2346080824518</c:v>
                </c:pt>
                <c:pt idx="492">
                  <c:v>1105.2346080824518</c:v>
                </c:pt>
                <c:pt idx="493">
                  <c:v>1105.2346080824518</c:v>
                </c:pt>
                <c:pt idx="494">
                  <c:v>1105.2346080824518</c:v>
                </c:pt>
                <c:pt idx="495">
                  <c:v>1105.2346080824518</c:v>
                </c:pt>
                <c:pt idx="496">
                  <c:v>1105.2346080824518</c:v>
                </c:pt>
                <c:pt idx="497">
                  <c:v>1105.2346080824518</c:v>
                </c:pt>
                <c:pt idx="498">
                  <c:v>1105.2346080824518</c:v>
                </c:pt>
                <c:pt idx="499">
                  <c:v>1105.2346080824518</c:v>
                </c:pt>
                <c:pt idx="500">
                  <c:v>1105.2346080824518</c:v>
                </c:pt>
                <c:pt idx="501">
                  <c:v>1105.2346080824518</c:v>
                </c:pt>
                <c:pt idx="502">
                  <c:v>1105.2346080824518</c:v>
                </c:pt>
                <c:pt idx="503">
                  <c:v>1105.2346080824518</c:v>
                </c:pt>
                <c:pt idx="504">
                  <c:v>1105.2346080824518</c:v>
                </c:pt>
                <c:pt idx="505">
                  <c:v>1105.2346080824518</c:v>
                </c:pt>
                <c:pt idx="506">
                  <c:v>1105.2346080824518</c:v>
                </c:pt>
                <c:pt idx="507">
                  <c:v>1105.2346080824518</c:v>
                </c:pt>
                <c:pt idx="508">
                  <c:v>1105.2346080824518</c:v>
                </c:pt>
                <c:pt idx="509">
                  <c:v>1105.2346080824518</c:v>
                </c:pt>
                <c:pt idx="510">
                  <c:v>1105.2346080824518</c:v>
                </c:pt>
                <c:pt idx="511">
                  <c:v>1105.2346080824518</c:v>
                </c:pt>
                <c:pt idx="512">
                  <c:v>1105.2346080824518</c:v>
                </c:pt>
                <c:pt idx="513">
                  <c:v>1105.2346080824518</c:v>
                </c:pt>
                <c:pt idx="514">
                  <c:v>1105.2346080824518</c:v>
                </c:pt>
                <c:pt idx="515">
                  <c:v>1105.2346080824518</c:v>
                </c:pt>
                <c:pt idx="516">
                  <c:v>1105.2346080824518</c:v>
                </c:pt>
                <c:pt idx="517">
                  <c:v>1105.2346080824518</c:v>
                </c:pt>
                <c:pt idx="518">
                  <c:v>1105.2346080824518</c:v>
                </c:pt>
                <c:pt idx="519">
                  <c:v>1105.2346080824518</c:v>
                </c:pt>
                <c:pt idx="520">
                  <c:v>1105.2346080824518</c:v>
                </c:pt>
                <c:pt idx="521">
                  <c:v>1105.2346080824518</c:v>
                </c:pt>
                <c:pt idx="522">
                  <c:v>1105.2346080824518</c:v>
                </c:pt>
                <c:pt idx="523">
                  <c:v>1105.2346080824518</c:v>
                </c:pt>
                <c:pt idx="524">
                  <c:v>1105.2346080824518</c:v>
                </c:pt>
                <c:pt idx="525">
                  <c:v>1105.2346080824518</c:v>
                </c:pt>
                <c:pt idx="526">
                  <c:v>1105.2346080824518</c:v>
                </c:pt>
                <c:pt idx="527">
                  <c:v>1105.2346080824518</c:v>
                </c:pt>
                <c:pt idx="528">
                  <c:v>1105.2346080824518</c:v>
                </c:pt>
                <c:pt idx="529">
                  <c:v>1105.2346080824518</c:v>
                </c:pt>
                <c:pt idx="530">
                  <c:v>1105.2346080824518</c:v>
                </c:pt>
                <c:pt idx="531">
                  <c:v>1105.2346080824518</c:v>
                </c:pt>
                <c:pt idx="532">
                  <c:v>1105.2346080824518</c:v>
                </c:pt>
                <c:pt idx="533">
                  <c:v>1105.2346080824518</c:v>
                </c:pt>
                <c:pt idx="534">
                  <c:v>1105.2346080824518</c:v>
                </c:pt>
                <c:pt idx="535">
                  <c:v>1105.2346080824518</c:v>
                </c:pt>
                <c:pt idx="536">
                  <c:v>1105.2346080824518</c:v>
                </c:pt>
                <c:pt idx="537">
                  <c:v>1105.2346080824518</c:v>
                </c:pt>
                <c:pt idx="538">
                  <c:v>1105.2346080824518</c:v>
                </c:pt>
                <c:pt idx="539">
                  <c:v>1105.2346080824518</c:v>
                </c:pt>
                <c:pt idx="540">
                  <c:v>1105.2346080824518</c:v>
                </c:pt>
                <c:pt idx="541">
                  <c:v>1105.2346080824518</c:v>
                </c:pt>
                <c:pt idx="542">
                  <c:v>1105.2346080824518</c:v>
                </c:pt>
                <c:pt idx="543">
                  <c:v>1105.2346080824518</c:v>
                </c:pt>
                <c:pt idx="544">
                  <c:v>1105.2346080824518</c:v>
                </c:pt>
                <c:pt idx="545">
                  <c:v>1105.2346080824518</c:v>
                </c:pt>
                <c:pt idx="546">
                  <c:v>1105.2346080824518</c:v>
                </c:pt>
                <c:pt idx="547">
                  <c:v>1105.2346080824518</c:v>
                </c:pt>
                <c:pt idx="548">
                  <c:v>1105.2346080824518</c:v>
                </c:pt>
                <c:pt idx="549">
                  <c:v>1105.2346080824518</c:v>
                </c:pt>
                <c:pt idx="550">
                  <c:v>1105.2346080824518</c:v>
                </c:pt>
                <c:pt idx="551">
                  <c:v>1105.2346080824518</c:v>
                </c:pt>
                <c:pt idx="552">
                  <c:v>1105.2346080824518</c:v>
                </c:pt>
                <c:pt idx="553">
                  <c:v>1105.2346080824518</c:v>
                </c:pt>
                <c:pt idx="554">
                  <c:v>1105.2346080824518</c:v>
                </c:pt>
                <c:pt idx="555">
                  <c:v>1105.2346080824518</c:v>
                </c:pt>
                <c:pt idx="556">
                  <c:v>1105.2346080824518</c:v>
                </c:pt>
                <c:pt idx="557">
                  <c:v>1105.2346080824518</c:v>
                </c:pt>
                <c:pt idx="558">
                  <c:v>1105.2346080824518</c:v>
                </c:pt>
                <c:pt idx="559">
                  <c:v>1105.2346080824518</c:v>
                </c:pt>
                <c:pt idx="560">
                  <c:v>1105.2346080824518</c:v>
                </c:pt>
                <c:pt idx="561">
                  <c:v>1105.2346080824518</c:v>
                </c:pt>
                <c:pt idx="562">
                  <c:v>1105.2346080824518</c:v>
                </c:pt>
                <c:pt idx="563">
                  <c:v>1105.2346080824518</c:v>
                </c:pt>
                <c:pt idx="564">
                  <c:v>1105.2346080824518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5581056"/>
        <c:axId val="215558400"/>
      </c:scatterChart>
      <c:valAx>
        <c:axId val="2155498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fr-FR"/>
                  <a:t>Water content kg/kg</a:t>
                </a:r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215556480"/>
        <c:crosses val="autoZero"/>
        <c:crossBetween val="midCat"/>
      </c:valAx>
      <c:valAx>
        <c:axId val="215556480"/>
        <c:scaling>
          <c:orientation val="minMax"/>
          <c:min val="0.60000000000000064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fr-FR"/>
                  <a:t>Specific volume </a:t>
                </a:r>
                <a:r>
                  <a:rPr lang="fr-FR" baseline="0"/>
                  <a:t>dm3/kg</a:t>
                </a:r>
                <a:endParaRPr lang="fr-FR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215549824"/>
        <c:crosses val="autoZero"/>
        <c:crossBetween val="midCat"/>
      </c:valAx>
      <c:valAx>
        <c:axId val="215558400"/>
        <c:scaling>
          <c:orientation val="minMax"/>
          <c:min val="0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fr-FR"/>
                  <a:t>Tension hPa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215581056"/>
        <c:crosses val="max"/>
        <c:crossBetween val="midCat"/>
      </c:valAx>
      <c:valAx>
        <c:axId val="2155810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215558400"/>
        <c:crossesAt val="-10"/>
        <c:crossBetween val="midCat"/>
      </c:valAx>
    </c:plotArea>
    <c:legend>
      <c:legendPos val="r"/>
      <c:layout>
        <c:manualLayout>
          <c:xMode val="edge"/>
          <c:yMode val="edge"/>
          <c:x val="0.76566666666666672"/>
          <c:y val="1.5761883931175263E-2"/>
          <c:w val="0.20950043744532015"/>
          <c:h val="0.25115157480314959"/>
        </c:manualLayout>
      </c:layout>
      <c:overlay val="0"/>
    </c:legend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Typosoil5!$H$7</c:f>
              <c:strCache>
                <c:ptCount val="1"/>
              </c:strCache>
            </c:strRef>
          </c:tx>
          <c:marker>
            <c:symbol val="none"/>
          </c:marker>
          <c:val>
            <c:numRef>
              <c:f>Typosoil5!$H$8:$H$789</c:f>
              <c:numCache>
                <c:formatCode>General</c:formatCode>
                <c:ptCount val="782"/>
                <c:pt idx="0">
                  <c:v>0</c:v>
                </c:pt>
                <c:pt idx="1">
                  <c:v>53.672730000000001</c:v>
                </c:pt>
                <c:pt idx="2">
                  <c:v>53.627270000000003</c:v>
                </c:pt>
                <c:pt idx="3">
                  <c:v>53.622729999999997</c:v>
                </c:pt>
                <c:pt idx="4">
                  <c:v>53.604550000000003</c:v>
                </c:pt>
                <c:pt idx="5">
                  <c:v>53.590910000000001</c:v>
                </c:pt>
                <c:pt idx="6">
                  <c:v>53.568179999999998</c:v>
                </c:pt>
                <c:pt idx="7">
                  <c:v>53.559089999999998</c:v>
                </c:pt>
                <c:pt idx="8">
                  <c:v>53.559089999999998</c:v>
                </c:pt>
                <c:pt idx="9">
                  <c:v>53.527270000000001</c:v>
                </c:pt>
                <c:pt idx="10">
                  <c:v>53.5</c:v>
                </c:pt>
                <c:pt idx="11">
                  <c:v>53.486359999999998</c:v>
                </c:pt>
                <c:pt idx="12">
                  <c:v>53.45</c:v>
                </c:pt>
                <c:pt idx="13">
                  <c:v>53.440910000000002</c:v>
                </c:pt>
                <c:pt idx="14">
                  <c:v>53.422730000000001</c:v>
                </c:pt>
                <c:pt idx="15">
                  <c:v>53.368180000000002</c:v>
                </c:pt>
                <c:pt idx="16">
                  <c:v>53.354550000000003</c:v>
                </c:pt>
                <c:pt idx="17">
                  <c:v>53.327269999999999</c:v>
                </c:pt>
                <c:pt idx="18">
                  <c:v>53.290909999999997</c:v>
                </c:pt>
                <c:pt idx="19">
                  <c:v>53.272730000000003</c:v>
                </c:pt>
                <c:pt idx="20">
                  <c:v>53.272730000000003</c:v>
                </c:pt>
                <c:pt idx="21">
                  <c:v>53.236359999999998</c:v>
                </c:pt>
                <c:pt idx="22">
                  <c:v>53.24091</c:v>
                </c:pt>
                <c:pt idx="23">
                  <c:v>53.2</c:v>
                </c:pt>
                <c:pt idx="24">
                  <c:v>53.17727</c:v>
                </c:pt>
                <c:pt idx="25">
                  <c:v>53.17727</c:v>
                </c:pt>
                <c:pt idx="26">
                  <c:v>53.154539999999997</c:v>
                </c:pt>
                <c:pt idx="27">
                  <c:v>53.131819999999998</c:v>
                </c:pt>
                <c:pt idx="28">
                  <c:v>53.127270000000003</c:v>
                </c:pt>
                <c:pt idx="29">
                  <c:v>53.104550000000003</c:v>
                </c:pt>
                <c:pt idx="30">
                  <c:v>53.1</c:v>
                </c:pt>
                <c:pt idx="31">
                  <c:v>53.1</c:v>
                </c:pt>
                <c:pt idx="32">
                  <c:v>53.077269999999999</c:v>
                </c:pt>
                <c:pt idx="33">
                  <c:v>53.045459999999999</c:v>
                </c:pt>
                <c:pt idx="34">
                  <c:v>53.054549999999999</c:v>
                </c:pt>
                <c:pt idx="35">
                  <c:v>53.040909999999997</c:v>
                </c:pt>
                <c:pt idx="36">
                  <c:v>53.022730000000003</c:v>
                </c:pt>
                <c:pt idx="37">
                  <c:v>53.018180000000001</c:v>
                </c:pt>
                <c:pt idx="38">
                  <c:v>52.99091</c:v>
                </c:pt>
                <c:pt idx="39">
                  <c:v>52.99091</c:v>
                </c:pt>
                <c:pt idx="40">
                  <c:v>52.981819999999999</c:v>
                </c:pt>
                <c:pt idx="41">
                  <c:v>52.963630000000002</c:v>
                </c:pt>
                <c:pt idx="42">
                  <c:v>52.95</c:v>
                </c:pt>
                <c:pt idx="43">
                  <c:v>52.940910000000002</c:v>
                </c:pt>
                <c:pt idx="44">
                  <c:v>52.92727</c:v>
                </c:pt>
                <c:pt idx="45">
                  <c:v>52.92727</c:v>
                </c:pt>
                <c:pt idx="46">
                  <c:v>52.9</c:v>
                </c:pt>
                <c:pt idx="47">
                  <c:v>52.881819999999998</c:v>
                </c:pt>
                <c:pt idx="48">
                  <c:v>52.877270000000003</c:v>
                </c:pt>
                <c:pt idx="49">
                  <c:v>52.85</c:v>
                </c:pt>
                <c:pt idx="50">
                  <c:v>52.836359999999999</c:v>
                </c:pt>
                <c:pt idx="51">
                  <c:v>52.827269999999999</c:v>
                </c:pt>
                <c:pt idx="52">
                  <c:v>52.804549999999999</c:v>
                </c:pt>
                <c:pt idx="53">
                  <c:v>52.795459999999999</c:v>
                </c:pt>
                <c:pt idx="54">
                  <c:v>52.795459999999999</c:v>
                </c:pt>
                <c:pt idx="55">
                  <c:v>52.781820000000003</c:v>
                </c:pt>
                <c:pt idx="56">
                  <c:v>52.754550000000002</c:v>
                </c:pt>
                <c:pt idx="57">
                  <c:v>52.754550000000002</c:v>
                </c:pt>
                <c:pt idx="58">
                  <c:v>52.736359999999998</c:v>
                </c:pt>
                <c:pt idx="59">
                  <c:v>52.704540000000001</c:v>
                </c:pt>
                <c:pt idx="60">
                  <c:v>52.704540000000001</c:v>
                </c:pt>
                <c:pt idx="61">
                  <c:v>52.690910000000002</c:v>
                </c:pt>
                <c:pt idx="62">
                  <c:v>52.672730000000001</c:v>
                </c:pt>
                <c:pt idx="63">
                  <c:v>52.663640000000001</c:v>
                </c:pt>
                <c:pt idx="64">
                  <c:v>52.659089999999999</c:v>
                </c:pt>
                <c:pt idx="65">
                  <c:v>52.613639999999997</c:v>
                </c:pt>
                <c:pt idx="66">
                  <c:v>52.622729999999997</c:v>
                </c:pt>
                <c:pt idx="67">
                  <c:v>52.613639999999997</c:v>
                </c:pt>
                <c:pt idx="68">
                  <c:v>52.595460000000003</c:v>
                </c:pt>
                <c:pt idx="69">
                  <c:v>52.577269999999999</c:v>
                </c:pt>
                <c:pt idx="70">
                  <c:v>52.57273</c:v>
                </c:pt>
                <c:pt idx="71">
                  <c:v>52.55</c:v>
                </c:pt>
                <c:pt idx="72">
                  <c:v>52.540909999999997</c:v>
                </c:pt>
                <c:pt idx="73">
                  <c:v>52.540909999999997</c:v>
                </c:pt>
                <c:pt idx="74">
                  <c:v>52.513640000000002</c:v>
                </c:pt>
                <c:pt idx="75">
                  <c:v>52.513640000000002</c:v>
                </c:pt>
                <c:pt idx="76">
                  <c:v>52.50909</c:v>
                </c:pt>
                <c:pt idx="77">
                  <c:v>52.486359999999998</c:v>
                </c:pt>
                <c:pt idx="78">
                  <c:v>52.472729999999999</c:v>
                </c:pt>
                <c:pt idx="79">
                  <c:v>52.459090000000003</c:v>
                </c:pt>
                <c:pt idx="80">
                  <c:v>52.454540000000001</c:v>
                </c:pt>
                <c:pt idx="81">
                  <c:v>52.454540000000001</c:v>
                </c:pt>
                <c:pt idx="82">
                  <c:v>52.445450000000001</c:v>
                </c:pt>
                <c:pt idx="83">
                  <c:v>52.413640000000001</c:v>
                </c:pt>
                <c:pt idx="84">
                  <c:v>52.41818</c:v>
                </c:pt>
                <c:pt idx="85">
                  <c:v>52.4</c:v>
                </c:pt>
                <c:pt idx="86">
                  <c:v>52.395449999999997</c:v>
                </c:pt>
                <c:pt idx="87">
                  <c:v>52.390909999999998</c:v>
                </c:pt>
                <c:pt idx="88">
                  <c:v>52.377270000000003</c:v>
                </c:pt>
                <c:pt idx="89">
                  <c:v>52.35</c:v>
                </c:pt>
                <c:pt idx="90">
                  <c:v>52.377270000000003</c:v>
                </c:pt>
                <c:pt idx="91">
                  <c:v>52.359090000000002</c:v>
                </c:pt>
                <c:pt idx="92">
                  <c:v>52.340910000000001</c:v>
                </c:pt>
                <c:pt idx="93">
                  <c:v>52.35</c:v>
                </c:pt>
                <c:pt idx="94">
                  <c:v>52.336359999999999</c:v>
                </c:pt>
                <c:pt idx="95">
                  <c:v>52.327269999999999</c:v>
                </c:pt>
                <c:pt idx="96">
                  <c:v>52.340910000000001</c:v>
                </c:pt>
                <c:pt idx="97">
                  <c:v>52.318179999999998</c:v>
                </c:pt>
                <c:pt idx="98">
                  <c:v>52.3</c:v>
                </c:pt>
                <c:pt idx="99">
                  <c:v>52.304549999999999</c:v>
                </c:pt>
                <c:pt idx="100">
                  <c:v>52.286369999999998</c:v>
                </c:pt>
                <c:pt idx="101">
                  <c:v>52.281820000000003</c:v>
                </c:pt>
                <c:pt idx="102">
                  <c:v>52.290909999999997</c:v>
                </c:pt>
                <c:pt idx="103">
                  <c:v>52.272730000000003</c:v>
                </c:pt>
                <c:pt idx="104">
                  <c:v>52.268180000000001</c:v>
                </c:pt>
                <c:pt idx="105">
                  <c:v>52.268180000000001</c:v>
                </c:pt>
                <c:pt idx="106">
                  <c:v>52.25</c:v>
                </c:pt>
                <c:pt idx="107">
                  <c:v>52.24091</c:v>
                </c:pt>
                <c:pt idx="108">
                  <c:v>52.245449999999998</c:v>
                </c:pt>
                <c:pt idx="109">
                  <c:v>52.236359999999998</c:v>
                </c:pt>
                <c:pt idx="110">
                  <c:v>52.231819999999999</c:v>
                </c:pt>
                <c:pt idx="111">
                  <c:v>52.227269999999997</c:v>
                </c:pt>
                <c:pt idx="112">
                  <c:v>52.222729999999999</c:v>
                </c:pt>
                <c:pt idx="113">
                  <c:v>52.195450000000001</c:v>
                </c:pt>
                <c:pt idx="114">
                  <c:v>52.213630000000002</c:v>
                </c:pt>
                <c:pt idx="115">
                  <c:v>52.209090000000003</c:v>
                </c:pt>
                <c:pt idx="116">
                  <c:v>52.195450000000001</c:v>
                </c:pt>
                <c:pt idx="117">
                  <c:v>52.190910000000002</c:v>
                </c:pt>
                <c:pt idx="118">
                  <c:v>52.190910000000002</c:v>
                </c:pt>
                <c:pt idx="119">
                  <c:v>52.181820000000002</c:v>
                </c:pt>
                <c:pt idx="120">
                  <c:v>52.16818</c:v>
                </c:pt>
                <c:pt idx="121">
                  <c:v>52.163640000000001</c:v>
                </c:pt>
                <c:pt idx="122">
                  <c:v>52.15</c:v>
                </c:pt>
                <c:pt idx="123">
                  <c:v>52.154539999999997</c:v>
                </c:pt>
                <c:pt idx="124">
                  <c:v>52.136360000000003</c:v>
                </c:pt>
                <c:pt idx="125">
                  <c:v>52.118180000000002</c:v>
                </c:pt>
                <c:pt idx="126">
                  <c:v>52.131819999999998</c:v>
                </c:pt>
                <c:pt idx="127">
                  <c:v>52.113639999999997</c:v>
                </c:pt>
                <c:pt idx="128">
                  <c:v>52.1</c:v>
                </c:pt>
                <c:pt idx="129">
                  <c:v>52.1</c:v>
                </c:pt>
                <c:pt idx="130">
                  <c:v>52.104550000000003</c:v>
                </c:pt>
                <c:pt idx="131">
                  <c:v>52.086359999999999</c:v>
                </c:pt>
                <c:pt idx="132">
                  <c:v>52.1</c:v>
                </c:pt>
                <c:pt idx="133">
                  <c:v>52.086359999999999</c:v>
                </c:pt>
                <c:pt idx="134">
                  <c:v>52.054549999999999</c:v>
                </c:pt>
                <c:pt idx="135">
                  <c:v>52.054549999999999</c:v>
                </c:pt>
                <c:pt idx="136">
                  <c:v>52.068179999999998</c:v>
                </c:pt>
                <c:pt idx="137">
                  <c:v>52.045459999999999</c:v>
                </c:pt>
                <c:pt idx="138">
                  <c:v>52.031820000000003</c:v>
                </c:pt>
                <c:pt idx="139">
                  <c:v>52.036369999999998</c:v>
                </c:pt>
                <c:pt idx="140">
                  <c:v>52.013640000000002</c:v>
                </c:pt>
                <c:pt idx="141">
                  <c:v>52.022730000000003</c:v>
                </c:pt>
                <c:pt idx="142">
                  <c:v>52.013640000000002</c:v>
                </c:pt>
                <c:pt idx="143">
                  <c:v>52.004550000000002</c:v>
                </c:pt>
                <c:pt idx="144">
                  <c:v>52.00909</c:v>
                </c:pt>
                <c:pt idx="145">
                  <c:v>52.018180000000001</c:v>
                </c:pt>
                <c:pt idx="146">
                  <c:v>51.99091</c:v>
                </c:pt>
                <c:pt idx="147">
                  <c:v>51.995449999999998</c:v>
                </c:pt>
                <c:pt idx="148">
                  <c:v>51.99091</c:v>
                </c:pt>
                <c:pt idx="149">
                  <c:v>51.977269999999997</c:v>
                </c:pt>
                <c:pt idx="150">
                  <c:v>51.986359999999998</c:v>
                </c:pt>
                <c:pt idx="151">
                  <c:v>51.977269999999997</c:v>
                </c:pt>
                <c:pt idx="152">
                  <c:v>51.963630000000002</c:v>
                </c:pt>
                <c:pt idx="153">
                  <c:v>51.968179999999997</c:v>
                </c:pt>
                <c:pt idx="154">
                  <c:v>51.972729999999999</c:v>
                </c:pt>
                <c:pt idx="155">
                  <c:v>51.968179999999997</c:v>
                </c:pt>
                <c:pt idx="156">
                  <c:v>51.959090000000003</c:v>
                </c:pt>
                <c:pt idx="157">
                  <c:v>51.959090000000003</c:v>
                </c:pt>
                <c:pt idx="158">
                  <c:v>51.954540000000001</c:v>
                </c:pt>
                <c:pt idx="159">
                  <c:v>51.954540000000001</c:v>
                </c:pt>
                <c:pt idx="160">
                  <c:v>51.954540000000001</c:v>
                </c:pt>
                <c:pt idx="161">
                  <c:v>51.931820000000002</c:v>
                </c:pt>
                <c:pt idx="162">
                  <c:v>51.945450000000001</c:v>
                </c:pt>
                <c:pt idx="163">
                  <c:v>51.945450000000001</c:v>
                </c:pt>
                <c:pt idx="164">
                  <c:v>51.945450000000001</c:v>
                </c:pt>
                <c:pt idx="165">
                  <c:v>51.95</c:v>
                </c:pt>
                <c:pt idx="166">
                  <c:v>51.95</c:v>
                </c:pt>
                <c:pt idx="167">
                  <c:v>51.92727</c:v>
                </c:pt>
                <c:pt idx="168">
                  <c:v>51.940910000000002</c:v>
                </c:pt>
                <c:pt idx="169">
                  <c:v>51.936360000000001</c:v>
                </c:pt>
                <c:pt idx="170">
                  <c:v>51.91818</c:v>
                </c:pt>
                <c:pt idx="171">
                  <c:v>51.92727</c:v>
                </c:pt>
                <c:pt idx="172">
                  <c:v>51.936360000000001</c:v>
                </c:pt>
                <c:pt idx="173">
                  <c:v>51.92727</c:v>
                </c:pt>
                <c:pt idx="174">
                  <c:v>51.936360000000001</c:v>
                </c:pt>
                <c:pt idx="175">
                  <c:v>51.92727</c:v>
                </c:pt>
                <c:pt idx="176">
                  <c:v>51.913640000000001</c:v>
                </c:pt>
                <c:pt idx="177">
                  <c:v>51.931820000000002</c:v>
                </c:pt>
                <c:pt idx="178">
                  <c:v>51.922730000000001</c:v>
                </c:pt>
                <c:pt idx="179">
                  <c:v>51.909089999999999</c:v>
                </c:pt>
                <c:pt idx="180">
                  <c:v>51.922730000000001</c:v>
                </c:pt>
                <c:pt idx="181">
                  <c:v>51.91818</c:v>
                </c:pt>
                <c:pt idx="182">
                  <c:v>51.913640000000001</c:v>
                </c:pt>
                <c:pt idx="183">
                  <c:v>51.913640000000001</c:v>
                </c:pt>
                <c:pt idx="184">
                  <c:v>51.913640000000001</c:v>
                </c:pt>
                <c:pt idx="185">
                  <c:v>51.9</c:v>
                </c:pt>
                <c:pt idx="186">
                  <c:v>51.913640000000001</c:v>
                </c:pt>
                <c:pt idx="187">
                  <c:v>51.91818</c:v>
                </c:pt>
                <c:pt idx="188">
                  <c:v>51.904539999999997</c:v>
                </c:pt>
                <c:pt idx="189">
                  <c:v>51.9</c:v>
                </c:pt>
                <c:pt idx="190">
                  <c:v>51.909089999999999</c:v>
                </c:pt>
                <c:pt idx="191">
                  <c:v>51.895449999999997</c:v>
                </c:pt>
                <c:pt idx="192">
                  <c:v>51.895449999999997</c:v>
                </c:pt>
                <c:pt idx="193">
                  <c:v>51.904539999999997</c:v>
                </c:pt>
                <c:pt idx="194">
                  <c:v>51.886360000000003</c:v>
                </c:pt>
                <c:pt idx="195">
                  <c:v>51.909089999999999</c:v>
                </c:pt>
                <c:pt idx="196">
                  <c:v>51.904539999999997</c:v>
                </c:pt>
                <c:pt idx="197">
                  <c:v>51.9</c:v>
                </c:pt>
                <c:pt idx="198">
                  <c:v>51.904539999999997</c:v>
                </c:pt>
                <c:pt idx="199">
                  <c:v>51.904539999999997</c:v>
                </c:pt>
                <c:pt idx="200">
                  <c:v>51.886360000000003</c:v>
                </c:pt>
                <c:pt idx="201">
                  <c:v>51.9</c:v>
                </c:pt>
                <c:pt idx="202">
                  <c:v>51.886360000000003</c:v>
                </c:pt>
                <c:pt idx="203">
                  <c:v>51.886360000000003</c:v>
                </c:pt>
                <c:pt idx="204">
                  <c:v>51.886360000000003</c:v>
                </c:pt>
                <c:pt idx="205">
                  <c:v>51.895449999999997</c:v>
                </c:pt>
                <c:pt idx="206">
                  <c:v>51.890909999999998</c:v>
                </c:pt>
                <c:pt idx="207">
                  <c:v>51.881819999999998</c:v>
                </c:pt>
                <c:pt idx="208">
                  <c:v>51.890909999999998</c:v>
                </c:pt>
                <c:pt idx="209">
                  <c:v>51.872729999999997</c:v>
                </c:pt>
                <c:pt idx="210">
                  <c:v>51.904539999999997</c:v>
                </c:pt>
                <c:pt idx="211">
                  <c:v>51.881819999999998</c:v>
                </c:pt>
                <c:pt idx="212">
                  <c:v>51.886360000000003</c:v>
                </c:pt>
                <c:pt idx="213">
                  <c:v>51.890909999999998</c:v>
                </c:pt>
                <c:pt idx="214">
                  <c:v>51.877270000000003</c:v>
                </c:pt>
                <c:pt idx="215">
                  <c:v>51.881819999999998</c:v>
                </c:pt>
                <c:pt idx="216">
                  <c:v>51.886360000000003</c:v>
                </c:pt>
                <c:pt idx="217">
                  <c:v>51.881819999999998</c:v>
                </c:pt>
                <c:pt idx="218">
                  <c:v>51.886360000000003</c:v>
                </c:pt>
                <c:pt idx="219">
                  <c:v>51.890909999999998</c:v>
                </c:pt>
                <c:pt idx="220">
                  <c:v>51.872729999999997</c:v>
                </c:pt>
                <c:pt idx="221">
                  <c:v>51.872729999999997</c:v>
                </c:pt>
                <c:pt idx="222">
                  <c:v>51.886360000000003</c:v>
                </c:pt>
                <c:pt idx="223">
                  <c:v>51.877270000000003</c:v>
                </c:pt>
                <c:pt idx="224">
                  <c:v>51.868180000000002</c:v>
                </c:pt>
                <c:pt idx="225">
                  <c:v>51.877270000000003</c:v>
                </c:pt>
                <c:pt idx="226">
                  <c:v>51.877270000000003</c:v>
                </c:pt>
                <c:pt idx="227">
                  <c:v>51.868180000000002</c:v>
                </c:pt>
                <c:pt idx="228">
                  <c:v>51.877270000000003</c:v>
                </c:pt>
                <c:pt idx="229">
                  <c:v>51.881819999999998</c:v>
                </c:pt>
                <c:pt idx="230">
                  <c:v>51.868180000000002</c:v>
                </c:pt>
                <c:pt idx="231">
                  <c:v>51.877270000000003</c:v>
                </c:pt>
                <c:pt idx="232">
                  <c:v>51.872729999999997</c:v>
                </c:pt>
                <c:pt idx="233">
                  <c:v>51.868180000000002</c:v>
                </c:pt>
                <c:pt idx="234">
                  <c:v>51.868180000000002</c:v>
                </c:pt>
                <c:pt idx="235">
                  <c:v>51.868180000000002</c:v>
                </c:pt>
                <c:pt idx="236">
                  <c:v>51.859090000000002</c:v>
                </c:pt>
                <c:pt idx="237">
                  <c:v>51.872729999999997</c:v>
                </c:pt>
                <c:pt idx="238">
                  <c:v>51.854550000000003</c:v>
                </c:pt>
                <c:pt idx="239">
                  <c:v>51.85</c:v>
                </c:pt>
                <c:pt idx="240">
                  <c:v>51.863639999999997</c:v>
                </c:pt>
                <c:pt idx="241">
                  <c:v>51.863639999999997</c:v>
                </c:pt>
                <c:pt idx="242">
                  <c:v>51.868180000000002</c:v>
                </c:pt>
                <c:pt idx="243">
                  <c:v>51.859090000000002</c:v>
                </c:pt>
                <c:pt idx="244">
                  <c:v>51.859090000000002</c:v>
                </c:pt>
                <c:pt idx="245">
                  <c:v>51.854550000000003</c:v>
                </c:pt>
                <c:pt idx="246">
                  <c:v>51.877270000000003</c:v>
                </c:pt>
                <c:pt idx="247">
                  <c:v>51.863639999999997</c:v>
                </c:pt>
                <c:pt idx="248">
                  <c:v>51.85</c:v>
                </c:pt>
                <c:pt idx="249">
                  <c:v>51.868180000000002</c:v>
                </c:pt>
                <c:pt idx="250">
                  <c:v>51.868180000000002</c:v>
                </c:pt>
                <c:pt idx="251">
                  <c:v>51.859090000000002</c:v>
                </c:pt>
                <c:pt idx="252">
                  <c:v>51.854550000000003</c:v>
                </c:pt>
                <c:pt idx="253">
                  <c:v>51.854550000000003</c:v>
                </c:pt>
                <c:pt idx="254">
                  <c:v>51.854550000000003</c:v>
                </c:pt>
                <c:pt idx="255">
                  <c:v>51.854550000000003</c:v>
                </c:pt>
                <c:pt idx="256">
                  <c:v>51.868180000000002</c:v>
                </c:pt>
                <c:pt idx="257">
                  <c:v>51.85</c:v>
                </c:pt>
                <c:pt idx="258">
                  <c:v>51.863639999999997</c:v>
                </c:pt>
                <c:pt idx="259">
                  <c:v>51.854550000000003</c:v>
                </c:pt>
                <c:pt idx="260">
                  <c:v>51.85</c:v>
                </c:pt>
                <c:pt idx="261">
                  <c:v>51.868180000000002</c:v>
                </c:pt>
                <c:pt idx="262">
                  <c:v>51.859090000000002</c:v>
                </c:pt>
                <c:pt idx="263">
                  <c:v>51.854550000000003</c:v>
                </c:pt>
                <c:pt idx="264">
                  <c:v>51.863639999999997</c:v>
                </c:pt>
                <c:pt idx="265">
                  <c:v>51.859090000000002</c:v>
                </c:pt>
                <c:pt idx="266">
                  <c:v>51.840910000000001</c:v>
                </c:pt>
                <c:pt idx="267">
                  <c:v>51.859090000000002</c:v>
                </c:pt>
                <c:pt idx="268">
                  <c:v>51.868180000000002</c:v>
                </c:pt>
                <c:pt idx="269">
                  <c:v>51.859090000000002</c:v>
                </c:pt>
                <c:pt idx="270">
                  <c:v>51.868180000000002</c:v>
                </c:pt>
                <c:pt idx="271">
                  <c:v>51.854550000000003</c:v>
                </c:pt>
                <c:pt idx="272">
                  <c:v>51.854550000000003</c:v>
                </c:pt>
                <c:pt idx="273">
                  <c:v>51.854550000000003</c:v>
                </c:pt>
                <c:pt idx="274">
                  <c:v>51.863639999999997</c:v>
                </c:pt>
                <c:pt idx="275">
                  <c:v>51.85</c:v>
                </c:pt>
                <c:pt idx="276">
                  <c:v>51.859090000000002</c:v>
                </c:pt>
                <c:pt idx="277">
                  <c:v>51.854550000000003</c:v>
                </c:pt>
                <c:pt idx="278">
                  <c:v>51.863639999999997</c:v>
                </c:pt>
                <c:pt idx="279">
                  <c:v>51.863639999999997</c:v>
                </c:pt>
                <c:pt idx="280">
                  <c:v>51.84545</c:v>
                </c:pt>
                <c:pt idx="281">
                  <c:v>51.854550000000003</c:v>
                </c:pt>
                <c:pt idx="282">
                  <c:v>51.85</c:v>
                </c:pt>
                <c:pt idx="283">
                  <c:v>51.85</c:v>
                </c:pt>
                <c:pt idx="284">
                  <c:v>51.85</c:v>
                </c:pt>
                <c:pt idx="285">
                  <c:v>51.85</c:v>
                </c:pt>
                <c:pt idx="286">
                  <c:v>51.85</c:v>
                </c:pt>
                <c:pt idx="287">
                  <c:v>51.854550000000003</c:v>
                </c:pt>
                <c:pt idx="288">
                  <c:v>51.859090000000002</c:v>
                </c:pt>
                <c:pt idx="289">
                  <c:v>51.854550000000003</c:v>
                </c:pt>
                <c:pt idx="290">
                  <c:v>51.840910000000001</c:v>
                </c:pt>
                <c:pt idx="291">
                  <c:v>51.854550000000003</c:v>
                </c:pt>
                <c:pt idx="292">
                  <c:v>51.854550000000003</c:v>
                </c:pt>
                <c:pt idx="293">
                  <c:v>51.840910000000001</c:v>
                </c:pt>
                <c:pt idx="294">
                  <c:v>51.85</c:v>
                </c:pt>
                <c:pt idx="295">
                  <c:v>51.85</c:v>
                </c:pt>
                <c:pt idx="296">
                  <c:v>51.84545</c:v>
                </c:pt>
                <c:pt idx="297">
                  <c:v>51.859090000000002</c:v>
                </c:pt>
                <c:pt idx="298">
                  <c:v>51.840910000000001</c:v>
                </c:pt>
                <c:pt idx="299">
                  <c:v>51.854550000000003</c:v>
                </c:pt>
                <c:pt idx="300">
                  <c:v>51.854550000000003</c:v>
                </c:pt>
                <c:pt idx="301">
                  <c:v>51.85</c:v>
                </c:pt>
                <c:pt idx="302">
                  <c:v>51.84545</c:v>
                </c:pt>
                <c:pt idx="303">
                  <c:v>51.84545</c:v>
                </c:pt>
                <c:pt idx="304">
                  <c:v>51.84545</c:v>
                </c:pt>
                <c:pt idx="305">
                  <c:v>51.85</c:v>
                </c:pt>
                <c:pt idx="306">
                  <c:v>51.85</c:v>
                </c:pt>
                <c:pt idx="307">
                  <c:v>51.840910000000001</c:v>
                </c:pt>
                <c:pt idx="308">
                  <c:v>51.84545</c:v>
                </c:pt>
                <c:pt idx="309">
                  <c:v>51.854550000000003</c:v>
                </c:pt>
                <c:pt idx="310">
                  <c:v>51.854550000000003</c:v>
                </c:pt>
                <c:pt idx="311">
                  <c:v>51.85</c:v>
                </c:pt>
                <c:pt idx="312">
                  <c:v>51.84545</c:v>
                </c:pt>
                <c:pt idx="313">
                  <c:v>51.84545</c:v>
                </c:pt>
                <c:pt idx="314">
                  <c:v>51.859090000000002</c:v>
                </c:pt>
                <c:pt idx="315">
                  <c:v>51.854550000000003</c:v>
                </c:pt>
                <c:pt idx="316">
                  <c:v>51.83182</c:v>
                </c:pt>
                <c:pt idx="317">
                  <c:v>51.84545</c:v>
                </c:pt>
                <c:pt idx="318">
                  <c:v>51.85</c:v>
                </c:pt>
                <c:pt idx="319">
                  <c:v>51.840910000000001</c:v>
                </c:pt>
                <c:pt idx="320">
                  <c:v>51.840910000000001</c:v>
                </c:pt>
                <c:pt idx="321">
                  <c:v>51.84545</c:v>
                </c:pt>
                <c:pt idx="322">
                  <c:v>51.840910000000001</c:v>
                </c:pt>
                <c:pt idx="323">
                  <c:v>51.840910000000001</c:v>
                </c:pt>
                <c:pt idx="324">
                  <c:v>51.859090000000002</c:v>
                </c:pt>
                <c:pt idx="325">
                  <c:v>51.840910000000001</c:v>
                </c:pt>
                <c:pt idx="326">
                  <c:v>51.84545</c:v>
                </c:pt>
                <c:pt idx="327">
                  <c:v>51.840910000000001</c:v>
                </c:pt>
                <c:pt idx="328">
                  <c:v>51.840910000000001</c:v>
                </c:pt>
                <c:pt idx="329">
                  <c:v>51.854550000000003</c:v>
                </c:pt>
                <c:pt idx="330">
                  <c:v>51.840910000000001</c:v>
                </c:pt>
                <c:pt idx="331">
                  <c:v>51.836359999999999</c:v>
                </c:pt>
                <c:pt idx="332">
                  <c:v>51.840910000000001</c:v>
                </c:pt>
                <c:pt idx="333">
                  <c:v>51.840910000000001</c:v>
                </c:pt>
                <c:pt idx="334">
                  <c:v>51.840910000000001</c:v>
                </c:pt>
                <c:pt idx="335">
                  <c:v>51.84545</c:v>
                </c:pt>
                <c:pt idx="336">
                  <c:v>51.854550000000003</c:v>
                </c:pt>
                <c:pt idx="337">
                  <c:v>51.84545</c:v>
                </c:pt>
                <c:pt idx="338">
                  <c:v>51.854550000000003</c:v>
                </c:pt>
                <c:pt idx="339">
                  <c:v>51.84545</c:v>
                </c:pt>
                <c:pt idx="340">
                  <c:v>51.83182</c:v>
                </c:pt>
                <c:pt idx="341">
                  <c:v>51.859090000000002</c:v>
                </c:pt>
                <c:pt idx="342">
                  <c:v>51.84545</c:v>
                </c:pt>
                <c:pt idx="343">
                  <c:v>51.840910000000001</c:v>
                </c:pt>
                <c:pt idx="344">
                  <c:v>51.840910000000001</c:v>
                </c:pt>
                <c:pt idx="345">
                  <c:v>51.836359999999999</c:v>
                </c:pt>
                <c:pt idx="346">
                  <c:v>51.84545</c:v>
                </c:pt>
                <c:pt idx="347">
                  <c:v>51.840910000000001</c:v>
                </c:pt>
                <c:pt idx="348">
                  <c:v>51.840910000000001</c:v>
                </c:pt>
                <c:pt idx="349">
                  <c:v>51.840910000000001</c:v>
                </c:pt>
                <c:pt idx="350">
                  <c:v>51.859090000000002</c:v>
                </c:pt>
                <c:pt idx="351">
                  <c:v>51.85</c:v>
                </c:pt>
                <c:pt idx="352">
                  <c:v>51.84545</c:v>
                </c:pt>
                <c:pt idx="353">
                  <c:v>51.840910000000001</c:v>
                </c:pt>
                <c:pt idx="354">
                  <c:v>51.836359999999999</c:v>
                </c:pt>
                <c:pt idx="355">
                  <c:v>51.85</c:v>
                </c:pt>
                <c:pt idx="356">
                  <c:v>51.84545</c:v>
                </c:pt>
                <c:pt idx="357">
                  <c:v>51.83182</c:v>
                </c:pt>
                <c:pt idx="358">
                  <c:v>51.84545</c:v>
                </c:pt>
                <c:pt idx="359">
                  <c:v>51.84545</c:v>
                </c:pt>
                <c:pt idx="360">
                  <c:v>51.840910000000001</c:v>
                </c:pt>
                <c:pt idx="361">
                  <c:v>51.836359999999999</c:v>
                </c:pt>
                <c:pt idx="362">
                  <c:v>51.836359999999999</c:v>
                </c:pt>
                <c:pt idx="363">
                  <c:v>51.83182</c:v>
                </c:pt>
                <c:pt idx="364">
                  <c:v>51.84545</c:v>
                </c:pt>
                <c:pt idx="365">
                  <c:v>51.840910000000001</c:v>
                </c:pt>
                <c:pt idx="366">
                  <c:v>51.840910000000001</c:v>
                </c:pt>
                <c:pt idx="367">
                  <c:v>51.840910000000001</c:v>
                </c:pt>
                <c:pt idx="368">
                  <c:v>51.840910000000001</c:v>
                </c:pt>
                <c:pt idx="369">
                  <c:v>51.854550000000003</c:v>
                </c:pt>
                <c:pt idx="370">
                  <c:v>51.84545</c:v>
                </c:pt>
                <c:pt idx="371">
                  <c:v>51.840910000000001</c:v>
                </c:pt>
                <c:pt idx="372">
                  <c:v>51.84545</c:v>
                </c:pt>
                <c:pt idx="373">
                  <c:v>51.859090000000002</c:v>
                </c:pt>
                <c:pt idx="374">
                  <c:v>51.840910000000001</c:v>
                </c:pt>
                <c:pt idx="375">
                  <c:v>51.85</c:v>
                </c:pt>
                <c:pt idx="376">
                  <c:v>51.859090000000002</c:v>
                </c:pt>
                <c:pt idx="377">
                  <c:v>51.840910000000001</c:v>
                </c:pt>
                <c:pt idx="378">
                  <c:v>51.840910000000001</c:v>
                </c:pt>
                <c:pt idx="379">
                  <c:v>51.85</c:v>
                </c:pt>
                <c:pt idx="380">
                  <c:v>51.84545</c:v>
                </c:pt>
                <c:pt idx="381">
                  <c:v>51.84545</c:v>
                </c:pt>
                <c:pt idx="382">
                  <c:v>51.84545</c:v>
                </c:pt>
                <c:pt idx="383">
                  <c:v>51.836359999999999</c:v>
                </c:pt>
                <c:pt idx="384">
                  <c:v>51.84545</c:v>
                </c:pt>
                <c:pt idx="385">
                  <c:v>51.85</c:v>
                </c:pt>
                <c:pt idx="386">
                  <c:v>51.840910000000001</c:v>
                </c:pt>
                <c:pt idx="387">
                  <c:v>51.840910000000001</c:v>
                </c:pt>
                <c:pt idx="388">
                  <c:v>51.840910000000001</c:v>
                </c:pt>
                <c:pt idx="389">
                  <c:v>51.84545</c:v>
                </c:pt>
                <c:pt idx="390">
                  <c:v>51.840910000000001</c:v>
                </c:pt>
                <c:pt idx="391">
                  <c:v>51.840910000000001</c:v>
                </c:pt>
                <c:pt idx="392">
                  <c:v>51.85</c:v>
                </c:pt>
                <c:pt idx="393">
                  <c:v>51.836359999999999</c:v>
                </c:pt>
                <c:pt idx="394">
                  <c:v>51.84545</c:v>
                </c:pt>
                <c:pt idx="395">
                  <c:v>51.85</c:v>
                </c:pt>
                <c:pt idx="396">
                  <c:v>51.836359999999999</c:v>
                </c:pt>
                <c:pt idx="397">
                  <c:v>51.83182</c:v>
                </c:pt>
                <c:pt idx="398">
                  <c:v>51.836359999999999</c:v>
                </c:pt>
                <c:pt idx="399">
                  <c:v>51.85</c:v>
                </c:pt>
                <c:pt idx="400">
                  <c:v>51.840910000000001</c:v>
                </c:pt>
                <c:pt idx="401">
                  <c:v>51.854550000000003</c:v>
                </c:pt>
                <c:pt idx="402">
                  <c:v>51.836359999999999</c:v>
                </c:pt>
                <c:pt idx="403">
                  <c:v>51.840910000000001</c:v>
                </c:pt>
                <c:pt idx="404">
                  <c:v>51.854550000000003</c:v>
                </c:pt>
                <c:pt idx="405">
                  <c:v>51.840910000000001</c:v>
                </c:pt>
                <c:pt idx="406">
                  <c:v>51.84545</c:v>
                </c:pt>
                <c:pt idx="407">
                  <c:v>51.836359999999999</c:v>
                </c:pt>
                <c:pt idx="408">
                  <c:v>51.83182</c:v>
                </c:pt>
                <c:pt idx="409">
                  <c:v>51.854550000000003</c:v>
                </c:pt>
                <c:pt idx="410">
                  <c:v>51.840910000000001</c:v>
                </c:pt>
                <c:pt idx="411">
                  <c:v>51.836359999999999</c:v>
                </c:pt>
                <c:pt idx="412">
                  <c:v>51.840910000000001</c:v>
                </c:pt>
                <c:pt idx="413">
                  <c:v>51.836359999999999</c:v>
                </c:pt>
                <c:pt idx="414">
                  <c:v>51.840910000000001</c:v>
                </c:pt>
                <c:pt idx="415">
                  <c:v>51.85</c:v>
                </c:pt>
                <c:pt idx="416">
                  <c:v>51.84545</c:v>
                </c:pt>
                <c:pt idx="417">
                  <c:v>51.84545</c:v>
                </c:pt>
                <c:pt idx="418">
                  <c:v>51.859090000000002</c:v>
                </c:pt>
                <c:pt idx="419">
                  <c:v>51.854550000000003</c:v>
                </c:pt>
                <c:pt idx="420">
                  <c:v>51.836359999999999</c:v>
                </c:pt>
                <c:pt idx="421">
                  <c:v>51.84545</c:v>
                </c:pt>
                <c:pt idx="422">
                  <c:v>51.840910000000001</c:v>
                </c:pt>
                <c:pt idx="423">
                  <c:v>51.840910000000001</c:v>
                </c:pt>
                <c:pt idx="424">
                  <c:v>51.840910000000001</c:v>
                </c:pt>
                <c:pt idx="425">
                  <c:v>51.85</c:v>
                </c:pt>
                <c:pt idx="426">
                  <c:v>51.85</c:v>
                </c:pt>
                <c:pt idx="427">
                  <c:v>51.840910000000001</c:v>
                </c:pt>
                <c:pt idx="428">
                  <c:v>51.84545</c:v>
                </c:pt>
                <c:pt idx="429">
                  <c:v>51.840910000000001</c:v>
                </c:pt>
                <c:pt idx="430">
                  <c:v>51.83182</c:v>
                </c:pt>
                <c:pt idx="431">
                  <c:v>51.836359999999999</c:v>
                </c:pt>
                <c:pt idx="432">
                  <c:v>51.85</c:v>
                </c:pt>
                <c:pt idx="433">
                  <c:v>51.836359999999999</c:v>
                </c:pt>
                <c:pt idx="434">
                  <c:v>51.840910000000001</c:v>
                </c:pt>
                <c:pt idx="435">
                  <c:v>51.85</c:v>
                </c:pt>
                <c:pt idx="436">
                  <c:v>51.840910000000001</c:v>
                </c:pt>
                <c:pt idx="437">
                  <c:v>51.85</c:v>
                </c:pt>
                <c:pt idx="438">
                  <c:v>51.836359999999999</c:v>
                </c:pt>
                <c:pt idx="439">
                  <c:v>51.840910000000001</c:v>
                </c:pt>
                <c:pt idx="440">
                  <c:v>51.840910000000001</c:v>
                </c:pt>
                <c:pt idx="441">
                  <c:v>51.840910000000001</c:v>
                </c:pt>
                <c:pt idx="442">
                  <c:v>51.840910000000001</c:v>
                </c:pt>
                <c:pt idx="443">
                  <c:v>51.840910000000001</c:v>
                </c:pt>
                <c:pt idx="444">
                  <c:v>51.836359999999999</c:v>
                </c:pt>
                <c:pt idx="445">
                  <c:v>51.854550000000003</c:v>
                </c:pt>
                <c:pt idx="446">
                  <c:v>51.84545</c:v>
                </c:pt>
                <c:pt idx="447">
                  <c:v>51.85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Typosoil5!$I$7</c:f>
              <c:strCache>
                <c:ptCount val="1"/>
              </c:strCache>
            </c:strRef>
          </c:tx>
          <c:marker>
            <c:symbol val="none"/>
          </c:marker>
          <c:val>
            <c:numRef>
              <c:f>Typosoil5!$I$8:$I$789</c:f>
              <c:numCache>
                <c:formatCode>General</c:formatCode>
                <c:ptCount val="782"/>
                <c:pt idx="0">
                  <c:v>0</c:v>
                </c:pt>
                <c:pt idx="1">
                  <c:v>50.587179999999996</c:v>
                </c:pt>
                <c:pt idx="2">
                  <c:v>50.587179999999996</c:v>
                </c:pt>
                <c:pt idx="3">
                  <c:v>50.578240000000001</c:v>
                </c:pt>
                <c:pt idx="4">
                  <c:v>50.587179999999996</c:v>
                </c:pt>
                <c:pt idx="5">
                  <c:v>50.587179999999996</c:v>
                </c:pt>
                <c:pt idx="6">
                  <c:v>50.587179999999996</c:v>
                </c:pt>
                <c:pt idx="7">
                  <c:v>50.587179999999996</c:v>
                </c:pt>
                <c:pt idx="8">
                  <c:v>50.587179999999996</c:v>
                </c:pt>
                <c:pt idx="9">
                  <c:v>50.578240000000001</c:v>
                </c:pt>
                <c:pt idx="10">
                  <c:v>50.578240000000001</c:v>
                </c:pt>
                <c:pt idx="11">
                  <c:v>50.569299999999998</c:v>
                </c:pt>
                <c:pt idx="12">
                  <c:v>50.569299999999998</c:v>
                </c:pt>
                <c:pt idx="13">
                  <c:v>50.560360000000003</c:v>
                </c:pt>
                <c:pt idx="14">
                  <c:v>50.551409999999997</c:v>
                </c:pt>
                <c:pt idx="15">
                  <c:v>50.533529999999999</c:v>
                </c:pt>
                <c:pt idx="16">
                  <c:v>50.533529999999999</c:v>
                </c:pt>
                <c:pt idx="17">
                  <c:v>50.524590000000003</c:v>
                </c:pt>
                <c:pt idx="18">
                  <c:v>50.515650000000001</c:v>
                </c:pt>
                <c:pt idx="19">
                  <c:v>50.515650000000001</c:v>
                </c:pt>
                <c:pt idx="20">
                  <c:v>50.49776</c:v>
                </c:pt>
                <c:pt idx="21">
                  <c:v>50.479880000000001</c:v>
                </c:pt>
                <c:pt idx="22">
                  <c:v>50.488819999999997</c:v>
                </c:pt>
                <c:pt idx="23">
                  <c:v>50.470939999999999</c:v>
                </c:pt>
                <c:pt idx="24">
                  <c:v>50.462000000000003</c:v>
                </c:pt>
                <c:pt idx="25">
                  <c:v>50.453060000000001</c:v>
                </c:pt>
                <c:pt idx="26">
                  <c:v>50.435169999999999</c:v>
                </c:pt>
                <c:pt idx="27">
                  <c:v>50.426229999999997</c:v>
                </c:pt>
                <c:pt idx="28">
                  <c:v>50.417290000000001</c:v>
                </c:pt>
                <c:pt idx="29">
                  <c:v>50.408340000000003</c:v>
                </c:pt>
                <c:pt idx="30">
                  <c:v>50.3994</c:v>
                </c:pt>
                <c:pt idx="31">
                  <c:v>50.390459999999997</c:v>
                </c:pt>
                <c:pt idx="32">
                  <c:v>50.381520000000002</c:v>
                </c:pt>
                <c:pt idx="33">
                  <c:v>50.372579999999999</c:v>
                </c:pt>
                <c:pt idx="34">
                  <c:v>50.372579999999999</c:v>
                </c:pt>
                <c:pt idx="35">
                  <c:v>50.354689999999998</c:v>
                </c:pt>
                <c:pt idx="36">
                  <c:v>50.345750000000002</c:v>
                </c:pt>
                <c:pt idx="37">
                  <c:v>50.33681</c:v>
                </c:pt>
                <c:pt idx="38">
                  <c:v>50.33681</c:v>
                </c:pt>
                <c:pt idx="39">
                  <c:v>50.327869999999997</c:v>
                </c:pt>
                <c:pt idx="40">
                  <c:v>50.309989999999999</c:v>
                </c:pt>
                <c:pt idx="41">
                  <c:v>50.309989999999999</c:v>
                </c:pt>
                <c:pt idx="42">
                  <c:v>50.283160000000002</c:v>
                </c:pt>
                <c:pt idx="43">
                  <c:v>50.292099999999998</c:v>
                </c:pt>
                <c:pt idx="44">
                  <c:v>50.283160000000002</c:v>
                </c:pt>
                <c:pt idx="45">
                  <c:v>50.27422</c:v>
                </c:pt>
                <c:pt idx="46">
                  <c:v>50.265270000000001</c:v>
                </c:pt>
                <c:pt idx="47">
                  <c:v>50.23845</c:v>
                </c:pt>
                <c:pt idx="48">
                  <c:v>50.229509999999998</c:v>
                </c:pt>
                <c:pt idx="49">
                  <c:v>50.220570000000002</c:v>
                </c:pt>
                <c:pt idx="50">
                  <c:v>50.211620000000003</c:v>
                </c:pt>
                <c:pt idx="51">
                  <c:v>50.202680000000001</c:v>
                </c:pt>
                <c:pt idx="52">
                  <c:v>50.193739999999998</c:v>
                </c:pt>
                <c:pt idx="53">
                  <c:v>50.17586</c:v>
                </c:pt>
                <c:pt idx="54">
                  <c:v>50.157969999999999</c:v>
                </c:pt>
                <c:pt idx="55">
                  <c:v>50.149030000000003</c:v>
                </c:pt>
                <c:pt idx="56">
                  <c:v>50.149030000000003</c:v>
                </c:pt>
                <c:pt idx="57">
                  <c:v>50.140090000000001</c:v>
                </c:pt>
                <c:pt idx="58">
                  <c:v>50.122210000000003</c:v>
                </c:pt>
                <c:pt idx="59">
                  <c:v>50.113259999999997</c:v>
                </c:pt>
                <c:pt idx="60">
                  <c:v>50.104320000000001</c:v>
                </c:pt>
                <c:pt idx="61">
                  <c:v>50.095379999999999</c:v>
                </c:pt>
                <c:pt idx="62">
                  <c:v>50.086440000000003</c:v>
                </c:pt>
                <c:pt idx="63">
                  <c:v>50.077500000000001</c:v>
                </c:pt>
                <c:pt idx="64">
                  <c:v>50.068550000000002</c:v>
                </c:pt>
                <c:pt idx="65">
                  <c:v>50.059609999999999</c:v>
                </c:pt>
                <c:pt idx="66">
                  <c:v>50.050669999999997</c:v>
                </c:pt>
                <c:pt idx="67">
                  <c:v>50.041730000000001</c:v>
                </c:pt>
                <c:pt idx="68">
                  <c:v>50.041730000000001</c:v>
                </c:pt>
                <c:pt idx="69">
                  <c:v>50.032789999999999</c:v>
                </c:pt>
                <c:pt idx="70">
                  <c:v>50.014899999999997</c:v>
                </c:pt>
                <c:pt idx="71">
                  <c:v>50.014899999999997</c:v>
                </c:pt>
                <c:pt idx="72">
                  <c:v>50.005960000000002</c:v>
                </c:pt>
                <c:pt idx="73">
                  <c:v>49.997019999999999</c:v>
                </c:pt>
                <c:pt idx="74">
                  <c:v>49.988079999999997</c:v>
                </c:pt>
                <c:pt idx="75">
                  <c:v>49.979140000000001</c:v>
                </c:pt>
                <c:pt idx="76">
                  <c:v>49.979140000000001</c:v>
                </c:pt>
                <c:pt idx="77">
                  <c:v>49.970190000000002</c:v>
                </c:pt>
                <c:pt idx="78">
                  <c:v>49.96125</c:v>
                </c:pt>
                <c:pt idx="79">
                  <c:v>49.952309999999997</c:v>
                </c:pt>
                <c:pt idx="80">
                  <c:v>49.952309999999997</c:v>
                </c:pt>
                <c:pt idx="81">
                  <c:v>49.943370000000002</c:v>
                </c:pt>
                <c:pt idx="82">
                  <c:v>49.943370000000002</c:v>
                </c:pt>
                <c:pt idx="83">
                  <c:v>49.934429999999999</c:v>
                </c:pt>
                <c:pt idx="84">
                  <c:v>49.92548</c:v>
                </c:pt>
                <c:pt idx="85">
                  <c:v>49.92548</c:v>
                </c:pt>
                <c:pt idx="86">
                  <c:v>49.92548</c:v>
                </c:pt>
                <c:pt idx="87">
                  <c:v>49.907600000000002</c:v>
                </c:pt>
                <c:pt idx="88">
                  <c:v>49.907600000000002</c:v>
                </c:pt>
                <c:pt idx="89">
                  <c:v>49.907600000000002</c:v>
                </c:pt>
                <c:pt idx="90">
                  <c:v>49.907600000000002</c:v>
                </c:pt>
                <c:pt idx="91">
                  <c:v>49.89866</c:v>
                </c:pt>
                <c:pt idx="92">
                  <c:v>49.89866</c:v>
                </c:pt>
                <c:pt idx="93">
                  <c:v>49.89866</c:v>
                </c:pt>
                <c:pt idx="94">
                  <c:v>49.889719999999997</c:v>
                </c:pt>
                <c:pt idx="95">
                  <c:v>49.880780000000001</c:v>
                </c:pt>
                <c:pt idx="96">
                  <c:v>49.889719999999997</c:v>
                </c:pt>
                <c:pt idx="97">
                  <c:v>49.880780000000001</c:v>
                </c:pt>
                <c:pt idx="98">
                  <c:v>49.871830000000003</c:v>
                </c:pt>
                <c:pt idx="99">
                  <c:v>49.871830000000003</c:v>
                </c:pt>
                <c:pt idx="100">
                  <c:v>49.86289</c:v>
                </c:pt>
                <c:pt idx="101">
                  <c:v>49.871830000000003</c:v>
                </c:pt>
                <c:pt idx="102">
                  <c:v>49.86289</c:v>
                </c:pt>
                <c:pt idx="103">
                  <c:v>49.86289</c:v>
                </c:pt>
                <c:pt idx="104">
                  <c:v>49.853949999999998</c:v>
                </c:pt>
                <c:pt idx="105">
                  <c:v>49.853949999999998</c:v>
                </c:pt>
                <c:pt idx="106">
                  <c:v>49.836069999999999</c:v>
                </c:pt>
                <c:pt idx="107">
                  <c:v>49.836069999999999</c:v>
                </c:pt>
                <c:pt idx="108">
                  <c:v>49.836069999999999</c:v>
                </c:pt>
                <c:pt idx="109">
                  <c:v>49.827129999999997</c:v>
                </c:pt>
                <c:pt idx="110">
                  <c:v>49.827129999999997</c:v>
                </c:pt>
                <c:pt idx="111">
                  <c:v>49.827129999999997</c:v>
                </c:pt>
                <c:pt idx="112">
                  <c:v>49.818179999999998</c:v>
                </c:pt>
                <c:pt idx="113">
                  <c:v>49.818179999999998</c:v>
                </c:pt>
                <c:pt idx="114">
                  <c:v>49.818179999999998</c:v>
                </c:pt>
                <c:pt idx="115">
                  <c:v>49.818179999999998</c:v>
                </c:pt>
                <c:pt idx="116">
                  <c:v>49.809240000000003</c:v>
                </c:pt>
                <c:pt idx="117">
                  <c:v>49.8003</c:v>
                </c:pt>
                <c:pt idx="118">
                  <c:v>49.809240000000003</c:v>
                </c:pt>
                <c:pt idx="119">
                  <c:v>49.8003</c:v>
                </c:pt>
                <c:pt idx="120">
                  <c:v>49.8003</c:v>
                </c:pt>
                <c:pt idx="121">
                  <c:v>49.791350000000001</c:v>
                </c:pt>
                <c:pt idx="122">
                  <c:v>49.8003</c:v>
                </c:pt>
                <c:pt idx="123">
                  <c:v>49.791350000000001</c:v>
                </c:pt>
                <c:pt idx="124">
                  <c:v>49.791350000000001</c:v>
                </c:pt>
                <c:pt idx="125">
                  <c:v>49.782409999999999</c:v>
                </c:pt>
                <c:pt idx="126">
                  <c:v>49.782409999999999</c:v>
                </c:pt>
                <c:pt idx="127">
                  <c:v>49.782409999999999</c:v>
                </c:pt>
                <c:pt idx="128">
                  <c:v>49.782409999999999</c:v>
                </c:pt>
                <c:pt idx="129">
                  <c:v>49.782409999999999</c:v>
                </c:pt>
                <c:pt idx="130">
                  <c:v>49.773470000000003</c:v>
                </c:pt>
                <c:pt idx="131">
                  <c:v>49.773470000000003</c:v>
                </c:pt>
                <c:pt idx="132">
                  <c:v>49.773470000000003</c:v>
                </c:pt>
                <c:pt idx="133">
                  <c:v>49.764530000000001</c:v>
                </c:pt>
                <c:pt idx="134">
                  <c:v>49.764530000000001</c:v>
                </c:pt>
                <c:pt idx="135">
                  <c:v>49.764530000000001</c:v>
                </c:pt>
                <c:pt idx="136">
                  <c:v>49.764530000000001</c:v>
                </c:pt>
                <c:pt idx="137">
                  <c:v>49.755589999999998</c:v>
                </c:pt>
                <c:pt idx="138">
                  <c:v>49.755589999999998</c:v>
                </c:pt>
                <c:pt idx="139">
                  <c:v>49.755589999999998</c:v>
                </c:pt>
                <c:pt idx="140">
                  <c:v>49.755589999999998</c:v>
                </c:pt>
                <c:pt idx="141">
                  <c:v>49.755589999999998</c:v>
                </c:pt>
                <c:pt idx="142">
                  <c:v>49.755589999999998</c:v>
                </c:pt>
                <c:pt idx="143">
                  <c:v>49.755589999999998</c:v>
                </c:pt>
                <c:pt idx="144">
                  <c:v>49.746650000000002</c:v>
                </c:pt>
                <c:pt idx="145">
                  <c:v>49.746650000000002</c:v>
                </c:pt>
                <c:pt idx="146">
                  <c:v>49.746650000000002</c:v>
                </c:pt>
                <c:pt idx="147">
                  <c:v>49.746650000000002</c:v>
                </c:pt>
                <c:pt idx="148">
                  <c:v>49.755589999999998</c:v>
                </c:pt>
                <c:pt idx="149">
                  <c:v>49.746650000000002</c:v>
                </c:pt>
                <c:pt idx="150">
                  <c:v>49.746650000000002</c:v>
                </c:pt>
                <c:pt idx="151">
                  <c:v>49.755589999999998</c:v>
                </c:pt>
                <c:pt idx="152">
                  <c:v>49.746650000000002</c:v>
                </c:pt>
                <c:pt idx="153">
                  <c:v>49.746650000000002</c:v>
                </c:pt>
                <c:pt idx="154">
                  <c:v>49.746650000000002</c:v>
                </c:pt>
                <c:pt idx="155">
                  <c:v>49.755589999999998</c:v>
                </c:pt>
                <c:pt idx="156">
                  <c:v>49.755589999999998</c:v>
                </c:pt>
                <c:pt idx="157">
                  <c:v>49.755589999999998</c:v>
                </c:pt>
                <c:pt idx="158">
                  <c:v>49.746650000000002</c:v>
                </c:pt>
                <c:pt idx="159">
                  <c:v>49.746650000000002</c:v>
                </c:pt>
                <c:pt idx="160">
                  <c:v>49.755589999999998</c:v>
                </c:pt>
                <c:pt idx="161">
                  <c:v>49.755589999999998</c:v>
                </c:pt>
                <c:pt idx="162">
                  <c:v>49.755589999999998</c:v>
                </c:pt>
                <c:pt idx="163">
                  <c:v>49.755589999999998</c:v>
                </c:pt>
                <c:pt idx="164">
                  <c:v>49.746650000000002</c:v>
                </c:pt>
                <c:pt idx="165">
                  <c:v>49.746650000000002</c:v>
                </c:pt>
                <c:pt idx="166">
                  <c:v>49.746650000000002</c:v>
                </c:pt>
                <c:pt idx="167">
                  <c:v>49.755589999999998</c:v>
                </c:pt>
                <c:pt idx="168">
                  <c:v>49.746650000000002</c:v>
                </c:pt>
                <c:pt idx="169">
                  <c:v>49.755589999999998</c:v>
                </c:pt>
                <c:pt idx="170">
                  <c:v>49.755589999999998</c:v>
                </c:pt>
                <c:pt idx="171">
                  <c:v>49.746650000000002</c:v>
                </c:pt>
                <c:pt idx="172">
                  <c:v>49.746650000000002</c:v>
                </c:pt>
                <c:pt idx="173">
                  <c:v>49.746650000000002</c:v>
                </c:pt>
                <c:pt idx="174">
                  <c:v>49.755589999999998</c:v>
                </c:pt>
                <c:pt idx="175">
                  <c:v>49.746650000000002</c:v>
                </c:pt>
                <c:pt idx="176">
                  <c:v>49.755589999999998</c:v>
                </c:pt>
                <c:pt idx="177">
                  <c:v>49.755589999999998</c:v>
                </c:pt>
                <c:pt idx="178">
                  <c:v>49.746650000000002</c:v>
                </c:pt>
                <c:pt idx="179">
                  <c:v>49.755589999999998</c:v>
                </c:pt>
                <c:pt idx="180">
                  <c:v>49.746650000000002</c:v>
                </c:pt>
                <c:pt idx="181">
                  <c:v>49.755589999999998</c:v>
                </c:pt>
                <c:pt idx="182">
                  <c:v>49.755589999999998</c:v>
                </c:pt>
                <c:pt idx="183">
                  <c:v>49.755589999999998</c:v>
                </c:pt>
                <c:pt idx="184">
                  <c:v>49.746650000000002</c:v>
                </c:pt>
                <c:pt idx="185">
                  <c:v>49.746650000000002</c:v>
                </c:pt>
                <c:pt idx="186">
                  <c:v>49.755589999999998</c:v>
                </c:pt>
                <c:pt idx="187">
                  <c:v>49.755589999999998</c:v>
                </c:pt>
                <c:pt idx="188">
                  <c:v>49.755589999999998</c:v>
                </c:pt>
                <c:pt idx="189">
                  <c:v>49.746650000000002</c:v>
                </c:pt>
                <c:pt idx="190">
                  <c:v>49.746650000000002</c:v>
                </c:pt>
                <c:pt idx="191">
                  <c:v>49.755589999999998</c:v>
                </c:pt>
                <c:pt idx="192">
                  <c:v>49.746650000000002</c:v>
                </c:pt>
                <c:pt idx="193">
                  <c:v>49.755589999999998</c:v>
                </c:pt>
                <c:pt idx="194">
                  <c:v>49.755589999999998</c:v>
                </c:pt>
                <c:pt idx="195">
                  <c:v>49.755589999999998</c:v>
                </c:pt>
                <c:pt idx="196">
                  <c:v>49.755589999999998</c:v>
                </c:pt>
                <c:pt idx="197">
                  <c:v>49.755589999999998</c:v>
                </c:pt>
                <c:pt idx="198">
                  <c:v>49.755589999999998</c:v>
                </c:pt>
                <c:pt idx="199">
                  <c:v>49.764530000000001</c:v>
                </c:pt>
                <c:pt idx="200">
                  <c:v>49.764530000000001</c:v>
                </c:pt>
                <c:pt idx="201">
                  <c:v>49.755589999999998</c:v>
                </c:pt>
                <c:pt idx="202">
                  <c:v>49.764530000000001</c:v>
                </c:pt>
                <c:pt idx="203">
                  <c:v>49.764530000000001</c:v>
                </c:pt>
                <c:pt idx="204">
                  <c:v>49.764530000000001</c:v>
                </c:pt>
                <c:pt idx="205">
                  <c:v>49.764530000000001</c:v>
                </c:pt>
                <c:pt idx="206">
                  <c:v>49.764530000000001</c:v>
                </c:pt>
                <c:pt idx="207">
                  <c:v>49.755589999999998</c:v>
                </c:pt>
                <c:pt idx="208">
                  <c:v>49.764530000000001</c:v>
                </c:pt>
                <c:pt idx="209">
                  <c:v>49.764530000000001</c:v>
                </c:pt>
                <c:pt idx="210">
                  <c:v>49.764530000000001</c:v>
                </c:pt>
                <c:pt idx="211">
                  <c:v>49.764530000000001</c:v>
                </c:pt>
                <c:pt idx="212">
                  <c:v>49.764530000000001</c:v>
                </c:pt>
                <c:pt idx="213">
                  <c:v>49.764530000000001</c:v>
                </c:pt>
                <c:pt idx="214">
                  <c:v>49.764530000000001</c:v>
                </c:pt>
                <c:pt idx="215">
                  <c:v>49.764530000000001</c:v>
                </c:pt>
                <c:pt idx="216">
                  <c:v>49.755589999999998</c:v>
                </c:pt>
                <c:pt idx="217">
                  <c:v>49.755589999999998</c:v>
                </c:pt>
                <c:pt idx="218">
                  <c:v>49.755589999999998</c:v>
                </c:pt>
                <c:pt idx="219">
                  <c:v>49.764530000000001</c:v>
                </c:pt>
                <c:pt idx="220">
                  <c:v>49.764530000000001</c:v>
                </c:pt>
                <c:pt idx="221">
                  <c:v>49.764530000000001</c:v>
                </c:pt>
                <c:pt idx="222">
                  <c:v>49.755589999999998</c:v>
                </c:pt>
                <c:pt idx="223">
                  <c:v>49.755589999999998</c:v>
                </c:pt>
                <c:pt idx="224">
                  <c:v>49.764530000000001</c:v>
                </c:pt>
                <c:pt idx="225">
                  <c:v>49.764530000000001</c:v>
                </c:pt>
                <c:pt idx="226">
                  <c:v>49.755589999999998</c:v>
                </c:pt>
                <c:pt idx="227">
                  <c:v>49.764530000000001</c:v>
                </c:pt>
                <c:pt idx="228">
                  <c:v>49.755589999999998</c:v>
                </c:pt>
                <c:pt idx="229">
                  <c:v>49.764530000000001</c:v>
                </c:pt>
                <c:pt idx="230">
                  <c:v>49.764530000000001</c:v>
                </c:pt>
                <c:pt idx="231">
                  <c:v>49.764530000000001</c:v>
                </c:pt>
                <c:pt idx="232">
                  <c:v>49.764530000000001</c:v>
                </c:pt>
                <c:pt idx="233">
                  <c:v>49.755589999999998</c:v>
                </c:pt>
                <c:pt idx="234">
                  <c:v>49.755589999999998</c:v>
                </c:pt>
                <c:pt idx="235">
                  <c:v>49.755589999999998</c:v>
                </c:pt>
                <c:pt idx="236">
                  <c:v>49.764530000000001</c:v>
                </c:pt>
                <c:pt idx="237">
                  <c:v>49.764530000000001</c:v>
                </c:pt>
                <c:pt idx="238">
                  <c:v>49.764530000000001</c:v>
                </c:pt>
                <c:pt idx="239">
                  <c:v>49.764530000000001</c:v>
                </c:pt>
                <c:pt idx="240">
                  <c:v>49.755589999999998</c:v>
                </c:pt>
                <c:pt idx="241">
                  <c:v>49.764530000000001</c:v>
                </c:pt>
                <c:pt idx="242">
                  <c:v>49.764530000000001</c:v>
                </c:pt>
                <c:pt idx="243">
                  <c:v>49.764530000000001</c:v>
                </c:pt>
                <c:pt idx="244">
                  <c:v>49.764530000000001</c:v>
                </c:pt>
                <c:pt idx="245">
                  <c:v>49.773470000000003</c:v>
                </c:pt>
                <c:pt idx="246">
                  <c:v>49.764530000000001</c:v>
                </c:pt>
                <c:pt idx="247">
                  <c:v>49.773470000000003</c:v>
                </c:pt>
                <c:pt idx="248">
                  <c:v>49.764530000000001</c:v>
                </c:pt>
                <c:pt idx="249">
                  <c:v>49.773470000000003</c:v>
                </c:pt>
                <c:pt idx="250">
                  <c:v>49.764530000000001</c:v>
                </c:pt>
                <c:pt idx="251">
                  <c:v>49.764530000000001</c:v>
                </c:pt>
                <c:pt idx="252">
                  <c:v>49.764530000000001</c:v>
                </c:pt>
                <c:pt idx="253">
                  <c:v>49.755589999999998</c:v>
                </c:pt>
                <c:pt idx="254">
                  <c:v>49.764530000000001</c:v>
                </c:pt>
                <c:pt idx="255">
                  <c:v>49.764530000000001</c:v>
                </c:pt>
                <c:pt idx="256">
                  <c:v>49.764530000000001</c:v>
                </c:pt>
                <c:pt idx="257">
                  <c:v>49.764530000000001</c:v>
                </c:pt>
                <c:pt idx="258">
                  <c:v>49.773470000000003</c:v>
                </c:pt>
                <c:pt idx="259">
                  <c:v>49.764530000000001</c:v>
                </c:pt>
                <c:pt idx="260">
                  <c:v>49.764530000000001</c:v>
                </c:pt>
                <c:pt idx="261">
                  <c:v>49.773470000000003</c:v>
                </c:pt>
                <c:pt idx="262">
                  <c:v>49.764530000000001</c:v>
                </c:pt>
                <c:pt idx="263">
                  <c:v>49.764530000000001</c:v>
                </c:pt>
                <c:pt idx="264">
                  <c:v>49.773470000000003</c:v>
                </c:pt>
                <c:pt idx="265">
                  <c:v>49.764530000000001</c:v>
                </c:pt>
                <c:pt idx="266">
                  <c:v>49.764530000000001</c:v>
                </c:pt>
                <c:pt idx="267">
                  <c:v>49.764530000000001</c:v>
                </c:pt>
                <c:pt idx="268">
                  <c:v>49.764530000000001</c:v>
                </c:pt>
                <c:pt idx="269">
                  <c:v>49.764530000000001</c:v>
                </c:pt>
                <c:pt idx="270">
                  <c:v>49.773470000000003</c:v>
                </c:pt>
                <c:pt idx="271">
                  <c:v>49.764530000000001</c:v>
                </c:pt>
                <c:pt idx="272">
                  <c:v>49.773470000000003</c:v>
                </c:pt>
                <c:pt idx="273">
                  <c:v>49.764530000000001</c:v>
                </c:pt>
                <c:pt idx="274">
                  <c:v>49.764530000000001</c:v>
                </c:pt>
                <c:pt idx="275">
                  <c:v>49.764530000000001</c:v>
                </c:pt>
                <c:pt idx="276">
                  <c:v>49.764530000000001</c:v>
                </c:pt>
                <c:pt idx="277">
                  <c:v>49.764530000000001</c:v>
                </c:pt>
                <c:pt idx="278">
                  <c:v>49.755589999999998</c:v>
                </c:pt>
                <c:pt idx="279">
                  <c:v>49.764530000000001</c:v>
                </c:pt>
                <c:pt idx="280">
                  <c:v>49.764530000000001</c:v>
                </c:pt>
                <c:pt idx="281">
                  <c:v>49.764530000000001</c:v>
                </c:pt>
                <c:pt idx="282">
                  <c:v>49.755589999999998</c:v>
                </c:pt>
                <c:pt idx="283">
                  <c:v>49.755589999999998</c:v>
                </c:pt>
                <c:pt idx="284">
                  <c:v>49.764530000000001</c:v>
                </c:pt>
                <c:pt idx="285">
                  <c:v>49.764530000000001</c:v>
                </c:pt>
                <c:pt idx="286">
                  <c:v>49.764530000000001</c:v>
                </c:pt>
                <c:pt idx="287">
                  <c:v>49.755589999999998</c:v>
                </c:pt>
                <c:pt idx="288">
                  <c:v>49.764530000000001</c:v>
                </c:pt>
                <c:pt idx="289">
                  <c:v>49.755589999999998</c:v>
                </c:pt>
                <c:pt idx="290">
                  <c:v>49.755589999999998</c:v>
                </c:pt>
                <c:pt idx="291">
                  <c:v>49.764530000000001</c:v>
                </c:pt>
                <c:pt idx="292">
                  <c:v>49.764530000000001</c:v>
                </c:pt>
                <c:pt idx="293">
                  <c:v>49.755589999999998</c:v>
                </c:pt>
                <c:pt idx="294">
                  <c:v>49.755589999999998</c:v>
                </c:pt>
                <c:pt idx="295">
                  <c:v>49.764530000000001</c:v>
                </c:pt>
                <c:pt idx="296">
                  <c:v>49.755589999999998</c:v>
                </c:pt>
                <c:pt idx="297">
                  <c:v>49.764530000000001</c:v>
                </c:pt>
                <c:pt idx="298">
                  <c:v>49.755589999999998</c:v>
                </c:pt>
                <c:pt idx="299">
                  <c:v>49.764530000000001</c:v>
                </c:pt>
                <c:pt idx="300">
                  <c:v>49.755589999999998</c:v>
                </c:pt>
                <c:pt idx="301">
                  <c:v>49.755589999999998</c:v>
                </c:pt>
                <c:pt idx="302">
                  <c:v>49.755589999999998</c:v>
                </c:pt>
                <c:pt idx="303">
                  <c:v>49.764530000000001</c:v>
                </c:pt>
                <c:pt idx="304">
                  <c:v>49.764530000000001</c:v>
                </c:pt>
                <c:pt idx="305">
                  <c:v>49.746650000000002</c:v>
                </c:pt>
                <c:pt idx="306">
                  <c:v>49.755589999999998</c:v>
                </c:pt>
                <c:pt idx="307">
                  <c:v>49.755589999999998</c:v>
                </c:pt>
                <c:pt idx="308">
                  <c:v>49.755589999999998</c:v>
                </c:pt>
                <c:pt idx="309">
                  <c:v>49.764530000000001</c:v>
                </c:pt>
                <c:pt idx="310">
                  <c:v>49.755589999999998</c:v>
                </c:pt>
                <c:pt idx="311">
                  <c:v>49.755589999999998</c:v>
                </c:pt>
                <c:pt idx="312">
                  <c:v>49.755589999999998</c:v>
                </c:pt>
                <c:pt idx="313">
                  <c:v>49.755589999999998</c:v>
                </c:pt>
                <c:pt idx="314">
                  <c:v>49.755589999999998</c:v>
                </c:pt>
                <c:pt idx="315">
                  <c:v>49.755589999999998</c:v>
                </c:pt>
                <c:pt idx="316">
                  <c:v>49.755589999999998</c:v>
                </c:pt>
                <c:pt idx="317">
                  <c:v>49.755589999999998</c:v>
                </c:pt>
                <c:pt idx="318">
                  <c:v>49.764530000000001</c:v>
                </c:pt>
                <c:pt idx="319">
                  <c:v>49.755589999999998</c:v>
                </c:pt>
                <c:pt idx="320">
                  <c:v>49.755589999999998</c:v>
                </c:pt>
                <c:pt idx="321">
                  <c:v>49.755589999999998</c:v>
                </c:pt>
                <c:pt idx="322">
                  <c:v>49.755589999999998</c:v>
                </c:pt>
                <c:pt idx="323">
                  <c:v>49.746650000000002</c:v>
                </c:pt>
                <c:pt idx="324">
                  <c:v>49.755589999999998</c:v>
                </c:pt>
                <c:pt idx="325">
                  <c:v>49.755589999999998</c:v>
                </c:pt>
                <c:pt idx="326">
                  <c:v>49.755589999999998</c:v>
                </c:pt>
                <c:pt idx="327">
                  <c:v>49.755589999999998</c:v>
                </c:pt>
                <c:pt idx="328">
                  <c:v>49.755589999999998</c:v>
                </c:pt>
                <c:pt idx="329">
                  <c:v>49.755589999999998</c:v>
                </c:pt>
                <c:pt idx="330">
                  <c:v>49.755589999999998</c:v>
                </c:pt>
                <c:pt idx="331">
                  <c:v>49.746650000000002</c:v>
                </c:pt>
                <c:pt idx="332">
                  <c:v>49.755589999999998</c:v>
                </c:pt>
                <c:pt idx="333">
                  <c:v>49.755589999999998</c:v>
                </c:pt>
                <c:pt idx="334">
                  <c:v>49.755589999999998</c:v>
                </c:pt>
                <c:pt idx="335">
                  <c:v>49.755589999999998</c:v>
                </c:pt>
                <c:pt idx="336">
                  <c:v>49.755589999999998</c:v>
                </c:pt>
                <c:pt idx="337">
                  <c:v>49.746650000000002</c:v>
                </c:pt>
                <c:pt idx="338">
                  <c:v>49.755589999999998</c:v>
                </c:pt>
                <c:pt idx="339">
                  <c:v>49.755589999999998</c:v>
                </c:pt>
                <c:pt idx="340">
                  <c:v>49.755589999999998</c:v>
                </c:pt>
                <c:pt idx="341">
                  <c:v>49.755589999999998</c:v>
                </c:pt>
                <c:pt idx="342">
                  <c:v>49.755589999999998</c:v>
                </c:pt>
                <c:pt idx="343">
                  <c:v>49.755589999999998</c:v>
                </c:pt>
                <c:pt idx="344">
                  <c:v>49.746650000000002</c:v>
                </c:pt>
                <c:pt idx="345">
                  <c:v>49.755589999999998</c:v>
                </c:pt>
                <c:pt idx="346">
                  <c:v>49.755589999999998</c:v>
                </c:pt>
                <c:pt idx="347">
                  <c:v>49.746650000000002</c:v>
                </c:pt>
                <c:pt idx="348">
                  <c:v>49.755589999999998</c:v>
                </c:pt>
                <c:pt idx="349">
                  <c:v>49.755589999999998</c:v>
                </c:pt>
                <c:pt idx="350">
                  <c:v>49.746650000000002</c:v>
                </c:pt>
                <c:pt idx="351">
                  <c:v>49.755589999999998</c:v>
                </c:pt>
                <c:pt idx="352">
                  <c:v>49.755589999999998</c:v>
                </c:pt>
                <c:pt idx="353">
                  <c:v>49.746650000000002</c:v>
                </c:pt>
                <c:pt idx="354">
                  <c:v>49.755589999999998</c:v>
                </c:pt>
                <c:pt idx="355">
                  <c:v>49.755589999999998</c:v>
                </c:pt>
                <c:pt idx="356">
                  <c:v>49.755589999999998</c:v>
                </c:pt>
                <c:pt idx="357">
                  <c:v>49.755589999999998</c:v>
                </c:pt>
                <c:pt idx="358">
                  <c:v>49.746650000000002</c:v>
                </c:pt>
                <c:pt idx="359">
                  <c:v>49.755589999999998</c:v>
                </c:pt>
                <c:pt idx="360">
                  <c:v>49.755589999999998</c:v>
                </c:pt>
                <c:pt idx="361">
                  <c:v>49.746650000000002</c:v>
                </c:pt>
                <c:pt idx="362">
                  <c:v>49.755589999999998</c:v>
                </c:pt>
                <c:pt idx="363">
                  <c:v>49.755589999999998</c:v>
                </c:pt>
                <c:pt idx="364">
                  <c:v>49.755589999999998</c:v>
                </c:pt>
                <c:pt idx="365">
                  <c:v>49.755589999999998</c:v>
                </c:pt>
                <c:pt idx="366">
                  <c:v>49.755589999999998</c:v>
                </c:pt>
                <c:pt idx="367">
                  <c:v>49.755589999999998</c:v>
                </c:pt>
                <c:pt idx="368">
                  <c:v>49.755589999999998</c:v>
                </c:pt>
                <c:pt idx="369">
                  <c:v>49.755589999999998</c:v>
                </c:pt>
                <c:pt idx="370">
                  <c:v>49.755589999999998</c:v>
                </c:pt>
                <c:pt idx="371">
                  <c:v>49.746650000000002</c:v>
                </c:pt>
                <c:pt idx="372">
                  <c:v>49.755589999999998</c:v>
                </c:pt>
                <c:pt idx="373">
                  <c:v>49.746650000000002</c:v>
                </c:pt>
                <c:pt idx="374">
                  <c:v>49.755589999999998</c:v>
                </c:pt>
                <c:pt idx="375">
                  <c:v>49.755589999999998</c:v>
                </c:pt>
                <c:pt idx="376">
                  <c:v>49.755589999999998</c:v>
                </c:pt>
                <c:pt idx="377">
                  <c:v>49.755589999999998</c:v>
                </c:pt>
                <c:pt idx="378">
                  <c:v>49.746650000000002</c:v>
                </c:pt>
                <c:pt idx="379">
                  <c:v>49.746650000000002</c:v>
                </c:pt>
                <c:pt idx="380">
                  <c:v>49.755589999999998</c:v>
                </c:pt>
                <c:pt idx="381">
                  <c:v>49.755589999999998</c:v>
                </c:pt>
                <c:pt idx="382">
                  <c:v>49.746650000000002</c:v>
                </c:pt>
                <c:pt idx="383">
                  <c:v>49.755589999999998</c:v>
                </c:pt>
                <c:pt idx="384">
                  <c:v>49.746650000000002</c:v>
                </c:pt>
                <c:pt idx="385">
                  <c:v>49.746650000000002</c:v>
                </c:pt>
                <c:pt idx="386">
                  <c:v>49.755589999999998</c:v>
                </c:pt>
                <c:pt idx="387">
                  <c:v>49.746650000000002</c:v>
                </c:pt>
                <c:pt idx="388">
                  <c:v>49.755589999999998</c:v>
                </c:pt>
                <c:pt idx="389">
                  <c:v>49.746650000000002</c:v>
                </c:pt>
                <c:pt idx="390">
                  <c:v>49.755589999999998</c:v>
                </c:pt>
                <c:pt idx="391">
                  <c:v>49.755589999999998</c:v>
                </c:pt>
                <c:pt idx="392">
                  <c:v>49.746650000000002</c:v>
                </c:pt>
                <c:pt idx="393">
                  <c:v>49.755589999999998</c:v>
                </c:pt>
                <c:pt idx="394">
                  <c:v>49.746650000000002</c:v>
                </c:pt>
                <c:pt idx="395">
                  <c:v>49.755589999999998</c:v>
                </c:pt>
                <c:pt idx="396">
                  <c:v>49.746650000000002</c:v>
                </c:pt>
                <c:pt idx="397">
                  <c:v>49.746650000000002</c:v>
                </c:pt>
                <c:pt idx="398">
                  <c:v>49.755589999999998</c:v>
                </c:pt>
                <c:pt idx="399">
                  <c:v>49.746650000000002</c:v>
                </c:pt>
                <c:pt idx="400">
                  <c:v>49.755589999999998</c:v>
                </c:pt>
                <c:pt idx="401">
                  <c:v>49.755589999999998</c:v>
                </c:pt>
                <c:pt idx="402">
                  <c:v>49.746650000000002</c:v>
                </c:pt>
                <c:pt idx="403">
                  <c:v>49.746650000000002</c:v>
                </c:pt>
                <c:pt idx="404">
                  <c:v>49.755589999999998</c:v>
                </c:pt>
                <c:pt idx="405">
                  <c:v>49.755589999999998</c:v>
                </c:pt>
                <c:pt idx="406">
                  <c:v>49.755589999999998</c:v>
                </c:pt>
                <c:pt idx="407">
                  <c:v>49.755589999999998</c:v>
                </c:pt>
                <c:pt idx="408">
                  <c:v>49.755589999999998</c:v>
                </c:pt>
                <c:pt idx="409">
                  <c:v>49.746650000000002</c:v>
                </c:pt>
                <c:pt idx="410">
                  <c:v>49.755589999999998</c:v>
                </c:pt>
                <c:pt idx="411">
                  <c:v>49.755589999999998</c:v>
                </c:pt>
                <c:pt idx="412">
                  <c:v>49.755589999999998</c:v>
                </c:pt>
                <c:pt idx="413">
                  <c:v>49.755589999999998</c:v>
                </c:pt>
                <c:pt idx="414">
                  <c:v>49.755589999999998</c:v>
                </c:pt>
                <c:pt idx="415">
                  <c:v>49.746650000000002</c:v>
                </c:pt>
                <c:pt idx="416">
                  <c:v>49.755589999999998</c:v>
                </c:pt>
                <c:pt idx="417">
                  <c:v>49.755589999999998</c:v>
                </c:pt>
                <c:pt idx="418">
                  <c:v>49.746650000000002</c:v>
                </c:pt>
                <c:pt idx="419">
                  <c:v>49.755589999999998</c:v>
                </c:pt>
                <c:pt idx="420">
                  <c:v>49.755589999999998</c:v>
                </c:pt>
                <c:pt idx="421">
                  <c:v>49.755589999999998</c:v>
                </c:pt>
                <c:pt idx="422">
                  <c:v>49.755589999999998</c:v>
                </c:pt>
                <c:pt idx="423">
                  <c:v>49.755589999999998</c:v>
                </c:pt>
                <c:pt idx="424">
                  <c:v>49.755589999999998</c:v>
                </c:pt>
                <c:pt idx="425">
                  <c:v>49.755589999999998</c:v>
                </c:pt>
                <c:pt idx="426">
                  <c:v>49.746650000000002</c:v>
                </c:pt>
                <c:pt idx="427">
                  <c:v>49.755589999999998</c:v>
                </c:pt>
                <c:pt idx="428">
                  <c:v>49.755589999999998</c:v>
                </c:pt>
                <c:pt idx="429">
                  <c:v>49.755589999999998</c:v>
                </c:pt>
                <c:pt idx="430">
                  <c:v>49.746650000000002</c:v>
                </c:pt>
                <c:pt idx="431">
                  <c:v>49.746650000000002</c:v>
                </c:pt>
                <c:pt idx="432">
                  <c:v>49.755589999999998</c:v>
                </c:pt>
                <c:pt idx="433">
                  <c:v>49.746650000000002</c:v>
                </c:pt>
                <c:pt idx="434">
                  <c:v>49.746650000000002</c:v>
                </c:pt>
                <c:pt idx="435">
                  <c:v>49.746650000000002</c:v>
                </c:pt>
                <c:pt idx="436">
                  <c:v>49.746650000000002</c:v>
                </c:pt>
                <c:pt idx="437">
                  <c:v>49.746650000000002</c:v>
                </c:pt>
                <c:pt idx="438">
                  <c:v>49.746650000000002</c:v>
                </c:pt>
                <c:pt idx="439">
                  <c:v>49.755589999999998</c:v>
                </c:pt>
                <c:pt idx="440">
                  <c:v>49.755589999999998</c:v>
                </c:pt>
                <c:pt idx="441">
                  <c:v>49.746650000000002</c:v>
                </c:pt>
                <c:pt idx="442">
                  <c:v>49.755589999999998</c:v>
                </c:pt>
                <c:pt idx="443">
                  <c:v>49.746650000000002</c:v>
                </c:pt>
                <c:pt idx="444">
                  <c:v>49.746650000000002</c:v>
                </c:pt>
                <c:pt idx="445">
                  <c:v>49.746650000000002</c:v>
                </c:pt>
                <c:pt idx="446">
                  <c:v>49.755589999999998</c:v>
                </c:pt>
                <c:pt idx="447">
                  <c:v>49.746650000000002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5354752"/>
        <c:axId val="215360640"/>
      </c:lineChart>
      <c:lineChart>
        <c:grouping val="standard"/>
        <c:varyColors val="0"/>
        <c:ser>
          <c:idx val="2"/>
          <c:order val="2"/>
          <c:tx>
            <c:strRef>
              <c:f>Typosoil5!$J$7</c:f>
              <c:strCache>
                <c:ptCount val="1"/>
              </c:strCache>
            </c:strRef>
          </c:tx>
          <c:marker>
            <c:symbol val="none"/>
          </c:marker>
          <c:val>
            <c:numRef>
              <c:f>Typosoil5!$J$8:$J$789</c:f>
              <c:numCache>
                <c:formatCode>General</c:formatCode>
                <c:ptCount val="782"/>
                <c:pt idx="0">
                  <c:v>0</c:v>
                </c:pt>
                <c:pt idx="1">
                  <c:v>-3.44828</c:v>
                </c:pt>
                <c:pt idx="2">
                  <c:v>-5.1724100000000002</c:v>
                </c:pt>
                <c:pt idx="3">
                  <c:v>-5.7471300000000003</c:v>
                </c:pt>
                <c:pt idx="4">
                  <c:v>-6.8965500000000004</c:v>
                </c:pt>
                <c:pt idx="5">
                  <c:v>-8.0459800000000001</c:v>
                </c:pt>
                <c:pt idx="6">
                  <c:v>-8.0459800000000001</c:v>
                </c:pt>
                <c:pt idx="7">
                  <c:v>-9.7701100000000007</c:v>
                </c:pt>
                <c:pt idx="8">
                  <c:v>-10.91954</c:v>
                </c:pt>
                <c:pt idx="9">
                  <c:v>-12.64368</c:v>
                </c:pt>
                <c:pt idx="10">
                  <c:v>-14.36782</c:v>
                </c:pt>
                <c:pt idx="11">
                  <c:v>-15.517239999999999</c:v>
                </c:pt>
                <c:pt idx="12">
                  <c:v>-17.816089999999999</c:v>
                </c:pt>
                <c:pt idx="13">
                  <c:v>-19.540230000000001</c:v>
                </c:pt>
                <c:pt idx="14">
                  <c:v>-22.413789999999999</c:v>
                </c:pt>
                <c:pt idx="15">
                  <c:v>-25.862069999999999</c:v>
                </c:pt>
                <c:pt idx="16">
                  <c:v>-29.885059999999999</c:v>
                </c:pt>
                <c:pt idx="17">
                  <c:v>-32.758620000000001</c:v>
                </c:pt>
                <c:pt idx="18">
                  <c:v>-35.632179999999998</c:v>
                </c:pt>
                <c:pt idx="19">
                  <c:v>-39.080460000000002</c:v>
                </c:pt>
                <c:pt idx="20">
                  <c:v>-42.528739999999999</c:v>
                </c:pt>
                <c:pt idx="21">
                  <c:v>-47.126440000000002</c:v>
                </c:pt>
                <c:pt idx="22">
                  <c:v>-51.149430000000002</c:v>
                </c:pt>
                <c:pt idx="23">
                  <c:v>-55.747129999999999</c:v>
                </c:pt>
                <c:pt idx="24">
                  <c:v>-60.919539999999998</c:v>
                </c:pt>
                <c:pt idx="25">
                  <c:v>-66.666659999999993</c:v>
                </c:pt>
                <c:pt idx="26">
                  <c:v>-71.26437</c:v>
                </c:pt>
                <c:pt idx="27">
                  <c:v>-76.436779999999999</c:v>
                </c:pt>
                <c:pt idx="28">
                  <c:v>-82.758619999999993</c:v>
                </c:pt>
                <c:pt idx="29">
                  <c:v>-89.655169999999998</c:v>
                </c:pt>
                <c:pt idx="30">
                  <c:v>-95.402299999999997</c:v>
                </c:pt>
                <c:pt idx="31">
                  <c:v>-103.44826999999999</c:v>
                </c:pt>
                <c:pt idx="32">
                  <c:v>-110.34483</c:v>
                </c:pt>
                <c:pt idx="33">
                  <c:v>-119.54022999999999</c:v>
                </c:pt>
                <c:pt idx="34">
                  <c:v>-127.01148999999999</c:v>
                </c:pt>
                <c:pt idx="35">
                  <c:v>-135.63219000000001</c:v>
                </c:pt>
                <c:pt idx="36">
                  <c:v>-144.82758999999999</c:v>
                </c:pt>
                <c:pt idx="37">
                  <c:v>-153.44827000000001</c:v>
                </c:pt>
                <c:pt idx="38">
                  <c:v>-163.21838</c:v>
                </c:pt>
                <c:pt idx="39">
                  <c:v>-175.28735</c:v>
                </c:pt>
                <c:pt idx="40">
                  <c:v>-186.20688999999999</c:v>
                </c:pt>
                <c:pt idx="41">
                  <c:v>-198.27585999999999</c:v>
                </c:pt>
                <c:pt idx="42">
                  <c:v>-212.64367999999999</c:v>
                </c:pt>
                <c:pt idx="43">
                  <c:v>-227.01149000000001</c:v>
                </c:pt>
                <c:pt idx="44">
                  <c:v>-243.10345000000001</c:v>
                </c:pt>
                <c:pt idx="45">
                  <c:v>-261.49426</c:v>
                </c:pt>
                <c:pt idx="46">
                  <c:v>-279.88506999999998</c:v>
                </c:pt>
                <c:pt idx="47">
                  <c:v>-300</c:v>
                </c:pt>
                <c:pt idx="48">
                  <c:v>-322.98849000000001</c:v>
                </c:pt>
                <c:pt idx="49">
                  <c:v>-346.55173000000002</c:v>
                </c:pt>
                <c:pt idx="50">
                  <c:v>-372.41379000000001</c:v>
                </c:pt>
                <c:pt idx="51">
                  <c:v>-400</c:v>
                </c:pt>
                <c:pt idx="52">
                  <c:v>-429.31033000000002</c:v>
                </c:pt>
                <c:pt idx="53">
                  <c:v>-460.34482000000003</c:v>
                </c:pt>
                <c:pt idx="54">
                  <c:v>-494.25286999999997</c:v>
                </c:pt>
                <c:pt idx="55">
                  <c:v>-529.88507000000004</c:v>
                </c:pt>
                <c:pt idx="56">
                  <c:v>-567.24139000000002</c:v>
                </c:pt>
                <c:pt idx="57">
                  <c:v>-606.32183999999995</c:v>
                </c:pt>
                <c:pt idx="58">
                  <c:v>-646.55169999999998</c:v>
                </c:pt>
                <c:pt idx="59">
                  <c:v>-689.65515000000005</c:v>
                </c:pt>
                <c:pt idx="60">
                  <c:v>-730.45978000000002</c:v>
                </c:pt>
                <c:pt idx="61">
                  <c:v>-769.54021999999998</c:v>
                </c:pt>
                <c:pt idx="62">
                  <c:v>-805.74712999999997</c:v>
                </c:pt>
                <c:pt idx="63">
                  <c:v>-831.03448000000003</c:v>
                </c:pt>
                <c:pt idx="64">
                  <c:v>-850</c:v>
                </c:pt>
                <c:pt idx="65">
                  <c:v>-842.52874999999995</c:v>
                </c:pt>
                <c:pt idx="66">
                  <c:v>-828.16088999999999</c:v>
                </c:pt>
                <c:pt idx="67">
                  <c:v>-813.79309000000001</c:v>
                </c:pt>
                <c:pt idx="68">
                  <c:v>-801.72411999999997</c:v>
                </c:pt>
                <c:pt idx="69">
                  <c:v>-9.1953999999999994</c:v>
                </c:pt>
                <c:pt idx="70">
                  <c:v>2.2988499999999998</c:v>
                </c:pt>
                <c:pt idx="71">
                  <c:v>5.1724100000000002</c:v>
                </c:pt>
                <c:pt idx="72">
                  <c:v>5.1724100000000002</c:v>
                </c:pt>
                <c:pt idx="73">
                  <c:v>5.1724100000000002</c:v>
                </c:pt>
                <c:pt idx="74">
                  <c:v>5.1724100000000002</c:v>
                </c:pt>
                <c:pt idx="75">
                  <c:v>4.5976999999999997</c:v>
                </c:pt>
                <c:pt idx="76">
                  <c:v>5.1724100000000002</c:v>
                </c:pt>
                <c:pt idx="77">
                  <c:v>5.1724100000000002</c:v>
                </c:pt>
                <c:pt idx="78">
                  <c:v>5.1724100000000002</c:v>
                </c:pt>
                <c:pt idx="79">
                  <c:v>5.1724100000000002</c:v>
                </c:pt>
                <c:pt idx="80">
                  <c:v>5.1724100000000002</c:v>
                </c:pt>
                <c:pt idx="81">
                  <c:v>-1122.9885300000001</c:v>
                </c:pt>
                <c:pt idx="82">
                  <c:v>4.5976999999999997</c:v>
                </c:pt>
                <c:pt idx="83">
                  <c:v>5.1724100000000002</c:v>
                </c:pt>
                <c:pt idx="84">
                  <c:v>4.5976999999999997</c:v>
                </c:pt>
                <c:pt idx="85">
                  <c:v>4.5976999999999997</c:v>
                </c:pt>
                <c:pt idx="86">
                  <c:v>5.1724100000000002</c:v>
                </c:pt>
                <c:pt idx="87">
                  <c:v>-760.91956000000005</c:v>
                </c:pt>
                <c:pt idx="88">
                  <c:v>5.1724100000000002</c:v>
                </c:pt>
                <c:pt idx="89">
                  <c:v>4.5976999999999997</c:v>
                </c:pt>
                <c:pt idx="90">
                  <c:v>-1125.2873500000001</c:v>
                </c:pt>
                <c:pt idx="91">
                  <c:v>-849.42529000000002</c:v>
                </c:pt>
                <c:pt idx="92">
                  <c:v>4.5976999999999997</c:v>
                </c:pt>
                <c:pt idx="93">
                  <c:v>4.5976999999999997</c:v>
                </c:pt>
                <c:pt idx="94">
                  <c:v>4.5976999999999997</c:v>
                </c:pt>
                <c:pt idx="95">
                  <c:v>4.5976999999999997</c:v>
                </c:pt>
                <c:pt idx="96">
                  <c:v>4.5976999999999997</c:v>
                </c:pt>
                <c:pt idx="97">
                  <c:v>4.0229900000000001</c:v>
                </c:pt>
                <c:pt idx="98">
                  <c:v>4.5976999999999997</c:v>
                </c:pt>
                <c:pt idx="99">
                  <c:v>4.5976999999999997</c:v>
                </c:pt>
                <c:pt idx="100">
                  <c:v>4.5976999999999997</c:v>
                </c:pt>
                <c:pt idx="101">
                  <c:v>4.0229900000000001</c:v>
                </c:pt>
                <c:pt idx="102">
                  <c:v>4.5976999999999997</c:v>
                </c:pt>
                <c:pt idx="103">
                  <c:v>4.5976999999999997</c:v>
                </c:pt>
                <c:pt idx="104">
                  <c:v>4.5976999999999997</c:v>
                </c:pt>
                <c:pt idx="105">
                  <c:v>4.5976999999999997</c:v>
                </c:pt>
                <c:pt idx="106">
                  <c:v>4.5976999999999997</c:v>
                </c:pt>
                <c:pt idx="107">
                  <c:v>4.5976999999999997</c:v>
                </c:pt>
                <c:pt idx="108">
                  <c:v>5.1724100000000002</c:v>
                </c:pt>
                <c:pt idx="109">
                  <c:v>5.1724100000000002</c:v>
                </c:pt>
                <c:pt idx="110">
                  <c:v>5.1724100000000002</c:v>
                </c:pt>
                <c:pt idx="111">
                  <c:v>4.5976999999999997</c:v>
                </c:pt>
                <c:pt idx="112">
                  <c:v>5.1724100000000002</c:v>
                </c:pt>
                <c:pt idx="113">
                  <c:v>5.1724100000000002</c:v>
                </c:pt>
                <c:pt idx="114">
                  <c:v>4.5976999999999997</c:v>
                </c:pt>
                <c:pt idx="115">
                  <c:v>5.1724100000000002</c:v>
                </c:pt>
                <c:pt idx="116">
                  <c:v>5.1724100000000002</c:v>
                </c:pt>
                <c:pt idx="117">
                  <c:v>5.1724100000000002</c:v>
                </c:pt>
                <c:pt idx="118">
                  <c:v>5.1724100000000002</c:v>
                </c:pt>
                <c:pt idx="119">
                  <c:v>5.1724100000000002</c:v>
                </c:pt>
                <c:pt idx="120">
                  <c:v>4.5976999999999997</c:v>
                </c:pt>
                <c:pt idx="121">
                  <c:v>5.1724100000000002</c:v>
                </c:pt>
                <c:pt idx="122">
                  <c:v>4.5976999999999997</c:v>
                </c:pt>
                <c:pt idx="123">
                  <c:v>5.1724100000000002</c:v>
                </c:pt>
                <c:pt idx="124">
                  <c:v>5.1724100000000002</c:v>
                </c:pt>
                <c:pt idx="125">
                  <c:v>5.1724100000000002</c:v>
                </c:pt>
                <c:pt idx="126">
                  <c:v>5.1724100000000002</c:v>
                </c:pt>
                <c:pt idx="127">
                  <c:v>5.1724100000000002</c:v>
                </c:pt>
                <c:pt idx="128">
                  <c:v>5.1724100000000002</c:v>
                </c:pt>
                <c:pt idx="129">
                  <c:v>5.1724100000000002</c:v>
                </c:pt>
                <c:pt idx="130">
                  <c:v>4.5976999999999997</c:v>
                </c:pt>
                <c:pt idx="131">
                  <c:v>5.1724100000000002</c:v>
                </c:pt>
                <c:pt idx="132">
                  <c:v>5.1724100000000002</c:v>
                </c:pt>
                <c:pt idx="133">
                  <c:v>4.0229900000000001</c:v>
                </c:pt>
                <c:pt idx="134">
                  <c:v>4.5976999999999997</c:v>
                </c:pt>
                <c:pt idx="135">
                  <c:v>4.5976999999999997</c:v>
                </c:pt>
                <c:pt idx="136">
                  <c:v>4.5976999999999997</c:v>
                </c:pt>
                <c:pt idx="137">
                  <c:v>4.5976999999999997</c:v>
                </c:pt>
                <c:pt idx="138">
                  <c:v>4.0229900000000001</c:v>
                </c:pt>
                <c:pt idx="139">
                  <c:v>4.5976999999999997</c:v>
                </c:pt>
                <c:pt idx="140">
                  <c:v>4.5976999999999997</c:v>
                </c:pt>
                <c:pt idx="141">
                  <c:v>4.5976999999999997</c:v>
                </c:pt>
                <c:pt idx="142">
                  <c:v>4.5976999999999997</c:v>
                </c:pt>
                <c:pt idx="143">
                  <c:v>4.5976999999999997</c:v>
                </c:pt>
                <c:pt idx="144">
                  <c:v>4.5976999999999997</c:v>
                </c:pt>
                <c:pt idx="145">
                  <c:v>4.0229900000000001</c:v>
                </c:pt>
                <c:pt idx="146">
                  <c:v>4.0229900000000001</c:v>
                </c:pt>
                <c:pt idx="147">
                  <c:v>4.5976999999999997</c:v>
                </c:pt>
                <c:pt idx="148">
                  <c:v>4.0229900000000001</c:v>
                </c:pt>
                <c:pt idx="149">
                  <c:v>4.0229900000000001</c:v>
                </c:pt>
                <c:pt idx="150">
                  <c:v>-1125.2873500000001</c:v>
                </c:pt>
                <c:pt idx="151">
                  <c:v>4.0229900000000001</c:v>
                </c:pt>
                <c:pt idx="152">
                  <c:v>4.0229900000000001</c:v>
                </c:pt>
                <c:pt idx="153">
                  <c:v>4.0229900000000001</c:v>
                </c:pt>
                <c:pt idx="154">
                  <c:v>4.0229900000000001</c:v>
                </c:pt>
                <c:pt idx="155">
                  <c:v>-1125.2873500000001</c:v>
                </c:pt>
                <c:pt idx="156">
                  <c:v>4.0229900000000001</c:v>
                </c:pt>
                <c:pt idx="157">
                  <c:v>4.0229900000000001</c:v>
                </c:pt>
                <c:pt idx="158">
                  <c:v>4.0229900000000001</c:v>
                </c:pt>
                <c:pt idx="159">
                  <c:v>4.0229900000000001</c:v>
                </c:pt>
                <c:pt idx="160">
                  <c:v>4.0229900000000001</c:v>
                </c:pt>
                <c:pt idx="161">
                  <c:v>3.44828</c:v>
                </c:pt>
                <c:pt idx="162">
                  <c:v>4.0229900000000001</c:v>
                </c:pt>
                <c:pt idx="163">
                  <c:v>3.44828</c:v>
                </c:pt>
                <c:pt idx="164">
                  <c:v>2.8735599999999999</c:v>
                </c:pt>
                <c:pt idx="165">
                  <c:v>3.44828</c:v>
                </c:pt>
                <c:pt idx="166">
                  <c:v>-1125.2873500000001</c:v>
                </c:pt>
                <c:pt idx="167">
                  <c:v>2.8735599999999999</c:v>
                </c:pt>
                <c:pt idx="168">
                  <c:v>2.8735599999999999</c:v>
                </c:pt>
                <c:pt idx="169">
                  <c:v>2.8735599999999999</c:v>
                </c:pt>
                <c:pt idx="170">
                  <c:v>3.44828</c:v>
                </c:pt>
                <c:pt idx="171">
                  <c:v>3.44828</c:v>
                </c:pt>
                <c:pt idx="172">
                  <c:v>3.44828</c:v>
                </c:pt>
                <c:pt idx="173">
                  <c:v>2.8735599999999999</c:v>
                </c:pt>
                <c:pt idx="174">
                  <c:v>2.2988499999999998</c:v>
                </c:pt>
                <c:pt idx="175">
                  <c:v>2.8735599999999999</c:v>
                </c:pt>
                <c:pt idx="176">
                  <c:v>2.8735599999999999</c:v>
                </c:pt>
                <c:pt idx="177">
                  <c:v>-724.13793999999996</c:v>
                </c:pt>
                <c:pt idx="178">
                  <c:v>2.2988499999999998</c:v>
                </c:pt>
                <c:pt idx="179">
                  <c:v>3.44828</c:v>
                </c:pt>
                <c:pt idx="180">
                  <c:v>2.8735599999999999</c:v>
                </c:pt>
                <c:pt idx="181">
                  <c:v>2.8735599999999999</c:v>
                </c:pt>
                <c:pt idx="182">
                  <c:v>3.44828</c:v>
                </c:pt>
                <c:pt idx="183">
                  <c:v>2.8735599999999999</c:v>
                </c:pt>
                <c:pt idx="184">
                  <c:v>3.44828</c:v>
                </c:pt>
                <c:pt idx="185">
                  <c:v>3.44828</c:v>
                </c:pt>
                <c:pt idx="186">
                  <c:v>2.8735599999999999</c:v>
                </c:pt>
                <c:pt idx="187">
                  <c:v>-1125.2873500000001</c:v>
                </c:pt>
                <c:pt idx="188">
                  <c:v>2.8735599999999999</c:v>
                </c:pt>
                <c:pt idx="189">
                  <c:v>3.44828</c:v>
                </c:pt>
                <c:pt idx="190">
                  <c:v>2.8735599999999999</c:v>
                </c:pt>
                <c:pt idx="191">
                  <c:v>2.8735599999999999</c:v>
                </c:pt>
                <c:pt idx="192">
                  <c:v>2.8735599999999999</c:v>
                </c:pt>
                <c:pt idx="193">
                  <c:v>2.8735599999999999</c:v>
                </c:pt>
                <c:pt idx="194">
                  <c:v>2.8735599999999999</c:v>
                </c:pt>
                <c:pt idx="195">
                  <c:v>3.44828</c:v>
                </c:pt>
                <c:pt idx="196">
                  <c:v>3.44828</c:v>
                </c:pt>
                <c:pt idx="197">
                  <c:v>3.44828</c:v>
                </c:pt>
                <c:pt idx="198">
                  <c:v>2.8735599999999999</c:v>
                </c:pt>
                <c:pt idx="199">
                  <c:v>2.8735599999999999</c:v>
                </c:pt>
                <c:pt idx="200">
                  <c:v>3.44828</c:v>
                </c:pt>
                <c:pt idx="201">
                  <c:v>3.44828</c:v>
                </c:pt>
                <c:pt idx="202">
                  <c:v>3.44828</c:v>
                </c:pt>
                <c:pt idx="203">
                  <c:v>2.8735599999999999</c:v>
                </c:pt>
                <c:pt idx="204">
                  <c:v>3.44828</c:v>
                </c:pt>
                <c:pt idx="205">
                  <c:v>2.8735599999999999</c:v>
                </c:pt>
                <c:pt idx="206">
                  <c:v>2.8735599999999999</c:v>
                </c:pt>
                <c:pt idx="207">
                  <c:v>3.44828</c:v>
                </c:pt>
                <c:pt idx="208">
                  <c:v>3.44828</c:v>
                </c:pt>
                <c:pt idx="209">
                  <c:v>4.0229900000000001</c:v>
                </c:pt>
                <c:pt idx="210">
                  <c:v>3.44828</c:v>
                </c:pt>
                <c:pt idx="211">
                  <c:v>4.0229900000000001</c:v>
                </c:pt>
                <c:pt idx="212">
                  <c:v>4.0229900000000001</c:v>
                </c:pt>
                <c:pt idx="213">
                  <c:v>3.44828</c:v>
                </c:pt>
                <c:pt idx="214">
                  <c:v>3.44828</c:v>
                </c:pt>
                <c:pt idx="215">
                  <c:v>4.0229900000000001</c:v>
                </c:pt>
                <c:pt idx="216">
                  <c:v>4.0229900000000001</c:v>
                </c:pt>
                <c:pt idx="217">
                  <c:v>3.44828</c:v>
                </c:pt>
                <c:pt idx="218">
                  <c:v>4.5976999999999997</c:v>
                </c:pt>
                <c:pt idx="219">
                  <c:v>-1125.2873500000001</c:v>
                </c:pt>
                <c:pt idx="220">
                  <c:v>4.0229900000000001</c:v>
                </c:pt>
                <c:pt idx="221">
                  <c:v>4.5976999999999997</c:v>
                </c:pt>
                <c:pt idx="222">
                  <c:v>-1123.56323</c:v>
                </c:pt>
                <c:pt idx="223">
                  <c:v>-1125.2873500000001</c:v>
                </c:pt>
                <c:pt idx="224">
                  <c:v>4.0229900000000001</c:v>
                </c:pt>
                <c:pt idx="225">
                  <c:v>4.0229900000000001</c:v>
                </c:pt>
                <c:pt idx="226">
                  <c:v>4.5976999999999997</c:v>
                </c:pt>
                <c:pt idx="227">
                  <c:v>4.0229900000000001</c:v>
                </c:pt>
                <c:pt idx="228">
                  <c:v>4.5976999999999997</c:v>
                </c:pt>
                <c:pt idx="229">
                  <c:v>4.0229900000000001</c:v>
                </c:pt>
                <c:pt idx="230">
                  <c:v>4.0229900000000001</c:v>
                </c:pt>
                <c:pt idx="231">
                  <c:v>4.0229900000000001</c:v>
                </c:pt>
                <c:pt idx="232">
                  <c:v>4.5976999999999997</c:v>
                </c:pt>
                <c:pt idx="233">
                  <c:v>4.0229900000000001</c:v>
                </c:pt>
                <c:pt idx="234">
                  <c:v>4.5976999999999997</c:v>
                </c:pt>
                <c:pt idx="235">
                  <c:v>4.0229900000000001</c:v>
                </c:pt>
                <c:pt idx="236">
                  <c:v>4.0229900000000001</c:v>
                </c:pt>
                <c:pt idx="237">
                  <c:v>4.0229900000000001</c:v>
                </c:pt>
                <c:pt idx="238">
                  <c:v>4.0229900000000001</c:v>
                </c:pt>
                <c:pt idx="239">
                  <c:v>4.0229900000000001</c:v>
                </c:pt>
                <c:pt idx="240">
                  <c:v>4.0229900000000001</c:v>
                </c:pt>
                <c:pt idx="241">
                  <c:v>3.44828</c:v>
                </c:pt>
                <c:pt idx="242">
                  <c:v>3.44828</c:v>
                </c:pt>
                <c:pt idx="243">
                  <c:v>4.0229900000000001</c:v>
                </c:pt>
                <c:pt idx="244">
                  <c:v>3.44828</c:v>
                </c:pt>
                <c:pt idx="245">
                  <c:v>4.0229900000000001</c:v>
                </c:pt>
                <c:pt idx="246">
                  <c:v>3.44828</c:v>
                </c:pt>
                <c:pt idx="247">
                  <c:v>4.0229900000000001</c:v>
                </c:pt>
                <c:pt idx="248">
                  <c:v>3.44828</c:v>
                </c:pt>
                <c:pt idx="249">
                  <c:v>3.44828</c:v>
                </c:pt>
                <c:pt idx="250">
                  <c:v>3.44828</c:v>
                </c:pt>
                <c:pt idx="251">
                  <c:v>3.44828</c:v>
                </c:pt>
                <c:pt idx="252">
                  <c:v>2.8735599999999999</c:v>
                </c:pt>
                <c:pt idx="253">
                  <c:v>2.8735599999999999</c:v>
                </c:pt>
                <c:pt idx="254">
                  <c:v>3.44828</c:v>
                </c:pt>
                <c:pt idx="255">
                  <c:v>3.44828</c:v>
                </c:pt>
                <c:pt idx="256">
                  <c:v>4.0229900000000001</c:v>
                </c:pt>
                <c:pt idx="257">
                  <c:v>3.44828</c:v>
                </c:pt>
                <c:pt idx="258">
                  <c:v>3.44828</c:v>
                </c:pt>
                <c:pt idx="259">
                  <c:v>3.44828</c:v>
                </c:pt>
                <c:pt idx="260">
                  <c:v>3.44828</c:v>
                </c:pt>
                <c:pt idx="261">
                  <c:v>3.44828</c:v>
                </c:pt>
                <c:pt idx="262">
                  <c:v>4.0229900000000001</c:v>
                </c:pt>
                <c:pt idx="263">
                  <c:v>4.0229900000000001</c:v>
                </c:pt>
                <c:pt idx="264">
                  <c:v>4.0229900000000001</c:v>
                </c:pt>
                <c:pt idx="265">
                  <c:v>4.0229900000000001</c:v>
                </c:pt>
                <c:pt idx="266">
                  <c:v>4.0229900000000001</c:v>
                </c:pt>
                <c:pt idx="267">
                  <c:v>4.0229900000000001</c:v>
                </c:pt>
                <c:pt idx="268">
                  <c:v>4.5976999999999997</c:v>
                </c:pt>
                <c:pt idx="269">
                  <c:v>4.5976999999999997</c:v>
                </c:pt>
                <c:pt idx="270">
                  <c:v>4.5976999999999997</c:v>
                </c:pt>
                <c:pt idx="271">
                  <c:v>4.5976999999999997</c:v>
                </c:pt>
                <c:pt idx="272">
                  <c:v>4.5976999999999997</c:v>
                </c:pt>
                <c:pt idx="273">
                  <c:v>4.5976999999999997</c:v>
                </c:pt>
                <c:pt idx="274">
                  <c:v>4.5976999999999997</c:v>
                </c:pt>
                <c:pt idx="275">
                  <c:v>5.1724100000000002</c:v>
                </c:pt>
                <c:pt idx="276">
                  <c:v>5.1724100000000002</c:v>
                </c:pt>
                <c:pt idx="277">
                  <c:v>4.5976999999999997</c:v>
                </c:pt>
                <c:pt idx="278">
                  <c:v>4.5976999999999997</c:v>
                </c:pt>
                <c:pt idx="279">
                  <c:v>5.1724100000000002</c:v>
                </c:pt>
                <c:pt idx="280">
                  <c:v>5.1724100000000002</c:v>
                </c:pt>
                <c:pt idx="281">
                  <c:v>5.7471300000000003</c:v>
                </c:pt>
                <c:pt idx="282">
                  <c:v>5.1724100000000002</c:v>
                </c:pt>
                <c:pt idx="283">
                  <c:v>5.7471300000000003</c:v>
                </c:pt>
                <c:pt idx="284">
                  <c:v>4.5976999999999997</c:v>
                </c:pt>
                <c:pt idx="285">
                  <c:v>5.7471300000000003</c:v>
                </c:pt>
                <c:pt idx="286">
                  <c:v>5.1724100000000002</c:v>
                </c:pt>
                <c:pt idx="287">
                  <c:v>5.7471300000000003</c:v>
                </c:pt>
                <c:pt idx="288">
                  <c:v>5.7471300000000003</c:v>
                </c:pt>
                <c:pt idx="289">
                  <c:v>5.1724100000000002</c:v>
                </c:pt>
                <c:pt idx="290">
                  <c:v>5.7471300000000003</c:v>
                </c:pt>
                <c:pt idx="291">
                  <c:v>5.7471300000000003</c:v>
                </c:pt>
                <c:pt idx="292">
                  <c:v>5.7471300000000003</c:v>
                </c:pt>
                <c:pt idx="293">
                  <c:v>5.1724100000000002</c:v>
                </c:pt>
                <c:pt idx="294">
                  <c:v>5.7471300000000003</c:v>
                </c:pt>
                <c:pt idx="295">
                  <c:v>5.7471300000000003</c:v>
                </c:pt>
                <c:pt idx="296">
                  <c:v>5.1724100000000002</c:v>
                </c:pt>
                <c:pt idx="297">
                  <c:v>5.1724100000000002</c:v>
                </c:pt>
                <c:pt idx="298">
                  <c:v>5.1724100000000002</c:v>
                </c:pt>
                <c:pt idx="299">
                  <c:v>5.7471300000000003</c:v>
                </c:pt>
                <c:pt idx="300">
                  <c:v>5.7471300000000003</c:v>
                </c:pt>
                <c:pt idx="301">
                  <c:v>5.1724100000000002</c:v>
                </c:pt>
                <c:pt idx="302">
                  <c:v>5.1724100000000002</c:v>
                </c:pt>
                <c:pt idx="303">
                  <c:v>5.1724100000000002</c:v>
                </c:pt>
                <c:pt idx="304">
                  <c:v>5.7471300000000003</c:v>
                </c:pt>
                <c:pt idx="305">
                  <c:v>5.7471300000000003</c:v>
                </c:pt>
                <c:pt idx="306">
                  <c:v>5.7471300000000003</c:v>
                </c:pt>
                <c:pt idx="307">
                  <c:v>5.7471300000000003</c:v>
                </c:pt>
                <c:pt idx="308">
                  <c:v>5.1724100000000002</c:v>
                </c:pt>
                <c:pt idx="309">
                  <c:v>5.1724100000000002</c:v>
                </c:pt>
                <c:pt idx="310">
                  <c:v>5.1724100000000002</c:v>
                </c:pt>
                <c:pt idx="311">
                  <c:v>4.5976999999999997</c:v>
                </c:pt>
                <c:pt idx="312">
                  <c:v>5.1724100000000002</c:v>
                </c:pt>
                <c:pt idx="313">
                  <c:v>5.1724100000000002</c:v>
                </c:pt>
                <c:pt idx="314">
                  <c:v>5.1724100000000002</c:v>
                </c:pt>
                <c:pt idx="315">
                  <c:v>5.1724100000000002</c:v>
                </c:pt>
                <c:pt idx="316">
                  <c:v>5.1724100000000002</c:v>
                </c:pt>
                <c:pt idx="317">
                  <c:v>5.7471300000000003</c:v>
                </c:pt>
                <c:pt idx="318">
                  <c:v>5.1724100000000002</c:v>
                </c:pt>
                <c:pt idx="319">
                  <c:v>4.5976999999999997</c:v>
                </c:pt>
                <c:pt idx="320">
                  <c:v>4.5976999999999997</c:v>
                </c:pt>
                <c:pt idx="321">
                  <c:v>5.1724100000000002</c:v>
                </c:pt>
                <c:pt idx="322">
                  <c:v>5.1724100000000002</c:v>
                </c:pt>
                <c:pt idx="323">
                  <c:v>5.1724100000000002</c:v>
                </c:pt>
                <c:pt idx="324">
                  <c:v>5.1724100000000002</c:v>
                </c:pt>
                <c:pt idx="325">
                  <c:v>5.1724100000000002</c:v>
                </c:pt>
                <c:pt idx="326">
                  <c:v>5.1724100000000002</c:v>
                </c:pt>
                <c:pt idx="327">
                  <c:v>5.1724100000000002</c:v>
                </c:pt>
                <c:pt idx="328">
                  <c:v>5.1724100000000002</c:v>
                </c:pt>
                <c:pt idx="329">
                  <c:v>5.1724100000000002</c:v>
                </c:pt>
                <c:pt idx="330">
                  <c:v>5.1724100000000002</c:v>
                </c:pt>
                <c:pt idx="331">
                  <c:v>5.1724100000000002</c:v>
                </c:pt>
                <c:pt idx="332">
                  <c:v>5.1724100000000002</c:v>
                </c:pt>
                <c:pt idx="333">
                  <c:v>5.1724100000000002</c:v>
                </c:pt>
                <c:pt idx="334">
                  <c:v>5.7471300000000003</c:v>
                </c:pt>
                <c:pt idx="335">
                  <c:v>5.1724100000000002</c:v>
                </c:pt>
                <c:pt idx="336">
                  <c:v>5.1724100000000002</c:v>
                </c:pt>
                <c:pt idx="337">
                  <c:v>5.1724100000000002</c:v>
                </c:pt>
                <c:pt idx="338">
                  <c:v>5.1724100000000002</c:v>
                </c:pt>
                <c:pt idx="339">
                  <c:v>5.1724100000000002</c:v>
                </c:pt>
                <c:pt idx="340">
                  <c:v>5.1724100000000002</c:v>
                </c:pt>
                <c:pt idx="341">
                  <c:v>5.7471300000000003</c:v>
                </c:pt>
                <c:pt idx="342">
                  <c:v>5.7471300000000003</c:v>
                </c:pt>
                <c:pt idx="343">
                  <c:v>5.7471300000000003</c:v>
                </c:pt>
                <c:pt idx="344">
                  <c:v>5.7471300000000003</c:v>
                </c:pt>
                <c:pt idx="345">
                  <c:v>6.3218399999999999</c:v>
                </c:pt>
                <c:pt idx="346">
                  <c:v>5.7471300000000003</c:v>
                </c:pt>
                <c:pt idx="347">
                  <c:v>6.3218399999999999</c:v>
                </c:pt>
                <c:pt idx="348">
                  <c:v>5.7471300000000003</c:v>
                </c:pt>
                <c:pt idx="349">
                  <c:v>6.3218399999999999</c:v>
                </c:pt>
                <c:pt idx="350">
                  <c:v>5.7471300000000003</c:v>
                </c:pt>
                <c:pt idx="351">
                  <c:v>5.7471300000000003</c:v>
                </c:pt>
                <c:pt idx="352">
                  <c:v>6.3218399999999999</c:v>
                </c:pt>
                <c:pt idx="353">
                  <c:v>6.8965500000000004</c:v>
                </c:pt>
                <c:pt idx="354">
                  <c:v>6.8965500000000004</c:v>
                </c:pt>
                <c:pt idx="355">
                  <c:v>6.8965500000000004</c:v>
                </c:pt>
                <c:pt idx="356">
                  <c:v>6.8965500000000004</c:v>
                </c:pt>
                <c:pt idx="357">
                  <c:v>6.8965500000000004</c:v>
                </c:pt>
                <c:pt idx="358">
                  <c:v>6.8965500000000004</c:v>
                </c:pt>
                <c:pt idx="359">
                  <c:v>7.47126</c:v>
                </c:pt>
                <c:pt idx="360">
                  <c:v>6.8965500000000004</c:v>
                </c:pt>
                <c:pt idx="361">
                  <c:v>6.8965500000000004</c:v>
                </c:pt>
                <c:pt idx="362">
                  <c:v>7.47126</c:v>
                </c:pt>
                <c:pt idx="363">
                  <c:v>6.8965500000000004</c:v>
                </c:pt>
                <c:pt idx="364">
                  <c:v>6.8965500000000004</c:v>
                </c:pt>
                <c:pt idx="365">
                  <c:v>5.7471300000000003</c:v>
                </c:pt>
                <c:pt idx="366">
                  <c:v>7.47126</c:v>
                </c:pt>
                <c:pt idx="367">
                  <c:v>7.47126</c:v>
                </c:pt>
                <c:pt idx="368">
                  <c:v>7.47126</c:v>
                </c:pt>
                <c:pt idx="369">
                  <c:v>7.47126</c:v>
                </c:pt>
                <c:pt idx="370">
                  <c:v>7.47126</c:v>
                </c:pt>
                <c:pt idx="371">
                  <c:v>6.8965500000000004</c:v>
                </c:pt>
                <c:pt idx="372">
                  <c:v>7.47126</c:v>
                </c:pt>
                <c:pt idx="373">
                  <c:v>8.0459800000000001</c:v>
                </c:pt>
                <c:pt idx="374">
                  <c:v>8.0459800000000001</c:v>
                </c:pt>
                <c:pt idx="375">
                  <c:v>8.0459800000000001</c:v>
                </c:pt>
                <c:pt idx="376">
                  <c:v>8.0459800000000001</c:v>
                </c:pt>
                <c:pt idx="377">
                  <c:v>8.0459800000000001</c:v>
                </c:pt>
                <c:pt idx="378">
                  <c:v>8.0459800000000001</c:v>
                </c:pt>
                <c:pt idx="379">
                  <c:v>8.0459800000000001</c:v>
                </c:pt>
                <c:pt idx="380">
                  <c:v>8.0459800000000001</c:v>
                </c:pt>
                <c:pt idx="381">
                  <c:v>8.0459800000000001</c:v>
                </c:pt>
                <c:pt idx="382">
                  <c:v>8.0459800000000001</c:v>
                </c:pt>
                <c:pt idx="383">
                  <c:v>8.6206899999999997</c:v>
                </c:pt>
                <c:pt idx="384">
                  <c:v>8.0459800000000001</c:v>
                </c:pt>
                <c:pt idx="385">
                  <c:v>7.47126</c:v>
                </c:pt>
                <c:pt idx="386">
                  <c:v>7.47126</c:v>
                </c:pt>
                <c:pt idx="387">
                  <c:v>8.0459800000000001</c:v>
                </c:pt>
                <c:pt idx="388">
                  <c:v>8.0459800000000001</c:v>
                </c:pt>
                <c:pt idx="389">
                  <c:v>8.0459800000000001</c:v>
                </c:pt>
                <c:pt idx="390">
                  <c:v>7.47126</c:v>
                </c:pt>
                <c:pt idx="391">
                  <c:v>8.0459800000000001</c:v>
                </c:pt>
                <c:pt idx="392">
                  <c:v>8.0459800000000001</c:v>
                </c:pt>
                <c:pt idx="393">
                  <c:v>8.0459800000000001</c:v>
                </c:pt>
                <c:pt idx="394">
                  <c:v>8.0459800000000001</c:v>
                </c:pt>
                <c:pt idx="395">
                  <c:v>8.0459800000000001</c:v>
                </c:pt>
                <c:pt idx="396">
                  <c:v>8.0459800000000001</c:v>
                </c:pt>
                <c:pt idx="397">
                  <c:v>8.6206899999999997</c:v>
                </c:pt>
                <c:pt idx="398">
                  <c:v>8.0459800000000001</c:v>
                </c:pt>
                <c:pt idx="399">
                  <c:v>8.0459800000000001</c:v>
                </c:pt>
                <c:pt idx="400">
                  <c:v>8.0459800000000001</c:v>
                </c:pt>
                <c:pt idx="401">
                  <c:v>8.0459800000000001</c:v>
                </c:pt>
                <c:pt idx="402">
                  <c:v>8.0459800000000001</c:v>
                </c:pt>
                <c:pt idx="403">
                  <c:v>7.47126</c:v>
                </c:pt>
                <c:pt idx="404">
                  <c:v>7.47126</c:v>
                </c:pt>
                <c:pt idx="405">
                  <c:v>7.47126</c:v>
                </c:pt>
                <c:pt idx="406">
                  <c:v>8.0459800000000001</c:v>
                </c:pt>
                <c:pt idx="407">
                  <c:v>8.0459800000000001</c:v>
                </c:pt>
                <c:pt idx="408">
                  <c:v>8.0459800000000001</c:v>
                </c:pt>
                <c:pt idx="409">
                  <c:v>8.0459800000000001</c:v>
                </c:pt>
                <c:pt idx="410">
                  <c:v>8.0459800000000001</c:v>
                </c:pt>
                <c:pt idx="411">
                  <c:v>8.0459800000000001</c:v>
                </c:pt>
                <c:pt idx="412">
                  <c:v>8.6206899999999997</c:v>
                </c:pt>
                <c:pt idx="413">
                  <c:v>8.6206899999999997</c:v>
                </c:pt>
                <c:pt idx="414">
                  <c:v>8.0459800000000001</c:v>
                </c:pt>
                <c:pt idx="415">
                  <c:v>9.1953999999999994</c:v>
                </c:pt>
                <c:pt idx="416">
                  <c:v>8.6206899999999997</c:v>
                </c:pt>
                <c:pt idx="417">
                  <c:v>9.1953999999999994</c:v>
                </c:pt>
                <c:pt idx="418">
                  <c:v>9.1953999999999994</c:v>
                </c:pt>
                <c:pt idx="419">
                  <c:v>9.1953999999999994</c:v>
                </c:pt>
                <c:pt idx="420">
                  <c:v>9.1953999999999994</c:v>
                </c:pt>
                <c:pt idx="421">
                  <c:v>9.7701100000000007</c:v>
                </c:pt>
                <c:pt idx="422">
                  <c:v>9.7701100000000007</c:v>
                </c:pt>
                <c:pt idx="423">
                  <c:v>9.7701100000000007</c:v>
                </c:pt>
                <c:pt idx="424">
                  <c:v>9.7701100000000007</c:v>
                </c:pt>
                <c:pt idx="425">
                  <c:v>9.7701100000000007</c:v>
                </c:pt>
                <c:pt idx="426">
                  <c:v>9.7701100000000007</c:v>
                </c:pt>
                <c:pt idx="427">
                  <c:v>9.7701100000000007</c:v>
                </c:pt>
                <c:pt idx="428">
                  <c:v>9.7701100000000007</c:v>
                </c:pt>
                <c:pt idx="429">
                  <c:v>9.1953999999999994</c:v>
                </c:pt>
                <c:pt idx="430">
                  <c:v>9.7701100000000007</c:v>
                </c:pt>
                <c:pt idx="431">
                  <c:v>9.7701100000000007</c:v>
                </c:pt>
                <c:pt idx="432">
                  <c:v>9.7701100000000007</c:v>
                </c:pt>
                <c:pt idx="433">
                  <c:v>9.7701100000000007</c:v>
                </c:pt>
                <c:pt idx="434">
                  <c:v>9.1953999999999994</c:v>
                </c:pt>
                <c:pt idx="435">
                  <c:v>9.7701100000000007</c:v>
                </c:pt>
                <c:pt idx="436">
                  <c:v>9.7701100000000007</c:v>
                </c:pt>
                <c:pt idx="437">
                  <c:v>9.7701100000000007</c:v>
                </c:pt>
                <c:pt idx="438">
                  <c:v>10.34483</c:v>
                </c:pt>
                <c:pt idx="439">
                  <c:v>9.7701100000000007</c:v>
                </c:pt>
                <c:pt idx="440">
                  <c:v>10.34483</c:v>
                </c:pt>
                <c:pt idx="441">
                  <c:v>9.1953999999999994</c:v>
                </c:pt>
                <c:pt idx="442">
                  <c:v>9.7701100000000007</c:v>
                </c:pt>
                <c:pt idx="443">
                  <c:v>10.34483</c:v>
                </c:pt>
                <c:pt idx="444">
                  <c:v>10.34483</c:v>
                </c:pt>
                <c:pt idx="445">
                  <c:v>10.91954</c:v>
                </c:pt>
                <c:pt idx="446">
                  <c:v>10.34483</c:v>
                </c:pt>
                <c:pt idx="447">
                  <c:v>10.34483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5363968"/>
        <c:axId val="215362176"/>
      </c:lineChart>
      <c:catAx>
        <c:axId val="215354752"/>
        <c:scaling>
          <c:orientation val="minMax"/>
        </c:scaling>
        <c:delete val="0"/>
        <c:axPos val="b"/>
        <c:majorTickMark val="out"/>
        <c:minorTickMark val="none"/>
        <c:tickLblPos val="nextTo"/>
        <c:crossAx val="215360640"/>
        <c:crosses val="autoZero"/>
        <c:auto val="1"/>
        <c:lblAlgn val="ctr"/>
        <c:lblOffset val="100"/>
        <c:noMultiLvlLbl val="0"/>
      </c:catAx>
      <c:valAx>
        <c:axId val="21536064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15354752"/>
        <c:crosses val="autoZero"/>
        <c:crossBetween val="between"/>
      </c:valAx>
      <c:valAx>
        <c:axId val="215362176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crossAx val="215363968"/>
        <c:crosses val="max"/>
        <c:crossBetween val="between"/>
      </c:valAx>
      <c:catAx>
        <c:axId val="215363968"/>
        <c:scaling>
          <c:orientation val="minMax"/>
        </c:scaling>
        <c:delete val="1"/>
        <c:axPos val="b"/>
        <c:majorTickMark val="out"/>
        <c:minorTickMark val="none"/>
        <c:tickLblPos val="none"/>
        <c:crossAx val="215362176"/>
        <c:crosses val="autoZero"/>
        <c:auto val="1"/>
        <c:lblAlgn val="ctr"/>
        <c:lblOffset val="100"/>
        <c:noMultiLvlLbl val="0"/>
      </c:cat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Typosoil5!$H$7</c:f>
              <c:strCache>
                <c:ptCount val="1"/>
              </c:strCache>
            </c:strRef>
          </c:tx>
          <c:marker>
            <c:symbol val="none"/>
          </c:marker>
          <c:val>
            <c:numRef>
              <c:f>Typosoil5!$H$8:$H$789</c:f>
              <c:numCache>
                <c:formatCode>General</c:formatCode>
                <c:ptCount val="782"/>
                <c:pt idx="0">
                  <c:v>0</c:v>
                </c:pt>
                <c:pt idx="1">
                  <c:v>53.672730000000001</c:v>
                </c:pt>
                <c:pt idx="2">
                  <c:v>53.627270000000003</c:v>
                </c:pt>
                <c:pt idx="3">
                  <c:v>53.622729999999997</c:v>
                </c:pt>
                <c:pt idx="4">
                  <c:v>53.604550000000003</c:v>
                </c:pt>
                <c:pt idx="5">
                  <c:v>53.590910000000001</c:v>
                </c:pt>
                <c:pt idx="6">
                  <c:v>53.568179999999998</c:v>
                </c:pt>
                <c:pt idx="7">
                  <c:v>53.559089999999998</c:v>
                </c:pt>
                <c:pt idx="8">
                  <c:v>53.559089999999998</c:v>
                </c:pt>
                <c:pt idx="9">
                  <c:v>53.527270000000001</c:v>
                </c:pt>
                <c:pt idx="10">
                  <c:v>53.5</c:v>
                </c:pt>
                <c:pt idx="11">
                  <c:v>53.486359999999998</c:v>
                </c:pt>
                <c:pt idx="12">
                  <c:v>53.45</c:v>
                </c:pt>
                <c:pt idx="13">
                  <c:v>53.440910000000002</c:v>
                </c:pt>
                <c:pt idx="14">
                  <c:v>53.422730000000001</c:v>
                </c:pt>
                <c:pt idx="15">
                  <c:v>53.368180000000002</c:v>
                </c:pt>
                <c:pt idx="16">
                  <c:v>53.354550000000003</c:v>
                </c:pt>
                <c:pt idx="17">
                  <c:v>53.327269999999999</c:v>
                </c:pt>
                <c:pt idx="18">
                  <c:v>53.290909999999997</c:v>
                </c:pt>
                <c:pt idx="19">
                  <c:v>53.272730000000003</c:v>
                </c:pt>
                <c:pt idx="20">
                  <c:v>53.272730000000003</c:v>
                </c:pt>
                <c:pt idx="21">
                  <c:v>53.236359999999998</c:v>
                </c:pt>
                <c:pt idx="22">
                  <c:v>53.24091</c:v>
                </c:pt>
                <c:pt idx="23">
                  <c:v>53.2</c:v>
                </c:pt>
                <c:pt idx="24">
                  <c:v>53.17727</c:v>
                </c:pt>
                <c:pt idx="25">
                  <c:v>53.17727</c:v>
                </c:pt>
                <c:pt idx="26">
                  <c:v>53.154539999999997</c:v>
                </c:pt>
                <c:pt idx="27">
                  <c:v>53.131819999999998</c:v>
                </c:pt>
                <c:pt idx="28">
                  <c:v>53.127270000000003</c:v>
                </c:pt>
                <c:pt idx="29">
                  <c:v>53.104550000000003</c:v>
                </c:pt>
                <c:pt idx="30">
                  <c:v>53.1</c:v>
                </c:pt>
                <c:pt idx="31">
                  <c:v>53.1</c:v>
                </c:pt>
                <c:pt idx="32">
                  <c:v>53.077269999999999</c:v>
                </c:pt>
                <c:pt idx="33">
                  <c:v>53.045459999999999</c:v>
                </c:pt>
                <c:pt idx="34">
                  <c:v>53.054549999999999</c:v>
                </c:pt>
                <c:pt idx="35">
                  <c:v>53.040909999999997</c:v>
                </c:pt>
                <c:pt idx="36">
                  <c:v>53.022730000000003</c:v>
                </c:pt>
                <c:pt idx="37">
                  <c:v>53.018180000000001</c:v>
                </c:pt>
                <c:pt idx="38">
                  <c:v>52.99091</c:v>
                </c:pt>
                <c:pt idx="39">
                  <c:v>52.99091</c:v>
                </c:pt>
                <c:pt idx="40">
                  <c:v>52.981819999999999</c:v>
                </c:pt>
                <c:pt idx="41">
                  <c:v>52.963630000000002</c:v>
                </c:pt>
                <c:pt idx="42">
                  <c:v>52.95</c:v>
                </c:pt>
                <c:pt idx="43">
                  <c:v>52.940910000000002</c:v>
                </c:pt>
                <c:pt idx="44">
                  <c:v>52.92727</c:v>
                </c:pt>
                <c:pt idx="45">
                  <c:v>52.92727</c:v>
                </c:pt>
                <c:pt idx="46">
                  <c:v>52.9</c:v>
                </c:pt>
                <c:pt idx="47">
                  <c:v>52.881819999999998</c:v>
                </c:pt>
                <c:pt idx="48">
                  <c:v>52.877270000000003</c:v>
                </c:pt>
                <c:pt idx="49">
                  <c:v>52.85</c:v>
                </c:pt>
                <c:pt idx="50">
                  <c:v>52.836359999999999</c:v>
                </c:pt>
                <c:pt idx="51">
                  <c:v>52.827269999999999</c:v>
                </c:pt>
                <c:pt idx="52">
                  <c:v>52.804549999999999</c:v>
                </c:pt>
                <c:pt idx="53">
                  <c:v>52.795459999999999</c:v>
                </c:pt>
                <c:pt idx="54">
                  <c:v>52.795459999999999</c:v>
                </c:pt>
                <c:pt idx="55">
                  <c:v>52.781820000000003</c:v>
                </c:pt>
                <c:pt idx="56">
                  <c:v>52.754550000000002</c:v>
                </c:pt>
                <c:pt idx="57">
                  <c:v>52.754550000000002</c:v>
                </c:pt>
                <c:pt idx="58">
                  <c:v>52.736359999999998</c:v>
                </c:pt>
                <c:pt idx="59">
                  <c:v>52.704540000000001</c:v>
                </c:pt>
                <c:pt idx="60">
                  <c:v>52.704540000000001</c:v>
                </c:pt>
                <c:pt idx="61">
                  <c:v>52.690910000000002</c:v>
                </c:pt>
                <c:pt idx="62">
                  <c:v>52.672730000000001</c:v>
                </c:pt>
                <c:pt idx="63">
                  <c:v>52.663640000000001</c:v>
                </c:pt>
                <c:pt idx="64">
                  <c:v>52.659089999999999</c:v>
                </c:pt>
                <c:pt idx="65">
                  <c:v>52.613639999999997</c:v>
                </c:pt>
                <c:pt idx="66">
                  <c:v>52.622729999999997</c:v>
                </c:pt>
                <c:pt idx="67">
                  <c:v>52.613639999999997</c:v>
                </c:pt>
                <c:pt idx="68">
                  <c:v>52.595460000000003</c:v>
                </c:pt>
                <c:pt idx="69">
                  <c:v>52.577269999999999</c:v>
                </c:pt>
                <c:pt idx="70">
                  <c:v>52.57273</c:v>
                </c:pt>
                <c:pt idx="71">
                  <c:v>52.55</c:v>
                </c:pt>
                <c:pt idx="72">
                  <c:v>52.540909999999997</c:v>
                </c:pt>
                <c:pt idx="73">
                  <c:v>52.540909999999997</c:v>
                </c:pt>
                <c:pt idx="74">
                  <c:v>52.513640000000002</c:v>
                </c:pt>
                <c:pt idx="75">
                  <c:v>52.513640000000002</c:v>
                </c:pt>
                <c:pt idx="76">
                  <c:v>52.50909</c:v>
                </c:pt>
                <c:pt idx="77">
                  <c:v>52.486359999999998</c:v>
                </c:pt>
                <c:pt idx="78">
                  <c:v>52.472729999999999</c:v>
                </c:pt>
                <c:pt idx="79">
                  <c:v>52.459090000000003</c:v>
                </c:pt>
                <c:pt idx="80">
                  <c:v>52.454540000000001</c:v>
                </c:pt>
                <c:pt idx="81">
                  <c:v>52.454540000000001</c:v>
                </c:pt>
                <c:pt idx="82">
                  <c:v>52.445450000000001</c:v>
                </c:pt>
                <c:pt idx="83">
                  <c:v>52.413640000000001</c:v>
                </c:pt>
                <c:pt idx="84">
                  <c:v>52.41818</c:v>
                </c:pt>
                <c:pt idx="85">
                  <c:v>52.4</c:v>
                </c:pt>
                <c:pt idx="86">
                  <c:v>52.395449999999997</c:v>
                </c:pt>
                <c:pt idx="87">
                  <c:v>52.390909999999998</c:v>
                </c:pt>
                <c:pt idx="88">
                  <c:v>52.377270000000003</c:v>
                </c:pt>
                <c:pt idx="89">
                  <c:v>52.35</c:v>
                </c:pt>
                <c:pt idx="90">
                  <c:v>52.377270000000003</c:v>
                </c:pt>
                <c:pt idx="91">
                  <c:v>52.359090000000002</c:v>
                </c:pt>
                <c:pt idx="92">
                  <c:v>52.340910000000001</c:v>
                </c:pt>
                <c:pt idx="93">
                  <c:v>52.35</c:v>
                </c:pt>
                <c:pt idx="94">
                  <c:v>52.336359999999999</c:v>
                </c:pt>
                <c:pt idx="95">
                  <c:v>52.327269999999999</c:v>
                </c:pt>
                <c:pt idx="96">
                  <c:v>52.340910000000001</c:v>
                </c:pt>
                <c:pt idx="97">
                  <c:v>52.318179999999998</c:v>
                </c:pt>
                <c:pt idx="98">
                  <c:v>52.3</c:v>
                </c:pt>
                <c:pt idx="99">
                  <c:v>52.304549999999999</c:v>
                </c:pt>
                <c:pt idx="100">
                  <c:v>52.286369999999998</c:v>
                </c:pt>
                <c:pt idx="101">
                  <c:v>52.281820000000003</c:v>
                </c:pt>
                <c:pt idx="102">
                  <c:v>52.290909999999997</c:v>
                </c:pt>
                <c:pt idx="103">
                  <c:v>52.272730000000003</c:v>
                </c:pt>
                <c:pt idx="104">
                  <c:v>52.268180000000001</c:v>
                </c:pt>
                <c:pt idx="105">
                  <c:v>52.268180000000001</c:v>
                </c:pt>
                <c:pt idx="106">
                  <c:v>52.25</c:v>
                </c:pt>
                <c:pt idx="107">
                  <c:v>52.24091</c:v>
                </c:pt>
                <c:pt idx="108">
                  <c:v>52.245449999999998</c:v>
                </c:pt>
                <c:pt idx="109">
                  <c:v>52.236359999999998</c:v>
                </c:pt>
                <c:pt idx="110">
                  <c:v>52.231819999999999</c:v>
                </c:pt>
                <c:pt idx="111">
                  <c:v>52.227269999999997</c:v>
                </c:pt>
                <c:pt idx="112">
                  <c:v>52.222729999999999</c:v>
                </c:pt>
                <c:pt idx="113">
                  <c:v>52.195450000000001</c:v>
                </c:pt>
                <c:pt idx="114">
                  <c:v>52.213630000000002</c:v>
                </c:pt>
                <c:pt idx="115">
                  <c:v>52.209090000000003</c:v>
                </c:pt>
                <c:pt idx="116">
                  <c:v>52.195450000000001</c:v>
                </c:pt>
                <c:pt idx="117">
                  <c:v>52.190910000000002</c:v>
                </c:pt>
                <c:pt idx="118">
                  <c:v>52.190910000000002</c:v>
                </c:pt>
                <c:pt idx="119">
                  <c:v>52.181820000000002</c:v>
                </c:pt>
                <c:pt idx="120">
                  <c:v>52.16818</c:v>
                </c:pt>
                <c:pt idx="121">
                  <c:v>52.163640000000001</c:v>
                </c:pt>
                <c:pt idx="122">
                  <c:v>52.15</c:v>
                </c:pt>
                <c:pt idx="123">
                  <c:v>52.154539999999997</c:v>
                </c:pt>
                <c:pt idx="124">
                  <c:v>52.136360000000003</c:v>
                </c:pt>
                <c:pt idx="125">
                  <c:v>52.118180000000002</c:v>
                </c:pt>
                <c:pt idx="126">
                  <c:v>52.131819999999998</c:v>
                </c:pt>
                <c:pt idx="127">
                  <c:v>52.113639999999997</c:v>
                </c:pt>
                <c:pt idx="128">
                  <c:v>52.1</c:v>
                </c:pt>
                <c:pt idx="129">
                  <c:v>52.1</c:v>
                </c:pt>
                <c:pt idx="130">
                  <c:v>52.104550000000003</c:v>
                </c:pt>
                <c:pt idx="131">
                  <c:v>52.086359999999999</c:v>
                </c:pt>
                <c:pt idx="132">
                  <c:v>52.1</c:v>
                </c:pt>
                <c:pt idx="133">
                  <c:v>52.086359999999999</c:v>
                </c:pt>
                <c:pt idx="134">
                  <c:v>52.054549999999999</c:v>
                </c:pt>
                <c:pt idx="135">
                  <c:v>52.054549999999999</c:v>
                </c:pt>
                <c:pt idx="136">
                  <c:v>52.068179999999998</c:v>
                </c:pt>
                <c:pt idx="137">
                  <c:v>52.045459999999999</c:v>
                </c:pt>
                <c:pt idx="138">
                  <c:v>52.031820000000003</c:v>
                </c:pt>
                <c:pt idx="139">
                  <c:v>52.036369999999998</c:v>
                </c:pt>
                <c:pt idx="140">
                  <c:v>52.013640000000002</c:v>
                </c:pt>
                <c:pt idx="141">
                  <c:v>52.022730000000003</c:v>
                </c:pt>
                <c:pt idx="142">
                  <c:v>52.013640000000002</c:v>
                </c:pt>
                <c:pt idx="143">
                  <c:v>52.004550000000002</c:v>
                </c:pt>
                <c:pt idx="144">
                  <c:v>52.00909</c:v>
                </c:pt>
                <c:pt idx="145">
                  <c:v>52.018180000000001</c:v>
                </c:pt>
                <c:pt idx="146">
                  <c:v>51.99091</c:v>
                </c:pt>
                <c:pt idx="147">
                  <c:v>51.995449999999998</c:v>
                </c:pt>
                <c:pt idx="148">
                  <c:v>51.99091</c:v>
                </c:pt>
                <c:pt idx="149">
                  <c:v>51.977269999999997</c:v>
                </c:pt>
                <c:pt idx="150">
                  <c:v>51.986359999999998</c:v>
                </c:pt>
                <c:pt idx="151">
                  <c:v>51.977269999999997</c:v>
                </c:pt>
                <c:pt idx="152">
                  <c:v>51.963630000000002</c:v>
                </c:pt>
                <c:pt idx="153">
                  <c:v>51.968179999999997</c:v>
                </c:pt>
                <c:pt idx="154">
                  <c:v>51.972729999999999</c:v>
                </c:pt>
                <c:pt idx="155">
                  <c:v>51.968179999999997</c:v>
                </c:pt>
                <c:pt idx="156">
                  <c:v>51.959090000000003</c:v>
                </c:pt>
                <c:pt idx="157">
                  <c:v>51.959090000000003</c:v>
                </c:pt>
                <c:pt idx="158">
                  <c:v>51.954540000000001</c:v>
                </c:pt>
                <c:pt idx="159">
                  <c:v>51.954540000000001</c:v>
                </c:pt>
                <c:pt idx="160">
                  <c:v>51.954540000000001</c:v>
                </c:pt>
                <c:pt idx="161">
                  <c:v>51.931820000000002</c:v>
                </c:pt>
                <c:pt idx="162">
                  <c:v>51.945450000000001</c:v>
                </c:pt>
                <c:pt idx="163">
                  <c:v>51.945450000000001</c:v>
                </c:pt>
                <c:pt idx="164">
                  <c:v>51.945450000000001</c:v>
                </c:pt>
                <c:pt idx="165">
                  <c:v>51.95</c:v>
                </c:pt>
                <c:pt idx="166">
                  <c:v>51.95</c:v>
                </c:pt>
                <c:pt idx="167">
                  <c:v>51.92727</c:v>
                </c:pt>
                <c:pt idx="168">
                  <c:v>51.940910000000002</c:v>
                </c:pt>
                <c:pt idx="169">
                  <c:v>51.936360000000001</c:v>
                </c:pt>
                <c:pt idx="170">
                  <c:v>51.91818</c:v>
                </c:pt>
                <c:pt idx="171">
                  <c:v>51.92727</c:v>
                </c:pt>
                <c:pt idx="172">
                  <c:v>51.936360000000001</c:v>
                </c:pt>
                <c:pt idx="173">
                  <c:v>51.92727</c:v>
                </c:pt>
                <c:pt idx="174">
                  <c:v>51.936360000000001</c:v>
                </c:pt>
                <c:pt idx="175">
                  <c:v>51.92727</c:v>
                </c:pt>
                <c:pt idx="176">
                  <c:v>51.913640000000001</c:v>
                </c:pt>
                <c:pt idx="177">
                  <c:v>51.931820000000002</c:v>
                </c:pt>
                <c:pt idx="178">
                  <c:v>51.922730000000001</c:v>
                </c:pt>
                <c:pt idx="179">
                  <c:v>51.909089999999999</c:v>
                </c:pt>
                <c:pt idx="180">
                  <c:v>51.922730000000001</c:v>
                </c:pt>
                <c:pt idx="181">
                  <c:v>51.91818</c:v>
                </c:pt>
                <c:pt idx="182">
                  <c:v>51.913640000000001</c:v>
                </c:pt>
                <c:pt idx="183">
                  <c:v>51.913640000000001</c:v>
                </c:pt>
                <c:pt idx="184">
                  <c:v>51.913640000000001</c:v>
                </c:pt>
                <c:pt idx="185">
                  <c:v>51.9</c:v>
                </c:pt>
                <c:pt idx="186">
                  <c:v>51.913640000000001</c:v>
                </c:pt>
                <c:pt idx="187">
                  <c:v>51.91818</c:v>
                </c:pt>
                <c:pt idx="188">
                  <c:v>51.904539999999997</c:v>
                </c:pt>
                <c:pt idx="189">
                  <c:v>51.9</c:v>
                </c:pt>
                <c:pt idx="190">
                  <c:v>51.909089999999999</c:v>
                </c:pt>
                <c:pt idx="191">
                  <c:v>51.895449999999997</c:v>
                </c:pt>
                <c:pt idx="192">
                  <c:v>51.895449999999997</c:v>
                </c:pt>
                <c:pt idx="193">
                  <c:v>51.904539999999997</c:v>
                </c:pt>
                <c:pt idx="194">
                  <c:v>51.886360000000003</c:v>
                </c:pt>
                <c:pt idx="195">
                  <c:v>51.909089999999999</c:v>
                </c:pt>
                <c:pt idx="196">
                  <c:v>51.904539999999997</c:v>
                </c:pt>
                <c:pt idx="197">
                  <c:v>51.9</c:v>
                </c:pt>
                <c:pt idx="198">
                  <c:v>51.904539999999997</c:v>
                </c:pt>
                <c:pt idx="199">
                  <c:v>51.904539999999997</c:v>
                </c:pt>
                <c:pt idx="200">
                  <c:v>51.886360000000003</c:v>
                </c:pt>
                <c:pt idx="201">
                  <c:v>51.9</c:v>
                </c:pt>
                <c:pt idx="202">
                  <c:v>51.886360000000003</c:v>
                </c:pt>
                <c:pt idx="203">
                  <c:v>51.886360000000003</c:v>
                </c:pt>
                <c:pt idx="204">
                  <c:v>51.886360000000003</c:v>
                </c:pt>
                <c:pt idx="205">
                  <c:v>51.895449999999997</c:v>
                </c:pt>
                <c:pt idx="206">
                  <c:v>51.890909999999998</c:v>
                </c:pt>
                <c:pt idx="207">
                  <c:v>51.881819999999998</c:v>
                </c:pt>
                <c:pt idx="208">
                  <c:v>51.890909999999998</c:v>
                </c:pt>
                <c:pt idx="209">
                  <c:v>51.872729999999997</c:v>
                </c:pt>
                <c:pt idx="210">
                  <c:v>51.904539999999997</c:v>
                </c:pt>
                <c:pt idx="211">
                  <c:v>51.881819999999998</c:v>
                </c:pt>
                <c:pt idx="212">
                  <c:v>51.886360000000003</c:v>
                </c:pt>
                <c:pt idx="213">
                  <c:v>51.890909999999998</c:v>
                </c:pt>
                <c:pt idx="214">
                  <c:v>51.877270000000003</c:v>
                </c:pt>
                <c:pt idx="215">
                  <c:v>51.881819999999998</c:v>
                </c:pt>
                <c:pt idx="216">
                  <c:v>51.886360000000003</c:v>
                </c:pt>
                <c:pt idx="217">
                  <c:v>51.881819999999998</c:v>
                </c:pt>
                <c:pt idx="218">
                  <c:v>51.886360000000003</c:v>
                </c:pt>
                <c:pt idx="219">
                  <c:v>51.890909999999998</c:v>
                </c:pt>
                <c:pt idx="220">
                  <c:v>51.872729999999997</c:v>
                </c:pt>
                <c:pt idx="221">
                  <c:v>51.872729999999997</c:v>
                </c:pt>
                <c:pt idx="222">
                  <c:v>51.886360000000003</c:v>
                </c:pt>
                <c:pt idx="223">
                  <c:v>51.877270000000003</c:v>
                </c:pt>
                <c:pt idx="224">
                  <c:v>51.868180000000002</c:v>
                </c:pt>
                <c:pt idx="225">
                  <c:v>51.877270000000003</c:v>
                </c:pt>
                <c:pt idx="226">
                  <c:v>51.877270000000003</c:v>
                </c:pt>
                <c:pt idx="227">
                  <c:v>51.868180000000002</c:v>
                </c:pt>
                <c:pt idx="228">
                  <c:v>51.877270000000003</c:v>
                </c:pt>
                <c:pt idx="229">
                  <c:v>51.881819999999998</c:v>
                </c:pt>
                <c:pt idx="230">
                  <c:v>51.868180000000002</c:v>
                </c:pt>
                <c:pt idx="231">
                  <c:v>51.877270000000003</c:v>
                </c:pt>
                <c:pt idx="232">
                  <c:v>51.872729999999997</c:v>
                </c:pt>
                <c:pt idx="233">
                  <c:v>51.868180000000002</c:v>
                </c:pt>
                <c:pt idx="234">
                  <c:v>51.868180000000002</c:v>
                </c:pt>
                <c:pt idx="235">
                  <c:v>51.868180000000002</c:v>
                </c:pt>
                <c:pt idx="236">
                  <c:v>51.859090000000002</c:v>
                </c:pt>
                <c:pt idx="237">
                  <c:v>51.872729999999997</c:v>
                </c:pt>
                <c:pt idx="238">
                  <c:v>51.854550000000003</c:v>
                </c:pt>
                <c:pt idx="239">
                  <c:v>51.85</c:v>
                </c:pt>
                <c:pt idx="240">
                  <c:v>51.863639999999997</c:v>
                </c:pt>
                <c:pt idx="241">
                  <c:v>51.863639999999997</c:v>
                </c:pt>
                <c:pt idx="242">
                  <c:v>51.868180000000002</c:v>
                </c:pt>
                <c:pt idx="243">
                  <c:v>51.859090000000002</c:v>
                </c:pt>
                <c:pt idx="244">
                  <c:v>51.859090000000002</c:v>
                </c:pt>
                <c:pt idx="245">
                  <c:v>51.854550000000003</c:v>
                </c:pt>
                <c:pt idx="246">
                  <c:v>51.877270000000003</c:v>
                </c:pt>
                <c:pt idx="247">
                  <c:v>51.863639999999997</c:v>
                </c:pt>
                <c:pt idx="248">
                  <c:v>51.85</c:v>
                </c:pt>
                <c:pt idx="249">
                  <c:v>51.868180000000002</c:v>
                </c:pt>
                <c:pt idx="250">
                  <c:v>51.868180000000002</c:v>
                </c:pt>
                <c:pt idx="251">
                  <c:v>51.859090000000002</c:v>
                </c:pt>
                <c:pt idx="252">
                  <c:v>51.854550000000003</c:v>
                </c:pt>
                <c:pt idx="253">
                  <c:v>51.854550000000003</c:v>
                </c:pt>
                <c:pt idx="254">
                  <c:v>51.854550000000003</c:v>
                </c:pt>
                <c:pt idx="255">
                  <c:v>51.854550000000003</c:v>
                </c:pt>
                <c:pt idx="256">
                  <c:v>51.868180000000002</c:v>
                </c:pt>
                <c:pt idx="257">
                  <c:v>51.85</c:v>
                </c:pt>
                <c:pt idx="258">
                  <c:v>51.863639999999997</c:v>
                </c:pt>
                <c:pt idx="259">
                  <c:v>51.854550000000003</c:v>
                </c:pt>
                <c:pt idx="260">
                  <c:v>51.85</c:v>
                </c:pt>
                <c:pt idx="261">
                  <c:v>51.868180000000002</c:v>
                </c:pt>
                <c:pt idx="262">
                  <c:v>51.859090000000002</c:v>
                </c:pt>
                <c:pt idx="263">
                  <c:v>51.854550000000003</c:v>
                </c:pt>
                <c:pt idx="264">
                  <c:v>51.863639999999997</c:v>
                </c:pt>
                <c:pt idx="265">
                  <c:v>51.859090000000002</c:v>
                </c:pt>
                <c:pt idx="266">
                  <c:v>51.840910000000001</c:v>
                </c:pt>
                <c:pt idx="267">
                  <c:v>51.859090000000002</c:v>
                </c:pt>
                <c:pt idx="268">
                  <c:v>51.868180000000002</c:v>
                </c:pt>
                <c:pt idx="269">
                  <c:v>51.859090000000002</c:v>
                </c:pt>
                <c:pt idx="270">
                  <c:v>51.868180000000002</c:v>
                </c:pt>
                <c:pt idx="271">
                  <c:v>51.854550000000003</c:v>
                </c:pt>
                <c:pt idx="272">
                  <c:v>51.854550000000003</c:v>
                </c:pt>
                <c:pt idx="273">
                  <c:v>51.854550000000003</c:v>
                </c:pt>
                <c:pt idx="274">
                  <c:v>51.863639999999997</c:v>
                </c:pt>
                <c:pt idx="275">
                  <c:v>51.85</c:v>
                </c:pt>
                <c:pt idx="276">
                  <c:v>51.859090000000002</c:v>
                </c:pt>
                <c:pt idx="277">
                  <c:v>51.854550000000003</c:v>
                </c:pt>
                <c:pt idx="278">
                  <c:v>51.863639999999997</c:v>
                </c:pt>
                <c:pt idx="279">
                  <c:v>51.863639999999997</c:v>
                </c:pt>
                <c:pt idx="280">
                  <c:v>51.84545</c:v>
                </c:pt>
                <c:pt idx="281">
                  <c:v>51.854550000000003</c:v>
                </c:pt>
                <c:pt idx="282">
                  <c:v>51.85</c:v>
                </c:pt>
                <c:pt idx="283">
                  <c:v>51.85</c:v>
                </c:pt>
                <c:pt idx="284">
                  <c:v>51.85</c:v>
                </c:pt>
                <c:pt idx="285">
                  <c:v>51.85</c:v>
                </c:pt>
                <c:pt idx="286">
                  <c:v>51.85</c:v>
                </c:pt>
                <c:pt idx="287">
                  <c:v>51.854550000000003</c:v>
                </c:pt>
                <c:pt idx="288">
                  <c:v>51.859090000000002</c:v>
                </c:pt>
                <c:pt idx="289">
                  <c:v>51.854550000000003</c:v>
                </c:pt>
                <c:pt idx="290">
                  <c:v>51.840910000000001</c:v>
                </c:pt>
                <c:pt idx="291">
                  <c:v>51.854550000000003</c:v>
                </c:pt>
                <c:pt idx="292">
                  <c:v>51.854550000000003</c:v>
                </c:pt>
                <c:pt idx="293">
                  <c:v>51.840910000000001</c:v>
                </c:pt>
                <c:pt idx="294">
                  <c:v>51.85</c:v>
                </c:pt>
                <c:pt idx="295">
                  <c:v>51.85</c:v>
                </c:pt>
                <c:pt idx="296">
                  <c:v>51.84545</c:v>
                </c:pt>
                <c:pt idx="297">
                  <c:v>51.859090000000002</c:v>
                </c:pt>
                <c:pt idx="298">
                  <c:v>51.840910000000001</c:v>
                </c:pt>
                <c:pt idx="299">
                  <c:v>51.854550000000003</c:v>
                </c:pt>
                <c:pt idx="300">
                  <c:v>51.854550000000003</c:v>
                </c:pt>
                <c:pt idx="301">
                  <c:v>51.85</c:v>
                </c:pt>
                <c:pt idx="302">
                  <c:v>51.84545</c:v>
                </c:pt>
                <c:pt idx="303">
                  <c:v>51.84545</c:v>
                </c:pt>
                <c:pt idx="304">
                  <c:v>51.84545</c:v>
                </c:pt>
                <c:pt idx="305">
                  <c:v>51.85</c:v>
                </c:pt>
                <c:pt idx="306">
                  <c:v>51.85</c:v>
                </c:pt>
                <c:pt idx="307">
                  <c:v>51.840910000000001</c:v>
                </c:pt>
                <c:pt idx="308">
                  <c:v>51.84545</c:v>
                </c:pt>
                <c:pt idx="309">
                  <c:v>51.854550000000003</c:v>
                </c:pt>
                <c:pt idx="310">
                  <c:v>51.854550000000003</c:v>
                </c:pt>
                <c:pt idx="311">
                  <c:v>51.85</c:v>
                </c:pt>
                <c:pt idx="312">
                  <c:v>51.84545</c:v>
                </c:pt>
                <c:pt idx="313">
                  <c:v>51.84545</c:v>
                </c:pt>
                <c:pt idx="314">
                  <c:v>51.859090000000002</c:v>
                </c:pt>
                <c:pt idx="315">
                  <c:v>51.854550000000003</c:v>
                </c:pt>
                <c:pt idx="316">
                  <c:v>51.83182</c:v>
                </c:pt>
                <c:pt idx="317">
                  <c:v>51.84545</c:v>
                </c:pt>
                <c:pt idx="318">
                  <c:v>51.85</c:v>
                </c:pt>
                <c:pt idx="319">
                  <c:v>51.840910000000001</c:v>
                </c:pt>
                <c:pt idx="320">
                  <c:v>51.840910000000001</c:v>
                </c:pt>
                <c:pt idx="321">
                  <c:v>51.84545</c:v>
                </c:pt>
                <c:pt idx="322">
                  <c:v>51.840910000000001</c:v>
                </c:pt>
                <c:pt idx="323">
                  <c:v>51.840910000000001</c:v>
                </c:pt>
                <c:pt idx="324">
                  <c:v>51.859090000000002</c:v>
                </c:pt>
                <c:pt idx="325">
                  <c:v>51.840910000000001</c:v>
                </c:pt>
                <c:pt idx="326">
                  <c:v>51.84545</c:v>
                </c:pt>
                <c:pt idx="327">
                  <c:v>51.840910000000001</c:v>
                </c:pt>
                <c:pt idx="328">
                  <c:v>51.840910000000001</c:v>
                </c:pt>
                <c:pt idx="329">
                  <c:v>51.854550000000003</c:v>
                </c:pt>
                <c:pt idx="330">
                  <c:v>51.840910000000001</c:v>
                </c:pt>
                <c:pt idx="331">
                  <c:v>51.836359999999999</c:v>
                </c:pt>
                <c:pt idx="332">
                  <c:v>51.840910000000001</c:v>
                </c:pt>
                <c:pt idx="333">
                  <c:v>51.840910000000001</c:v>
                </c:pt>
                <c:pt idx="334">
                  <c:v>51.840910000000001</c:v>
                </c:pt>
                <c:pt idx="335">
                  <c:v>51.84545</c:v>
                </c:pt>
                <c:pt idx="336">
                  <c:v>51.854550000000003</c:v>
                </c:pt>
                <c:pt idx="337">
                  <c:v>51.84545</c:v>
                </c:pt>
                <c:pt idx="338">
                  <c:v>51.854550000000003</c:v>
                </c:pt>
                <c:pt idx="339">
                  <c:v>51.84545</c:v>
                </c:pt>
                <c:pt idx="340">
                  <c:v>51.83182</c:v>
                </c:pt>
                <c:pt idx="341">
                  <c:v>51.859090000000002</c:v>
                </c:pt>
                <c:pt idx="342">
                  <c:v>51.84545</c:v>
                </c:pt>
                <c:pt idx="343">
                  <c:v>51.840910000000001</c:v>
                </c:pt>
                <c:pt idx="344">
                  <c:v>51.840910000000001</c:v>
                </c:pt>
                <c:pt idx="345">
                  <c:v>51.836359999999999</c:v>
                </c:pt>
                <c:pt idx="346">
                  <c:v>51.84545</c:v>
                </c:pt>
                <c:pt idx="347">
                  <c:v>51.840910000000001</c:v>
                </c:pt>
                <c:pt idx="348">
                  <c:v>51.840910000000001</c:v>
                </c:pt>
                <c:pt idx="349">
                  <c:v>51.840910000000001</c:v>
                </c:pt>
                <c:pt idx="350">
                  <c:v>51.859090000000002</c:v>
                </c:pt>
                <c:pt idx="351">
                  <c:v>51.85</c:v>
                </c:pt>
                <c:pt idx="352">
                  <c:v>51.84545</c:v>
                </c:pt>
                <c:pt idx="353">
                  <c:v>51.840910000000001</c:v>
                </c:pt>
                <c:pt idx="354">
                  <c:v>51.836359999999999</c:v>
                </c:pt>
                <c:pt idx="355">
                  <c:v>51.85</c:v>
                </c:pt>
                <c:pt idx="356">
                  <c:v>51.84545</c:v>
                </c:pt>
                <c:pt idx="357">
                  <c:v>51.83182</c:v>
                </c:pt>
                <c:pt idx="358">
                  <c:v>51.84545</c:v>
                </c:pt>
                <c:pt idx="359">
                  <c:v>51.84545</c:v>
                </c:pt>
                <c:pt idx="360">
                  <c:v>51.840910000000001</c:v>
                </c:pt>
                <c:pt idx="361">
                  <c:v>51.836359999999999</c:v>
                </c:pt>
                <c:pt idx="362">
                  <c:v>51.836359999999999</c:v>
                </c:pt>
                <c:pt idx="363">
                  <c:v>51.83182</c:v>
                </c:pt>
                <c:pt idx="364">
                  <c:v>51.84545</c:v>
                </c:pt>
                <c:pt idx="365">
                  <c:v>51.840910000000001</c:v>
                </c:pt>
                <c:pt idx="366">
                  <c:v>51.840910000000001</c:v>
                </c:pt>
                <c:pt idx="367">
                  <c:v>51.840910000000001</c:v>
                </c:pt>
                <c:pt idx="368">
                  <c:v>51.840910000000001</c:v>
                </c:pt>
                <c:pt idx="369">
                  <c:v>51.854550000000003</c:v>
                </c:pt>
                <c:pt idx="370">
                  <c:v>51.84545</c:v>
                </c:pt>
                <c:pt idx="371">
                  <c:v>51.840910000000001</c:v>
                </c:pt>
                <c:pt idx="372">
                  <c:v>51.84545</c:v>
                </c:pt>
                <c:pt idx="373">
                  <c:v>51.859090000000002</c:v>
                </c:pt>
                <c:pt idx="374">
                  <c:v>51.840910000000001</c:v>
                </c:pt>
                <c:pt idx="375">
                  <c:v>51.85</c:v>
                </c:pt>
                <c:pt idx="376">
                  <c:v>51.859090000000002</c:v>
                </c:pt>
                <c:pt idx="377">
                  <c:v>51.840910000000001</c:v>
                </c:pt>
                <c:pt idx="378">
                  <c:v>51.840910000000001</c:v>
                </c:pt>
                <c:pt idx="379">
                  <c:v>51.85</c:v>
                </c:pt>
                <c:pt idx="380">
                  <c:v>51.84545</c:v>
                </c:pt>
                <c:pt idx="381">
                  <c:v>51.84545</c:v>
                </c:pt>
                <c:pt idx="382">
                  <c:v>51.84545</c:v>
                </c:pt>
                <c:pt idx="383">
                  <c:v>51.836359999999999</c:v>
                </c:pt>
                <c:pt idx="384">
                  <c:v>51.84545</c:v>
                </c:pt>
                <c:pt idx="385">
                  <c:v>51.85</c:v>
                </c:pt>
                <c:pt idx="386">
                  <c:v>51.840910000000001</c:v>
                </c:pt>
                <c:pt idx="387">
                  <c:v>51.840910000000001</c:v>
                </c:pt>
                <c:pt idx="388">
                  <c:v>51.840910000000001</c:v>
                </c:pt>
                <c:pt idx="389">
                  <c:v>51.84545</c:v>
                </c:pt>
                <c:pt idx="390">
                  <c:v>51.840910000000001</c:v>
                </c:pt>
                <c:pt idx="391">
                  <c:v>51.840910000000001</c:v>
                </c:pt>
                <c:pt idx="392">
                  <c:v>51.85</c:v>
                </c:pt>
                <c:pt idx="393">
                  <c:v>51.836359999999999</c:v>
                </c:pt>
                <c:pt idx="394">
                  <c:v>51.84545</c:v>
                </c:pt>
                <c:pt idx="395">
                  <c:v>51.85</c:v>
                </c:pt>
                <c:pt idx="396">
                  <c:v>51.836359999999999</c:v>
                </c:pt>
                <c:pt idx="397">
                  <c:v>51.83182</c:v>
                </c:pt>
                <c:pt idx="398">
                  <c:v>51.836359999999999</c:v>
                </c:pt>
                <c:pt idx="399">
                  <c:v>51.85</c:v>
                </c:pt>
                <c:pt idx="400">
                  <c:v>51.840910000000001</c:v>
                </c:pt>
                <c:pt idx="401">
                  <c:v>51.854550000000003</c:v>
                </c:pt>
                <c:pt idx="402">
                  <c:v>51.836359999999999</c:v>
                </c:pt>
                <c:pt idx="403">
                  <c:v>51.840910000000001</c:v>
                </c:pt>
                <c:pt idx="404">
                  <c:v>51.854550000000003</c:v>
                </c:pt>
                <c:pt idx="405">
                  <c:v>51.840910000000001</c:v>
                </c:pt>
                <c:pt idx="406">
                  <c:v>51.84545</c:v>
                </c:pt>
                <c:pt idx="407">
                  <c:v>51.836359999999999</c:v>
                </c:pt>
                <c:pt idx="408">
                  <c:v>51.83182</c:v>
                </c:pt>
                <c:pt idx="409">
                  <c:v>51.854550000000003</c:v>
                </c:pt>
                <c:pt idx="410">
                  <c:v>51.840910000000001</c:v>
                </c:pt>
                <c:pt idx="411">
                  <c:v>51.836359999999999</c:v>
                </c:pt>
                <c:pt idx="412">
                  <c:v>51.840910000000001</c:v>
                </c:pt>
                <c:pt idx="413">
                  <c:v>51.836359999999999</c:v>
                </c:pt>
                <c:pt idx="414">
                  <c:v>51.840910000000001</c:v>
                </c:pt>
                <c:pt idx="415">
                  <c:v>51.85</c:v>
                </c:pt>
                <c:pt idx="416">
                  <c:v>51.84545</c:v>
                </c:pt>
                <c:pt idx="417">
                  <c:v>51.84545</c:v>
                </c:pt>
                <c:pt idx="418">
                  <c:v>51.859090000000002</c:v>
                </c:pt>
                <c:pt idx="419">
                  <c:v>51.854550000000003</c:v>
                </c:pt>
                <c:pt idx="420">
                  <c:v>51.836359999999999</c:v>
                </c:pt>
                <c:pt idx="421">
                  <c:v>51.84545</c:v>
                </c:pt>
                <c:pt idx="422">
                  <c:v>51.840910000000001</c:v>
                </c:pt>
                <c:pt idx="423">
                  <c:v>51.840910000000001</c:v>
                </c:pt>
                <c:pt idx="424">
                  <c:v>51.840910000000001</c:v>
                </c:pt>
                <c:pt idx="425">
                  <c:v>51.85</c:v>
                </c:pt>
                <c:pt idx="426">
                  <c:v>51.85</c:v>
                </c:pt>
                <c:pt idx="427">
                  <c:v>51.840910000000001</c:v>
                </c:pt>
                <c:pt idx="428">
                  <c:v>51.84545</c:v>
                </c:pt>
                <c:pt idx="429">
                  <c:v>51.840910000000001</c:v>
                </c:pt>
                <c:pt idx="430">
                  <c:v>51.83182</c:v>
                </c:pt>
                <c:pt idx="431">
                  <c:v>51.836359999999999</c:v>
                </c:pt>
                <c:pt idx="432">
                  <c:v>51.85</c:v>
                </c:pt>
                <c:pt idx="433">
                  <c:v>51.836359999999999</c:v>
                </c:pt>
                <c:pt idx="434">
                  <c:v>51.840910000000001</c:v>
                </c:pt>
                <c:pt idx="435">
                  <c:v>51.85</c:v>
                </c:pt>
                <c:pt idx="436">
                  <c:v>51.840910000000001</c:v>
                </c:pt>
                <c:pt idx="437">
                  <c:v>51.85</c:v>
                </c:pt>
                <c:pt idx="438">
                  <c:v>51.836359999999999</c:v>
                </c:pt>
                <c:pt idx="439">
                  <c:v>51.840910000000001</c:v>
                </c:pt>
                <c:pt idx="440">
                  <c:v>51.840910000000001</c:v>
                </c:pt>
                <c:pt idx="441">
                  <c:v>51.840910000000001</c:v>
                </c:pt>
                <c:pt idx="442">
                  <c:v>51.840910000000001</c:v>
                </c:pt>
                <c:pt idx="443">
                  <c:v>51.840910000000001</c:v>
                </c:pt>
                <c:pt idx="444">
                  <c:v>51.836359999999999</c:v>
                </c:pt>
                <c:pt idx="445">
                  <c:v>51.854550000000003</c:v>
                </c:pt>
                <c:pt idx="446">
                  <c:v>51.84545</c:v>
                </c:pt>
                <c:pt idx="447">
                  <c:v>51.85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Typosoil5!$I$7</c:f>
              <c:strCache>
                <c:ptCount val="1"/>
              </c:strCache>
            </c:strRef>
          </c:tx>
          <c:marker>
            <c:symbol val="none"/>
          </c:marker>
          <c:val>
            <c:numRef>
              <c:f>Typosoil5!$I$8:$I$789</c:f>
              <c:numCache>
                <c:formatCode>General</c:formatCode>
                <c:ptCount val="782"/>
                <c:pt idx="0">
                  <c:v>0</c:v>
                </c:pt>
                <c:pt idx="1">
                  <c:v>50.587179999999996</c:v>
                </c:pt>
                <c:pt idx="2">
                  <c:v>50.587179999999996</c:v>
                </c:pt>
                <c:pt idx="3">
                  <c:v>50.578240000000001</c:v>
                </c:pt>
                <c:pt idx="4">
                  <c:v>50.587179999999996</c:v>
                </c:pt>
                <c:pt idx="5">
                  <c:v>50.587179999999996</c:v>
                </c:pt>
                <c:pt idx="6">
                  <c:v>50.587179999999996</c:v>
                </c:pt>
                <c:pt idx="7">
                  <c:v>50.587179999999996</c:v>
                </c:pt>
                <c:pt idx="8">
                  <c:v>50.587179999999996</c:v>
                </c:pt>
                <c:pt idx="9">
                  <c:v>50.578240000000001</c:v>
                </c:pt>
                <c:pt idx="10">
                  <c:v>50.578240000000001</c:v>
                </c:pt>
                <c:pt idx="11">
                  <c:v>50.569299999999998</c:v>
                </c:pt>
                <c:pt idx="12">
                  <c:v>50.569299999999998</c:v>
                </c:pt>
                <c:pt idx="13">
                  <c:v>50.560360000000003</c:v>
                </c:pt>
                <c:pt idx="14">
                  <c:v>50.551409999999997</c:v>
                </c:pt>
                <c:pt idx="15">
                  <c:v>50.533529999999999</c:v>
                </c:pt>
                <c:pt idx="16">
                  <c:v>50.533529999999999</c:v>
                </c:pt>
                <c:pt idx="17">
                  <c:v>50.524590000000003</c:v>
                </c:pt>
                <c:pt idx="18">
                  <c:v>50.515650000000001</c:v>
                </c:pt>
                <c:pt idx="19">
                  <c:v>50.515650000000001</c:v>
                </c:pt>
                <c:pt idx="20">
                  <c:v>50.49776</c:v>
                </c:pt>
                <c:pt idx="21">
                  <c:v>50.479880000000001</c:v>
                </c:pt>
                <c:pt idx="22">
                  <c:v>50.488819999999997</c:v>
                </c:pt>
                <c:pt idx="23">
                  <c:v>50.470939999999999</c:v>
                </c:pt>
                <c:pt idx="24">
                  <c:v>50.462000000000003</c:v>
                </c:pt>
                <c:pt idx="25">
                  <c:v>50.453060000000001</c:v>
                </c:pt>
                <c:pt idx="26">
                  <c:v>50.435169999999999</c:v>
                </c:pt>
                <c:pt idx="27">
                  <c:v>50.426229999999997</c:v>
                </c:pt>
                <c:pt idx="28">
                  <c:v>50.417290000000001</c:v>
                </c:pt>
                <c:pt idx="29">
                  <c:v>50.408340000000003</c:v>
                </c:pt>
                <c:pt idx="30">
                  <c:v>50.3994</c:v>
                </c:pt>
                <c:pt idx="31">
                  <c:v>50.390459999999997</c:v>
                </c:pt>
                <c:pt idx="32">
                  <c:v>50.381520000000002</c:v>
                </c:pt>
                <c:pt idx="33">
                  <c:v>50.372579999999999</c:v>
                </c:pt>
                <c:pt idx="34">
                  <c:v>50.372579999999999</c:v>
                </c:pt>
                <c:pt idx="35">
                  <c:v>50.354689999999998</c:v>
                </c:pt>
                <c:pt idx="36">
                  <c:v>50.345750000000002</c:v>
                </c:pt>
                <c:pt idx="37">
                  <c:v>50.33681</c:v>
                </c:pt>
                <c:pt idx="38">
                  <c:v>50.33681</c:v>
                </c:pt>
                <c:pt idx="39">
                  <c:v>50.327869999999997</c:v>
                </c:pt>
                <c:pt idx="40">
                  <c:v>50.309989999999999</c:v>
                </c:pt>
                <c:pt idx="41">
                  <c:v>50.309989999999999</c:v>
                </c:pt>
                <c:pt idx="42">
                  <c:v>50.283160000000002</c:v>
                </c:pt>
                <c:pt idx="43">
                  <c:v>50.292099999999998</c:v>
                </c:pt>
                <c:pt idx="44">
                  <c:v>50.283160000000002</c:v>
                </c:pt>
                <c:pt idx="45">
                  <c:v>50.27422</c:v>
                </c:pt>
                <c:pt idx="46">
                  <c:v>50.265270000000001</c:v>
                </c:pt>
                <c:pt idx="47">
                  <c:v>50.23845</c:v>
                </c:pt>
                <c:pt idx="48">
                  <c:v>50.229509999999998</c:v>
                </c:pt>
                <c:pt idx="49">
                  <c:v>50.220570000000002</c:v>
                </c:pt>
                <c:pt idx="50">
                  <c:v>50.211620000000003</c:v>
                </c:pt>
                <c:pt idx="51">
                  <c:v>50.202680000000001</c:v>
                </c:pt>
                <c:pt idx="52">
                  <c:v>50.193739999999998</c:v>
                </c:pt>
                <c:pt idx="53">
                  <c:v>50.17586</c:v>
                </c:pt>
                <c:pt idx="54">
                  <c:v>50.157969999999999</c:v>
                </c:pt>
                <c:pt idx="55">
                  <c:v>50.149030000000003</c:v>
                </c:pt>
                <c:pt idx="56">
                  <c:v>50.149030000000003</c:v>
                </c:pt>
                <c:pt idx="57">
                  <c:v>50.140090000000001</c:v>
                </c:pt>
                <c:pt idx="58">
                  <c:v>50.122210000000003</c:v>
                </c:pt>
                <c:pt idx="59">
                  <c:v>50.113259999999997</c:v>
                </c:pt>
                <c:pt idx="60">
                  <c:v>50.104320000000001</c:v>
                </c:pt>
                <c:pt idx="61">
                  <c:v>50.095379999999999</c:v>
                </c:pt>
                <c:pt idx="62">
                  <c:v>50.086440000000003</c:v>
                </c:pt>
                <c:pt idx="63">
                  <c:v>50.077500000000001</c:v>
                </c:pt>
                <c:pt idx="64">
                  <c:v>50.068550000000002</c:v>
                </c:pt>
                <c:pt idx="65">
                  <c:v>50.059609999999999</c:v>
                </c:pt>
                <c:pt idx="66">
                  <c:v>50.050669999999997</c:v>
                </c:pt>
                <c:pt idx="67">
                  <c:v>50.041730000000001</c:v>
                </c:pt>
                <c:pt idx="68">
                  <c:v>50.041730000000001</c:v>
                </c:pt>
                <c:pt idx="69">
                  <c:v>50.032789999999999</c:v>
                </c:pt>
                <c:pt idx="70">
                  <c:v>50.014899999999997</c:v>
                </c:pt>
                <c:pt idx="71">
                  <c:v>50.014899999999997</c:v>
                </c:pt>
                <c:pt idx="72">
                  <c:v>50.005960000000002</c:v>
                </c:pt>
                <c:pt idx="73">
                  <c:v>49.997019999999999</c:v>
                </c:pt>
                <c:pt idx="74">
                  <c:v>49.988079999999997</c:v>
                </c:pt>
                <c:pt idx="75">
                  <c:v>49.979140000000001</c:v>
                </c:pt>
                <c:pt idx="76">
                  <c:v>49.979140000000001</c:v>
                </c:pt>
                <c:pt idx="77">
                  <c:v>49.970190000000002</c:v>
                </c:pt>
                <c:pt idx="78">
                  <c:v>49.96125</c:v>
                </c:pt>
                <c:pt idx="79">
                  <c:v>49.952309999999997</c:v>
                </c:pt>
                <c:pt idx="80">
                  <c:v>49.952309999999997</c:v>
                </c:pt>
                <c:pt idx="81">
                  <c:v>49.943370000000002</c:v>
                </c:pt>
                <c:pt idx="82">
                  <c:v>49.943370000000002</c:v>
                </c:pt>
                <c:pt idx="83">
                  <c:v>49.934429999999999</c:v>
                </c:pt>
                <c:pt idx="84">
                  <c:v>49.92548</c:v>
                </c:pt>
                <c:pt idx="85">
                  <c:v>49.92548</c:v>
                </c:pt>
                <c:pt idx="86">
                  <c:v>49.92548</c:v>
                </c:pt>
                <c:pt idx="87">
                  <c:v>49.907600000000002</c:v>
                </c:pt>
                <c:pt idx="88">
                  <c:v>49.907600000000002</c:v>
                </c:pt>
                <c:pt idx="89">
                  <c:v>49.907600000000002</c:v>
                </c:pt>
                <c:pt idx="90">
                  <c:v>49.907600000000002</c:v>
                </c:pt>
                <c:pt idx="91">
                  <c:v>49.89866</c:v>
                </c:pt>
                <c:pt idx="92">
                  <c:v>49.89866</c:v>
                </c:pt>
                <c:pt idx="93">
                  <c:v>49.89866</c:v>
                </c:pt>
                <c:pt idx="94">
                  <c:v>49.889719999999997</c:v>
                </c:pt>
                <c:pt idx="95">
                  <c:v>49.880780000000001</c:v>
                </c:pt>
                <c:pt idx="96">
                  <c:v>49.889719999999997</c:v>
                </c:pt>
                <c:pt idx="97">
                  <c:v>49.880780000000001</c:v>
                </c:pt>
                <c:pt idx="98">
                  <c:v>49.871830000000003</c:v>
                </c:pt>
                <c:pt idx="99">
                  <c:v>49.871830000000003</c:v>
                </c:pt>
                <c:pt idx="100">
                  <c:v>49.86289</c:v>
                </c:pt>
                <c:pt idx="101">
                  <c:v>49.871830000000003</c:v>
                </c:pt>
                <c:pt idx="102">
                  <c:v>49.86289</c:v>
                </c:pt>
                <c:pt idx="103">
                  <c:v>49.86289</c:v>
                </c:pt>
                <c:pt idx="104">
                  <c:v>49.853949999999998</c:v>
                </c:pt>
                <c:pt idx="105">
                  <c:v>49.853949999999998</c:v>
                </c:pt>
                <c:pt idx="106">
                  <c:v>49.836069999999999</c:v>
                </c:pt>
                <c:pt idx="107">
                  <c:v>49.836069999999999</c:v>
                </c:pt>
                <c:pt idx="108">
                  <c:v>49.836069999999999</c:v>
                </c:pt>
                <c:pt idx="109">
                  <c:v>49.827129999999997</c:v>
                </c:pt>
                <c:pt idx="110">
                  <c:v>49.827129999999997</c:v>
                </c:pt>
                <c:pt idx="111">
                  <c:v>49.827129999999997</c:v>
                </c:pt>
                <c:pt idx="112">
                  <c:v>49.818179999999998</c:v>
                </c:pt>
                <c:pt idx="113">
                  <c:v>49.818179999999998</c:v>
                </c:pt>
                <c:pt idx="114">
                  <c:v>49.818179999999998</c:v>
                </c:pt>
                <c:pt idx="115">
                  <c:v>49.818179999999998</c:v>
                </c:pt>
                <c:pt idx="116">
                  <c:v>49.809240000000003</c:v>
                </c:pt>
                <c:pt idx="117">
                  <c:v>49.8003</c:v>
                </c:pt>
                <c:pt idx="118">
                  <c:v>49.809240000000003</c:v>
                </c:pt>
                <c:pt idx="119">
                  <c:v>49.8003</c:v>
                </c:pt>
                <c:pt idx="120">
                  <c:v>49.8003</c:v>
                </c:pt>
                <c:pt idx="121">
                  <c:v>49.791350000000001</c:v>
                </c:pt>
                <c:pt idx="122">
                  <c:v>49.8003</c:v>
                </c:pt>
                <c:pt idx="123">
                  <c:v>49.791350000000001</c:v>
                </c:pt>
                <c:pt idx="124">
                  <c:v>49.791350000000001</c:v>
                </c:pt>
                <c:pt idx="125">
                  <c:v>49.782409999999999</c:v>
                </c:pt>
                <c:pt idx="126">
                  <c:v>49.782409999999999</c:v>
                </c:pt>
                <c:pt idx="127">
                  <c:v>49.782409999999999</c:v>
                </c:pt>
                <c:pt idx="128">
                  <c:v>49.782409999999999</c:v>
                </c:pt>
                <c:pt idx="129">
                  <c:v>49.782409999999999</c:v>
                </c:pt>
                <c:pt idx="130">
                  <c:v>49.773470000000003</c:v>
                </c:pt>
                <c:pt idx="131">
                  <c:v>49.773470000000003</c:v>
                </c:pt>
                <c:pt idx="132">
                  <c:v>49.773470000000003</c:v>
                </c:pt>
                <c:pt idx="133">
                  <c:v>49.764530000000001</c:v>
                </c:pt>
                <c:pt idx="134">
                  <c:v>49.764530000000001</c:v>
                </c:pt>
                <c:pt idx="135">
                  <c:v>49.764530000000001</c:v>
                </c:pt>
                <c:pt idx="136">
                  <c:v>49.764530000000001</c:v>
                </c:pt>
                <c:pt idx="137">
                  <c:v>49.755589999999998</c:v>
                </c:pt>
                <c:pt idx="138">
                  <c:v>49.755589999999998</c:v>
                </c:pt>
                <c:pt idx="139">
                  <c:v>49.755589999999998</c:v>
                </c:pt>
                <c:pt idx="140">
                  <c:v>49.755589999999998</c:v>
                </c:pt>
                <c:pt idx="141">
                  <c:v>49.755589999999998</c:v>
                </c:pt>
                <c:pt idx="142">
                  <c:v>49.755589999999998</c:v>
                </c:pt>
                <c:pt idx="143">
                  <c:v>49.755589999999998</c:v>
                </c:pt>
                <c:pt idx="144">
                  <c:v>49.746650000000002</c:v>
                </c:pt>
                <c:pt idx="145">
                  <c:v>49.746650000000002</c:v>
                </c:pt>
                <c:pt idx="146">
                  <c:v>49.746650000000002</c:v>
                </c:pt>
                <c:pt idx="147">
                  <c:v>49.746650000000002</c:v>
                </c:pt>
                <c:pt idx="148">
                  <c:v>49.755589999999998</c:v>
                </c:pt>
                <c:pt idx="149">
                  <c:v>49.746650000000002</c:v>
                </c:pt>
                <c:pt idx="150">
                  <c:v>49.746650000000002</c:v>
                </c:pt>
                <c:pt idx="151">
                  <c:v>49.755589999999998</c:v>
                </c:pt>
                <c:pt idx="152">
                  <c:v>49.746650000000002</c:v>
                </c:pt>
                <c:pt idx="153">
                  <c:v>49.746650000000002</c:v>
                </c:pt>
                <c:pt idx="154">
                  <c:v>49.746650000000002</c:v>
                </c:pt>
                <c:pt idx="155">
                  <c:v>49.755589999999998</c:v>
                </c:pt>
                <c:pt idx="156">
                  <c:v>49.755589999999998</c:v>
                </c:pt>
                <c:pt idx="157">
                  <c:v>49.755589999999998</c:v>
                </c:pt>
                <c:pt idx="158">
                  <c:v>49.746650000000002</c:v>
                </c:pt>
                <c:pt idx="159">
                  <c:v>49.746650000000002</c:v>
                </c:pt>
                <c:pt idx="160">
                  <c:v>49.755589999999998</c:v>
                </c:pt>
                <c:pt idx="161">
                  <c:v>49.755589999999998</c:v>
                </c:pt>
                <c:pt idx="162">
                  <c:v>49.755589999999998</c:v>
                </c:pt>
                <c:pt idx="163">
                  <c:v>49.755589999999998</c:v>
                </c:pt>
                <c:pt idx="164">
                  <c:v>49.746650000000002</c:v>
                </c:pt>
                <c:pt idx="165">
                  <c:v>49.746650000000002</c:v>
                </c:pt>
                <c:pt idx="166">
                  <c:v>49.746650000000002</c:v>
                </c:pt>
                <c:pt idx="167">
                  <c:v>49.755589999999998</c:v>
                </c:pt>
                <c:pt idx="168">
                  <c:v>49.746650000000002</c:v>
                </c:pt>
                <c:pt idx="169">
                  <c:v>49.755589999999998</c:v>
                </c:pt>
                <c:pt idx="170">
                  <c:v>49.755589999999998</c:v>
                </c:pt>
                <c:pt idx="171">
                  <c:v>49.746650000000002</c:v>
                </c:pt>
                <c:pt idx="172">
                  <c:v>49.746650000000002</c:v>
                </c:pt>
                <c:pt idx="173">
                  <c:v>49.746650000000002</c:v>
                </c:pt>
                <c:pt idx="174">
                  <c:v>49.755589999999998</c:v>
                </c:pt>
                <c:pt idx="175">
                  <c:v>49.746650000000002</c:v>
                </c:pt>
                <c:pt idx="176">
                  <c:v>49.755589999999998</c:v>
                </c:pt>
                <c:pt idx="177">
                  <c:v>49.755589999999998</c:v>
                </c:pt>
                <c:pt idx="178">
                  <c:v>49.746650000000002</c:v>
                </c:pt>
                <c:pt idx="179">
                  <c:v>49.755589999999998</c:v>
                </c:pt>
                <c:pt idx="180">
                  <c:v>49.746650000000002</c:v>
                </c:pt>
                <c:pt idx="181">
                  <c:v>49.755589999999998</c:v>
                </c:pt>
                <c:pt idx="182">
                  <c:v>49.755589999999998</c:v>
                </c:pt>
                <c:pt idx="183">
                  <c:v>49.755589999999998</c:v>
                </c:pt>
                <c:pt idx="184">
                  <c:v>49.746650000000002</c:v>
                </c:pt>
                <c:pt idx="185">
                  <c:v>49.746650000000002</c:v>
                </c:pt>
                <c:pt idx="186">
                  <c:v>49.755589999999998</c:v>
                </c:pt>
                <c:pt idx="187">
                  <c:v>49.755589999999998</c:v>
                </c:pt>
                <c:pt idx="188">
                  <c:v>49.755589999999998</c:v>
                </c:pt>
                <c:pt idx="189">
                  <c:v>49.746650000000002</c:v>
                </c:pt>
                <c:pt idx="190">
                  <c:v>49.746650000000002</c:v>
                </c:pt>
                <c:pt idx="191">
                  <c:v>49.755589999999998</c:v>
                </c:pt>
                <c:pt idx="192">
                  <c:v>49.746650000000002</c:v>
                </c:pt>
                <c:pt idx="193">
                  <c:v>49.755589999999998</c:v>
                </c:pt>
                <c:pt idx="194">
                  <c:v>49.755589999999998</c:v>
                </c:pt>
                <c:pt idx="195">
                  <c:v>49.755589999999998</c:v>
                </c:pt>
                <c:pt idx="196">
                  <c:v>49.755589999999998</c:v>
                </c:pt>
                <c:pt idx="197">
                  <c:v>49.755589999999998</c:v>
                </c:pt>
                <c:pt idx="198">
                  <c:v>49.755589999999998</c:v>
                </c:pt>
                <c:pt idx="199">
                  <c:v>49.764530000000001</c:v>
                </c:pt>
                <c:pt idx="200">
                  <c:v>49.764530000000001</c:v>
                </c:pt>
                <c:pt idx="201">
                  <c:v>49.755589999999998</c:v>
                </c:pt>
                <c:pt idx="202">
                  <c:v>49.764530000000001</c:v>
                </c:pt>
                <c:pt idx="203">
                  <c:v>49.764530000000001</c:v>
                </c:pt>
                <c:pt idx="204">
                  <c:v>49.764530000000001</c:v>
                </c:pt>
                <c:pt idx="205">
                  <c:v>49.764530000000001</c:v>
                </c:pt>
                <c:pt idx="206">
                  <c:v>49.764530000000001</c:v>
                </c:pt>
                <c:pt idx="207">
                  <c:v>49.755589999999998</c:v>
                </c:pt>
                <c:pt idx="208">
                  <c:v>49.764530000000001</c:v>
                </c:pt>
                <c:pt idx="209">
                  <c:v>49.764530000000001</c:v>
                </c:pt>
                <c:pt idx="210">
                  <c:v>49.764530000000001</c:v>
                </c:pt>
                <c:pt idx="211">
                  <c:v>49.764530000000001</c:v>
                </c:pt>
                <c:pt idx="212">
                  <c:v>49.764530000000001</c:v>
                </c:pt>
                <c:pt idx="213">
                  <c:v>49.764530000000001</c:v>
                </c:pt>
                <c:pt idx="214">
                  <c:v>49.764530000000001</c:v>
                </c:pt>
                <c:pt idx="215">
                  <c:v>49.764530000000001</c:v>
                </c:pt>
                <c:pt idx="216">
                  <c:v>49.755589999999998</c:v>
                </c:pt>
                <c:pt idx="217">
                  <c:v>49.755589999999998</c:v>
                </c:pt>
                <c:pt idx="218">
                  <c:v>49.755589999999998</c:v>
                </c:pt>
                <c:pt idx="219">
                  <c:v>49.764530000000001</c:v>
                </c:pt>
                <c:pt idx="220">
                  <c:v>49.764530000000001</c:v>
                </c:pt>
                <c:pt idx="221">
                  <c:v>49.764530000000001</c:v>
                </c:pt>
                <c:pt idx="222">
                  <c:v>49.755589999999998</c:v>
                </c:pt>
                <c:pt idx="223">
                  <c:v>49.755589999999998</c:v>
                </c:pt>
                <c:pt idx="224">
                  <c:v>49.764530000000001</c:v>
                </c:pt>
                <c:pt idx="225">
                  <c:v>49.764530000000001</c:v>
                </c:pt>
                <c:pt idx="226">
                  <c:v>49.755589999999998</c:v>
                </c:pt>
                <c:pt idx="227">
                  <c:v>49.764530000000001</c:v>
                </c:pt>
                <c:pt idx="228">
                  <c:v>49.755589999999998</c:v>
                </c:pt>
                <c:pt idx="229">
                  <c:v>49.764530000000001</c:v>
                </c:pt>
                <c:pt idx="230">
                  <c:v>49.764530000000001</c:v>
                </c:pt>
                <c:pt idx="231">
                  <c:v>49.764530000000001</c:v>
                </c:pt>
                <c:pt idx="232">
                  <c:v>49.764530000000001</c:v>
                </c:pt>
                <c:pt idx="233">
                  <c:v>49.755589999999998</c:v>
                </c:pt>
                <c:pt idx="234">
                  <c:v>49.755589999999998</c:v>
                </c:pt>
                <c:pt idx="235">
                  <c:v>49.755589999999998</c:v>
                </c:pt>
                <c:pt idx="236">
                  <c:v>49.764530000000001</c:v>
                </c:pt>
                <c:pt idx="237">
                  <c:v>49.764530000000001</c:v>
                </c:pt>
                <c:pt idx="238">
                  <c:v>49.764530000000001</c:v>
                </c:pt>
                <c:pt idx="239">
                  <c:v>49.764530000000001</c:v>
                </c:pt>
                <c:pt idx="240">
                  <c:v>49.755589999999998</c:v>
                </c:pt>
                <c:pt idx="241">
                  <c:v>49.764530000000001</c:v>
                </c:pt>
                <c:pt idx="242">
                  <c:v>49.764530000000001</c:v>
                </c:pt>
                <c:pt idx="243">
                  <c:v>49.764530000000001</c:v>
                </c:pt>
                <c:pt idx="244">
                  <c:v>49.764530000000001</c:v>
                </c:pt>
                <c:pt idx="245">
                  <c:v>49.773470000000003</c:v>
                </c:pt>
                <c:pt idx="246">
                  <c:v>49.764530000000001</c:v>
                </c:pt>
                <c:pt idx="247">
                  <c:v>49.773470000000003</c:v>
                </c:pt>
                <c:pt idx="248">
                  <c:v>49.764530000000001</c:v>
                </c:pt>
                <c:pt idx="249">
                  <c:v>49.773470000000003</c:v>
                </c:pt>
                <c:pt idx="250">
                  <c:v>49.764530000000001</c:v>
                </c:pt>
                <c:pt idx="251">
                  <c:v>49.764530000000001</c:v>
                </c:pt>
                <c:pt idx="252">
                  <c:v>49.764530000000001</c:v>
                </c:pt>
                <c:pt idx="253">
                  <c:v>49.755589999999998</c:v>
                </c:pt>
                <c:pt idx="254">
                  <c:v>49.764530000000001</c:v>
                </c:pt>
                <c:pt idx="255">
                  <c:v>49.764530000000001</c:v>
                </c:pt>
                <c:pt idx="256">
                  <c:v>49.764530000000001</c:v>
                </c:pt>
                <c:pt idx="257">
                  <c:v>49.764530000000001</c:v>
                </c:pt>
                <c:pt idx="258">
                  <c:v>49.773470000000003</c:v>
                </c:pt>
                <c:pt idx="259">
                  <c:v>49.764530000000001</c:v>
                </c:pt>
                <c:pt idx="260">
                  <c:v>49.764530000000001</c:v>
                </c:pt>
                <c:pt idx="261">
                  <c:v>49.773470000000003</c:v>
                </c:pt>
                <c:pt idx="262">
                  <c:v>49.764530000000001</c:v>
                </c:pt>
                <c:pt idx="263">
                  <c:v>49.764530000000001</c:v>
                </c:pt>
                <c:pt idx="264">
                  <c:v>49.773470000000003</c:v>
                </c:pt>
                <c:pt idx="265">
                  <c:v>49.764530000000001</c:v>
                </c:pt>
                <c:pt idx="266">
                  <c:v>49.764530000000001</c:v>
                </c:pt>
                <c:pt idx="267">
                  <c:v>49.764530000000001</c:v>
                </c:pt>
                <c:pt idx="268">
                  <c:v>49.764530000000001</c:v>
                </c:pt>
                <c:pt idx="269">
                  <c:v>49.764530000000001</c:v>
                </c:pt>
                <c:pt idx="270">
                  <c:v>49.773470000000003</c:v>
                </c:pt>
                <c:pt idx="271">
                  <c:v>49.764530000000001</c:v>
                </c:pt>
                <c:pt idx="272">
                  <c:v>49.773470000000003</c:v>
                </c:pt>
                <c:pt idx="273">
                  <c:v>49.764530000000001</c:v>
                </c:pt>
                <c:pt idx="274">
                  <c:v>49.764530000000001</c:v>
                </c:pt>
                <c:pt idx="275">
                  <c:v>49.764530000000001</c:v>
                </c:pt>
                <c:pt idx="276">
                  <c:v>49.764530000000001</c:v>
                </c:pt>
                <c:pt idx="277">
                  <c:v>49.764530000000001</c:v>
                </c:pt>
                <c:pt idx="278">
                  <c:v>49.755589999999998</c:v>
                </c:pt>
                <c:pt idx="279">
                  <c:v>49.764530000000001</c:v>
                </c:pt>
                <c:pt idx="280">
                  <c:v>49.764530000000001</c:v>
                </c:pt>
                <c:pt idx="281">
                  <c:v>49.764530000000001</c:v>
                </c:pt>
                <c:pt idx="282">
                  <c:v>49.755589999999998</c:v>
                </c:pt>
                <c:pt idx="283">
                  <c:v>49.755589999999998</c:v>
                </c:pt>
                <c:pt idx="284">
                  <c:v>49.764530000000001</c:v>
                </c:pt>
                <c:pt idx="285">
                  <c:v>49.764530000000001</c:v>
                </c:pt>
                <c:pt idx="286">
                  <c:v>49.764530000000001</c:v>
                </c:pt>
                <c:pt idx="287">
                  <c:v>49.755589999999998</c:v>
                </c:pt>
                <c:pt idx="288">
                  <c:v>49.764530000000001</c:v>
                </c:pt>
                <c:pt idx="289">
                  <c:v>49.755589999999998</c:v>
                </c:pt>
                <c:pt idx="290">
                  <c:v>49.755589999999998</c:v>
                </c:pt>
                <c:pt idx="291">
                  <c:v>49.764530000000001</c:v>
                </c:pt>
                <c:pt idx="292">
                  <c:v>49.764530000000001</c:v>
                </c:pt>
                <c:pt idx="293">
                  <c:v>49.755589999999998</c:v>
                </c:pt>
                <c:pt idx="294">
                  <c:v>49.755589999999998</c:v>
                </c:pt>
                <c:pt idx="295">
                  <c:v>49.764530000000001</c:v>
                </c:pt>
                <c:pt idx="296">
                  <c:v>49.755589999999998</c:v>
                </c:pt>
                <c:pt idx="297">
                  <c:v>49.764530000000001</c:v>
                </c:pt>
                <c:pt idx="298">
                  <c:v>49.755589999999998</c:v>
                </c:pt>
                <c:pt idx="299">
                  <c:v>49.764530000000001</c:v>
                </c:pt>
                <c:pt idx="300">
                  <c:v>49.755589999999998</c:v>
                </c:pt>
                <c:pt idx="301">
                  <c:v>49.755589999999998</c:v>
                </c:pt>
                <c:pt idx="302">
                  <c:v>49.755589999999998</c:v>
                </c:pt>
                <c:pt idx="303">
                  <c:v>49.764530000000001</c:v>
                </c:pt>
                <c:pt idx="304">
                  <c:v>49.764530000000001</c:v>
                </c:pt>
                <c:pt idx="305">
                  <c:v>49.746650000000002</c:v>
                </c:pt>
                <c:pt idx="306">
                  <c:v>49.755589999999998</c:v>
                </c:pt>
                <c:pt idx="307">
                  <c:v>49.755589999999998</c:v>
                </c:pt>
                <c:pt idx="308">
                  <c:v>49.755589999999998</c:v>
                </c:pt>
                <c:pt idx="309">
                  <c:v>49.764530000000001</c:v>
                </c:pt>
                <c:pt idx="310">
                  <c:v>49.755589999999998</c:v>
                </c:pt>
                <c:pt idx="311">
                  <c:v>49.755589999999998</c:v>
                </c:pt>
                <c:pt idx="312">
                  <c:v>49.755589999999998</c:v>
                </c:pt>
                <c:pt idx="313">
                  <c:v>49.755589999999998</c:v>
                </c:pt>
                <c:pt idx="314">
                  <c:v>49.755589999999998</c:v>
                </c:pt>
                <c:pt idx="315">
                  <c:v>49.755589999999998</c:v>
                </c:pt>
                <c:pt idx="316">
                  <c:v>49.755589999999998</c:v>
                </c:pt>
                <c:pt idx="317">
                  <c:v>49.755589999999998</c:v>
                </c:pt>
                <c:pt idx="318">
                  <c:v>49.764530000000001</c:v>
                </c:pt>
                <c:pt idx="319">
                  <c:v>49.755589999999998</c:v>
                </c:pt>
                <c:pt idx="320">
                  <c:v>49.755589999999998</c:v>
                </c:pt>
                <c:pt idx="321">
                  <c:v>49.755589999999998</c:v>
                </c:pt>
                <c:pt idx="322">
                  <c:v>49.755589999999998</c:v>
                </c:pt>
                <c:pt idx="323">
                  <c:v>49.746650000000002</c:v>
                </c:pt>
                <c:pt idx="324">
                  <c:v>49.755589999999998</c:v>
                </c:pt>
                <c:pt idx="325">
                  <c:v>49.755589999999998</c:v>
                </c:pt>
                <c:pt idx="326">
                  <c:v>49.755589999999998</c:v>
                </c:pt>
                <c:pt idx="327">
                  <c:v>49.755589999999998</c:v>
                </c:pt>
                <c:pt idx="328">
                  <c:v>49.755589999999998</c:v>
                </c:pt>
                <c:pt idx="329">
                  <c:v>49.755589999999998</c:v>
                </c:pt>
                <c:pt idx="330">
                  <c:v>49.755589999999998</c:v>
                </c:pt>
                <c:pt idx="331">
                  <c:v>49.746650000000002</c:v>
                </c:pt>
                <c:pt idx="332">
                  <c:v>49.755589999999998</c:v>
                </c:pt>
                <c:pt idx="333">
                  <c:v>49.755589999999998</c:v>
                </c:pt>
                <c:pt idx="334">
                  <c:v>49.755589999999998</c:v>
                </c:pt>
                <c:pt idx="335">
                  <c:v>49.755589999999998</c:v>
                </c:pt>
                <c:pt idx="336">
                  <c:v>49.755589999999998</c:v>
                </c:pt>
                <c:pt idx="337">
                  <c:v>49.746650000000002</c:v>
                </c:pt>
                <c:pt idx="338">
                  <c:v>49.755589999999998</c:v>
                </c:pt>
                <c:pt idx="339">
                  <c:v>49.755589999999998</c:v>
                </c:pt>
                <c:pt idx="340">
                  <c:v>49.755589999999998</c:v>
                </c:pt>
                <c:pt idx="341">
                  <c:v>49.755589999999998</c:v>
                </c:pt>
                <c:pt idx="342">
                  <c:v>49.755589999999998</c:v>
                </c:pt>
                <c:pt idx="343">
                  <c:v>49.755589999999998</c:v>
                </c:pt>
                <c:pt idx="344">
                  <c:v>49.746650000000002</c:v>
                </c:pt>
                <c:pt idx="345">
                  <c:v>49.755589999999998</c:v>
                </c:pt>
                <c:pt idx="346">
                  <c:v>49.755589999999998</c:v>
                </c:pt>
                <c:pt idx="347">
                  <c:v>49.746650000000002</c:v>
                </c:pt>
                <c:pt idx="348">
                  <c:v>49.755589999999998</c:v>
                </c:pt>
                <c:pt idx="349">
                  <c:v>49.755589999999998</c:v>
                </c:pt>
                <c:pt idx="350">
                  <c:v>49.746650000000002</c:v>
                </c:pt>
                <c:pt idx="351">
                  <c:v>49.755589999999998</c:v>
                </c:pt>
                <c:pt idx="352">
                  <c:v>49.755589999999998</c:v>
                </c:pt>
                <c:pt idx="353">
                  <c:v>49.746650000000002</c:v>
                </c:pt>
                <c:pt idx="354">
                  <c:v>49.755589999999998</c:v>
                </c:pt>
                <c:pt idx="355">
                  <c:v>49.755589999999998</c:v>
                </c:pt>
                <c:pt idx="356">
                  <c:v>49.755589999999998</c:v>
                </c:pt>
                <c:pt idx="357">
                  <c:v>49.755589999999998</c:v>
                </c:pt>
                <c:pt idx="358">
                  <c:v>49.746650000000002</c:v>
                </c:pt>
                <c:pt idx="359">
                  <c:v>49.755589999999998</c:v>
                </c:pt>
                <c:pt idx="360">
                  <c:v>49.755589999999998</c:v>
                </c:pt>
                <c:pt idx="361">
                  <c:v>49.746650000000002</c:v>
                </c:pt>
                <c:pt idx="362">
                  <c:v>49.755589999999998</c:v>
                </c:pt>
                <c:pt idx="363">
                  <c:v>49.755589999999998</c:v>
                </c:pt>
                <c:pt idx="364">
                  <c:v>49.755589999999998</c:v>
                </c:pt>
                <c:pt idx="365">
                  <c:v>49.755589999999998</c:v>
                </c:pt>
                <c:pt idx="366">
                  <c:v>49.755589999999998</c:v>
                </c:pt>
                <c:pt idx="367">
                  <c:v>49.755589999999998</c:v>
                </c:pt>
                <c:pt idx="368">
                  <c:v>49.755589999999998</c:v>
                </c:pt>
                <c:pt idx="369">
                  <c:v>49.755589999999998</c:v>
                </c:pt>
                <c:pt idx="370">
                  <c:v>49.755589999999998</c:v>
                </c:pt>
                <c:pt idx="371">
                  <c:v>49.746650000000002</c:v>
                </c:pt>
                <c:pt idx="372">
                  <c:v>49.755589999999998</c:v>
                </c:pt>
                <c:pt idx="373">
                  <c:v>49.746650000000002</c:v>
                </c:pt>
                <c:pt idx="374">
                  <c:v>49.755589999999998</c:v>
                </c:pt>
                <c:pt idx="375">
                  <c:v>49.755589999999998</c:v>
                </c:pt>
                <c:pt idx="376">
                  <c:v>49.755589999999998</c:v>
                </c:pt>
                <c:pt idx="377">
                  <c:v>49.755589999999998</c:v>
                </c:pt>
                <c:pt idx="378">
                  <c:v>49.746650000000002</c:v>
                </c:pt>
                <c:pt idx="379">
                  <c:v>49.746650000000002</c:v>
                </c:pt>
                <c:pt idx="380">
                  <c:v>49.755589999999998</c:v>
                </c:pt>
                <c:pt idx="381">
                  <c:v>49.755589999999998</c:v>
                </c:pt>
                <c:pt idx="382">
                  <c:v>49.746650000000002</c:v>
                </c:pt>
                <c:pt idx="383">
                  <c:v>49.755589999999998</c:v>
                </c:pt>
                <c:pt idx="384">
                  <c:v>49.746650000000002</c:v>
                </c:pt>
                <c:pt idx="385">
                  <c:v>49.746650000000002</c:v>
                </c:pt>
                <c:pt idx="386">
                  <c:v>49.755589999999998</c:v>
                </c:pt>
                <c:pt idx="387">
                  <c:v>49.746650000000002</c:v>
                </c:pt>
                <c:pt idx="388">
                  <c:v>49.755589999999998</c:v>
                </c:pt>
                <c:pt idx="389">
                  <c:v>49.746650000000002</c:v>
                </c:pt>
                <c:pt idx="390">
                  <c:v>49.755589999999998</c:v>
                </c:pt>
                <c:pt idx="391">
                  <c:v>49.755589999999998</c:v>
                </c:pt>
                <c:pt idx="392">
                  <c:v>49.746650000000002</c:v>
                </c:pt>
                <c:pt idx="393">
                  <c:v>49.755589999999998</c:v>
                </c:pt>
                <c:pt idx="394">
                  <c:v>49.746650000000002</c:v>
                </c:pt>
                <c:pt idx="395">
                  <c:v>49.755589999999998</c:v>
                </c:pt>
                <c:pt idx="396">
                  <c:v>49.746650000000002</c:v>
                </c:pt>
                <c:pt idx="397">
                  <c:v>49.746650000000002</c:v>
                </c:pt>
                <c:pt idx="398">
                  <c:v>49.755589999999998</c:v>
                </c:pt>
                <c:pt idx="399">
                  <c:v>49.746650000000002</c:v>
                </c:pt>
                <c:pt idx="400">
                  <c:v>49.755589999999998</c:v>
                </c:pt>
                <c:pt idx="401">
                  <c:v>49.755589999999998</c:v>
                </c:pt>
                <c:pt idx="402">
                  <c:v>49.746650000000002</c:v>
                </c:pt>
                <c:pt idx="403">
                  <c:v>49.746650000000002</c:v>
                </c:pt>
                <c:pt idx="404">
                  <c:v>49.755589999999998</c:v>
                </c:pt>
                <c:pt idx="405">
                  <c:v>49.755589999999998</c:v>
                </c:pt>
                <c:pt idx="406">
                  <c:v>49.755589999999998</c:v>
                </c:pt>
                <c:pt idx="407">
                  <c:v>49.755589999999998</c:v>
                </c:pt>
                <c:pt idx="408">
                  <c:v>49.755589999999998</c:v>
                </c:pt>
                <c:pt idx="409">
                  <c:v>49.746650000000002</c:v>
                </c:pt>
                <c:pt idx="410">
                  <c:v>49.755589999999998</c:v>
                </c:pt>
                <c:pt idx="411">
                  <c:v>49.755589999999998</c:v>
                </c:pt>
                <c:pt idx="412">
                  <c:v>49.755589999999998</c:v>
                </c:pt>
                <c:pt idx="413">
                  <c:v>49.755589999999998</c:v>
                </c:pt>
                <c:pt idx="414">
                  <c:v>49.755589999999998</c:v>
                </c:pt>
                <c:pt idx="415">
                  <c:v>49.746650000000002</c:v>
                </c:pt>
                <c:pt idx="416">
                  <c:v>49.755589999999998</c:v>
                </c:pt>
                <c:pt idx="417">
                  <c:v>49.755589999999998</c:v>
                </c:pt>
                <c:pt idx="418">
                  <c:v>49.746650000000002</c:v>
                </c:pt>
                <c:pt idx="419">
                  <c:v>49.755589999999998</c:v>
                </c:pt>
                <c:pt idx="420">
                  <c:v>49.755589999999998</c:v>
                </c:pt>
                <c:pt idx="421">
                  <c:v>49.755589999999998</c:v>
                </c:pt>
                <c:pt idx="422">
                  <c:v>49.755589999999998</c:v>
                </c:pt>
                <c:pt idx="423">
                  <c:v>49.755589999999998</c:v>
                </c:pt>
                <c:pt idx="424">
                  <c:v>49.755589999999998</c:v>
                </c:pt>
                <c:pt idx="425">
                  <c:v>49.755589999999998</c:v>
                </c:pt>
                <c:pt idx="426">
                  <c:v>49.746650000000002</c:v>
                </c:pt>
                <c:pt idx="427">
                  <c:v>49.755589999999998</c:v>
                </c:pt>
                <c:pt idx="428">
                  <c:v>49.755589999999998</c:v>
                </c:pt>
                <c:pt idx="429">
                  <c:v>49.755589999999998</c:v>
                </c:pt>
                <c:pt idx="430">
                  <c:v>49.746650000000002</c:v>
                </c:pt>
                <c:pt idx="431">
                  <c:v>49.746650000000002</c:v>
                </c:pt>
                <c:pt idx="432">
                  <c:v>49.755589999999998</c:v>
                </c:pt>
                <c:pt idx="433">
                  <c:v>49.746650000000002</c:v>
                </c:pt>
                <c:pt idx="434">
                  <c:v>49.746650000000002</c:v>
                </c:pt>
                <c:pt idx="435">
                  <c:v>49.746650000000002</c:v>
                </c:pt>
                <c:pt idx="436">
                  <c:v>49.746650000000002</c:v>
                </c:pt>
                <c:pt idx="437">
                  <c:v>49.746650000000002</c:v>
                </c:pt>
                <c:pt idx="438">
                  <c:v>49.746650000000002</c:v>
                </c:pt>
                <c:pt idx="439">
                  <c:v>49.755589999999998</c:v>
                </c:pt>
                <c:pt idx="440">
                  <c:v>49.755589999999998</c:v>
                </c:pt>
                <c:pt idx="441">
                  <c:v>49.746650000000002</c:v>
                </c:pt>
                <c:pt idx="442">
                  <c:v>49.755589999999998</c:v>
                </c:pt>
                <c:pt idx="443">
                  <c:v>49.746650000000002</c:v>
                </c:pt>
                <c:pt idx="444">
                  <c:v>49.746650000000002</c:v>
                </c:pt>
                <c:pt idx="445">
                  <c:v>49.746650000000002</c:v>
                </c:pt>
                <c:pt idx="446">
                  <c:v>49.755589999999998</c:v>
                </c:pt>
                <c:pt idx="447">
                  <c:v>49.746650000000002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5394944"/>
        <c:axId val="215396736"/>
      </c:lineChart>
      <c:lineChart>
        <c:grouping val="standard"/>
        <c:varyColors val="0"/>
        <c:ser>
          <c:idx val="2"/>
          <c:order val="2"/>
          <c:tx>
            <c:strRef>
              <c:f>Typosoil5!$J$7</c:f>
              <c:strCache>
                <c:ptCount val="1"/>
              </c:strCache>
            </c:strRef>
          </c:tx>
          <c:marker>
            <c:symbol val="none"/>
          </c:marker>
          <c:val>
            <c:numRef>
              <c:f>Typosoil5!$J$8:$J$789</c:f>
              <c:numCache>
                <c:formatCode>General</c:formatCode>
                <c:ptCount val="782"/>
                <c:pt idx="0">
                  <c:v>0</c:v>
                </c:pt>
                <c:pt idx="1">
                  <c:v>-3.44828</c:v>
                </c:pt>
                <c:pt idx="2">
                  <c:v>-5.1724100000000002</c:v>
                </c:pt>
                <c:pt idx="3">
                  <c:v>-5.7471300000000003</c:v>
                </c:pt>
                <c:pt idx="4">
                  <c:v>-6.8965500000000004</c:v>
                </c:pt>
                <c:pt idx="5">
                  <c:v>-8.0459800000000001</c:v>
                </c:pt>
                <c:pt idx="6">
                  <c:v>-8.0459800000000001</c:v>
                </c:pt>
                <c:pt idx="7">
                  <c:v>-9.7701100000000007</c:v>
                </c:pt>
                <c:pt idx="8">
                  <c:v>-10.91954</c:v>
                </c:pt>
                <c:pt idx="9">
                  <c:v>-12.64368</c:v>
                </c:pt>
                <c:pt idx="10">
                  <c:v>-14.36782</c:v>
                </c:pt>
                <c:pt idx="11">
                  <c:v>-15.517239999999999</c:v>
                </c:pt>
                <c:pt idx="12">
                  <c:v>-17.816089999999999</c:v>
                </c:pt>
                <c:pt idx="13">
                  <c:v>-19.540230000000001</c:v>
                </c:pt>
                <c:pt idx="14">
                  <c:v>-22.413789999999999</c:v>
                </c:pt>
                <c:pt idx="15">
                  <c:v>-25.862069999999999</c:v>
                </c:pt>
                <c:pt idx="16">
                  <c:v>-29.885059999999999</c:v>
                </c:pt>
                <c:pt idx="17">
                  <c:v>-32.758620000000001</c:v>
                </c:pt>
                <c:pt idx="18">
                  <c:v>-35.632179999999998</c:v>
                </c:pt>
                <c:pt idx="19">
                  <c:v>-39.080460000000002</c:v>
                </c:pt>
                <c:pt idx="20">
                  <c:v>-42.528739999999999</c:v>
                </c:pt>
                <c:pt idx="21">
                  <c:v>-47.126440000000002</c:v>
                </c:pt>
                <c:pt idx="22">
                  <c:v>-51.149430000000002</c:v>
                </c:pt>
                <c:pt idx="23">
                  <c:v>-55.747129999999999</c:v>
                </c:pt>
                <c:pt idx="24">
                  <c:v>-60.919539999999998</c:v>
                </c:pt>
                <c:pt idx="25">
                  <c:v>-66.666659999999993</c:v>
                </c:pt>
                <c:pt idx="26">
                  <c:v>-71.26437</c:v>
                </c:pt>
                <c:pt idx="27">
                  <c:v>-76.436779999999999</c:v>
                </c:pt>
                <c:pt idx="28">
                  <c:v>-82.758619999999993</c:v>
                </c:pt>
                <c:pt idx="29">
                  <c:v>-89.655169999999998</c:v>
                </c:pt>
                <c:pt idx="30">
                  <c:v>-95.402299999999997</c:v>
                </c:pt>
                <c:pt idx="31">
                  <c:v>-103.44826999999999</c:v>
                </c:pt>
                <c:pt idx="32">
                  <c:v>-110.34483</c:v>
                </c:pt>
                <c:pt idx="33">
                  <c:v>-119.54022999999999</c:v>
                </c:pt>
                <c:pt idx="34">
                  <c:v>-127.01148999999999</c:v>
                </c:pt>
                <c:pt idx="35">
                  <c:v>-135.63219000000001</c:v>
                </c:pt>
                <c:pt idx="36">
                  <c:v>-144.82758999999999</c:v>
                </c:pt>
                <c:pt idx="37">
                  <c:v>-153.44827000000001</c:v>
                </c:pt>
                <c:pt idx="38">
                  <c:v>-163.21838</c:v>
                </c:pt>
                <c:pt idx="39">
                  <c:v>-175.28735</c:v>
                </c:pt>
                <c:pt idx="40">
                  <c:v>-186.20688999999999</c:v>
                </c:pt>
                <c:pt idx="41">
                  <c:v>-198.27585999999999</c:v>
                </c:pt>
                <c:pt idx="42">
                  <c:v>-212.64367999999999</c:v>
                </c:pt>
                <c:pt idx="43">
                  <c:v>-227.01149000000001</c:v>
                </c:pt>
                <c:pt idx="44">
                  <c:v>-243.10345000000001</c:v>
                </c:pt>
                <c:pt idx="45">
                  <c:v>-261.49426</c:v>
                </c:pt>
                <c:pt idx="46">
                  <c:v>-279.88506999999998</c:v>
                </c:pt>
                <c:pt idx="47">
                  <c:v>-300</c:v>
                </c:pt>
                <c:pt idx="48">
                  <c:v>-322.98849000000001</c:v>
                </c:pt>
                <c:pt idx="49">
                  <c:v>-346.55173000000002</c:v>
                </c:pt>
                <c:pt idx="50">
                  <c:v>-372.41379000000001</c:v>
                </c:pt>
                <c:pt idx="51">
                  <c:v>-400</c:v>
                </c:pt>
                <c:pt idx="52">
                  <c:v>-429.31033000000002</c:v>
                </c:pt>
                <c:pt idx="53">
                  <c:v>-460.34482000000003</c:v>
                </c:pt>
                <c:pt idx="54">
                  <c:v>-494.25286999999997</c:v>
                </c:pt>
                <c:pt idx="55">
                  <c:v>-529.88507000000004</c:v>
                </c:pt>
                <c:pt idx="56">
                  <c:v>-567.24139000000002</c:v>
                </c:pt>
                <c:pt idx="57">
                  <c:v>-606.32183999999995</c:v>
                </c:pt>
                <c:pt idx="58">
                  <c:v>-646.55169999999998</c:v>
                </c:pt>
                <c:pt idx="59">
                  <c:v>-689.65515000000005</c:v>
                </c:pt>
                <c:pt idx="60">
                  <c:v>-730.45978000000002</c:v>
                </c:pt>
                <c:pt idx="61">
                  <c:v>-769.54021999999998</c:v>
                </c:pt>
                <c:pt idx="62">
                  <c:v>-805.74712999999997</c:v>
                </c:pt>
                <c:pt idx="63">
                  <c:v>-831.03448000000003</c:v>
                </c:pt>
                <c:pt idx="64">
                  <c:v>-850</c:v>
                </c:pt>
                <c:pt idx="65">
                  <c:v>-842.52874999999995</c:v>
                </c:pt>
                <c:pt idx="66">
                  <c:v>-828.16088999999999</c:v>
                </c:pt>
                <c:pt idx="67">
                  <c:v>-813.79309000000001</c:v>
                </c:pt>
                <c:pt idx="68">
                  <c:v>-801.72411999999997</c:v>
                </c:pt>
                <c:pt idx="69">
                  <c:v>-9.1953999999999994</c:v>
                </c:pt>
                <c:pt idx="70">
                  <c:v>2.2988499999999998</c:v>
                </c:pt>
                <c:pt idx="71">
                  <c:v>5.1724100000000002</c:v>
                </c:pt>
                <c:pt idx="72">
                  <c:v>5.1724100000000002</c:v>
                </c:pt>
                <c:pt idx="73">
                  <c:v>5.1724100000000002</c:v>
                </c:pt>
                <c:pt idx="74">
                  <c:v>5.1724100000000002</c:v>
                </c:pt>
                <c:pt idx="75">
                  <c:v>4.5976999999999997</c:v>
                </c:pt>
                <c:pt idx="76">
                  <c:v>5.1724100000000002</c:v>
                </c:pt>
                <c:pt idx="77">
                  <c:v>5.1724100000000002</c:v>
                </c:pt>
                <c:pt idx="78">
                  <c:v>5.1724100000000002</c:v>
                </c:pt>
                <c:pt idx="79">
                  <c:v>5.1724100000000002</c:v>
                </c:pt>
                <c:pt idx="80">
                  <c:v>5.1724100000000002</c:v>
                </c:pt>
                <c:pt idx="81">
                  <c:v>-1122.9885300000001</c:v>
                </c:pt>
                <c:pt idx="82">
                  <c:v>4.5976999999999997</c:v>
                </c:pt>
                <c:pt idx="83">
                  <c:v>5.1724100000000002</c:v>
                </c:pt>
                <c:pt idx="84">
                  <c:v>4.5976999999999997</c:v>
                </c:pt>
                <c:pt idx="85">
                  <c:v>4.5976999999999997</c:v>
                </c:pt>
                <c:pt idx="86">
                  <c:v>5.1724100000000002</c:v>
                </c:pt>
                <c:pt idx="87">
                  <c:v>-760.91956000000005</c:v>
                </c:pt>
                <c:pt idx="88">
                  <c:v>5.1724100000000002</c:v>
                </c:pt>
                <c:pt idx="89">
                  <c:v>4.5976999999999997</c:v>
                </c:pt>
                <c:pt idx="90">
                  <c:v>-1125.2873500000001</c:v>
                </c:pt>
                <c:pt idx="91">
                  <c:v>-849.42529000000002</c:v>
                </c:pt>
                <c:pt idx="92">
                  <c:v>4.5976999999999997</c:v>
                </c:pt>
                <c:pt idx="93">
                  <c:v>4.5976999999999997</c:v>
                </c:pt>
                <c:pt idx="94">
                  <c:v>4.5976999999999997</c:v>
                </c:pt>
                <c:pt idx="95">
                  <c:v>4.5976999999999997</c:v>
                </c:pt>
                <c:pt idx="96">
                  <c:v>4.5976999999999997</c:v>
                </c:pt>
                <c:pt idx="97">
                  <c:v>4.0229900000000001</c:v>
                </c:pt>
                <c:pt idx="98">
                  <c:v>4.5976999999999997</c:v>
                </c:pt>
                <c:pt idx="99">
                  <c:v>4.5976999999999997</c:v>
                </c:pt>
                <c:pt idx="100">
                  <c:v>4.5976999999999997</c:v>
                </c:pt>
                <c:pt idx="101">
                  <c:v>4.0229900000000001</c:v>
                </c:pt>
                <c:pt idx="102">
                  <c:v>4.5976999999999997</c:v>
                </c:pt>
                <c:pt idx="103">
                  <c:v>4.5976999999999997</c:v>
                </c:pt>
                <c:pt idx="104">
                  <c:v>4.5976999999999997</c:v>
                </c:pt>
                <c:pt idx="105">
                  <c:v>4.5976999999999997</c:v>
                </c:pt>
                <c:pt idx="106">
                  <c:v>4.5976999999999997</c:v>
                </c:pt>
                <c:pt idx="107">
                  <c:v>4.5976999999999997</c:v>
                </c:pt>
                <c:pt idx="108">
                  <c:v>5.1724100000000002</c:v>
                </c:pt>
                <c:pt idx="109">
                  <c:v>5.1724100000000002</c:v>
                </c:pt>
                <c:pt idx="110">
                  <c:v>5.1724100000000002</c:v>
                </c:pt>
                <c:pt idx="111">
                  <c:v>4.5976999999999997</c:v>
                </c:pt>
                <c:pt idx="112">
                  <c:v>5.1724100000000002</c:v>
                </c:pt>
                <c:pt idx="113">
                  <c:v>5.1724100000000002</c:v>
                </c:pt>
                <c:pt idx="114">
                  <c:v>4.5976999999999997</c:v>
                </c:pt>
                <c:pt idx="115">
                  <c:v>5.1724100000000002</c:v>
                </c:pt>
                <c:pt idx="116">
                  <c:v>5.1724100000000002</c:v>
                </c:pt>
                <c:pt idx="117">
                  <c:v>5.1724100000000002</c:v>
                </c:pt>
                <c:pt idx="118">
                  <c:v>5.1724100000000002</c:v>
                </c:pt>
                <c:pt idx="119">
                  <c:v>5.1724100000000002</c:v>
                </c:pt>
                <c:pt idx="120">
                  <c:v>4.5976999999999997</c:v>
                </c:pt>
                <c:pt idx="121">
                  <c:v>5.1724100000000002</c:v>
                </c:pt>
                <c:pt idx="122">
                  <c:v>4.5976999999999997</c:v>
                </c:pt>
                <c:pt idx="123">
                  <c:v>5.1724100000000002</c:v>
                </c:pt>
                <c:pt idx="124">
                  <c:v>5.1724100000000002</c:v>
                </c:pt>
                <c:pt idx="125">
                  <c:v>5.1724100000000002</c:v>
                </c:pt>
                <c:pt idx="126">
                  <c:v>5.1724100000000002</c:v>
                </c:pt>
                <c:pt idx="127">
                  <c:v>5.1724100000000002</c:v>
                </c:pt>
                <c:pt idx="128">
                  <c:v>5.1724100000000002</c:v>
                </c:pt>
                <c:pt idx="129">
                  <c:v>5.1724100000000002</c:v>
                </c:pt>
                <c:pt idx="130">
                  <c:v>4.5976999999999997</c:v>
                </c:pt>
                <c:pt idx="131">
                  <c:v>5.1724100000000002</c:v>
                </c:pt>
                <c:pt idx="132">
                  <c:v>5.1724100000000002</c:v>
                </c:pt>
                <c:pt idx="133">
                  <c:v>4.0229900000000001</c:v>
                </c:pt>
                <c:pt idx="134">
                  <c:v>4.5976999999999997</c:v>
                </c:pt>
                <c:pt idx="135">
                  <c:v>4.5976999999999997</c:v>
                </c:pt>
                <c:pt idx="136">
                  <c:v>4.5976999999999997</c:v>
                </c:pt>
                <c:pt idx="137">
                  <c:v>4.5976999999999997</c:v>
                </c:pt>
                <c:pt idx="138">
                  <c:v>4.0229900000000001</c:v>
                </c:pt>
                <c:pt idx="139">
                  <c:v>4.5976999999999997</c:v>
                </c:pt>
                <c:pt idx="140">
                  <c:v>4.5976999999999997</c:v>
                </c:pt>
                <c:pt idx="141">
                  <c:v>4.5976999999999997</c:v>
                </c:pt>
                <c:pt idx="142">
                  <c:v>4.5976999999999997</c:v>
                </c:pt>
                <c:pt idx="143">
                  <c:v>4.5976999999999997</c:v>
                </c:pt>
                <c:pt idx="144">
                  <c:v>4.5976999999999997</c:v>
                </c:pt>
                <c:pt idx="145">
                  <c:v>4.0229900000000001</c:v>
                </c:pt>
                <c:pt idx="146">
                  <c:v>4.0229900000000001</c:v>
                </c:pt>
                <c:pt idx="147">
                  <c:v>4.5976999999999997</c:v>
                </c:pt>
                <c:pt idx="148">
                  <c:v>4.0229900000000001</c:v>
                </c:pt>
                <c:pt idx="149">
                  <c:v>4.0229900000000001</c:v>
                </c:pt>
                <c:pt idx="150">
                  <c:v>-1125.2873500000001</c:v>
                </c:pt>
                <c:pt idx="151">
                  <c:v>4.0229900000000001</c:v>
                </c:pt>
                <c:pt idx="152">
                  <c:v>4.0229900000000001</c:v>
                </c:pt>
                <c:pt idx="153">
                  <c:v>4.0229900000000001</c:v>
                </c:pt>
                <c:pt idx="154">
                  <c:v>4.0229900000000001</c:v>
                </c:pt>
                <c:pt idx="155">
                  <c:v>-1125.2873500000001</c:v>
                </c:pt>
                <c:pt idx="156">
                  <c:v>4.0229900000000001</c:v>
                </c:pt>
                <c:pt idx="157">
                  <c:v>4.0229900000000001</c:v>
                </c:pt>
                <c:pt idx="158">
                  <c:v>4.0229900000000001</c:v>
                </c:pt>
                <c:pt idx="159">
                  <c:v>4.0229900000000001</c:v>
                </c:pt>
                <c:pt idx="160">
                  <c:v>4.0229900000000001</c:v>
                </c:pt>
                <c:pt idx="161">
                  <c:v>3.44828</c:v>
                </c:pt>
                <c:pt idx="162">
                  <c:v>4.0229900000000001</c:v>
                </c:pt>
                <c:pt idx="163">
                  <c:v>3.44828</c:v>
                </c:pt>
                <c:pt idx="164">
                  <c:v>2.8735599999999999</c:v>
                </c:pt>
                <c:pt idx="165">
                  <c:v>3.44828</c:v>
                </c:pt>
                <c:pt idx="166">
                  <c:v>-1125.2873500000001</c:v>
                </c:pt>
                <c:pt idx="167">
                  <c:v>2.8735599999999999</c:v>
                </c:pt>
                <c:pt idx="168">
                  <c:v>2.8735599999999999</c:v>
                </c:pt>
                <c:pt idx="169">
                  <c:v>2.8735599999999999</c:v>
                </c:pt>
                <c:pt idx="170">
                  <c:v>3.44828</c:v>
                </c:pt>
                <c:pt idx="171">
                  <c:v>3.44828</c:v>
                </c:pt>
                <c:pt idx="172">
                  <c:v>3.44828</c:v>
                </c:pt>
                <c:pt idx="173">
                  <c:v>2.8735599999999999</c:v>
                </c:pt>
                <c:pt idx="174">
                  <c:v>2.2988499999999998</c:v>
                </c:pt>
                <c:pt idx="175">
                  <c:v>2.8735599999999999</c:v>
                </c:pt>
                <c:pt idx="176">
                  <c:v>2.8735599999999999</c:v>
                </c:pt>
                <c:pt idx="177">
                  <c:v>-724.13793999999996</c:v>
                </c:pt>
                <c:pt idx="178">
                  <c:v>2.2988499999999998</c:v>
                </c:pt>
                <c:pt idx="179">
                  <c:v>3.44828</c:v>
                </c:pt>
                <c:pt idx="180">
                  <c:v>2.8735599999999999</c:v>
                </c:pt>
                <c:pt idx="181">
                  <c:v>2.8735599999999999</c:v>
                </c:pt>
                <c:pt idx="182">
                  <c:v>3.44828</c:v>
                </c:pt>
                <c:pt idx="183">
                  <c:v>2.8735599999999999</c:v>
                </c:pt>
                <c:pt idx="184">
                  <c:v>3.44828</c:v>
                </c:pt>
                <c:pt idx="185">
                  <c:v>3.44828</c:v>
                </c:pt>
                <c:pt idx="186">
                  <c:v>2.8735599999999999</c:v>
                </c:pt>
                <c:pt idx="187">
                  <c:v>-1125.2873500000001</c:v>
                </c:pt>
                <c:pt idx="188">
                  <c:v>2.8735599999999999</c:v>
                </c:pt>
                <c:pt idx="189">
                  <c:v>3.44828</c:v>
                </c:pt>
                <c:pt idx="190">
                  <c:v>2.8735599999999999</c:v>
                </c:pt>
                <c:pt idx="191">
                  <c:v>2.8735599999999999</c:v>
                </c:pt>
                <c:pt idx="192">
                  <c:v>2.8735599999999999</c:v>
                </c:pt>
                <c:pt idx="193">
                  <c:v>2.8735599999999999</c:v>
                </c:pt>
                <c:pt idx="194">
                  <c:v>2.8735599999999999</c:v>
                </c:pt>
                <c:pt idx="195">
                  <c:v>3.44828</c:v>
                </c:pt>
                <c:pt idx="196">
                  <c:v>3.44828</c:v>
                </c:pt>
                <c:pt idx="197">
                  <c:v>3.44828</c:v>
                </c:pt>
                <c:pt idx="198">
                  <c:v>2.8735599999999999</c:v>
                </c:pt>
                <c:pt idx="199">
                  <c:v>2.8735599999999999</c:v>
                </c:pt>
                <c:pt idx="200">
                  <c:v>3.44828</c:v>
                </c:pt>
                <c:pt idx="201">
                  <c:v>3.44828</c:v>
                </c:pt>
                <c:pt idx="202">
                  <c:v>3.44828</c:v>
                </c:pt>
                <c:pt idx="203">
                  <c:v>2.8735599999999999</c:v>
                </c:pt>
                <c:pt idx="204">
                  <c:v>3.44828</c:v>
                </c:pt>
                <c:pt idx="205">
                  <c:v>2.8735599999999999</c:v>
                </c:pt>
                <c:pt idx="206">
                  <c:v>2.8735599999999999</c:v>
                </c:pt>
                <c:pt idx="207">
                  <c:v>3.44828</c:v>
                </c:pt>
                <c:pt idx="208">
                  <c:v>3.44828</c:v>
                </c:pt>
                <c:pt idx="209">
                  <c:v>4.0229900000000001</c:v>
                </c:pt>
                <c:pt idx="210">
                  <c:v>3.44828</c:v>
                </c:pt>
                <c:pt idx="211">
                  <c:v>4.0229900000000001</c:v>
                </c:pt>
                <c:pt idx="212">
                  <c:v>4.0229900000000001</c:v>
                </c:pt>
                <c:pt idx="213">
                  <c:v>3.44828</c:v>
                </c:pt>
                <c:pt idx="214">
                  <c:v>3.44828</c:v>
                </c:pt>
                <c:pt idx="215">
                  <c:v>4.0229900000000001</c:v>
                </c:pt>
                <c:pt idx="216">
                  <c:v>4.0229900000000001</c:v>
                </c:pt>
                <c:pt idx="217">
                  <c:v>3.44828</c:v>
                </c:pt>
                <c:pt idx="218">
                  <c:v>4.5976999999999997</c:v>
                </c:pt>
                <c:pt idx="219">
                  <c:v>-1125.2873500000001</c:v>
                </c:pt>
                <c:pt idx="220">
                  <c:v>4.0229900000000001</c:v>
                </c:pt>
                <c:pt idx="221">
                  <c:v>4.5976999999999997</c:v>
                </c:pt>
                <c:pt idx="222">
                  <c:v>-1123.56323</c:v>
                </c:pt>
                <c:pt idx="223">
                  <c:v>-1125.2873500000001</c:v>
                </c:pt>
                <c:pt idx="224">
                  <c:v>4.0229900000000001</c:v>
                </c:pt>
                <c:pt idx="225">
                  <c:v>4.0229900000000001</c:v>
                </c:pt>
                <c:pt idx="226">
                  <c:v>4.5976999999999997</c:v>
                </c:pt>
                <c:pt idx="227">
                  <c:v>4.0229900000000001</c:v>
                </c:pt>
                <c:pt idx="228">
                  <c:v>4.5976999999999997</c:v>
                </c:pt>
                <c:pt idx="229">
                  <c:v>4.0229900000000001</c:v>
                </c:pt>
                <c:pt idx="230">
                  <c:v>4.0229900000000001</c:v>
                </c:pt>
                <c:pt idx="231">
                  <c:v>4.0229900000000001</c:v>
                </c:pt>
                <c:pt idx="232">
                  <c:v>4.5976999999999997</c:v>
                </c:pt>
                <c:pt idx="233">
                  <c:v>4.0229900000000001</c:v>
                </c:pt>
                <c:pt idx="234">
                  <c:v>4.5976999999999997</c:v>
                </c:pt>
                <c:pt idx="235">
                  <c:v>4.0229900000000001</c:v>
                </c:pt>
                <c:pt idx="236">
                  <c:v>4.0229900000000001</c:v>
                </c:pt>
                <c:pt idx="237">
                  <c:v>4.0229900000000001</c:v>
                </c:pt>
                <c:pt idx="238">
                  <c:v>4.0229900000000001</c:v>
                </c:pt>
                <c:pt idx="239">
                  <c:v>4.0229900000000001</c:v>
                </c:pt>
                <c:pt idx="240">
                  <c:v>4.0229900000000001</c:v>
                </c:pt>
                <c:pt idx="241">
                  <c:v>3.44828</c:v>
                </c:pt>
                <c:pt idx="242">
                  <c:v>3.44828</c:v>
                </c:pt>
                <c:pt idx="243">
                  <c:v>4.0229900000000001</c:v>
                </c:pt>
                <c:pt idx="244">
                  <c:v>3.44828</c:v>
                </c:pt>
                <c:pt idx="245">
                  <c:v>4.0229900000000001</c:v>
                </c:pt>
                <c:pt idx="246">
                  <c:v>3.44828</c:v>
                </c:pt>
                <c:pt idx="247">
                  <c:v>4.0229900000000001</c:v>
                </c:pt>
                <c:pt idx="248">
                  <c:v>3.44828</c:v>
                </c:pt>
                <c:pt idx="249">
                  <c:v>3.44828</c:v>
                </c:pt>
                <c:pt idx="250">
                  <c:v>3.44828</c:v>
                </c:pt>
                <c:pt idx="251">
                  <c:v>3.44828</c:v>
                </c:pt>
                <c:pt idx="252">
                  <c:v>2.8735599999999999</c:v>
                </c:pt>
                <c:pt idx="253">
                  <c:v>2.8735599999999999</c:v>
                </c:pt>
                <c:pt idx="254">
                  <c:v>3.44828</c:v>
                </c:pt>
                <c:pt idx="255">
                  <c:v>3.44828</c:v>
                </c:pt>
                <c:pt idx="256">
                  <c:v>4.0229900000000001</c:v>
                </c:pt>
                <c:pt idx="257">
                  <c:v>3.44828</c:v>
                </c:pt>
                <c:pt idx="258">
                  <c:v>3.44828</c:v>
                </c:pt>
                <c:pt idx="259">
                  <c:v>3.44828</c:v>
                </c:pt>
                <c:pt idx="260">
                  <c:v>3.44828</c:v>
                </c:pt>
                <c:pt idx="261">
                  <c:v>3.44828</c:v>
                </c:pt>
                <c:pt idx="262">
                  <c:v>4.0229900000000001</c:v>
                </c:pt>
                <c:pt idx="263">
                  <c:v>4.0229900000000001</c:v>
                </c:pt>
                <c:pt idx="264">
                  <c:v>4.0229900000000001</c:v>
                </c:pt>
                <c:pt idx="265">
                  <c:v>4.0229900000000001</c:v>
                </c:pt>
                <c:pt idx="266">
                  <c:v>4.0229900000000001</c:v>
                </c:pt>
                <c:pt idx="267">
                  <c:v>4.0229900000000001</c:v>
                </c:pt>
                <c:pt idx="268">
                  <c:v>4.5976999999999997</c:v>
                </c:pt>
                <c:pt idx="269">
                  <c:v>4.5976999999999997</c:v>
                </c:pt>
                <c:pt idx="270">
                  <c:v>4.5976999999999997</c:v>
                </c:pt>
                <c:pt idx="271">
                  <c:v>4.5976999999999997</c:v>
                </c:pt>
                <c:pt idx="272">
                  <c:v>4.5976999999999997</c:v>
                </c:pt>
                <c:pt idx="273">
                  <c:v>4.5976999999999997</c:v>
                </c:pt>
                <c:pt idx="274">
                  <c:v>4.5976999999999997</c:v>
                </c:pt>
                <c:pt idx="275">
                  <c:v>5.1724100000000002</c:v>
                </c:pt>
                <c:pt idx="276">
                  <c:v>5.1724100000000002</c:v>
                </c:pt>
                <c:pt idx="277">
                  <c:v>4.5976999999999997</c:v>
                </c:pt>
                <c:pt idx="278">
                  <c:v>4.5976999999999997</c:v>
                </c:pt>
                <c:pt idx="279">
                  <c:v>5.1724100000000002</c:v>
                </c:pt>
                <c:pt idx="280">
                  <c:v>5.1724100000000002</c:v>
                </c:pt>
                <c:pt idx="281">
                  <c:v>5.7471300000000003</c:v>
                </c:pt>
                <c:pt idx="282">
                  <c:v>5.1724100000000002</c:v>
                </c:pt>
                <c:pt idx="283">
                  <c:v>5.7471300000000003</c:v>
                </c:pt>
                <c:pt idx="284">
                  <c:v>4.5976999999999997</c:v>
                </c:pt>
                <c:pt idx="285">
                  <c:v>5.7471300000000003</c:v>
                </c:pt>
                <c:pt idx="286">
                  <c:v>5.1724100000000002</c:v>
                </c:pt>
                <c:pt idx="287">
                  <c:v>5.7471300000000003</c:v>
                </c:pt>
                <c:pt idx="288">
                  <c:v>5.7471300000000003</c:v>
                </c:pt>
                <c:pt idx="289">
                  <c:v>5.1724100000000002</c:v>
                </c:pt>
                <c:pt idx="290">
                  <c:v>5.7471300000000003</c:v>
                </c:pt>
                <c:pt idx="291">
                  <c:v>5.7471300000000003</c:v>
                </c:pt>
                <c:pt idx="292">
                  <c:v>5.7471300000000003</c:v>
                </c:pt>
                <c:pt idx="293">
                  <c:v>5.1724100000000002</c:v>
                </c:pt>
                <c:pt idx="294">
                  <c:v>5.7471300000000003</c:v>
                </c:pt>
                <c:pt idx="295">
                  <c:v>5.7471300000000003</c:v>
                </c:pt>
                <c:pt idx="296">
                  <c:v>5.1724100000000002</c:v>
                </c:pt>
                <c:pt idx="297">
                  <c:v>5.1724100000000002</c:v>
                </c:pt>
                <c:pt idx="298">
                  <c:v>5.1724100000000002</c:v>
                </c:pt>
                <c:pt idx="299">
                  <c:v>5.7471300000000003</c:v>
                </c:pt>
                <c:pt idx="300">
                  <c:v>5.7471300000000003</c:v>
                </c:pt>
                <c:pt idx="301">
                  <c:v>5.1724100000000002</c:v>
                </c:pt>
                <c:pt idx="302">
                  <c:v>5.1724100000000002</c:v>
                </c:pt>
                <c:pt idx="303">
                  <c:v>5.1724100000000002</c:v>
                </c:pt>
                <c:pt idx="304">
                  <c:v>5.7471300000000003</c:v>
                </c:pt>
                <c:pt idx="305">
                  <c:v>5.7471300000000003</c:v>
                </c:pt>
                <c:pt idx="306">
                  <c:v>5.7471300000000003</c:v>
                </c:pt>
                <c:pt idx="307">
                  <c:v>5.7471300000000003</c:v>
                </c:pt>
                <c:pt idx="308">
                  <c:v>5.1724100000000002</c:v>
                </c:pt>
                <c:pt idx="309">
                  <c:v>5.1724100000000002</c:v>
                </c:pt>
                <c:pt idx="310">
                  <c:v>5.1724100000000002</c:v>
                </c:pt>
                <c:pt idx="311">
                  <c:v>4.5976999999999997</c:v>
                </c:pt>
                <c:pt idx="312">
                  <c:v>5.1724100000000002</c:v>
                </c:pt>
                <c:pt idx="313">
                  <c:v>5.1724100000000002</c:v>
                </c:pt>
                <c:pt idx="314">
                  <c:v>5.1724100000000002</c:v>
                </c:pt>
                <c:pt idx="315">
                  <c:v>5.1724100000000002</c:v>
                </c:pt>
                <c:pt idx="316">
                  <c:v>5.1724100000000002</c:v>
                </c:pt>
                <c:pt idx="317">
                  <c:v>5.7471300000000003</c:v>
                </c:pt>
                <c:pt idx="318">
                  <c:v>5.1724100000000002</c:v>
                </c:pt>
                <c:pt idx="319">
                  <c:v>4.5976999999999997</c:v>
                </c:pt>
                <c:pt idx="320">
                  <c:v>4.5976999999999997</c:v>
                </c:pt>
                <c:pt idx="321">
                  <c:v>5.1724100000000002</c:v>
                </c:pt>
                <c:pt idx="322">
                  <c:v>5.1724100000000002</c:v>
                </c:pt>
                <c:pt idx="323">
                  <c:v>5.1724100000000002</c:v>
                </c:pt>
                <c:pt idx="324">
                  <c:v>5.1724100000000002</c:v>
                </c:pt>
                <c:pt idx="325">
                  <c:v>5.1724100000000002</c:v>
                </c:pt>
                <c:pt idx="326">
                  <c:v>5.1724100000000002</c:v>
                </c:pt>
                <c:pt idx="327">
                  <c:v>5.1724100000000002</c:v>
                </c:pt>
                <c:pt idx="328">
                  <c:v>5.1724100000000002</c:v>
                </c:pt>
                <c:pt idx="329">
                  <c:v>5.1724100000000002</c:v>
                </c:pt>
                <c:pt idx="330">
                  <c:v>5.1724100000000002</c:v>
                </c:pt>
                <c:pt idx="331">
                  <c:v>5.1724100000000002</c:v>
                </c:pt>
                <c:pt idx="332">
                  <c:v>5.1724100000000002</c:v>
                </c:pt>
                <c:pt idx="333">
                  <c:v>5.1724100000000002</c:v>
                </c:pt>
                <c:pt idx="334">
                  <c:v>5.7471300000000003</c:v>
                </c:pt>
                <c:pt idx="335">
                  <c:v>5.1724100000000002</c:v>
                </c:pt>
                <c:pt idx="336">
                  <c:v>5.1724100000000002</c:v>
                </c:pt>
                <c:pt idx="337">
                  <c:v>5.1724100000000002</c:v>
                </c:pt>
                <c:pt idx="338">
                  <c:v>5.1724100000000002</c:v>
                </c:pt>
                <c:pt idx="339">
                  <c:v>5.1724100000000002</c:v>
                </c:pt>
                <c:pt idx="340">
                  <c:v>5.1724100000000002</c:v>
                </c:pt>
                <c:pt idx="341">
                  <c:v>5.7471300000000003</c:v>
                </c:pt>
                <c:pt idx="342">
                  <c:v>5.7471300000000003</c:v>
                </c:pt>
                <c:pt idx="343">
                  <c:v>5.7471300000000003</c:v>
                </c:pt>
                <c:pt idx="344">
                  <c:v>5.7471300000000003</c:v>
                </c:pt>
                <c:pt idx="345">
                  <c:v>6.3218399999999999</c:v>
                </c:pt>
                <c:pt idx="346">
                  <c:v>5.7471300000000003</c:v>
                </c:pt>
                <c:pt idx="347">
                  <c:v>6.3218399999999999</c:v>
                </c:pt>
                <c:pt idx="348">
                  <c:v>5.7471300000000003</c:v>
                </c:pt>
                <c:pt idx="349">
                  <c:v>6.3218399999999999</c:v>
                </c:pt>
                <c:pt idx="350">
                  <c:v>5.7471300000000003</c:v>
                </c:pt>
                <c:pt idx="351">
                  <c:v>5.7471300000000003</c:v>
                </c:pt>
                <c:pt idx="352">
                  <c:v>6.3218399999999999</c:v>
                </c:pt>
                <c:pt idx="353">
                  <c:v>6.8965500000000004</c:v>
                </c:pt>
                <c:pt idx="354">
                  <c:v>6.8965500000000004</c:v>
                </c:pt>
                <c:pt idx="355">
                  <c:v>6.8965500000000004</c:v>
                </c:pt>
                <c:pt idx="356">
                  <c:v>6.8965500000000004</c:v>
                </c:pt>
                <c:pt idx="357">
                  <c:v>6.8965500000000004</c:v>
                </c:pt>
                <c:pt idx="358">
                  <c:v>6.8965500000000004</c:v>
                </c:pt>
                <c:pt idx="359">
                  <c:v>7.47126</c:v>
                </c:pt>
                <c:pt idx="360">
                  <c:v>6.8965500000000004</c:v>
                </c:pt>
                <c:pt idx="361">
                  <c:v>6.8965500000000004</c:v>
                </c:pt>
                <c:pt idx="362">
                  <c:v>7.47126</c:v>
                </c:pt>
                <c:pt idx="363">
                  <c:v>6.8965500000000004</c:v>
                </c:pt>
                <c:pt idx="364">
                  <c:v>6.8965500000000004</c:v>
                </c:pt>
                <c:pt idx="365">
                  <c:v>5.7471300000000003</c:v>
                </c:pt>
                <c:pt idx="366">
                  <c:v>7.47126</c:v>
                </c:pt>
                <c:pt idx="367">
                  <c:v>7.47126</c:v>
                </c:pt>
                <c:pt idx="368">
                  <c:v>7.47126</c:v>
                </c:pt>
                <c:pt idx="369">
                  <c:v>7.47126</c:v>
                </c:pt>
                <c:pt idx="370">
                  <c:v>7.47126</c:v>
                </c:pt>
                <c:pt idx="371">
                  <c:v>6.8965500000000004</c:v>
                </c:pt>
                <c:pt idx="372">
                  <c:v>7.47126</c:v>
                </c:pt>
                <c:pt idx="373">
                  <c:v>8.0459800000000001</c:v>
                </c:pt>
                <c:pt idx="374">
                  <c:v>8.0459800000000001</c:v>
                </c:pt>
                <c:pt idx="375">
                  <c:v>8.0459800000000001</c:v>
                </c:pt>
                <c:pt idx="376">
                  <c:v>8.0459800000000001</c:v>
                </c:pt>
                <c:pt idx="377">
                  <c:v>8.0459800000000001</c:v>
                </c:pt>
                <c:pt idx="378">
                  <c:v>8.0459800000000001</c:v>
                </c:pt>
                <c:pt idx="379">
                  <c:v>8.0459800000000001</c:v>
                </c:pt>
                <c:pt idx="380">
                  <c:v>8.0459800000000001</c:v>
                </c:pt>
                <c:pt idx="381">
                  <c:v>8.0459800000000001</c:v>
                </c:pt>
                <c:pt idx="382">
                  <c:v>8.0459800000000001</c:v>
                </c:pt>
                <c:pt idx="383">
                  <c:v>8.6206899999999997</c:v>
                </c:pt>
                <c:pt idx="384">
                  <c:v>8.0459800000000001</c:v>
                </c:pt>
                <c:pt idx="385">
                  <c:v>7.47126</c:v>
                </c:pt>
                <c:pt idx="386">
                  <c:v>7.47126</c:v>
                </c:pt>
                <c:pt idx="387">
                  <c:v>8.0459800000000001</c:v>
                </c:pt>
                <c:pt idx="388">
                  <c:v>8.0459800000000001</c:v>
                </c:pt>
                <c:pt idx="389">
                  <c:v>8.0459800000000001</c:v>
                </c:pt>
                <c:pt idx="390">
                  <c:v>7.47126</c:v>
                </c:pt>
                <c:pt idx="391">
                  <c:v>8.0459800000000001</c:v>
                </c:pt>
                <c:pt idx="392">
                  <c:v>8.0459800000000001</c:v>
                </c:pt>
                <c:pt idx="393">
                  <c:v>8.0459800000000001</c:v>
                </c:pt>
                <c:pt idx="394">
                  <c:v>8.0459800000000001</c:v>
                </c:pt>
                <c:pt idx="395">
                  <c:v>8.0459800000000001</c:v>
                </c:pt>
                <c:pt idx="396">
                  <c:v>8.0459800000000001</c:v>
                </c:pt>
                <c:pt idx="397">
                  <c:v>8.6206899999999997</c:v>
                </c:pt>
                <c:pt idx="398">
                  <c:v>8.0459800000000001</c:v>
                </c:pt>
                <c:pt idx="399">
                  <c:v>8.0459800000000001</c:v>
                </c:pt>
                <c:pt idx="400">
                  <c:v>8.0459800000000001</c:v>
                </c:pt>
                <c:pt idx="401">
                  <c:v>8.0459800000000001</c:v>
                </c:pt>
                <c:pt idx="402">
                  <c:v>8.0459800000000001</c:v>
                </c:pt>
                <c:pt idx="403">
                  <c:v>7.47126</c:v>
                </c:pt>
                <c:pt idx="404">
                  <c:v>7.47126</c:v>
                </c:pt>
                <c:pt idx="405">
                  <c:v>7.47126</c:v>
                </c:pt>
                <c:pt idx="406">
                  <c:v>8.0459800000000001</c:v>
                </c:pt>
                <c:pt idx="407">
                  <c:v>8.0459800000000001</c:v>
                </c:pt>
                <c:pt idx="408">
                  <c:v>8.0459800000000001</c:v>
                </c:pt>
                <c:pt idx="409">
                  <c:v>8.0459800000000001</c:v>
                </c:pt>
                <c:pt idx="410">
                  <c:v>8.0459800000000001</c:v>
                </c:pt>
                <c:pt idx="411">
                  <c:v>8.0459800000000001</c:v>
                </c:pt>
                <c:pt idx="412">
                  <c:v>8.6206899999999997</c:v>
                </c:pt>
                <c:pt idx="413">
                  <c:v>8.6206899999999997</c:v>
                </c:pt>
                <c:pt idx="414">
                  <c:v>8.0459800000000001</c:v>
                </c:pt>
                <c:pt idx="415">
                  <c:v>9.1953999999999994</c:v>
                </c:pt>
                <c:pt idx="416">
                  <c:v>8.6206899999999997</c:v>
                </c:pt>
                <c:pt idx="417">
                  <c:v>9.1953999999999994</c:v>
                </c:pt>
                <c:pt idx="418">
                  <c:v>9.1953999999999994</c:v>
                </c:pt>
                <c:pt idx="419">
                  <c:v>9.1953999999999994</c:v>
                </c:pt>
                <c:pt idx="420">
                  <c:v>9.1953999999999994</c:v>
                </c:pt>
                <c:pt idx="421">
                  <c:v>9.7701100000000007</c:v>
                </c:pt>
                <c:pt idx="422">
                  <c:v>9.7701100000000007</c:v>
                </c:pt>
                <c:pt idx="423">
                  <c:v>9.7701100000000007</c:v>
                </c:pt>
                <c:pt idx="424">
                  <c:v>9.7701100000000007</c:v>
                </c:pt>
                <c:pt idx="425">
                  <c:v>9.7701100000000007</c:v>
                </c:pt>
                <c:pt idx="426">
                  <c:v>9.7701100000000007</c:v>
                </c:pt>
                <c:pt idx="427">
                  <c:v>9.7701100000000007</c:v>
                </c:pt>
                <c:pt idx="428">
                  <c:v>9.7701100000000007</c:v>
                </c:pt>
                <c:pt idx="429">
                  <c:v>9.1953999999999994</c:v>
                </c:pt>
                <c:pt idx="430">
                  <c:v>9.7701100000000007</c:v>
                </c:pt>
                <c:pt idx="431">
                  <c:v>9.7701100000000007</c:v>
                </c:pt>
                <c:pt idx="432">
                  <c:v>9.7701100000000007</c:v>
                </c:pt>
                <c:pt idx="433">
                  <c:v>9.7701100000000007</c:v>
                </c:pt>
                <c:pt idx="434">
                  <c:v>9.1953999999999994</c:v>
                </c:pt>
                <c:pt idx="435">
                  <c:v>9.7701100000000007</c:v>
                </c:pt>
                <c:pt idx="436">
                  <c:v>9.7701100000000007</c:v>
                </c:pt>
                <c:pt idx="437">
                  <c:v>9.7701100000000007</c:v>
                </c:pt>
                <c:pt idx="438">
                  <c:v>10.34483</c:v>
                </c:pt>
                <c:pt idx="439">
                  <c:v>9.7701100000000007</c:v>
                </c:pt>
                <c:pt idx="440">
                  <c:v>10.34483</c:v>
                </c:pt>
                <c:pt idx="441">
                  <c:v>9.1953999999999994</c:v>
                </c:pt>
                <c:pt idx="442">
                  <c:v>9.7701100000000007</c:v>
                </c:pt>
                <c:pt idx="443">
                  <c:v>10.34483</c:v>
                </c:pt>
                <c:pt idx="444">
                  <c:v>10.34483</c:v>
                </c:pt>
                <c:pt idx="445">
                  <c:v>10.91954</c:v>
                </c:pt>
                <c:pt idx="446">
                  <c:v>10.34483</c:v>
                </c:pt>
                <c:pt idx="447">
                  <c:v>10.34483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5399808"/>
        <c:axId val="215398272"/>
      </c:lineChart>
      <c:catAx>
        <c:axId val="215394944"/>
        <c:scaling>
          <c:orientation val="minMax"/>
        </c:scaling>
        <c:delete val="0"/>
        <c:axPos val="b"/>
        <c:majorTickMark val="out"/>
        <c:minorTickMark val="none"/>
        <c:tickLblPos val="nextTo"/>
        <c:crossAx val="215396736"/>
        <c:crosses val="autoZero"/>
        <c:auto val="1"/>
        <c:lblAlgn val="ctr"/>
        <c:lblOffset val="100"/>
        <c:noMultiLvlLbl val="0"/>
      </c:catAx>
      <c:valAx>
        <c:axId val="21539673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15394944"/>
        <c:crosses val="autoZero"/>
        <c:crossBetween val="between"/>
      </c:valAx>
      <c:valAx>
        <c:axId val="215398272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crossAx val="215399808"/>
        <c:crosses val="max"/>
        <c:crossBetween val="between"/>
      </c:valAx>
      <c:catAx>
        <c:axId val="215399808"/>
        <c:scaling>
          <c:orientation val="minMax"/>
        </c:scaling>
        <c:delete val="1"/>
        <c:axPos val="b"/>
        <c:majorTickMark val="out"/>
        <c:minorTickMark val="none"/>
        <c:tickLblPos val="none"/>
        <c:crossAx val="215398272"/>
        <c:crosses val="autoZero"/>
        <c:auto val="1"/>
        <c:lblAlgn val="ctr"/>
        <c:lblOffset val="100"/>
        <c:noMultiLvlLbl val="0"/>
      </c:cat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000000000000144" l="0.70000000000000062" r="0.70000000000000062" t="0.75000000000000144" header="0.30000000000000032" footer="0.30000000000000032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Typosoil5!$H$7</c:f>
              <c:strCache>
                <c:ptCount val="1"/>
              </c:strCache>
            </c:strRef>
          </c:tx>
          <c:marker>
            <c:symbol val="none"/>
          </c:marker>
          <c:val>
            <c:numRef>
              <c:f>Typosoil5!$H$8:$H$789</c:f>
              <c:numCache>
                <c:formatCode>General</c:formatCode>
                <c:ptCount val="782"/>
                <c:pt idx="0">
                  <c:v>0</c:v>
                </c:pt>
                <c:pt idx="1">
                  <c:v>53.672730000000001</c:v>
                </c:pt>
                <c:pt idx="2">
                  <c:v>53.627270000000003</c:v>
                </c:pt>
                <c:pt idx="3">
                  <c:v>53.622729999999997</c:v>
                </c:pt>
                <c:pt idx="4">
                  <c:v>53.604550000000003</c:v>
                </c:pt>
                <c:pt idx="5">
                  <c:v>53.590910000000001</c:v>
                </c:pt>
                <c:pt idx="6">
                  <c:v>53.568179999999998</c:v>
                </c:pt>
                <c:pt idx="7">
                  <c:v>53.559089999999998</c:v>
                </c:pt>
                <c:pt idx="8">
                  <c:v>53.559089999999998</c:v>
                </c:pt>
                <c:pt idx="9">
                  <c:v>53.527270000000001</c:v>
                </c:pt>
                <c:pt idx="10">
                  <c:v>53.5</c:v>
                </c:pt>
                <c:pt idx="11">
                  <c:v>53.486359999999998</c:v>
                </c:pt>
                <c:pt idx="12">
                  <c:v>53.45</c:v>
                </c:pt>
                <c:pt idx="13">
                  <c:v>53.440910000000002</c:v>
                </c:pt>
                <c:pt idx="14">
                  <c:v>53.422730000000001</c:v>
                </c:pt>
                <c:pt idx="15">
                  <c:v>53.368180000000002</c:v>
                </c:pt>
                <c:pt idx="16">
                  <c:v>53.354550000000003</c:v>
                </c:pt>
                <c:pt idx="17">
                  <c:v>53.327269999999999</c:v>
                </c:pt>
                <c:pt idx="18">
                  <c:v>53.290909999999997</c:v>
                </c:pt>
                <c:pt idx="19">
                  <c:v>53.272730000000003</c:v>
                </c:pt>
                <c:pt idx="20">
                  <c:v>53.272730000000003</c:v>
                </c:pt>
                <c:pt idx="21">
                  <c:v>53.236359999999998</c:v>
                </c:pt>
                <c:pt idx="22">
                  <c:v>53.24091</c:v>
                </c:pt>
                <c:pt idx="23">
                  <c:v>53.2</c:v>
                </c:pt>
                <c:pt idx="24">
                  <c:v>53.17727</c:v>
                </c:pt>
                <c:pt idx="25">
                  <c:v>53.17727</c:v>
                </c:pt>
                <c:pt idx="26">
                  <c:v>53.154539999999997</c:v>
                </c:pt>
                <c:pt idx="27">
                  <c:v>53.131819999999998</c:v>
                </c:pt>
                <c:pt idx="28">
                  <c:v>53.127270000000003</c:v>
                </c:pt>
                <c:pt idx="29">
                  <c:v>53.104550000000003</c:v>
                </c:pt>
                <c:pt idx="30">
                  <c:v>53.1</c:v>
                </c:pt>
                <c:pt idx="31">
                  <c:v>53.1</c:v>
                </c:pt>
                <c:pt idx="32">
                  <c:v>53.077269999999999</c:v>
                </c:pt>
                <c:pt idx="33">
                  <c:v>53.045459999999999</c:v>
                </c:pt>
                <c:pt idx="34">
                  <c:v>53.054549999999999</c:v>
                </c:pt>
                <c:pt idx="35">
                  <c:v>53.040909999999997</c:v>
                </c:pt>
                <c:pt idx="36">
                  <c:v>53.022730000000003</c:v>
                </c:pt>
                <c:pt idx="37">
                  <c:v>53.018180000000001</c:v>
                </c:pt>
                <c:pt idx="38">
                  <c:v>52.99091</c:v>
                </c:pt>
                <c:pt idx="39">
                  <c:v>52.99091</c:v>
                </c:pt>
                <c:pt idx="40">
                  <c:v>52.981819999999999</c:v>
                </c:pt>
                <c:pt idx="41">
                  <c:v>52.963630000000002</c:v>
                </c:pt>
                <c:pt idx="42">
                  <c:v>52.95</c:v>
                </c:pt>
                <c:pt idx="43">
                  <c:v>52.940910000000002</c:v>
                </c:pt>
                <c:pt idx="44">
                  <c:v>52.92727</c:v>
                </c:pt>
                <c:pt idx="45">
                  <c:v>52.92727</c:v>
                </c:pt>
                <c:pt idx="46">
                  <c:v>52.9</c:v>
                </c:pt>
                <c:pt idx="47">
                  <c:v>52.881819999999998</c:v>
                </c:pt>
                <c:pt idx="48">
                  <c:v>52.877270000000003</c:v>
                </c:pt>
                <c:pt idx="49">
                  <c:v>52.85</c:v>
                </c:pt>
                <c:pt idx="50">
                  <c:v>52.836359999999999</c:v>
                </c:pt>
                <c:pt idx="51">
                  <c:v>52.827269999999999</c:v>
                </c:pt>
                <c:pt idx="52">
                  <c:v>52.804549999999999</c:v>
                </c:pt>
                <c:pt idx="53">
                  <c:v>52.795459999999999</c:v>
                </c:pt>
                <c:pt idx="54">
                  <c:v>52.795459999999999</c:v>
                </c:pt>
                <c:pt idx="55">
                  <c:v>52.781820000000003</c:v>
                </c:pt>
                <c:pt idx="56">
                  <c:v>52.754550000000002</c:v>
                </c:pt>
                <c:pt idx="57">
                  <c:v>52.754550000000002</c:v>
                </c:pt>
                <c:pt idx="58">
                  <c:v>52.736359999999998</c:v>
                </c:pt>
                <c:pt idx="59">
                  <c:v>52.704540000000001</c:v>
                </c:pt>
                <c:pt idx="60">
                  <c:v>52.704540000000001</c:v>
                </c:pt>
                <c:pt idx="61">
                  <c:v>52.690910000000002</c:v>
                </c:pt>
                <c:pt idx="62">
                  <c:v>52.672730000000001</c:v>
                </c:pt>
                <c:pt idx="63">
                  <c:v>52.663640000000001</c:v>
                </c:pt>
                <c:pt idx="64">
                  <c:v>52.659089999999999</c:v>
                </c:pt>
                <c:pt idx="65">
                  <c:v>52.613639999999997</c:v>
                </c:pt>
                <c:pt idx="66">
                  <c:v>52.622729999999997</c:v>
                </c:pt>
                <c:pt idx="67">
                  <c:v>52.613639999999997</c:v>
                </c:pt>
                <c:pt idx="68">
                  <c:v>52.595460000000003</c:v>
                </c:pt>
                <c:pt idx="69">
                  <c:v>52.577269999999999</c:v>
                </c:pt>
                <c:pt idx="70">
                  <c:v>52.57273</c:v>
                </c:pt>
                <c:pt idx="71">
                  <c:v>52.55</c:v>
                </c:pt>
                <c:pt idx="72">
                  <c:v>52.540909999999997</c:v>
                </c:pt>
                <c:pt idx="73">
                  <c:v>52.540909999999997</c:v>
                </c:pt>
                <c:pt idx="74">
                  <c:v>52.513640000000002</c:v>
                </c:pt>
                <c:pt idx="75">
                  <c:v>52.513640000000002</c:v>
                </c:pt>
                <c:pt idx="76">
                  <c:v>52.50909</c:v>
                </c:pt>
                <c:pt idx="77">
                  <c:v>52.486359999999998</c:v>
                </c:pt>
                <c:pt idx="78">
                  <c:v>52.472729999999999</c:v>
                </c:pt>
                <c:pt idx="79">
                  <c:v>52.459090000000003</c:v>
                </c:pt>
                <c:pt idx="80">
                  <c:v>52.454540000000001</c:v>
                </c:pt>
                <c:pt idx="81">
                  <c:v>52.454540000000001</c:v>
                </c:pt>
                <c:pt idx="82">
                  <c:v>52.445450000000001</c:v>
                </c:pt>
                <c:pt idx="83">
                  <c:v>52.413640000000001</c:v>
                </c:pt>
                <c:pt idx="84">
                  <c:v>52.41818</c:v>
                </c:pt>
                <c:pt idx="85">
                  <c:v>52.4</c:v>
                </c:pt>
                <c:pt idx="86">
                  <c:v>52.395449999999997</c:v>
                </c:pt>
                <c:pt idx="87">
                  <c:v>52.390909999999998</c:v>
                </c:pt>
                <c:pt idx="88">
                  <c:v>52.377270000000003</c:v>
                </c:pt>
                <c:pt idx="89">
                  <c:v>52.35</c:v>
                </c:pt>
                <c:pt idx="90">
                  <c:v>52.377270000000003</c:v>
                </c:pt>
                <c:pt idx="91">
                  <c:v>52.359090000000002</c:v>
                </c:pt>
                <c:pt idx="92">
                  <c:v>52.340910000000001</c:v>
                </c:pt>
                <c:pt idx="93">
                  <c:v>52.35</c:v>
                </c:pt>
                <c:pt idx="94">
                  <c:v>52.336359999999999</c:v>
                </c:pt>
                <c:pt idx="95">
                  <c:v>52.327269999999999</c:v>
                </c:pt>
                <c:pt idx="96">
                  <c:v>52.340910000000001</c:v>
                </c:pt>
                <c:pt idx="97">
                  <c:v>52.318179999999998</c:v>
                </c:pt>
                <c:pt idx="98">
                  <c:v>52.3</c:v>
                </c:pt>
                <c:pt idx="99">
                  <c:v>52.304549999999999</c:v>
                </c:pt>
                <c:pt idx="100">
                  <c:v>52.286369999999998</c:v>
                </c:pt>
                <c:pt idx="101">
                  <c:v>52.281820000000003</c:v>
                </c:pt>
                <c:pt idx="102">
                  <c:v>52.290909999999997</c:v>
                </c:pt>
                <c:pt idx="103">
                  <c:v>52.272730000000003</c:v>
                </c:pt>
                <c:pt idx="104">
                  <c:v>52.268180000000001</c:v>
                </c:pt>
                <c:pt idx="105">
                  <c:v>52.268180000000001</c:v>
                </c:pt>
                <c:pt idx="106">
                  <c:v>52.25</c:v>
                </c:pt>
                <c:pt idx="107">
                  <c:v>52.24091</c:v>
                </c:pt>
                <c:pt idx="108">
                  <c:v>52.245449999999998</c:v>
                </c:pt>
                <c:pt idx="109">
                  <c:v>52.236359999999998</c:v>
                </c:pt>
                <c:pt idx="110">
                  <c:v>52.231819999999999</c:v>
                </c:pt>
                <c:pt idx="111">
                  <c:v>52.227269999999997</c:v>
                </c:pt>
                <c:pt idx="112">
                  <c:v>52.222729999999999</c:v>
                </c:pt>
                <c:pt idx="113">
                  <c:v>52.195450000000001</c:v>
                </c:pt>
                <c:pt idx="114">
                  <c:v>52.213630000000002</c:v>
                </c:pt>
                <c:pt idx="115">
                  <c:v>52.209090000000003</c:v>
                </c:pt>
                <c:pt idx="116">
                  <c:v>52.195450000000001</c:v>
                </c:pt>
                <c:pt idx="117">
                  <c:v>52.190910000000002</c:v>
                </c:pt>
                <c:pt idx="118">
                  <c:v>52.190910000000002</c:v>
                </c:pt>
                <c:pt idx="119">
                  <c:v>52.181820000000002</c:v>
                </c:pt>
                <c:pt idx="120">
                  <c:v>52.16818</c:v>
                </c:pt>
                <c:pt idx="121">
                  <c:v>52.163640000000001</c:v>
                </c:pt>
                <c:pt idx="122">
                  <c:v>52.15</c:v>
                </c:pt>
                <c:pt idx="123">
                  <c:v>52.154539999999997</c:v>
                </c:pt>
                <c:pt idx="124">
                  <c:v>52.136360000000003</c:v>
                </c:pt>
                <c:pt idx="125">
                  <c:v>52.118180000000002</c:v>
                </c:pt>
                <c:pt idx="126">
                  <c:v>52.131819999999998</c:v>
                </c:pt>
                <c:pt idx="127">
                  <c:v>52.113639999999997</c:v>
                </c:pt>
                <c:pt idx="128">
                  <c:v>52.1</c:v>
                </c:pt>
                <c:pt idx="129">
                  <c:v>52.1</c:v>
                </c:pt>
                <c:pt idx="130">
                  <c:v>52.104550000000003</c:v>
                </c:pt>
                <c:pt idx="131">
                  <c:v>52.086359999999999</c:v>
                </c:pt>
                <c:pt idx="132">
                  <c:v>52.1</c:v>
                </c:pt>
                <c:pt idx="133">
                  <c:v>52.086359999999999</c:v>
                </c:pt>
                <c:pt idx="134">
                  <c:v>52.054549999999999</c:v>
                </c:pt>
                <c:pt idx="135">
                  <c:v>52.054549999999999</c:v>
                </c:pt>
                <c:pt idx="136">
                  <c:v>52.068179999999998</c:v>
                </c:pt>
                <c:pt idx="137">
                  <c:v>52.045459999999999</c:v>
                </c:pt>
                <c:pt idx="138">
                  <c:v>52.031820000000003</c:v>
                </c:pt>
                <c:pt idx="139">
                  <c:v>52.036369999999998</c:v>
                </c:pt>
                <c:pt idx="140">
                  <c:v>52.013640000000002</c:v>
                </c:pt>
                <c:pt idx="141">
                  <c:v>52.022730000000003</c:v>
                </c:pt>
                <c:pt idx="142">
                  <c:v>52.013640000000002</c:v>
                </c:pt>
                <c:pt idx="143">
                  <c:v>52.004550000000002</c:v>
                </c:pt>
                <c:pt idx="144">
                  <c:v>52.00909</c:v>
                </c:pt>
                <c:pt idx="145">
                  <c:v>52.018180000000001</c:v>
                </c:pt>
                <c:pt idx="146">
                  <c:v>51.99091</c:v>
                </c:pt>
                <c:pt idx="147">
                  <c:v>51.995449999999998</c:v>
                </c:pt>
                <c:pt idx="148">
                  <c:v>51.99091</c:v>
                </c:pt>
                <c:pt idx="149">
                  <c:v>51.977269999999997</c:v>
                </c:pt>
                <c:pt idx="150">
                  <c:v>51.986359999999998</c:v>
                </c:pt>
                <c:pt idx="151">
                  <c:v>51.977269999999997</c:v>
                </c:pt>
                <c:pt idx="152">
                  <c:v>51.963630000000002</c:v>
                </c:pt>
                <c:pt idx="153">
                  <c:v>51.968179999999997</c:v>
                </c:pt>
                <c:pt idx="154">
                  <c:v>51.972729999999999</c:v>
                </c:pt>
                <c:pt idx="155">
                  <c:v>51.968179999999997</c:v>
                </c:pt>
                <c:pt idx="156">
                  <c:v>51.959090000000003</c:v>
                </c:pt>
                <c:pt idx="157">
                  <c:v>51.959090000000003</c:v>
                </c:pt>
                <c:pt idx="158">
                  <c:v>51.954540000000001</c:v>
                </c:pt>
                <c:pt idx="159">
                  <c:v>51.954540000000001</c:v>
                </c:pt>
                <c:pt idx="160">
                  <c:v>51.954540000000001</c:v>
                </c:pt>
                <c:pt idx="161">
                  <c:v>51.931820000000002</c:v>
                </c:pt>
                <c:pt idx="162">
                  <c:v>51.945450000000001</c:v>
                </c:pt>
                <c:pt idx="163">
                  <c:v>51.945450000000001</c:v>
                </c:pt>
                <c:pt idx="164">
                  <c:v>51.945450000000001</c:v>
                </c:pt>
                <c:pt idx="165">
                  <c:v>51.95</c:v>
                </c:pt>
                <c:pt idx="166">
                  <c:v>51.95</c:v>
                </c:pt>
                <c:pt idx="167">
                  <c:v>51.92727</c:v>
                </c:pt>
                <c:pt idx="168">
                  <c:v>51.940910000000002</c:v>
                </c:pt>
                <c:pt idx="169">
                  <c:v>51.936360000000001</c:v>
                </c:pt>
                <c:pt idx="170">
                  <c:v>51.91818</c:v>
                </c:pt>
                <c:pt idx="171">
                  <c:v>51.92727</c:v>
                </c:pt>
                <c:pt idx="172">
                  <c:v>51.936360000000001</c:v>
                </c:pt>
                <c:pt idx="173">
                  <c:v>51.92727</c:v>
                </c:pt>
                <c:pt idx="174">
                  <c:v>51.936360000000001</c:v>
                </c:pt>
                <c:pt idx="175">
                  <c:v>51.92727</c:v>
                </c:pt>
                <c:pt idx="176">
                  <c:v>51.913640000000001</c:v>
                </c:pt>
                <c:pt idx="177">
                  <c:v>51.931820000000002</c:v>
                </c:pt>
                <c:pt idx="178">
                  <c:v>51.922730000000001</c:v>
                </c:pt>
                <c:pt idx="179">
                  <c:v>51.909089999999999</c:v>
                </c:pt>
                <c:pt idx="180">
                  <c:v>51.922730000000001</c:v>
                </c:pt>
                <c:pt idx="181">
                  <c:v>51.91818</c:v>
                </c:pt>
                <c:pt idx="182">
                  <c:v>51.913640000000001</c:v>
                </c:pt>
                <c:pt idx="183">
                  <c:v>51.913640000000001</c:v>
                </c:pt>
                <c:pt idx="184">
                  <c:v>51.913640000000001</c:v>
                </c:pt>
                <c:pt idx="185">
                  <c:v>51.9</c:v>
                </c:pt>
                <c:pt idx="186">
                  <c:v>51.913640000000001</c:v>
                </c:pt>
                <c:pt idx="187">
                  <c:v>51.91818</c:v>
                </c:pt>
                <c:pt idx="188">
                  <c:v>51.904539999999997</c:v>
                </c:pt>
                <c:pt idx="189">
                  <c:v>51.9</c:v>
                </c:pt>
                <c:pt idx="190">
                  <c:v>51.909089999999999</c:v>
                </c:pt>
                <c:pt idx="191">
                  <c:v>51.895449999999997</c:v>
                </c:pt>
                <c:pt idx="192">
                  <c:v>51.895449999999997</c:v>
                </c:pt>
                <c:pt idx="193">
                  <c:v>51.904539999999997</c:v>
                </c:pt>
                <c:pt idx="194">
                  <c:v>51.886360000000003</c:v>
                </c:pt>
                <c:pt idx="195">
                  <c:v>51.909089999999999</c:v>
                </c:pt>
                <c:pt idx="196">
                  <c:v>51.904539999999997</c:v>
                </c:pt>
                <c:pt idx="197">
                  <c:v>51.9</c:v>
                </c:pt>
                <c:pt idx="198">
                  <c:v>51.904539999999997</c:v>
                </c:pt>
                <c:pt idx="199">
                  <c:v>51.904539999999997</c:v>
                </c:pt>
                <c:pt idx="200">
                  <c:v>51.886360000000003</c:v>
                </c:pt>
                <c:pt idx="201">
                  <c:v>51.9</c:v>
                </c:pt>
                <c:pt idx="202">
                  <c:v>51.886360000000003</c:v>
                </c:pt>
                <c:pt idx="203">
                  <c:v>51.886360000000003</c:v>
                </c:pt>
                <c:pt idx="204">
                  <c:v>51.886360000000003</c:v>
                </c:pt>
                <c:pt idx="205">
                  <c:v>51.895449999999997</c:v>
                </c:pt>
                <c:pt idx="206">
                  <c:v>51.890909999999998</c:v>
                </c:pt>
                <c:pt idx="207">
                  <c:v>51.881819999999998</c:v>
                </c:pt>
                <c:pt idx="208">
                  <c:v>51.890909999999998</c:v>
                </c:pt>
                <c:pt idx="209">
                  <c:v>51.872729999999997</c:v>
                </c:pt>
                <c:pt idx="210">
                  <c:v>51.904539999999997</c:v>
                </c:pt>
                <c:pt idx="211">
                  <c:v>51.881819999999998</c:v>
                </c:pt>
                <c:pt idx="212">
                  <c:v>51.886360000000003</c:v>
                </c:pt>
                <c:pt idx="213">
                  <c:v>51.890909999999998</c:v>
                </c:pt>
                <c:pt idx="214">
                  <c:v>51.877270000000003</c:v>
                </c:pt>
                <c:pt idx="215">
                  <c:v>51.881819999999998</c:v>
                </c:pt>
                <c:pt idx="216">
                  <c:v>51.886360000000003</c:v>
                </c:pt>
                <c:pt idx="217">
                  <c:v>51.881819999999998</c:v>
                </c:pt>
                <c:pt idx="218">
                  <c:v>51.886360000000003</c:v>
                </c:pt>
                <c:pt idx="219">
                  <c:v>51.890909999999998</c:v>
                </c:pt>
                <c:pt idx="220">
                  <c:v>51.872729999999997</c:v>
                </c:pt>
                <c:pt idx="221">
                  <c:v>51.872729999999997</c:v>
                </c:pt>
                <c:pt idx="222">
                  <c:v>51.886360000000003</c:v>
                </c:pt>
                <c:pt idx="223">
                  <c:v>51.877270000000003</c:v>
                </c:pt>
                <c:pt idx="224">
                  <c:v>51.868180000000002</c:v>
                </c:pt>
                <c:pt idx="225">
                  <c:v>51.877270000000003</c:v>
                </c:pt>
                <c:pt idx="226">
                  <c:v>51.877270000000003</c:v>
                </c:pt>
                <c:pt idx="227">
                  <c:v>51.868180000000002</c:v>
                </c:pt>
                <c:pt idx="228">
                  <c:v>51.877270000000003</c:v>
                </c:pt>
                <c:pt idx="229">
                  <c:v>51.881819999999998</c:v>
                </c:pt>
                <c:pt idx="230">
                  <c:v>51.868180000000002</c:v>
                </c:pt>
                <c:pt idx="231">
                  <c:v>51.877270000000003</c:v>
                </c:pt>
                <c:pt idx="232">
                  <c:v>51.872729999999997</c:v>
                </c:pt>
                <c:pt idx="233">
                  <c:v>51.868180000000002</c:v>
                </c:pt>
                <c:pt idx="234">
                  <c:v>51.868180000000002</c:v>
                </c:pt>
                <c:pt idx="235">
                  <c:v>51.868180000000002</c:v>
                </c:pt>
                <c:pt idx="236">
                  <c:v>51.859090000000002</c:v>
                </c:pt>
                <c:pt idx="237">
                  <c:v>51.872729999999997</c:v>
                </c:pt>
                <c:pt idx="238">
                  <c:v>51.854550000000003</c:v>
                </c:pt>
                <c:pt idx="239">
                  <c:v>51.85</c:v>
                </c:pt>
                <c:pt idx="240">
                  <c:v>51.863639999999997</c:v>
                </c:pt>
                <c:pt idx="241">
                  <c:v>51.863639999999997</c:v>
                </c:pt>
                <c:pt idx="242">
                  <c:v>51.868180000000002</c:v>
                </c:pt>
                <c:pt idx="243">
                  <c:v>51.859090000000002</c:v>
                </c:pt>
                <c:pt idx="244">
                  <c:v>51.859090000000002</c:v>
                </c:pt>
                <c:pt idx="245">
                  <c:v>51.854550000000003</c:v>
                </c:pt>
                <c:pt idx="246">
                  <c:v>51.877270000000003</c:v>
                </c:pt>
                <c:pt idx="247">
                  <c:v>51.863639999999997</c:v>
                </c:pt>
                <c:pt idx="248">
                  <c:v>51.85</c:v>
                </c:pt>
                <c:pt idx="249">
                  <c:v>51.868180000000002</c:v>
                </c:pt>
                <c:pt idx="250">
                  <c:v>51.868180000000002</c:v>
                </c:pt>
                <c:pt idx="251">
                  <c:v>51.859090000000002</c:v>
                </c:pt>
                <c:pt idx="252">
                  <c:v>51.854550000000003</c:v>
                </c:pt>
                <c:pt idx="253">
                  <c:v>51.854550000000003</c:v>
                </c:pt>
                <c:pt idx="254">
                  <c:v>51.854550000000003</c:v>
                </c:pt>
                <c:pt idx="255">
                  <c:v>51.854550000000003</c:v>
                </c:pt>
                <c:pt idx="256">
                  <c:v>51.868180000000002</c:v>
                </c:pt>
                <c:pt idx="257">
                  <c:v>51.85</c:v>
                </c:pt>
                <c:pt idx="258">
                  <c:v>51.863639999999997</c:v>
                </c:pt>
                <c:pt idx="259">
                  <c:v>51.854550000000003</c:v>
                </c:pt>
                <c:pt idx="260">
                  <c:v>51.85</c:v>
                </c:pt>
                <c:pt idx="261">
                  <c:v>51.868180000000002</c:v>
                </c:pt>
                <c:pt idx="262">
                  <c:v>51.859090000000002</c:v>
                </c:pt>
                <c:pt idx="263">
                  <c:v>51.854550000000003</c:v>
                </c:pt>
                <c:pt idx="264">
                  <c:v>51.863639999999997</c:v>
                </c:pt>
                <c:pt idx="265">
                  <c:v>51.859090000000002</c:v>
                </c:pt>
                <c:pt idx="266">
                  <c:v>51.840910000000001</c:v>
                </c:pt>
                <c:pt idx="267">
                  <c:v>51.859090000000002</c:v>
                </c:pt>
                <c:pt idx="268">
                  <c:v>51.868180000000002</c:v>
                </c:pt>
                <c:pt idx="269">
                  <c:v>51.859090000000002</c:v>
                </c:pt>
                <c:pt idx="270">
                  <c:v>51.868180000000002</c:v>
                </c:pt>
                <c:pt idx="271">
                  <c:v>51.854550000000003</c:v>
                </c:pt>
                <c:pt idx="272">
                  <c:v>51.854550000000003</c:v>
                </c:pt>
                <c:pt idx="273">
                  <c:v>51.854550000000003</c:v>
                </c:pt>
                <c:pt idx="274">
                  <c:v>51.863639999999997</c:v>
                </c:pt>
                <c:pt idx="275">
                  <c:v>51.85</c:v>
                </c:pt>
                <c:pt idx="276">
                  <c:v>51.859090000000002</c:v>
                </c:pt>
                <c:pt idx="277">
                  <c:v>51.854550000000003</c:v>
                </c:pt>
                <c:pt idx="278">
                  <c:v>51.863639999999997</c:v>
                </c:pt>
                <c:pt idx="279">
                  <c:v>51.863639999999997</c:v>
                </c:pt>
                <c:pt idx="280">
                  <c:v>51.84545</c:v>
                </c:pt>
                <c:pt idx="281">
                  <c:v>51.854550000000003</c:v>
                </c:pt>
                <c:pt idx="282">
                  <c:v>51.85</c:v>
                </c:pt>
                <c:pt idx="283">
                  <c:v>51.85</c:v>
                </c:pt>
                <c:pt idx="284">
                  <c:v>51.85</c:v>
                </c:pt>
                <c:pt idx="285">
                  <c:v>51.85</c:v>
                </c:pt>
                <c:pt idx="286">
                  <c:v>51.85</c:v>
                </c:pt>
                <c:pt idx="287">
                  <c:v>51.854550000000003</c:v>
                </c:pt>
                <c:pt idx="288">
                  <c:v>51.859090000000002</c:v>
                </c:pt>
                <c:pt idx="289">
                  <c:v>51.854550000000003</c:v>
                </c:pt>
                <c:pt idx="290">
                  <c:v>51.840910000000001</c:v>
                </c:pt>
                <c:pt idx="291">
                  <c:v>51.854550000000003</c:v>
                </c:pt>
                <c:pt idx="292">
                  <c:v>51.854550000000003</c:v>
                </c:pt>
                <c:pt idx="293">
                  <c:v>51.840910000000001</c:v>
                </c:pt>
                <c:pt idx="294">
                  <c:v>51.85</c:v>
                </c:pt>
                <c:pt idx="295">
                  <c:v>51.85</c:v>
                </c:pt>
                <c:pt idx="296">
                  <c:v>51.84545</c:v>
                </c:pt>
                <c:pt idx="297">
                  <c:v>51.859090000000002</c:v>
                </c:pt>
                <c:pt idx="298">
                  <c:v>51.840910000000001</c:v>
                </c:pt>
                <c:pt idx="299">
                  <c:v>51.854550000000003</c:v>
                </c:pt>
                <c:pt idx="300">
                  <c:v>51.854550000000003</c:v>
                </c:pt>
                <c:pt idx="301">
                  <c:v>51.85</c:v>
                </c:pt>
                <c:pt idx="302">
                  <c:v>51.84545</c:v>
                </c:pt>
                <c:pt idx="303">
                  <c:v>51.84545</c:v>
                </c:pt>
                <c:pt idx="304">
                  <c:v>51.84545</c:v>
                </c:pt>
                <c:pt idx="305">
                  <c:v>51.85</c:v>
                </c:pt>
                <c:pt idx="306">
                  <c:v>51.85</c:v>
                </c:pt>
                <c:pt idx="307">
                  <c:v>51.840910000000001</c:v>
                </c:pt>
                <c:pt idx="308">
                  <c:v>51.84545</c:v>
                </c:pt>
                <c:pt idx="309">
                  <c:v>51.854550000000003</c:v>
                </c:pt>
                <c:pt idx="310">
                  <c:v>51.854550000000003</c:v>
                </c:pt>
                <c:pt idx="311">
                  <c:v>51.85</c:v>
                </c:pt>
                <c:pt idx="312">
                  <c:v>51.84545</c:v>
                </c:pt>
                <c:pt idx="313">
                  <c:v>51.84545</c:v>
                </c:pt>
                <c:pt idx="314">
                  <c:v>51.859090000000002</c:v>
                </c:pt>
                <c:pt idx="315">
                  <c:v>51.854550000000003</c:v>
                </c:pt>
                <c:pt idx="316">
                  <c:v>51.83182</c:v>
                </c:pt>
                <c:pt idx="317">
                  <c:v>51.84545</c:v>
                </c:pt>
                <c:pt idx="318">
                  <c:v>51.85</c:v>
                </c:pt>
                <c:pt idx="319">
                  <c:v>51.840910000000001</c:v>
                </c:pt>
                <c:pt idx="320">
                  <c:v>51.840910000000001</c:v>
                </c:pt>
                <c:pt idx="321">
                  <c:v>51.84545</c:v>
                </c:pt>
                <c:pt idx="322">
                  <c:v>51.840910000000001</c:v>
                </c:pt>
                <c:pt idx="323">
                  <c:v>51.840910000000001</c:v>
                </c:pt>
                <c:pt idx="324">
                  <c:v>51.859090000000002</c:v>
                </c:pt>
                <c:pt idx="325">
                  <c:v>51.840910000000001</c:v>
                </c:pt>
                <c:pt idx="326">
                  <c:v>51.84545</c:v>
                </c:pt>
                <c:pt idx="327">
                  <c:v>51.840910000000001</c:v>
                </c:pt>
                <c:pt idx="328">
                  <c:v>51.840910000000001</c:v>
                </c:pt>
                <c:pt idx="329">
                  <c:v>51.854550000000003</c:v>
                </c:pt>
                <c:pt idx="330">
                  <c:v>51.840910000000001</c:v>
                </c:pt>
                <c:pt idx="331">
                  <c:v>51.836359999999999</c:v>
                </c:pt>
                <c:pt idx="332">
                  <c:v>51.840910000000001</c:v>
                </c:pt>
                <c:pt idx="333">
                  <c:v>51.840910000000001</c:v>
                </c:pt>
                <c:pt idx="334">
                  <c:v>51.840910000000001</c:v>
                </c:pt>
                <c:pt idx="335">
                  <c:v>51.84545</c:v>
                </c:pt>
                <c:pt idx="336">
                  <c:v>51.854550000000003</c:v>
                </c:pt>
                <c:pt idx="337">
                  <c:v>51.84545</c:v>
                </c:pt>
                <c:pt idx="338">
                  <c:v>51.854550000000003</c:v>
                </c:pt>
                <c:pt idx="339">
                  <c:v>51.84545</c:v>
                </c:pt>
                <c:pt idx="340">
                  <c:v>51.83182</c:v>
                </c:pt>
                <c:pt idx="341">
                  <c:v>51.859090000000002</c:v>
                </c:pt>
                <c:pt idx="342">
                  <c:v>51.84545</c:v>
                </c:pt>
                <c:pt idx="343">
                  <c:v>51.840910000000001</c:v>
                </c:pt>
                <c:pt idx="344">
                  <c:v>51.840910000000001</c:v>
                </c:pt>
                <c:pt idx="345">
                  <c:v>51.836359999999999</c:v>
                </c:pt>
                <c:pt idx="346">
                  <c:v>51.84545</c:v>
                </c:pt>
                <c:pt idx="347">
                  <c:v>51.840910000000001</c:v>
                </c:pt>
                <c:pt idx="348">
                  <c:v>51.840910000000001</c:v>
                </c:pt>
                <c:pt idx="349">
                  <c:v>51.840910000000001</c:v>
                </c:pt>
                <c:pt idx="350">
                  <c:v>51.859090000000002</c:v>
                </c:pt>
                <c:pt idx="351">
                  <c:v>51.85</c:v>
                </c:pt>
                <c:pt idx="352">
                  <c:v>51.84545</c:v>
                </c:pt>
                <c:pt idx="353">
                  <c:v>51.840910000000001</c:v>
                </c:pt>
                <c:pt idx="354">
                  <c:v>51.836359999999999</c:v>
                </c:pt>
                <c:pt idx="355">
                  <c:v>51.85</c:v>
                </c:pt>
                <c:pt idx="356">
                  <c:v>51.84545</c:v>
                </c:pt>
                <c:pt idx="357">
                  <c:v>51.83182</c:v>
                </c:pt>
                <c:pt idx="358">
                  <c:v>51.84545</c:v>
                </c:pt>
                <c:pt idx="359">
                  <c:v>51.84545</c:v>
                </c:pt>
                <c:pt idx="360">
                  <c:v>51.840910000000001</c:v>
                </c:pt>
                <c:pt idx="361">
                  <c:v>51.836359999999999</c:v>
                </c:pt>
                <c:pt idx="362">
                  <c:v>51.836359999999999</c:v>
                </c:pt>
                <c:pt idx="363">
                  <c:v>51.83182</c:v>
                </c:pt>
                <c:pt idx="364">
                  <c:v>51.84545</c:v>
                </c:pt>
                <c:pt idx="365">
                  <c:v>51.840910000000001</c:v>
                </c:pt>
                <c:pt idx="366">
                  <c:v>51.840910000000001</c:v>
                </c:pt>
                <c:pt idx="367">
                  <c:v>51.840910000000001</c:v>
                </c:pt>
                <c:pt idx="368">
                  <c:v>51.840910000000001</c:v>
                </c:pt>
                <c:pt idx="369">
                  <c:v>51.854550000000003</c:v>
                </c:pt>
                <c:pt idx="370">
                  <c:v>51.84545</c:v>
                </c:pt>
                <c:pt idx="371">
                  <c:v>51.840910000000001</c:v>
                </c:pt>
                <c:pt idx="372">
                  <c:v>51.84545</c:v>
                </c:pt>
                <c:pt idx="373">
                  <c:v>51.859090000000002</c:v>
                </c:pt>
                <c:pt idx="374">
                  <c:v>51.840910000000001</c:v>
                </c:pt>
                <c:pt idx="375">
                  <c:v>51.85</c:v>
                </c:pt>
                <c:pt idx="376">
                  <c:v>51.859090000000002</c:v>
                </c:pt>
                <c:pt idx="377">
                  <c:v>51.840910000000001</c:v>
                </c:pt>
                <c:pt idx="378">
                  <c:v>51.840910000000001</c:v>
                </c:pt>
                <c:pt idx="379">
                  <c:v>51.85</c:v>
                </c:pt>
                <c:pt idx="380">
                  <c:v>51.84545</c:v>
                </c:pt>
                <c:pt idx="381">
                  <c:v>51.84545</c:v>
                </c:pt>
                <c:pt idx="382">
                  <c:v>51.84545</c:v>
                </c:pt>
                <c:pt idx="383">
                  <c:v>51.836359999999999</c:v>
                </c:pt>
                <c:pt idx="384">
                  <c:v>51.84545</c:v>
                </c:pt>
                <c:pt idx="385">
                  <c:v>51.85</c:v>
                </c:pt>
                <c:pt idx="386">
                  <c:v>51.840910000000001</c:v>
                </c:pt>
                <c:pt idx="387">
                  <c:v>51.840910000000001</c:v>
                </c:pt>
                <c:pt idx="388">
                  <c:v>51.840910000000001</c:v>
                </c:pt>
                <c:pt idx="389">
                  <c:v>51.84545</c:v>
                </c:pt>
                <c:pt idx="390">
                  <c:v>51.840910000000001</c:v>
                </c:pt>
                <c:pt idx="391">
                  <c:v>51.840910000000001</c:v>
                </c:pt>
                <c:pt idx="392">
                  <c:v>51.85</c:v>
                </c:pt>
                <c:pt idx="393">
                  <c:v>51.836359999999999</c:v>
                </c:pt>
                <c:pt idx="394">
                  <c:v>51.84545</c:v>
                </c:pt>
                <c:pt idx="395">
                  <c:v>51.85</c:v>
                </c:pt>
                <c:pt idx="396">
                  <c:v>51.836359999999999</c:v>
                </c:pt>
                <c:pt idx="397">
                  <c:v>51.83182</c:v>
                </c:pt>
                <c:pt idx="398">
                  <c:v>51.836359999999999</c:v>
                </c:pt>
                <c:pt idx="399">
                  <c:v>51.85</c:v>
                </c:pt>
                <c:pt idx="400">
                  <c:v>51.840910000000001</c:v>
                </c:pt>
                <c:pt idx="401">
                  <c:v>51.854550000000003</c:v>
                </c:pt>
                <c:pt idx="402">
                  <c:v>51.836359999999999</c:v>
                </c:pt>
                <c:pt idx="403">
                  <c:v>51.840910000000001</c:v>
                </c:pt>
                <c:pt idx="404">
                  <c:v>51.854550000000003</c:v>
                </c:pt>
                <c:pt idx="405">
                  <c:v>51.840910000000001</c:v>
                </c:pt>
                <c:pt idx="406">
                  <c:v>51.84545</c:v>
                </c:pt>
                <c:pt idx="407">
                  <c:v>51.836359999999999</c:v>
                </c:pt>
                <c:pt idx="408">
                  <c:v>51.83182</c:v>
                </c:pt>
                <c:pt idx="409">
                  <c:v>51.854550000000003</c:v>
                </c:pt>
                <c:pt idx="410">
                  <c:v>51.840910000000001</c:v>
                </c:pt>
                <c:pt idx="411">
                  <c:v>51.836359999999999</c:v>
                </c:pt>
                <c:pt idx="412">
                  <c:v>51.840910000000001</c:v>
                </c:pt>
                <c:pt idx="413">
                  <c:v>51.836359999999999</c:v>
                </c:pt>
                <c:pt idx="414">
                  <c:v>51.840910000000001</c:v>
                </c:pt>
                <c:pt idx="415">
                  <c:v>51.85</c:v>
                </c:pt>
                <c:pt idx="416">
                  <c:v>51.84545</c:v>
                </c:pt>
                <c:pt idx="417">
                  <c:v>51.84545</c:v>
                </c:pt>
                <c:pt idx="418">
                  <c:v>51.859090000000002</c:v>
                </c:pt>
                <c:pt idx="419">
                  <c:v>51.854550000000003</c:v>
                </c:pt>
                <c:pt idx="420">
                  <c:v>51.836359999999999</c:v>
                </c:pt>
                <c:pt idx="421">
                  <c:v>51.84545</c:v>
                </c:pt>
                <c:pt idx="422">
                  <c:v>51.840910000000001</c:v>
                </c:pt>
                <c:pt idx="423">
                  <c:v>51.840910000000001</c:v>
                </c:pt>
                <c:pt idx="424">
                  <c:v>51.840910000000001</c:v>
                </c:pt>
                <c:pt idx="425">
                  <c:v>51.85</c:v>
                </c:pt>
                <c:pt idx="426">
                  <c:v>51.85</c:v>
                </c:pt>
                <c:pt idx="427">
                  <c:v>51.840910000000001</c:v>
                </c:pt>
                <c:pt idx="428">
                  <c:v>51.84545</c:v>
                </c:pt>
                <c:pt idx="429">
                  <c:v>51.840910000000001</c:v>
                </c:pt>
                <c:pt idx="430">
                  <c:v>51.83182</c:v>
                </c:pt>
                <c:pt idx="431">
                  <c:v>51.836359999999999</c:v>
                </c:pt>
                <c:pt idx="432">
                  <c:v>51.85</c:v>
                </c:pt>
                <c:pt idx="433">
                  <c:v>51.836359999999999</c:v>
                </c:pt>
                <c:pt idx="434">
                  <c:v>51.840910000000001</c:v>
                </c:pt>
                <c:pt idx="435">
                  <c:v>51.85</c:v>
                </c:pt>
                <c:pt idx="436">
                  <c:v>51.840910000000001</c:v>
                </c:pt>
                <c:pt idx="437">
                  <c:v>51.85</c:v>
                </c:pt>
                <c:pt idx="438">
                  <c:v>51.836359999999999</c:v>
                </c:pt>
                <c:pt idx="439">
                  <c:v>51.840910000000001</c:v>
                </c:pt>
                <c:pt idx="440">
                  <c:v>51.840910000000001</c:v>
                </c:pt>
                <c:pt idx="441">
                  <c:v>51.840910000000001</c:v>
                </c:pt>
                <c:pt idx="442">
                  <c:v>51.840910000000001</c:v>
                </c:pt>
                <c:pt idx="443">
                  <c:v>51.840910000000001</c:v>
                </c:pt>
                <c:pt idx="444">
                  <c:v>51.836359999999999</c:v>
                </c:pt>
                <c:pt idx="445">
                  <c:v>51.854550000000003</c:v>
                </c:pt>
                <c:pt idx="446">
                  <c:v>51.84545</c:v>
                </c:pt>
                <c:pt idx="447">
                  <c:v>51.85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Typosoil5!$I$7</c:f>
              <c:strCache>
                <c:ptCount val="1"/>
              </c:strCache>
            </c:strRef>
          </c:tx>
          <c:marker>
            <c:symbol val="none"/>
          </c:marker>
          <c:val>
            <c:numRef>
              <c:f>Typosoil5!$I$8:$I$789</c:f>
              <c:numCache>
                <c:formatCode>General</c:formatCode>
                <c:ptCount val="782"/>
                <c:pt idx="0">
                  <c:v>0</c:v>
                </c:pt>
                <c:pt idx="1">
                  <c:v>50.587179999999996</c:v>
                </c:pt>
                <c:pt idx="2">
                  <c:v>50.587179999999996</c:v>
                </c:pt>
                <c:pt idx="3">
                  <c:v>50.578240000000001</c:v>
                </c:pt>
                <c:pt idx="4">
                  <c:v>50.587179999999996</c:v>
                </c:pt>
                <c:pt idx="5">
                  <c:v>50.587179999999996</c:v>
                </c:pt>
                <c:pt idx="6">
                  <c:v>50.587179999999996</c:v>
                </c:pt>
                <c:pt idx="7">
                  <c:v>50.587179999999996</c:v>
                </c:pt>
                <c:pt idx="8">
                  <c:v>50.587179999999996</c:v>
                </c:pt>
                <c:pt idx="9">
                  <c:v>50.578240000000001</c:v>
                </c:pt>
                <c:pt idx="10">
                  <c:v>50.578240000000001</c:v>
                </c:pt>
                <c:pt idx="11">
                  <c:v>50.569299999999998</c:v>
                </c:pt>
                <c:pt idx="12">
                  <c:v>50.569299999999998</c:v>
                </c:pt>
                <c:pt idx="13">
                  <c:v>50.560360000000003</c:v>
                </c:pt>
                <c:pt idx="14">
                  <c:v>50.551409999999997</c:v>
                </c:pt>
                <c:pt idx="15">
                  <c:v>50.533529999999999</c:v>
                </c:pt>
                <c:pt idx="16">
                  <c:v>50.533529999999999</c:v>
                </c:pt>
                <c:pt idx="17">
                  <c:v>50.524590000000003</c:v>
                </c:pt>
                <c:pt idx="18">
                  <c:v>50.515650000000001</c:v>
                </c:pt>
                <c:pt idx="19">
                  <c:v>50.515650000000001</c:v>
                </c:pt>
                <c:pt idx="20">
                  <c:v>50.49776</c:v>
                </c:pt>
                <c:pt idx="21">
                  <c:v>50.479880000000001</c:v>
                </c:pt>
                <c:pt idx="22">
                  <c:v>50.488819999999997</c:v>
                </c:pt>
                <c:pt idx="23">
                  <c:v>50.470939999999999</c:v>
                </c:pt>
                <c:pt idx="24">
                  <c:v>50.462000000000003</c:v>
                </c:pt>
                <c:pt idx="25">
                  <c:v>50.453060000000001</c:v>
                </c:pt>
                <c:pt idx="26">
                  <c:v>50.435169999999999</c:v>
                </c:pt>
                <c:pt idx="27">
                  <c:v>50.426229999999997</c:v>
                </c:pt>
                <c:pt idx="28">
                  <c:v>50.417290000000001</c:v>
                </c:pt>
                <c:pt idx="29">
                  <c:v>50.408340000000003</c:v>
                </c:pt>
                <c:pt idx="30">
                  <c:v>50.3994</c:v>
                </c:pt>
                <c:pt idx="31">
                  <c:v>50.390459999999997</c:v>
                </c:pt>
                <c:pt idx="32">
                  <c:v>50.381520000000002</c:v>
                </c:pt>
                <c:pt idx="33">
                  <c:v>50.372579999999999</c:v>
                </c:pt>
                <c:pt idx="34">
                  <c:v>50.372579999999999</c:v>
                </c:pt>
                <c:pt idx="35">
                  <c:v>50.354689999999998</c:v>
                </c:pt>
                <c:pt idx="36">
                  <c:v>50.345750000000002</c:v>
                </c:pt>
                <c:pt idx="37">
                  <c:v>50.33681</c:v>
                </c:pt>
                <c:pt idx="38">
                  <c:v>50.33681</c:v>
                </c:pt>
                <c:pt idx="39">
                  <c:v>50.327869999999997</c:v>
                </c:pt>
                <c:pt idx="40">
                  <c:v>50.309989999999999</c:v>
                </c:pt>
                <c:pt idx="41">
                  <c:v>50.309989999999999</c:v>
                </c:pt>
                <c:pt idx="42">
                  <c:v>50.283160000000002</c:v>
                </c:pt>
                <c:pt idx="43">
                  <c:v>50.292099999999998</c:v>
                </c:pt>
                <c:pt idx="44">
                  <c:v>50.283160000000002</c:v>
                </c:pt>
                <c:pt idx="45">
                  <c:v>50.27422</c:v>
                </c:pt>
                <c:pt idx="46">
                  <c:v>50.265270000000001</c:v>
                </c:pt>
                <c:pt idx="47">
                  <c:v>50.23845</c:v>
                </c:pt>
                <c:pt idx="48">
                  <c:v>50.229509999999998</c:v>
                </c:pt>
                <c:pt idx="49">
                  <c:v>50.220570000000002</c:v>
                </c:pt>
                <c:pt idx="50">
                  <c:v>50.211620000000003</c:v>
                </c:pt>
                <c:pt idx="51">
                  <c:v>50.202680000000001</c:v>
                </c:pt>
                <c:pt idx="52">
                  <c:v>50.193739999999998</c:v>
                </c:pt>
                <c:pt idx="53">
                  <c:v>50.17586</c:v>
                </c:pt>
                <c:pt idx="54">
                  <c:v>50.157969999999999</c:v>
                </c:pt>
                <c:pt idx="55">
                  <c:v>50.149030000000003</c:v>
                </c:pt>
                <c:pt idx="56">
                  <c:v>50.149030000000003</c:v>
                </c:pt>
                <c:pt idx="57">
                  <c:v>50.140090000000001</c:v>
                </c:pt>
                <c:pt idx="58">
                  <c:v>50.122210000000003</c:v>
                </c:pt>
                <c:pt idx="59">
                  <c:v>50.113259999999997</c:v>
                </c:pt>
                <c:pt idx="60">
                  <c:v>50.104320000000001</c:v>
                </c:pt>
                <c:pt idx="61">
                  <c:v>50.095379999999999</c:v>
                </c:pt>
                <c:pt idx="62">
                  <c:v>50.086440000000003</c:v>
                </c:pt>
                <c:pt idx="63">
                  <c:v>50.077500000000001</c:v>
                </c:pt>
                <c:pt idx="64">
                  <c:v>50.068550000000002</c:v>
                </c:pt>
                <c:pt idx="65">
                  <c:v>50.059609999999999</c:v>
                </c:pt>
                <c:pt idx="66">
                  <c:v>50.050669999999997</c:v>
                </c:pt>
                <c:pt idx="67">
                  <c:v>50.041730000000001</c:v>
                </c:pt>
                <c:pt idx="68">
                  <c:v>50.041730000000001</c:v>
                </c:pt>
                <c:pt idx="69">
                  <c:v>50.032789999999999</c:v>
                </c:pt>
                <c:pt idx="70">
                  <c:v>50.014899999999997</c:v>
                </c:pt>
                <c:pt idx="71">
                  <c:v>50.014899999999997</c:v>
                </c:pt>
                <c:pt idx="72">
                  <c:v>50.005960000000002</c:v>
                </c:pt>
                <c:pt idx="73">
                  <c:v>49.997019999999999</c:v>
                </c:pt>
                <c:pt idx="74">
                  <c:v>49.988079999999997</c:v>
                </c:pt>
                <c:pt idx="75">
                  <c:v>49.979140000000001</c:v>
                </c:pt>
                <c:pt idx="76">
                  <c:v>49.979140000000001</c:v>
                </c:pt>
                <c:pt idx="77">
                  <c:v>49.970190000000002</c:v>
                </c:pt>
                <c:pt idx="78">
                  <c:v>49.96125</c:v>
                </c:pt>
                <c:pt idx="79">
                  <c:v>49.952309999999997</c:v>
                </c:pt>
                <c:pt idx="80">
                  <c:v>49.952309999999997</c:v>
                </c:pt>
                <c:pt idx="81">
                  <c:v>49.943370000000002</c:v>
                </c:pt>
                <c:pt idx="82">
                  <c:v>49.943370000000002</c:v>
                </c:pt>
                <c:pt idx="83">
                  <c:v>49.934429999999999</c:v>
                </c:pt>
                <c:pt idx="84">
                  <c:v>49.92548</c:v>
                </c:pt>
                <c:pt idx="85">
                  <c:v>49.92548</c:v>
                </c:pt>
                <c:pt idx="86">
                  <c:v>49.92548</c:v>
                </c:pt>
                <c:pt idx="87">
                  <c:v>49.907600000000002</c:v>
                </c:pt>
                <c:pt idx="88">
                  <c:v>49.907600000000002</c:v>
                </c:pt>
                <c:pt idx="89">
                  <c:v>49.907600000000002</c:v>
                </c:pt>
                <c:pt idx="90">
                  <c:v>49.907600000000002</c:v>
                </c:pt>
                <c:pt idx="91">
                  <c:v>49.89866</c:v>
                </c:pt>
                <c:pt idx="92">
                  <c:v>49.89866</c:v>
                </c:pt>
                <c:pt idx="93">
                  <c:v>49.89866</c:v>
                </c:pt>
                <c:pt idx="94">
                  <c:v>49.889719999999997</c:v>
                </c:pt>
                <c:pt idx="95">
                  <c:v>49.880780000000001</c:v>
                </c:pt>
                <c:pt idx="96">
                  <c:v>49.889719999999997</c:v>
                </c:pt>
                <c:pt idx="97">
                  <c:v>49.880780000000001</c:v>
                </c:pt>
                <c:pt idx="98">
                  <c:v>49.871830000000003</c:v>
                </c:pt>
                <c:pt idx="99">
                  <c:v>49.871830000000003</c:v>
                </c:pt>
                <c:pt idx="100">
                  <c:v>49.86289</c:v>
                </c:pt>
                <c:pt idx="101">
                  <c:v>49.871830000000003</c:v>
                </c:pt>
                <c:pt idx="102">
                  <c:v>49.86289</c:v>
                </c:pt>
                <c:pt idx="103">
                  <c:v>49.86289</c:v>
                </c:pt>
                <c:pt idx="104">
                  <c:v>49.853949999999998</c:v>
                </c:pt>
                <c:pt idx="105">
                  <c:v>49.853949999999998</c:v>
                </c:pt>
                <c:pt idx="106">
                  <c:v>49.836069999999999</c:v>
                </c:pt>
                <c:pt idx="107">
                  <c:v>49.836069999999999</c:v>
                </c:pt>
                <c:pt idx="108">
                  <c:v>49.836069999999999</c:v>
                </c:pt>
                <c:pt idx="109">
                  <c:v>49.827129999999997</c:v>
                </c:pt>
                <c:pt idx="110">
                  <c:v>49.827129999999997</c:v>
                </c:pt>
                <c:pt idx="111">
                  <c:v>49.827129999999997</c:v>
                </c:pt>
                <c:pt idx="112">
                  <c:v>49.818179999999998</c:v>
                </c:pt>
                <c:pt idx="113">
                  <c:v>49.818179999999998</c:v>
                </c:pt>
                <c:pt idx="114">
                  <c:v>49.818179999999998</c:v>
                </c:pt>
                <c:pt idx="115">
                  <c:v>49.818179999999998</c:v>
                </c:pt>
                <c:pt idx="116">
                  <c:v>49.809240000000003</c:v>
                </c:pt>
                <c:pt idx="117">
                  <c:v>49.8003</c:v>
                </c:pt>
                <c:pt idx="118">
                  <c:v>49.809240000000003</c:v>
                </c:pt>
                <c:pt idx="119">
                  <c:v>49.8003</c:v>
                </c:pt>
                <c:pt idx="120">
                  <c:v>49.8003</c:v>
                </c:pt>
                <c:pt idx="121">
                  <c:v>49.791350000000001</c:v>
                </c:pt>
                <c:pt idx="122">
                  <c:v>49.8003</c:v>
                </c:pt>
                <c:pt idx="123">
                  <c:v>49.791350000000001</c:v>
                </c:pt>
                <c:pt idx="124">
                  <c:v>49.791350000000001</c:v>
                </c:pt>
                <c:pt idx="125">
                  <c:v>49.782409999999999</c:v>
                </c:pt>
                <c:pt idx="126">
                  <c:v>49.782409999999999</c:v>
                </c:pt>
                <c:pt idx="127">
                  <c:v>49.782409999999999</c:v>
                </c:pt>
                <c:pt idx="128">
                  <c:v>49.782409999999999</c:v>
                </c:pt>
                <c:pt idx="129">
                  <c:v>49.782409999999999</c:v>
                </c:pt>
                <c:pt idx="130">
                  <c:v>49.773470000000003</c:v>
                </c:pt>
                <c:pt idx="131">
                  <c:v>49.773470000000003</c:v>
                </c:pt>
                <c:pt idx="132">
                  <c:v>49.773470000000003</c:v>
                </c:pt>
                <c:pt idx="133">
                  <c:v>49.764530000000001</c:v>
                </c:pt>
                <c:pt idx="134">
                  <c:v>49.764530000000001</c:v>
                </c:pt>
                <c:pt idx="135">
                  <c:v>49.764530000000001</c:v>
                </c:pt>
                <c:pt idx="136">
                  <c:v>49.764530000000001</c:v>
                </c:pt>
                <c:pt idx="137">
                  <c:v>49.755589999999998</c:v>
                </c:pt>
                <c:pt idx="138">
                  <c:v>49.755589999999998</c:v>
                </c:pt>
                <c:pt idx="139">
                  <c:v>49.755589999999998</c:v>
                </c:pt>
                <c:pt idx="140">
                  <c:v>49.755589999999998</c:v>
                </c:pt>
                <c:pt idx="141">
                  <c:v>49.755589999999998</c:v>
                </c:pt>
                <c:pt idx="142">
                  <c:v>49.755589999999998</c:v>
                </c:pt>
                <c:pt idx="143">
                  <c:v>49.755589999999998</c:v>
                </c:pt>
                <c:pt idx="144">
                  <c:v>49.746650000000002</c:v>
                </c:pt>
                <c:pt idx="145">
                  <c:v>49.746650000000002</c:v>
                </c:pt>
                <c:pt idx="146">
                  <c:v>49.746650000000002</c:v>
                </c:pt>
                <c:pt idx="147">
                  <c:v>49.746650000000002</c:v>
                </c:pt>
                <c:pt idx="148">
                  <c:v>49.755589999999998</c:v>
                </c:pt>
                <c:pt idx="149">
                  <c:v>49.746650000000002</c:v>
                </c:pt>
                <c:pt idx="150">
                  <c:v>49.746650000000002</c:v>
                </c:pt>
                <c:pt idx="151">
                  <c:v>49.755589999999998</c:v>
                </c:pt>
                <c:pt idx="152">
                  <c:v>49.746650000000002</c:v>
                </c:pt>
                <c:pt idx="153">
                  <c:v>49.746650000000002</c:v>
                </c:pt>
                <c:pt idx="154">
                  <c:v>49.746650000000002</c:v>
                </c:pt>
                <c:pt idx="155">
                  <c:v>49.755589999999998</c:v>
                </c:pt>
                <c:pt idx="156">
                  <c:v>49.755589999999998</c:v>
                </c:pt>
                <c:pt idx="157">
                  <c:v>49.755589999999998</c:v>
                </c:pt>
                <c:pt idx="158">
                  <c:v>49.746650000000002</c:v>
                </c:pt>
                <c:pt idx="159">
                  <c:v>49.746650000000002</c:v>
                </c:pt>
                <c:pt idx="160">
                  <c:v>49.755589999999998</c:v>
                </c:pt>
                <c:pt idx="161">
                  <c:v>49.755589999999998</c:v>
                </c:pt>
                <c:pt idx="162">
                  <c:v>49.755589999999998</c:v>
                </c:pt>
                <c:pt idx="163">
                  <c:v>49.755589999999998</c:v>
                </c:pt>
                <c:pt idx="164">
                  <c:v>49.746650000000002</c:v>
                </c:pt>
                <c:pt idx="165">
                  <c:v>49.746650000000002</c:v>
                </c:pt>
                <c:pt idx="166">
                  <c:v>49.746650000000002</c:v>
                </c:pt>
                <c:pt idx="167">
                  <c:v>49.755589999999998</c:v>
                </c:pt>
                <c:pt idx="168">
                  <c:v>49.746650000000002</c:v>
                </c:pt>
                <c:pt idx="169">
                  <c:v>49.755589999999998</c:v>
                </c:pt>
                <c:pt idx="170">
                  <c:v>49.755589999999998</c:v>
                </c:pt>
                <c:pt idx="171">
                  <c:v>49.746650000000002</c:v>
                </c:pt>
                <c:pt idx="172">
                  <c:v>49.746650000000002</c:v>
                </c:pt>
                <c:pt idx="173">
                  <c:v>49.746650000000002</c:v>
                </c:pt>
                <c:pt idx="174">
                  <c:v>49.755589999999998</c:v>
                </c:pt>
                <c:pt idx="175">
                  <c:v>49.746650000000002</c:v>
                </c:pt>
                <c:pt idx="176">
                  <c:v>49.755589999999998</c:v>
                </c:pt>
                <c:pt idx="177">
                  <c:v>49.755589999999998</c:v>
                </c:pt>
                <c:pt idx="178">
                  <c:v>49.746650000000002</c:v>
                </c:pt>
                <c:pt idx="179">
                  <c:v>49.755589999999998</c:v>
                </c:pt>
                <c:pt idx="180">
                  <c:v>49.746650000000002</c:v>
                </c:pt>
                <c:pt idx="181">
                  <c:v>49.755589999999998</c:v>
                </c:pt>
                <c:pt idx="182">
                  <c:v>49.755589999999998</c:v>
                </c:pt>
                <c:pt idx="183">
                  <c:v>49.755589999999998</c:v>
                </c:pt>
                <c:pt idx="184">
                  <c:v>49.746650000000002</c:v>
                </c:pt>
                <c:pt idx="185">
                  <c:v>49.746650000000002</c:v>
                </c:pt>
                <c:pt idx="186">
                  <c:v>49.755589999999998</c:v>
                </c:pt>
                <c:pt idx="187">
                  <c:v>49.755589999999998</c:v>
                </c:pt>
                <c:pt idx="188">
                  <c:v>49.755589999999998</c:v>
                </c:pt>
                <c:pt idx="189">
                  <c:v>49.746650000000002</c:v>
                </c:pt>
                <c:pt idx="190">
                  <c:v>49.746650000000002</c:v>
                </c:pt>
                <c:pt idx="191">
                  <c:v>49.755589999999998</c:v>
                </c:pt>
                <c:pt idx="192">
                  <c:v>49.746650000000002</c:v>
                </c:pt>
                <c:pt idx="193">
                  <c:v>49.755589999999998</c:v>
                </c:pt>
                <c:pt idx="194">
                  <c:v>49.755589999999998</c:v>
                </c:pt>
                <c:pt idx="195">
                  <c:v>49.755589999999998</c:v>
                </c:pt>
                <c:pt idx="196">
                  <c:v>49.755589999999998</c:v>
                </c:pt>
                <c:pt idx="197">
                  <c:v>49.755589999999998</c:v>
                </c:pt>
                <c:pt idx="198">
                  <c:v>49.755589999999998</c:v>
                </c:pt>
                <c:pt idx="199">
                  <c:v>49.764530000000001</c:v>
                </c:pt>
                <c:pt idx="200">
                  <c:v>49.764530000000001</c:v>
                </c:pt>
                <c:pt idx="201">
                  <c:v>49.755589999999998</c:v>
                </c:pt>
                <c:pt idx="202">
                  <c:v>49.764530000000001</c:v>
                </c:pt>
                <c:pt idx="203">
                  <c:v>49.764530000000001</c:v>
                </c:pt>
                <c:pt idx="204">
                  <c:v>49.764530000000001</c:v>
                </c:pt>
                <c:pt idx="205">
                  <c:v>49.764530000000001</c:v>
                </c:pt>
                <c:pt idx="206">
                  <c:v>49.764530000000001</c:v>
                </c:pt>
                <c:pt idx="207">
                  <c:v>49.755589999999998</c:v>
                </c:pt>
                <c:pt idx="208">
                  <c:v>49.764530000000001</c:v>
                </c:pt>
                <c:pt idx="209">
                  <c:v>49.764530000000001</c:v>
                </c:pt>
                <c:pt idx="210">
                  <c:v>49.764530000000001</c:v>
                </c:pt>
                <c:pt idx="211">
                  <c:v>49.764530000000001</c:v>
                </c:pt>
                <c:pt idx="212">
                  <c:v>49.764530000000001</c:v>
                </c:pt>
                <c:pt idx="213">
                  <c:v>49.764530000000001</c:v>
                </c:pt>
                <c:pt idx="214">
                  <c:v>49.764530000000001</c:v>
                </c:pt>
                <c:pt idx="215">
                  <c:v>49.764530000000001</c:v>
                </c:pt>
                <c:pt idx="216">
                  <c:v>49.755589999999998</c:v>
                </c:pt>
                <c:pt idx="217">
                  <c:v>49.755589999999998</c:v>
                </c:pt>
                <c:pt idx="218">
                  <c:v>49.755589999999998</c:v>
                </c:pt>
                <c:pt idx="219">
                  <c:v>49.764530000000001</c:v>
                </c:pt>
                <c:pt idx="220">
                  <c:v>49.764530000000001</c:v>
                </c:pt>
                <c:pt idx="221">
                  <c:v>49.764530000000001</c:v>
                </c:pt>
                <c:pt idx="222">
                  <c:v>49.755589999999998</c:v>
                </c:pt>
                <c:pt idx="223">
                  <c:v>49.755589999999998</c:v>
                </c:pt>
                <c:pt idx="224">
                  <c:v>49.764530000000001</c:v>
                </c:pt>
                <c:pt idx="225">
                  <c:v>49.764530000000001</c:v>
                </c:pt>
                <c:pt idx="226">
                  <c:v>49.755589999999998</c:v>
                </c:pt>
                <c:pt idx="227">
                  <c:v>49.764530000000001</c:v>
                </c:pt>
                <c:pt idx="228">
                  <c:v>49.755589999999998</c:v>
                </c:pt>
                <c:pt idx="229">
                  <c:v>49.764530000000001</c:v>
                </c:pt>
                <c:pt idx="230">
                  <c:v>49.764530000000001</c:v>
                </c:pt>
                <c:pt idx="231">
                  <c:v>49.764530000000001</c:v>
                </c:pt>
                <c:pt idx="232">
                  <c:v>49.764530000000001</c:v>
                </c:pt>
                <c:pt idx="233">
                  <c:v>49.755589999999998</c:v>
                </c:pt>
                <c:pt idx="234">
                  <c:v>49.755589999999998</c:v>
                </c:pt>
                <c:pt idx="235">
                  <c:v>49.755589999999998</c:v>
                </c:pt>
                <c:pt idx="236">
                  <c:v>49.764530000000001</c:v>
                </c:pt>
                <c:pt idx="237">
                  <c:v>49.764530000000001</c:v>
                </c:pt>
                <c:pt idx="238">
                  <c:v>49.764530000000001</c:v>
                </c:pt>
                <c:pt idx="239">
                  <c:v>49.764530000000001</c:v>
                </c:pt>
                <c:pt idx="240">
                  <c:v>49.755589999999998</c:v>
                </c:pt>
                <c:pt idx="241">
                  <c:v>49.764530000000001</c:v>
                </c:pt>
                <c:pt idx="242">
                  <c:v>49.764530000000001</c:v>
                </c:pt>
                <c:pt idx="243">
                  <c:v>49.764530000000001</c:v>
                </c:pt>
                <c:pt idx="244">
                  <c:v>49.764530000000001</c:v>
                </c:pt>
                <c:pt idx="245">
                  <c:v>49.773470000000003</c:v>
                </c:pt>
                <c:pt idx="246">
                  <c:v>49.764530000000001</c:v>
                </c:pt>
                <c:pt idx="247">
                  <c:v>49.773470000000003</c:v>
                </c:pt>
                <c:pt idx="248">
                  <c:v>49.764530000000001</c:v>
                </c:pt>
                <c:pt idx="249">
                  <c:v>49.773470000000003</c:v>
                </c:pt>
                <c:pt idx="250">
                  <c:v>49.764530000000001</c:v>
                </c:pt>
                <c:pt idx="251">
                  <c:v>49.764530000000001</c:v>
                </c:pt>
                <c:pt idx="252">
                  <c:v>49.764530000000001</c:v>
                </c:pt>
                <c:pt idx="253">
                  <c:v>49.755589999999998</c:v>
                </c:pt>
                <c:pt idx="254">
                  <c:v>49.764530000000001</c:v>
                </c:pt>
                <c:pt idx="255">
                  <c:v>49.764530000000001</c:v>
                </c:pt>
                <c:pt idx="256">
                  <c:v>49.764530000000001</c:v>
                </c:pt>
                <c:pt idx="257">
                  <c:v>49.764530000000001</c:v>
                </c:pt>
                <c:pt idx="258">
                  <c:v>49.773470000000003</c:v>
                </c:pt>
                <c:pt idx="259">
                  <c:v>49.764530000000001</c:v>
                </c:pt>
                <c:pt idx="260">
                  <c:v>49.764530000000001</c:v>
                </c:pt>
                <c:pt idx="261">
                  <c:v>49.773470000000003</c:v>
                </c:pt>
                <c:pt idx="262">
                  <c:v>49.764530000000001</c:v>
                </c:pt>
                <c:pt idx="263">
                  <c:v>49.764530000000001</c:v>
                </c:pt>
                <c:pt idx="264">
                  <c:v>49.773470000000003</c:v>
                </c:pt>
                <c:pt idx="265">
                  <c:v>49.764530000000001</c:v>
                </c:pt>
                <c:pt idx="266">
                  <c:v>49.764530000000001</c:v>
                </c:pt>
                <c:pt idx="267">
                  <c:v>49.764530000000001</c:v>
                </c:pt>
                <c:pt idx="268">
                  <c:v>49.764530000000001</c:v>
                </c:pt>
                <c:pt idx="269">
                  <c:v>49.764530000000001</c:v>
                </c:pt>
                <c:pt idx="270">
                  <c:v>49.773470000000003</c:v>
                </c:pt>
                <c:pt idx="271">
                  <c:v>49.764530000000001</c:v>
                </c:pt>
                <c:pt idx="272">
                  <c:v>49.773470000000003</c:v>
                </c:pt>
                <c:pt idx="273">
                  <c:v>49.764530000000001</c:v>
                </c:pt>
                <c:pt idx="274">
                  <c:v>49.764530000000001</c:v>
                </c:pt>
                <c:pt idx="275">
                  <c:v>49.764530000000001</c:v>
                </c:pt>
                <c:pt idx="276">
                  <c:v>49.764530000000001</c:v>
                </c:pt>
                <c:pt idx="277">
                  <c:v>49.764530000000001</c:v>
                </c:pt>
                <c:pt idx="278">
                  <c:v>49.755589999999998</c:v>
                </c:pt>
                <c:pt idx="279">
                  <c:v>49.764530000000001</c:v>
                </c:pt>
                <c:pt idx="280">
                  <c:v>49.764530000000001</c:v>
                </c:pt>
                <c:pt idx="281">
                  <c:v>49.764530000000001</c:v>
                </c:pt>
                <c:pt idx="282">
                  <c:v>49.755589999999998</c:v>
                </c:pt>
                <c:pt idx="283">
                  <c:v>49.755589999999998</c:v>
                </c:pt>
                <c:pt idx="284">
                  <c:v>49.764530000000001</c:v>
                </c:pt>
                <c:pt idx="285">
                  <c:v>49.764530000000001</c:v>
                </c:pt>
                <c:pt idx="286">
                  <c:v>49.764530000000001</c:v>
                </c:pt>
                <c:pt idx="287">
                  <c:v>49.755589999999998</c:v>
                </c:pt>
                <c:pt idx="288">
                  <c:v>49.764530000000001</c:v>
                </c:pt>
                <c:pt idx="289">
                  <c:v>49.755589999999998</c:v>
                </c:pt>
                <c:pt idx="290">
                  <c:v>49.755589999999998</c:v>
                </c:pt>
                <c:pt idx="291">
                  <c:v>49.764530000000001</c:v>
                </c:pt>
                <c:pt idx="292">
                  <c:v>49.764530000000001</c:v>
                </c:pt>
                <c:pt idx="293">
                  <c:v>49.755589999999998</c:v>
                </c:pt>
                <c:pt idx="294">
                  <c:v>49.755589999999998</c:v>
                </c:pt>
                <c:pt idx="295">
                  <c:v>49.764530000000001</c:v>
                </c:pt>
                <c:pt idx="296">
                  <c:v>49.755589999999998</c:v>
                </c:pt>
                <c:pt idx="297">
                  <c:v>49.764530000000001</c:v>
                </c:pt>
                <c:pt idx="298">
                  <c:v>49.755589999999998</c:v>
                </c:pt>
                <c:pt idx="299">
                  <c:v>49.764530000000001</c:v>
                </c:pt>
                <c:pt idx="300">
                  <c:v>49.755589999999998</c:v>
                </c:pt>
                <c:pt idx="301">
                  <c:v>49.755589999999998</c:v>
                </c:pt>
                <c:pt idx="302">
                  <c:v>49.755589999999998</c:v>
                </c:pt>
                <c:pt idx="303">
                  <c:v>49.764530000000001</c:v>
                </c:pt>
                <c:pt idx="304">
                  <c:v>49.764530000000001</c:v>
                </c:pt>
                <c:pt idx="305">
                  <c:v>49.746650000000002</c:v>
                </c:pt>
                <c:pt idx="306">
                  <c:v>49.755589999999998</c:v>
                </c:pt>
                <c:pt idx="307">
                  <c:v>49.755589999999998</c:v>
                </c:pt>
                <c:pt idx="308">
                  <c:v>49.755589999999998</c:v>
                </c:pt>
                <c:pt idx="309">
                  <c:v>49.764530000000001</c:v>
                </c:pt>
                <c:pt idx="310">
                  <c:v>49.755589999999998</c:v>
                </c:pt>
                <c:pt idx="311">
                  <c:v>49.755589999999998</c:v>
                </c:pt>
                <c:pt idx="312">
                  <c:v>49.755589999999998</c:v>
                </c:pt>
                <c:pt idx="313">
                  <c:v>49.755589999999998</c:v>
                </c:pt>
                <c:pt idx="314">
                  <c:v>49.755589999999998</c:v>
                </c:pt>
                <c:pt idx="315">
                  <c:v>49.755589999999998</c:v>
                </c:pt>
                <c:pt idx="316">
                  <c:v>49.755589999999998</c:v>
                </c:pt>
                <c:pt idx="317">
                  <c:v>49.755589999999998</c:v>
                </c:pt>
                <c:pt idx="318">
                  <c:v>49.764530000000001</c:v>
                </c:pt>
                <c:pt idx="319">
                  <c:v>49.755589999999998</c:v>
                </c:pt>
                <c:pt idx="320">
                  <c:v>49.755589999999998</c:v>
                </c:pt>
                <c:pt idx="321">
                  <c:v>49.755589999999998</c:v>
                </c:pt>
                <c:pt idx="322">
                  <c:v>49.755589999999998</c:v>
                </c:pt>
                <c:pt idx="323">
                  <c:v>49.746650000000002</c:v>
                </c:pt>
                <c:pt idx="324">
                  <c:v>49.755589999999998</c:v>
                </c:pt>
                <c:pt idx="325">
                  <c:v>49.755589999999998</c:v>
                </c:pt>
                <c:pt idx="326">
                  <c:v>49.755589999999998</c:v>
                </c:pt>
                <c:pt idx="327">
                  <c:v>49.755589999999998</c:v>
                </c:pt>
                <c:pt idx="328">
                  <c:v>49.755589999999998</c:v>
                </c:pt>
                <c:pt idx="329">
                  <c:v>49.755589999999998</c:v>
                </c:pt>
                <c:pt idx="330">
                  <c:v>49.755589999999998</c:v>
                </c:pt>
                <c:pt idx="331">
                  <c:v>49.746650000000002</c:v>
                </c:pt>
                <c:pt idx="332">
                  <c:v>49.755589999999998</c:v>
                </c:pt>
                <c:pt idx="333">
                  <c:v>49.755589999999998</c:v>
                </c:pt>
                <c:pt idx="334">
                  <c:v>49.755589999999998</c:v>
                </c:pt>
                <c:pt idx="335">
                  <c:v>49.755589999999998</c:v>
                </c:pt>
                <c:pt idx="336">
                  <c:v>49.755589999999998</c:v>
                </c:pt>
                <c:pt idx="337">
                  <c:v>49.746650000000002</c:v>
                </c:pt>
                <c:pt idx="338">
                  <c:v>49.755589999999998</c:v>
                </c:pt>
                <c:pt idx="339">
                  <c:v>49.755589999999998</c:v>
                </c:pt>
                <c:pt idx="340">
                  <c:v>49.755589999999998</c:v>
                </c:pt>
                <c:pt idx="341">
                  <c:v>49.755589999999998</c:v>
                </c:pt>
                <c:pt idx="342">
                  <c:v>49.755589999999998</c:v>
                </c:pt>
                <c:pt idx="343">
                  <c:v>49.755589999999998</c:v>
                </c:pt>
                <c:pt idx="344">
                  <c:v>49.746650000000002</c:v>
                </c:pt>
                <c:pt idx="345">
                  <c:v>49.755589999999998</c:v>
                </c:pt>
                <c:pt idx="346">
                  <c:v>49.755589999999998</c:v>
                </c:pt>
                <c:pt idx="347">
                  <c:v>49.746650000000002</c:v>
                </c:pt>
                <c:pt idx="348">
                  <c:v>49.755589999999998</c:v>
                </c:pt>
                <c:pt idx="349">
                  <c:v>49.755589999999998</c:v>
                </c:pt>
                <c:pt idx="350">
                  <c:v>49.746650000000002</c:v>
                </c:pt>
                <c:pt idx="351">
                  <c:v>49.755589999999998</c:v>
                </c:pt>
                <c:pt idx="352">
                  <c:v>49.755589999999998</c:v>
                </c:pt>
                <c:pt idx="353">
                  <c:v>49.746650000000002</c:v>
                </c:pt>
                <c:pt idx="354">
                  <c:v>49.755589999999998</c:v>
                </c:pt>
                <c:pt idx="355">
                  <c:v>49.755589999999998</c:v>
                </c:pt>
                <c:pt idx="356">
                  <c:v>49.755589999999998</c:v>
                </c:pt>
                <c:pt idx="357">
                  <c:v>49.755589999999998</c:v>
                </c:pt>
                <c:pt idx="358">
                  <c:v>49.746650000000002</c:v>
                </c:pt>
                <c:pt idx="359">
                  <c:v>49.755589999999998</c:v>
                </c:pt>
                <c:pt idx="360">
                  <c:v>49.755589999999998</c:v>
                </c:pt>
                <c:pt idx="361">
                  <c:v>49.746650000000002</c:v>
                </c:pt>
                <c:pt idx="362">
                  <c:v>49.755589999999998</c:v>
                </c:pt>
                <c:pt idx="363">
                  <c:v>49.755589999999998</c:v>
                </c:pt>
                <c:pt idx="364">
                  <c:v>49.755589999999998</c:v>
                </c:pt>
                <c:pt idx="365">
                  <c:v>49.755589999999998</c:v>
                </c:pt>
                <c:pt idx="366">
                  <c:v>49.755589999999998</c:v>
                </c:pt>
                <c:pt idx="367">
                  <c:v>49.755589999999998</c:v>
                </c:pt>
                <c:pt idx="368">
                  <c:v>49.755589999999998</c:v>
                </c:pt>
                <c:pt idx="369">
                  <c:v>49.755589999999998</c:v>
                </c:pt>
                <c:pt idx="370">
                  <c:v>49.755589999999998</c:v>
                </c:pt>
                <c:pt idx="371">
                  <c:v>49.746650000000002</c:v>
                </c:pt>
                <c:pt idx="372">
                  <c:v>49.755589999999998</c:v>
                </c:pt>
                <c:pt idx="373">
                  <c:v>49.746650000000002</c:v>
                </c:pt>
                <c:pt idx="374">
                  <c:v>49.755589999999998</c:v>
                </c:pt>
                <c:pt idx="375">
                  <c:v>49.755589999999998</c:v>
                </c:pt>
                <c:pt idx="376">
                  <c:v>49.755589999999998</c:v>
                </c:pt>
                <c:pt idx="377">
                  <c:v>49.755589999999998</c:v>
                </c:pt>
                <c:pt idx="378">
                  <c:v>49.746650000000002</c:v>
                </c:pt>
                <c:pt idx="379">
                  <c:v>49.746650000000002</c:v>
                </c:pt>
                <c:pt idx="380">
                  <c:v>49.755589999999998</c:v>
                </c:pt>
                <c:pt idx="381">
                  <c:v>49.755589999999998</c:v>
                </c:pt>
                <c:pt idx="382">
                  <c:v>49.746650000000002</c:v>
                </c:pt>
                <c:pt idx="383">
                  <c:v>49.755589999999998</c:v>
                </c:pt>
                <c:pt idx="384">
                  <c:v>49.746650000000002</c:v>
                </c:pt>
                <c:pt idx="385">
                  <c:v>49.746650000000002</c:v>
                </c:pt>
                <c:pt idx="386">
                  <c:v>49.755589999999998</c:v>
                </c:pt>
                <c:pt idx="387">
                  <c:v>49.746650000000002</c:v>
                </c:pt>
                <c:pt idx="388">
                  <c:v>49.755589999999998</c:v>
                </c:pt>
                <c:pt idx="389">
                  <c:v>49.746650000000002</c:v>
                </c:pt>
                <c:pt idx="390">
                  <c:v>49.755589999999998</c:v>
                </c:pt>
                <c:pt idx="391">
                  <c:v>49.755589999999998</c:v>
                </c:pt>
                <c:pt idx="392">
                  <c:v>49.746650000000002</c:v>
                </c:pt>
                <c:pt idx="393">
                  <c:v>49.755589999999998</c:v>
                </c:pt>
                <c:pt idx="394">
                  <c:v>49.746650000000002</c:v>
                </c:pt>
                <c:pt idx="395">
                  <c:v>49.755589999999998</c:v>
                </c:pt>
                <c:pt idx="396">
                  <c:v>49.746650000000002</c:v>
                </c:pt>
                <c:pt idx="397">
                  <c:v>49.746650000000002</c:v>
                </c:pt>
                <c:pt idx="398">
                  <c:v>49.755589999999998</c:v>
                </c:pt>
                <c:pt idx="399">
                  <c:v>49.746650000000002</c:v>
                </c:pt>
                <c:pt idx="400">
                  <c:v>49.755589999999998</c:v>
                </c:pt>
                <c:pt idx="401">
                  <c:v>49.755589999999998</c:v>
                </c:pt>
                <c:pt idx="402">
                  <c:v>49.746650000000002</c:v>
                </c:pt>
                <c:pt idx="403">
                  <c:v>49.746650000000002</c:v>
                </c:pt>
                <c:pt idx="404">
                  <c:v>49.755589999999998</c:v>
                </c:pt>
                <c:pt idx="405">
                  <c:v>49.755589999999998</c:v>
                </c:pt>
                <c:pt idx="406">
                  <c:v>49.755589999999998</c:v>
                </c:pt>
                <c:pt idx="407">
                  <c:v>49.755589999999998</c:v>
                </c:pt>
                <c:pt idx="408">
                  <c:v>49.755589999999998</c:v>
                </c:pt>
                <c:pt idx="409">
                  <c:v>49.746650000000002</c:v>
                </c:pt>
                <c:pt idx="410">
                  <c:v>49.755589999999998</c:v>
                </c:pt>
                <c:pt idx="411">
                  <c:v>49.755589999999998</c:v>
                </c:pt>
                <c:pt idx="412">
                  <c:v>49.755589999999998</c:v>
                </c:pt>
                <c:pt idx="413">
                  <c:v>49.755589999999998</c:v>
                </c:pt>
                <c:pt idx="414">
                  <c:v>49.755589999999998</c:v>
                </c:pt>
                <c:pt idx="415">
                  <c:v>49.746650000000002</c:v>
                </c:pt>
                <c:pt idx="416">
                  <c:v>49.755589999999998</c:v>
                </c:pt>
                <c:pt idx="417">
                  <c:v>49.755589999999998</c:v>
                </c:pt>
                <c:pt idx="418">
                  <c:v>49.746650000000002</c:v>
                </c:pt>
                <c:pt idx="419">
                  <c:v>49.755589999999998</c:v>
                </c:pt>
                <c:pt idx="420">
                  <c:v>49.755589999999998</c:v>
                </c:pt>
                <c:pt idx="421">
                  <c:v>49.755589999999998</c:v>
                </c:pt>
                <c:pt idx="422">
                  <c:v>49.755589999999998</c:v>
                </c:pt>
                <c:pt idx="423">
                  <c:v>49.755589999999998</c:v>
                </c:pt>
                <c:pt idx="424">
                  <c:v>49.755589999999998</c:v>
                </c:pt>
                <c:pt idx="425">
                  <c:v>49.755589999999998</c:v>
                </c:pt>
                <c:pt idx="426">
                  <c:v>49.746650000000002</c:v>
                </c:pt>
                <c:pt idx="427">
                  <c:v>49.755589999999998</c:v>
                </c:pt>
                <c:pt idx="428">
                  <c:v>49.755589999999998</c:v>
                </c:pt>
                <c:pt idx="429">
                  <c:v>49.755589999999998</c:v>
                </c:pt>
                <c:pt idx="430">
                  <c:v>49.746650000000002</c:v>
                </c:pt>
                <c:pt idx="431">
                  <c:v>49.746650000000002</c:v>
                </c:pt>
                <c:pt idx="432">
                  <c:v>49.755589999999998</c:v>
                </c:pt>
                <c:pt idx="433">
                  <c:v>49.746650000000002</c:v>
                </c:pt>
                <c:pt idx="434">
                  <c:v>49.746650000000002</c:v>
                </c:pt>
                <c:pt idx="435">
                  <c:v>49.746650000000002</c:v>
                </c:pt>
                <c:pt idx="436">
                  <c:v>49.746650000000002</c:v>
                </c:pt>
                <c:pt idx="437">
                  <c:v>49.746650000000002</c:v>
                </c:pt>
                <c:pt idx="438">
                  <c:v>49.746650000000002</c:v>
                </c:pt>
                <c:pt idx="439">
                  <c:v>49.755589999999998</c:v>
                </c:pt>
                <c:pt idx="440">
                  <c:v>49.755589999999998</c:v>
                </c:pt>
                <c:pt idx="441">
                  <c:v>49.746650000000002</c:v>
                </c:pt>
                <c:pt idx="442">
                  <c:v>49.755589999999998</c:v>
                </c:pt>
                <c:pt idx="443">
                  <c:v>49.746650000000002</c:v>
                </c:pt>
                <c:pt idx="444">
                  <c:v>49.746650000000002</c:v>
                </c:pt>
                <c:pt idx="445">
                  <c:v>49.746650000000002</c:v>
                </c:pt>
                <c:pt idx="446">
                  <c:v>49.755589999999998</c:v>
                </c:pt>
                <c:pt idx="447">
                  <c:v>49.746650000000002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5459712"/>
        <c:axId val="215461248"/>
      </c:lineChart>
      <c:lineChart>
        <c:grouping val="standard"/>
        <c:varyColors val="0"/>
        <c:ser>
          <c:idx val="2"/>
          <c:order val="2"/>
          <c:tx>
            <c:strRef>
              <c:f>Typosoil5!$J$7</c:f>
              <c:strCache>
                <c:ptCount val="1"/>
              </c:strCache>
            </c:strRef>
          </c:tx>
          <c:marker>
            <c:symbol val="none"/>
          </c:marker>
          <c:val>
            <c:numRef>
              <c:f>Typosoil5!$J$8:$J$789</c:f>
              <c:numCache>
                <c:formatCode>General</c:formatCode>
                <c:ptCount val="782"/>
                <c:pt idx="0">
                  <c:v>0</c:v>
                </c:pt>
                <c:pt idx="1">
                  <c:v>-3.44828</c:v>
                </c:pt>
                <c:pt idx="2">
                  <c:v>-5.1724100000000002</c:v>
                </c:pt>
                <c:pt idx="3">
                  <c:v>-5.7471300000000003</c:v>
                </c:pt>
                <c:pt idx="4">
                  <c:v>-6.8965500000000004</c:v>
                </c:pt>
                <c:pt idx="5">
                  <c:v>-8.0459800000000001</c:v>
                </c:pt>
                <c:pt idx="6">
                  <c:v>-8.0459800000000001</c:v>
                </c:pt>
                <c:pt idx="7">
                  <c:v>-9.7701100000000007</c:v>
                </c:pt>
                <c:pt idx="8">
                  <c:v>-10.91954</c:v>
                </c:pt>
                <c:pt idx="9">
                  <c:v>-12.64368</c:v>
                </c:pt>
                <c:pt idx="10">
                  <c:v>-14.36782</c:v>
                </c:pt>
                <c:pt idx="11">
                  <c:v>-15.517239999999999</c:v>
                </c:pt>
                <c:pt idx="12">
                  <c:v>-17.816089999999999</c:v>
                </c:pt>
                <c:pt idx="13">
                  <c:v>-19.540230000000001</c:v>
                </c:pt>
                <c:pt idx="14">
                  <c:v>-22.413789999999999</c:v>
                </c:pt>
                <c:pt idx="15">
                  <c:v>-25.862069999999999</c:v>
                </c:pt>
                <c:pt idx="16">
                  <c:v>-29.885059999999999</c:v>
                </c:pt>
                <c:pt idx="17">
                  <c:v>-32.758620000000001</c:v>
                </c:pt>
                <c:pt idx="18">
                  <c:v>-35.632179999999998</c:v>
                </c:pt>
                <c:pt idx="19">
                  <c:v>-39.080460000000002</c:v>
                </c:pt>
                <c:pt idx="20">
                  <c:v>-42.528739999999999</c:v>
                </c:pt>
                <c:pt idx="21">
                  <c:v>-47.126440000000002</c:v>
                </c:pt>
                <c:pt idx="22">
                  <c:v>-51.149430000000002</c:v>
                </c:pt>
                <c:pt idx="23">
                  <c:v>-55.747129999999999</c:v>
                </c:pt>
                <c:pt idx="24">
                  <c:v>-60.919539999999998</c:v>
                </c:pt>
                <c:pt idx="25">
                  <c:v>-66.666659999999993</c:v>
                </c:pt>
                <c:pt idx="26">
                  <c:v>-71.26437</c:v>
                </c:pt>
                <c:pt idx="27">
                  <c:v>-76.436779999999999</c:v>
                </c:pt>
                <c:pt idx="28">
                  <c:v>-82.758619999999993</c:v>
                </c:pt>
                <c:pt idx="29">
                  <c:v>-89.655169999999998</c:v>
                </c:pt>
                <c:pt idx="30">
                  <c:v>-95.402299999999997</c:v>
                </c:pt>
                <c:pt idx="31">
                  <c:v>-103.44826999999999</c:v>
                </c:pt>
                <c:pt idx="32">
                  <c:v>-110.34483</c:v>
                </c:pt>
                <c:pt idx="33">
                  <c:v>-119.54022999999999</c:v>
                </c:pt>
                <c:pt idx="34">
                  <c:v>-127.01148999999999</c:v>
                </c:pt>
                <c:pt idx="35">
                  <c:v>-135.63219000000001</c:v>
                </c:pt>
                <c:pt idx="36">
                  <c:v>-144.82758999999999</c:v>
                </c:pt>
                <c:pt idx="37">
                  <c:v>-153.44827000000001</c:v>
                </c:pt>
                <c:pt idx="38">
                  <c:v>-163.21838</c:v>
                </c:pt>
                <c:pt idx="39">
                  <c:v>-175.28735</c:v>
                </c:pt>
                <c:pt idx="40">
                  <c:v>-186.20688999999999</c:v>
                </c:pt>
                <c:pt idx="41">
                  <c:v>-198.27585999999999</c:v>
                </c:pt>
                <c:pt idx="42">
                  <c:v>-212.64367999999999</c:v>
                </c:pt>
                <c:pt idx="43">
                  <c:v>-227.01149000000001</c:v>
                </c:pt>
                <c:pt idx="44">
                  <c:v>-243.10345000000001</c:v>
                </c:pt>
                <c:pt idx="45">
                  <c:v>-261.49426</c:v>
                </c:pt>
                <c:pt idx="46">
                  <c:v>-279.88506999999998</c:v>
                </c:pt>
                <c:pt idx="47">
                  <c:v>-300</c:v>
                </c:pt>
                <c:pt idx="48">
                  <c:v>-322.98849000000001</c:v>
                </c:pt>
                <c:pt idx="49">
                  <c:v>-346.55173000000002</c:v>
                </c:pt>
                <c:pt idx="50">
                  <c:v>-372.41379000000001</c:v>
                </c:pt>
                <c:pt idx="51">
                  <c:v>-400</c:v>
                </c:pt>
                <c:pt idx="52">
                  <c:v>-429.31033000000002</c:v>
                </c:pt>
                <c:pt idx="53">
                  <c:v>-460.34482000000003</c:v>
                </c:pt>
                <c:pt idx="54">
                  <c:v>-494.25286999999997</c:v>
                </c:pt>
                <c:pt idx="55">
                  <c:v>-529.88507000000004</c:v>
                </c:pt>
                <c:pt idx="56">
                  <c:v>-567.24139000000002</c:v>
                </c:pt>
                <c:pt idx="57">
                  <c:v>-606.32183999999995</c:v>
                </c:pt>
                <c:pt idx="58">
                  <c:v>-646.55169999999998</c:v>
                </c:pt>
                <c:pt idx="59">
                  <c:v>-689.65515000000005</c:v>
                </c:pt>
                <c:pt idx="60">
                  <c:v>-730.45978000000002</c:v>
                </c:pt>
                <c:pt idx="61">
                  <c:v>-769.54021999999998</c:v>
                </c:pt>
                <c:pt idx="62">
                  <c:v>-805.74712999999997</c:v>
                </c:pt>
                <c:pt idx="63">
                  <c:v>-831.03448000000003</c:v>
                </c:pt>
                <c:pt idx="64">
                  <c:v>-850</c:v>
                </c:pt>
                <c:pt idx="65">
                  <c:v>-842.52874999999995</c:v>
                </c:pt>
                <c:pt idx="66">
                  <c:v>-828.16088999999999</c:v>
                </c:pt>
                <c:pt idx="67">
                  <c:v>-813.79309000000001</c:v>
                </c:pt>
                <c:pt idx="68">
                  <c:v>-801.72411999999997</c:v>
                </c:pt>
                <c:pt idx="69">
                  <c:v>-9.1953999999999994</c:v>
                </c:pt>
                <c:pt idx="70">
                  <c:v>2.2988499999999998</c:v>
                </c:pt>
                <c:pt idx="71">
                  <c:v>5.1724100000000002</c:v>
                </c:pt>
                <c:pt idx="72">
                  <c:v>5.1724100000000002</c:v>
                </c:pt>
                <c:pt idx="73">
                  <c:v>5.1724100000000002</c:v>
                </c:pt>
                <c:pt idx="74">
                  <c:v>5.1724100000000002</c:v>
                </c:pt>
                <c:pt idx="75">
                  <c:v>4.5976999999999997</c:v>
                </c:pt>
                <c:pt idx="76">
                  <c:v>5.1724100000000002</c:v>
                </c:pt>
                <c:pt idx="77">
                  <c:v>5.1724100000000002</c:v>
                </c:pt>
                <c:pt idx="78">
                  <c:v>5.1724100000000002</c:v>
                </c:pt>
                <c:pt idx="79">
                  <c:v>5.1724100000000002</c:v>
                </c:pt>
                <c:pt idx="80">
                  <c:v>5.1724100000000002</c:v>
                </c:pt>
                <c:pt idx="81">
                  <c:v>-1122.9885300000001</c:v>
                </c:pt>
                <c:pt idx="82">
                  <c:v>4.5976999999999997</c:v>
                </c:pt>
                <c:pt idx="83">
                  <c:v>5.1724100000000002</c:v>
                </c:pt>
                <c:pt idx="84">
                  <c:v>4.5976999999999997</c:v>
                </c:pt>
                <c:pt idx="85">
                  <c:v>4.5976999999999997</c:v>
                </c:pt>
                <c:pt idx="86">
                  <c:v>5.1724100000000002</c:v>
                </c:pt>
                <c:pt idx="87">
                  <c:v>-760.91956000000005</c:v>
                </c:pt>
                <c:pt idx="88">
                  <c:v>5.1724100000000002</c:v>
                </c:pt>
                <c:pt idx="89">
                  <c:v>4.5976999999999997</c:v>
                </c:pt>
                <c:pt idx="90">
                  <c:v>-1125.2873500000001</c:v>
                </c:pt>
                <c:pt idx="91">
                  <c:v>-849.42529000000002</c:v>
                </c:pt>
                <c:pt idx="92">
                  <c:v>4.5976999999999997</c:v>
                </c:pt>
                <c:pt idx="93">
                  <c:v>4.5976999999999997</c:v>
                </c:pt>
                <c:pt idx="94">
                  <c:v>4.5976999999999997</c:v>
                </c:pt>
                <c:pt idx="95">
                  <c:v>4.5976999999999997</c:v>
                </c:pt>
                <c:pt idx="96">
                  <c:v>4.5976999999999997</c:v>
                </c:pt>
                <c:pt idx="97">
                  <c:v>4.0229900000000001</c:v>
                </c:pt>
                <c:pt idx="98">
                  <c:v>4.5976999999999997</c:v>
                </c:pt>
                <c:pt idx="99">
                  <c:v>4.5976999999999997</c:v>
                </c:pt>
                <c:pt idx="100">
                  <c:v>4.5976999999999997</c:v>
                </c:pt>
                <c:pt idx="101">
                  <c:v>4.0229900000000001</c:v>
                </c:pt>
                <c:pt idx="102">
                  <c:v>4.5976999999999997</c:v>
                </c:pt>
                <c:pt idx="103">
                  <c:v>4.5976999999999997</c:v>
                </c:pt>
                <c:pt idx="104">
                  <c:v>4.5976999999999997</c:v>
                </c:pt>
                <c:pt idx="105">
                  <c:v>4.5976999999999997</c:v>
                </c:pt>
                <c:pt idx="106">
                  <c:v>4.5976999999999997</c:v>
                </c:pt>
                <c:pt idx="107">
                  <c:v>4.5976999999999997</c:v>
                </c:pt>
                <c:pt idx="108">
                  <c:v>5.1724100000000002</c:v>
                </c:pt>
                <c:pt idx="109">
                  <c:v>5.1724100000000002</c:v>
                </c:pt>
                <c:pt idx="110">
                  <c:v>5.1724100000000002</c:v>
                </c:pt>
                <c:pt idx="111">
                  <c:v>4.5976999999999997</c:v>
                </c:pt>
                <c:pt idx="112">
                  <c:v>5.1724100000000002</c:v>
                </c:pt>
                <c:pt idx="113">
                  <c:v>5.1724100000000002</c:v>
                </c:pt>
                <c:pt idx="114">
                  <c:v>4.5976999999999997</c:v>
                </c:pt>
                <c:pt idx="115">
                  <c:v>5.1724100000000002</c:v>
                </c:pt>
                <c:pt idx="116">
                  <c:v>5.1724100000000002</c:v>
                </c:pt>
                <c:pt idx="117">
                  <c:v>5.1724100000000002</c:v>
                </c:pt>
                <c:pt idx="118">
                  <c:v>5.1724100000000002</c:v>
                </c:pt>
                <c:pt idx="119">
                  <c:v>5.1724100000000002</c:v>
                </c:pt>
                <c:pt idx="120">
                  <c:v>4.5976999999999997</c:v>
                </c:pt>
                <c:pt idx="121">
                  <c:v>5.1724100000000002</c:v>
                </c:pt>
                <c:pt idx="122">
                  <c:v>4.5976999999999997</c:v>
                </c:pt>
                <c:pt idx="123">
                  <c:v>5.1724100000000002</c:v>
                </c:pt>
                <c:pt idx="124">
                  <c:v>5.1724100000000002</c:v>
                </c:pt>
                <c:pt idx="125">
                  <c:v>5.1724100000000002</c:v>
                </c:pt>
                <c:pt idx="126">
                  <c:v>5.1724100000000002</c:v>
                </c:pt>
                <c:pt idx="127">
                  <c:v>5.1724100000000002</c:v>
                </c:pt>
                <c:pt idx="128">
                  <c:v>5.1724100000000002</c:v>
                </c:pt>
                <c:pt idx="129">
                  <c:v>5.1724100000000002</c:v>
                </c:pt>
                <c:pt idx="130">
                  <c:v>4.5976999999999997</c:v>
                </c:pt>
                <c:pt idx="131">
                  <c:v>5.1724100000000002</c:v>
                </c:pt>
                <c:pt idx="132">
                  <c:v>5.1724100000000002</c:v>
                </c:pt>
                <c:pt idx="133">
                  <c:v>4.0229900000000001</c:v>
                </c:pt>
                <c:pt idx="134">
                  <c:v>4.5976999999999997</c:v>
                </c:pt>
                <c:pt idx="135">
                  <c:v>4.5976999999999997</c:v>
                </c:pt>
                <c:pt idx="136">
                  <c:v>4.5976999999999997</c:v>
                </c:pt>
                <c:pt idx="137">
                  <c:v>4.5976999999999997</c:v>
                </c:pt>
                <c:pt idx="138">
                  <c:v>4.0229900000000001</c:v>
                </c:pt>
                <c:pt idx="139">
                  <c:v>4.5976999999999997</c:v>
                </c:pt>
                <c:pt idx="140">
                  <c:v>4.5976999999999997</c:v>
                </c:pt>
                <c:pt idx="141">
                  <c:v>4.5976999999999997</c:v>
                </c:pt>
                <c:pt idx="142">
                  <c:v>4.5976999999999997</c:v>
                </c:pt>
                <c:pt idx="143">
                  <c:v>4.5976999999999997</c:v>
                </c:pt>
                <c:pt idx="144">
                  <c:v>4.5976999999999997</c:v>
                </c:pt>
                <c:pt idx="145">
                  <c:v>4.0229900000000001</c:v>
                </c:pt>
                <c:pt idx="146">
                  <c:v>4.0229900000000001</c:v>
                </c:pt>
                <c:pt idx="147">
                  <c:v>4.5976999999999997</c:v>
                </c:pt>
                <c:pt idx="148">
                  <c:v>4.0229900000000001</c:v>
                </c:pt>
                <c:pt idx="149">
                  <c:v>4.0229900000000001</c:v>
                </c:pt>
                <c:pt idx="150">
                  <c:v>-1125.2873500000001</c:v>
                </c:pt>
                <c:pt idx="151">
                  <c:v>4.0229900000000001</c:v>
                </c:pt>
                <c:pt idx="152">
                  <c:v>4.0229900000000001</c:v>
                </c:pt>
                <c:pt idx="153">
                  <c:v>4.0229900000000001</c:v>
                </c:pt>
                <c:pt idx="154">
                  <c:v>4.0229900000000001</c:v>
                </c:pt>
                <c:pt idx="155">
                  <c:v>-1125.2873500000001</c:v>
                </c:pt>
                <c:pt idx="156">
                  <c:v>4.0229900000000001</c:v>
                </c:pt>
                <c:pt idx="157">
                  <c:v>4.0229900000000001</c:v>
                </c:pt>
                <c:pt idx="158">
                  <c:v>4.0229900000000001</c:v>
                </c:pt>
                <c:pt idx="159">
                  <c:v>4.0229900000000001</c:v>
                </c:pt>
                <c:pt idx="160">
                  <c:v>4.0229900000000001</c:v>
                </c:pt>
                <c:pt idx="161">
                  <c:v>3.44828</c:v>
                </c:pt>
                <c:pt idx="162">
                  <c:v>4.0229900000000001</c:v>
                </c:pt>
                <c:pt idx="163">
                  <c:v>3.44828</c:v>
                </c:pt>
                <c:pt idx="164">
                  <c:v>2.8735599999999999</c:v>
                </c:pt>
                <c:pt idx="165">
                  <c:v>3.44828</c:v>
                </c:pt>
                <c:pt idx="166">
                  <c:v>-1125.2873500000001</c:v>
                </c:pt>
                <c:pt idx="167">
                  <c:v>2.8735599999999999</c:v>
                </c:pt>
                <c:pt idx="168">
                  <c:v>2.8735599999999999</c:v>
                </c:pt>
                <c:pt idx="169">
                  <c:v>2.8735599999999999</c:v>
                </c:pt>
                <c:pt idx="170">
                  <c:v>3.44828</c:v>
                </c:pt>
                <c:pt idx="171">
                  <c:v>3.44828</c:v>
                </c:pt>
                <c:pt idx="172">
                  <c:v>3.44828</c:v>
                </c:pt>
                <c:pt idx="173">
                  <c:v>2.8735599999999999</c:v>
                </c:pt>
                <c:pt idx="174">
                  <c:v>2.2988499999999998</c:v>
                </c:pt>
                <c:pt idx="175">
                  <c:v>2.8735599999999999</c:v>
                </c:pt>
                <c:pt idx="176">
                  <c:v>2.8735599999999999</c:v>
                </c:pt>
                <c:pt idx="177">
                  <c:v>-724.13793999999996</c:v>
                </c:pt>
                <c:pt idx="178">
                  <c:v>2.2988499999999998</c:v>
                </c:pt>
                <c:pt idx="179">
                  <c:v>3.44828</c:v>
                </c:pt>
                <c:pt idx="180">
                  <c:v>2.8735599999999999</c:v>
                </c:pt>
                <c:pt idx="181">
                  <c:v>2.8735599999999999</c:v>
                </c:pt>
                <c:pt idx="182">
                  <c:v>3.44828</c:v>
                </c:pt>
                <c:pt idx="183">
                  <c:v>2.8735599999999999</c:v>
                </c:pt>
                <c:pt idx="184">
                  <c:v>3.44828</c:v>
                </c:pt>
                <c:pt idx="185">
                  <c:v>3.44828</c:v>
                </c:pt>
                <c:pt idx="186">
                  <c:v>2.8735599999999999</c:v>
                </c:pt>
                <c:pt idx="187">
                  <c:v>-1125.2873500000001</c:v>
                </c:pt>
                <c:pt idx="188">
                  <c:v>2.8735599999999999</c:v>
                </c:pt>
                <c:pt idx="189">
                  <c:v>3.44828</c:v>
                </c:pt>
                <c:pt idx="190">
                  <c:v>2.8735599999999999</c:v>
                </c:pt>
                <c:pt idx="191">
                  <c:v>2.8735599999999999</c:v>
                </c:pt>
                <c:pt idx="192">
                  <c:v>2.8735599999999999</c:v>
                </c:pt>
                <c:pt idx="193">
                  <c:v>2.8735599999999999</c:v>
                </c:pt>
                <c:pt idx="194">
                  <c:v>2.8735599999999999</c:v>
                </c:pt>
                <c:pt idx="195">
                  <c:v>3.44828</c:v>
                </c:pt>
                <c:pt idx="196">
                  <c:v>3.44828</c:v>
                </c:pt>
                <c:pt idx="197">
                  <c:v>3.44828</c:v>
                </c:pt>
                <c:pt idx="198">
                  <c:v>2.8735599999999999</c:v>
                </c:pt>
                <c:pt idx="199">
                  <c:v>2.8735599999999999</c:v>
                </c:pt>
                <c:pt idx="200">
                  <c:v>3.44828</c:v>
                </c:pt>
                <c:pt idx="201">
                  <c:v>3.44828</c:v>
                </c:pt>
                <c:pt idx="202">
                  <c:v>3.44828</c:v>
                </c:pt>
                <c:pt idx="203">
                  <c:v>2.8735599999999999</c:v>
                </c:pt>
                <c:pt idx="204">
                  <c:v>3.44828</c:v>
                </c:pt>
                <c:pt idx="205">
                  <c:v>2.8735599999999999</c:v>
                </c:pt>
                <c:pt idx="206">
                  <c:v>2.8735599999999999</c:v>
                </c:pt>
                <c:pt idx="207">
                  <c:v>3.44828</c:v>
                </c:pt>
                <c:pt idx="208">
                  <c:v>3.44828</c:v>
                </c:pt>
                <c:pt idx="209">
                  <c:v>4.0229900000000001</c:v>
                </c:pt>
                <c:pt idx="210">
                  <c:v>3.44828</c:v>
                </c:pt>
                <c:pt idx="211">
                  <c:v>4.0229900000000001</c:v>
                </c:pt>
                <c:pt idx="212">
                  <c:v>4.0229900000000001</c:v>
                </c:pt>
                <c:pt idx="213">
                  <c:v>3.44828</c:v>
                </c:pt>
                <c:pt idx="214">
                  <c:v>3.44828</c:v>
                </c:pt>
                <c:pt idx="215">
                  <c:v>4.0229900000000001</c:v>
                </c:pt>
                <c:pt idx="216">
                  <c:v>4.0229900000000001</c:v>
                </c:pt>
                <c:pt idx="217">
                  <c:v>3.44828</c:v>
                </c:pt>
                <c:pt idx="218">
                  <c:v>4.5976999999999997</c:v>
                </c:pt>
                <c:pt idx="219">
                  <c:v>-1125.2873500000001</c:v>
                </c:pt>
                <c:pt idx="220">
                  <c:v>4.0229900000000001</c:v>
                </c:pt>
                <c:pt idx="221">
                  <c:v>4.5976999999999997</c:v>
                </c:pt>
                <c:pt idx="222">
                  <c:v>-1123.56323</c:v>
                </c:pt>
                <c:pt idx="223">
                  <c:v>-1125.2873500000001</c:v>
                </c:pt>
                <c:pt idx="224">
                  <c:v>4.0229900000000001</c:v>
                </c:pt>
                <c:pt idx="225">
                  <c:v>4.0229900000000001</c:v>
                </c:pt>
                <c:pt idx="226">
                  <c:v>4.5976999999999997</c:v>
                </c:pt>
                <c:pt idx="227">
                  <c:v>4.0229900000000001</c:v>
                </c:pt>
                <c:pt idx="228">
                  <c:v>4.5976999999999997</c:v>
                </c:pt>
                <c:pt idx="229">
                  <c:v>4.0229900000000001</c:v>
                </c:pt>
                <c:pt idx="230">
                  <c:v>4.0229900000000001</c:v>
                </c:pt>
                <c:pt idx="231">
                  <c:v>4.0229900000000001</c:v>
                </c:pt>
                <c:pt idx="232">
                  <c:v>4.5976999999999997</c:v>
                </c:pt>
                <c:pt idx="233">
                  <c:v>4.0229900000000001</c:v>
                </c:pt>
                <c:pt idx="234">
                  <c:v>4.5976999999999997</c:v>
                </c:pt>
                <c:pt idx="235">
                  <c:v>4.0229900000000001</c:v>
                </c:pt>
                <c:pt idx="236">
                  <c:v>4.0229900000000001</c:v>
                </c:pt>
                <c:pt idx="237">
                  <c:v>4.0229900000000001</c:v>
                </c:pt>
                <c:pt idx="238">
                  <c:v>4.0229900000000001</c:v>
                </c:pt>
                <c:pt idx="239">
                  <c:v>4.0229900000000001</c:v>
                </c:pt>
                <c:pt idx="240">
                  <c:v>4.0229900000000001</c:v>
                </c:pt>
                <c:pt idx="241">
                  <c:v>3.44828</c:v>
                </c:pt>
                <c:pt idx="242">
                  <c:v>3.44828</c:v>
                </c:pt>
                <c:pt idx="243">
                  <c:v>4.0229900000000001</c:v>
                </c:pt>
                <c:pt idx="244">
                  <c:v>3.44828</c:v>
                </c:pt>
                <c:pt idx="245">
                  <c:v>4.0229900000000001</c:v>
                </c:pt>
                <c:pt idx="246">
                  <c:v>3.44828</c:v>
                </c:pt>
                <c:pt idx="247">
                  <c:v>4.0229900000000001</c:v>
                </c:pt>
                <c:pt idx="248">
                  <c:v>3.44828</c:v>
                </c:pt>
                <c:pt idx="249">
                  <c:v>3.44828</c:v>
                </c:pt>
                <c:pt idx="250">
                  <c:v>3.44828</c:v>
                </c:pt>
                <c:pt idx="251">
                  <c:v>3.44828</c:v>
                </c:pt>
                <c:pt idx="252">
                  <c:v>2.8735599999999999</c:v>
                </c:pt>
                <c:pt idx="253">
                  <c:v>2.8735599999999999</c:v>
                </c:pt>
                <c:pt idx="254">
                  <c:v>3.44828</c:v>
                </c:pt>
                <c:pt idx="255">
                  <c:v>3.44828</c:v>
                </c:pt>
                <c:pt idx="256">
                  <c:v>4.0229900000000001</c:v>
                </c:pt>
                <c:pt idx="257">
                  <c:v>3.44828</c:v>
                </c:pt>
                <c:pt idx="258">
                  <c:v>3.44828</c:v>
                </c:pt>
                <c:pt idx="259">
                  <c:v>3.44828</c:v>
                </c:pt>
                <c:pt idx="260">
                  <c:v>3.44828</c:v>
                </c:pt>
                <c:pt idx="261">
                  <c:v>3.44828</c:v>
                </c:pt>
                <c:pt idx="262">
                  <c:v>4.0229900000000001</c:v>
                </c:pt>
                <c:pt idx="263">
                  <c:v>4.0229900000000001</c:v>
                </c:pt>
                <c:pt idx="264">
                  <c:v>4.0229900000000001</c:v>
                </c:pt>
                <c:pt idx="265">
                  <c:v>4.0229900000000001</c:v>
                </c:pt>
                <c:pt idx="266">
                  <c:v>4.0229900000000001</c:v>
                </c:pt>
                <c:pt idx="267">
                  <c:v>4.0229900000000001</c:v>
                </c:pt>
                <c:pt idx="268">
                  <c:v>4.5976999999999997</c:v>
                </c:pt>
                <c:pt idx="269">
                  <c:v>4.5976999999999997</c:v>
                </c:pt>
                <c:pt idx="270">
                  <c:v>4.5976999999999997</c:v>
                </c:pt>
                <c:pt idx="271">
                  <c:v>4.5976999999999997</c:v>
                </c:pt>
                <c:pt idx="272">
                  <c:v>4.5976999999999997</c:v>
                </c:pt>
                <c:pt idx="273">
                  <c:v>4.5976999999999997</c:v>
                </c:pt>
                <c:pt idx="274">
                  <c:v>4.5976999999999997</c:v>
                </c:pt>
                <c:pt idx="275">
                  <c:v>5.1724100000000002</c:v>
                </c:pt>
                <c:pt idx="276">
                  <c:v>5.1724100000000002</c:v>
                </c:pt>
                <c:pt idx="277">
                  <c:v>4.5976999999999997</c:v>
                </c:pt>
                <c:pt idx="278">
                  <c:v>4.5976999999999997</c:v>
                </c:pt>
                <c:pt idx="279">
                  <c:v>5.1724100000000002</c:v>
                </c:pt>
                <c:pt idx="280">
                  <c:v>5.1724100000000002</c:v>
                </c:pt>
                <c:pt idx="281">
                  <c:v>5.7471300000000003</c:v>
                </c:pt>
                <c:pt idx="282">
                  <c:v>5.1724100000000002</c:v>
                </c:pt>
                <c:pt idx="283">
                  <c:v>5.7471300000000003</c:v>
                </c:pt>
                <c:pt idx="284">
                  <c:v>4.5976999999999997</c:v>
                </c:pt>
                <c:pt idx="285">
                  <c:v>5.7471300000000003</c:v>
                </c:pt>
                <c:pt idx="286">
                  <c:v>5.1724100000000002</c:v>
                </c:pt>
                <c:pt idx="287">
                  <c:v>5.7471300000000003</c:v>
                </c:pt>
                <c:pt idx="288">
                  <c:v>5.7471300000000003</c:v>
                </c:pt>
                <c:pt idx="289">
                  <c:v>5.1724100000000002</c:v>
                </c:pt>
                <c:pt idx="290">
                  <c:v>5.7471300000000003</c:v>
                </c:pt>
                <c:pt idx="291">
                  <c:v>5.7471300000000003</c:v>
                </c:pt>
                <c:pt idx="292">
                  <c:v>5.7471300000000003</c:v>
                </c:pt>
                <c:pt idx="293">
                  <c:v>5.1724100000000002</c:v>
                </c:pt>
                <c:pt idx="294">
                  <c:v>5.7471300000000003</c:v>
                </c:pt>
                <c:pt idx="295">
                  <c:v>5.7471300000000003</c:v>
                </c:pt>
                <c:pt idx="296">
                  <c:v>5.1724100000000002</c:v>
                </c:pt>
                <c:pt idx="297">
                  <c:v>5.1724100000000002</c:v>
                </c:pt>
                <c:pt idx="298">
                  <c:v>5.1724100000000002</c:v>
                </c:pt>
                <c:pt idx="299">
                  <c:v>5.7471300000000003</c:v>
                </c:pt>
                <c:pt idx="300">
                  <c:v>5.7471300000000003</c:v>
                </c:pt>
                <c:pt idx="301">
                  <c:v>5.1724100000000002</c:v>
                </c:pt>
                <c:pt idx="302">
                  <c:v>5.1724100000000002</c:v>
                </c:pt>
                <c:pt idx="303">
                  <c:v>5.1724100000000002</c:v>
                </c:pt>
                <c:pt idx="304">
                  <c:v>5.7471300000000003</c:v>
                </c:pt>
                <c:pt idx="305">
                  <c:v>5.7471300000000003</c:v>
                </c:pt>
                <c:pt idx="306">
                  <c:v>5.7471300000000003</c:v>
                </c:pt>
                <c:pt idx="307">
                  <c:v>5.7471300000000003</c:v>
                </c:pt>
                <c:pt idx="308">
                  <c:v>5.1724100000000002</c:v>
                </c:pt>
                <c:pt idx="309">
                  <c:v>5.1724100000000002</c:v>
                </c:pt>
                <c:pt idx="310">
                  <c:v>5.1724100000000002</c:v>
                </c:pt>
                <c:pt idx="311">
                  <c:v>4.5976999999999997</c:v>
                </c:pt>
                <c:pt idx="312">
                  <c:v>5.1724100000000002</c:v>
                </c:pt>
                <c:pt idx="313">
                  <c:v>5.1724100000000002</c:v>
                </c:pt>
                <c:pt idx="314">
                  <c:v>5.1724100000000002</c:v>
                </c:pt>
                <c:pt idx="315">
                  <c:v>5.1724100000000002</c:v>
                </c:pt>
                <c:pt idx="316">
                  <c:v>5.1724100000000002</c:v>
                </c:pt>
                <c:pt idx="317">
                  <c:v>5.7471300000000003</c:v>
                </c:pt>
                <c:pt idx="318">
                  <c:v>5.1724100000000002</c:v>
                </c:pt>
                <c:pt idx="319">
                  <c:v>4.5976999999999997</c:v>
                </c:pt>
                <c:pt idx="320">
                  <c:v>4.5976999999999997</c:v>
                </c:pt>
                <c:pt idx="321">
                  <c:v>5.1724100000000002</c:v>
                </c:pt>
                <c:pt idx="322">
                  <c:v>5.1724100000000002</c:v>
                </c:pt>
                <c:pt idx="323">
                  <c:v>5.1724100000000002</c:v>
                </c:pt>
                <c:pt idx="324">
                  <c:v>5.1724100000000002</c:v>
                </c:pt>
                <c:pt idx="325">
                  <c:v>5.1724100000000002</c:v>
                </c:pt>
                <c:pt idx="326">
                  <c:v>5.1724100000000002</c:v>
                </c:pt>
                <c:pt idx="327">
                  <c:v>5.1724100000000002</c:v>
                </c:pt>
                <c:pt idx="328">
                  <c:v>5.1724100000000002</c:v>
                </c:pt>
                <c:pt idx="329">
                  <c:v>5.1724100000000002</c:v>
                </c:pt>
                <c:pt idx="330">
                  <c:v>5.1724100000000002</c:v>
                </c:pt>
                <c:pt idx="331">
                  <c:v>5.1724100000000002</c:v>
                </c:pt>
                <c:pt idx="332">
                  <c:v>5.1724100000000002</c:v>
                </c:pt>
                <c:pt idx="333">
                  <c:v>5.1724100000000002</c:v>
                </c:pt>
                <c:pt idx="334">
                  <c:v>5.7471300000000003</c:v>
                </c:pt>
                <c:pt idx="335">
                  <c:v>5.1724100000000002</c:v>
                </c:pt>
                <c:pt idx="336">
                  <c:v>5.1724100000000002</c:v>
                </c:pt>
                <c:pt idx="337">
                  <c:v>5.1724100000000002</c:v>
                </c:pt>
                <c:pt idx="338">
                  <c:v>5.1724100000000002</c:v>
                </c:pt>
                <c:pt idx="339">
                  <c:v>5.1724100000000002</c:v>
                </c:pt>
                <c:pt idx="340">
                  <c:v>5.1724100000000002</c:v>
                </c:pt>
                <c:pt idx="341">
                  <c:v>5.7471300000000003</c:v>
                </c:pt>
                <c:pt idx="342">
                  <c:v>5.7471300000000003</c:v>
                </c:pt>
                <c:pt idx="343">
                  <c:v>5.7471300000000003</c:v>
                </c:pt>
                <c:pt idx="344">
                  <c:v>5.7471300000000003</c:v>
                </c:pt>
                <c:pt idx="345">
                  <c:v>6.3218399999999999</c:v>
                </c:pt>
                <c:pt idx="346">
                  <c:v>5.7471300000000003</c:v>
                </c:pt>
                <c:pt idx="347">
                  <c:v>6.3218399999999999</c:v>
                </c:pt>
                <c:pt idx="348">
                  <c:v>5.7471300000000003</c:v>
                </c:pt>
                <c:pt idx="349">
                  <c:v>6.3218399999999999</c:v>
                </c:pt>
                <c:pt idx="350">
                  <c:v>5.7471300000000003</c:v>
                </c:pt>
                <c:pt idx="351">
                  <c:v>5.7471300000000003</c:v>
                </c:pt>
                <c:pt idx="352">
                  <c:v>6.3218399999999999</c:v>
                </c:pt>
                <c:pt idx="353">
                  <c:v>6.8965500000000004</c:v>
                </c:pt>
                <c:pt idx="354">
                  <c:v>6.8965500000000004</c:v>
                </c:pt>
                <c:pt idx="355">
                  <c:v>6.8965500000000004</c:v>
                </c:pt>
                <c:pt idx="356">
                  <c:v>6.8965500000000004</c:v>
                </c:pt>
                <c:pt idx="357">
                  <c:v>6.8965500000000004</c:v>
                </c:pt>
                <c:pt idx="358">
                  <c:v>6.8965500000000004</c:v>
                </c:pt>
                <c:pt idx="359">
                  <c:v>7.47126</c:v>
                </c:pt>
                <c:pt idx="360">
                  <c:v>6.8965500000000004</c:v>
                </c:pt>
                <c:pt idx="361">
                  <c:v>6.8965500000000004</c:v>
                </c:pt>
                <c:pt idx="362">
                  <c:v>7.47126</c:v>
                </c:pt>
                <c:pt idx="363">
                  <c:v>6.8965500000000004</c:v>
                </c:pt>
                <c:pt idx="364">
                  <c:v>6.8965500000000004</c:v>
                </c:pt>
                <c:pt idx="365">
                  <c:v>5.7471300000000003</c:v>
                </c:pt>
                <c:pt idx="366">
                  <c:v>7.47126</c:v>
                </c:pt>
                <c:pt idx="367">
                  <c:v>7.47126</c:v>
                </c:pt>
                <c:pt idx="368">
                  <c:v>7.47126</c:v>
                </c:pt>
                <c:pt idx="369">
                  <c:v>7.47126</c:v>
                </c:pt>
                <c:pt idx="370">
                  <c:v>7.47126</c:v>
                </c:pt>
                <c:pt idx="371">
                  <c:v>6.8965500000000004</c:v>
                </c:pt>
                <c:pt idx="372">
                  <c:v>7.47126</c:v>
                </c:pt>
                <c:pt idx="373">
                  <c:v>8.0459800000000001</c:v>
                </c:pt>
                <c:pt idx="374">
                  <c:v>8.0459800000000001</c:v>
                </c:pt>
                <c:pt idx="375">
                  <c:v>8.0459800000000001</c:v>
                </c:pt>
                <c:pt idx="376">
                  <c:v>8.0459800000000001</c:v>
                </c:pt>
                <c:pt idx="377">
                  <c:v>8.0459800000000001</c:v>
                </c:pt>
                <c:pt idx="378">
                  <c:v>8.0459800000000001</c:v>
                </c:pt>
                <c:pt idx="379">
                  <c:v>8.0459800000000001</c:v>
                </c:pt>
                <c:pt idx="380">
                  <c:v>8.0459800000000001</c:v>
                </c:pt>
                <c:pt idx="381">
                  <c:v>8.0459800000000001</c:v>
                </c:pt>
                <c:pt idx="382">
                  <c:v>8.0459800000000001</c:v>
                </c:pt>
                <c:pt idx="383">
                  <c:v>8.6206899999999997</c:v>
                </c:pt>
                <c:pt idx="384">
                  <c:v>8.0459800000000001</c:v>
                </c:pt>
                <c:pt idx="385">
                  <c:v>7.47126</c:v>
                </c:pt>
                <c:pt idx="386">
                  <c:v>7.47126</c:v>
                </c:pt>
                <c:pt idx="387">
                  <c:v>8.0459800000000001</c:v>
                </c:pt>
                <c:pt idx="388">
                  <c:v>8.0459800000000001</c:v>
                </c:pt>
                <c:pt idx="389">
                  <c:v>8.0459800000000001</c:v>
                </c:pt>
                <c:pt idx="390">
                  <c:v>7.47126</c:v>
                </c:pt>
                <c:pt idx="391">
                  <c:v>8.0459800000000001</c:v>
                </c:pt>
                <c:pt idx="392">
                  <c:v>8.0459800000000001</c:v>
                </c:pt>
                <c:pt idx="393">
                  <c:v>8.0459800000000001</c:v>
                </c:pt>
                <c:pt idx="394">
                  <c:v>8.0459800000000001</c:v>
                </c:pt>
                <c:pt idx="395">
                  <c:v>8.0459800000000001</c:v>
                </c:pt>
                <c:pt idx="396">
                  <c:v>8.0459800000000001</c:v>
                </c:pt>
                <c:pt idx="397">
                  <c:v>8.6206899999999997</c:v>
                </c:pt>
                <c:pt idx="398">
                  <c:v>8.0459800000000001</c:v>
                </c:pt>
                <c:pt idx="399">
                  <c:v>8.0459800000000001</c:v>
                </c:pt>
                <c:pt idx="400">
                  <c:v>8.0459800000000001</c:v>
                </c:pt>
                <c:pt idx="401">
                  <c:v>8.0459800000000001</c:v>
                </c:pt>
                <c:pt idx="402">
                  <c:v>8.0459800000000001</c:v>
                </c:pt>
                <c:pt idx="403">
                  <c:v>7.47126</c:v>
                </c:pt>
                <c:pt idx="404">
                  <c:v>7.47126</c:v>
                </c:pt>
                <c:pt idx="405">
                  <c:v>7.47126</c:v>
                </c:pt>
                <c:pt idx="406">
                  <c:v>8.0459800000000001</c:v>
                </c:pt>
                <c:pt idx="407">
                  <c:v>8.0459800000000001</c:v>
                </c:pt>
                <c:pt idx="408">
                  <c:v>8.0459800000000001</c:v>
                </c:pt>
                <c:pt idx="409">
                  <c:v>8.0459800000000001</c:v>
                </c:pt>
                <c:pt idx="410">
                  <c:v>8.0459800000000001</c:v>
                </c:pt>
                <c:pt idx="411">
                  <c:v>8.0459800000000001</c:v>
                </c:pt>
                <c:pt idx="412">
                  <c:v>8.6206899999999997</c:v>
                </c:pt>
                <c:pt idx="413">
                  <c:v>8.6206899999999997</c:v>
                </c:pt>
                <c:pt idx="414">
                  <c:v>8.0459800000000001</c:v>
                </c:pt>
                <c:pt idx="415">
                  <c:v>9.1953999999999994</c:v>
                </c:pt>
                <c:pt idx="416">
                  <c:v>8.6206899999999997</c:v>
                </c:pt>
                <c:pt idx="417">
                  <c:v>9.1953999999999994</c:v>
                </c:pt>
                <c:pt idx="418">
                  <c:v>9.1953999999999994</c:v>
                </c:pt>
                <c:pt idx="419">
                  <c:v>9.1953999999999994</c:v>
                </c:pt>
                <c:pt idx="420">
                  <c:v>9.1953999999999994</c:v>
                </c:pt>
                <c:pt idx="421">
                  <c:v>9.7701100000000007</c:v>
                </c:pt>
                <c:pt idx="422">
                  <c:v>9.7701100000000007</c:v>
                </c:pt>
                <c:pt idx="423">
                  <c:v>9.7701100000000007</c:v>
                </c:pt>
                <c:pt idx="424">
                  <c:v>9.7701100000000007</c:v>
                </c:pt>
                <c:pt idx="425">
                  <c:v>9.7701100000000007</c:v>
                </c:pt>
                <c:pt idx="426">
                  <c:v>9.7701100000000007</c:v>
                </c:pt>
                <c:pt idx="427">
                  <c:v>9.7701100000000007</c:v>
                </c:pt>
                <c:pt idx="428">
                  <c:v>9.7701100000000007</c:v>
                </c:pt>
                <c:pt idx="429">
                  <c:v>9.1953999999999994</c:v>
                </c:pt>
                <c:pt idx="430">
                  <c:v>9.7701100000000007</c:v>
                </c:pt>
                <c:pt idx="431">
                  <c:v>9.7701100000000007</c:v>
                </c:pt>
                <c:pt idx="432">
                  <c:v>9.7701100000000007</c:v>
                </c:pt>
                <c:pt idx="433">
                  <c:v>9.7701100000000007</c:v>
                </c:pt>
                <c:pt idx="434">
                  <c:v>9.1953999999999994</c:v>
                </c:pt>
                <c:pt idx="435">
                  <c:v>9.7701100000000007</c:v>
                </c:pt>
                <c:pt idx="436">
                  <c:v>9.7701100000000007</c:v>
                </c:pt>
                <c:pt idx="437">
                  <c:v>9.7701100000000007</c:v>
                </c:pt>
                <c:pt idx="438">
                  <c:v>10.34483</c:v>
                </c:pt>
                <c:pt idx="439">
                  <c:v>9.7701100000000007</c:v>
                </c:pt>
                <c:pt idx="440">
                  <c:v>10.34483</c:v>
                </c:pt>
                <c:pt idx="441">
                  <c:v>9.1953999999999994</c:v>
                </c:pt>
                <c:pt idx="442">
                  <c:v>9.7701100000000007</c:v>
                </c:pt>
                <c:pt idx="443">
                  <c:v>10.34483</c:v>
                </c:pt>
                <c:pt idx="444">
                  <c:v>10.34483</c:v>
                </c:pt>
                <c:pt idx="445">
                  <c:v>10.91954</c:v>
                </c:pt>
                <c:pt idx="446">
                  <c:v>10.34483</c:v>
                </c:pt>
                <c:pt idx="447">
                  <c:v>10.34483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5468672"/>
        <c:axId val="215467136"/>
      </c:lineChart>
      <c:catAx>
        <c:axId val="215459712"/>
        <c:scaling>
          <c:orientation val="minMax"/>
        </c:scaling>
        <c:delete val="0"/>
        <c:axPos val="b"/>
        <c:majorTickMark val="out"/>
        <c:minorTickMark val="none"/>
        <c:tickLblPos val="nextTo"/>
        <c:crossAx val="215461248"/>
        <c:crosses val="autoZero"/>
        <c:auto val="1"/>
        <c:lblAlgn val="ctr"/>
        <c:lblOffset val="100"/>
        <c:noMultiLvlLbl val="0"/>
      </c:catAx>
      <c:valAx>
        <c:axId val="21546124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15459712"/>
        <c:crosses val="autoZero"/>
        <c:crossBetween val="between"/>
      </c:valAx>
      <c:valAx>
        <c:axId val="215467136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crossAx val="215468672"/>
        <c:crosses val="max"/>
        <c:crossBetween val="between"/>
      </c:valAx>
      <c:catAx>
        <c:axId val="215468672"/>
        <c:scaling>
          <c:orientation val="minMax"/>
        </c:scaling>
        <c:delete val="1"/>
        <c:axPos val="b"/>
        <c:majorTickMark val="out"/>
        <c:minorTickMark val="none"/>
        <c:tickLblPos val="none"/>
        <c:crossAx val="215467136"/>
        <c:crosses val="autoZero"/>
        <c:auto val="1"/>
        <c:lblAlgn val="ctr"/>
        <c:lblOffset val="100"/>
        <c:noMultiLvlLbl val="0"/>
      </c:cat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000000000000144" l="0.70000000000000062" r="0.70000000000000062" t="0.75000000000000144" header="0.30000000000000032" footer="0.30000000000000032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fr-FR"/>
              <a:t>Teneurs en eau micro et macro</a:t>
            </a:r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0.19080505180754845"/>
          <c:y val="0.196701312335958"/>
          <c:w val="0.54341097606701549"/>
          <c:h val="0.68477270341207364"/>
        </c:manualLayout>
      </c:layout>
      <c:scatterChart>
        <c:scatterStyle val="lineMarker"/>
        <c:varyColors val="0"/>
        <c:ser>
          <c:idx val="0"/>
          <c:order val="0"/>
          <c:tx>
            <c:strRef>
              <c:f>Traitement5!$G$1</c:f>
              <c:strCache>
                <c:ptCount val="1"/>
                <c:pt idx="0">
                  <c:v>wbs</c:v>
                </c:pt>
              </c:strCache>
            </c:strRef>
          </c:tx>
          <c:spPr>
            <a:ln w="19050">
              <a:solidFill>
                <a:srgbClr val="00B050"/>
              </a:solidFill>
            </a:ln>
          </c:spPr>
          <c:marker>
            <c:symbol val="none"/>
          </c:marker>
          <c:xVal>
            <c:numRef>
              <c:f>Traitement5!$B$2:$B$700</c:f>
              <c:numCache>
                <c:formatCode>0.000</c:formatCode>
                <c:ptCount val="699"/>
                <c:pt idx="0">
                  <c:v>0.31128954190729419</c:v>
                </c:pt>
                <c:pt idx="1">
                  <c:v>0.30963194780567699</c:v>
                </c:pt>
                <c:pt idx="2">
                  <c:v>0.30863739134470669</c:v>
                </c:pt>
                <c:pt idx="3">
                  <c:v>0.30764283488373634</c:v>
                </c:pt>
                <c:pt idx="4">
                  <c:v>0.30664827842276604</c:v>
                </c:pt>
                <c:pt idx="5">
                  <c:v>0.30558741819773105</c:v>
                </c:pt>
                <c:pt idx="6">
                  <c:v>0.30452655797269612</c:v>
                </c:pt>
                <c:pt idx="7">
                  <c:v>0.30333309021953175</c:v>
                </c:pt>
                <c:pt idx="8">
                  <c:v>0.30213962246636733</c:v>
                </c:pt>
                <c:pt idx="9">
                  <c:v>0.30094615471320313</c:v>
                </c:pt>
                <c:pt idx="10">
                  <c:v>0.29968638319597413</c:v>
                </c:pt>
                <c:pt idx="11">
                  <c:v>0.29842661167874512</c:v>
                </c:pt>
                <c:pt idx="12">
                  <c:v>0.2971668401615159</c:v>
                </c:pt>
                <c:pt idx="13">
                  <c:v>0.2959070686442869</c:v>
                </c:pt>
                <c:pt idx="14">
                  <c:v>0.29424947454266975</c:v>
                </c:pt>
                <c:pt idx="15">
                  <c:v>0.29272448796918205</c:v>
                </c:pt>
                <c:pt idx="16">
                  <c:v>0.29139841268788835</c:v>
                </c:pt>
                <c:pt idx="17">
                  <c:v>0.29013864117065935</c:v>
                </c:pt>
                <c:pt idx="18">
                  <c:v>0.28881256588936555</c:v>
                </c:pt>
                <c:pt idx="19">
                  <c:v>0.28755279437213649</c:v>
                </c:pt>
                <c:pt idx="20">
                  <c:v>0.28629302285490749</c:v>
                </c:pt>
                <c:pt idx="21">
                  <c:v>0.28503325133767848</c:v>
                </c:pt>
                <c:pt idx="22">
                  <c:v>0.28370717605638485</c:v>
                </c:pt>
                <c:pt idx="23">
                  <c:v>0.28238110077509099</c:v>
                </c:pt>
                <c:pt idx="24">
                  <c:v>0.28112132925786198</c:v>
                </c:pt>
                <c:pt idx="25">
                  <c:v>0.27979525397656835</c:v>
                </c:pt>
                <c:pt idx="26">
                  <c:v>0.27846917869527449</c:v>
                </c:pt>
                <c:pt idx="27">
                  <c:v>0.27707679964991622</c:v>
                </c:pt>
                <c:pt idx="28">
                  <c:v>0.27575072436862241</c:v>
                </c:pt>
                <c:pt idx="29">
                  <c:v>0.27435834532326392</c:v>
                </c:pt>
                <c:pt idx="30">
                  <c:v>0.27289966251384085</c:v>
                </c:pt>
                <c:pt idx="31">
                  <c:v>0.27150728346848257</c:v>
                </c:pt>
                <c:pt idx="32">
                  <c:v>0.2700486006590595</c:v>
                </c:pt>
                <c:pt idx="33">
                  <c:v>0.26865622161370106</c:v>
                </c:pt>
                <c:pt idx="34">
                  <c:v>0.26719753880427799</c:v>
                </c:pt>
                <c:pt idx="35">
                  <c:v>0.26573885599485486</c:v>
                </c:pt>
                <c:pt idx="36">
                  <c:v>0.26428017318543179</c:v>
                </c:pt>
                <c:pt idx="37">
                  <c:v>0.26282149037600872</c:v>
                </c:pt>
                <c:pt idx="38">
                  <c:v>0.26129650380252084</c:v>
                </c:pt>
                <c:pt idx="39">
                  <c:v>0.25983782099309771</c:v>
                </c:pt>
                <c:pt idx="40">
                  <c:v>0.25831283441961</c:v>
                </c:pt>
                <c:pt idx="41">
                  <c:v>0.25685415161018693</c:v>
                </c:pt>
                <c:pt idx="42">
                  <c:v>0.25532916503669922</c:v>
                </c:pt>
                <c:pt idx="43">
                  <c:v>0.25380417846321135</c:v>
                </c:pt>
                <c:pt idx="44">
                  <c:v>0.25227919188972364</c:v>
                </c:pt>
                <c:pt idx="45">
                  <c:v>0.25075420531623571</c:v>
                </c:pt>
                <c:pt idx="46">
                  <c:v>0.24922921874274803</c:v>
                </c:pt>
                <c:pt idx="47">
                  <c:v>0.24770423216926032</c:v>
                </c:pt>
                <c:pt idx="48">
                  <c:v>0.24617924559577242</c:v>
                </c:pt>
                <c:pt idx="49">
                  <c:v>0.24472056278634932</c:v>
                </c:pt>
                <c:pt idx="50">
                  <c:v>0.24312927244879701</c:v>
                </c:pt>
                <c:pt idx="51">
                  <c:v>0.2416042858753091</c:v>
                </c:pt>
                <c:pt idx="52">
                  <c:v>0.240145603065886</c:v>
                </c:pt>
                <c:pt idx="53">
                  <c:v>0.23855431272833369</c:v>
                </c:pt>
                <c:pt idx="54">
                  <c:v>0.23702932615484579</c:v>
                </c:pt>
                <c:pt idx="55">
                  <c:v>0.23550433958135808</c:v>
                </c:pt>
                <c:pt idx="56">
                  <c:v>0.23397935300787037</c:v>
                </c:pt>
                <c:pt idx="57">
                  <c:v>0.23245436643438247</c:v>
                </c:pt>
                <c:pt idx="58">
                  <c:v>0.23086307609682993</c:v>
                </c:pt>
                <c:pt idx="59">
                  <c:v>0.22933808952334223</c:v>
                </c:pt>
                <c:pt idx="60">
                  <c:v>0.22781310294985452</c:v>
                </c:pt>
                <c:pt idx="61">
                  <c:v>0.22628811637636662</c:v>
                </c:pt>
                <c:pt idx="62">
                  <c:v>0.22476312980287891</c:v>
                </c:pt>
                <c:pt idx="63">
                  <c:v>0.2232381432293912</c:v>
                </c:pt>
                <c:pt idx="64">
                  <c:v>0.2217131566559033</c:v>
                </c:pt>
                <c:pt idx="65">
                  <c:v>0.22018817008241559</c:v>
                </c:pt>
                <c:pt idx="66">
                  <c:v>0.21866318350892788</c:v>
                </c:pt>
                <c:pt idx="67">
                  <c:v>0.21713819693544001</c:v>
                </c:pt>
                <c:pt idx="68">
                  <c:v>0.21561321036195227</c:v>
                </c:pt>
                <c:pt idx="69">
                  <c:v>0.21408822378846457</c:v>
                </c:pt>
                <c:pt idx="70">
                  <c:v>0.21249693345091206</c:v>
                </c:pt>
                <c:pt idx="71">
                  <c:v>0.21097194687742415</c:v>
                </c:pt>
                <c:pt idx="72">
                  <c:v>0.20944696030393645</c:v>
                </c:pt>
                <c:pt idx="73">
                  <c:v>0.20792197373044874</c:v>
                </c:pt>
                <c:pt idx="74">
                  <c:v>0.20646329092102567</c:v>
                </c:pt>
                <c:pt idx="75">
                  <c:v>0.20487200058347313</c:v>
                </c:pt>
                <c:pt idx="76">
                  <c:v>0.20334701400998542</c:v>
                </c:pt>
                <c:pt idx="77">
                  <c:v>0.20182202743649752</c:v>
                </c:pt>
                <c:pt idx="78">
                  <c:v>0.20029704086300981</c:v>
                </c:pt>
                <c:pt idx="79">
                  <c:v>0.1987720542895221</c:v>
                </c:pt>
                <c:pt idx="80">
                  <c:v>0.1972470677160342</c:v>
                </c:pt>
                <c:pt idx="81">
                  <c:v>0.19572208114254649</c:v>
                </c:pt>
                <c:pt idx="82">
                  <c:v>0.19413079080499399</c:v>
                </c:pt>
                <c:pt idx="83">
                  <c:v>0.19267210799557088</c:v>
                </c:pt>
                <c:pt idx="84">
                  <c:v>0.19114712142208318</c:v>
                </c:pt>
                <c:pt idx="85">
                  <c:v>0.18962213484859528</c:v>
                </c:pt>
                <c:pt idx="86">
                  <c:v>0.1881634520391722</c:v>
                </c:pt>
                <c:pt idx="87">
                  <c:v>0.18663846546568449</c:v>
                </c:pt>
                <c:pt idx="88">
                  <c:v>0.18517978265626142</c:v>
                </c:pt>
                <c:pt idx="89">
                  <c:v>0.18372109984683832</c:v>
                </c:pt>
                <c:pt idx="90">
                  <c:v>0.18219611327335061</c:v>
                </c:pt>
                <c:pt idx="91">
                  <c:v>0.18073743046392754</c:v>
                </c:pt>
                <c:pt idx="92">
                  <c:v>0.17927874765450444</c:v>
                </c:pt>
                <c:pt idx="93">
                  <c:v>0.17782006484508117</c:v>
                </c:pt>
                <c:pt idx="94">
                  <c:v>0.1763613820356581</c:v>
                </c:pt>
                <c:pt idx="95">
                  <c:v>0.17490269922623503</c:v>
                </c:pt>
                <c:pt idx="96">
                  <c:v>0.17344401641681192</c:v>
                </c:pt>
                <c:pt idx="97">
                  <c:v>0.17198533360738885</c:v>
                </c:pt>
                <c:pt idx="98">
                  <c:v>0.17052665079796575</c:v>
                </c:pt>
                <c:pt idx="99">
                  <c:v>0.16906796798854268</c:v>
                </c:pt>
                <c:pt idx="100">
                  <c:v>0.1676092851791196</c:v>
                </c:pt>
                <c:pt idx="101">
                  <c:v>0.1661506023696965</c:v>
                </c:pt>
                <c:pt idx="102">
                  <c:v>0.16469191956027343</c:v>
                </c:pt>
                <c:pt idx="103">
                  <c:v>0.16323323675085036</c:v>
                </c:pt>
                <c:pt idx="104">
                  <c:v>0.16177455394142726</c:v>
                </c:pt>
                <c:pt idx="105">
                  <c:v>0.16038217489606882</c:v>
                </c:pt>
                <c:pt idx="106">
                  <c:v>0.15892349208664572</c:v>
                </c:pt>
                <c:pt idx="107">
                  <c:v>0.15746480927722264</c:v>
                </c:pt>
                <c:pt idx="108">
                  <c:v>0.15607243023186437</c:v>
                </c:pt>
                <c:pt idx="109">
                  <c:v>0.15454744365837647</c:v>
                </c:pt>
                <c:pt idx="110">
                  <c:v>0.153155064613018</c:v>
                </c:pt>
                <c:pt idx="111">
                  <c:v>0.15169638180359493</c:v>
                </c:pt>
                <c:pt idx="112">
                  <c:v>0.15030400275823666</c:v>
                </c:pt>
                <c:pt idx="113">
                  <c:v>0.14884531994881359</c:v>
                </c:pt>
                <c:pt idx="114">
                  <c:v>0.14738663713939049</c:v>
                </c:pt>
                <c:pt idx="115">
                  <c:v>0.14592795432996741</c:v>
                </c:pt>
                <c:pt idx="116">
                  <c:v>0.14446927152054434</c:v>
                </c:pt>
                <c:pt idx="117">
                  <c:v>0.14301058871112104</c:v>
                </c:pt>
                <c:pt idx="118">
                  <c:v>0.14148560213763334</c:v>
                </c:pt>
                <c:pt idx="119">
                  <c:v>0.14002691932821026</c:v>
                </c:pt>
                <c:pt idx="120">
                  <c:v>0.13850193275472256</c:v>
                </c:pt>
                <c:pt idx="121">
                  <c:v>0.13697694618123465</c:v>
                </c:pt>
                <c:pt idx="122">
                  <c:v>0.13545195960774695</c:v>
                </c:pt>
                <c:pt idx="123">
                  <c:v>0.13399327679832387</c:v>
                </c:pt>
                <c:pt idx="124">
                  <c:v>0.13246829022483617</c:v>
                </c:pt>
                <c:pt idx="125">
                  <c:v>0.13094330365134826</c:v>
                </c:pt>
                <c:pt idx="126">
                  <c:v>0.12941831707786056</c:v>
                </c:pt>
                <c:pt idx="127">
                  <c:v>0.12795963426843746</c:v>
                </c:pt>
                <c:pt idx="128">
                  <c:v>0.12650095145901438</c:v>
                </c:pt>
                <c:pt idx="129">
                  <c:v>0.12497596488552648</c:v>
                </c:pt>
                <c:pt idx="130">
                  <c:v>0.12351728207610339</c:v>
                </c:pt>
                <c:pt idx="131">
                  <c:v>0.12205859926668032</c:v>
                </c:pt>
                <c:pt idx="132">
                  <c:v>0.12059991645725723</c:v>
                </c:pt>
                <c:pt idx="133">
                  <c:v>0.11920753741189896</c:v>
                </c:pt>
                <c:pt idx="134">
                  <c:v>0.11774885460247587</c:v>
                </c:pt>
                <c:pt idx="135">
                  <c:v>0.1162901717930528</c:v>
                </c:pt>
                <c:pt idx="136">
                  <c:v>0.11489779274769434</c:v>
                </c:pt>
                <c:pt idx="137">
                  <c:v>0.11350541370233588</c:v>
                </c:pt>
                <c:pt idx="138">
                  <c:v>0.1120467308929128</c:v>
                </c:pt>
                <c:pt idx="139">
                  <c:v>0.11065435184755434</c:v>
                </c:pt>
                <c:pt idx="140">
                  <c:v>0.10926197280219607</c:v>
                </c:pt>
                <c:pt idx="141">
                  <c:v>0.10793589752090224</c:v>
                </c:pt>
                <c:pt idx="142">
                  <c:v>0.10654351847554377</c:v>
                </c:pt>
                <c:pt idx="143">
                  <c:v>0.10521744319425014</c:v>
                </c:pt>
                <c:pt idx="144">
                  <c:v>0.1038913679129565</c:v>
                </c:pt>
                <c:pt idx="145">
                  <c:v>0.10256529263166266</c:v>
                </c:pt>
                <c:pt idx="146">
                  <c:v>0.10123921735036902</c:v>
                </c:pt>
                <c:pt idx="147">
                  <c:v>9.9979445833140002E-2</c:v>
                </c:pt>
                <c:pt idx="148">
                  <c:v>9.8719674315910985E-2</c:v>
                </c:pt>
                <c:pt idx="149">
                  <c:v>9.7393599034617154E-2</c:v>
                </c:pt>
                <c:pt idx="150">
                  <c:v>9.6133827517388137E-2</c:v>
                </c:pt>
                <c:pt idx="151">
                  <c:v>9.4940359764223742E-2</c:v>
                </c:pt>
                <c:pt idx="152">
                  <c:v>9.3680588246994725E-2</c:v>
                </c:pt>
                <c:pt idx="153">
                  <c:v>9.2487120493830524E-2</c:v>
                </c:pt>
                <c:pt idx="154">
                  <c:v>9.1293652740666129E-2</c:v>
                </c:pt>
                <c:pt idx="155">
                  <c:v>9.0100184987501733E-2</c:v>
                </c:pt>
                <c:pt idx="156">
                  <c:v>8.8973020998402153E-2</c:v>
                </c:pt>
                <c:pt idx="157">
                  <c:v>8.7845857009302392E-2</c:v>
                </c:pt>
                <c:pt idx="158">
                  <c:v>8.6718693020202811E-2</c:v>
                </c:pt>
                <c:pt idx="159">
                  <c:v>8.5591529031103036E-2</c:v>
                </c:pt>
                <c:pt idx="160">
                  <c:v>8.446436504200347E-2</c:v>
                </c:pt>
                <c:pt idx="161">
                  <c:v>8.340350481696851E-2</c:v>
                </c:pt>
                <c:pt idx="162">
                  <c:v>8.2342644591933564E-2</c:v>
                </c:pt>
                <c:pt idx="163">
                  <c:v>8.1281784366898605E-2</c:v>
                </c:pt>
                <c:pt idx="164">
                  <c:v>8.028722790592828E-2</c:v>
                </c:pt>
                <c:pt idx="165">
                  <c:v>7.9292671444957954E-2</c:v>
                </c:pt>
                <c:pt idx="166">
                  <c:v>7.8298114983987629E-2</c:v>
                </c:pt>
                <c:pt idx="167">
                  <c:v>7.7303558523017304E-2</c:v>
                </c:pt>
                <c:pt idx="168">
                  <c:v>7.6375305826111781E-2</c:v>
                </c:pt>
                <c:pt idx="169">
                  <c:v>7.544705312920609E-2</c:v>
                </c:pt>
                <c:pt idx="170">
                  <c:v>7.4518800432300566E-2</c:v>
                </c:pt>
                <c:pt idx="171">
                  <c:v>7.3656851499459677E-2</c:v>
                </c:pt>
                <c:pt idx="172">
                  <c:v>7.2728598802553987E-2</c:v>
                </c:pt>
                <c:pt idx="173">
                  <c:v>7.1866649869713098E-2</c:v>
                </c:pt>
                <c:pt idx="174">
                  <c:v>7.1004700936872209E-2</c:v>
                </c:pt>
                <c:pt idx="175">
                  <c:v>7.014275200403132E-2</c:v>
                </c:pt>
                <c:pt idx="176">
                  <c:v>6.9347106835255065E-2</c:v>
                </c:pt>
                <c:pt idx="177">
                  <c:v>6.8485157902414176E-2</c:v>
                </c:pt>
                <c:pt idx="178">
                  <c:v>6.7689512733637908E-2</c:v>
                </c:pt>
                <c:pt idx="179">
                  <c:v>6.6960171328926274E-2</c:v>
                </c:pt>
                <c:pt idx="180">
                  <c:v>6.61645261601502E-2</c:v>
                </c:pt>
                <c:pt idx="181">
                  <c:v>6.5435184755438566E-2</c:v>
                </c:pt>
                <c:pt idx="182">
                  <c:v>6.4639539586662298E-2</c:v>
                </c:pt>
                <c:pt idx="183">
                  <c:v>6.3910198181950859E-2</c:v>
                </c:pt>
                <c:pt idx="184">
                  <c:v>6.324716054130404E-2</c:v>
                </c:pt>
                <c:pt idx="185">
                  <c:v>6.2517819136592392E-2</c:v>
                </c:pt>
                <c:pt idx="186">
                  <c:v>6.1788477731880766E-2</c:v>
                </c:pt>
                <c:pt idx="187">
                  <c:v>6.112544009123394E-2</c:v>
                </c:pt>
                <c:pt idx="188">
                  <c:v>6.0462402450587122E-2</c:v>
                </c:pt>
                <c:pt idx="189">
                  <c:v>5.9799364809940296E-2</c:v>
                </c:pt>
                <c:pt idx="190">
                  <c:v>5.9136327169293477E-2</c:v>
                </c:pt>
                <c:pt idx="191">
                  <c:v>5.8473289528646465E-2</c:v>
                </c:pt>
                <c:pt idx="192">
                  <c:v>5.7876555652064454E-2</c:v>
                </c:pt>
                <c:pt idx="193">
                  <c:v>5.7279821775482263E-2</c:v>
                </c:pt>
                <c:pt idx="194">
                  <c:v>5.6683087898900066E-2</c:v>
                </c:pt>
                <c:pt idx="195">
                  <c:v>5.6086354022317868E-2</c:v>
                </c:pt>
                <c:pt idx="196">
                  <c:v>5.548962014573567E-2</c:v>
                </c:pt>
                <c:pt idx="197">
                  <c:v>5.4959190033218287E-2</c:v>
                </c:pt>
                <c:pt idx="198">
                  <c:v>5.4362456156636096E-2</c:v>
                </c:pt>
                <c:pt idx="199">
                  <c:v>5.3832026044118526E-2</c:v>
                </c:pt>
                <c:pt idx="200">
                  <c:v>5.3301595931601144E-2</c:v>
                </c:pt>
                <c:pt idx="201">
                  <c:v>5.2704862055018946E-2</c:v>
                </c:pt>
                <c:pt idx="202">
                  <c:v>5.2174431942501376E-2</c:v>
                </c:pt>
                <c:pt idx="203">
                  <c:v>5.1644001829983993E-2</c:v>
                </c:pt>
                <c:pt idx="204">
                  <c:v>5.1179875481531051E-2</c:v>
                </c:pt>
                <c:pt idx="205">
                  <c:v>5.0649445369013668E-2</c:v>
                </c:pt>
                <c:pt idx="206">
                  <c:v>5.0185319020560719E-2</c:v>
                </c:pt>
                <c:pt idx="207">
                  <c:v>4.9654888908043336E-2</c:v>
                </c:pt>
                <c:pt idx="208">
                  <c:v>4.9190762559590581E-2</c:v>
                </c:pt>
                <c:pt idx="209">
                  <c:v>4.8726636211137639E-2</c:v>
                </c:pt>
                <c:pt idx="210">
                  <c:v>4.8262509862684884E-2</c:v>
                </c:pt>
                <c:pt idx="211">
                  <c:v>4.786468727829675E-2</c:v>
                </c:pt>
                <c:pt idx="212">
                  <c:v>4.7400560929843995E-2</c:v>
                </c:pt>
                <c:pt idx="213">
                  <c:v>4.693643458139124E-2</c:v>
                </c:pt>
                <c:pt idx="214">
                  <c:v>4.6538611997003106E-2</c:v>
                </c:pt>
                <c:pt idx="215">
                  <c:v>4.6074485648550351E-2</c:v>
                </c:pt>
                <c:pt idx="216">
                  <c:v>4.5676663064162216E-2</c:v>
                </c:pt>
                <c:pt idx="217">
                  <c:v>4.5278840479774089E-2</c:v>
                </c:pt>
                <c:pt idx="218">
                  <c:v>4.4881017895385955E-2</c:v>
                </c:pt>
                <c:pt idx="219">
                  <c:v>4.4483195310997828E-2</c:v>
                </c:pt>
                <c:pt idx="220">
                  <c:v>4.4085372726609694E-2</c:v>
                </c:pt>
                <c:pt idx="221">
                  <c:v>4.3687550142221566E-2</c:v>
                </c:pt>
                <c:pt idx="222">
                  <c:v>4.3289727557833432E-2</c:v>
                </c:pt>
                <c:pt idx="223">
                  <c:v>4.295820873751012E-2</c:v>
                </c:pt>
                <c:pt idx="224">
                  <c:v>4.2560386153121986E-2</c:v>
                </c:pt>
                <c:pt idx="225">
                  <c:v>4.222886733279848E-2</c:v>
                </c:pt>
                <c:pt idx="226">
                  <c:v>4.189734851247498E-2</c:v>
                </c:pt>
                <c:pt idx="227">
                  <c:v>4.1499525928087033E-2</c:v>
                </c:pt>
                <c:pt idx="228">
                  <c:v>4.1168007107763527E-2</c:v>
                </c:pt>
                <c:pt idx="229">
                  <c:v>4.0836488287440027E-2</c:v>
                </c:pt>
                <c:pt idx="230">
                  <c:v>4.0504969467116708E-2</c:v>
                </c:pt>
                <c:pt idx="231">
                  <c:v>4.0173450646793202E-2</c:v>
                </c:pt>
                <c:pt idx="232">
                  <c:v>3.990823559053451E-2</c:v>
                </c:pt>
                <c:pt idx="233">
                  <c:v>3.9576716770211004E-2</c:v>
                </c:pt>
                <c:pt idx="234">
                  <c:v>3.9245197949887692E-2</c:v>
                </c:pt>
                <c:pt idx="235">
                  <c:v>3.8979982893628813E-2</c:v>
                </c:pt>
                <c:pt idx="236">
                  <c:v>3.8714767837370122E-2</c:v>
                </c:pt>
                <c:pt idx="237">
                  <c:v>3.8383249017046803E-2</c:v>
                </c:pt>
                <c:pt idx="238">
                  <c:v>3.8118033960787924E-2</c:v>
                </c:pt>
                <c:pt idx="239">
                  <c:v>3.7852818904529233E-2</c:v>
                </c:pt>
                <c:pt idx="240">
                  <c:v>3.7587603848270541E-2</c:v>
                </c:pt>
                <c:pt idx="241">
                  <c:v>3.7388692556076478E-2</c:v>
                </c:pt>
                <c:pt idx="242">
                  <c:v>3.7123477499817599E-2</c:v>
                </c:pt>
                <c:pt idx="243">
                  <c:v>3.6924566207623528E-2</c:v>
                </c:pt>
                <c:pt idx="244">
                  <c:v>3.6659351151364837E-2</c:v>
                </c:pt>
                <c:pt idx="245">
                  <c:v>3.6460439859170773E-2</c:v>
                </c:pt>
                <c:pt idx="246">
                  <c:v>3.6195224802912082E-2</c:v>
                </c:pt>
                <c:pt idx="247">
                  <c:v>3.5996313510718018E-2</c:v>
                </c:pt>
                <c:pt idx="248">
                  <c:v>3.5797402218523955E-2</c:v>
                </c:pt>
                <c:pt idx="249">
                  <c:v>3.5598490926329884E-2</c:v>
                </c:pt>
                <c:pt idx="250">
                  <c:v>3.5399579634135821E-2</c:v>
                </c:pt>
                <c:pt idx="251">
                  <c:v>3.5200668341941757E-2</c:v>
                </c:pt>
                <c:pt idx="252">
                  <c:v>3.5001757049747693E-2</c:v>
                </c:pt>
                <c:pt idx="253">
                  <c:v>3.4802845757553623E-2</c:v>
                </c:pt>
                <c:pt idx="254">
                  <c:v>3.4603934465359559E-2</c:v>
                </c:pt>
                <c:pt idx="255">
                  <c:v>3.4405023173165496E-2</c:v>
                </c:pt>
                <c:pt idx="256">
                  <c:v>3.427241564503624E-2</c:v>
                </c:pt>
                <c:pt idx="257">
                  <c:v>3.4073504352842177E-2</c:v>
                </c:pt>
                <c:pt idx="258">
                  <c:v>3.3874593060648113E-2</c:v>
                </c:pt>
                <c:pt idx="259">
                  <c:v>3.374198553251867E-2</c:v>
                </c:pt>
                <c:pt idx="260">
                  <c:v>3.3543074240324607E-2</c:v>
                </c:pt>
                <c:pt idx="261">
                  <c:v>3.3410466712195358E-2</c:v>
                </c:pt>
                <c:pt idx="262">
                  <c:v>3.3277859184065915E-2</c:v>
                </c:pt>
                <c:pt idx="263">
                  <c:v>3.3078947891871852E-2</c:v>
                </c:pt>
                <c:pt idx="264">
                  <c:v>3.2946340363742409E-2</c:v>
                </c:pt>
                <c:pt idx="265">
                  <c:v>3.281373283561316E-2</c:v>
                </c:pt>
                <c:pt idx="266">
                  <c:v>3.2614821543419097E-2</c:v>
                </c:pt>
                <c:pt idx="267">
                  <c:v>3.2482214015289654E-2</c:v>
                </c:pt>
                <c:pt idx="268">
                  <c:v>3.228330272309559E-2</c:v>
                </c:pt>
                <c:pt idx="269">
                  <c:v>3.2150695194966147E-2</c:v>
                </c:pt>
                <c:pt idx="270">
                  <c:v>3.1951783902772084E-2</c:v>
                </c:pt>
                <c:pt idx="271">
                  <c:v>3.1752872610578207E-2</c:v>
                </c:pt>
                <c:pt idx="272">
                  <c:v>3.1620265082448765E-2</c:v>
                </c:pt>
                <c:pt idx="273">
                  <c:v>3.1421353790254701E-2</c:v>
                </c:pt>
                <c:pt idx="274">
                  <c:v>3.1222442498060637E-2</c:v>
                </c:pt>
                <c:pt idx="275">
                  <c:v>3.1089834969931198E-2</c:v>
                </c:pt>
                <c:pt idx="276">
                  <c:v>3.0890923677737131E-2</c:v>
                </c:pt>
                <c:pt idx="277">
                  <c:v>3.0692012385543067E-2</c:v>
                </c:pt>
                <c:pt idx="278">
                  <c:v>3.0559404857413815E-2</c:v>
                </c:pt>
                <c:pt idx="279">
                  <c:v>3.0360493565219748E-2</c:v>
                </c:pt>
                <c:pt idx="280">
                  <c:v>3.0227886037090309E-2</c:v>
                </c:pt>
                <c:pt idx="281">
                  <c:v>3.0095278508961057E-2</c:v>
                </c:pt>
                <c:pt idx="282">
                  <c:v>2.9896367216766993E-2</c:v>
                </c:pt>
                <c:pt idx="283">
                  <c:v>2.9763759688637554E-2</c:v>
                </c:pt>
                <c:pt idx="284">
                  <c:v>2.9631152160508115E-2</c:v>
                </c:pt>
                <c:pt idx="285">
                  <c:v>2.9498544632378863E-2</c:v>
                </c:pt>
                <c:pt idx="286">
                  <c:v>2.9365937104249423E-2</c:v>
                </c:pt>
                <c:pt idx="287">
                  <c:v>2.9233329576119984E-2</c:v>
                </c:pt>
                <c:pt idx="288">
                  <c:v>2.9034418283925917E-2</c:v>
                </c:pt>
                <c:pt idx="289">
                  <c:v>2.8901810755796665E-2</c:v>
                </c:pt>
                <c:pt idx="290">
                  <c:v>2.8835506991731853E-2</c:v>
                </c:pt>
                <c:pt idx="291">
                  <c:v>2.8702899463602601E-2</c:v>
                </c:pt>
                <c:pt idx="292">
                  <c:v>2.8570291935473162E-2</c:v>
                </c:pt>
                <c:pt idx="293">
                  <c:v>2.843768440734391E-2</c:v>
                </c:pt>
                <c:pt idx="294">
                  <c:v>2.8305076879214471E-2</c:v>
                </c:pt>
                <c:pt idx="295">
                  <c:v>2.8172469351085031E-2</c:v>
                </c:pt>
                <c:pt idx="296">
                  <c:v>2.8106165587020403E-2</c:v>
                </c:pt>
                <c:pt idx="297">
                  <c:v>2.7973558058890964E-2</c:v>
                </c:pt>
                <c:pt idx="298">
                  <c:v>2.7840950530761712E-2</c:v>
                </c:pt>
                <c:pt idx="299">
                  <c:v>2.77746467666969E-2</c:v>
                </c:pt>
                <c:pt idx="300">
                  <c:v>2.7642039238567648E-2</c:v>
                </c:pt>
                <c:pt idx="301">
                  <c:v>2.7509431710438209E-2</c:v>
                </c:pt>
                <c:pt idx="302">
                  <c:v>2.7443127946373581E-2</c:v>
                </c:pt>
                <c:pt idx="303">
                  <c:v>2.7310520418244142E-2</c:v>
                </c:pt>
                <c:pt idx="304">
                  <c:v>2.7177912890114703E-2</c:v>
                </c:pt>
                <c:pt idx="305">
                  <c:v>2.7111609126050078E-2</c:v>
                </c:pt>
                <c:pt idx="306">
                  <c:v>2.6979001597920639E-2</c:v>
                </c:pt>
                <c:pt idx="307">
                  <c:v>2.6912697833856011E-2</c:v>
                </c:pt>
                <c:pt idx="308">
                  <c:v>2.6780090305726759E-2</c:v>
                </c:pt>
                <c:pt idx="309">
                  <c:v>2.664748277759732E-2</c:v>
                </c:pt>
                <c:pt idx="310">
                  <c:v>2.6581179013532696E-2</c:v>
                </c:pt>
                <c:pt idx="311">
                  <c:v>2.6514875249467881E-2</c:v>
                </c:pt>
                <c:pt idx="312">
                  <c:v>2.6382267721338629E-2</c:v>
                </c:pt>
                <c:pt idx="313">
                  <c:v>2.6315963957273817E-2</c:v>
                </c:pt>
                <c:pt idx="314">
                  <c:v>2.6249660193209189E-2</c:v>
                </c:pt>
                <c:pt idx="315">
                  <c:v>2.611705266507975E-2</c:v>
                </c:pt>
                <c:pt idx="316">
                  <c:v>2.6050748901015126E-2</c:v>
                </c:pt>
                <c:pt idx="317">
                  <c:v>2.5984445136950498E-2</c:v>
                </c:pt>
                <c:pt idx="318">
                  <c:v>2.5851837608821059E-2</c:v>
                </c:pt>
                <c:pt idx="319">
                  <c:v>2.5785533844756434E-2</c:v>
                </c:pt>
                <c:pt idx="320">
                  <c:v>2.5719230080691619E-2</c:v>
                </c:pt>
                <c:pt idx="321">
                  <c:v>2.5652926316626995E-2</c:v>
                </c:pt>
                <c:pt idx="322">
                  <c:v>2.5586622552562367E-2</c:v>
                </c:pt>
                <c:pt idx="323">
                  <c:v>2.5520318788497556E-2</c:v>
                </c:pt>
                <c:pt idx="324">
                  <c:v>2.5454015024432928E-2</c:v>
                </c:pt>
                <c:pt idx="325">
                  <c:v>2.5387711260368304E-2</c:v>
                </c:pt>
                <c:pt idx="326">
                  <c:v>2.5321407496303489E-2</c:v>
                </c:pt>
                <c:pt idx="327">
                  <c:v>2.5255103732238864E-2</c:v>
                </c:pt>
                <c:pt idx="328">
                  <c:v>2.5122496204109612E-2</c:v>
                </c:pt>
                <c:pt idx="329">
                  <c:v>2.5056192440044797E-2</c:v>
                </c:pt>
                <c:pt idx="330">
                  <c:v>2.4989888675980173E-2</c:v>
                </c:pt>
                <c:pt idx="331">
                  <c:v>2.4923584911915545E-2</c:v>
                </c:pt>
                <c:pt idx="332">
                  <c:v>2.4857281147850734E-2</c:v>
                </c:pt>
                <c:pt idx="333">
                  <c:v>2.4790977383786106E-2</c:v>
                </c:pt>
                <c:pt idx="334">
                  <c:v>2.4790977383786106E-2</c:v>
                </c:pt>
                <c:pt idx="335">
                  <c:v>2.4724673619721482E-2</c:v>
                </c:pt>
                <c:pt idx="336">
                  <c:v>2.4658369855656666E-2</c:v>
                </c:pt>
                <c:pt idx="337">
                  <c:v>2.4592066091592042E-2</c:v>
                </c:pt>
                <c:pt idx="338">
                  <c:v>2.4525762327527414E-2</c:v>
                </c:pt>
                <c:pt idx="339">
                  <c:v>2.4459458563462603E-2</c:v>
                </c:pt>
                <c:pt idx="340">
                  <c:v>2.4393154799397975E-2</c:v>
                </c:pt>
                <c:pt idx="341">
                  <c:v>2.4326851035333351E-2</c:v>
                </c:pt>
                <c:pt idx="342">
                  <c:v>2.4326851035333351E-2</c:v>
                </c:pt>
                <c:pt idx="343">
                  <c:v>2.4260547271268536E-2</c:v>
                </c:pt>
                <c:pt idx="344">
                  <c:v>2.4194243507203912E-2</c:v>
                </c:pt>
                <c:pt idx="345">
                  <c:v>2.4127939743139284E-2</c:v>
                </c:pt>
                <c:pt idx="346">
                  <c:v>2.4061635979074472E-2</c:v>
                </c:pt>
                <c:pt idx="347">
                  <c:v>2.4061635979074472E-2</c:v>
                </c:pt>
                <c:pt idx="348">
                  <c:v>2.3995332215009844E-2</c:v>
                </c:pt>
                <c:pt idx="349">
                  <c:v>2.392902845094522E-2</c:v>
                </c:pt>
                <c:pt idx="350">
                  <c:v>2.3862724686880405E-2</c:v>
                </c:pt>
                <c:pt idx="351">
                  <c:v>2.3862724686880405E-2</c:v>
                </c:pt>
                <c:pt idx="352">
                  <c:v>2.3796420922815781E-2</c:v>
                </c:pt>
                <c:pt idx="353">
                  <c:v>2.3730117158751153E-2</c:v>
                </c:pt>
                <c:pt idx="354">
                  <c:v>2.3730117158751153E-2</c:v>
                </c:pt>
                <c:pt idx="355">
                  <c:v>2.3663813394686341E-2</c:v>
                </c:pt>
                <c:pt idx="356">
                  <c:v>2.3597509630621714E-2</c:v>
                </c:pt>
                <c:pt idx="357">
                  <c:v>2.3597509630621714E-2</c:v>
                </c:pt>
                <c:pt idx="358">
                  <c:v>2.3531205866557089E-2</c:v>
                </c:pt>
                <c:pt idx="359">
                  <c:v>2.3464902102492462E-2</c:v>
                </c:pt>
                <c:pt idx="360">
                  <c:v>2.3464902102492462E-2</c:v>
                </c:pt>
                <c:pt idx="361">
                  <c:v>2.339859833842765E-2</c:v>
                </c:pt>
                <c:pt idx="362">
                  <c:v>2.3332294574363022E-2</c:v>
                </c:pt>
                <c:pt idx="363">
                  <c:v>2.3332294574363022E-2</c:v>
                </c:pt>
                <c:pt idx="364">
                  <c:v>2.3265990810298398E-2</c:v>
                </c:pt>
                <c:pt idx="365">
                  <c:v>2.3199687046233583E-2</c:v>
                </c:pt>
                <c:pt idx="366">
                  <c:v>2.3199687046233583E-2</c:v>
                </c:pt>
                <c:pt idx="367">
                  <c:v>2.3133383282168959E-2</c:v>
                </c:pt>
                <c:pt idx="368">
                  <c:v>2.3133383282168959E-2</c:v>
                </c:pt>
                <c:pt idx="369">
                  <c:v>2.3067079518104331E-2</c:v>
                </c:pt>
                <c:pt idx="370">
                  <c:v>2.3000775754039519E-2</c:v>
                </c:pt>
                <c:pt idx="371">
                  <c:v>2.3000775754039519E-2</c:v>
                </c:pt>
                <c:pt idx="372">
                  <c:v>2.2934471989974892E-2</c:v>
                </c:pt>
                <c:pt idx="373">
                  <c:v>2.2934471989974892E-2</c:v>
                </c:pt>
                <c:pt idx="374">
                  <c:v>2.2868168225910267E-2</c:v>
                </c:pt>
                <c:pt idx="375">
                  <c:v>2.2868168225910267E-2</c:v>
                </c:pt>
                <c:pt idx="376">
                  <c:v>2.2801864461845452E-2</c:v>
                </c:pt>
                <c:pt idx="377">
                  <c:v>2.2801864461845452E-2</c:v>
                </c:pt>
                <c:pt idx="378">
                  <c:v>2.2735560697780828E-2</c:v>
                </c:pt>
                <c:pt idx="379">
                  <c:v>2.2735560697780828E-2</c:v>
                </c:pt>
                <c:pt idx="380">
                  <c:v>2.2735560697780828E-2</c:v>
                </c:pt>
                <c:pt idx="381">
                  <c:v>2.26692569337162E-2</c:v>
                </c:pt>
                <c:pt idx="382">
                  <c:v>2.26692569337162E-2</c:v>
                </c:pt>
                <c:pt idx="383">
                  <c:v>2.2602953169651389E-2</c:v>
                </c:pt>
                <c:pt idx="384">
                  <c:v>2.2602953169651389E-2</c:v>
                </c:pt>
                <c:pt idx="385">
                  <c:v>2.2536649405586761E-2</c:v>
                </c:pt>
                <c:pt idx="386">
                  <c:v>2.2536649405586761E-2</c:v>
                </c:pt>
                <c:pt idx="387">
                  <c:v>2.2536649405586761E-2</c:v>
                </c:pt>
                <c:pt idx="388">
                  <c:v>2.2470345641522137E-2</c:v>
                </c:pt>
                <c:pt idx="389">
                  <c:v>2.2470345641522137E-2</c:v>
                </c:pt>
                <c:pt idx="390">
                  <c:v>2.2470345641522137E-2</c:v>
                </c:pt>
                <c:pt idx="391">
                  <c:v>2.2470345641522137E-2</c:v>
                </c:pt>
                <c:pt idx="392">
                  <c:v>2.2470345641522137E-2</c:v>
                </c:pt>
                <c:pt idx="393">
                  <c:v>2.2470345641522137E-2</c:v>
                </c:pt>
                <c:pt idx="394">
                  <c:v>2.2470345641522137E-2</c:v>
                </c:pt>
                <c:pt idx="395">
                  <c:v>2.2470345641522137E-2</c:v>
                </c:pt>
                <c:pt idx="396">
                  <c:v>2.2470345641522137E-2</c:v>
                </c:pt>
                <c:pt idx="397">
                  <c:v>2.2470345641522137E-2</c:v>
                </c:pt>
                <c:pt idx="398">
                  <c:v>2.2470345641522137E-2</c:v>
                </c:pt>
                <c:pt idx="399">
                  <c:v>2.2470345641522137E-2</c:v>
                </c:pt>
                <c:pt idx="400">
                  <c:v>2.2470345641522137E-2</c:v>
                </c:pt>
                <c:pt idx="401">
                  <c:v>2.2470345641522137E-2</c:v>
                </c:pt>
                <c:pt idx="402">
                  <c:v>2.2536649405586761E-2</c:v>
                </c:pt>
                <c:pt idx="403">
                  <c:v>2.2536649405586761E-2</c:v>
                </c:pt>
                <c:pt idx="404">
                  <c:v>2.2536649405586761E-2</c:v>
                </c:pt>
                <c:pt idx="405">
                  <c:v>2.2536649405586761E-2</c:v>
                </c:pt>
                <c:pt idx="406">
                  <c:v>2.2536649405586761E-2</c:v>
                </c:pt>
                <c:pt idx="407">
                  <c:v>2.2536649405586761E-2</c:v>
                </c:pt>
                <c:pt idx="408">
                  <c:v>2.2536649405586761E-2</c:v>
                </c:pt>
                <c:pt idx="409">
                  <c:v>2.2536649405586761E-2</c:v>
                </c:pt>
                <c:pt idx="410">
                  <c:v>2.2536649405586761E-2</c:v>
                </c:pt>
                <c:pt idx="411">
                  <c:v>2.2536649405586761E-2</c:v>
                </c:pt>
                <c:pt idx="412">
                  <c:v>2.2536649405586761E-2</c:v>
                </c:pt>
                <c:pt idx="413">
                  <c:v>2.2536649405586761E-2</c:v>
                </c:pt>
                <c:pt idx="414">
                  <c:v>2.2602953169651389E-2</c:v>
                </c:pt>
                <c:pt idx="415">
                  <c:v>2.2602953169651389E-2</c:v>
                </c:pt>
                <c:pt idx="416">
                  <c:v>2.2602953169651389E-2</c:v>
                </c:pt>
                <c:pt idx="417">
                  <c:v>2.2602953169651389E-2</c:v>
                </c:pt>
                <c:pt idx="418">
                  <c:v>2.2602953169651389E-2</c:v>
                </c:pt>
                <c:pt idx="419">
                  <c:v>2.2602953169651389E-2</c:v>
                </c:pt>
                <c:pt idx="420">
                  <c:v>2.2602953169651389E-2</c:v>
                </c:pt>
                <c:pt idx="421">
                  <c:v>2.2602953169651389E-2</c:v>
                </c:pt>
                <c:pt idx="422">
                  <c:v>2.2536649405586761E-2</c:v>
                </c:pt>
                <c:pt idx="423">
                  <c:v>2.2536649405586761E-2</c:v>
                </c:pt>
                <c:pt idx="424">
                  <c:v>2.2536649405586761E-2</c:v>
                </c:pt>
                <c:pt idx="425">
                  <c:v>2.2470345641522137E-2</c:v>
                </c:pt>
                <c:pt idx="426">
                  <c:v>2.2470345641522137E-2</c:v>
                </c:pt>
                <c:pt idx="427">
                  <c:v>2.2404041877457322E-2</c:v>
                </c:pt>
                <c:pt idx="428">
                  <c:v>2.2404041877457322E-2</c:v>
                </c:pt>
                <c:pt idx="429">
                  <c:v>2.2337738113392697E-2</c:v>
                </c:pt>
                <c:pt idx="430">
                  <c:v>2.2337738113392697E-2</c:v>
                </c:pt>
                <c:pt idx="431">
                  <c:v>2.227143434932807E-2</c:v>
                </c:pt>
                <c:pt idx="432">
                  <c:v>2.227143434932807E-2</c:v>
                </c:pt>
                <c:pt idx="433">
                  <c:v>2.227143434932807E-2</c:v>
                </c:pt>
                <c:pt idx="434">
                  <c:v>2.2205130585263258E-2</c:v>
                </c:pt>
                <c:pt idx="435">
                  <c:v>2.2205130585263258E-2</c:v>
                </c:pt>
                <c:pt idx="436">
                  <c:v>2.2205130585263258E-2</c:v>
                </c:pt>
                <c:pt idx="437">
                  <c:v>2.213882682119863E-2</c:v>
                </c:pt>
                <c:pt idx="438">
                  <c:v>2.213882682119863E-2</c:v>
                </c:pt>
                <c:pt idx="439">
                  <c:v>2.213882682119863E-2</c:v>
                </c:pt>
                <c:pt idx="440">
                  <c:v>2.213882682119863E-2</c:v>
                </c:pt>
                <c:pt idx="441">
                  <c:v>2.2072523057134006E-2</c:v>
                </c:pt>
                <c:pt idx="442">
                  <c:v>2.2072523057134006E-2</c:v>
                </c:pt>
                <c:pt idx="443">
                  <c:v>2.2072523057134006E-2</c:v>
                </c:pt>
                <c:pt idx="444">
                  <c:v>2.2072523057134006E-2</c:v>
                </c:pt>
                <c:pt idx="445">
                  <c:v>2.2006219293069191E-2</c:v>
                </c:pt>
                <c:pt idx="446">
                  <c:v>2.2006219293069191E-2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</c:numCache>
            </c:numRef>
          </c:xVal>
          <c:yVal>
            <c:numRef>
              <c:f>Traitement5!$G$2:$G$700</c:f>
              <c:numCache>
                <c:formatCode>0.000</c:formatCode>
                <c:ptCount val="699"/>
                <c:pt idx="0">
                  <c:v>0.15682547650110568</c:v>
                </c:pt>
                <c:pt idx="1">
                  <c:v>0.15676889138668668</c:v>
                </c:pt>
                <c:pt idx="2">
                  <c:v>0.15673382417761833</c:v>
                </c:pt>
                <c:pt idx="3">
                  <c:v>0.15669788300207149</c:v>
                </c:pt>
                <c:pt idx="4">
                  <c:v>0.1566610360616241</c:v>
                </c:pt>
                <c:pt idx="5">
                  <c:v>0.15662069676338081</c:v>
                </c:pt>
                <c:pt idx="6">
                  <c:v>0.15657924661668346</c:v>
                </c:pt>
                <c:pt idx="7">
                  <c:v>0.15653123182318665</c:v>
                </c:pt>
                <c:pt idx="8">
                  <c:v>0.15648168771880211</c:v>
                </c:pt>
                <c:pt idx="9">
                  <c:v>0.15643054342327339</c:v>
                </c:pt>
                <c:pt idx="10">
                  <c:v>0.15637473871468438</c:v>
                </c:pt>
                <c:pt idx="11">
                  <c:v>0.15631697354819926</c:v>
                </c:pt>
                <c:pt idx="12">
                  <c:v>0.15625714808315616</c:v>
                </c:pt>
                <c:pt idx="13">
                  <c:v>0.15619515598035361</c:v>
                </c:pt>
                <c:pt idx="14">
                  <c:v>0.15611009460953768</c:v>
                </c:pt>
                <c:pt idx="15">
                  <c:v>0.15602811233270364</c:v>
                </c:pt>
                <c:pt idx="16">
                  <c:v>0.15595373335471224</c:v>
                </c:pt>
                <c:pt idx="17">
                  <c:v>0.15588025186264282</c:v>
                </c:pt>
                <c:pt idx="18">
                  <c:v>0.15579976181543004</c:v>
                </c:pt>
                <c:pt idx="19">
                  <c:v>0.15572014093645087</c:v>
                </c:pt>
                <c:pt idx="20">
                  <c:v>0.1556372668309611</c:v>
                </c:pt>
                <c:pt idx="21">
                  <c:v>0.15555095113263831</c:v>
                </c:pt>
                <c:pt idx="22">
                  <c:v>0.15545615232388602</c:v>
                </c:pt>
                <c:pt idx="23">
                  <c:v>0.15535706336238436</c:v>
                </c:pt>
                <c:pt idx="24">
                  <c:v>0.15525870726941554</c:v>
                </c:pt>
                <c:pt idx="25">
                  <c:v>0.15515045000544736</c:v>
                </c:pt>
                <c:pt idx="26">
                  <c:v>0.15503703700030319</c:v>
                </c:pt>
                <c:pt idx="27">
                  <c:v>0.15491203248873203</c:v>
                </c:pt>
                <c:pt idx="28">
                  <c:v>0.15478695924333452</c:v>
                </c:pt>
                <c:pt idx="29">
                  <c:v>0.15464886890254001</c:v>
                </c:pt>
                <c:pt idx="30">
                  <c:v>0.15449623855473549</c:v>
                </c:pt>
                <c:pt idx="31">
                  <c:v>0.15434238398705485</c:v>
                </c:pt>
                <c:pt idx="32">
                  <c:v>0.15417200666937619</c:v>
                </c:pt>
                <c:pt idx="33">
                  <c:v>0.15399993779981463</c:v>
                </c:pt>
                <c:pt idx="34">
                  <c:v>0.15380903222369208</c:v>
                </c:pt>
                <c:pt idx="35">
                  <c:v>0.15360639699282841</c:v>
                </c:pt>
                <c:pt idx="36">
                  <c:v>0.15339111119765811</c:v>
                </c:pt>
                <c:pt idx="37">
                  <c:v>0.15316218077231841</c:v>
                </c:pt>
                <c:pt idx="38">
                  <c:v>0.15290709280866691</c:v>
                </c:pt>
                <c:pt idx="39">
                  <c:v>0.15264683473521956</c:v>
                </c:pt>
                <c:pt idx="40">
                  <c:v>0.15235639076765123</c:v>
                </c:pt>
                <c:pt idx="41">
                  <c:v>0.15205965633265162</c:v>
                </c:pt>
                <c:pt idx="42">
                  <c:v>0.15172812816250314</c:v>
                </c:pt>
                <c:pt idx="43">
                  <c:v>0.15137318033240982</c:v>
                </c:pt>
                <c:pt idx="44">
                  <c:v>0.15099308015561411</c:v>
                </c:pt>
                <c:pt idx="45">
                  <c:v>0.15058604328800931</c:v>
                </c:pt>
                <c:pt idx="46">
                  <c:v>0.15015025687511646</c:v>
                </c:pt>
                <c:pt idx="47">
                  <c:v>0.14968390879837576</c:v>
                </c:pt>
                <c:pt idx="48">
                  <c:v>0.14918522294165459</c:v>
                </c:pt>
                <c:pt idx="49">
                  <c:v>0.14867639141676794</c:v>
                </c:pt>
                <c:pt idx="50">
                  <c:v>0.14808416146442308</c:v>
                </c:pt>
                <c:pt idx="51">
                  <c:v>0.1474787979871636</c:v>
                </c:pt>
                <c:pt idx="52">
                  <c:v>0.14686400449158479</c:v>
                </c:pt>
                <c:pt idx="53">
                  <c:v>0.14615247163995304</c:v>
                </c:pt>
                <c:pt idx="54">
                  <c:v>0.14542992503567412</c:v>
                </c:pt>
                <c:pt idx="55">
                  <c:v>0.14466724714105261</c:v>
                </c:pt>
                <c:pt idx="56">
                  <c:v>0.14386444254133435</c:v>
                </c:pt>
                <c:pt idx="57">
                  <c:v>0.14302184745295529</c:v>
                </c:pt>
                <c:pt idx="58">
                  <c:v>0.14210090579940562</c:v>
                </c:pt>
                <c:pt idx="59">
                  <c:v>0.14117934974159466</c:v>
                </c:pt>
                <c:pt idx="60">
                  <c:v>0.14022086410262816</c:v>
                </c:pt>
                <c:pt idx="61">
                  <c:v>0.13922687371140272</c:v>
                </c:pt>
                <c:pt idx="62">
                  <c:v>0.13819896883053337</c:v>
                </c:pt>
                <c:pt idx="63">
                  <c:v>0.13713885840003273</c:v>
                </c:pt>
                <c:pt idx="64">
                  <c:v>0.13604832551390234</c:v>
                </c:pt>
                <c:pt idx="65">
                  <c:v>0.13492918709289123</c:v>
                </c:pt>
                <c:pt idx="66">
                  <c:v>0.13378325900608337</c:v>
                </c:pt>
                <c:pt idx="67">
                  <c:v>0.13261232723440672</c:v>
                </c:pt>
                <c:pt idx="68">
                  <c:v>0.13141812512571263</c:v>
                </c:pt>
                <c:pt idx="69">
                  <c:v>0.13020231639175869</c:v>
                </c:pt>
                <c:pt idx="70">
                  <c:v>0.12891232053762552</c:v>
                </c:pt>
                <c:pt idx="71">
                  <c:v>0.12765718294853118</c:v>
                </c:pt>
                <c:pt idx="72">
                  <c:v>0.12638497335086366</c:v>
                </c:pt>
                <c:pt idx="73">
                  <c:v>0.12509699430104732</c:v>
                </c:pt>
                <c:pt idx="74">
                  <c:v>0.12385137522875599</c:v>
                </c:pt>
                <c:pt idx="75">
                  <c:v>0.12247847859928114</c:v>
                </c:pt>
                <c:pt idx="76">
                  <c:v>0.12115009739476661</c:v>
                </c:pt>
                <c:pt idx="77">
                  <c:v>0.11981026636572159</c:v>
                </c:pt>
                <c:pt idx="78">
                  <c:v>0.11845986390603297</c:v>
                </c:pt>
                <c:pt idx="79">
                  <c:v>0.11709969802363594</c:v>
                </c:pt>
                <c:pt idx="80">
                  <c:v>0.11573051166671623</c:v>
                </c:pt>
                <c:pt idx="81">
                  <c:v>0.11435298793541987</c:v>
                </c:pt>
                <c:pt idx="82">
                  <c:v>0.11290736181354057</c:v>
                </c:pt>
                <c:pt idx="83">
                  <c:v>0.11157539133956046</c:v>
                </c:pt>
                <c:pt idx="84">
                  <c:v>0.11017642926755489</c:v>
                </c:pt>
                <c:pt idx="85">
                  <c:v>0.10877136006874345</c:v>
                </c:pt>
                <c:pt idx="86">
                  <c:v>0.10742208492816124</c:v>
                </c:pt>
                <c:pt idx="87">
                  <c:v>0.10600634779001998</c:v>
                </c:pt>
                <c:pt idx="88">
                  <c:v>0.10464761091953274</c:v>
                </c:pt>
                <c:pt idx="89">
                  <c:v>0.10328474468583566</c:v>
                </c:pt>
                <c:pt idx="90">
                  <c:v>0.10185583691886563</c:v>
                </c:pt>
                <c:pt idx="91">
                  <c:v>0.10048542884784115</c:v>
                </c:pt>
                <c:pt idx="92">
                  <c:v>9.9111739327536003E-2</c:v>
                </c:pt>
                <c:pt idx="93">
                  <c:v>9.7735013887662953E-2</c:v>
                </c:pt>
                <c:pt idx="94">
                  <c:v>9.6355484695069493E-2</c:v>
                </c:pt>
                <c:pt idx="95">
                  <c:v>9.4973372094182218E-2</c:v>
                </c:pt>
                <c:pt idx="96">
                  <c:v>9.3588886045193581E-2</c:v>
                </c:pt>
                <c:pt idx="97">
                  <c:v>9.2202227472046788E-2</c:v>
                </c:pt>
                <c:pt idx="98">
                  <c:v>9.0813589531547362E-2</c:v>
                </c:pt>
                <c:pt idx="99">
                  <c:v>8.9423158814213838E-2</c:v>
                </c:pt>
                <c:pt idx="100">
                  <c:v>8.8031116486793418E-2</c:v>
                </c:pt>
                <c:pt idx="101">
                  <c:v>8.663763938572272E-2</c:v>
                </c:pt>
                <c:pt idx="102">
                  <c:v>8.5242901070210875E-2</c:v>
                </c:pt>
                <c:pt idx="103">
                  <c:v>8.3847072843064141E-2</c:v>
                </c:pt>
                <c:pt idx="104">
                  <c:v>8.2450324746860065E-2</c:v>
                </c:pt>
                <c:pt idx="105">
                  <c:v>8.1116363056777441E-2</c:v>
                </c:pt>
                <c:pt idx="106">
                  <c:v>7.9718307822492424E-2</c:v>
                </c:pt>
                <c:pt idx="107">
                  <c:v>7.8319837152324184E-2</c:v>
                </c:pt>
                <c:pt idx="108">
                  <c:v>7.698470613777339E-2</c:v>
                </c:pt>
                <c:pt idx="109">
                  <c:v>7.5522351331330034E-2</c:v>
                </c:pt>
                <c:pt idx="110">
                  <c:v>7.4187266893399134E-2</c:v>
                </c:pt>
                <c:pt idx="111">
                  <c:v>7.2788902368626951E-2</c:v>
                </c:pt>
                <c:pt idx="112">
                  <c:v>7.1454557638497354E-2</c:v>
                </c:pt>
                <c:pt idx="113">
                  <c:v>7.0057346424198766E-2</c:v>
                </c:pt>
                <c:pt idx="114">
                  <c:v>6.8661031668706296E-2</c:v>
                </c:pt>
                <c:pt idx="115">
                  <c:v>6.7265833179966233E-2</c:v>
                </c:pt>
                <c:pt idx="116">
                  <c:v>6.5871981578220065E-2</c:v>
                </c:pt>
                <c:pt idx="117">
                  <c:v>6.4479719471741359E-2</c:v>
                </c:pt>
                <c:pt idx="118">
                  <c:v>6.3026150071365972E-2</c:v>
                </c:pt>
                <c:pt idx="119">
                  <c:v>6.1637951673180105E-2</c:v>
                </c:pt>
                <c:pt idx="120">
                  <c:v>6.0189240326653036E-2</c:v>
                </c:pt>
                <c:pt idx="121">
                  <c:v>5.8743516350201211E-2</c:v>
                </c:pt>
                <c:pt idx="122">
                  <c:v>5.7301149630914171E-2</c:v>
                </c:pt>
                <c:pt idx="123">
                  <c:v>5.5924998876820217E-2</c:v>
                </c:pt>
                <c:pt idx="124">
                  <c:v>5.4490363312556259E-2</c:v>
                </c:pt>
                <c:pt idx="125">
                  <c:v>5.3060325168842737E-2</c:v>
                </c:pt>
                <c:pt idx="126">
                  <c:v>5.1635359312622198E-2</c:v>
                </c:pt>
                <c:pt idx="127">
                  <c:v>5.0277560891215829E-2</c:v>
                </c:pt>
                <c:pt idx="128">
                  <c:v>4.8925336456487174E-2</c:v>
                </c:pt>
                <c:pt idx="129">
                  <c:v>4.751814938549255E-2</c:v>
                </c:pt>
                <c:pt idx="130">
                  <c:v>4.6178914002432604E-2</c:v>
                </c:pt>
                <c:pt idx="131">
                  <c:v>4.484686782728689E-2</c:v>
                </c:pt>
                <c:pt idx="132">
                  <c:v>4.3522604935827831E-2</c:v>
                </c:pt>
                <c:pt idx="133">
                  <c:v>4.2266372297855077E-2</c:v>
                </c:pt>
                <c:pt idx="134">
                  <c:v>4.095916408576971E-2</c:v>
                </c:pt>
                <c:pt idx="135">
                  <c:v>3.9661690025965819E-2</c:v>
                </c:pt>
                <c:pt idx="136">
                  <c:v>3.8432940918299852E-2</c:v>
                </c:pt>
                <c:pt idx="137">
                  <c:v>3.7214386177247261E-2</c:v>
                </c:pt>
                <c:pt idx="138">
                  <c:v>3.5949491208443207E-2</c:v>
                </c:pt>
                <c:pt idx="139">
                  <c:v>3.4753992856187077E-2</c:v>
                </c:pt>
                <c:pt idx="140">
                  <c:v>3.3570874762352654E-2</c:v>
                </c:pt>
                <c:pt idx="141">
                  <c:v>3.2456308430157038E-2</c:v>
                </c:pt>
                <c:pt idx="142">
                  <c:v>3.1299596338735886E-2</c:v>
                </c:pt>
                <c:pt idx="143">
                  <c:v>3.0211630286293811E-2</c:v>
                </c:pt>
                <c:pt idx="144">
                  <c:v>2.9137720784953705E-2</c:v>
                </c:pt>
                <c:pt idx="145">
                  <c:v>2.8078592591223722E-2</c:v>
                </c:pt>
                <c:pt idx="146">
                  <c:v>2.7034978486536382E-2</c:v>
                </c:pt>
                <c:pt idx="147">
                  <c:v>2.6058586515759777E-2</c:v>
                </c:pt>
                <c:pt idx="148">
                  <c:v>2.5097494088344302E-2</c:v>
                </c:pt>
                <c:pt idx="149">
                  <c:v>2.4103038743451391E-2</c:v>
                </c:pt>
                <c:pt idx="150">
                  <c:v>2.3175316835801041E-2</c:v>
                </c:pt>
                <c:pt idx="151">
                  <c:v>2.2312276708437759E-2</c:v>
                </c:pt>
                <c:pt idx="152">
                  <c:v>2.1418597655487065E-2</c:v>
                </c:pt>
                <c:pt idx="153">
                  <c:v>2.058886803282968E-2</c:v>
                </c:pt>
                <c:pt idx="154">
                  <c:v>1.9776079159123897E-2</c:v>
                </c:pt>
                <c:pt idx="155">
                  <c:v>1.8980684671326103E-2</c:v>
                </c:pt>
                <c:pt idx="156">
                  <c:v>1.8245837313474414E-2</c:v>
                </c:pt>
                <c:pt idx="157">
                  <c:v>1.7527226545026892E-2</c:v>
                </c:pt>
                <c:pt idx="158">
                  <c:v>1.6825166205449757E-2</c:v>
                </c:pt>
                <c:pt idx="159">
                  <c:v>1.6139943274886923E-2</c:v>
                </c:pt>
                <c:pt idx="160">
                  <c:v>1.5471815763702018E-2</c:v>
                </c:pt>
                <c:pt idx="161">
                  <c:v>1.4858810258661481E-2</c:v>
                </c:pt>
                <c:pt idx="162">
                  <c:v>1.4261312488742586E-2</c:v>
                </c:pt>
                <c:pt idx="163">
                  <c:v>1.367945864661492E-2</c:v>
                </c:pt>
                <c:pt idx="164">
                  <c:v>1.314827540390727E-2</c:v>
                </c:pt>
                <c:pt idx="165">
                  <c:v>1.263100399354955E-2</c:v>
                </c:pt>
                <c:pt idx="166">
                  <c:v>1.2127688692720365E-2</c:v>
                </c:pt>
                <c:pt idx="167">
                  <c:v>1.1638351102271988E-2</c:v>
                </c:pt>
                <c:pt idx="168">
                  <c:v>1.1194246294870577E-2</c:v>
                </c:pt>
                <c:pt idx="169">
                  <c:v>1.0762297910425336E-2</c:v>
                </c:pt>
                <c:pt idx="170">
                  <c:v>1.0342469893421385E-2</c:v>
                </c:pt>
                <c:pt idx="171">
                  <c:v>9.9634361883442352E-3</c:v>
                </c:pt>
                <c:pt idx="172">
                  <c:v>9.5668188852841562E-3</c:v>
                </c:pt>
                <c:pt idx="173">
                  <c:v>9.2092052919432107E-3</c:v>
                </c:pt>
                <c:pt idx="174">
                  <c:v>8.8617883360443406E-3</c:v>
                </c:pt>
                <c:pt idx="175">
                  <c:v>8.5244765246180534E-3</c:v>
                </c:pt>
                <c:pt idx="176">
                  <c:v>8.2219924178232803E-3</c:v>
                </c:pt>
                <c:pt idx="177">
                  <c:v>7.9038165630608143E-3</c:v>
                </c:pt>
                <c:pt idx="178">
                  <c:v>7.618796228508383E-3</c:v>
                </c:pt>
                <c:pt idx="179">
                  <c:v>7.3647576451653443E-3</c:v>
                </c:pt>
                <c:pt idx="180">
                  <c:v>7.0954099696920875E-3</c:v>
                </c:pt>
                <c:pt idx="181">
                  <c:v>6.8555487766492479E-3</c:v>
                </c:pt>
                <c:pt idx="182">
                  <c:v>6.6014503524604862E-3</c:v>
                </c:pt>
                <c:pt idx="183">
                  <c:v>6.3753599433504643E-3</c:v>
                </c:pt>
                <c:pt idx="184">
                  <c:v>6.1754077895744969E-3</c:v>
                </c:pt>
                <c:pt idx="185">
                  <c:v>5.9615074855799144E-3</c:v>
                </c:pt>
                <c:pt idx="186">
                  <c:v>5.7538388911202235E-3</c:v>
                </c:pt>
                <c:pt idx="187">
                  <c:v>5.5703651643559393E-3</c:v>
                </c:pt>
                <c:pt idx="188">
                  <c:v>5.3918677617665126E-3</c:v>
                </c:pt>
                <c:pt idx="189">
                  <c:v>5.2182615443250105E-3</c:v>
                </c:pt>
                <c:pt idx="190">
                  <c:v>5.0494600972753531E-3</c:v>
                </c:pt>
                <c:pt idx="191">
                  <c:v>4.8853758974924458E-3</c:v>
                </c:pt>
                <c:pt idx="192">
                  <c:v>4.7416602627719517E-3</c:v>
                </c:pt>
                <c:pt idx="193">
                  <c:v>4.6016289089810605E-3</c:v>
                </c:pt>
                <c:pt idx="194">
                  <c:v>4.4652163736199971E-3</c:v>
                </c:pt>
                <c:pt idx="195">
                  <c:v>4.3323568626460404E-3</c:v>
                </c:pt>
                <c:pt idx="196">
                  <c:v>4.2029843379961865E-3</c:v>
                </c:pt>
                <c:pt idx="197">
                  <c:v>4.0908603722228445E-3</c:v>
                </c:pt>
                <c:pt idx="198">
                  <c:v>3.9678937007250961E-3</c:v>
                </c:pt>
                <c:pt idx="199">
                  <c:v>3.8613587312257766E-3</c:v>
                </c:pt>
                <c:pt idx="200">
                  <c:v>3.7573811888630473E-3</c:v>
                </c:pt>
                <c:pt idx="201">
                  <c:v>3.643405583296698E-3</c:v>
                </c:pt>
                <c:pt idx="202">
                  <c:v>3.5447085962277552E-3</c:v>
                </c:pt>
                <c:pt idx="203">
                  <c:v>3.4484244262341368E-3</c:v>
                </c:pt>
                <c:pt idx="204">
                  <c:v>3.366118941675128E-3</c:v>
                </c:pt>
                <c:pt idx="205">
                  <c:v>3.2742352359390672E-3</c:v>
                </c:pt>
                <c:pt idx="206">
                  <c:v>3.195710061416536E-3</c:v>
                </c:pt>
                <c:pt idx="207">
                  <c:v>3.1080670699866059E-3</c:v>
                </c:pt>
                <c:pt idx="208">
                  <c:v>3.0331832687234481E-3</c:v>
                </c:pt>
                <c:pt idx="209">
                  <c:v>2.959951758462552E-3</c:v>
                </c:pt>
                <c:pt idx="210">
                  <c:v>2.8883429148218662E-3</c:v>
                </c:pt>
                <c:pt idx="211">
                  <c:v>2.828233128589451E-3</c:v>
                </c:pt>
                <c:pt idx="212">
                  <c:v>2.7595600085596125E-3</c:v>
                </c:pt>
                <c:pt idx="213">
                  <c:v>2.6924262251492442E-3</c:v>
                </c:pt>
                <c:pt idx="214">
                  <c:v>2.6360864282774857E-3</c:v>
                </c:pt>
                <c:pt idx="215">
                  <c:v>2.5717355548617246E-3</c:v>
                </c:pt>
                <c:pt idx="216">
                  <c:v>2.5177392936956838E-3</c:v>
                </c:pt>
                <c:pt idx="217">
                  <c:v>2.4647967635402987E-3</c:v>
                </c:pt>
                <c:pt idx="218">
                  <c:v>2.412890564606085E-3</c:v>
                </c:pt>
                <c:pt idx="219">
                  <c:v>2.3620034615638788E-3</c:v>
                </c:pt>
                <c:pt idx="220">
                  <c:v>2.3121183869322659E-3</c:v>
                </c:pt>
                <c:pt idx="221">
                  <c:v>2.2632184442279366E-3</c:v>
                </c:pt>
                <c:pt idx="222">
                  <c:v>2.2152869108847881E-3</c:v>
                </c:pt>
                <c:pt idx="223">
                  <c:v>2.1760717811261654E-3</c:v>
                </c:pt>
                <c:pt idx="224">
                  <c:v>2.1298728205517772E-3</c:v>
                </c:pt>
                <c:pt idx="225">
                  <c:v>2.0920786718555476E-3</c:v>
                </c:pt>
                <c:pt idx="226">
                  <c:v>2.0549155076829001E-3</c:v>
                </c:pt>
                <c:pt idx="227">
                  <c:v>2.0111396655985506E-3</c:v>
                </c:pt>
                <c:pt idx="228">
                  <c:v>1.9753324163887878E-3</c:v>
                </c:pt>
                <c:pt idx="229">
                  <c:v>1.9401270344982374E-3</c:v>
                </c:pt>
                <c:pt idx="230">
                  <c:v>1.905514611125772E-3</c:v>
                </c:pt>
                <c:pt idx="231">
                  <c:v>1.8714863290167777E-3</c:v>
                </c:pt>
                <c:pt idx="232">
                  <c:v>1.8446784185551929E-3</c:v>
                </c:pt>
                <c:pt idx="233">
                  <c:v>1.8116796650855249E-3</c:v>
                </c:pt>
                <c:pt idx="234">
                  <c:v>1.7792408550747763E-3</c:v>
                </c:pt>
                <c:pt idx="235">
                  <c:v>1.7536872741456752E-3</c:v>
                </c:pt>
                <c:pt idx="236">
                  <c:v>1.7284823454289042E-3</c:v>
                </c:pt>
                <c:pt idx="237">
                  <c:v>1.6974600005019991E-3</c:v>
                </c:pt>
                <c:pt idx="238">
                  <c:v>1.673024045902527E-3</c:v>
                </c:pt>
                <c:pt idx="239">
                  <c:v>1.6489230597305018E-3</c:v>
                </c:pt>
                <c:pt idx="240">
                  <c:v>1.6251529129475348E-3</c:v>
                </c:pt>
                <c:pt idx="241">
                  <c:v>1.6075399539377533E-3</c:v>
                </c:pt>
                <c:pt idx="242">
                  <c:v>1.5843389557986046E-3</c:v>
                </c:pt>
                <c:pt idx="243">
                  <c:v>1.567148217126571E-3</c:v>
                </c:pt>
                <c:pt idx="244">
                  <c:v>1.544504044964784E-3</c:v>
                </c:pt>
                <c:pt idx="245">
                  <c:v>1.5277263615220762E-3</c:v>
                </c:pt>
                <c:pt idx="246">
                  <c:v>1.505626897625123E-3</c:v>
                </c:pt>
                <c:pt idx="247">
                  <c:v>1.4892532578745649E-3</c:v>
                </c:pt>
                <c:pt idx="248">
                  <c:v>1.4730500590505874E-3</c:v>
                </c:pt>
                <c:pt idx="249">
                  <c:v>1.457015686147041E-3</c:v>
                </c:pt>
                <c:pt idx="250">
                  <c:v>1.4411485361705903E-3</c:v>
                </c:pt>
                <c:pt idx="251">
                  <c:v>1.4254470181201545E-3</c:v>
                </c:pt>
                <c:pt idx="252">
                  <c:v>1.4099095529648414E-3</c:v>
                </c:pt>
                <c:pt idx="253">
                  <c:v>1.3945345736202167E-3</c:v>
                </c:pt>
                <c:pt idx="254">
                  <c:v>1.3793205249230528E-3</c:v>
                </c:pt>
                <c:pt idx="255">
                  <c:v>1.3642658636045524E-3</c:v>
                </c:pt>
                <c:pt idx="256">
                  <c:v>1.3543172145336763E-3</c:v>
                </c:pt>
                <c:pt idx="257">
                  <c:v>1.3395248015760641E-3</c:v>
                </c:pt>
                <c:pt idx="258">
                  <c:v>1.3248877185454006E-3</c:v>
                </c:pt>
                <c:pt idx="259">
                  <c:v>1.3152152164163031E-3</c:v>
                </c:pt>
                <c:pt idx="260">
                  <c:v>1.3008336892730635E-3</c:v>
                </c:pt>
                <c:pt idx="261">
                  <c:v>1.291330182224576E-3</c:v>
                </c:pt>
                <c:pt idx="262">
                  <c:v>1.2818935086570463E-3</c:v>
                </c:pt>
                <c:pt idx="263">
                  <c:v>1.2678628635914221E-3</c:v>
                </c:pt>
                <c:pt idx="264">
                  <c:v>1.2585913825157655E-3</c:v>
                </c:pt>
                <c:pt idx="265">
                  <c:v>1.2493852279802029E-3</c:v>
                </c:pt>
                <c:pt idx="266">
                  <c:v>1.2356975535043821E-3</c:v>
                </c:pt>
                <c:pt idx="267">
                  <c:v>1.2266528591909562E-3</c:v>
                </c:pt>
                <c:pt idx="268">
                  <c:v>1.2132054014665494E-3</c:v>
                </c:pt>
                <c:pt idx="269">
                  <c:v>1.2043195442133434E-3</c:v>
                </c:pt>
                <c:pt idx="270">
                  <c:v>1.1911083950699314E-3</c:v>
                </c:pt>
                <c:pt idx="271">
                  <c:v>1.1780371771746637E-3</c:v>
                </c:pt>
                <c:pt idx="272">
                  <c:v>1.1694000912631577E-3</c:v>
                </c:pt>
                <c:pt idx="273">
                  <c:v>1.1565590387711822E-3</c:v>
                </c:pt>
                <c:pt idx="274">
                  <c:v>1.1438542719424266E-3</c:v>
                </c:pt>
                <c:pt idx="275">
                  <c:v>1.1354594762823002E-3</c:v>
                </c:pt>
                <c:pt idx="276">
                  <c:v>1.122978865691196E-3</c:v>
                </c:pt>
                <c:pt idx="277">
                  <c:v>1.1106309751443624E-3</c:v>
                </c:pt>
                <c:pt idx="278">
                  <c:v>1.1024721308044265E-3</c:v>
                </c:pt>
                <c:pt idx="279">
                  <c:v>1.0903425198506012E-3</c:v>
                </c:pt>
                <c:pt idx="280">
                  <c:v>1.0823279886099345E-3</c:v>
                </c:pt>
                <c:pt idx="281">
                  <c:v>1.0743705122874397E-3</c:v>
                </c:pt>
                <c:pt idx="282">
                  <c:v>1.0625404455669243E-3</c:v>
                </c:pt>
                <c:pt idx="283">
                  <c:v>1.0547239496575926E-3</c:v>
                </c:pt>
                <c:pt idx="284">
                  <c:v>1.0469631888055247E-3</c:v>
                </c:pt>
                <c:pt idx="285">
                  <c:v>1.0392577907316868E-3</c:v>
                </c:pt>
                <c:pt idx="286">
                  <c:v>1.0316073852881108E-3</c:v>
                </c:pt>
                <c:pt idx="287">
                  <c:v>1.0240116044508384E-3</c:v>
                </c:pt>
                <c:pt idx="288">
                  <c:v>1.012719554486799E-3</c:v>
                </c:pt>
                <c:pt idx="289">
                  <c:v>1.0052587389339541E-3</c:v>
                </c:pt>
                <c:pt idx="290">
                  <c:v>1.0015483610453443E-3</c:v>
                </c:pt>
                <c:pt idx="291">
                  <c:v>9.9416744062028398E-4</c:v>
                </c:pt>
                <c:pt idx="292">
                  <c:v>9.8683933628782028E-4</c:v>
                </c:pt>
                <c:pt idx="293">
                  <c:v>9.7956369261508955E-4</c:v>
                </c:pt>
                <c:pt idx="294">
                  <c:v>9.7234015624180631E-4</c:v>
                </c:pt>
                <c:pt idx="295">
                  <c:v>9.6516837587274848E-4</c:v>
                </c:pt>
                <c:pt idx="296">
                  <c:v>9.6160178497288126E-4</c:v>
                </c:pt>
                <c:pt idx="297">
                  <c:v>9.5450698443042686E-4</c:v>
                </c:pt>
                <c:pt idx="298">
                  <c:v>9.4746307063918109E-4</c:v>
                </c:pt>
                <c:pt idx="299">
                  <c:v>9.4396008865607617E-4</c:v>
                </c:pt>
                <c:pt idx="300">
                  <c:v>9.3699186038792223E-4</c:v>
                </c:pt>
                <c:pt idx="301">
                  <c:v>9.3007366235796363E-4</c:v>
                </c:pt>
                <c:pt idx="302">
                  <c:v>9.2663321864584064E-4</c:v>
                </c:pt>
                <c:pt idx="303">
                  <c:v>9.1978943085513701E-4</c:v>
                </c:pt>
                <c:pt idx="304">
                  <c:v>9.1299482940884052E-4</c:v>
                </c:pt>
                <c:pt idx="305">
                  <c:v>9.0961586909588457E-4</c:v>
                </c:pt>
                <c:pt idx="306">
                  <c:v>9.0289442144249332E-4</c:v>
                </c:pt>
                <c:pt idx="307">
                  <c:v>8.9955185133544502E-4</c:v>
                </c:pt>
                <c:pt idx="308">
                  <c:v>8.9290281257256923E-4</c:v>
                </c:pt>
                <c:pt idx="309">
                  <c:v>8.8630163586674027E-4</c:v>
                </c:pt>
                <c:pt idx="310">
                  <c:v>8.8301889379221662E-4</c:v>
                </c:pt>
                <c:pt idx="311">
                  <c:v>8.7974799508566334E-4</c:v>
                </c:pt>
                <c:pt idx="312">
                  <c:v>8.7324156605698977E-4</c:v>
                </c:pt>
                <c:pt idx="313">
                  <c:v>8.7000595517984849E-4</c:v>
                </c:pt>
                <c:pt idx="314">
                  <c:v>8.6678202656016376E-4</c:v>
                </c:pt>
                <c:pt idx="315">
                  <c:v>8.6036905631852595E-4</c:v>
                </c:pt>
                <c:pt idx="316">
                  <c:v>8.5717993511149129E-4</c:v>
                </c:pt>
                <c:pt idx="317">
                  <c:v>8.540023369911949E-4</c:v>
                </c:pt>
                <c:pt idx="318">
                  <c:v>8.4768155216495555E-4</c:v>
                </c:pt>
                <c:pt idx="319">
                  <c:v>8.4453828683574497E-4</c:v>
                </c:pt>
                <c:pt idx="320">
                  <c:v>8.4140638734622394E-4</c:v>
                </c:pt>
                <c:pt idx="321">
                  <c:v>8.3828581468330804E-4</c:v>
                </c:pt>
                <c:pt idx="322">
                  <c:v>8.3517652995285935E-4</c:v>
                </c:pt>
                <c:pt idx="323">
                  <c:v>8.3207849437942974E-4</c:v>
                </c:pt>
                <c:pt idx="324">
                  <c:v>8.2899166930606658E-4</c:v>
                </c:pt>
                <c:pt idx="325">
                  <c:v>8.2591601619394495E-4</c:v>
                </c:pt>
                <c:pt idx="326">
                  <c:v>8.2285149662220114E-4</c:v>
                </c:pt>
                <c:pt idx="327">
                  <c:v>8.1979807228768978E-4</c:v>
                </c:pt>
                <c:pt idx="328">
                  <c:v>8.1372435670448717E-4</c:v>
                </c:pt>
                <c:pt idx="329">
                  <c:v>8.1070398943554334E-4</c:v>
                </c:pt>
                <c:pt idx="330">
                  <c:v>8.0769456536279247E-4</c:v>
                </c:pt>
                <c:pt idx="331">
                  <c:v>8.0469604676763548E-4</c:v>
                </c:pt>
                <c:pt idx="332">
                  <c:v>8.0170839604756794E-4</c:v>
                </c:pt>
                <c:pt idx="333">
                  <c:v>7.9873157571602044E-4</c:v>
                </c:pt>
                <c:pt idx="334">
                  <c:v>7.9873157571602044E-4</c:v>
                </c:pt>
                <c:pt idx="335">
                  <c:v>7.9576554840201166E-4</c:v>
                </c:pt>
                <c:pt idx="336">
                  <c:v>7.9281027684994718E-4</c:v>
                </c:pt>
                <c:pt idx="337">
                  <c:v>7.8986572391934878E-4</c:v>
                </c:pt>
                <c:pt idx="338">
                  <c:v>7.8693185258456311E-4</c:v>
                </c:pt>
                <c:pt idx="339">
                  <c:v>7.8400862593453954E-4</c:v>
                </c:pt>
                <c:pt idx="340">
                  <c:v>7.8109600717258046E-4</c:v>
                </c:pt>
                <c:pt idx="341">
                  <c:v>7.7819395961606364E-4</c:v>
                </c:pt>
                <c:pt idx="342">
                  <c:v>7.7819395961606364E-4</c:v>
                </c:pt>
                <c:pt idx="343">
                  <c:v>7.753024466961439E-4</c:v>
                </c:pt>
                <c:pt idx="344">
                  <c:v>7.7242143195758659E-4</c:v>
                </c:pt>
                <c:pt idx="345">
                  <c:v>7.6955087905841366E-4</c:v>
                </c:pt>
                <c:pt idx="346">
                  <c:v>7.6669075176973023E-4</c:v>
                </c:pt>
                <c:pt idx="347">
                  <c:v>7.6669075176973023E-4</c:v>
                </c:pt>
                <c:pt idx="348">
                  <c:v>7.6384101397538456E-4</c:v>
                </c:pt>
                <c:pt idx="349">
                  <c:v>7.6100162967177379E-4</c:v>
                </c:pt>
                <c:pt idx="350">
                  <c:v>7.5817256296753163E-4</c:v>
                </c:pt>
                <c:pt idx="351">
                  <c:v>7.5817256296753163E-4</c:v>
                </c:pt>
                <c:pt idx="352">
                  <c:v>7.5535377808332027E-4</c:v>
                </c:pt>
                <c:pt idx="353">
                  <c:v>7.5254523935152501E-4</c:v>
                </c:pt>
                <c:pt idx="354">
                  <c:v>7.5254523935152501E-4</c:v>
                </c:pt>
                <c:pt idx="355">
                  <c:v>7.4974691121601836E-4</c:v>
                </c:pt>
                <c:pt idx="356">
                  <c:v>7.46958758231938E-4</c:v>
                </c:pt>
                <c:pt idx="357">
                  <c:v>7.46958758231938E-4</c:v>
                </c:pt>
                <c:pt idx="358">
                  <c:v>7.4418074506531207E-4</c:v>
                </c:pt>
                <c:pt idx="359">
                  <c:v>7.4141283649290651E-4</c:v>
                </c:pt>
                <c:pt idx="360">
                  <c:v>7.4141283649290651E-4</c:v>
                </c:pt>
                <c:pt idx="361">
                  <c:v>7.3865499740195448E-4</c:v>
                </c:pt>
                <c:pt idx="362">
                  <c:v>7.3590719278985792E-4</c:v>
                </c:pt>
                <c:pt idx="363">
                  <c:v>7.3590719278985792E-4</c:v>
                </c:pt>
                <c:pt idx="364">
                  <c:v>7.3316938776393087E-4</c:v>
                </c:pt>
                <c:pt idx="365">
                  <c:v>7.3044154754113577E-4</c:v>
                </c:pt>
                <c:pt idx="366">
                  <c:v>7.3044154754113577E-4</c:v>
                </c:pt>
                <c:pt idx="367">
                  <c:v>7.2772363744789612E-4</c:v>
                </c:pt>
                <c:pt idx="368">
                  <c:v>7.2772363744789612E-4</c:v>
                </c:pt>
                <c:pt idx="369">
                  <c:v>7.2501562291974256E-4</c:v>
                </c:pt>
                <c:pt idx="370">
                  <c:v>7.2231746950106313E-4</c:v>
                </c:pt>
                <c:pt idx="371">
                  <c:v>7.2231746950106313E-4</c:v>
                </c:pt>
                <c:pt idx="372">
                  <c:v>7.196291428449228E-4</c:v>
                </c:pt>
                <c:pt idx="373">
                  <c:v>7.196291428449228E-4</c:v>
                </c:pt>
                <c:pt idx="374">
                  <c:v>7.1695060871271657E-4</c:v>
                </c:pt>
                <c:pt idx="375">
                  <c:v>7.1695060871271657E-4</c:v>
                </c:pt>
                <c:pt idx="376">
                  <c:v>7.1428183297396822E-4</c:v>
                </c:pt>
                <c:pt idx="377">
                  <c:v>7.1428183297396822E-4</c:v>
                </c:pt>
                <c:pt idx="378">
                  <c:v>7.1162278160599723E-4</c:v>
                </c:pt>
                <c:pt idx="379">
                  <c:v>7.1162278160599723E-4</c:v>
                </c:pt>
                <c:pt idx="380">
                  <c:v>7.1162278160599723E-4</c:v>
                </c:pt>
                <c:pt idx="381">
                  <c:v>7.0897342069377312E-4</c:v>
                </c:pt>
                <c:pt idx="382">
                  <c:v>7.0897342069377312E-4</c:v>
                </c:pt>
                <c:pt idx="383">
                  <c:v>7.063337164295129E-4</c:v>
                </c:pt>
                <c:pt idx="384">
                  <c:v>7.063337164295129E-4</c:v>
                </c:pt>
                <c:pt idx="385">
                  <c:v>7.037036351125632E-4</c:v>
                </c:pt>
                <c:pt idx="386">
                  <c:v>7.037036351125632E-4</c:v>
                </c:pt>
                <c:pt idx="387">
                  <c:v>7.037036351125632E-4</c:v>
                </c:pt>
                <c:pt idx="388">
                  <c:v>7.0108314314903941E-4</c:v>
                </c:pt>
                <c:pt idx="389">
                  <c:v>7.0108314314903941E-4</c:v>
                </c:pt>
                <c:pt idx="390">
                  <c:v>7.0108314314903941E-4</c:v>
                </c:pt>
                <c:pt idx="391">
                  <c:v>7.0108314314903941E-4</c:v>
                </c:pt>
                <c:pt idx="392">
                  <c:v>7.0108314314903941E-4</c:v>
                </c:pt>
                <c:pt idx="393">
                  <c:v>7.0108314314903941E-4</c:v>
                </c:pt>
                <c:pt idx="394">
                  <c:v>7.0108314314903941E-4</c:v>
                </c:pt>
                <c:pt idx="395">
                  <c:v>7.0108314314903941E-4</c:v>
                </c:pt>
                <c:pt idx="396">
                  <c:v>7.0108314314903941E-4</c:v>
                </c:pt>
                <c:pt idx="397">
                  <c:v>7.0108314314903941E-4</c:v>
                </c:pt>
                <c:pt idx="398">
                  <c:v>7.0108314314903941E-4</c:v>
                </c:pt>
                <c:pt idx="399">
                  <c:v>7.0108314314903941E-4</c:v>
                </c:pt>
                <c:pt idx="400">
                  <c:v>7.0108314314903941E-4</c:v>
                </c:pt>
                <c:pt idx="401">
                  <c:v>7.0108314314903941E-4</c:v>
                </c:pt>
                <c:pt idx="402">
                  <c:v>7.037036351125632E-4</c:v>
                </c:pt>
                <c:pt idx="403">
                  <c:v>7.037036351125632E-4</c:v>
                </c:pt>
                <c:pt idx="404">
                  <c:v>7.037036351125632E-4</c:v>
                </c:pt>
                <c:pt idx="405">
                  <c:v>7.037036351125632E-4</c:v>
                </c:pt>
                <c:pt idx="406">
                  <c:v>7.037036351125632E-4</c:v>
                </c:pt>
                <c:pt idx="407">
                  <c:v>7.037036351125632E-4</c:v>
                </c:pt>
                <c:pt idx="408">
                  <c:v>7.037036351125632E-4</c:v>
                </c:pt>
                <c:pt idx="409">
                  <c:v>7.037036351125632E-4</c:v>
                </c:pt>
                <c:pt idx="410">
                  <c:v>7.037036351125632E-4</c:v>
                </c:pt>
                <c:pt idx="411">
                  <c:v>7.037036351125632E-4</c:v>
                </c:pt>
                <c:pt idx="412">
                  <c:v>7.037036351125632E-4</c:v>
                </c:pt>
                <c:pt idx="413">
                  <c:v>7.037036351125632E-4</c:v>
                </c:pt>
                <c:pt idx="414">
                  <c:v>7.063337164295129E-4</c:v>
                </c:pt>
                <c:pt idx="415">
                  <c:v>7.063337164295129E-4</c:v>
                </c:pt>
                <c:pt idx="416">
                  <c:v>7.063337164295129E-4</c:v>
                </c:pt>
                <c:pt idx="417">
                  <c:v>7.063337164295129E-4</c:v>
                </c:pt>
                <c:pt idx="418">
                  <c:v>7.063337164295129E-4</c:v>
                </c:pt>
                <c:pt idx="419">
                  <c:v>7.063337164295129E-4</c:v>
                </c:pt>
                <c:pt idx="420">
                  <c:v>7.063337164295129E-4</c:v>
                </c:pt>
                <c:pt idx="421">
                  <c:v>7.063337164295129E-4</c:v>
                </c:pt>
                <c:pt idx="422">
                  <c:v>7.037036351125632E-4</c:v>
                </c:pt>
                <c:pt idx="423">
                  <c:v>7.037036351125632E-4</c:v>
                </c:pt>
                <c:pt idx="424">
                  <c:v>7.037036351125632E-4</c:v>
                </c:pt>
                <c:pt idx="425">
                  <c:v>7.0108314314903941E-4</c:v>
                </c:pt>
                <c:pt idx="426">
                  <c:v>7.0108314314903941E-4</c:v>
                </c:pt>
                <c:pt idx="427">
                  <c:v>6.9847220705159668E-4</c:v>
                </c:pt>
                <c:pt idx="428">
                  <c:v>6.9847220705159668E-4</c:v>
                </c:pt>
                <c:pt idx="429">
                  <c:v>6.9587079343920097E-4</c:v>
                </c:pt>
                <c:pt idx="430">
                  <c:v>6.9587079343920097E-4</c:v>
                </c:pt>
                <c:pt idx="431">
                  <c:v>6.9327886903678207E-4</c:v>
                </c:pt>
                <c:pt idx="432">
                  <c:v>6.9327886903678207E-4</c:v>
                </c:pt>
                <c:pt idx="433">
                  <c:v>6.9327886903678207E-4</c:v>
                </c:pt>
                <c:pt idx="434">
                  <c:v>6.9069640067511567E-4</c:v>
                </c:pt>
                <c:pt idx="435">
                  <c:v>6.9069640067511567E-4</c:v>
                </c:pt>
                <c:pt idx="436">
                  <c:v>6.9069640067511567E-4</c:v>
                </c:pt>
                <c:pt idx="437">
                  <c:v>6.881233552904209E-4</c:v>
                </c:pt>
                <c:pt idx="438">
                  <c:v>6.881233552904209E-4</c:v>
                </c:pt>
                <c:pt idx="439">
                  <c:v>6.881233552904209E-4</c:v>
                </c:pt>
                <c:pt idx="440">
                  <c:v>6.881233552904209E-4</c:v>
                </c:pt>
                <c:pt idx="441">
                  <c:v>6.8555969992416602E-4</c:v>
                </c:pt>
                <c:pt idx="442">
                  <c:v>6.8555969992416602E-4</c:v>
                </c:pt>
                <c:pt idx="443">
                  <c:v>6.8555969992416602E-4</c:v>
                </c:pt>
                <c:pt idx="444">
                  <c:v>6.8555969992416602E-4</c:v>
                </c:pt>
                <c:pt idx="445">
                  <c:v>6.8300540172281862E-4</c:v>
                </c:pt>
                <c:pt idx="446">
                  <c:v>6.8300540172281862E-4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Traitement5!$H$1</c:f>
              <c:strCache>
                <c:ptCount val="1"/>
                <c:pt idx="0">
                  <c:v>Wma</c:v>
                </c:pt>
              </c:strCache>
            </c:strRef>
          </c:tx>
          <c:spPr>
            <a:ln w="19050">
              <a:solidFill>
                <a:srgbClr val="C00000"/>
              </a:solidFill>
            </a:ln>
          </c:spPr>
          <c:marker>
            <c:symbol val="none"/>
          </c:marker>
          <c:xVal>
            <c:numRef>
              <c:f>Traitement5!$B$2:$B$460</c:f>
              <c:numCache>
                <c:formatCode>0.000</c:formatCode>
                <c:ptCount val="459"/>
                <c:pt idx="0">
                  <c:v>0.31128954190729419</c:v>
                </c:pt>
                <c:pt idx="1">
                  <c:v>0.30963194780567699</c:v>
                </c:pt>
                <c:pt idx="2">
                  <c:v>0.30863739134470669</c:v>
                </c:pt>
                <c:pt idx="3">
                  <c:v>0.30764283488373634</c:v>
                </c:pt>
                <c:pt idx="4">
                  <c:v>0.30664827842276604</c:v>
                </c:pt>
                <c:pt idx="5">
                  <c:v>0.30558741819773105</c:v>
                </c:pt>
                <c:pt idx="6">
                  <c:v>0.30452655797269612</c:v>
                </c:pt>
                <c:pt idx="7">
                  <c:v>0.30333309021953175</c:v>
                </c:pt>
                <c:pt idx="8">
                  <c:v>0.30213962246636733</c:v>
                </c:pt>
                <c:pt idx="9">
                  <c:v>0.30094615471320313</c:v>
                </c:pt>
                <c:pt idx="10">
                  <c:v>0.29968638319597413</c:v>
                </c:pt>
                <c:pt idx="11">
                  <c:v>0.29842661167874512</c:v>
                </c:pt>
                <c:pt idx="12">
                  <c:v>0.2971668401615159</c:v>
                </c:pt>
                <c:pt idx="13">
                  <c:v>0.2959070686442869</c:v>
                </c:pt>
                <c:pt idx="14">
                  <c:v>0.29424947454266975</c:v>
                </c:pt>
                <c:pt idx="15">
                  <c:v>0.29272448796918205</c:v>
                </c:pt>
                <c:pt idx="16">
                  <c:v>0.29139841268788835</c:v>
                </c:pt>
                <c:pt idx="17">
                  <c:v>0.29013864117065935</c:v>
                </c:pt>
                <c:pt idx="18">
                  <c:v>0.28881256588936555</c:v>
                </c:pt>
                <c:pt idx="19">
                  <c:v>0.28755279437213649</c:v>
                </c:pt>
                <c:pt idx="20">
                  <c:v>0.28629302285490749</c:v>
                </c:pt>
                <c:pt idx="21">
                  <c:v>0.28503325133767848</c:v>
                </c:pt>
                <c:pt idx="22">
                  <c:v>0.28370717605638485</c:v>
                </c:pt>
                <c:pt idx="23">
                  <c:v>0.28238110077509099</c:v>
                </c:pt>
                <c:pt idx="24">
                  <c:v>0.28112132925786198</c:v>
                </c:pt>
                <c:pt idx="25">
                  <c:v>0.27979525397656835</c:v>
                </c:pt>
                <c:pt idx="26">
                  <c:v>0.27846917869527449</c:v>
                </c:pt>
                <c:pt idx="27">
                  <c:v>0.27707679964991622</c:v>
                </c:pt>
                <c:pt idx="28">
                  <c:v>0.27575072436862241</c:v>
                </c:pt>
                <c:pt idx="29">
                  <c:v>0.27435834532326392</c:v>
                </c:pt>
                <c:pt idx="30">
                  <c:v>0.27289966251384085</c:v>
                </c:pt>
                <c:pt idx="31">
                  <c:v>0.27150728346848257</c:v>
                </c:pt>
                <c:pt idx="32">
                  <c:v>0.2700486006590595</c:v>
                </c:pt>
                <c:pt idx="33">
                  <c:v>0.26865622161370106</c:v>
                </c:pt>
                <c:pt idx="34">
                  <c:v>0.26719753880427799</c:v>
                </c:pt>
                <c:pt idx="35">
                  <c:v>0.26573885599485486</c:v>
                </c:pt>
                <c:pt idx="36">
                  <c:v>0.26428017318543179</c:v>
                </c:pt>
                <c:pt idx="37">
                  <c:v>0.26282149037600872</c:v>
                </c:pt>
                <c:pt idx="38">
                  <c:v>0.26129650380252084</c:v>
                </c:pt>
                <c:pt idx="39">
                  <c:v>0.25983782099309771</c:v>
                </c:pt>
                <c:pt idx="40">
                  <c:v>0.25831283441961</c:v>
                </c:pt>
                <c:pt idx="41">
                  <c:v>0.25685415161018693</c:v>
                </c:pt>
                <c:pt idx="42">
                  <c:v>0.25532916503669922</c:v>
                </c:pt>
                <c:pt idx="43">
                  <c:v>0.25380417846321135</c:v>
                </c:pt>
                <c:pt idx="44">
                  <c:v>0.25227919188972364</c:v>
                </c:pt>
                <c:pt idx="45">
                  <c:v>0.25075420531623571</c:v>
                </c:pt>
                <c:pt idx="46">
                  <c:v>0.24922921874274803</c:v>
                </c:pt>
                <c:pt idx="47">
                  <c:v>0.24770423216926032</c:v>
                </c:pt>
                <c:pt idx="48">
                  <c:v>0.24617924559577242</c:v>
                </c:pt>
                <c:pt idx="49">
                  <c:v>0.24472056278634932</c:v>
                </c:pt>
                <c:pt idx="50">
                  <c:v>0.24312927244879701</c:v>
                </c:pt>
                <c:pt idx="51">
                  <c:v>0.2416042858753091</c:v>
                </c:pt>
                <c:pt idx="52">
                  <c:v>0.240145603065886</c:v>
                </c:pt>
                <c:pt idx="53">
                  <c:v>0.23855431272833369</c:v>
                </c:pt>
                <c:pt idx="54">
                  <c:v>0.23702932615484579</c:v>
                </c:pt>
                <c:pt idx="55">
                  <c:v>0.23550433958135808</c:v>
                </c:pt>
                <c:pt idx="56">
                  <c:v>0.23397935300787037</c:v>
                </c:pt>
                <c:pt idx="57">
                  <c:v>0.23245436643438247</c:v>
                </c:pt>
                <c:pt idx="58">
                  <c:v>0.23086307609682993</c:v>
                </c:pt>
                <c:pt idx="59">
                  <c:v>0.22933808952334223</c:v>
                </c:pt>
                <c:pt idx="60">
                  <c:v>0.22781310294985452</c:v>
                </c:pt>
                <c:pt idx="61">
                  <c:v>0.22628811637636662</c:v>
                </c:pt>
                <c:pt idx="62">
                  <c:v>0.22476312980287891</c:v>
                </c:pt>
                <c:pt idx="63">
                  <c:v>0.2232381432293912</c:v>
                </c:pt>
                <c:pt idx="64">
                  <c:v>0.2217131566559033</c:v>
                </c:pt>
                <c:pt idx="65">
                  <c:v>0.22018817008241559</c:v>
                </c:pt>
                <c:pt idx="66">
                  <c:v>0.21866318350892788</c:v>
                </c:pt>
                <c:pt idx="67">
                  <c:v>0.21713819693544001</c:v>
                </c:pt>
                <c:pt idx="68">
                  <c:v>0.21561321036195227</c:v>
                </c:pt>
                <c:pt idx="69">
                  <c:v>0.21408822378846457</c:v>
                </c:pt>
                <c:pt idx="70">
                  <c:v>0.21249693345091206</c:v>
                </c:pt>
                <c:pt idx="71">
                  <c:v>0.21097194687742415</c:v>
                </c:pt>
                <c:pt idx="72">
                  <c:v>0.20944696030393645</c:v>
                </c:pt>
                <c:pt idx="73">
                  <c:v>0.20792197373044874</c:v>
                </c:pt>
                <c:pt idx="74">
                  <c:v>0.20646329092102567</c:v>
                </c:pt>
                <c:pt idx="75">
                  <c:v>0.20487200058347313</c:v>
                </c:pt>
                <c:pt idx="76">
                  <c:v>0.20334701400998542</c:v>
                </c:pt>
                <c:pt idx="77">
                  <c:v>0.20182202743649752</c:v>
                </c:pt>
                <c:pt idx="78">
                  <c:v>0.20029704086300981</c:v>
                </c:pt>
                <c:pt idx="79">
                  <c:v>0.1987720542895221</c:v>
                </c:pt>
                <c:pt idx="80">
                  <c:v>0.1972470677160342</c:v>
                </c:pt>
                <c:pt idx="81">
                  <c:v>0.19572208114254649</c:v>
                </c:pt>
                <c:pt idx="82">
                  <c:v>0.19413079080499399</c:v>
                </c:pt>
                <c:pt idx="83">
                  <c:v>0.19267210799557088</c:v>
                </c:pt>
                <c:pt idx="84">
                  <c:v>0.19114712142208318</c:v>
                </c:pt>
                <c:pt idx="85">
                  <c:v>0.18962213484859528</c:v>
                </c:pt>
                <c:pt idx="86">
                  <c:v>0.1881634520391722</c:v>
                </c:pt>
                <c:pt idx="87">
                  <c:v>0.18663846546568449</c:v>
                </c:pt>
                <c:pt idx="88">
                  <c:v>0.18517978265626142</c:v>
                </c:pt>
                <c:pt idx="89">
                  <c:v>0.18372109984683832</c:v>
                </c:pt>
                <c:pt idx="90">
                  <c:v>0.18219611327335061</c:v>
                </c:pt>
                <c:pt idx="91">
                  <c:v>0.18073743046392754</c:v>
                </c:pt>
                <c:pt idx="92">
                  <c:v>0.17927874765450444</c:v>
                </c:pt>
                <c:pt idx="93">
                  <c:v>0.17782006484508117</c:v>
                </c:pt>
                <c:pt idx="94">
                  <c:v>0.1763613820356581</c:v>
                </c:pt>
                <c:pt idx="95">
                  <c:v>0.17490269922623503</c:v>
                </c:pt>
                <c:pt idx="96">
                  <c:v>0.17344401641681192</c:v>
                </c:pt>
                <c:pt idx="97">
                  <c:v>0.17198533360738885</c:v>
                </c:pt>
                <c:pt idx="98">
                  <c:v>0.17052665079796575</c:v>
                </c:pt>
                <c:pt idx="99">
                  <c:v>0.16906796798854268</c:v>
                </c:pt>
                <c:pt idx="100">
                  <c:v>0.1676092851791196</c:v>
                </c:pt>
                <c:pt idx="101">
                  <c:v>0.1661506023696965</c:v>
                </c:pt>
                <c:pt idx="102">
                  <c:v>0.16469191956027343</c:v>
                </c:pt>
                <c:pt idx="103">
                  <c:v>0.16323323675085036</c:v>
                </c:pt>
                <c:pt idx="104">
                  <c:v>0.16177455394142726</c:v>
                </c:pt>
                <c:pt idx="105">
                  <c:v>0.16038217489606882</c:v>
                </c:pt>
                <c:pt idx="106">
                  <c:v>0.15892349208664572</c:v>
                </c:pt>
                <c:pt idx="107">
                  <c:v>0.15746480927722264</c:v>
                </c:pt>
                <c:pt idx="108">
                  <c:v>0.15607243023186437</c:v>
                </c:pt>
                <c:pt idx="109">
                  <c:v>0.15454744365837647</c:v>
                </c:pt>
                <c:pt idx="110">
                  <c:v>0.153155064613018</c:v>
                </c:pt>
                <c:pt idx="111">
                  <c:v>0.15169638180359493</c:v>
                </c:pt>
                <c:pt idx="112">
                  <c:v>0.15030400275823666</c:v>
                </c:pt>
                <c:pt idx="113">
                  <c:v>0.14884531994881359</c:v>
                </c:pt>
                <c:pt idx="114">
                  <c:v>0.14738663713939049</c:v>
                </c:pt>
                <c:pt idx="115">
                  <c:v>0.14592795432996741</c:v>
                </c:pt>
                <c:pt idx="116">
                  <c:v>0.14446927152054434</c:v>
                </c:pt>
                <c:pt idx="117">
                  <c:v>0.14301058871112104</c:v>
                </c:pt>
                <c:pt idx="118">
                  <c:v>0.14148560213763334</c:v>
                </c:pt>
                <c:pt idx="119">
                  <c:v>0.14002691932821026</c:v>
                </c:pt>
                <c:pt idx="120">
                  <c:v>0.13850193275472256</c:v>
                </c:pt>
                <c:pt idx="121">
                  <c:v>0.13697694618123465</c:v>
                </c:pt>
                <c:pt idx="122">
                  <c:v>0.13545195960774695</c:v>
                </c:pt>
                <c:pt idx="123">
                  <c:v>0.13399327679832387</c:v>
                </c:pt>
                <c:pt idx="124">
                  <c:v>0.13246829022483617</c:v>
                </c:pt>
                <c:pt idx="125">
                  <c:v>0.13094330365134826</c:v>
                </c:pt>
                <c:pt idx="126">
                  <c:v>0.12941831707786056</c:v>
                </c:pt>
                <c:pt idx="127">
                  <c:v>0.12795963426843746</c:v>
                </c:pt>
                <c:pt idx="128">
                  <c:v>0.12650095145901438</c:v>
                </c:pt>
                <c:pt idx="129">
                  <c:v>0.12497596488552648</c:v>
                </c:pt>
                <c:pt idx="130">
                  <c:v>0.12351728207610339</c:v>
                </c:pt>
                <c:pt idx="131">
                  <c:v>0.12205859926668032</c:v>
                </c:pt>
                <c:pt idx="132">
                  <c:v>0.12059991645725723</c:v>
                </c:pt>
                <c:pt idx="133">
                  <c:v>0.11920753741189896</c:v>
                </c:pt>
                <c:pt idx="134">
                  <c:v>0.11774885460247587</c:v>
                </c:pt>
                <c:pt idx="135">
                  <c:v>0.1162901717930528</c:v>
                </c:pt>
                <c:pt idx="136">
                  <c:v>0.11489779274769434</c:v>
                </c:pt>
                <c:pt idx="137">
                  <c:v>0.11350541370233588</c:v>
                </c:pt>
                <c:pt idx="138">
                  <c:v>0.1120467308929128</c:v>
                </c:pt>
                <c:pt idx="139">
                  <c:v>0.11065435184755434</c:v>
                </c:pt>
                <c:pt idx="140">
                  <c:v>0.10926197280219607</c:v>
                </c:pt>
                <c:pt idx="141">
                  <c:v>0.10793589752090224</c:v>
                </c:pt>
                <c:pt idx="142">
                  <c:v>0.10654351847554377</c:v>
                </c:pt>
                <c:pt idx="143">
                  <c:v>0.10521744319425014</c:v>
                </c:pt>
                <c:pt idx="144">
                  <c:v>0.1038913679129565</c:v>
                </c:pt>
                <c:pt idx="145">
                  <c:v>0.10256529263166266</c:v>
                </c:pt>
                <c:pt idx="146">
                  <c:v>0.10123921735036902</c:v>
                </c:pt>
                <c:pt idx="147">
                  <c:v>9.9979445833140002E-2</c:v>
                </c:pt>
                <c:pt idx="148">
                  <c:v>9.8719674315910985E-2</c:v>
                </c:pt>
                <c:pt idx="149">
                  <c:v>9.7393599034617154E-2</c:v>
                </c:pt>
                <c:pt idx="150">
                  <c:v>9.6133827517388137E-2</c:v>
                </c:pt>
                <c:pt idx="151">
                  <c:v>9.4940359764223742E-2</c:v>
                </c:pt>
                <c:pt idx="152">
                  <c:v>9.3680588246994725E-2</c:v>
                </c:pt>
                <c:pt idx="153">
                  <c:v>9.2487120493830524E-2</c:v>
                </c:pt>
                <c:pt idx="154">
                  <c:v>9.1293652740666129E-2</c:v>
                </c:pt>
                <c:pt idx="155">
                  <c:v>9.0100184987501733E-2</c:v>
                </c:pt>
                <c:pt idx="156">
                  <c:v>8.8973020998402153E-2</c:v>
                </c:pt>
                <c:pt idx="157">
                  <c:v>8.7845857009302392E-2</c:v>
                </c:pt>
                <c:pt idx="158">
                  <c:v>8.6718693020202811E-2</c:v>
                </c:pt>
                <c:pt idx="159">
                  <c:v>8.5591529031103036E-2</c:v>
                </c:pt>
                <c:pt idx="160">
                  <c:v>8.446436504200347E-2</c:v>
                </c:pt>
                <c:pt idx="161">
                  <c:v>8.340350481696851E-2</c:v>
                </c:pt>
                <c:pt idx="162">
                  <c:v>8.2342644591933564E-2</c:v>
                </c:pt>
                <c:pt idx="163">
                  <c:v>8.1281784366898605E-2</c:v>
                </c:pt>
                <c:pt idx="164">
                  <c:v>8.028722790592828E-2</c:v>
                </c:pt>
                <c:pt idx="165">
                  <c:v>7.9292671444957954E-2</c:v>
                </c:pt>
                <c:pt idx="166">
                  <c:v>7.8298114983987629E-2</c:v>
                </c:pt>
                <c:pt idx="167">
                  <c:v>7.7303558523017304E-2</c:v>
                </c:pt>
                <c:pt idx="168">
                  <c:v>7.6375305826111781E-2</c:v>
                </c:pt>
                <c:pt idx="169">
                  <c:v>7.544705312920609E-2</c:v>
                </c:pt>
                <c:pt idx="170">
                  <c:v>7.4518800432300566E-2</c:v>
                </c:pt>
                <c:pt idx="171">
                  <c:v>7.3656851499459677E-2</c:v>
                </c:pt>
                <c:pt idx="172">
                  <c:v>7.2728598802553987E-2</c:v>
                </c:pt>
                <c:pt idx="173">
                  <c:v>7.1866649869713098E-2</c:v>
                </c:pt>
                <c:pt idx="174">
                  <c:v>7.1004700936872209E-2</c:v>
                </c:pt>
                <c:pt idx="175">
                  <c:v>7.014275200403132E-2</c:v>
                </c:pt>
                <c:pt idx="176">
                  <c:v>6.9347106835255065E-2</c:v>
                </c:pt>
                <c:pt idx="177">
                  <c:v>6.8485157902414176E-2</c:v>
                </c:pt>
                <c:pt idx="178">
                  <c:v>6.7689512733637908E-2</c:v>
                </c:pt>
                <c:pt idx="179">
                  <c:v>6.6960171328926274E-2</c:v>
                </c:pt>
                <c:pt idx="180">
                  <c:v>6.61645261601502E-2</c:v>
                </c:pt>
                <c:pt idx="181">
                  <c:v>6.5435184755438566E-2</c:v>
                </c:pt>
                <c:pt idx="182">
                  <c:v>6.4639539586662298E-2</c:v>
                </c:pt>
                <c:pt idx="183">
                  <c:v>6.3910198181950859E-2</c:v>
                </c:pt>
                <c:pt idx="184">
                  <c:v>6.324716054130404E-2</c:v>
                </c:pt>
                <c:pt idx="185">
                  <c:v>6.2517819136592392E-2</c:v>
                </c:pt>
                <c:pt idx="186">
                  <c:v>6.1788477731880766E-2</c:v>
                </c:pt>
                <c:pt idx="187">
                  <c:v>6.112544009123394E-2</c:v>
                </c:pt>
                <c:pt idx="188">
                  <c:v>6.0462402450587122E-2</c:v>
                </c:pt>
                <c:pt idx="189">
                  <c:v>5.9799364809940296E-2</c:v>
                </c:pt>
                <c:pt idx="190">
                  <c:v>5.9136327169293477E-2</c:v>
                </c:pt>
                <c:pt idx="191">
                  <c:v>5.8473289528646465E-2</c:v>
                </c:pt>
                <c:pt idx="192">
                  <c:v>5.7876555652064454E-2</c:v>
                </c:pt>
                <c:pt idx="193">
                  <c:v>5.7279821775482263E-2</c:v>
                </c:pt>
                <c:pt idx="194">
                  <c:v>5.6683087898900066E-2</c:v>
                </c:pt>
                <c:pt idx="195">
                  <c:v>5.6086354022317868E-2</c:v>
                </c:pt>
                <c:pt idx="196">
                  <c:v>5.548962014573567E-2</c:v>
                </c:pt>
                <c:pt idx="197">
                  <c:v>5.4959190033218287E-2</c:v>
                </c:pt>
                <c:pt idx="198">
                  <c:v>5.4362456156636096E-2</c:v>
                </c:pt>
                <c:pt idx="199">
                  <c:v>5.3832026044118526E-2</c:v>
                </c:pt>
                <c:pt idx="200">
                  <c:v>5.3301595931601144E-2</c:v>
                </c:pt>
                <c:pt idx="201">
                  <c:v>5.2704862055018946E-2</c:v>
                </c:pt>
                <c:pt idx="202">
                  <c:v>5.2174431942501376E-2</c:v>
                </c:pt>
                <c:pt idx="203">
                  <c:v>5.1644001829983993E-2</c:v>
                </c:pt>
                <c:pt idx="204">
                  <c:v>5.1179875481531051E-2</c:v>
                </c:pt>
                <c:pt idx="205">
                  <c:v>5.0649445369013668E-2</c:v>
                </c:pt>
                <c:pt idx="206">
                  <c:v>5.0185319020560719E-2</c:v>
                </c:pt>
                <c:pt idx="207">
                  <c:v>4.9654888908043336E-2</c:v>
                </c:pt>
                <c:pt idx="208">
                  <c:v>4.9190762559590581E-2</c:v>
                </c:pt>
                <c:pt idx="209">
                  <c:v>4.8726636211137639E-2</c:v>
                </c:pt>
                <c:pt idx="210">
                  <c:v>4.8262509862684884E-2</c:v>
                </c:pt>
                <c:pt idx="211">
                  <c:v>4.786468727829675E-2</c:v>
                </c:pt>
                <c:pt idx="212">
                  <c:v>4.7400560929843995E-2</c:v>
                </c:pt>
                <c:pt idx="213">
                  <c:v>4.693643458139124E-2</c:v>
                </c:pt>
                <c:pt idx="214">
                  <c:v>4.6538611997003106E-2</c:v>
                </c:pt>
                <c:pt idx="215">
                  <c:v>4.6074485648550351E-2</c:v>
                </c:pt>
                <c:pt idx="216">
                  <c:v>4.5676663064162216E-2</c:v>
                </c:pt>
                <c:pt idx="217">
                  <c:v>4.5278840479774089E-2</c:v>
                </c:pt>
                <c:pt idx="218">
                  <c:v>4.4881017895385955E-2</c:v>
                </c:pt>
                <c:pt idx="219">
                  <c:v>4.4483195310997828E-2</c:v>
                </c:pt>
                <c:pt idx="220">
                  <c:v>4.4085372726609694E-2</c:v>
                </c:pt>
                <c:pt idx="221">
                  <c:v>4.3687550142221566E-2</c:v>
                </c:pt>
                <c:pt idx="222">
                  <c:v>4.3289727557833432E-2</c:v>
                </c:pt>
                <c:pt idx="223">
                  <c:v>4.295820873751012E-2</c:v>
                </c:pt>
                <c:pt idx="224">
                  <c:v>4.2560386153121986E-2</c:v>
                </c:pt>
                <c:pt idx="225">
                  <c:v>4.222886733279848E-2</c:v>
                </c:pt>
                <c:pt idx="226">
                  <c:v>4.189734851247498E-2</c:v>
                </c:pt>
                <c:pt idx="227">
                  <c:v>4.1499525928087033E-2</c:v>
                </c:pt>
                <c:pt idx="228">
                  <c:v>4.1168007107763527E-2</c:v>
                </c:pt>
                <c:pt idx="229">
                  <c:v>4.0836488287440027E-2</c:v>
                </c:pt>
                <c:pt idx="230">
                  <c:v>4.0504969467116708E-2</c:v>
                </c:pt>
                <c:pt idx="231">
                  <c:v>4.0173450646793202E-2</c:v>
                </c:pt>
                <c:pt idx="232">
                  <c:v>3.990823559053451E-2</c:v>
                </c:pt>
                <c:pt idx="233">
                  <c:v>3.9576716770211004E-2</c:v>
                </c:pt>
                <c:pt idx="234">
                  <c:v>3.9245197949887692E-2</c:v>
                </c:pt>
                <c:pt idx="235">
                  <c:v>3.8979982893628813E-2</c:v>
                </c:pt>
                <c:pt idx="236">
                  <c:v>3.8714767837370122E-2</c:v>
                </c:pt>
                <c:pt idx="237">
                  <c:v>3.8383249017046803E-2</c:v>
                </c:pt>
                <c:pt idx="238">
                  <c:v>3.8118033960787924E-2</c:v>
                </c:pt>
                <c:pt idx="239">
                  <c:v>3.7852818904529233E-2</c:v>
                </c:pt>
                <c:pt idx="240">
                  <c:v>3.7587603848270541E-2</c:v>
                </c:pt>
                <c:pt idx="241">
                  <c:v>3.7388692556076478E-2</c:v>
                </c:pt>
                <c:pt idx="242">
                  <c:v>3.7123477499817599E-2</c:v>
                </c:pt>
                <c:pt idx="243">
                  <c:v>3.6924566207623528E-2</c:v>
                </c:pt>
                <c:pt idx="244">
                  <c:v>3.6659351151364837E-2</c:v>
                </c:pt>
                <c:pt idx="245">
                  <c:v>3.6460439859170773E-2</c:v>
                </c:pt>
                <c:pt idx="246">
                  <c:v>3.6195224802912082E-2</c:v>
                </c:pt>
                <c:pt idx="247">
                  <c:v>3.5996313510718018E-2</c:v>
                </c:pt>
                <c:pt idx="248">
                  <c:v>3.5797402218523955E-2</c:v>
                </c:pt>
                <c:pt idx="249">
                  <c:v>3.5598490926329884E-2</c:v>
                </c:pt>
                <c:pt idx="250">
                  <c:v>3.5399579634135821E-2</c:v>
                </c:pt>
                <c:pt idx="251">
                  <c:v>3.5200668341941757E-2</c:v>
                </c:pt>
                <c:pt idx="252">
                  <c:v>3.5001757049747693E-2</c:v>
                </c:pt>
                <c:pt idx="253">
                  <c:v>3.4802845757553623E-2</c:v>
                </c:pt>
                <c:pt idx="254">
                  <c:v>3.4603934465359559E-2</c:v>
                </c:pt>
                <c:pt idx="255">
                  <c:v>3.4405023173165496E-2</c:v>
                </c:pt>
                <c:pt idx="256">
                  <c:v>3.427241564503624E-2</c:v>
                </c:pt>
                <c:pt idx="257">
                  <c:v>3.4073504352842177E-2</c:v>
                </c:pt>
                <c:pt idx="258">
                  <c:v>3.3874593060648113E-2</c:v>
                </c:pt>
                <c:pt idx="259">
                  <c:v>3.374198553251867E-2</c:v>
                </c:pt>
                <c:pt idx="260">
                  <c:v>3.3543074240324607E-2</c:v>
                </c:pt>
                <c:pt idx="261">
                  <c:v>3.3410466712195358E-2</c:v>
                </c:pt>
                <c:pt idx="262">
                  <c:v>3.3277859184065915E-2</c:v>
                </c:pt>
                <c:pt idx="263">
                  <c:v>3.3078947891871852E-2</c:v>
                </c:pt>
                <c:pt idx="264">
                  <c:v>3.2946340363742409E-2</c:v>
                </c:pt>
                <c:pt idx="265">
                  <c:v>3.281373283561316E-2</c:v>
                </c:pt>
                <c:pt idx="266">
                  <c:v>3.2614821543419097E-2</c:v>
                </c:pt>
                <c:pt idx="267">
                  <c:v>3.2482214015289654E-2</c:v>
                </c:pt>
                <c:pt idx="268">
                  <c:v>3.228330272309559E-2</c:v>
                </c:pt>
                <c:pt idx="269">
                  <c:v>3.2150695194966147E-2</c:v>
                </c:pt>
                <c:pt idx="270">
                  <c:v>3.1951783902772084E-2</c:v>
                </c:pt>
                <c:pt idx="271">
                  <c:v>3.1752872610578207E-2</c:v>
                </c:pt>
                <c:pt idx="272">
                  <c:v>3.1620265082448765E-2</c:v>
                </c:pt>
                <c:pt idx="273">
                  <c:v>3.1421353790254701E-2</c:v>
                </c:pt>
                <c:pt idx="274">
                  <c:v>3.1222442498060637E-2</c:v>
                </c:pt>
                <c:pt idx="275">
                  <c:v>3.1089834969931198E-2</c:v>
                </c:pt>
                <c:pt idx="276">
                  <c:v>3.0890923677737131E-2</c:v>
                </c:pt>
                <c:pt idx="277">
                  <c:v>3.0692012385543067E-2</c:v>
                </c:pt>
                <c:pt idx="278">
                  <c:v>3.0559404857413815E-2</c:v>
                </c:pt>
                <c:pt idx="279">
                  <c:v>3.0360493565219748E-2</c:v>
                </c:pt>
                <c:pt idx="280">
                  <c:v>3.0227886037090309E-2</c:v>
                </c:pt>
                <c:pt idx="281">
                  <c:v>3.0095278508961057E-2</c:v>
                </c:pt>
                <c:pt idx="282">
                  <c:v>2.9896367216766993E-2</c:v>
                </c:pt>
                <c:pt idx="283">
                  <c:v>2.9763759688637554E-2</c:v>
                </c:pt>
                <c:pt idx="284">
                  <c:v>2.9631152160508115E-2</c:v>
                </c:pt>
                <c:pt idx="285">
                  <c:v>2.9498544632378863E-2</c:v>
                </c:pt>
                <c:pt idx="286">
                  <c:v>2.9365937104249423E-2</c:v>
                </c:pt>
                <c:pt idx="287">
                  <c:v>2.9233329576119984E-2</c:v>
                </c:pt>
                <c:pt idx="288">
                  <c:v>2.9034418283925917E-2</c:v>
                </c:pt>
                <c:pt idx="289">
                  <c:v>2.8901810755796665E-2</c:v>
                </c:pt>
                <c:pt idx="290">
                  <c:v>2.8835506991731853E-2</c:v>
                </c:pt>
                <c:pt idx="291">
                  <c:v>2.8702899463602601E-2</c:v>
                </c:pt>
                <c:pt idx="292">
                  <c:v>2.8570291935473162E-2</c:v>
                </c:pt>
                <c:pt idx="293">
                  <c:v>2.843768440734391E-2</c:v>
                </c:pt>
                <c:pt idx="294">
                  <c:v>2.8305076879214471E-2</c:v>
                </c:pt>
                <c:pt idx="295">
                  <c:v>2.8172469351085031E-2</c:v>
                </c:pt>
                <c:pt idx="296">
                  <c:v>2.8106165587020403E-2</c:v>
                </c:pt>
                <c:pt idx="297">
                  <c:v>2.7973558058890964E-2</c:v>
                </c:pt>
                <c:pt idx="298">
                  <c:v>2.7840950530761712E-2</c:v>
                </c:pt>
                <c:pt idx="299">
                  <c:v>2.77746467666969E-2</c:v>
                </c:pt>
                <c:pt idx="300">
                  <c:v>2.7642039238567648E-2</c:v>
                </c:pt>
                <c:pt idx="301">
                  <c:v>2.7509431710438209E-2</c:v>
                </c:pt>
                <c:pt idx="302">
                  <c:v>2.7443127946373581E-2</c:v>
                </c:pt>
                <c:pt idx="303">
                  <c:v>2.7310520418244142E-2</c:v>
                </c:pt>
                <c:pt idx="304">
                  <c:v>2.7177912890114703E-2</c:v>
                </c:pt>
                <c:pt idx="305">
                  <c:v>2.7111609126050078E-2</c:v>
                </c:pt>
                <c:pt idx="306">
                  <c:v>2.6979001597920639E-2</c:v>
                </c:pt>
                <c:pt idx="307">
                  <c:v>2.6912697833856011E-2</c:v>
                </c:pt>
                <c:pt idx="308">
                  <c:v>2.6780090305726759E-2</c:v>
                </c:pt>
                <c:pt idx="309">
                  <c:v>2.664748277759732E-2</c:v>
                </c:pt>
                <c:pt idx="310">
                  <c:v>2.6581179013532696E-2</c:v>
                </c:pt>
                <c:pt idx="311">
                  <c:v>2.6514875249467881E-2</c:v>
                </c:pt>
                <c:pt idx="312">
                  <c:v>2.6382267721338629E-2</c:v>
                </c:pt>
                <c:pt idx="313">
                  <c:v>2.6315963957273817E-2</c:v>
                </c:pt>
                <c:pt idx="314">
                  <c:v>2.6249660193209189E-2</c:v>
                </c:pt>
                <c:pt idx="315">
                  <c:v>2.611705266507975E-2</c:v>
                </c:pt>
                <c:pt idx="316">
                  <c:v>2.6050748901015126E-2</c:v>
                </c:pt>
                <c:pt idx="317">
                  <c:v>2.5984445136950498E-2</c:v>
                </c:pt>
                <c:pt idx="318">
                  <c:v>2.5851837608821059E-2</c:v>
                </c:pt>
                <c:pt idx="319">
                  <c:v>2.5785533844756434E-2</c:v>
                </c:pt>
                <c:pt idx="320">
                  <c:v>2.5719230080691619E-2</c:v>
                </c:pt>
                <c:pt idx="321">
                  <c:v>2.5652926316626995E-2</c:v>
                </c:pt>
                <c:pt idx="322">
                  <c:v>2.5586622552562367E-2</c:v>
                </c:pt>
                <c:pt idx="323">
                  <c:v>2.5520318788497556E-2</c:v>
                </c:pt>
                <c:pt idx="324">
                  <c:v>2.5454015024432928E-2</c:v>
                </c:pt>
                <c:pt idx="325">
                  <c:v>2.5387711260368304E-2</c:v>
                </c:pt>
                <c:pt idx="326">
                  <c:v>2.5321407496303489E-2</c:v>
                </c:pt>
                <c:pt idx="327">
                  <c:v>2.5255103732238864E-2</c:v>
                </c:pt>
                <c:pt idx="328">
                  <c:v>2.5122496204109612E-2</c:v>
                </c:pt>
                <c:pt idx="329">
                  <c:v>2.5056192440044797E-2</c:v>
                </c:pt>
                <c:pt idx="330">
                  <c:v>2.4989888675980173E-2</c:v>
                </c:pt>
                <c:pt idx="331">
                  <c:v>2.4923584911915545E-2</c:v>
                </c:pt>
                <c:pt idx="332">
                  <c:v>2.4857281147850734E-2</c:v>
                </c:pt>
                <c:pt idx="333">
                  <c:v>2.4790977383786106E-2</c:v>
                </c:pt>
                <c:pt idx="334">
                  <c:v>2.4790977383786106E-2</c:v>
                </c:pt>
                <c:pt idx="335">
                  <c:v>2.4724673619721482E-2</c:v>
                </c:pt>
                <c:pt idx="336">
                  <c:v>2.4658369855656666E-2</c:v>
                </c:pt>
                <c:pt idx="337">
                  <c:v>2.4592066091592042E-2</c:v>
                </c:pt>
                <c:pt idx="338">
                  <c:v>2.4525762327527414E-2</c:v>
                </c:pt>
                <c:pt idx="339">
                  <c:v>2.4459458563462603E-2</c:v>
                </c:pt>
                <c:pt idx="340">
                  <c:v>2.4393154799397975E-2</c:v>
                </c:pt>
                <c:pt idx="341">
                  <c:v>2.4326851035333351E-2</c:v>
                </c:pt>
                <c:pt idx="342">
                  <c:v>2.4326851035333351E-2</c:v>
                </c:pt>
                <c:pt idx="343">
                  <c:v>2.4260547271268536E-2</c:v>
                </c:pt>
                <c:pt idx="344">
                  <c:v>2.4194243507203912E-2</c:v>
                </c:pt>
                <c:pt idx="345">
                  <c:v>2.4127939743139284E-2</c:v>
                </c:pt>
                <c:pt idx="346">
                  <c:v>2.4061635979074472E-2</c:v>
                </c:pt>
                <c:pt idx="347">
                  <c:v>2.4061635979074472E-2</c:v>
                </c:pt>
                <c:pt idx="348">
                  <c:v>2.3995332215009844E-2</c:v>
                </c:pt>
                <c:pt idx="349">
                  <c:v>2.392902845094522E-2</c:v>
                </c:pt>
                <c:pt idx="350">
                  <c:v>2.3862724686880405E-2</c:v>
                </c:pt>
                <c:pt idx="351">
                  <c:v>2.3862724686880405E-2</c:v>
                </c:pt>
                <c:pt idx="352">
                  <c:v>2.3796420922815781E-2</c:v>
                </c:pt>
                <c:pt idx="353">
                  <c:v>2.3730117158751153E-2</c:v>
                </c:pt>
                <c:pt idx="354">
                  <c:v>2.3730117158751153E-2</c:v>
                </c:pt>
                <c:pt idx="355">
                  <c:v>2.3663813394686341E-2</c:v>
                </c:pt>
                <c:pt idx="356">
                  <c:v>2.3597509630621714E-2</c:v>
                </c:pt>
                <c:pt idx="357">
                  <c:v>2.3597509630621714E-2</c:v>
                </c:pt>
                <c:pt idx="358">
                  <c:v>2.3531205866557089E-2</c:v>
                </c:pt>
                <c:pt idx="359">
                  <c:v>2.3464902102492462E-2</c:v>
                </c:pt>
                <c:pt idx="360">
                  <c:v>2.3464902102492462E-2</c:v>
                </c:pt>
                <c:pt idx="361">
                  <c:v>2.339859833842765E-2</c:v>
                </c:pt>
                <c:pt idx="362">
                  <c:v>2.3332294574363022E-2</c:v>
                </c:pt>
                <c:pt idx="363">
                  <c:v>2.3332294574363022E-2</c:v>
                </c:pt>
                <c:pt idx="364">
                  <c:v>2.3265990810298398E-2</c:v>
                </c:pt>
                <c:pt idx="365">
                  <c:v>2.3199687046233583E-2</c:v>
                </c:pt>
                <c:pt idx="366">
                  <c:v>2.3199687046233583E-2</c:v>
                </c:pt>
                <c:pt idx="367">
                  <c:v>2.3133383282168959E-2</c:v>
                </c:pt>
                <c:pt idx="368">
                  <c:v>2.3133383282168959E-2</c:v>
                </c:pt>
                <c:pt idx="369">
                  <c:v>2.3067079518104331E-2</c:v>
                </c:pt>
                <c:pt idx="370">
                  <c:v>2.3000775754039519E-2</c:v>
                </c:pt>
                <c:pt idx="371">
                  <c:v>2.3000775754039519E-2</c:v>
                </c:pt>
                <c:pt idx="372">
                  <c:v>2.2934471989974892E-2</c:v>
                </c:pt>
                <c:pt idx="373">
                  <c:v>2.2934471989974892E-2</c:v>
                </c:pt>
                <c:pt idx="374">
                  <c:v>2.2868168225910267E-2</c:v>
                </c:pt>
                <c:pt idx="375">
                  <c:v>2.2868168225910267E-2</c:v>
                </c:pt>
                <c:pt idx="376">
                  <c:v>2.2801864461845452E-2</c:v>
                </c:pt>
                <c:pt idx="377">
                  <c:v>2.2801864461845452E-2</c:v>
                </c:pt>
                <c:pt idx="378">
                  <c:v>2.2735560697780828E-2</c:v>
                </c:pt>
                <c:pt idx="379">
                  <c:v>2.2735560697780828E-2</c:v>
                </c:pt>
                <c:pt idx="380">
                  <c:v>2.2735560697780828E-2</c:v>
                </c:pt>
                <c:pt idx="381">
                  <c:v>2.26692569337162E-2</c:v>
                </c:pt>
                <c:pt idx="382">
                  <c:v>2.26692569337162E-2</c:v>
                </c:pt>
                <c:pt idx="383">
                  <c:v>2.2602953169651389E-2</c:v>
                </c:pt>
                <c:pt idx="384">
                  <c:v>2.2602953169651389E-2</c:v>
                </c:pt>
                <c:pt idx="385">
                  <c:v>2.2536649405586761E-2</c:v>
                </c:pt>
                <c:pt idx="386">
                  <c:v>2.2536649405586761E-2</c:v>
                </c:pt>
                <c:pt idx="387">
                  <c:v>2.2536649405586761E-2</c:v>
                </c:pt>
                <c:pt idx="388">
                  <c:v>2.2470345641522137E-2</c:v>
                </c:pt>
                <c:pt idx="389">
                  <c:v>2.2470345641522137E-2</c:v>
                </c:pt>
                <c:pt idx="390">
                  <c:v>2.2470345641522137E-2</c:v>
                </c:pt>
                <c:pt idx="391">
                  <c:v>2.2470345641522137E-2</c:v>
                </c:pt>
                <c:pt idx="392">
                  <c:v>2.2470345641522137E-2</c:v>
                </c:pt>
                <c:pt idx="393">
                  <c:v>2.2470345641522137E-2</c:v>
                </c:pt>
                <c:pt idx="394">
                  <c:v>2.2470345641522137E-2</c:v>
                </c:pt>
                <c:pt idx="395">
                  <c:v>2.2470345641522137E-2</c:v>
                </c:pt>
                <c:pt idx="396">
                  <c:v>2.2470345641522137E-2</c:v>
                </c:pt>
                <c:pt idx="397">
                  <c:v>2.2470345641522137E-2</c:v>
                </c:pt>
                <c:pt idx="398">
                  <c:v>2.2470345641522137E-2</c:v>
                </c:pt>
                <c:pt idx="399">
                  <c:v>2.2470345641522137E-2</c:v>
                </c:pt>
                <c:pt idx="400">
                  <c:v>2.2470345641522137E-2</c:v>
                </c:pt>
                <c:pt idx="401">
                  <c:v>2.2470345641522137E-2</c:v>
                </c:pt>
                <c:pt idx="402">
                  <c:v>2.2536649405586761E-2</c:v>
                </c:pt>
                <c:pt idx="403">
                  <c:v>2.2536649405586761E-2</c:v>
                </c:pt>
                <c:pt idx="404">
                  <c:v>2.2536649405586761E-2</c:v>
                </c:pt>
                <c:pt idx="405">
                  <c:v>2.2536649405586761E-2</c:v>
                </c:pt>
                <c:pt idx="406">
                  <c:v>2.2536649405586761E-2</c:v>
                </c:pt>
                <c:pt idx="407">
                  <c:v>2.2536649405586761E-2</c:v>
                </c:pt>
                <c:pt idx="408">
                  <c:v>2.2536649405586761E-2</c:v>
                </c:pt>
                <c:pt idx="409">
                  <c:v>2.2536649405586761E-2</c:v>
                </c:pt>
                <c:pt idx="410">
                  <c:v>2.2536649405586761E-2</c:v>
                </c:pt>
                <c:pt idx="411">
                  <c:v>2.2536649405586761E-2</c:v>
                </c:pt>
                <c:pt idx="412">
                  <c:v>2.2536649405586761E-2</c:v>
                </c:pt>
                <c:pt idx="413">
                  <c:v>2.2536649405586761E-2</c:v>
                </c:pt>
                <c:pt idx="414">
                  <c:v>2.2602953169651389E-2</c:v>
                </c:pt>
                <c:pt idx="415">
                  <c:v>2.2602953169651389E-2</c:v>
                </c:pt>
                <c:pt idx="416">
                  <c:v>2.2602953169651389E-2</c:v>
                </c:pt>
                <c:pt idx="417">
                  <c:v>2.2602953169651389E-2</c:v>
                </c:pt>
                <c:pt idx="418">
                  <c:v>2.2602953169651389E-2</c:v>
                </c:pt>
                <c:pt idx="419">
                  <c:v>2.2602953169651389E-2</c:v>
                </c:pt>
                <c:pt idx="420">
                  <c:v>2.2602953169651389E-2</c:v>
                </c:pt>
                <c:pt idx="421">
                  <c:v>2.2602953169651389E-2</c:v>
                </c:pt>
                <c:pt idx="422">
                  <c:v>2.2536649405586761E-2</c:v>
                </c:pt>
                <c:pt idx="423">
                  <c:v>2.2536649405586761E-2</c:v>
                </c:pt>
                <c:pt idx="424">
                  <c:v>2.2536649405586761E-2</c:v>
                </c:pt>
                <c:pt idx="425">
                  <c:v>2.2470345641522137E-2</c:v>
                </c:pt>
                <c:pt idx="426">
                  <c:v>2.2470345641522137E-2</c:v>
                </c:pt>
                <c:pt idx="427">
                  <c:v>2.2404041877457322E-2</c:v>
                </c:pt>
                <c:pt idx="428">
                  <c:v>2.2404041877457322E-2</c:v>
                </c:pt>
                <c:pt idx="429">
                  <c:v>2.2337738113392697E-2</c:v>
                </c:pt>
                <c:pt idx="430">
                  <c:v>2.2337738113392697E-2</c:v>
                </c:pt>
                <c:pt idx="431">
                  <c:v>2.227143434932807E-2</c:v>
                </c:pt>
                <c:pt idx="432">
                  <c:v>2.227143434932807E-2</c:v>
                </c:pt>
                <c:pt idx="433">
                  <c:v>2.227143434932807E-2</c:v>
                </c:pt>
                <c:pt idx="434">
                  <c:v>2.2205130585263258E-2</c:v>
                </c:pt>
                <c:pt idx="435">
                  <c:v>2.2205130585263258E-2</c:v>
                </c:pt>
                <c:pt idx="436">
                  <c:v>2.2205130585263258E-2</c:v>
                </c:pt>
                <c:pt idx="437">
                  <c:v>2.213882682119863E-2</c:v>
                </c:pt>
                <c:pt idx="438">
                  <c:v>2.213882682119863E-2</c:v>
                </c:pt>
                <c:pt idx="439">
                  <c:v>2.213882682119863E-2</c:v>
                </c:pt>
                <c:pt idx="440">
                  <c:v>2.213882682119863E-2</c:v>
                </c:pt>
                <c:pt idx="441">
                  <c:v>2.2072523057134006E-2</c:v>
                </c:pt>
                <c:pt idx="442">
                  <c:v>2.2072523057134006E-2</c:v>
                </c:pt>
                <c:pt idx="443">
                  <c:v>2.2072523057134006E-2</c:v>
                </c:pt>
                <c:pt idx="444">
                  <c:v>2.2072523057134006E-2</c:v>
                </c:pt>
                <c:pt idx="445">
                  <c:v>2.2006219293069191E-2</c:v>
                </c:pt>
                <c:pt idx="446">
                  <c:v>2.2006219293069191E-2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</c:numCache>
            </c:numRef>
          </c:xVal>
          <c:yVal>
            <c:numRef>
              <c:f>Traitement5!$H$2:$H$460</c:f>
              <c:numCache>
                <c:formatCode>0.000</c:formatCode>
                <c:ptCount val="459"/>
                <c:pt idx="0">
                  <c:v>7.6817599605298381E-2</c:v>
                </c:pt>
                <c:pt idx="1">
                  <c:v>7.5216597305158506E-2</c:v>
                </c:pt>
                <c:pt idx="2">
                  <c:v>7.4257112208361564E-2</c:v>
                </c:pt>
                <c:pt idx="3">
                  <c:v>7.3298501190329823E-2</c:v>
                </c:pt>
                <c:pt idx="4">
                  <c:v>7.234079605393659E-2</c:v>
                </c:pt>
                <c:pt idx="5">
                  <c:v>7.1320279937499897E-2</c:v>
                </c:pt>
                <c:pt idx="6">
                  <c:v>7.0300874813656627E-2</c:v>
                </c:pt>
                <c:pt idx="7">
                  <c:v>6.9155427607977354E-2</c:v>
                </c:pt>
                <c:pt idx="8">
                  <c:v>6.8011509913184665E-2</c:v>
                </c:pt>
                <c:pt idx="9">
                  <c:v>6.6869192619715037E-2</c:v>
                </c:pt>
                <c:pt idx="10">
                  <c:v>6.5665232557716058E-2</c:v>
                </c:pt>
                <c:pt idx="11">
                  <c:v>6.4463233213540222E-2</c:v>
                </c:pt>
                <c:pt idx="12">
                  <c:v>6.3263294442476289E-2</c:v>
                </c:pt>
                <c:pt idx="13">
                  <c:v>6.2065522599419935E-2</c:v>
                </c:pt>
                <c:pt idx="14">
                  <c:v>6.0493000301701252E-2</c:v>
                </c:pt>
                <c:pt idx="15">
                  <c:v>5.9050006109029343E-2</c:v>
                </c:pt>
                <c:pt idx="16">
                  <c:v>5.7798319014065062E-2</c:v>
                </c:pt>
                <c:pt idx="17">
                  <c:v>5.6612038125010242E-2</c:v>
                </c:pt>
                <c:pt idx="18">
                  <c:v>5.5366462942963476E-2</c:v>
                </c:pt>
                <c:pt idx="19">
                  <c:v>5.4186322294225098E-2</c:v>
                </c:pt>
                <c:pt idx="20">
                  <c:v>5.3009435329003568E-2</c:v>
                </c:pt>
                <c:pt idx="21">
                  <c:v>5.1835990443661294E-2</c:v>
                </c:pt>
                <c:pt idx="22">
                  <c:v>5.0604726042127866E-2</c:v>
                </c:pt>
                <c:pt idx="23">
                  <c:v>4.9377752410376896E-2</c:v>
                </c:pt>
                <c:pt idx="24">
                  <c:v>4.8216349652240378E-2</c:v>
                </c:pt>
                <c:pt idx="25">
                  <c:v>4.6998545659422693E-2</c:v>
                </c:pt>
                <c:pt idx="26">
                  <c:v>4.5785898169933781E-2</c:v>
                </c:pt>
                <c:pt idx="27">
                  <c:v>4.4518540046558669E-2</c:v>
                </c:pt>
                <c:pt idx="28">
                  <c:v>4.3317554548954293E-2</c:v>
                </c:pt>
                <c:pt idx="29">
                  <c:v>4.206328424304609E-2</c:v>
                </c:pt>
                <c:pt idx="30">
                  <c:v>4.0757252288585302E-2</c:v>
                </c:pt>
                <c:pt idx="31">
                  <c:v>3.9518748666089981E-2</c:v>
                </c:pt>
                <c:pt idx="32">
                  <c:v>3.8230466486209244E-2</c:v>
                </c:pt>
                <c:pt idx="33">
                  <c:v>3.7010180087409868E-2</c:v>
                </c:pt>
                <c:pt idx="34">
                  <c:v>3.5742429511665244E-2</c:v>
                </c:pt>
                <c:pt idx="35">
                  <c:v>3.4486410551576571E-2</c:v>
                </c:pt>
                <c:pt idx="36">
                  <c:v>3.3243044311187984E-2</c:v>
                </c:pt>
                <c:pt idx="37">
                  <c:v>3.2013325073384336E-2</c:v>
                </c:pt>
                <c:pt idx="38">
                  <c:v>3.074346391639456E-2</c:v>
                </c:pt>
                <c:pt idx="39">
                  <c:v>2.95450779645875E-2</c:v>
                </c:pt>
                <c:pt idx="40">
                  <c:v>2.8310579334268497E-2</c:v>
                </c:pt>
                <c:pt idx="41">
                  <c:v>2.7148676655262532E-2</c:v>
                </c:pt>
                <c:pt idx="42">
                  <c:v>2.5955270239091801E-2</c:v>
                </c:pt>
                <c:pt idx="43">
                  <c:v>2.4785288268475293E-2</c:v>
                </c:pt>
                <c:pt idx="44">
                  <c:v>2.3640463970436582E-2</c:v>
                </c:pt>
                <c:pt idx="45">
                  <c:v>2.2522582291194224E-2</c:v>
                </c:pt>
                <c:pt idx="46">
                  <c:v>2.1433456754491445E-2</c:v>
                </c:pt>
                <c:pt idx="47">
                  <c:v>2.0374900220496851E-2</c:v>
                </c:pt>
                <c:pt idx="48">
                  <c:v>1.9348689624253908E-2</c:v>
                </c:pt>
                <c:pt idx="49">
                  <c:v>1.8398933005263678E-2</c:v>
                </c:pt>
                <c:pt idx="50">
                  <c:v>1.7399986358257256E-2</c:v>
                </c:pt>
                <c:pt idx="51">
                  <c:v>1.6480483608948944E-2</c:v>
                </c:pt>
                <c:pt idx="52">
                  <c:v>1.5636720894987632E-2</c:v>
                </c:pt>
                <c:pt idx="53">
                  <c:v>1.4757115646477761E-2</c:v>
                </c:pt>
                <c:pt idx="54">
                  <c:v>1.3954836800391357E-2</c:v>
                </c:pt>
                <c:pt idx="55">
                  <c:v>1.3192705639462237E-2</c:v>
                </c:pt>
                <c:pt idx="56">
                  <c:v>1.2470719156258917E-2</c:v>
                </c:pt>
                <c:pt idx="57">
                  <c:v>1.1788542826066355E-2</c:v>
                </c:pt>
                <c:pt idx="58">
                  <c:v>1.1118441579532368E-2</c:v>
                </c:pt>
                <c:pt idx="59">
                  <c:v>1.0515272182182189E-2</c:v>
                </c:pt>
                <c:pt idx="60">
                  <c:v>9.9490579678434849E-3</c:v>
                </c:pt>
                <c:pt idx="61">
                  <c:v>9.418376357349682E-3</c:v>
                </c:pt>
                <c:pt idx="62">
                  <c:v>8.9216395109698865E-3</c:v>
                </c:pt>
                <c:pt idx="63">
                  <c:v>8.4571411032125232E-3</c:v>
                </c:pt>
                <c:pt idx="64">
                  <c:v>8.0231008668914215E-3</c:v>
                </c:pt>
                <c:pt idx="65">
                  <c:v>7.6177049431307362E-3</c:v>
                </c:pt>
                <c:pt idx="66">
                  <c:v>7.2391407846069955E-3</c:v>
                </c:pt>
                <c:pt idx="67">
                  <c:v>6.8856260189447717E-3</c:v>
                </c:pt>
                <c:pt idx="68">
                  <c:v>6.5554312226755937E-3</c:v>
                </c:pt>
                <c:pt idx="69">
                  <c:v>6.2468969555394063E-3</c:v>
                </c:pt>
                <c:pt idx="70">
                  <c:v>5.9463365330437168E-3</c:v>
                </c:pt>
                <c:pt idx="71">
                  <c:v>5.677256191104204E-3</c:v>
                </c:pt>
                <c:pt idx="72">
                  <c:v>5.425317260441171E-3</c:v>
                </c:pt>
                <c:pt idx="73">
                  <c:v>5.1892232318936291E-3</c:v>
                </c:pt>
                <c:pt idx="74">
                  <c:v>4.9771099482269349E-3</c:v>
                </c:pt>
                <c:pt idx="75">
                  <c:v>4.7598460994799745E-3</c:v>
                </c:pt>
                <c:pt idx="76">
                  <c:v>4.5644225803947308E-3</c:v>
                </c:pt>
                <c:pt idx="77">
                  <c:v>4.380554513358715E-3</c:v>
                </c:pt>
                <c:pt idx="78">
                  <c:v>4.2073728296736293E-3</c:v>
                </c:pt>
                <c:pt idx="79">
                  <c:v>4.0440796901290883E-3</c:v>
                </c:pt>
                <c:pt idx="80">
                  <c:v>3.8899432346535152E-3</c:v>
                </c:pt>
                <c:pt idx="81">
                  <c:v>3.7442924531862244E-3</c:v>
                </c:pt>
                <c:pt idx="82">
                  <c:v>3.6006914665702681E-3</c:v>
                </c:pt>
                <c:pt idx="83">
                  <c:v>3.4760388401292516E-3</c:v>
                </c:pt>
                <c:pt idx="84">
                  <c:v>3.3523552559993688E-3</c:v>
                </c:pt>
                <c:pt idx="85">
                  <c:v>3.2349874010822594E-3</c:v>
                </c:pt>
                <c:pt idx="86">
                  <c:v>3.128230752399104E-3</c:v>
                </c:pt>
                <c:pt idx="87">
                  <c:v>3.0219943695707456E-3</c:v>
                </c:pt>
                <c:pt idx="88">
                  <c:v>2.925181535722729E-3</c:v>
                </c:pt>
                <c:pt idx="89">
                  <c:v>2.8327648215407779E-3</c:v>
                </c:pt>
                <c:pt idx="90">
                  <c:v>2.7405503877495213E-3</c:v>
                </c:pt>
                <c:pt idx="91">
                  <c:v>2.656294230862867E-3</c:v>
                </c:pt>
                <c:pt idx="92">
                  <c:v>2.5756619265713473E-3</c:v>
                </c:pt>
                <c:pt idx="93">
                  <c:v>2.4984372078985725E-3</c:v>
                </c:pt>
                <c:pt idx="94">
                  <c:v>2.4244196733551535E-3</c:v>
                </c:pt>
                <c:pt idx="95">
                  <c:v>2.3534234578705751E-3</c:v>
                </c:pt>
                <c:pt idx="96">
                  <c:v>2.2852760233463068E-3</c:v>
                </c:pt>
                <c:pt idx="97">
                  <c:v>2.2198170580997739E-3</c:v>
                </c:pt>
                <c:pt idx="98">
                  <c:v>2.1568974752824085E-3</c:v>
                </c:pt>
                <c:pt idx="99">
                  <c:v>2.0963785011554256E-3</c:v>
                </c:pt>
                <c:pt idx="100">
                  <c:v>2.0381308448785967E-3</c:v>
                </c:pt>
                <c:pt idx="101">
                  <c:v>1.9820339421996458E-3</c:v>
                </c:pt>
                <c:pt idx="102">
                  <c:v>1.9279752661184799E-3</c:v>
                </c:pt>
                <c:pt idx="103">
                  <c:v>1.8758496982389655E-3</c:v>
                </c:pt>
                <c:pt idx="104">
                  <c:v>1.8255589551098919E-3</c:v>
                </c:pt>
                <c:pt idx="105">
                  <c:v>1.7791812149597561E-3</c:v>
                </c:pt>
                <c:pt idx="106">
                  <c:v>1.7322165226254724E-3</c:v>
                </c:pt>
                <c:pt idx="107">
                  <c:v>1.6868313566940421E-3</c:v>
                </c:pt>
                <c:pt idx="108">
                  <c:v>1.6449127720745346E-3</c:v>
                </c:pt>
                <c:pt idx="109">
                  <c:v>1.6005003683981431E-3</c:v>
                </c:pt>
                <c:pt idx="110">
                  <c:v>1.5612549489835495E-3</c:v>
                </c:pt>
                <c:pt idx="111">
                  <c:v>1.5214150881872543E-3</c:v>
                </c:pt>
                <c:pt idx="112">
                  <c:v>1.4845487925451567E-3</c:v>
                </c:pt>
                <c:pt idx="113">
                  <c:v>1.4470910032195194E-3</c:v>
                </c:pt>
                <c:pt idx="114">
                  <c:v>1.410772232666356E-3</c:v>
                </c:pt>
                <c:pt idx="115">
                  <c:v>1.3755425559252438E-3</c:v>
                </c:pt>
                <c:pt idx="116">
                  <c:v>1.3413548518849128E-3</c:v>
                </c:pt>
                <c:pt idx="117">
                  <c:v>1.3081646142759709E-3</c:v>
                </c:pt>
                <c:pt idx="118">
                  <c:v>1.2744866050930989E-3</c:v>
                </c:pt>
                <c:pt idx="119">
                  <c:v>1.2432080911053689E-3</c:v>
                </c:pt>
                <c:pt idx="120">
                  <c:v>1.2114441911867599E-3</c:v>
                </c:pt>
                <c:pt idx="121">
                  <c:v>1.1805974761709692E-3</c:v>
                </c:pt>
                <c:pt idx="122">
                  <c:v>1.1506295607210046E-3</c:v>
                </c:pt>
                <c:pt idx="123">
                  <c:v>1.1227534069312567E-3</c:v>
                </c:pt>
                <c:pt idx="124">
                  <c:v>1.0944016351300129E-3</c:v>
                </c:pt>
                <c:pt idx="125">
                  <c:v>1.066826778360605E-3</c:v>
                </c:pt>
                <c:pt idx="126">
                  <c:v>1.0399978911255908E-3</c:v>
                </c:pt>
                <c:pt idx="127">
                  <c:v>1.0150064185473276E-3</c:v>
                </c:pt>
                <c:pt idx="128">
                  <c:v>9.9064618583075831E-4</c:v>
                </c:pt>
                <c:pt idx="129">
                  <c:v>9.6582839914217955E-4</c:v>
                </c:pt>
                <c:pt idx="130">
                  <c:v>9.4268818258714387E-4</c:v>
                </c:pt>
                <c:pt idx="131">
                  <c:v>9.201118362866384E-4</c:v>
                </c:pt>
                <c:pt idx="132">
                  <c:v>8.9807930693825561E-4</c:v>
                </c:pt>
                <c:pt idx="133">
                  <c:v>8.7753797414103635E-4</c:v>
                </c:pt>
                <c:pt idx="134">
                  <c:v>8.5651393281458571E-4</c:v>
                </c:pt>
                <c:pt idx="135">
                  <c:v>8.3597967147813063E-4</c:v>
                </c:pt>
                <c:pt idx="136">
                  <c:v>8.1682034133907788E-4</c:v>
                </c:pt>
                <c:pt idx="137">
                  <c:v>7.9807818804521202E-4</c:v>
                </c:pt>
                <c:pt idx="138">
                  <c:v>7.7887651447015871E-4</c:v>
                </c:pt>
                <c:pt idx="139">
                  <c:v>7.6094768114473577E-4</c:v>
                </c:pt>
                <c:pt idx="140">
                  <c:v>7.4339718136758048E-4</c:v>
                </c:pt>
                <c:pt idx="141">
                  <c:v>7.2702344487035608E-4</c:v>
                </c:pt>
                <c:pt idx="142">
                  <c:v>7.1017829720276815E-4</c:v>
                </c:pt>
                <c:pt idx="143">
                  <c:v>6.9445631255392326E-4</c:v>
                </c:pt>
                <c:pt idx="144">
                  <c:v>6.7903838563419805E-4</c:v>
                </c:pt>
                <c:pt idx="145">
                  <c:v>6.6391588023013981E-4</c:v>
                </c:pt>
                <c:pt idx="146">
                  <c:v>6.4908048040070165E-4</c:v>
                </c:pt>
                <c:pt idx="147">
                  <c:v>6.3524548294875693E-4</c:v>
                </c:pt>
                <c:pt idx="148">
                  <c:v>6.2165574352014696E-4</c:v>
                </c:pt>
                <c:pt idx="149">
                  <c:v>6.0760868731650486E-4</c:v>
                </c:pt>
                <c:pt idx="150">
                  <c:v>5.9450257437891618E-4</c:v>
                </c:pt>
                <c:pt idx="151">
                  <c:v>5.8229519778178751E-4</c:v>
                </c:pt>
                <c:pt idx="152">
                  <c:v>5.6962466937175715E-4</c:v>
                </c:pt>
                <c:pt idx="153">
                  <c:v>5.5781976581004145E-4</c:v>
                </c:pt>
                <c:pt idx="154">
                  <c:v>5.4620356976857465E-4</c:v>
                </c:pt>
                <c:pt idx="155">
                  <c:v>5.3477163533269256E-4</c:v>
                </c:pt>
                <c:pt idx="156">
                  <c:v>5.2414011451876186E-4</c:v>
                </c:pt>
                <c:pt idx="157">
                  <c:v>5.1366558474233437E-4</c:v>
                </c:pt>
                <c:pt idx="158">
                  <c:v>5.0334462583817574E-4</c:v>
                </c:pt>
                <c:pt idx="159">
                  <c:v>4.931739153635345E-4</c:v>
                </c:pt>
                <c:pt idx="160">
                  <c:v>4.8315022516498551E-4</c:v>
                </c:pt>
                <c:pt idx="161">
                  <c:v>4.7384765531233164E-4</c:v>
                </c:pt>
                <c:pt idx="162">
                  <c:v>4.646699939680754E-4</c:v>
                </c:pt>
                <c:pt idx="163">
                  <c:v>4.5561476350859664E-4</c:v>
                </c:pt>
                <c:pt idx="164">
                  <c:v>4.4723453027593896E-4</c:v>
                </c:pt>
                <c:pt idx="165">
                  <c:v>4.3895784247298397E-4</c:v>
                </c:pt>
                <c:pt idx="166">
                  <c:v>4.3078280850027129E-4</c:v>
                </c:pt>
                <c:pt idx="167">
                  <c:v>4.2270758217542725E-4</c:v>
                </c:pt>
                <c:pt idx="168">
                  <c:v>4.1525916254572803E-4</c:v>
                </c:pt>
                <c:pt idx="169">
                  <c:v>4.078946847015652E-4</c:v>
                </c:pt>
                <c:pt idx="170">
                  <c:v>4.006127486872596E-4</c:v>
                </c:pt>
                <c:pt idx="171">
                  <c:v>3.9392366227972153E-4</c:v>
                </c:pt>
                <c:pt idx="172">
                  <c:v>3.86797073502268E-4</c:v>
                </c:pt>
                <c:pt idx="173">
                  <c:v>3.8024994735669226E-4</c:v>
                </c:pt>
                <c:pt idx="174">
                  <c:v>3.7376957801089905E-4</c:v>
                </c:pt>
                <c:pt idx="175">
                  <c:v>3.6735495720946476E-4</c:v>
                </c:pt>
                <c:pt idx="176">
                  <c:v>3.6149127053178298E-4</c:v>
                </c:pt>
                <c:pt idx="177">
                  <c:v>3.5520032866344364E-4</c:v>
                </c:pt>
                <c:pt idx="178">
                  <c:v>3.4944916800924708E-4</c:v>
                </c:pt>
                <c:pt idx="179">
                  <c:v>3.4422373635893677E-4</c:v>
                </c:pt>
                <c:pt idx="180">
                  <c:v>3.3857328329285619E-4</c:v>
                </c:pt>
                <c:pt idx="181">
                  <c:v>3.334389629508494E-4</c:v>
                </c:pt>
                <c:pt idx="182">
                  <c:v>3.2788661350607873E-4</c:v>
                </c:pt>
                <c:pt idx="183">
                  <c:v>3.2284105845391264E-4</c:v>
                </c:pt>
                <c:pt idx="184">
                  <c:v>3.1829034360299213E-4</c:v>
                </c:pt>
                <c:pt idx="185">
                  <c:v>3.1332385355085923E-4</c:v>
                </c:pt>
                <c:pt idx="186">
                  <c:v>3.0839804391956382E-4</c:v>
                </c:pt>
                <c:pt idx="187">
                  <c:v>3.039549201485775E-4</c:v>
                </c:pt>
                <c:pt idx="188">
                  <c:v>2.995446420525627E-4</c:v>
                </c:pt>
                <c:pt idx="189">
                  <c:v>2.9516684915985303E-4</c:v>
                </c:pt>
                <c:pt idx="190">
                  <c:v>2.9082118621932829E-4</c:v>
                </c:pt>
                <c:pt idx="191">
                  <c:v>2.8650730310686434E-4</c:v>
                </c:pt>
                <c:pt idx="192">
                  <c:v>2.8265169474023244E-4</c:v>
                </c:pt>
                <c:pt idx="193">
                  <c:v>2.7882130030769392E-4</c:v>
                </c:pt>
                <c:pt idx="194">
                  <c:v>2.750158748609649E-4</c:v>
                </c:pt>
                <c:pt idx="195">
                  <c:v>2.7123517659397023E-4</c:v>
                </c:pt>
                <c:pt idx="196">
                  <c:v>2.6747896679300831E-4</c:v>
                </c:pt>
                <c:pt idx="197">
                  <c:v>2.6416048126841341E-4</c:v>
                </c:pt>
                <c:pt idx="198">
                  <c:v>2.6044988687949633E-4</c:v>
                </c:pt>
                <c:pt idx="199">
                  <c:v>2.5717158133349571E-4</c:v>
                </c:pt>
                <c:pt idx="200">
                  <c:v>2.5391193350671193E-4</c:v>
                </c:pt>
                <c:pt idx="201">
                  <c:v>2.5026693502941399E-4</c:v>
                </c:pt>
                <c:pt idx="202">
                  <c:v>2.4704641292966345E-4</c:v>
                </c:pt>
                <c:pt idx="203">
                  <c:v>2.4384406108625412E-4</c:v>
                </c:pt>
                <c:pt idx="204">
                  <c:v>2.4105678864820568E-4</c:v>
                </c:pt>
                <c:pt idx="205">
                  <c:v>2.3788809654663734E-4</c:v>
                </c:pt>
                <c:pt idx="206">
                  <c:v>2.3513004556308115E-4</c:v>
                </c:pt>
                <c:pt idx="207">
                  <c:v>2.3199448840849346E-4</c:v>
                </c:pt>
                <c:pt idx="208">
                  <c:v>2.29265204435114E-4</c:v>
                </c:pt>
                <c:pt idx="209">
                  <c:v>2.2654919217679481E-4</c:v>
                </c:pt>
                <c:pt idx="210">
                  <c:v>2.2384635562790189E-4</c:v>
                </c:pt>
                <c:pt idx="211">
                  <c:v>2.2154005327269799E-4</c:v>
                </c:pt>
                <c:pt idx="212">
                  <c:v>2.1886143431425198E-4</c:v>
                </c:pt>
                <c:pt idx="213">
                  <c:v>2.1619572178663282E-4</c:v>
                </c:pt>
                <c:pt idx="214">
                  <c:v>2.139210276418807E-4</c:v>
                </c:pt>
                <c:pt idx="215">
                  <c:v>2.1127903939610615E-4</c:v>
                </c:pt>
                <c:pt idx="216">
                  <c:v>2.0902454537383153E-4</c:v>
                </c:pt>
                <c:pt idx="217">
                  <c:v>2.0677928435769433E-4</c:v>
                </c:pt>
                <c:pt idx="218">
                  <c:v>2.0454320006393911E-4</c:v>
                </c:pt>
                <c:pt idx="219">
                  <c:v>2.0231623666275289E-4</c:v>
                </c:pt>
                <c:pt idx="220">
                  <c:v>2.0009833877374095E-4</c:v>
                </c:pt>
                <c:pt idx="221">
                  <c:v>1.9788945146141657E-4</c:v>
                </c:pt>
                <c:pt idx="222">
                  <c:v>1.9568952023077402E-4</c:v>
                </c:pt>
                <c:pt idx="223">
                  <c:v>1.9386304664269216E-4</c:v>
                </c:pt>
                <c:pt idx="224">
                  <c:v>1.916793948038148E-4</c:v>
                </c:pt>
                <c:pt idx="225">
                  <c:v>1.8986641248910918E-4</c:v>
                </c:pt>
                <c:pt idx="226">
                  <c:v>1.8805951347602989E-4</c:v>
                </c:pt>
                <c:pt idx="227">
                  <c:v>1.858992218294192E-4</c:v>
                </c:pt>
                <c:pt idx="228">
                  <c:v>1.8410559935491677E-4</c:v>
                </c:pt>
                <c:pt idx="229">
                  <c:v>1.8231796360755614E-4</c:v>
                </c:pt>
                <c:pt idx="230">
                  <c:v>1.8053628482511686E-4</c:v>
                </c:pt>
                <c:pt idx="231">
                  <c:v>1.7876053344122178E-4</c:v>
                </c:pt>
                <c:pt idx="232">
                  <c:v>1.7734418031650767E-4</c:v>
                </c:pt>
                <c:pt idx="233">
                  <c:v>1.7557902436186879E-4</c:v>
                </c:pt>
                <c:pt idx="234">
                  <c:v>1.7381971404846486E-4</c:v>
                </c:pt>
                <c:pt idx="235">
                  <c:v>1.7241645527496519E-4</c:v>
                </c:pt>
                <c:pt idx="236">
                  <c:v>1.710169045754939E-4</c:v>
                </c:pt>
                <c:pt idx="237">
                  <c:v>1.6927265844411676E-4</c:v>
                </c:pt>
                <c:pt idx="238">
                  <c:v>1.6788139764303822E-4</c:v>
                </c:pt>
                <c:pt idx="239">
                  <c:v>1.6649379774112683E-4</c:v>
                </c:pt>
                <c:pt idx="240">
                  <c:v>1.6510984438326826E-4</c:v>
                </c:pt>
                <c:pt idx="241">
                  <c:v>1.6407426381599699E-4</c:v>
                </c:pt>
                <c:pt idx="242">
                  <c:v>1.6269665759229002E-4</c:v>
                </c:pt>
                <c:pt idx="243">
                  <c:v>1.6166582108506633E-4</c:v>
                </c:pt>
                <c:pt idx="244">
                  <c:v>1.6029451865719191E-4</c:v>
                </c:pt>
                <c:pt idx="245">
                  <c:v>1.5926839385356495E-4</c:v>
                </c:pt>
                <c:pt idx="246">
                  <c:v>1.5790335227476582E-4</c:v>
                </c:pt>
                <c:pt idx="247">
                  <c:v>1.5688190711031502E-4</c:v>
                </c:pt>
                <c:pt idx="248">
                  <c:v>1.5586245776154362E-4</c:v>
                </c:pt>
                <c:pt idx="249">
                  <c:v>1.5484499841471322E-4</c:v>
                </c:pt>
                <c:pt idx="250">
                  <c:v>1.5382952327851196E-4</c:v>
                </c:pt>
                <c:pt idx="251">
                  <c:v>1.5281602658394344E-4</c:v>
                </c:pt>
                <c:pt idx="252">
                  <c:v>1.5180450258429901E-4</c:v>
                </c:pt>
                <c:pt idx="253">
                  <c:v>1.5079494555490791E-4</c:v>
                </c:pt>
                <c:pt idx="254">
                  <c:v>1.4978734979319286E-4</c:v>
                </c:pt>
                <c:pt idx="255">
                  <c:v>1.4878170961840631E-4</c:v>
                </c:pt>
                <c:pt idx="256">
                  <c:v>1.4811236647700732E-4</c:v>
                </c:pt>
                <c:pt idx="257">
                  <c:v>1.4710997304921702E-4</c:v>
                </c:pt>
                <c:pt idx="258">
                  <c:v>1.4610952016616552E-4</c:v>
                </c:pt>
                <c:pt idx="259">
                  <c:v>1.4544362689093704E-4</c:v>
                </c:pt>
                <c:pt idx="260">
                  <c:v>1.4444639581244478E-4</c:v>
                </c:pt>
                <c:pt idx="261">
                  <c:v>1.4378264524479711E-4</c:v>
                </c:pt>
                <c:pt idx="262">
                  <c:v>1.4311974887983026E-4</c:v>
                </c:pt>
                <c:pt idx="263">
                  <c:v>1.4212700237689613E-4</c:v>
                </c:pt>
                <c:pt idx="264">
                  <c:v>1.4146623435438987E-4</c:v>
                </c:pt>
                <c:pt idx="265">
                  <c:v>1.4080631481409867E-4</c:v>
                </c:pt>
                <c:pt idx="266">
                  <c:v>1.3981802285405187E-4</c:v>
                </c:pt>
                <c:pt idx="267">
                  <c:v>1.3916021741856854E-4</c:v>
                </c:pt>
                <c:pt idx="268">
                  <c:v>1.3817508903515852E-4</c:v>
                </c:pt>
                <c:pt idx="269">
                  <c:v>1.3751938761198679E-4</c:v>
                </c:pt>
                <c:pt idx="270">
                  <c:v>1.3653740771443768E-4</c:v>
                </c:pt>
                <c:pt idx="271">
                  <c:v>1.3555730970453428E-4</c:v>
                </c:pt>
                <c:pt idx="272">
                  <c:v>1.3490495386780932E-4</c:v>
                </c:pt>
                <c:pt idx="273">
                  <c:v>1.3392798039654763E-4</c:v>
                </c:pt>
                <c:pt idx="274">
                  <c:v>1.3295287451714488E-4</c:v>
                </c:pt>
                <c:pt idx="275">
                  <c:v>1.3230383885205754E-4</c:v>
                </c:pt>
                <c:pt idx="276">
                  <c:v>1.3133183380513447E-4</c:v>
                </c:pt>
                <c:pt idx="277">
                  <c:v>1.3036168219800193E-4</c:v>
                </c:pt>
                <c:pt idx="278">
                  <c:v>1.2971594154526089E-4</c:v>
                </c:pt>
                <c:pt idx="279">
                  <c:v>1.2874886730246393E-4</c:v>
                </c:pt>
                <c:pt idx="280">
                  <c:v>1.2810517336846183E-4</c:v>
                </c:pt>
                <c:pt idx="281">
                  <c:v>1.2746229541142629E-4</c:v>
                </c:pt>
                <c:pt idx="282">
                  <c:v>1.2649950505842777E-4</c:v>
                </c:pt>
                <c:pt idx="283">
                  <c:v>1.2585866030154214E-4</c:v>
                </c:pt>
                <c:pt idx="284">
                  <c:v>1.2521862613794343E-4</c:v>
                </c:pt>
                <c:pt idx="285">
                  <c:v>1.2457940103806353E-4</c:v>
                </c:pt>
                <c:pt idx="286">
                  <c:v>1.2394098347617843E-4</c:v>
                </c:pt>
                <c:pt idx="287">
                  <c:v>1.2330337193038055E-4</c:v>
                </c:pt>
                <c:pt idx="288">
                  <c:v>1.2234846257208609E-4</c:v>
                </c:pt>
                <c:pt idx="289">
                  <c:v>1.2171285943314569E-4</c:v>
                </c:pt>
                <c:pt idx="290">
                  <c:v>1.2139535822756897E-4</c:v>
                </c:pt>
                <c:pt idx="291">
                  <c:v>1.207609556030248E-4</c:v>
                </c:pt>
                <c:pt idx="292">
                  <c:v>1.2012735144188713E-4</c:v>
                </c:pt>
                <c:pt idx="293">
                  <c:v>1.1949454424488304E-4</c:v>
                </c:pt>
                <c:pt idx="294">
                  <c:v>1.188625325164866E-4</c:v>
                </c:pt>
                <c:pt idx="295">
                  <c:v>1.1823131476487725E-4</c:v>
                </c:pt>
                <c:pt idx="296">
                  <c:v>1.1791600316521378E-4</c:v>
                </c:pt>
                <c:pt idx="297">
                  <c:v>1.1728597358980075E-4</c:v>
                </c:pt>
                <c:pt idx="298">
                  <c:v>1.1665673427789514E-4</c:v>
                </c:pt>
                <c:pt idx="299">
                  <c:v>1.1634241050845207E-4</c:v>
                </c:pt>
                <c:pt idx="300">
                  <c:v>1.157143538200317E-4</c:v>
                </c:pt>
                <c:pt idx="301">
                  <c:v>1.1508708370482068E-4</c:v>
                </c:pt>
                <c:pt idx="302">
                  <c:v>1.1477374315273237E-4</c:v>
                </c:pt>
                <c:pt idx="303">
                  <c:v>1.1414765014272632E-4</c:v>
                </c:pt>
                <c:pt idx="304">
                  <c:v>1.1352234003844663E-4</c:v>
                </c:pt>
                <c:pt idx="305">
                  <c:v>1.1320997811936628E-4</c:v>
                </c:pt>
                <c:pt idx="306">
                  <c:v>1.1258583963613678E-4</c:v>
                </c:pt>
                <c:pt idx="307">
                  <c:v>1.1227406270818141E-4</c:v>
                </c:pt>
                <c:pt idx="308">
                  <c:v>1.1165109257173234E-4</c:v>
                </c:pt>
                <c:pt idx="309">
                  <c:v>1.110288995201103E-4</c:v>
                </c:pt>
                <c:pt idx="310">
                  <c:v>1.1071809394903875E-4</c:v>
                </c:pt>
                <c:pt idx="311">
                  <c:v>1.1040748210709717E-4</c:v>
                </c:pt>
                <c:pt idx="312">
                  <c:v>1.0978683888998586E-4</c:v>
                </c:pt>
                <c:pt idx="313">
                  <c:v>1.0947680715503449E-4</c:v>
                </c:pt>
                <c:pt idx="314">
                  <c:v>1.0916696842967755E-4</c:v>
                </c:pt>
                <c:pt idx="315">
                  <c:v>1.0854786929058446E-4</c:v>
                </c:pt>
                <c:pt idx="316">
                  <c:v>1.0823860851885692E-4</c:v>
                </c:pt>
                <c:pt idx="317">
                  <c:v>1.0792954004069932E-4</c:v>
                </c:pt>
                <c:pt idx="318">
                  <c:v>1.0731197925151204E-4</c:v>
                </c:pt>
                <c:pt idx="319">
                  <c:v>1.0700348658421177E-4</c:v>
                </c:pt>
                <c:pt idx="320">
                  <c:v>1.0669518549800971E-4</c:v>
                </c:pt>
                <c:pt idx="321">
                  <c:v>1.0638707581528406E-4</c:v>
                </c:pt>
                <c:pt idx="322">
                  <c:v>1.0607915735871831E-4</c:v>
                </c:pt>
                <c:pt idx="323">
                  <c:v>1.0577142995114863E-4</c:v>
                </c:pt>
                <c:pt idx="324">
                  <c:v>1.054638934156471E-4</c:v>
                </c:pt>
                <c:pt idx="325">
                  <c:v>1.0515654757553561E-4</c:v>
                </c:pt>
                <c:pt idx="326">
                  <c:v>1.0484939225430256E-4</c:v>
                </c:pt>
                <c:pt idx="327">
                  <c:v>1.0454242727568619E-4</c:v>
                </c:pt>
                <c:pt idx="328">
                  <c:v>1.0392906764229715E-4</c:v>
                </c:pt>
                <c:pt idx="329">
                  <c:v>1.0362267263604175E-4</c:v>
                </c:pt>
                <c:pt idx="330">
                  <c:v>1.0331646726949306E-4</c:v>
                </c:pt>
                <c:pt idx="331">
                  <c:v>1.0301045136744402E-4</c:v>
                </c:pt>
                <c:pt idx="332">
                  <c:v>1.027046247549096E-4</c:v>
                </c:pt>
                <c:pt idx="333">
                  <c:v>1.0239898725714069E-4</c:v>
                </c:pt>
                <c:pt idx="334">
                  <c:v>1.0239898725714069E-4</c:v>
                </c:pt>
                <c:pt idx="335">
                  <c:v>1.0209353869956861E-4</c:v>
                </c:pt>
                <c:pt idx="336">
                  <c:v>1.0178827890787445E-4</c:v>
                </c:pt>
                <c:pt idx="337">
                  <c:v>1.0148320770791974E-4</c:v>
                </c:pt>
                <c:pt idx="338">
                  <c:v>1.0117832492580192E-4</c:v>
                </c:pt>
                <c:pt idx="339">
                  <c:v>1.0087363038784047E-4</c:v>
                </c:pt>
                <c:pt idx="340">
                  <c:v>1.005691239205353E-4</c:v>
                </c:pt>
                <c:pt idx="341">
                  <c:v>1.0026480535060833E-4</c:v>
                </c:pt>
                <c:pt idx="342">
                  <c:v>1.0026480535060833E-4</c:v>
                </c:pt>
                <c:pt idx="343">
                  <c:v>9.9960674505017444E-5</c:v>
                </c:pt>
                <c:pt idx="344">
                  <c:v>9.9656731210900906E-5</c:v>
                </c:pt>
                <c:pt idx="345">
                  <c:v>9.9352975295632917E-5</c:v>
                </c:pt>
                <c:pt idx="346">
                  <c:v>9.9049406586754207E-5</c:v>
                </c:pt>
                <c:pt idx="347">
                  <c:v>9.9049406586754207E-5</c:v>
                </c:pt>
                <c:pt idx="348">
                  <c:v>9.8746024912096941E-5</c:v>
                </c:pt>
                <c:pt idx="349">
                  <c:v>9.8442830099632062E-5</c:v>
                </c:pt>
                <c:pt idx="350">
                  <c:v>9.8139821977552555E-5</c:v>
                </c:pt>
                <c:pt idx="351">
                  <c:v>9.8139821977552555E-5</c:v>
                </c:pt>
                <c:pt idx="352">
                  <c:v>9.7837000374287331E-5</c:v>
                </c:pt>
                <c:pt idx="353">
                  <c:v>9.7534365118459587E-5</c:v>
                </c:pt>
                <c:pt idx="354">
                  <c:v>9.7534365118459587E-5</c:v>
                </c:pt>
                <c:pt idx="355">
                  <c:v>9.7231916038886812E-5</c:v>
                </c:pt>
                <c:pt idx="356">
                  <c:v>9.6929652964622415E-5</c:v>
                </c:pt>
                <c:pt idx="357">
                  <c:v>9.6929652964622415E-5</c:v>
                </c:pt>
                <c:pt idx="358">
                  <c:v>9.6627575724900217E-5</c:v>
                </c:pt>
                <c:pt idx="359">
                  <c:v>9.6325684149203838E-5</c:v>
                </c:pt>
                <c:pt idx="360">
                  <c:v>9.6325684149203838E-5</c:v>
                </c:pt>
                <c:pt idx="361">
                  <c:v>9.6023978067169558E-5</c:v>
                </c:pt>
                <c:pt idx="362">
                  <c:v>9.5722457308683451E-5</c:v>
                </c:pt>
                <c:pt idx="363">
                  <c:v>9.5722457308683451E-5</c:v>
                </c:pt>
                <c:pt idx="364">
                  <c:v>9.5421121703825884E-5</c:v>
                </c:pt>
                <c:pt idx="365">
                  <c:v>9.5119971082871513E-5</c:v>
                </c:pt>
                <c:pt idx="366">
                  <c:v>9.5119971082871513E-5</c:v>
                </c:pt>
                <c:pt idx="367">
                  <c:v>9.4819005276317037E-5</c:v>
                </c:pt>
                <c:pt idx="368">
                  <c:v>9.4819005276317037E-5</c:v>
                </c:pt>
                <c:pt idx="369">
                  <c:v>9.4518224114867322E-5</c:v>
                </c:pt>
                <c:pt idx="370">
                  <c:v>9.4217627429393769E-5</c:v>
                </c:pt>
                <c:pt idx="371">
                  <c:v>9.4217627429393769E-5</c:v>
                </c:pt>
                <c:pt idx="372">
                  <c:v>9.3917215051059211E-5</c:v>
                </c:pt>
                <c:pt idx="373">
                  <c:v>9.3917215051059211E-5</c:v>
                </c:pt>
                <c:pt idx="374">
                  <c:v>9.3616986811137504E-5</c:v>
                </c:pt>
                <c:pt idx="375">
                  <c:v>9.3616986811137504E-5</c:v>
                </c:pt>
                <c:pt idx="376">
                  <c:v>9.3316942541152303E-5</c:v>
                </c:pt>
                <c:pt idx="377">
                  <c:v>9.3316942541152303E-5</c:v>
                </c:pt>
                <c:pt idx="378">
                  <c:v>9.3017082072849311E-5</c:v>
                </c:pt>
                <c:pt idx="379">
                  <c:v>9.3017082072849311E-5</c:v>
                </c:pt>
                <c:pt idx="380">
                  <c:v>9.3017082072849311E-5</c:v>
                </c:pt>
                <c:pt idx="381">
                  <c:v>9.2717405238126882E-5</c:v>
                </c:pt>
                <c:pt idx="382">
                  <c:v>9.2717405238126882E-5</c:v>
                </c:pt>
                <c:pt idx="383">
                  <c:v>9.2417911869133174E-5</c:v>
                </c:pt>
                <c:pt idx="384">
                  <c:v>9.2417911869133174E-5</c:v>
                </c:pt>
                <c:pt idx="385">
                  <c:v>9.2118601798196753E-5</c:v>
                </c:pt>
                <c:pt idx="386">
                  <c:v>9.2118601798196753E-5</c:v>
                </c:pt>
                <c:pt idx="387">
                  <c:v>9.2118601798196753E-5</c:v>
                </c:pt>
                <c:pt idx="388">
                  <c:v>9.1819474857868233E-5</c:v>
                </c:pt>
                <c:pt idx="389">
                  <c:v>9.1819474857868233E-5</c:v>
                </c:pt>
                <c:pt idx="390">
                  <c:v>9.1819474857868233E-5</c:v>
                </c:pt>
                <c:pt idx="391">
                  <c:v>9.1819474857868233E-5</c:v>
                </c:pt>
                <c:pt idx="392">
                  <c:v>9.1819474857868233E-5</c:v>
                </c:pt>
                <c:pt idx="393">
                  <c:v>9.1819474857868233E-5</c:v>
                </c:pt>
                <c:pt idx="394">
                  <c:v>9.1819474857868233E-5</c:v>
                </c:pt>
                <c:pt idx="395">
                  <c:v>9.1819474857868233E-5</c:v>
                </c:pt>
                <c:pt idx="396">
                  <c:v>9.1819474857868233E-5</c:v>
                </c:pt>
                <c:pt idx="397">
                  <c:v>9.1819474857868233E-5</c:v>
                </c:pt>
                <c:pt idx="398">
                  <c:v>9.1819474857868233E-5</c:v>
                </c:pt>
                <c:pt idx="399">
                  <c:v>9.1819474857868233E-5</c:v>
                </c:pt>
                <c:pt idx="400">
                  <c:v>9.1819474857868233E-5</c:v>
                </c:pt>
                <c:pt idx="401">
                  <c:v>9.1819474857868233E-5</c:v>
                </c:pt>
                <c:pt idx="402">
                  <c:v>9.2118601798196753E-5</c:v>
                </c:pt>
                <c:pt idx="403">
                  <c:v>9.2118601798196753E-5</c:v>
                </c:pt>
                <c:pt idx="404">
                  <c:v>9.2118601798196753E-5</c:v>
                </c:pt>
                <c:pt idx="405">
                  <c:v>9.2118601798196753E-5</c:v>
                </c:pt>
                <c:pt idx="406">
                  <c:v>9.2118601798196753E-5</c:v>
                </c:pt>
                <c:pt idx="407">
                  <c:v>9.2118601798196753E-5</c:v>
                </c:pt>
                <c:pt idx="408">
                  <c:v>9.2118601798196753E-5</c:v>
                </c:pt>
                <c:pt idx="409">
                  <c:v>9.2118601798196753E-5</c:v>
                </c:pt>
                <c:pt idx="410">
                  <c:v>9.2118601798196753E-5</c:v>
                </c:pt>
                <c:pt idx="411">
                  <c:v>9.2118601798196753E-5</c:v>
                </c:pt>
                <c:pt idx="412">
                  <c:v>9.2118601798196753E-5</c:v>
                </c:pt>
                <c:pt idx="413">
                  <c:v>9.2118601798196753E-5</c:v>
                </c:pt>
                <c:pt idx="414">
                  <c:v>9.2417911869133174E-5</c:v>
                </c:pt>
                <c:pt idx="415">
                  <c:v>9.2417911869133174E-5</c:v>
                </c:pt>
                <c:pt idx="416">
                  <c:v>9.2417911869133174E-5</c:v>
                </c:pt>
                <c:pt idx="417">
                  <c:v>9.2417911869133174E-5</c:v>
                </c:pt>
                <c:pt idx="418">
                  <c:v>9.2417911869133174E-5</c:v>
                </c:pt>
                <c:pt idx="419">
                  <c:v>9.2417911869133174E-5</c:v>
                </c:pt>
                <c:pt idx="420">
                  <c:v>9.2417911869133174E-5</c:v>
                </c:pt>
                <c:pt idx="421">
                  <c:v>9.2417911869133174E-5</c:v>
                </c:pt>
                <c:pt idx="422">
                  <c:v>9.2118601798196753E-5</c:v>
                </c:pt>
                <c:pt idx="423">
                  <c:v>9.2118601798196753E-5</c:v>
                </c:pt>
                <c:pt idx="424">
                  <c:v>9.2118601798196753E-5</c:v>
                </c:pt>
                <c:pt idx="425">
                  <c:v>9.1819474857868233E-5</c:v>
                </c:pt>
                <c:pt idx="426">
                  <c:v>9.1819474857868233E-5</c:v>
                </c:pt>
                <c:pt idx="427">
                  <c:v>9.1520530880878637E-5</c:v>
                </c:pt>
                <c:pt idx="428">
                  <c:v>9.1520530880878637E-5</c:v>
                </c:pt>
                <c:pt idx="429">
                  <c:v>9.1221769700181032E-5</c:v>
                </c:pt>
                <c:pt idx="430">
                  <c:v>9.1221769700181032E-5</c:v>
                </c:pt>
                <c:pt idx="431">
                  <c:v>9.0923191148922777E-5</c:v>
                </c:pt>
                <c:pt idx="432">
                  <c:v>9.0923191148922777E-5</c:v>
                </c:pt>
                <c:pt idx="433">
                  <c:v>9.0923191148922777E-5</c:v>
                </c:pt>
                <c:pt idx="434">
                  <c:v>9.062479506043164E-5</c:v>
                </c:pt>
                <c:pt idx="435">
                  <c:v>9.062479506043164E-5</c:v>
                </c:pt>
                <c:pt idx="436">
                  <c:v>9.062479506043164E-5</c:v>
                </c:pt>
                <c:pt idx="437">
                  <c:v>9.0326581268271311E-5</c:v>
                </c:pt>
                <c:pt idx="438">
                  <c:v>9.0326581268271311E-5</c:v>
                </c:pt>
                <c:pt idx="439">
                  <c:v>9.0326581268271311E-5</c:v>
                </c:pt>
                <c:pt idx="440">
                  <c:v>9.0326581268271311E-5</c:v>
                </c:pt>
                <c:pt idx="441">
                  <c:v>9.002854960619977E-5</c:v>
                </c:pt>
                <c:pt idx="442">
                  <c:v>9.002854960619977E-5</c:v>
                </c:pt>
                <c:pt idx="443">
                  <c:v>9.002854960619977E-5</c:v>
                </c:pt>
                <c:pt idx="444">
                  <c:v>9.002854960619977E-5</c:v>
                </c:pt>
                <c:pt idx="445">
                  <c:v>8.9730699908155409E-5</c:v>
                </c:pt>
                <c:pt idx="446">
                  <c:v>8.9730699908155409E-5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Traitement5!$O$1</c:f>
              <c:strCache>
                <c:ptCount val="1"/>
                <c:pt idx="0">
                  <c:v>wst Exp</c:v>
                </c:pt>
              </c:strCache>
            </c:strRef>
          </c:tx>
          <c:spPr>
            <a:ln w="9525">
              <a:solidFill>
                <a:srgbClr val="000000"/>
              </a:solidFill>
            </a:ln>
          </c:spPr>
          <c:marker>
            <c:symbol val="none"/>
          </c:marker>
          <c:xVal>
            <c:numRef>
              <c:f>Traitement5!$B$2:$B$700</c:f>
              <c:numCache>
                <c:formatCode>0.000</c:formatCode>
                <c:ptCount val="699"/>
                <c:pt idx="0">
                  <c:v>0.31128954190729419</c:v>
                </c:pt>
                <c:pt idx="1">
                  <c:v>0.30963194780567699</c:v>
                </c:pt>
                <c:pt idx="2">
                  <c:v>0.30863739134470669</c:v>
                </c:pt>
                <c:pt idx="3">
                  <c:v>0.30764283488373634</c:v>
                </c:pt>
                <c:pt idx="4">
                  <c:v>0.30664827842276604</c:v>
                </c:pt>
                <c:pt idx="5">
                  <c:v>0.30558741819773105</c:v>
                </c:pt>
                <c:pt idx="6">
                  <c:v>0.30452655797269612</c:v>
                </c:pt>
                <c:pt idx="7">
                  <c:v>0.30333309021953175</c:v>
                </c:pt>
                <c:pt idx="8">
                  <c:v>0.30213962246636733</c:v>
                </c:pt>
                <c:pt idx="9">
                  <c:v>0.30094615471320313</c:v>
                </c:pt>
                <c:pt idx="10">
                  <c:v>0.29968638319597413</c:v>
                </c:pt>
                <c:pt idx="11">
                  <c:v>0.29842661167874512</c:v>
                </c:pt>
                <c:pt idx="12">
                  <c:v>0.2971668401615159</c:v>
                </c:pt>
                <c:pt idx="13">
                  <c:v>0.2959070686442869</c:v>
                </c:pt>
                <c:pt idx="14">
                  <c:v>0.29424947454266975</c:v>
                </c:pt>
                <c:pt idx="15">
                  <c:v>0.29272448796918205</c:v>
                </c:pt>
                <c:pt idx="16">
                  <c:v>0.29139841268788835</c:v>
                </c:pt>
                <c:pt idx="17">
                  <c:v>0.29013864117065935</c:v>
                </c:pt>
                <c:pt idx="18">
                  <c:v>0.28881256588936555</c:v>
                </c:pt>
                <c:pt idx="19">
                  <c:v>0.28755279437213649</c:v>
                </c:pt>
                <c:pt idx="20">
                  <c:v>0.28629302285490749</c:v>
                </c:pt>
                <c:pt idx="21">
                  <c:v>0.28503325133767848</c:v>
                </c:pt>
                <c:pt idx="22">
                  <c:v>0.28370717605638485</c:v>
                </c:pt>
                <c:pt idx="23">
                  <c:v>0.28238110077509099</c:v>
                </c:pt>
                <c:pt idx="24">
                  <c:v>0.28112132925786198</c:v>
                </c:pt>
                <c:pt idx="25">
                  <c:v>0.27979525397656835</c:v>
                </c:pt>
                <c:pt idx="26">
                  <c:v>0.27846917869527449</c:v>
                </c:pt>
                <c:pt idx="27">
                  <c:v>0.27707679964991622</c:v>
                </c:pt>
                <c:pt idx="28">
                  <c:v>0.27575072436862241</c:v>
                </c:pt>
                <c:pt idx="29">
                  <c:v>0.27435834532326392</c:v>
                </c:pt>
                <c:pt idx="30">
                  <c:v>0.27289966251384085</c:v>
                </c:pt>
                <c:pt idx="31">
                  <c:v>0.27150728346848257</c:v>
                </c:pt>
                <c:pt idx="32">
                  <c:v>0.2700486006590595</c:v>
                </c:pt>
                <c:pt idx="33">
                  <c:v>0.26865622161370106</c:v>
                </c:pt>
                <c:pt idx="34">
                  <c:v>0.26719753880427799</c:v>
                </c:pt>
                <c:pt idx="35">
                  <c:v>0.26573885599485486</c:v>
                </c:pt>
                <c:pt idx="36">
                  <c:v>0.26428017318543179</c:v>
                </c:pt>
                <c:pt idx="37">
                  <c:v>0.26282149037600872</c:v>
                </c:pt>
                <c:pt idx="38">
                  <c:v>0.26129650380252084</c:v>
                </c:pt>
                <c:pt idx="39">
                  <c:v>0.25983782099309771</c:v>
                </c:pt>
                <c:pt idx="40">
                  <c:v>0.25831283441961</c:v>
                </c:pt>
                <c:pt idx="41">
                  <c:v>0.25685415161018693</c:v>
                </c:pt>
                <c:pt idx="42">
                  <c:v>0.25532916503669922</c:v>
                </c:pt>
                <c:pt idx="43">
                  <c:v>0.25380417846321135</c:v>
                </c:pt>
                <c:pt idx="44">
                  <c:v>0.25227919188972364</c:v>
                </c:pt>
                <c:pt idx="45">
                  <c:v>0.25075420531623571</c:v>
                </c:pt>
                <c:pt idx="46">
                  <c:v>0.24922921874274803</c:v>
                </c:pt>
                <c:pt idx="47">
                  <c:v>0.24770423216926032</c:v>
                </c:pt>
                <c:pt idx="48">
                  <c:v>0.24617924559577242</c:v>
                </c:pt>
                <c:pt idx="49">
                  <c:v>0.24472056278634932</c:v>
                </c:pt>
                <c:pt idx="50">
                  <c:v>0.24312927244879701</c:v>
                </c:pt>
                <c:pt idx="51">
                  <c:v>0.2416042858753091</c:v>
                </c:pt>
                <c:pt idx="52">
                  <c:v>0.240145603065886</c:v>
                </c:pt>
                <c:pt idx="53">
                  <c:v>0.23855431272833369</c:v>
                </c:pt>
                <c:pt idx="54">
                  <c:v>0.23702932615484579</c:v>
                </c:pt>
                <c:pt idx="55">
                  <c:v>0.23550433958135808</c:v>
                </c:pt>
                <c:pt idx="56">
                  <c:v>0.23397935300787037</c:v>
                </c:pt>
                <c:pt idx="57">
                  <c:v>0.23245436643438247</c:v>
                </c:pt>
                <c:pt idx="58">
                  <c:v>0.23086307609682993</c:v>
                </c:pt>
                <c:pt idx="59">
                  <c:v>0.22933808952334223</c:v>
                </c:pt>
                <c:pt idx="60">
                  <c:v>0.22781310294985452</c:v>
                </c:pt>
                <c:pt idx="61">
                  <c:v>0.22628811637636662</c:v>
                </c:pt>
                <c:pt idx="62">
                  <c:v>0.22476312980287891</c:v>
                </c:pt>
                <c:pt idx="63">
                  <c:v>0.2232381432293912</c:v>
                </c:pt>
                <c:pt idx="64">
                  <c:v>0.2217131566559033</c:v>
                </c:pt>
                <c:pt idx="65">
                  <c:v>0.22018817008241559</c:v>
                </c:pt>
                <c:pt idx="66">
                  <c:v>0.21866318350892788</c:v>
                </c:pt>
                <c:pt idx="67">
                  <c:v>0.21713819693544001</c:v>
                </c:pt>
                <c:pt idx="68">
                  <c:v>0.21561321036195227</c:v>
                </c:pt>
                <c:pt idx="69">
                  <c:v>0.21408822378846457</c:v>
                </c:pt>
                <c:pt idx="70">
                  <c:v>0.21249693345091206</c:v>
                </c:pt>
                <c:pt idx="71">
                  <c:v>0.21097194687742415</c:v>
                </c:pt>
                <c:pt idx="72">
                  <c:v>0.20944696030393645</c:v>
                </c:pt>
                <c:pt idx="73">
                  <c:v>0.20792197373044874</c:v>
                </c:pt>
                <c:pt idx="74">
                  <c:v>0.20646329092102567</c:v>
                </c:pt>
                <c:pt idx="75">
                  <c:v>0.20487200058347313</c:v>
                </c:pt>
                <c:pt idx="76">
                  <c:v>0.20334701400998542</c:v>
                </c:pt>
                <c:pt idx="77">
                  <c:v>0.20182202743649752</c:v>
                </c:pt>
                <c:pt idx="78">
                  <c:v>0.20029704086300981</c:v>
                </c:pt>
                <c:pt idx="79">
                  <c:v>0.1987720542895221</c:v>
                </c:pt>
                <c:pt idx="80">
                  <c:v>0.1972470677160342</c:v>
                </c:pt>
                <c:pt idx="81">
                  <c:v>0.19572208114254649</c:v>
                </c:pt>
                <c:pt idx="82">
                  <c:v>0.19413079080499399</c:v>
                </c:pt>
                <c:pt idx="83">
                  <c:v>0.19267210799557088</c:v>
                </c:pt>
                <c:pt idx="84">
                  <c:v>0.19114712142208318</c:v>
                </c:pt>
                <c:pt idx="85">
                  <c:v>0.18962213484859528</c:v>
                </c:pt>
                <c:pt idx="86">
                  <c:v>0.1881634520391722</c:v>
                </c:pt>
                <c:pt idx="87">
                  <c:v>0.18663846546568449</c:v>
                </c:pt>
                <c:pt idx="88">
                  <c:v>0.18517978265626142</c:v>
                </c:pt>
                <c:pt idx="89">
                  <c:v>0.18372109984683832</c:v>
                </c:pt>
                <c:pt idx="90">
                  <c:v>0.18219611327335061</c:v>
                </c:pt>
                <c:pt idx="91">
                  <c:v>0.18073743046392754</c:v>
                </c:pt>
                <c:pt idx="92">
                  <c:v>0.17927874765450444</c:v>
                </c:pt>
                <c:pt idx="93">
                  <c:v>0.17782006484508117</c:v>
                </c:pt>
                <c:pt idx="94">
                  <c:v>0.1763613820356581</c:v>
                </c:pt>
                <c:pt idx="95">
                  <c:v>0.17490269922623503</c:v>
                </c:pt>
                <c:pt idx="96">
                  <c:v>0.17344401641681192</c:v>
                </c:pt>
                <c:pt idx="97">
                  <c:v>0.17198533360738885</c:v>
                </c:pt>
                <c:pt idx="98">
                  <c:v>0.17052665079796575</c:v>
                </c:pt>
                <c:pt idx="99">
                  <c:v>0.16906796798854268</c:v>
                </c:pt>
                <c:pt idx="100">
                  <c:v>0.1676092851791196</c:v>
                </c:pt>
                <c:pt idx="101">
                  <c:v>0.1661506023696965</c:v>
                </c:pt>
                <c:pt idx="102">
                  <c:v>0.16469191956027343</c:v>
                </c:pt>
                <c:pt idx="103">
                  <c:v>0.16323323675085036</c:v>
                </c:pt>
                <c:pt idx="104">
                  <c:v>0.16177455394142726</c:v>
                </c:pt>
                <c:pt idx="105">
                  <c:v>0.16038217489606882</c:v>
                </c:pt>
                <c:pt idx="106">
                  <c:v>0.15892349208664572</c:v>
                </c:pt>
                <c:pt idx="107">
                  <c:v>0.15746480927722264</c:v>
                </c:pt>
                <c:pt idx="108">
                  <c:v>0.15607243023186437</c:v>
                </c:pt>
                <c:pt idx="109">
                  <c:v>0.15454744365837647</c:v>
                </c:pt>
                <c:pt idx="110">
                  <c:v>0.153155064613018</c:v>
                </c:pt>
                <c:pt idx="111">
                  <c:v>0.15169638180359493</c:v>
                </c:pt>
                <c:pt idx="112">
                  <c:v>0.15030400275823666</c:v>
                </c:pt>
                <c:pt idx="113">
                  <c:v>0.14884531994881359</c:v>
                </c:pt>
                <c:pt idx="114">
                  <c:v>0.14738663713939049</c:v>
                </c:pt>
                <c:pt idx="115">
                  <c:v>0.14592795432996741</c:v>
                </c:pt>
                <c:pt idx="116">
                  <c:v>0.14446927152054434</c:v>
                </c:pt>
                <c:pt idx="117">
                  <c:v>0.14301058871112104</c:v>
                </c:pt>
                <c:pt idx="118">
                  <c:v>0.14148560213763334</c:v>
                </c:pt>
                <c:pt idx="119">
                  <c:v>0.14002691932821026</c:v>
                </c:pt>
                <c:pt idx="120">
                  <c:v>0.13850193275472256</c:v>
                </c:pt>
                <c:pt idx="121">
                  <c:v>0.13697694618123465</c:v>
                </c:pt>
                <c:pt idx="122">
                  <c:v>0.13545195960774695</c:v>
                </c:pt>
                <c:pt idx="123">
                  <c:v>0.13399327679832387</c:v>
                </c:pt>
                <c:pt idx="124">
                  <c:v>0.13246829022483617</c:v>
                </c:pt>
                <c:pt idx="125">
                  <c:v>0.13094330365134826</c:v>
                </c:pt>
                <c:pt idx="126">
                  <c:v>0.12941831707786056</c:v>
                </c:pt>
                <c:pt idx="127">
                  <c:v>0.12795963426843746</c:v>
                </c:pt>
                <c:pt idx="128">
                  <c:v>0.12650095145901438</c:v>
                </c:pt>
                <c:pt idx="129">
                  <c:v>0.12497596488552648</c:v>
                </c:pt>
                <c:pt idx="130">
                  <c:v>0.12351728207610339</c:v>
                </c:pt>
                <c:pt idx="131">
                  <c:v>0.12205859926668032</c:v>
                </c:pt>
                <c:pt idx="132">
                  <c:v>0.12059991645725723</c:v>
                </c:pt>
                <c:pt idx="133">
                  <c:v>0.11920753741189896</c:v>
                </c:pt>
                <c:pt idx="134">
                  <c:v>0.11774885460247587</c:v>
                </c:pt>
                <c:pt idx="135">
                  <c:v>0.1162901717930528</c:v>
                </c:pt>
                <c:pt idx="136">
                  <c:v>0.11489779274769434</c:v>
                </c:pt>
                <c:pt idx="137">
                  <c:v>0.11350541370233588</c:v>
                </c:pt>
                <c:pt idx="138">
                  <c:v>0.1120467308929128</c:v>
                </c:pt>
                <c:pt idx="139">
                  <c:v>0.11065435184755434</c:v>
                </c:pt>
                <c:pt idx="140">
                  <c:v>0.10926197280219607</c:v>
                </c:pt>
                <c:pt idx="141">
                  <c:v>0.10793589752090224</c:v>
                </c:pt>
                <c:pt idx="142">
                  <c:v>0.10654351847554377</c:v>
                </c:pt>
                <c:pt idx="143">
                  <c:v>0.10521744319425014</c:v>
                </c:pt>
                <c:pt idx="144">
                  <c:v>0.1038913679129565</c:v>
                </c:pt>
                <c:pt idx="145">
                  <c:v>0.10256529263166266</c:v>
                </c:pt>
                <c:pt idx="146">
                  <c:v>0.10123921735036902</c:v>
                </c:pt>
                <c:pt idx="147">
                  <c:v>9.9979445833140002E-2</c:v>
                </c:pt>
                <c:pt idx="148">
                  <c:v>9.8719674315910985E-2</c:v>
                </c:pt>
                <c:pt idx="149">
                  <c:v>9.7393599034617154E-2</c:v>
                </c:pt>
                <c:pt idx="150">
                  <c:v>9.6133827517388137E-2</c:v>
                </c:pt>
                <c:pt idx="151">
                  <c:v>9.4940359764223742E-2</c:v>
                </c:pt>
                <c:pt idx="152">
                  <c:v>9.3680588246994725E-2</c:v>
                </c:pt>
                <c:pt idx="153">
                  <c:v>9.2487120493830524E-2</c:v>
                </c:pt>
                <c:pt idx="154">
                  <c:v>9.1293652740666129E-2</c:v>
                </c:pt>
                <c:pt idx="155">
                  <c:v>9.0100184987501733E-2</c:v>
                </c:pt>
                <c:pt idx="156">
                  <c:v>8.8973020998402153E-2</c:v>
                </c:pt>
                <c:pt idx="157">
                  <c:v>8.7845857009302392E-2</c:v>
                </c:pt>
                <c:pt idx="158">
                  <c:v>8.6718693020202811E-2</c:v>
                </c:pt>
                <c:pt idx="159">
                  <c:v>8.5591529031103036E-2</c:v>
                </c:pt>
                <c:pt idx="160">
                  <c:v>8.446436504200347E-2</c:v>
                </c:pt>
                <c:pt idx="161">
                  <c:v>8.340350481696851E-2</c:v>
                </c:pt>
                <c:pt idx="162">
                  <c:v>8.2342644591933564E-2</c:v>
                </c:pt>
                <c:pt idx="163">
                  <c:v>8.1281784366898605E-2</c:v>
                </c:pt>
                <c:pt idx="164">
                  <c:v>8.028722790592828E-2</c:v>
                </c:pt>
                <c:pt idx="165">
                  <c:v>7.9292671444957954E-2</c:v>
                </c:pt>
                <c:pt idx="166">
                  <c:v>7.8298114983987629E-2</c:v>
                </c:pt>
                <c:pt idx="167">
                  <c:v>7.7303558523017304E-2</c:v>
                </c:pt>
                <c:pt idx="168">
                  <c:v>7.6375305826111781E-2</c:v>
                </c:pt>
                <c:pt idx="169">
                  <c:v>7.544705312920609E-2</c:v>
                </c:pt>
                <c:pt idx="170">
                  <c:v>7.4518800432300566E-2</c:v>
                </c:pt>
                <c:pt idx="171">
                  <c:v>7.3656851499459677E-2</c:v>
                </c:pt>
                <c:pt idx="172">
                  <c:v>7.2728598802553987E-2</c:v>
                </c:pt>
                <c:pt idx="173">
                  <c:v>7.1866649869713098E-2</c:v>
                </c:pt>
                <c:pt idx="174">
                  <c:v>7.1004700936872209E-2</c:v>
                </c:pt>
                <c:pt idx="175">
                  <c:v>7.014275200403132E-2</c:v>
                </c:pt>
                <c:pt idx="176">
                  <c:v>6.9347106835255065E-2</c:v>
                </c:pt>
                <c:pt idx="177">
                  <c:v>6.8485157902414176E-2</c:v>
                </c:pt>
                <c:pt idx="178">
                  <c:v>6.7689512733637908E-2</c:v>
                </c:pt>
                <c:pt idx="179">
                  <c:v>6.6960171328926274E-2</c:v>
                </c:pt>
                <c:pt idx="180">
                  <c:v>6.61645261601502E-2</c:v>
                </c:pt>
                <c:pt idx="181">
                  <c:v>6.5435184755438566E-2</c:v>
                </c:pt>
                <c:pt idx="182">
                  <c:v>6.4639539586662298E-2</c:v>
                </c:pt>
                <c:pt idx="183">
                  <c:v>6.3910198181950859E-2</c:v>
                </c:pt>
                <c:pt idx="184">
                  <c:v>6.324716054130404E-2</c:v>
                </c:pt>
                <c:pt idx="185">
                  <c:v>6.2517819136592392E-2</c:v>
                </c:pt>
                <c:pt idx="186">
                  <c:v>6.1788477731880766E-2</c:v>
                </c:pt>
                <c:pt idx="187">
                  <c:v>6.112544009123394E-2</c:v>
                </c:pt>
                <c:pt idx="188">
                  <c:v>6.0462402450587122E-2</c:v>
                </c:pt>
                <c:pt idx="189">
                  <c:v>5.9799364809940296E-2</c:v>
                </c:pt>
                <c:pt idx="190">
                  <c:v>5.9136327169293477E-2</c:v>
                </c:pt>
                <c:pt idx="191">
                  <c:v>5.8473289528646465E-2</c:v>
                </c:pt>
                <c:pt idx="192">
                  <c:v>5.7876555652064454E-2</c:v>
                </c:pt>
                <c:pt idx="193">
                  <c:v>5.7279821775482263E-2</c:v>
                </c:pt>
                <c:pt idx="194">
                  <c:v>5.6683087898900066E-2</c:v>
                </c:pt>
                <c:pt idx="195">
                  <c:v>5.6086354022317868E-2</c:v>
                </c:pt>
                <c:pt idx="196">
                  <c:v>5.548962014573567E-2</c:v>
                </c:pt>
                <c:pt idx="197">
                  <c:v>5.4959190033218287E-2</c:v>
                </c:pt>
                <c:pt idx="198">
                  <c:v>5.4362456156636096E-2</c:v>
                </c:pt>
                <c:pt idx="199">
                  <c:v>5.3832026044118526E-2</c:v>
                </c:pt>
                <c:pt idx="200">
                  <c:v>5.3301595931601144E-2</c:v>
                </c:pt>
                <c:pt idx="201">
                  <c:v>5.2704862055018946E-2</c:v>
                </c:pt>
                <c:pt idx="202">
                  <c:v>5.2174431942501376E-2</c:v>
                </c:pt>
                <c:pt idx="203">
                  <c:v>5.1644001829983993E-2</c:v>
                </c:pt>
                <c:pt idx="204">
                  <c:v>5.1179875481531051E-2</c:v>
                </c:pt>
                <c:pt idx="205">
                  <c:v>5.0649445369013668E-2</c:v>
                </c:pt>
                <c:pt idx="206">
                  <c:v>5.0185319020560719E-2</c:v>
                </c:pt>
                <c:pt idx="207">
                  <c:v>4.9654888908043336E-2</c:v>
                </c:pt>
                <c:pt idx="208">
                  <c:v>4.9190762559590581E-2</c:v>
                </c:pt>
                <c:pt idx="209">
                  <c:v>4.8726636211137639E-2</c:v>
                </c:pt>
                <c:pt idx="210">
                  <c:v>4.8262509862684884E-2</c:v>
                </c:pt>
                <c:pt idx="211">
                  <c:v>4.786468727829675E-2</c:v>
                </c:pt>
                <c:pt idx="212">
                  <c:v>4.7400560929843995E-2</c:v>
                </c:pt>
                <c:pt idx="213">
                  <c:v>4.693643458139124E-2</c:v>
                </c:pt>
                <c:pt idx="214">
                  <c:v>4.6538611997003106E-2</c:v>
                </c:pt>
                <c:pt idx="215">
                  <c:v>4.6074485648550351E-2</c:v>
                </c:pt>
                <c:pt idx="216">
                  <c:v>4.5676663064162216E-2</c:v>
                </c:pt>
                <c:pt idx="217">
                  <c:v>4.5278840479774089E-2</c:v>
                </c:pt>
                <c:pt idx="218">
                  <c:v>4.4881017895385955E-2</c:v>
                </c:pt>
                <c:pt idx="219">
                  <c:v>4.4483195310997828E-2</c:v>
                </c:pt>
                <c:pt idx="220">
                  <c:v>4.4085372726609694E-2</c:v>
                </c:pt>
                <c:pt idx="221">
                  <c:v>4.3687550142221566E-2</c:v>
                </c:pt>
                <c:pt idx="222">
                  <c:v>4.3289727557833432E-2</c:v>
                </c:pt>
                <c:pt idx="223">
                  <c:v>4.295820873751012E-2</c:v>
                </c:pt>
                <c:pt idx="224">
                  <c:v>4.2560386153121986E-2</c:v>
                </c:pt>
                <c:pt idx="225">
                  <c:v>4.222886733279848E-2</c:v>
                </c:pt>
                <c:pt idx="226">
                  <c:v>4.189734851247498E-2</c:v>
                </c:pt>
                <c:pt idx="227">
                  <c:v>4.1499525928087033E-2</c:v>
                </c:pt>
                <c:pt idx="228">
                  <c:v>4.1168007107763527E-2</c:v>
                </c:pt>
                <c:pt idx="229">
                  <c:v>4.0836488287440027E-2</c:v>
                </c:pt>
                <c:pt idx="230">
                  <c:v>4.0504969467116708E-2</c:v>
                </c:pt>
                <c:pt idx="231">
                  <c:v>4.0173450646793202E-2</c:v>
                </c:pt>
                <c:pt idx="232">
                  <c:v>3.990823559053451E-2</c:v>
                </c:pt>
                <c:pt idx="233">
                  <c:v>3.9576716770211004E-2</c:v>
                </c:pt>
                <c:pt idx="234">
                  <c:v>3.9245197949887692E-2</c:v>
                </c:pt>
                <c:pt idx="235">
                  <c:v>3.8979982893628813E-2</c:v>
                </c:pt>
                <c:pt idx="236">
                  <c:v>3.8714767837370122E-2</c:v>
                </c:pt>
                <c:pt idx="237">
                  <c:v>3.8383249017046803E-2</c:v>
                </c:pt>
                <c:pt idx="238">
                  <c:v>3.8118033960787924E-2</c:v>
                </c:pt>
                <c:pt idx="239">
                  <c:v>3.7852818904529233E-2</c:v>
                </c:pt>
                <c:pt idx="240">
                  <c:v>3.7587603848270541E-2</c:v>
                </c:pt>
                <c:pt idx="241">
                  <c:v>3.7388692556076478E-2</c:v>
                </c:pt>
                <c:pt idx="242">
                  <c:v>3.7123477499817599E-2</c:v>
                </c:pt>
                <c:pt idx="243">
                  <c:v>3.6924566207623528E-2</c:v>
                </c:pt>
                <c:pt idx="244">
                  <c:v>3.6659351151364837E-2</c:v>
                </c:pt>
                <c:pt idx="245">
                  <c:v>3.6460439859170773E-2</c:v>
                </c:pt>
                <c:pt idx="246">
                  <c:v>3.6195224802912082E-2</c:v>
                </c:pt>
                <c:pt idx="247">
                  <c:v>3.5996313510718018E-2</c:v>
                </c:pt>
                <c:pt idx="248">
                  <c:v>3.5797402218523955E-2</c:v>
                </c:pt>
                <c:pt idx="249">
                  <c:v>3.5598490926329884E-2</c:v>
                </c:pt>
                <c:pt idx="250">
                  <c:v>3.5399579634135821E-2</c:v>
                </c:pt>
                <c:pt idx="251">
                  <c:v>3.5200668341941757E-2</c:v>
                </c:pt>
                <c:pt idx="252">
                  <c:v>3.5001757049747693E-2</c:v>
                </c:pt>
                <c:pt idx="253">
                  <c:v>3.4802845757553623E-2</c:v>
                </c:pt>
                <c:pt idx="254">
                  <c:v>3.4603934465359559E-2</c:v>
                </c:pt>
                <c:pt idx="255">
                  <c:v>3.4405023173165496E-2</c:v>
                </c:pt>
                <c:pt idx="256">
                  <c:v>3.427241564503624E-2</c:v>
                </c:pt>
                <c:pt idx="257">
                  <c:v>3.4073504352842177E-2</c:v>
                </c:pt>
                <c:pt idx="258">
                  <c:v>3.3874593060648113E-2</c:v>
                </c:pt>
                <c:pt idx="259">
                  <c:v>3.374198553251867E-2</c:v>
                </c:pt>
                <c:pt idx="260">
                  <c:v>3.3543074240324607E-2</c:v>
                </c:pt>
                <c:pt idx="261">
                  <c:v>3.3410466712195358E-2</c:v>
                </c:pt>
                <c:pt idx="262">
                  <c:v>3.3277859184065915E-2</c:v>
                </c:pt>
                <c:pt idx="263">
                  <c:v>3.3078947891871852E-2</c:v>
                </c:pt>
                <c:pt idx="264">
                  <c:v>3.2946340363742409E-2</c:v>
                </c:pt>
                <c:pt idx="265">
                  <c:v>3.281373283561316E-2</c:v>
                </c:pt>
                <c:pt idx="266">
                  <c:v>3.2614821543419097E-2</c:v>
                </c:pt>
                <c:pt idx="267">
                  <c:v>3.2482214015289654E-2</c:v>
                </c:pt>
                <c:pt idx="268">
                  <c:v>3.228330272309559E-2</c:v>
                </c:pt>
                <c:pt idx="269">
                  <c:v>3.2150695194966147E-2</c:v>
                </c:pt>
                <c:pt idx="270">
                  <c:v>3.1951783902772084E-2</c:v>
                </c:pt>
                <c:pt idx="271">
                  <c:v>3.1752872610578207E-2</c:v>
                </c:pt>
                <c:pt idx="272">
                  <c:v>3.1620265082448765E-2</c:v>
                </c:pt>
                <c:pt idx="273">
                  <c:v>3.1421353790254701E-2</c:v>
                </c:pt>
                <c:pt idx="274">
                  <c:v>3.1222442498060637E-2</c:v>
                </c:pt>
                <c:pt idx="275">
                  <c:v>3.1089834969931198E-2</c:v>
                </c:pt>
                <c:pt idx="276">
                  <c:v>3.0890923677737131E-2</c:v>
                </c:pt>
                <c:pt idx="277">
                  <c:v>3.0692012385543067E-2</c:v>
                </c:pt>
                <c:pt idx="278">
                  <c:v>3.0559404857413815E-2</c:v>
                </c:pt>
                <c:pt idx="279">
                  <c:v>3.0360493565219748E-2</c:v>
                </c:pt>
                <c:pt idx="280">
                  <c:v>3.0227886037090309E-2</c:v>
                </c:pt>
                <c:pt idx="281">
                  <c:v>3.0095278508961057E-2</c:v>
                </c:pt>
                <c:pt idx="282">
                  <c:v>2.9896367216766993E-2</c:v>
                </c:pt>
                <c:pt idx="283">
                  <c:v>2.9763759688637554E-2</c:v>
                </c:pt>
                <c:pt idx="284">
                  <c:v>2.9631152160508115E-2</c:v>
                </c:pt>
                <c:pt idx="285">
                  <c:v>2.9498544632378863E-2</c:v>
                </c:pt>
                <c:pt idx="286">
                  <c:v>2.9365937104249423E-2</c:v>
                </c:pt>
                <c:pt idx="287">
                  <c:v>2.9233329576119984E-2</c:v>
                </c:pt>
                <c:pt idx="288">
                  <c:v>2.9034418283925917E-2</c:v>
                </c:pt>
                <c:pt idx="289">
                  <c:v>2.8901810755796665E-2</c:v>
                </c:pt>
                <c:pt idx="290">
                  <c:v>2.8835506991731853E-2</c:v>
                </c:pt>
                <c:pt idx="291">
                  <c:v>2.8702899463602601E-2</c:v>
                </c:pt>
                <c:pt idx="292">
                  <c:v>2.8570291935473162E-2</c:v>
                </c:pt>
                <c:pt idx="293">
                  <c:v>2.843768440734391E-2</c:v>
                </c:pt>
                <c:pt idx="294">
                  <c:v>2.8305076879214471E-2</c:v>
                </c:pt>
                <c:pt idx="295">
                  <c:v>2.8172469351085031E-2</c:v>
                </c:pt>
                <c:pt idx="296">
                  <c:v>2.8106165587020403E-2</c:v>
                </c:pt>
                <c:pt idx="297">
                  <c:v>2.7973558058890964E-2</c:v>
                </c:pt>
                <c:pt idx="298">
                  <c:v>2.7840950530761712E-2</c:v>
                </c:pt>
                <c:pt idx="299">
                  <c:v>2.77746467666969E-2</c:v>
                </c:pt>
                <c:pt idx="300">
                  <c:v>2.7642039238567648E-2</c:v>
                </c:pt>
                <c:pt idx="301">
                  <c:v>2.7509431710438209E-2</c:v>
                </c:pt>
                <c:pt idx="302">
                  <c:v>2.7443127946373581E-2</c:v>
                </c:pt>
                <c:pt idx="303">
                  <c:v>2.7310520418244142E-2</c:v>
                </c:pt>
                <c:pt idx="304">
                  <c:v>2.7177912890114703E-2</c:v>
                </c:pt>
                <c:pt idx="305">
                  <c:v>2.7111609126050078E-2</c:v>
                </c:pt>
                <c:pt idx="306">
                  <c:v>2.6979001597920639E-2</c:v>
                </c:pt>
                <c:pt idx="307">
                  <c:v>2.6912697833856011E-2</c:v>
                </c:pt>
                <c:pt idx="308">
                  <c:v>2.6780090305726759E-2</c:v>
                </c:pt>
                <c:pt idx="309">
                  <c:v>2.664748277759732E-2</c:v>
                </c:pt>
                <c:pt idx="310">
                  <c:v>2.6581179013532696E-2</c:v>
                </c:pt>
                <c:pt idx="311">
                  <c:v>2.6514875249467881E-2</c:v>
                </c:pt>
                <c:pt idx="312">
                  <c:v>2.6382267721338629E-2</c:v>
                </c:pt>
                <c:pt idx="313">
                  <c:v>2.6315963957273817E-2</c:v>
                </c:pt>
                <c:pt idx="314">
                  <c:v>2.6249660193209189E-2</c:v>
                </c:pt>
                <c:pt idx="315">
                  <c:v>2.611705266507975E-2</c:v>
                </c:pt>
                <c:pt idx="316">
                  <c:v>2.6050748901015126E-2</c:v>
                </c:pt>
                <c:pt idx="317">
                  <c:v>2.5984445136950498E-2</c:v>
                </c:pt>
                <c:pt idx="318">
                  <c:v>2.5851837608821059E-2</c:v>
                </c:pt>
                <c:pt idx="319">
                  <c:v>2.5785533844756434E-2</c:v>
                </c:pt>
                <c:pt idx="320">
                  <c:v>2.5719230080691619E-2</c:v>
                </c:pt>
                <c:pt idx="321">
                  <c:v>2.5652926316626995E-2</c:v>
                </c:pt>
                <c:pt idx="322">
                  <c:v>2.5586622552562367E-2</c:v>
                </c:pt>
                <c:pt idx="323">
                  <c:v>2.5520318788497556E-2</c:v>
                </c:pt>
                <c:pt idx="324">
                  <c:v>2.5454015024432928E-2</c:v>
                </c:pt>
                <c:pt idx="325">
                  <c:v>2.5387711260368304E-2</c:v>
                </c:pt>
                <c:pt idx="326">
                  <c:v>2.5321407496303489E-2</c:v>
                </c:pt>
                <c:pt idx="327">
                  <c:v>2.5255103732238864E-2</c:v>
                </c:pt>
                <c:pt idx="328">
                  <c:v>2.5122496204109612E-2</c:v>
                </c:pt>
                <c:pt idx="329">
                  <c:v>2.5056192440044797E-2</c:v>
                </c:pt>
                <c:pt idx="330">
                  <c:v>2.4989888675980173E-2</c:v>
                </c:pt>
                <c:pt idx="331">
                  <c:v>2.4923584911915545E-2</c:v>
                </c:pt>
                <c:pt idx="332">
                  <c:v>2.4857281147850734E-2</c:v>
                </c:pt>
                <c:pt idx="333">
                  <c:v>2.4790977383786106E-2</c:v>
                </c:pt>
                <c:pt idx="334">
                  <c:v>2.4790977383786106E-2</c:v>
                </c:pt>
                <c:pt idx="335">
                  <c:v>2.4724673619721482E-2</c:v>
                </c:pt>
                <c:pt idx="336">
                  <c:v>2.4658369855656666E-2</c:v>
                </c:pt>
                <c:pt idx="337">
                  <c:v>2.4592066091592042E-2</c:v>
                </c:pt>
                <c:pt idx="338">
                  <c:v>2.4525762327527414E-2</c:v>
                </c:pt>
                <c:pt idx="339">
                  <c:v>2.4459458563462603E-2</c:v>
                </c:pt>
                <c:pt idx="340">
                  <c:v>2.4393154799397975E-2</c:v>
                </c:pt>
                <c:pt idx="341">
                  <c:v>2.4326851035333351E-2</c:v>
                </c:pt>
                <c:pt idx="342">
                  <c:v>2.4326851035333351E-2</c:v>
                </c:pt>
                <c:pt idx="343">
                  <c:v>2.4260547271268536E-2</c:v>
                </c:pt>
                <c:pt idx="344">
                  <c:v>2.4194243507203912E-2</c:v>
                </c:pt>
                <c:pt idx="345">
                  <c:v>2.4127939743139284E-2</c:v>
                </c:pt>
                <c:pt idx="346">
                  <c:v>2.4061635979074472E-2</c:v>
                </c:pt>
                <c:pt idx="347">
                  <c:v>2.4061635979074472E-2</c:v>
                </c:pt>
                <c:pt idx="348">
                  <c:v>2.3995332215009844E-2</c:v>
                </c:pt>
                <c:pt idx="349">
                  <c:v>2.392902845094522E-2</c:v>
                </c:pt>
                <c:pt idx="350">
                  <c:v>2.3862724686880405E-2</c:v>
                </c:pt>
                <c:pt idx="351">
                  <c:v>2.3862724686880405E-2</c:v>
                </c:pt>
                <c:pt idx="352">
                  <c:v>2.3796420922815781E-2</c:v>
                </c:pt>
                <c:pt idx="353">
                  <c:v>2.3730117158751153E-2</c:v>
                </c:pt>
                <c:pt idx="354">
                  <c:v>2.3730117158751153E-2</c:v>
                </c:pt>
                <c:pt idx="355">
                  <c:v>2.3663813394686341E-2</c:v>
                </c:pt>
                <c:pt idx="356">
                  <c:v>2.3597509630621714E-2</c:v>
                </c:pt>
                <c:pt idx="357">
                  <c:v>2.3597509630621714E-2</c:v>
                </c:pt>
                <c:pt idx="358">
                  <c:v>2.3531205866557089E-2</c:v>
                </c:pt>
                <c:pt idx="359">
                  <c:v>2.3464902102492462E-2</c:v>
                </c:pt>
                <c:pt idx="360">
                  <c:v>2.3464902102492462E-2</c:v>
                </c:pt>
                <c:pt idx="361">
                  <c:v>2.339859833842765E-2</c:v>
                </c:pt>
                <c:pt idx="362">
                  <c:v>2.3332294574363022E-2</c:v>
                </c:pt>
                <c:pt idx="363">
                  <c:v>2.3332294574363022E-2</c:v>
                </c:pt>
                <c:pt idx="364">
                  <c:v>2.3265990810298398E-2</c:v>
                </c:pt>
                <c:pt idx="365">
                  <c:v>2.3199687046233583E-2</c:v>
                </c:pt>
                <c:pt idx="366">
                  <c:v>2.3199687046233583E-2</c:v>
                </c:pt>
                <c:pt idx="367">
                  <c:v>2.3133383282168959E-2</c:v>
                </c:pt>
                <c:pt idx="368">
                  <c:v>2.3133383282168959E-2</c:v>
                </c:pt>
                <c:pt idx="369">
                  <c:v>2.3067079518104331E-2</c:v>
                </c:pt>
                <c:pt idx="370">
                  <c:v>2.3000775754039519E-2</c:v>
                </c:pt>
                <c:pt idx="371">
                  <c:v>2.3000775754039519E-2</c:v>
                </c:pt>
                <c:pt idx="372">
                  <c:v>2.2934471989974892E-2</c:v>
                </c:pt>
                <c:pt idx="373">
                  <c:v>2.2934471989974892E-2</c:v>
                </c:pt>
                <c:pt idx="374">
                  <c:v>2.2868168225910267E-2</c:v>
                </c:pt>
                <c:pt idx="375">
                  <c:v>2.2868168225910267E-2</c:v>
                </c:pt>
                <c:pt idx="376">
                  <c:v>2.2801864461845452E-2</c:v>
                </c:pt>
                <c:pt idx="377">
                  <c:v>2.2801864461845452E-2</c:v>
                </c:pt>
                <c:pt idx="378">
                  <c:v>2.2735560697780828E-2</c:v>
                </c:pt>
                <c:pt idx="379">
                  <c:v>2.2735560697780828E-2</c:v>
                </c:pt>
                <c:pt idx="380">
                  <c:v>2.2735560697780828E-2</c:v>
                </c:pt>
                <c:pt idx="381">
                  <c:v>2.26692569337162E-2</c:v>
                </c:pt>
                <c:pt idx="382">
                  <c:v>2.26692569337162E-2</c:v>
                </c:pt>
                <c:pt idx="383">
                  <c:v>2.2602953169651389E-2</c:v>
                </c:pt>
                <c:pt idx="384">
                  <c:v>2.2602953169651389E-2</c:v>
                </c:pt>
                <c:pt idx="385">
                  <c:v>2.2536649405586761E-2</c:v>
                </c:pt>
                <c:pt idx="386">
                  <c:v>2.2536649405586761E-2</c:v>
                </c:pt>
                <c:pt idx="387">
                  <c:v>2.2536649405586761E-2</c:v>
                </c:pt>
                <c:pt idx="388">
                  <c:v>2.2470345641522137E-2</c:v>
                </c:pt>
                <c:pt idx="389">
                  <c:v>2.2470345641522137E-2</c:v>
                </c:pt>
                <c:pt idx="390">
                  <c:v>2.2470345641522137E-2</c:v>
                </c:pt>
                <c:pt idx="391">
                  <c:v>2.2470345641522137E-2</c:v>
                </c:pt>
                <c:pt idx="392">
                  <c:v>2.2470345641522137E-2</c:v>
                </c:pt>
                <c:pt idx="393">
                  <c:v>2.2470345641522137E-2</c:v>
                </c:pt>
                <c:pt idx="394">
                  <c:v>2.2470345641522137E-2</c:v>
                </c:pt>
                <c:pt idx="395">
                  <c:v>2.2470345641522137E-2</c:v>
                </c:pt>
                <c:pt idx="396">
                  <c:v>2.2470345641522137E-2</c:v>
                </c:pt>
                <c:pt idx="397">
                  <c:v>2.2470345641522137E-2</c:v>
                </c:pt>
                <c:pt idx="398">
                  <c:v>2.2470345641522137E-2</c:v>
                </c:pt>
                <c:pt idx="399">
                  <c:v>2.2470345641522137E-2</c:v>
                </c:pt>
                <c:pt idx="400">
                  <c:v>2.2470345641522137E-2</c:v>
                </c:pt>
                <c:pt idx="401">
                  <c:v>2.2470345641522137E-2</c:v>
                </c:pt>
                <c:pt idx="402">
                  <c:v>2.2536649405586761E-2</c:v>
                </c:pt>
                <c:pt idx="403">
                  <c:v>2.2536649405586761E-2</c:v>
                </c:pt>
                <c:pt idx="404">
                  <c:v>2.2536649405586761E-2</c:v>
                </c:pt>
                <c:pt idx="405">
                  <c:v>2.2536649405586761E-2</c:v>
                </c:pt>
                <c:pt idx="406">
                  <c:v>2.2536649405586761E-2</c:v>
                </c:pt>
                <c:pt idx="407">
                  <c:v>2.2536649405586761E-2</c:v>
                </c:pt>
                <c:pt idx="408">
                  <c:v>2.2536649405586761E-2</c:v>
                </c:pt>
                <c:pt idx="409">
                  <c:v>2.2536649405586761E-2</c:v>
                </c:pt>
                <c:pt idx="410">
                  <c:v>2.2536649405586761E-2</c:v>
                </c:pt>
                <c:pt idx="411">
                  <c:v>2.2536649405586761E-2</c:v>
                </c:pt>
                <c:pt idx="412">
                  <c:v>2.2536649405586761E-2</c:v>
                </c:pt>
                <c:pt idx="413">
                  <c:v>2.2536649405586761E-2</c:v>
                </c:pt>
                <c:pt idx="414">
                  <c:v>2.2602953169651389E-2</c:v>
                </c:pt>
                <c:pt idx="415">
                  <c:v>2.2602953169651389E-2</c:v>
                </c:pt>
                <c:pt idx="416">
                  <c:v>2.2602953169651389E-2</c:v>
                </c:pt>
                <c:pt idx="417">
                  <c:v>2.2602953169651389E-2</c:v>
                </c:pt>
                <c:pt idx="418">
                  <c:v>2.2602953169651389E-2</c:v>
                </c:pt>
                <c:pt idx="419">
                  <c:v>2.2602953169651389E-2</c:v>
                </c:pt>
                <c:pt idx="420">
                  <c:v>2.2602953169651389E-2</c:v>
                </c:pt>
                <c:pt idx="421">
                  <c:v>2.2602953169651389E-2</c:v>
                </c:pt>
                <c:pt idx="422">
                  <c:v>2.2536649405586761E-2</c:v>
                </c:pt>
                <c:pt idx="423">
                  <c:v>2.2536649405586761E-2</c:v>
                </c:pt>
                <c:pt idx="424">
                  <c:v>2.2536649405586761E-2</c:v>
                </c:pt>
                <c:pt idx="425">
                  <c:v>2.2470345641522137E-2</c:v>
                </c:pt>
                <c:pt idx="426">
                  <c:v>2.2470345641522137E-2</c:v>
                </c:pt>
                <c:pt idx="427">
                  <c:v>2.2404041877457322E-2</c:v>
                </c:pt>
                <c:pt idx="428">
                  <c:v>2.2404041877457322E-2</c:v>
                </c:pt>
                <c:pt idx="429">
                  <c:v>2.2337738113392697E-2</c:v>
                </c:pt>
                <c:pt idx="430">
                  <c:v>2.2337738113392697E-2</c:v>
                </c:pt>
                <c:pt idx="431">
                  <c:v>2.227143434932807E-2</c:v>
                </c:pt>
                <c:pt idx="432">
                  <c:v>2.227143434932807E-2</c:v>
                </c:pt>
                <c:pt idx="433">
                  <c:v>2.227143434932807E-2</c:v>
                </c:pt>
                <c:pt idx="434">
                  <c:v>2.2205130585263258E-2</c:v>
                </c:pt>
                <c:pt idx="435">
                  <c:v>2.2205130585263258E-2</c:v>
                </c:pt>
                <c:pt idx="436">
                  <c:v>2.2205130585263258E-2</c:v>
                </c:pt>
                <c:pt idx="437">
                  <c:v>2.213882682119863E-2</c:v>
                </c:pt>
                <c:pt idx="438">
                  <c:v>2.213882682119863E-2</c:v>
                </c:pt>
                <c:pt idx="439">
                  <c:v>2.213882682119863E-2</c:v>
                </c:pt>
                <c:pt idx="440">
                  <c:v>2.213882682119863E-2</c:v>
                </c:pt>
                <c:pt idx="441">
                  <c:v>2.2072523057134006E-2</c:v>
                </c:pt>
                <c:pt idx="442">
                  <c:v>2.2072523057134006E-2</c:v>
                </c:pt>
                <c:pt idx="443">
                  <c:v>2.2072523057134006E-2</c:v>
                </c:pt>
                <c:pt idx="444">
                  <c:v>2.2072523057134006E-2</c:v>
                </c:pt>
                <c:pt idx="445">
                  <c:v>2.2006219293069191E-2</c:v>
                </c:pt>
                <c:pt idx="446">
                  <c:v>2.2006219293069191E-2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</c:numCache>
            </c:numRef>
          </c:xVal>
          <c:yVal>
            <c:numRef>
              <c:f>Traitement5!$O$2:$O$700</c:f>
              <c:numCache>
                <c:formatCode>0.00E+00</c:formatCode>
                <c:ptCount val="699"/>
                <c:pt idx="0">
                  <c:v>7.7271433957365465E-2</c:v>
                </c:pt>
                <c:pt idx="1">
                  <c:v>7.5646139042980384E-2</c:v>
                </c:pt>
                <c:pt idx="2">
                  <c:v>7.4672299749155735E-2</c:v>
                </c:pt>
                <c:pt idx="3">
                  <c:v>7.3699525585921744E-2</c:v>
                </c:pt>
                <c:pt idx="4">
                  <c:v>7.2727870026739791E-2</c:v>
                </c:pt>
                <c:pt idx="5">
                  <c:v>7.1692733551561444E-2</c:v>
                </c:pt>
                <c:pt idx="6">
                  <c:v>7.0659004901785893E-2</c:v>
                </c:pt>
                <c:pt idx="7">
                  <c:v>6.9497836388538597E-2</c:v>
                </c:pt>
                <c:pt idx="8">
                  <c:v>6.8338656933149486E-2</c:v>
                </c:pt>
                <c:pt idx="9">
                  <c:v>6.7181585185669385E-2</c:v>
                </c:pt>
                <c:pt idx="10">
                  <c:v>6.5962656770973238E-2</c:v>
                </c:pt>
                <c:pt idx="11">
                  <c:v>6.4746372022300464E-2</c:v>
                </c:pt>
                <c:pt idx="12">
                  <c:v>6.3532895556052807E-2</c:v>
                </c:pt>
                <c:pt idx="13">
                  <c:v>6.23224013753573E-2</c:v>
                </c:pt>
                <c:pt idx="14">
                  <c:v>6.0734500397784191E-2</c:v>
                </c:pt>
                <c:pt idx="15">
                  <c:v>5.9278856445820295E-2</c:v>
                </c:pt>
                <c:pt idx="16">
                  <c:v>5.801744569167569E-2</c:v>
                </c:pt>
                <c:pt idx="17">
                  <c:v>5.6823115111720203E-2</c:v>
                </c:pt>
                <c:pt idx="18">
                  <c:v>5.557040750812757E-2</c:v>
                </c:pt>
                <c:pt idx="19">
                  <c:v>5.4384851161060219E-2</c:v>
                </c:pt>
                <c:pt idx="20">
                  <c:v>5.3203958740913118E-2</c:v>
                </c:pt>
                <c:pt idx="21">
                  <c:v>5.2028002617273576E-2</c:v>
                </c:pt>
                <c:pt idx="22">
                  <c:v>5.0795801077943153E-2</c:v>
                </c:pt>
                <c:pt idx="23">
                  <c:v>4.9569735091295974E-2</c:v>
                </c:pt>
                <c:pt idx="24">
                  <c:v>4.8410988933566323E-2</c:v>
                </c:pt>
                <c:pt idx="25">
                  <c:v>4.7197956684301011E-2</c:v>
                </c:pt>
                <c:pt idx="26">
                  <c:v>4.5992190519223472E-2</c:v>
                </c:pt>
                <c:pt idx="27">
                  <c:v>4.4734413505417729E-2</c:v>
                </c:pt>
                <c:pt idx="28">
                  <c:v>4.3544868040435857E-2</c:v>
                </c:pt>
                <c:pt idx="29">
                  <c:v>4.2305104136236921E-2</c:v>
                </c:pt>
                <c:pt idx="30">
                  <c:v>4.1017062525926802E-2</c:v>
                </c:pt>
                <c:pt idx="31">
                  <c:v>3.9798427211579418E-2</c:v>
                </c:pt>
                <c:pt idx="32">
                  <c:v>3.8533787079020838E-2</c:v>
                </c:pt>
                <c:pt idx="33">
                  <c:v>3.7338739756560685E-2</c:v>
                </c:pt>
                <c:pt idx="34">
                  <c:v>3.6100161778294469E-2</c:v>
                </c:pt>
                <c:pt idx="35">
                  <c:v>3.4875996661330157E-2</c:v>
                </c:pt>
                <c:pt idx="36">
                  <c:v>3.3666997879541985E-2</c:v>
                </c:pt>
                <c:pt idx="37">
                  <c:v>3.2473933375178267E-2</c:v>
                </c:pt>
                <c:pt idx="38">
                  <c:v>3.1244521871940382E-2</c:v>
                </c:pt>
                <c:pt idx="39">
                  <c:v>3.0086486254970377E-2</c:v>
                </c:pt>
                <c:pt idx="40">
                  <c:v>2.8895422434617752E-2</c:v>
                </c:pt>
                <c:pt idx="41">
                  <c:v>2.7775722395996297E-2</c:v>
                </c:pt>
                <c:pt idx="42">
                  <c:v>2.662646063812513E-2</c:v>
                </c:pt>
                <c:pt idx="43">
                  <c:v>2.5499879147663874E-2</c:v>
                </c:pt>
                <c:pt idx="44">
                  <c:v>2.4396844252646047E-2</c:v>
                </c:pt>
                <c:pt idx="45">
                  <c:v>2.3318196160589381E-2</c:v>
                </c:pt>
                <c:pt idx="46">
                  <c:v>2.2264741707502953E-2</c:v>
                </c:pt>
                <c:pt idx="47">
                  <c:v>2.1237246986306271E-2</c:v>
                </c:pt>
                <c:pt idx="48">
                  <c:v>2.0236429977110074E-2</c:v>
                </c:pt>
                <c:pt idx="49">
                  <c:v>1.93047014958144E-2</c:v>
                </c:pt>
                <c:pt idx="50">
                  <c:v>1.8317417321913141E-2</c:v>
                </c:pt>
                <c:pt idx="51">
                  <c:v>1.740035349118425E-2</c:v>
                </c:pt>
                <c:pt idx="52">
                  <c:v>1.6550226115110551E-2</c:v>
                </c:pt>
                <c:pt idx="53">
                  <c:v>1.5653388926028803E-2</c:v>
                </c:pt>
                <c:pt idx="54">
                  <c:v>1.482415685217332E-2</c:v>
                </c:pt>
                <c:pt idx="55">
                  <c:v>1.4024726313173471E-2</c:v>
                </c:pt>
                <c:pt idx="56">
                  <c:v>1.3255210840398777E-2</c:v>
                </c:pt>
                <c:pt idx="57">
                  <c:v>1.2515632066276346E-2</c:v>
                </c:pt>
                <c:pt idx="58">
                  <c:v>1.1775737715013754E-2</c:v>
                </c:pt>
                <c:pt idx="59">
                  <c:v>1.1097015873887582E-2</c:v>
                </c:pt>
                <c:pt idx="60">
                  <c:v>1.0447734309490243E-2</c:v>
                </c:pt>
                <c:pt idx="61">
                  <c:v>9.8275519087456121E-3</c:v>
                </c:pt>
                <c:pt idx="62">
                  <c:v>9.2360454782299314E-3</c:v>
                </c:pt>
                <c:pt idx="63">
                  <c:v>8.6727146759489112E-3</c:v>
                </c:pt>
                <c:pt idx="64">
                  <c:v>8.1369877003292079E-3</c:v>
                </c:pt>
                <c:pt idx="65">
                  <c:v>7.6282276034861651E-3</c:v>
                </c:pt>
                <c:pt idx="66">
                  <c:v>7.1457390873280726E-3</c:v>
                </c:pt>
                <c:pt idx="67">
                  <c:v>6.6887756377062629E-3</c:v>
                </c:pt>
                <c:pt idx="68">
                  <c:v>6.2565468533645622E-3</c:v>
                </c:pt>
                <c:pt idx="69">
                  <c:v>5.8482258324087117E-3</c:v>
                </c:pt>
                <c:pt idx="70">
                  <c:v>5.446715056279256E-3</c:v>
                </c:pt>
                <c:pt idx="71">
                  <c:v>5.0845631386979267E-3</c:v>
                </c:pt>
                <c:pt idx="72">
                  <c:v>4.7436523309855655E-3</c:v>
                </c:pt>
                <c:pt idx="73">
                  <c:v>4.4230803224943422E-3</c:v>
                </c:pt>
                <c:pt idx="74">
                  <c:v>4.1346434634388519E-3</c:v>
                </c:pt>
                <c:pt idx="75">
                  <c:v>3.8393368366257375E-3</c:v>
                </c:pt>
                <c:pt idx="76">
                  <c:v>3.5743702010282491E-3</c:v>
                </c:pt>
                <c:pt idx="77">
                  <c:v>3.3261615393397289E-3</c:v>
                </c:pt>
                <c:pt idx="78">
                  <c:v>3.0938464531522982E-3</c:v>
                </c:pt>
                <c:pt idx="79">
                  <c:v>2.8765804622701454E-3</c:v>
                </c:pt>
                <c:pt idx="80">
                  <c:v>2.6735418736352642E-3</c:v>
                </c:pt>
                <c:pt idx="81">
                  <c:v>2.4839341504862647E-3</c:v>
                </c:pt>
                <c:pt idx="82">
                  <c:v>2.2995701497433439E-3</c:v>
                </c:pt>
                <c:pt idx="83">
                  <c:v>2.1419618918319568E-3</c:v>
                </c:pt>
                <c:pt idx="84">
                  <c:v>1.9881450085169412E-3</c:v>
                </c:pt>
                <c:pt idx="85">
                  <c:v>1.8448560588707266E-3</c:v>
                </c:pt>
                <c:pt idx="86">
                  <c:v>1.7170482187308495E-3</c:v>
                </c:pt>
                <c:pt idx="87">
                  <c:v>1.5925045183212681E-3</c:v>
                </c:pt>
                <c:pt idx="88">
                  <c:v>1.4815183932721466E-3</c:v>
                </c:pt>
                <c:pt idx="89">
                  <c:v>1.3779954312792544E-3</c:v>
                </c:pt>
                <c:pt idx="90">
                  <c:v>1.2772412162494412E-3</c:v>
                </c:pt>
                <c:pt idx="91">
                  <c:v>1.1875591276825244E-3</c:v>
                </c:pt>
                <c:pt idx="92">
                  <c:v>1.1039964905849489E-3</c:v>
                </c:pt>
                <c:pt idx="93">
                  <c:v>1.0261594950906206E-3</c:v>
                </c:pt>
                <c:pt idx="94">
                  <c:v>9.536765124087428E-4</c:v>
                </c:pt>
                <c:pt idx="95">
                  <c:v>8.8619727128052314E-4</c:v>
                </c:pt>
                <c:pt idx="96">
                  <c:v>8.2339200350995193E-4</c:v>
                </c:pt>
                <c:pt idx="97">
                  <c:v>7.6495057009960861E-4</c:v>
                </c:pt>
                <c:pt idx="98">
                  <c:v>7.1058157796825795E-4</c:v>
                </c:pt>
                <c:pt idx="99">
                  <c:v>6.6001149579160445E-4</c:v>
                </c:pt>
                <c:pt idx="100">
                  <c:v>6.1298377619586582E-4</c:v>
                </c:pt>
                <c:pt idx="101">
                  <c:v>5.6925799034580351E-4</c:v>
                </c:pt>
                <c:pt idx="102">
                  <c:v>5.2860897990241623E-4</c:v>
                </c:pt>
                <c:pt idx="103">
                  <c:v>4.9082603037583334E-4</c:v>
                </c:pt>
                <c:pt idx="104">
                  <c:v>4.5571206906003914E-4</c:v>
                </c:pt>
                <c:pt idx="105">
                  <c:v>4.2451460456594957E-4</c:v>
                </c:pt>
                <c:pt idx="106">
                  <c:v>3.9409656927385714E-4</c:v>
                </c:pt>
                <c:pt idx="107">
                  <c:v>3.6583761600173653E-4</c:v>
                </c:pt>
                <c:pt idx="108">
                  <c:v>3.4073894947425236E-4</c:v>
                </c:pt>
                <c:pt idx="109">
                  <c:v>3.1520531215869824E-4</c:v>
                </c:pt>
                <c:pt idx="110">
                  <c:v>2.9355411356352069E-4</c:v>
                </c:pt>
                <c:pt idx="111">
                  <c:v>2.7245409675039501E-4</c:v>
                </c:pt>
                <c:pt idx="112">
                  <c:v>2.5372028688666067E-4</c:v>
                </c:pt>
                <c:pt idx="113">
                  <c:v>2.3546609957437076E-4</c:v>
                </c:pt>
                <c:pt idx="114">
                  <c:v>2.1851785032472911E-4</c:v>
                </c:pt>
                <c:pt idx="115">
                  <c:v>2.027831309825252E-4</c:v>
                </c:pt>
                <c:pt idx="116">
                  <c:v>1.8817593103766768E-4</c:v>
                </c:pt>
                <c:pt idx="117">
                  <c:v>1.74616214246231E-4</c:v>
                </c:pt>
                <c:pt idx="118">
                  <c:v>1.6147937618860603E-4</c:v>
                </c:pt>
                <c:pt idx="119">
                  <c:v>1.4983596230320795E-4</c:v>
                </c:pt>
                <c:pt idx="120">
                  <c:v>1.3855676093363855E-4</c:v>
                </c:pt>
                <c:pt idx="121">
                  <c:v>1.2812382475724504E-4</c:v>
                </c:pt>
                <c:pt idx="122">
                  <c:v>1.1847406446818047E-4</c:v>
                </c:pt>
                <c:pt idx="123">
                  <c:v>1.099227589346858E-4</c:v>
                </c:pt>
                <c:pt idx="124">
                  <c:v>1.0164024197473266E-4</c:v>
                </c:pt>
                <c:pt idx="125">
                  <c:v>9.3980290848019054E-5</c:v>
                </c:pt>
                <c:pt idx="126">
                  <c:v>8.6896328285762848E-5</c:v>
                </c:pt>
                <c:pt idx="127">
                  <c:v>8.0619532262343312E-5</c:v>
                </c:pt>
                <c:pt idx="128">
                  <c:v>7.4795256098925478E-5</c:v>
                </c:pt>
                <c:pt idx="129">
                  <c:v>6.9154831287556798E-5</c:v>
                </c:pt>
                <c:pt idx="130">
                  <c:v>6.4157442757759224E-5</c:v>
                </c:pt>
                <c:pt idx="131">
                  <c:v>5.9520630982898641E-5</c:v>
                </c:pt>
                <c:pt idx="132">
                  <c:v>5.5218456287567516E-5</c:v>
                </c:pt>
                <c:pt idx="133">
                  <c:v>5.140185665893953E-5</c:v>
                </c:pt>
                <c:pt idx="134">
                  <c:v>4.7685789683698357E-5</c:v>
                </c:pt>
                <c:pt idx="135">
                  <c:v>4.423806759299608E-5</c:v>
                </c:pt>
                <c:pt idx="136">
                  <c:v>4.1179607793680612E-5</c:v>
                </c:pt>
                <c:pt idx="137">
                  <c:v>3.8332390132833562E-5</c:v>
                </c:pt>
                <c:pt idx="138">
                  <c:v>3.5560307343864068E-5</c:v>
                </c:pt>
                <c:pt idx="139">
                  <c:v>3.3101285088717933E-5</c:v>
                </c:pt>
                <c:pt idx="140">
                  <c:v>3.0812171179225169E-5</c:v>
                </c:pt>
                <c:pt idx="141">
                  <c:v>2.8779293471631006E-5</c:v>
                </c:pt>
                <c:pt idx="142">
                  <c:v>2.6788859999602E-5</c:v>
                </c:pt>
                <c:pt idx="143">
                  <c:v>2.5021255055909894E-5</c:v>
                </c:pt>
                <c:pt idx="144">
                  <c:v>2.3370211510090578E-5</c:v>
                </c:pt>
                <c:pt idx="145">
                  <c:v>2.1828051893362757E-5</c:v>
                </c:pt>
                <c:pt idx="146">
                  <c:v>2.0387603281232797E-5</c:v>
                </c:pt>
                <c:pt idx="147">
                  <c:v>1.9107278118598859E-5</c:v>
                </c:pt>
                <c:pt idx="148">
                  <c:v>1.7907319273749996E-5</c:v>
                </c:pt>
                <c:pt idx="149">
                  <c:v>1.6725491143919852E-5</c:v>
                </c:pt>
                <c:pt idx="150">
                  <c:v>1.5675050855650073E-5</c:v>
                </c:pt>
                <c:pt idx="151">
                  <c:v>1.4740797610171647E-5</c:v>
                </c:pt>
                <c:pt idx="152">
                  <c:v>1.3814961156754283E-5</c:v>
                </c:pt>
                <c:pt idx="153">
                  <c:v>1.2991534564744681E-5</c:v>
                </c:pt>
                <c:pt idx="154">
                  <c:v>1.2217172028708588E-5</c:v>
                </c:pt>
                <c:pt idx="155">
                  <c:v>1.1488951841619315E-5</c:v>
                </c:pt>
                <c:pt idx="156">
                  <c:v>1.0841078169574361E-5</c:v>
                </c:pt>
                <c:pt idx="157">
                  <c:v>1.0229729127613217E-5</c:v>
                </c:pt>
                <c:pt idx="158">
                  <c:v>9.6528466520890862E-6</c:v>
                </c:pt>
                <c:pt idx="159">
                  <c:v>9.1084885300641905E-6</c:v>
                </c:pt>
                <c:pt idx="160">
                  <c:v>8.5948218906122285E-6</c:v>
                </c:pt>
                <c:pt idx="161">
                  <c:v>8.1378570812518315E-6</c:v>
                </c:pt>
                <c:pt idx="162">
                  <c:v>7.7051831068954619E-6</c:v>
                </c:pt>
                <c:pt idx="163">
                  <c:v>7.2955092409051601E-6</c:v>
                </c:pt>
                <c:pt idx="164">
                  <c:v>6.9312409745160375E-6</c:v>
                </c:pt>
                <c:pt idx="165">
                  <c:v>6.5851577123725691E-6</c:v>
                </c:pt>
                <c:pt idx="166">
                  <c:v>6.2563519228053181E-6</c:v>
                </c:pt>
                <c:pt idx="167">
                  <c:v>5.9439613357415284E-6</c:v>
                </c:pt>
                <c:pt idx="168">
                  <c:v>5.6664836093987061E-6</c:v>
                </c:pt>
                <c:pt idx="169">
                  <c:v>5.4019573766469761E-6</c:v>
                </c:pt>
                <c:pt idx="170">
                  <c:v>5.1497782805236123E-6</c:v>
                </c:pt>
                <c:pt idx="171">
                  <c:v>4.9261636557262439E-6</c:v>
                </c:pt>
                <c:pt idx="172">
                  <c:v>4.6961933092081196E-6</c:v>
                </c:pt>
                <c:pt idx="173">
                  <c:v>4.4922720562359423E-6</c:v>
                </c:pt>
                <c:pt idx="174">
                  <c:v>4.2972046285994532E-6</c:v>
                </c:pt>
                <c:pt idx="175">
                  <c:v>4.1106066953645718E-6</c:v>
                </c:pt>
                <c:pt idx="176">
                  <c:v>3.9455615305650252E-6</c:v>
                </c:pt>
                <c:pt idx="177">
                  <c:v>3.7742315454441157E-6</c:v>
                </c:pt>
                <c:pt idx="178">
                  <c:v>3.622690935187727E-6</c:v>
                </c:pt>
                <c:pt idx="179">
                  <c:v>3.4891293768958581E-6</c:v>
                </c:pt>
                <c:pt idx="180">
                  <c:v>3.3490350251944893E-6</c:v>
                </c:pt>
                <c:pt idx="181">
                  <c:v>3.2255617891354137E-6</c:v>
                </c:pt>
                <c:pt idx="182">
                  <c:v>3.0960492709310051E-6</c:v>
                </c:pt>
                <c:pt idx="183">
                  <c:v>2.9819024738630751E-6</c:v>
                </c:pt>
                <c:pt idx="184">
                  <c:v>2.8817884478047273E-6</c:v>
                </c:pt>
                <c:pt idx="185">
                  <c:v>2.7755405684552316E-6</c:v>
                </c:pt>
                <c:pt idx="186">
                  <c:v>2.6732096437625465E-6</c:v>
                </c:pt>
                <c:pt idx="187">
                  <c:v>2.5834589431475859E-6</c:v>
                </c:pt>
                <c:pt idx="188">
                  <c:v>2.4967213508892608E-6</c:v>
                </c:pt>
                <c:pt idx="189">
                  <c:v>2.4128957237688434E-6</c:v>
                </c:pt>
                <c:pt idx="190">
                  <c:v>2.331884312882031E-6</c:v>
                </c:pt>
                <c:pt idx="191">
                  <c:v>2.253592649773695E-6</c:v>
                </c:pt>
                <c:pt idx="192">
                  <c:v>2.1853800157099596E-6</c:v>
                </c:pt>
                <c:pt idx="193">
                  <c:v>2.1192319559527375E-6</c:v>
                </c:pt>
                <c:pt idx="194">
                  <c:v>2.0550859892849062E-6</c:v>
                </c:pt>
                <c:pt idx="195">
                  <c:v>1.9928815249787109E-6</c:v>
                </c:pt>
                <c:pt idx="196">
                  <c:v>1.9325598056307127E-6</c:v>
                </c:pt>
                <c:pt idx="197">
                  <c:v>1.8804749735736243E-6</c:v>
                </c:pt>
                <c:pt idx="198">
                  <c:v>1.8235554825671287E-6</c:v>
                </c:pt>
                <c:pt idx="199">
                  <c:v>1.774408315041088E-6</c:v>
                </c:pt>
                <c:pt idx="200">
                  <c:v>1.7265856680447862E-6</c:v>
                </c:pt>
                <c:pt idx="201">
                  <c:v>1.6743240019763653E-6</c:v>
                </c:pt>
                <c:pt idx="202">
                  <c:v>1.6291986461859197E-6</c:v>
                </c:pt>
                <c:pt idx="203">
                  <c:v>1.5852894317110992E-6</c:v>
                </c:pt>
                <c:pt idx="204">
                  <c:v>1.5478406994322184E-6</c:v>
                </c:pt>
                <c:pt idx="205">
                  <c:v>1.5061241119707658E-6</c:v>
                </c:pt>
                <c:pt idx="206">
                  <c:v>1.4705454032546503E-6</c:v>
                </c:pt>
                <c:pt idx="207">
                  <c:v>1.4309119611399379E-6</c:v>
                </c:pt>
                <c:pt idx="208">
                  <c:v>1.3971099021035971E-6</c:v>
                </c:pt>
                <c:pt idx="209">
                  <c:v>1.3641063122100057E-6</c:v>
                </c:pt>
                <c:pt idx="210">
                  <c:v>1.3318823314145897E-6</c:v>
                </c:pt>
                <c:pt idx="211">
                  <c:v>1.3048683111819769E-6</c:v>
                </c:pt>
                <c:pt idx="212">
                  <c:v>1.2740436506221215E-6</c:v>
                </c:pt>
                <c:pt idx="213">
                  <c:v>1.2439471319388289E-6</c:v>
                </c:pt>
                <c:pt idx="214">
                  <c:v>1.2187166091279923E-6</c:v>
                </c:pt>
                <c:pt idx="215">
                  <c:v>1.1899270317730562E-6</c:v>
                </c:pt>
                <c:pt idx="216">
                  <c:v>1.16579214591426E-6</c:v>
                </c:pt>
                <c:pt idx="217">
                  <c:v>1.1421467653517895E-6</c:v>
                </c:pt>
                <c:pt idx="218">
                  <c:v>1.1189809624804021E-6</c:v>
                </c:pt>
                <c:pt idx="219">
                  <c:v>1.0962850110183306E-6</c:v>
                </c:pt>
                <c:pt idx="220">
                  <c:v>1.0740493819288395E-6</c:v>
                </c:pt>
                <c:pt idx="221">
                  <c:v>1.0522647393890496E-6</c:v>
                </c:pt>
                <c:pt idx="222">
                  <c:v>1.0309219369181059E-6</c:v>
                </c:pt>
                <c:pt idx="223">
                  <c:v>1.0134673144947409E-6</c:v>
                </c:pt>
                <c:pt idx="224">
                  <c:v>9.9291140962701576E-7</c:v>
                </c:pt>
                <c:pt idx="225">
                  <c:v>9.7610033033051733E-7</c:v>
                </c:pt>
                <c:pt idx="226">
                  <c:v>9.595738740096138E-7</c:v>
                </c:pt>
                <c:pt idx="227">
                  <c:v>9.4011104989188478E-7</c:v>
                </c:pt>
                <c:pt idx="228">
                  <c:v>9.2419391731973063E-7</c:v>
                </c:pt>
                <c:pt idx="229">
                  <c:v>9.0854627331754164E-7</c:v>
                </c:pt>
                <c:pt idx="230">
                  <c:v>8.9316355546014918E-7</c:v>
                </c:pt>
                <c:pt idx="231">
                  <c:v>8.7804127855444693E-7</c:v>
                </c:pt>
                <c:pt idx="232">
                  <c:v>8.661280089760383E-7</c:v>
                </c:pt>
                <c:pt idx="233">
                  <c:v>8.5146346464435061E-7</c:v>
                </c:pt>
                <c:pt idx="234">
                  <c:v>8.3704720258403886E-7</c:v>
                </c:pt>
                <c:pt idx="235">
                  <c:v>8.2569012905606995E-7</c:v>
                </c:pt>
                <c:pt idx="236">
                  <c:v>8.1448714529825116E-7</c:v>
                </c:pt>
                <c:pt idx="237">
                  <c:v>8.006969222116536E-7</c:v>
                </c:pt>
                <c:pt idx="238">
                  <c:v>7.8983303999962438E-7</c:v>
                </c:pt>
                <c:pt idx="239">
                  <c:v>7.7911655633864939E-7</c:v>
                </c:pt>
                <c:pt idx="240">
                  <c:v>7.6854547144374618E-7</c:v>
                </c:pt>
                <c:pt idx="241">
                  <c:v>7.6071138802096798E-7</c:v>
                </c:pt>
                <c:pt idx="242">
                  <c:v>7.5039002036657559E-7</c:v>
                </c:pt>
                <c:pt idx="243">
                  <c:v>7.4274099899490517E-7</c:v>
                </c:pt>
                <c:pt idx="244">
                  <c:v>7.3266344981706118E-7</c:v>
                </c:pt>
                <c:pt idx="245">
                  <c:v>7.2519511899368742E-7</c:v>
                </c:pt>
                <c:pt idx="246">
                  <c:v>7.153556288553552E-7</c:v>
                </c:pt>
                <c:pt idx="247">
                  <c:v>7.0806372033947878E-7</c:v>
                </c:pt>
                <c:pt idx="248">
                  <c:v>7.0084613984496778E-7</c:v>
                </c:pt>
                <c:pt idx="249">
                  <c:v>6.9370212976111947E-7</c:v>
                </c:pt>
                <c:pt idx="250">
                  <c:v>6.8663094019118499E-7</c:v>
                </c:pt>
                <c:pt idx="251">
                  <c:v>6.7963182888775349E-7</c:v>
                </c:pt>
                <c:pt idx="252">
                  <c:v>6.7270406116227155E-7</c:v>
                </c:pt>
                <c:pt idx="253">
                  <c:v>6.6584690982473677E-7</c:v>
                </c:pt>
                <c:pt idx="254">
                  <c:v>6.5905965508890399E-7</c:v>
                </c:pt>
                <c:pt idx="255">
                  <c:v>6.5234158449904593E-7</c:v>
                </c:pt>
                <c:pt idx="256">
                  <c:v>6.4790095787918817E-7</c:v>
                </c:pt>
                <c:pt idx="257">
                  <c:v>6.4129663067717728E-7</c:v>
                </c:pt>
                <c:pt idx="258">
                  <c:v>6.3475962306317914E-7</c:v>
                </c:pt>
                <c:pt idx="259">
                  <c:v>6.3043867861555488E-7</c:v>
                </c:pt>
                <c:pt idx="260">
                  <c:v>6.2401234891741935E-7</c:v>
                </c:pt>
                <c:pt idx="261">
                  <c:v>6.1976456229149375E-7</c:v>
                </c:pt>
                <c:pt idx="262">
                  <c:v>6.1554569080631947E-7</c:v>
                </c:pt>
                <c:pt idx="263">
                  <c:v>6.0927116928939437E-7</c:v>
                </c:pt>
                <c:pt idx="264">
                  <c:v>6.0512372749031934E-7</c:v>
                </c:pt>
                <c:pt idx="265">
                  <c:v>6.0100451779448125E-7</c:v>
                </c:pt>
                <c:pt idx="266">
                  <c:v>5.9487821842456604E-7</c:v>
                </c:pt>
                <c:pt idx="267">
                  <c:v>5.9082875108710752E-7</c:v>
                </c:pt>
                <c:pt idx="268">
                  <c:v>5.8480617615547433E-7</c:v>
                </c:pt>
                <c:pt idx="269">
                  <c:v>5.8082527040821132E-7</c:v>
                </c:pt>
                <c:pt idx="270">
                  <c:v>5.7490466380332676E-7</c:v>
                </c:pt>
                <c:pt idx="271">
                  <c:v>5.6904440765197652E-7</c:v>
                </c:pt>
                <c:pt idx="272">
                  <c:v>5.6517079420916816E-7</c:v>
                </c:pt>
                <c:pt idx="273">
                  <c:v>5.5940975824410158E-7</c:v>
                </c:pt>
                <c:pt idx="274">
                  <c:v>5.5370744623029968E-7</c:v>
                </c:pt>
                <c:pt idx="275">
                  <c:v>5.4993823346006384E-7</c:v>
                </c:pt>
                <c:pt idx="276">
                  <c:v>5.4433246754582534E-7</c:v>
                </c:pt>
                <c:pt idx="277">
                  <c:v>5.3878384291478126E-7</c:v>
                </c:pt>
                <c:pt idx="278">
                  <c:v>5.3511621711365767E-7</c:v>
                </c:pt>
                <c:pt idx="279">
                  <c:v>5.2966153657150256E-7</c:v>
                </c:pt>
                <c:pt idx="280">
                  <c:v>5.260560075692954E-7</c:v>
                </c:pt>
                <c:pt idx="281">
                  <c:v>5.2247502191059557E-7</c:v>
                </c:pt>
                <c:pt idx="282">
                  <c:v>5.1714919704644625E-7</c:v>
                </c:pt>
                <c:pt idx="283">
                  <c:v>5.1362884131799232E-7</c:v>
                </c:pt>
                <c:pt idx="284">
                  <c:v>5.101324491605378E-7</c:v>
                </c:pt>
                <c:pt idx="285">
                  <c:v>5.0665985745649467E-7</c:v>
                </c:pt>
                <c:pt idx="286">
                  <c:v>5.0321090419158537E-7</c:v>
                </c:pt>
                <c:pt idx="287">
                  <c:v>4.9978542846777738E-7</c:v>
                </c:pt>
                <c:pt idx="288">
                  <c:v>4.9469088597415298E-7</c:v>
                </c:pt>
                <c:pt idx="289">
                  <c:v>4.9132340729349147E-7</c:v>
                </c:pt>
                <c:pt idx="290">
                  <c:v>4.896482738365213E-7</c:v>
                </c:pt>
                <c:pt idx="291">
                  <c:v>4.8631512098814176E-7</c:v>
                </c:pt>
                <c:pt idx="292">
                  <c:v>4.8300465742582954E-7</c:v>
                </c:pt>
                <c:pt idx="293">
                  <c:v>4.7971672870768962E-7</c:v>
                </c:pt>
                <c:pt idx="294">
                  <c:v>4.764511814305009E-7</c:v>
                </c:pt>
                <c:pt idx="295">
                  <c:v>4.7320786325127229E-7</c:v>
                </c:pt>
                <c:pt idx="296">
                  <c:v>4.7159449274742684E-7</c:v>
                </c:pt>
                <c:pt idx="297">
                  <c:v>4.6838423482177985E-7</c:v>
                </c:pt>
                <c:pt idx="298">
                  <c:v>4.6519582964042999E-7</c:v>
                </c:pt>
                <c:pt idx="299">
                  <c:v>4.6360977530076635E-7</c:v>
                </c:pt>
                <c:pt idx="300">
                  <c:v>4.6045387063293661E-7</c:v>
                </c:pt>
                <c:pt idx="301">
                  <c:v>4.5731944873006212E-7</c:v>
                </c:pt>
                <c:pt idx="302">
                  <c:v>4.5576024807178334E-7</c:v>
                </c:pt>
                <c:pt idx="303">
                  <c:v>4.5265777642844256E-7</c:v>
                </c:pt>
                <c:pt idx="304">
                  <c:v>4.4957642382437786E-7</c:v>
                </c:pt>
                <c:pt idx="305">
                  <c:v>4.4804362220008516E-7</c:v>
                </c:pt>
                <c:pt idx="306">
                  <c:v>4.4499367891527529E-7</c:v>
                </c:pt>
                <c:pt idx="307">
                  <c:v>4.4347650168599018E-7</c:v>
                </c:pt>
                <c:pt idx="308">
                  <c:v>4.4045764756272867E-7</c:v>
                </c:pt>
                <c:pt idx="309">
                  <c:v>4.374593432922494E-7</c:v>
                </c:pt>
                <c:pt idx="310">
                  <c:v>4.3596785360521399E-7</c:v>
                </c:pt>
                <c:pt idx="311">
                  <c:v>4.3448144899580017E-7</c:v>
                </c:pt>
                <c:pt idx="312">
                  <c:v>4.3152382574281522E-7</c:v>
                </c:pt>
                <c:pt idx="313">
                  <c:v>4.3005257259502839E-7</c:v>
                </c:pt>
                <c:pt idx="314">
                  <c:v>4.2858633553798519E-7</c:v>
                </c:pt>
                <c:pt idx="315">
                  <c:v>4.2566884134712342E-7</c:v>
                </c:pt>
                <c:pt idx="316">
                  <c:v>4.2421755017887433E-7</c:v>
                </c:pt>
                <c:pt idx="317">
                  <c:v>4.2277120704975075E-7</c:v>
                </c:pt>
                <c:pt idx="318">
                  <c:v>4.1989329745634046E-7</c:v>
                </c:pt>
                <c:pt idx="319">
                  <c:v>4.1846169743603204E-7</c:v>
                </c:pt>
                <c:pt idx="320">
                  <c:v>4.1703497830832039E-7</c:v>
                </c:pt>
                <c:pt idx="321">
                  <c:v>4.1561312344388968E-7</c:v>
                </c:pt>
                <c:pt idx="322">
                  <c:v>4.1419611624790032E-7</c:v>
                </c:pt>
                <c:pt idx="323">
                  <c:v>4.1278394020309554E-7</c:v>
                </c:pt>
                <c:pt idx="324">
                  <c:v>4.1137657883531657E-7</c:v>
                </c:pt>
                <c:pt idx="325">
                  <c:v>4.0997401572643421E-7</c:v>
                </c:pt>
                <c:pt idx="326">
                  <c:v>4.0857623451865984E-7</c:v>
                </c:pt>
                <c:pt idx="327">
                  <c:v>4.0718321891023473E-7</c:v>
                </c:pt>
                <c:pt idx="328">
                  <c:v>4.0441141956023629E-7</c:v>
                </c:pt>
                <c:pt idx="329">
                  <c:v>4.0303260348667432E-7</c:v>
                </c:pt>
                <c:pt idx="330">
                  <c:v>4.0165848835279492E-7</c:v>
                </c:pt>
                <c:pt idx="331">
                  <c:v>4.0028905813267905E-7</c:v>
                </c:pt>
                <c:pt idx="332">
                  <c:v>3.9892429685643797E-7</c:v>
                </c:pt>
                <c:pt idx="333">
                  <c:v>3.9756418860159209E-7</c:v>
                </c:pt>
                <c:pt idx="334">
                  <c:v>3.9756418860159209E-7</c:v>
                </c:pt>
                <c:pt idx="335">
                  <c:v>3.9620871750600264E-7</c:v>
                </c:pt>
                <c:pt idx="336">
                  <c:v>3.9485786775925071E-7</c:v>
                </c:pt>
                <c:pt idx="337">
                  <c:v>3.9351162360694802E-7</c:v>
                </c:pt>
                <c:pt idx="338">
                  <c:v>3.9216996934642598E-7</c:v>
                </c:pt>
                <c:pt idx="339">
                  <c:v>3.9083288933104669E-7</c:v>
                </c:pt>
                <c:pt idx="340">
                  <c:v>3.8950036796589231E-7</c:v>
                </c:pt>
                <c:pt idx="341">
                  <c:v>3.881723897034544E-7</c:v>
                </c:pt>
                <c:pt idx="342">
                  <c:v>3.881723897034544E-7</c:v>
                </c:pt>
                <c:pt idx="343">
                  <c:v>3.8684893906087659E-7</c:v>
                </c:pt>
                <c:pt idx="344">
                  <c:v>3.8553000059840139E-7</c:v>
                </c:pt>
                <c:pt idx="345">
                  <c:v>3.8421555893230208E-7</c:v>
                </c:pt>
                <c:pt idx="346">
                  <c:v>3.8290559873488308E-7</c:v>
                </c:pt>
                <c:pt idx="347">
                  <c:v>3.8290559873488308E-7</c:v>
                </c:pt>
                <c:pt idx="348">
                  <c:v>3.8160010472585841E-7</c:v>
                </c:pt>
                <c:pt idx="349">
                  <c:v>3.802990616766624E-7</c:v>
                </c:pt>
                <c:pt idx="350">
                  <c:v>3.7900245441476059E-7</c:v>
                </c:pt>
                <c:pt idx="351">
                  <c:v>3.7900245441476059E-7</c:v>
                </c:pt>
                <c:pt idx="352">
                  <c:v>3.7771026781502842E-7</c:v>
                </c:pt>
                <c:pt idx="353">
                  <c:v>3.7642248680837235E-7</c:v>
                </c:pt>
                <c:pt idx="354">
                  <c:v>3.7642248680837235E-7</c:v>
                </c:pt>
                <c:pt idx="355">
                  <c:v>3.7513909637310892E-7</c:v>
                </c:pt>
                <c:pt idx="356">
                  <c:v>3.7386008153927535E-7</c:v>
                </c:pt>
                <c:pt idx="357">
                  <c:v>3.7386008153927535E-7</c:v>
                </c:pt>
                <c:pt idx="358">
                  <c:v>3.7258542738862947E-7</c:v>
                </c:pt>
                <c:pt idx="359">
                  <c:v>3.7131511905896069E-7</c:v>
                </c:pt>
                <c:pt idx="360">
                  <c:v>3.7131511905896069E-7</c:v>
                </c:pt>
                <c:pt idx="361">
                  <c:v>3.7004914172684703E-7</c:v>
                </c:pt>
                <c:pt idx="362">
                  <c:v>3.6878748062920897E-7</c:v>
                </c:pt>
                <c:pt idx="363">
                  <c:v>3.6878748062920897E-7</c:v>
                </c:pt>
                <c:pt idx="364">
                  <c:v>3.675301210546876E-7</c:v>
                </c:pt>
                <c:pt idx="365">
                  <c:v>3.6627704833502383E-7</c:v>
                </c:pt>
                <c:pt idx="366">
                  <c:v>3.6627704833502383E-7</c:v>
                </c:pt>
                <c:pt idx="367">
                  <c:v>3.6502824784936899E-7</c:v>
                </c:pt>
                <c:pt idx="368">
                  <c:v>3.6502824784936899E-7</c:v>
                </c:pt>
                <c:pt idx="369">
                  <c:v>3.6378370504152726E-7</c:v>
                </c:pt>
                <c:pt idx="370">
                  <c:v>3.6254340538978151E-7</c:v>
                </c:pt>
                <c:pt idx="371">
                  <c:v>3.6254340538978151E-7</c:v>
                </c:pt>
                <c:pt idx="372">
                  <c:v>3.6130733442844627E-7</c:v>
                </c:pt>
                <c:pt idx="373">
                  <c:v>3.6130733442844627E-7</c:v>
                </c:pt>
                <c:pt idx="374">
                  <c:v>3.6007547773924666E-7</c:v>
                </c:pt>
                <c:pt idx="375">
                  <c:v>3.6007547773924666E-7</c:v>
                </c:pt>
                <c:pt idx="376">
                  <c:v>3.5884782095993963E-7</c:v>
                </c:pt>
                <c:pt idx="377">
                  <c:v>3.5884782095993963E-7</c:v>
                </c:pt>
                <c:pt idx="378">
                  <c:v>3.5762434976707166E-7</c:v>
                </c:pt>
                <c:pt idx="379">
                  <c:v>3.5762434976707166E-7</c:v>
                </c:pt>
                <c:pt idx="380">
                  <c:v>3.5762434976707166E-7</c:v>
                </c:pt>
                <c:pt idx="381">
                  <c:v>3.5640504988891051E-7</c:v>
                </c:pt>
                <c:pt idx="382">
                  <c:v>3.5640504988891051E-7</c:v>
                </c:pt>
                <c:pt idx="383">
                  <c:v>3.551899071097558E-7</c:v>
                </c:pt>
                <c:pt idx="384">
                  <c:v>3.551899071097558E-7</c:v>
                </c:pt>
                <c:pt idx="385">
                  <c:v>3.5397890724838627E-7</c:v>
                </c:pt>
                <c:pt idx="386">
                  <c:v>3.5397890724838627E-7</c:v>
                </c:pt>
                <c:pt idx="387">
                  <c:v>3.5397890724838627E-7</c:v>
                </c:pt>
                <c:pt idx="388">
                  <c:v>3.5277203618823394E-7</c:v>
                </c:pt>
                <c:pt idx="389">
                  <c:v>3.5277203618823394E-7</c:v>
                </c:pt>
                <c:pt idx="390">
                  <c:v>3.5277203618823394E-7</c:v>
                </c:pt>
                <c:pt idx="391">
                  <c:v>3.5277203618823394E-7</c:v>
                </c:pt>
                <c:pt idx="392">
                  <c:v>3.5277203618823394E-7</c:v>
                </c:pt>
                <c:pt idx="393">
                  <c:v>3.5277203618823394E-7</c:v>
                </c:pt>
                <c:pt idx="394">
                  <c:v>3.5277203618823394E-7</c:v>
                </c:pt>
                <c:pt idx="395">
                  <c:v>3.5277203618823394E-7</c:v>
                </c:pt>
                <c:pt idx="396">
                  <c:v>3.5277203618823394E-7</c:v>
                </c:pt>
                <c:pt idx="397">
                  <c:v>3.5277203618823394E-7</c:v>
                </c:pt>
                <c:pt idx="398">
                  <c:v>3.5277203618823394E-7</c:v>
                </c:pt>
                <c:pt idx="399">
                  <c:v>3.5277203618823394E-7</c:v>
                </c:pt>
                <c:pt idx="400">
                  <c:v>3.5277203618823394E-7</c:v>
                </c:pt>
                <c:pt idx="401">
                  <c:v>3.5277203618823394E-7</c:v>
                </c:pt>
                <c:pt idx="402">
                  <c:v>3.5397890724838627E-7</c:v>
                </c:pt>
                <c:pt idx="403">
                  <c:v>3.5397890724838627E-7</c:v>
                </c:pt>
                <c:pt idx="404">
                  <c:v>3.5397890724838627E-7</c:v>
                </c:pt>
                <c:pt idx="405">
                  <c:v>3.5397890724838627E-7</c:v>
                </c:pt>
                <c:pt idx="406">
                  <c:v>3.5397890724838627E-7</c:v>
                </c:pt>
                <c:pt idx="407">
                  <c:v>3.5397890724838627E-7</c:v>
                </c:pt>
                <c:pt idx="408">
                  <c:v>3.5397890724838627E-7</c:v>
                </c:pt>
                <c:pt idx="409">
                  <c:v>3.5397890724838627E-7</c:v>
                </c:pt>
                <c:pt idx="410">
                  <c:v>3.5397890724838627E-7</c:v>
                </c:pt>
                <c:pt idx="411">
                  <c:v>3.5397890724838627E-7</c:v>
                </c:pt>
                <c:pt idx="412">
                  <c:v>3.5397890724838627E-7</c:v>
                </c:pt>
                <c:pt idx="413">
                  <c:v>3.5397890724838627E-7</c:v>
                </c:pt>
                <c:pt idx="414">
                  <c:v>3.551899071097558E-7</c:v>
                </c:pt>
                <c:pt idx="415">
                  <c:v>3.551899071097558E-7</c:v>
                </c:pt>
                <c:pt idx="416">
                  <c:v>3.551899071097558E-7</c:v>
                </c:pt>
                <c:pt idx="417">
                  <c:v>3.551899071097558E-7</c:v>
                </c:pt>
                <c:pt idx="418">
                  <c:v>3.551899071097558E-7</c:v>
                </c:pt>
                <c:pt idx="419">
                  <c:v>3.551899071097558E-7</c:v>
                </c:pt>
                <c:pt idx="420">
                  <c:v>3.551899071097558E-7</c:v>
                </c:pt>
                <c:pt idx="421">
                  <c:v>3.551899071097558E-7</c:v>
                </c:pt>
                <c:pt idx="422">
                  <c:v>3.5397890724838627E-7</c:v>
                </c:pt>
                <c:pt idx="423">
                  <c:v>3.5397890724838627E-7</c:v>
                </c:pt>
                <c:pt idx="424">
                  <c:v>3.5397890724838627E-7</c:v>
                </c:pt>
                <c:pt idx="425">
                  <c:v>3.5277203618823394E-7</c:v>
                </c:pt>
                <c:pt idx="426">
                  <c:v>3.5277203618823394E-7</c:v>
                </c:pt>
                <c:pt idx="427">
                  <c:v>3.5156927985152031E-7</c:v>
                </c:pt>
                <c:pt idx="428">
                  <c:v>3.5156927985152031E-7</c:v>
                </c:pt>
                <c:pt idx="429">
                  <c:v>3.503706242035674E-7</c:v>
                </c:pt>
                <c:pt idx="430">
                  <c:v>3.503706242035674E-7</c:v>
                </c:pt>
                <c:pt idx="431">
                  <c:v>3.4917605527003992E-7</c:v>
                </c:pt>
                <c:pt idx="432">
                  <c:v>3.4917605527003992E-7</c:v>
                </c:pt>
                <c:pt idx="433">
                  <c:v>3.4917605527003992E-7</c:v>
                </c:pt>
                <c:pt idx="434">
                  <c:v>3.4798555911539253E-7</c:v>
                </c:pt>
                <c:pt idx="435">
                  <c:v>3.4798555911539253E-7</c:v>
                </c:pt>
                <c:pt idx="436">
                  <c:v>3.4798555911539253E-7</c:v>
                </c:pt>
                <c:pt idx="437">
                  <c:v>3.4679912185149072E-7</c:v>
                </c:pt>
                <c:pt idx="438">
                  <c:v>3.4679912185149072E-7</c:v>
                </c:pt>
                <c:pt idx="439">
                  <c:v>3.4679912185149072E-7</c:v>
                </c:pt>
                <c:pt idx="440">
                  <c:v>3.4679912185149072E-7</c:v>
                </c:pt>
                <c:pt idx="441">
                  <c:v>3.4561672964623244E-7</c:v>
                </c:pt>
                <c:pt idx="442">
                  <c:v>3.4561672964623244E-7</c:v>
                </c:pt>
                <c:pt idx="443">
                  <c:v>3.4561672964623244E-7</c:v>
                </c:pt>
                <c:pt idx="444">
                  <c:v>3.4561672964623244E-7</c:v>
                </c:pt>
                <c:pt idx="445">
                  <c:v>3.4443836870199495E-7</c:v>
                </c:pt>
                <c:pt idx="446">
                  <c:v>3.4443836870199495E-7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</c:numCache>
            </c:numRef>
          </c:yVal>
          <c:smooth val="0"/>
        </c:ser>
        <c:ser>
          <c:idx val="3"/>
          <c:order val="3"/>
          <c:tx>
            <c:v>Wmi</c:v>
          </c:tx>
          <c:spPr>
            <a:ln w="19050">
              <a:solidFill>
                <a:srgbClr val="0000FF"/>
              </a:solidFill>
            </a:ln>
          </c:spPr>
          <c:marker>
            <c:symbol val="none"/>
          </c:marker>
          <c:xVal>
            <c:numRef>
              <c:f>Traitement5!$B$2:$B$700</c:f>
              <c:numCache>
                <c:formatCode>0.000</c:formatCode>
                <c:ptCount val="699"/>
                <c:pt idx="0">
                  <c:v>0.31128954190729419</c:v>
                </c:pt>
                <c:pt idx="1">
                  <c:v>0.30963194780567699</c:v>
                </c:pt>
                <c:pt idx="2">
                  <c:v>0.30863739134470669</c:v>
                </c:pt>
                <c:pt idx="3">
                  <c:v>0.30764283488373634</c:v>
                </c:pt>
                <c:pt idx="4">
                  <c:v>0.30664827842276604</c:v>
                </c:pt>
                <c:pt idx="5">
                  <c:v>0.30558741819773105</c:v>
                </c:pt>
                <c:pt idx="6">
                  <c:v>0.30452655797269612</c:v>
                </c:pt>
                <c:pt idx="7">
                  <c:v>0.30333309021953175</c:v>
                </c:pt>
                <c:pt idx="8">
                  <c:v>0.30213962246636733</c:v>
                </c:pt>
                <c:pt idx="9">
                  <c:v>0.30094615471320313</c:v>
                </c:pt>
                <c:pt idx="10">
                  <c:v>0.29968638319597413</c:v>
                </c:pt>
                <c:pt idx="11">
                  <c:v>0.29842661167874512</c:v>
                </c:pt>
                <c:pt idx="12">
                  <c:v>0.2971668401615159</c:v>
                </c:pt>
                <c:pt idx="13">
                  <c:v>0.2959070686442869</c:v>
                </c:pt>
                <c:pt idx="14">
                  <c:v>0.29424947454266975</c:v>
                </c:pt>
                <c:pt idx="15">
                  <c:v>0.29272448796918205</c:v>
                </c:pt>
                <c:pt idx="16">
                  <c:v>0.29139841268788835</c:v>
                </c:pt>
                <c:pt idx="17">
                  <c:v>0.29013864117065935</c:v>
                </c:pt>
                <c:pt idx="18">
                  <c:v>0.28881256588936555</c:v>
                </c:pt>
                <c:pt idx="19">
                  <c:v>0.28755279437213649</c:v>
                </c:pt>
                <c:pt idx="20">
                  <c:v>0.28629302285490749</c:v>
                </c:pt>
                <c:pt idx="21">
                  <c:v>0.28503325133767848</c:v>
                </c:pt>
                <c:pt idx="22">
                  <c:v>0.28370717605638485</c:v>
                </c:pt>
                <c:pt idx="23">
                  <c:v>0.28238110077509099</c:v>
                </c:pt>
                <c:pt idx="24">
                  <c:v>0.28112132925786198</c:v>
                </c:pt>
                <c:pt idx="25">
                  <c:v>0.27979525397656835</c:v>
                </c:pt>
                <c:pt idx="26">
                  <c:v>0.27846917869527449</c:v>
                </c:pt>
                <c:pt idx="27">
                  <c:v>0.27707679964991622</c:v>
                </c:pt>
                <c:pt idx="28">
                  <c:v>0.27575072436862241</c:v>
                </c:pt>
                <c:pt idx="29">
                  <c:v>0.27435834532326392</c:v>
                </c:pt>
                <c:pt idx="30">
                  <c:v>0.27289966251384085</c:v>
                </c:pt>
                <c:pt idx="31">
                  <c:v>0.27150728346848257</c:v>
                </c:pt>
                <c:pt idx="32">
                  <c:v>0.2700486006590595</c:v>
                </c:pt>
                <c:pt idx="33">
                  <c:v>0.26865622161370106</c:v>
                </c:pt>
                <c:pt idx="34">
                  <c:v>0.26719753880427799</c:v>
                </c:pt>
                <c:pt idx="35">
                  <c:v>0.26573885599485486</c:v>
                </c:pt>
                <c:pt idx="36">
                  <c:v>0.26428017318543179</c:v>
                </c:pt>
                <c:pt idx="37">
                  <c:v>0.26282149037600872</c:v>
                </c:pt>
                <c:pt idx="38">
                  <c:v>0.26129650380252084</c:v>
                </c:pt>
                <c:pt idx="39">
                  <c:v>0.25983782099309771</c:v>
                </c:pt>
                <c:pt idx="40">
                  <c:v>0.25831283441961</c:v>
                </c:pt>
                <c:pt idx="41">
                  <c:v>0.25685415161018693</c:v>
                </c:pt>
                <c:pt idx="42">
                  <c:v>0.25532916503669922</c:v>
                </c:pt>
                <c:pt idx="43">
                  <c:v>0.25380417846321135</c:v>
                </c:pt>
                <c:pt idx="44">
                  <c:v>0.25227919188972364</c:v>
                </c:pt>
                <c:pt idx="45">
                  <c:v>0.25075420531623571</c:v>
                </c:pt>
                <c:pt idx="46">
                  <c:v>0.24922921874274803</c:v>
                </c:pt>
                <c:pt idx="47">
                  <c:v>0.24770423216926032</c:v>
                </c:pt>
                <c:pt idx="48">
                  <c:v>0.24617924559577242</c:v>
                </c:pt>
                <c:pt idx="49">
                  <c:v>0.24472056278634932</c:v>
                </c:pt>
                <c:pt idx="50">
                  <c:v>0.24312927244879701</c:v>
                </c:pt>
                <c:pt idx="51">
                  <c:v>0.2416042858753091</c:v>
                </c:pt>
                <c:pt idx="52">
                  <c:v>0.240145603065886</c:v>
                </c:pt>
                <c:pt idx="53">
                  <c:v>0.23855431272833369</c:v>
                </c:pt>
                <c:pt idx="54">
                  <c:v>0.23702932615484579</c:v>
                </c:pt>
                <c:pt idx="55">
                  <c:v>0.23550433958135808</c:v>
                </c:pt>
                <c:pt idx="56">
                  <c:v>0.23397935300787037</c:v>
                </c:pt>
                <c:pt idx="57">
                  <c:v>0.23245436643438247</c:v>
                </c:pt>
                <c:pt idx="58">
                  <c:v>0.23086307609682993</c:v>
                </c:pt>
                <c:pt idx="59">
                  <c:v>0.22933808952334223</c:v>
                </c:pt>
                <c:pt idx="60">
                  <c:v>0.22781310294985452</c:v>
                </c:pt>
                <c:pt idx="61">
                  <c:v>0.22628811637636662</c:v>
                </c:pt>
                <c:pt idx="62">
                  <c:v>0.22476312980287891</c:v>
                </c:pt>
                <c:pt idx="63">
                  <c:v>0.2232381432293912</c:v>
                </c:pt>
                <c:pt idx="64">
                  <c:v>0.2217131566559033</c:v>
                </c:pt>
                <c:pt idx="65">
                  <c:v>0.22018817008241559</c:v>
                </c:pt>
                <c:pt idx="66">
                  <c:v>0.21866318350892788</c:v>
                </c:pt>
                <c:pt idx="67">
                  <c:v>0.21713819693544001</c:v>
                </c:pt>
                <c:pt idx="68">
                  <c:v>0.21561321036195227</c:v>
                </c:pt>
                <c:pt idx="69">
                  <c:v>0.21408822378846457</c:v>
                </c:pt>
                <c:pt idx="70">
                  <c:v>0.21249693345091206</c:v>
                </c:pt>
                <c:pt idx="71">
                  <c:v>0.21097194687742415</c:v>
                </c:pt>
                <c:pt idx="72">
                  <c:v>0.20944696030393645</c:v>
                </c:pt>
                <c:pt idx="73">
                  <c:v>0.20792197373044874</c:v>
                </c:pt>
                <c:pt idx="74">
                  <c:v>0.20646329092102567</c:v>
                </c:pt>
                <c:pt idx="75">
                  <c:v>0.20487200058347313</c:v>
                </c:pt>
                <c:pt idx="76">
                  <c:v>0.20334701400998542</c:v>
                </c:pt>
                <c:pt idx="77">
                  <c:v>0.20182202743649752</c:v>
                </c:pt>
                <c:pt idx="78">
                  <c:v>0.20029704086300981</c:v>
                </c:pt>
                <c:pt idx="79">
                  <c:v>0.1987720542895221</c:v>
                </c:pt>
                <c:pt idx="80">
                  <c:v>0.1972470677160342</c:v>
                </c:pt>
                <c:pt idx="81">
                  <c:v>0.19572208114254649</c:v>
                </c:pt>
                <c:pt idx="82">
                  <c:v>0.19413079080499399</c:v>
                </c:pt>
                <c:pt idx="83">
                  <c:v>0.19267210799557088</c:v>
                </c:pt>
                <c:pt idx="84">
                  <c:v>0.19114712142208318</c:v>
                </c:pt>
                <c:pt idx="85">
                  <c:v>0.18962213484859528</c:v>
                </c:pt>
                <c:pt idx="86">
                  <c:v>0.1881634520391722</c:v>
                </c:pt>
                <c:pt idx="87">
                  <c:v>0.18663846546568449</c:v>
                </c:pt>
                <c:pt idx="88">
                  <c:v>0.18517978265626142</c:v>
                </c:pt>
                <c:pt idx="89">
                  <c:v>0.18372109984683832</c:v>
                </c:pt>
                <c:pt idx="90">
                  <c:v>0.18219611327335061</c:v>
                </c:pt>
                <c:pt idx="91">
                  <c:v>0.18073743046392754</c:v>
                </c:pt>
                <c:pt idx="92">
                  <c:v>0.17927874765450444</c:v>
                </c:pt>
                <c:pt idx="93">
                  <c:v>0.17782006484508117</c:v>
                </c:pt>
                <c:pt idx="94">
                  <c:v>0.1763613820356581</c:v>
                </c:pt>
                <c:pt idx="95">
                  <c:v>0.17490269922623503</c:v>
                </c:pt>
                <c:pt idx="96">
                  <c:v>0.17344401641681192</c:v>
                </c:pt>
                <c:pt idx="97">
                  <c:v>0.17198533360738885</c:v>
                </c:pt>
                <c:pt idx="98">
                  <c:v>0.17052665079796575</c:v>
                </c:pt>
                <c:pt idx="99">
                  <c:v>0.16906796798854268</c:v>
                </c:pt>
                <c:pt idx="100">
                  <c:v>0.1676092851791196</c:v>
                </c:pt>
                <c:pt idx="101">
                  <c:v>0.1661506023696965</c:v>
                </c:pt>
                <c:pt idx="102">
                  <c:v>0.16469191956027343</c:v>
                </c:pt>
                <c:pt idx="103">
                  <c:v>0.16323323675085036</c:v>
                </c:pt>
                <c:pt idx="104">
                  <c:v>0.16177455394142726</c:v>
                </c:pt>
                <c:pt idx="105">
                  <c:v>0.16038217489606882</c:v>
                </c:pt>
                <c:pt idx="106">
                  <c:v>0.15892349208664572</c:v>
                </c:pt>
                <c:pt idx="107">
                  <c:v>0.15746480927722264</c:v>
                </c:pt>
                <c:pt idx="108">
                  <c:v>0.15607243023186437</c:v>
                </c:pt>
                <c:pt idx="109">
                  <c:v>0.15454744365837647</c:v>
                </c:pt>
                <c:pt idx="110">
                  <c:v>0.153155064613018</c:v>
                </c:pt>
                <c:pt idx="111">
                  <c:v>0.15169638180359493</c:v>
                </c:pt>
                <c:pt idx="112">
                  <c:v>0.15030400275823666</c:v>
                </c:pt>
                <c:pt idx="113">
                  <c:v>0.14884531994881359</c:v>
                </c:pt>
                <c:pt idx="114">
                  <c:v>0.14738663713939049</c:v>
                </c:pt>
                <c:pt idx="115">
                  <c:v>0.14592795432996741</c:v>
                </c:pt>
                <c:pt idx="116">
                  <c:v>0.14446927152054434</c:v>
                </c:pt>
                <c:pt idx="117">
                  <c:v>0.14301058871112104</c:v>
                </c:pt>
                <c:pt idx="118">
                  <c:v>0.14148560213763334</c:v>
                </c:pt>
                <c:pt idx="119">
                  <c:v>0.14002691932821026</c:v>
                </c:pt>
                <c:pt idx="120">
                  <c:v>0.13850193275472256</c:v>
                </c:pt>
                <c:pt idx="121">
                  <c:v>0.13697694618123465</c:v>
                </c:pt>
                <c:pt idx="122">
                  <c:v>0.13545195960774695</c:v>
                </c:pt>
                <c:pt idx="123">
                  <c:v>0.13399327679832387</c:v>
                </c:pt>
                <c:pt idx="124">
                  <c:v>0.13246829022483617</c:v>
                </c:pt>
                <c:pt idx="125">
                  <c:v>0.13094330365134826</c:v>
                </c:pt>
                <c:pt idx="126">
                  <c:v>0.12941831707786056</c:v>
                </c:pt>
                <c:pt idx="127">
                  <c:v>0.12795963426843746</c:v>
                </c:pt>
                <c:pt idx="128">
                  <c:v>0.12650095145901438</c:v>
                </c:pt>
                <c:pt idx="129">
                  <c:v>0.12497596488552648</c:v>
                </c:pt>
                <c:pt idx="130">
                  <c:v>0.12351728207610339</c:v>
                </c:pt>
                <c:pt idx="131">
                  <c:v>0.12205859926668032</c:v>
                </c:pt>
                <c:pt idx="132">
                  <c:v>0.12059991645725723</c:v>
                </c:pt>
                <c:pt idx="133">
                  <c:v>0.11920753741189896</c:v>
                </c:pt>
                <c:pt idx="134">
                  <c:v>0.11774885460247587</c:v>
                </c:pt>
                <c:pt idx="135">
                  <c:v>0.1162901717930528</c:v>
                </c:pt>
                <c:pt idx="136">
                  <c:v>0.11489779274769434</c:v>
                </c:pt>
                <c:pt idx="137">
                  <c:v>0.11350541370233588</c:v>
                </c:pt>
                <c:pt idx="138">
                  <c:v>0.1120467308929128</c:v>
                </c:pt>
                <c:pt idx="139">
                  <c:v>0.11065435184755434</c:v>
                </c:pt>
                <c:pt idx="140">
                  <c:v>0.10926197280219607</c:v>
                </c:pt>
                <c:pt idx="141">
                  <c:v>0.10793589752090224</c:v>
                </c:pt>
                <c:pt idx="142">
                  <c:v>0.10654351847554377</c:v>
                </c:pt>
                <c:pt idx="143">
                  <c:v>0.10521744319425014</c:v>
                </c:pt>
                <c:pt idx="144">
                  <c:v>0.1038913679129565</c:v>
                </c:pt>
                <c:pt idx="145">
                  <c:v>0.10256529263166266</c:v>
                </c:pt>
                <c:pt idx="146">
                  <c:v>0.10123921735036902</c:v>
                </c:pt>
                <c:pt idx="147">
                  <c:v>9.9979445833140002E-2</c:v>
                </c:pt>
                <c:pt idx="148">
                  <c:v>9.8719674315910985E-2</c:v>
                </c:pt>
                <c:pt idx="149">
                  <c:v>9.7393599034617154E-2</c:v>
                </c:pt>
                <c:pt idx="150">
                  <c:v>9.6133827517388137E-2</c:v>
                </c:pt>
                <c:pt idx="151">
                  <c:v>9.4940359764223742E-2</c:v>
                </c:pt>
                <c:pt idx="152">
                  <c:v>9.3680588246994725E-2</c:v>
                </c:pt>
                <c:pt idx="153">
                  <c:v>9.2487120493830524E-2</c:v>
                </c:pt>
                <c:pt idx="154">
                  <c:v>9.1293652740666129E-2</c:v>
                </c:pt>
                <c:pt idx="155">
                  <c:v>9.0100184987501733E-2</c:v>
                </c:pt>
                <c:pt idx="156">
                  <c:v>8.8973020998402153E-2</c:v>
                </c:pt>
                <c:pt idx="157">
                  <c:v>8.7845857009302392E-2</c:v>
                </c:pt>
                <c:pt idx="158">
                  <c:v>8.6718693020202811E-2</c:v>
                </c:pt>
                <c:pt idx="159">
                  <c:v>8.5591529031103036E-2</c:v>
                </c:pt>
                <c:pt idx="160">
                  <c:v>8.446436504200347E-2</c:v>
                </c:pt>
                <c:pt idx="161">
                  <c:v>8.340350481696851E-2</c:v>
                </c:pt>
                <c:pt idx="162">
                  <c:v>8.2342644591933564E-2</c:v>
                </c:pt>
                <c:pt idx="163">
                  <c:v>8.1281784366898605E-2</c:v>
                </c:pt>
                <c:pt idx="164">
                  <c:v>8.028722790592828E-2</c:v>
                </c:pt>
                <c:pt idx="165">
                  <c:v>7.9292671444957954E-2</c:v>
                </c:pt>
                <c:pt idx="166">
                  <c:v>7.8298114983987629E-2</c:v>
                </c:pt>
                <c:pt idx="167">
                  <c:v>7.7303558523017304E-2</c:v>
                </c:pt>
                <c:pt idx="168">
                  <c:v>7.6375305826111781E-2</c:v>
                </c:pt>
                <c:pt idx="169">
                  <c:v>7.544705312920609E-2</c:v>
                </c:pt>
                <c:pt idx="170">
                  <c:v>7.4518800432300566E-2</c:v>
                </c:pt>
                <c:pt idx="171">
                  <c:v>7.3656851499459677E-2</c:v>
                </c:pt>
                <c:pt idx="172">
                  <c:v>7.2728598802553987E-2</c:v>
                </c:pt>
                <c:pt idx="173">
                  <c:v>7.1866649869713098E-2</c:v>
                </c:pt>
                <c:pt idx="174">
                  <c:v>7.1004700936872209E-2</c:v>
                </c:pt>
                <c:pt idx="175">
                  <c:v>7.014275200403132E-2</c:v>
                </c:pt>
                <c:pt idx="176">
                  <c:v>6.9347106835255065E-2</c:v>
                </c:pt>
                <c:pt idx="177">
                  <c:v>6.8485157902414176E-2</c:v>
                </c:pt>
                <c:pt idx="178">
                  <c:v>6.7689512733637908E-2</c:v>
                </c:pt>
                <c:pt idx="179">
                  <c:v>6.6960171328926274E-2</c:v>
                </c:pt>
                <c:pt idx="180">
                  <c:v>6.61645261601502E-2</c:v>
                </c:pt>
                <c:pt idx="181">
                  <c:v>6.5435184755438566E-2</c:v>
                </c:pt>
                <c:pt idx="182">
                  <c:v>6.4639539586662298E-2</c:v>
                </c:pt>
                <c:pt idx="183">
                  <c:v>6.3910198181950859E-2</c:v>
                </c:pt>
                <c:pt idx="184">
                  <c:v>6.324716054130404E-2</c:v>
                </c:pt>
                <c:pt idx="185">
                  <c:v>6.2517819136592392E-2</c:v>
                </c:pt>
                <c:pt idx="186">
                  <c:v>6.1788477731880766E-2</c:v>
                </c:pt>
                <c:pt idx="187">
                  <c:v>6.112544009123394E-2</c:v>
                </c:pt>
                <c:pt idx="188">
                  <c:v>6.0462402450587122E-2</c:v>
                </c:pt>
                <c:pt idx="189">
                  <c:v>5.9799364809940296E-2</c:v>
                </c:pt>
                <c:pt idx="190">
                  <c:v>5.9136327169293477E-2</c:v>
                </c:pt>
                <c:pt idx="191">
                  <c:v>5.8473289528646465E-2</c:v>
                </c:pt>
                <c:pt idx="192">
                  <c:v>5.7876555652064454E-2</c:v>
                </c:pt>
                <c:pt idx="193">
                  <c:v>5.7279821775482263E-2</c:v>
                </c:pt>
                <c:pt idx="194">
                  <c:v>5.6683087898900066E-2</c:v>
                </c:pt>
                <c:pt idx="195">
                  <c:v>5.6086354022317868E-2</c:v>
                </c:pt>
                <c:pt idx="196">
                  <c:v>5.548962014573567E-2</c:v>
                </c:pt>
                <c:pt idx="197">
                  <c:v>5.4959190033218287E-2</c:v>
                </c:pt>
                <c:pt idx="198">
                  <c:v>5.4362456156636096E-2</c:v>
                </c:pt>
                <c:pt idx="199">
                  <c:v>5.3832026044118526E-2</c:v>
                </c:pt>
                <c:pt idx="200">
                  <c:v>5.3301595931601144E-2</c:v>
                </c:pt>
                <c:pt idx="201">
                  <c:v>5.2704862055018946E-2</c:v>
                </c:pt>
                <c:pt idx="202">
                  <c:v>5.2174431942501376E-2</c:v>
                </c:pt>
                <c:pt idx="203">
                  <c:v>5.1644001829983993E-2</c:v>
                </c:pt>
                <c:pt idx="204">
                  <c:v>5.1179875481531051E-2</c:v>
                </c:pt>
                <c:pt idx="205">
                  <c:v>5.0649445369013668E-2</c:v>
                </c:pt>
                <c:pt idx="206">
                  <c:v>5.0185319020560719E-2</c:v>
                </c:pt>
                <c:pt idx="207">
                  <c:v>4.9654888908043336E-2</c:v>
                </c:pt>
                <c:pt idx="208">
                  <c:v>4.9190762559590581E-2</c:v>
                </c:pt>
                <c:pt idx="209">
                  <c:v>4.8726636211137639E-2</c:v>
                </c:pt>
                <c:pt idx="210">
                  <c:v>4.8262509862684884E-2</c:v>
                </c:pt>
                <c:pt idx="211">
                  <c:v>4.786468727829675E-2</c:v>
                </c:pt>
                <c:pt idx="212">
                  <c:v>4.7400560929843995E-2</c:v>
                </c:pt>
                <c:pt idx="213">
                  <c:v>4.693643458139124E-2</c:v>
                </c:pt>
                <c:pt idx="214">
                  <c:v>4.6538611997003106E-2</c:v>
                </c:pt>
                <c:pt idx="215">
                  <c:v>4.6074485648550351E-2</c:v>
                </c:pt>
                <c:pt idx="216">
                  <c:v>4.5676663064162216E-2</c:v>
                </c:pt>
                <c:pt idx="217">
                  <c:v>4.5278840479774089E-2</c:v>
                </c:pt>
                <c:pt idx="218">
                  <c:v>4.4881017895385955E-2</c:v>
                </c:pt>
                <c:pt idx="219">
                  <c:v>4.4483195310997828E-2</c:v>
                </c:pt>
                <c:pt idx="220">
                  <c:v>4.4085372726609694E-2</c:v>
                </c:pt>
                <c:pt idx="221">
                  <c:v>4.3687550142221566E-2</c:v>
                </c:pt>
                <c:pt idx="222">
                  <c:v>4.3289727557833432E-2</c:v>
                </c:pt>
                <c:pt idx="223">
                  <c:v>4.295820873751012E-2</c:v>
                </c:pt>
                <c:pt idx="224">
                  <c:v>4.2560386153121986E-2</c:v>
                </c:pt>
                <c:pt idx="225">
                  <c:v>4.222886733279848E-2</c:v>
                </c:pt>
                <c:pt idx="226">
                  <c:v>4.189734851247498E-2</c:v>
                </c:pt>
                <c:pt idx="227">
                  <c:v>4.1499525928087033E-2</c:v>
                </c:pt>
                <c:pt idx="228">
                  <c:v>4.1168007107763527E-2</c:v>
                </c:pt>
                <c:pt idx="229">
                  <c:v>4.0836488287440027E-2</c:v>
                </c:pt>
                <c:pt idx="230">
                  <c:v>4.0504969467116708E-2</c:v>
                </c:pt>
                <c:pt idx="231">
                  <c:v>4.0173450646793202E-2</c:v>
                </c:pt>
                <c:pt idx="232">
                  <c:v>3.990823559053451E-2</c:v>
                </c:pt>
                <c:pt idx="233">
                  <c:v>3.9576716770211004E-2</c:v>
                </c:pt>
                <c:pt idx="234">
                  <c:v>3.9245197949887692E-2</c:v>
                </c:pt>
                <c:pt idx="235">
                  <c:v>3.8979982893628813E-2</c:v>
                </c:pt>
                <c:pt idx="236">
                  <c:v>3.8714767837370122E-2</c:v>
                </c:pt>
                <c:pt idx="237">
                  <c:v>3.8383249017046803E-2</c:v>
                </c:pt>
                <c:pt idx="238">
                  <c:v>3.8118033960787924E-2</c:v>
                </c:pt>
                <c:pt idx="239">
                  <c:v>3.7852818904529233E-2</c:v>
                </c:pt>
                <c:pt idx="240">
                  <c:v>3.7587603848270541E-2</c:v>
                </c:pt>
                <c:pt idx="241">
                  <c:v>3.7388692556076478E-2</c:v>
                </c:pt>
                <c:pt idx="242">
                  <c:v>3.7123477499817599E-2</c:v>
                </c:pt>
                <c:pt idx="243">
                  <c:v>3.6924566207623528E-2</c:v>
                </c:pt>
                <c:pt idx="244">
                  <c:v>3.6659351151364837E-2</c:v>
                </c:pt>
                <c:pt idx="245">
                  <c:v>3.6460439859170773E-2</c:v>
                </c:pt>
                <c:pt idx="246">
                  <c:v>3.6195224802912082E-2</c:v>
                </c:pt>
                <c:pt idx="247">
                  <c:v>3.5996313510718018E-2</c:v>
                </c:pt>
                <c:pt idx="248">
                  <c:v>3.5797402218523955E-2</c:v>
                </c:pt>
                <c:pt idx="249">
                  <c:v>3.5598490926329884E-2</c:v>
                </c:pt>
                <c:pt idx="250">
                  <c:v>3.5399579634135821E-2</c:v>
                </c:pt>
                <c:pt idx="251">
                  <c:v>3.5200668341941757E-2</c:v>
                </c:pt>
                <c:pt idx="252">
                  <c:v>3.5001757049747693E-2</c:v>
                </c:pt>
                <c:pt idx="253">
                  <c:v>3.4802845757553623E-2</c:v>
                </c:pt>
                <c:pt idx="254">
                  <c:v>3.4603934465359559E-2</c:v>
                </c:pt>
                <c:pt idx="255">
                  <c:v>3.4405023173165496E-2</c:v>
                </c:pt>
                <c:pt idx="256">
                  <c:v>3.427241564503624E-2</c:v>
                </c:pt>
                <c:pt idx="257">
                  <c:v>3.4073504352842177E-2</c:v>
                </c:pt>
                <c:pt idx="258">
                  <c:v>3.3874593060648113E-2</c:v>
                </c:pt>
                <c:pt idx="259">
                  <c:v>3.374198553251867E-2</c:v>
                </c:pt>
                <c:pt idx="260">
                  <c:v>3.3543074240324607E-2</c:v>
                </c:pt>
                <c:pt idx="261">
                  <c:v>3.3410466712195358E-2</c:v>
                </c:pt>
                <c:pt idx="262">
                  <c:v>3.3277859184065915E-2</c:v>
                </c:pt>
                <c:pt idx="263">
                  <c:v>3.3078947891871852E-2</c:v>
                </c:pt>
                <c:pt idx="264">
                  <c:v>3.2946340363742409E-2</c:v>
                </c:pt>
                <c:pt idx="265">
                  <c:v>3.281373283561316E-2</c:v>
                </c:pt>
                <c:pt idx="266">
                  <c:v>3.2614821543419097E-2</c:v>
                </c:pt>
                <c:pt idx="267">
                  <c:v>3.2482214015289654E-2</c:v>
                </c:pt>
                <c:pt idx="268">
                  <c:v>3.228330272309559E-2</c:v>
                </c:pt>
                <c:pt idx="269">
                  <c:v>3.2150695194966147E-2</c:v>
                </c:pt>
                <c:pt idx="270">
                  <c:v>3.1951783902772084E-2</c:v>
                </c:pt>
                <c:pt idx="271">
                  <c:v>3.1752872610578207E-2</c:v>
                </c:pt>
                <c:pt idx="272">
                  <c:v>3.1620265082448765E-2</c:v>
                </c:pt>
                <c:pt idx="273">
                  <c:v>3.1421353790254701E-2</c:v>
                </c:pt>
                <c:pt idx="274">
                  <c:v>3.1222442498060637E-2</c:v>
                </c:pt>
                <c:pt idx="275">
                  <c:v>3.1089834969931198E-2</c:v>
                </c:pt>
                <c:pt idx="276">
                  <c:v>3.0890923677737131E-2</c:v>
                </c:pt>
                <c:pt idx="277">
                  <c:v>3.0692012385543067E-2</c:v>
                </c:pt>
                <c:pt idx="278">
                  <c:v>3.0559404857413815E-2</c:v>
                </c:pt>
                <c:pt idx="279">
                  <c:v>3.0360493565219748E-2</c:v>
                </c:pt>
                <c:pt idx="280">
                  <c:v>3.0227886037090309E-2</c:v>
                </c:pt>
                <c:pt idx="281">
                  <c:v>3.0095278508961057E-2</c:v>
                </c:pt>
                <c:pt idx="282">
                  <c:v>2.9896367216766993E-2</c:v>
                </c:pt>
                <c:pt idx="283">
                  <c:v>2.9763759688637554E-2</c:v>
                </c:pt>
                <c:pt idx="284">
                  <c:v>2.9631152160508115E-2</c:v>
                </c:pt>
                <c:pt idx="285">
                  <c:v>2.9498544632378863E-2</c:v>
                </c:pt>
                <c:pt idx="286">
                  <c:v>2.9365937104249423E-2</c:v>
                </c:pt>
                <c:pt idx="287">
                  <c:v>2.9233329576119984E-2</c:v>
                </c:pt>
                <c:pt idx="288">
                  <c:v>2.9034418283925917E-2</c:v>
                </c:pt>
                <c:pt idx="289">
                  <c:v>2.8901810755796665E-2</c:v>
                </c:pt>
                <c:pt idx="290">
                  <c:v>2.8835506991731853E-2</c:v>
                </c:pt>
                <c:pt idx="291">
                  <c:v>2.8702899463602601E-2</c:v>
                </c:pt>
                <c:pt idx="292">
                  <c:v>2.8570291935473162E-2</c:v>
                </c:pt>
                <c:pt idx="293">
                  <c:v>2.843768440734391E-2</c:v>
                </c:pt>
                <c:pt idx="294">
                  <c:v>2.8305076879214471E-2</c:v>
                </c:pt>
                <c:pt idx="295">
                  <c:v>2.8172469351085031E-2</c:v>
                </c:pt>
                <c:pt idx="296">
                  <c:v>2.8106165587020403E-2</c:v>
                </c:pt>
                <c:pt idx="297">
                  <c:v>2.7973558058890964E-2</c:v>
                </c:pt>
                <c:pt idx="298">
                  <c:v>2.7840950530761712E-2</c:v>
                </c:pt>
                <c:pt idx="299">
                  <c:v>2.77746467666969E-2</c:v>
                </c:pt>
                <c:pt idx="300">
                  <c:v>2.7642039238567648E-2</c:v>
                </c:pt>
                <c:pt idx="301">
                  <c:v>2.7509431710438209E-2</c:v>
                </c:pt>
                <c:pt idx="302">
                  <c:v>2.7443127946373581E-2</c:v>
                </c:pt>
                <c:pt idx="303">
                  <c:v>2.7310520418244142E-2</c:v>
                </c:pt>
                <c:pt idx="304">
                  <c:v>2.7177912890114703E-2</c:v>
                </c:pt>
                <c:pt idx="305">
                  <c:v>2.7111609126050078E-2</c:v>
                </c:pt>
                <c:pt idx="306">
                  <c:v>2.6979001597920639E-2</c:v>
                </c:pt>
                <c:pt idx="307">
                  <c:v>2.6912697833856011E-2</c:v>
                </c:pt>
                <c:pt idx="308">
                  <c:v>2.6780090305726759E-2</c:v>
                </c:pt>
                <c:pt idx="309">
                  <c:v>2.664748277759732E-2</c:v>
                </c:pt>
                <c:pt idx="310">
                  <c:v>2.6581179013532696E-2</c:v>
                </c:pt>
                <c:pt idx="311">
                  <c:v>2.6514875249467881E-2</c:v>
                </c:pt>
                <c:pt idx="312">
                  <c:v>2.6382267721338629E-2</c:v>
                </c:pt>
                <c:pt idx="313">
                  <c:v>2.6315963957273817E-2</c:v>
                </c:pt>
                <c:pt idx="314">
                  <c:v>2.6249660193209189E-2</c:v>
                </c:pt>
                <c:pt idx="315">
                  <c:v>2.611705266507975E-2</c:v>
                </c:pt>
                <c:pt idx="316">
                  <c:v>2.6050748901015126E-2</c:v>
                </c:pt>
                <c:pt idx="317">
                  <c:v>2.5984445136950498E-2</c:v>
                </c:pt>
                <c:pt idx="318">
                  <c:v>2.5851837608821059E-2</c:v>
                </c:pt>
                <c:pt idx="319">
                  <c:v>2.5785533844756434E-2</c:v>
                </c:pt>
                <c:pt idx="320">
                  <c:v>2.5719230080691619E-2</c:v>
                </c:pt>
                <c:pt idx="321">
                  <c:v>2.5652926316626995E-2</c:v>
                </c:pt>
                <c:pt idx="322">
                  <c:v>2.5586622552562367E-2</c:v>
                </c:pt>
                <c:pt idx="323">
                  <c:v>2.5520318788497556E-2</c:v>
                </c:pt>
                <c:pt idx="324">
                  <c:v>2.5454015024432928E-2</c:v>
                </c:pt>
                <c:pt idx="325">
                  <c:v>2.5387711260368304E-2</c:v>
                </c:pt>
                <c:pt idx="326">
                  <c:v>2.5321407496303489E-2</c:v>
                </c:pt>
                <c:pt idx="327">
                  <c:v>2.5255103732238864E-2</c:v>
                </c:pt>
                <c:pt idx="328">
                  <c:v>2.5122496204109612E-2</c:v>
                </c:pt>
                <c:pt idx="329">
                  <c:v>2.5056192440044797E-2</c:v>
                </c:pt>
                <c:pt idx="330">
                  <c:v>2.4989888675980173E-2</c:v>
                </c:pt>
                <c:pt idx="331">
                  <c:v>2.4923584911915545E-2</c:v>
                </c:pt>
                <c:pt idx="332">
                  <c:v>2.4857281147850734E-2</c:v>
                </c:pt>
                <c:pt idx="333">
                  <c:v>2.4790977383786106E-2</c:v>
                </c:pt>
                <c:pt idx="334">
                  <c:v>2.4790977383786106E-2</c:v>
                </c:pt>
                <c:pt idx="335">
                  <c:v>2.4724673619721482E-2</c:v>
                </c:pt>
                <c:pt idx="336">
                  <c:v>2.4658369855656666E-2</c:v>
                </c:pt>
                <c:pt idx="337">
                  <c:v>2.4592066091592042E-2</c:v>
                </c:pt>
                <c:pt idx="338">
                  <c:v>2.4525762327527414E-2</c:v>
                </c:pt>
                <c:pt idx="339">
                  <c:v>2.4459458563462603E-2</c:v>
                </c:pt>
                <c:pt idx="340">
                  <c:v>2.4393154799397975E-2</c:v>
                </c:pt>
                <c:pt idx="341">
                  <c:v>2.4326851035333351E-2</c:v>
                </c:pt>
                <c:pt idx="342">
                  <c:v>2.4326851035333351E-2</c:v>
                </c:pt>
                <c:pt idx="343">
                  <c:v>2.4260547271268536E-2</c:v>
                </c:pt>
                <c:pt idx="344">
                  <c:v>2.4194243507203912E-2</c:v>
                </c:pt>
                <c:pt idx="345">
                  <c:v>2.4127939743139284E-2</c:v>
                </c:pt>
                <c:pt idx="346">
                  <c:v>2.4061635979074472E-2</c:v>
                </c:pt>
                <c:pt idx="347">
                  <c:v>2.4061635979074472E-2</c:v>
                </c:pt>
                <c:pt idx="348">
                  <c:v>2.3995332215009844E-2</c:v>
                </c:pt>
                <c:pt idx="349">
                  <c:v>2.392902845094522E-2</c:v>
                </c:pt>
                <c:pt idx="350">
                  <c:v>2.3862724686880405E-2</c:v>
                </c:pt>
                <c:pt idx="351">
                  <c:v>2.3862724686880405E-2</c:v>
                </c:pt>
                <c:pt idx="352">
                  <c:v>2.3796420922815781E-2</c:v>
                </c:pt>
                <c:pt idx="353">
                  <c:v>2.3730117158751153E-2</c:v>
                </c:pt>
                <c:pt idx="354">
                  <c:v>2.3730117158751153E-2</c:v>
                </c:pt>
                <c:pt idx="355">
                  <c:v>2.3663813394686341E-2</c:v>
                </c:pt>
                <c:pt idx="356">
                  <c:v>2.3597509630621714E-2</c:v>
                </c:pt>
                <c:pt idx="357">
                  <c:v>2.3597509630621714E-2</c:v>
                </c:pt>
                <c:pt idx="358">
                  <c:v>2.3531205866557089E-2</c:v>
                </c:pt>
                <c:pt idx="359">
                  <c:v>2.3464902102492462E-2</c:v>
                </c:pt>
                <c:pt idx="360">
                  <c:v>2.3464902102492462E-2</c:v>
                </c:pt>
                <c:pt idx="361">
                  <c:v>2.339859833842765E-2</c:v>
                </c:pt>
                <c:pt idx="362">
                  <c:v>2.3332294574363022E-2</c:v>
                </c:pt>
                <c:pt idx="363">
                  <c:v>2.3332294574363022E-2</c:v>
                </c:pt>
                <c:pt idx="364">
                  <c:v>2.3265990810298398E-2</c:v>
                </c:pt>
                <c:pt idx="365">
                  <c:v>2.3199687046233583E-2</c:v>
                </c:pt>
                <c:pt idx="366">
                  <c:v>2.3199687046233583E-2</c:v>
                </c:pt>
                <c:pt idx="367">
                  <c:v>2.3133383282168959E-2</c:v>
                </c:pt>
                <c:pt idx="368">
                  <c:v>2.3133383282168959E-2</c:v>
                </c:pt>
                <c:pt idx="369">
                  <c:v>2.3067079518104331E-2</c:v>
                </c:pt>
                <c:pt idx="370">
                  <c:v>2.3000775754039519E-2</c:v>
                </c:pt>
                <c:pt idx="371">
                  <c:v>2.3000775754039519E-2</c:v>
                </c:pt>
                <c:pt idx="372">
                  <c:v>2.2934471989974892E-2</c:v>
                </c:pt>
                <c:pt idx="373">
                  <c:v>2.2934471989974892E-2</c:v>
                </c:pt>
                <c:pt idx="374">
                  <c:v>2.2868168225910267E-2</c:v>
                </c:pt>
                <c:pt idx="375">
                  <c:v>2.2868168225910267E-2</c:v>
                </c:pt>
                <c:pt idx="376">
                  <c:v>2.2801864461845452E-2</c:v>
                </c:pt>
                <c:pt idx="377">
                  <c:v>2.2801864461845452E-2</c:v>
                </c:pt>
                <c:pt idx="378">
                  <c:v>2.2735560697780828E-2</c:v>
                </c:pt>
                <c:pt idx="379">
                  <c:v>2.2735560697780828E-2</c:v>
                </c:pt>
                <c:pt idx="380">
                  <c:v>2.2735560697780828E-2</c:v>
                </c:pt>
                <c:pt idx="381">
                  <c:v>2.26692569337162E-2</c:v>
                </c:pt>
                <c:pt idx="382">
                  <c:v>2.26692569337162E-2</c:v>
                </c:pt>
                <c:pt idx="383">
                  <c:v>2.2602953169651389E-2</c:v>
                </c:pt>
                <c:pt idx="384">
                  <c:v>2.2602953169651389E-2</c:v>
                </c:pt>
                <c:pt idx="385">
                  <c:v>2.2536649405586761E-2</c:v>
                </c:pt>
                <c:pt idx="386">
                  <c:v>2.2536649405586761E-2</c:v>
                </c:pt>
                <c:pt idx="387">
                  <c:v>2.2536649405586761E-2</c:v>
                </c:pt>
                <c:pt idx="388">
                  <c:v>2.2470345641522137E-2</c:v>
                </c:pt>
                <c:pt idx="389">
                  <c:v>2.2470345641522137E-2</c:v>
                </c:pt>
                <c:pt idx="390">
                  <c:v>2.2470345641522137E-2</c:v>
                </c:pt>
                <c:pt idx="391">
                  <c:v>2.2470345641522137E-2</c:v>
                </c:pt>
                <c:pt idx="392">
                  <c:v>2.2470345641522137E-2</c:v>
                </c:pt>
                <c:pt idx="393">
                  <c:v>2.2470345641522137E-2</c:v>
                </c:pt>
                <c:pt idx="394">
                  <c:v>2.2470345641522137E-2</c:v>
                </c:pt>
                <c:pt idx="395">
                  <c:v>2.2470345641522137E-2</c:v>
                </c:pt>
                <c:pt idx="396">
                  <c:v>2.2470345641522137E-2</c:v>
                </c:pt>
                <c:pt idx="397">
                  <c:v>2.2470345641522137E-2</c:v>
                </c:pt>
                <c:pt idx="398">
                  <c:v>2.2470345641522137E-2</c:v>
                </c:pt>
                <c:pt idx="399">
                  <c:v>2.2470345641522137E-2</c:v>
                </c:pt>
                <c:pt idx="400">
                  <c:v>2.2470345641522137E-2</c:v>
                </c:pt>
                <c:pt idx="401">
                  <c:v>2.2470345641522137E-2</c:v>
                </c:pt>
                <c:pt idx="402">
                  <c:v>2.2536649405586761E-2</c:v>
                </c:pt>
                <c:pt idx="403">
                  <c:v>2.2536649405586761E-2</c:v>
                </c:pt>
                <c:pt idx="404">
                  <c:v>2.2536649405586761E-2</c:v>
                </c:pt>
                <c:pt idx="405">
                  <c:v>2.2536649405586761E-2</c:v>
                </c:pt>
                <c:pt idx="406">
                  <c:v>2.2536649405586761E-2</c:v>
                </c:pt>
                <c:pt idx="407">
                  <c:v>2.2536649405586761E-2</c:v>
                </c:pt>
                <c:pt idx="408">
                  <c:v>2.2536649405586761E-2</c:v>
                </c:pt>
                <c:pt idx="409">
                  <c:v>2.2536649405586761E-2</c:v>
                </c:pt>
                <c:pt idx="410">
                  <c:v>2.2536649405586761E-2</c:v>
                </c:pt>
                <c:pt idx="411">
                  <c:v>2.2536649405586761E-2</c:v>
                </c:pt>
                <c:pt idx="412">
                  <c:v>2.2536649405586761E-2</c:v>
                </c:pt>
                <c:pt idx="413">
                  <c:v>2.2536649405586761E-2</c:v>
                </c:pt>
                <c:pt idx="414">
                  <c:v>2.2602953169651389E-2</c:v>
                </c:pt>
                <c:pt idx="415">
                  <c:v>2.2602953169651389E-2</c:v>
                </c:pt>
                <c:pt idx="416">
                  <c:v>2.2602953169651389E-2</c:v>
                </c:pt>
                <c:pt idx="417">
                  <c:v>2.2602953169651389E-2</c:v>
                </c:pt>
                <c:pt idx="418">
                  <c:v>2.2602953169651389E-2</c:v>
                </c:pt>
                <c:pt idx="419">
                  <c:v>2.2602953169651389E-2</c:v>
                </c:pt>
                <c:pt idx="420">
                  <c:v>2.2602953169651389E-2</c:v>
                </c:pt>
                <c:pt idx="421">
                  <c:v>2.2602953169651389E-2</c:v>
                </c:pt>
                <c:pt idx="422">
                  <c:v>2.2536649405586761E-2</c:v>
                </c:pt>
                <c:pt idx="423">
                  <c:v>2.2536649405586761E-2</c:v>
                </c:pt>
                <c:pt idx="424">
                  <c:v>2.2536649405586761E-2</c:v>
                </c:pt>
                <c:pt idx="425">
                  <c:v>2.2470345641522137E-2</c:v>
                </c:pt>
                <c:pt idx="426">
                  <c:v>2.2470345641522137E-2</c:v>
                </c:pt>
                <c:pt idx="427">
                  <c:v>2.2404041877457322E-2</c:v>
                </c:pt>
                <c:pt idx="428">
                  <c:v>2.2404041877457322E-2</c:v>
                </c:pt>
                <c:pt idx="429">
                  <c:v>2.2337738113392697E-2</c:v>
                </c:pt>
                <c:pt idx="430">
                  <c:v>2.2337738113392697E-2</c:v>
                </c:pt>
                <c:pt idx="431">
                  <c:v>2.227143434932807E-2</c:v>
                </c:pt>
                <c:pt idx="432">
                  <c:v>2.227143434932807E-2</c:v>
                </c:pt>
                <c:pt idx="433">
                  <c:v>2.227143434932807E-2</c:v>
                </c:pt>
                <c:pt idx="434">
                  <c:v>2.2205130585263258E-2</c:v>
                </c:pt>
                <c:pt idx="435">
                  <c:v>2.2205130585263258E-2</c:v>
                </c:pt>
                <c:pt idx="436">
                  <c:v>2.2205130585263258E-2</c:v>
                </c:pt>
                <c:pt idx="437">
                  <c:v>2.213882682119863E-2</c:v>
                </c:pt>
                <c:pt idx="438">
                  <c:v>2.213882682119863E-2</c:v>
                </c:pt>
                <c:pt idx="439">
                  <c:v>2.213882682119863E-2</c:v>
                </c:pt>
                <c:pt idx="440">
                  <c:v>2.213882682119863E-2</c:v>
                </c:pt>
                <c:pt idx="441">
                  <c:v>2.2072523057134006E-2</c:v>
                </c:pt>
                <c:pt idx="442">
                  <c:v>2.2072523057134006E-2</c:v>
                </c:pt>
                <c:pt idx="443">
                  <c:v>2.2072523057134006E-2</c:v>
                </c:pt>
                <c:pt idx="444">
                  <c:v>2.2072523057134006E-2</c:v>
                </c:pt>
                <c:pt idx="445">
                  <c:v>2.2006219293069191E-2</c:v>
                </c:pt>
                <c:pt idx="446">
                  <c:v>2.2006219293069191E-2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</c:numCache>
            </c:numRef>
          </c:xVal>
          <c:yVal>
            <c:numRef>
              <c:f>Traitement5!$I$2:$I$700</c:f>
              <c:numCache>
                <c:formatCode>0.000</c:formatCode>
                <c:ptCount val="699"/>
                <c:pt idx="0">
                  <c:v>0.23447194230199581</c:v>
                </c:pt>
                <c:pt idx="1">
                  <c:v>0.23441535050051848</c:v>
                </c:pt>
                <c:pt idx="2">
                  <c:v>0.23438027913634513</c:v>
                </c:pt>
                <c:pt idx="3">
                  <c:v>0.23434433369340651</c:v>
                </c:pt>
                <c:pt idx="4">
                  <c:v>0.23430748236882945</c:v>
                </c:pt>
                <c:pt idx="5">
                  <c:v>0.23426713826023116</c:v>
                </c:pt>
                <c:pt idx="6">
                  <c:v>0.23422568315903949</c:v>
                </c:pt>
                <c:pt idx="7">
                  <c:v>0.2341776626115544</c:v>
                </c:pt>
                <c:pt idx="8">
                  <c:v>0.23412811255318267</c:v>
                </c:pt>
                <c:pt idx="9">
                  <c:v>0.23407696209348811</c:v>
                </c:pt>
                <c:pt idx="10">
                  <c:v>0.23402115063825807</c:v>
                </c:pt>
                <c:pt idx="11">
                  <c:v>0.2339633784652049</c:v>
                </c:pt>
                <c:pt idx="12">
                  <c:v>0.2339035457190396</c:v>
                </c:pt>
                <c:pt idx="13">
                  <c:v>0.23384154604486695</c:v>
                </c:pt>
                <c:pt idx="14">
                  <c:v>0.23375647424096851</c:v>
                </c:pt>
                <c:pt idx="15">
                  <c:v>0.23367448186015272</c:v>
                </c:pt>
                <c:pt idx="16">
                  <c:v>0.23360009367382328</c:v>
                </c:pt>
                <c:pt idx="17">
                  <c:v>0.23352660304564909</c:v>
                </c:pt>
                <c:pt idx="18">
                  <c:v>0.23344610294640206</c:v>
                </c:pt>
                <c:pt idx="19">
                  <c:v>0.23336647207791139</c:v>
                </c:pt>
                <c:pt idx="20">
                  <c:v>0.23328358752590392</c:v>
                </c:pt>
                <c:pt idx="21">
                  <c:v>0.23319726089401718</c:v>
                </c:pt>
                <c:pt idx="22">
                  <c:v>0.23310245001425697</c:v>
                </c:pt>
                <c:pt idx="23">
                  <c:v>0.23300334836471409</c:v>
                </c:pt>
                <c:pt idx="24">
                  <c:v>0.23290497960562162</c:v>
                </c:pt>
                <c:pt idx="25">
                  <c:v>0.23279670831714566</c:v>
                </c:pt>
                <c:pt idx="26">
                  <c:v>0.23268328052534071</c:v>
                </c:pt>
                <c:pt idx="27">
                  <c:v>0.23255825960335755</c:v>
                </c:pt>
                <c:pt idx="28">
                  <c:v>0.23243316981966811</c:v>
                </c:pt>
                <c:pt idx="29">
                  <c:v>0.23229506108021783</c:v>
                </c:pt>
                <c:pt idx="30">
                  <c:v>0.23214241022525556</c:v>
                </c:pt>
                <c:pt idx="31">
                  <c:v>0.23198853480239259</c:v>
                </c:pt>
                <c:pt idx="32">
                  <c:v>0.23181813417285024</c:v>
                </c:pt>
                <c:pt idx="33">
                  <c:v>0.2316460415262912</c:v>
                </c:pt>
                <c:pt idx="34">
                  <c:v>0.23145510929261276</c:v>
                </c:pt>
                <c:pt idx="35">
                  <c:v>0.23125244544327828</c:v>
                </c:pt>
                <c:pt idx="36">
                  <c:v>0.2310371288742438</c:v>
                </c:pt>
                <c:pt idx="37">
                  <c:v>0.23080816530262438</c:v>
                </c:pt>
                <c:pt idx="38">
                  <c:v>0.23055303988612627</c:v>
                </c:pt>
                <c:pt idx="39">
                  <c:v>0.23029274302851022</c:v>
                </c:pt>
                <c:pt idx="40">
                  <c:v>0.2300022550853415</c:v>
                </c:pt>
                <c:pt idx="41">
                  <c:v>0.22970547495492441</c:v>
                </c:pt>
                <c:pt idx="42">
                  <c:v>0.22937389479760742</c:v>
                </c:pt>
                <c:pt idx="43">
                  <c:v>0.22901889019473606</c:v>
                </c:pt>
                <c:pt idx="44">
                  <c:v>0.22863872791928705</c:v>
                </c:pt>
                <c:pt idx="45">
                  <c:v>0.22823162302504149</c:v>
                </c:pt>
                <c:pt idx="46">
                  <c:v>0.22779576198825657</c:v>
                </c:pt>
                <c:pt idx="47">
                  <c:v>0.22732933194876348</c:v>
                </c:pt>
                <c:pt idx="48">
                  <c:v>0.22683055597151852</c:v>
                </c:pt>
                <c:pt idx="49">
                  <c:v>0.22632162978108564</c:v>
                </c:pt>
                <c:pt idx="50">
                  <c:v>0.22572928609053974</c:v>
                </c:pt>
                <c:pt idx="51">
                  <c:v>0.22512380226636017</c:v>
                </c:pt>
                <c:pt idx="52">
                  <c:v>0.22450888217089837</c:v>
                </c:pt>
                <c:pt idx="53">
                  <c:v>0.22379719708185591</c:v>
                </c:pt>
                <c:pt idx="54">
                  <c:v>0.22307448935445442</c:v>
                </c:pt>
                <c:pt idx="55">
                  <c:v>0.22231163394189585</c:v>
                </c:pt>
                <c:pt idx="56">
                  <c:v>0.22150863385161146</c:v>
                </c:pt>
                <c:pt idx="57">
                  <c:v>0.2206658236083161</c:v>
                </c:pt>
                <c:pt idx="58">
                  <c:v>0.21974463451729756</c:v>
                </c:pt>
                <c:pt idx="59">
                  <c:v>0.21882281734116005</c:v>
                </c:pt>
                <c:pt idx="60">
                  <c:v>0.21786404498201103</c:v>
                </c:pt>
                <c:pt idx="61">
                  <c:v>0.21686974001901693</c:v>
                </c:pt>
                <c:pt idx="62">
                  <c:v>0.21584149029190902</c:v>
                </c:pt>
                <c:pt idx="63">
                  <c:v>0.21478100212617868</c:v>
                </c:pt>
                <c:pt idx="64">
                  <c:v>0.21369005578901187</c:v>
                </c:pt>
                <c:pt idx="65">
                  <c:v>0.21257046513928485</c:v>
                </c:pt>
                <c:pt idx="66">
                  <c:v>0.21142404272432089</c:v>
                </c:pt>
                <c:pt idx="67">
                  <c:v>0.21025257091649524</c:v>
                </c:pt>
                <c:pt idx="68">
                  <c:v>0.20905777913927667</c:v>
                </c:pt>
                <c:pt idx="69">
                  <c:v>0.20784132683292517</c:v>
                </c:pt>
                <c:pt idx="70">
                  <c:v>0.20655059691786834</c:v>
                </c:pt>
                <c:pt idx="71">
                  <c:v>0.20529469068631995</c:v>
                </c:pt>
                <c:pt idx="72">
                  <c:v>0.20402164304349527</c:v>
                </c:pt>
                <c:pt idx="73">
                  <c:v>0.2027327504985551</c:v>
                </c:pt>
                <c:pt idx="74">
                  <c:v>0.20148618097279875</c:v>
                </c:pt>
                <c:pt idx="75">
                  <c:v>0.20011215448399317</c:v>
                </c:pt>
                <c:pt idx="76">
                  <c:v>0.1987825914295907</c:v>
                </c:pt>
                <c:pt idx="77">
                  <c:v>0.19744147292313879</c:v>
                </c:pt>
                <c:pt idx="78">
                  <c:v>0.19608966803333619</c:v>
                </c:pt>
                <c:pt idx="79">
                  <c:v>0.19472797459939301</c:v>
                </c:pt>
                <c:pt idx="80">
                  <c:v>0.19335712448138068</c:v>
                </c:pt>
                <c:pt idx="81">
                  <c:v>0.19197778868936027</c:v>
                </c:pt>
                <c:pt idx="82">
                  <c:v>0.19053009933842371</c:v>
                </c:pt>
                <c:pt idx="83">
                  <c:v>0.18919606915544163</c:v>
                </c:pt>
                <c:pt idx="84">
                  <c:v>0.18779476616608382</c:v>
                </c:pt>
                <c:pt idx="85">
                  <c:v>0.186387147447513</c:v>
                </c:pt>
                <c:pt idx="86">
                  <c:v>0.1850352212867731</c:v>
                </c:pt>
                <c:pt idx="87">
                  <c:v>0.18361647109611376</c:v>
                </c:pt>
                <c:pt idx="88">
                  <c:v>0.18225460112053871</c:v>
                </c:pt>
                <c:pt idx="89">
                  <c:v>0.18088833502529755</c:v>
                </c:pt>
                <c:pt idx="90">
                  <c:v>0.17945556288560111</c:v>
                </c:pt>
                <c:pt idx="91">
                  <c:v>0.17808113623306468</c:v>
                </c:pt>
                <c:pt idx="92">
                  <c:v>0.17670308572793308</c:v>
                </c:pt>
                <c:pt idx="93">
                  <c:v>0.17532162763718259</c:v>
                </c:pt>
                <c:pt idx="94">
                  <c:v>0.17393696236230294</c:v>
                </c:pt>
                <c:pt idx="95">
                  <c:v>0.17254927576836446</c:v>
                </c:pt>
                <c:pt idx="96">
                  <c:v>0.17115874039346562</c:v>
                </c:pt>
                <c:pt idx="97">
                  <c:v>0.16976551654928906</c:v>
                </c:pt>
                <c:pt idx="98">
                  <c:v>0.16836975332268334</c:v>
                </c:pt>
                <c:pt idx="99">
                  <c:v>0.16697158948738725</c:v>
                </c:pt>
                <c:pt idx="100">
                  <c:v>0.16557115433424102</c:v>
                </c:pt>
                <c:pt idx="101">
                  <c:v>0.16416856842749686</c:v>
                </c:pt>
                <c:pt idx="102">
                  <c:v>0.16276394429415494</c:v>
                </c:pt>
                <c:pt idx="103">
                  <c:v>0.16135738705261138</c:v>
                </c:pt>
                <c:pt idx="104">
                  <c:v>0.15994899498631737</c:v>
                </c:pt>
                <c:pt idx="105">
                  <c:v>0.15860299368110906</c:v>
                </c:pt>
                <c:pt idx="106">
                  <c:v>0.15719127556402024</c:v>
                </c:pt>
                <c:pt idx="107">
                  <c:v>0.15577797792052861</c:v>
                </c:pt>
                <c:pt idx="108">
                  <c:v>0.15442751745978983</c:v>
                </c:pt>
                <c:pt idx="109">
                  <c:v>0.15294694328997832</c:v>
                </c:pt>
                <c:pt idx="110">
                  <c:v>0.15159380966403446</c:v>
                </c:pt>
                <c:pt idx="111">
                  <c:v>0.15017496671540767</c:v>
                </c:pt>
                <c:pt idx="112">
                  <c:v>0.14881945396569152</c:v>
                </c:pt>
                <c:pt idx="113">
                  <c:v>0.14739822894559407</c:v>
                </c:pt>
                <c:pt idx="114">
                  <c:v>0.14597586490672412</c:v>
                </c:pt>
                <c:pt idx="115">
                  <c:v>0.14455241177404216</c:v>
                </c:pt>
                <c:pt idx="116">
                  <c:v>0.14312791666865943</c:v>
                </c:pt>
                <c:pt idx="117">
                  <c:v>0.14170242409684508</c:v>
                </c:pt>
                <c:pt idx="118">
                  <c:v>0.14021111553254023</c:v>
                </c:pt>
                <c:pt idx="119">
                  <c:v>0.1387837112371049</c:v>
                </c:pt>
                <c:pt idx="120">
                  <c:v>0.13729048856353579</c:v>
                </c:pt>
                <c:pt idx="121">
                  <c:v>0.13579634870506369</c:v>
                </c:pt>
                <c:pt idx="122">
                  <c:v>0.13430133004702594</c:v>
                </c:pt>
                <c:pt idx="123">
                  <c:v>0.1328705233913926</c:v>
                </c:pt>
                <c:pt idx="124">
                  <c:v>0.13137388858970617</c:v>
                </c:pt>
                <c:pt idx="125">
                  <c:v>0.12987647687298765</c:v>
                </c:pt>
                <c:pt idx="126">
                  <c:v>0.12837831918673498</c:v>
                </c:pt>
                <c:pt idx="127">
                  <c:v>0.12694462784989013</c:v>
                </c:pt>
                <c:pt idx="128">
                  <c:v>0.12551030527318363</c:v>
                </c:pt>
                <c:pt idx="129">
                  <c:v>0.1240101364863843</c:v>
                </c:pt>
                <c:pt idx="130">
                  <c:v>0.12257459389351624</c:v>
                </c:pt>
                <c:pt idx="131">
                  <c:v>0.12113848743039368</c:v>
                </c:pt>
                <c:pt idx="132">
                  <c:v>0.11970183715031898</c:v>
                </c:pt>
                <c:pt idx="133">
                  <c:v>0.11832999943775793</c:v>
                </c:pt>
                <c:pt idx="134">
                  <c:v>0.11689234066966128</c:v>
                </c:pt>
                <c:pt idx="135">
                  <c:v>0.11545419212157468</c:v>
                </c:pt>
                <c:pt idx="136">
                  <c:v>0.11408097240635526</c:v>
                </c:pt>
                <c:pt idx="137">
                  <c:v>0.11270733551429067</c:v>
                </c:pt>
                <c:pt idx="138">
                  <c:v>0.11126785437844264</c:v>
                </c:pt>
                <c:pt idx="139">
                  <c:v>0.10989340416640961</c:v>
                </c:pt>
                <c:pt idx="140">
                  <c:v>0.10851857562082849</c:v>
                </c:pt>
                <c:pt idx="141">
                  <c:v>0.10720887407603188</c:v>
                </c:pt>
                <c:pt idx="142">
                  <c:v>0.10583334017834101</c:v>
                </c:pt>
                <c:pt idx="143">
                  <c:v>0.10452298688169621</c:v>
                </c:pt>
                <c:pt idx="144">
                  <c:v>0.1032123295273223</c:v>
                </c:pt>
                <c:pt idx="145">
                  <c:v>0.10190137675143252</c:v>
                </c:pt>
                <c:pt idx="146">
                  <c:v>0.10059013686996832</c:v>
                </c:pt>
                <c:pt idx="147">
                  <c:v>9.9344200350191245E-2</c:v>
                </c:pt>
                <c:pt idx="148">
                  <c:v>9.8098018572390838E-2</c:v>
                </c:pt>
                <c:pt idx="149">
                  <c:v>9.6785990347300649E-2</c:v>
                </c:pt>
                <c:pt idx="150">
                  <c:v>9.5539324943009221E-2</c:v>
                </c:pt>
                <c:pt idx="151">
                  <c:v>9.4358064566441954E-2</c:v>
                </c:pt>
                <c:pt idx="152">
                  <c:v>9.3110963577622968E-2</c:v>
                </c:pt>
                <c:pt idx="153">
                  <c:v>9.1929300728020483E-2</c:v>
                </c:pt>
                <c:pt idx="154">
                  <c:v>9.0747449170897554E-2</c:v>
                </c:pt>
                <c:pt idx="155">
                  <c:v>8.956541335216904E-2</c:v>
                </c:pt>
                <c:pt idx="156">
                  <c:v>8.8448880883883391E-2</c:v>
                </c:pt>
                <c:pt idx="157">
                  <c:v>8.7332191424560057E-2</c:v>
                </c:pt>
                <c:pt idx="158">
                  <c:v>8.6215348394364635E-2</c:v>
                </c:pt>
                <c:pt idx="159">
                  <c:v>8.5098355115739502E-2</c:v>
                </c:pt>
                <c:pt idx="160">
                  <c:v>8.3981214816838484E-2</c:v>
                </c:pt>
                <c:pt idx="161">
                  <c:v>8.2929657161656178E-2</c:v>
                </c:pt>
                <c:pt idx="162">
                  <c:v>8.1877974597965489E-2</c:v>
                </c:pt>
                <c:pt idx="163">
                  <c:v>8.0826169603390008E-2</c:v>
                </c:pt>
                <c:pt idx="164">
                  <c:v>7.9839993375652341E-2</c:v>
                </c:pt>
                <c:pt idx="165">
                  <c:v>7.8853713602484971E-2</c:v>
                </c:pt>
                <c:pt idx="166">
                  <c:v>7.7867332175487358E-2</c:v>
                </c:pt>
                <c:pt idx="167">
                  <c:v>7.6880850940841877E-2</c:v>
                </c:pt>
                <c:pt idx="168">
                  <c:v>7.5960046663566053E-2</c:v>
                </c:pt>
                <c:pt idx="169">
                  <c:v>7.5039158444504525E-2</c:v>
                </c:pt>
                <c:pt idx="170">
                  <c:v>7.4118187683613307E-2</c:v>
                </c:pt>
                <c:pt idx="171">
                  <c:v>7.3262927837179956E-2</c:v>
                </c:pt>
                <c:pt idx="172">
                  <c:v>7.2341801729051719E-2</c:v>
                </c:pt>
                <c:pt idx="173">
                  <c:v>7.1486399922356406E-2</c:v>
                </c:pt>
                <c:pt idx="174">
                  <c:v>7.063093135886131E-2</c:v>
                </c:pt>
                <c:pt idx="175">
                  <c:v>6.9775397046821855E-2</c:v>
                </c:pt>
                <c:pt idx="176">
                  <c:v>6.8985615564723282E-2</c:v>
                </c:pt>
                <c:pt idx="177">
                  <c:v>6.8129957573750732E-2</c:v>
                </c:pt>
                <c:pt idx="178">
                  <c:v>6.7340063565628661E-2</c:v>
                </c:pt>
                <c:pt idx="179">
                  <c:v>6.6615947592567337E-2</c:v>
                </c:pt>
                <c:pt idx="180">
                  <c:v>6.5825952876857344E-2</c:v>
                </c:pt>
                <c:pt idx="181">
                  <c:v>6.5101745792487717E-2</c:v>
                </c:pt>
                <c:pt idx="182">
                  <c:v>6.4311652973156219E-2</c:v>
                </c:pt>
                <c:pt idx="183">
                  <c:v>6.3587357123496946E-2</c:v>
                </c:pt>
                <c:pt idx="184">
                  <c:v>6.2928870197701048E-2</c:v>
                </c:pt>
                <c:pt idx="185">
                  <c:v>6.2204495283041533E-2</c:v>
                </c:pt>
                <c:pt idx="186">
                  <c:v>6.1480079687961202E-2</c:v>
                </c:pt>
                <c:pt idx="187">
                  <c:v>6.0821485171085363E-2</c:v>
                </c:pt>
                <c:pt idx="188">
                  <c:v>6.0162857808534559E-2</c:v>
                </c:pt>
                <c:pt idx="189">
                  <c:v>5.9504197960780443E-2</c:v>
                </c:pt>
                <c:pt idx="190">
                  <c:v>5.8845505983074149E-2</c:v>
                </c:pt>
                <c:pt idx="191">
                  <c:v>5.81867822255396E-2</c:v>
                </c:pt>
                <c:pt idx="192">
                  <c:v>5.7593903957324222E-2</c:v>
                </c:pt>
                <c:pt idx="193">
                  <c:v>5.7001000475174569E-2</c:v>
                </c:pt>
                <c:pt idx="194">
                  <c:v>5.6408072024039101E-2</c:v>
                </c:pt>
                <c:pt idx="195">
                  <c:v>5.5815118845723898E-2</c:v>
                </c:pt>
                <c:pt idx="196">
                  <c:v>5.5222141178942662E-2</c:v>
                </c:pt>
                <c:pt idx="197">
                  <c:v>5.4695029551949874E-2</c:v>
                </c:pt>
                <c:pt idx="198">
                  <c:v>5.41020062697566E-2</c:v>
                </c:pt>
                <c:pt idx="199">
                  <c:v>5.3574854462785031E-2</c:v>
                </c:pt>
                <c:pt idx="200">
                  <c:v>5.3047683998094432E-2</c:v>
                </c:pt>
                <c:pt idx="201">
                  <c:v>5.2454595119989532E-2</c:v>
                </c:pt>
                <c:pt idx="202">
                  <c:v>5.1927385529571712E-2</c:v>
                </c:pt>
                <c:pt idx="203">
                  <c:v>5.1400157768897739E-2</c:v>
                </c:pt>
                <c:pt idx="204">
                  <c:v>5.0938818692882845E-2</c:v>
                </c:pt>
                <c:pt idx="205">
                  <c:v>5.0411557272467031E-2</c:v>
                </c:pt>
                <c:pt idx="206">
                  <c:v>4.9950188974997638E-2</c:v>
                </c:pt>
                <c:pt idx="207">
                  <c:v>4.9422894419634843E-2</c:v>
                </c:pt>
                <c:pt idx="208">
                  <c:v>4.8961497355155467E-2</c:v>
                </c:pt>
                <c:pt idx="209">
                  <c:v>4.8500087018960844E-2</c:v>
                </c:pt>
                <c:pt idx="210">
                  <c:v>4.8038663507056982E-2</c:v>
                </c:pt>
                <c:pt idx="211">
                  <c:v>4.7643147225024052E-2</c:v>
                </c:pt>
                <c:pt idx="212">
                  <c:v>4.7181699495529743E-2</c:v>
                </c:pt>
                <c:pt idx="213">
                  <c:v>4.6720238859604607E-2</c:v>
                </c:pt>
                <c:pt idx="214">
                  <c:v>4.6324690969361225E-2</c:v>
                </c:pt>
                <c:pt idx="215">
                  <c:v>4.5863206609154245E-2</c:v>
                </c:pt>
                <c:pt idx="216">
                  <c:v>4.5467638518788385E-2</c:v>
                </c:pt>
                <c:pt idx="217">
                  <c:v>4.5072061195416395E-2</c:v>
                </c:pt>
                <c:pt idx="218">
                  <c:v>4.4676474695322016E-2</c:v>
                </c:pt>
                <c:pt idx="219">
                  <c:v>4.4280879074335075E-2</c:v>
                </c:pt>
                <c:pt idx="220">
                  <c:v>4.3885274387835953E-2</c:v>
                </c:pt>
                <c:pt idx="221">
                  <c:v>4.348966069076015E-2</c:v>
                </c:pt>
                <c:pt idx="222">
                  <c:v>4.3094038037602658E-2</c:v>
                </c:pt>
                <c:pt idx="223">
                  <c:v>4.2764345690867428E-2</c:v>
                </c:pt>
                <c:pt idx="224">
                  <c:v>4.2368706758318171E-2</c:v>
                </c:pt>
                <c:pt idx="225">
                  <c:v>4.203900092030937E-2</c:v>
                </c:pt>
                <c:pt idx="226">
                  <c:v>4.170928899899895E-2</c:v>
                </c:pt>
                <c:pt idx="227">
                  <c:v>4.1313626706257614E-2</c:v>
                </c:pt>
                <c:pt idx="228">
                  <c:v>4.098390150840861E-2</c:v>
                </c:pt>
                <c:pt idx="229">
                  <c:v>4.0654170323832471E-2</c:v>
                </c:pt>
                <c:pt idx="230">
                  <c:v>4.0324433182291591E-2</c:v>
                </c:pt>
                <c:pt idx="231">
                  <c:v>3.999469011335198E-2</c:v>
                </c:pt>
                <c:pt idx="232">
                  <c:v>3.9730891410218003E-2</c:v>
                </c:pt>
                <c:pt idx="233">
                  <c:v>3.9401137745849135E-2</c:v>
                </c:pt>
                <c:pt idx="234">
                  <c:v>3.9071378235839227E-2</c:v>
                </c:pt>
                <c:pt idx="235">
                  <c:v>3.8807566438353848E-2</c:v>
                </c:pt>
                <c:pt idx="236">
                  <c:v>3.8543750932794628E-2</c:v>
                </c:pt>
                <c:pt idx="237">
                  <c:v>3.8213976358602686E-2</c:v>
                </c:pt>
                <c:pt idx="238">
                  <c:v>3.7950152563144886E-2</c:v>
                </c:pt>
                <c:pt idx="239">
                  <c:v>3.7686325106788106E-2</c:v>
                </c:pt>
                <c:pt idx="240">
                  <c:v>3.7422494003887273E-2</c:v>
                </c:pt>
                <c:pt idx="241">
                  <c:v>3.7224618292260481E-2</c:v>
                </c:pt>
                <c:pt idx="242">
                  <c:v>3.6960780842225309E-2</c:v>
                </c:pt>
                <c:pt idx="243">
                  <c:v>3.6762900386538462E-2</c:v>
                </c:pt>
                <c:pt idx="244">
                  <c:v>3.6499056632707645E-2</c:v>
                </c:pt>
                <c:pt idx="245">
                  <c:v>3.6301171465317209E-2</c:v>
                </c:pt>
                <c:pt idx="246">
                  <c:v>3.6037321450637316E-2</c:v>
                </c:pt>
                <c:pt idx="247">
                  <c:v>3.5839431603607703E-2</c:v>
                </c:pt>
                <c:pt idx="248">
                  <c:v>3.5641539760762411E-2</c:v>
                </c:pt>
                <c:pt idx="249">
                  <c:v>3.5443645927915171E-2</c:v>
                </c:pt>
                <c:pt idx="250">
                  <c:v>3.5245750110857309E-2</c:v>
                </c:pt>
                <c:pt idx="251">
                  <c:v>3.5047852315357814E-2</c:v>
                </c:pt>
                <c:pt idx="252">
                  <c:v>3.4849952547163394E-2</c:v>
                </c:pt>
                <c:pt idx="253">
                  <c:v>3.4652050811998715E-2</c:v>
                </c:pt>
                <c:pt idx="254">
                  <c:v>3.4454147115566366E-2</c:v>
                </c:pt>
                <c:pt idx="255">
                  <c:v>3.4256241463547089E-2</c:v>
                </c:pt>
                <c:pt idx="256">
                  <c:v>3.4124303278559233E-2</c:v>
                </c:pt>
                <c:pt idx="257">
                  <c:v>3.392639437979296E-2</c:v>
                </c:pt>
                <c:pt idx="258">
                  <c:v>3.3728483540481947E-2</c:v>
                </c:pt>
                <c:pt idx="259">
                  <c:v>3.3596541905627733E-2</c:v>
                </c:pt>
                <c:pt idx="260">
                  <c:v>3.3398627844512162E-2</c:v>
                </c:pt>
                <c:pt idx="261">
                  <c:v>3.3266684066950561E-2</c:v>
                </c:pt>
                <c:pt idx="262">
                  <c:v>3.3134739435186085E-2</c:v>
                </c:pt>
                <c:pt idx="263">
                  <c:v>3.2936820889494955E-2</c:v>
                </c:pt>
                <c:pt idx="264">
                  <c:v>3.2804874129388019E-2</c:v>
                </c:pt>
                <c:pt idx="265">
                  <c:v>3.2672926520799062E-2</c:v>
                </c:pt>
                <c:pt idx="266">
                  <c:v>3.2475003520565045E-2</c:v>
                </c:pt>
                <c:pt idx="267">
                  <c:v>3.2343053797871085E-2</c:v>
                </c:pt>
                <c:pt idx="268">
                  <c:v>3.2145127634060432E-2</c:v>
                </c:pt>
                <c:pt idx="269">
                  <c:v>3.2013175807354161E-2</c:v>
                </c:pt>
                <c:pt idx="270">
                  <c:v>3.1815246495057646E-2</c:v>
                </c:pt>
                <c:pt idx="271">
                  <c:v>3.1617315300873673E-2</c:v>
                </c:pt>
                <c:pt idx="272">
                  <c:v>3.1485360128580955E-2</c:v>
                </c:pt>
                <c:pt idx="273">
                  <c:v>3.1287425809858153E-2</c:v>
                </c:pt>
                <c:pt idx="274">
                  <c:v>3.1089489623543493E-2</c:v>
                </c:pt>
                <c:pt idx="275">
                  <c:v>3.0957531131079141E-2</c:v>
                </c:pt>
                <c:pt idx="276">
                  <c:v>3.0759591843931997E-2</c:v>
                </c:pt>
                <c:pt idx="277">
                  <c:v>3.0561650703345065E-2</c:v>
                </c:pt>
                <c:pt idx="278">
                  <c:v>3.0429688915868554E-2</c:v>
                </c:pt>
                <c:pt idx="279">
                  <c:v>3.0231744697917284E-2</c:v>
                </c:pt>
                <c:pt idx="280">
                  <c:v>3.0099780863721847E-2</c:v>
                </c:pt>
                <c:pt idx="281">
                  <c:v>2.9967816213549631E-2</c:v>
                </c:pt>
                <c:pt idx="282">
                  <c:v>2.9769867711708566E-2</c:v>
                </c:pt>
                <c:pt idx="283">
                  <c:v>2.9637901028336012E-2</c:v>
                </c:pt>
                <c:pt idx="284">
                  <c:v>2.9505933534370171E-2</c:v>
                </c:pt>
                <c:pt idx="285">
                  <c:v>2.9373965231340799E-2</c:v>
                </c:pt>
                <c:pt idx="286">
                  <c:v>2.9241996120773245E-2</c:v>
                </c:pt>
                <c:pt idx="287">
                  <c:v>2.9110026204189603E-2</c:v>
                </c:pt>
                <c:pt idx="288">
                  <c:v>2.8912069821353831E-2</c:v>
                </c:pt>
                <c:pt idx="289">
                  <c:v>2.8780097896363519E-2</c:v>
                </c:pt>
                <c:pt idx="290">
                  <c:v>2.8714111633504284E-2</c:v>
                </c:pt>
                <c:pt idx="291">
                  <c:v>2.8582138507999576E-2</c:v>
                </c:pt>
                <c:pt idx="292">
                  <c:v>2.8450164584031275E-2</c:v>
                </c:pt>
                <c:pt idx="293">
                  <c:v>2.8318189863099027E-2</c:v>
                </c:pt>
                <c:pt idx="294">
                  <c:v>2.8186214346697984E-2</c:v>
                </c:pt>
                <c:pt idx="295">
                  <c:v>2.8054238036320154E-2</c:v>
                </c:pt>
                <c:pt idx="296">
                  <c:v>2.798824958385519E-2</c:v>
                </c:pt>
                <c:pt idx="297">
                  <c:v>2.7856272085301163E-2</c:v>
                </c:pt>
                <c:pt idx="298">
                  <c:v>2.7724293796483817E-2</c:v>
                </c:pt>
                <c:pt idx="299">
                  <c:v>2.7658304356188448E-2</c:v>
                </c:pt>
                <c:pt idx="300">
                  <c:v>2.7526324884747617E-2</c:v>
                </c:pt>
                <c:pt idx="301">
                  <c:v>2.7394344626733388E-2</c:v>
                </c:pt>
                <c:pt idx="302">
                  <c:v>2.7328354203220849E-2</c:v>
                </c:pt>
                <c:pt idx="303">
                  <c:v>2.7196372768101416E-2</c:v>
                </c:pt>
                <c:pt idx="304">
                  <c:v>2.7064390550076256E-2</c:v>
                </c:pt>
                <c:pt idx="305">
                  <c:v>2.6998399147930712E-2</c:v>
                </c:pt>
                <c:pt idx="306">
                  <c:v>2.6866415758284502E-2</c:v>
                </c:pt>
                <c:pt idx="307">
                  <c:v>2.680042377114783E-2</c:v>
                </c:pt>
                <c:pt idx="308">
                  <c:v>2.6668439213155027E-2</c:v>
                </c:pt>
                <c:pt idx="309">
                  <c:v>2.653645387807721E-2</c:v>
                </c:pt>
                <c:pt idx="310">
                  <c:v>2.6470460919583657E-2</c:v>
                </c:pt>
                <c:pt idx="311">
                  <c:v>2.6404467767360783E-2</c:v>
                </c:pt>
                <c:pt idx="312">
                  <c:v>2.6272480882448643E-2</c:v>
                </c:pt>
                <c:pt idx="313">
                  <c:v>2.6206487150118783E-2</c:v>
                </c:pt>
                <c:pt idx="314">
                  <c:v>2.6140493224779512E-2</c:v>
                </c:pt>
                <c:pt idx="315">
                  <c:v>2.6008504795789165E-2</c:v>
                </c:pt>
                <c:pt idx="316">
                  <c:v>2.5942510292496269E-2</c:v>
                </c:pt>
                <c:pt idx="317">
                  <c:v>2.5876515596909799E-2</c:v>
                </c:pt>
                <c:pt idx="318">
                  <c:v>2.5744525629569547E-2</c:v>
                </c:pt>
                <c:pt idx="319">
                  <c:v>2.5678530358172223E-2</c:v>
                </c:pt>
                <c:pt idx="320">
                  <c:v>2.561253489519361E-2</c:v>
                </c:pt>
                <c:pt idx="321">
                  <c:v>2.5546539240811711E-2</c:v>
                </c:pt>
                <c:pt idx="322">
                  <c:v>2.5480543395203649E-2</c:v>
                </c:pt>
                <c:pt idx="323">
                  <c:v>2.5414547358546407E-2</c:v>
                </c:pt>
                <c:pt idx="324">
                  <c:v>2.5348551131017281E-2</c:v>
                </c:pt>
                <c:pt idx="325">
                  <c:v>2.5282554712792768E-2</c:v>
                </c:pt>
                <c:pt idx="326">
                  <c:v>2.5216558104049186E-2</c:v>
                </c:pt>
                <c:pt idx="327">
                  <c:v>2.5150561304963178E-2</c:v>
                </c:pt>
                <c:pt idx="328">
                  <c:v>2.5018567136467315E-2</c:v>
                </c:pt>
                <c:pt idx="329">
                  <c:v>2.4952569767408755E-2</c:v>
                </c:pt>
                <c:pt idx="330">
                  <c:v>2.488657220871068E-2</c:v>
                </c:pt>
                <c:pt idx="331">
                  <c:v>2.4820574460548101E-2</c:v>
                </c:pt>
                <c:pt idx="332">
                  <c:v>2.4754576523095824E-2</c:v>
                </c:pt>
                <c:pt idx="333">
                  <c:v>2.4688578396528965E-2</c:v>
                </c:pt>
                <c:pt idx="334">
                  <c:v>2.4688578396528965E-2</c:v>
                </c:pt>
                <c:pt idx="335">
                  <c:v>2.4622580081021913E-2</c:v>
                </c:pt>
                <c:pt idx="336">
                  <c:v>2.4556581576748792E-2</c:v>
                </c:pt>
                <c:pt idx="337">
                  <c:v>2.4490582883884122E-2</c:v>
                </c:pt>
                <c:pt idx="338">
                  <c:v>2.4424584002601613E-2</c:v>
                </c:pt>
                <c:pt idx="339">
                  <c:v>2.4358584933074762E-2</c:v>
                </c:pt>
                <c:pt idx="340">
                  <c:v>2.429258567547744E-2</c:v>
                </c:pt>
                <c:pt idx="341">
                  <c:v>2.4226586229982743E-2</c:v>
                </c:pt>
                <c:pt idx="342">
                  <c:v>2.4226586229982743E-2</c:v>
                </c:pt>
                <c:pt idx="343">
                  <c:v>2.4160586596763518E-2</c:v>
                </c:pt>
                <c:pt idx="344">
                  <c:v>2.4094586775993011E-2</c:v>
                </c:pt>
                <c:pt idx="345">
                  <c:v>2.4028586767843651E-2</c:v>
                </c:pt>
                <c:pt idx="346">
                  <c:v>2.3962586572487718E-2</c:v>
                </c:pt>
                <c:pt idx="347">
                  <c:v>2.3962586572487718E-2</c:v>
                </c:pt>
                <c:pt idx="348">
                  <c:v>2.3896586190097747E-2</c:v>
                </c:pt>
                <c:pt idx="349">
                  <c:v>2.3830585620845588E-2</c:v>
                </c:pt>
                <c:pt idx="350">
                  <c:v>2.3764584864902853E-2</c:v>
                </c:pt>
                <c:pt idx="351">
                  <c:v>2.3764584864902853E-2</c:v>
                </c:pt>
                <c:pt idx="352">
                  <c:v>2.3698583922441493E-2</c:v>
                </c:pt>
                <c:pt idx="353">
                  <c:v>2.3632582793632693E-2</c:v>
                </c:pt>
                <c:pt idx="354">
                  <c:v>2.3632582793632693E-2</c:v>
                </c:pt>
                <c:pt idx="355">
                  <c:v>2.3566581478647455E-2</c:v>
                </c:pt>
                <c:pt idx="356">
                  <c:v>2.3500579977657091E-2</c:v>
                </c:pt>
                <c:pt idx="357">
                  <c:v>2.3500579977657091E-2</c:v>
                </c:pt>
                <c:pt idx="358">
                  <c:v>2.3434578290832189E-2</c:v>
                </c:pt>
                <c:pt idx="359">
                  <c:v>2.3368576418343258E-2</c:v>
                </c:pt>
                <c:pt idx="360">
                  <c:v>2.3368576418343258E-2</c:v>
                </c:pt>
                <c:pt idx="361">
                  <c:v>2.3302574360360481E-2</c:v>
                </c:pt>
                <c:pt idx="362">
                  <c:v>2.3236572117054339E-2</c:v>
                </c:pt>
                <c:pt idx="363">
                  <c:v>2.3236572117054339E-2</c:v>
                </c:pt>
                <c:pt idx="364">
                  <c:v>2.3170569688594572E-2</c:v>
                </c:pt>
                <c:pt idx="365">
                  <c:v>2.3104567075150712E-2</c:v>
                </c:pt>
                <c:pt idx="366">
                  <c:v>2.3104567075150712E-2</c:v>
                </c:pt>
                <c:pt idx="367">
                  <c:v>2.3038564276892642E-2</c:v>
                </c:pt>
                <c:pt idx="368">
                  <c:v>2.3038564276892642E-2</c:v>
                </c:pt>
                <c:pt idx="369">
                  <c:v>2.2972561293989464E-2</c:v>
                </c:pt>
                <c:pt idx="370">
                  <c:v>2.2906558126610126E-2</c:v>
                </c:pt>
                <c:pt idx="371">
                  <c:v>2.2906558126610126E-2</c:v>
                </c:pt>
                <c:pt idx="372">
                  <c:v>2.2840554774923832E-2</c:v>
                </c:pt>
                <c:pt idx="373">
                  <c:v>2.2840554774923832E-2</c:v>
                </c:pt>
                <c:pt idx="374">
                  <c:v>2.277455123909913E-2</c:v>
                </c:pt>
                <c:pt idx="375">
                  <c:v>2.277455123909913E-2</c:v>
                </c:pt>
                <c:pt idx="376">
                  <c:v>2.27085475193043E-2</c:v>
                </c:pt>
                <c:pt idx="377">
                  <c:v>2.27085475193043E-2</c:v>
                </c:pt>
                <c:pt idx="378">
                  <c:v>2.2642543615707979E-2</c:v>
                </c:pt>
                <c:pt idx="379">
                  <c:v>2.2642543615707979E-2</c:v>
                </c:pt>
                <c:pt idx="380">
                  <c:v>2.2642543615707979E-2</c:v>
                </c:pt>
                <c:pt idx="381">
                  <c:v>2.2576539528478073E-2</c:v>
                </c:pt>
                <c:pt idx="382">
                  <c:v>2.2576539528478073E-2</c:v>
                </c:pt>
                <c:pt idx="383">
                  <c:v>2.2510535257782256E-2</c:v>
                </c:pt>
                <c:pt idx="384">
                  <c:v>2.2510535257782256E-2</c:v>
                </c:pt>
                <c:pt idx="385">
                  <c:v>2.2444530803788564E-2</c:v>
                </c:pt>
                <c:pt idx="386">
                  <c:v>2.2444530803788564E-2</c:v>
                </c:pt>
                <c:pt idx="387">
                  <c:v>2.2444530803788564E-2</c:v>
                </c:pt>
                <c:pt idx="388">
                  <c:v>2.2378526166664268E-2</c:v>
                </c:pt>
                <c:pt idx="389">
                  <c:v>2.2378526166664268E-2</c:v>
                </c:pt>
                <c:pt idx="390">
                  <c:v>2.2378526166664268E-2</c:v>
                </c:pt>
                <c:pt idx="391">
                  <c:v>2.2378526166664268E-2</c:v>
                </c:pt>
                <c:pt idx="392">
                  <c:v>2.2378526166664268E-2</c:v>
                </c:pt>
                <c:pt idx="393">
                  <c:v>2.2378526166664268E-2</c:v>
                </c:pt>
                <c:pt idx="394">
                  <c:v>2.2378526166664268E-2</c:v>
                </c:pt>
                <c:pt idx="395">
                  <c:v>2.2378526166664268E-2</c:v>
                </c:pt>
                <c:pt idx="396">
                  <c:v>2.2378526166664268E-2</c:v>
                </c:pt>
                <c:pt idx="397">
                  <c:v>2.2378526166664268E-2</c:v>
                </c:pt>
                <c:pt idx="398">
                  <c:v>2.2378526166664268E-2</c:v>
                </c:pt>
                <c:pt idx="399">
                  <c:v>2.2378526166664268E-2</c:v>
                </c:pt>
                <c:pt idx="400">
                  <c:v>2.2378526166664268E-2</c:v>
                </c:pt>
                <c:pt idx="401">
                  <c:v>2.2378526166664268E-2</c:v>
                </c:pt>
                <c:pt idx="402">
                  <c:v>2.2444530803788564E-2</c:v>
                </c:pt>
                <c:pt idx="403">
                  <c:v>2.2444530803788564E-2</c:v>
                </c:pt>
                <c:pt idx="404">
                  <c:v>2.2444530803788564E-2</c:v>
                </c:pt>
                <c:pt idx="405">
                  <c:v>2.2444530803788564E-2</c:v>
                </c:pt>
                <c:pt idx="406">
                  <c:v>2.2444530803788564E-2</c:v>
                </c:pt>
                <c:pt idx="407">
                  <c:v>2.2444530803788564E-2</c:v>
                </c:pt>
                <c:pt idx="408">
                  <c:v>2.2444530803788564E-2</c:v>
                </c:pt>
                <c:pt idx="409">
                  <c:v>2.2444530803788564E-2</c:v>
                </c:pt>
                <c:pt idx="410">
                  <c:v>2.2444530803788564E-2</c:v>
                </c:pt>
                <c:pt idx="411">
                  <c:v>2.2444530803788564E-2</c:v>
                </c:pt>
                <c:pt idx="412">
                  <c:v>2.2444530803788564E-2</c:v>
                </c:pt>
                <c:pt idx="413">
                  <c:v>2.2444530803788564E-2</c:v>
                </c:pt>
                <c:pt idx="414">
                  <c:v>2.2510535257782256E-2</c:v>
                </c:pt>
                <c:pt idx="415">
                  <c:v>2.2510535257782256E-2</c:v>
                </c:pt>
                <c:pt idx="416">
                  <c:v>2.2510535257782256E-2</c:v>
                </c:pt>
                <c:pt idx="417">
                  <c:v>2.2510535257782256E-2</c:v>
                </c:pt>
                <c:pt idx="418">
                  <c:v>2.2510535257782256E-2</c:v>
                </c:pt>
                <c:pt idx="419">
                  <c:v>2.2510535257782256E-2</c:v>
                </c:pt>
                <c:pt idx="420">
                  <c:v>2.2510535257782256E-2</c:v>
                </c:pt>
                <c:pt idx="421">
                  <c:v>2.2510535257782256E-2</c:v>
                </c:pt>
                <c:pt idx="422">
                  <c:v>2.2444530803788564E-2</c:v>
                </c:pt>
                <c:pt idx="423">
                  <c:v>2.2444530803788564E-2</c:v>
                </c:pt>
                <c:pt idx="424">
                  <c:v>2.2444530803788564E-2</c:v>
                </c:pt>
                <c:pt idx="425">
                  <c:v>2.2378526166664268E-2</c:v>
                </c:pt>
                <c:pt idx="426">
                  <c:v>2.2378526166664268E-2</c:v>
                </c:pt>
                <c:pt idx="427">
                  <c:v>2.2312521346576443E-2</c:v>
                </c:pt>
                <c:pt idx="428">
                  <c:v>2.2312521346576443E-2</c:v>
                </c:pt>
                <c:pt idx="429">
                  <c:v>2.2246516343692516E-2</c:v>
                </c:pt>
                <c:pt idx="430">
                  <c:v>2.2246516343692516E-2</c:v>
                </c:pt>
                <c:pt idx="431">
                  <c:v>2.2180511158179147E-2</c:v>
                </c:pt>
                <c:pt idx="432">
                  <c:v>2.2180511158179147E-2</c:v>
                </c:pt>
                <c:pt idx="433">
                  <c:v>2.2180511158179147E-2</c:v>
                </c:pt>
                <c:pt idx="434">
                  <c:v>2.2114505790202826E-2</c:v>
                </c:pt>
                <c:pt idx="435">
                  <c:v>2.2114505790202826E-2</c:v>
                </c:pt>
                <c:pt idx="436">
                  <c:v>2.2114505790202826E-2</c:v>
                </c:pt>
                <c:pt idx="437">
                  <c:v>2.2048500239930359E-2</c:v>
                </c:pt>
                <c:pt idx="438">
                  <c:v>2.2048500239930359E-2</c:v>
                </c:pt>
                <c:pt idx="439">
                  <c:v>2.2048500239930359E-2</c:v>
                </c:pt>
                <c:pt idx="440">
                  <c:v>2.2048500239930359E-2</c:v>
                </c:pt>
                <c:pt idx="441">
                  <c:v>2.1982494507527806E-2</c:v>
                </c:pt>
                <c:pt idx="442">
                  <c:v>2.1982494507527806E-2</c:v>
                </c:pt>
                <c:pt idx="443">
                  <c:v>2.1982494507527806E-2</c:v>
                </c:pt>
                <c:pt idx="444">
                  <c:v>2.1982494507527806E-2</c:v>
                </c:pt>
                <c:pt idx="445">
                  <c:v>2.1916488593161036E-2</c:v>
                </c:pt>
                <c:pt idx="446">
                  <c:v>2.1916488593161036E-2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</c:numCache>
            </c:numRef>
          </c:yVal>
          <c:smooth val="0"/>
        </c:ser>
        <c:ser>
          <c:idx val="4"/>
          <c:order val="4"/>
          <c:tx>
            <c:v>wre</c:v>
          </c:tx>
          <c:spPr>
            <a:ln w="19050"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Traitement5!$B$2:$B$700</c:f>
              <c:numCache>
                <c:formatCode>0.000</c:formatCode>
                <c:ptCount val="699"/>
                <c:pt idx="0">
                  <c:v>0.31128954190729419</c:v>
                </c:pt>
                <c:pt idx="1">
                  <c:v>0.30963194780567699</c:v>
                </c:pt>
                <c:pt idx="2">
                  <c:v>0.30863739134470669</c:v>
                </c:pt>
                <c:pt idx="3">
                  <c:v>0.30764283488373634</c:v>
                </c:pt>
                <c:pt idx="4">
                  <c:v>0.30664827842276604</c:v>
                </c:pt>
                <c:pt idx="5">
                  <c:v>0.30558741819773105</c:v>
                </c:pt>
                <c:pt idx="6">
                  <c:v>0.30452655797269612</c:v>
                </c:pt>
                <c:pt idx="7">
                  <c:v>0.30333309021953175</c:v>
                </c:pt>
                <c:pt idx="8">
                  <c:v>0.30213962246636733</c:v>
                </c:pt>
                <c:pt idx="9">
                  <c:v>0.30094615471320313</c:v>
                </c:pt>
                <c:pt idx="10">
                  <c:v>0.29968638319597413</c:v>
                </c:pt>
                <c:pt idx="11">
                  <c:v>0.29842661167874512</c:v>
                </c:pt>
                <c:pt idx="12">
                  <c:v>0.2971668401615159</c:v>
                </c:pt>
                <c:pt idx="13">
                  <c:v>0.2959070686442869</c:v>
                </c:pt>
                <c:pt idx="14">
                  <c:v>0.29424947454266975</c:v>
                </c:pt>
                <c:pt idx="15">
                  <c:v>0.29272448796918205</c:v>
                </c:pt>
                <c:pt idx="16">
                  <c:v>0.29139841268788835</c:v>
                </c:pt>
                <c:pt idx="17">
                  <c:v>0.29013864117065935</c:v>
                </c:pt>
                <c:pt idx="18">
                  <c:v>0.28881256588936555</c:v>
                </c:pt>
                <c:pt idx="19">
                  <c:v>0.28755279437213649</c:v>
                </c:pt>
                <c:pt idx="20">
                  <c:v>0.28629302285490749</c:v>
                </c:pt>
                <c:pt idx="21">
                  <c:v>0.28503325133767848</c:v>
                </c:pt>
                <c:pt idx="22">
                  <c:v>0.28370717605638485</c:v>
                </c:pt>
                <c:pt idx="23">
                  <c:v>0.28238110077509099</c:v>
                </c:pt>
                <c:pt idx="24">
                  <c:v>0.28112132925786198</c:v>
                </c:pt>
                <c:pt idx="25">
                  <c:v>0.27979525397656835</c:v>
                </c:pt>
                <c:pt idx="26">
                  <c:v>0.27846917869527449</c:v>
                </c:pt>
                <c:pt idx="27">
                  <c:v>0.27707679964991622</c:v>
                </c:pt>
                <c:pt idx="28">
                  <c:v>0.27575072436862241</c:v>
                </c:pt>
                <c:pt idx="29">
                  <c:v>0.27435834532326392</c:v>
                </c:pt>
                <c:pt idx="30">
                  <c:v>0.27289966251384085</c:v>
                </c:pt>
                <c:pt idx="31">
                  <c:v>0.27150728346848257</c:v>
                </c:pt>
                <c:pt idx="32">
                  <c:v>0.2700486006590595</c:v>
                </c:pt>
                <c:pt idx="33">
                  <c:v>0.26865622161370106</c:v>
                </c:pt>
                <c:pt idx="34">
                  <c:v>0.26719753880427799</c:v>
                </c:pt>
                <c:pt idx="35">
                  <c:v>0.26573885599485486</c:v>
                </c:pt>
                <c:pt idx="36">
                  <c:v>0.26428017318543179</c:v>
                </c:pt>
                <c:pt idx="37">
                  <c:v>0.26282149037600872</c:v>
                </c:pt>
                <c:pt idx="38">
                  <c:v>0.26129650380252084</c:v>
                </c:pt>
                <c:pt idx="39">
                  <c:v>0.25983782099309771</c:v>
                </c:pt>
                <c:pt idx="40">
                  <c:v>0.25831283441961</c:v>
                </c:pt>
                <c:pt idx="41">
                  <c:v>0.25685415161018693</c:v>
                </c:pt>
                <c:pt idx="42">
                  <c:v>0.25532916503669922</c:v>
                </c:pt>
                <c:pt idx="43">
                  <c:v>0.25380417846321135</c:v>
                </c:pt>
                <c:pt idx="44">
                  <c:v>0.25227919188972364</c:v>
                </c:pt>
                <c:pt idx="45">
                  <c:v>0.25075420531623571</c:v>
                </c:pt>
                <c:pt idx="46">
                  <c:v>0.24922921874274803</c:v>
                </c:pt>
                <c:pt idx="47">
                  <c:v>0.24770423216926032</c:v>
                </c:pt>
                <c:pt idx="48">
                  <c:v>0.24617924559577242</c:v>
                </c:pt>
                <c:pt idx="49">
                  <c:v>0.24472056278634932</c:v>
                </c:pt>
                <c:pt idx="50">
                  <c:v>0.24312927244879701</c:v>
                </c:pt>
                <c:pt idx="51">
                  <c:v>0.2416042858753091</c:v>
                </c:pt>
                <c:pt idx="52">
                  <c:v>0.240145603065886</c:v>
                </c:pt>
                <c:pt idx="53">
                  <c:v>0.23855431272833369</c:v>
                </c:pt>
                <c:pt idx="54">
                  <c:v>0.23702932615484579</c:v>
                </c:pt>
                <c:pt idx="55">
                  <c:v>0.23550433958135808</c:v>
                </c:pt>
                <c:pt idx="56">
                  <c:v>0.23397935300787037</c:v>
                </c:pt>
                <c:pt idx="57">
                  <c:v>0.23245436643438247</c:v>
                </c:pt>
                <c:pt idx="58">
                  <c:v>0.23086307609682993</c:v>
                </c:pt>
                <c:pt idx="59">
                  <c:v>0.22933808952334223</c:v>
                </c:pt>
                <c:pt idx="60">
                  <c:v>0.22781310294985452</c:v>
                </c:pt>
                <c:pt idx="61">
                  <c:v>0.22628811637636662</c:v>
                </c:pt>
                <c:pt idx="62">
                  <c:v>0.22476312980287891</c:v>
                </c:pt>
                <c:pt idx="63">
                  <c:v>0.2232381432293912</c:v>
                </c:pt>
                <c:pt idx="64">
                  <c:v>0.2217131566559033</c:v>
                </c:pt>
                <c:pt idx="65">
                  <c:v>0.22018817008241559</c:v>
                </c:pt>
                <c:pt idx="66">
                  <c:v>0.21866318350892788</c:v>
                </c:pt>
                <c:pt idx="67">
                  <c:v>0.21713819693544001</c:v>
                </c:pt>
                <c:pt idx="68">
                  <c:v>0.21561321036195227</c:v>
                </c:pt>
                <c:pt idx="69">
                  <c:v>0.21408822378846457</c:v>
                </c:pt>
                <c:pt idx="70">
                  <c:v>0.21249693345091206</c:v>
                </c:pt>
                <c:pt idx="71">
                  <c:v>0.21097194687742415</c:v>
                </c:pt>
                <c:pt idx="72">
                  <c:v>0.20944696030393645</c:v>
                </c:pt>
                <c:pt idx="73">
                  <c:v>0.20792197373044874</c:v>
                </c:pt>
                <c:pt idx="74">
                  <c:v>0.20646329092102567</c:v>
                </c:pt>
                <c:pt idx="75">
                  <c:v>0.20487200058347313</c:v>
                </c:pt>
                <c:pt idx="76">
                  <c:v>0.20334701400998542</c:v>
                </c:pt>
                <c:pt idx="77">
                  <c:v>0.20182202743649752</c:v>
                </c:pt>
                <c:pt idx="78">
                  <c:v>0.20029704086300981</c:v>
                </c:pt>
                <c:pt idx="79">
                  <c:v>0.1987720542895221</c:v>
                </c:pt>
                <c:pt idx="80">
                  <c:v>0.1972470677160342</c:v>
                </c:pt>
                <c:pt idx="81">
                  <c:v>0.19572208114254649</c:v>
                </c:pt>
                <c:pt idx="82">
                  <c:v>0.19413079080499399</c:v>
                </c:pt>
                <c:pt idx="83">
                  <c:v>0.19267210799557088</c:v>
                </c:pt>
                <c:pt idx="84">
                  <c:v>0.19114712142208318</c:v>
                </c:pt>
                <c:pt idx="85">
                  <c:v>0.18962213484859528</c:v>
                </c:pt>
                <c:pt idx="86">
                  <c:v>0.1881634520391722</c:v>
                </c:pt>
                <c:pt idx="87">
                  <c:v>0.18663846546568449</c:v>
                </c:pt>
                <c:pt idx="88">
                  <c:v>0.18517978265626142</c:v>
                </c:pt>
                <c:pt idx="89">
                  <c:v>0.18372109984683832</c:v>
                </c:pt>
                <c:pt idx="90">
                  <c:v>0.18219611327335061</c:v>
                </c:pt>
                <c:pt idx="91">
                  <c:v>0.18073743046392754</c:v>
                </c:pt>
                <c:pt idx="92">
                  <c:v>0.17927874765450444</c:v>
                </c:pt>
                <c:pt idx="93">
                  <c:v>0.17782006484508117</c:v>
                </c:pt>
                <c:pt idx="94">
                  <c:v>0.1763613820356581</c:v>
                </c:pt>
                <c:pt idx="95">
                  <c:v>0.17490269922623503</c:v>
                </c:pt>
                <c:pt idx="96">
                  <c:v>0.17344401641681192</c:v>
                </c:pt>
                <c:pt idx="97">
                  <c:v>0.17198533360738885</c:v>
                </c:pt>
                <c:pt idx="98">
                  <c:v>0.17052665079796575</c:v>
                </c:pt>
                <c:pt idx="99">
                  <c:v>0.16906796798854268</c:v>
                </c:pt>
                <c:pt idx="100">
                  <c:v>0.1676092851791196</c:v>
                </c:pt>
                <c:pt idx="101">
                  <c:v>0.1661506023696965</c:v>
                </c:pt>
                <c:pt idx="102">
                  <c:v>0.16469191956027343</c:v>
                </c:pt>
                <c:pt idx="103">
                  <c:v>0.16323323675085036</c:v>
                </c:pt>
                <c:pt idx="104">
                  <c:v>0.16177455394142726</c:v>
                </c:pt>
                <c:pt idx="105">
                  <c:v>0.16038217489606882</c:v>
                </c:pt>
                <c:pt idx="106">
                  <c:v>0.15892349208664572</c:v>
                </c:pt>
                <c:pt idx="107">
                  <c:v>0.15746480927722264</c:v>
                </c:pt>
                <c:pt idx="108">
                  <c:v>0.15607243023186437</c:v>
                </c:pt>
                <c:pt idx="109">
                  <c:v>0.15454744365837647</c:v>
                </c:pt>
                <c:pt idx="110">
                  <c:v>0.153155064613018</c:v>
                </c:pt>
                <c:pt idx="111">
                  <c:v>0.15169638180359493</c:v>
                </c:pt>
                <c:pt idx="112">
                  <c:v>0.15030400275823666</c:v>
                </c:pt>
                <c:pt idx="113">
                  <c:v>0.14884531994881359</c:v>
                </c:pt>
                <c:pt idx="114">
                  <c:v>0.14738663713939049</c:v>
                </c:pt>
                <c:pt idx="115">
                  <c:v>0.14592795432996741</c:v>
                </c:pt>
                <c:pt idx="116">
                  <c:v>0.14446927152054434</c:v>
                </c:pt>
                <c:pt idx="117">
                  <c:v>0.14301058871112104</c:v>
                </c:pt>
                <c:pt idx="118">
                  <c:v>0.14148560213763334</c:v>
                </c:pt>
                <c:pt idx="119">
                  <c:v>0.14002691932821026</c:v>
                </c:pt>
                <c:pt idx="120">
                  <c:v>0.13850193275472256</c:v>
                </c:pt>
                <c:pt idx="121">
                  <c:v>0.13697694618123465</c:v>
                </c:pt>
                <c:pt idx="122">
                  <c:v>0.13545195960774695</c:v>
                </c:pt>
                <c:pt idx="123">
                  <c:v>0.13399327679832387</c:v>
                </c:pt>
                <c:pt idx="124">
                  <c:v>0.13246829022483617</c:v>
                </c:pt>
                <c:pt idx="125">
                  <c:v>0.13094330365134826</c:v>
                </c:pt>
                <c:pt idx="126">
                  <c:v>0.12941831707786056</c:v>
                </c:pt>
                <c:pt idx="127">
                  <c:v>0.12795963426843746</c:v>
                </c:pt>
                <c:pt idx="128">
                  <c:v>0.12650095145901438</c:v>
                </c:pt>
                <c:pt idx="129">
                  <c:v>0.12497596488552648</c:v>
                </c:pt>
                <c:pt idx="130">
                  <c:v>0.12351728207610339</c:v>
                </c:pt>
                <c:pt idx="131">
                  <c:v>0.12205859926668032</c:v>
                </c:pt>
                <c:pt idx="132">
                  <c:v>0.12059991645725723</c:v>
                </c:pt>
                <c:pt idx="133">
                  <c:v>0.11920753741189896</c:v>
                </c:pt>
                <c:pt idx="134">
                  <c:v>0.11774885460247587</c:v>
                </c:pt>
                <c:pt idx="135">
                  <c:v>0.1162901717930528</c:v>
                </c:pt>
                <c:pt idx="136">
                  <c:v>0.11489779274769434</c:v>
                </c:pt>
                <c:pt idx="137">
                  <c:v>0.11350541370233588</c:v>
                </c:pt>
                <c:pt idx="138">
                  <c:v>0.1120467308929128</c:v>
                </c:pt>
                <c:pt idx="139">
                  <c:v>0.11065435184755434</c:v>
                </c:pt>
                <c:pt idx="140">
                  <c:v>0.10926197280219607</c:v>
                </c:pt>
                <c:pt idx="141">
                  <c:v>0.10793589752090224</c:v>
                </c:pt>
                <c:pt idx="142">
                  <c:v>0.10654351847554377</c:v>
                </c:pt>
                <c:pt idx="143">
                  <c:v>0.10521744319425014</c:v>
                </c:pt>
                <c:pt idx="144">
                  <c:v>0.1038913679129565</c:v>
                </c:pt>
                <c:pt idx="145">
                  <c:v>0.10256529263166266</c:v>
                </c:pt>
                <c:pt idx="146">
                  <c:v>0.10123921735036902</c:v>
                </c:pt>
                <c:pt idx="147">
                  <c:v>9.9979445833140002E-2</c:v>
                </c:pt>
                <c:pt idx="148">
                  <c:v>9.8719674315910985E-2</c:v>
                </c:pt>
                <c:pt idx="149">
                  <c:v>9.7393599034617154E-2</c:v>
                </c:pt>
                <c:pt idx="150">
                  <c:v>9.6133827517388137E-2</c:v>
                </c:pt>
                <c:pt idx="151">
                  <c:v>9.4940359764223742E-2</c:v>
                </c:pt>
                <c:pt idx="152">
                  <c:v>9.3680588246994725E-2</c:v>
                </c:pt>
                <c:pt idx="153">
                  <c:v>9.2487120493830524E-2</c:v>
                </c:pt>
                <c:pt idx="154">
                  <c:v>9.1293652740666129E-2</c:v>
                </c:pt>
                <c:pt idx="155">
                  <c:v>9.0100184987501733E-2</c:v>
                </c:pt>
                <c:pt idx="156">
                  <c:v>8.8973020998402153E-2</c:v>
                </c:pt>
                <c:pt idx="157">
                  <c:v>8.7845857009302392E-2</c:v>
                </c:pt>
                <c:pt idx="158">
                  <c:v>8.6718693020202811E-2</c:v>
                </c:pt>
                <c:pt idx="159">
                  <c:v>8.5591529031103036E-2</c:v>
                </c:pt>
                <c:pt idx="160">
                  <c:v>8.446436504200347E-2</c:v>
                </c:pt>
                <c:pt idx="161">
                  <c:v>8.340350481696851E-2</c:v>
                </c:pt>
                <c:pt idx="162">
                  <c:v>8.2342644591933564E-2</c:v>
                </c:pt>
                <c:pt idx="163">
                  <c:v>8.1281784366898605E-2</c:v>
                </c:pt>
                <c:pt idx="164">
                  <c:v>8.028722790592828E-2</c:v>
                </c:pt>
                <c:pt idx="165">
                  <c:v>7.9292671444957954E-2</c:v>
                </c:pt>
                <c:pt idx="166">
                  <c:v>7.8298114983987629E-2</c:v>
                </c:pt>
                <c:pt idx="167">
                  <c:v>7.7303558523017304E-2</c:v>
                </c:pt>
                <c:pt idx="168">
                  <c:v>7.6375305826111781E-2</c:v>
                </c:pt>
                <c:pt idx="169">
                  <c:v>7.544705312920609E-2</c:v>
                </c:pt>
                <c:pt idx="170">
                  <c:v>7.4518800432300566E-2</c:v>
                </c:pt>
                <c:pt idx="171">
                  <c:v>7.3656851499459677E-2</c:v>
                </c:pt>
                <c:pt idx="172">
                  <c:v>7.2728598802553987E-2</c:v>
                </c:pt>
                <c:pt idx="173">
                  <c:v>7.1866649869713098E-2</c:v>
                </c:pt>
                <c:pt idx="174">
                  <c:v>7.1004700936872209E-2</c:v>
                </c:pt>
                <c:pt idx="175">
                  <c:v>7.014275200403132E-2</c:v>
                </c:pt>
                <c:pt idx="176">
                  <c:v>6.9347106835255065E-2</c:v>
                </c:pt>
                <c:pt idx="177">
                  <c:v>6.8485157902414176E-2</c:v>
                </c:pt>
                <c:pt idx="178">
                  <c:v>6.7689512733637908E-2</c:v>
                </c:pt>
                <c:pt idx="179">
                  <c:v>6.6960171328926274E-2</c:v>
                </c:pt>
                <c:pt idx="180">
                  <c:v>6.61645261601502E-2</c:v>
                </c:pt>
                <c:pt idx="181">
                  <c:v>6.5435184755438566E-2</c:v>
                </c:pt>
                <c:pt idx="182">
                  <c:v>6.4639539586662298E-2</c:v>
                </c:pt>
                <c:pt idx="183">
                  <c:v>6.3910198181950859E-2</c:v>
                </c:pt>
                <c:pt idx="184">
                  <c:v>6.324716054130404E-2</c:v>
                </c:pt>
                <c:pt idx="185">
                  <c:v>6.2517819136592392E-2</c:v>
                </c:pt>
                <c:pt idx="186">
                  <c:v>6.1788477731880766E-2</c:v>
                </c:pt>
                <c:pt idx="187">
                  <c:v>6.112544009123394E-2</c:v>
                </c:pt>
                <c:pt idx="188">
                  <c:v>6.0462402450587122E-2</c:v>
                </c:pt>
                <c:pt idx="189">
                  <c:v>5.9799364809940296E-2</c:v>
                </c:pt>
                <c:pt idx="190">
                  <c:v>5.9136327169293477E-2</c:v>
                </c:pt>
                <c:pt idx="191">
                  <c:v>5.8473289528646465E-2</c:v>
                </c:pt>
                <c:pt idx="192">
                  <c:v>5.7876555652064454E-2</c:v>
                </c:pt>
                <c:pt idx="193">
                  <c:v>5.7279821775482263E-2</c:v>
                </c:pt>
                <c:pt idx="194">
                  <c:v>5.6683087898900066E-2</c:v>
                </c:pt>
                <c:pt idx="195">
                  <c:v>5.6086354022317868E-2</c:v>
                </c:pt>
                <c:pt idx="196">
                  <c:v>5.548962014573567E-2</c:v>
                </c:pt>
                <c:pt idx="197">
                  <c:v>5.4959190033218287E-2</c:v>
                </c:pt>
                <c:pt idx="198">
                  <c:v>5.4362456156636096E-2</c:v>
                </c:pt>
                <c:pt idx="199">
                  <c:v>5.3832026044118526E-2</c:v>
                </c:pt>
                <c:pt idx="200">
                  <c:v>5.3301595931601144E-2</c:v>
                </c:pt>
                <c:pt idx="201">
                  <c:v>5.2704862055018946E-2</c:v>
                </c:pt>
                <c:pt idx="202">
                  <c:v>5.2174431942501376E-2</c:v>
                </c:pt>
                <c:pt idx="203">
                  <c:v>5.1644001829983993E-2</c:v>
                </c:pt>
                <c:pt idx="204">
                  <c:v>5.1179875481531051E-2</c:v>
                </c:pt>
                <c:pt idx="205">
                  <c:v>5.0649445369013668E-2</c:v>
                </c:pt>
                <c:pt idx="206">
                  <c:v>5.0185319020560719E-2</c:v>
                </c:pt>
                <c:pt idx="207">
                  <c:v>4.9654888908043336E-2</c:v>
                </c:pt>
                <c:pt idx="208">
                  <c:v>4.9190762559590581E-2</c:v>
                </c:pt>
                <c:pt idx="209">
                  <c:v>4.8726636211137639E-2</c:v>
                </c:pt>
                <c:pt idx="210">
                  <c:v>4.8262509862684884E-2</c:v>
                </c:pt>
                <c:pt idx="211">
                  <c:v>4.786468727829675E-2</c:v>
                </c:pt>
                <c:pt idx="212">
                  <c:v>4.7400560929843995E-2</c:v>
                </c:pt>
                <c:pt idx="213">
                  <c:v>4.693643458139124E-2</c:v>
                </c:pt>
                <c:pt idx="214">
                  <c:v>4.6538611997003106E-2</c:v>
                </c:pt>
                <c:pt idx="215">
                  <c:v>4.6074485648550351E-2</c:v>
                </c:pt>
                <c:pt idx="216">
                  <c:v>4.5676663064162216E-2</c:v>
                </c:pt>
                <c:pt idx="217">
                  <c:v>4.5278840479774089E-2</c:v>
                </c:pt>
                <c:pt idx="218">
                  <c:v>4.4881017895385955E-2</c:v>
                </c:pt>
                <c:pt idx="219">
                  <c:v>4.4483195310997828E-2</c:v>
                </c:pt>
                <c:pt idx="220">
                  <c:v>4.4085372726609694E-2</c:v>
                </c:pt>
                <c:pt idx="221">
                  <c:v>4.3687550142221566E-2</c:v>
                </c:pt>
                <c:pt idx="222">
                  <c:v>4.3289727557833432E-2</c:v>
                </c:pt>
                <c:pt idx="223">
                  <c:v>4.295820873751012E-2</c:v>
                </c:pt>
                <c:pt idx="224">
                  <c:v>4.2560386153121986E-2</c:v>
                </c:pt>
                <c:pt idx="225">
                  <c:v>4.222886733279848E-2</c:v>
                </c:pt>
                <c:pt idx="226">
                  <c:v>4.189734851247498E-2</c:v>
                </c:pt>
                <c:pt idx="227">
                  <c:v>4.1499525928087033E-2</c:v>
                </c:pt>
                <c:pt idx="228">
                  <c:v>4.1168007107763527E-2</c:v>
                </c:pt>
                <c:pt idx="229">
                  <c:v>4.0836488287440027E-2</c:v>
                </c:pt>
                <c:pt idx="230">
                  <c:v>4.0504969467116708E-2</c:v>
                </c:pt>
                <c:pt idx="231">
                  <c:v>4.0173450646793202E-2</c:v>
                </c:pt>
                <c:pt idx="232">
                  <c:v>3.990823559053451E-2</c:v>
                </c:pt>
                <c:pt idx="233">
                  <c:v>3.9576716770211004E-2</c:v>
                </c:pt>
                <c:pt idx="234">
                  <c:v>3.9245197949887692E-2</c:v>
                </c:pt>
                <c:pt idx="235">
                  <c:v>3.8979982893628813E-2</c:v>
                </c:pt>
                <c:pt idx="236">
                  <c:v>3.8714767837370122E-2</c:v>
                </c:pt>
                <c:pt idx="237">
                  <c:v>3.8383249017046803E-2</c:v>
                </c:pt>
                <c:pt idx="238">
                  <c:v>3.8118033960787924E-2</c:v>
                </c:pt>
                <c:pt idx="239">
                  <c:v>3.7852818904529233E-2</c:v>
                </c:pt>
                <c:pt idx="240">
                  <c:v>3.7587603848270541E-2</c:v>
                </c:pt>
                <c:pt idx="241">
                  <c:v>3.7388692556076478E-2</c:v>
                </c:pt>
                <c:pt idx="242">
                  <c:v>3.7123477499817599E-2</c:v>
                </c:pt>
                <c:pt idx="243">
                  <c:v>3.6924566207623528E-2</c:v>
                </c:pt>
                <c:pt idx="244">
                  <c:v>3.6659351151364837E-2</c:v>
                </c:pt>
                <c:pt idx="245">
                  <c:v>3.6460439859170773E-2</c:v>
                </c:pt>
                <c:pt idx="246">
                  <c:v>3.6195224802912082E-2</c:v>
                </c:pt>
                <c:pt idx="247">
                  <c:v>3.5996313510718018E-2</c:v>
                </c:pt>
                <c:pt idx="248">
                  <c:v>3.5797402218523955E-2</c:v>
                </c:pt>
                <c:pt idx="249">
                  <c:v>3.5598490926329884E-2</c:v>
                </c:pt>
                <c:pt idx="250">
                  <c:v>3.5399579634135821E-2</c:v>
                </c:pt>
                <c:pt idx="251">
                  <c:v>3.5200668341941757E-2</c:v>
                </c:pt>
                <c:pt idx="252">
                  <c:v>3.5001757049747693E-2</c:v>
                </c:pt>
                <c:pt idx="253">
                  <c:v>3.4802845757553623E-2</c:v>
                </c:pt>
                <c:pt idx="254">
                  <c:v>3.4603934465359559E-2</c:v>
                </c:pt>
                <c:pt idx="255">
                  <c:v>3.4405023173165496E-2</c:v>
                </c:pt>
                <c:pt idx="256">
                  <c:v>3.427241564503624E-2</c:v>
                </c:pt>
                <c:pt idx="257">
                  <c:v>3.4073504352842177E-2</c:v>
                </c:pt>
                <c:pt idx="258">
                  <c:v>3.3874593060648113E-2</c:v>
                </c:pt>
                <c:pt idx="259">
                  <c:v>3.374198553251867E-2</c:v>
                </c:pt>
                <c:pt idx="260">
                  <c:v>3.3543074240324607E-2</c:v>
                </c:pt>
                <c:pt idx="261">
                  <c:v>3.3410466712195358E-2</c:v>
                </c:pt>
                <c:pt idx="262">
                  <c:v>3.3277859184065915E-2</c:v>
                </c:pt>
                <c:pt idx="263">
                  <c:v>3.3078947891871852E-2</c:v>
                </c:pt>
                <c:pt idx="264">
                  <c:v>3.2946340363742409E-2</c:v>
                </c:pt>
                <c:pt idx="265">
                  <c:v>3.281373283561316E-2</c:v>
                </c:pt>
                <c:pt idx="266">
                  <c:v>3.2614821543419097E-2</c:v>
                </c:pt>
                <c:pt idx="267">
                  <c:v>3.2482214015289654E-2</c:v>
                </c:pt>
                <c:pt idx="268">
                  <c:v>3.228330272309559E-2</c:v>
                </c:pt>
                <c:pt idx="269">
                  <c:v>3.2150695194966147E-2</c:v>
                </c:pt>
                <c:pt idx="270">
                  <c:v>3.1951783902772084E-2</c:v>
                </c:pt>
                <c:pt idx="271">
                  <c:v>3.1752872610578207E-2</c:v>
                </c:pt>
                <c:pt idx="272">
                  <c:v>3.1620265082448765E-2</c:v>
                </c:pt>
                <c:pt idx="273">
                  <c:v>3.1421353790254701E-2</c:v>
                </c:pt>
                <c:pt idx="274">
                  <c:v>3.1222442498060637E-2</c:v>
                </c:pt>
                <c:pt idx="275">
                  <c:v>3.1089834969931198E-2</c:v>
                </c:pt>
                <c:pt idx="276">
                  <c:v>3.0890923677737131E-2</c:v>
                </c:pt>
                <c:pt idx="277">
                  <c:v>3.0692012385543067E-2</c:v>
                </c:pt>
                <c:pt idx="278">
                  <c:v>3.0559404857413815E-2</c:v>
                </c:pt>
                <c:pt idx="279">
                  <c:v>3.0360493565219748E-2</c:v>
                </c:pt>
                <c:pt idx="280">
                  <c:v>3.0227886037090309E-2</c:v>
                </c:pt>
                <c:pt idx="281">
                  <c:v>3.0095278508961057E-2</c:v>
                </c:pt>
                <c:pt idx="282">
                  <c:v>2.9896367216766993E-2</c:v>
                </c:pt>
                <c:pt idx="283">
                  <c:v>2.9763759688637554E-2</c:v>
                </c:pt>
                <c:pt idx="284">
                  <c:v>2.9631152160508115E-2</c:v>
                </c:pt>
                <c:pt idx="285">
                  <c:v>2.9498544632378863E-2</c:v>
                </c:pt>
                <c:pt idx="286">
                  <c:v>2.9365937104249423E-2</c:v>
                </c:pt>
                <c:pt idx="287">
                  <c:v>2.9233329576119984E-2</c:v>
                </c:pt>
                <c:pt idx="288">
                  <c:v>2.9034418283925917E-2</c:v>
                </c:pt>
                <c:pt idx="289">
                  <c:v>2.8901810755796665E-2</c:v>
                </c:pt>
                <c:pt idx="290">
                  <c:v>2.8835506991731853E-2</c:v>
                </c:pt>
                <c:pt idx="291">
                  <c:v>2.8702899463602601E-2</c:v>
                </c:pt>
                <c:pt idx="292">
                  <c:v>2.8570291935473162E-2</c:v>
                </c:pt>
                <c:pt idx="293">
                  <c:v>2.843768440734391E-2</c:v>
                </c:pt>
                <c:pt idx="294">
                  <c:v>2.8305076879214471E-2</c:v>
                </c:pt>
                <c:pt idx="295">
                  <c:v>2.8172469351085031E-2</c:v>
                </c:pt>
                <c:pt idx="296">
                  <c:v>2.8106165587020403E-2</c:v>
                </c:pt>
                <c:pt idx="297">
                  <c:v>2.7973558058890964E-2</c:v>
                </c:pt>
                <c:pt idx="298">
                  <c:v>2.7840950530761712E-2</c:v>
                </c:pt>
                <c:pt idx="299">
                  <c:v>2.77746467666969E-2</c:v>
                </c:pt>
                <c:pt idx="300">
                  <c:v>2.7642039238567648E-2</c:v>
                </c:pt>
                <c:pt idx="301">
                  <c:v>2.7509431710438209E-2</c:v>
                </c:pt>
                <c:pt idx="302">
                  <c:v>2.7443127946373581E-2</c:v>
                </c:pt>
                <c:pt idx="303">
                  <c:v>2.7310520418244142E-2</c:v>
                </c:pt>
                <c:pt idx="304">
                  <c:v>2.7177912890114703E-2</c:v>
                </c:pt>
                <c:pt idx="305">
                  <c:v>2.7111609126050078E-2</c:v>
                </c:pt>
                <c:pt idx="306">
                  <c:v>2.6979001597920639E-2</c:v>
                </c:pt>
                <c:pt idx="307">
                  <c:v>2.6912697833856011E-2</c:v>
                </c:pt>
                <c:pt idx="308">
                  <c:v>2.6780090305726759E-2</c:v>
                </c:pt>
                <c:pt idx="309">
                  <c:v>2.664748277759732E-2</c:v>
                </c:pt>
                <c:pt idx="310">
                  <c:v>2.6581179013532696E-2</c:v>
                </c:pt>
                <c:pt idx="311">
                  <c:v>2.6514875249467881E-2</c:v>
                </c:pt>
                <c:pt idx="312">
                  <c:v>2.6382267721338629E-2</c:v>
                </c:pt>
                <c:pt idx="313">
                  <c:v>2.6315963957273817E-2</c:v>
                </c:pt>
                <c:pt idx="314">
                  <c:v>2.6249660193209189E-2</c:v>
                </c:pt>
                <c:pt idx="315">
                  <c:v>2.611705266507975E-2</c:v>
                </c:pt>
                <c:pt idx="316">
                  <c:v>2.6050748901015126E-2</c:v>
                </c:pt>
                <c:pt idx="317">
                  <c:v>2.5984445136950498E-2</c:v>
                </c:pt>
                <c:pt idx="318">
                  <c:v>2.5851837608821059E-2</c:v>
                </c:pt>
                <c:pt idx="319">
                  <c:v>2.5785533844756434E-2</c:v>
                </c:pt>
                <c:pt idx="320">
                  <c:v>2.5719230080691619E-2</c:v>
                </c:pt>
                <c:pt idx="321">
                  <c:v>2.5652926316626995E-2</c:v>
                </c:pt>
                <c:pt idx="322">
                  <c:v>2.5586622552562367E-2</c:v>
                </c:pt>
                <c:pt idx="323">
                  <c:v>2.5520318788497556E-2</c:v>
                </c:pt>
                <c:pt idx="324">
                  <c:v>2.5454015024432928E-2</c:v>
                </c:pt>
                <c:pt idx="325">
                  <c:v>2.5387711260368304E-2</c:v>
                </c:pt>
                <c:pt idx="326">
                  <c:v>2.5321407496303489E-2</c:v>
                </c:pt>
                <c:pt idx="327">
                  <c:v>2.5255103732238864E-2</c:v>
                </c:pt>
                <c:pt idx="328">
                  <c:v>2.5122496204109612E-2</c:v>
                </c:pt>
                <c:pt idx="329">
                  <c:v>2.5056192440044797E-2</c:v>
                </c:pt>
                <c:pt idx="330">
                  <c:v>2.4989888675980173E-2</c:v>
                </c:pt>
                <c:pt idx="331">
                  <c:v>2.4923584911915545E-2</c:v>
                </c:pt>
                <c:pt idx="332">
                  <c:v>2.4857281147850734E-2</c:v>
                </c:pt>
                <c:pt idx="333">
                  <c:v>2.4790977383786106E-2</c:v>
                </c:pt>
                <c:pt idx="334">
                  <c:v>2.4790977383786106E-2</c:v>
                </c:pt>
                <c:pt idx="335">
                  <c:v>2.4724673619721482E-2</c:v>
                </c:pt>
                <c:pt idx="336">
                  <c:v>2.4658369855656666E-2</c:v>
                </c:pt>
                <c:pt idx="337">
                  <c:v>2.4592066091592042E-2</c:v>
                </c:pt>
                <c:pt idx="338">
                  <c:v>2.4525762327527414E-2</c:v>
                </c:pt>
                <c:pt idx="339">
                  <c:v>2.4459458563462603E-2</c:v>
                </c:pt>
                <c:pt idx="340">
                  <c:v>2.4393154799397975E-2</c:v>
                </c:pt>
                <c:pt idx="341">
                  <c:v>2.4326851035333351E-2</c:v>
                </c:pt>
                <c:pt idx="342">
                  <c:v>2.4326851035333351E-2</c:v>
                </c:pt>
                <c:pt idx="343">
                  <c:v>2.4260547271268536E-2</c:v>
                </c:pt>
                <c:pt idx="344">
                  <c:v>2.4194243507203912E-2</c:v>
                </c:pt>
                <c:pt idx="345">
                  <c:v>2.4127939743139284E-2</c:v>
                </c:pt>
                <c:pt idx="346">
                  <c:v>2.4061635979074472E-2</c:v>
                </c:pt>
                <c:pt idx="347">
                  <c:v>2.4061635979074472E-2</c:v>
                </c:pt>
                <c:pt idx="348">
                  <c:v>2.3995332215009844E-2</c:v>
                </c:pt>
                <c:pt idx="349">
                  <c:v>2.392902845094522E-2</c:v>
                </c:pt>
                <c:pt idx="350">
                  <c:v>2.3862724686880405E-2</c:v>
                </c:pt>
                <c:pt idx="351">
                  <c:v>2.3862724686880405E-2</c:v>
                </c:pt>
                <c:pt idx="352">
                  <c:v>2.3796420922815781E-2</c:v>
                </c:pt>
                <c:pt idx="353">
                  <c:v>2.3730117158751153E-2</c:v>
                </c:pt>
                <c:pt idx="354">
                  <c:v>2.3730117158751153E-2</c:v>
                </c:pt>
                <c:pt idx="355">
                  <c:v>2.3663813394686341E-2</c:v>
                </c:pt>
                <c:pt idx="356">
                  <c:v>2.3597509630621714E-2</c:v>
                </c:pt>
                <c:pt idx="357">
                  <c:v>2.3597509630621714E-2</c:v>
                </c:pt>
                <c:pt idx="358">
                  <c:v>2.3531205866557089E-2</c:v>
                </c:pt>
                <c:pt idx="359">
                  <c:v>2.3464902102492462E-2</c:v>
                </c:pt>
                <c:pt idx="360">
                  <c:v>2.3464902102492462E-2</c:v>
                </c:pt>
                <c:pt idx="361">
                  <c:v>2.339859833842765E-2</c:v>
                </c:pt>
                <c:pt idx="362">
                  <c:v>2.3332294574363022E-2</c:v>
                </c:pt>
                <c:pt idx="363">
                  <c:v>2.3332294574363022E-2</c:v>
                </c:pt>
                <c:pt idx="364">
                  <c:v>2.3265990810298398E-2</c:v>
                </c:pt>
                <c:pt idx="365">
                  <c:v>2.3199687046233583E-2</c:v>
                </c:pt>
                <c:pt idx="366">
                  <c:v>2.3199687046233583E-2</c:v>
                </c:pt>
                <c:pt idx="367">
                  <c:v>2.3133383282168959E-2</c:v>
                </c:pt>
                <c:pt idx="368">
                  <c:v>2.3133383282168959E-2</c:v>
                </c:pt>
                <c:pt idx="369">
                  <c:v>2.3067079518104331E-2</c:v>
                </c:pt>
                <c:pt idx="370">
                  <c:v>2.3000775754039519E-2</c:v>
                </c:pt>
                <c:pt idx="371">
                  <c:v>2.3000775754039519E-2</c:v>
                </c:pt>
                <c:pt idx="372">
                  <c:v>2.2934471989974892E-2</c:v>
                </c:pt>
                <c:pt idx="373">
                  <c:v>2.2934471989974892E-2</c:v>
                </c:pt>
                <c:pt idx="374">
                  <c:v>2.2868168225910267E-2</c:v>
                </c:pt>
                <c:pt idx="375">
                  <c:v>2.2868168225910267E-2</c:v>
                </c:pt>
                <c:pt idx="376">
                  <c:v>2.2801864461845452E-2</c:v>
                </c:pt>
                <c:pt idx="377">
                  <c:v>2.2801864461845452E-2</c:v>
                </c:pt>
                <c:pt idx="378">
                  <c:v>2.2735560697780828E-2</c:v>
                </c:pt>
                <c:pt idx="379">
                  <c:v>2.2735560697780828E-2</c:v>
                </c:pt>
                <c:pt idx="380">
                  <c:v>2.2735560697780828E-2</c:v>
                </c:pt>
                <c:pt idx="381">
                  <c:v>2.26692569337162E-2</c:v>
                </c:pt>
                <c:pt idx="382">
                  <c:v>2.26692569337162E-2</c:v>
                </c:pt>
                <c:pt idx="383">
                  <c:v>2.2602953169651389E-2</c:v>
                </c:pt>
                <c:pt idx="384">
                  <c:v>2.2602953169651389E-2</c:v>
                </c:pt>
                <c:pt idx="385">
                  <c:v>2.2536649405586761E-2</c:v>
                </c:pt>
                <c:pt idx="386">
                  <c:v>2.2536649405586761E-2</c:v>
                </c:pt>
                <c:pt idx="387">
                  <c:v>2.2536649405586761E-2</c:v>
                </c:pt>
                <c:pt idx="388">
                  <c:v>2.2470345641522137E-2</c:v>
                </c:pt>
                <c:pt idx="389">
                  <c:v>2.2470345641522137E-2</c:v>
                </c:pt>
                <c:pt idx="390">
                  <c:v>2.2470345641522137E-2</c:v>
                </c:pt>
                <c:pt idx="391">
                  <c:v>2.2470345641522137E-2</c:v>
                </c:pt>
                <c:pt idx="392">
                  <c:v>2.2470345641522137E-2</c:v>
                </c:pt>
                <c:pt idx="393">
                  <c:v>2.2470345641522137E-2</c:v>
                </c:pt>
                <c:pt idx="394">
                  <c:v>2.2470345641522137E-2</c:v>
                </c:pt>
                <c:pt idx="395">
                  <c:v>2.2470345641522137E-2</c:v>
                </c:pt>
                <c:pt idx="396">
                  <c:v>2.2470345641522137E-2</c:v>
                </c:pt>
                <c:pt idx="397">
                  <c:v>2.2470345641522137E-2</c:v>
                </c:pt>
                <c:pt idx="398">
                  <c:v>2.2470345641522137E-2</c:v>
                </c:pt>
                <c:pt idx="399">
                  <c:v>2.2470345641522137E-2</c:v>
                </c:pt>
                <c:pt idx="400">
                  <c:v>2.2470345641522137E-2</c:v>
                </c:pt>
                <c:pt idx="401">
                  <c:v>2.2470345641522137E-2</c:v>
                </c:pt>
                <c:pt idx="402">
                  <c:v>2.2536649405586761E-2</c:v>
                </c:pt>
                <c:pt idx="403">
                  <c:v>2.2536649405586761E-2</c:v>
                </c:pt>
                <c:pt idx="404">
                  <c:v>2.2536649405586761E-2</c:v>
                </c:pt>
                <c:pt idx="405">
                  <c:v>2.2536649405586761E-2</c:v>
                </c:pt>
                <c:pt idx="406">
                  <c:v>2.2536649405586761E-2</c:v>
                </c:pt>
                <c:pt idx="407">
                  <c:v>2.2536649405586761E-2</c:v>
                </c:pt>
                <c:pt idx="408">
                  <c:v>2.2536649405586761E-2</c:v>
                </c:pt>
                <c:pt idx="409">
                  <c:v>2.2536649405586761E-2</c:v>
                </c:pt>
                <c:pt idx="410">
                  <c:v>2.2536649405586761E-2</c:v>
                </c:pt>
                <c:pt idx="411">
                  <c:v>2.2536649405586761E-2</c:v>
                </c:pt>
                <c:pt idx="412">
                  <c:v>2.2536649405586761E-2</c:v>
                </c:pt>
                <c:pt idx="413">
                  <c:v>2.2536649405586761E-2</c:v>
                </c:pt>
                <c:pt idx="414">
                  <c:v>2.2602953169651389E-2</c:v>
                </c:pt>
                <c:pt idx="415">
                  <c:v>2.2602953169651389E-2</c:v>
                </c:pt>
                <c:pt idx="416">
                  <c:v>2.2602953169651389E-2</c:v>
                </c:pt>
                <c:pt idx="417">
                  <c:v>2.2602953169651389E-2</c:v>
                </c:pt>
                <c:pt idx="418">
                  <c:v>2.2602953169651389E-2</c:v>
                </c:pt>
                <c:pt idx="419">
                  <c:v>2.2602953169651389E-2</c:v>
                </c:pt>
                <c:pt idx="420">
                  <c:v>2.2602953169651389E-2</c:v>
                </c:pt>
                <c:pt idx="421">
                  <c:v>2.2602953169651389E-2</c:v>
                </c:pt>
                <c:pt idx="422">
                  <c:v>2.2536649405586761E-2</c:v>
                </c:pt>
                <c:pt idx="423">
                  <c:v>2.2536649405586761E-2</c:v>
                </c:pt>
                <c:pt idx="424">
                  <c:v>2.2536649405586761E-2</c:v>
                </c:pt>
                <c:pt idx="425">
                  <c:v>2.2470345641522137E-2</c:v>
                </c:pt>
                <c:pt idx="426">
                  <c:v>2.2470345641522137E-2</c:v>
                </c:pt>
                <c:pt idx="427">
                  <c:v>2.2404041877457322E-2</c:v>
                </c:pt>
                <c:pt idx="428">
                  <c:v>2.2404041877457322E-2</c:v>
                </c:pt>
                <c:pt idx="429">
                  <c:v>2.2337738113392697E-2</c:v>
                </c:pt>
                <c:pt idx="430">
                  <c:v>2.2337738113392697E-2</c:v>
                </c:pt>
                <c:pt idx="431">
                  <c:v>2.227143434932807E-2</c:v>
                </c:pt>
                <c:pt idx="432">
                  <c:v>2.227143434932807E-2</c:v>
                </c:pt>
                <c:pt idx="433">
                  <c:v>2.227143434932807E-2</c:v>
                </c:pt>
                <c:pt idx="434">
                  <c:v>2.2205130585263258E-2</c:v>
                </c:pt>
                <c:pt idx="435">
                  <c:v>2.2205130585263258E-2</c:v>
                </c:pt>
                <c:pt idx="436">
                  <c:v>2.2205130585263258E-2</c:v>
                </c:pt>
                <c:pt idx="437">
                  <c:v>2.213882682119863E-2</c:v>
                </c:pt>
                <c:pt idx="438">
                  <c:v>2.213882682119863E-2</c:v>
                </c:pt>
                <c:pt idx="439">
                  <c:v>2.213882682119863E-2</c:v>
                </c:pt>
                <c:pt idx="440">
                  <c:v>2.213882682119863E-2</c:v>
                </c:pt>
                <c:pt idx="441">
                  <c:v>2.2072523057134006E-2</c:v>
                </c:pt>
                <c:pt idx="442">
                  <c:v>2.2072523057134006E-2</c:v>
                </c:pt>
                <c:pt idx="443">
                  <c:v>2.2072523057134006E-2</c:v>
                </c:pt>
                <c:pt idx="444">
                  <c:v>2.2072523057134006E-2</c:v>
                </c:pt>
                <c:pt idx="445">
                  <c:v>2.2006219293069191E-2</c:v>
                </c:pt>
                <c:pt idx="446">
                  <c:v>2.2006219293069191E-2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</c:numCache>
            </c:numRef>
          </c:xVal>
          <c:yVal>
            <c:numRef>
              <c:f>Traitement5!$F$2:$F$700</c:f>
              <c:numCache>
                <c:formatCode>0.000</c:formatCode>
                <c:ptCount val="699"/>
                <c:pt idx="0">
                  <c:v>7.7646465800890144E-2</c:v>
                </c:pt>
                <c:pt idx="1">
                  <c:v>7.7646459113831806E-2</c:v>
                </c:pt>
                <c:pt idx="2">
                  <c:v>7.7646454958726782E-2</c:v>
                </c:pt>
                <c:pt idx="3">
                  <c:v>7.7646450691335037E-2</c:v>
                </c:pt>
                <c:pt idx="4">
                  <c:v>7.7646446307205338E-2</c:v>
                </c:pt>
                <c:pt idx="5">
                  <c:v>7.7646441496850363E-2</c:v>
                </c:pt>
                <c:pt idx="6">
                  <c:v>7.7646436542356034E-2</c:v>
                </c:pt>
                <c:pt idx="7">
                  <c:v>7.7646430788367735E-2</c:v>
                </c:pt>
                <c:pt idx="8">
                  <c:v>7.764642483438057E-2</c:v>
                </c:pt>
                <c:pt idx="9">
                  <c:v>7.7646418670214698E-2</c:v>
                </c:pt>
                <c:pt idx="10">
                  <c:v>7.7646411923573688E-2</c:v>
                </c:pt>
                <c:pt idx="11">
                  <c:v>7.764640491700564E-2</c:v>
                </c:pt>
                <c:pt idx="12">
                  <c:v>7.7646397635883421E-2</c:v>
                </c:pt>
                <c:pt idx="13">
                  <c:v>7.7646390064513335E-2</c:v>
                </c:pt>
                <c:pt idx="14">
                  <c:v>7.7646379631430854E-2</c:v>
                </c:pt>
                <c:pt idx="15">
                  <c:v>7.7646369527449091E-2</c:v>
                </c:pt>
                <c:pt idx="16">
                  <c:v>7.7646360319111055E-2</c:v>
                </c:pt>
                <c:pt idx="17">
                  <c:v>7.7646351183006307E-2</c:v>
                </c:pt>
                <c:pt idx="18">
                  <c:v>7.7646341130972019E-2</c:v>
                </c:pt>
                <c:pt idx="19">
                  <c:v>7.7646331141460523E-2</c:v>
                </c:pt>
                <c:pt idx="20">
                  <c:v>7.7646320694942816E-2</c:v>
                </c:pt>
                <c:pt idx="21">
                  <c:v>7.7646309761378887E-2</c:v>
                </c:pt>
                <c:pt idx="22">
                  <c:v>7.7646297690370944E-2</c:v>
                </c:pt>
                <c:pt idx="23">
                  <c:v>7.7646285002329715E-2</c:v>
                </c:pt>
                <c:pt idx="24">
                  <c:v>7.7646272336206051E-2</c:v>
                </c:pt>
                <c:pt idx="25">
                  <c:v>7.7646258311698316E-2</c:v>
                </c:pt>
                <c:pt idx="26">
                  <c:v>7.7646243525037531E-2</c:v>
                </c:pt>
                <c:pt idx="27">
                  <c:v>7.7646227114625516E-2</c:v>
                </c:pt>
                <c:pt idx="28">
                  <c:v>7.7646210576333571E-2</c:v>
                </c:pt>
                <c:pt idx="29">
                  <c:v>7.7646192177677806E-2</c:v>
                </c:pt>
                <c:pt idx="30">
                  <c:v>7.764617167052007E-2</c:v>
                </c:pt>
                <c:pt idx="31">
                  <c:v>7.7646150815337739E-2</c:v>
                </c:pt>
                <c:pt idx="32">
                  <c:v>7.7646127503474077E-2</c:v>
                </c:pt>
                <c:pt idx="33">
                  <c:v>7.7646103726476567E-2</c:v>
                </c:pt>
                <c:pt idx="34">
                  <c:v>7.7646077068920669E-2</c:v>
                </c:pt>
                <c:pt idx="35">
                  <c:v>7.7646048450449853E-2</c:v>
                </c:pt>
                <c:pt idx="36">
                  <c:v>7.7646017676585674E-2</c:v>
                </c:pt>
                <c:pt idx="37">
                  <c:v>7.7645984530305981E-2</c:v>
                </c:pt>
                <c:pt idx="38">
                  <c:v>7.7645947077459379E-2</c:v>
                </c:pt>
                <c:pt idx="39">
                  <c:v>7.7645908293290641E-2</c:v>
                </c:pt>
                <c:pt idx="40">
                  <c:v>7.7645864317690272E-2</c:v>
                </c:pt>
                <c:pt idx="41">
                  <c:v>7.7645818622272794E-2</c:v>
                </c:pt>
                <c:pt idx="42">
                  <c:v>7.764576663510428E-2</c:v>
                </c:pt>
                <c:pt idx="43">
                  <c:v>7.7645709862326245E-2</c:v>
                </c:pt>
                <c:pt idx="44">
                  <c:v>7.7645647763672956E-2</c:v>
                </c:pt>
                <c:pt idx="45">
                  <c:v>7.7645579737032192E-2</c:v>
                </c:pt>
                <c:pt idx="46">
                  <c:v>7.764550511314014E-2</c:v>
                </c:pt>
                <c:pt idx="47">
                  <c:v>7.7645423150387721E-2</c:v>
                </c:pt>
                <c:pt idx="48">
                  <c:v>7.7645333029863928E-2</c:v>
                </c:pt>
                <c:pt idx="49">
                  <c:v>7.7645238364317692E-2</c:v>
                </c:pt>
                <c:pt idx="50">
                  <c:v>7.7645124626116668E-2</c:v>
                </c:pt>
                <c:pt idx="51">
                  <c:v>7.7645004279196572E-2</c:v>
                </c:pt>
                <c:pt idx="52">
                  <c:v>7.7644877679313579E-2</c:v>
                </c:pt>
                <c:pt idx="53">
                  <c:v>7.7644725441902915E-2</c:v>
                </c:pt>
                <c:pt idx="54">
                  <c:v>7.7644564318780321E-2</c:v>
                </c:pt>
                <c:pt idx="55">
                  <c:v>7.7644386800843235E-2</c:v>
                </c:pt>
                <c:pt idx="56">
                  <c:v>7.7644191310277111E-2</c:v>
                </c:pt>
                <c:pt idx="57">
                  <c:v>7.7643976155360811E-2</c:v>
                </c:pt>
                <c:pt idx="58">
                  <c:v>7.7643728717891949E-2</c:v>
                </c:pt>
                <c:pt idx="59">
                  <c:v>7.7643467599565391E-2</c:v>
                </c:pt>
                <c:pt idx="60">
                  <c:v>7.7643180879382878E-2</c:v>
                </c:pt>
                <c:pt idx="61">
                  <c:v>7.7642866307614231E-2</c:v>
                </c:pt>
                <c:pt idx="62">
                  <c:v>7.7642521461375652E-2</c:v>
                </c:pt>
                <c:pt idx="63">
                  <c:v>7.7642143726145946E-2</c:v>
                </c:pt>
                <c:pt idx="64">
                  <c:v>7.7641730275109538E-2</c:v>
                </c:pt>
                <c:pt idx="65">
                  <c:v>7.7641278046393619E-2</c:v>
                </c:pt>
                <c:pt idx="66">
                  <c:v>7.764078371823753E-2</c:v>
                </c:pt>
                <c:pt idx="67">
                  <c:v>7.7640243682088522E-2</c:v>
                </c:pt>
                <c:pt idx="68">
                  <c:v>7.7639654013564041E-2</c:v>
                </c:pt>
                <c:pt idx="69">
                  <c:v>7.7639010441166473E-2</c:v>
                </c:pt>
                <c:pt idx="70">
                  <c:v>7.7638276380242816E-2</c:v>
                </c:pt>
                <c:pt idx="71">
                  <c:v>7.7637507737788769E-2</c:v>
                </c:pt>
                <c:pt idx="72">
                  <c:v>7.7636669692631624E-2</c:v>
                </c:pt>
                <c:pt idx="73">
                  <c:v>7.7635756197507774E-2</c:v>
                </c:pt>
                <c:pt idx="74">
                  <c:v>7.7634805744042745E-2</c:v>
                </c:pt>
                <c:pt idx="75">
                  <c:v>7.7633675884712025E-2</c:v>
                </c:pt>
                <c:pt idx="76">
                  <c:v>7.7632494034824084E-2</c:v>
                </c:pt>
                <c:pt idx="77">
                  <c:v>7.7631206557417218E-2</c:v>
                </c:pt>
                <c:pt idx="78">
                  <c:v>7.7629804127303206E-2</c:v>
                </c:pt>
                <c:pt idx="79">
                  <c:v>7.7628276575757077E-2</c:v>
                </c:pt>
                <c:pt idx="80">
                  <c:v>7.7626612814664459E-2</c:v>
                </c:pt>
                <c:pt idx="81">
                  <c:v>7.7624800753940404E-2</c:v>
                </c:pt>
                <c:pt idx="82">
                  <c:v>7.7622737524883148E-2</c:v>
                </c:pt>
                <c:pt idx="83">
                  <c:v>7.7620677815881181E-2</c:v>
                </c:pt>
                <c:pt idx="84">
                  <c:v>7.7618336898528914E-2</c:v>
                </c:pt>
                <c:pt idx="85">
                  <c:v>7.7615787378769563E-2</c:v>
                </c:pt>
                <c:pt idx="86">
                  <c:v>7.7613136358611848E-2</c:v>
                </c:pt>
                <c:pt idx="87">
                  <c:v>7.7610123306093765E-2</c:v>
                </c:pt>
                <c:pt idx="88">
                  <c:v>7.7606990201005949E-2</c:v>
                </c:pt>
                <c:pt idx="89">
                  <c:v>7.7603590339461875E-2</c:v>
                </c:pt>
                <c:pt idx="90">
                  <c:v>7.7599725966735464E-2</c:v>
                </c:pt>
                <c:pt idx="91">
                  <c:v>7.7595707385223534E-2</c:v>
                </c:pt>
                <c:pt idx="92">
                  <c:v>7.7591346400397096E-2</c:v>
                </c:pt>
                <c:pt idx="93">
                  <c:v>7.7586613749519653E-2</c:v>
                </c:pt>
                <c:pt idx="94">
                  <c:v>7.7581477667233445E-2</c:v>
                </c:pt>
                <c:pt idx="95">
                  <c:v>7.7575903674182226E-2</c:v>
                </c:pt>
                <c:pt idx="96">
                  <c:v>7.7569854348272044E-2</c:v>
                </c:pt>
                <c:pt idx="97">
                  <c:v>7.7563289077242289E-2</c:v>
                </c:pt>
                <c:pt idx="98">
                  <c:v>7.7556163791135987E-2</c:v>
                </c:pt>
                <c:pt idx="99">
                  <c:v>7.7548430673173407E-2</c:v>
                </c:pt>
                <c:pt idx="100">
                  <c:v>7.754003784744759E-2</c:v>
                </c:pt>
                <c:pt idx="101">
                  <c:v>7.7530929041774138E-2</c:v>
                </c:pt>
                <c:pt idx="102">
                  <c:v>7.7521043223944083E-2</c:v>
                </c:pt>
                <c:pt idx="103">
                  <c:v>7.7510314209547251E-2</c:v>
                </c:pt>
                <c:pt idx="104">
                  <c:v>7.7498670239457293E-2</c:v>
                </c:pt>
                <c:pt idx="105">
                  <c:v>7.7486630624331615E-2</c:v>
                </c:pt>
                <c:pt idx="106">
                  <c:v>7.7472967741527815E-2</c:v>
                </c:pt>
                <c:pt idx="107">
                  <c:v>7.7458140768204412E-2</c:v>
                </c:pt>
                <c:pt idx="108">
                  <c:v>7.7442811322016455E-2</c:v>
                </c:pt>
                <c:pt idx="109">
                  <c:v>7.7424591958648287E-2</c:v>
                </c:pt>
                <c:pt idx="110">
                  <c:v>7.7406542770635314E-2</c:v>
                </c:pt>
                <c:pt idx="111">
                  <c:v>7.738606434678072E-2</c:v>
                </c:pt>
                <c:pt idx="112">
                  <c:v>7.7364896327194149E-2</c:v>
                </c:pt>
                <c:pt idx="113">
                  <c:v>7.7340882521395302E-2</c:v>
                </c:pt>
                <c:pt idx="114">
                  <c:v>7.7314833238017827E-2</c:v>
                </c:pt>
                <c:pt idx="115">
                  <c:v>7.7286578594075936E-2</c:v>
                </c:pt>
                <c:pt idx="116">
                  <c:v>7.7255935090439362E-2</c:v>
                </c:pt>
                <c:pt idx="117">
                  <c:v>7.7222704625103708E-2</c:v>
                </c:pt>
                <c:pt idx="118">
                  <c:v>7.718496546117426E-2</c:v>
                </c:pt>
                <c:pt idx="119">
                  <c:v>7.714575956392479E-2</c:v>
                </c:pt>
                <c:pt idx="120">
                  <c:v>7.7101248236882761E-2</c:v>
                </c:pt>
                <c:pt idx="121">
                  <c:v>7.7052832354862474E-2</c:v>
                </c:pt>
                <c:pt idx="122">
                  <c:v>7.7000180416111771E-2</c:v>
                </c:pt>
                <c:pt idx="123">
                  <c:v>7.69455245145724E-2</c:v>
                </c:pt>
                <c:pt idx="124">
                  <c:v>7.6883525277149894E-2</c:v>
                </c:pt>
                <c:pt idx="125">
                  <c:v>7.6816151704144922E-2</c:v>
                </c:pt>
                <c:pt idx="126">
                  <c:v>7.6742959874112768E-2</c:v>
                </c:pt>
                <c:pt idx="127">
                  <c:v>7.6667066958674299E-2</c:v>
                </c:pt>
                <c:pt idx="128">
                  <c:v>7.658496881669645E-2</c:v>
                </c:pt>
                <c:pt idx="129">
                  <c:v>7.6491987100891751E-2</c:v>
                </c:pt>
                <c:pt idx="130">
                  <c:v>7.6395679891083645E-2</c:v>
                </c:pt>
                <c:pt idx="131">
                  <c:v>7.6291619603106792E-2</c:v>
                </c:pt>
                <c:pt idx="132">
                  <c:v>7.6179232214491147E-2</c:v>
                </c:pt>
                <c:pt idx="133">
                  <c:v>7.6063627139902848E-2</c:v>
                </c:pt>
                <c:pt idx="134">
                  <c:v>7.5933176583891579E-2</c:v>
                </c:pt>
                <c:pt idx="135">
                  <c:v>7.5792502095608852E-2</c:v>
                </c:pt>
                <c:pt idx="136">
                  <c:v>7.5648031488055406E-2</c:v>
                </c:pt>
                <c:pt idx="137">
                  <c:v>7.5492949337043411E-2</c:v>
                </c:pt>
                <c:pt idx="138">
                  <c:v>7.531836316999943E-2</c:v>
                </c:pt>
                <c:pt idx="139">
                  <c:v>7.5139411310222531E-2</c:v>
                </c:pt>
                <c:pt idx="140">
                  <c:v>7.4947700858475838E-2</c:v>
                </c:pt>
                <c:pt idx="141">
                  <c:v>7.4752565645874847E-2</c:v>
                </c:pt>
                <c:pt idx="142">
                  <c:v>7.4533743839605121E-2</c:v>
                </c:pt>
                <c:pt idx="143">
                  <c:v>7.4311356595402403E-2</c:v>
                </c:pt>
                <c:pt idx="144">
                  <c:v>7.4074608742368597E-2</c:v>
                </c:pt>
                <c:pt idx="145">
                  <c:v>7.3822784160208793E-2</c:v>
                </c:pt>
                <c:pt idx="146">
                  <c:v>7.3555158383431934E-2</c:v>
                </c:pt>
                <c:pt idx="147">
                  <c:v>7.3285613834431468E-2</c:v>
                </c:pt>
                <c:pt idx="148">
                  <c:v>7.3000524484046536E-2</c:v>
                </c:pt>
                <c:pt idx="149">
                  <c:v>7.2682951603849258E-2</c:v>
                </c:pt>
                <c:pt idx="150">
                  <c:v>7.236400810720818E-2</c:v>
                </c:pt>
                <c:pt idx="151">
                  <c:v>7.2045787858004195E-2</c:v>
                </c:pt>
                <c:pt idx="152">
                  <c:v>7.1692365922135903E-2</c:v>
                </c:pt>
                <c:pt idx="153">
                  <c:v>7.1340432695190803E-2</c:v>
                </c:pt>
                <c:pt idx="154">
                  <c:v>7.0971370011773657E-2</c:v>
                </c:pt>
                <c:pt idx="155">
                  <c:v>7.0584728680842937E-2</c:v>
                </c:pt>
                <c:pt idx="156">
                  <c:v>7.0203043570408977E-2</c:v>
                </c:pt>
                <c:pt idx="157">
                  <c:v>6.9804964879533166E-2</c:v>
                </c:pt>
                <c:pt idx="158">
                  <c:v>6.9390182188914878E-2</c:v>
                </c:pt>
                <c:pt idx="159">
                  <c:v>6.8958411840852579E-2</c:v>
                </c:pt>
                <c:pt idx="160">
                  <c:v>6.8509399053136466E-2</c:v>
                </c:pt>
                <c:pt idx="161">
                  <c:v>6.8070846902994697E-2</c:v>
                </c:pt>
                <c:pt idx="162">
                  <c:v>6.7616662109222903E-2</c:v>
                </c:pt>
                <c:pt idx="163">
                  <c:v>6.7146710956775088E-2</c:v>
                </c:pt>
                <c:pt idx="164">
                  <c:v>6.6691717971745071E-2</c:v>
                </c:pt>
                <c:pt idx="165">
                  <c:v>6.6222709608935421E-2</c:v>
                </c:pt>
                <c:pt idx="166">
                  <c:v>6.5739643482766993E-2</c:v>
                </c:pt>
                <c:pt idx="167">
                  <c:v>6.524249983856989E-2</c:v>
                </c:pt>
                <c:pt idx="168">
                  <c:v>6.4765800368695475E-2</c:v>
                </c:pt>
                <c:pt idx="169">
                  <c:v>6.4276860534079189E-2</c:v>
                </c:pt>
                <c:pt idx="170">
                  <c:v>6.3775717790191921E-2</c:v>
                </c:pt>
                <c:pt idx="171">
                  <c:v>6.3299491648835721E-2</c:v>
                </c:pt>
                <c:pt idx="172">
                  <c:v>6.2774982843767563E-2</c:v>
                </c:pt>
                <c:pt idx="173">
                  <c:v>6.2277194630413195E-2</c:v>
                </c:pt>
                <c:pt idx="174">
                  <c:v>6.1769143022816969E-2</c:v>
                </c:pt>
                <c:pt idx="175">
                  <c:v>6.1250920522203801E-2</c:v>
                </c:pt>
                <c:pt idx="176">
                  <c:v>6.0763623146900002E-2</c:v>
                </c:pt>
                <c:pt idx="177">
                  <c:v>6.0226141010689918E-2</c:v>
                </c:pt>
                <c:pt idx="178">
                  <c:v>5.9721267337120278E-2</c:v>
                </c:pt>
                <c:pt idx="179">
                  <c:v>5.9251189947401993E-2</c:v>
                </c:pt>
                <c:pt idx="180">
                  <c:v>5.8730542907165256E-2</c:v>
                </c:pt>
                <c:pt idx="181">
                  <c:v>5.8246197015838469E-2</c:v>
                </c:pt>
                <c:pt idx="182">
                  <c:v>5.7710202620695733E-2</c:v>
                </c:pt>
                <c:pt idx="183">
                  <c:v>5.7211997180146482E-2</c:v>
                </c:pt>
                <c:pt idx="184">
                  <c:v>5.6753462408126551E-2</c:v>
                </c:pt>
                <c:pt idx="185">
                  <c:v>5.6242987797461619E-2</c:v>
                </c:pt>
                <c:pt idx="186">
                  <c:v>5.5726240796840978E-2</c:v>
                </c:pt>
                <c:pt idx="187">
                  <c:v>5.5251120006729423E-2</c:v>
                </c:pt>
                <c:pt idx="188">
                  <c:v>5.4770990046768046E-2</c:v>
                </c:pt>
                <c:pt idx="189">
                  <c:v>5.4285936416455433E-2</c:v>
                </c:pt>
                <c:pt idx="190">
                  <c:v>5.3796045885798796E-2</c:v>
                </c:pt>
                <c:pt idx="191">
                  <c:v>5.3301406328047155E-2</c:v>
                </c:pt>
                <c:pt idx="192">
                  <c:v>5.285224369455227E-2</c:v>
                </c:pt>
                <c:pt idx="193">
                  <c:v>5.2399371566193509E-2</c:v>
                </c:pt>
                <c:pt idx="194">
                  <c:v>5.1942855650419104E-2</c:v>
                </c:pt>
                <c:pt idx="195">
                  <c:v>5.1482761983077857E-2</c:v>
                </c:pt>
                <c:pt idx="196">
                  <c:v>5.1019156840946475E-2</c:v>
                </c:pt>
                <c:pt idx="197">
                  <c:v>5.0604169179727029E-2</c:v>
                </c:pt>
                <c:pt idx="198">
                  <c:v>5.0134112569031504E-2</c:v>
                </c:pt>
                <c:pt idx="199">
                  <c:v>4.9713495731559254E-2</c:v>
                </c:pt>
                <c:pt idx="200">
                  <c:v>4.9290302809231384E-2</c:v>
                </c:pt>
                <c:pt idx="201">
                  <c:v>4.8811189536692834E-2</c:v>
                </c:pt>
                <c:pt idx="202">
                  <c:v>4.8382676933343957E-2</c:v>
                </c:pt>
                <c:pt idx="203">
                  <c:v>4.7951733342663602E-2</c:v>
                </c:pt>
                <c:pt idx="204">
                  <c:v>4.7572699751207717E-2</c:v>
                </c:pt>
                <c:pt idx="205">
                  <c:v>4.7137322036527964E-2</c:v>
                </c:pt>
                <c:pt idx="206">
                  <c:v>4.6754478913581102E-2</c:v>
                </c:pt>
                <c:pt idx="207">
                  <c:v>4.6314827349648237E-2</c:v>
                </c:pt>
                <c:pt idx="208">
                  <c:v>4.5928314086432019E-2</c:v>
                </c:pt>
                <c:pt idx="209">
                  <c:v>4.5540135260498292E-2</c:v>
                </c:pt>
                <c:pt idx="210">
                  <c:v>4.5150320592235116E-2</c:v>
                </c:pt>
                <c:pt idx="211">
                  <c:v>4.4814914096434601E-2</c:v>
                </c:pt>
                <c:pt idx="212">
                  <c:v>4.442213948697013E-2</c:v>
                </c:pt>
                <c:pt idx="213">
                  <c:v>4.4027812634455363E-2</c:v>
                </c:pt>
                <c:pt idx="214">
                  <c:v>4.3688604541083739E-2</c:v>
                </c:pt>
                <c:pt idx="215">
                  <c:v>4.329147105429252E-2</c:v>
                </c:pt>
                <c:pt idx="216">
                  <c:v>4.2949899225092701E-2</c:v>
                </c:pt>
                <c:pt idx="217">
                  <c:v>4.2607264431876096E-2</c:v>
                </c:pt>
                <c:pt idx="218">
                  <c:v>4.2263584130715931E-2</c:v>
                </c:pt>
                <c:pt idx="219">
                  <c:v>4.1918875612771196E-2</c:v>
                </c:pt>
                <c:pt idx="220">
                  <c:v>4.1573156000903687E-2</c:v>
                </c:pt>
                <c:pt idx="221">
                  <c:v>4.1226442246532213E-2</c:v>
                </c:pt>
                <c:pt idx="222">
                  <c:v>4.087875112671787E-2</c:v>
                </c:pt>
                <c:pt idx="223">
                  <c:v>4.0588273909741263E-2</c:v>
                </c:pt>
                <c:pt idx="224">
                  <c:v>4.0238833937766394E-2</c:v>
                </c:pt>
                <c:pt idx="225">
                  <c:v>3.9946922248453823E-2</c:v>
                </c:pt>
                <c:pt idx="226">
                  <c:v>3.965437349131605E-2</c:v>
                </c:pt>
                <c:pt idx="227">
                  <c:v>3.9302487040659063E-2</c:v>
                </c:pt>
                <c:pt idx="228">
                  <c:v>3.9008569092019822E-2</c:v>
                </c:pt>
                <c:pt idx="229">
                  <c:v>3.8714043289334234E-2</c:v>
                </c:pt>
                <c:pt idx="230">
                  <c:v>3.8418918571165819E-2</c:v>
                </c:pt>
                <c:pt idx="231">
                  <c:v>3.8123203784335202E-2</c:v>
                </c:pt>
                <c:pt idx="232">
                  <c:v>3.788621299166281E-2</c:v>
                </c:pt>
                <c:pt idx="233">
                  <c:v>3.758945808076361E-2</c:v>
                </c:pt>
                <c:pt idx="234">
                  <c:v>3.7292137380764451E-2</c:v>
                </c:pt>
                <c:pt idx="235">
                  <c:v>3.7053879164208173E-2</c:v>
                </c:pt>
                <c:pt idx="236">
                  <c:v>3.6815268587365724E-2</c:v>
                </c:pt>
                <c:pt idx="237">
                  <c:v>3.6516516358100687E-2</c:v>
                </c:pt>
                <c:pt idx="238">
                  <c:v>3.6277128517242359E-2</c:v>
                </c:pt>
                <c:pt idx="239">
                  <c:v>3.6037402047057604E-2</c:v>
                </c:pt>
                <c:pt idx="240">
                  <c:v>3.5797341090939738E-2</c:v>
                </c:pt>
                <c:pt idx="241">
                  <c:v>3.5617078338322727E-2</c:v>
                </c:pt>
                <c:pt idx="242">
                  <c:v>3.5376441886426704E-2</c:v>
                </c:pt>
                <c:pt idx="243">
                  <c:v>3.5195752169411891E-2</c:v>
                </c:pt>
                <c:pt idx="244">
                  <c:v>3.4954552587742861E-2</c:v>
                </c:pt>
                <c:pt idx="245">
                  <c:v>3.4773445103795132E-2</c:v>
                </c:pt>
                <c:pt idx="246">
                  <c:v>3.4531694553012193E-2</c:v>
                </c:pt>
                <c:pt idx="247">
                  <c:v>3.4350178345733139E-2</c:v>
                </c:pt>
                <c:pt idx="248">
                  <c:v>3.4168489701711824E-2</c:v>
                </c:pt>
                <c:pt idx="249">
                  <c:v>3.398663024176813E-2</c:v>
                </c:pt>
                <c:pt idx="250">
                  <c:v>3.3804601574686718E-2</c:v>
                </c:pt>
                <c:pt idx="251">
                  <c:v>3.3622405297237659E-2</c:v>
                </c:pt>
                <c:pt idx="252">
                  <c:v>3.3440042994198553E-2</c:v>
                </c:pt>
                <c:pt idx="253">
                  <c:v>3.3257516238378498E-2</c:v>
                </c:pt>
                <c:pt idx="254">
                  <c:v>3.3074826590643314E-2</c:v>
                </c:pt>
                <c:pt idx="255">
                  <c:v>3.2891975599942537E-2</c:v>
                </c:pt>
                <c:pt idx="256">
                  <c:v>3.2769986064025557E-2</c:v>
                </c:pt>
                <c:pt idx="257">
                  <c:v>3.2586869578216895E-2</c:v>
                </c:pt>
                <c:pt idx="258">
                  <c:v>3.2403595821936547E-2</c:v>
                </c:pt>
                <c:pt idx="259">
                  <c:v>3.228132668921143E-2</c:v>
                </c:pt>
                <c:pt idx="260">
                  <c:v>3.2097794155239098E-2</c:v>
                </c:pt>
                <c:pt idx="261">
                  <c:v>3.1975353884725985E-2</c:v>
                </c:pt>
                <c:pt idx="262">
                  <c:v>3.1852845926529039E-2</c:v>
                </c:pt>
                <c:pt idx="263">
                  <c:v>3.1668958025903533E-2</c:v>
                </c:pt>
                <c:pt idx="264">
                  <c:v>3.1546282746872253E-2</c:v>
                </c:pt>
                <c:pt idx="265">
                  <c:v>3.1423541292818859E-2</c:v>
                </c:pt>
                <c:pt idx="266">
                  <c:v>3.1239305967060663E-2</c:v>
                </c:pt>
                <c:pt idx="267">
                  <c:v>3.1116400938680129E-2</c:v>
                </c:pt>
                <c:pt idx="268">
                  <c:v>3.0931922232593882E-2</c:v>
                </c:pt>
                <c:pt idx="269">
                  <c:v>3.0808856263140817E-2</c:v>
                </c:pt>
                <c:pt idx="270">
                  <c:v>3.0624138099987715E-2</c:v>
                </c:pt>
                <c:pt idx="271">
                  <c:v>3.043927812369901E-2</c:v>
                </c:pt>
                <c:pt idx="272">
                  <c:v>3.0315960037317798E-2</c:v>
                </c:pt>
                <c:pt idx="273">
                  <c:v>3.0130866771086971E-2</c:v>
                </c:pt>
                <c:pt idx="274">
                  <c:v>2.9945635351601066E-2</c:v>
                </c:pt>
                <c:pt idx="275">
                  <c:v>2.982207165479684E-2</c:v>
                </c:pt>
                <c:pt idx="276">
                  <c:v>2.9636612978240801E-2</c:v>
                </c:pt>
                <c:pt idx="277">
                  <c:v>2.9451019728200703E-2</c:v>
                </c:pt>
                <c:pt idx="278">
                  <c:v>2.9327216785064128E-2</c:v>
                </c:pt>
                <c:pt idx="279">
                  <c:v>2.9141402178066683E-2</c:v>
                </c:pt>
                <c:pt idx="280">
                  <c:v>2.9017452875111913E-2</c:v>
                </c:pt>
                <c:pt idx="281">
                  <c:v>2.8893445701262191E-2</c:v>
                </c:pt>
                <c:pt idx="282">
                  <c:v>2.8707327266141641E-2</c:v>
                </c:pt>
                <c:pt idx="283">
                  <c:v>2.8583177078678419E-2</c:v>
                </c:pt>
                <c:pt idx="284">
                  <c:v>2.8458970345564646E-2</c:v>
                </c:pt>
                <c:pt idx="285">
                  <c:v>2.8334707440609112E-2</c:v>
                </c:pt>
                <c:pt idx="286">
                  <c:v>2.8210388735485134E-2</c:v>
                </c:pt>
                <c:pt idx="287">
                  <c:v>2.8086014599738765E-2</c:v>
                </c:pt>
                <c:pt idx="288">
                  <c:v>2.7899350266867032E-2</c:v>
                </c:pt>
                <c:pt idx="289">
                  <c:v>2.7774839157429565E-2</c:v>
                </c:pt>
                <c:pt idx="290">
                  <c:v>2.771256327245894E-2</c:v>
                </c:pt>
                <c:pt idx="291">
                  <c:v>2.7587971067379292E-2</c:v>
                </c:pt>
                <c:pt idx="292">
                  <c:v>2.7463325247743454E-2</c:v>
                </c:pt>
                <c:pt idx="293">
                  <c:v>2.7338626170483937E-2</c:v>
                </c:pt>
                <c:pt idx="294">
                  <c:v>2.7213874190456178E-2</c:v>
                </c:pt>
                <c:pt idx="295">
                  <c:v>2.7089069660447405E-2</c:v>
                </c:pt>
                <c:pt idx="296">
                  <c:v>2.7026647798882308E-2</c:v>
                </c:pt>
                <c:pt idx="297">
                  <c:v>2.6901765100870736E-2</c:v>
                </c:pt>
                <c:pt idx="298">
                  <c:v>2.6776830725844636E-2</c:v>
                </c:pt>
                <c:pt idx="299">
                  <c:v>2.6714344267532372E-2</c:v>
                </c:pt>
                <c:pt idx="300">
                  <c:v>2.6589333024359695E-2</c:v>
                </c:pt>
                <c:pt idx="301">
                  <c:v>2.6464270964375425E-2</c:v>
                </c:pt>
                <c:pt idx="302">
                  <c:v>2.6401720984575008E-2</c:v>
                </c:pt>
                <c:pt idx="303">
                  <c:v>2.6276583337246279E-2</c:v>
                </c:pt>
                <c:pt idx="304">
                  <c:v>2.6151395720667416E-2</c:v>
                </c:pt>
                <c:pt idx="305">
                  <c:v>2.6088783278834828E-2</c:v>
                </c:pt>
                <c:pt idx="306">
                  <c:v>2.5963521336842009E-2</c:v>
                </c:pt>
                <c:pt idx="307">
                  <c:v>2.5900871919812385E-2</c:v>
                </c:pt>
                <c:pt idx="308">
                  <c:v>2.5775536400582458E-2</c:v>
                </c:pt>
                <c:pt idx="309">
                  <c:v>2.5650152242210469E-2</c:v>
                </c:pt>
                <c:pt idx="310">
                  <c:v>2.558744202579144E-2</c:v>
                </c:pt>
                <c:pt idx="311">
                  <c:v>2.552471977227512E-2</c:v>
                </c:pt>
                <c:pt idx="312">
                  <c:v>2.5399239316391653E-2</c:v>
                </c:pt>
                <c:pt idx="313">
                  <c:v>2.5336481194938934E-2</c:v>
                </c:pt>
                <c:pt idx="314">
                  <c:v>2.5273711198219348E-2</c:v>
                </c:pt>
                <c:pt idx="315">
                  <c:v>2.514813573947064E-2</c:v>
                </c:pt>
                <c:pt idx="316">
                  <c:v>2.5085330357384777E-2</c:v>
                </c:pt>
                <c:pt idx="317">
                  <c:v>2.5022513259918604E-2</c:v>
                </c:pt>
                <c:pt idx="318">
                  <c:v>2.4896844077404591E-2</c:v>
                </c:pt>
                <c:pt idx="319">
                  <c:v>2.4833992071336478E-2</c:v>
                </c:pt>
                <c:pt idx="320">
                  <c:v>2.4771128507847386E-2</c:v>
                </c:pt>
                <c:pt idx="321">
                  <c:v>2.4708253426128403E-2</c:v>
                </c:pt>
                <c:pt idx="322">
                  <c:v>2.464536686525079E-2</c:v>
                </c:pt>
                <c:pt idx="323">
                  <c:v>2.4582468864166977E-2</c:v>
                </c:pt>
                <c:pt idx="324">
                  <c:v>2.4519559461711214E-2</c:v>
                </c:pt>
                <c:pt idx="325">
                  <c:v>2.4456638696598823E-2</c:v>
                </c:pt>
                <c:pt idx="326">
                  <c:v>2.4393706607426985E-2</c:v>
                </c:pt>
                <c:pt idx="327">
                  <c:v>2.4330763232675488E-2</c:v>
                </c:pt>
                <c:pt idx="328">
                  <c:v>2.4204842779762828E-2</c:v>
                </c:pt>
                <c:pt idx="329">
                  <c:v>2.4141865777973212E-2</c:v>
                </c:pt>
                <c:pt idx="330">
                  <c:v>2.4078877643347887E-2</c:v>
                </c:pt>
                <c:pt idx="331">
                  <c:v>2.4015878413780466E-2</c:v>
                </c:pt>
                <c:pt idx="332">
                  <c:v>2.3952868127048256E-2</c:v>
                </c:pt>
                <c:pt idx="333">
                  <c:v>2.3889846820812945E-2</c:v>
                </c:pt>
                <c:pt idx="334">
                  <c:v>2.3889846820812945E-2</c:v>
                </c:pt>
                <c:pt idx="335">
                  <c:v>2.3826814532619901E-2</c:v>
                </c:pt>
                <c:pt idx="336">
                  <c:v>2.3763771299898845E-2</c:v>
                </c:pt>
                <c:pt idx="337">
                  <c:v>2.3700717159964774E-2</c:v>
                </c:pt>
                <c:pt idx="338">
                  <c:v>2.3637652150017049E-2</c:v>
                </c:pt>
                <c:pt idx="339">
                  <c:v>2.3574576307140223E-2</c:v>
                </c:pt>
                <c:pt idx="340">
                  <c:v>2.3511489668304859E-2</c:v>
                </c:pt>
                <c:pt idx="341">
                  <c:v>2.3448392270366679E-2</c:v>
                </c:pt>
                <c:pt idx="342">
                  <c:v>2.3448392270366679E-2</c:v>
                </c:pt>
                <c:pt idx="343">
                  <c:v>2.3385284150067374E-2</c:v>
                </c:pt>
                <c:pt idx="344">
                  <c:v>2.3322165344035424E-2</c:v>
                </c:pt>
                <c:pt idx="345">
                  <c:v>2.3259035888785237E-2</c:v>
                </c:pt>
                <c:pt idx="346">
                  <c:v>2.3195895820717988E-2</c:v>
                </c:pt>
                <c:pt idx="347">
                  <c:v>2.3195895820717988E-2</c:v>
                </c:pt>
                <c:pt idx="348">
                  <c:v>2.3132745176122363E-2</c:v>
                </c:pt>
                <c:pt idx="349">
                  <c:v>2.3069583991173814E-2</c:v>
                </c:pt>
                <c:pt idx="350">
                  <c:v>2.3006412301935321E-2</c:v>
                </c:pt>
                <c:pt idx="351">
                  <c:v>2.3006412301935321E-2</c:v>
                </c:pt>
                <c:pt idx="352">
                  <c:v>2.2943230144358173E-2</c:v>
                </c:pt>
                <c:pt idx="353">
                  <c:v>2.2880037554281168E-2</c:v>
                </c:pt>
                <c:pt idx="354">
                  <c:v>2.2880037554281168E-2</c:v>
                </c:pt>
                <c:pt idx="355">
                  <c:v>2.2816834567431436E-2</c:v>
                </c:pt>
                <c:pt idx="356">
                  <c:v>2.2753621219425153E-2</c:v>
                </c:pt>
                <c:pt idx="357">
                  <c:v>2.2753621219425153E-2</c:v>
                </c:pt>
                <c:pt idx="358">
                  <c:v>2.2690397545766877E-2</c:v>
                </c:pt>
                <c:pt idx="359">
                  <c:v>2.2627163581850351E-2</c:v>
                </c:pt>
                <c:pt idx="360">
                  <c:v>2.2627163581850351E-2</c:v>
                </c:pt>
                <c:pt idx="361">
                  <c:v>2.2563919362958526E-2</c:v>
                </c:pt>
                <c:pt idx="362">
                  <c:v>2.2500664924264481E-2</c:v>
                </c:pt>
                <c:pt idx="363">
                  <c:v>2.2500664924264481E-2</c:v>
                </c:pt>
                <c:pt idx="364">
                  <c:v>2.2437400300830641E-2</c:v>
                </c:pt>
                <c:pt idx="365">
                  <c:v>2.2374125527609576E-2</c:v>
                </c:pt>
                <c:pt idx="366">
                  <c:v>2.2374125527609576E-2</c:v>
                </c:pt>
                <c:pt idx="367">
                  <c:v>2.2310840639444746E-2</c:v>
                </c:pt>
                <c:pt idx="368">
                  <c:v>2.2310840639444746E-2</c:v>
                </c:pt>
                <c:pt idx="369">
                  <c:v>2.2247545671069721E-2</c:v>
                </c:pt>
                <c:pt idx="370">
                  <c:v>2.2184240657109063E-2</c:v>
                </c:pt>
                <c:pt idx="371">
                  <c:v>2.2184240657109063E-2</c:v>
                </c:pt>
                <c:pt idx="372">
                  <c:v>2.212092563207891E-2</c:v>
                </c:pt>
                <c:pt idx="373">
                  <c:v>2.212092563207891E-2</c:v>
                </c:pt>
                <c:pt idx="374">
                  <c:v>2.2057600630386413E-2</c:v>
                </c:pt>
                <c:pt idx="375">
                  <c:v>2.2057600630386413E-2</c:v>
                </c:pt>
                <c:pt idx="376">
                  <c:v>2.1994265686330332E-2</c:v>
                </c:pt>
                <c:pt idx="377">
                  <c:v>2.1994265686330332E-2</c:v>
                </c:pt>
                <c:pt idx="378">
                  <c:v>2.1930920834101982E-2</c:v>
                </c:pt>
                <c:pt idx="379">
                  <c:v>2.1930920834101982E-2</c:v>
                </c:pt>
                <c:pt idx="380">
                  <c:v>2.1930920834101982E-2</c:v>
                </c:pt>
                <c:pt idx="381">
                  <c:v>2.18675661077843E-2</c:v>
                </c:pt>
                <c:pt idx="382">
                  <c:v>2.18675661077843E-2</c:v>
                </c:pt>
                <c:pt idx="383">
                  <c:v>2.1804201541352743E-2</c:v>
                </c:pt>
                <c:pt idx="384">
                  <c:v>2.1804201541352743E-2</c:v>
                </c:pt>
                <c:pt idx="385">
                  <c:v>2.1740827168676001E-2</c:v>
                </c:pt>
                <c:pt idx="386">
                  <c:v>2.1740827168676001E-2</c:v>
                </c:pt>
                <c:pt idx="387">
                  <c:v>2.1740827168676001E-2</c:v>
                </c:pt>
                <c:pt idx="388">
                  <c:v>2.1677443023515229E-2</c:v>
                </c:pt>
                <c:pt idx="389">
                  <c:v>2.1677443023515229E-2</c:v>
                </c:pt>
                <c:pt idx="390">
                  <c:v>2.1677443023515229E-2</c:v>
                </c:pt>
                <c:pt idx="391">
                  <c:v>2.1677443023515229E-2</c:v>
                </c:pt>
                <c:pt idx="392">
                  <c:v>2.1677443023515229E-2</c:v>
                </c:pt>
                <c:pt idx="393">
                  <c:v>2.1677443023515229E-2</c:v>
                </c:pt>
                <c:pt idx="394">
                  <c:v>2.1677443023515229E-2</c:v>
                </c:pt>
                <c:pt idx="395">
                  <c:v>2.1677443023515229E-2</c:v>
                </c:pt>
                <c:pt idx="396">
                  <c:v>2.1677443023515229E-2</c:v>
                </c:pt>
                <c:pt idx="397">
                  <c:v>2.1677443023515229E-2</c:v>
                </c:pt>
                <c:pt idx="398">
                  <c:v>2.1677443023515229E-2</c:v>
                </c:pt>
                <c:pt idx="399">
                  <c:v>2.1677443023515229E-2</c:v>
                </c:pt>
                <c:pt idx="400">
                  <c:v>2.1677443023515229E-2</c:v>
                </c:pt>
                <c:pt idx="401">
                  <c:v>2.1677443023515229E-2</c:v>
                </c:pt>
                <c:pt idx="402">
                  <c:v>2.1740827168676001E-2</c:v>
                </c:pt>
                <c:pt idx="403">
                  <c:v>2.1740827168676001E-2</c:v>
                </c:pt>
                <c:pt idx="404">
                  <c:v>2.1740827168676001E-2</c:v>
                </c:pt>
                <c:pt idx="405">
                  <c:v>2.1740827168676001E-2</c:v>
                </c:pt>
                <c:pt idx="406">
                  <c:v>2.1740827168676001E-2</c:v>
                </c:pt>
                <c:pt idx="407">
                  <c:v>2.1740827168676001E-2</c:v>
                </c:pt>
                <c:pt idx="408">
                  <c:v>2.1740827168676001E-2</c:v>
                </c:pt>
                <c:pt idx="409">
                  <c:v>2.1740827168676001E-2</c:v>
                </c:pt>
                <c:pt idx="410">
                  <c:v>2.1740827168676001E-2</c:v>
                </c:pt>
                <c:pt idx="411">
                  <c:v>2.1740827168676001E-2</c:v>
                </c:pt>
                <c:pt idx="412">
                  <c:v>2.1740827168676001E-2</c:v>
                </c:pt>
                <c:pt idx="413">
                  <c:v>2.1740827168676001E-2</c:v>
                </c:pt>
                <c:pt idx="414">
                  <c:v>2.1804201541352743E-2</c:v>
                </c:pt>
                <c:pt idx="415">
                  <c:v>2.1804201541352743E-2</c:v>
                </c:pt>
                <c:pt idx="416">
                  <c:v>2.1804201541352743E-2</c:v>
                </c:pt>
                <c:pt idx="417">
                  <c:v>2.1804201541352743E-2</c:v>
                </c:pt>
                <c:pt idx="418">
                  <c:v>2.1804201541352743E-2</c:v>
                </c:pt>
                <c:pt idx="419">
                  <c:v>2.1804201541352743E-2</c:v>
                </c:pt>
                <c:pt idx="420">
                  <c:v>2.1804201541352743E-2</c:v>
                </c:pt>
                <c:pt idx="421">
                  <c:v>2.1804201541352743E-2</c:v>
                </c:pt>
                <c:pt idx="422">
                  <c:v>2.1740827168676001E-2</c:v>
                </c:pt>
                <c:pt idx="423">
                  <c:v>2.1740827168676001E-2</c:v>
                </c:pt>
                <c:pt idx="424">
                  <c:v>2.1740827168676001E-2</c:v>
                </c:pt>
                <c:pt idx="425">
                  <c:v>2.1677443023515229E-2</c:v>
                </c:pt>
                <c:pt idx="426">
                  <c:v>2.1677443023515229E-2</c:v>
                </c:pt>
                <c:pt idx="427">
                  <c:v>2.1614049139524846E-2</c:v>
                </c:pt>
                <c:pt idx="428">
                  <c:v>2.1614049139524846E-2</c:v>
                </c:pt>
                <c:pt idx="429">
                  <c:v>2.1550645550253315E-2</c:v>
                </c:pt>
                <c:pt idx="430">
                  <c:v>2.1550645550253315E-2</c:v>
                </c:pt>
                <c:pt idx="431">
                  <c:v>2.1487232289142365E-2</c:v>
                </c:pt>
                <c:pt idx="432">
                  <c:v>2.1487232289142365E-2</c:v>
                </c:pt>
                <c:pt idx="433">
                  <c:v>2.1487232289142365E-2</c:v>
                </c:pt>
                <c:pt idx="434">
                  <c:v>2.1423809389527711E-2</c:v>
                </c:pt>
                <c:pt idx="435">
                  <c:v>2.1423809389527711E-2</c:v>
                </c:pt>
                <c:pt idx="436">
                  <c:v>2.1423809389527711E-2</c:v>
                </c:pt>
                <c:pt idx="437">
                  <c:v>2.1360376884639938E-2</c:v>
                </c:pt>
                <c:pt idx="438">
                  <c:v>2.1360376884639938E-2</c:v>
                </c:pt>
                <c:pt idx="439">
                  <c:v>2.1360376884639938E-2</c:v>
                </c:pt>
                <c:pt idx="440">
                  <c:v>2.1360376884639938E-2</c:v>
                </c:pt>
                <c:pt idx="441">
                  <c:v>2.129693480760364E-2</c:v>
                </c:pt>
                <c:pt idx="442">
                  <c:v>2.129693480760364E-2</c:v>
                </c:pt>
                <c:pt idx="443">
                  <c:v>2.129693480760364E-2</c:v>
                </c:pt>
                <c:pt idx="444">
                  <c:v>2.129693480760364E-2</c:v>
                </c:pt>
                <c:pt idx="445">
                  <c:v>2.1233483191438217E-2</c:v>
                </c:pt>
                <c:pt idx="446">
                  <c:v>2.1233483191438217E-2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6749952"/>
        <c:axId val="216751488"/>
      </c:scatterChart>
      <c:valAx>
        <c:axId val="216749952"/>
        <c:scaling>
          <c:orientation val="minMax"/>
        </c:scaling>
        <c:delete val="0"/>
        <c:axPos val="b"/>
        <c:numFmt formatCode="0.0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fr-FR"/>
          </a:p>
        </c:txPr>
        <c:crossAx val="216751488"/>
        <c:crosses val="autoZero"/>
        <c:crossBetween val="midCat"/>
      </c:valAx>
      <c:valAx>
        <c:axId val="216751488"/>
        <c:scaling>
          <c:orientation val="minMax"/>
          <c:min val="0"/>
        </c:scaling>
        <c:delete val="0"/>
        <c:axPos val="l"/>
        <c:majorGridlines/>
        <c:numFmt formatCode="0.0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fr-FR"/>
          </a:p>
        </c:txPr>
        <c:crossAx val="216749952"/>
        <c:crosses val="autoZero"/>
        <c:crossBetween val="midCat"/>
      </c:valAx>
    </c:plotArea>
    <c:legend>
      <c:legendPos val="r"/>
      <c:layout/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fr-FR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fr-FR"/>
    </a:p>
  </c:txPr>
  <c:printSettings>
    <c:headerFooter/>
    <c:pageMargins b="0.75000000000001166" l="0.70000000000000062" r="0.70000000000000062" t="0.75000000000001166" header="0.30000000000000032" footer="0.30000000000000032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Typosoil RR5 (measured and modeled)</a:t>
            </a:r>
          </a:p>
        </c:rich>
      </c:tx>
      <c:layout>
        <c:manualLayout>
          <c:xMode val="edge"/>
          <c:yMode val="edge"/>
          <c:x val="0.22513605671085987"/>
          <c:y val="5.0468100936201874E-4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040264550264549"/>
          <c:y val="0.11676592592592676"/>
          <c:w val="0.63550512068345089"/>
          <c:h val="0.67963688749433471"/>
        </c:manualLayout>
      </c:layout>
      <c:scatterChart>
        <c:scatterStyle val="lineMarker"/>
        <c:varyColors val="0"/>
        <c:ser>
          <c:idx val="0"/>
          <c:order val="0"/>
          <c:tx>
            <c:strRef>
              <c:f>Traitement5!$C$1</c:f>
              <c:strCache>
                <c:ptCount val="1"/>
                <c:pt idx="0">
                  <c:v>Vcalc</c:v>
                </c:pt>
              </c:strCache>
            </c:strRef>
          </c:tx>
          <c:spPr>
            <a:ln w="19050">
              <a:solidFill>
                <a:srgbClr val="000080"/>
              </a:solidFill>
            </a:ln>
          </c:spPr>
          <c:marker>
            <c:symbol val="none"/>
          </c:marker>
          <c:xVal>
            <c:numRef>
              <c:f>Traitement5!$B$2:$B$400</c:f>
              <c:numCache>
                <c:formatCode>0.000</c:formatCode>
                <c:ptCount val="399"/>
                <c:pt idx="0">
                  <c:v>0.31128954190729419</c:v>
                </c:pt>
                <c:pt idx="1">
                  <c:v>0.30963194780567699</c:v>
                </c:pt>
                <c:pt idx="2">
                  <c:v>0.30863739134470669</c:v>
                </c:pt>
                <c:pt idx="3">
                  <c:v>0.30764283488373634</c:v>
                </c:pt>
                <c:pt idx="4">
                  <c:v>0.30664827842276604</c:v>
                </c:pt>
                <c:pt idx="5">
                  <c:v>0.30558741819773105</c:v>
                </c:pt>
                <c:pt idx="6">
                  <c:v>0.30452655797269612</c:v>
                </c:pt>
                <c:pt idx="7">
                  <c:v>0.30333309021953175</c:v>
                </c:pt>
                <c:pt idx="8">
                  <c:v>0.30213962246636733</c:v>
                </c:pt>
                <c:pt idx="9">
                  <c:v>0.30094615471320313</c:v>
                </c:pt>
                <c:pt idx="10">
                  <c:v>0.29968638319597413</c:v>
                </c:pt>
                <c:pt idx="11">
                  <c:v>0.29842661167874512</c:v>
                </c:pt>
                <c:pt idx="12">
                  <c:v>0.2971668401615159</c:v>
                </c:pt>
                <c:pt idx="13">
                  <c:v>0.2959070686442869</c:v>
                </c:pt>
                <c:pt idx="14">
                  <c:v>0.29424947454266975</c:v>
                </c:pt>
                <c:pt idx="15">
                  <c:v>0.29272448796918205</c:v>
                </c:pt>
                <c:pt idx="16">
                  <c:v>0.29139841268788835</c:v>
                </c:pt>
                <c:pt idx="17">
                  <c:v>0.29013864117065935</c:v>
                </c:pt>
                <c:pt idx="18">
                  <c:v>0.28881256588936555</c:v>
                </c:pt>
                <c:pt idx="19">
                  <c:v>0.28755279437213649</c:v>
                </c:pt>
                <c:pt idx="20">
                  <c:v>0.28629302285490749</c:v>
                </c:pt>
                <c:pt idx="21">
                  <c:v>0.28503325133767848</c:v>
                </c:pt>
                <c:pt idx="22">
                  <c:v>0.28370717605638485</c:v>
                </c:pt>
                <c:pt idx="23">
                  <c:v>0.28238110077509099</c:v>
                </c:pt>
                <c:pt idx="24">
                  <c:v>0.28112132925786198</c:v>
                </c:pt>
                <c:pt idx="25">
                  <c:v>0.27979525397656835</c:v>
                </c:pt>
                <c:pt idx="26">
                  <c:v>0.27846917869527449</c:v>
                </c:pt>
                <c:pt idx="27">
                  <c:v>0.27707679964991622</c:v>
                </c:pt>
                <c:pt idx="28">
                  <c:v>0.27575072436862241</c:v>
                </c:pt>
                <c:pt idx="29">
                  <c:v>0.27435834532326392</c:v>
                </c:pt>
                <c:pt idx="30">
                  <c:v>0.27289966251384085</c:v>
                </c:pt>
                <c:pt idx="31">
                  <c:v>0.27150728346848257</c:v>
                </c:pt>
                <c:pt idx="32">
                  <c:v>0.2700486006590595</c:v>
                </c:pt>
                <c:pt idx="33">
                  <c:v>0.26865622161370106</c:v>
                </c:pt>
                <c:pt idx="34">
                  <c:v>0.26719753880427799</c:v>
                </c:pt>
                <c:pt idx="35">
                  <c:v>0.26573885599485486</c:v>
                </c:pt>
                <c:pt idx="36">
                  <c:v>0.26428017318543179</c:v>
                </c:pt>
                <c:pt idx="37">
                  <c:v>0.26282149037600872</c:v>
                </c:pt>
                <c:pt idx="38">
                  <c:v>0.26129650380252084</c:v>
                </c:pt>
                <c:pt idx="39">
                  <c:v>0.25983782099309771</c:v>
                </c:pt>
                <c:pt idx="40">
                  <c:v>0.25831283441961</c:v>
                </c:pt>
                <c:pt idx="41">
                  <c:v>0.25685415161018693</c:v>
                </c:pt>
                <c:pt idx="42">
                  <c:v>0.25532916503669922</c:v>
                </c:pt>
                <c:pt idx="43">
                  <c:v>0.25380417846321135</c:v>
                </c:pt>
                <c:pt idx="44">
                  <c:v>0.25227919188972364</c:v>
                </c:pt>
                <c:pt idx="45">
                  <c:v>0.25075420531623571</c:v>
                </c:pt>
                <c:pt idx="46">
                  <c:v>0.24922921874274803</c:v>
                </c:pt>
                <c:pt idx="47">
                  <c:v>0.24770423216926032</c:v>
                </c:pt>
                <c:pt idx="48">
                  <c:v>0.24617924559577242</c:v>
                </c:pt>
                <c:pt idx="49">
                  <c:v>0.24472056278634932</c:v>
                </c:pt>
                <c:pt idx="50">
                  <c:v>0.24312927244879701</c:v>
                </c:pt>
                <c:pt idx="51">
                  <c:v>0.2416042858753091</c:v>
                </c:pt>
                <c:pt idx="52">
                  <c:v>0.240145603065886</c:v>
                </c:pt>
                <c:pt idx="53">
                  <c:v>0.23855431272833369</c:v>
                </c:pt>
                <c:pt idx="54">
                  <c:v>0.23702932615484579</c:v>
                </c:pt>
                <c:pt idx="55">
                  <c:v>0.23550433958135808</c:v>
                </c:pt>
                <c:pt idx="56">
                  <c:v>0.23397935300787037</c:v>
                </c:pt>
                <c:pt idx="57">
                  <c:v>0.23245436643438247</c:v>
                </c:pt>
                <c:pt idx="58">
                  <c:v>0.23086307609682993</c:v>
                </c:pt>
                <c:pt idx="59">
                  <c:v>0.22933808952334223</c:v>
                </c:pt>
                <c:pt idx="60">
                  <c:v>0.22781310294985452</c:v>
                </c:pt>
                <c:pt idx="61">
                  <c:v>0.22628811637636662</c:v>
                </c:pt>
                <c:pt idx="62">
                  <c:v>0.22476312980287891</c:v>
                </c:pt>
                <c:pt idx="63">
                  <c:v>0.2232381432293912</c:v>
                </c:pt>
                <c:pt idx="64">
                  <c:v>0.2217131566559033</c:v>
                </c:pt>
                <c:pt idx="65">
                  <c:v>0.22018817008241559</c:v>
                </c:pt>
                <c:pt idx="66">
                  <c:v>0.21866318350892788</c:v>
                </c:pt>
                <c:pt idx="67">
                  <c:v>0.21713819693544001</c:v>
                </c:pt>
                <c:pt idx="68">
                  <c:v>0.21561321036195227</c:v>
                </c:pt>
                <c:pt idx="69">
                  <c:v>0.21408822378846457</c:v>
                </c:pt>
                <c:pt idx="70">
                  <c:v>0.21249693345091206</c:v>
                </c:pt>
                <c:pt idx="71">
                  <c:v>0.21097194687742415</c:v>
                </c:pt>
                <c:pt idx="72">
                  <c:v>0.20944696030393645</c:v>
                </c:pt>
                <c:pt idx="73">
                  <c:v>0.20792197373044874</c:v>
                </c:pt>
                <c:pt idx="74">
                  <c:v>0.20646329092102567</c:v>
                </c:pt>
                <c:pt idx="75">
                  <c:v>0.20487200058347313</c:v>
                </c:pt>
                <c:pt idx="76">
                  <c:v>0.20334701400998542</c:v>
                </c:pt>
                <c:pt idx="77">
                  <c:v>0.20182202743649752</c:v>
                </c:pt>
                <c:pt idx="78">
                  <c:v>0.20029704086300981</c:v>
                </c:pt>
                <c:pt idx="79">
                  <c:v>0.1987720542895221</c:v>
                </c:pt>
                <c:pt idx="80">
                  <c:v>0.1972470677160342</c:v>
                </c:pt>
                <c:pt idx="81">
                  <c:v>0.19572208114254649</c:v>
                </c:pt>
                <c:pt idx="82">
                  <c:v>0.19413079080499399</c:v>
                </c:pt>
                <c:pt idx="83">
                  <c:v>0.19267210799557088</c:v>
                </c:pt>
                <c:pt idx="84">
                  <c:v>0.19114712142208318</c:v>
                </c:pt>
                <c:pt idx="85">
                  <c:v>0.18962213484859528</c:v>
                </c:pt>
                <c:pt idx="86">
                  <c:v>0.1881634520391722</c:v>
                </c:pt>
                <c:pt idx="87">
                  <c:v>0.18663846546568449</c:v>
                </c:pt>
                <c:pt idx="88">
                  <c:v>0.18517978265626142</c:v>
                </c:pt>
                <c:pt idx="89">
                  <c:v>0.18372109984683832</c:v>
                </c:pt>
                <c:pt idx="90">
                  <c:v>0.18219611327335061</c:v>
                </c:pt>
                <c:pt idx="91">
                  <c:v>0.18073743046392754</c:v>
                </c:pt>
                <c:pt idx="92">
                  <c:v>0.17927874765450444</c:v>
                </c:pt>
                <c:pt idx="93">
                  <c:v>0.17782006484508117</c:v>
                </c:pt>
                <c:pt idx="94">
                  <c:v>0.1763613820356581</c:v>
                </c:pt>
                <c:pt idx="95">
                  <c:v>0.17490269922623503</c:v>
                </c:pt>
                <c:pt idx="96">
                  <c:v>0.17344401641681192</c:v>
                </c:pt>
                <c:pt idx="97">
                  <c:v>0.17198533360738885</c:v>
                </c:pt>
                <c:pt idx="98">
                  <c:v>0.17052665079796575</c:v>
                </c:pt>
                <c:pt idx="99">
                  <c:v>0.16906796798854268</c:v>
                </c:pt>
                <c:pt idx="100">
                  <c:v>0.1676092851791196</c:v>
                </c:pt>
                <c:pt idx="101">
                  <c:v>0.1661506023696965</c:v>
                </c:pt>
                <c:pt idx="102">
                  <c:v>0.16469191956027343</c:v>
                </c:pt>
                <c:pt idx="103">
                  <c:v>0.16323323675085036</c:v>
                </c:pt>
                <c:pt idx="104">
                  <c:v>0.16177455394142726</c:v>
                </c:pt>
                <c:pt idx="105">
                  <c:v>0.16038217489606882</c:v>
                </c:pt>
                <c:pt idx="106">
                  <c:v>0.15892349208664572</c:v>
                </c:pt>
                <c:pt idx="107">
                  <c:v>0.15746480927722264</c:v>
                </c:pt>
                <c:pt idx="108">
                  <c:v>0.15607243023186437</c:v>
                </c:pt>
                <c:pt idx="109">
                  <c:v>0.15454744365837647</c:v>
                </c:pt>
                <c:pt idx="110">
                  <c:v>0.153155064613018</c:v>
                </c:pt>
                <c:pt idx="111">
                  <c:v>0.15169638180359493</c:v>
                </c:pt>
                <c:pt idx="112">
                  <c:v>0.15030400275823666</c:v>
                </c:pt>
                <c:pt idx="113">
                  <c:v>0.14884531994881359</c:v>
                </c:pt>
                <c:pt idx="114">
                  <c:v>0.14738663713939049</c:v>
                </c:pt>
                <c:pt idx="115">
                  <c:v>0.14592795432996741</c:v>
                </c:pt>
                <c:pt idx="116">
                  <c:v>0.14446927152054434</c:v>
                </c:pt>
                <c:pt idx="117">
                  <c:v>0.14301058871112104</c:v>
                </c:pt>
                <c:pt idx="118">
                  <c:v>0.14148560213763334</c:v>
                </c:pt>
                <c:pt idx="119">
                  <c:v>0.14002691932821026</c:v>
                </c:pt>
                <c:pt idx="120">
                  <c:v>0.13850193275472256</c:v>
                </c:pt>
                <c:pt idx="121">
                  <c:v>0.13697694618123465</c:v>
                </c:pt>
                <c:pt idx="122">
                  <c:v>0.13545195960774695</c:v>
                </c:pt>
                <c:pt idx="123">
                  <c:v>0.13399327679832387</c:v>
                </c:pt>
                <c:pt idx="124">
                  <c:v>0.13246829022483617</c:v>
                </c:pt>
                <c:pt idx="125">
                  <c:v>0.13094330365134826</c:v>
                </c:pt>
                <c:pt idx="126">
                  <c:v>0.12941831707786056</c:v>
                </c:pt>
                <c:pt idx="127">
                  <c:v>0.12795963426843746</c:v>
                </c:pt>
                <c:pt idx="128">
                  <c:v>0.12650095145901438</c:v>
                </c:pt>
                <c:pt idx="129">
                  <c:v>0.12497596488552648</c:v>
                </c:pt>
                <c:pt idx="130">
                  <c:v>0.12351728207610339</c:v>
                </c:pt>
                <c:pt idx="131">
                  <c:v>0.12205859926668032</c:v>
                </c:pt>
                <c:pt idx="132">
                  <c:v>0.12059991645725723</c:v>
                </c:pt>
                <c:pt idx="133">
                  <c:v>0.11920753741189896</c:v>
                </c:pt>
                <c:pt idx="134">
                  <c:v>0.11774885460247587</c:v>
                </c:pt>
                <c:pt idx="135">
                  <c:v>0.1162901717930528</c:v>
                </c:pt>
                <c:pt idx="136">
                  <c:v>0.11489779274769434</c:v>
                </c:pt>
                <c:pt idx="137">
                  <c:v>0.11350541370233588</c:v>
                </c:pt>
                <c:pt idx="138">
                  <c:v>0.1120467308929128</c:v>
                </c:pt>
                <c:pt idx="139">
                  <c:v>0.11065435184755434</c:v>
                </c:pt>
                <c:pt idx="140">
                  <c:v>0.10926197280219607</c:v>
                </c:pt>
                <c:pt idx="141">
                  <c:v>0.10793589752090224</c:v>
                </c:pt>
                <c:pt idx="142">
                  <c:v>0.10654351847554377</c:v>
                </c:pt>
                <c:pt idx="143">
                  <c:v>0.10521744319425014</c:v>
                </c:pt>
                <c:pt idx="144">
                  <c:v>0.1038913679129565</c:v>
                </c:pt>
                <c:pt idx="145">
                  <c:v>0.10256529263166266</c:v>
                </c:pt>
                <c:pt idx="146">
                  <c:v>0.10123921735036902</c:v>
                </c:pt>
                <c:pt idx="147">
                  <c:v>9.9979445833140002E-2</c:v>
                </c:pt>
                <c:pt idx="148">
                  <c:v>9.8719674315910985E-2</c:v>
                </c:pt>
                <c:pt idx="149">
                  <c:v>9.7393599034617154E-2</c:v>
                </c:pt>
                <c:pt idx="150">
                  <c:v>9.6133827517388137E-2</c:v>
                </c:pt>
                <c:pt idx="151">
                  <c:v>9.4940359764223742E-2</c:v>
                </c:pt>
                <c:pt idx="152">
                  <c:v>9.3680588246994725E-2</c:v>
                </c:pt>
                <c:pt idx="153">
                  <c:v>9.2487120493830524E-2</c:v>
                </c:pt>
                <c:pt idx="154">
                  <c:v>9.1293652740666129E-2</c:v>
                </c:pt>
                <c:pt idx="155">
                  <c:v>9.0100184987501733E-2</c:v>
                </c:pt>
                <c:pt idx="156">
                  <c:v>8.8973020998402153E-2</c:v>
                </c:pt>
                <c:pt idx="157">
                  <c:v>8.7845857009302392E-2</c:v>
                </c:pt>
                <c:pt idx="158">
                  <c:v>8.6718693020202811E-2</c:v>
                </c:pt>
                <c:pt idx="159">
                  <c:v>8.5591529031103036E-2</c:v>
                </c:pt>
                <c:pt idx="160">
                  <c:v>8.446436504200347E-2</c:v>
                </c:pt>
                <c:pt idx="161">
                  <c:v>8.340350481696851E-2</c:v>
                </c:pt>
                <c:pt idx="162">
                  <c:v>8.2342644591933564E-2</c:v>
                </c:pt>
                <c:pt idx="163">
                  <c:v>8.1281784366898605E-2</c:v>
                </c:pt>
                <c:pt idx="164">
                  <c:v>8.028722790592828E-2</c:v>
                </c:pt>
                <c:pt idx="165">
                  <c:v>7.9292671444957954E-2</c:v>
                </c:pt>
                <c:pt idx="166">
                  <c:v>7.8298114983987629E-2</c:v>
                </c:pt>
                <c:pt idx="167">
                  <c:v>7.7303558523017304E-2</c:v>
                </c:pt>
                <c:pt idx="168">
                  <c:v>7.6375305826111781E-2</c:v>
                </c:pt>
                <c:pt idx="169">
                  <c:v>7.544705312920609E-2</c:v>
                </c:pt>
                <c:pt idx="170">
                  <c:v>7.4518800432300566E-2</c:v>
                </c:pt>
                <c:pt idx="171">
                  <c:v>7.3656851499459677E-2</c:v>
                </c:pt>
                <c:pt idx="172">
                  <c:v>7.2728598802553987E-2</c:v>
                </c:pt>
                <c:pt idx="173">
                  <c:v>7.1866649869713098E-2</c:v>
                </c:pt>
                <c:pt idx="174">
                  <c:v>7.1004700936872209E-2</c:v>
                </c:pt>
                <c:pt idx="175">
                  <c:v>7.014275200403132E-2</c:v>
                </c:pt>
                <c:pt idx="176">
                  <c:v>6.9347106835255065E-2</c:v>
                </c:pt>
                <c:pt idx="177">
                  <c:v>6.8485157902414176E-2</c:v>
                </c:pt>
                <c:pt idx="178">
                  <c:v>6.7689512733637908E-2</c:v>
                </c:pt>
                <c:pt idx="179">
                  <c:v>6.6960171328926274E-2</c:v>
                </c:pt>
                <c:pt idx="180">
                  <c:v>6.61645261601502E-2</c:v>
                </c:pt>
                <c:pt idx="181">
                  <c:v>6.5435184755438566E-2</c:v>
                </c:pt>
                <c:pt idx="182">
                  <c:v>6.4639539586662298E-2</c:v>
                </c:pt>
                <c:pt idx="183">
                  <c:v>6.3910198181950859E-2</c:v>
                </c:pt>
                <c:pt idx="184">
                  <c:v>6.324716054130404E-2</c:v>
                </c:pt>
                <c:pt idx="185">
                  <c:v>6.2517819136592392E-2</c:v>
                </c:pt>
                <c:pt idx="186">
                  <c:v>6.1788477731880766E-2</c:v>
                </c:pt>
                <c:pt idx="187">
                  <c:v>6.112544009123394E-2</c:v>
                </c:pt>
                <c:pt idx="188">
                  <c:v>6.0462402450587122E-2</c:v>
                </c:pt>
                <c:pt idx="189">
                  <c:v>5.9799364809940296E-2</c:v>
                </c:pt>
                <c:pt idx="190">
                  <c:v>5.9136327169293477E-2</c:v>
                </c:pt>
                <c:pt idx="191">
                  <c:v>5.8473289528646465E-2</c:v>
                </c:pt>
                <c:pt idx="192">
                  <c:v>5.7876555652064454E-2</c:v>
                </c:pt>
                <c:pt idx="193">
                  <c:v>5.7279821775482263E-2</c:v>
                </c:pt>
                <c:pt idx="194">
                  <c:v>5.6683087898900066E-2</c:v>
                </c:pt>
                <c:pt idx="195">
                  <c:v>5.6086354022317868E-2</c:v>
                </c:pt>
                <c:pt idx="196">
                  <c:v>5.548962014573567E-2</c:v>
                </c:pt>
                <c:pt idx="197">
                  <c:v>5.4959190033218287E-2</c:v>
                </c:pt>
                <c:pt idx="198">
                  <c:v>5.4362456156636096E-2</c:v>
                </c:pt>
                <c:pt idx="199">
                  <c:v>5.3832026044118526E-2</c:v>
                </c:pt>
                <c:pt idx="200">
                  <c:v>5.3301595931601144E-2</c:v>
                </c:pt>
                <c:pt idx="201">
                  <c:v>5.2704862055018946E-2</c:v>
                </c:pt>
                <c:pt idx="202">
                  <c:v>5.2174431942501376E-2</c:v>
                </c:pt>
                <c:pt idx="203">
                  <c:v>5.1644001829983993E-2</c:v>
                </c:pt>
                <c:pt idx="204">
                  <c:v>5.1179875481531051E-2</c:v>
                </c:pt>
                <c:pt idx="205">
                  <c:v>5.0649445369013668E-2</c:v>
                </c:pt>
                <c:pt idx="206">
                  <c:v>5.0185319020560719E-2</c:v>
                </c:pt>
                <c:pt idx="207">
                  <c:v>4.9654888908043336E-2</c:v>
                </c:pt>
                <c:pt idx="208">
                  <c:v>4.9190762559590581E-2</c:v>
                </c:pt>
                <c:pt idx="209">
                  <c:v>4.8726636211137639E-2</c:v>
                </c:pt>
                <c:pt idx="210">
                  <c:v>4.8262509862684884E-2</c:v>
                </c:pt>
                <c:pt idx="211">
                  <c:v>4.786468727829675E-2</c:v>
                </c:pt>
                <c:pt idx="212">
                  <c:v>4.7400560929843995E-2</c:v>
                </c:pt>
                <c:pt idx="213">
                  <c:v>4.693643458139124E-2</c:v>
                </c:pt>
                <c:pt idx="214">
                  <c:v>4.6538611997003106E-2</c:v>
                </c:pt>
                <c:pt idx="215">
                  <c:v>4.6074485648550351E-2</c:v>
                </c:pt>
                <c:pt idx="216">
                  <c:v>4.5676663064162216E-2</c:v>
                </c:pt>
                <c:pt idx="217">
                  <c:v>4.5278840479774089E-2</c:v>
                </c:pt>
                <c:pt idx="218">
                  <c:v>4.4881017895385955E-2</c:v>
                </c:pt>
                <c:pt idx="219">
                  <c:v>4.4483195310997828E-2</c:v>
                </c:pt>
                <c:pt idx="220">
                  <c:v>4.4085372726609694E-2</c:v>
                </c:pt>
                <c:pt idx="221">
                  <c:v>4.3687550142221566E-2</c:v>
                </c:pt>
                <c:pt idx="222">
                  <c:v>4.3289727557833432E-2</c:v>
                </c:pt>
                <c:pt idx="223">
                  <c:v>4.295820873751012E-2</c:v>
                </c:pt>
                <c:pt idx="224">
                  <c:v>4.2560386153121986E-2</c:v>
                </c:pt>
                <c:pt idx="225">
                  <c:v>4.222886733279848E-2</c:v>
                </c:pt>
                <c:pt idx="226">
                  <c:v>4.189734851247498E-2</c:v>
                </c:pt>
                <c:pt idx="227">
                  <c:v>4.1499525928087033E-2</c:v>
                </c:pt>
                <c:pt idx="228">
                  <c:v>4.1168007107763527E-2</c:v>
                </c:pt>
                <c:pt idx="229">
                  <c:v>4.0836488287440027E-2</c:v>
                </c:pt>
                <c:pt idx="230">
                  <c:v>4.0504969467116708E-2</c:v>
                </c:pt>
                <c:pt idx="231">
                  <c:v>4.0173450646793202E-2</c:v>
                </c:pt>
                <c:pt idx="232">
                  <c:v>3.990823559053451E-2</c:v>
                </c:pt>
                <c:pt idx="233">
                  <c:v>3.9576716770211004E-2</c:v>
                </c:pt>
                <c:pt idx="234">
                  <c:v>3.9245197949887692E-2</c:v>
                </c:pt>
                <c:pt idx="235">
                  <c:v>3.8979982893628813E-2</c:v>
                </c:pt>
                <c:pt idx="236">
                  <c:v>3.8714767837370122E-2</c:v>
                </c:pt>
                <c:pt idx="237">
                  <c:v>3.8383249017046803E-2</c:v>
                </c:pt>
                <c:pt idx="238">
                  <c:v>3.8118033960787924E-2</c:v>
                </c:pt>
                <c:pt idx="239">
                  <c:v>3.7852818904529233E-2</c:v>
                </c:pt>
                <c:pt idx="240">
                  <c:v>3.7587603848270541E-2</c:v>
                </c:pt>
                <c:pt idx="241">
                  <c:v>3.7388692556076478E-2</c:v>
                </c:pt>
                <c:pt idx="242">
                  <c:v>3.7123477499817599E-2</c:v>
                </c:pt>
                <c:pt idx="243">
                  <c:v>3.6924566207623528E-2</c:v>
                </c:pt>
                <c:pt idx="244">
                  <c:v>3.6659351151364837E-2</c:v>
                </c:pt>
                <c:pt idx="245">
                  <c:v>3.6460439859170773E-2</c:v>
                </c:pt>
                <c:pt idx="246">
                  <c:v>3.6195224802912082E-2</c:v>
                </c:pt>
                <c:pt idx="247">
                  <c:v>3.5996313510718018E-2</c:v>
                </c:pt>
                <c:pt idx="248">
                  <c:v>3.5797402218523955E-2</c:v>
                </c:pt>
                <c:pt idx="249">
                  <c:v>3.5598490926329884E-2</c:v>
                </c:pt>
                <c:pt idx="250">
                  <c:v>3.5399579634135821E-2</c:v>
                </c:pt>
                <c:pt idx="251">
                  <c:v>3.5200668341941757E-2</c:v>
                </c:pt>
                <c:pt idx="252">
                  <c:v>3.5001757049747693E-2</c:v>
                </c:pt>
                <c:pt idx="253">
                  <c:v>3.4802845757553623E-2</c:v>
                </c:pt>
                <c:pt idx="254">
                  <c:v>3.4603934465359559E-2</c:v>
                </c:pt>
                <c:pt idx="255">
                  <c:v>3.4405023173165496E-2</c:v>
                </c:pt>
                <c:pt idx="256">
                  <c:v>3.427241564503624E-2</c:v>
                </c:pt>
                <c:pt idx="257">
                  <c:v>3.4073504352842177E-2</c:v>
                </c:pt>
                <c:pt idx="258">
                  <c:v>3.3874593060648113E-2</c:v>
                </c:pt>
                <c:pt idx="259">
                  <c:v>3.374198553251867E-2</c:v>
                </c:pt>
                <c:pt idx="260">
                  <c:v>3.3543074240324607E-2</c:v>
                </c:pt>
                <c:pt idx="261">
                  <c:v>3.3410466712195358E-2</c:v>
                </c:pt>
                <c:pt idx="262">
                  <c:v>3.3277859184065915E-2</c:v>
                </c:pt>
                <c:pt idx="263">
                  <c:v>3.3078947891871852E-2</c:v>
                </c:pt>
                <c:pt idx="264">
                  <c:v>3.2946340363742409E-2</c:v>
                </c:pt>
                <c:pt idx="265">
                  <c:v>3.281373283561316E-2</c:v>
                </c:pt>
                <c:pt idx="266">
                  <c:v>3.2614821543419097E-2</c:v>
                </c:pt>
                <c:pt idx="267">
                  <c:v>3.2482214015289654E-2</c:v>
                </c:pt>
                <c:pt idx="268">
                  <c:v>3.228330272309559E-2</c:v>
                </c:pt>
                <c:pt idx="269">
                  <c:v>3.2150695194966147E-2</c:v>
                </c:pt>
                <c:pt idx="270">
                  <c:v>3.1951783902772084E-2</c:v>
                </c:pt>
                <c:pt idx="271">
                  <c:v>3.1752872610578207E-2</c:v>
                </c:pt>
                <c:pt idx="272">
                  <c:v>3.1620265082448765E-2</c:v>
                </c:pt>
                <c:pt idx="273">
                  <c:v>3.1421353790254701E-2</c:v>
                </c:pt>
                <c:pt idx="274">
                  <c:v>3.1222442498060637E-2</c:v>
                </c:pt>
                <c:pt idx="275">
                  <c:v>3.1089834969931198E-2</c:v>
                </c:pt>
                <c:pt idx="276">
                  <c:v>3.0890923677737131E-2</c:v>
                </c:pt>
                <c:pt idx="277">
                  <c:v>3.0692012385543067E-2</c:v>
                </c:pt>
                <c:pt idx="278">
                  <c:v>3.0559404857413815E-2</c:v>
                </c:pt>
                <c:pt idx="279">
                  <c:v>3.0360493565219748E-2</c:v>
                </c:pt>
                <c:pt idx="280">
                  <c:v>3.0227886037090309E-2</c:v>
                </c:pt>
                <c:pt idx="281">
                  <c:v>3.0095278508961057E-2</c:v>
                </c:pt>
                <c:pt idx="282">
                  <c:v>2.9896367216766993E-2</c:v>
                </c:pt>
                <c:pt idx="283">
                  <c:v>2.9763759688637554E-2</c:v>
                </c:pt>
                <c:pt idx="284">
                  <c:v>2.9631152160508115E-2</c:v>
                </c:pt>
                <c:pt idx="285">
                  <c:v>2.9498544632378863E-2</c:v>
                </c:pt>
                <c:pt idx="286">
                  <c:v>2.9365937104249423E-2</c:v>
                </c:pt>
                <c:pt idx="287">
                  <c:v>2.9233329576119984E-2</c:v>
                </c:pt>
                <c:pt idx="288">
                  <c:v>2.9034418283925917E-2</c:v>
                </c:pt>
                <c:pt idx="289">
                  <c:v>2.8901810755796665E-2</c:v>
                </c:pt>
                <c:pt idx="290">
                  <c:v>2.8835506991731853E-2</c:v>
                </c:pt>
                <c:pt idx="291">
                  <c:v>2.8702899463602601E-2</c:v>
                </c:pt>
                <c:pt idx="292">
                  <c:v>2.8570291935473162E-2</c:v>
                </c:pt>
                <c:pt idx="293">
                  <c:v>2.843768440734391E-2</c:v>
                </c:pt>
                <c:pt idx="294">
                  <c:v>2.8305076879214471E-2</c:v>
                </c:pt>
                <c:pt idx="295">
                  <c:v>2.8172469351085031E-2</c:v>
                </c:pt>
                <c:pt idx="296">
                  <c:v>2.8106165587020403E-2</c:v>
                </c:pt>
                <c:pt idx="297">
                  <c:v>2.7973558058890964E-2</c:v>
                </c:pt>
                <c:pt idx="298">
                  <c:v>2.7840950530761712E-2</c:v>
                </c:pt>
                <c:pt idx="299">
                  <c:v>2.77746467666969E-2</c:v>
                </c:pt>
                <c:pt idx="300">
                  <c:v>2.7642039238567648E-2</c:v>
                </c:pt>
                <c:pt idx="301">
                  <c:v>2.7509431710438209E-2</c:v>
                </c:pt>
                <c:pt idx="302">
                  <c:v>2.7443127946373581E-2</c:v>
                </c:pt>
                <c:pt idx="303">
                  <c:v>2.7310520418244142E-2</c:v>
                </c:pt>
                <c:pt idx="304">
                  <c:v>2.7177912890114703E-2</c:v>
                </c:pt>
                <c:pt idx="305">
                  <c:v>2.7111609126050078E-2</c:v>
                </c:pt>
                <c:pt idx="306">
                  <c:v>2.6979001597920639E-2</c:v>
                </c:pt>
                <c:pt idx="307">
                  <c:v>2.6912697833856011E-2</c:v>
                </c:pt>
                <c:pt idx="308">
                  <c:v>2.6780090305726759E-2</c:v>
                </c:pt>
                <c:pt idx="309">
                  <c:v>2.664748277759732E-2</c:v>
                </c:pt>
                <c:pt idx="310">
                  <c:v>2.6581179013532696E-2</c:v>
                </c:pt>
                <c:pt idx="311">
                  <c:v>2.6514875249467881E-2</c:v>
                </c:pt>
                <c:pt idx="312">
                  <c:v>2.6382267721338629E-2</c:v>
                </c:pt>
                <c:pt idx="313">
                  <c:v>2.6315963957273817E-2</c:v>
                </c:pt>
                <c:pt idx="314">
                  <c:v>2.6249660193209189E-2</c:v>
                </c:pt>
                <c:pt idx="315">
                  <c:v>2.611705266507975E-2</c:v>
                </c:pt>
                <c:pt idx="316">
                  <c:v>2.6050748901015126E-2</c:v>
                </c:pt>
                <c:pt idx="317">
                  <c:v>2.5984445136950498E-2</c:v>
                </c:pt>
                <c:pt idx="318">
                  <c:v>2.5851837608821059E-2</c:v>
                </c:pt>
                <c:pt idx="319">
                  <c:v>2.5785533844756434E-2</c:v>
                </c:pt>
                <c:pt idx="320">
                  <c:v>2.5719230080691619E-2</c:v>
                </c:pt>
                <c:pt idx="321">
                  <c:v>2.5652926316626995E-2</c:v>
                </c:pt>
                <c:pt idx="322">
                  <c:v>2.5586622552562367E-2</c:v>
                </c:pt>
                <c:pt idx="323">
                  <c:v>2.5520318788497556E-2</c:v>
                </c:pt>
                <c:pt idx="324">
                  <c:v>2.5454015024432928E-2</c:v>
                </c:pt>
                <c:pt idx="325">
                  <c:v>2.5387711260368304E-2</c:v>
                </c:pt>
                <c:pt idx="326">
                  <c:v>2.5321407496303489E-2</c:v>
                </c:pt>
                <c:pt idx="327">
                  <c:v>2.5255103732238864E-2</c:v>
                </c:pt>
                <c:pt idx="328">
                  <c:v>2.5122496204109612E-2</c:v>
                </c:pt>
                <c:pt idx="329">
                  <c:v>2.5056192440044797E-2</c:v>
                </c:pt>
                <c:pt idx="330">
                  <c:v>2.4989888675980173E-2</c:v>
                </c:pt>
                <c:pt idx="331">
                  <c:v>2.4923584911915545E-2</c:v>
                </c:pt>
                <c:pt idx="332">
                  <c:v>2.4857281147850734E-2</c:v>
                </c:pt>
                <c:pt idx="333">
                  <c:v>2.4790977383786106E-2</c:v>
                </c:pt>
                <c:pt idx="334">
                  <c:v>2.4790977383786106E-2</c:v>
                </c:pt>
                <c:pt idx="335">
                  <c:v>2.4724673619721482E-2</c:v>
                </c:pt>
                <c:pt idx="336">
                  <c:v>2.4658369855656666E-2</c:v>
                </c:pt>
                <c:pt idx="337">
                  <c:v>2.4592066091592042E-2</c:v>
                </c:pt>
                <c:pt idx="338">
                  <c:v>2.4525762327527414E-2</c:v>
                </c:pt>
                <c:pt idx="339">
                  <c:v>2.4459458563462603E-2</c:v>
                </c:pt>
                <c:pt idx="340">
                  <c:v>2.4393154799397975E-2</c:v>
                </c:pt>
                <c:pt idx="341">
                  <c:v>2.4326851035333351E-2</c:v>
                </c:pt>
                <c:pt idx="342">
                  <c:v>2.4326851035333351E-2</c:v>
                </c:pt>
                <c:pt idx="343">
                  <c:v>2.4260547271268536E-2</c:v>
                </c:pt>
                <c:pt idx="344">
                  <c:v>2.4194243507203912E-2</c:v>
                </c:pt>
                <c:pt idx="345">
                  <c:v>2.4127939743139284E-2</c:v>
                </c:pt>
                <c:pt idx="346">
                  <c:v>2.4061635979074472E-2</c:v>
                </c:pt>
                <c:pt idx="347">
                  <c:v>2.4061635979074472E-2</c:v>
                </c:pt>
                <c:pt idx="348">
                  <c:v>2.3995332215009844E-2</c:v>
                </c:pt>
                <c:pt idx="349">
                  <c:v>2.392902845094522E-2</c:v>
                </c:pt>
                <c:pt idx="350">
                  <c:v>2.3862724686880405E-2</c:v>
                </c:pt>
                <c:pt idx="351">
                  <c:v>2.3862724686880405E-2</c:v>
                </c:pt>
                <c:pt idx="352">
                  <c:v>2.3796420922815781E-2</c:v>
                </c:pt>
                <c:pt idx="353">
                  <c:v>2.3730117158751153E-2</c:v>
                </c:pt>
                <c:pt idx="354">
                  <c:v>2.3730117158751153E-2</c:v>
                </c:pt>
                <c:pt idx="355">
                  <c:v>2.3663813394686341E-2</c:v>
                </c:pt>
                <c:pt idx="356">
                  <c:v>2.3597509630621714E-2</c:v>
                </c:pt>
                <c:pt idx="357">
                  <c:v>2.3597509630621714E-2</c:v>
                </c:pt>
                <c:pt idx="358">
                  <c:v>2.3531205866557089E-2</c:v>
                </c:pt>
                <c:pt idx="359">
                  <c:v>2.3464902102492462E-2</c:v>
                </c:pt>
                <c:pt idx="360">
                  <c:v>2.3464902102492462E-2</c:v>
                </c:pt>
                <c:pt idx="361">
                  <c:v>2.339859833842765E-2</c:v>
                </c:pt>
                <c:pt idx="362">
                  <c:v>2.3332294574363022E-2</c:v>
                </c:pt>
                <c:pt idx="363">
                  <c:v>2.3332294574363022E-2</c:v>
                </c:pt>
                <c:pt idx="364">
                  <c:v>2.3265990810298398E-2</c:v>
                </c:pt>
                <c:pt idx="365">
                  <c:v>2.3199687046233583E-2</c:v>
                </c:pt>
                <c:pt idx="366">
                  <c:v>2.3199687046233583E-2</c:v>
                </c:pt>
                <c:pt idx="367">
                  <c:v>2.3133383282168959E-2</c:v>
                </c:pt>
                <c:pt idx="368">
                  <c:v>2.3133383282168959E-2</c:v>
                </c:pt>
                <c:pt idx="369">
                  <c:v>2.3067079518104331E-2</c:v>
                </c:pt>
                <c:pt idx="370">
                  <c:v>2.3000775754039519E-2</c:v>
                </c:pt>
                <c:pt idx="371">
                  <c:v>2.3000775754039519E-2</c:v>
                </c:pt>
                <c:pt idx="372">
                  <c:v>2.2934471989974892E-2</c:v>
                </c:pt>
                <c:pt idx="373">
                  <c:v>2.2934471989974892E-2</c:v>
                </c:pt>
                <c:pt idx="374">
                  <c:v>2.2868168225910267E-2</c:v>
                </c:pt>
                <c:pt idx="375">
                  <c:v>2.2868168225910267E-2</c:v>
                </c:pt>
                <c:pt idx="376">
                  <c:v>2.2801864461845452E-2</c:v>
                </c:pt>
                <c:pt idx="377">
                  <c:v>2.2801864461845452E-2</c:v>
                </c:pt>
                <c:pt idx="378">
                  <c:v>2.2735560697780828E-2</c:v>
                </c:pt>
                <c:pt idx="379">
                  <c:v>2.2735560697780828E-2</c:v>
                </c:pt>
                <c:pt idx="380">
                  <c:v>2.2735560697780828E-2</c:v>
                </c:pt>
                <c:pt idx="381">
                  <c:v>2.26692569337162E-2</c:v>
                </c:pt>
                <c:pt idx="382">
                  <c:v>2.26692569337162E-2</c:v>
                </c:pt>
                <c:pt idx="383">
                  <c:v>2.2602953169651389E-2</c:v>
                </c:pt>
                <c:pt idx="384">
                  <c:v>2.2602953169651389E-2</c:v>
                </c:pt>
                <c:pt idx="385">
                  <c:v>2.2536649405586761E-2</c:v>
                </c:pt>
                <c:pt idx="386">
                  <c:v>2.2536649405586761E-2</c:v>
                </c:pt>
                <c:pt idx="387">
                  <c:v>2.2536649405586761E-2</c:v>
                </c:pt>
                <c:pt idx="388">
                  <c:v>2.2470345641522137E-2</c:v>
                </c:pt>
                <c:pt idx="389">
                  <c:v>2.2470345641522137E-2</c:v>
                </c:pt>
                <c:pt idx="390">
                  <c:v>2.2470345641522137E-2</c:v>
                </c:pt>
                <c:pt idx="391">
                  <c:v>2.2470345641522137E-2</c:v>
                </c:pt>
                <c:pt idx="392">
                  <c:v>2.2470345641522137E-2</c:v>
                </c:pt>
                <c:pt idx="393">
                  <c:v>2.2470345641522137E-2</c:v>
                </c:pt>
                <c:pt idx="394">
                  <c:v>2.2470345641522137E-2</c:v>
                </c:pt>
                <c:pt idx="395">
                  <c:v>2.2470345641522137E-2</c:v>
                </c:pt>
                <c:pt idx="396">
                  <c:v>2.2470345641522137E-2</c:v>
                </c:pt>
                <c:pt idx="397">
                  <c:v>2.2470345641522137E-2</c:v>
                </c:pt>
                <c:pt idx="398">
                  <c:v>2.2470345641522137E-2</c:v>
                </c:pt>
              </c:numCache>
            </c:numRef>
          </c:xVal>
          <c:yVal>
            <c:numRef>
              <c:f>Traitement5!$C$2:$C$400</c:f>
              <c:numCache>
                <c:formatCode>0.000</c:formatCode>
                <c:ptCount val="399"/>
                <c:pt idx="0">
                  <c:v>0.75888666676735406</c:v>
                </c:pt>
                <c:pt idx="1">
                  <c:v>0.75760167985471794</c:v>
                </c:pt>
                <c:pt idx="2">
                  <c:v>0.75733954636236955</c:v>
                </c:pt>
                <c:pt idx="3">
                  <c:v>0.75695987713179569</c:v>
                </c:pt>
                <c:pt idx="4">
                  <c:v>0.75657470016068096</c:v>
                </c:pt>
                <c:pt idx="5">
                  <c:v>0.75593305044856551</c:v>
                </c:pt>
                <c:pt idx="6">
                  <c:v>0.75567652321837087</c:v>
                </c:pt>
                <c:pt idx="7">
                  <c:v>0.75567652321837087</c:v>
                </c:pt>
                <c:pt idx="8">
                  <c:v>0.75464549172536699</c:v>
                </c:pt>
                <c:pt idx="9">
                  <c:v>0.75387676429261186</c:v>
                </c:pt>
                <c:pt idx="10">
                  <c:v>0.75335922240773034</c:v>
                </c:pt>
                <c:pt idx="11">
                  <c:v>0.75233530413230632</c:v>
                </c:pt>
                <c:pt idx="12">
                  <c:v>0.75194647541612736</c:v>
                </c:pt>
                <c:pt idx="13">
                  <c:v>0.7513019387538562</c:v>
                </c:pt>
                <c:pt idx="14">
                  <c:v>0.74950321927265728</c:v>
                </c:pt>
                <c:pt idx="15">
                  <c:v>0.74912042846538496</c:v>
                </c:pt>
                <c:pt idx="16">
                  <c:v>0.74822218576269639</c:v>
                </c:pt>
                <c:pt idx="17">
                  <c:v>0.74707000404711421</c:v>
                </c:pt>
                <c:pt idx="18">
                  <c:v>0.7465603705657482</c:v>
                </c:pt>
                <c:pt idx="19">
                  <c:v>0.74629597794624458</c:v>
                </c:pt>
                <c:pt idx="20">
                  <c:v>0.7450134293016657</c:v>
                </c:pt>
                <c:pt idx="21">
                  <c:v>0.74527274884185812</c:v>
                </c:pt>
                <c:pt idx="22">
                  <c:v>0.74386433872860047</c:v>
                </c:pt>
                <c:pt idx="23">
                  <c:v>0.74309718471544084</c:v>
                </c:pt>
                <c:pt idx="24">
                  <c:v>0.74296553537868537</c:v>
                </c:pt>
                <c:pt idx="25">
                  <c:v>0.74206730655634034</c:v>
                </c:pt>
                <c:pt idx="26">
                  <c:v>0.74130164975207902</c:v>
                </c:pt>
                <c:pt idx="27">
                  <c:v>0.74104328898945782</c:v>
                </c:pt>
                <c:pt idx="28">
                  <c:v>0.74027817038242549</c:v>
                </c:pt>
                <c:pt idx="29">
                  <c:v>0.74002005466469267</c:v>
                </c:pt>
                <c:pt idx="30">
                  <c:v>0.7398887876399125</c:v>
                </c:pt>
                <c:pt idx="31">
                  <c:v>0.73912433456640925</c:v>
                </c:pt>
                <c:pt idx="32">
                  <c:v>0.73810766604645528</c:v>
                </c:pt>
                <c:pt idx="33">
                  <c:v>0.73836065559745012</c:v>
                </c:pt>
                <c:pt idx="34">
                  <c:v>0.73771895181235048</c:v>
                </c:pt>
                <c:pt idx="35">
                  <c:v>0.73708244052476646</c:v>
                </c:pt>
                <c:pt idx="36">
                  <c:v>0.73682508173395711</c:v>
                </c:pt>
                <c:pt idx="37">
                  <c:v>0.73606730195025805</c:v>
                </c:pt>
                <c:pt idx="38">
                  <c:v>0.73593657372811927</c:v>
                </c:pt>
                <c:pt idx="39">
                  <c:v>0.73542274519771034</c:v>
                </c:pt>
                <c:pt idx="40">
                  <c:v>0.73491785339348537</c:v>
                </c:pt>
                <c:pt idx="41">
                  <c:v>0.7341479197690074</c:v>
                </c:pt>
                <c:pt idx="42">
                  <c:v>0.73402635865940313</c:v>
                </c:pt>
                <c:pt idx="43">
                  <c:v>0.73351775544270681</c:v>
                </c:pt>
                <c:pt idx="44">
                  <c:v>0.7333873410309304</c:v>
                </c:pt>
                <c:pt idx="45">
                  <c:v>0.73250137578280061</c:v>
                </c:pt>
                <c:pt idx="46">
                  <c:v>0.73160741717838329</c:v>
                </c:pt>
                <c:pt idx="47">
                  <c:v>0.73135135813117691</c:v>
                </c:pt>
                <c:pt idx="48">
                  <c:v>0.73046716998975303</c:v>
                </c:pt>
                <c:pt idx="49">
                  <c:v>0.72996005550090648</c:v>
                </c:pt>
                <c:pt idx="50">
                  <c:v>0.72957898947766064</c:v>
                </c:pt>
                <c:pt idx="51">
                  <c:v>0.72882175810471006</c:v>
                </c:pt>
                <c:pt idx="52">
                  <c:v>0.72831132343725091</c:v>
                </c:pt>
                <c:pt idx="53">
                  <c:v>0.72805164697976121</c:v>
                </c:pt>
                <c:pt idx="54">
                  <c:v>0.72754580460081908</c:v>
                </c:pt>
                <c:pt idx="55">
                  <c:v>0.72679421820886658</c:v>
                </c:pt>
                <c:pt idx="56">
                  <c:v>0.72666465358297483</c:v>
                </c:pt>
                <c:pt idx="57">
                  <c:v>0.72590467507807932</c:v>
                </c:pt>
                <c:pt idx="58">
                  <c:v>0.72489948466965326</c:v>
                </c:pt>
                <c:pt idx="59">
                  <c:v>0.72477016557540674</c:v>
                </c:pt>
                <c:pt idx="60">
                  <c:v>0.72426609403655295</c:v>
                </c:pt>
                <c:pt idx="61">
                  <c:v>0.72363722863669089</c:v>
                </c:pt>
                <c:pt idx="62">
                  <c:v>0.72325836823660639</c:v>
                </c:pt>
                <c:pt idx="63">
                  <c:v>0.72300415783797134</c:v>
                </c:pt>
                <c:pt idx="64">
                  <c:v>0.7216277749153609</c:v>
                </c:pt>
                <c:pt idx="65">
                  <c:v>0.72174822817188045</c:v>
                </c:pt>
                <c:pt idx="66">
                  <c:v>0.72137002810879403</c:v>
                </c:pt>
                <c:pt idx="67">
                  <c:v>0.72087159305156456</c:v>
                </c:pt>
                <c:pt idx="68">
                  <c:v>0.72024436093432875</c:v>
                </c:pt>
                <c:pt idx="69">
                  <c:v>0.71986249133103142</c:v>
                </c:pt>
                <c:pt idx="70">
                  <c:v>0.71924015586387913</c:v>
                </c:pt>
                <c:pt idx="71">
                  <c:v>0.71886283441470711</c:v>
                </c:pt>
                <c:pt idx="72">
                  <c:v>0.71873431705918245</c:v>
                </c:pt>
                <c:pt idx="73">
                  <c:v>0.71786004578881879</c:v>
                </c:pt>
                <c:pt idx="74">
                  <c:v>0.71773166180589021</c:v>
                </c:pt>
                <c:pt idx="75">
                  <c:v>0.71760729268635426</c:v>
                </c:pt>
                <c:pt idx="76">
                  <c:v>0.71685776106277821</c:v>
                </c:pt>
                <c:pt idx="77">
                  <c:v>0.71635730878633674</c:v>
                </c:pt>
                <c:pt idx="78">
                  <c:v>0.71585681344338559</c:v>
                </c:pt>
                <c:pt idx="79">
                  <c:v>0.71573264021628646</c:v>
                </c:pt>
                <c:pt idx="80">
                  <c:v>0.7156045450430395</c:v>
                </c:pt>
                <c:pt idx="81">
                  <c:v>0.71535654814162164</c:v>
                </c:pt>
                <c:pt idx="82">
                  <c:v>0.71436113827651959</c:v>
                </c:pt>
                <c:pt idx="83">
                  <c:v>0.71435683692990359</c:v>
                </c:pt>
                <c:pt idx="84">
                  <c:v>0.71386140747478077</c:v>
                </c:pt>
                <c:pt idx="85">
                  <c:v>0.71373744074250089</c:v>
                </c:pt>
                <c:pt idx="86">
                  <c:v>0.71335818801399176</c:v>
                </c:pt>
                <c:pt idx="87">
                  <c:v>0.71298679003474263</c:v>
                </c:pt>
                <c:pt idx="88">
                  <c:v>0.71224455630365402</c:v>
                </c:pt>
                <c:pt idx="89">
                  <c:v>0.71298679003474263</c:v>
                </c:pt>
                <c:pt idx="90">
                  <c:v>0.71236429518302602</c:v>
                </c:pt>
                <c:pt idx="91">
                  <c:v>0.71186969015775692</c:v>
                </c:pt>
                <c:pt idx="92">
                  <c:v>0.71211697119971484</c:v>
                </c:pt>
                <c:pt idx="93">
                  <c:v>0.71161841111824553</c:v>
                </c:pt>
                <c:pt idx="94">
                  <c:v>0.71124376446914694</c:v>
                </c:pt>
                <c:pt idx="95">
                  <c:v>0.71174214935746283</c:v>
                </c:pt>
                <c:pt idx="96">
                  <c:v>0.71099667937300615</c:v>
                </c:pt>
                <c:pt idx="97">
                  <c:v>0.71037515401370999</c:v>
                </c:pt>
                <c:pt idx="98">
                  <c:v>0.71049876195056194</c:v>
                </c:pt>
                <c:pt idx="99">
                  <c:v>0.70987766274854547</c:v>
                </c:pt>
                <c:pt idx="100">
                  <c:v>0.70988137291716136</c:v>
                </c:pt>
                <c:pt idx="101">
                  <c:v>0.710000944762879</c:v>
                </c:pt>
                <c:pt idx="102">
                  <c:v>0.7095073380024306</c:v>
                </c:pt>
                <c:pt idx="103">
                  <c:v>0.70925664081196726</c:v>
                </c:pt>
                <c:pt idx="104">
                  <c:v>0.70925664081196726</c:v>
                </c:pt>
                <c:pt idx="105">
                  <c:v>0.70850914083599847</c:v>
                </c:pt>
                <c:pt idx="106">
                  <c:v>0.70826264177868314</c:v>
                </c:pt>
                <c:pt idx="107">
                  <c:v>0.70838575035837059</c:v>
                </c:pt>
                <c:pt idx="108">
                  <c:v>0.70801224097999849</c:v>
                </c:pt>
                <c:pt idx="109">
                  <c:v>0.70788917590084222</c:v>
                </c:pt>
                <c:pt idx="110">
                  <c:v>0.70776585048497209</c:v>
                </c:pt>
                <c:pt idx="111">
                  <c:v>0.7075156992981535</c:v>
                </c:pt>
                <c:pt idx="112">
                  <c:v>0.70677671123446761</c:v>
                </c:pt>
                <c:pt idx="113">
                  <c:v>0.70726914643096472</c:v>
                </c:pt>
                <c:pt idx="114">
                  <c:v>0.70714615699982508</c:v>
                </c:pt>
                <c:pt idx="115">
                  <c:v>0.70664987834337389</c:v>
                </c:pt>
                <c:pt idx="116">
                  <c:v>0.7064001429722373</c:v>
                </c:pt>
                <c:pt idx="117">
                  <c:v>0.70652695380024766</c:v>
                </c:pt>
                <c:pt idx="118">
                  <c:v>0.706154099432587</c:v>
                </c:pt>
                <c:pt idx="119">
                  <c:v>0.70578497918911143</c:v>
                </c:pt>
                <c:pt idx="120">
                  <c:v>0.7055353208809344</c:v>
                </c:pt>
                <c:pt idx="121">
                  <c:v>0.7052931492972031</c:v>
                </c:pt>
                <c:pt idx="122">
                  <c:v>0.70528917964539717</c:v>
                </c:pt>
                <c:pt idx="123">
                  <c:v>0.7047975667382258</c:v>
                </c:pt>
                <c:pt idx="124">
                  <c:v>0.70417966758414119</c:v>
                </c:pt>
                <c:pt idx="125">
                  <c:v>0.70454830162099491</c:v>
                </c:pt>
                <c:pt idx="126">
                  <c:v>0.70405699114198572</c:v>
                </c:pt>
                <c:pt idx="127">
                  <c:v>0.70368848567619724</c:v>
                </c:pt>
                <c:pt idx="128">
                  <c:v>0.70368848567619724</c:v>
                </c:pt>
                <c:pt idx="129">
                  <c:v>0.70368500865553096</c:v>
                </c:pt>
                <c:pt idx="130">
                  <c:v>0.70319377339776123</c:v>
                </c:pt>
                <c:pt idx="131">
                  <c:v>0.70356211624044795</c:v>
                </c:pt>
                <c:pt idx="132">
                  <c:v>0.7030674701214541</c:v>
                </c:pt>
                <c:pt idx="133">
                  <c:v>0.70220898252444819</c:v>
                </c:pt>
                <c:pt idx="134">
                  <c:v>0.70220898252444819</c:v>
                </c:pt>
                <c:pt idx="135">
                  <c:v>0.70257676445646722</c:v>
                </c:pt>
                <c:pt idx="136">
                  <c:v>0.70183765314733426</c:v>
                </c:pt>
                <c:pt idx="137">
                  <c:v>0.70146982812892789</c:v>
                </c:pt>
                <c:pt idx="138">
                  <c:v>0.70159251564087444</c:v>
                </c:pt>
                <c:pt idx="139">
                  <c:v>0.70097972443603851</c:v>
                </c:pt>
                <c:pt idx="140">
                  <c:v>0.70122475487336744</c:v>
                </c:pt>
                <c:pt idx="141">
                  <c:v>0.70097972443603851</c:v>
                </c:pt>
                <c:pt idx="142">
                  <c:v>0.70073473681694065</c:v>
                </c:pt>
                <c:pt idx="143">
                  <c:v>0.70073116170454264</c:v>
                </c:pt>
                <c:pt idx="144">
                  <c:v>0.70097612668640152</c:v>
                </c:pt>
                <c:pt idx="145">
                  <c:v>0.70024136017243832</c:v>
                </c:pt>
                <c:pt idx="146">
                  <c:v>0.70036365980440096</c:v>
                </c:pt>
                <c:pt idx="147">
                  <c:v>0.70036720096292238</c:v>
                </c:pt>
                <c:pt idx="148">
                  <c:v>0.69987398675100621</c:v>
                </c:pt>
                <c:pt idx="149">
                  <c:v>0.7001188018724348</c:v>
                </c:pt>
                <c:pt idx="150">
                  <c:v>0.69999976152059462</c:v>
                </c:pt>
                <c:pt idx="151">
                  <c:v>0.69950670972394158</c:v>
                </c:pt>
                <c:pt idx="152">
                  <c:v>0.69962921444011539</c:v>
                </c:pt>
                <c:pt idx="153">
                  <c:v>0.6997517298824848</c:v>
                </c:pt>
                <c:pt idx="154">
                  <c:v>0.69975494522152659</c:v>
                </c:pt>
                <c:pt idx="155">
                  <c:v>0.69951017174068997</c:v>
                </c:pt>
                <c:pt idx="156">
                  <c:v>0.69951017174068997</c:v>
                </c:pt>
                <c:pt idx="157">
                  <c:v>0.69926200165240548</c:v>
                </c:pt>
                <c:pt idx="158">
                  <c:v>0.69926200165240548</c:v>
                </c:pt>
                <c:pt idx="159">
                  <c:v>0.69938766644178874</c:v>
                </c:pt>
                <c:pt idx="160">
                  <c:v>0.69877610820756708</c:v>
                </c:pt>
                <c:pt idx="161">
                  <c:v>0.69914295721185127</c:v>
                </c:pt>
                <c:pt idx="162">
                  <c:v>0.69914295721185127</c:v>
                </c:pt>
                <c:pt idx="163">
                  <c:v>0.6990173363914074</c:v>
                </c:pt>
                <c:pt idx="164">
                  <c:v>0.6991397982499471</c:v>
                </c:pt>
                <c:pt idx="165">
                  <c:v>0.6991397982499471</c:v>
                </c:pt>
                <c:pt idx="166">
                  <c:v>0.6986536672066701</c:v>
                </c:pt>
                <c:pt idx="167">
                  <c:v>0.69889515437066974</c:v>
                </c:pt>
                <c:pt idx="168">
                  <c:v>0.69889829080014498</c:v>
                </c:pt>
                <c:pt idx="169">
                  <c:v>0.69840908643142641</c:v>
                </c:pt>
                <c:pt idx="170">
                  <c:v>0.69852813430102412</c:v>
                </c:pt>
                <c:pt idx="171">
                  <c:v>0.69877271394094675</c:v>
                </c:pt>
                <c:pt idx="172">
                  <c:v>0.69852813430102412</c:v>
                </c:pt>
                <c:pt idx="173">
                  <c:v>0.69889829080014498</c:v>
                </c:pt>
                <c:pt idx="174">
                  <c:v>0.69852813430102412</c:v>
                </c:pt>
                <c:pt idx="175">
                  <c:v>0.69828694660997492</c:v>
                </c:pt>
                <c:pt idx="176">
                  <c:v>0.69877610820756708</c:v>
                </c:pt>
                <c:pt idx="177">
                  <c:v>0.69840599504372802</c:v>
                </c:pt>
                <c:pt idx="178">
                  <c:v>0.69816454847441378</c:v>
                </c:pt>
                <c:pt idx="179">
                  <c:v>0.69840599504372802</c:v>
                </c:pt>
                <c:pt idx="180">
                  <c:v>0.69840908643142641</c:v>
                </c:pt>
                <c:pt idx="181">
                  <c:v>0.69828694660997492</c:v>
                </c:pt>
                <c:pt idx="182">
                  <c:v>0.69828694660997492</c:v>
                </c:pt>
                <c:pt idx="183">
                  <c:v>0.69816147959606378</c:v>
                </c:pt>
                <c:pt idx="184">
                  <c:v>0.69779465224448245</c:v>
                </c:pt>
                <c:pt idx="185">
                  <c:v>0.69828694660997492</c:v>
                </c:pt>
                <c:pt idx="186">
                  <c:v>0.69840908643142641</c:v>
                </c:pt>
                <c:pt idx="187">
                  <c:v>0.6980421610669757</c:v>
                </c:pt>
                <c:pt idx="188">
                  <c:v>0.69779465224448245</c:v>
                </c:pt>
                <c:pt idx="189">
                  <c:v>0.69803910345279185</c:v>
                </c:pt>
                <c:pt idx="190">
                  <c:v>0.69779768736086256</c:v>
                </c:pt>
                <c:pt idx="191">
                  <c:v>0.69767230825622328</c:v>
                </c:pt>
                <c:pt idx="192">
                  <c:v>0.6980421610669757</c:v>
                </c:pt>
                <c:pt idx="193">
                  <c:v>0.69755325647298105</c:v>
                </c:pt>
                <c:pt idx="194">
                  <c:v>0.69816454847441378</c:v>
                </c:pt>
                <c:pt idx="195">
                  <c:v>0.6980421610669757</c:v>
                </c:pt>
                <c:pt idx="196">
                  <c:v>0.69792005333563256</c:v>
                </c:pt>
                <c:pt idx="197">
                  <c:v>0.6980421610669757</c:v>
                </c:pt>
                <c:pt idx="198">
                  <c:v>0.69816758409823598</c:v>
                </c:pt>
                <c:pt idx="199">
                  <c:v>0.69767859165869317</c:v>
                </c:pt>
                <c:pt idx="200">
                  <c:v>0.69792005333563256</c:v>
                </c:pt>
                <c:pt idx="201">
                  <c:v>0.69767859165869317</c:v>
                </c:pt>
                <c:pt idx="202">
                  <c:v>0.69767859165869317</c:v>
                </c:pt>
                <c:pt idx="203">
                  <c:v>0.69767859165869317</c:v>
                </c:pt>
                <c:pt idx="204">
                  <c:v>0.69792306646550206</c:v>
                </c:pt>
                <c:pt idx="205">
                  <c:v>0.69780095818345478</c:v>
                </c:pt>
                <c:pt idx="206">
                  <c:v>0.697431191512764</c:v>
                </c:pt>
                <c:pt idx="207">
                  <c:v>0.69780095818345478</c:v>
                </c:pt>
                <c:pt idx="208">
                  <c:v>0.69731209417457263</c:v>
                </c:pt>
                <c:pt idx="209">
                  <c:v>0.69816758409823598</c:v>
                </c:pt>
                <c:pt idx="210">
                  <c:v>0.69755650476605136</c:v>
                </c:pt>
                <c:pt idx="211">
                  <c:v>0.69767859165869317</c:v>
                </c:pt>
                <c:pt idx="212">
                  <c:v>0.69780095818345478</c:v>
                </c:pt>
                <c:pt idx="213">
                  <c:v>0.69743415967780875</c:v>
                </c:pt>
                <c:pt idx="214">
                  <c:v>0.69755650476605136</c:v>
                </c:pt>
                <c:pt idx="215">
                  <c:v>0.69755325647298105</c:v>
                </c:pt>
                <c:pt idx="216">
                  <c:v>0.697431191512764</c:v>
                </c:pt>
                <c:pt idx="217">
                  <c:v>0.69755325647298105</c:v>
                </c:pt>
                <c:pt idx="218">
                  <c:v>0.69780095818345478</c:v>
                </c:pt>
                <c:pt idx="219">
                  <c:v>0.69731209417457263</c:v>
                </c:pt>
                <c:pt idx="220">
                  <c:v>0.69731209417457263</c:v>
                </c:pt>
                <c:pt idx="221">
                  <c:v>0.69755325647298105</c:v>
                </c:pt>
                <c:pt idx="222">
                  <c:v>0.6973088684033304</c:v>
                </c:pt>
                <c:pt idx="223">
                  <c:v>0.69718977052284914</c:v>
                </c:pt>
                <c:pt idx="224">
                  <c:v>0.69743415967780875</c:v>
                </c:pt>
                <c:pt idx="225">
                  <c:v>0.6973088684033304</c:v>
                </c:pt>
                <c:pt idx="226">
                  <c:v>0.69718977052284914</c:v>
                </c:pt>
                <c:pt idx="227">
                  <c:v>0.6973088684033304</c:v>
                </c:pt>
                <c:pt idx="228">
                  <c:v>0.69755650476605136</c:v>
                </c:pt>
                <c:pt idx="229">
                  <c:v>0.69718977052284914</c:v>
                </c:pt>
                <c:pt idx="230">
                  <c:v>0.69743415967780875</c:v>
                </c:pt>
                <c:pt idx="231">
                  <c:v>0.69731209417457263</c:v>
                </c:pt>
                <c:pt idx="232">
                  <c:v>0.69706452315191081</c:v>
                </c:pt>
                <c:pt idx="233">
                  <c:v>0.69706452315191081</c:v>
                </c:pt>
                <c:pt idx="234">
                  <c:v>0.69706452315191081</c:v>
                </c:pt>
                <c:pt idx="235">
                  <c:v>0.69694542419381433</c:v>
                </c:pt>
                <c:pt idx="236">
                  <c:v>0.69731209417457263</c:v>
                </c:pt>
                <c:pt idx="237">
                  <c:v>0.69682340146938981</c:v>
                </c:pt>
                <c:pt idx="238">
                  <c:v>0.69670112069070411</c:v>
                </c:pt>
                <c:pt idx="239">
                  <c:v>0.6969425009628204</c:v>
                </c:pt>
                <c:pt idx="240">
                  <c:v>0.69706772640901871</c:v>
                </c:pt>
                <c:pt idx="241">
                  <c:v>0.69718977052284914</c:v>
                </c:pt>
                <c:pt idx="242">
                  <c:v>0.69694542419381433</c:v>
                </c:pt>
                <c:pt idx="243">
                  <c:v>0.69694542419381433</c:v>
                </c:pt>
                <c:pt idx="244">
                  <c:v>0.69694858302358409</c:v>
                </c:pt>
                <c:pt idx="245">
                  <c:v>0.69743415967780875</c:v>
                </c:pt>
                <c:pt idx="246">
                  <c:v>0.69719295185521712</c:v>
                </c:pt>
                <c:pt idx="247">
                  <c:v>0.69670112069070411</c:v>
                </c:pt>
                <c:pt idx="248">
                  <c:v>0.69731501789378736</c:v>
                </c:pt>
                <c:pt idx="249">
                  <c:v>0.69718977052284914</c:v>
                </c:pt>
                <c:pt idx="250">
                  <c:v>0.69694542419381433</c:v>
                </c:pt>
                <c:pt idx="251">
                  <c:v>0.69682340146938981</c:v>
                </c:pt>
                <c:pt idx="252">
                  <c:v>0.69669821991519587</c:v>
                </c:pt>
                <c:pt idx="253">
                  <c:v>0.69682340146938981</c:v>
                </c:pt>
                <c:pt idx="254">
                  <c:v>0.69682340146938981</c:v>
                </c:pt>
                <c:pt idx="255">
                  <c:v>0.69718977052284914</c:v>
                </c:pt>
                <c:pt idx="256">
                  <c:v>0.69670112069070411</c:v>
                </c:pt>
                <c:pt idx="257">
                  <c:v>0.69719295185521712</c:v>
                </c:pt>
                <c:pt idx="258">
                  <c:v>0.69682340146938981</c:v>
                </c:pt>
                <c:pt idx="259">
                  <c:v>0.69670112069070411</c:v>
                </c:pt>
                <c:pt idx="260">
                  <c:v>0.69731501789378736</c:v>
                </c:pt>
                <c:pt idx="261">
                  <c:v>0.69694542419381433</c:v>
                </c:pt>
                <c:pt idx="262">
                  <c:v>0.69682340146938981</c:v>
                </c:pt>
                <c:pt idx="263">
                  <c:v>0.69719295185521712</c:v>
                </c:pt>
                <c:pt idx="264">
                  <c:v>0.69694542419381433</c:v>
                </c:pt>
                <c:pt idx="265">
                  <c:v>0.69645686001351881</c:v>
                </c:pt>
                <c:pt idx="266">
                  <c:v>0.69694542419381433</c:v>
                </c:pt>
                <c:pt idx="267">
                  <c:v>0.69718977052284914</c:v>
                </c:pt>
                <c:pt idx="268">
                  <c:v>0.69694542419381433</c:v>
                </c:pt>
                <c:pt idx="269">
                  <c:v>0.69731501789378736</c:v>
                </c:pt>
                <c:pt idx="270">
                  <c:v>0.69682340146938981</c:v>
                </c:pt>
                <c:pt idx="271">
                  <c:v>0.69694858302358409</c:v>
                </c:pt>
                <c:pt idx="272">
                  <c:v>0.69682340146938981</c:v>
                </c:pt>
                <c:pt idx="273">
                  <c:v>0.69706772640901871</c:v>
                </c:pt>
                <c:pt idx="274">
                  <c:v>0.69670112069070411</c:v>
                </c:pt>
                <c:pt idx="275">
                  <c:v>0.69694542419381433</c:v>
                </c:pt>
                <c:pt idx="276">
                  <c:v>0.69682340146938981</c:v>
                </c:pt>
                <c:pt idx="277">
                  <c:v>0.6969425009628204</c:v>
                </c:pt>
                <c:pt idx="278">
                  <c:v>0.69706772640901871</c:v>
                </c:pt>
                <c:pt idx="279">
                  <c:v>0.69657885064206926</c:v>
                </c:pt>
                <c:pt idx="280">
                  <c:v>0.69682340146938981</c:v>
                </c:pt>
                <c:pt idx="281">
                  <c:v>0.69657596110376585</c:v>
                </c:pt>
                <c:pt idx="282">
                  <c:v>0.69657596110376585</c:v>
                </c:pt>
                <c:pt idx="283">
                  <c:v>0.69670112069070411</c:v>
                </c:pt>
                <c:pt idx="284">
                  <c:v>0.69670112069070411</c:v>
                </c:pt>
                <c:pt idx="285">
                  <c:v>0.69670112069070411</c:v>
                </c:pt>
                <c:pt idx="286">
                  <c:v>0.69669821991519587</c:v>
                </c:pt>
                <c:pt idx="287">
                  <c:v>0.69694542419381433</c:v>
                </c:pt>
                <c:pt idx="288">
                  <c:v>0.69669821991519587</c:v>
                </c:pt>
                <c:pt idx="289">
                  <c:v>0.69633174430704037</c:v>
                </c:pt>
                <c:pt idx="290">
                  <c:v>0.69682340146938981</c:v>
                </c:pt>
                <c:pt idx="291">
                  <c:v>0.69682340146938981</c:v>
                </c:pt>
                <c:pt idx="292">
                  <c:v>0.69633174430704037</c:v>
                </c:pt>
                <c:pt idx="293">
                  <c:v>0.69657596110376585</c:v>
                </c:pt>
                <c:pt idx="294">
                  <c:v>0.69670112069070411</c:v>
                </c:pt>
                <c:pt idx="295">
                  <c:v>0.69645371302045933</c:v>
                </c:pt>
                <c:pt idx="296">
                  <c:v>0.69694542419381433</c:v>
                </c:pt>
                <c:pt idx="297">
                  <c:v>0.69633174430704037</c:v>
                </c:pt>
                <c:pt idx="298">
                  <c:v>0.69682340146938981</c:v>
                </c:pt>
                <c:pt idx="299">
                  <c:v>0.69669821991519587</c:v>
                </c:pt>
                <c:pt idx="300">
                  <c:v>0.69657596110376585</c:v>
                </c:pt>
                <c:pt idx="301">
                  <c:v>0.69645371302045933</c:v>
                </c:pt>
                <c:pt idx="302">
                  <c:v>0.69657885064206926</c:v>
                </c:pt>
                <c:pt idx="303">
                  <c:v>0.69657885064206926</c:v>
                </c:pt>
                <c:pt idx="304">
                  <c:v>0.6964508015168277</c:v>
                </c:pt>
                <c:pt idx="305">
                  <c:v>0.69657596110376585</c:v>
                </c:pt>
                <c:pt idx="306">
                  <c:v>0.69633174430704037</c:v>
                </c:pt>
                <c:pt idx="307">
                  <c:v>0.69645371302045933</c:v>
                </c:pt>
                <c:pt idx="308">
                  <c:v>0.69682340146938981</c:v>
                </c:pt>
                <c:pt idx="309">
                  <c:v>0.69669821991519587</c:v>
                </c:pt>
                <c:pt idx="310">
                  <c:v>0.69657596110376585</c:v>
                </c:pt>
                <c:pt idx="311">
                  <c:v>0.69645371302045933</c:v>
                </c:pt>
                <c:pt idx="312">
                  <c:v>0.69645371302045933</c:v>
                </c:pt>
                <c:pt idx="313">
                  <c:v>0.69682022071872285</c:v>
                </c:pt>
                <c:pt idx="314">
                  <c:v>0.69669821991519587</c:v>
                </c:pt>
                <c:pt idx="315">
                  <c:v>0.69608757032854596</c:v>
                </c:pt>
                <c:pt idx="316">
                  <c:v>0.69645371302045933</c:v>
                </c:pt>
                <c:pt idx="317">
                  <c:v>0.69670112069070411</c:v>
                </c:pt>
                <c:pt idx="318">
                  <c:v>0.69633174430704037</c:v>
                </c:pt>
                <c:pt idx="319">
                  <c:v>0.69633174430704037</c:v>
                </c:pt>
                <c:pt idx="320">
                  <c:v>0.69645371302045933</c:v>
                </c:pt>
                <c:pt idx="321">
                  <c:v>0.69633174430704037</c:v>
                </c:pt>
                <c:pt idx="322">
                  <c:v>0.69620662860056204</c:v>
                </c:pt>
                <c:pt idx="323">
                  <c:v>0.69682022071872285</c:v>
                </c:pt>
                <c:pt idx="324">
                  <c:v>0.69633174430704037</c:v>
                </c:pt>
                <c:pt idx="325">
                  <c:v>0.69645371302045933</c:v>
                </c:pt>
                <c:pt idx="326">
                  <c:v>0.69633174430704037</c:v>
                </c:pt>
                <c:pt idx="327">
                  <c:v>0.69633174430704037</c:v>
                </c:pt>
                <c:pt idx="328">
                  <c:v>0.69669821991519587</c:v>
                </c:pt>
                <c:pt idx="329">
                  <c:v>0.69633174430704037</c:v>
                </c:pt>
                <c:pt idx="330">
                  <c:v>0.69608442391140035</c:v>
                </c:pt>
                <c:pt idx="331">
                  <c:v>0.69633174430704037</c:v>
                </c:pt>
                <c:pt idx="332">
                  <c:v>0.69633174430704037</c:v>
                </c:pt>
                <c:pt idx="333">
                  <c:v>0.69633174430704037</c:v>
                </c:pt>
                <c:pt idx="334">
                  <c:v>0.69645371302045933</c:v>
                </c:pt>
                <c:pt idx="335">
                  <c:v>0.69669821991519587</c:v>
                </c:pt>
                <c:pt idx="336">
                  <c:v>0.69632857539884929</c:v>
                </c:pt>
                <c:pt idx="337">
                  <c:v>0.69669821991519587</c:v>
                </c:pt>
                <c:pt idx="338">
                  <c:v>0.69645371302045933</c:v>
                </c:pt>
                <c:pt idx="339">
                  <c:v>0.69608757032854596</c:v>
                </c:pt>
                <c:pt idx="340">
                  <c:v>0.69682022071872285</c:v>
                </c:pt>
                <c:pt idx="341">
                  <c:v>0.69645371302045933</c:v>
                </c:pt>
                <c:pt idx="342">
                  <c:v>0.69633174430704037</c:v>
                </c:pt>
                <c:pt idx="343">
                  <c:v>0.69620662860056204</c:v>
                </c:pt>
                <c:pt idx="344">
                  <c:v>0.69620951765640171</c:v>
                </c:pt>
                <c:pt idx="345">
                  <c:v>0.69645371302045933</c:v>
                </c:pt>
                <c:pt idx="346">
                  <c:v>0.69620662860056204</c:v>
                </c:pt>
                <c:pt idx="347">
                  <c:v>0.69633174430704037</c:v>
                </c:pt>
                <c:pt idx="348">
                  <c:v>0.69633174430704037</c:v>
                </c:pt>
                <c:pt idx="349">
                  <c:v>0.69669501724363136</c:v>
                </c:pt>
                <c:pt idx="350">
                  <c:v>0.69657596110376585</c:v>
                </c:pt>
                <c:pt idx="351">
                  <c:v>0.69645371302045933</c:v>
                </c:pt>
                <c:pt idx="352">
                  <c:v>0.69620662860056204</c:v>
                </c:pt>
                <c:pt idx="353">
                  <c:v>0.69620951765640171</c:v>
                </c:pt>
                <c:pt idx="354">
                  <c:v>0.69657596110376585</c:v>
                </c:pt>
                <c:pt idx="355">
                  <c:v>0.69645371302045933</c:v>
                </c:pt>
                <c:pt idx="356">
                  <c:v>0.69608757032854596</c:v>
                </c:pt>
                <c:pt idx="357">
                  <c:v>0.69632857539884929</c:v>
                </c:pt>
                <c:pt idx="358">
                  <c:v>0.69645371302045933</c:v>
                </c:pt>
                <c:pt idx="359">
                  <c:v>0.69633174430704037</c:v>
                </c:pt>
                <c:pt idx="360">
                  <c:v>0.69608442391140035</c:v>
                </c:pt>
                <c:pt idx="361">
                  <c:v>0.69620951765640171</c:v>
                </c:pt>
                <c:pt idx="362">
                  <c:v>0.69608757032854596</c:v>
                </c:pt>
                <c:pt idx="363">
                  <c:v>0.69645371302045933</c:v>
                </c:pt>
                <c:pt idx="364">
                  <c:v>0.69633174430704037</c:v>
                </c:pt>
                <c:pt idx="365">
                  <c:v>0.69633174430704037</c:v>
                </c:pt>
                <c:pt idx="366">
                  <c:v>0.69633174430704037</c:v>
                </c:pt>
                <c:pt idx="367">
                  <c:v>0.69633174430704037</c:v>
                </c:pt>
                <c:pt idx="368">
                  <c:v>0.69669821991519587</c:v>
                </c:pt>
                <c:pt idx="369">
                  <c:v>0.69645371302045933</c:v>
                </c:pt>
                <c:pt idx="370">
                  <c:v>0.69620662860056204</c:v>
                </c:pt>
                <c:pt idx="371">
                  <c:v>0.69645371302045933</c:v>
                </c:pt>
                <c:pt idx="372">
                  <c:v>0.69669501724363136</c:v>
                </c:pt>
                <c:pt idx="373">
                  <c:v>0.69633174430704037</c:v>
                </c:pt>
                <c:pt idx="374">
                  <c:v>0.69657596110376585</c:v>
                </c:pt>
                <c:pt idx="375">
                  <c:v>0.69682022071872285</c:v>
                </c:pt>
                <c:pt idx="376">
                  <c:v>0.69633174430704037</c:v>
                </c:pt>
                <c:pt idx="377">
                  <c:v>0.69620662860056204</c:v>
                </c:pt>
                <c:pt idx="378">
                  <c:v>0.6964508015168277</c:v>
                </c:pt>
                <c:pt idx="379">
                  <c:v>0.69645371302045933</c:v>
                </c:pt>
                <c:pt idx="380">
                  <c:v>0.69645371302045933</c:v>
                </c:pt>
                <c:pt idx="381">
                  <c:v>0.69632857539884929</c:v>
                </c:pt>
                <c:pt idx="382">
                  <c:v>0.69620951765640171</c:v>
                </c:pt>
                <c:pt idx="383">
                  <c:v>0.69632857539884929</c:v>
                </c:pt>
                <c:pt idx="384">
                  <c:v>0.6964508015168277</c:v>
                </c:pt>
                <c:pt idx="385">
                  <c:v>0.69633174430704037</c:v>
                </c:pt>
                <c:pt idx="386">
                  <c:v>0.69620662860056204</c:v>
                </c:pt>
                <c:pt idx="387">
                  <c:v>0.69633174430704037</c:v>
                </c:pt>
                <c:pt idx="388">
                  <c:v>0.69632857539884929</c:v>
                </c:pt>
                <c:pt idx="389">
                  <c:v>0.69633174430704037</c:v>
                </c:pt>
                <c:pt idx="390">
                  <c:v>0.69633174430704037</c:v>
                </c:pt>
                <c:pt idx="391">
                  <c:v>0.6964508015168277</c:v>
                </c:pt>
                <c:pt idx="392">
                  <c:v>0.69620951765640171</c:v>
                </c:pt>
                <c:pt idx="393">
                  <c:v>0.69632857539884929</c:v>
                </c:pt>
                <c:pt idx="394">
                  <c:v>0.69657596110376585</c:v>
                </c:pt>
                <c:pt idx="395">
                  <c:v>0.69608442391140035</c:v>
                </c:pt>
                <c:pt idx="396">
                  <c:v>0.69596249849483371</c:v>
                </c:pt>
                <c:pt idx="397">
                  <c:v>0.69620951765640171</c:v>
                </c:pt>
                <c:pt idx="398">
                  <c:v>0.6964508015168277</c:v>
                </c:pt>
              </c:numCache>
            </c:numRef>
          </c:yVal>
          <c:smooth val="0"/>
        </c:ser>
        <c:ser>
          <c:idx val="2"/>
          <c:order val="1"/>
          <c:tx>
            <c:v>Vmod</c:v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Traitement5!$B$2:$B$440</c:f>
              <c:numCache>
                <c:formatCode>0.000</c:formatCode>
                <c:ptCount val="439"/>
                <c:pt idx="0">
                  <c:v>0.31128954190729419</c:v>
                </c:pt>
                <c:pt idx="1">
                  <c:v>0.30963194780567699</c:v>
                </c:pt>
                <c:pt idx="2">
                  <c:v>0.30863739134470669</c:v>
                </c:pt>
                <c:pt idx="3">
                  <c:v>0.30764283488373634</c:v>
                </c:pt>
                <c:pt idx="4">
                  <c:v>0.30664827842276604</c:v>
                </c:pt>
                <c:pt idx="5">
                  <c:v>0.30558741819773105</c:v>
                </c:pt>
                <c:pt idx="6">
                  <c:v>0.30452655797269612</c:v>
                </c:pt>
                <c:pt idx="7">
                  <c:v>0.30333309021953175</c:v>
                </c:pt>
                <c:pt idx="8">
                  <c:v>0.30213962246636733</c:v>
                </c:pt>
                <c:pt idx="9">
                  <c:v>0.30094615471320313</c:v>
                </c:pt>
                <c:pt idx="10">
                  <c:v>0.29968638319597413</c:v>
                </c:pt>
                <c:pt idx="11">
                  <c:v>0.29842661167874512</c:v>
                </c:pt>
                <c:pt idx="12">
                  <c:v>0.2971668401615159</c:v>
                </c:pt>
                <c:pt idx="13">
                  <c:v>0.2959070686442869</c:v>
                </c:pt>
                <c:pt idx="14">
                  <c:v>0.29424947454266975</c:v>
                </c:pt>
                <c:pt idx="15">
                  <c:v>0.29272448796918205</c:v>
                </c:pt>
                <c:pt idx="16">
                  <c:v>0.29139841268788835</c:v>
                </c:pt>
                <c:pt idx="17">
                  <c:v>0.29013864117065935</c:v>
                </c:pt>
                <c:pt idx="18">
                  <c:v>0.28881256588936555</c:v>
                </c:pt>
                <c:pt idx="19">
                  <c:v>0.28755279437213649</c:v>
                </c:pt>
                <c:pt idx="20">
                  <c:v>0.28629302285490749</c:v>
                </c:pt>
                <c:pt idx="21">
                  <c:v>0.28503325133767848</c:v>
                </c:pt>
                <c:pt idx="22">
                  <c:v>0.28370717605638485</c:v>
                </c:pt>
                <c:pt idx="23">
                  <c:v>0.28238110077509099</c:v>
                </c:pt>
                <c:pt idx="24">
                  <c:v>0.28112132925786198</c:v>
                </c:pt>
                <c:pt idx="25">
                  <c:v>0.27979525397656835</c:v>
                </c:pt>
                <c:pt idx="26">
                  <c:v>0.27846917869527449</c:v>
                </c:pt>
                <c:pt idx="27">
                  <c:v>0.27707679964991622</c:v>
                </c:pt>
                <c:pt idx="28">
                  <c:v>0.27575072436862241</c:v>
                </c:pt>
                <c:pt idx="29">
                  <c:v>0.27435834532326392</c:v>
                </c:pt>
                <c:pt idx="30">
                  <c:v>0.27289966251384085</c:v>
                </c:pt>
                <c:pt idx="31">
                  <c:v>0.27150728346848257</c:v>
                </c:pt>
                <c:pt idx="32">
                  <c:v>0.2700486006590595</c:v>
                </c:pt>
                <c:pt idx="33">
                  <c:v>0.26865622161370106</c:v>
                </c:pt>
                <c:pt idx="34">
                  <c:v>0.26719753880427799</c:v>
                </c:pt>
                <c:pt idx="35">
                  <c:v>0.26573885599485486</c:v>
                </c:pt>
                <c:pt idx="36">
                  <c:v>0.26428017318543179</c:v>
                </c:pt>
                <c:pt idx="37">
                  <c:v>0.26282149037600872</c:v>
                </c:pt>
                <c:pt idx="38">
                  <c:v>0.26129650380252084</c:v>
                </c:pt>
                <c:pt idx="39">
                  <c:v>0.25983782099309771</c:v>
                </c:pt>
                <c:pt idx="40">
                  <c:v>0.25831283441961</c:v>
                </c:pt>
                <c:pt idx="41">
                  <c:v>0.25685415161018693</c:v>
                </c:pt>
                <c:pt idx="42">
                  <c:v>0.25532916503669922</c:v>
                </c:pt>
                <c:pt idx="43">
                  <c:v>0.25380417846321135</c:v>
                </c:pt>
                <c:pt idx="44">
                  <c:v>0.25227919188972364</c:v>
                </c:pt>
                <c:pt idx="45">
                  <c:v>0.25075420531623571</c:v>
                </c:pt>
                <c:pt idx="46">
                  <c:v>0.24922921874274803</c:v>
                </c:pt>
                <c:pt idx="47">
                  <c:v>0.24770423216926032</c:v>
                </c:pt>
                <c:pt idx="48">
                  <c:v>0.24617924559577242</c:v>
                </c:pt>
                <c:pt idx="49">
                  <c:v>0.24472056278634932</c:v>
                </c:pt>
                <c:pt idx="50">
                  <c:v>0.24312927244879701</c:v>
                </c:pt>
                <c:pt idx="51">
                  <c:v>0.2416042858753091</c:v>
                </c:pt>
                <c:pt idx="52">
                  <c:v>0.240145603065886</c:v>
                </c:pt>
                <c:pt idx="53">
                  <c:v>0.23855431272833369</c:v>
                </c:pt>
                <c:pt idx="54">
                  <c:v>0.23702932615484579</c:v>
                </c:pt>
                <c:pt idx="55">
                  <c:v>0.23550433958135808</c:v>
                </c:pt>
                <c:pt idx="56">
                  <c:v>0.23397935300787037</c:v>
                </c:pt>
                <c:pt idx="57">
                  <c:v>0.23245436643438247</c:v>
                </c:pt>
                <c:pt idx="58">
                  <c:v>0.23086307609682993</c:v>
                </c:pt>
                <c:pt idx="59">
                  <c:v>0.22933808952334223</c:v>
                </c:pt>
                <c:pt idx="60">
                  <c:v>0.22781310294985452</c:v>
                </c:pt>
                <c:pt idx="61">
                  <c:v>0.22628811637636662</c:v>
                </c:pt>
                <c:pt idx="62">
                  <c:v>0.22476312980287891</c:v>
                </c:pt>
                <c:pt idx="63">
                  <c:v>0.2232381432293912</c:v>
                </c:pt>
                <c:pt idx="64">
                  <c:v>0.2217131566559033</c:v>
                </c:pt>
                <c:pt idx="65">
                  <c:v>0.22018817008241559</c:v>
                </c:pt>
                <c:pt idx="66">
                  <c:v>0.21866318350892788</c:v>
                </c:pt>
                <c:pt idx="67">
                  <c:v>0.21713819693544001</c:v>
                </c:pt>
                <c:pt idx="68">
                  <c:v>0.21561321036195227</c:v>
                </c:pt>
                <c:pt idx="69">
                  <c:v>0.21408822378846457</c:v>
                </c:pt>
                <c:pt idx="70">
                  <c:v>0.21249693345091206</c:v>
                </c:pt>
                <c:pt idx="71">
                  <c:v>0.21097194687742415</c:v>
                </c:pt>
                <c:pt idx="72">
                  <c:v>0.20944696030393645</c:v>
                </c:pt>
                <c:pt idx="73">
                  <c:v>0.20792197373044874</c:v>
                </c:pt>
                <c:pt idx="74">
                  <c:v>0.20646329092102567</c:v>
                </c:pt>
                <c:pt idx="75">
                  <c:v>0.20487200058347313</c:v>
                </c:pt>
                <c:pt idx="76">
                  <c:v>0.20334701400998542</c:v>
                </c:pt>
                <c:pt idx="77">
                  <c:v>0.20182202743649752</c:v>
                </c:pt>
                <c:pt idx="78">
                  <c:v>0.20029704086300981</c:v>
                </c:pt>
                <c:pt idx="79">
                  <c:v>0.1987720542895221</c:v>
                </c:pt>
                <c:pt idx="80">
                  <c:v>0.1972470677160342</c:v>
                </c:pt>
                <c:pt idx="81">
                  <c:v>0.19572208114254649</c:v>
                </c:pt>
                <c:pt idx="82">
                  <c:v>0.19413079080499399</c:v>
                </c:pt>
                <c:pt idx="83">
                  <c:v>0.19267210799557088</c:v>
                </c:pt>
                <c:pt idx="84">
                  <c:v>0.19114712142208318</c:v>
                </c:pt>
                <c:pt idx="85">
                  <c:v>0.18962213484859528</c:v>
                </c:pt>
                <c:pt idx="86">
                  <c:v>0.1881634520391722</c:v>
                </c:pt>
                <c:pt idx="87">
                  <c:v>0.18663846546568449</c:v>
                </c:pt>
                <c:pt idx="88">
                  <c:v>0.18517978265626142</c:v>
                </c:pt>
                <c:pt idx="89">
                  <c:v>0.18372109984683832</c:v>
                </c:pt>
                <c:pt idx="90">
                  <c:v>0.18219611327335061</c:v>
                </c:pt>
                <c:pt idx="91">
                  <c:v>0.18073743046392754</c:v>
                </c:pt>
                <c:pt idx="92">
                  <c:v>0.17927874765450444</c:v>
                </c:pt>
                <c:pt idx="93">
                  <c:v>0.17782006484508117</c:v>
                </c:pt>
                <c:pt idx="94">
                  <c:v>0.1763613820356581</c:v>
                </c:pt>
                <c:pt idx="95">
                  <c:v>0.17490269922623503</c:v>
                </c:pt>
                <c:pt idx="96">
                  <c:v>0.17344401641681192</c:v>
                </c:pt>
                <c:pt idx="97">
                  <c:v>0.17198533360738885</c:v>
                </c:pt>
                <c:pt idx="98">
                  <c:v>0.17052665079796575</c:v>
                </c:pt>
                <c:pt idx="99">
                  <c:v>0.16906796798854268</c:v>
                </c:pt>
                <c:pt idx="100">
                  <c:v>0.1676092851791196</c:v>
                </c:pt>
                <c:pt idx="101">
                  <c:v>0.1661506023696965</c:v>
                </c:pt>
                <c:pt idx="102">
                  <c:v>0.16469191956027343</c:v>
                </c:pt>
                <c:pt idx="103">
                  <c:v>0.16323323675085036</c:v>
                </c:pt>
                <c:pt idx="104">
                  <c:v>0.16177455394142726</c:v>
                </c:pt>
                <c:pt idx="105">
                  <c:v>0.16038217489606882</c:v>
                </c:pt>
                <c:pt idx="106">
                  <c:v>0.15892349208664572</c:v>
                </c:pt>
                <c:pt idx="107">
                  <c:v>0.15746480927722264</c:v>
                </c:pt>
                <c:pt idx="108">
                  <c:v>0.15607243023186437</c:v>
                </c:pt>
                <c:pt idx="109">
                  <c:v>0.15454744365837647</c:v>
                </c:pt>
                <c:pt idx="110">
                  <c:v>0.153155064613018</c:v>
                </c:pt>
                <c:pt idx="111">
                  <c:v>0.15169638180359493</c:v>
                </c:pt>
                <c:pt idx="112">
                  <c:v>0.15030400275823666</c:v>
                </c:pt>
                <c:pt idx="113">
                  <c:v>0.14884531994881359</c:v>
                </c:pt>
                <c:pt idx="114">
                  <c:v>0.14738663713939049</c:v>
                </c:pt>
                <c:pt idx="115">
                  <c:v>0.14592795432996741</c:v>
                </c:pt>
                <c:pt idx="116">
                  <c:v>0.14446927152054434</c:v>
                </c:pt>
                <c:pt idx="117">
                  <c:v>0.14301058871112104</c:v>
                </c:pt>
                <c:pt idx="118">
                  <c:v>0.14148560213763334</c:v>
                </c:pt>
                <c:pt idx="119">
                  <c:v>0.14002691932821026</c:v>
                </c:pt>
                <c:pt idx="120">
                  <c:v>0.13850193275472256</c:v>
                </c:pt>
                <c:pt idx="121">
                  <c:v>0.13697694618123465</c:v>
                </c:pt>
                <c:pt idx="122">
                  <c:v>0.13545195960774695</c:v>
                </c:pt>
                <c:pt idx="123">
                  <c:v>0.13399327679832387</c:v>
                </c:pt>
                <c:pt idx="124">
                  <c:v>0.13246829022483617</c:v>
                </c:pt>
                <c:pt idx="125">
                  <c:v>0.13094330365134826</c:v>
                </c:pt>
                <c:pt idx="126">
                  <c:v>0.12941831707786056</c:v>
                </c:pt>
                <c:pt idx="127">
                  <c:v>0.12795963426843746</c:v>
                </c:pt>
                <c:pt idx="128">
                  <c:v>0.12650095145901438</c:v>
                </c:pt>
                <c:pt idx="129">
                  <c:v>0.12497596488552648</c:v>
                </c:pt>
                <c:pt idx="130">
                  <c:v>0.12351728207610339</c:v>
                </c:pt>
                <c:pt idx="131">
                  <c:v>0.12205859926668032</c:v>
                </c:pt>
                <c:pt idx="132">
                  <c:v>0.12059991645725723</c:v>
                </c:pt>
                <c:pt idx="133">
                  <c:v>0.11920753741189896</c:v>
                </c:pt>
                <c:pt idx="134">
                  <c:v>0.11774885460247587</c:v>
                </c:pt>
                <c:pt idx="135">
                  <c:v>0.1162901717930528</c:v>
                </c:pt>
                <c:pt idx="136">
                  <c:v>0.11489779274769434</c:v>
                </c:pt>
                <c:pt idx="137">
                  <c:v>0.11350541370233588</c:v>
                </c:pt>
                <c:pt idx="138">
                  <c:v>0.1120467308929128</c:v>
                </c:pt>
                <c:pt idx="139">
                  <c:v>0.11065435184755434</c:v>
                </c:pt>
                <c:pt idx="140">
                  <c:v>0.10926197280219607</c:v>
                </c:pt>
                <c:pt idx="141">
                  <c:v>0.10793589752090224</c:v>
                </c:pt>
                <c:pt idx="142">
                  <c:v>0.10654351847554377</c:v>
                </c:pt>
                <c:pt idx="143">
                  <c:v>0.10521744319425014</c:v>
                </c:pt>
                <c:pt idx="144">
                  <c:v>0.1038913679129565</c:v>
                </c:pt>
                <c:pt idx="145">
                  <c:v>0.10256529263166266</c:v>
                </c:pt>
                <c:pt idx="146">
                  <c:v>0.10123921735036902</c:v>
                </c:pt>
                <c:pt idx="147">
                  <c:v>9.9979445833140002E-2</c:v>
                </c:pt>
                <c:pt idx="148">
                  <c:v>9.8719674315910985E-2</c:v>
                </c:pt>
                <c:pt idx="149">
                  <c:v>9.7393599034617154E-2</c:v>
                </c:pt>
                <c:pt idx="150">
                  <c:v>9.6133827517388137E-2</c:v>
                </c:pt>
                <c:pt idx="151">
                  <c:v>9.4940359764223742E-2</c:v>
                </c:pt>
                <c:pt idx="152">
                  <c:v>9.3680588246994725E-2</c:v>
                </c:pt>
                <c:pt idx="153">
                  <c:v>9.2487120493830524E-2</c:v>
                </c:pt>
                <c:pt idx="154">
                  <c:v>9.1293652740666129E-2</c:v>
                </c:pt>
                <c:pt idx="155">
                  <c:v>9.0100184987501733E-2</c:v>
                </c:pt>
                <c:pt idx="156">
                  <c:v>8.8973020998402153E-2</c:v>
                </c:pt>
                <c:pt idx="157">
                  <c:v>8.7845857009302392E-2</c:v>
                </c:pt>
                <c:pt idx="158">
                  <c:v>8.6718693020202811E-2</c:v>
                </c:pt>
                <c:pt idx="159">
                  <c:v>8.5591529031103036E-2</c:v>
                </c:pt>
                <c:pt idx="160">
                  <c:v>8.446436504200347E-2</c:v>
                </c:pt>
                <c:pt idx="161">
                  <c:v>8.340350481696851E-2</c:v>
                </c:pt>
                <c:pt idx="162">
                  <c:v>8.2342644591933564E-2</c:v>
                </c:pt>
                <c:pt idx="163">
                  <c:v>8.1281784366898605E-2</c:v>
                </c:pt>
                <c:pt idx="164">
                  <c:v>8.028722790592828E-2</c:v>
                </c:pt>
                <c:pt idx="165">
                  <c:v>7.9292671444957954E-2</c:v>
                </c:pt>
                <c:pt idx="166">
                  <c:v>7.8298114983987629E-2</c:v>
                </c:pt>
                <c:pt idx="167">
                  <c:v>7.7303558523017304E-2</c:v>
                </c:pt>
                <c:pt idx="168">
                  <c:v>7.6375305826111781E-2</c:v>
                </c:pt>
                <c:pt idx="169">
                  <c:v>7.544705312920609E-2</c:v>
                </c:pt>
                <c:pt idx="170">
                  <c:v>7.4518800432300566E-2</c:v>
                </c:pt>
                <c:pt idx="171">
                  <c:v>7.3656851499459677E-2</c:v>
                </c:pt>
                <c:pt idx="172">
                  <c:v>7.2728598802553987E-2</c:v>
                </c:pt>
                <c:pt idx="173">
                  <c:v>7.1866649869713098E-2</c:v>
                </c:pt>
                <c:pt idx="174">
                  <c:v>7.1004700936872209E-2</c:v>
                </c:pt>
                <c:pt idx="175">
                  <c:v>7.014275200403132E-2</c:v>
                </c:pt>
                <c:pt idx="176">
                  <c:v>6.9347106835255065E-2</c:v>
                </c:pt>
                <c:pt idx="177">
                  <c:v>6.8485157902414176E-2</c:v>
                </c:pt>
                <c:pt idx="178">
                  <c:v>6.7689512733637908E-2</c:v>
                </c:pt>
                <c:pt idx="179">
                  <c:v>6.6960171328926274E-2</c:v>
                </c:pt>
                <c:pt idx="180">
                  <c:v>6.61645261601502E-2</c:v>
                </c:pt>
                <c:pt idx="181">
                  <c:v>6.5435184755438566E-2</c:v>
                </c:pt>
                <c:pt idx="182">
                  <c:v>6.4639539586662298E-2</c:v>
                </c:pt>
                <c:pt idx="183">
                  <c:v>6.3910198181950859E-2</c:v>
                </c:pt>
                <c:pt idx="184">
                  <c:v>6.324716054130404E-2</c:v>
                </c:pt>
                <c:pt idx="185">
                  <c:v>6.2517819136592392E-2</c:v>
                </c:pt>
                <c:pt idx="186">
                  <c:v>6.1788477731880766E-2</c:v>
                </c:pt>
                <c:pt idx="187">
                  <c:v>6.112544009123394E-2</c:v>
                </c:pt>
                <c:pt idx="188">
                  <c:v>6.0462402450587122E-2</c:v>
                </c:pt>
                <c:pt idx="189">
                  <c:v>5.9799364809940296E-2</c:v>
                </c:pt>
                <c:pt idx="190">
                  <c:v>5.9136327169293477E-2</c:v>
                </c:pt>
                <c:pt idx="191">
                  <c:v>5.8473289528646465E-2</c:v>
                </c:pt>
                <c:pt idx="192">
                  <c:v>5.7876555652064454E-2</c:v>
                </c:pt>
                <c:pt idx="193">
                  <c:v>5.7279821775482263E-2</c:v>
                </c:pt>
                <c:pt idx="194">
                  <c:v>5.6683087898900066E-2</c:v>
                </c:pt>
                <c:pt idx="195">
                  <c:v>5.6086354022317868E-2</c:v>
                </c:pt>
                <c:pt idx="196">
                  <c:v>5.548962014573567E-2</c:v>
                </c:pt>
                <c:pt idx="197">
                  <c:v>5.4959190033218287E-2</c:v>
                </c:pt>
                <c:pt idx="198">
                  <c:v>5.4362456156636096E-2</c:v>
                </c:pt>
                <c:pt idx="199">
                  <c:v>5.3832026044118526E-2</c:v>
                </c:pt>
                <c:pt idx="200">
                  <c:v>5.3301595931601144E-2</c:v>
                </c:pt>
                <c:pt idx="201">
                  <c:v>5.2704862055018946E-2</c:v>
                </c:pt>
                <c:pt idx="202">
                  <c:v>5.2174431942501376E-2</c:v>
                </c:pt>
                <c:pt idx="203">
                  <c:v>5.1644001829983993E-2</c:v>
                </c:pt>
                <c:pt idx="204">
                  <c:v>5.1179875481531051E-2</c:v>
                </c:pt>
                <c:pt idx="205">
                  <c:v>5.0649445369013668E-2</c:v>
                </c:pt>
                <c:pt idx="206">
                  <c:v>5.0185319020560719E-2</c:v>
                </c:pt>
                <c:pt idx="207">
                  <c:v>4.9654888908043336E-2</c:v>
                </c:pt>
                <c:pt idx="208">
                  <c:v>4.9190762559590581E-2</c:v>
                </c:pt>
                <c:pt idx="209">
                  <c:v>4.8726636211137639E-2</c:v>
                </c:pt>
                <c:pt idx="210">
                  <c:v>4.8262509862684884E-2</c:v>
                </c:pt>
                <c:pt idx="211">
                  <c:v>4.786468727829675E-2</c:v>
                </c:pt>
                <c:pt idx="212">
                  <c:v>4.7400560929843995E-2</c:v>
                </c:pt>
                <c:pt idx="213">
                  <c:v>4.693643458139124E-2</c:v>
                </c:pt>
                <c:pt idx="214">
                  <c:v>4.6538611997003106E-2</c:v>
                </c:pt>
                <c:pt idx="215">
                  <c:v>4.6074485648550351E-2</c:v>
                </c:pt>
                <c:pt idx="216">
                  <c:v>4.5676663064162216E-2</c:v>
                </c:pt>
                <c:pt idx="217">
                  <c:v>4.5278840479774089E-2</c:v>
                </c:pt>
                <c:pt idx="218">
                  <c:v>4.4881017895385955E-2</c:v>
                </c:pt>
                <c:pt idx="219">
                  <c:v>4.4483195310997828E-2</c:v>
                </c:pt>
                <c:pt idx="220">
                  <c:v>4.4085372726609694E-2</c:v>
                </c:pt>
                <c:pt idx="221">
                  <c:v>4.3687550142221566E-2</c:v>
                </c:pt>
                <c:pt idx="222">
                  <c:v>4.3289727557833432E-2</c:v>
                </c:pt>
                <c:pt idx="223">
                  <c:v>4.295820873751012E-2</c:v>
                </c:pt>
                <c:pt idx="224">
                  <c:v>4.2560386153121986E-2</c:v>
                </c:pt>
                <c:pt idx="225">
                  <c:v>4.222886733279848E-2</c:v>
                </c:pt>
                <c:pt idx="226">
                  <c:v>4.189734851247498E-2</c:v>
                </c:pt>
                <c:pt idx="227">
                  <c:v>4.1499525928087033E-2</c:v>
                </c:pt>
                <c:pt idx="228">
                  <c:v>4.1168007107763527E-2</c:v>
                </c:pt>
                <c:pt idx="229">
                  <c:v>4.0836488287440027E-2</c:v>
                </c:pt>
                <c:pt idx="230">
                  <c:v>4.0504969467116708E-2</c:v>
                </c:pt>
                <c:pt idx="231">
                  <c:v>4.0173450646793202E-2</c:v>
                </c:pt>
                <c:pt idx="232">
                  <c:v>3.990823559053451E-2</c:v>
                </c:pt>
                <c:pt idx="233">
                  <c:v>3.9576716770211004E-2</c:v>
                </c:pt>
                <c:pt idx="234">
                  <c:v>3.9245197949887692E-2</c:v>
                </c:pt>
                <c:pt idx="235">
                  <c:v>3.8979982893628813E-2</c:v>
                </c:pt>
                <c:pt idx="236">
                  <c:v>3.8714767837370122E-2</c:v>
                </c:pt>
                <c:pt idx="237">
                  <c:v>3.8383249017046803E-2</c:v>
                </c:pt>
                <c:pt idx="238">
                  <c:v>3.8118033960787924E-2</c:v>
                </c:pt>
                <c:pt idx="239">
                  <c:v>3.7852818904529233E-2</c:v>
                </c:pt>
                <c:pt idx="240">
                  <c:v>3.7587603848270541E-2</c:v>
                </c:pt>
                <c:pt idx="241">
                  <c:v>3.7388692556076478E-2</c:v>
                </c:pt>
                <c:pt idx="242">
                  <c:v>3.7123477499817599E-2</c:v>
                </c:pt>
                <c:pt idx="243">
                  <c:v>3.6924566207623528E-2</c:v>
                </c:pt>
                <c:pt idx="244">
                  <c:v>3.6659351151364837E-2</c:v>
                </c:pt>
                <c:pt idx="245">
                  <c:v>3.6460439859170773E-2</c:v>
                </c:pt>
                <c:pt idx="246">
                  <c:v>3.6195224802912082E-2</c:v>
                </c:pt>
                <c:pt idx="247">
                  <c:v>3.5996313510718018E-2</c:v>
                </c:pt>
                <c:pt idx="248">
                  <c:v>3.5797402218523955E-2</c:v>
                </c:pt>
                <c:pt idx="249">
                  <c:v>3.5598490926329884E-2</c:v>
                </c:pt>
                <c:pt idx="250">
                  <c:v>3.5399579634135821E-2</c:v>
                </c:pt>
                <c:pt idx="251">
                  <c:v>3.5200668341941757E-2</c:v>
                </c:pt>
                <c:pt idx="252">
                  <c:v>3.5001757049747693E-2</c:v>
                </c:pt>
                <c:pt idx="253">
                  <c:v>3.4802845757553623E-2</c:v>
                </c:pt>
                <c:pt idx="254">
                  <c:v>3.4603934465359559E-2</c:v>
                </c:pt>
                <c:pt idx="255">
                  <c:v>3.4405023173165496E-2</c:v>
                </c:pt>
                <c:pt idx="256">
                  <c:v>3.427241564503624E-2</c:v>
                </c:pt>
                <c:pt idx="257">
                  <c:v>3.4073504352842177E-2</c:v>
                </c:pt>
                <c:pt idx="258">
                  <c:v>3.3874593060648113E-2</c:v>
                </c:pt>
                <c:pt idx="259">
                  <c:v>3.374198553251867E-2</c:v>
                </c:pt>
                <c:pt idx="260">
                  <c:v>3.3543074240324607E-2</c:v>
                </c:pt>
                <c:pt idx="261">
                  <c:v>3.3410466712195358E-2</c:v>
                </c:pt>
                <c:pt idx="262">
                  <c:v>3.3277859184065915E-2</c:v>
                </c:pt>
                <c:pt idx="263">
                  <c:v>3.3078947891871852E-2</c:v>
                </c:pt>
                <c:pt idx="264">
                  <c:v>3.2946340363742409E-2</c:v>
                </c:pt>
                <c:pt idx="265">
                  <c:v>3.281373283561316E-2</c:v>
                </c:pt>
                <c:pt idx="266">
                  <c:v>3.2614821543419097E-2</c:v>
                </c:pt>
                <c:pt idx="267">
                  <c:v>3.2482214015289654E-2</c:v>
                </c:pt>
                <c:pt idx="268">
                  <c:v>3.228330272309559E-2</c:v>
                </c:pt>
                <c:pt idx="269">
                  <c:v>3.2150695194966147E-2</c:v>
                </c:pt>
                <c:pt idx="270">
                  <c:v>3.1951783902772084E-2</c:v>
                </c:pt>
                <c:pt idx="271">
                  <c:v>3.1752872610578207E-2</c:v>
                </c:pt>
                <c:pt idx="272">
                  <c:v>3.1620265082448765E-2</c:v>
                </c:pt>
                <c:pt idx="273">
                  <c:v>3.1421353790254701E-2</c:v>
                </c:pt>
                <c:pt idx="274">
                  <c:v>3.1222442498060637E-2</c:v>
                </c:pt>
                <c:pt idx="275">
                  <c:v>3.1089834969931198E-2</c:v>
                </c:pt>
                <c:pt idx="276">
                  <c:v>3.0890923677737131E-2</c:v>
                </c:pt>
                <c:pt idx="277">
                  <c:v>3.0692012385543067E-2</c:v>
                </c:pt>
                <c:pt idx="278">
                  <c:v>3.0559404857413815E-2</c:v>
                </c:pt>
                <c:pt idx="279">
                  <c:v>3.0360493565219748E-2</c:v>
                </c:pt>
                <c:pt idx="280">
                  <c:v>3.0227886037090309E-2</c:v>
                </c:pt>
                <c:pt idx="281">
                  <c:v>3.0095278508961057E-2</c:v>
                </c:pt>
                <c:pt idx="282">
                  <c:v>2.9896367216766993E-2</c:v>
                </c:pt>
                <c:pt idx="283">
                  <c:v>2.9763759688637554E-2</c:v>
                </c:pt>
                <c:pt idx="284">
                  <c:v>2.9631152160508115E-2</c:v>
                </c:pt>
                <c:pt idx="285">
                  <c:v>2.9498544632378863E-2</c:v>
                </c:pt>
                <c:pt idx="286">
                  <c:v>2.9365937104249423E-2</c:v>
                </c:pt>
                <c:pt idx="287">
                  <c:v>2.9233329576119984E-2</c:v>
                </c:pt>
                <c:pt idx="288">
                  <c:v>2.9034418283925917E-2</c:v>
                </c:pt>
                <c:pt idx="289">
                  <c:v>2.8901810755796665E-2</c:v>
                </c:pt>
                <c:pt idx="290">
                  <c:v>2.8835506991731853E-2</c:v>
                </c:pt>
                <c:pt idx="291">
                  <c:v>2.8702899463602601E-2</c:v>
                </c:pt>
                <c:pt idx="292">
                  <c:v>2.8570291935473162E-2</c:v>
                </c:pt>
                <c:pt idx="293">
                  <c:v>2.843768440734391E-2</c:v>
                </c:pt>
                <c:pt idx="294">
                  <c:v>2.8305076879214471E-2</c:v>
                </c:pt>
                <c:pt idx="295">
                  <c:v>2.8172469351085031E-2</c:v>
                </c:pt>
                <c:pt idx="296">
                  <c:v>2.8106165587020403E-2</c:v>
                </c:pt>
                <c:pt idx="297">
                  <c:v>2.7973558058890964E-2</c:v>
                </c:pt>
                <c:pt idx="298">
                  <c:v>2.7840950530761712E-2</c:v>
                </c:pt>
                <c:pt idx="299">
                  <c:v>2.77746467666969E-2</c:v>
                </c:pt>
                <c:pt idx="300">
                  <c:v>2.7642039238567648E-2</c:v>
                </c:pt>
                <c:pt idx="301">
                  <c:v>2.7509431710438209E-2</c:v>
                </c:pt>
                <c:pt idx="302">
                  <c:v>2.7443127946373581E-2</c:v>
                </c:pt>
                <c:pt idx="303">
                  <c:v>2.7310520418244142E-2</c:v>
                </c:pt>
                <c:pt idx="304">
                  <c:v>2.7177912890114703E-2</c:v>
                </c:pt>
                <c:pt idx="305">
                  <c:v>2.7111609126050078E-2</c:v>
                </c:pt>
                <c:pt idx="306">
                  <c:v>2.6979001597920639E-2</c:v>
                </c:pt>
                <c:pt idx="307">
                  <c:v>2.6912697833856011E-2</c:v>
                </c:pt>
                <c:pt idx="308">
                  <c:v>2.6780090305726759E-2</c:v>
                </c:pt>
                <c:pt idx="309">
                  <c:v>2.664748277759732E-2</c:v>
                </c:pt>
                <c:pt idx="310">
                  <c:v>2.6581179013532696E-2</c:v>
                </c:pt>
                <c:pt idx="311">
                  <c:v>2.6514875249467881E-2</c:v>
                </c:pt>
                <c:pt idx="312">
                  <c:v>2.6382267721338629E-2</c:v>
                </c:pt>
                <c:pt idx="313">
                  <c:v>2.6315963957273817E-2</c:v>
                </c:pt>
                <c:pt idx="314">
                  <c:v>2.6249660193209189E-2</c:v>
                </c:pt>
                <c:pt idx="315">
                  <c:v>2.611705266507975E-2</c:v>
                </c:pt>
                <c:pt idx="316">
                  <c:v>2.6050748901015126E-2</c:v>
                </c:pt>
                <c:pt idx="317">
                  <c:v>2.5984445136950498E-2</c:v>
                </c:pt>
                <c:pt idx="318">
                  <c:v>2.5851837608821059E-2</c:v>
                </c:pt>
                <c:pt idx="319">
                  <c:v>2.5785533844756434E-2</c:v>
                </c:pt>
                <c:pt idx="320">
                  <c:v>2.5719230080691619E-2</c:v>
                </c:pt>
                <c:pt idx="321">
                  <c:v>2.5652926316626995E-2</c:v>
                </c:pt>
                <c:pt idx="322">
                  <c:v>2.5586622552562367E-2</c:v>
                </c:pt>
                <c:pt idx="323">
                  <c:v>2.5520318788497556E-2</c:v>
                </c:pt>
                <c:pt idx="324">
                  <c:v>2.5454015024432928E-2</c:v>
                </c:pt>
                <c:pt idx="325">
                  <c:v>2.5387711260368304E-2</c:v>
                </c:pt>
                <c:pt idx="326">
                  <c:v>2.5321407496303489E-2</c:v>
                </c:pt>
                <c:pt idx="327">
                  <c:v>2.5255103732238864E-2</c:v>
                </c:pt>
                <c:pt idx="328">
                  <c:v>2.5122496204109612E-2</c:v>
                </c:pt>
                <c:pt idx="329">
                  <c:v>2.5056192440044797E-2</c:v>
                </c:pt>
                <c:pt idx="330">
                  <c:v>2.4989888675980173E-2</c:v>
                </c:pt>
                <c:pt idx="331">
                  <c:v>2.4923584911915545E-2</c:v>
                </c:pt>
                <c:pt idx="332">
                  <c:v>2.4857281147850734E-2</c:v>
                </c:pt>
                <c:pt idx="333">
                  <c:v>2.4790977383786106E-2</c:v>
                </c:pt>
                <c:pt idx="334">
                  <c:v>2.4790977383786106E-2</c:v>
                </c:pt>
                <c:pt idx="335">
                  <c:v>2.4724673619721482E-2</c:v>
                </c:pt>
                <c:pt idx="336">
                  <c:v>2.4658369855656666E-2</c:v>
                </c:pt>
                <c:pt idx="337">
                  <c:v>2.4592066091592042E-2</c:v>
                </c:pt>
                <c:pt idx="338">
                  <c:v>2.4525762327527414E-2</c:v>
                </c:pt>
                <c:pt idx="339">
                  <c:v>2.4459458563462603E-2</c:v>
                </c:pt>
                <c:pt idx="340">
                  <c:v>2.4393154799397975E-2</c:v>
                </c:pt>
                <c:pt idx="341">
                  <c:v>2.4326851035333351E-2</c:v>
                </c:pt>
                <c:pt idx="342">
                  <c:v>2.4326851035333351E-2</c:v>
                </c:pt>
                <c:pt idx="343">
                  <c:v>2.4260547271268536E-2</c:v>
                </c:pt>
                <c:pt idx="344">
                  <c:v>2.4194243507203912E-2</c:v>
                </c:pt>
                <c:pt idx="345">
                  <c:v>2.4127939743139284E-2</c:v>
                </c:pt>
                <c:pt idx="346">
                  <c:v>2.4061635979074472E-2</c:v>
                </c:pt>
                <c:pt idx="347">
                  <c:v>2.4061635979074472E-2</c:v>
                </c:pt>
                <c:pt idx="348">
                  <c:v>2.3995332215009844E-2</c:v>
                </c:pt>
                <c:pt idx="349">
                  <c:v>2.392902845094522E-2</c:v>
                </c:pt>
                <c:pt idx="350">
                  <c:v>2.3862724686880405E-2</c:v>
                </c:pt>
                <c:pt idx="351">
                  <c:v>2.3862724686880405E-2</c:v>
                </c:pt>
                <c:pt idx="352">
                  <c:v>2.3796420922815781E-2</c:v>
                </c:pt>
                <c:pt idx="353">
                  <c:v>2.3730117158751153E-2</c:v>
                </c:pt>
                <c:pt idx="354">
                  <c:v>2.3730117158751153E-2</c:v>
                </c:pt>
                <c:pt idx="355">
                  <c:v>2.3663813394686341E-2</c:v>
                </c:pt>
                <c:pt idx="356">
                  <c:v>2.3597509630621714E-2</c:v>
                </c:pt>
                <c:pt idx="357">
                  <c:v>2.3597509630621714E-2</c:v>
                </c:pt>
                <c:pt idx="358">
                  <c:v>2.3531205866557089E-2</c:v>
                </c:pt>
                <c:pt idx="359">
                  <c:v>2.3464902102492462E-2</c:v>
                </c:pt>
                <c:pt idx="360">
                  <c:v>2.3464902102492462E-2</c:v>
                </c:pt>
                <c:pt idx="361">
                  <c:v>2.339859833842765E-2</c:v>
                </c:pt>
                <c:pt idx="362">
                  <c:v>2.3332294574363022E-2</c:v>
                </c:pt>
                <c:pt idx="363">
                  <c:v>2.3332294574363022E-2</c:v>
                </c:pt>
                <c:pt idx="364">
                  <c:v>2.3265990810298398E-2</c:v>
                </c:pt>
                <c:pt idx="365">
                  <c:v>2.3199687046233583E-2</c:v>
                </c:pt>
                <c:pt idx="366">
                  <c:v>2.3199687046233583E-2</c:v>
                </c:pt>
                <c:pt idx="367">
                  <c:v>2.3133383282168959E-2</c:v>
                </c:pt>
                <c:pt idx="368">
                  <c:v>2.3133383282168959E-2</c:v>
                </c:pt>
                <c:pt idx="369">
                  <c:v>2.3067079518104331E-2</c:v>
                </c:pt>
                <c:pt idx="370">
                  <c:v>2.3000775754039519E-2</c:v>
                </c:pt>
                <c:pt idx="371">
                  <c:v>2.3000775754039519E-2</c:v>
                </c:pt>
                <c:pt idx="372">
                  <c:v>2.2934471989974892E-2</c:v>
                </c:pt>
                <c:pt idx="373">
                  <c:v>2.2934471989974892E-2</c:v>
                </c:pt>
                <c:pt idx="374">
                  <c:v>2.2868168225910267E-2</c:v>
                </c:pt>
                <c:pt idx="375">
                  <c:v>2.2868168225910267E-2</c:v>
                </c:pt>
                <c:pt idx="376">
                  <c:v>2.2801864461845452E-2</c:v>
                </c:pt>
                <c:pt idx="377">
                  <c:v>2.2801864461845452E-2</c:v>
                </c:pt>
                <c:pt idx="378">
                  <c:v>2.2735560697780828E-2</c:v>
                </c:pt>
                <c:pt idx="379">
                  <c:v>2.2735560697780828E-2</c:v>
                </c:pt>
                <c:pt idx="380">
                  <c:v>2.2735560697780828E-2</c:v>
                </c:pt>
                <c:pt idx="381">
                  <c:v>2.26692569337162E-2</c:v>
                </c:pt>
                <c:pt idx="382">
                  <c:v>2.26692569337162E-2</c:v>
                </c:pt>
                <c:pt idx="383">
                  <c:v>2.2602953169651389E-2</c:v>
                </c:pt>
                <c:pt idx="384">
                  <c:v>2.2602953169651389E-2</c:v>
                </c:pt>
                <c:pt idx="385">
                  <c:v>2.2536649405586761E-2</c:v>
                </c:pt>
                <c:pt idx="386">
                  <c:v>2.2536649405586761E-2</c:v>
                </c:pt>
                <c:pt idx="387">
                  <c:v>2.2536649405586761E-2</c:v>
                </c:pt>
                <c:pt idx="388">
                  <c:v>2.2470345641522137E-2</c:v>
                </c:pt>
                <c:pt idx="389">
                  <c:v>2.2470345641522137E-2</c:v>
                </c:pt>
                <c:pt idx="390">
                  <c:v>2.2470345641522137E-2</c:v>
                </c:pt>
                <c:pt idx="391">
                  <c:v>2.2470345641522137E-2</c:v>
                </c:pt>
                <c:pt idx="392">
                  <c:v>2.2470345641522137E-2</c:v>
                </c:pt>
                <c:pt idx="393">
                  <c:v>2.2470345641522137E-2</c:v>
                </c:pt>
                <c:pt idx="394">
                  <c:v>2.2470345641522137E-2</c:v>
                </c:pt>
                <c:pt idx="395">
                  <c:v>2.2470345641522137E-2</c:v>
                </c:pt>
                <c:pt idx="396">
                  <c:v>2.2470345641522137E-2</c:v>
                </c:pt>
                <c:pt idx="397">
                  <c:v>2.2470345641522137E-2</c:v>
                </c:pt>
                <c:pt idx="398">
                  <c:v>2.2470345641522137E-2</c:v>
                </c:pt>
                <c:pt idx="399">
                  <c:v>2.2470345641522137E-2</c:v>
                </c:pt>
                <c:pt idx="400">
                  <c:v>2.2470345641522137E-2</c:v>
                </c:pt>
                <c:pt idx="401">
                  <c:v>2.2470345641522137E-2</c:v>
                </c:pt>
                <c:pt idx="402">
                  <c:v>2.2536649405586761E-2</c:v>
                </c:pt>
                <c:pt idx="403">
                  <c:v>2.2536649405586761E-2</c:v>
                </c:pt>
                <c:pt idx="404">
                  <c:v>2.2536649405586761E-2</c:v>
                </c:pt>
                <c:pt idx="405">
                  <c:v>2.2536649405586761E-2</c:v>
                </c:pt>
                <c:pt idx="406">
                  <c:v>2.2536649405586761E-2</c:v>
                </c:pt>
                <c:pt idx="407">
                  <c:v>2.2536649405586761E-2</c:v>
                </c:pt>
                <c:pt idx="408">
                  <c:v>2.2536649405586761E-2</c:v>
                </c:pt>
                <c:pt idx="409">
                  <c:v>2.2536649405586761E-2</c:v>
                </c:pt>
                <c:pt idx="410">
                  <c:v>2.2536649405586761E-2</c:v>
                </c:pt>
                <c:pt idx="411">
                  <c:v>2.2536649405586761E-2</c:v>
                </c:pt>
                <c:pt idx="412">
                  <c:v>2.2536649405586761E-2</c:v>
                </c:pt>
                <c:pt idx="413">
                  <c:v>2.2536649405586761E-2</c:v>
                </c:pt>
                <c:pt idx="414">
                  <c:v>2.2602953169651389E-2</c:v>
                </c:pt>
                <c:pt idx="415">
                  <c:v>2.2602953169651389E-2</c:v>
                </c:pt>
                <c:pt idx="416">
                  <c:v>2.2602953169651389E-2</c:v>
                </c:pt>
                <c:pt idx="417">
                  <c:v>2.2602953169651389E-2</c:v>
                </c:pt>
                <c:pt idx="418">
                  <c:v>2.2602953169651389E-2</c:v>
                </c:pt>
                <c:pt idx="419">
                  <c:v>2.2602953169651389E-2</c:v>
                </c:pt>
                <c:pt idx="420">
                  <c:v>2.2602953169651389E-2</c:v>
                </c:pt>
                <c:pt idx="421">
                  <c:v>2.2602953169651389E-2</c:v>
                </c:pt>
                <c:pt idx="422">
                  <c:v>2.2536649405586761E-2</c:v>
                </c:pt>
                <c:pt idx="423">
                  <c:v>2.2536649405586761E-2</c:v>
                </c:pt>
                <c:pt idx="424">
                  <c:v>2.2536649405586761E-2</c:v>
                </c:pt>
                <c:pt idx="425">
                  <c:v>2.2470345641522137E-2</c:v>
                </c:pt>
                <c:pt idx="426">
                  <c:v>2.2470345641522137E-2</c:v>
                </c:pt>
                <c:pt idx="427">
                  <c:v>2.2404041877457322E-2</c:v>
                </c:pt>
                <c:pt idx="428">
                  <c:v>2.2404041877457322E-2</c:v>
                </c:pt>
                <c:pt idx="429">
                  <c:v>2.2337738113392697E-2</c:v>
                </c:pt>
                <c:pt idx="430">
                  <c:v>2.2337738113392697E-2</c:v>
                </c:pt>
                <c:pt idx="431">
                  <c:v>2.227143434932807E-2</c:v>
                </c:pt>
                <c:pt idx="432">
                  <c:v>2.227143434932807E-2</c:v>
                </c:pt>
                <c:pt idx="433">
                  <c:v>2.227143434932807E-2</c:v>
                </c:pt>
                <c:pt idx="434">
                  <c:v>2.2205130585263258E-2</c:v>
                </c:pt>
                <c:pt idx="435">
                  <c:v>2.2205130585263258E-2</c:v>
                </c:pt>
                <c:pt idx="436">
                  <c:v>2.2205130585263258E-2</c:v>
                </c:pt>
                <c:pt idx="437">
                  <c:v>2.213882682119863E-2</c:v>
                </c:pt>
                <c:pt idx="438">
                  <c:v>2.213882682119863E-2</c:v>
                </c:pt>
              </c:numCache>
            </c:numRef>
          </c:xVal>
          <c:yVal>
            <c:numRef>
              <c:f>Traitement5!$M$2:$M$440</c:f>
              <c:numCache>
                <c:formatCode>0.000</c:formatCode>
                <c:ptCount val="439"/>
                <c:pt idx="0">
                  <c:v>0.75844251703736054</c:v>
                </c:pt>
                <c:pt idx="1">
                  <c:v>0.75765196952757952</c:v>
                </c:pt>
                <c:pt idx="2">
                  <c:v>0.7571780107950431</c:v>
                </c:pt>
                <c:pt idx="3">
                  <c:v>0.75670434160468114</c:v>
                </c:pt>
                <c:pt idx="4">
                  <c:v>0.75623097249138327</c:v>
                </c:pt>
                <c:pt idx="5">
                  <c:v>0.755726388626204</c:v>
                </c:pt>
                <c:pt idx="6">
                  <c:v>0.75522217278209869</c:v>
                </c:pt>
                <c:pt idx="7">
                  <c:v>0.7546553882673378</c:v>
                </c:pt>
                <c:pt idx="8">
                  <c:v>0.75408911040988036</c:v>
                </c:pt>
                <c:pt idx="9">
                  <c:v>0.75352336269264264</c:v>
                </c:pt>
                <c:pt idx="10">
                  <c:v>0.75292678719934703</c:v>
                </c:pt>
                <c:pt idx="11">
                  <c:v>0.75233086120313231</c:v>
                </c:pt>
                <c:pt idx="12">
                  <c:v>0.75173561778175491</c:v>
                </c:pt>
                <c:pt idx="13">
                  <c:v>0.75114109216602909</c:v>
                </c:pt>
                <c:pt idx="14">
                  <c:v>0.75035997878753569</c:v>
                </c:pt>
                <c:pt idx="15">
                  <c:v>0.74964258884272217</c:v>
                </c:pt>
                <c:pt idx="16">
                  <c:v>0.7490197952322023</c:v>
                </c:pt>
                <c:pt idx="17">
                  <c:v>0.74842907605600661</c:v>
                </c:pt>
                <c:pt idx="18">
                  <c:v>0.74780830705088985</c:v>
                </c:pt>
                <c:pt idx="19">
                  <c:v>0.74721962186461732</c:v>
                </c:pt>
                <c:pt idx="20">
                  <c:v>0.746632014480477</c:v>
                </c:pt>
                <c:pt idx="21">
                  <c:v>0.74604554730645267</c:v>
                </c:pt>
                <c:pt idx="22">
                  <c:v>0.74542951883440223</c:v>
                </c:pt>
                <c:pt idx="23">
                  <c:v>0.74481491170776903</c:v>
                </c:pt>
                <c:pt idx="24">
                  <c:v>0.74423243356689062</c:v>
                </c:pt>
                <c:pt idx="25">
                  <c:v>0.74362086394563387</c:v>
                </c:pt>
                <c:pt idx="26">
                  <c:v>0.74301100245290375</c:v>
                </c:pt>
                <c:pt idx="27">
                  <c:v>0.7423726095058053</c:v>
                </c:pt>
                <c:pt idx="28">
                  <c:v>0.74176661113549858</c:v>
                </c:pt>
                <c:pt idx="29">
                  <c:v>0.74113255362978459</c:v>
                </c:pt>
                <c:pt idx="30">
                  <c:v>0.74047094154981297</c:v>
                </c:pt>
                <c:pt idx="31">
                  <c:v>0.73984210689030194</c:v>
                </c:pt>
                <c:pt idx="32">
                  <c:v>0.73918637457828085</c:v>
                </c:pt>
                <c:pt idx="33">
                  <c:v>0.73856357454011468</c:v>
                </c:pt>
                <c:pt idx="34">
                  <c:v>0.7379146435173185</c:v>
                </c:pt>
                <c:pt idx="35">
                  <c:v>0.73726959871155873</c:v>
                </c:pt>
                <c:pt idx="36">
                  <c:v>0.73662874525428201</c:v>
                </c:pt>
                <c:pt idx="37">
                  <c:v>0.73599241251978953</c:v>
                </c:pt>
                <c:pt idx="38">
                  <c:v>0.73533237440477295</c:v>
                </c:pt>
                <c:pt idx="39">
                  <c:v>0.73470642120292629</c:v>
                </c:pt>
                <c:pt idx="40">
                  <c:v>0.73405809738070749</c:v>
                </c:pt>
                <c:pt idx="41">
                  <c:v>0.7334442297617989</c:v>
                </c:pt>
                <c:pt idx="42">
                  <c:v>0.73280951833302932</c:v>
                </c:pt>
                <c:pt idx="43">
                  <c:v>0.73218256662678693</c:v>
                </c:pt>
                <c:pt idx="44">
                  <c:v>0.73156394883149423</c:v>
                </c:pt>
                <c:pt idx="45">
                  <c:v>0.7309542562764354</c:v>
                </c:pt>
                <c:pt idx="46">
                  <c:v>0.730354089767284</c:v>
                </c:pt>
                <c:pt idx="47">
                  <c:v>0.72976404990127275</c:v>
                </c:pt>
                <c:pt idx="48">
                  <c:v>0.7291847253881506</c:v>
                </c:pt>
                <c:pt idx="49">
                  <c:v>0.72864113543099451</c:v>
                </c:pt>
                <c:pt idx="50">
                  <c:v>0.72806043567997447</c:v>
                </c:pt>
                <c:pt idx="51">
                  <c:v>0.72751646117202395</c:v>
                </c:pt>
                <c:pt idx="52">
                  <c:v>0.72700798500640196</c:v>
                </c:pt>
                <c:pt idx="53">
                  <c:v>0.72646682122033379</c:v>
                </c:pt>
                <c:pt idx="54">
                  <c:v>0.72596168164853891</c:v>
                </c:pt>
                <c:pt idx="55">
                  <c:v>0.72546984292631211</c:v>
                </c:pt>
                <c:pt idx="56">
                  <c:v>0.72499130430520686</c:v>
                </c:pt>
                <c:pt idx="57">
                  <c:v>0.72452595524488705</c:v>
                </c:pt>
                <c:pt idx="58">
                  <c:v>0.72405420123939934</c:v>
                </c:pt>
                <c:pt idx="59">
                  <c:v>0.72361502917229048</c:v>
                </c:pt>
                <c:pt idx="60">
                  <c:v>0.7231881019352191</c:v>
                </c:pt>
                <c:pt idx="61">
                  <c:v>0.72277294867490316</c:v>
                </c:pt>
                <c:pt idx="62">
                  <c:v>0.72236904382533929</c:v>
                </c:pt>
                <c:pt idx="63">
                  <c:v>0.72197582260410675</c:v>
                </c:pt>
                <c:pt idx="64">
                  <c:v>0.7215926957701172</c:v>
                </c:pt>
                <c:pt idx="65">
                  <c:v>0.72121906299247862</c:v>
                </c:pt>
                <c:pt idx="66">
                  <c:v>0.72085432441553177</c:v>
                </c:pt>
                <c:pt idx="67">
                  <c:v>0.72049789022361099</c:v>
                </c:pt>
                <c:pt idx="68">
                  <c:v>0.72014918818911011</c:v>
                </c:pt>
                <c:pt idx="69">
                  <c:v>0.71980766931973328</c:v>
                </c:pt>
                <c:pt idx="70">
                  <c:v>0.71945839617400376</c:v>
                </c:pt>
                <c:pt idx="71">
                  <c:v>0.71912996541936891</c:v>
                </c:pt>
                <c:pt idx="72">
                  <c:v>0.71880722337800151</c:v>
                </c:pt>
                <c:pt idx="73">
                  <c:v>0.7184897415514957</c:v>
                </c:pt>
                <c:pt idx="74">
                  <c:v>0.71819061845480692</c:v>
                </c:pt>
                <c:pt idx="75">
                  <c:v>0.71786899810100346</c:v>
                </c:pt>
                <c:pt idx="76">
                  <c:v>0.71756502985892778</c:v>
                </c:pt>
                <c:pt idx="77">
                  <c:v>0.71726490575818125</c:v>
                </c:pt>
                <c:pt idx="78">
                  <c:v>0.71696833939777704</c:v>
                </c:pt>
                <c:pt idx="79">
                  <c:v>0.71667506810278703</c:v>
                </c:pt>
                <c:pt idx="80">
                  <c:v>0.71638485119715645</c:v>
                </c:pt>
                <c:pt idx="81">
                  <c:v>0.71609746831772836</c:v>
                </c:pt>
                <c:pt idx="82">
                  <c:v>0.71580039414237728</c:v>
                </c:pt>
                <c:pt idx="83">
                  <c:v>0.71553041513612381</c:v>
                </c:pt>
                <c:pt idx="84">
                  <c:v>0.71525039156831749</c:v>
                </c:pt>
                <c:pt idx="85">
                  <c:v>0.71497249273490426</c:v>
                </c:pt>
                <c:pt idx="86">
                  <c:v>0.71470853431956727</c:v>
                </c:pt>
                <c:pt idx="87">
                  <c:v>0.714434395382057</c:v>
                </c:pt>
                <c:pt idx="88">
                  <c:v>0.71417380638293271</c:v>
                </c:pt>
                <c:pt idx="89">
                  <c:v>0.71391471540857099</c:v>
                </c:pt>
                <c:pt idx="90">
                  <c:v>0.71364535467363566</c:v>
                </c:pt>
                <c:pt idx="91">
                  <c:v>0.71338906389178247</c:v>
                </c:pt>
                <c:pt idx="92">
                  <c:v>0.71313402721019059</c:v>
                </c:pt>
                <c:pt idx="93">
                  <c:v>0.71288017758814903</c:v>
                </c:pt>
                <c:pt idx="94">
                  <c:v>0.7126274536330458</c:v>
                </c:pt>
                <c:pt idx="95">
                  <c:v>0.71237579919332195</c:v>
                </c:pt>
                <c:pt idx="96">
                  <c:v>0.71212516299377349</c:v>
                </c:pt>
                <c:pt idx="97">
                  <c:v>0.71187549830985652</c:v>
                </c:pt>
                <c:pt idx="98">
                  <c:v>0.71162676267793135</c:v>
                </c:pt>
                <c:pt idx="99">
                  <c:v>0.71137891763866135</c:v>
                </c:pt>
                <c:pt idx="100">
                  <c:v>0.71113192851105056</c:v>
                </c:pt>
                <c:pt idx="101">
                  <c:v>0.71088576419486071</c:v>
                </c:pt>
                <c:pt idx="102">
                  <c:v>0.71064039699938808</c:v>
                </c:pt>
                <c:pt idx="103">
                  <c:v>0.71039580249680556</c:v>
                </c:pt>
                <c:pt idx="104">
                  <c:v>0.71015195939848197</c:v>
                </c:pt>
                <c:pt idx="105">
                  <c:v>0.70991988422674646</c:v>
                </c:pt>
                <c:pt idx="106">
                  <c:v>0.70967745979859898</c:v>
                </c:pt>
                <c:pt idx="107">
                  <c:v>0.70943574132540277</c:v>
                </c:pt>
                <c:pt idx="108">
                  <c:v>0.70920565968076021</c:v>
                </c:pt>
                <c:pt idx="109">
                  <c:v>0.70895438633370877</c:v>
                </c:pt>
                <c:pt idx="110">
                  <c:v>0.70872561713155224</c:v>
                </c:pt>
                <c:pt idx="111">
                  <c:v>0.70848662272930896</c:v>
                </c:pt>
                <c:pt idx="112">
                  <c:v>0.70825913123022943</c:v>
                </c:pt>
                <c:pt idx="113">
                  <c:v>0.70802148090584893</c:v>
                </c:pt>
                <c:pt idx="114">
                  <c:v>0.70778452743311415</c:v>
                </c:pt>
                <c:pt idx="115">
                  <c:v>0.70754828094681255</c:v>
                </c:pt>
                <c:pt idx="116">
                  <c:v>0.70731275464819698</c:v>
                </c:pt>
                <c:pt idx="117">
                  <c:v>0.70707796489729535</c:v>
                </c:pt>
                <c:pt idx="118">
                  <c:v>0.70683331175461894</c:v>
                </c:pt>
                <c:pt idx="119">
                  <c:v>0.70660009337425811</c:v>
                </c:pt>
                <c:pt idx="120">
                  <c:v>0.70635713747912676</c:v>
                </c:pt>
                <c:pt idx="121">
                  <c:v>0.7061150984018878</c:v>
                </c:pt>
                <c:pt idx="122">
                  <c:v>0.70587401547379047</c:v>
                </c:pt>
                <c:pt idx="123">
                  <c:v>0.70564434972124701</c:v>
                </c:pt>
                <c:pt idx="124">
                  <c:v>0.7054052696406552</c:v>
                </c:pt>
                <c:pt idx="125">
                  <c:v>0.70516729067137007</c:v>
                </c:pt>
                <c:pt idx="126">
                  <c:v>0.70493047225885974</c:v>
                </c:pt>
                <c:pt idx="127">
                  <c:v>0.70470509622179611</c:v>
                </c:pt>
                <c:pt idx="128">
                  <c:v>0.70448090349336012</c:v>
                </c:pt>
                <c:pt idx="129">
                  <c:v>0.70424785823765601</c:v>
                </c:pt>
                <c:pt idx="130">
                  <c:v>0.70402630044361869</c:v>
                </c:pt>
                <c:pt idx="131">
                  <c:v>0.70380614665581498</c:v>
                </c:pt>
                <c:pt idx="132">
                  <c:v>0.70358748035343843</c:v>
                </c:pt>
                <c:pt idx="133">
                  <c:v>0.70338022285361357</c:v>
                </c:pt>
                <c:pt idx="134">
                  <c:v>0.70316472651397011</c:v>
                </c:pt>
                <c:pt idx="135">
                  <c:v>0.70295099756344492</c:v>
                </c:pt>
                <c:pt idx="136">
                  <c:v>0.7027487297184688</c:v>
                </c:pt>
                <c:pt idx="137">
                  <c:v>0.70254826606894216</c:v>
                </c:pt>
                <c:pt idx="138">
                  <c:v>0.70234030265026526</c:v>
                </c:pt>
                <c:pt idx="139">
                  <c:v>0.70214385594418527</c:v>
                </c:pt>
                <c:pt idx="140">
                  <c:v>0.70194953765395296</c:v>
                </c:pt>
                <c:pt idx="141">
                  <c:v>0.70176655652606013</c:v>
                </c:pt>
                <c:pt idx="142">
                  <c:v>0.70157672835504015</c:v>
                </c:pt>
                <c:pt idx="143">
                  <c:v>0.70139824167843579</c:v>
                </c:pt>
                <c:pt idx="144">
                  <c:v>0.70122211033165482</c:v>
                </c:pt>
                <c:pt idx="145">
                  <c:v>0.70104844388497656</c:v>
                </c:pt>
                <c:pt idx="146">
                  <c:v>0.70087735332496126</c:v>
                </c:pt>
                <c:pt idx="147">
                  <c:v>0.70071730507035568</c:v>
                </c:pt>
                <c:pt idx="148">
                  <c:v>0.70055977858734653</c:v>
                </c:pt>
                <c:pt idx="149">
                  <c:v>0.70039679084872652</c:v>
                </c:pt>
                <c:pt idx="150">
                  <c:v>0.70024473966018363</c:v>
                </c:pt>
                <c:pt idx="151">
                  <c:v>0.70010328230472219</c:v>
                </c:pt>
                <c:pt idx="152">
                  <c:v>0.69995678851151322</c:v>
                </c:pt>
                <c:pt idx="153">
                  <c:v>0.69982075740628291</c:v>
                </c:pt>
                <c:pt idx="154">
                  <c:v>0.69968747813205245</c:v>
                </c:pt>
                <c:pt idx="155">
                  <c:v>0.69955701973917772</c:v>
                </c:pt>
                <c:pt idx="156">
                  <c:v>0.6994364580347936</c:v>
                </c:pt>
                <c:pt idx="157">
                  <c:v>0.69931852212329748</c:v>
                </c:pt>
                <c:pt idx="158">
                  <c:v>0.69920325960764451</c:v>
                </c:pt>
                <c:pt idx="159">
                  <c:v>0.69909071392158828</c:v>
                </c:pt>
                <c:pt idx="160">
                  <c:v>0.69898092399666167</c:v>
                </c:pt>
                <c:pt idx="161">
                  <c:v>0.6988801403021212</c:v>
                </c:pt>
                <c:pt idx="162">
                  <c:v>0.69878185230656675</c:v>
                </c:pt>
                <c:pt idx="163">
                  <c:v>0.69868608018258782</c:v>
                </c:pt>
                <c:pt idx="164">
                  <c:v>0.6985985928992674</c:v>
                </c:pt>
                <c:pt idx="165">
                  <c:v>0.69851334032801815</c:v>
                </c:pt>
                <c:pt idx="166">
                  <c:v>0.69843032849681397</c:v>
                </c:pt>
                <c:pt idx="167">
                  <c:v>0.69834955989561975</c:v>
                </c:pt>
                <c:pt idx="168">
                  <c:v>0.69827619886966097</c:v>
                </c:pt>
                <c:pt idx="169">
                  <c:v>0.6982047873853342</c:v>
                </c:pt>
                <c:pt idx="170">
                  <c:v>0.69813531909841764</c:v>
                </c:pt>
                <c:pt idx="171">
                  <c:v>0.69807254496776783</c:v>
                </c:pt>
                <c:pt idx="172">
                  <c:v>0.69800679660873277</c:v>
                </c:pt>
                <c:pt idx="173">
                  <c:v>0.69794745474544229</c:v>
                </c:pt>
                <c:pt idx="174">
                  <c:v>0.69788974634716494</c:v>
                </c:pt>
                <c:pt idx="175">
                  <c:v>0.69783365655724028</c:v>
                </c:pt>
                <c:pt idx="176">
                  <c:v>0.69778330370167563</c:v>
                </c:pt>
                <c:pt idx="177">
                  <c:v>0.69773027864119874</c:v>
                </c:pt>
                <c:pt idx="178">
                  <c:v>0.697682722536899</c:v>
                </c:pt>
                <c:pt idx="179">
                  <c:v>0.69764028724627736</c:v>
                </c:pt>
                <c:pt idx="180">
                  <c:v>0.69759524091831482</c:v>
                </c:pt>
                <c:pt idx="181">
                  <c:v>0.69755507596160249</c:v>
                </c:pt>
                <c:pt idx="182">
                  <c:v>0.69751247166360819</c:v>
                </c:pt>
                <c:pt idx="183">
                  <c:v>0.69747451205819988</c:v>
                </c:pt>
                <c:pt idx="184">
                  <c:v>0.69744089775665563</c:v>
                </c:pt>
                <c:pt idx="185">
                  <c:v>0.69740489059996624</c:v>
                </c:pt>
                <c:pt idx="186">
                  <c:v>0.69736988168323566</c:v>
                </c:pt>
                <c:pt idx="187">
                  <c:v>0.69733890702434809</c:v>
                </c:pt>
                <c:pt idx="188">
                  <c:v>0.69730872968472923</c:v>
                </c:pt>
                <c:pt idx="189">
                  <c:v>0.69727933612155713</c:v>
                </c:pt>
                <c:pt idx="190">
                  <c:v>0.6972507125942693</c:v>
                </c:pt>
                <c:pt idx="191">
                  <c:v>0.69722284519079269</c:v>
                </c:pt>
                <c:pt idx="192">
                  <c:v>0.69719839939731165</c:v>
                </c:pt>
                <c:pt idx="193">
                  <c:v>0.69717454434623471</c:v>
                </c:pt>
                <c:pt idx="194">
                  <c:v>0.69715126964035745</c:v>
                </c:pt>
                <c:pt idx="195">
                  <c:v>0.69712856483195706</c:v>
                </c:pt>
                <c:pt idx="196">
                  <c:v>0.69710641943650953</c:v>
                </c:pt>
                <c:pt idx="197">
                  <c:v>0.6970871957766499</c:v>
                </c:pt>
                <c:pt idx="198">
                  <c:v>0.69706607837113932</c:v>
                </c:pt>
                <c:pt idx="199">
                  <c:v>0.6970477518009236</c:v>
                </c:pt>
                <c:pt idx="200">
                  <c:v>0.6970298358560999</c:v>
                </c:pt>
                <c:pt idx="201">
                  <c:v>0.69701016207409039</c:v>
                </c:pt>
                <c:pt idx="202">
                  <c:v>0.69699309427895528</c:v>
                </c:pt>
                <c:pt idx="203">
                  <c:v>0.69697641416743672</c:v>
                </c:pt>
                <c:pt idx="204">
                  <c:v>0.69696213136538132</c:v>
                </c:pt>
                <c:pt idx="205">
                  <c:v>0.6969461585605794</c:v>
                </c:pt>
                <c:pt idx="206">
                  <c:v>0.6969324835341052</c:v>
                </c:pt>
                <c:pt idx="207">
                  <c:v>0.69691719269905472</c:v>
                </c:pt>
                <c:pt idx="208">
                  <c:v>0.69690410341321285</c:v>
                </c:pt>
                <c:pt idx="209">
                  <c:v>0.69689128001675982</c:v>
                </c:pt>
                <c:pt idx="210">
                  <c:v>0.69687871781179467</c:v>
                </c:pt>
                <c:pt idx="211">
                  <c:v>0.69686815456029072</c:v>
                </c:pt>
                <c:pt idx="212">
                  <c:v>0.69685606508778186</c:v>
                </c:pt>
                <c:pt idx="213">
                  <c:v>0.69684422359247977</c:v>
                </c:pt>
                <c:pt idx="214">
                  <c:v>0.69683426766150636</c:v>
                </c:pt>
                <c:pt idx="215">
                  <c:v>0.69682287466607273</c:v>
                </c:pt>
                <c:pt idx="216">
                  <c:v>0.69681329653259039</c:v>
                </c:pt>
                <c:pt idx="217">
                  <c:v>0.69680388834274354</c:v>
                </c:pt>
                <c:pt idx="218">
                  <c:v>0.69679464733728569</c:v>
                </c:pt>
                <c:pt idx="219">
                  <c:v>0.69678557078301206</c:v>
                </c:pt>
                <c:pt idx="220">
                  <c:v>0.69677665597328964</c:v>
                </c:pt>
                <c:pt idx="221">
                  <c:v>0.69676790022854906</c:v>
                </c:pt>
                <c:pt idx="222">
                  <c:v>0.6967593008967411</c:v>
                </c:pt>
                <c:pt idx="223">
                  <c:v>0.69675225237498895</c:v>
                </c:pt>
                <c:pt idx="224">
                  <c:v>0.69674393300525717</c:v>
                </c:pt>
                <c:pt idx="225">
                  <c:v>0.69673711416442907</c:v>
                </c:pt>
                <c:pt idx="226">
                  <c:v>0.69673039735824571</c:v>
                </c:pt>
                <c:pt idx="227">
                  <c:v>0.69672246982335528</c:v>
                </c:pt>
                <c:pt idx="228">
                  <c:v>0.69671597237787763</c:v>
                </c:pt>
                <c:pt idx="229">
                  <c:v>0.6967095723484924</c:v>
                </c:pt>
                <c:pt idx="230">
                  <c:v>0.69670326832198681</c:v>
                </c:pt>
                <c:pt idx="231">
                  <c:v>0.69669705889961686</c:v>
                </c:pt>
                <c:pt idx="232">
                  <c:v>0.69669215854602029</c:v>
                </c:pt>
                <c:pt idx="233">
                  <c:v>0.69668611593269469</c:v>
                </c:pt>
                <c:pt idx="234">
                  <c:v>0.69668016408453248</c:v>
                </c:pt>
                <c:pt idx="235">
                  <c:v>0.69667546705377925</c:v>
                </c:pt>
                <c:pt idx="236">
                  <c:v>0.69667082657183077</c:v>
                </c:pt>
                <c:pt idx="237">
                  <c:v>0.69666510446353158</c:v>
                </c:pt>
                <c:pt idx="238">
                  <c:v>0.69666058875792924</c:v>
                </c:pt>
                <c:pt idx="239">
                  <c:v>0.69665612742974536</c:v>
                </c:pt>
                <c:pt idx="240">
                  <c:v>0.69665171982371199</c:v>
                </c:pt>
                <c:pt idx="241">
                  <c:v>0.69664844898357603</c:v>
                </c:pt>
                <c:pt idx="242">
                  <c:v>0.6966441338327658</c:v>
                </c:pt>
                <c:pt idx="243">
                  <c:v>0.69664093159743401</c:v>
                </c:pt>
                <c:pt idx="244">
                  <c:v>0.69663670694602953</c:v>
                </c:pt>
                <c:pt idx="245">
                  <c:v>0.69663357186078223</c:v>
                </c:pt>
                <c:pt idx="246">
                  <c:v>0.69662943578533409</c:v>
                </c:pt>
                <c:pt idx="247">
                  <c:v>0.69662636641970521</c:v>
                </c:pt>
                <c:pt idx="248">
                  <c:v>0.69662332478772671</c:v>
                </c:pt>
                <c:pt idx="249">
                  <c:v>0.696620310633004</c:v>
                </c:pt>
                <c:pt idx="250">
                  <c:v>0.69661732370104001</c:v>
                </c:pt>
                <c:pt idx="251">
                  <c:v>0.69661436373923069</c:v>
                </c:pt>
                <c:pt idx="252">
                  <c:v>0.69661143049686247</c:v>
                </c:pt>
                <c:pt idx="253">
                  <c:v>0.69660852372510818</c:v>
                </c:pt>
                <c:pt idx="254">
                  <c:v>0.69660564317702289</c:v>
                </c:pt>
                <c:pt idx="255">
                  <c:v>0.6966027886075401</c:v>
                </c:pt>
                <c:pt idx="256">
                  <c:v>0.69660089987360274</c:v>
                </c:pt>
                <c:pt idx="257">
                  <c:v>0.69659808806228452</c:v>
                </c:pt>
                <c:pt idx="258">
                  <c:v>0.69659530158520466</c:v>
                </c:pt>
                <c:pt idx="259">
                  <c:v>0.69659345789067884</c:v>
                </c:pt>
                <c:pt idx="260">
                  <c:v>0.69659071310886767</c:v>
                </c:pt>
                <c:pt idx="261">
                  <c:v>0.69658889699271198</c:v>
                </c:pt>
                <c:pt idx="262">
                  <c:v>0.69658709178646372</c:v>
                </c:pt>
                <c:pt idx="263">
                  <c:v>0.69658440428266066</c:v>
                </c:pt>
                <c:pt idx="264">
                  <c:v>0.69658262605076249</c:v>
                </c:pt>
                <c:pt idx="265">
                  <c:v>0.69658085848938911</c:v>
                </c:pt>
                <c:pt idx="266">
                  <c:v>0.69657822700682759</c:v>
                </c:pt>
                <c:pt idx="267">
                  <c:v>0.69657648582688669</c:v>
                </c:pt>
                <c:pt idx="268">
                  <c:v>0.69657389360292055</c:v>
                </c:pt>
                <c:pt idx="269">
                  <c:v>0.69657217838764829</c:v>
                </c:pt>
                <c:pt idx="270">
                  <c:v>0.696569624801327</c:v>
                </c:pt>
                <c:pt idx="271">
                  <c:v>0.69656709410301321</c:v>
                </c:pt>
                <c:pt idx="272">
                  <c:v>0.69656541957827045</c:v>
                </c:pt>
                <c:pt idx="273">
                  <c:v>0.69656292654143059</c:v>
                </c:pt>
                <c:pt idx="274">
                  <c:v>0.69656045581326165</c:v>
                </c:pt>
                <c:pt idx="275">
                  <c:v>0.69655882094910881</c:v>
                </c:pt>
                <c:pt idx="276">
                  <c:v>0.69655638692740085</c:v>
                </c:pt>
                <c:pt idx="277">
                  <c:v>0.69655397464765201</c:v>
                </c:pt>
                <c:pt idx="278">
                  <c:v>0.69655237843659323</c:v>
                </c:pt>
                <c:pt idx="279">
                  <c:v>0.69655000192921412</c:v>
                </c:pt>
                <c:pt idx="280">
                  <c:v>0.6965484293745895</c:v>
                </c:pt>
                <c:pt idx="281">
                  <c:v>0.69654686617597472</c:v>
                </c:pt>
                <c:pt idx="282">
                  <c:v>0.69654453878858058</c:v>
                </c:pt>
                <c:pt idx="283">
                  <c:v>0.69654299871656788</c:v>
                </c:pt>
                <c:pt idx="284">
                  <c:v>0.69654146779071835</c:v>
                </c:pt>
                <c:pt idx="285">
                  <c:v>0.69653994595183732</c:v>
                </c:pt>
                <c:pt idx="286">
                  <c:v>0.69653843314106678</c:v>
                </c:pt>
                <c:pt idx="287">
                  <c:v>0.69653692929988376</c:v>
                </c:pt>
                <c:pt idx="288">
                  <c:v>0.69653469022888936</c:v>
                </c:pt>
                <c:pt idx="289">
                  <c:v>0.69653320855782841</c:v>
                </c:pt>
                <c:pt idx="290">
                  <c:v>0.69653247101363824</c:v>
                </c:pt>
                <c:pt idx="291">
                  <c:v>0.69653100247224409</c:v>
                </c:pt>
                <c:pt idx="292">
                  <c:v>0.69652954261281352</c:v>
                </c:pt>
                <c:pt idx="293">
                  <c:v>0.69652809137881144</c:v>
                </c:pt>
                <c:pt idx="294">
                  <c:v>0.69652664871403014</c:v>
                </c:pt>
                <c:pt idx="295">
                  <c:v>0.69652521456258787</c:v>
                </c:pt>
                <c:pt idx="296">
                  <c:v>0.69652450066199478</c:v>
                </c:pt>
                <c:pt idx="297">
                  <c:v>0.69652307917649325</c:v>
                </c:pt>
                <c:pt idx="298">
                  <c:v>0.69652166606604515</c:v>
                </c:pt>
                <c:pt idx="299">
                  <c:v>0.69652096263434415</c:v>
                </c:pt>
                <c:pt idx="300">
                  <c:v>0.69651956198392007</c:v>
                </c:pt>
                <c:pt idx="301">
                  <c:v>0.69651816957227508</c:v>
                </c:pt>
                <c:pt idx="302">
                  <c:v>0.69651747643912276</c:v>
                </c:pt>
                <c:pt idx="303">
                  <c:v>0.69651609628458799</c:v>
                </c:pt>
                <c:pt idx="304">
                  <c:v>0.69651472423455052</c:v>
                </c:pt>
                <c:pt idx="305">
                  <c:v>0.69651404123209371</c:v>
                </c:pt>
                <c:pt idx="306">
                  <c:v>0.69651268123922683</c:v>
                </c:pt>
                <c:pt idx="307">
                  <c:v>0.69651200423564485</c:v>
                </c:pt>
                <c:pt idx="308">
                  <c:v>0.6965106561814004</c:v>
                </c:pt>
                <c:pt idx="309">
                  <c:v>0.69650931602089805</c:v>
                </c:pt>
                <c:pt idx="310">
                  <c:v>0.69650864888456654</c:v>
                </c:pt>
                <c:pt idx="311">
                  <c:v>0.69650798370222888</c:v>
                </c:pt>
                <c:pt idx="312">
                  <c:v>0.69650665917379373</c:v>
                </c:pt>
                <c:pt idx="313">
                  <c:v>0.69650599981487316</c:v>
                </c:pt>
                <c:pt idx="314">
                  <c:v>0.69650534238430106</c:v>
                </c:pt>
                <c:pt idx="315">
                  <c:v>0.69650403328276655</c:v>
                </c:pt>
                <c:pt idx="316">
                  <c:v>0.69650338159913472</c:v>
                </c:pt>
                <c:pt idx="317">
                  <c:v>0.69650273181851174</c:v>
                </c:pt>
                <c:pt idx="318">
                  <c:v>0.69650143794116226</c:v>
                </c:pt>
                <c:pt idx="319">
                  <c:v>0.69650079383191787</c:v>
                </c:pt>
                <c:pt idx="320">
                  <c:v>0.69650015160064671</c:v>
                </c:pt>
                <c:pt idx="321">
                  <c:v>0.69649951124113696</c:v>
                </c:pt>
                <c:pt idx="322">
                  <c:v>0.69649887274719569</c:v>
                </c:pt>
                <c:pt idx="323">
                  <c:v>0.69649823611264883</c:v>
                </c:pt>
                <c:pt idx="324">
                  <c:v>0.69649760133134064</c:v>
                </c:pt>
                <c:pt idx="325">
                  <c:v>0.69649696839713426</c:v>
                </c:pt>
                <c:pt idx="326">
                  <c:v>0.69649633730391158</c:v>
                </c:pt>
                <c:pt idx="327">
                  <c:v>0.6964957080455727</c:v>
                </c:pt>
                <c:pt idx="328">
                  <c:v>0.69649445500924123</c:v>
                </c:pt>
                <c:pt idx="329">
                  <c:v>0.69649383121914155</c:v>
                </c:pt>
                <c:pt idx="330">
                  <c:v>0.69649320923971225</c:v>
                </c:pt>
                <c:pt idx="331">
                  <c:v>0.69649258906494593</c:v>
                </c:pt>
                <c:pt idx="332">
                  <c:v>0.69649197068885371</c:v>
                </c:pt>
                <c:pt idx="333">
                  <c:v>0.69649135410546459</c:v>
                </c:pt>
                <c:pt idx="334">
                  <c:v>0.69649135410546459</c:v>
                </c:pt>
                <c:pt idx="335">
                  <c:v>0.69649073930882621</c:v>
                </c:pt>
                <c:pt idx="336">
                  <c:v>0.69649012629300444</c:v>
                </c:pt>
                <c:pt idx="337">
                  <c:v>0.69648951505208312</c:v>
                </c:pt>
                <c:pt idx="338">
                  <c:v>0.6964889055801643</c:v>
                </c:pt>
                <c:pt idx="339">
                  <c:v>0.69648829787136812</c:v>
                </c:pt>
                <c:pt idx="340">
                  <c:v>0.69648769191983284</c:v>
                </c:pt>
                <c:pt idx="341">
                  <c:v>0.69648708771971468</c:v>
                </c:pt>
                <c:pt idx="342">
                  <c:v>0.69648708771971468</c:v>
                </c:pt>
                <c:pt idx="343">
                  <c:v>0.69648648526518808</c:v>
                </c:pt>
                <c:pt idx="344">
                  <c:v>0.69648588455044469</c:v>
                </c:pt>
                <c:pt idx="345">
                  <c:v>0.69648528556969491</c:v>
                </c:pt>
                <c:pt idx="346">
                  <c:v>0.69648468831716648</c:v>
                </c:pt>
                <c:pt idx="347">
                  <c:v>0.69648468831716648</c:v>
                </c:pt>
                <c:pt idx="348">
                  <c:v>0.6964840927871051</c:v>
                </c:pt>
                <c:pt idx="349">
                  <c:v>0.69648349897377426</c:v>
                </c:pt>
                <c:pt idx="350">
                  <c:v>0.69648290687145509</c:v>
                </c:pt>
                <c:pt idx="351">
                  <c:v>0.69648290687145509</c:v>
                </c:pt>
                <c:pt idx="352">
                  <c:v>0.69648231647444647</c:v>
                </c:pt>
                <c:pt idx="353">
                  <c:v>0.69648172777706485</c:v>
                </c:pt>
                <c:pt idx="354">
                  <c:v>0.69648172777706485</c:v>
                </c:pt>
                <c:pt idx="355">
                  <c:v>0.69648114077364442</c:v>
                </c:pt>
                <c:pt idx="356">
                  <c:v>0.69648055545853704</c:v>
                </c:pt>
                <c:pt idx="357">
                  <c:v>0.69648055545853704</c:v>
                </c:pt>
                <c:pt idx="358">
                  <c:v>0.69647997182611154</c:v>
                </c:pt>
                <c:pt idx="359">
                  <c:v>0.69647938987075486</c:v>
                </c:pt>
                <c:pt idx="360">
                  <c:v>0.69647938987075486</c:v>
                </c:pt>
                <c:pt idx="361">
                  <c:v>0.69647880958687114</c:v>
                </c:pt>
                <c:pt idx="362">
                  <c:v>0.69647823096888173</c:v>
                </c:pt>
                <c:pt idx="363">
                  <c:v>0.69647823096888173</c:v>
                </c:pt>
                <c:pt idx="364">
                  <c:v>0.69647765401122574</c:v>
                </c:pt>
                <c:pt idx="365">
                  <c:v>0.69647707870835918</c:v>
                </c:pt>
                <c:pt idx="366">
                  <c:v>0.69647707870835918</c:v>
                </c:pt>
                <c:pt idx="367">
                  <c:v>0.69647650505475567</c:v>
                </c:pt>
                <c:pt idx="368">
                  <c:v>0.69647650505475567</c:v>
                </c:pt>
                <c:pt idx="369">
                  <c:v>0.69647593304490596</c:v>
                </c:pt>
                <c:pt idx="370">
                  <c:v>0.69647536267331767</c:v>
                </c:pt>
                <c:pt idx="371">
                  <c:v>0.69647536267331767</c:v>
                </c:pt>
                <c:pt idx="372">
                  <c:v>0.69647479393451628</c:v>
                </c:pt>
                <c:pt idx="373">
                  <c:v>0.69647479393451628</c:v>
                </c:pt>
                <c:pt idx="374">
                  <c:v>0.69647422682304372</c:v>
                </c:pt>
                <c:pt idx="375">
                  <c:v>0.69647422682304372</c:v>
                </c:pt>
                <c:pt idx="376">
                  <c:v>0.69647366133345923</c:v>
                </c:pt>
                <c:pt idx="377">
                  <c:v>0.69647366133345923</c:v>
                </c:pt>
                <c:pt idx="378">
                  <c:v>0.69647309746033925</c:v>
                </c:pt>
                <c:pt idx="379">
                  <c:v>0.69647309746033925</c:v>
                </c:pt>
                <c:pt idx="380">
                  <c:v>0.69647309746033925</c:v>
                </c:pt>
                <c:pt idx="381">
                  <c:v>0.6964725351982769</c:v>
                </c:pt>
                <c:pt idx="382">
                  <c:v>0.6964725351982769</c:v>
                </c:pt>
                <c:pt idx="383">
                  <c:v>0.69647197454188248</c:v>
                </c:pt>
                <c:pt idx="384">
                  <c:v>0.69647197454188248</c:v>
                </c:pt>
                <c:pt idx="385">
                  <c:v>0.69647141548578317</c:v>
                </c:pt>
                <c:pt idx="386">
                  <c:v>0.69647141548578317</c:v>
                </c:pt>
                <c:pt idx="387">
                  <c:v>0.69647141548578317</c:v>
                </c:pt>
                <c:pt idx="388">
                  <c:v>0.69647085802462294</c:v>
                </c:pt>
                <c:pt idx="389">
                  <c:v>0.69647085802462294</c:v>
                </c:pt>
                <c:pt idx="390">
                  <c:v>0.69647085802462294</c:v>
                </c:pt>
                <c:pt idx="391">
                  <c:v>0.69647085802462294</c:v>
                </c:pt>
                <c:pt idx="392">
                  <c:v>0.69647085802462294</c:v>
                </c:pt>
                <c:pt idx="393">
                  <c:v>0.69647085802462294</c:v>
                </c:pt>
                <c:pt idx="394">
                  <c:v>0.69647085802462294</c:v>
                </c:pt>
                <c:pt idx="395">
                  <c:v>0.69647085802462294</c:v>
                </c:pt>
                <c:pt idx="396">
                  <c:v>0.69647085802462294</c:v>
                </c:pt>
                <c:pt idx="397">
                  <c:v>0.69647085802462294</c:v>
                </c:pt>
                <c:pt idx="398">
                  <c:v>0.69647085802462294</c:v>
                </c:pt>
                <c:pt idx="399">
                  <c:v>0.69647085802462294</c:v>
                </c:pt>
                <c:pt idx="400">
                  <c:v>0.69647085802462294</c:v>
                </c:pt>
                <c:pt idx="401">
                  <c:v>0.69647085802462294</c:v>
                </c:pt>
                <c:pt idx="402">
                  <c:v>0.69647141548578317</c:v>
                </c:pt>
                <c:pt idx="403">
                  <c:v>0.69647141548578317</c:v>
                </c:pt>
                <c:pt idx="404">
                  <c:v>0.69647141548578317</c:v>
                </c:pt>
                <c:pt idx="405">
                  <c:v>0.69647141548578317</c:v>
                </c:pt>
                <c:pt idx="406">
                  <c:v>0.69647141548578317</c:v>
                </c:pt>
                <c:pt idx="407">
                  <c:v>0.69647141548578317</c:v>
                </c:pt>
                <c:pt idx="408">
                  <c:v>0.69647141548578317</c:v>
                </c:pt>
                <c:pt idx="409">
                  <c:v>0.69647141548578317</c:v>
                </c:pt>
                <c:pt idx="410">
                  <c:v>0.69647141548578317</c:v>
                </c:pt>
                <c:pt idx="411">
                  <c:v>0.69647141548578317</c:v>
                </c:pt>
                <c:pt idx="412">
                  <c:v>0.69647141548578317</c:v>
                </c:pt>
                <c:pt idx="413">
                  <c:v>0.69647141548578317</c:v>
                </c:pt>
                <c:pt idx="414">
                  <c:v>0.69647197454188248</c:v>
                </c:pt>
                <c:pt idx="415">
                  <c:v>0.69647197454188248</c:v>
                </c:pt>
                <c:pt idx="416">
                  <c:v>0.69647197454188248</c:v>
                </c:pt>
                <c:pt idx="417">
                  <c:v>0.69647197454188248</c:v>
                </c:pt>
                <c:pt idx="418">
                  <c:v>0.69647197454188248</c:v>
                </c:pt>
                <c:pt idx="419">
                  <c:v>0.69647197454188248</c:v>
                </c:pt>
                <c:pt idx="420">
                  <c:v>0.69647197454188248</c:v>
                </c:pt>
                <c:pt idx="421">
                  <c:v>0.69647197454188248</c:v>
                </c:pt>
                <c:pt idx="422">
                  <c:v>0.69647141548578317</c:v>
                </c:pt>
                <c:pt idx="423">
                  <c:v>0.69647141548578317</c:v>
                </c:pt>
                <c:pt idx="424">
                  <c:v>0.69647141548578317</c:v>
                </c:pt>
                <c:pt idx="425">
                  <c:v>0.69647085802462294</c:v>
                </c:pt>
                <c:pt idx="426">
                  <c:v>0.69647085802462294</c:v>
                </c:pt>
                <c:pt idx="427">
                  <c:v>0.6964703021530626</c:v>
                </c:pt>
                <c:pt idx="428">
                  <c:v>0.6964703021530626</c:v>
                </c:pt>
                <c:pt idx="429">
                  <c:v>0.69646974786577964</c:v>
                </c:pt>
                <c:pt idx="430">
                  <c:v>0.69646974786577964</c:v>
                </c:pt>
                <c:pt idx="431">
                  <c:v>0.69646919515746863</c:v>
                </c:pt>
                <c:pt idx="432">
                  <c:v>0.69646919515746863</c:v>
                </c:pt>
                <c:pt idx="433">
                  <c:v>0.69646919515746863</c:v>
                </c:pt>
                <c:pt idx="434">
                  <c:v>0.69646864402284048</c:v>
                </c:pt>
                <c:pt idx="435">
                  <c:v>0.69646864402284048</c:v>
                </c:pt>
                <c:pt idx="436">
                  <c:v>0.69646864402284048</c:v>
                </c:pt>
                <c:pt idx="437">
                  <c:v>0.69646809445662305</c:v>
                </c:pt>
                <c:pt idx="438">
                  <c:v>0.69646809445662305</c:v>
                </c:pt>
              </c:numCache>
            </c:numRef>
          </c:yVal>
          <c:smooth val="0"/>
        </c:ser>
        <c:ser>
          <c:idx val="3"/>
          <c:order val="2"/>
          <c:tx>
            <c:strRef>
              <c:f>Traitement5!$Z$1</c:f>
              <c:strCache>
                <c:ptCount val="1"/>
                <c:pt idx="0">
                  <c:v>Drte sat</c:v>
                </c:pt>
              </c:strCache>
            </c:strRef>
          </c:tx>
          <c:spPr>
            <a:ln w="19050">
              <a:solidFill>
                <a:srgbClr val="7030A0"/>
              </a:solidFill>
            </a:ln>
          </c:spPr>
          <c:marker>
            <c:symbol val="none"/>
          </c:marker>
          <c:xVal>
            <c:numRef>
              <c:f>Traitement5!$X$2:$X$21</c:f>
              <c:numCache>
                <c:formatCode>General</c:formatCode>
                <c:ptCount val="20"/>
                <c:pt idx="0">
                  <c:v>0.36640080840322875</c:v>
                </c:pt>
                <c:pt idx="1">
                  <c:v>0.36140080840322875</c:v>
                </c:pt>
                <c:pt idx="2">
                  <c:v>0.35640080840322874</c:v>
                </c:pt>
                <c:pt idx="3">
                  <c:v>0.35140080840322874</c:v>
                </c:pt>
                <c:pt idx="4">
                  <c:v>0.34640080840322873</c:v>
                </c:pt>
                <c:pt idx="5">
                  <c:v>0.34140080840322873</c:v>
                </c:pt>
                <c:pt idx="6">
                  <c:v>0.33640080840322872</c:v>
                </c:pt>
                <c:pt idx="7">
                  <c:v>0.33140080840322872</c:v>
                </c:pt>
                <c:pt idx="8">
                  <c:v>0.32640080840322871</c:v>
                </c:pt>
                <c:pt idx="9">
                  <c:v>0.32140080840322871</c:v>
                </c:pt>
                <c:pt idx="10">
                  <c:v>0.31640080840322871</c:v>
                </c:pt>
                <c:pt idx="11">
                  <c:v>0.31140080840322881</c:v>
                </c:pt>
                <c:pt idx="12">
                  <c:v>0.3064008084032287</c:v>
                </c:pt>
                <c:pt idx="13">
                  <c:v>0.3014008084032288</c:v>
                </c:pt>
                <c:pt idx="14">
                  <c:v>0.2964008084032288</c:v>
                </c:pt>
                <c:pt idx="15">
                  <c:v>0.29140080840322879</c:v>
                </c:pt>
                <c:pt idx="16">
                  <c:v>0.28640080840322879</c:v>
                </c:pt>
                <c:pt idx="17">
                  <c:v>0.28140080840322879</c:v>
                </c:pt>
                <c:pt idx="18">
                  <c:v>0.27640080840322878</c:v>
                </c:pt>
                <c:pt idx="19">
                  <c:v>0.27140080840322878</c:v>
                </c:pt>
              </c:numCache>
            </c:numRef>
          </c:xVal>
          <c:yVal>
            <c:numRef>
              <c:f>Traitement5!$Z$2:$Z$21</c:f>
              <c:numCache>
                <c:formatCode>General</c:formatCode>
                <c:ptCount val="20"/>
                <c:pt idx="0">
                  <c:v>0.76640080840322877</c:v>
                </c:pt>
                <c:pt idx="1">
                  <c:v>0.76140080840322877</c:v>
                </c:pt>
                <c:pt idx="2">
                  <c:v>0.75640080840322876</c:v>
                </c:pt>
                <c:pt idx="3">
                  <c:v>0.75140080840322876</c:v>
                </c:pt>
                <c:pt idx="4">
                  <c:v>0.74640080840322875</c:v>
                </c:pt>
                <c:pt idx="5">
                  <c:v>0.74140080840322875</c:v>
                </c:pt>
                <c:pt idx="6">
                  <c:v>0.73640080840322875</c:v>
                </c:pt>
                <c:pt idx="7">
                  <c:v>0.73140080840322874</c:v>
                </c:pt>
                <c:pt idx="8">
                  <c:v>0.72640080840322874</c:v>
                </c:pt>
                <c:pt idx="9">
                  <c:v>0.72140080840322873</c:v>
                </c:pt>
                <c:pt idx="10">
                  <c:v>0.71640080840322873</c:v>
                </c:pt>
                <c:pt idx="11">
                  <c:v>0.71140080840322883</c:v>
                </c:pt>
                <c:pt idx="12">
                  <c:v>0.70640080840322872</c:v>
                </c:pt>
                <c:pt idx="13">
                  <c:v>0.70140080840322883</c:v>
                </c:pt>
                <c:pt idx="14">
                  <c:v>0.69640080840322882</c:v>
                </c:pt>
                <c:pt idx="15">
                  <c:v>0.69140080840322882</c:v>
                </c:pt>
                <c:pt idx="16">
                  <c:v>0.68640080840322881</c:v>
                </c:pt>
                <c:pt idx="17">
                  <c:v>0.68140080840322881</c:v>
                </c:pt>
                <c:pt idx="18">
                  <c:v>0.6764008084032288</c:v>
                </c:pt>
                <c:pt idx="19">
                  <c:v>0.6714008084032288</c:v>
                </c:pt>
              </c:numCache>
            </c:numRef>
          </c:yVal>
          <c:smooth val="0"/>
        </c:ser>
        <c:ser>
          <c:idx val="4"/>
          <c:order val="5"/>
          <c:tx>
            <c:strRef>
              <c:f>Traitement5!$R$1</c:f>
              <c:strCache>
                <c:ptCount val="1"/>
                <c:pt idx="0">
                  <c:v>Crmi</c:v>
                </c:pt>
              </c:strCache>
            </c:strRef>
          </c:tx>
          <c:spPr>
            <a:ln w="15875">
              <a:solidFill>
                <a:srgbClr val="FF0000"/>
              </a:solidFill>
              <a:prstDash val="dash"/>
            </a:ln>
          </c:spPr>
          <c:marker>
            <c:symbol val="none"/>
          </c:marker>
          <c:xVal>
            <c:numRef>
              <c:f>Traitement5!$B$2:$B$440</c:f>
              <c:numCache>
                <c:formatCode>0.000</c:formatCode>
                <c:ptCount val="439"/>
                <c:pt idx="0">
                  <c:v>0.31128954190729419</c:v>
                </c:pt>
                <c:pt idx="1">
                  <c:v>0.30963194780567699</c:v>
                </c:pt>
                <c:pt idx="2">
                  <c:v>0.30863739134470669</c:v>
                </c:pt>
                <c:pt idx="3">
                  <c:v>0.30764283488373634</c:v>
                </c:pt>
                <c:pt idx="4">
                  <c:v>0.30664827842276604</c:v>
                </c:pt>
                <c:pt idx="5">
                  <c:v>0.30558741819773105</c:v>
                </c:pt>
                <c:pt idx="6">
                  <c:v>0.30452655797269612</c:v>
                </c:pt>
                <c:pt idx="7">
                  <c:v>0.30333309021953175</c:v>
                </c:pt>
                <c:pt idx="8">
                  <c:v>0.30213962246636733</c:v>
                </c:pt>
                <c:pt idx="9">
                  <c:v>0.30094615471320313</c:v>
                </c:pt>
                <c:pt idx="10">
                  <c:v>0.29968638319597413</c:v>
                </c:pt>
                <c:pt idx="11">
                  <c:v>0.29842661167874512</c:v>
                </c:pt>
                <c:pt idx="12">
                  <c:v>0.2971668401615159</c:v>
                </c:pt>
                <c:pt idx="13">
                  <c:v>0.2959070686442869</c:v>
                </c:pt>
                <c:pt idx="14">
                  <c:v>0.29424947454266975</c:v>
                </c:pt>
                <c:pt idx="15">
                  <c:v>0.29272448796918205</c:v>
                </c:pt>
                <c:pt idx="16">
                  <c:v>0.29139841268788835</c:v>
                </c:pt>
                <c:pt idx="17">
                  <c:v>0.29013864117065935</c:v>
                </c:pt>
                <c:pt idx="18">
                  <c:v>0.28881256588936555</c:v>
                </c:pt>
                <c:pt idx="19">
                  <c:v>0.28755279437213649</c:v>
                </c:pt>
                <c:pt idx="20">
                  <c:v>0.28629302285490749</c:v>
                </c:pt>
                <c:pt idx="21">
                  <c:v>0.28503325133767848</c:v>
                </c:pt>
                <c:pt idx="22">
                  <c:v>0.28370717605638485</c:v>
                </c:pt>
                <c:pt idx="23">
                  <c:v>0.28238110077509099</c:v>
                </c:pt>
                <c:pt idx="24">
                  <c:v>0.28112132925786198</c:v>
                </c:pt>
                <c:pt idx="25">
                  <c:v>0.27979525397656835</c:v>
                </c:pt>
                <c:pt idx="26">
                  <c:v>0.27846917869527449</c:v>
                </c:pt>
                <c:pt idx="27">
                  <c:v>0.27707679964991622</c:v>
                </c:pt>
                <c:pt idx="28">
                  <c:v>0.27575072436862241</c:v>
                </c:pt>
                <c:pt idx="29">
                  <c:v>0.27435834532326392</c:v>
                </c:pt>
                <c:pt idx="30">
                  <c:v>0.27289966251384085</c:v>
                </c:pt>
                <c:pt idx="31">
                  <c:v>0.27150728346848257</c:v>
                </c:pt>
                <c:pt idx="32">
                  <c:v>0.2700486006590595</c:v>
                </c:pt>
                <c:pt idx="33">
                  <c:v>0.26865622161370106</c:v>
                </c:pt>
                <c:pt idx="34">
                  <c:v>0.26719753880427799</c:v>
                </c:pt>
                <c:pt idx="35">
                  <c:v>0.26573885599485486</c:v>
                </c:pt>
                <c:pt idx="36">
                  <c:v>0.26428017318543179</c:v>
                </c:pt>
                <c:pt idx="37">
                  <c:v>0.26282149037600872</c:v>
                </c:pt>
                <c:pt idx="38">
                  <c:v>0.26129650380252084</c:v>
                </c:pt>
                <c:pt idx="39">
                  <c:v>0.25983782099309771</c:v>
                </c:pt>
                <c:pt idx="40">
                  <c:v>0.25831283441961</c:v>
                </c:pt>
                <c:pt idx="41">
                  <c:v>0.25685415161018693</c:v>
                </c:pt>
                <c:pt idx="42">
                  <c:v>0.25532916503669922</c:v>
                </c:pt>
                <c:pt idx="43">
                  <c:v>0.25380417846321135</c:v>
                </c:pt>
                <c:pt idx="44">
                  <c:v>0.25227919188972364</c:v>
                </c:pt>
                <c:pt idx="45">
                  <c:v>0.25075420531623571</c:v>
                </c:pt>
                <c:pt idx="46">
                  <c:v>0.24922921874274803</c:v>
                </c:pt>
                <c:pt idx="47">
                  <c:v>0.24770423216926032</c:v>
                </c:pt>
                <c:pt idx="48">
                  <c:v>0.24617924559577242</c:v>
                </c:pt>
                <c:pt idx="49">
                  <c:v>0.24472056278634932</c:v>
                </c:pt>
                <c:pt idx="50">
                  <c:v>0.24312927244879701</c:v>
                </c:pt>
                <c:pt idx="51">
                  <c:v>0.2416042858753091</c:v>
                </c:pt>
                <c:pt idx="52">
                  <c:v>0.240145603065886</c:v>
                </c:pt>
                <c:pt idx="53">
                  <c:v>0.23855431272833369</c:v>
                </c:pt>
                <c:pt idx="54">
                  <c:v>0.23702932615484579</c:v>
                </c:pt>
                <c:pt idx="55">
                  <c:v>0.23550433958135808</c:v>
                </c:pt>
                <c:pt idx="56">
                  <c:v>0.23397935300787037</c:v>
                </c:pt>
                <c:pt idx="57">
                  <c:v>0.23245436643438247</c:v>
                </c:pt>
                <c:pt idx="58">
                  <c:v>0.23086307609682993</c:v>
                </c:pt>
                <c:pt idx="59">
                  <c:v>0.22933808952334223</c:v>
                </c:pt>
                <c:pt idx="60">
                  <c:v>0.22781310294985452</c:v>
                </c:pt>
                <c:pt idx="61">
                  <c:v>0.22628811637636662</c:v>
                </c:pt>
                <c:pt idx="62">
                  <c:v>0.22476312980287891</c:v>
                </c:pt>
                <c:pt idx="63">
                  <c:v>0.2232381432293912</c:v>
                </c:pt>
                <c:pt idx="64">
                  <c:v>0.2217131566559033</c:v>
                </c:pt>
                <c:pt idx="65">
                  <c:v>0.22018817008241559</c:v>
                </c:pt>
                <c:pt idx="66">
                  <c:v>0.21866318350892788</c:v>
                </c:pt>
                <c:pt idx="67">
                  <c:v>0.21713819693544001</c:v>
                </c:pt>
                <c:pt idx="68">
                  <c:v>0.21561321036195227</c:v>
                </c:pt>
                <c:pt idx="69">
                  <c:v>0.21408822378846457</c:v>
                </c:pt>
                <c:pt idx="70">
                  <c:v>0.21249693345091206</c:v>
                </c:pt>
                <c:pt idx="71">
                  <c:v>0.21097194687742415</c:v>
                </c:pt>
                <c:pt idx="72">
                  <c:v>0.20944696030393645</c:v>
                </c:pt>
                <c:pt idx="73">
                  <c:v>0.20792197373044874</c:v>
                </c:pt>
                <c:pt idx="74">
                  <c:v>0.20646329092102567</c:v>
                </c:pt>
                <c:pt idx="75">
                  <c:v>0.20487200058347313</c:v>
                </c:pt>
                <c:pt idx="76">
                  <c:v>0.20334701400998542</c:v>
                </c:pt>
                <c:pt idx="77">
                  <c:v>0.20182202743649752</c:v>
                </c:pt>
                <c:pt idx="78">
                  <c:v>0.20029704086300981</c:v>
                </c:pt>
                <c:pt idx="79">
                  <c:v>0.1987720542895221</c:v>
                </c:pt>
                <c:pt idx="80">
                  <c:v>0.1972470677160342</c:v>
                </c:pt>
                <c:pt idx="81">
                  <c:v>0.19572208114254649</c:v>
                </c:pt>
                <c:pt idx="82">
                  <c:v>0.19413079080499399</c:v>
                </c:pt>
                <c:pt idx="83">
                  <c:v>0.19267210799557088</c:v>
                </c:pt>
                <c:pt idx="84">
                  <c:v>0.19114712142208318</c:v>
                </c:pt>
                <c:pt idx="85">
                  <c:v>0.18962213484859528</c:v>
                </c:pt>
                <c:pt idx="86">
                  <c:v>0.1881634520391722</c:v>
                </c:pt>
                <c:pt idx="87">
                  <c:v>0.18663846546568449</c:v>
                </c:pt>
                <c:pt idx="88">
                  <c:v>0.18517978265626142</c:v>
                </c:pt>
                <c:pt idx="89">
                  <c:v>0.18372109984683832</c:v>
                </c:pt>
                <c:pt idx="90">
                  <c:v>0.18219611327335061</c:v>
                </c:pt>
                <c:pt idx="91">
                  <c:v>0.18073743046392754</c:v>
                </c:pt>
                <c:pt idx="92">
                  <c:v>0.17927874765450444</c:v>
                </c:pt>
                <c:pt idx="93">
                  <c:v>0.17782006484508117</c:v>
                </c:pt>
                <c:pt idx="94">
                  <c:v>0.1763613820356581</c:v>
                </c:pt>
                <c:pt idx="95">
                  <c:v>0.17490269922623503</c:v>
                </c:pt>
                <c:pt idx="96">
                  <c:v>0.17344401641681192</c:v>
                </c:pt>
                <c:pt idx="97">
                  <c:v>0.17198533360738885</c:v>
                </c:pt>
                <c:pt idx="98">
                  <c:v>0.17052665079796575</c:v>
                </c:pt>
                <c:pt idx="99">
                  <c:v>0.16906796798854268</c:v>
                </c:pt>
                <c:pt idx="100">
                  <c:v>0.1676092851791196</c:v>
                </c:pt>
                <c:pt idx="101">
                  <c:v>0.1661506023696965</c:v>
                </c:pt>
                <c:pt idx="102">
                  <c:v>0.16469191956027343</c:v>
                </c:pt>
                <c:pt idx="103">
                  <c:v>0.16323323675085036</c:v>
                </c:pt>
                <c:pt idx="104">
                  <c:v>0.16177455394142726</c:v>
                </c:pt>
                <c:pt idx="105">
                  <c:v>0.16038217489606882</c:v>
                </c:pt>
                <c:pt idx="106">
                  <c:v>0.15892349208664572</c:v>
                </c:pt>
                <c:pt idx="107">
                  <c:v>0.15746480927722264</c:v>
                </c:pt>
                <c:pt idx="108">
                  <c:v>0.15607243023186437</c:v>
                </c:pt>
                <c:pt idx="109">
                  <c:v>0.15454744365837647</c:v>
                </c:pt>
                <c:pt idx="110">
                  <c:v>0.153155064613018</c:v>
                </c:pt>
                <c:pt idx="111">
                  <c:v>0.15169638180359493</c:v>
                </c:pt>
                <c:pt idx="112">
                  <c:v>0.15030400275823666</c:v>
                </c:pt>
                <c:pt idx="113">
                  <c:v>0.14884531994881359</c:v>
                </c:pt>
                <c:pt idx="114">
                  <c:v>0.14738663713939049</c:v>
                </c:pt>
                <c:pt idx="115">
                  <c:v>0.14592795432996741</c:v>
                </c:pt>
                <c:pt idx="116">
                  <c:v>0.14446927152054434</c:v>
                </c:pt>
                <c:pt idx="117">
                  <c:v>0.14301058871112104</c:v>
                </c:pt>
                <c:pt idx="118">
                  <c:v>0.14148560213763334</c:v>
                </c:pt>
                <c:pt idx="119">
                  <c:v>0.14002691932821026</c:v>
                </c:pt>
                <c:pt idx="120">
                  <c:v>0.13850193275472256</c:v>
                </c:pt>
                <c:pt idx="121">
                  <c:v>0.13697694618123465</c:v>
                </c:pt>
                <c:pt idx="122">
                  <c:v>0.13545195960774695</c:v>
                </c:pt>
                <c:pt idx="123">
                  <c:v>0.13399327679832387</c:v>
                </c:pt>
                <c:pt idx="124">
                  <c:v>0.13246829022483617</c:v>
                </c:pt>
                <c:pt idx="125">
                  <c:v>0.13094330365134826</c:v>
                </c:pt>
                <c:pt idx="126">
                  <c:v>0.12941831707786056</c:v>
                </c:pt>
                <c:pt idx="127">
                  <c:v>0.12795963426843746</c:v>
                </c:pt>
                <c:pt idx="128">
                  <c:v>0.12650095145901438</c:v>
                </c:pt>
                <c:pt idx="129">
                  <c:v>0.12497596488552648</c:v>
                </c:pt>
                <c:pt idx="130">
                  <c:v>0.12351728207610339</c:v>
                </c:pt>
                <c:pt idx="131">
                  <c:v>0.12205859926668032</c:v>
                </c:pt>
                <c:pt idx="132">
                  <c:v>0.12059991645725723</c:v>
                </c:pt>
                <c:pt idx="133">
                  <c:v>0.11920753741189896</c:v>
                </c:pt>
                <c:pt idx="134">
                  <c:v>0.11774885460247587</c:v>
                </c:pt>
                <c:pt idx="135">
                  <c:v>0.1162901717930528</c:v>
                </c:pt>
                <c:pt idx="136">
                  <c:v>0.11489779274769434</c:v>
                </c:pt>
                <c:pt idx="137">
                  <c:v>0.11350541370233588</c:v>
                </c:pt>
                <c:pt idx="138">
                  <c:v>0.1120467308929128</c:v>
                </c:pt>
                <c:pt idx="139">
                  <c:v>0.11065435184755434</c:v>
                </c:pt>
                <c:pt idx="140">
                  <c:v>0.10926197280219607</c:v>
                </c:pt>
                <c:pt idx="141">
                  <c:v>0.10793589752090224</c:v>
                </c:pt>
                <c:pt idx="142">
                  <c:v>0.10654351847554377</c:v>
                </c:pt>
                <c:pt idx="143">
                  <c:v>0.10521744319425014</c:v>
                </c:pt>
                <c:pt idx="144">
                  <c:v>0.1038913679129565</c:v>
                </c:pt>
                <c:pt idx="145">
                  <c:v>0.10256529263166266</c:v>
                </c:pt>
                <c:pt idx="146">
                  <c:v>0.10123921735036902</c:v>
                </c:pt>
                <c:pt idx="147">
                  <c:v>9.9979445833140002E-2</c:v>
                </c:pt>
                <c:pt idx="148">
                  <c:v>9.8719674315910985E-2</c:v>
                </c:pt>
                <c:pt idx="149">
                  <c:v>9.7393599034617154E-2</c:v>
                </c:pt>
                <c:pt idx="150">
                  <c:v>9.6133827517388137E-2</c:v>
                </c:pt>
                <c:pt idx="151">
                  <c:v>9.4940359764223742E-2</c:v>
                </c:pt>
                <c:pt idx="152">
                  <c:v>9.3680588246994725E-2</c:v>
                </c:pt>
                <c:pt idx="153">
                  <c:v>9.2487120493830524E-2</c:v>
                </c:pt>
                <c:pt idx="154">
                  <c:v>9.1293652740666129E-2</c:v>
                </c:pt>
                <c:pt idx="155">
                  <c:v>9.0100184987501733E-2</c:v>
                </c:pt>
                <c:pt idx="156">
                  <c:v>8.8973020998402153E-2</c:v>
                </c:pt>
                <c:pt idx="157">
                  <c:v>8.7845857009302392E-2</c:v>
                </c:pt>
                <c:pt idx="158">
                  <c:v>8.6718693020202811E-2</c:v>
                </c:pt>
                <c:pt idx="159">
                  <c:v>8.5591529031103036E-2</c:v>
                </c:pt>
                <c:pt idx="160">
                  <c:v>8.446436504200347E-2</c:v>
                </c:pt>
                <c:pt idx="161">
                  <c:v>8.340350481696851E-2</c:v>
                </c:pt>
                <c:pt idx="162">
                  <c:v>8.2342644591933564E-2</c:v>
                </c:pt>
                <c:pt idx="163">
                  <c:v>8.1281784366898605E-2</c:v>
                </c:pt>
                <c:pt idx="164">
                  <c:v>8.028722790592828E-2</c:v>
                </c:pt>
                <c:pt idx="165">
                  <c:v>7.9292671444957954E-2</c:v>
                </c:pt>
                <c:pt idx="166">
                  <c:v>7.8298114983987629E-2</c:v>
                </c:pt>
                <c:pt idx="167">
                  <c:v>7.7303558523017304E-2</c:v>
                </c:pt>
                <c:pt idx="168">
                  <c:v>7.6375305826111781E-2</c:v>
                </c:pt>
                <c:pt idx="169">
                  <c:v>7.544705312920609E-2</c:v>
                </c:pt>
                <c:pt idx="170">
                  <c:v>7.4518800432300566E-2</c:v>
                </c:pt>
                <c:pt idx="171">
                  <c:v>7.3656851499459677E-2</c:v>
                </c:pt>
                <c:pt idx="172">
                  <c:v>7.2728598802553987E-2</c:v>
                </c:pt>
                <c:pt idx="173">
                  <c:v>7.1866649869713098E-2</c:v>
                </c:pt>
                <c:pt idx="174">
                  <c:v>7.1004700936872209E-2</c:v>
                </c:pt>
                <c:pt idx="175">
                  <c:v>7.014275200403132E-2</c:v>
                </c:pt>
                <c:pt idx="176">
                  <c:v>6.9347106835255065E-2</c:v>
                </c:pt>
                <c:pt idx="177">
                  <c:v>6.8485157902414176E-2</c:v>
                </c:pt>
                <c:pt idx="178">
                  <c:v>6.7689512733637908E-2</c:v>
                </c:pt>
                <c:pt idx="179">
                  <c:v>6.6960171328926274E-2</c:v>
                </c:pt>
                <c:pt idx="180">
                  <c:v>6.61645261601502E-2</c:v>
                </c:pt>
                <c:pt idx="181">
                  <c:v>6.5435184755438566E-2</c:v>
                </c:pt>
                <c:pt idx="182">
                  <c:v>6.4639539586662298E-2</c:v>
                </c:pt>
                <c:pt idx="183">
                  <c:v>6.3910198181950859E-2</c:v>
                </c:pt>
                <c:pt idx="184">
                  <c:v>6.324716054130404E-2</c:v>
                </c:pt>
                <c:pt idx="185">
                  <c:v>6.2517819136592392E-2</c:v>
                </c:pt>
                <c:pt idx="186">
                  <c:v>6.1788477731880766E-2</c:v>
                </c:pt>
                <c:pt idx="187">
                  <c:v>6.112544009123394E-2</c:v>
                </c:pt>
                <c:pt idx="188">
                  <c:v>6.0462402450587122E-2</c:v>
                </c:pt>
                <c:pt idx="189">
                  <c:v>5.9799364809940296E-2</c:v>
                </c:pt>
                <c:pt idx="190">
                  <c:v>5.9136327169293477E-2</c:v>
                </c:pt>
                <c:pt idx="191">
                  <c:v>5.8473289528646465E-2</c:v>
                </c:pt>
                <c:pt idx="192">
                  <c:v>5.7876555652064454E-2</c:v>
                </c:pt>
                <c:pt idx="193">
                  <c:v>5.7279821775482263E-2</c:v>
                </c:pt>
                <c:pt idx="194">
                  <c:v>5.6683087898900066E-2</c:v>
                </c:pt>
                <c:pt idx="195">
                  <c:v>5.6086354022317868E-2</c:v>
                </c:pt>
                <c:pt idx="196">
                  <c:v>5.548962014573567E-2</c:v>
                </c:pt>
                <c:pt idx="197">
                  <c:v>5.4959190033218287E-2</c:v>
                </c:pt>
                <c:pt idx="198">
                  <c:v>5.4362456156636096E-2</c:v>
                </c:pt>
                <c:pt idx="199">
                  <c:v>5.3832026044118526E-2</c:v>
                </c:pt>
                <c:pt idx="200">
                  <c:v>5.3301595931601144E-2</c:v>
                </c:pt>
                <c:pt idx="201">
                  <c:v>5.2704862055018946E-2</c:v>
                </c:pt>
                <c:pt idx="202">
                  <c:v>5.2174431942501376E-2</c:v>
                </c:pt>
                <c:pt idx="203">
                  <c:v>5.1644001829983993E-2</c:v>
                </c:pt>
                <c:pt idx="204">
                  <c:v>5.1179875481531051E-2</c:v>
                </c:pt>
                <c:pt idx="205">
                  <c:v>5.0649445369013668E-2</c:v>
                </c:pt>
                <c:pt idx="206">
                  <c:v>5.0185319020560719E-2</c:v>
                </c:pt>
                <c:pt idx="207">
                  <c:v>4.9654888908043336E-2</c:v>
                </c:pt>
                <c:pt idx="208">
                  <c:v>4.9190762559590581E-2</c:v>
                </c:pt>
                <c:pt idx="209">
                  <c:v>4.8726636211137639E-2</c:v>
                </c:pt>
                <c:pt idx="210">
                  <c:v>4.8262509862684884E-2</c:v>
                </c:pt>
                <c:pt idx="211">
                  <c:v>4.786468727829675E-2</c:v>
                </c:pt>
                <c:pt idx="212">
                  <c:v>4.7400560929843995E-2</c:v>
                </c:pt>
                <c:pt idx="213">
                  <c:v>4.693643458139124E-2</c:v>
                </c:pt>
                <c:pt idx="214">
                  <c:v>4.6538611997003106E-2</c:v>
                </c:pt>
                <c:pt idx="215">
                  <c:v>4.6074485648550351E-2</c:v>
                </c:pt>
                <c:pt idx="216">
                  <c:v>4.5676663064162216E-2</c:v>
                </c:pt>
                <c:pt idx="217">
                  <c:v>4.5278840479774089E-2</c:v>
                </c:pt>
                <c:pt idx="218">
                  <c:v>4.4881017895385955E-2</c:v>
                </c:pt>
                <c:pt idx="219">
                  <c:v>4.4483195310997828E-2</c:v>
                </c:pt>
                <c:pt idx="220">
                  <c:v>4.4085372726609694E-2</c:v>
                </c:pt>
                <c:pt idx="221">
                  <c:v>4.3687550142221566E-2</c:v>
                </c:pt>
                <c:pt idx="222">
                  <c:v>4.3289727557833432E-2</c:v>
                </c:pt>
                <c:pt idx="223">
                  <c:v>4.295820873751012E-2</c:v>
                </c:pt>
                <c:pt idx="224">
                  <c:v>4.2560386153121986E-2</c:v>
                </c:pt>
                <c:pt idx="225">
                  <c:v>4.222886733279848E-2</c:v>
                </c:pt>
                <c:pt idx="226">
                  <c:v>4.189734851247498E-2</c:v>
                </c:pt>
                <c:pt idx="227">
                  <c:v>4.1499525928087033E-2</c:v>
                </c:pt>
                <c:pt idx="228">
                  <c:v>4.1168007107763527E-2</c:v>
                </c:pt>
                <c:pt idx="229">
                  <c:v>4.0836488287440027E-2</c:v>
                </c:pt>
                <c:pt idx="230">
                  <c:v>4.0504969467116708E-2</c:v>
                </c:pt>
                <c:pt idx="231">
                  <c:v>4.0173450646793202E-2</c:v>
                </c:pt>
                <c:pt idx="232">
                  <c:v>3.990823559053451E-2</c:v>
                </c:pt>
                <c:pt idx="233">
                  <c:v>3.9576716770211004E-2</c:v>
                </c:pt>
                <c:pt idx="234">
                  <c:v>3.9245197949887692E-2</c:v>
                </c:pt>
                <c:pt idx="235">
                  <c:v>3.8979982893628813E-2</c:v>
                </c:pt>
                <c:pt idx="236">
                  <c:v>3.8714767837370122E-2</c:v>
                </c:pt>
                <c:pt idx="237">
                  <c:v>3.8383249017046803E-2</c:v>
                </c:pt>
                <c:pt idx="238">
                  <c:v>3.8118033960787924E-2</c:v>
                </c:pt>
                <c:pt idx="239">
                  <c:v>3.7852818904529233E-2</c:v>
                </c:pt>
                <c:pt idx="240">
                  <c:v>3.7587603848270541E-2</c:v>
                </c:pt>
                <c:pt idx="241">
                  <c:v>3.7388692556076478E-2</c:v>
                </c:pt>
                <c:pt idx="242">
                  <c:v>3.7123477499817599E-2</c:v>
                </c:pt>
                <c:pt idx="243">
                  <c:v>3.6924566207623528E-2</c:v>
                </c:pt>
                <c:pt idx="244">
                  <c:v>3.6659351151364837E-2</c:v>
                </c:pt>
                <c:pt idx="245">
                  <c:v>3.6460439859170773E-2</c:v>
                </c:pt>
                <c:pt idx="246">
                  <c:v>3.6195224802912082E-2</c:v>
                </c:pt>
                <c:pt idx="247">
                  <c:v>3.5996313510718018E-2</c:v>
                </c:pt>
                <c:pt idx="248">
                  <c:v>3.5797402218523955E-2</c:v>
                </c:pt>
                <c:pt idx="249">
                  <c:v>3.5598490926329884E-2</c:v>
                </c:pt>
                <c:pt idx="250">
                  <c:v>3.5399579634135821E-2</c:v>
                </c:pt>
                <c:pt idx="251">
                  <c:v>3.5200668341941757E-2</c:v>
                </c:pt>
                <c:pt idx="252">
                  <c:v>3.5001757049747693E-2</c:v>
                </c:pt>
                <c:pt idx="253">
                  <c:v>3.4802845757553623E-2</c:v>
                </c:pt>
                <c:pt idx="254">
                  <c:v>3.4603934465359559E-2</c:v>
                </c:pt>
                <c:pt idx="255">
                  <c:v>3.4405023173165496E-2</c:v>
                </c:pt>
                <c:pt idx="256">
                  <c:v>3.427241564503624E-2</c:v>
                </c:pt>
                <c:pt idx="257">
                  <c:v>3.4073504352842177E-2</c:v>
                </c:pt>
                <c:pt idx="258">
                  <c:v>3.3874593060648113E-2</c:v>
                </c:pt>
                <c:pt idx="259">
                  <c:v>3.374198553251867E-2</c:v>
                </c:pt>
                <c:pt idx="260">
                  <c:v>3.3543074240324607E-2</c:v>
                </c:pt>
                <c:pt idx="261">
                  <c:v>3.3410466712195358E-2</c:v>
                </c:pt>
                <c:pt idx="262">
                  <c:v>3.3277859184065915E-2</c:v>
                </c:pt>
                <c:pt idx="263">
                  <c:v>3.3078947891871852E-2</c:v>
                </c:pt>
                <c:pt idx="264">
                  <c:v>3.2946340363742409E-2</c:v>
                </c:pt>
                <c:pt idx="265">
                  <c:v>3.281373283561316E-2</c:v>
                </c:pt>
                <c:pt idx="266">
                  <c:v>3.2614821543419097E-2</c:v>
                </c:pt>
                <c:pt idx="267">
                  <c:v>3.2482214015289654E-2</c:v>
                </c:pt>
                <c:pt idx="268">
                  <c:v>3.228330272309559E-2</c:v>
                </c:pt>
                <c:pt idx="269">
                  <c:v>3.2150695194966147E-2</c:v>
                </c:pt>
                <c:pt idx="270">
                  <c:v>3.1951783902772084E-2</c:v>
                </c:pt>
                <c:pt idx="271">
                  <c:v>3.1752872610578207E-2</c:v>
                </c:pt>
                <c:pt idx="272">
                  <c:v>3.1620265082448765E-2</c:v>
                </c:pt>
                <c:pt idx="273">
                  <c:v>3.1421353790254701E-2</c:v>
                </c:pt>
                <c:pt idx="274">
                  <c:v>3.1222442498060637E-2</c:v>
                </c:pt>
                <c:pt idx="275">
                  <c:v>3.1089834969931198E-2</c:v>
                </c:pt>
                <c:pt idx="276">
                  <c:v>3.0890923677737131E-2</c:v>
                </c:pt>
                <c:pt idx="277">
                  <c:v>3.0692012385543067E-2</c:v>
                </c:pt>
                <c:pt idx="278">
                  <c:v>3.0559404857413815E-2</c:v>
                </c:pt>
                <c:pt idx="279">
                  <c:v>3.0360493565219748E-2</c:v>
                </c:pt>
                <c:pt idx="280">
                  <c:v>3.0227886037090309E-2</c:v>
                </c:pt>
                <c:pt idx="281">
                  <c:v>3.0095278508961057E-2</c:v>
                </c:pt>
                <c:pt idx="282">
                  <c:v>2.9896367216766993E-2</c:v>
                </c:pt>
                <c:pt idx="283">
                  <c:v>2.9763759688637554E-2</c:v>
                </c:pt>
                <c:pt idx="284">
                  <c:v>2.9631152160508115E-2</c:v>
                </c:pt>
                <c:pt idx="285">
                  <c:v>2.9498544632378863E-2</c:v>
                </c:pt>
                <c:pt idx="286">
                  <c:v>2.9365937104249423E-2</c:v>
                </c:pt>
                <c:pt idx="287">
                  <c:v>2.9233329576119984E-2</c:v>
                </c:pt>
                <c:pt idx="288">
                  <c:v>2.9034418283925917E-2</c:v>
                </c:pt>
                <c:pt idx="289">
                  <c:v>2.8901810755796665E-2</c:v>
                </c:pt>
                <c:pt idx="290">
                  <c:v>2.8835506991731853E-2</c:v>
                </c:pt>
                <c:pt idx="291">
                  <c:v>2.8702899463602601E-2</c:v>
                </c:pt>
                <c:pt idx="292">
                  <c:v>2.8570291935473162E-2</c:v>
                </c:pt>
                <c:pt idx="293">
                  <c:v>2.843768440734391E-2</c:v>
                </c:pt>
                <c:pt idx="294">
                  <c:v>2.8305076879214471E-2</c:v>
                </c:pt>
                <c:pt idx="295">
                  <c:v>2.8172469351085031E-2</c:v>
                </c:pt>
                <c:pt idx="296">
                  <c:v>2.8106165587020403E-2</c:v>
                </c:pt>
                <c:pt idx="297">
                  <c:v>2.7973558058890964E-2</c:v>
                </c:pt>
                <c:pt idx="298">
                  <c:v>2.7840950530761712E-2</c:v>
                </c:pt>
                <c:pt idx="299">
                  <c:v>2.77746467666969E-2</c:v>
                </c:pt>
                <c:pt idx="300">
                  <c:v>2.7642039238567648E-2</c:v>
                </c:pt>
                <c:pt idx="301">
                  <c:v>2.7509431710438209E-2</c:v>
                </c:pt>
                <c:pt idx="302">
                  <c:v>2.7443127946373581E-2</c:v>
                </c:pt>
                <c:pt idx="303">
                  <c:v>2.7310520418244142E-2</c:v>
                </c:pt>
                <c:pt idx="304">
                  <c:v>2.7177912890114703E-2</c:v>
                </c:pt>
                <c:pt idx="305">
                  <c:v>2.7111609126050078E-2</c:v>
                </c:pt>
                <c:pt idx="306">
                  <c:v>2.6979001597920639E-2</c:v>
                </c:pt>
                <c:pt idx="307">
                  <c:v>2.6912697833856011E-2</c:v>
                </c:pt>
                <c:pt idx="308">
                  <c:v>2.6780090305726759E-2</c:v>
                </c:pt>
                <c:pt idx="309">
                  <c:v>2.664748277759732E-2</c:v>
                </c:pt>
                <c:pt idx="310">
                  <c:v>2.6581179013532696E-2</c:v>
                </c:pt>
                <c:pt idx="311">
                  <c:v>2.6514875249467881E-2</c:v>
                </c:pt>
                <c:pt idx="312">
                  <c:v>2.6382267721338629E-2</c:v>
                </c:pt>
                <c:pt idx="313">
                  <c:v>2.6315963957273817E-2</c:v>
                </c:pt>
                <c:pt idx="314">
                  <c:v>2.6249660193209189E-2</c:v>
                </c:pt>
                <c:pt idx="315">
                  <c:v>2.611705266507975E-2</c:v>
                </c:pt>
                <c:pt idx="316">
                  <c:v>2.6050748901015126E-2</c:v>
                </c:pt>
                <c:pt idx="317">
                  <c:v>2.5984445136950498E-2</c:v>
                </c:pt>
                <c:pt idx="318">
                  <c:v>2.5851837608821059E-2</c:v>
                </c:pt>
                <c:pt idx="319">
                  <c:v>2.5785533844756434E-2</c:v>
                </c:pt>
                <c:pt idx="320">
                  <c:v>2.5719230080691619E-2</c:v>
                </c:pt>
                <c:pt idx="321">
                  <c:v>2.5652926316626995E-2</c:v>
                </c:pt>
                <c:pt idx="322">
                  <c:v>2.5586622552562367E-2</c:v>
                </c:pt>
                <c:pt idx="323">
                  <c:v>2.5520318788497556E-2</c:v>
                </c:pt>
                <c:pt idx="324">
                  <c:v>2.5454015024432928E-2</c:v>
                </c:pt>
                <c:pt idx="325">
                  <c:v>2.5387711260368304E-2</c:v>
                </c:pt>
                <c:pt idx="326">
                  <c:v>2.5321407496303489E-2</c:v>
                </c:pt>
                <c:pt idx="327">
                  <c:v>2.5255103732238864E-2</c:v>
                </c:pt>
                <c:pt idx="328">
                  <c:v>2.5122496204109612E-2</c:v>
                </c:pt>
                <c:pt idx="329">
                  <c:v>2.5056192440044797E-2</c:v>
                </c:pt>
                <c:pt idx="330">
                  <c:v>2.4989888675980173E-2</c:v>
                </c:pt>
                <c:pt idx="331">
                  <c:v>2.4923584911915545E-2</c:v>
                </c:pt>
                <c:pt idx="332">
                  <c:v>2.4857281147850734E-2</c:v>
                </c:pt>
                <c:pt idx="333">
                  <c:v>2.4790977383786106E-2</c:v>
                </c:pt>
                <c:pt idx="334">
                  <c:v>2.4790977383786106E-2</c:v>
                </c:pt>
                <c:pt idx="335">
                  <c:v>2.4724673619721482E-2</c:v>
                </c:pt>
                <c:pt idx="336">
                  <c:v>2.4658369855656666E-2</c:v>
                </c:pt>
                <c:pt idx="337">
                  <c:v>2.4592066091592042E-2</c:v>
                </c:pt>
                <c:pt idx="338">
                  <c:v>2.4525762327527414E-2</c:v>
                </c:pt>
                <c:pt idx="339">
                  <c:v>2.4459458563462603E-2</c:v>
                </c:pt>
                <c:pt idx="340">
                  <c:v>2.4393154799397975E-2</c:v>
                </c:pt>
                <c:pt idx="341">
                  <c:v>2.4326851035333351E-2</c:v>
                </c:pt>
                <c:pt idx="342">
                  <c:v>2.4326851035333351E-2</c:v>
                </c:pt>
                <c:pt idx="343">
                  <c:v>2.4260547271268536E-2</c:v>
                </c:pt>
                <c:pt idx="344">
                  <c:v>2.4194243507203912E-2</c:v>
                </c:pt>
                <c:pt idx="345">
                  <c:v>2.4127939743139284E-2</c:v>
                </c:pt>
                <c:pt idx="346">
                  <c:v>2.4061635979074472E-2</c:v>
                </c:pt>
                <c:pt idx="347">
                  <c:v>2.4061635979074472E-2</c:v>
                </c:pt>
                <c:pt idx="348">
                  <c:v>2.3995332215009844E-2</c:v>
                </c:pt>
                <c:pt idx="349">
                  <c:v>2.392902845094522E-2</c:v>
                </c:pt>
                <c:pt idx="350">
                  <c:v>2.3862724686880405E-2</c:v>
                </c:pt>
                <c:pt idx="351">
                  <c:v>2.3862724686880405E-2</c:v>
                </c:pt>
                <c:pt idx="352">
                  <c:v>2.3796420922815781E-2</c:v>
                </c:pt>
                <c:pt idx="353">
                  <c:v>2.3730117158751153E-2</c:v>
                </c:pt>
                <c:pt idx="354">
                  <c:v>2.3730117158751153E-2</c:v>
                </c:pt>
                <c:pt idx="355">
                  <c:v>2.3663813394686341E-2</c:v>
                </c:pt>
                <c:pt idx="356">
                  <c:v>2.3597509630621714E-2</c:v>
                </c:pt>
                <c:pt idx="357">
                  <c:v>2.3597509630621714E-2</c:v>
                </c:pt>
                <c:pt idx="358">
                  <c:v>2.3531205866557089E-2</c:v>
                </c:pt>
                <c:pt idx="359">
                  <c:v>2.3464902102492462E-2</c:v>
                </c:pt>
                <c:pt idx="360">
                  <c:v>2.3464902102492462E-2</c:v>
                </c:pt>
                <c:pt idx="361">
                  <c:v>2.339859833842765E-2</c:v>
                </c:pt>
                <c:pt idx="362">
                  <c:v>2.3332294574363022E-2</c:v>
                </c:pt>
                <c:pt idx="363">
                  <c:v>2.3332294574363022E-2</c:v>
                </c:pt>
                <c:pt idx="364">
                  <c:v>2.3265990810298398E-2</c:v>
                </c:pt>
                <c:pt idx="365">
                  <c:v>2.3199687046233583E-2</c:v>
                </c:pt>
                <c:pt idx="366">
                  <c:v>2.3199687046233583E-2</c:v>
                </c:pt>
                <c:pt idx="367">
                  <c:v>2.3133383282168959E-2</c:v>
                </c:pt>
                <c:pt idx="368">
                  <c:v>2.3133383282168959E-2</c:v>
                </c:pt>
                <c:pt idx="369">
                  <c:v>2.3067079518104331E-2</c:v>
                </c:pt>
                <c:pt idx="370">
                  <c:v>2.3000775754039519E-2</c:v>
                </c:pt>
                <c:pt idx="371">
                  <c:v>2.3000775754039519E-2</c:v>
                </c:pt>
                <c:pt idx="372">
                  <c:v>2.2934471989974892E-2</c:v>
                </c:pt>
                <c:pt idx="373">
                  <c:v>2.2934471989974892E-2</c:v>
                </c:pt>
                <c:pt idx="374">
                  <c:v>2.2868168225910267E-2</c:v>
                </c:pt>
                <c:pt idx="375">
                  <c:v>2.2868168225910267E-2</c:v>
                </c:pt>
                <c:pt idx="376">
                  <c:v>2.2801864461845452E-2</c:v>
                </c:pt>
                <c:pt idx="377">
                  <c:v>2.2801864461845452E-2</c:v>
                </c:pt>
                <c:pt idx="378">
                  <c:v>2.2735560697780828E-2</c:v>
                </c:pt>
                <c:pt idx="379">
                  <c:v>2.2735560697780828E-2</c:v>
                </c:pt>
                <c:pt idx="380">
                  <c:v>2.2735560697780828E-2</c:v>
                </c:pt>
                <c:pt idx="381">
                  <c:v>2.26692569337162E-2</c:v>
                </c:pt>
                <c:pt idx="382">
                  <c:v>2.26692569337162E-2</c:v>
                </c:pt>
                <c:pt idx="383">
                  <c:v>2.2602953169651389E-2</c:v>
                </c:pt>
                <c:pt idx="384">
                  <c:v>2.2602953169651389E-2</c:v>
                </c:pt>
                <c:pt idx="385">
                  <c:v>2.2536649405586761E-2</c:v>
                </c:pt>
                <c:pt idx="386">
                  <c:v>2.2536649405586761E-2</c:v>
                </c:pt>
                <c:pt idx="387">
                  <c:v>2.2536649405586761E-2</c:v>
                </c:pt>
                <c:pt idx="388">
                  <c:v>2.2470345641522137E-2</c:v>
                </c:pt>
                <c:pt idx="389">
                  <c:v>2.2470345641522137E-2</c:v>
                </c:pt>
                <c:pt idx="390">
                  <c:v>2.2470345641522137E-2</c:v>
                </c:pt>
                <c:pt idx="391">
                  <c:v>2.2470345641522137E-2</c:v>
                </c:pt>
                <c:pt idx="392">
                  <c:v>2.2470345641522137E-2</c:v>
                </c:pt>
                <c:pt idx="393">
                  <c:v>2.2470345641522137E-2</c:v>
                </c:pt>
                <c:pt idx="394">
                  <c:v>2.2470345641522137E-2</c:v>
                </c:pt>
                <c:pt idx="395">
                  <c:v>2.2470345641522137E-2</c:v>
                </c:pt>
                <c:pt idx="396">
                  <c:v>2.2470345641522137E-2</c:v>
                </c:pt>
                <c:pt idx="397">
                  <c:v>2.2470345641522137E-2</c:v>
                </c:pt>
                <c:pt idx="398">
                  <c:v>2.2470345641522137E-2</c:v>
                </c:pt>
                <c:pt idx="399">
                  <c:v>2.2470345641522137E-2</c:v>
                </c:pt>
                <c:pt idx="400">
                  <c:v>2.2470345641522137E-2</c:v>
                </c:pt>
                <c:pt idx="401">
                  <c:v>2.2470345641522137E-2</c:v>
                </c:pt>
                <c:pt idx="402">
                  <c:v>2.2536649405586761E-2</c:v>
                </c:pt>
                <c:pt idx="403">
                  <c:v>2.2536649405586761E-2</c:v>
                </c:pt>
                <c:pt idx="404">
                  <c:v>2.2536649405586761E-2</c:v>
                </c:pt>
                <c:pt idx="405">
                  <c:v>2.2536649405586761E-2</c:v>
                </c:pt>
                <c:pt idx="406">
                  <c:v>2.2536649405586761E-2</c:v>
                </c:pt>
                <c:pt idx="407">
                  <c:v>2.2536649405586761E-2</c:v>
                </c:pt>
                <c:pt idx="408">
                  <c:v>2.2536649405586761E-2</c:v>
                </c:pt>
                <c:pt idx="409">
                  <c:v>2.2536649405586761E-2</c:v>
                </c:pt>
                <c:pt idx="410">
                  <c:v>2.2536649405586761E-2</c:v>
                </c:pt>
                <c:pt idx="411">
                  <c:v>2.2536649405586761E-2</c:v>
                </c:pt>
                <c:pt idx="412">
                  <c:v>2.2536649405586761E-2</c:v>
                </c:pt>
                <c:pt idx="413">
                  <c:v>2.2536649405586761E-2</c:v>
                </c:pt>
                <c:pt idx="414">
                  <c:v>2.2602953169651389E-2</c:v>
                </c:pt>
                <c:pt idx="415">
                  <c:v>2.2602953169651389E-2</c:v>
                </c:pt>
                <c:pt idx="416">
                  <c:v>2.2602953169651389E-2</c:v>
                </c:pt>
                <c:pt idx="417">
                  <c:v>2.2602953169651389E-2</c:v>
                </c:pt>
                <c:pt idx="418">
                  <c:v>2.2602953169651389E-2</c:v>
                </c:pt>
                <c:pt idx="419">
                  <c:v>2.2602953169651389E-2</c:v>
                </c:pt>
                <c:pt idx="420">
                  <c:v>2.2602953169651389E-2</c:v>
                </c:pt>
                <c:pt idx="421">
                  <c:v>2.2602953169651389E-2</c:v>
                </c:pt>
                <c:pt idx="422">
                  <c:v>2.2536649405586761E-2</c:v>
                </c:pt>
                <c:pt idx="423">
                  <c:v>2.2536649405586761E-2</c:v>
                </c:pt>
                <c:pt idx="424">
                  <c:v>2.2536649405586761E-2</c:v>
                </c:pt>
                <c:pt idx="425">
                  <c:v>2.2470345641522137E-2</c:v>
                </c:pt>
                <c:pt idx="426">
                  <c:v>2.2470345641522137E-2</c:v>
                </c:pt>
                <c:pt idx="427">
                  <c:v>2.2404041877457322E-2</c:v>
                </c:pt>
                <c:pt idx="428">
                  <c:v>2.2404041877457322E-2</c:v>
                </c:pt>
                <c:pt idx="429">
                  <c:v>2.2337738113392697E-2</c:v>
                </c:pt>
                <c:pt idx="430">
                  <c:v>2.2337738113392697E-2</c:v>
                </c:pt>
                <c:pt idx="431">
                  <c:v>2.227143434932807E-2</c:v>
                </c:pt>
                <c:pt idx="432">
                  <c:v>2.227143434932807E-2</c:v>
                </c:pt>
                <c:pt idx="433">
                  <c:v>2.227143434932807E-2</c:v>
                </c:pt>
                <c:pt idx="434">
                  <c:v>2.2205130585263258E-2</c:v>
                </c:pt>
                <c:pt idx="435">
                  <c:v>2.2205130585263258E-2</c:v>
                </c:pt>
                <c:pt idx="436">
                  <c:v>2.2205130585263258E-2</c:v>
                </c:pt>
                <c:pt idx="437">
                  <c:v>2.213882682119863E-2</c:v>
                </c:pt>
                <c:pt idx="438">
                  <c:v>2.213882682119863E-2</c:v>
                </c:pt>
              </c:numCache>
            </c:numRef>
          </c:xVal>
          <c:yVal>
            <c:numRef>
              <c:f>Traitement5!$R$2:$R$440</c:f>
              <c:numCache>
                <c:formatCode>0.0000</c:formatCode>
                <c:ptCount val="439"/>
                <c:pt idx="0">
                  <c:v>0.72093755839865381</c:v>
                </c:pt>
                <c:pt idx="1">
                  <c:v>0.72092867453568998</c:v>
                </c:pt>
                <c:pt idx="2">
                  <c:v>0.72092316898386632</c:v>
                </c:pt>
                <c:pt idx="3">
                  <c:v>0.72091752621930549</c:v>
                </c:pt>
                <c:pt idx="4">
                  <c:v>0.72091174124965518</c:v>
                </c:pt>
                <c:pt idx="5">
                  <c:v>0.72090540797983105</c:v>
                </c:pt>
                <c:pt idx="6">
                  <c:v>0.72089890030679948</c:v>
                </c:pt>
                <c:pt idx="7">
                  <c:v>0.72089136198422055</c:v>
                </c:pt>
                <c:pt idx="8">
                  <c:v>0.72088358355983218</c:v>
                </c:pt>
                <c:pt idx="9">
                  <c:v>0.72087555390543412</c:v>
                </c:pt>
                <c:pt idx="10">
                  <c:v>0.72086679256618569</c:v>
                </c:pt>
                <c:pt idx="11">
                  <c:v>0.7208577234350475</c:v>
                </c:pt>
                <c:pt idx="12">
                  <c:v>0.7208483308370357</c:v>
                </c:pt>
                <c:pt idx="13">
                  <c:v>0.72083859807689576</c:v>
                </c:pt>
                <c:pt idx="14">
                  <c:v>0.72082524344167764</c:v>
                </c:pt>
                <c:pt idx="15">
                  <c:v>0.72081237222421468</c:v>
                </c:pt>
                <c:pt idx="16">
                  <c:v>0.72080069472467001</c:v>
                </c:pt>
                <c:pt idx="17">
                  <c:v>0.72078915813041511</c:v>
                </c:pt>
                <c:pt idx="18">
                  <c:v>0.72077652119300273</c:v>
                </c:pt>
                <c:pt idx="19">
                  <c:v>0.72076402071500301</c:v>
                </c:pt>
                <c:pt idx="20">
                  <c:v>0.72075100948044113</c:v>
                </c:pt>
                <c:pt idx="21">
                  <c:v>0.72073745791580446</c:v>
                </c:pt>
                <c:pt idx="22">
                  <c:v>0.72072257450283028</c:v>
                </c:pt>
                <c:pt idx="23">
                  <c:v>0.72070701753587463</c:v>
                </c:pt>
                <c:pt idx="24">
                  <c:v>0.72069157562927844</c:v>
                </c:pt>
                <c:pt idx="25">
                  <c:v>0.72067457923883549</c:v>
                </c:pt>
                <c:pt idx="26">
                  <c:v>0.72065677339702783</c:v>
                </c:pt>
                <c:pt idx="27">
                  <c:v>0.72063714768871112</c:v>
                </c:pt>
                <c:pt idx="28">
                  <c:v>0.72061751118918371</c:v>
                </c:pt>
                <c:pt idx="29">
                  <c:v>0.72059583100567903</c:v>
                </c:pt>
                <c:pt idx="30">
                  <c:v>0.72057186804107376</c:v>
                </c:pt>
                <c:pt idx="31">
                  <c:v>0.72054771287394781</c:v>
                </c:pt>
                <c:pt idx="32">
                  <c:v>0.72052096363507234</c:v>
                </c:pt>
                <c:pt idx="33">
                  <c:v>0.72049394882255113</c:v>
                </c:pt>
                <c:pt idx="34">
                  <c:v>0.72046397664709994</c:v>
                </c:pt>
                <c:pt idx="35">
                  <c:v>0.72043216291585432</c:v>
                </c:pt>
                <c:pt idx="36">
                  <c:v>0.72039836304601257</c:v>
                </c:pt>
                <c:pt idx="37">
                  <c:v>0.7203624209692342</c:v>
                </c:pt>
                <c:pt idx="38">
                  <c:v>0.7203223721589409</c:v>
                </c:pt>
                <c:pt idx="39">
                  <c:v>0.72028151164140974</c:v>
                </c:pt>
                <c:pt idx="40">
                  <c:v>0.72023591193850145</c:v>
                </c:pt>
                <c:pt idx="41">
                  <c:v>0.72018932463220653</c:v>
                </c:pt>
                <c:pt idx="42">
                  <c:v>0.72013727470949318</c:v>
                </c:pt>
                <c:pt idx="43">
                  <c:v>0.72008154790016854</c:v>
                </c:pt>
                <c:pt idx="44">
                  <c:v>0.72002187217241165</c:v>
                </c:pt>
                <c:pt idx="45">
                  <c:v>0.71995796738419771</c:v>
                </c:pt>
                <c:pt idx="46">
                  <c:v>0.71988954891737356</c:v>
                </c:pt>
                <c:pt idx="47">
                  <c:v>0.71981633226932518</c:v>
                </c:pt>
                <c:pt idx="48">
                  <c:v>0.71973803858982</c:v>
                </c:pt>
                <c:pt idx="49">
                  <c:v>0.71965815204041284</c:v>
                </c:pt>
                <c:pt idx="50">
                  <c:v>0.7195651719378946</c:v>
                </c:pt>
                <c:pt idx="51">
                  <c:v>0.7194701298719649</c:v>
                </c:pt>
                <c:pt idx="52">
                  <c:v>0.71937360729315902</c:v>
                </c:pt>
                <c:pt idx="53">
                  <c:v>0.71926189663545281</c:v>
                </c:pt>
                <c:pt idx="54">
                  <c:v>0.71914845681858108</c:v>
                </c:pt>
                <c:pt idx="55">
                  <c:v>0.71902871638912547</c:v>
                </c:pt>
                <c:pt idx="56">
                  <c:v>0.71890267606696967</c:v>
                </c:pt>
                <c:pt idx="57">
                  <c:v>0.71877038863809417</c:v>
                </c:pt>
                <c:pt idx="58">
                  <c:v>0.71862580079848692</c:v>
                </c:pt>
                <c:pt idx="59">
                  <c:v>0.71848111649741064</c:v>
                </c:pt>
                <c:pt idx="60">
                  <c:v>0.71833063425209287</c:v>
                </c:pt>
                <c:pt idx="61">
                  <c:v>0.71817457776067051</c:v>
                </c:pt>
                <c:pt idx="62">
                  <c:v>0.71801319669437402</c:v>
                </c:pt>
                <c:pt idx="63">
                  <c:v>0.71784675935678532</c:v>
                </c:pt>
                <c:pt idx="64">
                  <c:v>0.71767554569366288</c:v>
                </c:pt>
                <c:pt idx="65">
                  <c:v>0.71749984096156416</c:v>
                </c:pt>
                <c:pt idx="66">
                  <c:v>0.7173199302519353</c:v>
                </c:pt>
                <c:pt idx="67">
                  <c:v>0.71713609396378208</c:v>
                </c:pt>
                <c:pt idx="68">
                  <c:v>0.71694860423271711</c:v>
                </c:pt>
                <c:pt idx="69">
                  <c:v>0.71675772226148637</c:v>
                </c:pt>
                <c:pt idx="70">
                  <c:v>0.71655519291238745</c:v>
                </c:pt>
                <c:pt idx="71">
                  <c:v>0.71635813631089962</c:v>
                </c:pt>
                <c:pt idx="72">
                  <c:v>0.71615839940406578</c:v>
                </c:pt>
                <c:pt idx="73">
                  <c:v>0.71595618669324468</c:v>
                </c:pt>
                <c:pt idx="74">
                  <c:v>0.71576062449889488</c:v>
                </c:pt>
                <c:pt idx="75">
                  <c:v>0.71554507972806736</c:v>
                </c:pt>
                <c:pt idx="76">
                  <c:v>0.71533652387895863</c:v>
                </c:pt>
                <c:pt idx="77">
                  <c:v>0.71512617040739856</c:v>
                </c:pt>
                <c:pt idx="78">
                  <c:v>0.71491415722122742</c:v>
                </c:pt>
                <c:pt idx="79">
                  <c:v>0.71470061117769113</c:v>
                </c:pt>
                <c:pt idx="80">
                  <c:v>0.71448564891965471</c:v>
                </c:pt>
                <c:pt idx="81">
                  <c:v>0.71426937769384113</c:v>
                </c:pt>
                <c:pt idx="82">
                  <c:v>0.7140424143927061</c:v>
                </c:pt>
                <c:pt idx="83">
                  <c:v>0.71383329502829118</c:v>
                </c:pt>
                <c:pt idx="84">
                  <c:v>0.71361365798298637</c:v>
                </c:pt>
                <c:pt idx="85">
                  <c:v>0.71339306211877296</c:v>
                </c:pt>
                <c:pt idx="86">
                  <c:v>0.71318122592170152</c:v>
                </c:pt>
                <c:pt idx="87">
                  <c:v>0.71295895519101338</c:v>
                </c:pt>
                <c:pt idx="88">
                  <c:v>0.71274563350234688</c:v>
                </c:pt>
                <c:pt idx="89">
                  <c:v>0.71253166350365649</c:v>
                </c:pt>
                <c:pt idx="90">
                  <c:v>0.7123073249842421</c:v>
                </c:pt>
                <c:pt idx="91">
                  <c:v>0.71209217091709132</c:v>
                </c:pt>
                <c:pt idx="92">
                  <c:v>0.71187650166240335</c:v>
                </c:pt>
                <c:pt idx="93">
                  <c:v>0.7116603557683433</c:v>
                </c:pt>
                <c:pt idx="94">
                  <c:v>0.71144376968510614</c:v>
                </c:pt>
                <c:pt idx="95">
                  <c:v>0.71122677800676681</c:v>
                </c:pt>
                <c:pt idx="96">
                  <c:v>0.7110094136970756</c:v>
                </c:pt>
                <c:pt idx="97">
                  <c:v>0.71079170830109162</c:v>
                </c:pt>
                <c:pt idx="98">
                  <c:v>0.71057369214443322</c:v>
                </c:pt>
                <c:pt idx="99">
                  <c:v>0.71035539452181184</c:v>
                </c:pt>
                <c:pt idx="100">
                  <c:v>0.71013684387640685</c:v>
                </c:pt>
                <c:pt idx="101">
                  <c:v>0.70991806797153867</c:v>
                </c:pt>
                <c:pt idx="102">
                  <c:v>0.70969909405600329</c:v>
                </c:pt>
                <c:pt idx="103">
                  <c:v>0.70947994902434131</c:v>
                </c:pt>
                <c:pt idx="104">
                  <c:v>0.70926065957323725</c:v>
                </c:pt>
                <c:pt idx="105">
                  <c:v>0.70905122758789429</c:v>
                </c:pt>
                <c:pt idx="106">
                  <c:v>0.70883173291611157</c:v>
                </c:pt>
                <c:pt idx="107">
                  <c:v>0.70861217302089508</c:v>
                </c:pt>
                <c:pt idx="108">
                  <c:v>0.70840255745161063</c:v>
                </c:pt>
                <c:pt idx="109">
                  <c:v>0.708172967746999</c:v>
                </c:pt>
                <c:pt idx="110">
                  <c:v>0.70796335949024392</c:v>
                </c:pt>
                <c:pt idx="111">
                  <c:v>0.70774381625985461</c:v>
                </c:pt>
                <c:pt idx="112">
                  <c:v>0.70753432413722428</c:v>
                </c:pt>
                <c:pt idx="113">
                  <c:v>0.70731496197657939</c:v>
                </c:pt>
                <c:pt idx="114">
                  <c:v>0.70709574055996716</c:v>
                </c:pt>
                <c:pt idx="115">
                  <c:v>0.70687669439723488</c:v>
                </c:pt>
                <c:pt idx="116">
                  <c:v>0.70665785969576078</c:v>
                </c:pt>
                <c:pt idx="117">
                  <c:v>0.70643927454504363</c:v>
                </c:pt>
                <c:pt idx="118">
                  <c:v>0.70621106414918466</c:v>
                </c:pt>
                <c:pt idx="119">
                  <c:v>0.70599311700066947</c:v>
                </c:pt>
                <c:pt idx="120">
                  <c:v>0.70576566931926477</c:v>
                </c:pt>
                <c:pt idx="121">
                  <c:v>0.70553869065496178</c:v>
                </c:pt>
                <c:pt idx="122">
                  <c:v>0.70531223908003371</c:v>
                </c:pt>
                <c:pt idx="123">
                  <c:v>0.70509618341164104</c:v>
                </c:pt>
                <c:pt idx="124">
                  <c:v>0.70487094562805153</c:v>
                </c:pt>
                <c:pt idx="125">
                  <c:v>0.70464642963948854</c:v>
                </c:pt>
                <c:pt idx="126">
                  <c:v>0.70442271000006196</c:v>
                </c:pt>
                <c:pt idx="127">
                  <c:v>0.70420953564790112</c:v>
                </c:pt>
                <c:pt idx="128">
                  <c:v>0.70399723641164869</c:v>
                </c:pt>
                <c:pt idx="129">
                  <c:v>0.7037763080415026</c:v>
                </c:pt>
                <c:pt idx="130">
                  <c:v>0.70356604808636214</c:v>
                </c:pt>
                <c:pt idx="131">
                  <c:v>0.7033569168368643</c:v>
                </c:pt>
                <c:pt idx="132">
                  <c:v>0.70314900756290521</c:v>
                </c:pt>
                <c:pt idx="133">
                  <c:v>0.70295177903874351</c:v>
                </c:pt>
                <c:pt idx="134">
                  <c:v>0.70274654734944608</c:v>
                </c:pt>
                <c:pt idx="135">
                  <c:v>0.7025428439220569</c:v>
                </c:pt>
                <c:pt idx="136">
                  <c:v>0.70234993031215331</c:v>
                </c:pt>
                <c:pt idx="137">
                  <c:v>0.70215861721780803</c:v>
                </c:pt>
                <c:pt idx="138">
                  <c:v>0.7019600287077058</c:v>
                </c:pt>
                <c:pt idx="139">
                  <c:v>0.70177233546640161</c:v>
                </c:pt>
                <c:pt idx="140">
                  <c:v>0.70158658592566958</c:v>
                </c:pt>
                <c:pt idx="141">
                  <c:v>0.70141159901151484</c:v>
                </c:pt>
                <c:pt idx="142">
                  <c:v>0.70122999521316176</c:v>
                </c:pt>
                <c:pt idx="143">
                  <c:v>0.70105918454292837</c:v>
                </c:pt>
                <c:pt idx="144">
                  <c:v>0.70089058075121802</c:v>
                </c:pt>
                <c:pt idx="145">
                  <c:v>0.70072429762480237</c:v>
                </c:pt>
                <c:pt idx="146">
                  <c:v>0.70056045021036639</c:v>
                </c:pt>
                <c:pt idx="147">
                  <c:v>0.70040715667095454</c:v>
                </c:pt>
                <c:pt idx="148">
                  <c:v>0.70025626515985029</c:v>
                </c:pt>
                <c:pt idx="149">
                  <c:v>0.70010013567070206</c:v>
                </c:pt>
                <c:pt idx="150">
                  <c:v>0.69995448333120103</c:v>
                </c:pt>
                <c:pt idx="151">
                  <c:v>0.69981898603120496</c:v>
                </c:pt>
                <c:pt idx="152">
                  <c:v>0.69967867841989173</c:v>
                </c:pt>
                <c:pt idx="153">
                  <c:v>0.69954841086913444</c:v>
                </c:pt>
                <c:pt idx="154">
                  <c:v>0.69942080301596266</c:v>
                </c:pt>
                <c:pt idx="155">
                  <c:v>0.69929592608137847</c:v>
                </c:pt>
                <c:pt idx="156">
                  <c:v>0.6991805550461957</c:v>
                </c:pt>
                <c:pt idx="157">
                  <c:v>0.69906773315554949</c:v>
                </c:pt>
                <c:pt idx="158">
                  <c:v>0.6989575096822358</c:v>
                </c:pt>
                <c:pt idx="159">
                  <c:v>0.69884992968213744</c:v>
                </c:pt>
                <c:pt idx="160">
                  <c:v>0.69874503366288143</c:v>
                </c:pt>
                <c:pt idx="161">
                  <c:v>0.69864879179859007</c:v>
                </c:pt>
                <c:pt idx="162">
                  <c:v>0.6985549846487128</c:v>
                </c:pt>
                <c:pt idx="163">
                  <c:v>0.69846363359549879</c:v>
                </c:pt>
                <c:pt idx="164">
                  <c:v>0.69838023782639369</c:v>
                </c:pt>
                <c:pt idx="165">
                  <c:v>0.69829902621496753</c:v>
                </c:pt>
                <c:pt idx="166">
                  <c:v>0.69822000571273735</c:v>
                </c:pt>
                <c:pt idx="167">
                  <c:v>0.6981431797110369</c:v>
                </c:pt>
                <c:pt idx="168">
                  <c:v>0.69807345525627496</c:v>
                </c:pt>
                <c:pt idx="169">
                  <c:v>0.698005639359917</c:v>
                </c:pt>
                <c:pt idx="170">
                  <c:v>0.69793972636124735</c:v>
                </c:pt>
                <c:pt idx="171">
                  <c:v>0.69788021806955025</c:v>
                </c:pt>
                <c:pt idx="172">
                  <c:v>0.6978179491529698</c:v>
                </c:pt>
                <c:pt idx="173">
                  <c:v>0.69776180381881536</c:v>
                </c:pt>
                <c:pt idx="174">
                  <c:v>0.69770725935673916</c:v>
                </c:pt>
                <c:pt idx="175">
                  <c:v>0.6976543014023453</c:v>
                </c:pt>
                <c:pt idx="176">
                  <c:v>0.69760681139757852</c:v>
                </c:pt>
                <c:pt idx="177">
                  <c:v>0.69755685778838084</c:v>
                </c:pt>
                <c:pt idx="178">
                  <c:v>0.69751210959585608</c:v>
                </c:pt>
                <c:pt idx="179">
                  <c:v>0.69747222553827115</c:v>
                </c:pt>
                <c:pt idx="180">
                  <c:v>0.69742993795322195</c:v>
                </c:pt>
                <c:pt idx="181">
                  <c:v>0.69739227974591411</c:v>
                </c:pt>
                <c:pt idx="182">
                  <c:v>0.69735238629331653</c:v>
                </c:pt>
                <c:pt idx="183">
                  <c:v>0.69731689009908626</c:v>
                </c:pt>
                <c:pt idx="184">
                  <c:v>0.69728549761094338</c:v>
                </c:pt>
                <c:pt idx="185">
                  <c:v>0.69725191526321628</c:v>
                </c:pt>
                <c:pt idx="186">
                  <c:v>0.69721931129388615</c:v>
                </c:pt>
                <c:pt idx="187">
                  <c:v>0.69719050591878406</c:v>
                </c:pt>
                <c:pt idx="188">
                  <c:v>0.69716248182657758</c:v>
                </c:pt>
                <c:pt idx="189">
                  <c:v>0.69713522565043928</c:v>
                </c:pt>
                <c:pt idx="190">
                  <c:v>0.69710872382325251</c:v>
                </c:pt>
                <c:pt idx="191">
                  <c:v>0.69708296260388658</c:v>
                </c:pt>
                <c:pt idx="192">
                  <c:v>0.69706039924923546</c:v>
                </c:pt>
                <c:pt idx="193">
                  <c:v>0.69703841432669023</c:v>
                </c:pt>
                <c:pt idx="194">
                  <c:v>0.69701699755863855</c:v>
                </c:pt>
                <c:pt idx="195">
                  <c:v>0.69699613861541565</c:v>
                </c:pt>
                <c:pt idx="196">
                  <c:v>0.6969758271290456</c:v>
                </c:pt>
                <c:pt idx="197">
                  <c:v>0.69695822366641924</c:v>
                </c:pt>
                <c:pt idx="198">
                  <c:v>0.69693891789899409</c:v>
                </c:pt>
                <c:pt idx="199">
                  <c:v>0.69692219190878268</c:v>
                </c:pt>
                <c:pt idx="200">
                  <c:v>0.69690586743463168</c:v>
                </c:pt>
                <c:pt idx="201">
                  <c:v>0.69688797326455787</c:v>
                </c:pt>
                <c:pt idx="202">
                  <c:v>0.69687247783758799</c:v>
                </c:pt>
                <c:pt idx="203">
                  <c:v>0.69685736122289899</c:v>
                </c:pt>
                <c:pt idx="204">
                  <c:v>0.69684443926182327</c:v>
                </c:pt>
                <c:pt idx="205">
                  <c:v>0.69683001352002272</c:v>
                </c:pt>
                <c:pt idx="206">
                  <c:v>0.69681768506762265</c:v>
                </c:pt>
                <c:pt idx="207">
                  <c:v>0.69680392511796818</c:v>
                </c:pt>
                <c:pt idx="208">
                  <c:v>0.69679216836116986</c:v>
                </c:pt>
                <c:pt idx="209">
                  <c:v>0.69678067101405883</c:v>
                </c:pt>
                <c:pt idx="210">
                  <c:v>0.6967694284256073</c:v>
                </c:pt>
                <c:pt idx="211">
                  <c:v>0.69675999118916876</c:v>
                </c:pt>
                <c:pt idx="212">
                  <c:v>0.69674920950932406</c:v>
                </c:pt>
                <c:pt idx="213">
                  <c:v>0.6967386695053287</c:v>
                </c:pt>
                <c:pt idx="214">
                  <c:v>0.69672982415721985</c:v>
                </c:pt>
                <c:pt idx="215">
                  <c:v>0.6967197210700935</c:v>
                </c:pt>
                <c:pt idx="216">
                  <c:v>0.69671124365709047</c:v>
                </c:pt>
                <c:pt idx="217">
                  <c:v>0.69670293167985609</c:v>
                </c:pt>
                <c:pt idx="218">
                  <c:v>0.69669478240662341</c:v>
                </c:pt>
                <c:pt idx="219">
                  <c:v>0.69668679313144577</c:v>
                </c:pt>
                <c:pt idx="220">
                  <c:v>0.69667896117472861</c:v>
                </c:pt>
                <c:pt idx="221">
                  <c:v>0.69667128388372401</c:v>
                </c:pt>
                <c:pt idx="222">
                  <c:v>0.69666375863298913</c:v>
                </c:pt>
                <c:pt idx="223">
                  <c:v>0.69665760185761705</c:v>
                </c:pt>
                <c:pt idx="224">
                  <c:v>0.69665034862080688</c:v>
                </c:pt>
                <c:pt idx="225">
                  <c:v>0.6966444149394615</c:v>
                </c:pt>
                <c:pt idx="226">
                  <c:v>0.69663858032268644</c:v>
                </c:pt>
                <c:pt idx="227">
                  <c:v>0.6966317075154792</c:v>
                </c:pt>
                <c:pt idx="228">
                  <c:v>0.6966260857773533</c:v>
                </c:pt>
                <c:pt idx="229">
                  <c:v>0.69662055853239646</c:v>
                </c:pt>
                <c:pt idx="230">
                  <c:v>0.69661512438192696</c:v>
                </c:pt>
                <c:pt idx="231">
                  <c:v>0.69660978194163592</c:v>
                </c:pt>
                <c:pt idx="232">
                  <c:v>0.6966055730996934</c:v>
                </c:pt>
                <c:pt idx="233">
                  <c:v>0.69660039229539861</c:v>
                </c:pt>
                <c:pt idx="234">
                  <c:v>0.69659529940222698</c:v>
                </c:pt>
                <c:pt idx="235">
                  <c:v>0.69659128749002108</c:v>
                </c:pt>
                <c:pt idx="236">
                  <c:v>0.69658733031621256</c:v>
                </c:pt>
                <c:pt idx="237">
                  <c:v>0.696582459808059</c:v>
                </c:pt>
                <c:pt idx="238">
                  <c:v>0.69657862336318688</c:v>
                </c:pt>
                <c:pt idx="239">
                  <c:v>0.69657483950835797</c:v>
                </c:pt>
                <c:pt idx="240">
                  <c:v>0.69657110759531304</c:v>
                </c:pt>
                <c:pt idx="241">
                  <c:v>0.69656834236074849</c:v>
                </c:pt>
                <c:pt idx="242">
                  <c:v>0.69656469980404057</c:v>
                </c:pt>
                <c:pt idx="243">
                  <c:v>0.69656200085806907</c:v>
                </c:pt>
                <c:pt idx="244">
                  <c:v>0.69655844572303971</c:v>
                </c:pt>
                <c:pt idx="245">
                  <c:v>0.69655581162673919</c:v>
                </c:pt>
                <c:pt idx="246">
                  <c:v>0.69655234201090732</c:v>
                </c:pt>
                <c:pt idx="247">
                  <c:v>0.6965497713494665</c:v>
                </c:pt>
                <c:pt idx="248">
                  <c:v>0.69654722744725117</c:v>
                </c:pt>
                <c:pt idx="249">
                  <c:v>0.69654471005070528</c:v>
                </c:pt>
                <c:pt idx="250">
                  <c:v>0.69654221890815904</c:v>
                </c:pt>
                <c:pt idx="251">
                  <c:v>0.69653975376982513</c:v>
                </c:pt>
                <c:pt idx="252">
                  <c:v>0.69653731438779576</c:v>
                </c:pt>
                <c:pt idx="253">
                  <c:v>0.69653490051603861</c:v>
                </c:pt>
                <c:pt idx="254">
                  <c:v>0.69653251191039312</c:v>
                </c:pt>
                <c:pt idx="255">
                  <c:v>0.69653014832856619</c:v>
                </c:pt>
                <c:pt idx="256">
                  <c:v>0.69652858639066206</c:v>
                </c:pt>
                <c:pt idx="257">
                  <c:v>0.69652626398182771</c:v>
                </c:pt>
                <c:pt idx="258">
                  <c:v>0.69652396595979182</c:v>
                </c:pt>
                <c:pt idx="259">
                  <c:v>0.69652244737695757</c:v>
                </c:pt>
                <c:pt idx="260">
                  <c:v>0.69652018947719607</c:v>
                </c:pt>
                <c:pt idx="261">
                  <c:v>0.69651869742658945</c:v>
                </c:pt>
                <c:pt idx="262">
                  <c:v>0.69651721586883941</c:v>
                </c:pt>
                <c:pt idx="263">
                  <c:v>0.69651501305756414</c:v>
                </c:pt>
                <c:pt idx="264">
                  <c:v>0.69651355743503518</c:v>
                </c:pt>
                <c:pt idx="265">
                  <c:v>0.69651211206877317</c:v>
                </c:pt>
                <c:pt idx="266">
                  <c:v>0.69650996310388047</c:v>
                </c:pt>
                <c:pt idx="267">
                  <c:v>0.69650854308687327</c:v>
                </c:pt>
                <c:pt idx="268">
                  <c:v>0.69650643183601046</c:v>
                </c:pt>
                <c:pt idx="269">
                  <c:v>0.69650503675642172</c:v>
                </c:pt>
                <c:pt idx="270">
                  <c:v>0.69650296260600619</c:v>
                </c:pt>
                <c:pt idx="271">
                  <c:v>0.69650091042479667</c:v>
                </c:pt>
                <c:pt idx="272">
                  <c:v>0.6964995544023086</c:v>
                </c:pt>
                <c:pt idx="273">
                  <c:v>0.69649753835706729</c:v>
                </c:pt>
                <c:pt idx="274">
                  <c:v>0.69649554370867517</c:v>
                </c:pt>
                <c:pt idx="275">
                  <c:v>0.69649422572575659</c:v>
                </c:pt>
                <c:pt idx="276">
                  <c:v>0.6964922662698938</c:v>
                </c:pt>
                <c:pt idx="277">
                  <c:v>0.69649032765107788</c:v>
                </c:pt>
                <c:pt idx="278">
                  <c:v>0.69648904671251655</c:v>
                </c:pt>
                <c:pt idx="279">
                  <c:v>0.69648714236359677</c:v>
                </c:pt>
                <c:pt idx="280">
                  <c:v>0.69648588408219203</c:v>
                </c:pt>
                <c:pt idx="281">
                  <c:v>0.69648463475840938</c:v>
                </c:pt>
                <c:pt idx="282">
                  <c:v>0.69648277743793419</c:v>
                </c:pt>
                <c:pt idx="283">
                  <c:v>0.69648155024807645</c:v>
                </c:pt>
                <c:pt idx="284">
                  <c:v>0.69648033180862268</c:v>
                </c:pt>
                <c:pt idx="285">
                  <c:v>0.69647912206112506</c:v>
                </c:pt>
                <c:pt idx="286">
                  <c:v>0.69647792094747052</c:v>
                </c:pt>
                <c:pt idx="287">
                  <c:v>0.69647672840987906</c:v>
                </c:pt>
                <c:pt idx="288">
                  <c:v>0.69647495555803463</c:v>
                </c:pt>
                <c:pt idx="289">
                  <c:v>0.69647378420999284</c:v>
                </c:pt>
                <c:pt idx="290">
                  <c:v>0.6964732016806644</c:v>
                </c:pt>
                <c:pt idx="291">
                  <c:v>0.6964720428761576</c:v>
                </c:pt>
                <c:pt idx="292">
                  <c:v>0.69647089236377746</c:v>
                </c:pt>
                <c:pt idx="293">
                  <c:v>0.69646975008772083</c:v>
                </c:pt>
                <c:pt idx="294">
                  <c:v>0.6964686159925102</c:v>
                </c:pt>
                <c:pt idx="295">
                  <c:v>0.69646749002299224</c:v>
                </c:pt>
                <c:pt idx="296">
                  <c:v>0.69646693006822102</c:v>
                </c:pt>
                <c:pt idx="297">
                  <c:v>0.69646581618453585</c:v>
                </c:pt>
                <c:pt idx="298">
                  <c:v>0.69646471029007062</c:v>
                </c:pt>
                <c:pt idx="299">
                  <c:v>0.69646416032189928</c:v>
                </c:pt>
                <c:pt idx="300">
                  <c:v>0.69646306631006116</c:v>
                </c:pt>
                <c:pt idx="301">
                  <c:v>0.69646198015297045</c:v>
                </c:pt>
                <c:pt idx="302">
                  <c:v>0.69646144000330767</c:v>
                </c:pt>
                <c:pt idx="303">
                  <c:v>0.69646036552862445</c:v>
                </c:pt>
                <c:pt idx="304">
                  <c:v>0.69645929877619739</c:v>
                </c:pt>
                <c:pt idx="305">
                  <c:v>0.69645876827942832</c:v>
                </c:pt>
                <c:pt idx="306">
                  <c:v>0.69645771301214665</c:v>
                </c:pt>
                <c:pt idx="307">
                  <c:v>0.69645718822863989</c:v>
                </c:pt>
                <c:pt idx="308">
                  <c:v>0.69645614432955416</c:v>
                </c:pt>
                <c:pt idx="309">
                  <c:v>0.69645510794481136</c:v>
                </c:pt>
                <c:pt idx="310">
                  <c:v>0.69645459255430564</c:v>
                </c:pt>
                <c:pt idx="311">
                  <c:v>0.69645407902320866</c:v>
                </c:pt>
                <c:pt idx="312">
                  <c:v>0.69645305751385123</c:v>
                </c:pt>
                <c:pt idx="313">
                  <c:v>0.69645254952294344</c:v>
                </c:pt>
                <c:pt idx="314">
                  <c:v>0.69645204336615019</c:v>
                </c:pt>
                <c:pt idx="315">
                  <c:v>0.69645103652982221</c:v>
                </c:pt>
                <c:pt idx="316">
                  <c:v>0.69645053583779271</c:v>
                </c:pt>
                <c:pt idx="317">
                  <c:v>0.69645003695488783</c:v>
                </c:pt>
                <c:pt idx="318">
                  <c:v>0.69644904459167012</c:v>
                </c:pt>
                <c:pt idx="319">
                  <c:v>0.69644855109901349</c:v>
                </c:pt>
                <c:pt idx="320">
                  <c:v>0.69644805939079357</c:v>
                </c:pt>
                <c:pt idx="321">
                  <c:v>0.69644756946088548</c:v>
                </c:pt>
                <c:pt idx="322">
                  <c:v>0.69644708130318278</c:v>
                </c:pt>
                <c:pt idx="323">
                  <c:v>0.69644659491159777</c:v>
                </c:pt>
                <c:pt idx="324">
                  <c:v>0.69644611028006131</c:v>
                </c:pt>
                <c:pt idx="325">
                  <c:v>0.69644562740252269</c:v>
                </c:pt>
                <c:pt idx="326">
                  <c:v>0.69644514627294996</c:v>
                </c:pt>
                <c:pt idx="327">
                  <c:v>0.69644466688532936</c:v>
                </c:pt>
                <c:pt idx="328">
                  <c:v>0.69644371331198285</c:v>
                </c:pt>
                <c:pt idx="329">
                  <c:v>0.6964432391143216</c:v>
                </c:pt>
                <c:pt idx="330">
                  <c:v>0.69644276663474214</c:v>
                </c:pt>
                <c:pt idx="331">
                  <c:v>0.69644229586732276</c:v>
                </c:pt>
                <c:pt idx="332">
                  <c:v>0.69644182680615974</c:v>
                </c:pt>
                <c:pt idx="333">
                  <c:v>0.69644135944536767</c:v>
                </c:pt>
                <c:pt idx="334">
                  <c:v>0.69644135944536767</c:v>
                </c:pt>
                <c:pt idx="335">
                  <c:v>0.69644089377907936</c:v>
                </c:pt>
                <c:pt idx="336">
                  <c:v>0.69644042980144572</c:v>
                </c:pt>
                <c:pt idx="337">
                  <c:v>0.69643996750663562</c:v>
                </c:pt>
                <c:pt idx="338">
                  <c:v>0.69643950688883605</c:v>
                </c:pt>
                <c:pt idx="339">
                  <c:v>0.69643904794225198</c:v>
                </c:pt>
                <c:pt idx="340">
                  <c:v>0.69643859066110636</c:v>
                </c:pt>
                <c:pt idx="341">
                  <c:v>0.69643813503963992</c:v>
                </c:pt>
                <c:pt idx="342">
                  <c:v>0.69643813503963992</c:v>
                </c:pt>
                <c:pt idx="343">
                  <c:v>0.69643768107211157</c:v>
                </c:pt>
                <c:pt idx="344">
                  <c:v>0.69643722875279757</c:v>
                </c:pt>
                <c:pt idx="345">
                  <c:v>0.69643677807599236</c:v>
                </c:pt>
                <c:pt idx="346">
                  <c:v>0.69643632903600805</c:v>
                </c:pt>
                <c:pt idx="347">
                  <c:v>0.69643632903600805</c:v>
                </c:pt>
                <c:pt idx="348">
                  <c:v>0.6964358816271744</c:v>
                </c:pt>
                <c:pt idx="349">
                  <c:v>0.69643543584383871</c:v>
                </c:pt>
                <c:pt idx="350">
                  <c:v>0.69643499168036616</c:v>
                </c:pt>
                <c:pt idx="351">
                  <c:v>0.69643499168036616</c:v>
                </c:pt>
                <c:pt idx="352">
                  <c:v>0.69643454913113934</c:v>
                </c:pt>
                <c:pt idx="353">
                  <c:v>0.6964341081905584</c:v>
                </c:pt>
                <c:pt idx="354">
                  <c:v>0.6964341081905584</c:v>
                </c:pt>
                <c:pt idx="355">
                  <c:v>0.69643366885304114</c:v>
                </c:pt>
                <c:pt idx="356">
                  <c:v>0.69643323111302269</c:v>
                </c:pt>
                <c:pt idx="357">
                  <c:v>0.69643323111302269</c:v>
                </c:pt>
                <c:pt idx="358">
                  <c:v>0.69643279496495547</c:v>
                </c:pt>
                <c:pt idx="359">
                  <c:v>0.69643236040330958</c:v>
                </c:pt>
                <c:pt idx="360">
                  <c:v>0.69643236040330958</c:v>
                </c:pt>
                <c:pt idx="361">
                  <c:v>0.69643192742257232</c:v>
                </c:pt>
                <c:pt idx="362">
                  <c:v>0.69643149601724819</c:v>
                </c:pt>
                <c:pt idx="363">
                  <c:v>0.69643149601724819</c:v>
                </c:pt>
                <c:pt idx="364">
                  <c:v>0.69643106618185913</c:v>
                </c:pt>
                <c:pt idx="365">
                  <c:v>0.69643063791094417</c:v>
                </c:pt>
                <c:pt idx="366">
                  <c:v>0.69643063791094417</c:v>
                </c:pt>
                <c:pt idx="367">
                  <c:v>0.69643021119905957</c:v>
                </c:pt>
                <c:pt idx="368">
                  <c:v>0.69643021119905957</c:v>
                </c:pt>
                <c:pt idx="369">
                  <c:v>0.69642978604077865</c:v>
                </c:pt>
                <c:pt idx="370">
                  <c:v>0.69642936243069187</c:v>
                </c:pt>
                <c:pt idx="371">
                  <c:v>0.69642936243069187</c:v>
                </c:pt>
                <c:pt idx="372">
                  <c:v>0.69642894036340686</c:v>
                </c:pt>
                <c:pt idx="373">
                  <c:v>0.69642894036340686</c:v>
                </c:pt>
                <c:pt idx="374">
                  <c:v>0.69642851983354814</c:v>
                </c:pt>
                <c:pt idx="375">
                  <c:v>0.69642851983354814</c:v>
                </c:pt>
                <c:pt idx="376">
                  <c:v>0.69642810083575712</c:v>
                </c:pt>
                <c:pt idx="377">
                  <c:v>0.69642810083575712</c:v>
                </c:pt>
                <c:pt idx="378">
                  <c:v>0.69642768336469241</c:v>
                </c:pt>
                <c:pt idx="379">
                  <c:v>0.69642768336469241</c:v>
                </c:pt>
                <c:pt idx="380">
                  <c:v>0.69642768336469241</c:v>
                </c:pt>
                <c:pt idx="381">
                  <c:v>0.69642726741502914</c:v>
                </c:pt>
                <c:pt idx="382">
                  <c:v>0.69642726741502914</c:v>
                </c:pt>
                <c:pt idx="383">
                  <c:v>0.69642685298145968</c:v>
                </c:pt>
                <c:pt idx="384">
                  <c:v>0.69642685298145968</c:v>
                </c:pt>
                <c:pt idx="385">
                  <c:v>0.69642644005869292</c:v>
                </c:pt>
                <c:pt idx="386">
                  <c:v>0.69642644005869292</c:v>
                </c:pt>
                <c:pt idx="387">
                  <c:v>0.69642644005869292</c:v>
                </c:pt>
                <c:pt idx="388">
                  <c:v>0.69642602864145464</c:v>
                </c:pt>
                <c:pt idx="389">
                  <c:v>0.69642602864145464</c:v>
                </c:pt>
                <c:pt idx="390">
                  <c:v>0.69642602864145464</c:v>
                </c:pt>
                <c:pt idx="391">
                  <c:v>0.69642602864145464</c:v>
                </c:pt>
                <c:pt idx="392">
                  <c:v>0.69642602864145464</c:v>
                </c:pt>
                <c:pt idx="393">
                  <c:v>0.69642602864145464</c:v>
                </c:pt>
                <c:pt idx="394">
                  <c:v>0.69642602864145464</c:v>
                </c:pt>
                <c:pt idx="395">
                  <c:v>0.69642602864145464</c:v>
                </c:pt>
                <c:pt idx="396">
                  <c:v>0.69642602864145464</c:v>
                </c:pt>
                <c:pt idx="397">
                  <c:v>0.69642602864145464</c:v>
                </c:pt>
                <c:pt idx="398">
                  <c:v>0.69642602864145464</c:v>
                </c:pt>
                <c:pt idx="399">
                  <c:v>0.69642602864145464</c:v>
                </c:pt>
                <c:pt idx="400">
                  <c:v>0.69642602864145464</c:v>
                </c:pt>
                <c:pt idx="401">
                  <c:v>0.69642602864145464</c:v>
                </c:pt>
                <c:pt idx="402">
                  <c:v>0.69642644005869292</c:v>
                </c:pt>
                <c:pt idx="403">
                  <c:v>0.69642644005869292</c:v>
                </c:pt>
                <c:pt idx="404">
                  <c:v>0.69642644005869292</c:v>
                </c:pt>
                <c:pt idx="405">
                  <c:v>0.69642644005869292</c:v>
                </c:pt>
                <c:pt idx="406">
                  <c:v>0.69642644005869292</c:v>
                </c:pt>
                <c:pt idx="407">
                  <c:v>0.69642644005869292</c:v>
                </c:pt>
                <c:pt idx="408">
                  <c:v>0.69642644005869292</c:v>
                </c:pt>
                <c:pt idx="409">
                  <c:v>0.69642644005869292</c:v>
                </c:pt>
                <c:pt idx="410">
                  <c:v>0.69642644005869292</c:v>
                </c:pt>
                <c:pt idx="411">
                  <c:v>0.69642644005869292</c:v>
                </c:pt>
                <c:pt idx="412">
                  <c:v>0.69642644005869292</c:v>
                </c:pt>
                <c:pt idx="413">
                  <c:v>0.69642644005869292</c:v>
                </c:pt>
                <c:pt idx="414">
                  <c:v>0.69642685298145968</c:v>
                </c:pt>
                <c:pt idx="415">
                  <c:v>0.69642685298145968</c:v>
                </c:pt>
                <c:pt idx="416">
                  <c:v>0.69642685298145968</c:v>
                </c:pt>
                <c:pt idx="417">
                  <c:v>0.69642685298145968</c:v>
                </c:pt>
                <c:pt idx="418">
                  <c:v>0.69642685298145968</c:v>
                </c:pt>
                <c:pt idx="419">
                  <c:v>0.69642685298145968</c:v>
                </c:pt>
                <c:pt idx="420">
                  <c:v>0.69642685298145968</c:v>
                </c:pt>
                <c:pt idx="421">
                  <c:v>0.69642685298145968</c:v>
                </c:pt>
                <c:pt idx="422">
                  <c:v>0.69642644005869292</c:v>
                </c:pt>
                <c:pt idx="423">
                  <c:v>0.69642644005869292</c:v>
                </c:pt>
                <c:pt idx="424">
                  <c:v>0.69642644005869292</c:v>
                </c:pt>
                <c:pt idx="425">
                  <c:v>0.69642602864145464</c:v>
                </c:pt>
                <c:pt idx="426">
                  <c:v>0.69642602864145464</c:v>
                </c:pt>
                <c:pt idx="427">
                  <c:v>0.69642561872448738</c:v>
                </c:pt>
                <c:pt idx="428">
                  <c:v>0.69642561872448738</c:v>
                </c:pt>
                <c:pt idx="429">
                  <c:v>0.69642521030255022</c:v>
                </c:pt>
                <c:pt idx="430">
                  <c:v>0.69642521030255022</c:v>
                </c:pt>
                <c:pt idx="431">
                  <c:v>0.69642480337041901</c:v>
                </c:pt>
                <c:pt idx="432">
                  <c:v>0.69642480337041901</c:v>
                </c:pt>
                <c:pt idx="433">
                  <c:v>0.69642480337041901</c:v>
                </c:pt>
                <c:pt idx="434">
                  <c:v>0.69642439792288624</c:v>
                </c:pt>
                <c:pt idx="435">
                  <c:v>0.69642439792288624</c:v>
                </c:pt>
                <c:pt idx="436">
                  <c:v>0.69642439792288624</c:v>
                </c:pt>
                <c:pt idx="437">
                  <c:v>0.69642399395476084</c:v>
                </c:pt>
                <c:pt idx="438">
                  <c:v>0.69642399395476084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6818432"/>
        <c:axId val="216820352"/>
      </c:scatterChart>
      <c:scatterChart>
        <c:scatterStyle val="lineMarker"/>
        <c:varyColors val="0"/>
        <c:ser>
          <c:idx val="5"/>
          <c:order val="3"/>
          <c:tx>
            <c:v>h measured</c:v>
          </c:tx>
          <c:spPr>
            <a:ln w="9525">
              <a:solidFill>
                <a:srgbClr val="FFC000"/>
              </a:solidFill>
            </a:ln>
          </c:spPr>
          <c:marker>
            <c:symbol val="dot"/>
            <c:size val="2"/>
          </c:marker>
          <c:xVal>
            <c:numRef>
              <c:f>Potentiel5!$B$2:$B$110</c:f>
              <c:numCache>
                <c:formatCode>General</c:formatCode>
                <c:ptCount val="109"/>
                <c:pt idx="0">
                  <c:v>0.31128954190729419</c:v>
                </c:pt>
                <c:pt idx="1">
                  <c:v>0.30963194780567699</c:v>
                </c:pt>
                <c:pt idx="2">
                  <c:v>0.30863739134470669</c:v>
                </c:pt>
                <c:pt idx="3">
                  <c:v>0.30764283488373634</c:v>
                </c:pt>
                <c:pt idx="4">
                  <c:v>0.30664827842276604</c:v>
                </c:pt>
                <c:pt idx="5">
                  <c:v>0.30558741819773105</c:v>
                </c:pt>
                <c:pt idx="6">
                  <c:v>0.30452655797269612</c:v>
                </c:pt>
                <c:pt idx="7">
                  <c:v>0.30333309021953175</c:v>
                </c:pt>
                <c:pt idx="8">
                  <c:v>0.30213962246636733</c:v>
                </c:pt>
                <c:pt idx="9">
                  <c:v>0.30094615471320313</c:v>
                </c:pt>
                <c:pt idx="10">
                  <c:v>0.29968638319597413</c:v>
                </c:pt>
                <c:pt idx="11">
                  <c:v>0.29842661167874512</c:v>
                </c:pt>
                <c:pt idx="12">
                  <c:v>0.2971668401615159</c:v>
                </c:pt>
                <c:pt idx="13">
                  <c:v>0.2959070686442869</c:v>
                </c:pt>
                <c:pt idx="14">
                  <c:v>0.29424947454266975</c:v>
                </c:pt>
                <c:pt idx="15">
                  <c:v>0.29272448796918205</c:v>
                </c:pt>
                <c:pt idx="16">
                  <c:v>0.29139841268788835</c:v>
                </c:pt>
                <c:pt idx="17">
                  <c:v>0.29013864117065935</c:v>
                </c:pt>
                <c:pt idx="18">
                  <c:v>0.28881256588936555</c:v>
                </c:pt>
                <c:pt idx="19">
                  <c:v>0.28755279437213649</c:v>
                </c:pt>
                <c:pt idx="20">
                  <c:v>0.28629302285490749</c:v>
                </c:pt>
                <c:pt idx="21">
                  <c:v>0.28503325133767848</c:v>
                </c:pt>
                <c:pt idx="22">
                  <c:v>0.28370717605638485</c:v>
                </c:pt>
                <c:pt idx="23">
                  <c:v>0.28238110077509099</c:v>
                </c:pt>
                <c:pt idx="24">
                  <c:v>0.28112132925786198</c:v>
                </c:pt>
                <c:pt idx="25">
                  <c:v>0.27979525397656835</c:v>
                </c:pt>
                <c:pt idx="26">
                  <c:v>0.27846917869527449</c:v>
                </c:pt>
                <c:pt idx="27">
                  <c:v>0.27707679964991622</c:v>
                </c:pt>
                <c:pt idx="28">
                  <c:v>0.27575072436862241</c:v>
                </c:pt>
                <c:pt idx="29">
                  <c:v>0.27435834532326392</c:v>
                </c:pt>
                <c:pt idx="30">
                  <c:v>0.27289966251384085</c:v>
                </c:pt>
                <c:pt idx="31">
                  <c:v>0.27150728346848257</c:v>
                </c:pt>
                <c:pt idx="32">
                  <c:v>0.2700486006590595</c:v>
                </c:pt>
                <c:pt idx="33">
                  <c:v>0.26865622161370106</c:v>
                </c:pt>
                <c:pt idx="34">
                  <c:v>0.26719753880427799</c:v>
                </c:pt>
                <c:pt idx="35">
                  <c:v>0.26573885599485486</c:v>
                </c:pt>
                <c:pt idx="36">
                  <c:v>0.26428017318543179</c:v>
                </c:pt>
                <c:pt idx="37">
                  <c:v>0.26282149037600872</c:v>
                </c:pt>
                <c:pt idx="38">
                  <c:v>0.26129650380252084</c:v>
                </c:pt>
                <c:pt idx="39">
                  <c:v>0.25983782099309771</c:v>
                </c:pt>
                <c:pt idx="40">
                  <c:v>0.25831283441961</c:v>
                </c:pt>
                <c:pt idx="41">
                  <c:v>0.25685415161018693</c:v>
                </c:pt>
                <c:pt idx="42">
                  <c:v>0.25532916503669922</c:v>
                </c:pt>
                <c:pt idx="43">
                  <c:v>0.25380417846321135</c:v>
                </c:pt>
                <c:pt idx="44">
                  <c:v>0.25227919188972364</c:v>
                </c:pt>
                <c:pt idx="45">
                  <c:v>0.25075420531623571</c:v>
                </c:pt>
                <c:pt idx="46">
                  <c:v>0.24922921874274803</c:v>
                </c:pt>
                <c:pt idx="47">
                  <c:v>0.24770423216926032</c:v>
                </c:pt>
                <c:pt idx="48">
                  <c:v>0.24617924559577242</c:v>
                </c:pt>
                <c:pt idx="49">
                  <c:v>0.24472056278634932</c:v>
                </c:pt>
                <c:pt idx="50">
                  <c:v>0.24312927244879701</c:v>
                </c:pt>
                <c:pt idx="51">
                  <c:v>0.2416042858753091</c:v>
                </c:pt>
                <c:pt idx="52">
                  <c:v>0.240145603065886</c:v>
                </c:pt>
                <c:pt idx="53">
                  <c:v>0.23855431272833369</c:v>
                </c:pt>
                <c:pt idx="54">
                  <c:v>0.23702932615484579</c:v>
                </c:pt>
                <c:pt idx="55">
                  <c:v>0.23550433958135808</c:v>
                </c:pt>
                <c:pt idx="56">
                  <c:v>0.23397935300787037</c:v>
                </c:pt>
                <c:pt idx="57">
                  <c:v>0.23245436643438247</c:v>
                </c:pt>
                <c:pt idx="58">
                  <c:v>0.23086307609682993</c:v>
                </c:pt>
                <c:pt idx="59">
                  <c:v>0.22933808952334223</c:v>
                </c:pt>
                <c:pt idx="60">
                  <c:v>0.22781310294985452</c:v>
                </c:pt>
                <c:pt idx="61">
                  <c:v>0.22628811637636662</c:v>
                </c:pt>
                <c:pt idx="62">
                  <c:v>0.22476312980287891</c:v>
                </c:pt>
                <c:pt idx="63">
                  <c:v>0.2232381432293912</c:v>
                </c:pt>
                <c:pt idx="64">
                  <c:v>0.2217131566559033</c:v>
                </c:pt>
                <c:pt idx="65">
                  <c:v>0.22018817008241559</c:v>
                </c:pt>
                <c:pt idx="66">
                  <c:v>0.21866318350892788</c:v>
                </c:pt>
                <c:pt idx="67">
                  <c:v>0.21713819693544001</c:v>
                </c:pt>
                <c:pt idx="68">
                  <c:v>0.21561321036195227</c:v>
                </c:pt>
                <c:pt idx="69">
                  <c:v>0.21408822378846457</c:v>
                </c:pt>
                <c:pt idx="70">
                  <c:v>0.21249693345091206</c:v>
                </c:pt>
                <c:pt idx="71">
                  <c:v>0.21097194687742415</c:v>
                </c:pt>
                <c:pt idx="72">
                  <c:v>0.20944696030393645</c:v>
                </c:pt>
                <c:pt idx="73">
                  <c:v>0.20792197373044874</c:v>
                </c:pt>
                <c:pt idx="74">
                  <c:v>0.20646329092102567</c:v>
                </c:pt>
                <c:pt idx="75">
                  <c:v>0.20487200058347313</c:v>
                </c:pt>
                <c:pt idx="76">
                  <c:v>0.20334701400998542</c:v>
                </c:pt>
                <c:pt idx="77">
                  <c:v>0.20182202743649752</c:v>
                </c:pt>
                <c:pt idx="78">
                  <c:v>0.20029704086300981</c:v>
                </c:pt>
                <c:pt idx="79">
                  <c:v>0.1987720542895221</c:v>
                </c:pt>
                <c:pt idx="80">
                  <c:v>0.1972470677160342</c:v>
                </c:pt>
                <c:pt idx="81">
                  <c:v>0.19572208114254649</c:v>
                </c:pt>
                <c:pt idx="82">
                  <c:v>0.19413079080499399</c:v>
                </c:pt>
                <c:pt idx="83">
                  <c:v>0.19267210799557088</c:v>
                </c:pt>
                <c:pt idx="84">
                  <c:v>0.19114712142208318</c:v>
                </c:pt>
                <c:pt idx="85">
                  <c:v>0.18962213484859528</c:v>
                </c:pt>
                <c:pt idx="86">
                  <c:v>0.1881634520391722</c:v>
                </c:pt>
                <c:pt idx="87">
                  <c:v>0.18663846546568449</c:v>
                </c:pt>
                <c:pt idx="88">
                  <c:v>0.18517978265626142</c:v>
                </c:pt>
                <c:pt idx="89">
                  <c:v>0.18372109984683832</c:v>
                </c:pt>
                <c:pt idx="90">
                  <c:v>0.18219611327335061</c:v>
                </c:pt>
                <c:pt idx="91">
                  <c:v>0.18073743046392754</c:v>
                </c:pt>
                <c:pt idx="92">
                  <c:v>0.17927874765450444</c:v>
                </c:pt>
                <c:pt idx="93">
                  <c:v>0.17782006484508117</c:v>
                </c:pt>
                <c:pt idx="94">
                  <c:v>0.1763613820356581</c:v>
                </c:pt>
                <c:pt idx="95">
                  <c:v>0.17490269922623503</c:v>
                </c:pt>
                <c:pt idx="96">
                  <c:v>0.17344401641681192</c:v>
                </c:pt>
                <c:pt idx="97">
                  <c:v>0.17198533360738885</c:v>
                </c:pt>
                <c:pt idx="98">
                  <c:v>0.17052665079796575</c:v>
                </c:pt>
                <c:pt idx="99">
                  <c:v>0.16906796798854268</c:v>
                </c:pt>
                <c:pt idx="100">
                  <c:v>0.1676092851791196</c:v>
                </c:pt>
                <c:pt idx="101">
                  <c:v>0.1661506023696965</c:v>
                </c:pt>
                <c:pt idx="102">
                  <c:v>0.16469191956027343</c:v>
                </c:pt>
                <c:pt idx="103">
                  <c:v>0.16323323675085036</c:v>
                </c:pt>
                <c:pt idx="104">
                  <c:v>0.16177455394142726</c:v>
                </c:pt>
                <c:pt idx="105">
                  <c:v>0.16038217489606882</c:v>
                </c:pt>
                <c:pt idx="106">
                  <c:v>0.15892349208664572</c:v>
                </c:pt>
                <c:pt idx="107">
                  <c:v>0.15746480927722264</c:v>
                </c:pt>
                <c:pt idx="108">
                  <c:v>0.15607243023186437</c:v>
                </c:pt>
              </c:numCache>
            </c:numRef>
          </c:xVal>
          <c:yVal>
            <c:numRef>
              <c:f>Potentiel5!$C$2:$C$110</c:f>
              <c:numCache>
                <c:formatCode>0.00</c:formatCode>
                <c:ptCount val="109"/>
                <c:pt idx="0">
                  <c:v>2.2601934725612409</c:v>
                </c:pt>
                <c:pt idx="1">
                  <c:v>3.9553385769820579</c:v>
                </c:pt>
                <c:pt idx="2">
                  <c:v>4.5203869451224818</c:v>
                </c:pt>
                <c:pt idx="3">
                  <c:v>5.6504836814031023</c:v>
                </c:pt>
                <c:pt idx="4">
                  <c:v>6.7805804176837228</c:v>
                </c:pt>
                <c:pt idx="5">
                  <c:v>6.7805804176837228</c:v>
                </c:pt>
                <c:pt idx="6">
                  <c:v>8.4757255221045398</c:v>
                </c:pt>
                <c:pt idx="7">
                  <c:v>9.6058222583851602</c:v>
                </c:pt>
                <c:pt idx="8">
                  <c:v>11.300967362806205</c:v>
                </c:pt>
                <c:pt idx="9">
                  <c:v>12.996112467227249</c:v>
                </c:pt>
                <c:pt idx="10">
                  <c:v>14.126209203507869</c:v>
                </c:pt>
                <c:pt idx="11">
                  <c:v>16.38640267606911</c:v>
                </c:pt>
                <c:pt idx="12">
                  <c:v>18.081547780489927</c:v>
                </c:pt>
                <c:pt idx="13">
                  <c:v>20.906789621191592</c:v>
                </c:pt>
                <c:pt idx="14">
                  <c:v>24.297079830033454</c:v>
                </c:pt>
                <c:pt idx="15">
                  <c:v>28.252418407015512</c:v>
                </c:pt>
                <c:pt idx="16">
                  <c:v>31.077660247717176</c:v>
                </c:pt>
                <c:pt idx="17">
                  <c:v>33.902902088418614</c:v>
                </c:pt>
                <c:pt idx="18">
                  <c:v>37.293192297260703</c:v>
                </c:pt>
                <c:pt idx="19">
                  <c:v>40.683482506102564</c:v>
                </c:pt>
                <c:pt idx="20">
                  <c:v>45.203869451225046</c:v>
                </c:pt>
                <c:pt idx="21">
                  <c:v>49.159208028207104</c:v>
                </c:pt>
                <c:pt idx="22">
                  <c:v>53.679594973329586</c:v>
                </c:pt>
                <c:pt idx="23">
                  <c:v>58.765030286592491</c:v>
                </c:pt>
                <c:pt idx="24">
                  <c:v>63.850465599855397</c:v>
                </c:pt>
                <c:pt idx="25">
                  <c:v>68.935900913118076</c:v>
                </c:pt>
                <c:pt idx="26">
                  <c:v>73.456287858240557</c:v>
                </c:pt>
                <c:pt idx="27">
                  <c:v>80.23686827592428</c:v>
                </c:pt>
                <c:pt idx="28">
                  <c:v>87.017448693608117</c:v>
                </c:pt>
                <c:pt idx="29">
                  <c:v>92.667932375011219</c:v>
                </c:pt>
                <c:pt idx="30">
                  <c:v>100.57860952897568</c:v>
                </c:pt>
                <c:pt idx="31">
                  <c:v>107.3591899466594</c:v>
                </c:pt>
                <c:pt idx="32">
                  <c:v>116.39996383690436</c:v>
                </c:pt>
                <c:pt idx="33">
                  <c:v>123.74559262272851</c:v>
                </c:pt>
                <c:pt idx="34">
                  <c:v>132.22131814483316</c:v>
                </c:pt>
                <c:pt idx="35">
                  <c:v>141.26209203507813</c:v>
                </c:pt>
                <c:pt idx="36">
                  <c:v>149.73781755718289</c:v>
                </c:pt>
                <c:pt idx="37">
                  <c:v>159.34363981556817</c:v>
                </c:pt>
                <c:pt idx="38">
                  <c:v>171.20965554651468</c:v>
                </c:pt>
                <c:pt idx="39">
                  <c:v>181.94557454118069</c:v>
                </c:pt>
                <c:pt idx="40">
                  <c:v>193.81159027212721</c:v>
                </c:pt>
                <c:pt idx="41">
                  <c:v>207.93779947563507</c:v>
                </c:pt>
                <c:pt idx="42">
                  <c:v>222.06400867914294</c:v>
                </c:pt>
                <c:pt idx="43">
                  <c:v>237.88536298707163</c:v>
                </c:pt>
                <c:pt idx="44">
                  <c:v>255.96691076756167</c:v>
                </c:pt>
                <c:pt idx="45">
                  <c:v>274.04845854805171</c:v>
                </c:pt>
                <c:pt idx="46">
                  <c:v>293.82515143296257</c:v>
                </c:pt>
                <c:pt idx="47">
                  <c:v>316.42708615857509</c:v>
                </c:pt>
                <c:pt idx="48">
                  <c:v>339.59406925232793</c:v>
                </c:pt>
                <c:pt idx="49">
                  <c:v>365.021245818642</c:v>
                </c:pt>
                <c:pt idx="50">
                  <c:v>392.14356748937701</c:v>
                </c:pt>
                <c:pt idx="51">
                  <c:v>420.96103426453305</c:v>
                </c:pt>
                <c:pt idx="52">
                  <c:v>452.03869451225023</c:v>
                </c:pt>
                <c:pt idx="53">
                  <c:v>484.81149986438834</c:v>
                </c:pt>
                <c:pt idx="54">
                  <c:v>519.84449868908769</c:v>
                </c:pt>
                <c:pt idx="55">
                  <c:v>556.57264261820808</c:v>
                </c:pt>
                <c:pt idx="56">
                  <c:v>594.99593165174929</c:v>
                </c:pt>
                <c:pt idx="57">
                  <c:v>634.54931742157123</c:v>
                </c:pt>
                <c:pt idx="58">
                  <c:v>676.92794503209473</c:v>
                </c:pt>
                <c:pt idx="59">
                  <c:v>717.04637917005698</c:v>
                </c:pt>
                <c:pt idx="60">
                  <c:v>755.46966820359819</c:v>
                </c:pt>
                <c:pt idx="61">
                  <c:v>791.06771539643796</c:v>
                </c:pt>
                <c:pt idx="62">
                  <c:v>815.92984359461161</c:v>
                </c:pt>
                <c:pt idx="63">
                  <c:v>834.57643974324196</c:v>
                </c:pt>
                <c:pt idx="64">
                  <c:v>827.23081095741793</c:v>
                </c:pt>
                <c:pt idx="65">
                  <c:v>813.10460175391017</c:v>
                </c:pt>
                <c:pt idx="66">
                  <c:v>798.9783925504023</c:v>
                </c:pt>
                <c:pt idx="67">
                  <c:v>787.11237681945568</c:v>
                </c:pt>
                <c:pt idx="68">
                  <c:v>7.9106771539643432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</c:numCache>
            </c:numRef>
          </c:yVal>
          <c:smooth val="0"/>
        </c:ser>
        <c:ser>
          <c:idx val="6"/>
          <c:order val="4"/>
          <c:tx>
            <c:v>h modeled</c:v>
          </c:tx>
          <c:spPr>
            <a:ln w="25400">
              <a:solidFill>
                <a:srgbClr val="00B050"/>
              </a:solidFill>
            </a:ln>
          </c:spPr>
          <c:marker>
            <c:symbol val="none"/>
          </c:marker>
          <c:xVal>
            <c:numRef>
              <c:f>Potentiel5!$B$2:$B$400</c:f>
              <c:numCache>
                <c:formatCode>General</c:formatCode>
                <c:ptCount val="399"/>
                <c:pt idx="0">
                  <c:v>0.31128954190729419</c:v>
                </c:pt>
                <c:pt idx="1">
                  <c:v>0.30963194780567699</c:v>
                </c:pt>
                <c:pt idx="2">
                  <c:v>0.30863739134470669</c:v>
                </c:pt>
                <c:pt idx="3">
                  <c:v>0.30764283488373634</c:v>
                </c:pt>
                <c:pt idx="4">
                  <c:v>0.30664827842276604</c:v>
                </c:pt>
                <c:pt idx="5">
                  <c:v>0.30558741819773105</c:v>
                </c:pt>
                <c:pt idx="6">
                  <c:v>0.30452655797269612</c:v>
                </c:pt>
                <c:pt idx="7">
                  <c:v>0.30333309021953175</c:v>
                </c:pt>
                <c:pt idx="8">
                  <c:v>0.30213962246636733</c:v>
                </c:pt>
                <c:pt idx="9">
                  <c:v>0.30094615471320313</c:v>
                </c:pt>
                <c:pt idx="10">
                  <c:v>0.29968638319597413</c:v>
                </c:pt>
                <c:pt idx="11">
                  <c:v>0.29842661167874512</c:v>
                </c:pt>
                <c:pt idx="12">
                  <c:v>0.2971668401615159</c:v>
                </c:pt>
                <c:pt idx="13">
                  <c:v>0.2959070686442869</c:v>
                </c:pt>
                <c:pt idx="14">
                  <c:v>0.29424947454266975</c:v>
                </c:pt>
                <c:pt idx="15">
                  <c:v>0.29272448796918205</c:v>
                </c:pt>
                <c:pt idx="16">
                  <c:v>0.29139841268788835</c:v>
                </c:pt>
                <c:pt idx="17">
                  <c:v>0.29013864117065935</c:v>
                </c:pt>
                <c:pt idx="18">
                  <c:v>0.28881256588936555</c:v>
                </c:pt>
                <c:pt idx="19">
                  <c:v>0.28755279437213649</c:v>
                </c:pt>
                <c:pt idx="20">
                  <c:v>0.28629302285490749</c:v>
                </c:pt>
                <c:pt idx="21">
                  <c:v>0.28503325133767848</c:v>
                </c:pt>
                <c:pt idx="22">
                  <c:v>0.28370717605638485</c:v>
                </c:pt>
                <c:pt idx="23">
                  <c:v>0.28238110077509099</c:v>
                </c:pt>
                <c:pt idx="24">
                  <c:v>0.28112132925786198</c:v>
                </c:pt>
                <c:pt idx="25">
                  <c:v>0.27979525397656835</c:v>
                </c:pt>
                <c:pt idx="26">
                  <c:v>0.27846917869527449</c:v>
                </c:pt>
                <c:pt idx="27">
                  <c:v>0.27707679964991622</c:v>
                </c:pt>
                <c:pt idx="28">
                  <c:v>0.27575072436862241</c:v>
                </c:pt>
                <c:pt idx="29">
                  <c:v>0.27435834532326392</c:v>
                </c:pt>
                <c:pt idx="30">
                  <c:v>0.27289966251384085</c:v>
                </c:pt>
                <c:pt idx="31">
                  <c:v>0.27150728346848257</c:v>
                </c:pt>
                <c:pt idx="32">
                  <c:v>0.2700486006590595</c:v>
                </c:pt>
                <c:pt idx="33">
                  <c:v>0.26865622161370106</c:v>
                </c:pt>
                <c:pt idx="34">
                  <c:v>0.26719753880427799</c:v>
                </c:pt>
                <c:pt idx="35">
                  <c:v>0.26573885599485486</c:v>
                </c:pt>
                <c:pt idx="36">
                  <c:v>0.26428017318543179</c:v>
                </c:pt>
                <c:pt idx="37">
                  <c:v>0.26282149037600872</c:v>
                </c:pt>
                <c:pt idx="38">
                  <c:v>0.26129650380252084</c:v>
                </c:pt>
                <c:pt idx="39">
                  <c:v>0.25983782099309771</c:v>
                </c:pt>
                <c:pt idx="40">
                  <c:v>0.25831283441961</c:v>
                </c:pt>
                <c:pt idx="41">
                  <c:v>0.25685415161018693</c:v>
                </c:pt>
                <c:pt idx="42">
                  <c:v>0.25532916503669922</c:v>
                </c:pt>
                <c:pt idx="43">
                  <c:v>0.25380417846321135</c:v>
                </c:pt>
                <c:pt idx="44">
                  <c:v>0.25227919188972364</c:v>
                </c:pt>
                <c:pt idx="45">
                  <c:v>0.25075420531623571</c:v>
                </c:pt>
                <c:pt idx="46">
                  <c:v>0.24922921874274803</c:v>
                </c:pt>
                <c:pt idx="47">
                  <c:v>0.24770423216926032</c:v>
                </c:pt>
                <c:pt idx="48">
                  <c:v>0.24617924559577242</c:v>
                </c:pt>
                <c:pt idx="49">
                  <c:v>0.24472056278634932</c:v>
                </c:pt>
                <c:pt idx="50">
                  <c:v>0.24312927244879701</c:v>
                </c:pt>
                <c:pt idx="51">
                  <c:v>0.2416042858753091</c:v>
                </c:pt>
                <c:pt idx="52">
                  <c:v>0.240145603065886</c:v>
                </c:pt>
                <c:pt idx="53">
                  <c:v>0.23855431272833369</c:v>
                </c:pt>
                <c:pt idx="54">
                  <c:v>0.23702932615484579</c:v>
                </c:pt>
                <c:pt idx="55">
                  <c:v>0.23550433958135808</c:v>
                </c:pt>
                <c:pt idx="56">
                  <c:v>0.23397935300787037</c:v>
                </c:pt>
                <c:pt idx="57">
                  <c:v>0.23245436643438247</c:v>
                </c:pt>
                <c:pt idx="58">
                  <c:v>0.23086307609682993</c:v>
                </c:pt>
                <c:pt idx="59">
                  <c:v>0.22933808952334223</c:v>
                </c:pt>
                <c:pt idx="60">
                  <c:v>0.22781310294985452</c:v>
                </c:pt>
                <c:pt idx="61">
                  <c:v>0.22628811637636662</c:v>
                </c:pt>
                <c:pt idx="62">
                  <c:v>0.22476312980287891</c:v>
                </c:pt>
                <c:pt idx="63">
                  <c:v>0.2232381432293912</c:v>
                </c:pt>
                <c:pt idx="64">
                  <c:v>0.2217131566559033</c:v>
                </c:pt>
                <c:pt idx="65">
                  <c:v>0.22018817008241559</c:v>
                </c:pt>
                <c:pt idx="66">
                  <c:v>0.21866318350892788</c:v>
                </c:pt>
                <c:pt idx="67">
                  <c:v>0.21713819693544001</c:v>
                </c:pt>
                <c:pt idx="68">
                  <c:v>0.21561321036195227</c:v>
                </c:pt>
                <c:pt idx="69">
                  <c:v>0.21408822378846457</c:v>
                </c:pt>
                <c:pt idx="70">
                  <c:v>0.21249693345091206</c:v>
                </c:pt>
                <c:pt idx="71">
                  <c:v>0.21097194687742415</c:v>
                </c:pt>
                <c:pt idx="72">
                  <c:v>0.20944696030393645</c:v>
                </c:pt>
                <c:pt idx="73">
                  <c:v>0.20792197373044874</c:v>
                </c:pt>
                <c:pt idx="74">
                  <c:v>0.20646329092102567</c:v>
                </c:pt>
                <c:pt idx="75">
                  <c:v>0.20487200058347313</c:v>
                </c:pt>
                <c:pt idx="76">
                  <c:v>0.20334701400998542</c:v>
                </c:pt>
                <c:pt idx="77">
                  <c:v>0.20182202743649752</c:v>
                </c:pt>
                <c:pt idx="78">
                  <c:v>0.20029704086300981</c:v>
                </c:pt>
                <c:pt idx="79">
                  <c:v>0.1987720542895221</c:v>
                </c:pt>
                <c:pt idx="80">
                  <c:v>0.1972470677160342</c:v>
                </c:pt>
                <c:pt idx="81">
                  <c:v>0.19572208114254649</c:v>
                </c:pt>
                <c:pt idx="82">
                  <c:v>0.19413079080499399</c:v>
                </c:pt>
                <c:pt idx="83">
                  <c:v>0.19267210799557088</c:v>
                </c:pt>
                <c:pt idx="84">
                  <c:v>0.19114712142208318</c:v>
                </c:pt>
                <c:pt idx="85">
                  <c:v>0.18962213484859528</c:v>
                </c:pt>
                <c:pt idx="86">
                  <c:v>0.1881634520391722</c:v>
                </c:pt>
                <c:pt idx="87">
                  <c:v>0.18663846546568449</c:v>
                </c:pt>
                <c:pt idx="88">
                  <c:v>0.18517978265626142</c:v>
                </c:pt>
                <c:pt idx="89">
                  <c:v>0.18372109984683832</c:v>
                </c:pt>
                <c:pt idx="90">
                  <c:v>0.18219611327335061</c:v>
                </c:pt>
                <c:pt idx="91">
                  <c:v>0.18073743046392754</c:v>
                </c:pt>
                <c:pt idx="92">
                  <c:v>0.17927874765450444</c:v>
                </c:pt>
                <c:pt idx="93">
                  <c:v>0.17782006484508117</c:v>
                </c:pt>
                <c:pt idx="94">
                  <c:v>0.1763613820356581</c:v>
                </c:pt>
                <c:pt idx="95">
                  <c:v>0.17490269922623503</c:v>
                </c:pt>
                <c:pt idx="96">
                  <c:v>0.17344401641681192</c:v>
                </c:pt>
                <c:pt idx="97">
                  <c:v>0.17198533360738885</c:v>
                </c:pt>
                <c:pt idx="98">
                  <c:v>0.17052665079796575</c:v>
                </c:pt>
                <c:pt idx="99">
                  <c:v>0.16906796798854268</c:v>
                </c:pt>
                <c:pt idx="100">
                  <c:v>0.1676092851791196</c:v>
                </c:pt>
                <c:pt idx="101">
                  <c:v>0.1661506023696965</c:v>
                </c:pt>
                <c:pt idx="102">
                  <c:v>0.16469191956027343</c:v>
                </c:pt>
                <c:pt idx="103">
                  <c:v>0.16323323675085036</c:v>
                </c:pt>
                <c:pt idx="104">
                  <c:v>0.16177455394142726</c:v>
                </c:pt>
                <c:pt idx="105">
                  <c:v>0.16038217489606882</c:v>
                </c:pt>
                <c:pt idx="106">
                  <c:v>0.15892349208664572</c:v>
                </c:pt>
                <c:pt idx="107">
                  <c:v>0.15746480927722264</c:v>
                </c:pt>
                <c:pt idx="108">
                  <c:v>0.15607243023186437</c:v>
                </c:pt>
                <c:pt idx="109">
                  <c:v>0.15454744365837647</c:v>
                </c:pt>
                <c:pt idx="110">
                  <c:v>0.153155064613018</c:v>
                </c:pt>
                <c:pt idx="111">
                  <c:v>0.15169638180359493</c:v>
                </c:pt>
                <c:pt idx="112">
                  <c:v>0.15030400275823666</c:v>
                </c:pt>
                <c:pt idx="113">
                  <c:v>0.14884531994881359</c:v>
                </c:pt>
                <c:pt idx="114">
                  <c:v>0.14738663713939049</c:v>
                </c:pt>
                <c:pt idx="115">
                  <c:v>0.14592795432996741</c:v>
                </c:pt>
                <c:pt idx="116">
                  <c:v>0.14446927152054434</c:v>
                </c:pt>
                <c:pt idx="117">
                  <c:v>0.14301058871112104</c:v>
                </c:pt>
                <c:pt idx="118">
                  <c:v>0.14148560213763334</c:v>
                </c:pt>
                <c:pt idx="119">
                  <c:v>0.14002691932821026</c:v>
                </c:pt>
                <c:pt idx="120">
                  <c:v>0.13850193275472256</c:v>
                </c:pt>
                <c:pt idx="121">
                  <c:v>0.13697694618123465</c:v>
                </c:pt>
                <c:pt idx="122">
                  <c:v>0.13545195960774695</c:v>
                </c:pt>
                <c:pt idx="123">
                  <c:v>0.13399327679832387</c:v>
                </c:pt>
                <c:pt idx="124">
                  <c:v>0.13246829022483617</c:v>
                </c:pt>
                <c:pt idx="125">
                  <c:v>0.13094330365134826</c:v>
                </c:pt>
                <c:pt idx="126">
                  <c:v>0.12941831707786056</c:v>
                </c:pt>
                <c:pt idx="127">
                  <c:v>0.12795963426843746</c:v>
                </c:pt>
                <c:pt idx="128">
                  <c:v>0.12650095145901438</c:v>
                </c:pt>
                <c:pt idx="129">
                  <c:v>0.12497596488552648</c:v>
                </c:pt>
                <c:pt idx="130">
                  <c:v>0.12351728207610339</c:v>
                </c:pt>
                <c:pt idx="131">
                  <c:v>0.12205859926668032</c:v>
                </c:pt>
                <c:pt idx="132">
                  <c:v>0.12059991645725723</c:v>
                </c:pt>
                <c:pt idx="133">
                  <c:v>0.11920753741189896</c:v>
                </c:pt>
                <c:pt idx="134">
                  <c:v>0.11774885460247587</c:v>
                </c:pt>
                <c:pt idx="135">
                  <c:v>0.1162901717930528</c:v>
                </c:pt>
                <c:pt idx="136">
                  <c:v>0.11489779274769434</c:v>
                </c:pt>
                <c:pt idx="137">
                  <c:v>0.11350541370233588</c:v>
                </c:pt>
                <c:pt idx="138">
                  <c:v>0.1120467308929128</c:v>
                </c:pt>
                <c:pt idx="139">
                  <c:v>0.11065435184755434</c:v>
                </c:pt>
                <c:pt idx="140">
                  <c:v>0.10926197280219607</c:v>
                </c:pt>
                <c:pt idx="141">
                  <c:v>0.10793589752090224</c:v>
                </c:pt>
                <c:pt idx="142">
                  <c:v>0.10654351847554377</c:v>
                </c:pt>
                <c:pt idx="143">
                  <c:v>0.10521744319425014</c:v>
                </c:pt>
                <c:pt idx="144">
                  <c:v>0.1038913679129565</c:v>
                </c:pt>
                <c:pt idx="145">
                  <c:v>0.10256529263166266</c:v>
                </c:pt>
                <c:pt idx="146">
                  <c:v>0.10123921735036902</c:v>
                </c:pt>
                <c:pt idx="147">
                  <c:v>9.9979445833140002E-2</c:v>
                </c:pt>
                <c:pt idx="148">
                  <c:v>9.8719674315910985E-2</c:v>
                </c:pt>
                <c:pt idx="149">
                  <c:v>9.7393599034617154E-2</c:v>
                </c:pt>
                <c:pt idx="150">
                  <c:v>9.6133827517388137E-2</c:v>
                </c:pt>
                <c:pt idx="151">
                  <c:v>9.4940359764223742E-2</c:v>
                </c:pt>
                <c:pt idx="152">
                  <c:v>9.3680588246994725E-2</c:v>
                </c:pt>
                <c:pt idx="153">
                  <c:v>9.2487120493830524E-2</c:v>
                </c:pt>
                <c:pt idx="154">
                  <c:v>9.1293652740666129E-2</c:v>
                </c:pt>
                <c:pt idx="155">
                  <c:v>9.0100184987501733E-2</c:v>
                </c:pt>
                <c:pt idx="156">
                  <c:v>8.8973020998402153E-2</c:v>
                </c:pt>
                <c:pt idx="157">
                  <c:v>8.7845857009302392E-2</c:v>
                </c:pt>
                <c:pt idx="158">
                  <c:v>8.6718693020202811E-2</c:v>
                </c:pt>
                <c:pt idx="159">
                  <c:v>8.5591529031103036E-2</c:v>
                </c:pt>
                <c:pt idx="160">
                  <c:v>8.446436504200347E-2</c:v>
                </c:pt>
                <c:pt idx="161">
                  <c:v>8.340350481696851E-2</c:v>
                </c:pt>
                <c:pt idx="162">
                  <c:v>8.2342644591933564E-2</c:v>
                </c:pt>
                <c:pt idx="163">
                  <c:v>8.1281784366898605E-2</c:v>
                </c:pt>
                <c:pt idx="164">
                  <c:v>8.028722790592828E-2</c:v>
                </c:pt>
                <c:pt idx="165">
                  <c:v>7.9292671444957954E-2</c:v>
                </c:pt>
                <c:pt idx="166">
                  <c:v>7.8298114983987629E-2</c:v>
                </c:pt>
                <c:pt idx="167">
                  <c:v>7.7303558523017304E-2</c:v>
                </c:pt>
                <c:pt idx="168">
                  <c:v>7.6375305826111781E-2</c:v>
                </c:pt>
                <c:pt idx="169">
                  <c:v>7.544705312920609E-2</c:v>
                </c:pt>
                <c:pt idx="170">
                  <c:v>7.4518800432300566E-2</c:v>
                </c:pt>
                <c:pt idx="171">
                  <c:v>7.3656851499459677E-2</c:v>
                </c:pt>
                <c:pt idx="172">
                  <c:v>7.2728598802553987E-2</c:v>
                </c:pt>
                <c:pt idx="173">
                  <c:v>7.1866649869713098E-2</c:v>
                </c:pt>
                <c:pt idx="174">
                  <c:v>7.1004700936872209E-2</c:v>
                </c:pt>
                <c:pt idx="175">
                  <c:v>7.014275200403132E-2</c:v>
                </c:pt>
                <c:pt idx="176">
                  <c:v>6.9347106835255065E-2</c:v>
                </c:pt>
                <c:pt idx="177">
                  <c:v>6.8485157902414176E-2</c:v>
                </c:pt>
                <c:pt idx="178">
                  <c:v>6.7689512733637908E-2</c:v>
                </c:pt>
                <c:pt idx="179">
                  <c:v>6.6960171328926274E-2</c:v>
                </c:pt>
                <c:pt idx="180">
                  <c:v>6.61645261601502E-2</c:v>
                </c:pt>
                <c:pt idx="181">
                  <c:v>6.5435184755438566E-2</c:v>
                </c:pt>
                <c:pt idx="182">
                  <c:v>6.4639539586662298E-2</c:v>
                </c:pt>
                <c:pt idx="183">
                  <c:v>6.3910198181950859E-2</c:v>
                </c:pt>
                <c:pt idx="184">
                  <c:v>6.324716054130404E-2</c:v>
                </c:pt>
                <c:pt idx="185">
                  <c:v>6.2517819136592392E-2</c:v>
                </c:pt>
                <c:pt idx="186">
                  <c:v>6.1788477731880766E-2</c:v>
                </c:pt>
                <c:pt idx="187">
                  <c:v>6.112544009123394E-2</c:v>
                </c:pt>
                <c:pt idx="188">
                  <c:v>6.0462402450587122E-2</c:v>
                </c:pt>
                <c:pt idx="189">
                  <c:v>5.9799364809940296E-2</c:v>
                </c:pt>
                <c:pt idx="190">
                  <c:v>5.9136327169293477E-2</c:v>
                </c:pt>
                <c:pt idx="191">
                  <c:v>5.8473289528646465E-2</c:v>
                </c:pt>
                <c:pt idx="192">
                  <c:v>5.7876555652064454E-2</c:v>
                </c:pt>
                <c:pt idx="193">
                  <c:v>5.7279821775482263E-2</c:v>
                </c:pt>
                <c:pt idx="194">
                  <c:v>5.6683087898900066E-2</c:v>
                </c:pt>
                <c:pt idx="195">
                  <c:v>5.6086354022317868E-2</c:v>
                </c:pt>
                <c:pt idx="196">
                  <c:v>5.548962014573567E-2</c:v>
                </c:pt>
                <c:pt idx="197">
                  <c:v>5.4959190033218287E-2</c:v>
                </c:pt>
                <c:pt idx="198">
                  <c:v>5.4362456156636096E-2</c:v>
                </c:pt>
                <c:pt idx="199">
                  <c:v>5.3832026044118526E-2</c:v>
                </c:pt>
                <c:pt idx="200">
                  <c:v>5.3301595931601144E-2</c:v>
                </c:pt>
                <c:pt idx="201">
                  <c:v>5.2704862055018946E-2</c:v>
                </c:pt>
                <c:pt idx="202">
                  <c:v>5.2174431942501376E-2</c:v>
                </c:pt>
                <c:pt idx="203">
                  <c:v>5.1644001829983993E-2</c:v>
                </c:pt>
                <c:pt idx="204">
                  <c:v>5.1179875481531051E-2</c:v>
                </c:pt>
                <c:pt idx="205">
                  <c:v>5.0649445369013668E-2</c:v>
                </c:pt>
                <c:pt idx="206">
                  <c:v>5.0185319020560719E-2</c:v>
                </c:pt>
                <c:pt idx="207">
                  <c:v>4.9654888908043336E-2</c:v>
                </c:pt>
                <c:pt idx="208">
                  <c:v>4.9190762559590581E-2</c:v>
                </c:pt>
                <c:pt idx="209">
                  <c:v>4.8726636211137639E-2</c:v>
                </c:pt>
                <c:pt idx="210">
                  <c:v>4.8262509862684884E-2</c:v>
                </c:pt>
                <c:pt idx="211">
                  <c:v>4.786468727829675E-2</c:v>
                </c:pt>
                <c:pt idx="212">
                  <c:v>4.7400560929843995E-2</c:v>
                </c:pt>
                <c:pt idx="213">
                  <c:v>4.693643458139124E-2</c:v>
                </c:pt>
                <c:pt idx="214">
                  <c:v>4.6538611997003106E-2</c:v>
                </c:pt>
                <c:pt idx="215">
                  <c:v>4.6074485648550351E-2</c:v>
                </c:pt>
                <c:pt idx="216">
                  <c:v>4.5676663064162216E-2</c:v>
                </c:pt>
                <c:pt idx="217">
                  <c:v>4.5278840479774089E-2</c:v>
                </c:pt>
                <c:pt idx="218">
                  <c:v>4.4881017895385955E-2</c:v>
                </c:pt>
                <c:pt idx="219">
                  <c:v>4.4483195310997828E-2</c:v>
                </c:pt>
                <c:pt idx="220">
                  <c:v>4.4085372726609694E-2</c:v>
                </c:pt>
                <c:pt idx="221">
                  <c:v>4.3687550142221566E-2</c:v>
                </c:pt>
                <c:pt idx="222">
                  <c:v>4.3289727557833432E-2</c:v>
                </c:pt>
                <c:pt idx="223">
                  <c:v>4.295820873751012E-2</c:v>
                </c:pt>
                <c:pt idx="224">
                  <c:v>4.2560386153121986E-2</c:v>
                </c:pt>
                <c:pt idx="225">
                  <c:v>4.222886733279848E-2</c:v>
                </c:pt>
                <c:pt idx="226">
                  <c:v>4.189734851247498E-2</c:v>
                </c:pt>
                <c:pt idx="227">
                  <c:v>4.1499525928087033E-2</c:v>
                </c:pt>
                <c:pt idx="228">
                  <c:v>4.1168007107763527E-2</c:v>
                </c:pt>
                <c:pt idx="229">
                  <c:v>4.0836488287440027E-2</c:v>
                </c:pt>
                <c:pt idx="230">
                  <c:v>4.0504969467116708E-2</c:v>
                </c:pt>
                <c:pt idx="231">
                  <c:v>4.0173450646793202E-2</c:v>
                </c:pt>
                <c:pt idx="232">
                  <c:v>3.990823559053451E-2</c:v>
                </c:pt>
                <c:pt idx="233">
                  <c:v>3.9576716770211004E-2</c:v>
                </c:pt>
                <c:pt idx="234">
                  <c:v>3.9245197949887692E-2</c:v>
                </c:pt>
                <c:pt idx="235">
                  <c:v>3.8979982893628813E-2</c:v>
                </c:pt>
                <c:pt idx="236">
                  <c:v>3.8714767837370122E-2</c:v>
                </c:pt>
                <c:pt idx="237">
                  <c:v>3.8383249017046803E-2</c:v>
                </c:pt>
                <c:pt idx="238">
                  <c:v>3.8118033960787924E-2</c:v>
                </c:pt>
                <c:pt idx="239">
                  <c:v>3.7852818904529233E-2</c:v>
                </c:pt>
                <c:pt idx="240">
                  <c:v>3.7587603848270541E-2</c:v>
                </c:pt>
                <c:pt idx="241">
                  <c:v>3.7388692556076478E-2</c:v>
                </c:pt>
                <c:pt idx="242">
                  <c:v>3.7123477499817599E-2</c:v>
                </c:pt>
                <c:pt idx="243">
                  <c:v>3.6924566207623528E-2</c:v>
                </c:pt>
                <c:pt idx="244">
                  <c:v>3.6659351151364837E-2</c:v>
                </c:pt>
                <c:pt idx="245">
                  <c:v>3.6460439859170773E-2</c:v>
                </c:pt>
                <c:pt idx="246">
                  <c:v>3.6195224802912082E-2</c:v>
                </c:pt>
                <c:pt idx="247">
                  <c:v>3.5996313510718018E-2</c:v>
                </c:pt>
                <c:pt idx="248">
                  <c:v>3.5797402218523955E-2</c:v>
                </c:pt>
                <c:pt idx="249">
                  <c:v>3.5598490926329884E-2</c:v>
                </c:pt>
                <c:pt idx="250">
                  <c:v>3.5399579634135821E-2</c:v>
                </c:pt>
                <c:pt idx="251">
                  <c:v>3.5200668341941757E-2</c:v>
                </c:pt>
                <c:pt idx="252">
                  <c:v>3.5001757049747693E-2</c:v>
                </c:pt>
                <c:pt idx="253">
                  <c:v>3.4802845757553623E-2</c:v>
                </c:pt>
                <c:pt idx="254">
                  <c:v>3.4603934465359559E-2</c:v>
                </c:pt>
                <c:pt idx="255">
                  <c:v>3.4405023173165496E-2</c:v>
                </c:pt>
                <c:pt idx="256">
                  <c:v>3.427241564503624E-2</c:v>
                </c:pt>
                <c:pt idx="257">
                  <c:v>3.4073504352842177E-2</c:v>
                </c:pt>
                <c:pt idx="258">
                  <c:v>3.3874593060648113E-2</c:v>
                </c:pt>
                <c:pt idx="259">
                  <c:v>3.374198553251867E-2</c:v>
                </c:pt>
                <c:pt idx="260">
                  <c:v>3.3543074240324607E-2</c:v>
                </c:pt>
                <c:pt idx="261">
                  <c:v>3.3410466712195358E-2</c:v>
                </c:pt>
                <c:pt idx="262">
                  <c:v>3.3277859184065915E-2</c:v>
                </c:pt>
                <c:pt idx="263">
                  <c:v>3.3078947891871852E-2</c:v>
                </c:pt>
                <c:pt idx="264">
                  <c:v>3.2946340363742409E-2</c:v>
                </c:pt>
                <c:pt idx="265">
                  <c:v>3.281373283561316E-2</c:v>
                </c:pt>
                <c:pt idx="266">
                  <c:v>3.2614821543419097E-2</c:v>
                </c:pt>
                <c:pt idx="267">
                  <c:v>3.2482214015289654E-2</c:v>
                </c:pt>
                <c:pt idx="268">
                  <c:v>3.228330272309559E-2</c:v>
                </c:pt>
                <c:pt idx="269">
                  <c:v>3.2150695194966147E-2</c:v>
                </c:pt>
                <c:pt idx="270">
                  <c:v>3.1951783902772084E-2</c:v>
                </c:pt>
                <c:pt idx="271">
                  <c:v>3.1752872610578207E-2</c:v>
                </c:pt>
                <c:pt idx="272">
                  <c:v>3.1620265082448765E-2</c:v>
                </c:pt>
                <c:pt idx="273">
                  <c:v>3.1421353790254701E-2</c:v>
                </c:pt>
                <c:pt idx="274">
                  <c:v>3.1222442498060637E-2</c:v>
                </c:pt>
                <c:pt idx="275">
                  <c:v>3.1089834969931198E-2</c:v>
                </c:pt>
                <c:pt idx="276">
                  <c:v>3.0890923677737131E-2</c:v>
                </c:pt>
                <c:pt idx="277">
                  <c:v>3.0692012385543067E-2</c:v>
                </c:pt>
                <c:pt idx="278">
                  <c:v>3.0559404857413815E-2</c:v>
                </c:pt>
                <c:pt idx="279">
                  <c:v>3.0360493565219748E-2</c:v>
                </c:pt>
                <c:pt idx="280">
                  <c:v>3.0227886037090309E-2</c:v>
                </c:pt>
                <c:pt idx="281">
                  <c:v>3.0095278508961057E-2</c:v>
                </c:pt>
                <c:pt idx="282">
                  <c:v>2.9896367216766993E-2</c:v>
                </c:pt>
                <c:pt idx="283">
                  <c:v>2.9763759688637554E-2</c:v>
                </c:pt>
                <c:pt idx="284">
                  <c:v>2.9631152160508115E-2</c:v>
                </c:pt>
                <c:pt idx="285">
                  <c:v>2.9498544632378863E-2</c:v>
                </c:pt>
                <c:pt idx="286">
                  <c:v>2.9365937104249423E-2</c:v>
                </c:pt>
                <c:pt idx="287">
                  <c:v>2.9233329576119984E-2</c:v>
                </c:pt>
                <c:pt idx="288">
                  <c:v>2.9034418283925917E-2</c:v>
                </c:pt>
                <c:pt idx="289">
                  <c:v>2.8901810755796665E-2</c:v>
                </c:pt>
                <c:pt idx="290">
                  <c:v>2.8835506991731853E-2</c:v>
                </c:pt>
                <c:pt idx="291">
                  <c:v>2.8702899463602601E-2</c:v>
                </c:pt>
                <c:pt idx="292">
                  <c:v>2.8570291935473162E-2</c:v>
                </c:pt>
                <c:pt idx="293">
                  <c:v>2.843768440734391E-2</c:v>
                </c:pt>
                <c:pt idx="294">
                  <c:v>2.8305076879214471E-2</c:v>
                </c:pt>
                <c:pt idx="295">
                  <c:v>2.8172469351085031E-2</c:v>
                </c:pt>
                <c:pt idx="296">
                  <c:v>2.8106165587020403E-2</c:v>
                </c:pt>
                <c:pt idx="297">
                  <c:v>2.7973558058890964E-2</c:v>
                </c:pt>
                <c:pt idx="298">
                  <c:v>2.7840950530761712E-2</c:v>
                </c:pt>
                <c:pt idx="299">
                  <c:v>2.77746467666969E-2</c:v>
                </c:pt>
                <c:pt idx="300">
                  <c:v>2.7642039238567648E-2</c:v>
                </c:pt>
                <c:pt idx="301">
                  <c:v>2.7509431710438209E-2</c:v>
                </c:pt>
                <c:pt idx="302">
                  <c:v>2.7443127946373581E-2</c:v>
                </c:pt>
                <c:pt idx="303">
                  <c:v>2.7310520418244142E-2</c:v>
                </c:pt>
                <c:pt idx="304">
                  <c:v>2.7177912890114703E-2</c:v>
                </c:pt>
                <c:pt idx="305">
                  <c:v>2.7111609126050078E-2</c:v>
                </c:pt>
                <c:pt idx="306">
                  <c:v>2.6979001597920639E-2</c:v>
                </c:pt>
                <c:pt idx="307">
                  <c:v>2.6912697833856011E-2</c:v>
                </c:pt>
                <c:pt idx="308">
                  <c:v>2.6780090305726759E-2</c:v>
                </c:pt>
                <c:pt idx="309">
                  <c:v>2.664748277759732E-2</c:v>
                </c:pt>
                <c:pt idx="310">
                  <c:v>2.6581179013532696E-2</c:v>
                </c:pt>
                <c:pt idx="311">
                  <c:v>2.6514875249467881E-2</c:v>
                </c:pt>
                <c:pt idx="312">
                  <c:v>2.6382267721338629E-2</c:v>
                </c:pt>
                <c:pt idx="313">
                  <c:v>2.6315963957273817E-2</c:v>
                </c:pt>
                <c:pt idx="314">
                  <c:v>2.6249660193209189E-2</c:v>
                </c:pt>
                <c:pt idx="315">
                  <c:v>2.611705266507975E-2</c:v>
                </c:pt>
                <c:pt idx="316">
                  <c:v>2.6050748901015126E-2</c:v>
                </c:pt>
                <c:pt idx="317">
                  <c:v>2.5984445136950498E-2</c:v>
                </c:pt>
                <c:pt idx="318">
                  <c:v>2.5851837608821059E-2</c:v>
                </c:pt>
                <c:pt idx="319">
                  <c:v>2.5785533844756434E-2</c:v>
                </c:pt>
                <c:pt idx="320">
                  <c:v>2.5719230080691619E-2</c:v>
                </c:pt>
                <c:pt idx="321">
                  <c:v>2.5652926316626995E-2</c:v>
                </c:pt>
                <c:pt idx="322">
                  <c:v>2.5586622552562367E-2</c:v>
                </c:pt>
                <c:pt idx="323">
                  <c:v>2.5520318788497556E-2</c:v>
                </c:pt>
                <c:pt idx="324">
                  <c:v>2.5454015024432928E-2</c:v>
                </c:pt>
                <c:pt idx="325">
                  <c:v>2.5387711260368304E-2</c:v>
                </c:pt>
                <c:pt idx="326">
                  <c:v>2.5321407496303489E-2</c:v>
                </c:pt>
                <c:pt idx="327">
                  <c:v>2.5255103732238864E-2</c:v>
                </c:pt>
                <c:pt idx="328">
                  <c:v>2.5122496204109612E-2</c:v>
                </c:pt>
                <c:pt idx="329">
                  <c:v>2.5056192440044797E-2</c:v>
                </c:pt>
                <c:pt idx="330">
                  <c:v>2.4989888675980173E-2</c:v>
                </c:pt>
                <c:pt idx="331">
                  <c:v>2.4923584911915545E-2</c:v>
                </c:pt>
                <c:pt idx="332">
                  <c:v>2.4857281147850734E-2</c:v>
                </c:pt>
                <c:pt idx="333">
                  <c:v>2.4790977383786106E-2</c:v>
                </c:pt>
                <c:pt idx="334">
                  <c:v>2.4790977383786106E-2</c:v>
                </c:pt>
                <c:pt idx="335">
                  <c:v>2.4724673619721482E-2</c:v>
                </c:pt>
                <c:pt idx="336">
                  <c:v>2.4658369855656666E-2</c:v>
                </c:pt>
                <c:pt idx="337">
                  <c:v>2.4592066091592042E-2</c:v>
                </c:pt>
                <c:pt idx="338">
                  <c:v>2.4525762327527414E-2</c:v>
                </c:pt>
                <c:pt idx="339">
                  <c:v>2.4459458563462603E-2</c:v>
                </c:pt>
                <c:pt idx="340">
                  <c:v>2.4393154799397975E-2</c:v>
                </c:pt>
                <c:pt idx="341">
                  <c:v>2.4326851035333351E-2</c:v>
                </c:pt>
                <c:pt idx="342">
                  <c:v>2.4326851035333351E-2</c:v>
                </c:pt>
                <c:pt idx="343">
                  <c:v>2.4260547271268536E-2</c:v>
                </c:pt>
                <c:pt idx="344">
                  <c:v>2.4194243507203912E-2</c:v>
                </c:pt>
                <c:pt idx="345">
                  <c:v>2.4127939743139284E-2</c:v>
                </c:pt>
                <c:pt idx="346">
                  <c:v>2.4061635979074472E-2</c:v>
                </c:pt>
                <c:pt idx="347">
                  <c:v>2.4061635979074472E-2</c:v>
                </c:pt>
                <c:pt idx="348">
                  <c:v>2.3995332215009844E-2</c:v>
                </c:pt>
                <c:pt idx="349">
                  <c:v>2.392902845094522E-2</c:v>
                </c:pt>
                <c:pt idx="350">
                  <c:v>2.3862724686880405E-2</c:v>
                </c:pt>
                <c:pt idx="351">
                  <c:v>2.3862724686880405E-2</c:v>
                </c:pt>
                <c:pt idx="352">
                  <c:v>2.3796420922815781E-2</c:v>
                </c:pt>
                <c:pt idx="353">
                  <c:v>2.3730117158751153E-2</c:v>
                </c:pt>
                <c:pt idx="354">
                  <c:v>2.3730117158751153E-2</c:v>
                </c:pt>
                <c:pt idx="355">
                  <c:v>2.3663813394686341E-2</c:v>
                </c:pt>
                <c:pt idx="356">
                  <c:v>2.3597509630621714E-2</c:v>
                </c:pt>
                <c:pt idx="357">
                  <c:v>2.3597509630621714E-2</c:v>
                </c:pt>
                <c:pt idx="358">
                  <c:v>2.3531205866557089E-2</c:v>
                </c:pt>
                <c:pt idx="359">
                  <c:v>2.3464902102492462E-2</c:v>
                </c:pt>
                <c:pt idx="360">
                  <c:v>2.3464902102492462E-2</c:v>
                </c:pt>
                <c:pt idx="361">
                  <c:v>2.339859833842765E-2</c:v>
                </c:pt>
                <c:pt idx="362">
                  <c:v>2.3332294574363022E-2</c:v>
                </c:pt>
                <c:pt idx="363">
                  <c:v>2.3332294574363022E-2</c:v>
                </c:pt>
                <c:pt idx="364">
                  <c:v>2.3265990810298398E-2</c:v>
                </c:pt>
                <c:pt idx="365">
                  <c:v>2.3199687046233583E-2</c:v>
                </c:pt>
                <c:pt idx="366">
                  <c:v>2.3199687046233583E-2</c:v>
                </c:pt>
                <c:pt idx="367">
                  <c:v>2.3133383282168959E-2</c:v>
                </c:pt>
                <c:pt idx="368">
                  <c:v>2.3133383282168959E-2</c:v>
                </c:pt>
                <c:pt idx="369">
                  <c:v>2.3067079518104331E-2</c:v>
                </c:pt>
                <c:pt idx="370">
                  <c:v>2.3000775754039519E-2</c:v>
                </c:pt>
                <c:pt idx="371">
                  <c:v>2.3000775754039519E-2</c:v>
                </c:pt>
                <c:pt idx="372">
                  <c:v>2.2934471989974892E-2</c:v>
                </c:pt>
                <c:pt idx="373">
                  <c:v>2.2934471989974892E-2</c:v>
                </c:pt>
                <c:pt idx="374">
                  <c:v>2.2868168225910267E-2</c:v>
                </c:pt>
                <c:pt idx="375">
                  <c:v>2.2868168225910267E-2</c:v>
                </c:pt>
                <c:pt idx="376">
                  <c:v>2.2801864461845452E-2</c:v>
                </c:pt>
                <c:pt idx="377">
                  <c:v>2.2801864461845452E-2</c:v>
                </c:pt>
                <c:pt idx="378">
                  <c:v>2.2735560697780828E-2</c:v>
                </c:pt>
                <c:pt idx="379">
                  <c:v>2.2735560697780828E-2</c:v>
                </c:pt>
                <c:pt idx="380">
                  <c:v>2.2735560697780828E-2</c:v>
                </c:pt>
                <c:pt idx="381">
                  <c:v>2.26692569337162E-2</c:v>
                </c:pt>
                <c:pt idx="382">
                  <c:v>2.26692569337162E-2</c:v>
                </c:pt>
                <c:pt idx="383">
                  <c:v>2.2602953169651389E-2</c:v>
                </c:pt>
                <c:pt idx="384">
                  <c:v>2.2602953169651389E-2</c:v>
                </c:pt>
                <c:pt idx="385">
                  <c:v>2.2536649405586761E-2</c:v>
                </c:pt>
                <c:pt idx="386">
                  <c:v>2.2536649405586761E-2</c:v>
                </c:pt>
                <c:pt idx="387">
                  <c:v>2.2536649405586761E-2</c:v>
                </c:pt>
                <c:pt idx="388">
                  <c:v>2.2470345641522137E-2</c:v>
                </c:pt>
                <c:pt idx="389">
                  <c:v>2.2470345641522137E-2</c:v>
                </c:pt>
                <c:pt idx="390">
                  <c:v>2.2470345641522137E-2</c:v>
                </c:pt>
                <c:pt idx="391">
                  <c:v>2.2470345641522137E-2</c:v>
                </c:pt>
                <c:pt idx="392">
                  <c:v>2.2470345641522137E-2</c:v>
                </c:pt>
                <c:pt idx="393">
                  <c:v>2.2470345641522137E-2</c:v>
                </c:pt>
                <c:pt idx="394">
                  <c:v>2.2470345641522137E-2</c:v>
                </c:pt>
                <c:pt idx="395">
                  <c:v>2.2470345641522137E-2</c:v>
                </c:pt>
                <c:pt idx="396">
                  <c:v>2.2470345641522137E-2</c:v>
                </c:pt>
                <c:pt idx="397">
                  <c:v>2.2470345641522137E-2</c:v>
                </c:pt>
                <c:pt idx="398">
                  <c:v>2.2470345641522137E-2</c:v>
                </c:pt>
              </c:numCache>
            </c:numRef>
          </c:xVal>
          <c:yVal>
            <c:numRef>
              <c:f>Potentiel5!$H$2:$H$400</c:f>
              <c:numCache>
                <c:formatCode>0.00</c:formatCode>
                <c:ptCount val="399"/>
                <c:pt idx="0">
                  <c:v>-3.824638379706812</c:v>
                </c:pt>
                <c:pt idx="1">
                  <c:v>-1.3579295030049252</c:v>
                </c:pt>
                <c:pt idx="2">
                  <c:v>0.17134993966283218</c:v>
                </c:pt>
                <c:pt idx="3">
                  <c:v>1.7392183929332532</c:v>
                </c:pt>
                <c:pt idx="4">
                  <c:v>3.3470989903398731</c:v>
                </c:pt>
                <c:pt idx="5">
                  <c:v>5.1079552302435332</c:v>
                </c:pt>
                <c:pt idx="6">
                  <c:v>6.9179336603956472</c:v>
                </c:pt>
                <c:pt idx="7">
                  <c:v>9.0153682816107903</c:v>
                </c:pt>
                <c:pt idx="8">
                  <c:v>11.18051058715173</c:v>
                </c:pt>
                <c:pt idx="9">
                  <c:v>13.416545658783434</c:v>
                </c:pt>
                <c:pt idx="10">
                  <c:v>15.857450619932933</c:v>
                </c:pt>
                <c:pt idx="11">
                  <c:v>18.385333889133108</c:v>
                </c:pt>
                <c:pt idx="12">
                  <c:v>21.004696073907326</c:v>
                </c:pt>
                <c:pt idx="13">
                  <c:v>23.72033630905571</c:v>
                </c:pt>
                <c:pt idx="14">
                  <c:v>27.448900518276787</c:v>
                </c:pt>
                <c:pt idx="15">
                  <c:v>31.045067648010445</c:v>
                </c:pt>
                <c:pt idx="16">
                  <c:v>34.309900679380007</c:v>
                </c:pt>
                <c:pt idx="17">
                  <c:v>37.537383144694104</c:v>
                </c:pt>
                <c:pt idx="18">
                  <c:v>41.075032072667454</c:v>
                </c:pt>
                <c:pt idx="19">
                  <c:v>44.576883122785148</c:v>
                </c:pt>
                <c:pt idx="20">
                  <c:v>48.224357541002973</c:v>
                </c:pt>
                <c:pt idx="21">
                  <c:v>52.026063056471685</c:v>
                </c:pt>
                <c:pt idx="22">
                  <c:v>56.204647660284536</c:v>
                </c:pt>
                <c:pt idx="23">
                  <c:v>60.575973594666721</c:v>
                </c:pt>
                <c:pt idx="24">
                  <c:v>64.918650940651787</c:v>
                </c:pt>
                <c:pt idx="25">
                  <c:v>69.702737207659084</c:v>
                </c:pt>
                <c:pt idx="26">
                  <c:v>74.719444595581081</c:v>
                </c:pt>
                <c:pt idx="27">
                  <c:v>80.254564802837194</c:v>
                </c:pt>
                <c:pt idx="28">
                  <c:v>85.798693132757762</c:v>
                </c:pt>
                <c:pt idx="29">
                  <c:v>91.926772574306597</c:v>
                </c:pt>
                <c:pt idx="30">
                  <c:v>98.708589815161758</c:v>
                </c:pt>
                <c:pt idx="31">
                  <c:v>105.55384360958305</c:v>
                </c:pt>
                <c:pt idx="32">
                  <c:v>113.14483630212453</c:v>
                </c:pt>
                <c:pt idx="33">
                  <c:v>120.82253970244892</c:v>
                </c:pt>
                <c:pt idx="34">
                  <c:v>129.35410864148253</c:v>
                </c:pt>
                <c:pt idx="35">
                  <c:v>138.42530332054594</c:v>
                </c:pt>
                <c:pt idx="36">
                  <c:v>148.08026700186929</c:v>
                </c:pt>
                <c:pt idx="37">
                  <c:v>158.36693562937216</c:v>
                </c:pt>
                <c:pt idx="38">
                  <c:v>169.85304669754623</c:v>
                </c:pt>
                <c:pt idx="39">
                  <c:v>181.59821180001381</c:v>
                </c:pt>
                <c:pt idx="40">
                  <c:v>194.73705322492424</c:v>
                </c:pt>
                <c:pt idx="41">
                  <c:v>208.19481037510559</c:v>
                </c:pt>
                <c:pt idx="42">
                  <c:v>223.27179542096565</c:v>
                </c:pt>
                <c:pt idx="43">
                  <c:v>239.46228552867979</c:v>
                </c:pt>
                <c:pt idx="44">
                  <c:v>256.85587533604303</c:v>
                </c:pt>
                <c:pt idx="45">
                  <c:v>275.54642252697522</c:v>
                </c:pt>
                <c:pt idx="46">
                  <c:v>295.63124027817685</c:v>
                </c:pt>
                <c:pt idx="47">
                  <c:v>317.21001113197963</c:v>
                </c:pt>
                <c:pt idx="48">
                  <c:v>340.38341345635854</c:v>
                </c:pt>
                <c:pt idx="49">
                  <c:v>364.13368002599964</c:v>
                </c:pt>
                <c:pt idx="50">
                  <c:v>391.91168832577023</c:v>
                </c:pt>
                <c:pt idx="51">
                  <c:v>420.45698285241087</c:v>
                </c:pt>
                <c:pt idx="52">
                  <c:v>449.60473376873233</c:v>
                </c:pt>
                <c:pt idx="53">
                  <c:v>483.53919845976998</c:v>
                </c:pt>
                <c:pt idx="54">
                  <c:v>518.2208247571325</c:v>
                </c:pt>
                <c:pt idx="55">
                  <c:v>555.07370536825329</c:v>
                </c:pt>
                <c:pt idx="56">
                  <c:v>594.14016462897052</c:v>
                </c:pt>
                <c:pt idx="57">
                  <c:v>635.44923081270645</c:v>
                </c:pt>
                <c:pt idx="58">
                  <c:v>680.96236436610707</c:v>
                </c:pt>
                <c:pt idx="59">
                  <c:v>726.89011939775992</c:v>
                </c:pt>
                <c:pt idx="60">
                  <c:v>775.07143379964145</c:v>
                </c:pt>
                <c:pt idx="61">
                  <c:v>825.4883632250785</c:v>
                </c:pt>
                <c:pt idx="62">
                  <c:v>878.11504886171861</c:v>
                </c:pt>
                <c:pt idx="63">
                  <c:v>932.91956371103697</c:v>
                </c:pt>
                <c:pt idx="64">
                  <c:v>989.86573342477459</c:v>
                </c:pt>
                <c:pt idx="65">
                  <c:v>1048.9148403919735</c:v>
                </c:pt>
                <c:pt idx="66">
                  <c:v>1110.0271475050849</c:v>
                </c:pt>
                <c:pt idx="67">
                  <c:v>1173.1632051485285</c:v>
                </c:pt>
                <c:pt idx="68">
                  <c:v>1238.2849283538908</c:v>
                </c:pt>
                <c:pt idx="69">
                  <c:v>1305.35644916612</c:v>
                </c:pt>
                <c:pt idx="70">
                  <c:v>1377.3872629856451</c:v>
                </c:pt>
                <c:pt idx="71">
                  <c:v>1448.3441165767363</c:v>
                </c:pt>
                <c:pt idx="72">
                  <c:v>1521.1609862244823</c:v>
                </c:pt>
                <c:pt idx="73">
                  <c:v>1595.8158083164999</c:v>
                </c:pt>
                <c:pt idx="74">
                  <c:v>1668.9278032785151</c:v>
                </c:pt>
                <c:pt idx="75">
                  <c:v>1750.5705634126334</c:v>
                </c:pt>
                <c:pt idx="76">
                  <c:v>1830.6458366380957</c:v>
                </c:pt>
                <c:pt idx="77">
                  <c:v>1912.5096048969481</c:v>
                </c:pt>
                <c:pt idx="78">
                  <c:v>1996.1588885148649</c:v>
                </c:pt>
                <c:pt idx="79">
                  <c:v>2081.5942363138547</c:v>
                </c:pt>
                <c:pt idx="80">
                  <c:v>2168.8195931227983</c:v>
                </c:pt>
                <c:pt idx="81">
                  <c:v>2257.8421673506818</c:v>
                </c:pt>
                <c:pt idx="82">
                  <c:v>2352.6626381650767</c:v>
                </c:pt>
                <c:pt idx="83">
                  <c:v>2441.3233592851811</c:v>
                </c:pt>
                <c:pt idx="84">
                  <c:v>2535.8115997093901</c:v>
                </c:pt>
                <c:pt idx="85">
                  <c:v>2632.1560923007692</c:v>
                </c:pt>
                <c:pt idx="86">
                  <c:v>2726.0687028068387</c:v>
                </c:pt>
                <c:pt idx="87">
                  <c:v>2826.1104341256032</c:v>
                </c:pt>
                <c:pt idx="88">
                  <c:v>2923.6064377187959</c:v>
                </c:pt>
                <c:pt idx="89">
                  <c:v>3022.8923281603311</c:v>
                </c:pt>
                <c:pt idx="90">
                  <c:v>3128.6351626471405</c:v>
                </c:pt>
                <c:pt idx="91">
                  <c:v>3231.6709350955425</c:v>
                </c:pt>
                <c:pt idx="92">
                  <c:v>3336.5875789183447</c:v>
                </c:pt>
                <c:pt idx="93">
                  <c:v>3443.4190953954785</c:v>
                </c:pt>
                <c:pt idx="94">
                  <c:v>3552.2015194576998</c:v>
                </c:pt>
                <c:pt idx="95">
                  <c:v>3662.9729277274</c:v>
                </c:pt>
                <c:pt idx="96">
                  <c:v>3775.7734539320336</c:v>
                </c:pt>
                <c:pt idx="97">
                  <c:v>3890.645311497794</c:v>
                </c:pt>
                <c:pt idx="98">
                  <c:v>4007.6328231659591</c:v>
                </c:pt>
                <c:pt idx="99">
                  <c:v>4126.7824575113464</c:v>
                </c:pt>
                <c:pt idx="100">
                  <c:v>4248.1428722804067</c:v>
                </c:pt>
                <c:pt idx="101">
                  <c:v>4371.7649645052661</c:v>
                </c:pt>
                <c:pt idx="102">
                  <c:v>4497.7019273889618</c:v>
                </c:pt>
                <c:pt idx="103">
                  <c:v>4626.0093139964083</c:v>
                </c:pt>
                <c:pt idx="104">
                  <c:v>4756.7451078247577</c:v>
                </c:pt>
                <c:pt idx="105">
                  <c:v>4883.8592559543304</c:v>
                </c:pt>
                <c:pt idx="106">
                  <c:v>5019.5185260297803</c:v>
                </c:pt>
                <c:pt idx="107">
                  <c:v>5157.7924988405175</c:v>
                </c:pt>
                <c:pt idx="108">
                  <c:v>5292.283252609519</c:v>
                </c:pt>
                <c:pt idx="109">
                  <c:v>5442.4611373801708</c:v>
                </c:pt>
                <c:pt idx="110">
                  <c:v>5582.2780551299147</c:v>
                </c:pt>
                <c:pt idx="111">
                  <c:v>5731.5907111828856</c:v>
                </c:pt>
                <c:pt idx="112">
                  <c:v>5876.8980878268994</c:v>
                </c:pt>
                <c:pt idx="113">
                  <c:v>6032.1196960747202</c:v>
                </c:pt>
                <c:pt idx="114">
                  <c:v>6190.4918223914028</c:v>
                </c:pt>
                <c:pt idx="115">
                  <c:v>6352.1054876533235</c:v>
                </c:pt>
                <c:pt idx="116">
                  <c:v>6517.0555848829754</c:v>
                </c:pt>
                <c:pt idx="117">
                  <c:v>6685.44106337423</c:v>
                </c:pt>
                <c:pt idx="118">
                  <c:v>6865.2656596686647</c:v>
                </c:pt>
                <c:pt idx="119">
                  <c:v>7041.0043413968378</c:v>
                </c:pt>
                <c:pt idx="120">
                  <c:v>7228.7573629066865</c:v>
                </c:pt>
                <c:pt idx="121">
                  <c:v>7420.7585945024985</c:v>
                </c:pt>
                <c:pt idx="122">
                  <c:v>7617.1486589636552</c:v>
                </c:pt>
                <c:pt idx="123">
                  <c:v>7809.2424372048808</c:v>
                </c:pt>
                <c:pt idx="124">
                  <c:v>8014.6514264204925</c:v>
                </c:pt>
                <c:pt idx="125">
                  <c:v>8224.9048031165694</c:v>
                </c:pt>
                <c:pt idx="126">
                  <c:v>8440.1714017708873</c:v>
                </c:pt>
                <c:pt idx="127">
                  <c:v>8650.9327438273394</c:v>
                </c:pt>
                <c:pt idx="128">
                  <c:v>8866.6050728109512</c:v>
                </c:pt>
                <c:pt idx="129">
                  <c:v>9097.5161993869078</c:v>
                </c:pt>
                <c:pt idx="130">
                  <c:v>9323.7720095462028</c:v>
                </c:pt>
                <c:pt idx="131">
                  <c:v>9555.482306326212</c:v>
                </c:pt>
                <c:pt idx="132">
                  <c:v>9792.8433296987241</c:v>
                </c:pt>
                <c:pt idx="133">
                  <c:v>10024.875587385231</c:v>
                </c:pt>
                <c:pt idx="134">
                  <c:v>10273.885253673456</c:v>
                </c:pt>
                <c:pt idx="135">
                  <c:v>10529.184358370585</c:v>
                </c:pt>
                <c:pt idx="136">
                  <c:v>10778.964792035018</c:v>
                </c:pt>
                <c:pt idx="137">
                  <c:v>11034.91050254344</c:v>
                </c:pt>
                <c:pt idx="138">
                  <c:v>11309.90587645262</c:v>
                </c:pt>
                <c:pt idx="139">
                  <c:v>11579.201303631075</c:v>
                </c:pt>
                <c:pt idx="140">
                  <c:v>11855.3952374933</c:v>
                </c:pt>
                <c:pt idx="141">
                  <c:v>12125.093920964879</c:v>
                </c:pt>
                <c:pt idx="142">
                  <c:v>12415.535885553298</c:v>
                </c:pt>
                <c:pt idx="143">
                  <c:v>12699.324780762676</c:v>
                </c:pt>
                <c:pt idx="144">
                  <c:v>12990.387835584334</c:v>
                </c:pt>
                <c:pt idx="145">
                  <c:v>13289.006344091322</c:v>
                </c:pt>
                <c:pt idx="146">
                  <c:v>13595.476370361877</c:v>
                </c:pt>
                <c:pt idx="147">
                  <c:v>13894.179177935453</c:v>
                </c:pt>
                <c:pt idx="148">
                  <c:v>14200.53063425194</c:v>
                </c:pt>
                <c:pt idx="149">
                  <c:v>14531.594476213202</c:v>
                </c:pt>
                <c:pt idx="150">
                  <c:v>14854.590032572789</c:v>
                </c:pt>
                <c:pt idx="151">
                  <c:v>15168.514922292616</c:v>
                </c:pt>
                <c:pt idx="152">
                  <c:v>15508.580821768519</c:v>
                </c:pt>
                <c:pt idx="153">
                  <c:v>15839.315786857984</c:v>
                </c:pt>
                <c:pt idx="154">
                  <c:v>16178.718926386249</c:v>
                </c:pt>
                <c:pt idx="155">
                  <c:v>16527.134198010066</c:v>
                </c:pt>
                <c:pt idx="156">
                  <c:v>16864.794485790739</c:v>
                </c:pt>
                <c:pt idx="157">
                  <c:v>17211.137970977517</c:v>
                </c:pt>
                <c:pt idx="158">
                  <c:v>17566.502846082334</c:v>
                </c:pt>
                <c:pt idx="159">
                  <c:v>17931.245129924075</c:v>
                </c:pt>
                <c:pt idx="160">
                  <c:v>18305.7398566642</c:v>
                </c:pt>
                <c:pt idx="161">
                  <c:v>18667.468061602725</c:v>
                </c:pt>
                <c:pt idx="162">
                  <c:v>19038.532230036548</c:v>
                </c:pt>
                <c:pt idx="163">
                  <c:v>19419.297602823837</c:v>
                </c:pt>
                <c:pt idx="164">
                  <c:v>19785.417511856529</c:v>
                </c:pt>
                <c:pt idx="165">
                  <c:v>20160.734990078759</c:v>
                </c:pt>
                <c:pt idx="166">
                  <c:v>20545.600280879316</c:v>
                </c:pt>
                <c:pt idx="167">
                  <c:v>20940.381657943639</c:v>
                </c:pt>
                <c:pt idx="168">
                  <c:v>21318.132316340532</c:v>
                </c:pt>
                <c:pt idx="169">
                  <c:v>21705.189422961023</c:v>
                </c:pt>
                <c:pt idx="170">
                  <c:v>22101.900568813377</c:v>
                </c:pt>
                <c:pt idx="171">
                  <c:v>22479.238381069408</c:v>
                </c:pt>
                <c:pt idx="172">
                  <c:v>22895.615453048267</c:v>
                </c:pt>
                <c:pt idx="173">
                  <c:v>23291.892321363302</c:v>
                </c:pt>
                <c:pt idx="174">
                  <c:v>23697.799752145751</c:v>
                </c:pt>
                <c:pt idx="175">
                  <c:v>24113.692635577012</c:v>
                </c:pt>
                <c:pt idx="176">
                  <c:v>24506.778469320569</c:v>
                </c:pt>
                <c:pt idx="177">
                  <c:v>24942.937485565461</c:v>
                </c:pt>
                <c:pt idx="178">
                  <c:v>25355.413296789389</c:v>
                </c:pt>
                <c:pt idx="179">
                  <c:v>25742.13424862369</c:v>
                </c:pt>
                <c:pt idx="180">
                  <c:v>26173.742886961118</c:v>
                </c:pt>
                <c:pt idx="181">
                  <c:v>26578.611664004893</c:v>
                </c:pt>
                <c:pt idx="182">
                  <c:v>27030.714377939221</c:v>
                </c:pt>
                <c:pt idx="183">
                  <c:v>27455.03765457718</c:v>
                </c:pt>
                <c:pt idx="184">
                  <c:v>27849.284070134112</c:v>
                </c:pt>
                <c:pt idx="185">
                  <c:v>28292.620074968785</c:v>
                </c:pt>
                <c:pt idx="186">
                  <c:v>28746.428866577764</c:v>
                </c:pt>
                <c:pt idx="187">
                  <c:v>29168.385651500088</c:v>
                </c:pt>
                <c:pt idx="188">
                  <c:v>29599.602377117575</c:v>
                </c:pt>
                <c:pt idx="189">
                  <c:v>30040.386996973859</c:v>
                </c:pt>
                <c:pt idx="190">
                  <c:v>30491.061276628585</c:v>
                </c:pt>
                <c:pt idx="191">
                  <c:v>30951.961576724396</c:v>
                </c:pt>
                <c:pt idx="192">
                  <c:v>31375.805517826171</c:v>
                </c:pt>
                <c:pt idx="193">
                  <c:v>31808.485009828742</c:v>
                </c:pt>
                <c:pt idx="194">
                  <c:v>32250.27905911296</c:v>
                </c:pt>
                <c:pt idx="195">
                  <c:v>32701.478546641214</c:v>
                </c:pt>
                <c:pt idx="196">
                  <c:v>33162.386866442939</c:v>
                </c:pt>
                <c:pt idx="197">
                  <c:v>33580.489399902348</c:v>
                </c:pt>
                <c:pt idx="198">
                  <c:v>34060.611634666871</c:v>
                </c:pt>
                <c:pt idx="199">
                  <c:v>34496.32675940379</c:v>
                </c:pt>
                <c:pt idx="200">
                  <c:v>34940.717446527909</c:v>
                </c:pt>
                <c:pt idx="201">
                  <c:v>35451.353081960609</c:v>
                </c:pt>
                <c:pt idx="202">
                  <c:v>35915.06110709982</c:v>
                </c:pt>
                <c:pt idx="203">
                  <c:v>36388.298079140841</c:v>
                </c:pt>
                <c:pt idx="204">
                  <c:v>36810.430031827309</c:v>
                </c:pt>
                <c:pt idx="205">
                  <c:v>37302.343053387274</c:v>
                </c:pt>
                <c:pt idx="206">
                  <c:v>37741.299878793165</c:v>
                </c:pt>
                <c:pt idx="207">
                  <c:v>38253.016215071802</c:v>
                </c:pt>
                <c:pt idx="208">
                  <c:v>38709.823757996113</c:v>
                </c:pt>
                <c:pt idx="209">
                  <c:v>39175.336332381543</c:v>
                </c:pt>
                <c:pt idx="210">
                  <c:v>39649.80505930708</c:v>
                </c:pt>
                <c:pt idx="211">
                  <c:v>40063.818379643191</c:v>
                </c:pt>
                <c:pt idx="212">
                  <c:v>40555.619820886277</c:v>
                </c:pt>
                <c:pt idx="213">
                  <c:v>41057.150300897578</c:v>
                </c:pt>
                <c:pt idx="214">
                  <c:v>41494.997719457235</c:v>
                </c:pt>
                <c:pt idx="215">
                  <c:v>42015.378618315248</c:v>
                </c:pt>
                <c:pt idx="216">
                  <c:v>42469.838700464599</c:v>
                </c:pt>
                <c:pt idx="217">
                  <c:v>42932.286669106383</c:v>
                </c:pt>
                <c:pt idx="218">
                  <c:v>43402.934923977227</c:v>
                </c:pt>
                <c:pt idx="219">
                  <c:v>43882.003463059162</c:v>
                </c:pt>
                <c:pt idx="220">
                  <c:v>44369.72022540812</c:v>
                </c:pt>
                <c:pt idx="221">
                  <c:v>44866.321452713375</c:v>
                </c:pt>
                <c:pt idx="222">
                  <c:v>45372.052070793034</c:v>
                </c:pt>
                <c:pt idx="223">
                  <c:v>45800.651067448409</c:v>
                </c:pt>
                <c:pt idx="224">
                  <c:v>46323.785478553851</c:v>
                </c:pt>
                <c:pt idx="225">
                  <c:v>46767.261710996303</c:v>
                </c:pt>
                <c:pt idx="226">
                  <c:v>47217.757549625312</c:v>
                </c:pt>
                <c:pt idx="227">
                  <c:v>47767.855291176456</c:v>
                </c:pt>
                <c:pt idx="228">
                  <c:v>48234.393076786342</c:v>
                </c:pt>
                <c:pt idx="229">
                  <c:v>48708.507238378203</c:v>
                </c:pt>
                <c:pt idx="230">
                  <c:v>49190.383798386392</c:v>
                </c:pt>
                <c:pt idx="231">
                  <c:v>49680.214919662823</c:v>
                </c:pt>
                <c:pt idx="232">
                  <c:v>50077.940310581398</c:v>
                </c:pt>
                <c:pt idx="233">
                  <c:v>50582.594479143969</c:v>
                </c:pt>
                <c:pt idx="234">
                  <c:v>51095.776156240841</c:v>
                </c:pt>
                <c:pt idx="235">
                  <c:v>51512.607509766429</c:v>
                </c:pt>
                <c:pt idx="236">
                  <c:v>51935.150827281992</c:v>
                </c:pt>
                <c:pt idx="237">
                  <c:v>52471.542797443239</c:v>
                </c:pt>
                <c:pt idx="238">
                  <c:v>52907.375198313661</c:v>
                </c:pt>
                <c:pt idx="239">
                  <c:v>53349.315879031987</c:v>
                </c:pt>
                <c:pt idx="240">
                  <c:v>53797.494134308479</c:v>
                </c:pt>
                <c:pt idx="241">
                  <c:v>54137.801081883328</c:v>
                </c:pt>
                <c:pt idx="242">
                  <c:v>54597.217336123504</c:v>
                </c:pt>
                <c:pt idx="243">
                  <c:v>54946.111177256367</c:v>
                </c:pt>
                <c:pt idx="244">
                  <c:v>55417.193401073993</c:v>
                </c:pt>
                <c:pt idx="245">
                  <c:v>55775.0032322724</c:v>
                </c:pt>
                <c:pt idx="246">
                  <c:v>56258.201407110406</c:v>
                </c:pt>
                <c:pt idx="247">
                  <c:v>56625.273359888452</c:v>
                </c:pt>
                <c:pt idx="248">
                  <c:v>56996.425208555171</c:v>
                </c:pt>
                <c:pt idx="249">
                  <c:v>57371.725342339982</c:v>
                </c:pt>
                <c:pt idx="250">
                  <c:v>57751.243687602997</c:v>
                </c:pt>
                <c:pt idx="251">
                  <c:v>58135.051751265331</c:v>
                </c:pt>
                <c:pt idx="252">
                  <c:v>58523.222665719513</c:v>
                </c:pt>
                <c:pt idx="253">
                  <c:v>58915.831235280581</c:v>
                </c:pt>
                <c:pt idx="254">
                  <c:v>59312.953984238877</c:v>
                </c:pt>
                <c:pt idx="255">
                  <c:v>59714.669206579929</c:v>
                </c:pt>
                <c:pt idx="256">
                  <c:v>59985.070215399057</c:v>
                </c:pt>
                <c:pt idx="257">
                  <c:v>60394.618517065202</c:v>
                </c:pt>
                <c:pt idx="258">
                  <c:v>60808.977124980709</c:v>
                </c:pt>
                <c:pt idx="259">
                  <c:v>61087.930598947918</c:v>
                </c:pt>
                <c:pt idx="260">
                  <c:v>61510.49679758311</c:v>
                </c:pt>
                <c:pt idx="261">
                  <c:v>61795.003224851127</c:v>
                </c:pt>
                <c:pt idx="262">
                  <c:v>62081.777346583738</c:v>
                </c:pt>
                <c:pt idx="263">
                  <c:v>62516.250113435832</c:v>
                </c:pt>
                <c:pt idx="264">
                  <c:v>62808.813505948667</c:v>
                </c:pt>
                <c:pt idx="265">
                  <c:v>63103.741785995997</c:v>
                </c:pt>
                <c:pt idx="266">
                  <c:v>63550.631469621032</c:v>
                </c:pt>
                <c:pt idx="267">
                  <c:v>63851.59894016324</c:v>
                </c:pt>
                <c:pt idx="268">
                  <c:v>64307.686614893508</c:v>
                </c:pt>
                <c:pt idx="269">
                  <c:v>64614.880664526747</c:v>
                </c:pt>
                <c:pt idx="270">
                  <c:v>65080.453218352486</c:v>
                </c:pt>
                <c:pt idx="271">
                  <c:v>65551.859395144988</c:v>
                </c:pt>
                <c:pt idx="272">
                  <c:v>65869.425446615729</c:v>
                </c:pt>
                <c:pt idx="273">
                  <c:v>66350.800865041165</c:v>
                </c:pt>
                <c:pt idx="274">
                  <c:v>66838.31036086852</c:v>
                </c:pt>
                <c:pt idx="275">
                  <c:v>67166.782652880589</c:v>
                </c:pt>
                <c:pt idx="276">
                  <c:v>67664.779303186951</c:v>
                </c:pt>
                <c:pt idx="277">
                  <c:v>68169.231477977388</c:v>
                </c:pt>
                <c:pt idx="278">
                  <c:v>68509.181579890923</c:v>
                </c:pt>
                <c:pt idx="279">
                  <c:v>69024.675328294979</c:v>
                </c:pt>
                <c:pt idx="280">
                  <c:v>69372.107224548075</c:v>
                </c:pt>
                <c:pt idx="281">
                  <c:v>69722.601143060368</c:v>
                </c:pt>
                <c:pt idx="282">
                  <c:v>70254.172442147013</c:v>
                </c:pt>
                <c:pt idx="283">
                  <c:v>70612.50086677949</c:v>
                </c:pt>
                <c:pt idx="284">
                  <c:v>70974.036803600175</c:v>
                </c:pt>
                <c:pt idx="285">
                  <c:v>71338.823509160851</c:v>
                </c:pt>
                <c:pt idx="286">
                  <c:v>71706.905021349172</c:v>
                </c:pt>
                <c:pt idx="287">
                  <c:v>72078.326177106996</c:v>
                </c:pt>
                <c:pt idx="288">
                  <c:v>72641.819839070333</c:v>
                </c:pt>
                <c:pt idx="289">
                  <c:v>73021.791674814333</c:v>
                </c:pt>
                <c:pt idx="290">
                  <c:v>73213.088246896383</c:v>
                </c:pt>
                <c:pt idx="291">
                  <c:v>73598.332975289799</c:v>
                </c:pt>
                <c:pt idx="292">
                  <c:v>73987.15417285038</c:v>
                </c:pt>
                <c:pt idx="293">
                  <c:v>74379.601871254854</c:v>
                </c:pt>
                <c:pt idx="294">
                  <c:v>74775.727039764577</c:v>
                </c:pt>
                <c:pt idx="295">
                  <c:v>75175.581607287764</c:v>
                </c:pt>
                <c:pt idx="296">
                  <c:v>75376.923911438207</c:v>
                </c:pt>
                <c:pt idx="297">
                  <c:v>75782.472099419276</c:v>
                </c:pt>
                <c:pt idx="298">
                  <c:v>76191.883857661684</c:v>
                </c:pt>
                <c:pt idx="299">
                  <c:v>76398.055868837211</c:v>
                </c:pt>
                <c:pt idx="300">
                  <c:v>76813.367322432969</c:v>
                </c:pt>
                <c:pt idx="301">
                  <c:v>77232.683031640801</c:v>
                </c:pt>
                <c:pt idx="302">
                  <c:v>77443.860621526779</c:v>
                </c:pt>
                <c:pt idx="303">
                  <c:v>77869.2921672589</c:v>
                </c:pt>
                <c:pt idx="304">
                  <c:v>78298.875568231218</c:v>
                </c:pt>
                <c:pt idx="305">
                  <c:v>78515.243252483066</c:v>
                </c:pt>
                <c:pt idx="306">
                  <c:v>78951.169319654335</c:v>
                </c:pt>
                <c:pt idx="307">
                  <c:v>79170.74342403638</c:v>
                </c:pt>
                <c:pt idx="308">
                  <c:v>79613.153661914534</c:v>
                </c:pt>
                <c:pt idx="309">
                  <c:v>80059.967381616472</c:v>
                </c:pt>
                <c:pt idx="310">
                  <c:v>80285.046141961255</c:v>
                </c:pt>
                <c:pt idx="311">
                  <c:v>80511.250651335053</c:v>
                </c:pt>
                <c:pt idx="312">
                  <c:v>80967.070867602219</c:v>
                </c:pt>
                <c:pt idx="313">
                  <c:v>81196.703763562778</c:v>
                </c:pt>
                <c:pt idx="314">
                  <c:v>81427.4967888432</c:v>
                </c:pt>
                <c:pt idx="315">
                  <c:v>81892.598569947164</c:v>
                </c:pt>
                <c:pt idx="316">
                  <c:v>82126.9252219435</c:v>
                </c:pt>
                <c:pt idx="317">
                  <c:v>82362.447797902569</c:v>
                </c:pt>
                <c:pt idx="318">
                  <c:v>82837.117528528746</c:v>
                </c:pt>
                <c:pt idx="319">
                  <c:v>83076.283323213633</c:v>
                </c:pt>
                <c:pt idx="320">
                  <c:v>83316.682324338457</c:v>
                </c:pt>
                <c:pt idx="321">
                  <c:v>83558.324094042691</c:v>
                </c:pt>
                <c:pt idx="322">
                  <c:v>83801.218293583079</c:v>
                </c:pt>
                <c:pt idx="323">
                  <c:v>84045.374684619223</c:v>
                </c:pt>
                <c:pt idx="324">
                  <c:v>84290.803130519329</c:v>
                </c:pt>
                <c:pt idx="325">
                  <c:v>84537.513597691999</c:v>
                </c:pt>
                <c:pt idx="326">
                  <c:v>84785.516156933896</c:v>
                </c:pt>
                <c:pt idx="327">
                  <c:v>85034.820984797392</c:v>
                </c:pt>
                <c:pt idx="328">
                  <c:v>85537.378689770077</c:v>
                </c:pt>
                <c:pt idx="329">
                  <c:v>85790.652461415433</c:v>
                </c:pt>
                <c:pt idx="330">
                  <c:v>86045.270293648966</c:v>
                </c:pt>
                <c:pt idx="331">
                  <c:v>86301.24291314093</c:v>
                </c:pt>
                <c:pt idx="332">
                  <c:v>86558.581161009948</c:v>
                </c:pt>
                <c:pt idx="333">
                  <c:v>86817.295994351458</c:v>
                </c:pt>
                <c:pt idx="334">
                  <c:v>86817.295994351458</c:v>
                </c:pt>
                <c:pt idx="335">
                  <c:v>87077.39848779692</c:v>
                </c:pt>
                <c:pt idx="336">
                  <c:v>87338.899835092088</c:v>
                </c:pt>
                <c:pt idx="337">
                  <c:v>87601.811350700285</c:v>
                </c:pt>
                <c:pt idx="338">
                  <c:v>87866.144471438864</c:v>
                </c:pt>
                <c:pt idx="339">
                  <c:v>88131.910758135171</c:v>
                </c:pt>
                <c:pt idx="340">
                  <c:v>88399.121897309684</c:v>
                </c:pt>
                <c:pt idx="341">
                  <c:v>88667.789702893409</c:v>
                </c:pt>
                <c:pt idx="342">
                  <c:v>88667.789702893409</c:v>
                </c:pt>
                <c:pt idx="343">
                  <c:v>88937.926117966941</c:v>
                </c:pt>
                <c:pt idx="344">
                  <c:v>89209.543216527352</c:v>
                </c:pt>
                <c:pt idx="345">
                  <c:v>89482.653205292067</c:v>
                </c:pt>
                <c:pt idx="346">
                  <c:v>89757.268425524715</c:v>
                </c:pt>
                <c:pt idx="347">
                  <c:v>89757.268425524715</c:v>
                </c:pt>
                <c:pt idx="348">
                  <c:v>90033.401354892267</c:v>
                </c:pt>
                <c:pt idx="349">
                  <c:v>90311.0646093588</c:v>
                </c:pt>
                <c:pt idx="350">
                  <c:v>90590.270945104945</c:v>
                </c:pt>
                <c:pt idx="351">
                  <c:v>90590.270945104945</c:v>
                </c:pt>
                <c:pt idx="352">
                  <c:v>90871.033260478813</c:v>
                </c:pt>
                <c:pt idx="353">
                  <c:v>91153.364597986874</c:v>
                </c:pt>
                <c:pt idx="354">
                  <c:v>91153.364597986874</c:v>
                </c:pt>
                <c:pt idx="355">
                  <c:v>91437.278146311059</c:v>
                </c:pt>
                <c:pt idx="356">
                  <c:v>91722.787242360224</c:v>
                </c:pt>
                <c:pt idx="357">
                  <c:v>91722.787242360224</c:v>
                </c:pt>
                <c:pt idx="358">
                  <c:v>92009.905373362897</c:v>
                </c:pt>
                <c:pt idx="359">
                  <c:v>92298.646178988303</c:v>
                </c:pt>
                <c:pt idx="360">
                  <c:v>92298.646178988303</c:v>
                </c:pt>
                <c:pt idx="361">
                  <c:v>92589.023453507194</c:v>
                </c:pt>
                <c:pt idx="362">
                  <c:v>92881.051147985825</c:v>
                </c:pt>
                <c:pt idx="363">
                  <c:v>92881.051147985825</c:v>
                </c:pt>
                <c:pt idx="364">
                  <c:v>93174.74337252471</c:v>
                </c:pt>
                <c:pt idx="365">
                  <c:v>93470.114398528865</c:v>
                </c:pt>
                <c:pt idx="366">
                  <c:v>93470.114398528865</c:v>
                </c:pt>
                <c:pt idx="367">
                  <c:v>93767.178661016864</c:v>
                </c:pt>
                <c:pt idx="368">
                  <c:v>93767.178661016864</c:v>
                </c:pt>
                <c:pt idx="369">
                  <c:v>94065.950760977357</c:v>
                </c:pt>
                <c:pt idx="370">
                  <c:v>94366.44546775872</c:v>
                </c:pt>
                <c:pt idx="371">
                  <c:v>94366.44546775872</c:v>
                </c:pt>
                <c:pt idx="372">
                  <c:v>94668.677721500149</c:v>
                </c:pt>
                <c:pt idx="373">
                  <c:v>94668.677721500149</c:v>
                </c:pt>
                <c:pt idx="374">
                  <c:v>94972.66263561268</c:v>
                </c:pt>
                <c:pt idx="375">
                  <c:v>94972.66263561268</c:v>
                </c:pt>
                <c:pt idx="376">
                  <c:v>95278.415499295996</c:v>
                </c:pt>
                <c:pt idx="377">
                  <c:v>95278.415499295996</c:v>
                </c:pt>
                <c:pt idx="378">
                  <c:v>95585.951780098709</c:v>
                </c:pt>
                <c:pt idx="379">
                  <c:v>95585.951780098709</c:v>
                </c:pt>
                <c:pt idx="380">
                  <c:v>95585.951780098709</c:v>
                </c:pt>
                <c:pt idx="381">
                  <c:v>95895.287126532421</c:v>
                </c:pt>
                <c:pt idx="382">
                  <c:v>95895.287126532421</c:v>
                </c:pt>
                <c:pt idx="383">
                  <c:v>96206.437370722633</c:v>
                </c:pt>
                <c:pt idx="384">
                  <c:v>96206.437370722633</c:v>
                </c:pt>
                <c:pt idx="385">
                  <c:v>96519.418531107425</c:v>
                </c:pt>
                <c:pt idx="386">
                  <c:v>96519.418531107425</c:v>
                </c:pt>
                <c:pt idx="387">
                  <c:v>96519.418531107425</c:v>
                </c:pt>
                <c:pt idx="388">
                  <c:v>96834.246815191655</c:v>
                </c:pt>
                <c:pt idx="389">
                  <c:v>96834.246815191655</c:v>
                </c:pt>
                <c:pt idx="390">
                  <c:v>96834.246815191655</c:v>
                </c:pt>
                <c:pt idx="391">
                  <c:v>96834.246815191655</c:v>
                </c:pt>
                <c:pt idx="392">
                  <c:v>96834.246815191655</c:v>
                </c:pt>
                <c:pt idx="393">
                  <c:v>96834.246815191655</c:v>
                </c:pt>
                <c:pt idx="394">
                  <c:v>96834.246815191655</c:v>
                </c:pt>
                <c:pt idx="395">
                  <c:v>96834.246815191655</c:v>
                </c:pt>
                <c:pt idx="396">
                  <c:v>96834.246815191655</c:v>
                </c:pt>
                <c:pt idx="397">
                  <c:v>96834.246815191655</c:v>
                </c:pt>
                <c:pt idx="398">
                  <c:v>96834.246815191655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6339200"/>
        <c:axId val="216340736"/>
      </c:scatterChart>
      <c:valAx>
        <c:axId val="216818432"/>
        <c:scaling>
          <c:orientation val="minMax"/>
          <c:max val="0.4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Water content kg/kg</a:t>
                </a:r>
              </a:p>
            </c:rich>
          </c:tx>
          <c:layout>
            <c:manualLayout>
              <c:xMode val="edge"/>
              <c:yMode val="edge"/>
              <c:x val="0.330377306440301"/>
              <c:y val="0.89877633539050861"/>
            </c:manualLayout>
          </c:layout>
          <c:overlay val="0"/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fr-FR"/>
          </a:p>
        </c:txPr>
        <c:crossAx val="216820352"/>
        <c:crosses val="autoZero"/>
        <c:crossBetween val="midCat"/>
      </c:valAx>
      <c:valAx>
        <c:axId val="216820352"/>
        <c:scaling>
          <c:orientation val="minMax"/>
          <c:min val="0.65000000000000013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Specific volume dm3/kg</a:t>
                </a:r>
              </a:p>
            </c:rich>
          </c:tx>
          <c:layout>
            <c:manualLayout>
              <c:xMode val="edge"/>
              <c:yMode val="edge"/>
              <c:x val="1.0727953877560176E-2"/>
              <c:y val="0.15319858639717279"/>
            </c:manualLayout>
          </c:layout>
          <c:overlay val="0"/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fr-FR"/>
          </a:p>
        </c:txPr>
        <c:crossAx val="216818432"/>
        <c:crosses val="autoZero"/>
        <c:crossBetween val="midCat"/>
      </c:valAx>
      <c:valAx>
        <c:axId val="2163392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216340736"/>
        <c:crosses val="autoZero"/>
        <c:crossBetween val="midCat"/>
      </c:valAx>
      <c:valAx>
        <c:axId val="216340736"/>
        <c:scaling>
          <c:orientation val="minMax"/>
          <c:max val="1000"/>
          <c:min val="0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Soil water  tension  (hPa)</a:t>
                </a:r>
              </a:p>
            </c:rich>
          </c:tx>
          <c:layout>
            <c:manualLayout>
              <c:xMode val="edge"/>
              <c:yMode val="edge"/>
              <c:x val="0.95724566480471995"/>
              <c:y val="0.22951288569243805"/>
            </c:manualLayout>
          </c:layout>
          <c:overlay val="0"/>
        </c:title>
        <c:numFmt formatCode="0" sourceLinked="0"/>
        <c:majorTickMark val="out"/>
        <c:minorTickMark val="out"/>
        <c:tickLblPos val="nextTo"/>
        <c:crossAx val="216339200"/>
        <c:crosses val="max"/>
        <c:crossBetween val="midCat"/>
        <c:majorUnit val="200"/>
        <c:minorUnit val="100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899999956" l="0.78740157499999996" r="0.78740157499999996" t="0.98425196899999956" header="0.49212598450000744" footer="0.49212598450000744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fr-FR"/>
              <a:t>Water potential curve</a:t>
            </a:r>
          </a:p>
          <a:p>
            <a:pPr>
              <a:defRPr/>
            </a:pPr>
            <a:r>
              <a:rPr lang="fr-FR"/>
              <a:t>measured and calculated </a:t>
            </a:r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0.21207728200641696"/>
          <c:y val="0.16089129483814524"/>
          <c:w val="0.61146835812190148"/>
          <c:h val="0.62495734908136458"/>
        </c:manualLayout>
      </c:layout>
      <c:scatterChart>
        <c:scatterStyle val="lineMarker"/>
        <c:varyColors val="0"/>
        <c:ser>
          <c:idx val="0"/>
          <c:order val="0"/>
          <c:tx>
            <c:strRef>
              <c:f>Potentiel5!$C$1</c:f>
              <c:strCache>
                <c:ptCount val="1"/>
                <c:pt idx="0">
                  <c:v>h</c:v>
                </c:pt>
              </c:strCache>
            </c:strRef>
          </c:tx>
          <c:spPr>
            <a:ln w="1905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Potentiel5!$B$2:$B$500</c:f>
              <c:numCache>
                <c:formatCode>General</c:formatCode>
                <c:ptCount val="499"/>
                <c:pt idx="0">
                  <c:v>0.31128954190729419</c:v>
                </c:pt>
                <c:pt idx="1">
                  <c:v>0.30963194780567699</c:v>
                </c:pt>
                <c:pt idx="2">
                  <c:v>0.30863739134470669</c:v>
                </c:pt>
                <c:pt idx="3">
                  <c:v>0.30764283488373634</c:v>
                </c:pt>
                <c:pt idx="4">
                  <c:v>0.30664827842276604</c:v>
                </c:pt>
                <c:pt idx="5">
                  <c:v>0.30558741819773105</c:v>
                </c:pt>
                <c:pt idx="6">
                  <c:v>0.30452655797269612</c:v>
                </c:pt>
                <c:pt idx="7">
                  <c:v>0.30333309021953175</c:v>
                </c:pt>
                <c:pt idx="8">
                  <c:v>0.30213962246636733</c:v>
                </c:pt>
                <c:pt idx="9">
                  <c:v>0.30094615471320313</c:v>
                </c:pt>
                <c:pt idx="10">
                  <c:v>0.29968638319597413</c:v>
                </c:pt>
                <c:pt idx="11">
                  <c:v>0.29842661167874512</c:v>
                </c:pt>
                <c:pt idx="12">
                  <c:v>0.2971668401615159</c:v>
                </c:pt>
                <c:pt idx="13">
                  <c:v>0.2959070686442869</c:v>
                </c:pt>
                <c:pt idx="14">
                  <c:v>0.29424947454266975</c:v>
                </c:pt>
                <c:pt idx="15">
                  <c:v>0.29272448796918205</c:v>
                </c:pt>
                <c:pt idx="16">
                  <c:v>0.29139841268788835</c:v>
                </c:pt>
                <c:pt idx="17">
                  <c:v>0.29013864117065935</c:v>
                </c:pt>
                <c:pt idx="18">
                  <c:v>0.28881256588936555</c:v>
                </c:pt>
                <c:pt idx="19">
                  <c:v>0.28755279437213649</c:v>
                </c:pt>
                <c:pt idx="20">
                  <c:v>0.28629302285490749</c:v>
                </c:pt>
                <c:pt idx="21">
                  <c:v>0.28503325133767848</c:v>
                </c:pt>
                <c:pt idx="22">
                  <c:v>0.28370717605638485</c:v>
                </c:pt>
                <c:pt idx="23">
                  <c:v>0.28238110077509099</c:v>
                </c:pt>
                <c:pt idx="24">
                  <c:v>0.28112132925786198</c:v>
                </c:pt>
                <c:pt idx="25">
                  <c:v>0.27979525397656835</c:v>
                </c:pt>
                <c:pt idx="26">
                  <c:v>0.27846917869527449</c:v>
                </c:pt>
                <c:pt idx="27">
                  <c:v>0.27707679964991622</c:v>
                </c:pt>
                <c:pt idx="28">
                  <c:v>0.27575072436862241</c:v>
                </c:pt>
                <c:pt idx="29">
                  <c:v>0.27435834532326392</c:v>
                </c:pt>
                <c:pt idx="30">
                  <c:v>0.27289966251384085</c:v>
                </c:pt>
                <c:pt idx="31">
                  <c:v>0.27150728346848257</c:v>
                </c:pt>
                <c:pt idx="32">
                  <c:v>0.2700486006590595</c:v>
                </c:pt>
                <c:pt idx="33">
                  <c:v>0.26865622161370106</c:v>
                </c:pt>
                <c:pt idx="34">
                  <c:v>0.26719753880427799</c:v>
                </c:pt>
                <c:pt idx="35">
                  <c:v>0.26573885599485486</c:v>
                </c:pt>
                <c:pt idx="36">
                  <c:v>0.26428017318543179</c:v>
                </c:pt>
                <c:pt idx="37">
                  <c:v>0.26282149037600872</c:v>
                </c:pt>
                <c:pt idx="38">
                  <c:v>0.26129650380252084</c:v>
                </c:pt>
                <c:pt idx="39">
                  <c:v>0.25983782099309771</c:v>
                </c:pt>
                <c:pt idx="40">
                  <c:v>0.25831283441961</c:v>
                </c:pt>
                <c:pt idx="41">
                  <c:v>0.25685415161018693</c:v>
                </c:pt>
                <c:pt idx="42">
                  <c:v>0.25532916503669922</c:v>
                </c:pt>
                <c:pt idx="43">
                  <c:v>0.25380417846321135</c:v>
                </c:pt>
                <c:pt idx="44">
                  <c:v>0.25227919188972364</c:v>
                </c:pt>
                <c:pt idx="45">
                  <c:v>0.25075420531623571</c:v>
                </c:pt>
                <c:pt idx="46">
                  <c:v>0.24922921874274803</c:v>
                </c:pt>
                <c:pt idx="47">
                  <c:v>0.24770423216926032</c:v>
                </c:pt>
                <c:pt idx="48">
                  <c:v>0.24617924559577242</c:v>
                </c:pt>
                <c:pt idx="49">
                  <c:v>0.24472056278634932</c:v>
                </c:pt>
                <c:pt idx="50">
                  <c:v>0.24312927244879701</c:v>
                </c:pt>
                <c:pt idx="51">
                  <c:v>0.2416042858753091</c:v>
                </c:pt>
                <c:pt idx="52">
                  <c:v>0.240145603065886</c:v>
                </c:pt>
                <c:pt idx="53">
                  <c:v>0.23855431272833369</c:v>
                </c:pt>
                <c:pt idx="54">
                  <c:v>0.23702932615484579</c:v>
                </c:pt>
                <c:pt idx="55">
                  <c:v>0.23550433958135808</c:v>
                </c:pt>
                <c:pt idx="56">
                  <c:v>0.23397935300787037</c:v>
                </c:pt>
                <c:pt idx="57">
                  <c:v>0.23245436643438247</c:v>
                </c:pt>
                <c:pt idx="58">
                  <c:v>0.23086307609682993</c:v>
                </c:pt>
                <c:pt idx="59">
                  <c:v>0.22933808952334223</c:v>
                </c:pt>
                <c:pt idx="60">
                  <c:v>0.22781310294985452</c:v>
                </c:pt>
                <c:pt idx="61">
                  <c:v>0.22628811637636662</c:v>
                </c:pt>
                <c:pt idx="62">
                  <c:v>0.22476312980287891</c:v>
                </c:pt>
                <c:pt idx="63">
                  <c:v>0.2232381432293912</c:v>
                </c:pt>
                <c:pt idx="64">
                  <c:v>0.2217131566559033</c:v>
                </c:pt>
                <c:pt idx="65">
                  <c:v>0.22018817008241559</c:v>
                </c:pt>
                <c:pt idx="66">
                  <c:v>0.21866318350892788</c:v>
                </c:pt>
                <c:pt idx="67">
                  <c:v>0.21713819693544001</c:v>
                </c:pt>
                <c:pt idx="68">
                  <c:v>0.21561321036195227</c:v>
                </c:pt>
                <c:pt idx="69">
                  <c:v>0.21408822378846457</c:v>
                </c:pt>
                <c:pt idx="70">
                  <c:v>0.21249693345091206</c:v>
                </c:pt>
                <c:pt idx="71">
                  <c:v>0.21097194687742415</c:v>
                </c:pt>
                <c:pt idx="72">
                  <c:v>0.20944696030393645</c:v>
                </c:pt>
                <c:pt idx="73">
                  <c:v>0.20792197373044874</c:v>
                </c:pt>
                <c:pt idx="74">
                  <c:v>0.20646329092102567</c:v>
                </c:pt>
                <c:pt idx="75">
                  <c:v>0.20487200058347313</c:v>
                </c:pt>
                <c:pt idx="76">
                  <c:v>0.20334701400998542</c:v>
                </c:pt>
                <c:pt idx="77">
                  <c:v>0.20182202743649752</c:v>
                </c:pt>
                <c:pt idx="78">
                  <c:v>0.20029704086300981</c:v>
                </c:pt>
                <c:pt idx="79">
                  <c:v>0.1987720542895221</c:v>
                </c:pt>
                <c:pt idx="80">
                  <c:v>0.1972470677160342</c:v>
                </c:pt>
                <c:pt idx="81">
                  <c:v>0.19572208114254649</c:v>
                </c:pt>
                <c:pt idx="82">
                  <c:v>0.19413079080499399</c:v>
                </c:pt>
                <c:pt idx="83">
                  <c:v>0.19267210799557088</c:v>
                </c:pt>
                <c:pt idx="84">
                  <c:v>0.19114712142208318</c:v>
                </c:pt>
                <c:pt idx="85">
                  <c:v>0.18962213484859528</c:v>
                </c:pt>
                <c:pt idx="86">
                  <c:v>0.1881634520391722</c:v>
                </c:pt>
                <c:pt idx="87">
                  <c:v>0.18663846546568449</c:v>
                </c:pt>
                <c:pt idx="88">
                  <c:v>0.18517978265626142</c:v>
                </c:pt>
                <c:pt idx="89">
                  <c:v>0.18372109984683832</c:v>
                </c:pt>
                <c:pt idx="90">
                  <c:v>0.18219611327335061</c:v>
                </c:pt>
                <c:pt idx="91">
                  <c:v>0.18073743046392754</c:v>
                </c:pt>
                <c:pt idx="92">
                  <c:v>0.17927874765450444</c:v>
                </c:pt>
                <c:pt idx="93">
                  <c:v>0.17782006484508117</c:v>
                </c:pt>
                <c:pt idx="94">
                  <c:v>0.1763613820356581</c:v>
                </c:pt>
                <c:pt idx="95">
                  <c:v>0.17490269922623503</c:v>
                </c:pt>
                <c:pt idx="96">
                  <c:v>0.17344401641681192</c:v>
                </c:pt>
                <c:pt idx="97">
                  <c:v>0.17198533360738885</c:v>
                </c:pt>
                <c:pt idx="98">
                  <c:v>0.17052665079796575</c:v>
                </c:pt>
                <c:pt idx="99">
                  <c:v>0.16906796798854268</c:v>
                </c:pt>
                <c:pt idx="100">
                  <c:v>0.1676092851791196</c:v>
                </c:pt>
                <c:pt idx="101">
                  <c:v>0.1661506023696965</c:v>
                </c:pt>
                <c:pt idx="102">
                  <c:v>0.16469191956027343</c:v>
                </c:pt>
                <c:pt idx="103">
                  <c:v>0.16323323675085036</c:v>
                </c:pt>
                <c:pt idx="104">
                  <c:v>0.16177455394142726</c:v>
                </c:pt>
                <c:pt idx="105">
                  <c:v>0.16038217489606882</c:v>
                </c:pt>
                <c:pt idx="106">
                  <c:v>0.15892349208664572</c:v>
                </c:pt>
                <c:pt idx="107">
                  <c:v>0.15746480927722264</c:v>
                </c:pt>
                <c:pt idx="108">
                  <c:v>0.15607243023186437</c:v>
                </c:pt>
                <c:pt idx="109">
                  <c:v>0.15454744365837647</c:v>
                </c:pt>
                <c:pt idx="110">
                  <c:v>0.153155064613018</c:v>
                </c:pt>
                <c:pt idx="111">
                  <c:v>0.15169638180359493</c:v>
                </c:pt>
                <c:pt idx="112">
                  <c:v>0.15030400275823666</c:v>
                </c:pt>
                <c:pt idx="113">
                  <c:v>0.14884531994881359</c:v>
                </c:pt>
                <c:pt idx="114">
                  <c:v>0.14738663713939049</c:v>
                </c:pt>
                <c:pt idx="115">
                  <c:v>0.14592795432996741</c:v>
                </c:pt>
                <c:pt idx="116">
                  <c:v>0.14446927152054434</c:v>
                </c:pt>
                <c:pt idx="117">
                  <c:v>0.14301058871112104</c:v>
                </c:pt>
                <c:pt idx="118">
                  <c:v>0.14148560213763334</c:v>
                </c:pt>
                <c:pt idx="119">
                  <c:v>0.14002691932821026</c:v>
                </c:pt>
                <c:pt idx="120">
                  <c:v>0.13850193275472256</c:v>
                </c:pt>
                <c:pt idx="121">
                  <c:v>0.13697694618123465</c:v>
                </c:pt>
                <c:pt idx="122">
                  <c:v>0.13545195960774695</c:v>
                </c:pt>
                <c:pt idx="123">
                  <c:v>0.13399327679832387</c:v>
                </c:pt>
                <c:pt idx="124">
                  <c:v>0.13246829022483617</c:v>
                </c:pt>
                <c:pt idx="125">
                  <c:v>0.13094330365134826</c:v>
                </c:pt>
                <c:pt idx="126">
                  <c:v>0.12941831707786056</c:v>
                </c:pt>
                <c:pt idx="127">
                  <c:v>0.12795963426843746</c:v>
                </c:pt>
                <c:pt idx="128">
                  <c:v>0.12650095145901438</c:v>
                </c:pt>
                <c:pt idx="129">
                  <c:v>0.12497596488552648</c:v>
                </c:pt>
                <c:pt idx="130">
                  <c:v>0.12351728207610339</c:v>
                </c:pt>
                <c:pt idx="131">
                  <c:v>0.12205859926668032</c:v>
                </c:pt>
                <c:pt idx="132">
                  <c:v>0.12059991645725723</c:v>
                </c:pt>
                <c:pt idx="133">
                  <c:v>0.11920753741189896</c:v>
                </c:pt>
                <c:pt idx="134">
                  <c:v>0.11774885460247587</c:v>
                </c:pt>
                <c:pt idx="135">
                  <c:v>0.1162901717930528</c:v>
                </c:pt>
                <c:pt idx="136">
                  <c:v>0.11489779274769434</c:v>
                </c:pt>
                <c:pt idx="137">
                  <c:v>0.11350541370233588</c:v>
                </c:pt>
                <c:pt idx="138">
                  <c:v>0.1120467308929128</c:v>
                </c:pt>
                <c:pt idx="139">
                  <c:v>0.11065435184755434</c:v>
                </c:pt>
                <c:pt idx="140">
                  <c:v>0.10926197280219607</c:v>
                </c:pt>
                <c:pt idx="141">
                  <c:v>0.10793589752090224</c:v>
                </c:pt>
                <c:pt idx="142">
                  <c:v>0.10654351847554377</c:v>
                </c:pt>
                <c:pt idx="143">
                  <c:v>0.10521744319425014</c:v>
                </c:pt>
                <c:pt idx="144">
                  <c:v>0.1038913679129565</c:v>
                </c:pt>
                <c:pt idx="145">
                  <c:v>0.10256529263166266</c:v>
                </c:pt>
                <c:pt idx="146">
                  <c:v>0.10123921735036902</c:v>
                </c:pt>
                <c:pt idx="147">
                  <c:v>9.9979445833140002E-2</c:v>
                </c:pt>
                <c:pt idx="148">
                  <c:v>9.8719674315910985E-2</c:v>
                </c:pt>
                <c:pt idx="149">
                  <c:v>9.7393599034617154E-2</c:v>
                </c:pt>
                <c:pt idx="150">
                  <c:v>9.6133827517388137E-2</c:v>
                </c:pt>
                <c:pt idx="151">
                  <c:v>9.4940359764223742E-2</c:v>
                </c:pt>
                <c:pt idx="152">
                  <c:v>9.3680588246994725E-2</c:v>
                </c:pt>
                <c:pt idx="153">
                  <c:v>9.2487120493830524E-2</c:v>
                </c:pt>
                <c:pt idx="154">
                  <c:v>9.1293652740666129E-2</c:v>
                </c:pt>
                <c:pt idx="155">
                  <c:v>9.0100184987501733E-2</c:v>
                </c:pt>
                <c:pt idx="156">
                  <c:v>8.8973020998402153E-2</c:v>
                </c:pt>
                <c:pt idx="157">
                  <c:v>8.7845857009302392E-2</c:v>
                </c:pt>
                <c:pt idx="158">
                  <c:v>8.6718693020202811E-2</c:v>
                </c:pt>
                <c:pt idx="159">
                  <c:v>8.5591529031103036E-2</c:v>
                </c:pt>
                <c:pt idx="160">
                  <c:v>8.446436504200347E-2</c:v>
                </c:pt>
                <c:pt idx="161">
                  <c:v>8.340350481696851E-2</c:v>
                </c:pt>
                <c:pt idx="162">
                  <c:v>8.2342644591933564E-2</c:v>
                </c:pt>
                <c:pt idx="163">
                  <c:v>8.1281784366898605E-2</c:v>
                </c:pt>
                <c:pt idx="164">
                  <c:v>8.028722790592828E-2</c:v>
                </c:pt>
                <c:pt idx="165">
                  <c:v>7.9292671444957954E-2</c:v>
                </c:pt>
                <c:pt idx="166">
                  <c:v>7.8298114983987629E-2</c:v>
                </c:pt>
                <c:pt idx="167">
                  <c:v>7.7303558523017304E-2</c:v>
                </c:pt>
                <c:pt idx="168">
                  <c:v>7.6375305826111781E-2</c:v>
                </c:pt>
                <c:pt idx="169">
                  <c:v>7.544705312920609E-2</c:v>
                </c:pt>
                <c:pt idx="170">
                  <c:v>7.4518800432300566E-2</c:v>
                </c:pt>
                <c:pt idx="171">
                  <c:v>7.3656851499459677E-2</c:v>
                </c:pt>
                <c:pt idx="172">
                  <c:v>7.2728598802553987E-2</c:v>
                </c:pt>
                <c:pt idx="173">
                  <c:v>7.1866649869713098E-2</c:v>
                </c:pt>
                <c:pt idx="174">
                  <c:v>7.1004700936872209E-2</c:v>
                </c:pt>
                <c:pt idx="175">
                  <c:v>7.014275200403132E-2</c:v>
                </c:pt>
                <c:pt idx="176">
                  <c:v>6.9347106835255065E-2</c:v>
                </c:pt>
                <c:pt idx="177">
                  <c:v>6.8485157902414176E-2</c:v>
                </c:pt>
                <c:pt idx="178">
                  <c:v>6.7689512733637908E-2</c:v>
                </c:pt>
                <c:pt idx="179">
                  <c:v>6.6960171328926274E-2</c:v>
                </c:pt>
                <c:pt idx="180">
                  <c:v>6.61645261601502E-2</c:v>
                </c:pt>
                <c:pt idx="181">
                  <c:v>6.5435184755438566E-2</c:v>
                </c:pt>
                <c:pt idx="182">
                  <c:v>6.4639539586662298E-2</c:v>
                </c:pt>
                <c:pt idx="183">
                  <c:v>6.3910198181950859E-2</c:v>
                </c:pt>
                <c:pt idx="184">
                  <c:v>6.324716054130404E-2</c:v>
                </c:pt>
                <c:pt idx="185">
                  <c:v>6.2517819136592392E-2</c:v>
                </c:pt>
                <c:pt idx="186">
                  <c:v>6.1788477731880766E-2</c:v>
                </c:pt>
                <c:pt idx="187">
                  <c:v>6.112544009123394E-2</c:v>
                </c:pt>
                <c:pt idx="188">
                  <c:v>6.0462402450587122E-2</c:v>
                </c:pt>
                <c:pt idx="189">
                  <c:v>5.9799364809940296E-2</c:v>
                </c:pt>
                <c:pt idx="190">
                  <c:v>5.9136327169293477E-2</c:v>
                </c:pt>
                <c:pt idx="191">
                  <c:v>5.8473289528646465E-2</c:v>
                </c:pt>
                <c:pt idx="192">
                  <c:v>5.7876555652064454E-2</c:v>
                </c:pt>
                <c:pt idx="193">
                  <c:v>5.7279821775482263E-2</c:v>
                </c:pt>
                <c:pt idx="194">
                  <c:v>5.6683087898900066E-2</c:v>
                </c:pt>
                <c:pt idx="195">
                  <c:v>5.6086354022317868E-2</c:v>
                </c:pt>
                <c:pt idx="196">
                  <c:v>5.548962014573567E-2</c:v>
                </c:pt>
                <c:pt idx="197">
                  <c:v>5.4959190033218287E-2</c:v>
                </c:pt>
                <c:pt idx="198">
                  <c:v>5.4362456156636096E-2</c:v>
                </c:pt>
                <c:pt idx="199">
                  <c:v>5.3832026044118526E-2</c:v>
                </c:pt>
                <c:pt idx="200">
                  <c:v>5.3301595931601144E-2</c:v>
                </c:pt>
                <c:pt idx="201">
                  <c:v>5.2704862055018946E-2</c:v>
                </c:pt>
                <c:pt idx="202">
                  <c:v>5.2174431942501376E-2</c:v>
                </c:pt>
                <c:pt idx="203">
                  <c:v>5.1644001829983993E-2</c:v>
                </c:pt>
                <c:pt idx="204">
                  <c:v>5.1179875481531051E-2</c:v>
                </c:pt>
                <c:pt idx="205">
                  <c:v>5.0649445369013668E-2</c:v>
                </c:pt>
                <c:pt idx="206">
                  <c:v>5.0185319020560719E-2</c:v>
                </c:pt>
                <c:pt idx="207">
                  <c:v>4.9654888908043336E-2</c:v>
                </c:pt>
                <c:pt idx="208">
                  <c:v>4.9190762559590581E-2</c:v>
                </c:pt>
                <c:pt idx="209">
                  <c:v>4.8726636211137639E-2</c:v>
                </c:pt>
                <c:pt idx="210">
                  <c:v>4.8262509862684884E-2</c:v>
                </c:pt>
                <c:pt idx="211">
                  <c:v>4.786468727829675E-2</c:v>
                </c:pt>
                <c:pt idx="212">
                  <c:v>4.7400560929843995E-2</c:v>
                </c:pt>
                <c:pt idx="213">
                  <c:v>4.693643458139124E-2</c:v>
                </c:pt>
                <c:pt idx="214">
                  <c:v>4.6538611997003106E-2</c:v>
                </c:pt>
                <c:pt idx="215">
                  <c:v>4.6074485648550351E-2</c:v>
                </c:pt>
                <c:pt idx="216">
                  <c:v>4.5676663064162216E-2</c:v>
                </c:pt>
                <c:pt idx="217">
                  <c:v>4.5278840479774089E-2</c:v>
                </c:pt>
                <c:pt idx="218">
                  <c:v>4.4881017895385955E-2</c:v>
                </c:pt>
                <c:pt idx="219">
                  <c:v>4.4483195310997828E-2</c:v>
                </c:pt>
                <c:pt idx="220">
                  <c:v>4.4085372726609694E-2</c:v>
                </c:pt>
                <c:pt idx="221">
                  <c:v>4.3687550142221566E-2</c:v>
                </c:pt>
                <c:pt idx="222">
                  <c:v>4.3289727557833432E-2</c:v>
                </c:pt>
                <c:pt idx="223">
                  <c:v>4.295820873751012E-2</c:v>
                </c:pt>
                <c:pt idx="224">
                  <c:v>4.2560386153121986E-2</c:v>
                </c:pt>
                <c:pt idx="225">
                  <c:v>4.222886733279848E-2</c:v>
                </c:pt>
                <c:pt idx="226">
                  <c:v>4.189734851247498E-2</c:v>
                </c:pt>
                <c:pt idx="227">
                  <c:v>4.1499525928087033E-2</c:v>
                </c:pt>
                <c:pt idx="228">
                  <c:v>4.1168007107763527E-2</c:v>
                </c:pt>
                <c:pt idx="229">
                  <c:v>4.0836488287440027E-2</c:v>
                </c:pt>
                <c:pt idx="230">
                  <c:v>4.0504969467116708E-2</c:v>
                </c:pt>
                <c:pt idx="231">
                  <c:v>4.0173450646793202E-2</c:v>
                </c:pt>
                <c:pt idx="232">
                  <c:v>3.990823559053451E-2</c:v>
                </c:pt>
                <c:pt idx="233">
                  <c:v>3.9576716770211004E-2</c:v>
                </c:pt>
                <c:pt idx="234">
                  <c:v>3.9245197949887692E-2</c:v>
                </c:pt>
                <c:pt idx="235">
                  <c:v>3.8979982893628813E-2</c:v>
                </c:pt>
                <c:pt idx="236">
                  <c:v>3.8714767837370122E-2</c:v>
                </c:pt>
                <c:pt idx="237">
                  <c:v>3.8383249017046803E-2</c:v>
                </c:pt>
                <c:pt idx="238">
                  <c:v>3.8118033960787924E-2</c:v>
                </c:pt>
                <c:pt idx="239">
                  <c:v>3.7852818904529233E-2</c:v>
                </c:pt>
                <c:pt idx="240">
                  <c:v>3.7587603848270541E-2</c:v>
                </c:pt>
                <c:pt idx="241">
                  <c:v>3.7388692556076478E-2</c:v>
                </c:pt>
                <c:pt idx="242">
                  <c:v>3.7123477499817599E-2</c:v>
                </c:pt>
                <c:pt idx="243">
                  <c:v>3.6924566207623528E-2</c:v>
                </c:pt>
                <c:pt idx="244">
                  <c:v>3.6659351151364837E-2</c:v>
                </c:pt>
                <c:pt idx="245">
                  <c:v>3.6460439859170773E-2</c:v>
                </c:pt>
                <c:pt idx="246">
                  <c:v>3.6195224802912082E-2</c:v>
                </c:pt>
                <c:pt idx="247">
                  <c:v>3.5996313510718018E-2</c:v>
                </c:pt>
                <c:pt idx="248">
                  <c:v>3.5797402218523955E-2</c:v>
                </c:pt>
                <c:pt idx="249">
                  <c:v>3.5598490926329884E-2</c:v>
                </c:pt>
                <c:pt idx="250">
                  <c:v>3.5399579634135821E-2</c:v>
                </c:pt>
                <c:pt idx="251">
                  <c:v>3.5200668341941757E-2</c:v>
                </c:pt>
                <c:pt idx="252">
                  <c:v>3.5001757049747693E-2</c:v>
                </c:pt>
                <c:pt idx="253">
                  <c:v>3.4802845757553623E-2</c:v>
                </c:pt>
                <c:pt idx="254">
                  <c:v>3.4603934465359559E-2</c:v>
                </c:pt>
                <c:pt idx="255">
                  <c:v>3.4405023173165496E-2</c:v>
                </c:pt>
                <c:pt idx="256">
                  <c:v>3.427241564503624E-2</c:v>
                </c:pt>
                <c:pt idx="257">
                  <c:v>3.4073504352842177E-2</c:v>
                </c:pt>
                <c:pt idx="258">
                  <c:v>3.3874593060648113E-2</c:v>
                </c:pt>
                <c:pt idx="259">
                  <c:v>3.374198553251867E-2</c:v>
                </c:pt>
                <c:pt idx="260">
                  <c:v>3.3543074240324607E-2</c:v>
                </c:pt>
                <c:pt idx="261">
                  <c:v>3.3410466712195358E-2</c:v>
                </c:pt>
                <c:pt idx="262">
                  <c:v>3.3277859184065915E-2</c:v>
                </c:pt>
                <c:pt idx="263">
                  <c:v>3.3078947891871852E-2</c:v>
                </c:pt>
                <c:pt idx="264">
                  <c:v>3.2946340363742409E-2</c:v>
                </c:pt>
                <c:pt idx="265">
                  <c:v>3.281373283561316E-2</c:v>
                </c:pt>
                <c:pt idx="266">
                  <c:v>3.2614821543419097E-2</c:v>
                </c:pt>
                <c:pt idx="267">
                  <c:v>3.2482214015289654E-2</c:v>
                </c:pt>
                <c:pt idx="268">
                  <c:v>3.228330272309559E-2</c:v>
                </c:pt>
                <c:pt idx="269">
                  <c:v>3.2150695194966147E-2</c:v>
                </c:pt>
                <c:pt idx="270">
                  <c:v>3.1951783902772084E-2</c:v>
                </c:pt>
                <c:pt idx="271">
                  <c:v>3.1752872610578207E-2</c:v>
                </c:pt>
                <c:pt idx="272">
                  <c:v>3.1620265082448765E-2</c:v>
                </c:pt>
                <c:pt idx="273">
                  <c:v>3.1421353790254701E-2</c:v>
                </c:pt>
                <c:pt idx="274">
                  <c:v>3.1222442498060637E-2</c:v>
                </c:pt>
                <c:pt idx="275">
                  <c:v>3.1089834969931198E-2</c:v>
                </c:pt>
                <c:pt idx="276">
                  <c:v>3.0890923677737131E-2</c:v>
                </c:pt>
                <c:pt idx="277">
                  <c:v>3.0692012385543067E-2</c:v>
                </c:pt>
                <c:pt idx="278">
                  <c:v>3.0559404857413815E-2</c:v>
                </c:pt>
                <c:pt idx="279">
                  <c:v>3.0360493565219748E-2</c:v>
                </c:pt>
                <c:pt idx="280">
                  <c:v>3.0227886037090309E-2</c:v>
                </c:pt>
                <c:pt idx="281">
                  <c:v>3.0095278508961057E-2</c:v>
                </c:pt>
                <c:pt idx="282">
                  <c:v>2.9896367216766993E-2</c:v>
                </c:pt>
                <c:pt idx="283">
                  <c:v>2.9763759688637554E-2</c:v>
                </c:pt>
                <c:pt idx="284">
                  <c:v>2.9631152160508115E-2</c:v>
                </c:pt>
                <c:pt idx="285">
                  <c:v>2.9498544632378863E-2</c:v>
                </c:pt>
                <c:pt idx="286">
                  <c:v>2.9365937104249423E-2</c:v>
                </c:pt>
                <c:pt idx="287">
                  <c:v>2.9233329576119984E-2</c:v>
                </c:pt>
                <c:pt idx="288">
                  <c:v>2.9034418283925917E-2</c:v>
                </c:pt>
                <c:pt idx="289">
                  <c:v>2.8901810755796665E-2</c:v>
                </c:pt>
                <c:pt idx="290">
                  <c:v>2.8835506991731853E-2</c:v>
                </c:pt>
                <c:pt idx="291">
                  <c:v>2.8702899463602601E-2</c:v>
                </c:pt>
                <c:pt idx="292">
                  <c:v>2.8570291935473162E-2</c:v>
                </c:pt>
                <c:pt idx="293">
                  <c:v>2.843768440734391E-2</c:v>
                </c:pt>
                <c:pt idx="294">
                  <c:v>2.8305076879214471E-2</c:v>
                </c:pt>
                <c:pt idx="295">
                  <c:v>2.8172469351085031E-2</c:v>
                </c:pt>
                <c:pt idx="296">
                  <c:v>2.8106165587020403E-2</c:v>
                </c:pt>
                <c:pt idx="297">
                  <c:v>2.7973558058890964E-2</c:v>
                </c:pt>
                <c:pt idx="298">
                  <c:v>2.7840950530761712E-2</c:v>
                </c:pt>
                <c:pt idx="299">
                  <c:v>2.77746467666969E-2</c:v>
                </c:pt>
                <c:pt idx="300">
                  <c:v>2.7642039238567648E-2</c:v>
                </c:pt>
                <c:pt idx="301">
                  <c:v>2.7509431710438209E-2</c:v>
                </c:pt>
                <c:pt idx="302">
                  <c:v>2.7443127946373581E-2</c:v>
                </c:pt>
                <c:pt idx="303">
                  <c:v>2.7310520418244142E-2</c:v>
                </c:pt>
                <c:pt idx="304">
                  <c:v>2.7177912890114703E-2</c:v>
                </c:pt>
                <c:pt idx="305">
                  <c:v>2.7111609126050078E-2</c:v>
                </c:pt>
                <c:pt idx="306">
                  <c:v>2.6979001597920639E-2</c:v>
                </c:pt>
                <c:pt idx="307">
                  <c:v>2.6912697833856011E-2</c:v>
                </c:pt>
                <c:pt idx="308">
                  <c:v>2.6780090305726759E-2</c:v>
                </c:pt>
                <c:pt idx="309">
                  <c:v>2.664748277759732E-2</c:v>
                </c:pt>
                <c:pt idx="310">
                  <c:v>2.6581179013532696E-2</c:v>
                </c:pt>
                <c:pt idx="311">
                  <c:v>2.6514875249467881E-2</c:v>
                </c:pt>
                <c:pt idx="312">
                  <c:v>2.6382267721338629E-2</c:v>
                </c:pt>
                <c:pt idx="313">
                  <c:v>2.6315963957273817E-2</c:v>
                </c:pt>
                <c:pt idx="314">
                  <c:v>2.6249660193209189E-2</c:v>
                </c:pt>
                <c:pt idx="315">
                  <c:v>2.611705266507975E-2</c:v>
                </c:pt>
                <c:pt idx="316">
                  <c:v>2.6050748901015126E-2</c:v>
                </c:pt>
                <c:pt idx="317">
                  <c:v>2.5984445136950498E-2</c:v>
                </c:pt>
                <c:pt idx="318">
                  <c:v>2.5851837608821059E-2</c:v>
                </c:pt>
                <c:pt idx="319">
                  <c:v>2.5785533844756434E-2</c:v>
                </c:pt>
                <c:pt idx="320">
                  <c:v>2.5719230080691619E-2</c:v>
                </c:pt>
                <c:pt idx="321">
                  <c:v>2.5652926316626995E-2</c:v>
                </c:pt>
                <c:pt idx="322">
                  <c:v>2.5586622552562367E-2</c:v>
                </c:pt>
                <c:pt idx="323">
                  <c:v>2.5520318788497556E-2</c:v>
                </c:pt>
                <c:pt idx="324">
                  <c:v>2.5454015024432928E-2</c:v>
                </c:pt>
                <c:pt idx="325">
                  <c:v>2.5387711260368304E-2</c:v>
                </c:pt>
                <c:pt idx="326">
                  <c:v>2.5321407496303489E-2</c:v>
                </c:pt>
                <c:pt idx="327">
                  <c:v>2.5255103732238864E-2</c:v>
                </c:pt>
                <c:pt idx="328">
                  <c:v>2.5122496204109612E-2</c:v>
                </c:pt>
                <c:pt idx="329">
                  <c:v>2.5056192440044797E-2</c:v>
                </c:pt>
                <c:pt idx="330">
                  <c:v>2.4989888675980173E-2</c:v>
                </c:pt>
                <c:pt idx="331">
                  <c:v>2.4923584911915545E-2</c:v>
                </c:pt>
                <c:pt idx="332">
                  <c:v>2.4857281147850734E-2</c:v>
                </c:pt>
                <c:pt idx="333">
                  <c:v>2.4790977383786106E-2</c:v>
                </c:pt>
                <c:pt idx="334">
                  <c:v>2.4790977383786106E-2</c:v>
                </c:pt>
                <c:pt idx="335">
                  <c:v>2.4724673619721482E-2</c:v>
                </c:pt>
                <c:pt idx="336">
                  <c:v>2.4658369855656666E-2</c:v>
                </c:pt>
                <c:pt idx="337">
                  <c:v>2.4592066091592042E-2</c:v>
                </c:pt>
                <c:pt idx="338">
                  <c:v>2.4525762327527414E-2</c:v>
                </c:pt>
                <c:pt idx="339">
                  <c:v>2.4459458563462603E-2</c:v>
                </c:pt>
                <c:pt idx="340">
                  <c:v>2.4393154799397975E-2</c:v>
                </c:pt>
                <c:pt idx="341">
                  <c:v>2.4326851035333351E-2</c:v>
                </c:pt>
                <c:pt idx="342">
                  <c:v>2.4326851035333351E-2</c:v>
                </c:pt>
                <c:pt idx="343">
                  <c:v>2.4260547271268536E-2</c:v>
                </c:pt>
                <c:pt idx="344">
                  <c:v>2.4194243507203912E-2</c:v>
                </c:pt>
                <c:pt idx="345">
                  <c:v>2.4127939743139284E-2</c:v>
                </c:pt>
                <c:pt idx="346">
                  <c:v>2.4061635979074472E-2</c:v>
                </c:pt>
                <c:pt idx="347">
                  <c:v>2.4061635979074472E-2</c:v>
                </c:pt>
                <c:pt idx="348">
                  <c:v>2.3995332215009844E-2</c:v>
                </c:pt>
                <c:pt idx="349">
                  <c:v>2.392902845094522E-2</c:v>
                </c:pt>
                <c:pt idx="350">
                  <c:v>2.3862724686880405E-2</c:v>
                </c:pt>
                <c:pt idx="351">
                  <c:v>2.3862724686880405E-2</c:v>
                </c:pt>
                <c:pt idx="352">
                  <c:v>2.3796420922815781E-2</c:v>
                </c:pt>
                <c:pt idx="353">
                  <c:v>2.3730117158751153E-2</c:v>
                </c:pt>
                <c:pt idx="354">
                  <c:v>2.3730117158751153E-2</c:v>
                </c:pt>
                <c:pt idx="355">
                  <c:v>2.3663813394686341E-2</c:v>
                </c:pt>
                <c:pt idx="356">
                  <c:v>2.3597509630621714E-2</c:v>
                </c:pt>
                <c:pt idx="357">
                  <c:v>2.3597509630621714E-2</c:v>
                </c:pt>
                <c:pt idx="358">
                  <c:v>2.3531205866557089E-2</c:v>
                </c:pt>
                <c:pt idx="359">
                  <c:v>2.3464902102492462E-2</c:v>
                </c:pt>
                <c:pt idx="360">
                  <c:v>2.3464902102492462E-2</c:v>
                </c:pt>
                <c:pt idx="361">
                  <c:v>2.339859833842765E-2</c:v>
                </c:pt>
                <c:pt idx="362">
                  <c:v>2.3332294574363022E-2</c:v>
                </c:pt>
                <c:pt idx="363">
                  <c:v>2.3332294574363022E-2</c:v>
                </c:pt>
                <c:pt idx="364">
                  <c:v>2.3265990810298398E-2</c:v>
                </c:pt>
                <c:pt idx="365">
                  <c:v>2.3199687046233583E-2</c:v>
                </c:pt>
                <c:pt idx="366">
                  <c:v>2.3199687046233583E-2</c:v>
                </c:pt>
                <c:pt idx="367">
                  <c:v>2.3133383282168959E-2</c:v>
                </c:pt>
                <c:pt idx="368">
                  <c:v>2.3133383282168959E-2</c:v>
                </c:pt>
                <c:pt idx="369">
                  <c:v>2.3067079518104331E-2</c:v>
                </c:pt>
                <c:pt idx="370">
                  <c:v>2.3000775754039519E-2</c:v>
                </c:pt>
                <c:pt idx="371">
                  <c:v>2.3000775754039519E-2</c:v>
                </c:pt>
                <c:pt idx="372">
                  <c:v>2.2934471989974892E-2</c:v>
                </c:pt>
                <c:pt idx="373">
                  <c:v>2.2934471989974892E-2</c:v>
                </c:pt>
                <c:pt idx="374">
                  <c:v>2.2868168225910267E-2</c:v>
                </c:pt>
                <c:pt idx="375">
                  <c:v>2.2868168225910267E-2</c:v>
                </c:pt>
                <c:pt idx="376">
                  <c:v>2.2801864461845452E-2</c:v>
                </c:pt>
                <c:pt idx="377">
                  <c:v>2.2801864461845452E-2</c:v>
                </c:pt>
                <c:pt idx="378">
                  <c:v>2.2735560697780828E-2</c:v>
                </c:pt>
                <c:pt idx="379">
                  <c:v>2.2735560697780828E-2</c:v>
                </c:pt>
                <c:pt idx="380">
                  <c:v>2.2735560697780828E-2</c:v>
                </c:pt>
                <c:pt idx="381">
                  <c:v>2.26692569337162E-2</c:v>
                </c:pt>
                <c:pt idx="382">
                  <c:v>2.26692569337162E-2</c:v>
                </c:pt>
                <c:pt idx="383">
                  <c:v>2.2602953169651389E-2</c:v>
                </c:pt>
                <c:pt idx="384">
                  <c:v>2.2602953169651389E-2</c:v>
                </c:pt>
                <c:pt idx="385">
                  <c:v>2.2536649405586761E-2</c:v>
                </c:pt>
                <c:pt idx="386">
                  <c:v>2.2536649405586761E-2</c:v>
                </c:pt>
                <c:pt idx="387">
                  <c:v>2.2536649405586761E-2</c:v>
                </c:pt>
                <c:pt idx="388">
                  <c:v>2.2470345641522137E-2</c:v>
                </c:pt>
                <c:pt idx="389">
                  <c:v>2.2470345641522137E-2</c:v>
                </c:pt>
                <c:pt idx="390">
                  <c:v>2.2470345641522137E-2</c:v>
                </c:pt>
                <c:pt idx="391">
                  <c:v>2.2470345641522137E-2</c:v>
                </c:pt>
                <c:pt idx="392">
                  <c:v>2.2470345641522137E-2</c:v>
                </c:pt>
                <c:pt idx="393">
                  <c:v>2.2470345641522137E-2</c:v>
                </c:pt>
                <c:pt idx="394">
                  <c:v>2.2470345641522137E-2</c:v>
                </c:pt>
                <c:pt idx="395">
                  <c:v>2.2470345641522137E-2</c:v>
                </c:pt>
                <c:pt idx="396">
                  <c:v>2.2470345641522137E-2</c:v>
                </c:pt>
                <c:pt idx="397">
                  <c:v>2.2470345641522137E-2</c:v>
                </c:pt>
                <c:pt idx="398">
                  <c:v>2.2470345641522137E-2</c:v>
                </c:pt>
                <c:pt idx="399">
                  <c:v>2.2470345641522137E-2</c:v>
                </c:pt>
                <c:pt idx="400">
                  <c:v>2.2470345641522137E-2</c:v>
                </c:pt>
                <c:pt idx="401">
                  <c:v>2.2470345641522137E-2</c:v>
                </c:pt>
                <c:pt idx="402">
                  <c:v>2.2536649405586761E-2</c:v>
                </c:pt>
                <c:pt idx="403">
                  <c:v>2.2536649405586761E-2</c:v>
                </c:pt>
                <c:pt idx="404">
                  <c:v>2.2536649405586761E-2</c:v>
                </c:pt>
                <c:pt idx="405">
                  <c:v>2.2536649405586761E-2</c:v>
                </c:pt>
                <c:pt idx="406">
                  <c:v>2.2536649405586761E-2</c:v>
                </c:pt>
                <c:pt idx="407">
                  <c:v>2.2536649405586761E-2</c:v>
                </c:pt>
                <c:pt idx="408">
                  <c:v>2.2536649405586761E-2</c:v>
                </c:pt>
                <c:pt idx="409">
                  <c:v>2.2536649405586761E-2</c:v>
                </c:pt>
                <c:pt idx="410">
                  <c:v>2.2536649405586761E-2</c:v>
                </c:pt>
                <c:pt idx="411">
                  <c:v>2.2536649405586761E-2</c:v>
                </c:pt>
                <c:pt idx="412">
                  <c:v>2.2536649405586761E-2</c:v>
                </c:pt>
                <c:pt idx="413">
                  <c:v>2.2536649405586761E-2</c:v>
                </c:pt>
                <c:pt idx="414">
                  <c:v>2.2602953169651389E-2</c:v>
                </c:pt>
                <c:pt idx="415">
                  <c:v>2.2602953169651389E-2</c:v>
                </c:pt>
                <c:pt idx="416">
                  <c:v>2.2602953169651389E-2</c:v>
                </c:pt>
                <c:pt idx="417">
                  <c:v>2.2602953169651389E-2</c:v>
                </c:pt>
                <c:pt idx="418">
                  <c:v>2.2602953169651389E-2</c:v>
                </c:pt>
                <c:pt idx="419">
                  <c:v>2.2602953169651389E-2</c:v>
                </c:pt>
                <c:pt idx="420">
                  <c:v>2.2602953169651389E-2</c:v>
                </c:pt>
                <c:pt idx="421">
                  <c:v>2.2602953169651389E-2</c:v>
                </c:pt>
                <c:pt idx="422">
                  <c:v>2.2536649405586761E-2</c:v>
                </c:pt>
                <c:pt idx="423">
                  <c:v>2.2536649405586761E-2</c:v>
                </c:pt>
                <c:pt idx="424">
                  <c:v>2.2536649405586761E-2</c:v>
                </c:pt>
                <c:pt idx="425">
                  <c:v>2.2470345641522137E-2</c:v>
                </c:pt>
                <c:pt idx="426">
                  <c:v>2.2470345641522137E-2</c:v>
                </c:pt>
                <c:pt idx="427">
                  <c:v>2.2404041877457322E-2</c:v>
                </c:pt>
                <c:pt idx="428">
                  <c:v>2.2404041877457322E-2</c:v>
                </c:pt>
                <c:pt idx="429">
                  <c:v>2.2337738113392697E-2</c:v>
                </c:pt>
                <c:pt idx="430">
                  <c:v>2.2337738113392697E-2</c:v>
                </c:pt>
                <c:pt idx="431">
                  <c:v>2.227143434932807E-2</c:v>
                </c:pt>
                <c:pt idx="432">
                  <c:v>2.227143434932807E-2</c:v>
                </c:pt>
                <c:pt idx="433">
                  <c:v>2.227143434932807E-2</c:v>
                </c:pt>
                <c:pt idx="434">
                  <c:v>2.2205130585263258E-2</c:v>
                </c:pt>
                <c:pt idx="435">
                  <c:v>2.2205130585263258E-2</c:v>
                </c:pt>
                <c:pt idx="436">
                  <c:v>2.2205130585263258E-2</c:v>
                </c:pt>
                <c:pt idx="437">
                  <c:v>2.213882682119863E-2</c:v>
                </c:pt>
                <c:pt idx="438">
                  <c:v>2.213882682119863E-2</c:v>
                </c:pt>
                <c:pt idx="439">
                  <c:v>2.213882682119863E-2</c:v>
                </c:pt>
                <c:pt idx="440">
                  <c:v>2.213882682119863E-2</c:v>
                </c:pt>
                <c:pt idx="441">
                  <c:v>2.2072523057134006E-2</c:v>
                </c:pt>
                <c:pt idx="442">
                  <c:v>2.2072523057134006E-2</c:v>
                </c:pt>
                <c:pt idx="443">
                  <c:v>2.2072523057134006E-2</c:v>
                </c:pt>
                <c:pt idx="444">
                  <c:v>2.2072523057134006E-2</c:v>
                </c:pt>
                <c:pt idx="445">
                  <c:v>2.2006219293069191E-2</c:v>
                </c:pt>
                <c:pt idx="446">
                  <c:v>2.2006219293069191E-2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</c:numCache>
            </c:numRef>
          </c:xVal>
          <c:yVal>
            <c:numRef>
              <c:f>Potentiel5!$C$2:$C$500</c:f>
              <c:numCache>
                <c:formatCode>0.00</c:formatCode>
                <c:ptCount val="499"/>
                <c:pt idx="0">
                  <c:v>2.2601934725612409</c:v>
                </c:pt>
                <c:pt idx="1">
                  <c:v>3.9553385769820579</c:v>
                </c:pt>
                <c:pt idx="2">
                  <c:v>4.5203869451224818</c:v>
                </c:pt>
                <c:pt idx="3">
                  <c:v>5.6504836814031023</c:v>
                </c:pt>
                <c:pt idx="4">
                  <c:v>6.7805804176837228</c:v>
                </c:pt>
                <c:pt idx="5">
                  <c:v>6.7805804176837228</c:v>
                </c:pt>
                <c:pt idx="6">
                  <c:v>8.4757255221045398</c:v>
                </c:pt>
                <c:pt idx="7">
                  <c:v>9.6058222583851602</c:v>
                </c:pt>
                <c:pt idx="8">
                  <c:v>11.300967362806205</c:v>
                </c:pt>
                <c:pt idx="9">
                  <c:v>12.996112467227249</c:v>
                </c:pt>
                <c:pt idx="10">
                  <c:v>14.126209203507869</c:v>
                </c:pt>
                <c:pt idx="11">
                  <c:v>16.38640267606911</c:v>
                </c:pt>
                <c:pt idx="12">
                  <c:v>18.081547780489927</c:v>
                </c:pt>
                <c:pt idx="13">
                  <c:v>20.906789621191592</c:v>
                </c:pt>
                <c:pt idx="14">
                  <c:v>24.297079830033454</c:v>
                </c:pt>
                <c:pt idx="15">
                  <c:v>28.252418407015512</c:v>
                </c:pt>
                <c:pt idx="16">
                  <c:v>31.077660247717176</c:v>
                </c:pt>
                <c:pt idx="17">
                  <c:v>33.902902088418614</c:v>
                </c:pt>
                <c:pt idx="18">
                  <c:v>37.293192297260703</c:v>
                </c:pt>
                <c:pt idx="19">
                  <c:v>40.683482506102564</c:v>
                </c:pt>
                <c:pt idx="20">
                  <c:v>45.203869451225046</c:v>
                </c:pt>
                <c:pt idx="21">
                  <c:v>49.159208028207104</c:v>
                </c:pt>
                <c:pt idx="22">
                  <c:v>53.679594973329586</c:v>
                </c:pt>
                <c:pt idx="23">
                  <c:v>58.765030286592491</c:v>
                </c:pt>
                <c:pt idx="24">
                  <c:v>63.850465599855397</c:v>
                </c:pt>
                <c:pt idx="25">
                  <c:v>68.935900913118076</c:v>
                </c:pt>
                <c:pt idx="26">
                  <c:v>73.456287858240557</c:v>
                </c:pt>
                <c:pt idx="27">
                  <c:v>80.23686827592428</c:v>
                </c:pt>
                <c:pt idx="28">
                  <c:v>87.017448693608117</c:v>
                </c:pt>
                <c:pt idx="29">
                  <c:v>92.667932375011219</c:v>
                </c:pt>
                <c:pt idx="30">
                  <c:v>100.57860952897568</c:v>
                </c:pt>
                <c:pt idx="31">
                  <c:v>107.3591899466594</c:v>
                </c:pt>
                <c:pt idx="32">
                  <c:v>116.39996383690436</c:v>
                </c:pt>
                <c:pt idx="33">
                  <c:v>123.74559262272851</c:v>
                </c:pt>
                <c:pt idx="34">
                  <c:v>132.22131814483316</c:v>
                </c:pt>
                <c:pt idx="35">
                  <c:v>141.26209203507813</c:v>
                </c:pt>
                <c:pt idx="36">
                  <c:v>149.73781755718289</c:v>
                </c:pt>
                <c:pt idx="37">
                  <c:v>159.34363981556817</c:v>
                </c:pt>
                <c:pt idx="38">
                  <c:v>171.20965554651468</c:v>
                </c:pt>
                <c:pt idx="39">
                  <c:v>181.94557454118069</c:v>
                </c:pt>
                <c:pt idx="40">
                  <c:v>193.81159027212721</c:v>
                </c:pt>
                <c:pt idx="41">
                  <c:v>207.93779947563507</c:v>
                </c:pt>
                <c:pt idx="42">
                  <c:v>222.06400867914294</c:v>
                </c:pt>
                <c:pt idx="43">
                  <c:v>237.88536298707163</c:v>
                </c:pt>
                <c:pt idx="44">
                  <c:v>255.96691076756167</c:v>
                </c:pt>
                <c:pt idx="45">
                  <c:v>274.04845854805171</c:v>
                </c:pt>
                <c:pt idx="46">
                  <c:v>293.82515143296257</c:v>
                </c:pt>
                <c:pt idx="47">
                  <c:v>316.42708615857509</c:v>
                </c:pt>
                <c:pt idx="48">
                  <c:v>339.59406925232793</c:v>
                </c:pt>
                <c:pt idx="49">
                  <c:v>365.021245818642</c:v>
                </c:pt>
                <c:pt idx="50">
                  <c:v>392.14356748937701</c:v>
                </c:pt>
                <c:pt idx="51">
                  <c:v>420.96103426453305</c:v>
                </c:pt>
                <c:pt idx="52">
                  <c:v>452.03869451225023</c:v>
                </c:pt>
                <c:pt idx="53">
                  <c:v>484.81149986438834</c:v>
                </c:pt>
                <c:pt idx="54">
                  <c:v>519.84449868908769</c:v>
                </c:pt>
                <c:pt idx="55">
                  <c:v>556.57264261820808</c:v>
                </c:pt>
                <c:pt idx="56">
                  <c:v>594.99593165174929</c:v>
                </c:pt>
                <c:pt idx="57">
                  <c:v>634.54931742157123</c:v>
                </c:pt>
                <c:pt idx="58">
                  <c:v>676.92794503209473</c:v>
                </c:pt>
                <c:pt idx="59">
                  <c:v>717.04637917005698</c:v>
                </c:pt>
                <c:pt idx="60">
                  <c:v>755.46966820359819</c:v>
                </c:pt>
                <c:pt idx="61">
                  <c:v>791.06771539643796</c:v>
                </c:pt>
                <c:pt idx="62">
                  <c:v>815.92984359461161</c:v>
                </c:pt>
                <c:pt idx="63">
                  <c:v>834.57643974324196</c:v>
                </c:pt>
                <c:pt idx="64">
                  <c:v>827.23081095741793</c:v>
                </c:pt>
                <c:pt idx="65">
                  <c:v>813.10460175391017</c:v>
                </c:pt>
                <c:pt idx="66">
                  <c:v>798.9783925504023</c:v>
                </c:pt>
                <c:pt idx="67">
                  <c:v>787.11237681945568</c:v>
                </c:pt>
                <c:pt idx="68">
                  <c:v>7.9106771539643432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</c:numCache>
            </c:numRef>
          </c:yVal>
          <c:smooth val="0"/>
        </c:ser>
        <c:ser>
          <c:idx val="2"/>
          <c:order val="1"/>
          <c:tx>
            <c:strRef>
              <c:f>Potentiel5!$I$1</c:f>
              <c:strCache>
                <c:ptCount val="1"/>
                <c:pt idx="0">
                  <c:v>hma</c:v>
                </c:pt>
              </c:strCache>
            </c:strRef>
          </c:tx>
          <c:spPr>
            <a:ln w="15875"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Potentiel5!$B$2:$B$500</c:f>
              <c:numCache>
                <c:formatCode>General</c:formatCode>
                <c:ptCount val="499"/>
                <c:pt idx="0">
                  <c:v>0.31128954190729419</c:v>
                </c:pt>
                <c:pt idx="1">
                  <c:v>0.30963194780567699</c:v>
                </c:pt>
                <c:pt idx="2">
                  <c:v>0.30863739134470669</c:v>
                </c:pt>
                <c:pt idx="3">
                  <c:v>0.30764283488373634</c:v>
                </c:pt>
                <c:pt idx="4">
                  <c:v>0.30664827842276604</c:v>
                </c:pt>
                <c:pt idx="5">
                  <c:v>0.30558741819773105</c:v>
                </c:pt>
                <c:pt idx="6">
                  <c:v>0.30452655797269612</c:v>
                </c:pt>
                <c:pt idx="7">
                  <c:v>0.30333309021953175</c:v>
                </c:pt>
                <c:pt idx="8">
                  <c:v>0.30213962246636733</c:v>
                </c:pt>
                <c:pt idx="9">
                  <c:v>0.30094615471320313</c:v>
                </c:pt>
                <c:pt idx="10">
                  <c:v>0.29968638319597413</c:v>
                </c:pt>
                <c:pt idx="11">
                  <c:v>0.29842661167874512</c:v>
                </c:pt>
                <c:pt idx="12">
                  <c:v>0.2971668401615159</c:v>
                </c:pt>
                <c:pt idx="13">
                  <c:v>0.2959070686442869</c:v>
                </c:pt>
                <c:pt idx="14">
                  <c:v>0.29424947454266975</c:v>
                </c:pt>
                <c:pt idx="15">
                  <c:v>0.29272448796918205</c:v>
                </c:pt>
                <c:pt idx="16">
                  <c:v>0.29139841268788835</c:v>
                </c:pt>
                <c:pt idx="17">
                  <c:v>0.29013864117065935</c:v>
                </c:pt>
                <c:pt idx="18">
                  <c:v>0.28881256588936555</c:v>
                </c:pt>
                <c:pt idx="19">
                  <c:v>0.28755279437213649</c:v>
                </c:pt>
                <c:pt idx="20">
                  <c:v>0.28629302285490749</c:v>
                </c:pt>
                <c:pt idx="21">
                  <c:v>0.28503325133767848</c:v>
                </c:pt>
                <c:pt idx="22">
                  <c:v>0.28370717605638485</c:v>
                </c:pt>
                <c:pt idx="23">
                  <c:v>0.28238110077509099</c:v>
                </c:pt>
                <c:pt idx="24">
                  <c:v>0.28112132925786198</c:v>
                </c:pt>
                <c:pt idx="25">
                  <c:v>0.27979525397656835</c:v>
                </c:pt>
                <c:pt idx="26">
                  <c:v>0.27846917869527449</c:v>
                </c:pt>
                <c:pt idx="27">
                  <c:v>0.27707679964991622</c:v>
                </c:pt>
                <c:pt idx="28">
                  <c:v>0.27575072436862241</c:v>
                </c:pt>
                <c:pt idx="29">
                  <c:v>0.27435834532326392</c:v>
                </c:pt>
                <c:pt idx="30">
                  <c:v>0.27289966251384085</c:v>
                </c:pt>
                <c:pt idx="31">
                  <c:v>0.27150728346848257</c:v>
                </c:pt>
                <c:pt idx="32">
                  <c:v>0.2700486006590595</c:v>
                </c:pt>
                <c:pt idx="33">
                  <c:v>0.26865622161370106</c:v>
                </c:pt>
                <c:pt idx="34">
                  <c:v>0.26719753880427799</c:v>
                </c:pt>
                <c:pt idx="35">
                  <c:v>0.26573885599485486</c:v>
                </c:pt>
                <c:pt idx="36">
                  <c:v>0.26428017318543179</c:v>
                </c:pt>
                <c:pt idx="37">
                  <c:v>0.26282149037600872</c:v>
                </c:pt>
                <c:pt idx="38">
                  <c:v>0.26129650380252084</c:v>
                </c:pt>
                <c:pt idx="39">
                  <c:v>0.25983782099309771</c:v>
                </c:pt>
                <c:pt idx="40">
                  <c:v>0.25831283441961</c:v>
                </c:pt>
                <c:pt idx="41">
                  <c:v>0.25685415161018693</c:v>
                </c:pt>
                <c:pt idx="42">
                  <c:v>0.25532916503669922</c:v>
                </c:pt>
                <c:pt idx="43">
                  <c:v>0.25380417846321135</c:v>
                </c:pt>
                <c:pt idx="44">
                  <c:v>0.25227919188972364</c:v>
                </c:pt>
                <c:pt idx="45">
                  <c:v>0.25075420531623571</c:v>
                </c:pt>
                <c:pt idx="46">
                  <c:v>0.24922921874274803</c:v>
                </c:pt>
                <c:pt idx="47">
                  <c:v>0.24770423216926032</c:v>
                </c:pt>
                <c:pt idx="48">
                  <c:v>0.24617924559577242</c:v>
                </c:pt>
                <c:pt idx="49">
                  <c:v>0.24472056278634932</c:v>
                </c:pt>
                <c:pt idx="50">
                  <c:v>0.24312927244879701</c:v>
                </c:pt>
                <c:pt idx="51">
                  <c:v>0.2416042858753091</c:v>
                </c:pt>
                <c:pt idx="52">
                  <c:v>0.240145603065886</c:v>
                </c:pt>
                <c:pt idx="53">
                  <c:v>0.23855431272833369</c:v>
                </c:pt>
                <c:pt idx="54">
                  <c:v>0.23702932615484579</c:v>
                </c:pt>
                <c:pt idx="55">
                  <c:v>0.23550433958135808</c:v>
                </c:pt>
                <c:pt idx="56">
                  <c:v>0.23397935300787037</c:v>
                </c:pt>
                <c:pt idx="57">
                  <c:v>0.23245436643438247</c:v>
                </c:pt>
                <c:pt idx="58">
                  <c:v>0.23086307609682993</c:v>
                </c:pt>
                <c:pt idx="59">
                  <c:v>0.22933808952334223</c:v>
                </c:pt>
                <c:pt idx="60">
                  <c:v>0.22781310294985452</c:v>
                </c:pt>
                <c:pt idx="61">
                  <c:v>0.22628811637636662</c:v>
                </c:pt>
                <c:pt idx="62">
                  <c:v>0.22476312980287891</c:v>
                </c:pt>
                <c:pt idx="63">
                  <c:v>0.2232381432293912</c:v>
                </c:pt>
                <c:pt idx="64">
                  <c:v>0.2217131566559033</c:v>
                </c:pt>
                <c:pt idx="65">
                  <c:v>0.22018817008241559</c:v>
                </c:pt>
                <c:pt idx="66">
                  <c:v>0.21866318350892788</c:v>
                </c:pt>
                <c:pt idx="67">
                  <c:v>0.21713819693544001</c:v>
                </c:pt>
                <c:pt idx="68">
                  <c:v>0.21561321036195227</c:v>
                </c:pt>
                <c:pt idx="69">
                  <c:v>0.21408822378846457</c:v>
                </c:pt>
                <c:pt idx="70">
                  <c:v>0.21249693345091206</c:v>
                </c:pt>
                <c:pt idx="71">
                  <c:v>0.21097194687742415</c:v>
                </c:pt>
                <c:pt idx="72">
                  <c:v>0.20944696030393645</c:v>
                </c:pt>
                <c:pt idx="73">
                  <c:v>0.20792197373044874</c:v>
                </c:pt>
                <c:pt idx="74">
                  <c:v>0.20646329092102567</c:v>
                </c:pt>
                <c:pt idx="75">
                  <c:v>0.20487200058347313</c:v>
                </c:pt>
                <c:pt idx="76">
                  <c:v>0.20334701400998542</c:v>
                </c:pt>
                <c:pt idx="77">
                  <c:v>0.20182202743649752</c:v>
                </c:pt>
                <c:pt idx="78">
                  <c:v>0.20029704086300981</c:v>
                </c:pt>
                <c:pt idx="79">
                  <c:v>0.1987720542895221</c:v>
                </c:pt>
                <c:pt idx="80">
                  <c:v>0.1972470677160342</c:v>
                </c:pt>
                <c:pt idx="81">
                  <c:v>0.19572208114254649</c:v>
                </c:pt>
                <c:pt idx="82">
                  <c:v>0.19413079080499399</c:v>
                </c:pt>
                <c:pt idx="83">
                  <c:v>0.19267210799557088</c:v>
                </c:pt>
                <c:pt idx="84">
                  <c:v>0.19114712142208318</c:v>
                </c:pt>
                <c:pt idx="85">
                  <c:v>0.18962213484859528</c:v>
                </c:pt>
                <c:pt idx="86">
                  <c:v>0.1881634520391722</c:v>
                </c:pt>
                <c:pt idx="87">
                  <c:v>0.18663846546568449</c:v>
                </c:pt>
                <c:pt idx="88">
                  <c:v>0.18517978265626142</c:v>
                </c:pt>
                <c:pt idx="89">
                  <c:v>0.18372109984683832</c:v>
                </c:pt>
                <c:pt idx="90">
                  <c:v>0.18219611327335061</c:v>
                </c:pt>
                <c:pt idx="91">
                  <c:v>0.18073743046392754</c:v>
                </c:pt>
                <c:pt idx="92">
                  <c:v>0.17927874765450444</c:v>
                </c:pt>
                <c:pt idx="93">
                  <c:v>0.17782006484508117</c:v>
                </c:pt>
                <c:pt idx="94">
                  <c:v>0.1763613820356581</c:v>
                </c:pt>
                <c:pt idx="95">
                  <c:v>0.17490269922623503</c:v>
                </c:pt>
                <c:pt idx="96">
                  <c:v>0.17344401641681192</c:v>
                </c:pt>
                <c:pt idx="97">
                  <c:v>0.17198533360738885</c:v>
                </c:pt>
                <c:pt idx="98">
                  <c:v>0.17052665079796575</c:v>
                </c:pt>
                <c:pt idx="99">
                  <c:v>0.16906796798854268</c:v>
                </c:pt>
                <c:pt idx="100">
                  <c:v>0.1676092851791196</c:v>
                </c:pt>
                <c:pt idx="101">
                  <c:v>0.1661506023696965</c:v>
                </c:pt>
                <c:pt idx="102">
                  <c:v>0.16469191956027343</c:v>
                </c:pt>
                <c:pt idx="103">
                  <c:v>0.16323323675085036</c:v>
                </c:pt>
                <c:pt idx="104">
                  <c:v>0.16177455394142726</c:v>
                </c:pt>
                <c:pt idx="105">
                  <c:v>0.16038217489606882</c:v>
                </c:pt>
                <c:pt idx="106">
                  <c:v>0.15892349208664572</c:v>
                </c:pt>
                <c:pt idx="107">
                  <c:v>0.15746480927722264</c:v>
                </c:pt>
                <c:pt idx="108">
                  <c:v>0.15607243023186437</c:v>
                </c:pt>
                <c:pt idx="109">
                  <c:v>0.15454744365837647</c:v>
                </c:pt>
                <c:pt idx="110">
                  <c:v>0.153155064613018</c:v>
                </c:pt>
                <c:pt idx="111">
                  <c:v>0.15169638180359493</c:v>
                </c:pt>
                <c:pt idx="112">
                  <c:v>0.15030400275823666</c:v>
                </c:pt>
                <c:pt idx="113">
                  <c:v>0.14884531994881359</c:v>
                </c:pt>
                <c:pt idx="114">
                  <c:v>0.14738663713939049</c:v>
                </c:pt>
                <c:pt idx="115">
                  <c:v>0.14592795432996741</c:v>
                </c:pt>
                <c:pt idx="116">
                  <c:v>0.14446927152054434</c:v>
                </c:pt>
                <c:pt idx="117">
                  <c:v>0.14301058871112104</c:v>
                </c:pt>
                <c:pt idx="118">
                  <c:v>0.14148560213763334</c:v>
                </c:pt>
                <c:pt idx="119">
                  <c:v>0.14002691932821026</c:v>
                </c:pt>
                <c:pt idx="120">
                  <c:v>0.13850193275472256</c:v>
                </c:pt>
                <c:pt idx="121">
                  <c:v>0.13697694618123465</c:v>
                </c:pt>
                <c:pt idx="122">
                  <c:v>0.13545195960774695</c:v>
                </c:pt>
                <c:pt idx="123">
                  <c:v>0.13399327679832387</c:v>
                </c:pt>
                <c:pt idx="124">
                  <c:v>0.13246829022483617</c:v>
                </c:pt>
                <c:pt idx="125">
                  <c:v>0.13094330365134826</c:v>
                </c:pt>
                <c:pt idx="126">
                  <c:v>0.12941831707786056</c:v>
                </c:pt>
                <c:pt idx="127">
                  <c:v>0.12795963426843746</c:v>
                </c:pt>
                <c:pt idx="128">
                  <c:v>0.12650095145901438</c:v>
                </c:pt>
                <c:pt idx="129">
                  <c:v>0.12497596488552648</c:v>
                </c:pt>
                <c:pt idx="130">
                  <c:v>0.12351728207610339</c:v>
                </c:pt>
                <c:pt idx="131">
                  <c:v>0.12205859926668032</c:v>
                </c:pt>
                <c:pt idx="132">
                  <c:v>0.12059991645725723</c:v>
                </c:pt>
                <c:pt idx="133">
                  <c:v>0.11920753741189896</c:v>
                </c:pt>
                <c:pt idx="134">
                  <c:v>0.11774885460247587</c:v>
                </c:pt>
                <c:pt idx="135">
                  <c:v>0.1162901717930528</c:v>
                </c:pt>
                <c:pt idx="136">
                  <c:v>0.11489779274769434</c:v>
                </c:pt>
                <c:pt idx="137">
                  <c:v>0.11350541370233588</c:v>
                </c:pt>
                <c:pt idx="138">
                  <c:v>0.1120467308929128</c:v>
                </c:pt>
                <c:pt idx="139">
                  <c:v>0.11065435184755434</c:v>
                </c:pt>
                <c:pt idx="140">
                  <c:v>0.10926197280219607</c:v>
                </c:pt>
                <c:pt idx="141">
                  <c:v>0.10793589752090224</c:v>
                </c:pt>
                <c:pt idx="142">
                  <c:v>0.10654351847554377</c:v>
                </c:pt>
                <c:pt idx="143">
                  <c:v>0.10521744319425014</c:v>
                </c:pt>
                <c:pt idx="144">
                  <c:v>0.1038913679129565</c:v>
                </c:pt>
                <c:pt idx="145">
                  <c:v>0.10256529263166266</c:v>
                </c:pt>
                <c:pt idx="146">
                  <c:v>0.10123921735036902</c:v>
                </c:pt>
                <c:pt idx="147">
                  <c:v>9.9979445833140002E-2</c:v>
                </c:pt>
                <c:pt idx="148">
                  <c:v>9.8719674315910985E-2</c:v>
                </c:pt>
                <c:pt idx="149">
                  <c:v>9.7393599034617154E-2</c:v>
                </c:pt>
                <c:pt idx="150">
                  <c:v>9.6133827517388137E-2</c:v>
                </c:pt>
                <c:pt idx="151">
                  <c:v>9.4940359764223742E-2</c:v>
                </c:pt>
                <c:pt idx="152">
                  <c:v>9.3680588246994725E-2</c:v>
                </c:pt>
                <c:pt idx="153">
                  <c:v>9.2487120493830524E-2</c:v>
                </c:pt>
                <c:pt idx="154">
                  <c:v>9.1293652740666129E-2</c:v>
                </c:pt>
                <c:pt idx="155">
                  <c:v>9.0100184987501733E-2</c:v>
                </c:pt>
                <c:pt idx="156">
                  <c:v>8.8973020998402153E-2</c:v>
                </c:pt>
                <c:pt idx="157">
                  <c:v>8.7845857009302392E-2</c:v>
                </c:pt>
                <c:pt idx="158">
                  <c:v>8.6718693020202811E-2</c:v>
                </c:pt>
                <c:pt idx="159">
                  <c:v>8.5591529031103036E-2</c:v>
                </c:pt>
                <c:pt idx="160">
                  <c:v>8.446436504200347E-2</c:v>
                </c:pt>
                <c:pt idx="161">
                  <c:v>8.340350481696851E-2</c:v>
                </c:pt>
                <c:pt idx="162">
                  <c:v>8.2342644591933564E-2</c:v>
                </c:pt>
                <c:pt idx="163">
                  <c:v>8.1281784366898605E-2</c:v>
                </c:pt>
                <c:pt idx="164">
                  <c:v>8.028722790592828E-2</c:v>
                </c:pt>
                <c:pt idx="165">
                  <c:v>7.9292671444957954E-2</c:v>
                </c:pt>
                <c:pt idx="166">
                  <c:v>7.8298114983987629E-2</c:v>
                </c:pt>
                <c:pt idx="167">
                  <c:v>7.7303558523017304E-2</c:v>
                </c:pt>
                <c:pt idx="168">
                  <c:v>7.6375305826111781E-2</c:v>
                </c:pt>
                <c:pt idx="169">
                  <c:v>7.544705312920609E-2</c:v>
                </c:pt>
                <c:pt idx="170">
                  <c:v>7.4518800432300566E-2</c:v>
                </c:pt>
                <c:pt idx="171">
                  <c:v>7.3656851499459677E-2</c:v>
                </c:pt>
                <c:pt idx="172">
                  <c:v>7.2728598802553987E-2</c:v>
                </c:pt>
                <c:pt idx="173">
                  <c:v>7.1866649869713098E-2</c:v>
                </c:pt>
                <c:pt idx="174">
                  <c:v>7.1004700936872209E-2</c:v>
                </c:pt>
                <c:pt idx="175">
                  <c:v>7.014275200403132E-2</c:v>
                </c:pt>
                <c:pt idx="176">
                  <c:v>6.9347106835255065E-2</c:v>
                </c:pt>
                <c:pt idx="177">
                  <c:v>6.8485157902414176E-2</c:v>
                </c:pt>
                <c:pt idx="178">
                  <c:v>6.7689512733637908E-2</c:v>
                </c:pt>
                <c:pt idx="179">
                  <c:v>6.6960171328926274E-2</c:v>
                </c:pt>
                <c:pt idx="180">
                  <c:v>6.61645261601502E-2</c:v>
                </c:pt>
                <c:pt idx="181">
                  <c:v>6.5435184755438566E-2</c:v>
                </c:pt>
                <c:pt idx="182">
                  <c:v>6.4639539586662298E-2</c:v>
                </c:pt>
                <c:pt idx="183">
                  <c:v>6.3910198181950859E-2</c:v>
                </c:pt>
                <c:pt idx="184">
                  <c:v>6.324716054130404E-2</c:v>
                </c:pt>
                <c:pt idx="185">
                  <c:v>6.2517819136592392E-2</c:v>
                </c:pt>
                <c:pt idx="186">
                  <c:v>6.1788477731880766E-2</c:v>
                </c:pt>
                <c:pt idx="187">
                  <c:v>6.112544009123394E-2</c:v>
                </c:pt>
                <c:pt idx="188">
                  <c:v>6.0462402450587122E-2</c:v>
                </c:pt>
                <c:pt idx="189">
                  <c:v>5.9799364809940296E-2</c:v>
                </c:pt>
                <c:pt idx="190">
                  <c:v>5.9136327169293477E-2</c:v>
                </c:pt>
                <c:pt idx="191">
                  <c:v>5.8473289528646465E-2</c:v>
                </c:pt>
                <c:pt idx="192">
                  <c:v>5.7876555652064454E-2</c:v>
                </c:pt>
                <c:pt idx="193">
                  <c:v>5.7279821775482263E-2</c:v>
                </c:pt>
                <c:pt idx="194">
                  <c:v>5.6683087898900066E-2</c:v>
                </c:pt>
                <c:pt idx="195">
                  <c:v>5.6086354022317868E-2</c:v>
                </c:pt>
                <c:pt idx="196">
                  <c:v>5.548962014573567E-2</c:v>
                </c:pt>
                <c:pt idx="197">
                  <c:v>5.4959190033218287E-2</c:v>
                </c:pt>
                <c:pt idx="198">
                  <c:v>5.4362456156636096E-2</c:v>
                </c:pt>
                <c:pt idx="199">
                  <c:v>5.3832026044118526E-2</c:v>
                </c:pt>
                <c:pt idx="200">
                  <c:v>5.3301595931601144E-2</c:v>
                </c:pt>
                <c:pt idx="201">
                  <c:v>5.2704862055018946E-2</c:v>
                </c:pt>
                <c:pt idx="202">
                  <c:v>5.2174431942501376E-2</c:v>
                </c:pt>
                <c:pt idx="203">
                  <c:v>5.1644001829983993E-2</c:v>
                </c:pt>
                <c:pt idx="204">
                  <c:v>5.1179875481531051E-2</c:v>
                </c:pt>
                <c:pt idx="205">
                  <c:v>5.0649445369013668E-2</c:v>
                </c:pt>
                <c:pt idx="206">
                  <c:v>5.0185319020560719E-2</c:v>
                </c:pt>
                <c:pt idx="207">
                  <c:v>4.9654888908043336E-2</c:v>
                </c:pt>
                <c:pt idx="208">
                  <c:v>4.9190762559590581E-2</c:v>
                </c:pt>
                <c:pt idx="209">
                  <c:v>4.8726636211137639E-2</c:v>
                </c:pt>
                <c:pt idx="210">
                  <c:v>4.8262509862684884E-2</c:v>
                </c:pt>
                <c:pt idx="211">
                  <c:v>4.786468727829675E-2</c:v>
                </c:pt>
                <c:pt idx="212">
                  <c:v>4.7400560929843995E-2</c:v>
                </c:pt>
                <c:pt idx="213">
                  <c:v>4.693643458139124E-2</c:v>
                </c:pt>
                <c:pt idx="214">
                  <c:v>4.6538611997003106E-2</c:v>
                </c:pt>
                <c:pt idx="215">
                  <c:v>4.6074485648550351E-2</c:v>
                </c:pt>
                <c:pt idx="216">
                  <c:v>4.5676663064162216E-2</c:v>
                </c:pt>
                <c:pt idx="217">
                  <c:v>4.5278840479774089E-2</c:v>
                </c:pt>
                <c:pt idx="218">
                  <c:v>4.4881017895385955E-2</c:v>
                </c:pt>
                <c:pt idx="219">
                  <c:v>4.4483195310997828E-2</c:v>
                </c:pt>
                <c:pt idx="220">
                  <c:v>4.4085372726609694E-2</c:v>
                </c:pt>
                <c:pt idx="221">
                  <c:v>4.3687550142221566E-2</c:v>
                </c:pt>
                <c:pt idx="222">
                  <c:v>4.3289727557833432E-2</c:v>
                </c:pt>
                <c:pt idx="223">
                  <c:v>4.295820873751012E-2</c:v>
                </c:pt>
                <c:pt idx="224">
                  <c:v>4.2560386153121986E-2</c:v>
                </c:pt>
                <c:pt idx="225">
                  <c:v>4.222886733279848E-2</c:v>
                </c:pt>
                <c:pt idx="226">
                  <c:v>4.189734851247498E-2</c:v>
                </c:pt>
                <c:pt idx="227">
                  <c:v>4.1499525928087033E-2</c:v>
                </c:pt>
                <c:pt idx="228">
                  <c:v>4.1168007107763527E-2</c:v>
                </c:pt>
                <c:pt idx="229">
                  <c:v>4.0836488287440027E-2</c:v>
                </c:pt>
                <c:pt idx="230">
                  <c:v>4.0504969467116708E-2</c:v>
                </c:pt>
                <c:pt idx="231">
                  <c:v>4.0173450646793202E-2</c:v>
                </c:pt>
                <c:pt idx="232">
                  <c:v>3.990823559053451E-2</c:v>
                </c:pt>
                <c:pt idx="233">
                  <c:v>3.9576716770211004E-2</c:v>
                </c:pt>
                <c:pt idx="234">
                  <c:v>3.9245197949887692E-2</c:v>
                </c:pt>
                <c:pt idx="235">
                  <c:v>3.8979982893628813E-2</c:v>
                </c:pt>
                <c:pt idx="236">
                  <c:v>3.8714767837370122E-2</c:v>
                </c:pt>
                <c:pt idx="237">
                  <c:v>3.8383249017046803E-2</c:v>
                </c:pt>
                <c:pt idx="238">
                  <c:v>3.8118033960787924E-2</c:v>
                </c:pt>
                <c:pt idx="239">
                  <c:v>3.7852818904529233E-2</c:v>
                </c:pt>
                <c:pt idx="240">
                  <c:v>3.7587603848270541E-2</c:v>
                </c:pt>
                <c:pt idx="241">
                  <c:v>3.7388692556076478E-2</c:v>
                </c:pt>
                <c:pt idx="242">
                  <c:v>3.7123477499817599E-2</c:v>
                </c:pt>
                <c:pt idx="243">
                  <c:v>3.6924566207623528E-2</c:v>
                </c:pt>
                <c:pt idx="244">
                  <c:v>3.6659351151364837E-2</c:v>
                </c:pt>
                <c:pt idx="245">
                  <c:v>3.6460439859170773E-2</c:v>
                </c:pt>
                <c:pt idx="246">
                  <c:v>3.6195224802912082E-2</c:v>
                </c:pt>
                <c:pt idx="247">
                  <c:v>3.5996313510718018E-2</c:v>
                </c:pt>
                <c:pt idx="248">
                  <c:v>3.5797402218523955E-2</c:v>
                </c:pt>
                <c:pt idx="249">
                  <c:v>3.5598490926329884E-2</c:v>
                </c:pt>
                <c:pt idx="250">
                  <c:v>3.5399579634135821E-2</c:v>
                </c:pt>
                <c:pt idx="251">
                  <c:v>3.5200668341941757E-2</c:v>
                </c:pt>
                <c:pt idx="252">
                  <c:v>3.5001757049747693E-2</c:v>
                </c:pt>
                <c:pt idx="253">
                  <c:v>3.4802845757553623E-2</c:v>
                </c:pt>
                <c:pt idx="254">
                  <c:v>3.4603934465359559E-2</c:v>
                </c:pt>
                <c:pt idx="255">
                  <c:v>3.4405023173165496E-2</c:v>
                </c:pt>
                <c:pt idx="256">
                  <c:v>3.427241564503624E-2</c:v>
                </c:pt>
                <c:pt idx="257">
                  <c:v>3.4073504352842177E-2</c:v>
                </c:pt>
                <c:pt idx="258">
                  <c:v>3.3874593060648113E-2</c:v>
                </c:pt>
                <c:pt idx="259">
                  <c:v>3.374198553251867E-2</c:v>
                </c:pt>
                <c:pt idx="260">
                  <c:v>3.3543074240324607E-2</c:v>
                </c:pt>
                <c:pt idx="261">
                  <c:v>3.3410466712195358E-2</c:v>
                </c:pt>
                <c:pt idx="262">
                  <c:v>3.3277859184065915E-2</c:v>
                </c:pt>
                <c:pt idx="263">
                  <c:v>3.3078947891871852E-2</c:v>
                </c:pt>
                <c:pt idx="264">
                  <c:v>3.2946340363742409E-2</c:v>
                </c:pt>
                <c:pt idx="265">
                  <c:v>3.281373283561316E-2</c:v>
                </c:pt>
                <c:pt idx="266">
                  <c:v>3.2614821543419097E-2</c:v>
                </c:pt>
                <c:pt idx="267">
                  <c:v>3.2482214015289654E-2</c:v>
                </c:pt>
                <c:pt idx="268">
                  <c:v>3.228330272309559E-2</c:v>
                </c:pt>
                <c:pt idx="269">
                  <c:v>3.2150695194966147E-2</c:v>
                </c:pt>
                <c:pt idx="270">
                  <c:v>3.1951783902772084E-2</c:v>
                </c:pt>
                <c:pt idx="271">
                  <c:v>3.1752872610578207E-2</c:v>
                </c:pt>
                <c:pt idx="272">
                  <c:v>3.1620265082448765E-2</c:v>
                </c:pt>
                <c:pt idx="273">
                  <c:v>3.1421353790254701E-2</c:v>
                </c:pt>
                <c:pt idx="274">
                  <c:v>3.1222442498060637E-2</c:v>
                </c:pt>
                <c:pt idx="275">
                  <c:v>3.1089834969931198E-2</c:v>
                </c:pt>
                <c:pt idx="276">
                  <c:v>3.0890923677737131E-2</c:v>
                </c:pt>
                <c:pt idx="277">
                  <c:v>3.0692012385543067E-2</c:v>
                </c:pt>
                <c:pt idx="278">
                  <c:v>3.0559404857413815E-2</c:v>
                </c:pt>
                <c:pt idx="279">
                  <c:v>3.0360493565219748E-2</c:v>
                </c:pt>
                <c:pt idx="280">
                  <c:v>3.0227886037090309E-2</c:v>
                </c:pt>
                <c:pt idx="281">
                  <c:v>3.0095278508961057E-2</c:v>
                </c:pt>
                <c:pt idx="282">
                  <c:v>2.9896367216766993E-2</c:v>
                </c:pt>
                <c:pt idx="283">
                  <c:v>2.9763759688637554E-2</c:v>
                </c:pt>
                <c:pt idx="284">
                  <c:v>2.9631152160508115E-2</c:v>
                </c:pt>
                <c:pt idx="285">
                  <c:v>2.9498544632378863E-2</c:v>
                </c:pt>
                <c:pt idx="286">
                  <c:v>2.9365937104249423E-2</c:v>
                </c:pt>
                <c:pt idx="287">
                  <c:v>2.9233329576119984E-2</c:v>
                </c:pt>
                <c:pt idx="288">
                  <c:v>2.9034418283925917E-2</c:v>
                </c:pt>
                <c:pt idx="289">
                  <c:v>2.8901810755796665E-2</c:v>
                </c:pt>
                <c:pt idx="290">
                  <c:v>2.8835506991731853E-2</c:v>
                </c:pt>
                <c:pt idx="291">
                  <c:v>2.8702899463602601E-2</c:v>
                </c:pt>
                <c:pt idx="292">
                  <c:v>2.8570291935473162E-2</c:v>
                </c:pt>
                <c:pt idx="293">
                  <c:v>2.843768440734391E-2</c:v>
                </c:pt>
                <c:pt idx="294">
                  <c:v>2.8305076879214471E-2</c:v>
                </c:pt>
                <c:pt idx="295">
                  <c:v>2.8172469351085031E-2</c:v>
                </c:pt>
                <c:pt idx="296">
                  <c:v>2.8106165587020403E-2</c:v>
                </c:pt>
                <c:pt idx="297">
                  <c:v>2.7973558058890964E-2</c:v>
                </c:pt>
                <c:pt idx="298">
                  <c:v>2.7840950530761712E-2</c:v>
                </c:pt>
                <c:pt idx="299">
                  <c:v>2.77746467666969E-2</c:v>
                </c:pt>
                <c:pt idx="300">
                  <c:v>2.7642039238567648E-2</c:v>
                </c:pt>
                <c:pt idx="301">
                  <c:v>2.7509431710438209E-2</c:v>
                </c:pt>
                <c:pt idx="302">
                  <c:v>2.7443127946373581E-2</c:v>
                </c:pt>
                <c:pt idx="303">
                  <c:v>2.7310520418244142E-2</c:v>
                </c:pt>
                <c:pt idx="304">
                  <c:v>2.7177912890114703E-2</c:v>
                </c:pt>
                <c:pt idx="305">
                  <c:v>2.7111609126050078E-2</c:v>
                </c:pt>
                <c:pt idx="306">
                  <c:v>2.6979001597920639E-2</c:v>
                </c:pt>
                <c:pt idx="307">
                  <c:v>2.6912697833856011E-2</c:v>
                </c:pt>
                <c:pt idx="308">
                  <c:v>2.6780090305726759E-2</c:v>
                </c:pt>
                <c:pt idx="309">
                  <c:v>2.664748277759732E-2</c:v>
                </c:pt>
                <c:pt idx="310">
                  <c:v>2.6581179013532696E-2</c:v>
                </c:pt>
                <c:pt idx="311">
                  <c:v>2.6514875249467881E-2</c:v>
                </c:pt>
                <c:pt idx="312">
                  <c:v>2.6382267721338629E-2</c:v>
                </c:pt>
                <c:pt idx="313">
                  <c:v>2.6315963957273817E-2</c:v>
                </c:pt>
                <c:pt idx="314">
                  <c:v>2.6249660193209189E-2</c:v>
                </c:pt>
                <c:pt idx="315">
                  <c:v>2.611705266507975E-2</c:v>
                </c:pt>
                <c:pt idx="316">
                  <c:v>2.6050748901015126E-2</c:v>
                </c:pt>
                <c:pt idx="317">
                  <c:v>2.5984445136950498E-2</c:v>
                </c:pt>
                <c:pt idx="318">
                  <c:v>2.5851837608821059E-2</c:v>
                </c:pt>
                <c:pt idx="319">
                  <c:v>2.5785533844756434E-2</c:v>
                </c:pt>
                <c:pt idx="320">
                  <c:v>2.5719230080691619E-2</c:v>
                </c:pt>
                <c:pt idx="321">
                  <c:v>2.5652926316626995E-2</c:v>
                </c:pt>
                <c:pt idx="322">
                  <c:v>2.5586622552562367E-2</c:v>
                </c:pt>
                <c:pt idx="323">
                  <c:v>2.5520318788497556E-2</c:v>
                </c:pt>
                <c:pt idx="324">
                  <c:v>2.5454015024432928E-2</c:v>
                </c:pt>
                <c:pt idx="325">
                  <c:v>2.5387711260368304E-2</c:v>
                </c:pt>
                <c:pt idx="326">
                  <c:v>2.5321407496303489E-2</c:v>
                </c:pt>
                <c:pt idx="327">
                  <c:v>2.5255103732238864E-2</c:v>
                </c:pt>
                <c:pt idx="328">
                  <c:v>2.5122496204109612E-2</c:v>
                </c:pt>
                <c:pt idx="329">
                  <c:v>2.5056192440044797E-2</c:v>
                </c:pt>
                <c:pt idx="330">
                  <c:v>2.4989888675980173E-2</c:v>
                </c:pt>
                <c:pt idx="331">
                  <c:v>2.4923584911915545E-2</c:v>
                </c:pt>
                <c:pt idx="332">
                  <c:v>2.4857281147850734E-2</c:v>
                </c:pt>
                <c:pt idx="333">
                  <c:v>2.4790977383786106E-2</c:v>
                </c:pt>
                <c:pt idx="334">
                  <c:v>2.4790977383786106E-2</c:v>
                </c:pt>
                <c:pt idx="335">
                  <c:v>2.4724673619721482E-2</c:v>
                </c:pt>
                <c:pt idx="336">
                  <c:v>2.4658369855656666E-2</c:v>
                </c:pt>
                <c:pt idx="337">
                  <c:v>2.4592066091592042E-2</c:v>
                </c:pt>
                <c:pt idx="338">
                  <c:v>2.4525762327527414E-2</c:v>
                </c:pt>
                <c:pt idx="339">
                  <c:v>2.4459458563462603E-2</c:v>
                </c:pt>
                <c:pt idx="340">
                  <c:v>2.4393154799397975E-2</c:v>
                </c:pt>
                <c:pt idx="341">
                  <c:v>2.4326851035333351E-2</c:v>
                </c:pt>
                <c:pt idx="342">
                  <c:v>2.4326851035333351E-2</c:v>
                </c:pt>
                <c:pt idx="343">
                  <c:v>2.4260547271268536E-2</c:v>
                </c:pt>
                <c:pt idx="344">
                  <c:v>2.4194243507203912E-2</c:v>
                </c:pt>
                <c:pt idx="345">
                  <c:v>2.4127939743139284E-2</c:v>
                </c:pt>
                <c:pt idx="346">
                  <c:v>2.4061635979074472E-2</c:v>
                </c:pt>
                <c:pt idx="347">
                  <c:v>2.4061635979074472E-2</c:v>
                </c:pt>
                <c:pt idx="348">
                  <c:v>2.3995332215009844E-2</c:v>
                </c:pt>
                <c:pt idx="349">
                  <c:v>2.392902845094522E-2</c:v>
                </c:pt>
                <c:pt idx="350">
                  <c:v>2.3862724686880405E-2</c:v>
                </c:pt>
                <c:pt idx="351">
                  <c:v>2.3862724686880405E-2</c:v>
                </c:pt>
                <c:pt idx="352">
                  <c:v>2.3796420922815781E-2</c:v>
                </c:pt>
                <c:pt idx="353">
                  <c:v>2.3730117158751153E-2</c:v>
                </c:pt>
                <c:pt idx="354">
                  <c:v>2.3730117158751153E-2</c:v>
                </c:pt>
                <c:pt idx="355">
                  <c:v>2.3663813394686341E-2</c:v>
                </c:pt>
                <c:pt idx="356">
                  <c:v>2.3597509630621714E-2</c:v>
                </c:pt>
                <c:pt idx="357">
                  <c:v>2.3597509630621714E-2</c:v>
                </c:pt>
                <c:pt idx="358">
                  <c:v>2.3531205866557089E-2</c:v>
                </c:pt>
                <c:pt idx="359">
                  <c:v>2.3464902102492462E-2</c:v>
                </c:pt>
                <c:pt idx="360">
                  <c:v>2.3464902102492462E-2</c:v>
                </c:pt>
                <c:pt idx="361">
                  <c:v>2.339859833842765E-2</c:v>
                </c:pt>
                <c:pt idx="362">
                  <c:v>2.3332294574363022E-2</c:v>
                </c:pt>
                <c:pt idx="363">
                  <c:v>2.3332294574363022E-2</c:v>
                </c:pt>
                <c:pt idx="364">
                  <c:v>2.3265990810298398E-2</c:v>
                </c:pt>
                <c:pt idx="365">
                  <c:v>2.3199687046233583E-2</c:v>
                </c:pt>
                <c:pt idx="366">
                  <c:v>2.3199687046233583E-2</c:v>
                </c:pt>
                <c:pt idx="367">
                  <c:v>2.3133383282168959E-2</c:v>
                </c:pt>
                <c:pt idx="368">
                  <c:v>2.3133383282168959E-2</c:v>
                </c:pt>
                <c:pt idx="369">
                  <c:v>2.3067079518104331E-2</c:v>
                </c:pt>
                <c:pt idx="370">
                  <c:v>2.3000775754039519E-2</c:v>
                </c:pt>
                <c:pt idx="371">
                  <c:v>2.3000775754039519E-2</c:v>
                </c:pt>
                <c:pt idx="372">
                  <c:v>2.2934471989974892E-2</c:v>
                </c:pt>
                <c:pt idx="373">
                  <c:v>2.2934471989974892E-2</c:v>
                </c:pt>
                <c:pt idx="374">
                  <c:v>2.2868168225910267E-2</c:v>
                </c:pt>
                <c:pt idx="375">
                  <c:v>2.2868168225910267E-2</c:v>
                </c:pt>
                <c:pt idx="376">
                  <c:v>2.2801864461845452E-2</c:v>
                </c:pt>
                <c:pt idx="377">
                  <c:v>2.2801864461845452E-2</c:v>
                </c:pt>
                <c:pt idx="378">
                  <c:v>2.2735560697780828E-2</c:v>
                </c:pt>
                <c:pt idx="379">
                  <c:v>2.2735560697780828E-2</c:v>
                </c:pt>
                <c:pt idx="380">
                  <c:v>2.2735560697780828E-2</c:v>
                </c:pt>
                <c:pt idx="381">
                  <c:v>2.26692569337162E-2</c:v>
                </c:pt>
                <c:pt idx="382">
                  <c:v>2.26692569337162E-2</c:v>
                </c:pt>
                <c:pt idx="383">
                  <c:v>2.2602953169651389E-2</c:v>
                </c:pt>
                <c:pt idx="384">
                  <c:v>2.2602953169651389E-2</c:v>
                </c:pt>
                <c:pt idx="385">
                  <c:v>2.2536649405586761E-2</c:v>
                </c:pt>
                <c:pt idx="386">
                  <c:v>2.2536649405586761E-2</c:v>
                </c:pt>
                <c:pt idx="387">
                  <c:v>2.2536649405586761E-2</c:v>
                </c:pt>
                <c:pt idx="388">
                  <c:v>2.2470345641522137E-2</c:v>
                </c:pt>
                <c:pt idx="389">
                  <c:v>2.2470345641522137E-2</c:v>
                </c:pt>
                <c:pt idx="390">
                  <c:v>2.2470345641522137E-2</c:v>
                </c:pt>
                <c:pt idx="391">
                  <c:v>2.2470345641522137E-2</c:v>
                </c:pt>
                <c:pt idx="392">
                  <c:v>2.2470345641522137E-2</c:v>
                </c:pt>
                <c:pt idx="393">
                  <c:v>2.2470345641522137E-2</c:v>
                </c:pt>
                <c:pt idx="394">
                  <c:v>2.2470345641522137E-2</c:v>
                </c:pt>
                <c:pt idx="395">
                  <c:v>2.2470345641522137E-2</c:v>
                </c:pt>
                <c:pt idx="396">
                  <c:v>2.2470345641522137E-2</c:v>
                </c:pt>
                <c:pt idx="397">
                  <c:v>2.2470345641522137E-2</c:v>
                </c:pt>
                <c:pt idx="398">
                  <c:v>2.2470345641522137E-2</c:v>
                </c:pt>
                <c:pt idx="399">
                  <c:v>2.2470345641522137E-2</c:v>
                </c:pt>
                <c:pt idx="400">
                  <c:v>2.2470345641522137E-2</c:v>
                </c:pt>
                <c:pt idx="401">
                  <c:v>2.2470345641522137E-2</c:v>
                </c:pt>
                <c:pt idx="402">
                  <c:v>2.2536649405586761E-2</c:v>
                </c:pt>
                <c:pt idx="403">
                  <c:v>2.2536649405586761E-2</c:v>
                </c:pt>
                <c:pt idx="404">
                  <c:v>2.2536649405586761E-2</c:v>
                </c:pt>
                <c:pt idx="405">
                  <c:v>2.2536649405586761E-2</c:v>
                </c:pt>
                <c:pt idx="406">
                  <c:v>2.2536649405586761E-2</c:v>
                </c:pt>
                <c:pt idx="407">
                  <c:v>2.2536649405586761E-2</c:v>
                </c:pt>
                <c:pt idx="408">
                  <c:v>2.2536649405586761E-2</c:v>
                </c:pt>
                <c:pt idx="409">
                  <c:v>2.2536649405586761E-2</c:v>
                </c:pt>
                <c:pt idx="410">
                  <c:v>2.2536649405586761E-2</c:v>
                </c:pt>
                <c:pt idx="411">
                  <c:v>2.2536649405586761E-2</c:v>
                </c:pt>
                <c:pt idx="412">
                  <c:v>2.2536649405586761E-2</c:v>
                </c:pt>
                <c:pt idx="413">
                  <c:v>2.2536649405586761E-2</c:v>
                </c:pt>
                <c:pt idx="414">
                  <c:v>2.2602953169651389E-2</c:v>
                </c:pt>
                <c:pt idx="415">
                  <c:v>2.2602953169651389E-2</c:v>
                </c:pt>
                <c:pt idx="416">
                  <c:v>2.2602953169651389E-2</c:v>
                </c:pt>
                <c:pt idx="417">
                  <c:v>2.2602953169651389E-2</c:v>
                </c:pt>
                <c:pt idx="418">
                  <c:v>2.2602953169651389E-2</c:v>
                </c:pt>
                <c:pt idx="419">
                  <c:v>2.2602953169651389E-2</c:v>
                </c:pt>
                <c:pt idx="420">
                  <c:v>2.2602953169651389E-2</c:v>
                </c:pt>
                <c:pt idx="421">
                  <c:v>2.2602953169651389E-2</c:v>
                </c:pt>
                <c:pt idx="422">
                  <c:v>2.2536649405586761E-2</c:v>
                </c:pt>
                <c:pt idx="423">
                  <c:v>2.2536649405586761E-2</c:v>
                </c:pt>
                <c:pt idx="424">
                  <c:v>2.2536649405586761E-2</c:v>
                </c:pt>
                <c:pt idx="425">
                  <c:v>2.2470345641522137E-2</c:v>
                </c:pt>
                <c:pt idx="426">
                  <c:v>2.2470345641522137E-2</c:v>
                </c:pt>
                <c:pt idx="427">
                  <c:v>2.2404041877457322E-2</c:v>
                </c:pt>
                <c:pt idx="428">
                  <c:v>2.2404041877457322E-2</c:v>
                </c:pt>
                <c:pt idx="429">
                  <c:v>2.2337738113392697E-2</c:v>
                </c:pt>
                <c:pt idx="430">
                  <c:v>2.2337738113392697E-2</c:v>
                </c:pt>
                <c:pt idx="431">
                  <c:v>2.227143434932807E-2</c:v>
                </c:pt>
                <c:pt idx="432">
                  <c:v>2.227143434932807E-2</c:v>
                </c:pt>
                <c:pt idx="433">
                  <c:v>2.227143434932807E-2</c:v>
                </c:pt>
                <c:pt idx="434">
                  <c:v>2.2205130585263258E-2</c:v>
                </c:pt>
                <c:pt idx="435">
                  <c:v>2.2205130585263258E-2</c:v>
                </c:pt>
                <c:pt idx="436">
                  <c:v>2.2205130585263258E-2</c:v>
                </c:pt>
                <c:pt idx="437">
                  <c:v>2.213882682119863E-2</c:v>
                </c:pt>
                <c:pt idx="438">
                  <c:v>2.213882682119863E-2</c:v>
                </c:pt>
                <c:pt idx="439">
                  <c:v>2.213882682119863E-2</c:v>
                </c:pt>
                <c:pt idx="440">
                  <c:v>2.213882682119863E-2</c:v>
                </c:pt>
                <c:pt idx="441">
                  <c:v>2.2072523057134006E-2</c:v>
                </c:pt>
                <c:pt idx="442">
                  <c:v>2.2072523057134006E-2</c:v>
                </c:pt>
                <c:pt idx="443">
                  <c:v>2.2072523057134006E-2</c:v>
                </c:pt>
                <c:pt idx="444">
                  <c:v>2.2072523057134006E-2</c:v>
                </c:pt>
                <c:pt idx="445">
                  <c:v>2.2006219293069191E-2</c:v>
                </c:pt>
                <c:pt idx="446">
                  <c:v>2.2006219293069191E-2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</c:numCache>
            </c:numRef>
          </c:xVal>
          <c:yVal>
            <c:numRef>
              <c:f>Potentiel5!$I$2:$I$500</c:f>
              <c:numCache>
                <c:formatCode>0.00</c:formatCode>
                <c:ptCount val="499"/>
                <c:pt idx="0">
                  <c:v>-3.8246383797050356</c:v>
                </c:pt>
                <c:pt idx="1">
                  <c:v>-1.3579295030047831</c:v>
                </c:pt>
                <c:pt idx="2">
                  <c:v>0.17134993966465117</c:v>
                </c:pt>
                <c:pt idx="3">
                  <c:v>1.7392183929349017</c:v>
                </c:pt>
                <c:pt idx="4">
                  <c:v>3.347098990341749</c:v>
                </c:pt>
                <c:pt idx="5">
                  <c:v>5.1079552302449116</c:v>
                </c:pt>
                <c:pt idx="6">
                  <c:v>6.9179336603970825</c:v>
                </c:pt>
                <c:pt idx="7">
                  <c:v>9.0153682816131067</c:v>
                </c:pt>
                <c:pt idx="8">
                  <c:v>11.180510587153137</c:v>
                </c:pt>
                <c:pt idx="9">
                  <c:v>13.416545658786006</c:v>
                </c:pt>
                <c:pt idx="10">
                  <c:v>15.857450619934454</c:v>
                </c:pt>
                <c:pt idx="11">
                  <c:v>18.3853338891346</c:v>
                </c:pt>
                <c:pt idx="12">
                  <c:v>21.004696073909756</c:v>
                </c:pt>
                <c:pt idx="13">
                  <c:v>23.720336309058339</c:v>
                </c:pt>
                <c:pt idx="14">
                  <c:v>27.448900518278165</c:v>
                </c:pt>
                <c:pt idx="15">
                  <c:v>31.045067648012022</c:v>
                </c:pt>
                <c:pt idx="16">
                  <c:v>34.309900679382096</c:v>
                </c:pt>
                <c:pt idx="17">
                  <c:v>37.537383144695795</c:v>
                </c:pt>
                <c:pt idx="18">
                  <c:v>41.075032072670027</c:v>
                </c:pt>
                <c:pt idx="19">
                  <c:v>44.576883122787265</c:v>
                </c:pt>
                <c:pt idx="20">
                  <c:v>48.224357541004409</c:v>
                </c:pt>
                <c:pt idx="21">
                  <c:v>52.026063056472267</c:v>
                </c:pt>
                <c:pt idx="22">
                  <c:v>56.204647660285488</c:v>
                </c:pt>
                <c:pt idx="23">
                  <c:v>60.575973594668554</c:v>
                </c:pt>
                <c:pt idx="24">
                  <c:v>64.918650940652029</c:v>
                </c:pt>
                <c:pt idx="25">
                  <c:v>69.702737207660206</c:v>
                </c:pt>
                <c:pt idx="26">
                  <c:v>74.719444595581862</c:v>
                </c:pt>
                <c:pt idx="27">
                  <c:v>80.254564802839255</c:v>
                </c:pt>
                <c:pt idx="28">
                  <c:v>85.798693132759908</c:v>
                </c:pt>
                <c:pt idx="29">
                  <c:v>91.926772574307407</c:v>
                </c:pt>
                <c:pt idx="30">
                  <c:v>98.708589815162142</c:v>
                </c:pt>
                <c:pt idx="31">
                  <c:v>105.55384360958517</c:v>
                </c:pt>
                <c:pt idx="32">
                  <c:v>113.14483630212636</c:v>
                </c:pt>
                <c:pt idx="33">
                  <c:v>120.82253970244956</c:v>
                </c:pt>
                <c:pt idx="34">
                  <c:v>129.35410864148366</c:v>
                </c:pt>
                <c:pt idx="35">
                  <c:v>138.4253033205477</c:v>
                </c:pt>
                <c:pt idx="36">
                  <c:v>148.08026700187042</c:v>
                </c:pt>
                <c:pt idx="37">
                  <c:v>158.36693562937421</c:v>
                </c:pt>
                <c:pt idx="38">
                  <c:v>169.85304669754692</c:v>
                </c:pt>
                <c:pt idx="39">
                  <c:v>181.59821180001455</c:v>
                </c:pt>
                <c:pt idx="40">
                  <c:v>194.73705322492538</c:v>
                </c:pt>
                <c:pt idx="41">
                  <c:v>208.19481037510735</c:v>
                </c:pt>
                <c:pt idx="42">
                  <c:v>223.27179542096803</c:v>
                </c:pt>
                <c:pt idx="43">
                  <c:v>239.46228552868115</c:v>
                </c:pt>
                <c:pt idx="44">
                  <c:v>256.85587533604382</c:v>
                </c:pt>
                <c:pt idx="45">
                  <c:v>275.54642252697721</c:v>
                </c:pt>
                <c:pt idx="46">
                  <c:v>295.6312402781777</c:v>
                </c:pt>
                <c:pt idx="47">
                  <c:v>317.21001113198014</c:v>
                </c:pt>
                <c:pt idx="48">
                  <c:v>340.38341345635996</c:v>
                </c:pt>
                <c:pt idx="49">
                  <c:v>364.13368002600129</c:v>
                </c:pt>
                <c:pt idx="50">
                  <c:v>391.91168832577125</c:v>
                </c:pt>
                <c:pt idx="51">
                  <c:v>420.45698285241338</c:v>
                </c:pt>
                <c:pt idx="52">
                  <c:v>449.60473376873369</c:v>
                </c:pt>
                <c:pt idx="53">
                  <c:v>483.53919845977168</c:v>
                </c:pt>
                <c:pt idx="54">
                  <c:v>518.22082475713455</c:v>
                </c:pt>
                <c:pt idx="55">
                  <c:v>555.07370536825442</c:v>
                </c:pt>
                <c:pt idx="56">
                  <c:v>594.14016462897177</c:v>
                </c:pt>
                <c:pt idx="57">
                  <c:v>635.44923081270861</c:v>
                </c:pt>
                <c:pt idx="58">
                  <c:v>680.96236436610809</c:v>
                </c:pt>
                <c:pt idx="59">
                  <c:v>726.89011939776117</c:v>
                </c:pt>
                <c:pt idx="60">
                  <c:v>775.07143379964441</c:v>
                </c:pt>
                <c:pt idx="61">
                  <c:v>825.48836322508055</c:v>
                </c:pt>
                <c:pt idx="62">
                  <c:v>878.11504886172099</c:v>
                </c:pt>
                <c:pt idx="63">
                  <c:v>932.91956371103856</c:v>
                </c:pt>
                <c:pt idx="64">
                  <c:v>989.86573342477664</c:v>
                </c:pt>
                <c:pt idx="65">
                  <c:v>1048.9148403919758</c:v>
                </c:pt>
                <c:pt idx="66">
                  <c:v>1110.0271475050858</c:v>
                </c:pt>
                <c:pt idx="67">
                  <c:v>1173.1632051485317</c:v>
                </c:pt>
                <c:pt idx="68">
                  <c:v>1238.2849283538933</c:v>
                </c:pt>
                <c:pt idx="69">
                  <c:v>1305.3564491661205</c:v>
                </c:pt>
                <c:pt idx="70">
                  <c:v>1377.3872629856451</c:v>
                </c:pt>
                <c:pt idx="71">
                  <c:v>1448.3441165767392</c:v>
                </c:pt>
                <c:pt idx="72">
                  <c:v>1521.1609862244845</c:v>
                </c:pt>
                <c:pt idx="73">
                  <c:v>1595.8158083165015</c:v>
                </c:pt>
                <c:pt idx="74">
                  <c:v>1668.9278032785153</c:v>
                </c:pt>
                <c:pt idx="75">
                  <c:v>1750.5705634126352</c:v>
                </c:pt>
                <c:pt idx="76">
                  <c:v>1830.6458366380975</c:v>
                </c:pt>
                <c:pt idx="77">
                  <c:v>1912.5096048969497</c:v>
                </c:pt>
                <c:pt idx="78">
                  <c:v>1996.1588885148642</c:v>
                </c:pt>
                <c:pt idx="79">
                  <c:v>2081.5942363138556</c:v>
                </c:pt>
                <c:pt idx="80">
                  <c:v>2168.8195931227983</c:v>
                </c:pt>
                <c:pt idx="81">
                  <c:v>2257.8421673506837</c:v>
                </c:pt>
                <c:pt idx="82">
                  <c:v>2352.6626381650772</c:v>
                </c:pt>
                <c:pt idx="83">
                  <c:v>2441.3233592851834</c:v>
                </c:pt>
                <c:pt idx="84">
                  <c:v>2535.8115997093937</c:v>
                </c:pt>
                <c:pt idx="85">
                  <c:v>2632.1560923007692</c:v>
                </c:pt>
                <c:pt idx="86">
                  <c:v>2726.068702806841</c:v>
                </c:pt>
                <c:pt idx="87">
                  <c:v>2826.1104341256028</c:v>
                </c:pt>
                <c:pt idx="88">
                  <c:v>2923.6064377187959</c:v>
                </c:pt>
                <c:pt idx="89">
                  <c:v>3022.8923281603306</c:v>
                </c:pt>
                <c:pt idx="90">
                  <c:v>3128.6351626471405</c:v>
                </c:pt>
                <c:pt idx="91">
                  <c:v>3231.6709350955439</c:v>
                </c:pt>
                <c:pt idx="92">
                  <c:v>3336.5875789183383</c:v>
                </c:pt>
                <c:pt idx="93">
                  <c:v>3443.419095395474</c:v>
                </c:pt>
                <c:pt idx="94">
                  <c:v>3552.2015194576979</c:v>
                </c:pt>
                <c:pt idx="95">
                  <c:v>3662.9729277273996</c:v>
                </c:pt>
                <c:pt idx="96">
                  <c:v>3775.7734539320336</c:v>
                </c:pt>
                <c:pt idx="97">
                  <c:v>3890.645311497794</c:v>
                </c:pt>
                <c:pt idx="98">
                  <c:v>4007.6328231659609</c:v>
                </c:pt>
                <c:pt idx="99">
                  <c:v>4126.7824575113436</c:v>
                </c:pt>
                <c:pt idx="100">
                  <c:v>4248.1428722804121</c:v>
                </c:pt>
                <c:pt idx="101">
                  <c:v>4371.7649645052707</c:v>
                </c:pt>
                <c:pt idx="102">
                  <c:v>4497.7019273889646</c:v>
                </c:pt>
                <c:pt idx="103">
                  <c:v>4626.0093139964101</c:v>
                </c:pt>
                <c:pt idx="104">
                  <c:v>4756.745107824755</c:v>
                </c:pt>
                <c:pt idx="105">
                  <c:v>4883.8592559543276</c:v>
                </c:pt>
                <c:pt idx="106">
                  <c:v>5019.5185260297858</c:v>
                </c:pt>
                <c:pt idx="107">
                  <c:v>5157.7924988405093</c:v>
                </c:pt>
                <c:pt idx="108">
                  <c:v>5292.2832526095181</c:v>
                </c:pt>
                <c:pt idx="109">
                  <c:v>5442.4611373801627</c:v>
                </c:pt>
                <c:pt idx="110">
                  <c:v>5582.2780551299265</c:v>
                </c:pt>
                <c:pt idx="111">
                  <c:v>5731.5907111828801</c:v>
                </c:pt>
                <c:pt idx="112">
                  <c:v>5876.8980878269085</c:v>
                </c:pt>
                <c:pt idx="113">
                  <c:v>6032.1196960747284</c:v>
                </c:pt>
                <c:pt idx="114">
                  <c:v>6190.4918223914001</c:v>
                </c:pt>
                <c:pt idx="115">
                  <c:v>6352.1054876533017</c:v>
                </c:pt>
                <c:pt idx="116">
                  <c:v>6517.0555848829827</c:v>
                </c:pt>
                <c:pt idx="117">
                  <c:v>6685.44106337424</c:v>
                </c:pt>
                <c:pt idx="118">
                  <c:v>6865.2656596687002</c:v>
                </c:pt>
                <c:pt idx="119">
                  <c:v>7041.0043413968451</c:v>
                </c:pt>
                <c:pt idx="120">
                  <c:v>7228.757362906681</c:v>
                </c:pt>
                <c:pt idx="121">
                  <c:v>7420.7585945024985</c:v>
                </c:pt>
                <c:pt idx="122">
                  <c:v>7617.1486589636343</c:v>
                </c:pt>
                <c:pt idx="123">
                  <c:v>7809.2424372048781</c:v>
                </c:pt>
                <c:pt idx="124">
                  <c:v>8014.6514264204898</c:v>
                </c:pt>
                <c:pt idx="125">
                  <c:v>8224.9048031165894</c:v>
                </c:pt>
                <c:pt idx="126">
                  <c:v>8440.1714017709</c:v>
                </c:pt>
                <c:pt idx="127">
                  <c:v>8650.9327438273158</c:v>
                </c:pt>
                <c:pt idx="128">
                  <c:v>8866.6050728109894</c:v>
                </c:pt>
                <c:pt idx="129">
                  <c:v>9097.5161993869115</c:v>
                </c:pt>
                <c:pt idx="130">
                  <c:v>9323.7720095461718</c:v>
                </c:pt>
                <c:pt idx="131">
                  <c:v>9555.4823063261865</c:v>
                </c:pt>
                <c:pt idx="132">
                  <c:v>9792.8433296987241</c:v>
                </c:pt>
                <c:pt idx="133">
                  <c:v>10024.875587385253</c:v>
                </c:pt>
                <c:pt idx="134">
                  <c:v>10273.88525367343</c:v>
                </c:pt>
                <c:pt idx="135">
                  <c:v>10529.184358370567</c:v>
                </c:pt>
                <c:pt idx="136">
                  <c:v>10778.964792034993</c:v>
                </c:pt>
                <c:pt idx="137">
                  <c:v>11034.910502543542</c:v>
                </c:pt>
                <c:pt idx="138">
                  <c:v>11309.905876452547</c:v>
                </c:pt>
                <c:pt idx="139">
                  <c:v>11579.201303631015</c:v>
                </c:pt>
                <c:pt idx="140">
                  <c:v>11855.395237493418</c:v>
                </c:pt>
                <c:pt idx="141">
                  <c:v>12125.093920964893</c:v>
                </c:pt>
                <c:pt idx="142">
                  <c:v>12415.535885553301</c:v>
                </c:pt>
                <c:pt idx="143">
                  <c:v>12699.324780762601</c:v>
                </c:pt>
                <c:pt idx="144">
                  <c:v>12990.387835584279</c:v>
                </c:pt>
                <c:pt idx="145">
                  <c:v>13289.006344091347</c:v>
                </c:pt>
                <c:pt idx="146">
                  <c:v>13595.476370361779</c:v>
                </c:pt>
                <c:pt idx="147">
                  <c:v>13894.179177935415</c:v>
                </c:pt>
                <c:pt idx="148">
                  <c:v>14200.530634251765</c:v>
                </c:pt>
                <c:pt idx="149">
                  <c:v>14531.594476213066</c:v>
                </c:pt>
                <c:pt idx="150">
                  <c:v>14854.590032572758</c:v>
                </c:pt>
                <c:pt idx="151">
                  <c:v>15168.514922292537</c:v>
                </c:pt>
                <c:pt idx="152">
                  <c:v>15508.580821768533</c:v>
                </c:pt>
                <c:pt idx="153">
                  <c:v>15839.315786858062</c:v>
                </c:pt>
                <c:pt idx="154">
                  <c:v>16178.718926386151</c:v>
                </c:pt>
                <c:pt idx="155">
                  <c:v>16527.134198010233</c:v>
                </c:pt>
                <c:pt idx="156">
                  <c:v>16864.79448579083</c:v>
                </c:pt>
                <c:pt idx="157">
                  <c:v>17211.137970977798</c:v>
                </c:pt>
                <c:pt idx="158">
                  <c:v>17566.502846082098</c:v>
                </c:pt>
                <c:pt idx="159">
                  <c:v>17931.245129924286</c:v>
                </c:pt>
                <c:pt idx="160">
                  <c:v>18305.739856664226</c:v>
                </c:pt>
                <c:pt idx="161">
                  <c:v>18667.468061602765</c:v>
                </c:pt>
                <c:pt idx="162">
                  <c:v>19038.532230036417</c:v>
                </c:pt>
                <c:pt idx="163">
                  <c:v>19419.297602823517</c:v>
                </c:pt>
                <c:pt idx="164">
                  <c:v>19785.417511856402</c:v>
                </c:pt>
                <c:pt idx="165">
                  <c:v>20160.734990078814</c:v>
                </c:pt>
                <c:pt idx="166">
                  <c:v>20545.600280879386</c:v>
                </c:pt>
                <c:pt idx="167">
                  <c:v>20940.381657943926</c:v>
                </c:pt>
                <c:pt idx="168">
                  <c:v>21318.132316340521</c:v>
                </c:pt>
                <c:pt idx="169">
                  <c:v>21705.189422961255</c:v>
                </c:pt>
                <c:pt idx="170">
                  <c:v>22101.900568813271</c:v>
                </c:pt>
                <c:pt idx="171">
                  <c:v>22479.238381069183</c:v>
                </c:pt>
                <c:pt idx="172">
                  <c:v>22895.615453048387</c:v>
                </c:pt>
                <c:pt idx="173">
                  <c:v>23291.892321362935</c:v>
                </c:pt>
                <c:pt idx="174">
                  <c:v>23697.799752145907</c:v>
                </c:pt>
                <c:pt idx="175">
                  <c:v>24113.692635577445</c:v>
                </c:pt>
                <c:pt idx="176">
                  <c:v>24506.778469320736</c:v>
                </c:pt>
                <c:pt idx="177">
                  <c:v>24942.937485565348</c:v>
                </c:pt>
                <c:pt idx="178">
                  <c:v>25355.41329678936</c:v>
                </c:pt>
                <c:pt idx="179">
                  <c:v>25742.13424862341</c:v>
                </c:pt>
                <c:pt idx="180">
                  <c:v>26173.742886961132</c:v>
                </c:pt>
                <c:pt idx="181">
                  <c:v>26578.611664004864</c:v>
                </c:pt>
                <c:pt idx="182">
                  <c:v>27030.714377939054</c:v>
                </c:pt>
                <c:pt idx="183">
                  <c:v>27455.037654577271</c:v>
                </c:pt>
                <c:pt idx="184">
                  <c:v>27849.284070134174</c:v>
                </c:pt>
                <c:pt idx="185">
                  <c:v>28292.620074968239</c:v>
                </c:pt>
                <c:pt idx="186">
                  <c:v>28746.42886657788</c:v>
                </c:pt>
                <c:pt idx="187">
                  <c:v>29168.385651500892</c:v>
                </c:pt>
                <c:pt idx="188">
                  <c:v>29599.602377118372</c:v>
                </c:pt>
                <c:pt idx="189">
                  <c:v>30040.386996972895</c:v>
                </c:pt>
                <c:pt idx="190">
                  <c:v>30491.061276629756</c:v>
                </c:pt>
                <c:pt idx="191">
                  <c:v>30951.961576724279</c:v>
                </c:pt>
                <c:pt idx="192">
                  <c:v>31375.805517826568</c:v>
                </c:pt>
                <c:pt idx="193">
                  <c:v>31808.48500982903</c:v>
                </c:pt>
                <c:pt idx="194">
                  <c:v>32250.279059112778</c:v>
                </c:pt>
                <c:pt idx="195">
                  <c:v>32701.478546640581</c:v>
                </c:pt>
                <c:pt idx="196">
                  <c:v>33162.386866443354</c:v>
                </c:pt>
                <c:pt idx="197">
                  <c:v>33580.489399902763</c:v>
                </c:pt>
                <c:pt idx="198">
                  <c:v>34060.611634667592</c:v>
                </c:pt>
                <c:pt idx="199">
                  <c:v>34496.326759403819</c:v>
                </c:pt>
                <c:pt idx="200">
                  <c:v>34940.717446527698</c:v>
                </c:pt>
                <c:pt idx="201">
                  <c:v>35451.353081961759</c:v>
                </c:pt>
                <c:pt idx="202">
                  <c:v>35915.061107100111</c:v>
                </c:pt>
                <c:pt idx="203">
                  <c:v>36388.298079141226</c:v>
                </c:pt>
                <c:pt idx="204">
                  <c:v>36810.430031825665</c:v>
                </c:pt>
                <c:pt idx="205">
                  <c:v>37302.343053388031</c:v>
                </c:pt>
                <c:pt idx="206">
                  <c:v>37741.299878793674</c:v>
                </c:pt>
                <c:pt idx="207">
                  <c:v>38253.016215071511</c:v>
                </c:pt>
                <c:pt idx="208">
                  <c:v>38709.823757996368</c:v>
                </c:pt>
                <c:pt idx="209">
                  <c:v>39175.336332380764</c:v>
                </c:pt>
                <c:pt idx="210">
                  <c:v>39649.805059308404</c:v>
                </c:pt>
                <c:pt idx="211">
                  <c:v>40063.818379641139</c:v>
                </c:pt>
                <c:pt idx="212">
                  <c:v>40555.619820886233</c:v>
                </c:pt>
                <c:pt idx="213">
                  <c:v>41057.150300896174</c:v>
                </c:pt>
                <c:pt idx="214">
                  <c:v>41494.997719458697</c:v>
                </c:pt>
                <c:pt idx="215">
                  <c:v>42015.378618316856</c:v>
                </c:pt>
                <c:pt idx="216">
                  <c:v>42469.838700464286</c:v>
                </c:pt>
                <c:pt idx="217">
                  <c:v>42932.286669105182</c:v>
                </c:pt>
                <c:pt idx="218">
                  <c:v>43402.934923975838</c:v>
                </c:pt>
                <c:pt idx="219">
                  <c:v>43882.003463058885</c:v>
                </c:pt>
                <c:pt idx="220">
                  <c:v>44369.720225408171</c:v>
                </c:pt>
                <c:pt idx="221">
                  <c:v>44866.321452716402</c:v>
                </c:pt>
                <c:pt idx="222">
                  <c:v>45372.052070793419</c:v>
                </c:pt>
                <c:pt idx="223">
                  <c:v>45800.651067446248</c:v>
                </c:pt>
                <c:pt idx="224">
                  <c:v>46323.785478553757</c:v>
                </c:pt>
                <c:pt idx="225">
                  <c:v>46767.26171099666</c:v>
                </c:pt>
                <c:pt idx="226">
                  <c:v>47217.75754962807</c:v>
                </c:pt>
                <c:pt idx="227">
                  <c:v>47767.855291178421</c:v>
                </c:pt>
                <c:pt idx="228">
                  <c:v>48234.393076784938</c:v>
                </c:pt>
                <c:pt idx="229">
                  <c:v>48708.507238378945</c:v>
                </c:pt>
                <c:pt idx="230">
                  <c:v>49190.383798386683</c:v>
                </c:pt>
                <c:pt idx="231">
                  <c:v>49680.214919661303</c:v>
                </c:pt>
                <c:pt idx="232">
                  <c:v>50077.940310579339</c:v>
                </c:pt>
                <c:pt idx="233">
                  <c:v>50582.594479144129</c:v>
                </c:pt>
                <c:pt idx="234">
                  <c:v>51095.776156240128</c:v>
                </c:pt>
                <c:pt idx="235">
                  <c:v>51512.607509764399</c:v>
                </c:pt>
                <c:pt idx="236">
                  <c:v>51935.150827282152</c:v>
                </c:pt>
                <c:pt idx="237">
                  <c:v>52471.542797443006</c:v>
                </c:pt>
                <c:pt idx="238">
                  <c:v>52907.375198314228</c:v>
                </c:pt>
                <c:pt idx="239">
                  <c:v>53349.315879030364</c:v>
                </c:pt>
                <c:pt idx="240">
                  <c:v>53797.494134308057</c:v>
                </c:pt>
                <c:pt idx="241">
                  <c:v>54137.801081886668</c:v>
                </c:pt>
                <c:pt idx="242">
                  <c:v>54597.217336123816</c:v>
                </c:pt>
                <c:pt idx="243">
                  <c:v>54946.111177255203</c:v>
                </c:pt>
                <c:pt idx="244">
                  <c:v>55417.193401073462</c:v>
                </c:pt>
                <c:pt idx="245">
                  <c:v>55775.003232273222</c:v>
                </c:pt>
                <c:pt idx="246">
                  <c:v>56258.201407108463</c:v>
                </c:pt>
                <c:pt idx="247">
                  <c:v>56625.273359886727</c:v>
                </c:pt>
                <c:pt idx="248">
                  <c:v>56996.425208556015</c:v>
                </c:pt>
                <c:pt idx="249">
                  <c:v>57371.725342335762</c:v>
                </c:pt>
                <c:pt idx="250">
                  <c:v>57751.243687602328</c:v>
                </c:pt>
                <c:pt idx="251">
                  <c:v>58135.051751263767</c:v>
                </c:pt>
                <c:pt idx="252">
                  <c:v>58523.222665718422</c:v>
                </c:pt>
                <c:pt idx="253">
                  <c:v>58915.831235281723</c:v>
                </c:pt>
                <c:pt idx="254">
                  <c:v>59312.953984240841</c:v>
                </c:pt>
                <c:pt idx="255">
                  <c:v>59714.669206582163</c:v>
                </c:pt>
                <c:pt idx="256">
                  <c:v>59985.070215397027</c:v>
                </c:pt>
                <c:pt idx="257">
                  <c:v>60394.61851706334</c:v>
                </c:pt>
                <c:pt idx="258">
                  <c:v>60808.977124976373</c:v>
                </c:pt>
                <c:pt idx="259">
                  <c:v>61087.930598946783</c:v>
                </c:pt>
                <c:pt idx="260">
                  <c:v>61510.496797582098</c:v>
                </c:pt>
                <c:pt idx="261">
                  <c:v>61795.003224846216</c:v>
                </c:pt>
                <c:pt idx="262">
                  <c:v>62081.777346588293</c:v>
                </c:pt>
                <c:pt idx="263">
                  <c:v>62516.250113438837</c:v>
                </c:pt>
                <c:pt idx="264">
                  <c:v>62808.81350594775</c:v>
                </c:pt>
                <c:pt idx="265">
                  <c:v>63103.741785994636</c:v>
                </c:pt>
                <c:pt idx="266">
                  <c:v>63550.631469622684</c:v>
                </c:pt>
                <c:pt idx="267">
                  <c:v>63851.59894016209</c:v>
                </c:pt>
                <c:pt idx="268">
                  <c:v>64307.686614892875</c:v>
                </c:pt>
                <c:pt idx="269">
                  <c:v>64614.880664527635</c:v>
                </c:pt>
                <c:pt idx="270">
                  <c:v>65080.453218352792</c:v>
                </c:pt>
                <c:pt idx="271">
                  <c:v>65551.859395149717</c:v>
                </c:pt>
                <c:pt idx="272">
                  <c:v>65869.425446617388</c:v>
                </c:pt>
                <c:pt idx="273">
                  <c:v>66350.800865038836</c:v>
                </c:pt>
                <c:pt idx="274">
                  <c:v>66838.310360867239</c:v>
                </c:pt>
                <c:pt idx="275">
                  <c:v>67166.782652884271</c:v>
                </c:pt>
                <c:pt idx="276">
                  <c:v>67664.779303183444</c:v>
                </c:pt>
                <c:pt idx="277">
                  <c:v>68169.231477980065</c:v>
                </c:pt>
                <c:pt idx="278">
                  <c:v>68509.181579891258</c:v>
                </c:pt>
                <c:pt idx="279">
                  <c:v>69024.675328293859</c:v>
                </c:pt>
                <c:pt idx="280">
                  <c:v>69372.107224552063</c:v>
                </c:pt>
                <c:pt idx="281">
                  <c:v>69722.601143057662</c:v>
                </c:pt>
                <c:pt idx="282">
                  <c:v>70254.17244215199</c:v>
                </c:pt>
                <c:pt idx="283">
                  <c:v>70612.500866776361</c:v>
                </c:pt>
                <c:pt idx="284">
                  <c:v>70974.036803600407</c:v>
                </c:pt>
                <c:pt idx="285">
                  <c:v>71338.823509157897</c:v>
                </c:pt>
                <c:pt idx="286">
                  <c:v>71706.90502134648</c:v>
                </c:pt>
                <c:pt idx="287">
                  <c:v>72078.326177103067</c:v>
                </c:pt>
                <c:pt idx="288">
                  <c:v>72641.819839070828</c:v>
                </c:pt>
                <c:pt idx="289">
                  <c:v>73021.791674809065</c:v>
                </c:pt>
                <c:pt idx="290">
                  <c:v>73213.088246894797</c:v>
                </c:pt>
                <c:pt idx="291">
                  <c:v>73598.332975284735</c:v>
                </c:pt>
                <c:pt idx="292">
                  <c:v>73987.154172851486</c:v>
                </c:pt>
                <c:pt idx="293">
                  <c:v>74379.601871255203</c:v>
                </c:pt>
                <c:pt idx="294">
                  <c:v>74775.72703976398</c:v>
                </c:pt>
                <c:pt idx="295">
                  <c:v>75175.581607287357</c:v>
                </c:pt>
                <c:pt idx="296">
                  <c:v>75376.923911442151</c:v>
                </c:pt>
                <c:pt idx="297">
                  <c:v>75782.472099422666</c:v>
                </c:pt>
                <c:pt idx="298">
                  <c:v>76191.88385765694</c:v>
                </c:pt>
                <c:pt idx="299">
                  <c:v>76398.055868834548</c:v>
                </c:pt>
                <c:pt idx="300">
                  <c:v>76813.36732243665</c:v>
                </c:pt>
                <c:pt idx="301">
                  <c:v>77232.68303164134</c:v>
                </c:pt>
                <c:pt idx="302">
                  <c:v>77443.860621527623</c:v>
                </c:pt>
                <c:pt idx="303">
                  <c:v>77869.292167252657</c:v>
                </c:pt>
                <c:pt idx="304">
                  <c:v>78298.87556822889</c:v>
                </c:pt>
                <c:pt idx="305">
                  <c:v>78515.243252482644</c:v>
                </c:pt>
                <c:pt idx="306">
                  <c:v>78951.16931965691</c:v>
                </c:pt>
                <c:pt idx="307">
                  <c:v>79170.743424032335</c:v>
                </c:pt>
                <c:pt idx="308">
                  <c:v>79613.153661914024</c:v>
                </c:pt>
                <c:pt idx="309">
                  <c:v>80059.967381613315</c:v>
                </c:pt>
                <c:pt idx="310">
                  <c:v>80285.046141969215</c:v>
                </c:pt>
                <c:pt idx="311">
                  <c:v>80511.250651334558</c:v>
                </c:pt>
                <c:pt idx="312">
                  <c:v>80967.070867603295</c:v>
                </c:pt>
                <c:pt idx="313">
                  <c:v>81196.703763554106</c:v>
                </c:pt>
                <c:pt idx="314">
                  <c:v>81427.49678884061</c:v>
                </c:pt>
                <c:pt idx="315">
                  <c:v>81892.598569950569</c:v>
                </c:pt>
                <c:pt idx="316">
                  <c:v>82126.925221945494</c:v>
                </c:pt>
                <c:pt idx="317">
                  <c:v>82362.447797903747</c:v>
                </c:pt>
                <c:pt idx="318">
                  <c:v>82837.117528531875</c:v>
                </c:pt>
                <c:pt idx="319">
                  <c:v>83076.283323205746</c:v>
                </c:pt>
                <c:pt idx="320">
                  <c:v>83316.682324333306</c:v>
                </c:pt>
                <c:pt idx="321">
                  <c:v>83558.324094036783</c:v>
                </c:pt>
                <c:pt idx="322">
                  <c:v>83801.218293583239</c:v>
                </c:pt>
                <c:pt idx="323">
                  <c:v>84045.374684628667</c:v>
                </c:pt>
                <c:pt idx="324">
                  <c:v>84290.803130513785</c:v>
                </c:pt>
                <c:pt idx="325">
                  <c:v>84537.513597691723</c:v>
                </c:pt>
                <c:pt idx="326">
                  <c:v>84785.51615693295</c:v>
                </c:pt>
                <c:pt idx="327">
                  <c:v>85034.820984794831</c:v>
                </c:pt>
                <c:pt idx="328">
                  <c:v>85537.378689773177</c:v>
                </c:pt>
                <c:pt idx="329">
                  <c:v>85790.652461419479</c:v>
                </c:pt>
                <c:pt idx="330">
                  <c:v>86045.270293652546</c:v>
                </c:pt>
                <c:pt idx="331">
                  <c:v>86301.242913142341</c:v>
                </c:pt>
                <c:pt idx="332">
                  <c:v>86558.581161012742</c:v>
                </c:pt>
                <c:pt idx="333">
                  <c:v>86817.295994348402</c:v>
                </c:pt>
                <c:pt idx="334">
                  <c:v>86817.295994348402</c:v>
                </c:pt>
                <c:pt idx="335">
                  <c:v>87077.398487796396</c:v>
                </c:pt>
                <c:pt idx="336">
                  <c:v>87338.899835087374</c:v>
                </c:pt>
                <c:pt idx="337">
                  <c:v>87601.811350700082</c:v>
                </c:pt>
                <c:pt idx="338">
                  <c:v>87866.144471445383</c:v>
                </c:pt>
                <c:pt idx="339">
                  <c:v>88131.910758135986</c:v>
                </c:pt>
                <c:pt idx="340">
                  <c:v>88399.121897307807</c:v>
                </c:pt>
                <c:pt idx="341">
                  <c:v>88667.789702896669</c:v>
                </c:pt>
                <c:pt idx="342">
                  <c:v>88667.789702896669</c:v>
                </c:pt>
                <c:pt idx="343">
                  <c:v>88937.926117966403</c:v>
                </c:pt>
                <c:pt idx="344">
                  <c:v>89209.543216527309</c:v>
                </c:pt>
                <c:pt idx="345">
                  <c:v>89482.653205285504</c:v>
                </c:pt>
                <c:pt idx="346">
                  <c:v>89757.268425533432</c:v>
                </c:pt>
                <c:pt idx="347">
                  <c:v>89757.268425533432</c:v>
                </c:pt>
                <c:pt idx="348">
                  <c:v>90033.401354895745</c:v>
                </c:pt>
                <c:pt idx="349">
                  <c:v>90311.06460935669</c:v>
                </c:pt>
                <c:pt idx="350">
                  <c:v>90590.270945106211</c:v>
                </c:pt>
                <c:pt idx="351">
                  <c:v>90590.270945106211</c:v>
                </c:pt>
                <c:pt idx="352">
                  <c:v>90871.033260479802</c:v>
                </c:pt>
                <c:pt idx="353">
                  <c:v>91153.364597982596</c:v>
                </c:pt>
                <c:pt idx="354">
                  <c:v>91153.364597982596</c:v>
                </c:pt>
                <c:pt idx="355">
                  <c:v>91437.278146309007</c:v>
                </c:pt>
                <c:pt idx="356">
                  <c:v>91722.787242357095</c:v>
                </c:pt>
                <c:pt idx="357">
                  <c:v>91722.787242357095</c:v>
                </c:pt>
                <c:pt idx="358">
                  <c:v>92009.905373368631</c:v>
                </c:pt>
                <c:pt idx="359">
                  <c:v>92298.646178986819</c:v>
                </c:pt>
                <c:pt idx="360">
                  <c:v>92298.646178986819</c:v>
                </c:pt>
                <c:pt idx="361">
                  <c:v>92589.023453508358</c:v>
                </c:pt>
                <c:pt idx="362">
                  <c:v>92881.051147987077</c:v>
                </c:pt>
                <c:pt idx="363">
                  <c:v>92881.051147987077</c:v>
                </c:pt>
                <c:pt idx="364">
                  <c:v>93174.74337252081</c:v>
                </c:pt>
                <c:pt idx="365">
                  <c:v>93470.114398524049</c:v>
                </c:pt>
                <c:pt idx="366">
                  <c:v>93470.114398524049</c:v>
                </c:pt>
                <c:pt idx="367">
                  <c:v>93767.178661012134</c:v>
                </c:pt>
                <c:pt idx="368">
                  <c:v>93767.178661012134</c:v>
                </c:pt>
                <c:pt idx="369">
                  <c:v>94065.950760979555</c:v>
                </c:pt>
                <c:pt idx="370">
                  <c:v>94366.445467764424</c:v>
                </c:pt>
                <c:pt idx="371">
                  <c:v>94366.445467764424</c:v>
                </c:pt>
                <c:pt idx="372">
                  <c:v>94668.677721509186</c:v>
                </c:pt>
                <c:pt idx="373">
                  <c:v>94668.677721509186</c:v>
                </c:pt>
                <c:pt idx="374">
                  <c:v>94972.662635622633</c:v>
                </c:pt>
                <c:pt idx="375">
                  <c:v>94972.662635622633</c:v>
                </c:pt>
                <c:pt idx="376">
                  <c:v>95278.415499298673</c:v>
                </c:pt>
                <c:pt idx="377">
                  <c:v>95278.415499298673</c:v>
                </c:pt>
                <c:pt idx="378">
                  <c:v>95585.951780107644</c:v>
                </c:pt>
                <c:pt idx="379">
                  <c:v>95585.951780107644</c:v>
                </c:pt>
                <c:pt idx="380">
                  <c:v>95585.951780107644</c:v>
                </c:pt>
                <c:pt idx="381">
                  <c:v>95895.287126533265</c:v>
                </c:pt>
                <c:pt idx="382">
                  <c:v>95895.287126533265</c:v>
                </c:pt>
                <c:pt idx="383">
                  <c:v>96206.437370711676</c:v>
                </c:pt>
                <c:pt idx="384">
                  <c:v>96206.437370711676</c:v>
                </c:pt>
                <c:pt idx="385">
                  <c:v>96519.418531104297</c:v>
                </c:pt>
                <c:pt idx="386">
                  <c:v>96519.418531104297</c:v>
                </c:pt>
                <c:pt idx="387">
                  <c:v>96519.418531104297</c:v>
                </c:pt>
                <c:pt idx="388">
                  <c:v>96834.246815188002</c:v>
                </c:pt>
                <c:pt idx="389">
                  <c:v>96834.246815188002</c:v>
                </c:pt>
                <c:pt idx="390">
                  <c:v>96834.246815188002</c:v>
                </c:pt>
                <c:pt idx="391">
                  <c:v>96834.246815188002</c:v>
                </c:pt>
                <c:pt idx="392">
                  <c:v>96834.246815188002</c:v>
                </c:pt>
                <c:pt idx="393">
                  <c:v>96834.246815188002</c:v>
                </c:pt>
                <c:pt idx="394">
                  <c:v>96834.246815188002</c:v>
                </c:pt>
                <c:pt idx="395">
                  <c:v>96834.246815188002</c:v>
                </c:pt>
                <c:pt idx="396">
                  <c:v>96834.246815188002</c:v>
                </c:pt>
                <c:pt idx="397">
                  <c:v>96834.246815188002</c:v>
                </c:pt>
                <c:pt idx="398">
                  <c:v>96834.246815188002</c:v>
                </c:pt>
                <c:pt idx="399">
                  <c:v>96834.246815188002</c:v>
                </c:pt>
                <c:pt idx="400">
                  <c:v>96834.246815188002</c:v>
                </c:pt>
                <c:pt idx="401">
                  <c:v>96834.246815188002</c:v>
                </c:pt>
                <c:pt idx="402">
                  <c:v>96519.418531104297</c:v>
                </c:pt>
                <c:pt idx="403">
                  <c:v>96519.418531104297</c:v>
                </c:pt>
                <c:pt idx="404">
                  <c:v>96519.418531104297</c:v>
                </c:pt>
                <c:pt idx="405">
                  <c:v>96519.418531104297</c:v>
                </c:pt>
                <c:pt idx="406">
                  <c:v>96519.418531104297</c:v>
                </c:pt>
                <c:pt idx="407">
                  <c:v>96519.418531104297</c:v>
                </c:pt>
                <c:pt idx="408">
                  <c:v>96519.418531104297</c:v>
                </c:pt>
                <c:pt idx="409">
                  <c:v>96519.418531104297</c:v>
                </c:pt>
                <c:pt idx="410">
                  <c:v>96519.418531104297</c:v>
                </c:pt>
                <c:pt idx="411">
                  <c:v>96519.418531104297</c:v>
                </c:pt>
                <c:pt idx="412">
                  <c:v>96519.418531104297</c:v>
                </c:pt>
                <c:pt idx="413">
                  <c:v>96519.418531104297</c:v>
                </c:pt>
                <c:pt idx="414">
                  <c:v>96206.437370711676</c:v>
                </c:pt>
                <c:pt idx="415">
                  <c:v>96206.437370711676</c:v>
                </c:pt>
                <c:pt idx="416">
                  <c:v>96206.437370711676</c:v>
                </c:pt>
                <c:pt idx="417">
                  <c:v>96206.437370711676</c:v>
                </c:pt>
                <c:pt idx="418">
                  <c:v>96206.437370711676</c:v>
                </c:pt>
                <c:pt idx="419">
                  <c:v>96206.437370711676</c:v>
                </c:pt>
                <c:pt idx="420">
                  <c:v>96206.437370711676</c:v>
                </c:pt>
                <c:pt idx="421">
                  <c:v>96206.437370711676</c:v>
                </c:pt>
                <c:pt idx="422">
                  <c:v>96519.418531104297</c:v>
                </c:pt>
                <c:pt idx="423">
                  <c:v>96519.418531104297</c:v>
                </c:pt>
                <c:pt idx="424">
                  <c:v>96519.418531104297</c:v>
                </c:pt>
                <c:pt idx="425">
                  <c:v>96834.246815188002</c:v>
                </c:pt>
                <c:pt idx="426">
                  <c:v>96834.246815188002</c:v>
                </c:pt>
                <c:pt idx="427">
                  <c:v>97150.938622339352</c:v>
                </c:pt>
                <c:pt idx="428">
                  <c:v>97150.938622339352</c:v>
                </c:pt>
                <c:pt idx="429">
                  <c:v>97469.510546623584</c:v>
                </c:pt>
                <c:pt idx="430">
                  <c:v>97469.510546623584</c:v>
                </c:pt>
                <c:pt idx="431">
                  <c:v>97789.97937973676</c:v>
                </c:pt>
                <c:pt idx="432">
                  <c:v>97789.97937973676</c:v>
                </c:pt>
                <c:pt idx="433">
                  <c:v>97789.97937973676</c:v>
                </c:pt>
                <c:pt idx="434">
                  <c:v>98112.362113911324</c:v>
                </c:pt>
                <c:pt idx="435">
                  <c:v>98112.362113911324</c:v>
                </c:pt>
                <c:pt idx="436">
                  <c:v>98112.362113911324</c:v>
                </c:pt>
                <c:pt idx="437">
                  <c:v>98436.675944948627</c:v>
                </c:pt>
                <c:pt idx="438">
                  <c:v>98436.675944948627</c:v>
                </c:pt>
                <c:pt idx="439">
                  <c:v>98436.675944948627</c:v>
                </c:pt>
                <c:pt idx="440">
                  <c:v>98436.675944948627</c:v>
                </c:pt>
                <c:pt idx="441">
                  <c:v>98762.938275260982</c:v>
                </c:pt>
                <c:pt idx="442">
                  <c:v>98762.938275260982</c:v>
                </c:pt>
                <c:pt idx="443">
                  <c:v>98762.938275260982</c:v>
                </c:pt>
                <c:pt idx="444">
                  <c:v>98762.938275260982</c:v>
                </c:pt>
                <c:pt idx="445">
                  <c:v>99091.166717014421</c:v>
                </c:pt>
                <c:pt idx="446">
                  <c:v>99091.166717014421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6498944"/>
        <c:axId val="216500864"/>
      </c:scatterChart>
      <c:valAx>
        <c:axId val="216498944"/>
        <c:scaling>
          <c:orientation val="minMax"/>
          <c:min val="0.05"/>
        </c:scaling>
        <c:delete val="0"/>
        <c:axPos val="b"/>
        <c:title>
          <c:layout/>
          <c:overlay val="0"/>
        </c:title>
        <c:numFmt formatCode="0.00" sourceLinked="0"/>
        <c:majorTickMark val="none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fr-FR"/>
          </a:p>
        </c:txPr>
        <c:crossAx val="216500864"/>
        <c:crosses val="autoZero"/>
        <c:crossBetween val="midCat"/>
      </c:valAx>
      <c:valAx>
        <c:axId val="216500864"/>
        <c:scaling>
          <c:orientation val="minMax"/>
          <c:max val="100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fr-FR"/>
                  <a:t>Potential hPa</a:t>
                </a:r>
              </a:p>
            </c:rich>
          </c:tx>
          <c:layout/>
          <c:overlay val="0"/>
        </c:title>
        <c:numFmt formatCode="0" sourceLinked="0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fr-FR"/>
          </a:p>
        </c:txPr>
        <c:crossAx val="216498944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fr-FR"/>
    </a:p>
  </c:txPr>
  <c:printSettings>
    <c:headerFooter/>
    <c:pageMargins b="0.75000000000001266" l="0.70000000000000062" r="0.70000000000000062" t="0.75000000000001266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Typosoil7!$H$7</c:f>
              <c:strCache>
                <c:ptCount val="1"/>
              </c:strCache>
            </c:strRef>
          </c:tx>
          <c:marker>
            <c:symbol val="none"/>
          </c:marker>
          <c:val>
            <c:numRef>
              <c:f>Typosoil7!$H$8:$H$789</c:f>
              <c:numCache>
                <c:formatCode>General</c:formatCode>
                <c:ptCount val="782"/>
                <c:pt idx="0">
                  <c:v>0</c:v>
                </c:pt>
                <c:pt idx="1">
                  <c:v>52.995449999999998</c:v>
                </c:pt>
                <c:pt idx="2">
                  <c:v>52.986359999999998</c:v>
                </c:pt>
                <c:pt idx="3">
                  <c:v>52.981819999999999</c:v>
                </c:pt>
                <c:pt idx="4">
                  <c:v>52.959090000000003</c:v>
                </c:pt>
                <c:pt idx="5">
                  <c:v>52.945450000000001</c:v>
                </c:pt>
                <c:pt idx="6">
                  <c:v>52.92727</c:v>
                </c:pt>
                <c:pt idx="7">
                  <c:v>52.904539999999997</c:v>
                </c:pt>
                <c:pt idx="8">
                  <c:v>52.881819999999998</c:v>
                </c:pt>
                <c:pt idx="9">
                  <c:v>52.85</c:v>
                </c:pt>
                <c:pt idx="10">
                  <c:v>52.827269999999999</c:v>
                </c:pt>
                <c:pt idx="11">
                  <c:v>52.790909999999997</c:v>
                </c:pt>
                <c:pt idx="12">
                  <c:v>52.772730000000003</c:v>
                </c:pt>
                <c:pt idx="13">
                  <c:v>52.736359999999998</c:v>
                </c:pt>
                <c:pt idx="14">
                  <c:v>52.704540000000001</c:v>
                </c:pt>
                <c:pt idx="15">
                  <c:v>52.663640000000001</c:v>
                </c:pt>
                <c:pt idx="16">
                  <c:v>52.631819999999998</c:v>
                </c:pt>
                <c:pt idx="17">
                  <c:v>52.609090000000002</c:v>
                </c:pt>
                <c:pt idx="18">
                  <c:v>52.577269999999999</c:v>
                </c:pt>
                <c:pt idx="19">
                  <c:v>52.554549999999999</c:v>
                </c:pt>
                <c:pt idx="20">
                  <c:v>52.536369999999998</c:v>
                </c:pt>
                <c:pt idx="21">
                  <c:v>52.518180000000001</c:v>
                </c:pt>
                <c:pt idx="22">
                  <c:v>52.49091</c:v>
                </c:pt>
                <c:pt idx="23">
                  <c:v>52.468179999999997</c:v>
                </c:pt>
                <c:pt idx="24">
                  <c:v>52.440910000000002</c:v>
                </c:pt>
                <c:pt idx="25">
                  <c:v>52.41818</c:v>
                </c:pt>
                <c:pt idx="26">
                  <c:v>52.4</c:v>
                </c:pt>
                <c:pt idx="27">
                  <c:v>52.377270000000003</c:v>
                </c:pt>
                <c:pt idx="28">
                  <c:v>52.359090000000002</c:v>
                </c:pt>
                <c:pt idx="29">
                  <c:v>52.340910000000001</c:v>
                </c:pt>
                <c:pt idx="30">
                  <c:v>52.318179999999998</c:v>
                </c:pt>
                <c:pt idx="31">
                  <c:v>52.3</c:v>
                </c:pt>
                <c:pt idx="32">
                  <c:v>52.281820000000003</c:v>
                </c:pt>
                <c:pt idx="33">
                  <c:v>52.25909</c:v>
                </c:pt>
                <c:pt idx="34">
                  <c:v>52.24091</c:v>
                </c:pt>
                <c:pt idx="35">
                  <c:v>52.222729999999999</c:v>
                </c:pt>
                <c:pt idx="36">
                  <c:v>52.213630000000002</c:v>
                </c:pt>
                <c:pt idx="37">
                  <c:v>52.195450000000001</c:v>
                </c:pt>
                <c:pt idx="38">
                  <c:v>52.17727</c:v>
                </c:pt>
                <c:pt idx="39">
                  <c:v>52.159089999999999</c:v>
                </c:pt>
                <c:pt idx="40">
                  <c:v>52.15</c:v>
                </c:pt>
                <c:pt idx="41">
                  <c:v>52.136360000000003</c:v>
                </c:pt>
                <c:pt idx="42">
                  <c:v>52.113639999999997</c:v>
                </c:pt>
                <c:pt idx="43">
                  <c:v>52.1</c:v>
                </c:pt>
                <c:pt idx="44">
                  <c:v>52.090910000000001</c:v>
                </c:pt>
                <c:pt idx="45">
                  <c:v>52.07273</c:v>
                </c:pt>
                <c:pt idx="46">
                  <c:v>52.054549999999999</c:v>
                </c:pt>
                <c:pt idx="47">
                  <c:v>52.045459999999999</c:v>
                </c:pt>
                <c:pt idx="48">
                  <c:v>52.027270000000001</c:v>
                </c:pt>
                <c:pt idx="49">
                  <c:v>52.013640000000002</c:v>
                </c:pt>
                <c:pt idx="50">
                  <c:v>52.004550000000002</c:v>
                </c:pt>
                <c:pt idx="51">
                  <c:v>51.986359999999998</c:v>
                </c:pt>
                <c:pt idx="52">
                  <c:v>51.972729999999999</c:v>
                </c:pt>
                <c:pt idx="53">
                  <c:v>51.959090000000003</c:v>
                </c:pt>
                <c:pt idx="54">
                  <c:v>51.940910000000002</c:v>
                </c:pt>
                <c:pt idx="55">
                  <c:v>51.931820000000002</c:v>
                </c:pt>
                <c:pt idx="56">
                  <c:v>51.91818</c:v>
                </c:pt>
                <c:pt idx="57">
                  <c:v>51.909089999999999</c:v>
                </c:pt>
                <c:pt idx="58">
                  <c:v>51.895449999999997</c:v>
                </c:pt>
                <c:pt idx="59">
                  <c:v>51.886360000000003</c:v>
                </c:pt>
                <c:pt idx="60">
                  <c:v>51.868180000000002</c:v>
                </c:pt>
                <c:pt idx="61">
                  <c:v>51.854550000000003</c:v>
                </c:pt>
                <c:pt idx="62">
                  <c:v>51.840910000000001</c:v>
                </c:pt>
                <c:pt idx="63">
                  <c:v>51.827269999999999</c:v>
                </c:pt>
                <c:pt idx="64">
                  <c:v>51.813639999999999</c:v>
                </c:pt>
                <c:pt idx="65">
                  <c:v>51.795459999999999</c:v>
                </c:pt>
                <c:pt idx="66">
                  <c:v>51.781820000000003</c:v>
                </c:pt>
                <c:pt idx="67">
                  <c:v>51.754550000000002</c:v>
                </c:pt>
                <c:pt idx="68">
                  <c:v>51.736359999999998</c:v>
                </c:pt>
                <c:pt idx="69">
                  <c:v>51.718179999999997</c:v>
                </c:pt>
                <c:pt idx="70">
                  <c:v>51.690910000000002</c:v>
                </c:pt>
                <c:pt idx="71">
                  <c:v>51.686360000000001</c:v>
                </c:pt>
                <c:pt idx="72">
                  <c:v>51.663640000000001</c:v>
                </c:pt>
                <c:pt idx="73">
                  <c:v>51.645449999999997</c:v>
                </c:pt>
                <c:pt idx="74">
                  <c:v>51.627270000000003</c:v>
                </c:pt>
                <c:pt idx="75">
                  <c:v>51.618180000000002</c:v>
                </c:pt>
                <c:pt idx="76">
                  <c:v>51.6</c:v>
                </c:pt>
                <c:pt idx="77">
                  <c:v>51.586359999999999</c:v>
                </c:pt>
                <c:pt idx="78">
                  <c:v>51.57273</c:v>
                </c:pt>
                <c:pt idx="79">
                  <c:v>51.559089999999998</c:v>
                </c:pt>
                <c:pt idx="80">
                  <c:v>51.545459999999999</c:v>
                </c:pt>
                <c:pt idx="81">
                  <c:v>51.522730000000003</c:v>
                </c:pt>
                <c:pt idx="82">
                  <c:v>51.504550000000002</c:v>
                </c:pt>
                <c:pt idx="83">
                  <c:v>51.486359999999998</c:v>
                </c:pt>
                <c:pt idx="84">
                  <c:v>51.472729999999999</c:v>
                </c:pt>
                <c:pt idx="85">
                  <c:v>51.45</c:v>
                </c:pt>
                <c:pt idx="86">
                  <c:v>51.436360000000001</c:v>
                </c:pt>
                <c:pt idx="87">
                  <c:v>51.422730000000001</c:v>
                </c:pt>
                <c:pt idx="88">
                  <c:v>51.404539999999997</c:v>
                </c:pt>
                <c:pt idx="89">
                  <c:v>51.395449999999997</c:v>
                </c:pt>
                <c:pt idx="90">
                  <c:v>51.377270000000003</c:v>
                </c:pt>
                <c:pt idx="91">
                  <c:v>51.359090000000002</c:v>
                </c:pt>
                <c:pt idx="92">
                  <c:v>51.35</c:v>
                </c:pt>
                <c:pt idx="93">
                  <c:v>51.33182</c:v>
                </c:pt>
                <c:pt idx="94">
                  <c:v>51.32273</c:v>
                </c:pt>
                <c:pt idx="95">
                  <c:v>51.313639999999999</c:v>
                </c:pt>
                <c:pt idx="96">
                  <c:v>51.304549999999999</c:v>
                </c:pt>
                <c:pt idx="97">
                  <c:v>51.281820000000003</c:v>
                </c:pt>
                <c:pt idx="98">
                  <c:v>51.268180000000001</c:v>
                </c:pt>
                <c:pt idx="99">
                  <c:v>51.263640000000002</c:v>
                </c:pt>
                <c:pt idx="100">
                  <c:v>51.25909</c:v>
                </c:pt>
                <c:pt idx="101">
                  <c:v>51.24091</c:v>
                </c:pt>
                <c:pt idx="102">
                  <c:v>51.227269999999997</c:v>
                </c:pt>
                <c:pt idx="103">
                  <c:v>51.218179999999997</c:v>
                </c:pt>
                <c:pt idx="104">
                  <c:v>51.213630000000002</c:v>
                </c:pt>
                <c:pt idx="105">
                  <c:v>51.204540000000001</c:v>
                </c:pt>
                <c:pt idx="106">
                  <c:v>51.190910000000002</c:v>
                </c:pt>
                <c:pt idx="107">
                  <c:v>51.181820000000002</c:v>
                </c:pt>
                <c:pt idx="108">
                  <c:v>51.17727</c:v>
                </c:pt>
                <c:pt idx="109">
                  <c:v>51.163640000000001</c:v>
                </c:pt>
                <c:pt idx="110">
                  <c:v>51.154539999999997</c:v>
                </c:pt>
                <c:pt idx="111">
                  <c:v>51.145449999999997</c:v>
                </c:pt>
                <c:pt idx="112">
                  <c:v>51.136360000000003</c:v>
                </c:pt>
                <c:pt idx="113">
                  <c:v>51.136360000000003</c:v>
                </c:pt>
                <c:pt idx="114">
                  <c:v>51.122729999999997</c:v>
                </c:pt>
                <c:pt idx="115">
                  <c:v>51.109090000000002</c:v>
                </c:pt>
                <c:pt idx="116">
                  <c:v>51.1</c:v>
                </c:pt>
                <c:pt idx="117">
                  <c:v>51.1</c:v>
                </c:pt>
                <c:pt idx="118">
                  <c:v>51.086359999999999</c:v>
                </c:pt>
                <c:pt idx="119">
                  <c:v>51.08182</c:v>
                </c:pt>
                <c:pt idx="120">
                  <c:v>51.07273</c:v>
                </c:pt>
                <c:pt idx="121">
                  <c:v>51.054549999999999</c:v>
                </c:pt>
                <c:pt idx="122">
                  <c:v>51.054549999999999</c:v>
                </c:pt>
                <c:pt idx="123">
                  <c:v>51.045459999999999</c:v>
                </c:pt>
                <c:pt idx="124">
                  <c:v>51.036369999999998</c:v>
                </c:pt>
                <c:pt idx="125">
                  <c:v>51.027270000000001</c:v>
                </c:pt>
                <c:pt idx="126">
                  <c:v>51.013640000000002</c:v>
                </c:pt>
                <c:pt idx="127">
                  <c:v>51.004550000000002</c:v>
                </c:pt>
                <c:pt idx="128">
                  <c:v>51.004550000000002</c:v>
                </c:pt>
                <c:pt idx="129">
                  <c:v>50.99091</c:v>
                </c:pt>
                <c:pt idx="130">
                  <c:v>50.981819999999999</c:v>
                </c:pt>
                <c:pt idx="131">
                  <c:v>50.968179999999997</c:v>
                </c:pt>
                <c:pt idx="132">
                  <c:v>50.95</c:v>
                </c:pt>
                <c:pt idx="133">
                  <c:v>50.954540000000001</c:v>
                </c:pt>
                <c:pt idx="134">
                  <c:v>50.936360000000001</c:v>
                </c:pt>
                <c:pt idx="135">
                  <c:v>50.92727</c:v>
                </c:pt>
                <c:pt idx="136">
                  <c:v>50.922730000000001</c:v>
                </c:pt>
                <c:pt idx="137">
                  <c:v>50.904539999999997</c:v>
                </c:pt>
                <c:pt idx="138">
                  <c:v>50.9</c:v>
                </c:pt>
                <c:pt idx="139">
                  <c:v>50.886360000000003</c:v>
                </c:pt>
                <c:pt idx="140">
                  <c:v>50.872729999999997</c:v>
                </c:pt>
                <c:pt idx="141">
                  <c:v>50.863639999999997</c:v>
                </c:pt>
                <c:pt idx="142">
                  <c:v>50.854550000000003</c:v>
                </c:pt>
                <c:pt idx="143">
                  <c:v>50.854550000000003</c:v>
                </c:pt>
                <c:pt idx="144">
                  <c:v>50.83182</c:v>
                </c:pt>
                <c:pt idx="145">
                  <c:v>50.827269999999999</c:v>
                </c:pt>
                <c:pt idx="146">
                  <c:v>50.813639999999999</c:v>
                </c:pt>
                <c:pt idx="147">
                  <c:v>50.809089999999998</c:v>
                </c:pt>
                <c:pt idx="148">
                  <c:v>50.804549999999999</c:v>
                </c:pt>
                <c:pt idx="149">
                  <c:v>50.790909999999997</c:v>
                </c:pt>
                <c:pt idx="150">
                  <c:v>50.790909999999997</c:v>
                </c:pt>
                <c:pt idx="151">
                  <c:v>50.786369999999998</c:v>
                </c:pt>
                <c:pt idx="152">
                  <c:v>50.781820000000003</c:v>
                </c:pt>
                <c:pt idx="153">
                  <c:v>50.772730000000003</c:v>
                </c:pt>
                <c:pt idx="154">
                  <c:v>50.772730000000003</c:v>
                </c:pt>
                <c:pt idx="155">
                  <c:v>50.772730000000003</c:v>
                </c:pt>
                <c:pt idx="156">
                  <c:v>50.768180000000001</c:v>
                </c:pt>
                <c:pt idx="157">
                  <c:v>50.768180000000001</c:v>
                </c:pt>
                <c:pt idx="158">
                  <c:v>50.763640000000002</c:v>
                </c:pt>
                <c:pt idx="159">
                  <c:v>50.75909</c:v>
                </c:pt>
                <c:pt idx="160">
                  <c:v>50.75909</c:v>
                </c:pt>
                <c:pt idx="161">
                  <c:v>50.754550000000002</c:v>
                </c:pt>
                <c:pt idx="162">
                  <c:v>50.754550000000002</c:v>
                </c:pt>
                <c:pt idx="163">
                  <c:v>50.75</c:v>
                </c:pt>
                <c:pt idx="164">
                  <c:v>50.754550000000002</c:v>
                </c:pt>
                <c:pt idx="165">
                  <c:v>50.745449999999998</c:v>
                </c:pt>
                <c:pt idx="166">
                  <c:v>50.745449999999998</c:v>
                </c:pt>
                <c:pt idx="167">
                  <c:v>50.74091</c:v>
                </c:pt>
                <c:pt idx="168">
                  <c:v>50.74091</c:v>
                </c:pt>
                <c:pt idx="169">
                  <c:v>50.75</c:v>
                </c:pt>
                <c:pt idx="170">
                  <c:v>50.731819999999999</c:v>
                </c:pt>
                <c:pt idx="171">
                  <c:v>50.736359999999998</c:v>
                </c:pt>
                <c:pt idx="172">
                  <c:v>50.736359999999998</c:v>
                </c:pt>
                <c:pt idx="173">
                  <c:v>50.736359999999998</c:v>
                </c:pt>
                <c:pt idx="174">
                  <c:v>50.736359999999998</c:v>
                </c:pt>
                <c:pt idx="175">
                  <c:v>50.731819999999999</c:v>
                </c:pt>
                <c:pt idx="176">
                  <c:v>50.722729999999999</c:v>
                </c:pt>
                <c:pt idx="177">
                  <c:v>50.731819999999999</c:v>
                </c:pt>
                <c:pt idx="178">
                  <c:v>50.722729999999999</c:v>
                </c:pt>
                <c:pt idx="179">
                  <c:v>50.718179999999997</c:v>
                </c:pt>
                <c:pt idx="180">
                  <c:v>50.722729999999999</c:v>
                </c:pt>
                <c:pt idx="181">
                  <c:v>50.722729999999999</c:v>
                </c:pt>
                <c:pt idx="182">
                  <c:v>50.722729999999999</c:v>
                </c:pt>
                <c:pt idx="183">
                  <c:v>50.713639999999998</c:v>
                </c:pt>
                <c:pt idx="184">
                  <c:v>50.727269999999997</c:v>
                </c:pt>
                <c:pt idx="185">
                  <c:v>50.709090000000003</c:v>
                </c:pt>
                <c:pt idx="186">
                  <c:v>50.713639999999998</c:v>
                </c:pt>
                <c:pt idx="187">
                  <c:v>50.718179999999997</c:v>
                </c:pt>
                <c:pt idx="188">
                  <c:v>50.713639999999998</c:v>
                </c:pt>
                <c:pt idx="189">
                  <c:v>50.713639999999998</c:v>
                </c:pt>
                <c:pt idx="190">
                  <c:v>50.709090000000003</c:v>
                </c:pt>
                <c:pt idx="191">
                  <c:v>50.704540000000001</c:v>
                </c:pt>
                <c:pt idx="192">
                  <c:v>50.713639999999998</c:v>
                </c:pt>
                <c:pt idx="193">
                  <c:v>50.713639999999998</c:v>
                </c:pt>
                <c:pt idx="194">
                  <c:v>50.713639999999998</c:v>
                </c:pt>
                <c:pt idx="195">
                  <c:v>50.709090000000003</c:v>
                </c:pt>
                <c:pt idx="196">
                  <c:v>50.709090000000003</c:v>
                </c:pt>
                <c:pt idx="197">
                  <c:v>50.709090000000003</c:v>
                </c:pt>
                <c:pt idx="198">
                  <c:v>50.704540000000001</c:v>
                </c:pt>
                <c:pt idx="199">
                  <c:v>50.713639999999998</c:v>
                </c:pt>
                <c:pt idx="200">
                  <c:v>50.7</c:v>
                </c:pt>
                <c:pt idx="201">
                  <c:v>50.709090000000003</c:v>
                </c:pt>
                <c:pt idx="202">
                  <c:v>50.704540000000001</c:v>
                </c:pt>
                <c:pt idx="203">
                  <c:v>50.7</c:v>
                </c:pt>
                <c:pt idx="204">
                  <c:v>50.709090000000003</c:v>
                </c:pt>
                <c:pt idx="205">
                  <c:v>50.7</c:v>
                </c:pt>
                <c:pt idx="206">
                  <c:v>50.704540000000001</c:v>
                </c:pt>
                <c:pt idx="207">
                  <c:v>50.709090000000003</c:v>
                </c:pt>
                <c:pt idx="208">
                  <c:v>50.7</c:v>
                </c:pt>
                <c:pt idx="209">
                  <c:v>50.704540000000001</c:v>
                </c:pt>
                <c:pt idx="210">
                  <c:v>50.704540000000001</c:v>
                </c:pt>
                <c:pt idx="211">
                  <c:v>50.7</c:v>
                </c:pt>
                <c:pt idx="212">
                  <c:v>50.704540000000001</c:v>
                </c:pt>
                <c:pt idx="213">
                  <c:v>50.7</c:v>
                </c:pt>
                <c:pt idx="214">
                  <c:v>50.7</c:v>
                </c:pt>
                <c:pt idx="215">
                  <c:v>50.704540000000001</c:v>
                </c:pt>
                <c:pt idx="216">
                  <c:v>50.704540000000001</c:v>
                </c:pt>
                <c:pt idx="217">
                  <c:v>50.7</c:v>
                </c:pt>
                <c:pt idx="218">
                  <c:v>50.7</c:v>
                </c:pt>
                <c:pt idx="219">
                  <c:v>50.7</c:v>
                </c:pt>
                <c:pt idx="220">
                  <c:v>50.695450000000001</c:v>
                </c:pt>
                <c:pt idx="221">
                  <c:v>50.7</c:v>
                </c:pt>
                <c:pt idx="222">
                  <c:v>50.7</c:v>
                </c:pt>
                <c:pt idx="223">
                  <c:v>50.695450000000001</c:v>
                </c:pt>
                <c:pt idx="224">
                  <c:v>50.704540000000001</c:v>
                </c:pt>
                <c:pt idx="225">
                  <c:v>50.7</c:v>
                </c:pt>
                <c:pt idx="226">
                  <c:v>50.7</c:v>
                </c:pt>
                <c:pt idx="227">
                  <c:v>50.704540000000001</c:v>
                </c:pt>
                <c:pt idx="228">
                  <c:v>50.704540000000001</c:v>
                </c:pt>
                <c:pt idx="229">
                  <c:v>50.7</c:v>
                </c:pt>
                <c:pt idx="230">
                  <c:v>50.7</c:v>
                </c:pt>
                <c:pt idx="231">
                  <c:v>50.704540000000001</c:v>
                </c:pt>
                <c:pt idx="232">
                  <c:v>50.7</c:v>
                </c:pt>
                <c:pt idx="233">
                  <c:v>50.7</c:v>
                </c:pt>
                <c:pt idx="234">
                  <c:v>50.704540000000001</c:v>
                </c:pt>
                <c:pt idx="235">
                  <c:v>50.7</c:v>
                </c:pt>
                <c:pt idx="236">
                  <c:v>50.7</c:v>
                </c:pt>
                <c:pt idx="237">
                  <c:v>50.709090000000003</c:v>
                </c:pt>
                <c:pt idx="238">
                  <c:v>50.704540000000001</c:v>
                </c:pt>
                <c:pt idx="239">
                  <c:v>50.709090000000003</c:v>
                </c:pt>
                <c:pt idx="240">
                  <c:v>50.704540000000001</c:v>
                </c:pt>
                <c:pt idx="241">
                  <c:v>50.709090000000003</c:v>
                </c:pt>
                <c:pt idx="242">
                  <c:v>50.704540000000001</c:v>
                </c:pt>
                <c:pt idx="243">
                  <c:v>50.7</c:v>
                </c:pt>
                <c:pt idx="244">
                  <c:v>50.704540000000001</c:v>
                </c:pt>
                <c:pt idx="245">
                  <c:v>50.709090000000003</c:v>
                </c:pt>
                <c:pt idx="246">
                  <c:v>50.704540000000001</c:v>
                </c:pt>
                <c:pt idx="247">
                  <c:v>50.713639999999998</c:v>
                </c:pt>
                <c:pt idx="248">
                  <c:v>50.709090000000003</c:v>
                </c:pt>
                <c:pt idx="249">
                  <c:v>50.713639999999998</c:v>
                </c:pt>
                <c:pt idx="250">
                  <c:v>50.713639999999998</c:v>
                </c:pt>
                <c:pt idx="251">
                  <c:v>50.704540000000001</c:v>
                </c:pt>
                <c:pt idx="252">
                  <c:v>50.713639999999998</c:v>
                </c:pt>
                <c:pt idx="253">
                  <c:v>50.709090000000003</c:v>
                </c:pt>
                <c:pt idx="254">
                  <c:v>50.709090000000003</c:v>
                </c:pt>
                <c:pt idx="255">
                  <c:v>50.709090000000003</c:v>
                </c:pt>
                <c:pt idx="256">
                  <c:v>50.718179999999997</c:v>
                </c:pt>
                <c:pt idx="257">
                  <c:v>50.709090000000003</c:v>
                </c:pt>
                <c:pt idx="258">
                  <c:v>50.713639999999998</c:v>
                </c:pt>
                <c:pt idx="259">
                  <c:v>50.709090000000003</c:v>
                </c:pt>
                <c:pt idx="260">
                  <c:v>50.709090000000003</c:v>
                </c:pt>
                <c:pt idx="261">
                  <c:v>50.709090000000003</c:v>
                </c:pt>
                <c:pt idx="262">
                  <c:v>50.718179999999997</c:v>
                </c:pt>
                <c:pt idx="263">
                  <c:v>50.709090000000003</c:v>
                </c:pt>
                <c:pt idx="264">
                  <c:v>50.713639999999998</c:v>
                </c:pt>
                <c:pt idx="265">
                  <c:v>50.713639999999998</c:v>
                </c:pt>
                <c:pt idx="266">
                  <c:v>50.713639999999998</c:v>
                </c:pt>
                <c:pt idx="267">
                  <c:v>50.709090000000003</c:v>
                </c:pt>
                <c:pt idx="268">
                  <c:v>50.704540000000001</c:v>
                </c:pt>
                <c:pt idx="269">
                  <c:v>50.713639999999998</c:v>
                </c:pt>
                <c:pt idx="270">
                  <c:v>50.709090000000003</c:v>
                </c:pt>
                <c:pt idx="271">
                  <c:v>50.709090000000003</c:v>
                </c:pt>
                <c:pt idx="272">
                  <c:v>50.713639999999998</c:v>
                </c:pt>
                <c:pt idx="273">
                  <c:v>50.713639999999998</c:v>
                </c:pt>
                <c:pt idx="274">
                  <c:v>50.713639999999998</c:v>
                </c:pt>
                <c:pt idx="275">
                  <c:v>50.713639999999998</c:v>
                </c:pt>
                <c:pt idx="276">
                  <c:v>50.713639999999998</c:v>
                </c:pt>
                <c:pt idx="277">
                  <c:v>50.709090000000003</c:v>
                </c:pt>
                <c:pt idx="278">
                  <c:v>50.718179999999997</c:v>
                </c:pt>
                <c:pt idx="279">
                  <c:v>50.709090000000003</c:v>
                </c:pt>
                <c:pt idx="280">
                  <c:v>50.709090000000003</c:v>
                </c:pt>
                <c:pt idx="281">
                  <c:v>50.713639999999998</c:v>
                </c:pt>
                <c:pt idx="282">
                  <c:v>50.713639999999998</c:v>
                </c:pt>
                <c:pt idx="283">
                  <c:v>50.718179999999997</c:v>
                </c:pt>
                <c:pt idx="284">
                  <c:v>50.713639999999998</c:v>
                </c:pt>
                <c:pt idx="285">
                  <c:v>50.718179999999997</c:v>
                </c:pt>
                <c:pt idx="286">
                  <c:v>50.718179999999997</c:v>
                </c:pt>
                <c:pt idx="287">
                  <c:v>50.713639999999998</c:v>
                </c:pt>
                <c:pt idx="288">
                  <c:v>50.718179999999997</c:v>
                </c:pt>
                <c:pt idx="289">
                  <c:v>50.718179999999997</c:v>
                </c:pt>
                <c:pt idx="290">
                  <c:v>50.713639999999998</c:v>
                </c:pt>
                <c:pt idx="291">
                  <c:v>50.713639999999998</c:v>
                </c:pt>
                <c:pt idx="292">
                  <c:v>50.718179999999997</c:v>
                </c:pt>
                <c:pt idx="293">
                  <c:v>50.713639999999998</c:v>
                </c:pt>
                <c:pt idx="294">
                  <c:v>50.718179999999997</c:v>
                </c:pt>
                <c:pt idx="295">
                  <c:v>50.722729999999999</c:v>
                </c:pt>
                <c:pt idx="296">
                  <c:v>50.718179999999997</c:v>
                </c:pt>
                <c:pt idx="297">
                  <c:v>50.718179999999997</c:v>
                </c:pt>
                <c:pt idx="298">
                  <c:v>50.722729999999999</c:v>
                </c:pt>
                <c:pt idx="299">
                  <c:v>50.718179999999997</c:v>
                </c:pt>
                <c:pt idx="300">
                  <c:v>50.722729999999999</c:v>
                </c:pt>
                <c:pt idx="301">
                  <c:v>50.718179999999997</c:v>
                </c:pt>
                <c:pt idx="302">
                  <c:v>50.718179999999997</c:v>
                </c:pt>
                <c:pt idx="303">
                  <c:v>50.718179999999997</c:v>
                </c:pt>
                <c:pt idx="304">
                  <c:v>50.718179999999997</c:v>
                </c:pt>
                <c:pt idx="305">
                  <c:v>50.722729999999999</c:v>
                </c:pt>
                <c:pt idx="306">
                  <c:v>50.722729999999999</c:v>
                </c:pt>
                <c:pt idx="307">
                  <c:v>50.722729999999999</c:v>
                </c:pt>
                <c:pt idx="308">
                  <c:v>50.718179999999997</c:v>
                </c:pt>
                <c:pt idx="309">
                  <c:v>50.718179999999997</c:v>
                </c:pt>
                <c:pt idx="310">
                  <c:v>50.727269999999997</c:v>
                </c:pt>
                <c:pt idx="311">
                  <c:v>50.731819999999999</c:v>
                </c:pt>
                <c:pt idx="312">
                  <c:v>50.718179999999997</c:v>
                </c:pt>
                <c:pt idx="313">
                  <c:v>50.722729999999999</c:v>
                </c:pt>
                <c:pt idx="314">
                  <c:v>50.718179999999997</c:v>
                </c:pt>
                <c:pt idx="315">
                  <c:v>50.722729999999999</c:v>
                </c:pt>
                <c:pt idx="316">
                  <c:v>50.722729999999999</c:v>
                </c:pt>
                <c:pt idx="317">
                  <c:v>50.727269999999997</c:v>
                </c:pt>
                <c:pt idx="318">
                  <c:v>50.727269999999997</c:v>
                </c:pt>
                <c:pt idx="319">
                  <c:v>50.727269999999997</c:v>
                </c:pt>
                <c:pt idx="320">
                  <c:v>50.722729999999999</c:v>
                </c:pt>
                <c:pt idx="321">
                  <c:v>50.722729999999999</c:v>
                </c:pt>
                <c:pt idx="322">
                  <c:v>50.727269999999997</c:v>
                </c:pt>
                <c:pt idx="323">
                  <c:v>50.722729999999999</c:v>
                </c:pt>
                <c:pt idx="324">
                  <c:v>50.722729999999999</c:v>
                </c:pt>
                <c:pt idx="325">
                  <c:v>50.727269999999997</c:v>
                </c:pt>
                <c:pt idx="326">
                  <c:v>50.727269999999997</c:v>
                </c:pt>
                <c:pt idx="327">
                  <c:v>50.727269999999997</c:v>
                </c:pt>
                <c:pt idx="328">
                  <c:v>50.727269999999997</c:v>
                </c:pt>
                <c:pt idx="329">
                  <c:v>50.731819999999999</c:v>
                </c:pt>
                <c:pt idx="330">
                  <c:v>50.727269999999997</c:v>
                </c:pt>
                <c:pt idx="331">
                  <c:v>50.731819999999999</c:v>
                </c:pt>
                <c:pt idx="332">
                  <c:v>50.727269999999997</c:v>
                </c:pt>
                <c:pt idx="333">
                  <c:v>50.731819999999999</c:v>
                </c:pt>
                <c:pt idx="334">
                  <c:v>50.731819999999999</c:v>
                </c:pt>
                <c:pt idx="335">
                  <c:v>50.727269999999997</c:v>
                </c:pt>
                <c:pt idx="336">
                  <c:v>50.722729999999999</c:v>
                </c:pt>
                <c:pt idx="337">
                  <c:v>50.727269999999997</c:v>
                </c:pt>
                <c:pt idx="338">
                  <c:v>50.731819999999999</c:v>
                </c:pt>
                <c:pt idx="339">
                  <c:v>50.727269999999997</c:v>
                </c:pt>
                <c:pt idx="340">
                  <c:v>50.727269999999997</c:v>
                </c:pt>
                <c:pt idx="341">
                  <c:v>50.731819999999999</c:v>
                </c:pt>
                <c:pt idx="342">
                  <c:v>50.736359999999998</c:v>
                </c:pt>
                <c:pt idx="343">
                  <c:v>50.731819999999999</c:v>
                </c:pt>
                <c:pt idx="344">
                  <c:v>50.731819999999999</c:v>
                </c:pt>
                <c:pt idx="345">
                  <c:v>50.731819999999999</c:v>
                </c:pt>
                <c:pt idx="346">
                  <c:v>50.736359999999998</c:v>
                </c:pt>
                <c:pt idx="347">
                  <c:v>50.731819999999999</c:v>
                </c:pt>
                <c:pt idx="348">
                  <c:v>50.74091</c:v>
                </c:pt>
                <c:pt idx="349">
                  <c:v>50.731819999999999</c:v>
                </c:pt>
                <c:pt idx="350">
                  <c:v>50.731819999999999</c:v>
                </c:pt>
                <c:pt idx="351">
                  <c:v>50.731819999999999</c:v>
                </c:pt>
                <c:pt idx="352">
                  <c:v>50.731819999999999</c:v>
                </c:pt>
                <c:pt idx="353">
                  <c:v>50.731819999999999</c:v>
                </c:pt>
                <c:pt idx="354">
                  <c:v>50.736359999999998</c:v>
                </c:pt>
                <c:pt idx="355">
                  <c:v>50.727269999999997</c:v>
                </c:pt>
                <c:pt idx="356">
                  <c:v>50.736359999999998</c:v>
                </c:pt>
                <c:pt idx="357">
                  <c:v>50.736359999999998</c:v>
                </c:pt>
                <c:pt idx="358">
                  <c:v>50.731819999999999</c:v>
                </c:pt>
                <c:pt idx="359">
                  <c:v>50.731819999999999</c:v>
                </c:pt>
                <c:pt idx="360">
                  <c:v>50.736359999999998</c:v>
                </c:pt>
                <c:pt idx="361">
                  <c:v>50.731819999999999</c:v>
                </c:pt>
                <c:pt idx="362">
                  <c:v>50.736359999999998</c:v>
                </c:pt>
                <c:pt idx="363">
                  <c:v>50.731819999999999</c:v>
                </c:pt>
                <c:pt idx="364">
                  <c:v>50.74091</c:v>
                </c:pt>
                <c:pt idx="365">
                  <c:v>50.74091</c:v>
                </c:pt>
                <c:pt idx="366">
                  <c:v>50.731819999999999</c:v>
                </c:pt>
                <c:pt idx="367">
                  <c:v>50.731819999999999</c:v>
                </c:pt>
                <c:pt idx="368">
                  <c:v>50.736359999999998</c:v>
                </c:pt>
                <c:pt idx="369">
                  <c:v>50.731819999999999</c:v>
                </c:pt>
                <c:pt idx="370">
                  <c:v>50.736359999999998</c:v>
                </c:pt>
                <c:pt idx="371">
                  <c:v>50.736359999999998</c:v>
                </c:pt>
                <c:pt idx="372">
                  <c:v>50.731819999999999</c:v>
                </c:pt>
                <c:pt idx="373">
                  <c:v>50.736359999999998</c:v>
                </c:pt>
                <c:pt idx="374">
                  <c:v>50.736359999999998</c:v>
                </c:pt>
                <c:pt idx="375">
                  <c:v>50.736359999999998</c:v>
                </c:pt>
                <c:pt idx="376">
                  <c:v>50.74091</c:v>
                </c:pt>
                <c:pt idx="377">
                  <c:v>50.736359999999998</c:v>
                </c:pt>
                <c:pt idx="378">
                  <c:v>50.74091</c:v>
                </c:pt>
                <c:pt idx="379">
                  <c:v>50.731819999999999</c:v>
                </c:pt>
                <c:pt idx="380">
                  <c:v>50.736359999999998</c:v>
                </c:pt>
                <c:pt idx="381">
                  <c:v>50.745449999999998</c:v>
                </c:pt>
                <c:pt idx="382">
                  <c:v>50.74091</c:v>
                </c:pt>
                <c:pt idx="383">
                  <c:v>50.736359999999998</c:v>
                </c:pt>
                <c:pt idx="384">
                  <c:v>50.736359999999998</c:v>
                </c:pt>
                <c:pt idx="385">
                  <c:v>50.736359999999998</c:v>
                </c:pt>
                <c:pt idx="386">
                  <c:v>50.74091</c:v>
                </c:pt>
                <c:pt idx="387">
                  <c:v>50.745449999999998</c:v>
                </c:pt>
                <c:pt idx="388">
                  <c:v>50.736359999999998</c:v>
                </c:pt>
                <c:pt idx="389">
                  <c:v>50.74091</c:v>
                </c:pt>
                <c:pt idx="390">
                  <c:v>50.74091</c:v>
                </c:pt>
                <c:pt idx="391">
                  <c:v>50.736359999999998</c:v>
                </c:pt>
                <c:pt idx="392">
                  <c:v>50.74091</c:v>
                </c:pt>
                <c:pt idx="393">
                  <c:v>50.736359999999998</c:v>
                </c:pt>
                <c:pt idx="394">
                  <c:v>50.745449999999998</c:v>
                </c:pt>
                <c:pt idx="395">
                  <c:v>50.74091</c:v>
                </c:pt>
                <c:pt idx="396">
                  <c:v>50.745449999999998</c:v>
                </c:pt>
                <c:pt idx="397">
                  <c:v>50.74091</c:v>
                </c:pt>
                <c:pt idx="398">
                  <c:v>50.736359999999998</c:v>
                </c:pt>
                <c:pt idx="399">
                  <c:v>50.74091</c:v>
                </c:pt>
                <c:pt idx="400">
                  <c:v>50.74091</c:v>
                </c:pt>
                <c:pt idx="401">
                  <c:v>50.74091</c:v>
                </c:pt>
                <c:pt idx="402">
                  <c:v>50.75</c:v>
                </c:pt>
                <c:pt idx="403">
                  <c:v>50.736359999999998</c:v>
                </c:pt>
                <c:pt idx="404">
                  <c:v>50.745449999999998</c:v>
                </c:pt>
                <c:pt idx="405">
                  <c:v>50.75</c:v>
                </c:pt>
                <c:pt idx="406">
                  <c:v>50.75</c:v>
                </c:pt>
                <c:pt idx="407">
                  <c:v>50.74091</c:v>
                </c:pt>
                <c:pt idx="408">
                  <c:v>50.74091</c:v>
                </c:pt>
                <c:pt idx="409">
                  <c:v>50.74091</c:v>
                </c:pt>
                <c:pt idx="410">
                  <c:v>50.745449999999998</c:v>
                </c:pt>
                <c:pt idx="411">
                  <c:v>50.745449999999998</c:v>
                </c:pt>
                <c:pt idx="412">
                  <c:v>50.745449999999998</c:v>
                </c:pt>
                <c:pt idx="413">
                  <c:v>50.745449999999998</c:v>
                </c:pt>
                <c:pt idx="414">
                  <c:v>50.74091</c:v>
                </c:pt>
                <c:pt idx="415">
                  <c:v>50.74091</c:v>
                </c:pt>
                <c:pt idx="416">
                  <c:v>50.736359999999998</c:v>
                </c:pt>
                <c:pt idx="417">
                  <c:v>50.745449999999998</c:v>
                </c:pt>
                <c:pt idx="418">
                  <c:v>50.75</c:v>
                </c:pt>
                <c:pt idx="419">
                  <c:v>50.745449999999998</c:v>
                </c:pt>
                <c:pt idx="420">
                  <c:v>50.745449999999998</c:v>
                </c:pt>
                <c:pt idx="421">
                  <c:v>50.745449999999998</c:v>
                </c:pt>
                <c:pt idx="422">
                  <c:v>50.745449999999998</c:v>
                </c:pt>
                <c:pt idx="423">
                  <c:v>50.75</c:v>
                </c:pt>
                <c:pt idx="424">
                  <c:v>50.74091</c:v>
                </c:pt>
                <c:pt idx="425">
                  <c:v>50.74091</c:v>
                </c:pt>
                <c:pt idx="426">
                  <c:v>50.74091</c:v>
                </c:pt>
                <c:pt idx="427">
                  <c:v>50.74091</c:v>
                </c:pt>
                <c:pt idx="428">
                  <c:v>50.74091</c:v>
                </c:pt>
                <c:pt idx="429">
                  <c:v>50.745449999999998</c:v>
                </c:pt>
                <c:pt idx="430">
                  <c:v>50.745449999999998</c:v>
                </c:pt>
                <c:pt idx="431">
                  <c:v>50.745449999999998</c:v>
                </c:pt>
                <c:pt idx="432">
                  <c:v>50.736359999999998</c:v>
                </c:pt>
                <c:pt idx="433">
                  <c:v>50.745449999999998</c:v>
                </c:pt>
                <c:pt idx="434">
                  <c:v>50.74091</c:v>
                </c:pt>
                <c:pt idx="435">
                  <c:v>50.745449999999998</c:v>
                </c:pt>
                <c:pt idx="436">
                  <c:v>50.745449999999998</c:v>
                </c:pt>
                <c:pt idx="437">
                  <c:v>50.745449999999998</c:v>
                </c:pt>
                <c:pt idx="438">
                  <c:v>50.74091</c:v>
                </c:pt>
                <c:pt idx="439">
                  <c:v>50.745449999999998</c:v>
                </c:pt>
                <c:pt idx="440">
                  <c:v>50.745449999999998</c:v>
                </c:pt>
                <c:pt idx="441">
                  <c:v>50.745449999999998</c:v>
                </c:pt>
                <c:pt idx="442">
                  <c:v>50.74091</c:v>
                </c:pt>
                <c:pt idx="443">
                  <c:v>50.745449999999998</c:v>
                </c:pt>
                <c:pt idx="444">
                  <c:v>50.745449999999998</c:v>
                </c:pt>
                <c:pt idx="445">
                  <c:v>50.745449999999998</c:v>
                </c:pt>
                <c:pt idx="446">
                  <c:v>50.745449999999998</c:v>
                </c:pt>
                <c:pt idx="447">
                  <c:v>50.754550000000002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Typosoil7!$I$7</c:f>
              <c:strCache>
                <c:ptCount val="1"/>
              </c:strCache>
            </c:strRef>
          </c:tx>
          <c:marker>
            <c:symbol val="none"/>
          </c:marker>
          <c:val>
            <c:numRef>
              <c:f>Typosoil7!$I$8:$I$789</c:f>
              <c:numCache>
                <c:formatCode>General</c:formatCode>
                <c:ptCount val="782"/>
                <c:pt idx="0">
                  <c:v>0</c:v>
                </c:pt>
                <c:pt idx="1">
                  <c:v>46.089419999999997</c:v>
                </c:pt>
                <c:pt idx="2">
                  <c:v>46.044710000000002</c:v>
                </c:pt>
                <c:pt idx="3">
                  <c:v>46.053649999999998</c:v>
                </c:pt>
                <c:pt idx="4">
                  <c:v>46.044710000000002</c:v>
                </c:pt>
                <c:pt idx="5">
                  <c:v>46.053649999999998</c:v>
                </c:pt>
                <c:pt idx="6">
                  <c:v>46.044710000000002</c:v>
                </c:pt>
                <c:pt idx="7">
                  <c:v>46.044710000000002</c:v>
                </c:pt>
                <c:pt idx="8">
                  <c:v>46.035769999999999</c:v>
                </c:pt>
                <c:pt idx="9">
                  <c:v>46.035769999999999</c:v>
                </c:pt>
                <c:pt idx="10">
                  <c:v>46.017879999999998</c:v>
                </c:pt>
                <c:pt idx="11">
                  <c:v>46.008940000000003</c:v>
                </c:pt>
                <c:pt idx="12">
                  <c:v>45.991059999999997</c:v>
                </c:pt>
                <c:pt idx="13">
                  <c:v>45.982120000000002</c:v>
                </c:pt>
                <c:pt idx="14">
                  <c:v>45.964230000000001</c:v>
                </c:pt>
                <c:pt idx="15">
                  <c:v>45.955289999999998</c:v>
                </c:pt>
                <c:pt idx="16">
                  <c:v>45.93741</c:v>
                </c:pt>
                <c:pt idx="17">
                  <c:v>45.919519999999999</c:v>
                </c:pt>
                <c:pt idx="18">
                  <c:v>45.910580000000003</c:v>
                </c:pt>
                <c:pt idx="19">
                  <c:v>45.892699999999998</c:v>
                </c:pt>
                <c:pt idx="20">
                  <c:v>45.883749999999999</c:v>
                </c:pt>
                <c:pt idx="21">
                  <c:v>45.865870000000001</c:v>
                </c:pt>
                <c:pt idx="22">
                  <c:v>45.856929999999998</c:v>
                </c:pt>
                <c:pt idx="23">
                  <c:v>45.83905</c:v>
                </c:pt>
                <c:pt idx="24">
                  <c:v>45.821159999999999</c:v>
                </c:pt>
                <c:pt idx="25">
                  <c:v>45.803280000000001</c:v>
                </c:pt>
                <c:pt idx="26">
                  <c:v>45.794339999999998</c:v>
                </c:pt>
                <c:pt idx="27">
                  <c:v>45.776449999999997</c:v>
                </c:pt>
                <c:pt idx="28">
                  <c:v>45.767510000000001</c:v>
                </c:pt>
                <c:pt idx="29">
                  <c:v>45.758569999999999</c:v>
                </c:pt>
                <c:pt idx="30">
                  <c:v>45.731740000000002</c:v>
                </c:pt>
                <c:pt idx="31">
                  <c:v>45.722799999999999</c:v>
                </c:pt>
                <c:pt idx="32">
                  <c:v>45.713859999999997</c:v>
                </c:pt>
                <c:pt idx="33">
                  <c:v>45.695979999999999</c:v>
                </c:pt>
                <c:pt idx="34">
                  <c:v>45.68703</c:v>
                </c:pt>
                <c:pt idx="35">
                  <c:v>45.678089999999997</c:v>
                </c:pt>
                <c:pt idx="36">
                  <c:v>45.669150000000002</c:v>
                </c:pt>
                <c:pt idx="37">
                  <c:v>45.651269999999997</c:v>
                </c:pt>
                <c:pt idx="38">
                  <c:v>45.642330000000001</c:v>
                </c:pt>
                <c:pt idx="39">
                  <c:v>45.633380000000002</c:v>
                </c:pt>
                <c:pt idx="40">
                  <c:v>45.62444</c:v>
                </c:pt>
                <c:pt idx="41">
                  <c:v>45.615499999999997</c:v>
                </c:pt>
                <c:pt idx="42">
                  <c:v>45.597610000000003</c:v>
                </c:pt>
                <c:pt idx="43">
                  <c:v>45.58867</c:v>
                </c:pt>
                <c:pt idx="44">
                  <c:v>45.579729999999998</c:v>
                </c:pt>
                <c:pt idx="45">
                  <c:v>45.570790000000002</c:v>
                </c:pt>
                <c:pt idx="46">
                  <c:v>45.552909999999997</c:v>
                </c:pt>
                <c:pt idx="47">
                  <c:v>45.552909999999997</c:v>
                </c:pt>
                <c:pt idx="48">
                  <c:v>45.52608</c:v>
                </c:pt>
                <c:pt idx="49">
                  <c:v>45.535020000000003</c:v>
                </c:pt>
                <c:pt idx="50">
                  <c:v>45.517139999999998</c:v>
                </c:pt>
                <c:pt idx="51">
                  <c:v>45.508200000000002</c:v>
                </c:pt>
                <c:pt idx="52">
                  <c:v>45.490310000000001</c:v>
                </c:pt>
                <c:pt idx="53">
                  <c:v>45.481369999999998</c:v>
                </c:pt>
                <c:pt idx="54">
                  <c:v>45.472430000000003</c:v>
                </c:pt>
                <c:pt idx="55">
                  <c:v>45.46349</c:v>
                </c:pt>
                <c:pt idx="56">
                  <c:v>45.445599999999999</c:v>
                </c:pt>
                <c:pt idx="57">
                  <c:v>45.427720000000001</c:v>
                </c:pt>
                <c:pt idx="58">
                  <c:v>45.427720000000001</c:v>
                </c:pt>
                <c:pt idx="59">
                  <c:v>45.409840000000003</c:v>
                </c:pt>
                <c:pt idx="60">
                  <c:v>45.391950000000001</c:v>
                </c:pt>
                <c:pt idx="61">
                  <c:v>45.391950000000001</c:v>
                </c:pt>
                <c:pt idx="62">
                  <c:v>45.374070000000003</c:v>
                </c:pt>
                <c:pt idx="63">
                  <c:v>45.374070000000003</c:v>
                </c:pt>
                <c:pt idx="64">
                  <c:v>45.365130000000001</c:v>
                </c:pt>
                <c:pt idx="65">
                  <c:v>45.356189999999998</c:v>
                </c:pt>
                <c:pt idx="66">
                  <c:v>45.329360000000001</c:v>
                </c:pt>
                <c:pt idx="67">
                  <c:v>45.329360000000001</c:v>
                </c:pt>
                <c:pt idx="68">
                  <c:v>45.320419999999999</c:v>
                </c:pt>
                <c:pt idx="69">
                  <c:v>45.31147</c:v>
                </c:pt>
                <c:pt idx="70">
                  <c:v>45.31147</c:v>
                </c:pt>
                <c:pt idx="71">
                  <c:v>45.293590000000002</c:v>
                </c:pt>
                <c:pt idx="72">
                  <c:v>45.293590000000002</c:v>
                </c:pt>
                <c:pt idx="73">
                  <c:v>45.284649999999999</c:v>
                </c:pt>
                <c:pt idx="74">
                  <c:v>45.275709999999997</c:v>
                </c:pt>
                <c:pt idx="75">
                  <c:v>45.275709999999997</c:v>
                </c:pt>
                <c:pt idx="76">
                  <c:v>45.266770000000001</c:v>
                </c:pt>
                <c:pt idx="77">
                  <c:v>45.266770000000001</c:v>
                </c:pt>
                <c:pt idx="78">
                  <c:v>45.257820000000002</c:v>
                </c:pt>
                <c:pt idx="79">
                  <c:v>45.257820000000002</c:v>
                </c:pt>
                <c:pt idx="80">
                  <c:v>45.239939999999997</c:v>
                </c:pt>
                <c:pt idx="81">
                  <c:v>45.239939999999997</c:v>
                </c:pt>
                <c:pt idx="82">
                  <c:v>45.231000000000002</c:v>
                </c:pt>
                <c:pt idx="83">
                  <c:v>45.231000000000002</c:v>
                </c:pt>
                <c:pt idx="84">
                  <c:v>45.231000000000002</c:v>
                </c:pt>
                <c:pt idx="85">
                  <c:v>45.222059999999999</c:v>
                </c:pt>
                <c:pt idx="86">
                  <c:v>45.222059999999999</c:v>
                </c:pt>
                <c:pt idx="87">
                  <c:v>45.222059999999999</c:v>
                </c:pt>
                <c:pt idx="88">
                  <c:v>45.213120000000004</c:v>
                </c:pt>
                <c:pt idx="89">
                  <c:v>45.213120000000004</c:v>
                </c:pt>
                <c:pt idx="90">
                  <c:v>45.204169999999998</c:v>
                </c:pt>
                <c:pt idx="91">
                  <c:v>45.204169999999998</c:v>
                </c:pt>
                <c:pt idx="92">
                  <c:v>45.204169999999998</c:v>
                </c:pt>
                <c:pt idx="93">
                  <c:v>45.204169999999998</c:v>
                </c:pt>
                <c:pt idx="94">
                  <c:v>45.195230000000002</c:v>
                </c:pt>
                <c:pt idx="95">
                  <c:v>45.195230000000002</c:v>
                </c:pt>
                <c:pt idx="96">
                  <c:v>45.195230000000002</c:v>
                </c:pt>
                <c:pt idx="97">
                  <c:v>45.195230000000002</c:v>
                </c:pt>
                <c:pt idx="98">
                  <c:v>45.195230000000002</c:v>
                </c:pt>
                <c:pt idx="99">
                  <c:v>45.195230000000002</c:v>
                </c:pt>
                <c:pt idx="100">
                  <c:v>45.18629</c:v>
                </c:pt>
                <c:pt idx="101">
                  <c:v>45.18629</c:v>
                </c:pt>
                <c:pt idx="102">
                  <c:v>45.18629</c:v>
                </c:pt>
                <c:pt idx="103">
                  <c:v>45.18629</c:v>
                </c:pt>
                <c:pt idx="104">
                  <c:v>45.18629</c:v>
                </c:pt>
                <c:pt idx="105">
                  <c:v>45.177349999999997</c:v>
                </c:pt>
                <c:pt idx="106">
                  <c:v>45.177349999999997</c:v>
                </c:pt>
                <c:pt idx="107">
                  <c:v>45.177349999999997</c:v>
                </c:pt>
                <c:pt idx="108">
                  <c:v>45.168399999999998</c:v>
                </c:pt>
                <c:pt idx="109">
                  <c:v>45.168399999999998</c:v>
                </c:pt>
                <c:pt idx="110">
                  <c:v>45.168399999999998</c:v>
                </c:pt>
                <c:pt idx="111">
                  <c:v>45.168399999999998</c:v>
                </c:pt>
                <c:pt idx="112">
                  <c:v>45.168399999999998</c:v>
                </c:pt>
                <c:pt idx="113">
                  <c:v>45.168399999999998</c:v>
                </c:pt>
                <c:pt idx="114">
                  <c:v>45.168399999999998</c:v>
                </c:pt>
                <c:pt idx="115">
                  <c:v>45.159460000000003</c:v>
                </c:pt>
                <c:pt idx="116">
                  <c:v>45.159460000000003</c:v>
                </c:pt>
                <c:pt idx="117">
                  <c:v>45.159460000000003</c:v>
                </c:pt>
                <c:pt idx="118">
                  <c:v>45.159460000000003</c:v>
                </c:pt>
                <c:pt idx="119">
                  <c:v>45.159460000000003</c:v>
                </c:pt>
                <c:pt idx="120">
                  <c:v>45.159460000000003</c:v>
                </c:pt>
                <c:pt idx="121">
                  <c:v>45.159460000000003</c:v>
                </c:pt>
                <c:pt idx="122">
                  <c:v>45.159460000000003</c:v>
                </c:pt>
                <c:pt idx="123">
                  <c:v>45.159460000000003</c:v>
                </c:pt>
                <c:pt idx="124">
                  <c:v>45.159460000000003</c:v>
                </c:pt>
                <c:pt idx="125">
                  <c:v>45.15052</c:v>
                </c:pt>
                <c:pt idx="126">
                  <c:v>45.15052</c:v>
                </c:pt>
                <c:pt idx="127">
                  <c:v>45.15052</c:v>
                </c:pt>
                <c:pt idx="128">
                  <c:v>45.15052</c:v>
                </c:pt>
                <c:pt idx="129">
                  <c:v>45.15052</c:v>
                </c:pt>
                <c:pt idx="130">
                  <c:v>45.15052</c:v>
                </c:pt>
                <c:pt idx="131">
                  <c:v>45.15052</c:v>
                </c:pt>
                <c:pt idx="132">
                  <c:v>45.141579999999998</c:v>
                </c:pt>
                <c:pt idx="133">
                  <c:v>45.141579999999998</c:v>
                </c:pt>
                <c:pt idx="134">
                  <c:v>45.141579999999998</c:v>
                </c:pt>
                <c:pt idx="135">
                  <c:v>45.132640000000002</c:v>
                </c:pt>
                <c:pt idx="136">
                  <c:v>45.141579999999998</c:v>
                </c:pt>
                <c:pt idx="137">
                  <c:v>45.132640000000002</c:v>
                </c:pt>
                <c:pt idx="138">
                  <c:v>45.132640000000002</c:v>
                </c:pt>
                <c:pt idx="139">
                  <c:v>45.123699999999999</c:v>
                </c:pt>
                <c:pt idx="140">
                  <c:v>45.132640000000002</c:v>
                </c:pt>
                <c:pt idx="141">
                  <c:v>45.123699999999999</c:v>
                </c:pt>
                <c:pt idx="142">
                  <c:v>45.123699999999999</c:v>
                </c:pt>
                <c:pt idx="143">
                  <c:v>45.114750000000001</c:v>
                </c:pt>
                <c:pt idx="144">
                  <c:v>45.123699999999999</c:v>
                </c:pt>
                <c:pt idx="145">
                  <c:v>45.105809999999998</c:v>
                </c:pt>
                <c:pt idx="146">
                  <c:v>45.114750000000001</c:v>
                </c:pt>
                <c:pt idx="147">
                  <c:v>45.114750000000001</c:v>
                </c:pt>
                <c:pt idx="148">
                  <c:v>45.105809999999998</c:v>
                </c:pt>
                <c:pt idx="149">
                  <c:v>45.114750000000001</c:v>
                </c:pt>
                <c:pt idx="150">
                  <c:v>45.105809999999998</c:v>
                </c:pt>
                <c:pt idx="151">
                  <c:v>45.105809999999998</c:v>
                </c:pt>
                <c:pt idx="152">
                  <c:v>45.105809999999998</c:v>
                </c:pt>
                <c:pt idx="153">
                  <c:v>45.105809999999998</c:v>
                </c:pt>
                <c:pt idx="154">
                  <c:v>45.105809999999998</c:v>
                </c:pt>
                <c:pt idx="155">
                  <c:v>45.105809999999998</c:v>
                </c:pt>
                <c:pt idx="156">
                  <c:v>45.096870000000003</c:v>
                </c:pt>
                <c:pt idx="157">
                  <c:v>45.105809999999998</c:v>
                </c:pt>
                <c:pt idx="158">
                  <c:v>45.096870000000003</c:v>
                </c:pt>
                <c:pt idx="159">
                  <c:v>45.096870000000003</c:v>
                </c:pt>
                <c:pt idx="160">
                  <c:v>45.096870000000003</c:v>
                </c:pt>
                <c:pt idx="161">
                  <c:v>45.096870000000003</c:v>
                </c:pt>
                <c:pt idx="162">
                  <c:v>45.105809999999998</c:v>
                </c:pt>
                <c:pt idx="163">
                  <c:v>45.096870000000003</c:v>
                </c:pt>
                <c:pt idx="164">
                  <c:v>45.096870000000003</c:v>
                </c:pt>
                <c:pt idx="165">
                  <c:v>45.105809999999998</c:v>
                </c:pt>
                <c:pt idx="166">
                  <c:v>45.08793</c:v>
                </c:pt>
                <c:pt idx="167">
                  <c:v>45.096870000000003</c:v>
                </c:pt>
                <c:pt idx="168">
                  <c:v>45.096870000000003</c:v>
                </c:pt>
                <c:pt idx="169">
                  <c:v>45.096870000000003</c:v>
                </c:pt>
                <c:pt idx="170">
                  <c:v>45.096870000000003</c:v>
                </c:pt>
                <c:pt idx="171">
                  <c:v>45.096870000000003</c:v>
                </c:pt>
                <c:pt idx="172">
                  <c:v>45.08793</c:v>
                </c:pt>
                <c:pt idx="173">
                  <c:v>45.08793</c:v>
                </c:pt>
                <c:pt idx="174">
                  <c:v>45.08793</c:v>
                </c:pt>
                <c:pt idx="175">
                  <c:v>45.096870000000003</c:v>
                </c:pt>
                <c:pt idx="176">
                  <c:v>45.096870000000003</c:v>
                </c:pt>
                <c:pt idx="177">
                  <c:v>45.08793</c:v>
                </c:pt>
                <c:pt idx="178">
                  <c:v>45.096870000000003</c:v>
                </c:pt>
                <c:pt idx="179">
                  <c:v>45.096870000000003</c:v>
                </c:pt>
                <c:pt idx="180">
                  <c:v>45.105809999999998</c:v>
                </c:pt>
                <c:pt idx="181">
                  <c:v>45.096870000000003</c:v>
                </c:pt>
                <c:pt idx="182">
                  <c:v>45.096870000000003</c:v>
                </c:pt>
                <c:pt idx="183">
                  <c:v>45.096870000000003</c:v>
                </c:pt>
                <c:pt idx="184">
                  <c:v>45.096870000000003</c:v>
                </c:pt>
                <c:pt idx="185">
                  <c:v>45.096870000000003</c:v>
                </c:pt>
                <c:pt idx="186">
                  <c:v>45.105809999999998</c:v>
                </c:pt>
                <c:pt idx="187">
                  <c:v>45.105809999999998</c:v>
                </c:pt>
                <c:pt idx="188">
                  <c:v>45.105809999999998</c:v>
                </c:pt>
                <c:pt idx="189">
                  <c:v>45.096870000000003</c:v>
                </c:pt>
                <c:pt idx="190">
                  <c:v>45.105809999999998</c:v>
                </c:pt>
                <c:pt idx="191">
                  <c:v>45.105809999999998</c:v>
                </c:pt>
                <c:pt idx="192">
                  <c:v>45.105809999999998</c:v>
                </c:pt>
                <c:pt idx="193">
                  <c:v>45.105809999999998</c:v>
                </c:pt>
                <c:pt idx="194">
                  <c:v>45.105809999999998</c:v>
                </c:pt>
                <c:pt idx="195">
                  <c:v>45.105809999999998</c:v>
                </c:pt>
                <c:pt idx="196">
                  <c:v>45.114750000000001</c:v>
                </c:pt>
                <c:pt idx="197">
                  <c:v>45.105809999999998</c:v>
                </c:pt>
                <c:pt idx="198">
                  <c:v>45.105809999999998</c:v>
                </c:pt>
                <c:pt idx="199">
                  <c:v>45.105809999999998</c:v>
                </c:pt>
                <c:pt idx="200">
                  <c:v>45.105809999999998</c:v>
                </c:pt>
                <c:pt idx="201">
                  <c:v>45.114750000000001</c:v>
                </c:pt>
                <c:pt idx="202">
                  <c:v>45.114750000000001</c:v>
                </c:pt>
                <c:pt idx="203">
                  <c:v>45.105809999999998</c:v>
                </c:pt>
                <c:pt idx="204">
                  <c:v>45.096870000000003</c:v>
                </c:pt>
                <c:pt idx="205">
                  <c:v>45.105809999999998</c:v>
                </c:pt>
                <c:pt idx="206">
                  <c:v>45.105809999999998</c:v>
                </c:pt>
                <c:pt idx="207">
                  <c:v>45.105809999999998</c:v>
                </c:pt>
                <c:pt idx="208">
                  <c:v>45.105809999999998</c:v>
                </c:pt>
                <c:pt idx="209">
                  <c:v>45.105809999999998</c:v>
                </c:pt>
                <c:pt idx="210">
                  <c:v>45.105809999999998</c:v>
                </c:pt>
                <c:pt idx="211">
                  <c:v>45.105809999999998</c:v>
                </c:pt>
                <c:pt idx="212">
                  <c:v>45.105809999999998</c:v>
                </c:pt>
                <c:pt idx="213">
                  <c:v>45.105809999999998</c:v>
                </c:pt>
                <c:pt idx="214">
                  <c:v>45.105809999999998</c:v>
                </c:pt>
                <c:pt idx="215">
                  <c:v>45.105809999999998</c:v>
                </c:pt>
                <c:pt idx="216">
                  <c:v>45.105809999999998</c:v>
                </c:pt>
                <c:pt idx="217">
                  <c:v>45.105809999999998</c:v>
                </c:pt>
                <c:pt idx="218">
                  <c:v>45.105809999999998</c:v>
                </c:pt>
                <c:pt idx="219">
                  <c:v>45.105809999999998</c:v>
                </c:pt>
                <c:pt idx="220">
                  <c:v>45.096870000000003</c:v>
                </c:pt>
                <c:pt idx="221">
                  <c:v>45.105809999999998</c:v>
                </c:pt>
                <c:pt idx="222">
                  <c:v>45.105809999999998</c:v>
                </c:pt>
                <c:pt idx="223">
                  <c:v>45.105809999999998</c:v>
                </c:pt>
                <c:pt idx="224">
                  <c:v>45.105809999999998</c:v>
                </c:pt>
                <c:pt idx="225">
                  <c:v>45.105809999999998</c:v>
                </c:pt>
                <c:pt idx="226">
                  <c:v>45.105809999999998</c:v>
                </c:pt>
                <c:pt idx="227">
                  <c:v>45.096870000000003</c:v>
                </c:pt>
                <c:pt idx="228">
                  <c:v>45.096870000000003</c:v>
                </c:pt>
                <c:pt idx="229">
                  <c:v>45.105809999999998</c:v>
                </c:pt>
                <c:pt idx="230">
                  <c:v>45.105809999999998</c:v>
                </c:pt>
                <c:pt idx="231">
                  <c:v>45.105809999999998</c:v>
                </c:pt>
                <c:pt idx="232">
                  <c:v>45.105809999999998</c:v>
                </c:pt>
                <c:pt idx="233">
                  <c:v>45.105809999999998</c:v>
                </c:pt>
                <c:pt idx="234">
                  <c:v>45.105809999999998</c:v>
                </c:pt>
                <c:pt idx="235">
                  <c:v>45.105809999999998</c:v>
                </c:pt>
                <c:pt idx="236">
                  <c:v>45.105809999999998</c:v>
                </c:pt>
                <c:pt idx="237">
                  <c:v>45.105809999999998</c:v>
                </c:pt>
                <c:pt idx="238">
                  <c:v>45.096870000000003</c:v>
                </c:pt>
                <c:pt idx="239">
                  <c:v>45.096870000000003</c:v>
                </c:pt>
                <c:pt idx="240">
                  <c:v>45.105809999999998</c:v>
                </c:pt>
                <c:pt idx="241">
                  <c:v>45.105809999999998</c:v>
                </c:pt>
                <c:pt idx="242">
                  <c:v>45.096870000000003</c:v>
                </c:pt>
                <c:pt idx="243">
                  <c:v>45.096870000000003</c:v>
                </c:pt>
                <c:pt idx="244">
                  <c:v>45.105809999999998</c:v>
                </c:pt>
                <c:pt idx="245">
                  <c:v>45.096870000000003</c:v>
                </c:pt>
                <c:pt idx="246">
                  <c:v>45.105809999999998</c:v>
                </c:pt>
                <c:pt idx="247">
                  <c:v>45.105809999999998</c:v>
                </c:pt>
                <c:pt idx="248">
                  <c:v>45.105809999999998</c:v>
                </c:pt>
                <c:pt idx="249">
                  <c:v>45.105809999999998</c:v>
                </c:pt>
                <c:pt idx="250">
                  <c:v>45.105809999999998</c:v>
                </c:pt>
                <c:pt idx="251">
                  <c:v>45.096870000000003</c:v>
                </c:pt>
                <c:pt idx="252">
                  <c:v>45.105809999999998</c:v>
                </c:pt>
                <c:pt idx="253">
                  <c:v>45.105809999999998</c:v>
                </c:pt>
                <c:pt idx="254">
                  <c:v>45.105809999999998</c:v>
                </c:pt>
                <c:pt idx="255">
                  <c:v>45.096870000000003</c:v>
                </c:pt>
                <c:pt idx="256">
                  <c:v>45.096870000000003</c:v>
                </c:pt>
                <c:pt idx="257">
                  <c:v>45.096870000000003</c:v>
                </c:pt>
                <c:pt idx="258">
                  <c:v>45.096870000000003</c:v>
                </c:pt>
                <c:pt idx="259">
                  <c:v>45.105809999999998</c:v>
                </c:pt>
                <c:pt idx="260">
                  <c:v>45.096870000000003</c:v>
                </c:pt>
                <c:pt idx="261">
                  <c:v>45.096870000000003</c:v>
                </c:pt>
                <c:pt idx="262">
                  <c:v>45.105809999999998</c:v>
                </c:pt>
                <c:pt idx="263">
                  <c:v>45.105809999999998</c:v>
                </c:pt>
                <c:pt idx="264">
                  <c:v>45.105809999999998</c:v>
                </c:pt>
                <c:pt idx="265">
                  <c:v>45.105809999999998</c:v>
                </c:pt>
                <c:pt idx="266">
                  <c:v>45.096870000000003</c:v>
                </c:pt>
                <c:pt idx="267">
                  <c:v>45.096870000000003</c:v>
                </c:pt>
                <c:pt idx="268">
                  <c:v>45.105809999999998</c:v>
                </c:pt>
                <c:pt idx="269">
                  <c:v>45.105809999999998</c:v>
                </c:pt>
                <c:pt idx="270">
                  <c:v>45.096870000000003</c:v>
                </c:pt>
                <c:pt idx="271">
                  <c:v>45.105809999999998</c:v>
                </c:pt>
                <c:pt idx="272">
                  <c:v>45.105809999999998</c:v>
                </c:pt>
                <c:pt idx="273">
                  <c:v>45.096870000000003</c:v>
                </c:pt>
                <c:pt idx="274">
                  <c:v>45.105809999999998</c:v>
                </c:pt>
                <c:pt idx="275">
                  <c:v>45.096870000000003</c:v>
                </c:pt>
                <c:pt idx="276">
                  <c:v>45.096870000000003</c:v>
                </c:pt>
                <c:pt idx="277">
                  <c:v>45.096870000000003</c:v>
                </c:pt>
                <c:pt idx="278">
                  <c:v>45.096870000000003</c:v>
                </c:pt>
                <c:pt idx="279">
                  <c:v>45.096870000000003</c:v>
                </c:pt>
                <c:pt idx="280">
                  <c:v>45.096870000000003</c:v>
                </c:pt>
                <c:pt idx="281">
                  <c:v>45.096870000000003</c:v>
                </c:pt>
                <c:pt idx="282">
                  <c:v>45.096870000000003</c:v>
                </c:pt>
                <c:pt idx="283">
                  <c:v>45.096870000000003</c:v>
                </c:pt>
                <c:pt idx="284">
                  <c:v>45.096870000000003</c:v>
                </c:pt>
                <c:pt idx="285">
                  <c:v>45.08793</c:v>
                </c:pt>
                <c:pt idx="286">
                  <c:v>45.08793</c:v>
                </c:pt>
                <c:pt idx="287">
                  <c:v>45.096870000000003</c:v>
                </c:pt>
                <c:pt idx="288">
                  <c:v>45.096870000000003</c:v>
                </c:pt>
                <c:pt idx="289">
                  <c:v>45.096870000000003</c:v>
                </c:pt>
                <c:pt idx="290">
                  <c:v>45.08793</c:v>
                </c:pt>
                <c:pt idx="291">
                  <c:v>45.08793</c:v>
                </c:pt>
                <c:pt idx="292">
                  <c:v>45.096870000000003</c:v>
                </c:pt>
                <c:pt idx="293">
                  <c:v>45.096870000000003</c:v>
                </c:pt>
                <c:pt idx="294">
                  <c:v>45.08793</c:v>
                </c:pt>
                <c:pt idx="295">
                  <c:v>45.08793</c:v>
                </c:pt>
                <c:pt idx="296">
                  <c:v>45.096870000000003</c:v>
                </c:pt>
                <c:pt idx="297">
                  <c:v>45.096870000000003</c:v>
                </c:pt>
                <c:pt idx="298">
                  <c:v>45.096870000000003</c:v>
                </c:pt>
                <c:pt idx="299">
                  <c:v>45.08793</c:v>
                </c:pt>
                <c:pt idx="300">
                  <c:v>45.096870000000003</c:v>
                </c:pt>
                <c:pt idx="301">
                  <c:v>45.096870000000003</c:v>
                </c:pt>
                <c:pt idx="302">
                  <c:v>45.08793</c:v>
                </c:pt>
                <c:pt idx="303">
                  <c:v>45.08793</c:v>
                </c:pt>
                <c:pt idx="304">
                  <c:v>45.08793</c:v>
                </c:pt>
                <c:pt idx="305">
                  <c:v>45.08793</c:v>
                </c:pt>
                <c:pt idx="306">
                  <c:v>45.08793</c:v>
                </c:pt>
                <c:pt idx="307">
                  <c:v>45.096870000000003</c:v>
                </c:pt>
                <c:pt idx="308">
                  <c:v>45.08793</c:v>
                </c:pt>
                <c:pt idx="309">
                  <c:v>45.08793</c:v>
                </c:pt>
                <c:pt idx="310">
                  <c:v>45.08793</c:v>
                </c:pt>
                <c:pt idx="311">
                  <c:v>45.08793</c:v>
                </c:pt>
                <c:pt idx="312">
                  <c:v>45.08793</c:v>
                </c:pt>
                <c:pt idx="313">
                  <c:v>45.08793</c:v>
                </c:pt>
                <c:pt idx="314">
                  <c:v>45.08793</c:v>
                </c:pt>
                <c:pt idx="315">
                  <c:v>45.08793</c:v>
                </c:pt>
                <c:pt idx="316">
                  <c:v>45.08793</c:v>
                </c:pt>
                <c:pt idx="317">
                  <c:v>45.078989999999997</c:v>
                </c:pt>
                <c:pt idx="318">
                  <c:v>45.08793</c:v>
                </c:pt>
                <c:pt idx="319">
                  <c:v>45.078989999999997</c:v>
                </c:pt>
                <c:pt idx="320">
                  <c:v>45.08793</c:v>
                </c:pt>
                <c:pt idx="321">
                  <c:v>45.08793</c:v>
                </c:pt>
                <c:pt idx="322">
                  <c:v>45.08793</c:v>
                </c:pt>
                <c:pt idx="323">
                  <c:v>45.08793</c:v>
                </c:pt>
                <c:pt idx="324">
                  <c:v>45.08793</c:v>
                </c:pt>
                <c:pt idx="325">
                  <c:v>45.078989999999997</c:v>
                </c:pt>
                <c:pt idx="326">
                  <c:v>45.08793</c:v>
                </c:pt>
                <c:pt idx="327">
                  <c:v>45.08793</c:v>
                </c:pt>
                <c:pt idx="328">
                  <c:v>45.08793</c:v>
                </c:pt>
                <c:pt idx="329">
                  <c:v>45.08793</c:v>
                </c:pt>
                <c:pt idx="330">
                  <c:v>45.08793</c:v>
                </c:pt>
                <c:pt idx="331">
                  <c:v>45.08793</c:v>
                </c:pt>
                <c:pt idx="332">
                  <c:v>45.08793</c:v>
                </c:pt>
                <c:pt idx="333">
                  <c:v>45.08793</c:v>
                </c:pt>
                <c:pt idx="334">
                  <c:v>45.08793</c:v>
                </c:pt>
                <c:pt idx="335">
                  <c:v>45.078989999999997</c:v>
                </c:pt>
                <c:pt idx="336">
                  <c:v>45.08793</c:v>
                </c:pt>
                <c:pt idx="337">
                  <c:v>45.08793</c:v>
                </c:pt>
                <c:pt idx="338">
                  <c:v>45.08793</c:v>
                </c:pt>
                <c:pt idx="339">
                  <c:v>45.08793</c:v>
                </c:pt>
                <c:pt idx="340">
                  <c:v>45.08793</c:v>
                </c:pt>
                <c:pt idx="341">
                  <c:v>45.08793</c:v>
                </c:pt>
                <c:pt idx="342">
                  <c:v>45.078989999999997</c:v>
                </c:pt>
                <c:pt idx="343">
                  <c:v>45.078989999999997</c:v>
                </c:pt>
                <c:pt idx="344">
                  <c:v>45.078989999999997</c:v>
                </c:pt>
                <c:pt idx="345">
                  <c:v>45.08793</c:v>
                </c:pt>
                <c:pt idx="346">
                  <c:v>45.08793</c:v>
                </c:pt>
                <c:pt idx="347">
                  <c:v>45.08793</c:v>
                </c:pt>
                <c:pt idx="348">
                  <c:v>45.08793</c:v>
                </c:pt>
                <c:pt idx="349">
                  <c:v>45.08793</c:v>
                </c:pt>
                <c:pt idx="350">
                  <c:v>45.08793</c:v>
                </c:pt>
                <c:pt idx="351">
                  <c:v>45.078989999999997</c:v>
                </c:pt>
                <c:pt idx="352">
                  <c:v>45.08793</c:v>
                </c:pt>
                <c:pt idx="353">
                  <c:v>45.078989999999997</c:v>
                </c:pt>
                <c:pt idx="354">
                  <c:v>45.08793</c:v>
                </c:pt>
                <c:pt idx="355">
                  <c:v>45.078989999999997</c:v>
                </c:pt>
                <c:pt idx="356">
                  <c:v>45.08793</c:v>
                </c:pt>
                <c:pt idx="357">
                  <c:v>45.08793</c:v>
                </c:pt>
                <c:pt idx="358">
                  <c:v>45.08793</c:v>
                </c:pt>
                <c:pt idx="359">
                  <c:v>45.08793</c:v>
                </c:pt>
                <c:pt idx="360">
                  <c:v>45.08793</c:v>
                </c:pt>
                <c:pt idx="361">
                  <c:v>45.08793</c:v>
                </c:pt>
                <c:pt idx="362">
                  <c:v>45.08793</c:v>
                </c:pt>
                <c:pt idx="363">
                  <c:v>45.08793</c:v>
                </c:pt>
                <c:pt idx="364">
                  <c:v>45.078989999999997</c:v>
                </c:pt>
                <c:pt idx="365">
                  <c:v>45.08793</c:v>
                </c:pt>
                <c:pt idx="366">
                  <c:v>45.078989999999997</c:v>
                </c:pt>
                <c:pt idx="367">
                  <c:v>45.078989999999997</c:v>
                </c:pt>
                <c:pt idx="368">
                  <c:v>45.08793</c:v>
                </c:pt>
                <c:pt idx="369">
                  <c:v>45.078989999999997</c:v>
                </c:pt>
                <c:pt idx="370">
                  <c:v>45.08793</c:v>
                </c:pt>
                <c:pt idx="371">
                  <c:v>45.08793</c:v>
                </c:pt>
                <c:pt idx="372">
                  <c:v>45.078989999999997</c:v>
                </c:pt>
                <c:pt idx="373">
                  <c:v>45.070050000000002</c:v>
                </c:pt>
                <c:pt idx="374">
                  <c:v>45.078989999999997</c:v>
                </c:pt>
                <c:pt idx="375">
                  <c:v>45.08793</c:v>
                </c:pt>
                <c:pt idx="376">
                  <c:v>45.08793</c:v>
                </c:pt>
                <c:pt idx="377">
                  <c:v>45.08793</c:v>
                </c:pt>
                <c:pt idx="378">
                  <c:v>45.08793</c:v>
                </c:pt>
                <c:pt idx="379">
                  <c:v>45.078989999999997</c:v>
                </c:pt>
                <c:pt idx="380">
                  <c:v>45.078989999999997</c:v>
                </c:pt>
                <c:pt idx="381">
                  <c:v>45.08793</c:v>
                </c:pt>
                <c:pt idx="382">
                  <c:v>45.08793</c:v>
                </c:pt>
                <c:pt idx="383">
                  <c:v>45.078989999999997</c:v>
                </c:pt>
                <c:pt idx="384">
                  <c:v>45.08793</c:v>
                </c:pt>
                <c:pt idx="385">
                  <c:v>45.08793</c:v>
                </c:pt>
                <c:pt idx="386">
                  <c:v>45.078989999999997</c:v>
                </c:pt>
                <c:pt idx="387">
                  <c:v>45.08793</c:v>
                </c:pt>
                <c:pt idx="388">
                  <c:v>45.078989999999997</c:v>
                </c:pt>
                <c:pt idx="389">
                  <c:v>45.08793</c:v>
                </c:pt>
                <c:pt idx="390">
                  <c:v>45.08793</c:v>
                </c:pt>
                <c:pt idx="391">
                  <c:v>45.078989999999997</c:v>
                </c:pt>
                <c:pt idx="392">
                  <c:v>45.08793</c:v>
                </c:pt>
                <c:pt idx="393">
                  <c:v>45.08793</c:v>
                </c:pt>
                <c:pt idx="394">
                  <c:v>45.078989999999997</c:v>
                </c:pt>
                <c:pt idx="395">
                  <c:v>45.078989999999997</c:v>
                </c:pt>
                <c:pt idx="396">
                  <c:v>45.08793</c:v>
                </c:pt>
                <c:pt idx="397">
                  <c:v>45.078989999999997</c:v>
                </c:pt>
                <c:pt idx="398">
                  <c:v>45.08793</c:v>
                </c:pt>
                <c:pt idx="399">
                  <c:v>45.08793</c:v>
                </c:pt>
                <c:pt idx="400">
                  <c:v>45.078989999999997</c:v>
                </c:pt>
                <c:pt idx="401">
                  <c:v>45.078989999999997</c:v>
                </c:pt>
                <c:pt idx="402">
                  <c:v>45.08793</c:v>
                </c:pt>
                <c:pt idx="403">
                  <c:v>45.08793</c:v>
                </c:pt>
                <c:pt idx="404">
                  <c:v>45.078989999999997</c:v>
                </c:pt>
                <c:pt idx="405">
                  <c:v>45.078989999999997</c:v>
                </c:pt>
                <c:pt idx="406">
                  <c:v>45.078989999999997</c:v>
                </c:pt>
                <c:pt idx="407">
                  <c:v>45.078989999999997</c:v>
                </c:pt>
                <c:pt idx="408">
                  <c:v>45.078989999999997</c:v>
                </c:pt>
                <c:pt idx="409">
                  <c:v>45.08793</c:v>
                </c:pt>
                <c:pt idx="410">
                  <c:v>45.08793</c:v>
                </c:pt>
                <c:pt idx="411">
                  <c:v>45.08793</c:v>
                </c:pt>
                <c:pt idx="412">
                  <c:v>45.078989999999997</c:v>
                </c:pt>
                <c:pt idx="413">
                  <c:v>45.08793</c:v>
                </c:pt>
                <c:pt idx="414">
                  <c:v>45.08793</c:v>
                </c:pt>
                <c:pt idx="415">
                  <c:v>45.08793</c:v>
                </c:pt>
                <c:pt idx="416">
                  <c:v>45.08793</c:v>
                </c:pt>
                <c:pt idx="417">
                  <c:v>45.078989999999997</c:v>
                </c:pt>
                <c:pt idx="418">
                  <c:v>45.08793</c:v>
                </c:pt>
                <c:pt idx="419">
                  <c:v>45.08793</c:v>
                </c:pt>
                <c:pt idx="420">
                  <c:v>45.08793</c:v>
                </c:pt>
                <c:pt idx="421">
                  <c:v>45.08793</c:v>
                </c:pt>
                <c:pt idx="422">
                  <c:v>45.08793</c:v>
                </c:pt>
                <c:pt idx="423">
                  <c:v>45.078989999999997</c:v>
                </c:pt>
                <c:pt idx="424">
                  <c:v>45.08793</c:v>
                </c:pt>
                <c:pt idx="425">
                  <c:v>45.08793</c:v>
                </c:pt>
                <c:pt idx="426">
                  <c:v>45.08793</c:v>
                </c:pt>
                <c:pt idx="427">
                  <c:v>45.078989999999997</c:v>
                </c:pt>
                <c:pt idx="428">
                  <c:v>45.078989999999997</c:v>
                </c:pt>
                <c:pt idx="429">
                  <c:v>45.078989999999997</c:v>
                </c:pt>
                <c:pt idx="430">
                  <c:v>45.078989999999997</c:v>
                </c:pt>
                <c:pt idx="431">
                  <c:v>45.08793</c:v>
                </c:pt>
                <c:pt idx="432">
                  <c:v>45.078989999999997</c:v>
                </c:pt>
                <c:pt idx="433">
                  <c:v>45.078989999999997</c:v>
                </c:pt>
                <c:pt idx="434">
                  <c:v>45.078989999999997</c:v>
                </c:pt>
                <c:pt idx="435">
                  <c:v>45.070050000000002</c:v>
                </c:pt>
                <c:pt idx="436">
                  <c:v>45.078989999999997</c:v>
                </c:pt>
                <c:pt idx="437">
                  <c:v>45.078989999999997</c:v>
                </c:pt>
                <c:pt idx="438">
                  <c:v>45.078989999999997</c:v>
                </c:pt>
                <c:pt idx="439">
                  <c:v>45.078989999999997</c:v>
                </c:pt>
                <c:pt idx="440">
                  <c:v>45.08793</c:v>
                </c:pt>
                <c:pt idx="441">
                  <c:v>45.078989999999997</c:v>
                </c:pt>
                <c:pt idx="442">
                  <c:v>45.08793</c:v>
                </c:pt>
                <c:pt idx="443">
                  <c:v>45.078989999999997</c:v>
                </c:pt>
                <c:pt idx="444">
                  <c:v>45.078989999999997</c:v>
                </c:pt>
                <c:pt idx="445">
                  <c:v>45.078989999999997</c:v>
                </c:pt>
                <c:pt idx="446">
                  <c:v>45.078989999999997</c:v>
                </c:pt>
                <c:pt idx="447">
                  <c:v>45.070050000000002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8571904"/>
        <c:axId val="198573440"/>
      </c:lineChart>
      <c:lineChart>
        <c:grouping val="standard"/>
        <c:varyColors val="0"/>
        <c:ser>
          <c:idx val="2"/>
          <c:order val="2"/>
          <c:tx>
            <c:strRef>
              <c:f>Typosoil7!$J$7</c:f>
              <c:strCache>
                <c:ptCount val="1"/>
              </c:strCache>
            </c:strRef>
          </c:tx>
          <c:marker>
            <c:symbol val="none"/>
          </c:marker>
          <c:val>
            <c:numRef>
              <c:f>Typosoil7!$J$8:$J$789</c:f>
              <c:numCache>
                <c:formatCode>General</c:formatCode>
                <c:ptCount val="782"/>
                <c:pt idx="0">
                  <c:v>0</c:v>
                </c:pt>
                <c:pt idx="1">
                  <c:v>52.36806</c:v>
                </c:pt>
                <c:pt idx="2">
                  <c:v>49.932340000000003</c:v>
                </c:pt>
                <c:pt idx="3">
                  <c:v>48.714480000000002</c:v>
                </c:pt>
                <c:pt idx="4">
                  <c:v>47.49662</c:v>
                </c:pt>
                <c:pt idx="5">
                  <c:v>46.887689999999999</c:v>
                </c:pt>
                <c:pt idx="6">
                  <c:v>46.278759999999998</c:v>
                </c:pt>
                <c:pt idx="7">
                  <c:v>43.843029999999999</c:v>
                </c:pt>
                <c:pt idx="8">
                  <c:v>42.625169999999997</c:v>
                </c:pt>
                <c:pt idx="9">
                  <c:v>42.016240000000003</c:v>
                </c:pt>
                <c:pt idx="10">
                  <c:v>40.189450000000001</c:v>
                </c:pt>
                <c:pt idx="11">
                  <c:v>37.753720000000001</c:v>
                </c:pt>
                <c:pt idx="12">
                  <c:v>35.317999999999998</c:v>
                </c:pt>
                <c:pt idx="13">
                  <c:v>32.882269999999998</c:v>
                </c:pt>
                <c:pt idx="14">
                  <c:v>30.446549999999998</c:v>
                </c:pt>
                <c:pt idx="15">
                  <c:v>26.792960000000001</c:v>
                </c:pt>
                <c:pt idx="16">
                  <c:v>23.74831</c:v>
                </c:pt>
                <c:pt idx="17">
                  <c:v>20.703659999999999</c:v>
                </c:pt>
                <c:pt idx="18">
                  <c:v>17.050070000000002</c:v>
                </c:pt>
                <c:pt idx="19">
                  <c:v>14.005409999999999</c:v>
                </c:pt>
                <c:pt idx="20">
                  <c:v>10.35183</c:v>
                </c:pt>
                <c:pt idx="21">
                  <c:v>6.6982400000000002</c:v>
                </c:pt>
                <c:pt idx="22">
                  <c:v>1.8267899999999999</c:v>
                </c:pt>
                <c:pt idx="23">
                  <c:v>-2.4357199999999999</c:v>
                </c:pt>
                <c:pt idx="24">
                  <c:v>-7.9161000000000001</c:v>
                </c:pt>
                <c:pt idx="25">
                  <c:v>-12.78755</c:v>
                </c:pt>
                <c:pt idx="26">
                  <c:v>-18.26793</c:v>
                </c:pt>
                <c:pt idx="27">
                  <c:v>-23.74831</c:v>
                </c:pt>
                <c:pt idx="28">
                  <c:v>-30.446549999999998</c:v>
                </c:pt>
                <c:pt idx="29">
                  <c:v>-37.14479</c:v>
                </c:pt>
                <c:pt idx="30">
                  <c:v>-44.451970000000003</c:v>
                </c:pt>
                <c:pt idx="31">
                  <c:v>-51.150199999999998</c:v>
                </c:pt>
                <c:pt idx="32">
                  <c:v>-58.457380000000001</c:v>
                </c:pt>
                <c:pt idx="33">
                  <c:v>-66.373480000000001</c:v>
                </c:pt>
                <c:pt idx="34">
                  <c:v>-74.898510000000002</c:v>
                </c:pt>
                <c:pt idx="35">
                  <c:v>-84.032480000000007</c:v>
                </c:pt>
                <c:pt idx="36">
                  <c:v>-92.557509999999994</c:v>
                </c:pt>
                <c:pt idx="37">
                  <c:v>-102.90934</c:v>
                </c:pt>
                <c:pt idx="38">
                  <c:v>-113.26117000000001</c:v>
                </c:pt>
                <c:pt idx="39">
                  <c:v>-124.83086</c:v>
                </c:pt>
                <c:pt idx="40">
                  <c:v>-137.00948</c:v>
                </c:pt>
                <c:pt idx="41">
                  <c:v>-149.79703000000001</c:v>
                </c:pt>
                <c:pt idx="42">
                  <c:v>-165.02030999999999</c:v>
                </c:pt>
                <c:pt idx="43">
                  <c:v>-180.85251</c:v>
                </c:pt>
                <c:pt idx="44">
                  <c:v>-198.51150999999999</c:v>
                </c:pt>
                <c:pt idx="45">
                  <c:v>-215.56157999999999</c:v>
                </c:pt>
                <c:pt idx="46">
                  <c:v>-235.65629999999999</c:v>
                </c:pt>
                <c:pt idx="47">
                  <c:v>-256.96886999999998</c:v>
                </c:pt>
                <c:pt idx="48">
                  <c:v>-279.49932999999999</c:v>
                </c:pt>
                <c:pt idx="49">
                  <c:v>-303.85656999999998</c:v>
                </c:pt>
                <c:pt idx="50">
                  <c:v>-329.43167</c:v>
                </c:pt>
                <c:pt idx="51">
                  <c:v>-358.05142000000001</c:v>
                </c:pt>
                <c:pt idx="52">
                  <c:v>-387.28012000000001</c:v>
                </c:pt>
                <c:pt idx="53">
                  <c:v>-418.94452000000001</c:v>
                </c:pt>
                <c:pt idx="54">
                  <c:v>-453.65359000000001</c:v>
                </c:pt>
                <c:pt idx="55">
                  <c:v>-489.58053999999998</c:v>
                </c:pt>
                <c:pt idx="56">
                  <c:v>-527.94317999999998</c:v>
                </c:pt>
                <c:pt idx="57">
                  <c:v>-566.91479000000004</c:v>
                </c:pt>
                <c:pt idx="58">
                  <c:v>-607.10419000000002</c:v>
                </c:pt>
                <c:pt idx="59">
                  <c:v>-651.55615</c:v>
                </c:pt>
                <c:pt idx="60">
                  <c:v>-696.00811999999996</c:v>
                </c:pt>
                <c:pt idx="61">
                  <c:v>-691.74561000000006</c:v>
                </c:pt>
                <c:pt idx="62">
                  <c:v>-787.34777999999994</c:v>
                </c:pt>
                <c:pt idx="63">
                  <c:v>-835.45336999999995</c:v>
                </c:pt>
                <c:pt idx="64">
                  <c:v>-875.64275999999995</c:v>
                </c:pt>
                <c:pt idx="65">
                  <c:v>-898.17322000000001</c:v>
                </c:pt>
                <c:pt idx="66">
                  <c:v>-883.55889999999999</c:v>
                </c:pt>
                <c:pt idx="67">
                  <c:v>-361.09609999999998</c:v>
                </c:pt>
                <c:pt idx="68">
                  <c:v>-65.76455</c:v>
                </c:pt>
                <c:pt idx="69">
                  <c:v>38.362650000000002</c:v>
                </c:pt>
                <c:pt idx="70">
                  <c:v>54.194859999999998</c:v>
                </c:pt>
                <c:pt idx="71">
                  <c:v>56.630580000000002</c:v>
                </c:pt>
                <c:pt idx="72">
                  <c:v>57.84845</c:v>
                </c:pt>
                <c:pt idx="73">
                  <c:v>58.457380000000001</c:v>
                </c:pt>
                <c:pt idx="74">
                  <c:v>59.066310000000001</c:v>
                </c:pt>
                <c:pt idx="75">
                  <c:v>59.066310000000001</c:v>
                </c:pt>
                <c:pt idx="76">
                  <c:v>59.066310000000001</c:v>
                </c:pt>
                <c:pt idx="77">
                  <c:v>59.066310000000001</c:v>
                </c:pt>
                <c:pt idx="78">
                  <c:v>59.675240000000002</c:v>
                </c:pt>
                <c:pt idx="79">
                  <c:v>59.066310000000001</c:v>
                </c:pt>
                <c:pt idx="80">
                  <c:v>59.675240000000002</c:v>
                </c:pt>
                <c:pt idx="81">
                  <c:v>59.066310000000001</c:v>
                </c:pt>
                <c:pt idx="82">
                  <c:v>59.066310000000001</c:v>
                </c:pt>
                <c:pt idx="83">
                  <c:v>59.066310000000001</c:v>
                </c:pt>
                <c:pt idx="84">
                  <c:v>59.066310000000001</c:v>
                </c:pt>
                <c:pt idx="85">
                  <c:v>59.066310000000001</c:v>
                </c:pt>
                <c:pt idx="86">
                  <c:v>59.066310000000001</c:v>
                </c:pt>
                <c:pt idx="87">
                  <c:v>59.066310000000001</c:v>
                </c:pt>
                <c:pt idx="88">
                  <c:v>59.066310000000001</c:v>
                </c:pt>
                <c:pt idx="89">
                  <c:v>57.84845</c:v>
                </c:pt>
                <c:pt idx="90">
                  <c:v>59.066310000000001</c:v>
                </c:pt>
                <c:pt idx="91">
                  <c:v>58.457380000000001</c:v>
                </c:pt>
                <c:pt idx="92">
                  <c:v>58.457380000000001</c:v>
                </c:pt>
                <c:pt idx="93">
                  <c:v>58.457380000000001</c:v>
                </c:pt>
                <c:pt idx="94">
                  <c:v>58.457380000000001</c:v>
                </c:pt>
                <c:pt idx="95">
                  <c:v>58.457380000000001</c:v>
                </c:pt>
                <c:pt idx="96">
                  <c:v>58.457380000000001</c:v>
                </c:pt>
                <c:pt idx="97">
                  <c:v>58.457380000000001</c:v>
                </c:pt>
                <c:pt idx="98">
                  <c:v>58.457380000000001</c:v>
                </c:pt>
                <c:pt idx="99">
                  <c:v>58.457380000000001</c:v>
                </c:pt>
                <c:pt idx="100">
                  <c:v>58.457380000000001</c:v>
                </c:pt>
                <c:pt idx="101">
                  <c:v>58.457380000000001</c:v>
                </c:pt>
                <c:pt idx="102">
                  <c:v>58.457380000000001</c:v>
                </c:pt>
                <c:pt idx="103">
                  <c:v>57.84845</c:v>
                </c:pt>
                <c:pt idx="104">
                  <c:v>58.457380000000001</c:v>
                </c:pt>
                <c:pt idx="105">
                  <c:v>58.457380000000001</c:v>
                </c:pt>
                <c:pt idx="106">
                  <c:v>58.457380000000001</c:v>
                </c:pt>
                <c:pt idx="107">
                  <c:v>59.066310000000001</c:v>
                </c:pt>
                <c:pt idx="108">
                  <c:v>59.066310000000001</c:v>
                </c:pt>
                <c:pt idx="109">
                  <c:v>58.457380000000001</c:v>
                </c:pt>
                <c:pt idx="110">
                  <c:v>58.457380000000001</c:v>
                </c:pt>
                <c:pt idx="111">
                  <c:v>58.457380000000001</c:v>
                </c:pt>
                <c:pt idx="112">
                  <c:v>58.457380000000001</c:v>
                </c:pt>
                <c:pt idx="113">
                  <c:v>58.457380000000001</c:v>
                </c:pt>
                <c:pt idx="114">
                  <c:v>59.066310000000001</c:v>
                </c:pt>
                <c:pt idx="115">
                  <c:v>58.457380000000001</c:v>
                </c:pt>
                <c:pt idx="116">
                  <c:v>58.457380000000001</c:v>
                </c:pt>
                <c:pt idx="117">
                  <c:v>59.066310000000001</c:v>
                </c:pt>
                <c:pt idx="118">
                  <c:v>59.066310000000001</c:v>
                </c:pt>
                <c:pt idx="119">
                  <c:v>59.066310000000001</c:v>
                </c:pt>
                <c:pt idx="120">
                  <c:v>59.675240000000002</c:v>
                </c:pt>
                <c:pt idx="121">
                  <c:v>59.675240000000002</c:v>
                </c:pt>
                <c:pt idx="122">
                  <c:v>59.066310000000001</c:v>
                </c:pt>
                <c:pt idx="123">
                  <c:v>59.066310000000001</c:v>
                </c:pt>
                <c:pt idx="124">
                  <c:v>59.066310000000001</c:v>
                </c:pt>
                <c:pt idx="125">
                  <c:v>59.066310000000001</c:v>
                </c:pt>
                <c:pt idx="126">
                  <c:v>59.675240000000002</c:v>
                </c:pt>
                <c:pt idx="127">
                  <c:v>59.675240000000002</c:v>
                </c:pt>
                <c:pt idx="128">
                  <c:v>59.675240000000002</c:v>
                </c:pt>
                <c:pt idx="129">
                  <c:v>59.675240000000002</c:v>
                </c:pt>
                <c:pt idx="130">
                  <c:v>59.066310000000001</c:v>
                </c:pt>
                <c:pt idx="131">
                  <c:v>59.675240000000002</c:v>
                </c:pt>
                <c:pt idx="132">
                  <c:v>59.066310000000001</c:v>
                </c:pt>
                <c:pt idx="133">
                  <c:v>58.457380000000001</c:v>
                </c:pt>
                <c:pt idx="134">
                  <c:v>59.066310000000001</c:v>
                </c:pt>
                <c:pt idx="135">
                  <c:v>59.066310000000001</c:v>
                </c:pt>
                <c:pt idx="136">
                  <c:v>59.066310000000001</c:v>
                </c:pt>
                <c:pt idx="137">
                  <c:v>59.066310000000001</c:v>
                </c:pt>
                <c:pt idx="138">
                  <c:v>58.457380000000001</c:v>
                </c:pt>
                <c:pt idx="139">
                  <c:v>58.457380000000001</c:v>
                </c:pt>
                <c:pt idx="140">
                  <c:v>58.457380000000001</c:v>
                </c:pt>
                <c:pt idx="141">
                  <c:v>58.457380000000001</c:v>
                </c:pt>
                <c:pt idx="142">
                  <c:v>58.457380000000001</c:v>
                </c:pt>
                <c:pt idx="143">
                  <c:v>58.457380000000001</c:v>
                </c:pt>
                <c:pt idx="144">
                  <c:v>58.457380000000001</c:v>
                </c:pt>
                <c:pt idx="145">
                  <c:v>59.066310000000001</c:v>
                </c:pt>
                <c:pt idx="146">
                  <c:v>58.457380000000001</c:v>
                </c:pt>
                <c:pt idx="147">
                  <c:v>58.457380000000001</c:v>
                </c:pt>
                <c:pt idx="148">
                  <c:v>57.84845</c:v>
                </c:pt>
                <c:pt idx="149">
                  <c:v>57.84845</c:v>
                </c:pt>
                <c:pt idx="150">
                  <c:v>57.84845</c:v>
                </c:pt>
                <c:pt idx="151">
                  <c:v>57.84845</c:v>
                </c:pt>
                <c:pt idx="152">
                  <c:v>58.457380000000001</c:v>
                </c:pt>
                <c:pt idx="153">
                  <c:v>58.457380000000001</c:v>
                </c:pt>
                <c:pt idx="154">
                  <c:v>57.84845</c:v>
                </c:pt>
                <c:pt idx="155">
                  <c:v>58.457380000000001</c:v>
                </c:pt>
                <c:pt idx="156">
                  <c:v>57.84845</c:v>
                </c:pt>
                <c:pt idx="157">
                  <c:v>57.84845</c:v>
                </c:pt>
                <c:pt idx="158">
                  <c:v>57.84845</c:v>
                </c:pt>
                <c:pt idx="159">
                  <c:v>58.457380000000001</c:v>
                </c:pt>
                <c:pt idx="160">
                  <c:v>57.84845</c:v>
                </c:pt>
                <c:pt idx="161">
                  <c:v>57.84845</c:v>
                </c:pt>
                <c:pt idx="162">
                  <c:v>58.457380000000001</c:v>
                </c:pt>
                <c:pt idx="163">
                  <c:v>57.84845</c:v>
                </c:pt>
                <c:pt idx="164">
                  <c:v>57.84845</c:v>
                </c:pt>
                <c:pt idx="165">
                  <c:v>57.84845</c:v>
                </c:pt>
                <c:pt idx="166">
                  <c:v>57.239510000000003</c:v>
                </c:pt>
                <c:pt idx="167">
                  <c:v>57.239510000000003</c:v>
                </c:pt>
                <c:pt idx="168">
                  <c:v>57.84845</c:v>
                </c:pt>
                <c:pt idx="169">
                  <c:v>57.239510000000003</c:v>
                </c:pt>
                <c:pt idx="170">
                  <c:v>56.630580000000002</c:v>
                </c:pt>
                <c:pt idx="171">
                  <c:v>57.239510000000003</c:v>
                </c:pt>
                <c:pt idx="172">
                  <c:v>56.630580000000002</c:v>
                </c:pt>
                <c:pt idx="173">
                  <c:v>57.239510000000003</c:v>
                </c:pt>
                <c:pt idx="174">
                  <c:v>57.239510000000003</c:v>
                </c:pt>
                <c:pt idx="175">
                  <c:v>57.239510000000003</c:v>
                </c:pt>
                <c:pt idx="176">
                  <c:v>57.239510000000003</c:v>
                </c:pt>
                <c:pt idx="177">
                  <c:v>57.239510000000003</c:v>
                </c:pt>
                <c:pt idx="178">
                  <c:v>57.239510000000003</c:v>
                </c:pt>
                <c:pt idx="179">
                  <c:v>57.239510000000003</c:v>
                </c:pt>
                <c:pt idx="180">
                  <c:v>57.239510000000003</c:v>
                </c:pt>
                <c:pt idx="181">
                  <c:v>57.239510000000003</c:v>
                </c:pt>
                <c:pt idx="182">
                  <c:v>57.239510000000003</c:v>
                </c:pt>
                <c:pt idx="183">
                  <c:v>57.239510000000003</c:v>
                </c:pt>
                <c:pt idx="184">
                  <c:v>57.239510000000003</c:v>
                </c:pt>
                <c:pt idx="185">
                  <c:v>57.84845</c:v>
                </c:pt>
                <c:pt idx="186">
                  <c:v>57.84845</c:v>
                </c:pt>
                <c:pt idx="187">
                  <c:v>57.84845</c:v>
                </c:pt>
                <c:pt idx="188">
                  <c:v>57.84845</c:v>
                </c:pt>
                <c:pt idx="189">
                  <c:v>57.84845</c:v>
                </c:pt>
                <c:pt idx="190">
                  <c:v>57.84845</c:v>
                </c:pt>
                <c:pt idx="191">
                  <c:v>57.84845</c:v>
                </c:pt>
                <c:pt idx="192">
                  <c:v>57.239510000000003</c:v>
                </c:pt>
                <c:pt idx="193">
                  <c:v>57.84845</c:v>
                </c:pt>
                <c:pt idx="194">
                  <c:v>57.84845</c:v>
                </c:pt>
                <c:pt idx="195">
                  <c:v>57.84845</c:v>
                </c:pt>
                <c:pt idx="196">
                  <c:v>57.84845</c:v>
                </c:pt>
                <c:pt idx="197">
                  <c:v>57.84845</c:v>
                </c:pt>
                <c:pt idx="198">
                  <c:v>57.84845</c:v>
                </c:pt>
                <c:pt idx="199">
                  <c:v>57.239510000000003</c:v>
                </c:pt>
                <c:pt idx="200">
                  <c:v>57.84845</c:v>
                </c:pt>
                <c:pt idx="201">
                  <c:v>57.84845</c:v>
                </c:pt>
                <c:pt idx="202">
                  <c:v>57.84845</c:v>
                </c:pt>
                <c:pt idx="203">
                  <c:v>57.84845</c:v>
                </c:pt>
                <c:pt idx="204">
                  <c:v>57.84845</c:v>
                </c:pt>
                <c:pt idx="205">
                  <c:v>57.84845</c:v>
                </c:pt>
                <c:pt idx="206">
                  <c:v>58.457380000000001</c:v>
                </c:pt>
                <c:pt idx="207">
                  <c:v>58.457380000000001</c:v>
                </c:pt>
                <c:pt idx="208">
                  <c:v>57.239510000000003</c:v>
                </c:pt>
                <c:pt idx="209">
                  <c:v>57.84845</c:v>
                </c:pt>
                <c:pt idx="210">
                  <c:v>57.84845</c:v>
                </c:pt>
                <c:pt idx="211">
                  <c:v>58.457380000000001</c:v>
                </c:pt>
                <c:pt idx="212">
                  <c:v>58.457380000000001</c:v>
                </c:pt>
                <c:pt idx="213">
                  <c:v>58.457380000000001</c:v>
                </c:pt>
                <c:pt idx="214">
                  <c:v>59.066310000000001</c:v>
                </c:pt>
                <c:pt idx="215">
                  <c:v>58.457380000000001</c:v>
                </c:pt>
                <c:pt idx="216">
                  <c:v>59.066310000000001</c:v>
                </c:pt>
                <c:pt idx="217">
                  <c:v>58.457380000000001</c:v>
                </c:pt>
                <c:pt idx="218">
                  <c:v>58.457380000000001</c:v>
                </c:pt>
                <c:pt idx="219">
                  <c:v>58.457380000000001</c:v>
                </c:pt>
                <c:pt idx="220">
                  <c:v>58.457380000000001</c:v>
                </c:pt>
                <c:pt idx="221">
                  <c:v>59.066310000000001</c:v>
                </c:pt>
                <c:pt idx="222">
                  <c:v>59.066310000000001</c:v>
                </c:pt>
                <c:pt idx="223">
                  <c:v>59.675240000000002</c:v>
                </c:pt>
                <c:pt idx="224">
                  <c:v>59.675240000000002</c:v>
                </c:pt>
                <c:pt idx="225">
                  <c:v>59.066310000000001</c:v>
                </c:pt>
                <c:pt idx="226">
                  <c:v>59.066310000000001</c:v>
                </c:pt>
                <c:pt idx="227">
                  <c:v>59.675240000000002</c:v>
                </c:pt>
                <c:pt idx="228">
                  <c:v>59.066310000000001</c:v>
                </c:pt>
                <c:pt idx="229">
                  <c:v>59.066310000000001</c:v>
                </c:pt>
                <c:pt idx="230">
                  <c:v>59.066310000000001</c:v>
                </c:pt>
                <c:pt idx="231">
                  <c:v>59.066310000000001</c:v>
                </c:pt>
                <c:pt idx="232">
                  <c:v>59.066310000000001</c:v>
                </c:pt>
                <c:pt idx="233">
                  <c:v>59.066310000000001</c:v>
                </c:pt>
                <c:pt idx="234">
                  <c:v>59.066310000000001</c:v>
                </c:pt>
                <c:pt idx="235">
                  <c:v>59.066310000000001</c:v>
                </c:pt>
                <c:pt idx="236">
                  <c:v>59.066310000000001</c:v>
                </c:pt>
                <c:pt idx="237">
                  <c:v>59.066310000000001</c:v>
                </c:pt>
                <c:pt idx="238">
                  <c:v>59.066310000000001</c:v>
                </c:pt>
                <c:pt idx="239">
                  <c:v>59.066310000000001</c:v>
                </c:pt>
                <c:pt idx="240">
                  <c:v>58.457380000000001</c:v>
                </c:pt>
                <c:pt idx="241">
                  <c:v>58.457380000000001</c:v>
                </c:pt>
                <c:pt idx="242">
                  <c:v>58.457380000000001</c:v>
                </c:pt>
                <c:pt idx="243">
                  <c:v>58.457380000000001</c:v>
                </c:pt>
                <c:pt idx="244">
                  <c:v>58.457380000000001</c:v>
                </c:pt>
                <c:pt idx="245">
                  <c:v>57.84845</c:v>
                </c:pt>
                <c:pt idx="246">
                  <c:v>58.457380000000001</c:v>
                </c:pt>
                <c:pt idx="247">
                  <c:v>58.457380000000001</c:v>
                </c:pt>
                <c:pt idx="248">
                  <c:v>58.457380000000001</c:v>
                </c:pt>
                <c:pt idx="249">
                  <c:v>58.457380000000001</c:v>
                </c:pt>
                <c:pt idx="250">
                  <c:v>58.457380000000001</c:v>
                </c:pt>
                <c:pt idx="251">
                  <c:v>58.457380000000001</c:v>
                </c:pt>
                <c:pt idx="252">
                  <c:v>58.457380000000001</c:v>
                </c:pt>
                <c:pt idx="253">
                  <c:v>58.457380000000001</c:v>
                </c:pt>
                <c:pt idx="254">
                  <c:v>58.457380000000001</c:v>
                </c:pt>
                <c:pt idx="255">
                  <c:v>58.457380000000001</c:v>
                </c:pt>
                <c:pt idx="256">
                  <c:v>58.457380000000001</c:v>
                </c:pt>
                <c:pt idx="257">
                  <c:v>59.066310000000001</c:v>
                </c:pt>
                <c:pt idx="258">
                  <c:v>59.066310000000001</c:v>
                </c:pt>
                <c:pt idx="259">
                  <c:v>59.066310000000001</c:v>
                </c:pt>
                <c:pt idx="260">
                  <c:v>59.066310000000001</c:v>
                </c:pt>
                <c:pt idx="261">
                  <c:v>59.066310000000001</c:v>
                </c:pt>
                <c:pt idx="262">
                  <c:v>59.066310000000001</c:v>
                </c:pt>
                <c:pt idx="263">
                  <c:v>59.675240000000002</c:v>
                </c:pt>
                <c:pt idx="264">
                  <c:v>59.675240000000002</c:v>
                </c:pt>
                <c:pt idx="265">
                  <c:v>59.675240000000002</c:v>
                </c:pt>
                <c:pt idx="266">
                  <c:v>59.675240000000002</c:v>
                </c:pt>
                <c:pt idx="267">
                  <c:v>60.284170000000003</c:v>
                </c:pt>
                <c:pt idx="268">
                  <c:v>59.675240000000002</c:v>
                </c:pt>
                <c:pt idx="269">
                  <c:v>59.675240000000002</c:v>
                </c:pt>
                <c:pt idx="270">
                  <c:v>60.284170000000003</c:v>
                </c:pt>
                <c:pt idx="271">
                  <c:v>60.284170000000003</c:v>
                </c:pt>
                <c:pt idx="272">
                  <c:v>60.284170000000003</c:v>
                </c:pt>
                <c:pt idx="273">
                  <c:v>60.284170000000003</c:v>
                </c:pt>
                <c:pt idx="274">
                  <c:v>59.675240000000002</c:v>
                </c:pt>
                <c:pt idx="275">
                  <c:v>60.284170000000003</c:v>
                </c:pt>
                <c:pt idx="276">
                  <c:v>60.284170000000003</c:v>
                </c:pt>
                <c:pt idx="277">
                  <c:v>60.284170000000003</c:v>
                </c:pt>
                <c:pt idx="278">
                  <c:v>60.893099999999997</c:v>
                </c:pt>
                <c:pt idx="279">
                  <c:v>60.284170000000003</c:v>
                </c:pt>
                <c:pt idx="280">
                  <c:v>60.893099999999997</c:v>
                </c:pt>
                <c:pt idx="281">
                  <c:v>60.893099999999997</c:v>
                </c:pt>
                <c:pt idx="282">
                  <c:v>60.893099999999997</c:v>
                </c:pt>
                <c:pt idx="283">
                  <c:v>61.502029999999998</c:v>
                </c:pt>
                <c:pt idx="284">
                  <c:v>60.893099999999997</c:v>
                </c:pt>
                <c:pt idx="285">
                  <c:v>61.502029999999998</c:v>
                </c:pt>
                <c:pt idx="286">
                  <c:v>62.110959999999999</c:v>
                </c:pt>
                <c:pt idx="287">
                  <c:v>62.110959999999999</c:v>
                </c:pt>
                <c:pt idx="288">
                  <c:v>61.502029999999998</c:v>
                </c:pt>
                <c:pt idx="289">
                  <c:v>61.502029999999998</c:v>
                </c:pt>
                <c:pt idx="290">
                  <c:v>61.502029999999998</c:v>
                </c:pt>
                <c:pt idx="291">
                  <c:v>61.502029999999998</c:v>
                </c:pt>
                <c:pt idx="292">
                  <c:v>62.110959999999999</c:v>
                </c:pt>
                <c:pt idx="293">
                  <c:v>61.502029999999998</c:v>
                </c:pt>
                <c:pt idx="294">
                  <c:v>61.502029999999998</c:v>
                </c:pt>
                <c:pt idx="295">
                  <c:v>61.502029999999998</c:v>
                </c:pt>
                <c:pt idx="296">
                  <c:v>61.502029999999998</c:v>
                </c:pt>
                <c:pt idx="297">
                  <c:v>60.893099999999997</c:v>
                </c:pt>
                <c:pt idx="298">
                  <c:v>61.502029999999998</c:v>
                </c:pt>
                <c:pt idx="299">
                  <c:v>62.110959999999999</c:v>
                </c:pt>
                <c:pt idx="300">
                  <c:v>61.502029999999998</c:v>
                </c:pt>
                <c:pt idx="301">
                  <c:v>61.502029999999998</c:v>
                </c:pt>
                <c:pt idx="302">
                  <c:v>61.502029999999998</c:v>
                </c:pt>
                <c:pt idx="303">
                  <c:v>61.502029999999998</c:v>
                </c:pt>
                <c:pt idx="304">
                  <c:v>61.502029999999998</c:v>
                </c:pt>
                <c:pt idx="305">
                  <c:v>61.502029999999998</c:v>
                </c:pt>
                <c:pt idx="306">
                  <c:v>60.893099999999997</c:v>
                </c:pt>
                <c:pt idx="307">
                  <c:v>60.893099999999997</c:v>
                </c:pt>
                <c:pt idx="308">
                  <c:v>61.502029999999998</c:v>
                </c:pt>
                <c:pt idx="309">
                  <c:v>62.110959999999999</c:v>
                </c:pt>
                <c:pt idx="310">
                  <c:v>61.502029999999998</c:v>
                </c:pt>
                <c:pt idx="311">
                  <c:v>61.502029999999998</c:v>
                </c:pt>
                <c:pt idx="312">
                  <c:v>61.502029999999998</c:v>
                </c:pt>
                <c:pt idx="313">
                  <c:v>61.502029999999998</c:v>
                </c:pt>
                <c:pt idx="314">
                  <c:v>60.893099999999997</c:v>
                </c:pt>
                <c:pt idx="315">
                  <c:v>61.502029999999998</c:v>
                </c:pt>
                <c:pt idx="316">
                  <c:v>61.502029999999998</c:v>
                </c:pt>
                <c:pt idx="317">
                  <c:v>60.893099999999997</c:v>
                </c:pt>
                <c:pt idx="318">
                  <c:v>61.502029999999998</c:v>
                </c:pt>
                <c:pt idx="319">
                  <c:v>61.502029999999998</c:v>
                </c:pt>
                <c:pt idx="320">
                  <c:v>61.502029999999998</c:v>
                </c:pt>
                <c:pt idx="321">
                  <c:v>61.502029999999998</c:v>
                </c:pt>
                <c:pt idx="322">
                  <c:v>61.502029999999998</c:v>
                </c:pt>
                <c:pt idx="323">
                  <c:v>61.502029999999998</c:v>
                </c:pt>
                <c:pt idx="324">
                  <c:v>61.502029999999998</c:v>
                </c:pt>
                <c:pt idx="325">
                  <c:v>60.893099999999997</c:v>
                </c:pt>
                <c:pt idx="326">
                  <c:v>60.893099999999997</c:v>
                </c:pt>
                <c:pt idx="327">
                  <c:v>61.502029999999998</c:v>
                </c:pt>
                <c:pt idx="328">
                  <c:v>61.502029999999998</c:v>
                </c:pt>
                <c:pt idx="329">
                  <c:v>61.502029999999998</c:v>
                </c:pt>
                <c:pt idx="330">
                  <c:v>61.502029999999998</c:v>
                </c:pt>
                <c:pt idx="331">
                  <c:v>61.502029999999998</c:v>
                </c:pt>
                <c:pt idx="332">
                  <c:v>60.893099999999997</c:v>
                </c:pt>
                <c:pt idx="333">
                  <c:v>61.502029999999998</c:v>
                </c:pt>
                <c:pt idx="334">
                  <c:v>61.502029999999998</c:v>
                </c:pt>
                <c:pt idx="335">
                  <c:v>61.502029999999998</c:v>
                </c:pt>
                <c:pt idx="336">
                  <c:v>61.502029999999998</c:v>
                </c:pt>
                <c:pt idx="337">
                  <c:v>62.110959999999999</c:v>
                </c:pt>
                <c:pt idx="338">
                  <c:v>62.110959999999999</c:v>
                </c:pt>
                <c:pt idx="339">
                  <c:v>61.502029999999998</c:v>
                </c:pt>
                <c:pt idx="340">
                  <c:v>62.110959999999999</c:v>
                </c:pt>
                <c:pt idx="341">
                  <c:v>62.110959999999999</c:v>
                </c:pt>
                <c:pt idx="342">
                  <c:v>62.719889999999999</c:v>
                </c:pt>
                <c:pt idx="343">
                  <c:v>62.110959999999999</c:v>
                </c:pt>
                <c:pt idx="344">
                  <c:v>62.719889999999999</c:v>
                </c:pt>
                <c:pt idx="345">
                  <c:v>61.502029999999998</c:v>
                </c:pt>
                <c:pt idx="346">
                  <c:v>62.110959999999999</c:v>
                </c:pt>
                <c:pt idx="347">
                  <c:v>62.719889999999999</c:v>
                </c:pt>
                <c:pt idx="348">
                  <c:v>62.719889999999999</c:v>
                </c:pt>
                <c:pt idx="349">
                  <c:v>62.719889999999999</c:v>
                </c:pt>
                <c:pt idx="350">
                  <c:v>62.110959999999999</c:v>
                </c:pt>
                <c:pt idx="351">
                  <c:v>62.719889999999999</c:v>
                </c:pt>
                <c:pt idx="352">
                  <c:v>62.110959999999999</c:v>
                </c:pt>
                <c:pt idx="353">
                  <c:v>62.719889999999999</c:v>
                </c:pt>
                <c:pt idx="354">
                  <c:v>63.32882</c:v>
                </c:pt>
                <c:pt idx="355">
                  <c:v>63.32882</c:v>
                </c:pt>
                <c:pt idx="356">
                  <c:v>63.32882</c:v>
                </c:pt>
                <c:pt idx="357">
                  <c:v>63.32882</c:v>
                </c:pt>
                <c:pt idx="358">
                  <c:v>62.719889999999999</c:v>
                </c:pt>
                <c:pt idx="359">
                  <c:v>63.937759999999997</c:v>
                </c:pt>
                <c:pt idx="360">
                  <c:v>63.32882</c:v>
                </c:pt>
                <c:pt idx="361">
                  <c:v>63.32882</c:v>
                </c:pt>
                <c:pt idx="362">
                  <c:v>63.937759999999997</c:v>
                </c:pt>
                <c:pt idx="363">
                  <c:v>63.937759999999997</c:v>
                </c:pt>
                <c:pt idx="364">
                  <c:v>-1141.13672</c:v>
                </c:pt>
                <c:pt idx="365">
                  <c:v>63.937759999999997</c:v>
                </c:pt>
                <c:pt idx="366">
                  <c:v>63.32882</c:v>
                </c:pt>
                <c:pt idx="367">
                  <c:v>63.937759999999997</c:v>
                </c:pt>
                <c:pt idx="368">
                  <c:v>63.937759999999997</c:v>
                </c:pt>
                <c:pt idx="369">
                  <c:v>64.546679999999995</c:v>
                </c:pt>
                <c:pt idx="370">
                  <c:v>64.546679999999995</c:v>
                </c:pt>
                <c:pt idx="371">
                  <c:v>64.546679999999995</c:v>
                </c:pt>
                <c:pt idx="372">
                  <c:v>64.546679999999995</c:v>
                </c:pt>
                <c:pt idx="373">
                  <c:v>64.546679999999995</c:v>
                </c:pt>
                <c:pt idx="374">
                  <c:v>64.546679999999995</c:v>
                </c:pt>
                <c:pt idx="375">
                  <c:v>64.546679999999995</c:v>
                </c:pt>
                <c:pt idx="376">
                  <c:v>64.546679999999995</c:v>
                </c:pt>
                <c:pt idx="377">
                  <c:v>64.546679999999995</c:v>
                </c:pt>
                <c:pt idx="378">
                  <c:v>65.155619999999999</c:v>
                </c:pt>
                <c:pt idx="379">
                  <c:v>64.546679999999995</c:v>
                </c:pt>
                <c:pt idx="380">
                  <c:v>65.155619999999999</c:v>
                </c:pt>
                <c:pt idx="381">
                  <c:v>65.155619999999999</c:v>
                </c:pt>
                <c:pt idx="382">
                  <c:v>65.155619999999999</c:v>
                </c:pt>
                <c:pt idx="383">
                  <c:v>65.155619999999999</c:v>
                </c:pt>
                <c:pt idx="384">
                  <c:v>65.155619999999999</c:v>
                </c:pt>
                <c:pt idx="385">
                  <c:v>65.155619999999999</c:v>
                </c:pt>
                <c:pt idx="386">
                  <c:v>65.155619999999999</c:v>
                </c:pt>
                <c:pt idx="387">
                  <c:v>65.155619999999999</c:v>
                </c:pt>
                <c:pt idx="388">
                  <c:v>65.155619999999999</c:v>
                </c:pt>
                <c:pt idx="389">
                  <c:v>65.155619999999999</c:v>
                </c:pt>
                <c:pt idx="390">
                  <c:v>65.155619999999999</c:v>
                </c:pt>
                <c:pt idx="391">
                  <c:v>64.546679999999995</c:v>
                </c:pt>
                <c:pt idx="392">
                  <c:v>65.155619999999999</c:v>
                </c:pt>
                <c:pt idx="393">
                  <c:v>65.155619999999999</c:v>
                </c:pt>
                <c:pt idx="394">
                  <c:v>64.546679999999995</c:v>
                </c:pt>
                <c:pt idx="395">
                  <c:v>65.155619999999999</c:v>
                </c:pt>
                <c:pt idx="396">
                  <c:v>64.546679999999995</c:v>
                </c:pt>
                <c:pt idx="397">
                  <c:v>65.155619999999999</c:v>
                </c:pt>
                <c:pt idx="398">
                  <c:v>65.155619999999999</c:v>
                </c:pt>
                <c:pt idx="399">
                  <c:v>65.155619999999999</c:v>
                </c:pt>
                <c:pt idx="400">
                  <c:v>65.155619999999999</c:v>
                </c:pt>
                <c:pt idx="401">
                  <c:v>65.155619999999999</c:v>
                </c:pt>
                <c:pt idx="402">
                  <c:v>65.155619999999999</c:v>
                </c:pt>
                <c:pt idx="403">
                  <c:v>65.155619999999999</c:v>
                </c:pt>
                <c:pt idx="404">
                  <c:v>65.155619999999999</c:v>
                </c:pt>
                <c:pt idx="405">
                  <c:v>65.76455</c:v>
                </c:pt>
                <c:pt idx="406">
                  <c:v>65.155619999999999</c:v>
                </c:pt>
                <c:pt idx="407">
                  <c:v>65.155619999999999</c:v>
                </c:pt>
                <c:pt idx="408">
                  <c:v>65.76455</c:v>
                </c:pt>
                <c:pt idx="409">
                  <c:v>64.546679999999995</c:v>
                </c:pt>
                <c:pt idx="410">
                  <c:v>65.155619999999999</c:v>
                </c:pt>
                <c:pt idx="411">
                  <c:v>65.76455</c:v>
                </c:pt>
                <c:pt idx="412">
                  <c:v>65.76455</c:v>
                </c:pt>
                <c:pt idx="413">
                  <c:v>66.373480000000001</c:v>
                </c:pt>
                <c:pt idx="414">
                  <c:v>66.373480000000001</c:v>
                </c:pt>
                <c:pt idx="415">
                  <c:v>66.373480000000001</c:v>
                </c:pt>
                <c:pt idx="416">
                  <c:v>65.76455</c:v>
                </c:pt>
                <c:pt idx="417">
                  <c:v>66.373480000000001</c:v>
                </c:pt>
                <c:pt idx="418">
                  <c:v>66.373480000000001</c:v>
                </c:pt>
                <c:pt idx="419">
                  <c:v>66.373480000000001</c:v>
                </c:pt>
                <c:pt idx="420">
                  <c:v>66.982410000000002</c:v>
                </c:pt>
                <c:pt idx="421">
                  <c:v>66.982410000000002</c:v>
                </c:pt>
                <c:pt idx="422">
                  <c:v>66.982410000000002</c:v>
                </c:pt>
                <c:pt idx="423">
                  <c:v>66.982410000000002</c:v>
                </c:pt>
                <c:pt idx="424">
                  <c:v>66.982410000000002</c:v>
                </c:pt>
                <c:pt idx="425">
                  <c:v>66.982410000000002</c:v>
                </c:pt>
                <c:pt idx="426">
                  <c:v>66.982410000000002</c:v>
                </c:pt>
                <c:pt idx="427">
                  <c:v>67.591340000000002</c:v>
                </c:pt>
                <c:pt idx="428">
                  <c:v>66.982410000000002</c:v>
                </c:pt>
                <c:pt idx="429">
                  <c:v>66.982410000000002</c:v>
                </c:pt>
                <c:pt idx="430">
                  <c:v>66.982410000000002</c:v>
                </c:pt>
                <c:pt idx="431">
                  <c:v>66.982410000000002</c:v>
                </c:pt>
                <c:pt idx="432">
                  <c:v>66.982410000000002</c:v>
                </c:pt>
                <c:pt idx="433">
                  <c:v>67.591340000000002</c:v>
                </c:pt>
                <c:pt idx="434">
                  <c:v>66.982410000000002</c:v>
                </c:pt>
                <c:pt idx="435">
                  <c:v>67.591340000000002</c:v>
                </c:pt>
                <c:pt idx="436">
                  <c:v>68.200270000000003</c:v>
                </c:pt>
                <c:pt idx="437">
                  <c:v>68.809200000000004</c:v>
                </c:pt>
                <c:pt idx="438">
                  <c:v>68.200270000000003</c:v>
                </c:pt>
                <c:pt idx="439">
                  <c:v>68.200270000000003</c:v>
                </c:pt>
                <c:pt idx="440">
                  <c:v>67.591340000000002</c:v>
                </c:pt>
                <c:pt idx="441">
                  <c:v>68.200270000000003</c:v>
                </c:pt>
                <c:pt idx="442">
                  <c:v>68.200270000000003</c:v>
                </c:pt>
                <c:pt idx="443">
                  <c:v>68.809200000000004</c:v>
                </c:pt>
                <c:pt idx="444">
                  <c:v>68.809200000000004</c:v>
                </c:pt>
                <c:pt idx="445">
                  <c:v>68.809200000000004</c:v>
                </c:pt>
                <c:pt idx="446">
                  <c:v>68.809200000000004</c:v>
                </c:pt>
                <c:pt idx="447">
                  <c:v>68.809200000000004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8777472"/>
        <c:axId val="198775936"/>
      </c:lineChart>
      <c:catAx>
        <c:axId val="198571904"/>
        <c:scaling>
          <c:orientation val="minMax"/>
        </c:scaling>
        <c:delete val="0"/>
        <c:axPos val="b"/>
        <c:majorTickMark val="out"/>
        <c:minorTickMark val="none"/>
        <c:tickLblPos val="nextTo"/>
        <c:crossAx val="198573440"/>
        <c:crosses val="autoZero"/>
        <c:auto val="1"/>
        <c:lblAlgn val="ctr"/>
        <c:lblOffset val="100"/>
        <c:noMultiLvlLbl val="0"/>
      </c:catAx>
      <c:valAx>
        <c:axId val="19857344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98571904"/>
        <c:crosses val="autoZero"/>
        <c:crossBetween val="between"/>
      </c:valAx>
      <c:valAx>
        <c:axId val="198775936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crossAx val="198777472"/>
        <c:crosses val="max"/>
        <c:crossBetween val="between"/>
      </c:valAx>
      <c:catAx>
        <c:axId val="198777472"/>
        <c:scaling>
          <c:orientation val="minMax"/>
        </c:scaling>
        <c:delete val="1"/>
        <c:axPos val="b"/>
        <c:majorTickMark val="out"/>
        <c:minorTickMark val="none"/>
        <c:tickLblPos val="none"/>
        <c:crossAx val="198775936"/>
        <c:crosses val="autoZero"/>
        <c:auto val="1"/>
        <c:lblAlgn val="ctr"/>
        <c:lblOffset val="100"/>
        <c:noMultiLvlLbl val="0"/>
      </c:cat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Typosoil7!$H$7</c:f>
              <c:strCache>
                <c:ptCount val="1"/>
              </c:strCache>
            </c:strRef>
          </c:tx>
          <c:marker>
            <c:symbol val="none"/>
          </c:marker>
          <c:val>
            <c:numRef>
              <c:f>Typosoil7!$H$8:$H$789</c:f>
              <c:numCache>
                <c:formatCode>General</c:formatCode>
                <c:ptCount val="782"/>
                <c:pt idx="0">
                  <c:v>0</c:v>
                </c:pt>
                <c:pt idx="1">
                  <c:v>52.995449999999998</c:v>
                </c:pt>
                <c:pt idx="2">
                  <c:v>52.986359999999998</c:v>
                </c:pt>
                <c:pt idx="3">
                  <c:v>52.981819999999999</c:v>
                </c:pt>
                <c:pt idx="4">
                  <c:v>52.959090000000003</c:v>
                </c:pt>
                <c:pt idx="5">
                  <c:v>52.945450000000001</c:v>
                </c:pt>
                <c:pt idx="6">
                  <c:v>52.92727</c:v>
                </c:pt>
                <c:pt idx="7">
                  <c:v>52.904539999999997</c:v>
                </c:pt>
                <c:pt idx="8">
                  <c:v>52.881819999999998</c:v>
                </c:pt>
                <c:pt idx="9">
                  <c:v>52.85</c:v>
                </c:pt>
                <c:pt idx="10">
                  <c:v>52.827269999999999</c:v>
                </c:pt>
                <c:pt idx="11">
                  <c:v>52.790909999999997</c:v>
                </c:pt>
                <c:pt idx="12">
                  <c:v>52.772730000000003</c:v>
                </c:pt>
                <c:pt idx="13">
                  <c:v>52.736359999999998</c:v>
                </c:pt>
                <c:pt idx="14">
                  <c:v>52.704540000000001</c:v>
                </c:pt>
                <c:pt idx="15">
                  <c:v>52.663640000000001</c:v>
                </c:pt>
                <c:pt idx="16">
                  <c:v>52.631819999999998</c:v>
                </c:pt>
                <c:pt idx="17">
                  <c:v>52.609090000000002</c:v>
                </c:pt>
                <c:pt idx="18">
                  <c:v>52.577269999999999</c:v>
                </c:pt>
                <c:pt idx="19">
                  <c:v>52.554549999999999</c:v>
                </c:pt>
                <c:pt idx="20">
                  <c:v>52.536369999999998</c:v>
                </c:pt>
                <c:pt idx="21">
                  <c:v>52.518180000000001</c:v>
                </c:pt>
                <c:pt idx="22">
                  <c:v>52.49091</c:v>
                </c:pt>
                <c:pt idx="23">
                  <c:v>52.468179999999997</c:v>
                </c:pt>
                <c:pt idx="24">
                  <c:v>52.440910000000002</c:v>
                </c:pt>
                <c:pt idx="25">
                  <c:v>52.41818</c:v>
                </c:pt>
                <c:pt idx="26">
                  <c:v>52.4</c:v>
                </c:pt>
                <c:pt idx="27">
                  <c:v>52.377270000000003</c:v>
                </c:pt>
                <c:pt idx="28">
                  <c:v>52.359090000000002</c:v>
                </c:pt>
                <c:pt idx="29">
                  <c:v>52.340910000000001</c:v>
                </c:pt>
                <c:pt idx="30">
                  <c:v>52.318179999999998</c:v>
                </c:pt>
                <c:pt idx="31">
                  <c:v>52.3</c:v>
                </c:pt>
                <c:pt idx="32">
                  <c:v>52.281820000000003</c:v>
                </c:pt>
                <c:pt idx="33">
                  <c:v>52.25909</c:v>
                </c:pt>
                <c:pt idx="34">
                  <c:v>52.24091</c:v>
                </c:pt>
                <c:pt idx="35">
                  <c:v>52.222729999999999</c:v>
                </c:pt>
                <c:pt idx="36">
                  <c:v>52.213630000000002</c:v>
                </c:pt>
                <c:pt idx="37">
                  <c:v>52.195450000000001</c:v>
                </c:pt>
                <c:pt idx="38">
                  <c:v>52.17727</c:v>
                </c:pt>
                <c:pt idx="39">
                  <c:v>52.159089999999999</c:v>
                </c:pt>
                <c:pt idx="40">
                  <c:v>52.15</c:v>
                </c:pt>
                <c:pt idx="41">
                  <c:v>52.136360000000003</c:v>
                </c:pt>
                <c:pt idx="42">
                  <c:v>52.113639999999997</c:v>
                </c:pt>
                <c:pt idx="43">
                  <c:v>52.1</c:v>
                </c:pt>
                <c:pt idx="44">
                  <c:v>52.090910000000001</c:v>
                </c:pt>
                <c:pt idx="45">
                  <c:v>52.07273</c:v>
                </c:pt>
                <c:pt idx="46">
                  <c:v>52.054549999999999</c:v>
                </c:pt>
                <c:pt idx="47">
                  <c:v>52.045459999999999</c:v>
                </c:pt>
                <c:pt idx="48">
                  <c:v>52.027270000000001</c:v>
                </c:pt>
                <c:pt idx="49">
                  <c:v>52.013640000000002</c:v>
                </c:pt>
                <c:pt idx="50">
                  <c:v>52.004550000000002</c:v>
                </c:pt>
                <c:pt idx="51">
                  <c:v>51.986359999999998</c:v>
                </c:pt>
                <c:pt idx="52">
                  <c:v>51.972729999999999</c:v>
                </c:pt>
                <c:pt idx="53">
                  <c:v>51.959090000000003</c:v>
                </c:pt>
                <c:pt idx="54">
                  <c:v>51.940910000000002</c:v>
                </c:pt>
                <c:pt idx="55">
                  <c:v>51.931820000000002</c:v>
                </c:pt>
                <c:pt idx="56">
                  <c:v>51.91818</c:v>
                </c:pt>
                <c:pt idx="57">
                  <c:v>51.909089999999999</c:v>
                </c:pt>
                <c:pt idx="58">
                  <c:v>51.895449999999997</c:v>
                </c:pt>
                <c:pt idx="59">
                  <c:v>51.886360000000003</c:v>
                </c:pt>
                <c:pt idx="60">
                  <c:v>51.868180000000002</c:v>
                </c:pt>
                <c:pt idx="61">
                  <c:v>51.854550000000003</c:v>
                </c:pt>
                <c:pt idx="62">
                  <c:v>51.840910000000001</c:v>
                </c:pt>
                <c:pt idx="63">
                  <c:v>51.827269999999999</c:v>
                </c:pt>
                <c:pt idx="64">
                  <c:v>51.813639999999999</c:v>
                </c:pt>
                <c:pt idx="65">
                  <c:v>51.795459999999999</c:v>
                </c:pt>
                <c:pt idx="66">
                  <c:v>51.781820000000003</c:v>
                </c:pt>
                <c:pt idx="67">
                  <c:v>51.754550000000002</c:v>
                </c:pt>
                <c:pt idx="68">
                  <c:v>51.736359999999998</c:v>
                </c:pt>
                <c:pt idx="69">
                  <c:v>51.718179999999997</c:v>
                </c:pt>
                <c:pt idx="70">
                  <c:v>51.690910000000002</c:v>
                </c:pt>
                <c:pt idx="71">
                  <c:v>51.686360000000001</c:v>
                </c:pt>
                <c:pt idx="72">
                  <c:v>51.663640000000001</c:v>
                </c:pt>
                <c:pt idx="73">
                  <c:v>51.645449999999997</c:v>
                </c:pt>
                <c:pt idx="74">
                  <c:v>51.627270000000003</c:v>
                </c:pt>
                <c:pt idx="75">
                  <c:v>51.618180000000002</c:v>
                </c:pt>
                <c:pt idx="76">
                  <c:v>51.6</c:v>
                </c:pt>
                <c:pt idx="77">
                  <c:v>51.586359999999999</c:v>
                </c:pt>
                <c:pt idx="78">
                  <c:v>51.57273</c:v>
                </c:pt>
                <c:pt idx="79">
                  <c:v>51.559089999999998</c:v>
                </c:pt>
                <c:pt idx="80">
                  <c:v>51.545459999999999</c:v>
                </c:pt>
                <c:pt idx="81">
                  <c:v>51.522730000000003</c:v>
                </c:pt>
                <c:pt idx="82">
                  <c:v>51.504550000000002</c:v>
                </c:pt>
                <c:pt idx="83">
                  <c:v>51.486359999999998</c:v>
                </c:pt>
                <c:pt idx="84">
                  <c:v>51.472729999999999</c:v>
                </c:pt>
                <c:pt idx="85">
                  <c:v>51.45</c:v>
                </c:pt>
                <c:pt idx="86">
                  <c:v>51.436360000000001</c:v>
                </c:pt>
                <c:pt idx="87">
                  <c:v>51.422730000000001</c:v>
                </c:pt>
                <c:pt idx="88">
                  <c:v>51.404539999999997</c:v>
                </c:pt>
                <c:pt idx="89">
                  <c:v>51.395449999999997</c:v>
                </c:pt>
                <c:pt idx="90">
                  <c:v>51.377270000000003</c:v>
                </c:pt>
                <c:pt idx="91">
                  <c:v>51.359090000000002</c:v>
                </c:pt>
                <c:pt idx="92">
                  <c:v>51.35</c:v>
                </c:pt>
                <c:pt idx="93">
                  <c:v>51.33182</c:v>
                </c:pt>
                <c:pt idx="94">
                  <c:v>51.32273</c:v>
                </c:pt>
                <c:pt idx="95">
                  <c:v>51.313639999999999</c:v>
                </c:pt>
                <c:pt idx="96">
                  <c:v>51.304549999999999</c:v>
                </c:pt>
                <c:pt idx="97">
                  <c:v>51.281820000000003</c:v>
                </c:pt>
                <c:pt idx="98">
                  <c:v>51.268180000000001</c:v>
                </c:pt>
                <c:pt idx="99">
                  <c:v>51.263640000000002</c:v>
                </c:pt>
                <c:pt idx="100">
                  <c:v>51.25909</c:v>
                </c:pt>
                <c:pt idx="101">
                  <c:v>51.24091</c:v>
                </c:pt>
                <c:pt idx="102">
                  <c:v>51.227269999999997</c:v>
                </c:pt>
                <c:pt idx="103">
                  <c:v>51.218179999999997</c:v>
                </c:pt>
                <c:pt idx="104">
                  <c:v>51.213630000000002</c:v>
                </c:pt>
                <c:pt idx="105">
                  <c:v>51.204540000000001</c:v>
                </c:pt>
                <c:pt idx="106">
                  <c:v>51.190910000000002</c:v>
                </c:pt>
                <c:pt idx="107">
                  <c:v>51.181820000000002</c:v>
                </c:pt>
                <c:pt idx="108">
                  <c:v>51.17727</c:v>
                </c:pt>
                <c:pt idx="109">
                  <c:v>51.163640000000001</c:v>
                </c:pt>
                <c:pt idx="110">
                  <c:v>51.154539999999997</c:v>
                </c:pt>
                <c:pt idx="111">
                  <c:v>51.145449999999997</c:v>
                </c:pt>
                <c:pt idx="112">
                  <c:v>51.136360000000003</c:v>
                </c:pt>
                <c:pt idx="113">
                  <c:v>51.136360000000003</c:v>
                </c:pt>
                <c:pt idx="114">
                  <c:v>51.122729999999997</c:v>
                </c:pt>
                <c:pt idx="115">
                  <c:v>51.109090000000002</c:v>
                </c:pt>
                <c:pt idx="116">
                  <c:v>51.1</c:v>
                </c:pt>
                <c:pt idx="117">
                  <c:v>51.1</c:v>
                </c:pt>
                <c:pt idx="118">
                  <c:v>51.086359999999999</c:v>
                </c:pt>
                <c:pt idx="119">
                  <c:v>51.08182</c:v>
                </c:pt>
                <c:pt idx="120">
                  <c:v>51.07273</c:v>
                </c:pt>
                <c:pt idx="121">
                  <c:v>51.054549999999999</c:v>
                </c:pt>
                <c:pt idx="122">
                  <c:v>51.054549999999999</c:v>
                </c:pt>
                <c:pt idx="123">
                  <c:v>51.045459999999999</c:v>
                </c:pt>
                <c:pt idx="124">
                  <c:v>51.036369999999998</c:v>
                </c:pt>
                <c:pt idx="125">
                  <c:v>51.027270000000001</c:v>
                </c:pt>
                <c:pt idx="126">
                  <c:v>51.013640000000002</c:v>
                </c:pt>
                <c:pt idx="127">
                  <c:v>51.004550000000002</c:v>
                </c:pt>
                <c:pt idx="128">
                  <c:v>51.004550000000002</c:v>
                </c:pt>
                <c:pt idx="129">
                  <c:v>50.99091</c:v>
                </c:pt>
                <c:pt idx="130">
                  <c:v>50.981819999999999</c:v>
                </c:pt>
                <c:pt idx="131">
                  <c:v>50.968179999999997</c:v>
                </c:pt>
                <c:pt idx="132">
                  <c:v>50.95</c:v>
                </c:pt>
                <c:pt idx="133">
                  <c:v>50.954540000000001</c:v>
                </c:pt>
                <c:pt idx="134">
                  <c:v>50.936360000000001</c:v>
                </c:pt>
                <c:pt idx="135">
                  <c:v>50.92727</c:v>
                </c:pt>
                <c:pt idx="136">
                  <c:v>50.922730000000001</c:v>
                </c:pt>
                <c:pt idx="137">
                  <c:v>50.904539999999997</c:v>
                </c:pt>
                <c:pt idx="138">
                  <c:v>50.9</c:v>
                </c:pt>
                <c:pt idx="139">
                  <c:v>50.886360000000003</c:v>
                </c:pt>
                <c:pt idx="140">
                  <c:v>50.872729999999997</c:v>
                </c:pt>
                <c:pt idx="141">
                  <c:v>50.863639999999997</c:v>
                </c:pt>
                <c:pt idx="142">
                  <c:v>50.854550000000003</c:v>
                </c:pt>
                <c:pt idx="143">
                  <c:v>50.854550000000003</c:v>
                </c:pt>
                <c:pt idx="144">
                  <c:v>50.83182</c:v>
                </c:pt>
                <c:pt idx="145">
                  <c:v>50.827269999999999</c:v>
                </c:pt>
                <c:pt idx="146">
                  <c:v>50.813639999999999</c:v>
                </c:pt>
                <c:pt idx="147">
                  <c:v>50.809089999999998</c:v>
                </c:pt>
                <c:pt idx="148">
                  <c:v>50.804549999999999</c:v>
                </c:pt>
                <c:pt idx="149">
                  <c:v>50.790909999999997</c:v>
                </c:pt>
                <c:pt idx="150">
                  <c:v>50.790909999999997</c:v>
                </c:pt>
                <c:pt idx="151">
                  <c:v>50.786369999999998</c:v>
                </c:pt>
                <c:pt idx="152">
                  <c:v>50.781820000000003</c:v>
                </c:pt>
                <c:pt idx="153">
                  <c:v>50.772730000000003</c:v>
                </c:pt>
                <c:pt idx="154">
                  <c:v>50.772730000000003</c:v>
                </c:pt>
                <c:pt idx="155">
                  <c:v>50.772730000000003</c:v>
                </c:pt>
                <c:pt idx="156">
                  <c:v>50.768180000000001</c:v>
                </c:pt>
                <c:pt idx="157">
                  <c:v>50.768180000000001</c:v>
                </c:pt>
                <c:pt idx="158">
                  <c:v>50.763640000000002</c:v>
                </c:pt>
                <c:pt idx="159">
                  <c:v>50.75909</c:v>
                </c:pt>
                <c:pt idx="160">
                  <c:v>50.75909</c:v>
                </c:pt>
                <c:pt idx="161">
                  <c:v>50.754550000000002</c:v>
                </c:pt>
                <c:pt idx="162">
                  <c:v>50.754550000000002</c:v>
                </c:pt>
                <c:pt idx="163">
                  <c:v>50.75</c:v>
                </c:pt>
                <c:pt idx="164">
                  <c:v>50.754550000000002</c:v>
                </c:pt>
                <c:pt idx="165">
                  <c:v>50.745449999999998</c:v>
                </c:pt>
                <c:pt idx="166">
                  <c:v>50.745449999999998</c:v>
                </c:pt>
                <c:pt idx="167">
                  <c:v>50.74091</c:v>
                </c:pt>
                <c:pt idx="168">
                  <c:v>50.74091</c:v>
                </c:pt>
                <c:pt idx="169">
                  <c:v>50.75</c:v>
                </c:pt>
                <c:pt idx="170">
                  <c:v>50.731819999999999</c:v>
                </c:pt>
                <c:pt idx="171">
                  <c:v>50.736359999999998</c:v>
                </c:pt>
                <c:pt idx="172">
                  <c:v>50.736359999999998</c:v>
                </c:pt>
                <c:pt idx="173">
                  <c:v>50.736359999999998</c:v>
                </c:pt>
                <c:pt idx="174">
                  <c:v>50.736359999999998</c:v>
                </c:pt>
                <c:pt idx="175">
                  <c:v>50.731819999999999</c:v>
                </c:pt>
                <c:pt idx="176">
                  <c:v>50.722729999999999</c:v>
                </c:pt>
                <c:pt idx="177">
                  <c:v>50.731819999999999</c:v>
                </c:pt>
                <c:pt idx="178">
                  <c:v>50.722729999999999</c:v>
                </c:pt>
                <c:pt idx="179">
                  <c:v>50.718179999999997</c:v>
                </c:pt>
                <c:pt idx="180">
                  <c:v>50.722729999999999</c:v>
                </c:pt>
                <c:pt idx="181">
                  <c:v>50.722729999999999</c:v>
                </c:pt>
                <c:pt idx="182">
                  <c:v>50.722729999999999</c:v>
                </c:pt>
                <c:pt idx="183">
                  <c:v>50.713639999999998</c:v>
                </c:pt>
                <c:pt idx="184">
                  <c:v>50.727269999999997</c:v>
                </c:pt>
                <c:pt idx="185">
                  <c:v>50.709090000000003</c:v>
                </c:pt>
                <c:pt idx="186">
                  <c:v>50.713639999999998</c:v>
                </c:pt>
                <c:pt idx="187">
                  <c:v>50.718179999999997</c:v>
                </c:pt>
                <c:pt idx="188">
                  <c:v>50.713639999999998</c:v>
                </c:pt>
                <c:pt idx="189">
                  <c:v>50.713639999999998</c:v>
                </c:pt>
                <c:pt idx="190">
                  <c:v>50.709090000000003</c:v>
                </c:pt>
                <c:pt idx="191">
                  <c:v>50.704540000000001</c:v>
                </c:pt>
                <c:pt idx="192">
                  <c:v>50.713639999999998</c:v>
                </c:pt>
                <c:pt idx="193">
                  <c:v>50.713639999999998</c:v>
                </c:pt>
                <c:pt idx="194">
                  <c:v>50.713639999999998</c:v>
                </c:pt>
                <c:pt idx="195">
                  <c:v>50.709090000000003</c:v>
                </c:pt>
                <c:pt idx="196">
                  <c:v>50.709090000000003</c:v>
                </c:pt>
                <c:pt idx="197">
                  <c:v>50.709090000000003</c:v>
                </c:pt>
                <c:pt idx="198">
                  <c:v>50.704540000000001</c:v>
                </c:pt>
                <c:pt idx="199">
                  <c:v>50.713639999999998</c:v>
                </c:pt>
                <c:pt idx="200">
                  <c:v>50.7</c:v>
                </c:pt>
                <c:pt idx="201">
                  <c:v>50.709090000000003</c:v>
                </c:pt>
                <c:pt idx="202">
                  <c:v>50.704540000000001</c:v>
                </c:pt>
                <c:pt idx="203">
                  <c:v>50.7</c:v>
                </c:pt>
                <c:pt idx="204">
                  <c:v>50.709090000000003</c:v>
                </c:pt>
                <c:pt idx="205">
                  <c:v>50.7</c:v>
                </c:pt>
                <c:pt idx="206">
                  <c:v>50.704540000000001</c:v>
                </c:pt>
                <c:pt idx="207">
                  <c:v>50.709090000000003</c:v>
                </c:pt>
                <c:pt idx="208">
                  <c:v>50.7</c:v>
                </c:pt>
                <c:pt idx="209">
                  <c:v>50.704540000000001</c:v>
                </c:pt>
                <c:pt idx="210">
                  <c:v>50.704540000000001</c:v>
                </c:pt>
                <c:pt idx="211">
                  <c:v>50.7</c:v>
                </c:pt>
                <c:pt idx="212">
                  <c:v>50.704540000000001</c:v>
                </c:pt>
                <c:pt idx="213">
                  <c:v>50.7</c:v>
                </c:pt>
                <c:pt idx="214">
                  <c:v>50.7</c:v>
                </c:pt>
                <c:pt idx="215">
                  <c:v>50.704540000000001</c:v>
                </c:pt>
                <c:pt idx="216">
                  <c:v>50.704540000000001</c:v>
                </c:pt>
                <c:pt idx="217">
                  <c:v>50.7</c:v>
                </c:pt>
                <c:pt idx="218">
                  <c:v>50.7</c:v>
                </c:pt>
                <c:pt idx="219">
                  <c:v>50.7</c:v>
                </c:pt>
                <c:pt idx="220">
                  <c:v>50.695450000000001</c:v>
                </c:pt>
                <c:pt idx="221">
                  <c:v>50.7</c:v>
                </c:pt>
                <c:pt idx="222">
                  <c:v>50.7</c:v>
                </c:pt>
                <c:pt idx="223">
                  <c:v>50.695450000000001</c:v>
                </c:pt>
                <c:pt idx="224">
                  <c:v>50.704540000000001</c:v>
                </c:pt>
                <c:pt idx="225">
                  <c:v>50.7</c:v>
                </c:pt>
                <c:pt idx="226">
                  <c:v>50.7</c:v>
                </c:pt>
                <c:pt idx="227">
                  <c:v>50.704540000000001</c:v>
                </c:pt>
                <c:pt idx="228">
                  <c:v>50.704540000000001</c:v>
                </c:pt>
                <c:pt idx="229">
                  <c:v>50.7</c:v>
                </c:pt>
                <c:pt idx="230">
                  <c:v>50.7</c:v>
                </c:pt>
                <c:pt idx="231">
                  <c:v>50.704540000000001</c:v>
                </c:pt>
                <c:pt idx="232">
                  <c:v>50.7</c:v>
                </c:pt>
                <c:pt idx="233">
                  <c:v>50.7</c:v>
                </c:pt>
                <c:pt idx="234">
                  <c:v>50.704540000000001</c:v>
                </c:pt>
                <c:pt idx="235">
                  <c:v>50.7</c:v>
                </c:pt>
                <c:pt idx="236">
                  <c:v>50.7</c:v>
                </c:pt>
                <c:pt idx="237">
                  <c:v>50.709090000000003</c:v>
                </c:pt>
                <c:pt idx="238">
                  <c:v>50.704540000000001</c:v>
                </c:pt>
                <c:pt idx="239">
                  <c:v>50.709090000000003</c:v>
                </c:pt>
                <c:pt idx="240">
                  <c:v>50.704540000000001</c:v>
                </c:pt>
                <c:pt idx="241">
                  <c:v>50.709090000000003</c:v>
                </c:pt>
                <c:pt idx="242">
                  <c:v>50.704540000000001</c:v>
                </c:pt>
                <c:pt idx="243">
                  <c:v>50.7</c:v>
                </c:pt>
                <c:pt idx="244">
                  <c:v>50.704540000000001</c:v>
                </c:pt>
                <c:pt idx="245">
                  <c:v>50.709090000000003</c:v>
                </c:pt>
                <c:pt idx="246">
                  <c:v>50.704540000000001</c:v>
                </c:pt>
                <c:pt idx="247">
                  <c:v>50.713639999999998</c:v>
                </c:pt>
                <c:pt idx="248">
                  <c:v>50.709090000000003</c:v>
                </c:pt>
                <c:pt idx="249">
                  <c:v>50.713639999999998</c:v>
                </c:pt>
                <c:pt idx="250">
                  <c:v>50.713639999999998</c:v>
                </c:pt>
                <c:pt idx="251">
                  <c:v>50.704540000000001</c:v>
                </c:pt>
                <c:pt idx="252">
                  <c:v>50.713639999999998</c:v>
                </c:pt>
                <c:pt idx="253">
                  <c:v>50.709090000000003</c:v>
                </c:pt>
                <c:pt idx="254">
                  <c:v>50.709090000000003</c:v>
                </c:pt>
                <c:pt idx="255">
                  <c:v>50.709090000000003</c:v>
                </c:pt>
                <c:pt idx="256">
                  <c:v>50.718179999999997</c:v>
                </c:pt>
                <c:pt idx="257">
                  <c:v>50.709090000000003</c:v>
                </c:pt>
                <c:pt idx="258">
                  <c:v>50.713639999999998</c:v>
                </c:pt>
                <c:pt idx="259">
                  <c:v>50.709090000000003</c:v>
                </c:pt>
                <c:pt idx="260">
                  <c:v>50.709090000000003</c:v>
                </c:pt>
                <c:pt idx="261">
                  <c:v>50.709090000000003</c:v>
                </c:pt>
                <c:pt idx="262">
                  <c:v>50.718179999999997</c:v>
                </c:pt>
                <c:pt idx="263">
                  <c:v>50.709090000000003</c:v>
                </c:pt>
                <c:pt idx="264">
                  <c:v>50.713639999999998</c:v>
                </c:pt>
                <c:pt idx="265">
                  <c:v>50.713639999999998</c:v>
                </c:pt>
                <c:pt idx="266">
                  <c:v>50.713639999999998</c:v>
                </c:pt>
                <c:pt idx="267">
                  <c:v>50.709090000000003</c:v>
                </c:pt>
                <c:pt idx="268">
                  <c:v>50.704540000000001</c:v>
                </c:pt>
                <c:pt idx="269">
                  <c:v>50.713639999999998</c:v>
                </c:pt>
                <c:pt idx="270">
                  <c:v>50.709090000000003</c:v>
                </c:pt>
                <c:pt idx="271">
                  <c:v>50.709090000000003</c:v>
                </c:pt>
                <c:pt idx="272">
                  <c:v>50.713639999999998</c:v>
                </c:pt>
                <c:pt idx="273">
                  <c:v>50.713639999999998</c:v>
                </c:pt>
                <c:pt idx="274">
                  <c:v>50.713639999999998</c:v>
                </c:pt>
                <c:pt idx="275">
                  <c:v>50.713639999999998</c:v>
                </c:pt>
                <c:pt idx="276">
                  <c:v>50.713639999999998</c:v>
                </c:pt>
                <c:pt idx="277">
                  <c:v>50.709090000000003</c:v>
                </c:pt>
                <c:pt idx="278">
                  <c:v>50.718179999999997</c:v>
                </c:pt>
                <c:pt idx="279">
                  <c:v>50.709090000000003</c:v>
                </c:pt>
                <c:pt idx="280">
                  <c:v>50.709090000000003</c:v>
                </c:pt>
                <c:pt idx="281">
                  <c:v>50.713639999999998</c:v>
                </c:pt>
                <c:pt idx="282">
                  <c:v>50.713639999999998</c:v>
                </c:pt>
                <c:pt idx="283">
                  <c:v>50.718179999999997</c:v>
                </c:pt>
                <c:pt idx="284">
                  <c:v>50.713639999999998</c:v>
                </c:pt>
                <c:pt idx="285">
                  <c:v>50.718179999999997</c:v>
                </c:pt>
                <c:pt idx="286">
                  <c:v>50.718179999999997</c:v>
                </c:pt>
                <c:pt idx="287">
                  <c:v>50.713639999999998</c:v>
                </c:pt>
                <c:pt idx="288">
                  <c:v>50.718179999999997</c:v>
                </c:pt>
                <c:pt idx="289">
                  <c:v>50.718179999999997</c:v>
                </c:pt>
                <c:pt idx="290">
                  <c:v>50.713639999999998</c:v>
                </c:pt>
                <c:pt idx="291">
                  <c:v>50.713639999999998</c:v>
                </c:pt>
                <c:pt idx="292">
                  <c:v>50.718179999999997</c:v>
                </c:pt>
                <c:pt idx="293">
                  <c:v>50.713639999999998</c:v>
                </c:pt>
                <c:pt idx="294">
                  <c:v>50.718179999999997</c:v>
                </c:pt>
                <c:pt idx="295">
                  <c:v>50.722729999999999</c:v>
                </c:pt>
                <c:pt idx="296">
                  <c:v>50.718179999999997</c:v>
                </c:pt>
                <c:pt idx="297">
                  <c:v>50.718179999999997</c:v>
                </c:pt>
                <c:pt idx="298">
                  <c:v>50.722729999999999</c:v>
                </c:pt>
                <c:pt idx="299">
                  <c:v>50.718179999999997</c:v>
                </c:pt>
                <c:pt idx="300">
                  <c:v>50.722729999999999</c:v>
                </c:pt>
                <c:pt idx="301">
                  <c:v>50.718179999999997</c:v>
                </c:pt>
                <c:pt idx="302">
                  <c:v>50.718179999999997</c:v>
                </c:pt>
                <c:pt idx="303">
                  <c:v>50.718179999999997</c:v>
                </c:pt>
                <c:pt idx="304">
                  <c:v>50.718179999999997</c:v>
                </c:pt>
                <c:pt idx="305">
                  <c:v>50.722729999999999</c:v>
                </c:pt>
                <c:pt idx="306">
                  <c:v>50.722729999999999</c:v>
                </c:pt>
                <c:pt idx="307">
                  <c:v>50.722729999999999</c:v>
                </c:pt>
                <c:pt idx="308">
                  <c:v>50.718179999999997</c:v>
                </c:pt>
                <c:pt idx="309">
                  <c:v>50.718179999999997</c:v>
                </c:pt>
                <c:pt idx="310">
                  <c:v>50.727269999999997</c:v>
                </c:pt>
                <c:pt idx="311">
                  <c:v>50.731819999999999</c:v>
                </c:pt>
                <c:pt idx="312">
                  <c:v>50.718179999999997</c:v>
                </c:pt>
                <c:pt idx="313">
                  <c:v>50.722729999999999</c:v>
                </c:pt>
                <c:pt idx="314">
                  <c:v>50.718179999999997</c:v>
                </c:pt>
                <c:pt idx="315">
                  <c:v>50.722729999999999</c:v>
                </c:pt>
                <c:pt idx="316">
                  <c:v>50.722729999999999</c:v>
                </c:pt>
                <c:pt idx="317">
                  <c:v>50.727269999999997</c:v>
                </c:pt>
                <c:pt idx="318">
                  <c:v>50.727269999999997</c:v>
                </c:pt>
                <c:pt idx="319">
                  <c:v>50.727269999999997</c:v>
                </c:pt>
                <c:pt idx="320">
                  <c:v>50.722729999999999</c:v>
                </c:pt>
                <c:pt idx="321">
                  <c:v>50.722729999999999</c:v>
                </c:pt>
                <c:pt idx="322">
                  <c:v>50.727269999999997</c:v>
                </c:pt>
                <c:pt idx="323">
                  <c:v>50.722729999999999</c:v>
                </c:pt>
                <c:pt idx="324">
                  <c:v>50.722729999999999</c:v>
                </c:pt>
                <c:pt idx="325">
                  <c:v>50.727269999999997</c:v>
                </c:pt>
                <c:pt idx="326">
                  <c:v>50.727269999999997</c:v>
                </c:pt>
                <c:pt idx="327">
                  <c:v>50.727269999999997</c:v>
                </c:pt>
                <c:pt idx="328">
                  <c:v>50.727269999999997</c:v>
                </c:pt>
                <c:pt idx="329">
                  <c:v>50.731819999999999</c:v>
                </c:pt>
                <c:pt idx="330">
                  <c:v>50.727269999999997</c:v>
                </c:pt>
                <c:pt idx="331">
                  <c:v>50.731819999999999</c:v>
                </c:pt>
                <c:pt idx="332">
                  <c:v>50.727269999999997</c:v>
                </c:pt>
                <c:pt idx="333">
                  <c:v>50.731819999999999</c:v>
                </c:pt>
                <c:pt idx="334">
                  <c:v>50.731819999999999</c:v>
                </c:pt>
                <c:pt idx="335">
                  <c:v>50.727269999999997</c:v>
                </c:pt>
                <c:pt idx="336">
                  <c:v>50.722729999999999</c:v>
                </c:pt>
                <c:pt idx="337">
                  <c:v>50.727269999999997</c:v>
                </c:pt>
                <c:pt idx="338">
                  <c:v>50.731819999999999</c:v>
                </c:pt>
                <c:pt idx="339">
                  <c:v>50.727269999999997</c:v>
                </c:pt>
                <c:pt idx="340">
                  <c:v>50.727269999999997</c:v>
                </c:pt>
                <c:pt idx="341">
                  <c:v>50.731819999999999</c:v>
                </c:pt>
                <c:pt idx="342">
                  <c:v>50.736359999999998</c:v>
                </c:pt>
                <c:pt idx="343">
                  <c:v>50.731819999999999</c:v>
                </c:pt>
                <c:pt idx="344">
                  <c:v>50.731819999999999</c:v>
                </c:pt>
                <c:pt idx="345">
                  <c:v>50.731819999999999</c:v>
                </c:pt>
                <c:pt idx="346">
                  <c:v>50.736359999999998</c:v>
                </c:pt>
                <c:pt idx="347">
                  <c:v>50.731819999999999</c:v>
                </c:pt>
                <c:pt idx="348">
                  <c:v>50.74091</c:v>
                </c:pt>
                <c:pt idx="349">
                  <c:v>50.731819999999999</c:v>
                </c:pt>
                <c:pt idx="350">
                  <c:v>50.731819999999999</c:v>
                </c:pt>
                <c:pt idx="351">
                  <c:v>50.731819999999999</c:v>
                </c:pt>
                <c:pt idx="352">
                  <c:v>50.731819999999999</c:v>
                </c:pt>
                <c:pt idx="353">
                  <c:v>50.731819999999999</c:v>
                </c:pt>
                <c:pt idx="354">
                  <c:v>50.736359999999998</c:v>
                </c:pt>
                <c:pt idx="355">
                  <c:v>50.727269999999997</c:v>
                </c:pt>
                <c:pt idx="356">
                  <c:v>50.736359999999998</c:v>
                </c:pt>
                <c:pt idx="357">
                  <c:v>50.736359999999998</c:v>
                </c:pt>
                <c:pt idx="358">
                  <c:v>50.731819999999999</c:v>
                </c:pt>
                <c:pt idx="359">
                  <c:v>50.731819999999999</c:v>
                </c:pt>
                <c:pt idx="360">
                  <c:v>50.736359999999998</c:v>
                </c:pt>
                <c:pt idx="361">
                  <c:v>50.731819999999999</c:v>
                </c:pt>
                <c:pt idx="362">
                  <c:v>50.736359999999998</c:v>
                </c:pt>
                <c:pt idx="363">
                  <c:v>50.731819999999999</c:v>
                </c:pt>
                <c:pt idx="364">
                  <c:v>50.74091</c:v>
                </c:pt>
                <c:pt idx="365">
                  <c:v>50.74091</c:v>
                </c:pt>
                <c:pt idx="366">
                  <c:v>50.731819999999999</c:v>
                </c:pt>
                <c:pt idx="367">
                  <c:v>50.731819999999999</c:v>
                </c:pt>
                <c:pt idx="368">
                  <c:v>50.736359999999998</c:v>
                </c:pt>
                <c:pt idx="369">
                  <c:v>50.731819999999999</c:v>
                </c:pt>
                <c:pt idx="370">
                  <c:v>50.736359999999998</c:v>
                </c:pt>
                <c:pt idx="371">
                  <c:v>50.736359999999998</c:v>
                </c:pt>
                <c:pt idx="372">
                  <c:v>50.731819999999999</c:v>
                </c:pt>
                <c:pt idx="373">
                  <c:v>50.736359999999998</c:v>
                </c:pt>
                <c:pt idx="374">
                  <c:v>50.736359999999998</c:v>
                </c:pt>
                <c:pt idx="375">
                  <c:v>50.736359999999998</c:v>
                </c:pt>
                <c:pt idx="376">
                  <c:v>50.74091</c:v>
                </c:pt>
                <c:pt idx="377">
                  <c:v>50.736359999999998</c:v>
                </c:pt>
                <c:pt idx="378">
                  <c:v>50.74091</c:v>
                </c:pt>
                <c:pt idx="379">
                  <c:v>50.731819999999999</c:v>
                </c:pt>
                <c:pt idx="380">
                  <c:v>50.736359999999998</c:v>
                </c:pt>
                <c:pt idx="381">
                  <c:v>50.745449999999998</c:v>
                </c:pt>
                <c:pt idx="382">
                  <c:v>50.74091</c:v>
                </c:pt>
                <c:pt idx="383">
                  <c:v>50.736359999999998</c:v>
                </c:pt>
                <c:pt idx="384">
                  <c:v>50.736359999999998</c:v>
                </c:pt>
                <c:pt idx="385">
                  <c:v>50.736359999999998</c:v>
                </c:pt>
                <c:pt idx="386">
                  <c:v>50.74091</c:v>
                </c:pt>
                <c:pt idx="387">
                  <c:v>50.745449999999998</c:v>
                </c:pt>
                <c:pt idx="388">
                  <c:v>50.736359999999998</c:v>
                </c:pt>
                <c:pt idx="389">
                  <c:v>50.74091</c:v>
                </c:pt>
                <c:pt idx="390">
                  <c:v>50.74091</c:v>
                </c:pt>
                <c:pt idx="391">
                  <c:v>50.736359999999998</c:v>
                </c:pt>
                <c:pt idx="392">
                  <c:v>50.74091</c:v>
                </c:pt>
                <c:pt idx="393">
                  <c:v>50.736359999999998</c:v>
                </c:pt>
                <c:pt idx="394">
                  <c:v>50.745449999999998</c:v>
                </c:pt>
                <c:pt idx="395">
                  <c:v>50.74091</c:v>
                </c:pt>
                <c:pt idx="396">
                  <c:v>50.745449999999998</c:v>
                </c:pt>
                <c:pt idx="397">
                  <c:v>50.74091</c:v>
                </c:pt>
                <c:pt idx="398">
                  <c:v>50.736359999999998</c:v>
                </c:pt>
                <c:pt idx="399">
                  <c:v>50.74091</c:v>
                </c:pt>
                <c:pt idx="400">
                  <c:v>50.74091</c:v>
                </c:pt>
                <c:pt idx="401">
                  <c:v>50.74091</c:v>
                </c:pt>
                <c:pt idx="402">
                  <c:v>50.75</c:v>
                </c:pt>
                <c:pt idx="403">
                  <c:v>50.736359999999998</c:v>
                </c:pt>
                <c:pt idx="404">
                  <c:v>50.745449999999998</c:v>
                </c:pt>
                <c:pt idx="405">
                  <c:v>50.75</c:v>
                </c:pt>
                <c:pt idx="406">
                  <c:v>50.75</c:v>
                </c:pt>
                <c:pt idx="407">
                  <c:v>50.74091</c:v>
                </c:pt>
                <c:pt idx="408">
                  <c:v>50.74091</c:v>
                </c:pt>
                <c:pt idx="409">
                  <c:v>50.74091</c:v>
                </c:pt>
                <c:pt idx="410">
                  <c:v>50.745449999999998</c:v>
                </c:pt>
                <c:pt idx="411">
                  <c:v>50.745449999999998</c:v>
                </c:pt>
                <c:pt idx="412">
                  <c:v>50.745449999999998</c:v>
                </c:pt>
                <c:pt idx="413">
                  <c:v>50.745449999999998</c:v>
                </c:pt>
                <c:pt idx="414">
                  <c:v>50.74091</c:v>
                </c:pt>
                <c:pt idx="415">
                  <c:v>50.74091</c:v>
                </c:pt>
                <c:pt idx="416">
                  <c:v>50.736359999999998</c:v>
                </c:pt>
                <c:pt idx="417">
                  <c:v>50.745449999999998</c:v>
                </c:pt>
                <c:pt idx="418">
                  <c:v>50.75</c:v>
                </c:pt>
                <c:pt idx="419">
                  <c:v>50.745449999999998</c:v>
                </c:pt>
                <c:pt idx="420">
                  <c:v>50.745449999999998</c:v>
                </c:pt>
                <c:pt idx="421">
                  <c:v>50.745449999999998</c:v>
                </c:pt>
                <c:pt idx="422">
                  <c:v>50.745449999999998</c:v>
                </c:pt>
                <c:pt idx="423">
                  <c:v>50.75</c:v>
                </c:pt>
                <c:pt idx="424">
                  <c:v>50.74091</c:v>
                </c:pt>
                <c:pt idx="425">
                  <c:v>50.74091</c:v>
                </c:pt>
                <c:pt idx="426">
                  <c:v>50.74091</c:v>
                </c:pt>
                <c:pt idx="427">
                  <c:v>50.74091</c:v>
                </c:pt>
                <c:pt idx="428">
                  <c:v>50.74091</c:v>
                </c:pt>
                <c:pt idx="429">
                  <c:v>50.745449999999998</c:v>
                </c:pt>
                <c:pt idx="430">
                  <c:v>50.745449999999998</c:v>
                </c:pt>
                <c:pt idx="431">
                  <c:v>50.745449999999998</c:v>
                </c:pt>
                <c:pt idx="432">
                  <c:v>50.736359999999998</c:v>
                </c:pt>
                <c:pt idx="433">
                  <c:v>50.745449999999998</c:v>
                </c:pt>
                <c:pt idx="434">
                  <c:v>50.74091</c:v>
                </c:pt>
                <c:pt idx="435">
                  <c:v>50.745449999999998</c:v>
                </c:pt>
                <c:pt idx="436">
                  <c:v>50.745449999999998</c:v>
                </c:pt>
                <c:pt idx="437">
                  <c:v>50.745449999999998</c:v>
                </c:pt>
                <c:pt idx="438">
                  <c:v>50.74091</c:v>
                </c:pt>
                <c:pt idx="439">
                  <c:v>50.745449999999998</c:v>
                </c:pt>
                <c:pt idx="440">
                  <c:v>50.745449999999998</c:v>
                </c:pt>
                <c:pt idx="441">
                  <c:v>50.745449999999998</c:v>
                </c:pt>
                <c:pt idx="442">
                  <c:v>50.74091</c:v>
                </c:pt>
                <c:pt idx="443">
                  <c:v>50.745449999999998</c:v>
                </c:pt>
                <c:pt idx="444">
                  <c:v>50.745449999999998</c:v>
                </c:pt>
                <c:pt idx="445">
                  <c:v>50.745449999999998</c:v>
                </c:pt>
                <c:pt idx="446">
                  <c:v>50.745449999999998</c:v>
                </c:pt>
                <c:pt idx="447">
                  <c:v>50.754550000000002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Typosoil7!$I$7</c:f>
              <c:strCache>
                <c:ptCount val="1"/>
              </c:strCache>
            </c:strRef>
          </c:tx>
          <c:marker>
            <c:symbol val="none"/>
          </c:marker>
          <c:val>
            <c:numRef>
              <c:f>Typosoil7!$I$8:$I$789</c:f>
              <c:numCache>
                <c:formatCode>General</c:formatCode>
                <c:ptCount val="782"/>
                <c:pt idx="0">
                  <c:v>0</c:v>
                </c:pt>
                <c:pt idx="1">
                  <c:v>46.089419999999997</c:v>
                </c:pt>
                <c:pt idx="2">
                  <c:v>46.044710000000002</c:v>
                </c:pt>
                <c:pt idx="3">
                  <c:v>46.053649999999998</c:v>
                </c:pt>
                <c:pt idx="4">
                  <c:v>46.044710000000002</c:v>
                </c:pt>
                <c:pt idx="5">
                  <c:v>46.053649999999998</c:v>
                </c:pt>
                <c:pt idx="6">
                  <c:v>46.044710000000002</c:v>
                </c:pt>
                <c:pt idx="7">
                  <c:v>46.044710000000002</c:v>
                </c:pt>
                <c:pt idx="8">
                  <c:v>46.035769999999999</c:v>
                </c:pt>
                <c:pt idx="9">
                  <c:v>46.035769999999999</c:v>
                </c:pt>
                <c:pt idx="10">
                  <c:v>46.017879999999998</c:v>
                </c:pt>
                <c:pt idx="11">
                  <c:v>46.008940000000003</c:v>
                </c:pt>
                <c:pt idx="12">
                  <c:v>45.991059999999997</c:v>
                </c:pt>
                <c:pt idx="13">
                  <c:v>45.982120000000002</c:v>
                </c:pt>
                <c:pt idx="14">
                  <c:v>45.964230000000001</c:v>
                </c:pt>
                <c:pt idx="15">
                  <c:v>45.955289999999998</c:v>
                </c:pt>
                <c:pt idx="16">
                  <c:v>45.93741</c:v>
                </c:pt>
                <c:pt idx="17">
                  <c:v>45.919519999999999</c:v>
                </c:pt>
                <c:pt idx="18">
                  <c:v>45.910580000000003</c:v>
                </c:pt>
                <c:pt idx="19">
                  <c:v>45.892699999999998</c:v>
                </c:pt>
                <c:pt idx="20">
                  <c:v>45.883749999999999</c:v>
                </c:pt>
                <c:pt idx="21">
                  <c:v>45.865870000000001</c:v>
                </c:pt>
                <c:pt idx="22">
                  <c:v>45.856929999999998</c:v>
                </c:pt>
                <c:pt idx="23">
                  <c:v>45.83905</c:v>
                </c:pt>
                <c:pt idx="24">
                  <c:v>45.821159999999999</c:v>
                </c:pt>
                <c:pt idx="25">
                  <c:v>45.803280000000001</c:v>
                </c:pt>
                <c:pt idx="26">
                  <c:v>45.794339999999998</c:v>
                </c:pt>
                <c:pt idx="27">
                  <c:v>45.776449999999997</c:v>
                </c:pt>
                <c:pt idx="28">
                  <c:v>45.767510000000001</c:v>
                </c:pt>
                <c:pt idx="29">
                  <c:v>45.758569999999999</c:v>
                </c:pt>
                <c:pt idx="30">
                  <c:v>45.731740000000002</c:v>
                </c:pt>
                <c:pt idx="31">
                  <c:v>45.722799999999999</c:v>
                </c:pt>
                <c:pt idx="32">
                  <c:v>45.713859999999997</c:v>
                </c:pt>
                <c:pt idx="33">
                  <c:v>45.695979999999999</c:v>
                </c:pt>
                <c:pt idx="34">
                  <c:v>45.68703</c:v>
                </c:pt>
                <c:pt idx="35">
                  <c:v>45.678089999999997</c:v>
                </c:pt>
                <c:pt idx="36">
                  <c:v>45.669150000000002</c:v>
                </c:pt>
                <c:pt idx="37">
                  <c:v>45.651269999999997</c:v>
                </c:pt>
                <c:pt idx="38">
                  <c:v>45.642330000000001</c:v>
                </c:pt>
                <c:pt idx="39">
                  <c:v>45.633380000000002</c:v>
                </c:pt>
                <c:pt idx="40">
                  <c:v>45.62444</c:v>
                </c:pt>
                <c:pt idx="41">
                  <c:v>45.615499999999997</c:v>
                </c:pt>
                <c:pt idx="42">
                  <c:v>45.597610000000003</c:v>
                </c:pt>
                <c:pt idx="43">
                  <c:v>45.58867</c:v>
                </c:pt>
                <c:pt idx="44">
                  <c:v>45.579729999999998</c:v>
                </c:pt>
                <c:pt idx="45">
                  <c:v>45.570790000000002</c:v>
                </c:pt>
                <c:pt idx="46">
                  <c:v>45.552909999999997</c:v>
                </c:pt>
                <c:pt idx="47">
                  <c:v>45.552909999999997</c:v>
                </c:pt>
                <c:pt idx="48">
                  <c:v>45.52608</c:v>
                </c:pt>
                <c:pt idx="49">
                  <c:v>45.535020000000003</c:v>
                </c:pt>
                <c:pt idx="50">
                  <c:v>45.517139999999998</c:v>
                </c:pt>
                <c:pt idx="51">
                  <c:v>45.508200000000002</c:v>
                </c:pt>
                <c:pt idx="52">
                  <c:v>45.490310000000001</c:v>
                </c:pt>
                <c:pt idx="53">
                  <c:v>45.481369999999998</c:v>
                </c:pt>
                <c:pt idx="54">
                  <c:v>45.472430000000003</c:v>
                </c:pt>
                <c:pt idx="55">
                  <c:v>45.46349</c:v>
                </c:pt>
                <c:pt idx="56">
                  <c:v>45.445599999999999</c:v>
                </c:pt>
                <c:pt idx="57">
                  <c:v>45.427720000000001</c:v>
                </c:pt>
                <c:pt idx="58">
                  <c:v>45.427720000000001</c:v>
                </c:pt>
                <c:pt idx="59">
                  <c:v>45.409840000000003</c:v>
                </c:pt>
                <c:pt idx="60">
                  <c:v>45.391950000000001</c:v>
                </c:pt>
                <c:pt idx="61">
                  <c:v>45.391950000000001</c:v>
                </c:pt>
                <c:pt idx="62">
                  <c:v>45.374070000000003</c:v>
                </c:pt>
                <c:pt idx="63">
                  <c:v>45.374070000000003</c:v>
                </c:pt>
                <c:pt idx="64">
                  <c:v>45.365130000000001</c:v>
                </c:pt>
                <c:pt idx="65">
                  <c:v>45.356189999999998</c:v>
                </c:pt>
                <c:pt idx="66">
                  <c:v>45.329360000000001</c:v>
                </c:pt>
                <c:pt idx="67">
                  <c:v>45.329360000000001</c:v>
                </c:pt>
                <c:pt idx="68">
                  <c:v>45.320419999999999</c:v>
                </c:pt>
                <c:pt idx="69">
                  <c:v>45.31147</c:v>
                </c:pt>
                <c:pt idx="70">
                  <c:v>45.31147</c:v>
                </c:pt>
                <c:pt idx="71">
                  <c:v>45.293590000000002</c:v>
                </c:pt>
                <c:pt idx="72">
                  <c:v>45.293590000000002</c:v>
                </c:pt>
                <c:pt idx="73">
                  <c:v>45.284649999999999</c:v>
                </c:pt>
                <c:pt idx="74">
                  <c:v>45.275709999999997</c:v>
                </c:pt>
                <c:pt idx="75">
                  <c:v>45.275709999999997</c:v>
                </c:pt>
                <c:pt idx="76">
                  <c:v>45.266770000000001</c:v>
                </c:pt>
                <c:pt idx="77">
                  <c:v>45.266770000000001</c:v>
                </c:pt>
                <c:pt idx="78">
                  <c:v>45.257820000000002</c:v>
                </c:pt>
                <c:pt idx="79">
                  <c:v>45.257820000000002</c:v>
                </c:pt>
                <c:pt idx="80">
                  <c:v>45.239939999999997</c:v>
                </c:pt>
                <c:pt idx="81">
                  <c:v>45.239939999999997</c:v>
                </c:pt>
                <c:pt idx="82">
                  <c:v>45.231000000000002</c:v>
                </c:pt>
                <c:pt idx="83">
                  <c:v>45.231000000000002</c:v>
                </c:pt>
                <c:pt idx="84">
                  <c:v>45.231000000000002</c:v>
                </c:pt>
                <c:pt idx="85">
                  <c:v>45.222059999999999</c:v>
                </c:pt>
                <c:pt idx="86">
                  <c:v>45.222059999999999</c:v>
                </c:pt>
                <c:pt idx="87">
                  <c:v>45.222059999999999</c:v>
                </c:pt>
                <c:pt idx="88">
                  <c:v>45.213120000000004</c:v>
                </c:pt>
                <c:pt idx="89">
                  <c:v>45.213120000000004</c:v>
                </c:pt>
                <c:pt idx="90">
                  <c:v>45.204169999999998</c:v>
                </c:pt>
                <c:pt idx="91">
                  <c:v>45.204169999999998</c:v>
                </c:pt>
                <c:pt idx="92">
                  <c:v>45.204169999999998</c:v>
                </c:pt>
                <c:pt idx="93">
                  <c:v>45.204169999999998</c:v>
                </c:pt>
                <c:pt idx="94">
                  <c:v>45.195230000000002</c:v>
                </c:pt>
                <c:pt idx="95">
                  <c:v>45.195230000000002</c:v>
                </c:pt>
                <c:pt idx="96">
                  <c:v>45.195230000000002</c:v>
                </c:pt>
                <c:pt idx="97">
                  <c:v>45.195230000000002</c:v>
                </c:pt>
                <c:pt idx="98">
                  <c:v>45.195230000000002</c:v>
                </c:pt>
                <c:pt idx="99">
                  <c:v>45.195230000000002</c:v>
                </c:pt>
                <c:pt idx="100">
                  <c:v>45.18629</c:v>
                </c:pt>
                <c:pt idx="101">
                  <c:v>45.18629</c:v>
                </c:pt>
                <c:pt idx="102">
                  <c:v>45.18629</c:v>
                </c:pt>
                <c:pt idx="103">
                  <c:v>45.18629</c:v>
                </c:pt>
                <c:pt idx="104">
                  <c:v>45.18629</c:v>
                </c:pt>
                <c:pt idx="105">
                  <c:v>45.177349999999997</c:v>
                </c:pt>
                <c:pt idx="106">
                  <c:v>45.177349999999997</c:v>
                </c:pt>
                <c:pt idx="107">
                  <c:v>45.177349999999997</c:v>
                </c:pt>
                <c:pt idx="108">
                  <c:v>45.168399999999998</c:v>
                </c:pt>
                <c:pt idx="109">
                  <c:v>45.168399999999998</c:v>
                </c:pt>
                <c:pt idx="110">
                  <c:v>45.168399999999998</c:v>
                </c:pt>
                <c:pt idx="111">
                  <c:v>45.168399999999998</c:v>
                </c:pt>
                <c:pt idx="112">
                  <c:v>45.168399999999998</c:v>
                </c:pt>
                <c:pt idx="113">
                  <c:v>45.168399999999998</c:v>
                </c:pt>
                <c:pt idx="114">
                  <c:v>45.168399999999998</c:v>
                </c:pt>
                <c:pt idx="115">
                  <c:v>45.159460000000003</c:v>
                </c:pt>
                <c:pt idx="116">
                  <c:v>45.159460000000003</c:v>
                </c:pt>
                <c:pt idx="117">
                  <c:v>45.159460000000003</c:v>
                </c:pt>
                <c:pt idx="118">
                  <c:v>45.159460000000003</c:v>
                </c:pt>
                <c:pt idx="119">
                  <c:v>45.159460000000003</c:v>
                </c:pt>
                <c:pt idx="120">
                  <c:v>45.159460000000003</c:v>
                </c:pt>
                <c:pt idx="121">
                  <c:v>45.159460000000003</c:v>
                </c:pt>
                <c:pt idx="122">
                  <c:v>45.159460000000003</c:v>
                </c:pt>
                <c:pt idx="123">
                  <c:v>45.159460000000003</c:v>
                </c:pt>
                <c:pt idx="124">
                  <c:v>45.159460000000003</c:v>
                </c:pt>
                <c:pt idx="125">
                  <c:v>45.15052</c:v>
                </c:pt>
                <c:pt idx="126">
                  <c:v>45.15052</c:v>
                </c:pt>
                <c:pt idx="127">
                  <c:v>45.15052</c:v>
                </c:pt>
                <c:pt idx="128">
                  <c:v>45.15052</c:v>
                </c:pt>
                <c:pt idx="129">
                  <c:v>45.15052</c:v>
                </c:pt>
                <c:pt idx="130">
                  <c:v>45.15052</c:v>
                </c:pt>
                <c:pt idx="131">
                  <c:v>45.15052</c:v>
                </c:pt>
                <c:pt idx="132">
                  <c:v>45.141579999999998</c:v>
                </c:pt>
                <c:pt idx="133">
                  <c:v>45.141579999999998</c:v>
                </c:pt>
                <c:pt idx="134">
                  <c:v>45.141579999999998</c:v>
                </c:pt>
                <c:pt idx="135">
                  <c:v>45.132640000000002</c:v>
                </c:pt>
                <c:pt idx="136">
                  <c:v>45.141579999999998</c:v>
                </c:pt>
                <c:pt idx="137">
                  <c:v>45.132640000000002</c:v>
                </c:pt>
                <c:pt idx="138">
                  <c:v>45.132640000000002</c:v>
                </c:pt>
                <c:pt idx="139">
                  <c:v>45.123699999999999</c:v>
                </c:pt>
                <c:pt idx="140">
                  <c:v>45.132640000000002</c:v>
                </c:pt>
                <c:pt idx="141">
                  <c:v>45.123699999999999</c:v>
                </c:pt>
                <c:pt idx="142">
                  <c:v>45.123699999999999</c:v>
                </c:pt>
                <c:pt idx="143">
                  <c:v>45.114750000000001</c:v>
                </c:pt>
                <c:pt idx="144">
                  <c:v>45.123699999999999</c:v>
                </c:pt>
                <c:pt idx="145">
                  <c:v>45.105809999999998</c:v>
                </c:pt>
                <c:pt idx="146">
                  <c:v>45.114750000000001</c:v>
                </c:pt>
                <c:pt idx="147">
                  <c:v>45.114750000000001</c:v>
                </c:pt>
                <c:pt idx="148">
                  <c:v>45.105809999999998</c:v>
                </c:pt>
                <c:pt idx="149">
                  <c:v>45.114750000000001</c:v>
                </c:pt>
                <c:pt idx="150">
                  <c:v>45.105809999999998</c:v>
                </c:pt>
                <c:pt idx="151">
                  <c:v>45.105809999999998</c:v>
                </c:pt>
                <c:pt idx="152">
                  <c:v>45.105809999999998</c:v>
                </c:pt>
                <c:pt idx="153">
                  <c:v>45.105809999999998</c:v>
                </c:pt>
                <c:pt idx="154">
                  <c:v>45.105809999999998</c:v>
                </c:pt>
                <c:pt idx="155">
                  <c:v>45.105809999999998</c:v>
                </c:pt>
                <c:pt idx="156">
                  <c:v>45.096870000000003</c:v>
                </c:pt>
                <c:pt idx="157">
                  <c:v>45.105809999999998</c:v>
                </c:pt>
                <c:pt idx="158">
                  <c:v>45.096870000000003</c:v>
                </c:pt>
                <c:pt idx="159">
                  <c:v>45.096870000000003</c:v>
                </c:pt>
                <c:pt idx="160">
                  <c:v>45.096870000000003</c:v>
                </c:pt>
                <c:pt idx="161">
                  <c:v>45.096870000000003</c:v>
                </c:pt>
                <c:pt idx="162">
                  <c:v>45.105809999999998</c:v>
                </c:pt>
                <c:pt idx="163">
                  <c:v>45.096870000000003</c:v>
                </c:pt>
                <c:pt idx="164">
                  <c:v>45.096870000000003</c:v>
                </c:pt>
                <c:pt idx="165">
                  <c:v>45.105809999999998</c:v>
                </c:pt>
                <c:pt idx="166">
                  <c:v>45.08793</c:v>
                </c:pt>
                <c:pt idx="167">
                  <c:v>45.096870000000003</c:v>
                </c:pt>
                <c:pt idx="168">
                  <c:v>45.096870000000003</c:v>
                </c:pt>
                <c:pt idx="169">
                  <c:v>45.096870000000003</c:v>
                </c:pt>
                <c:pt idx="170">
                  <c:v>45.096870000000003</c:v>
                </c:pt>
                <c:pt idx="171">
                  <c:v>45.096870000000003</c:v>
                </c:pt>
                <c:pt idx="172">
                  <c:v>45.08793</c:v>
                </c:pt>
                <c:pt idx="173">
                  <c:v>45.08793</c:v>
                </c:pt>
                <c:pt idx="174">
                  <c:v>45.08793</c:v>
                </c:pt>
                <c:pt idx="175">
                  <c:v>45.096870000000003</c:v>
                </c:pt>
                <c:pt idx="176">
                  <c:v>45.096870000000003</c:v>
                </c:pt>
                <c:pt idx="177">
                  <c:v>45.08793</c:v>
                </c:pt>
                <c:pt idx="178">
                  <c:v>45.096870000000003</c:v>
                </c:pt>
                <c:pt idx="179">
                  <c:v>45.096870000000003</c:v>
                </c:pt>
                <c:pt idx="180">
                  <c:v>45.105809999999998</c:v>
                </c:pt>
                <c:pt idx="181">
                  <c:v>45.096870000000003</c:v>
                </c:pt>
                <c:pt idx="182">
                  <c:v>45.096870000000003</c:v>
                </c:pt>
                <c:pt idx="183">
                  <c:v>45.096870000000003</c:v>
                </c:pt>
                <c:pt idx="184">
                  <c:v>45.096870000000003</c:v>
                </c:pt>
                <c:pt idx="185">
                  <c:v>45.096870000000003</c:v>
                </c:pt>
                <c:pt idx="186">
                  <c:v>45.105809999999998</c:v>
                </c:pt>
                <c:pt idx="187">
                  <c:v>45.105809999999998</c:v>
                </c:pt>
                <c:pt idx="188">
                  <c:v>45.105809999999998</c:v>
                </c:pt>
                <c:pt idx="189">
                  <c:v>45.096870000000003</c:v>
                </c:pt>
                <c:pt idx="190">
                  <c:v>45.105809999999998</c:v>
                </c:pt>
                <c:pt idx="191">
                  <c:v>45.105809999999998</c:v>
                </c:pt>
                <c:pt idx="192">
                  <c:v>45.105809999999998</c:v>
                </c:pt>
                <c:pt idx="193">
                  <c:v>45.105809999999998</c:v>
                </c:pt>
                <c:pt idx="194">
                  <c:v>45.105809999999998</c:v>
                </c:pt>
                <c:pt idx="195">
                  <c:v>45.105809999999998</c:v>
                </c:pt>
                <c:pt idx="196">
                  <c:v>45.114750000000001</c:v>
                </c:pt>
                <c:pt idx="197">
                  <c:v>45.105809999999998</c:v>
                </c:pt>
                <c:pt idx="198">
                  <c:v>45.105809999999998</c:v>
                </c:pt>
                <c:pt idx="199">
                  <c:v>45.105809999999998</c:v>
                </c:pt>
                <c:pt idx="200">
                  <c:v>45.105809999999998</c:v>
                </c:pt>
                <c:pt idx="201">
                  <c:v>45.114750000000001</c:v>
                </c:pt>
                <c:pt idx="202">
                  <c:v>45.114750000000001</c:v>
                </c:pt>
                <c:pt idx="203">
                  <c:v>45.105809999999998</c:v>
                </c:pt>
                <c:pt idx="204">
                  <c:v>45.096870000000003</c:v>
                </c:pt>
                <c:pt idx="205">
                  <c:v>45.105809999999998</c:v>
                </c:pt>
                <c:pt idx="206">
                  <c:v>45.105809999999998</c:v>
                </c:pt>
                <c:pt idx="207">
                  <c:v>45.105809999999998</c:v>
                </c:pt>
                <c:pt idx="208">
                  <c:v>45.105809999999998</c:v>
                </c:pt>
                <c:pt idx="209">
                  <c:v>45.105809999999998</c:v>
                </c:pt>
                <c:pt idx="210">
                  <c:v>45.105809999999998</c:v>
                </c:pt>
                <c:pt idx="211">
                  <c:v>45.105809999999998</c:v>
                </c:pt>
                <c:pt idx="212">
                  <c:v>45.105809999999998</c:v>
                </c:pt>
                <c:pt idx="213">
                  <c:v>45.105809999999998</c:v>
                </c:pt>
                <c:pt idx="214">
                  <c:v>45.105809999999998</c:v>
                </c:pt>
                <c:pt idx="215">
                  <c:v>45.105809999999998</c:v>
                </c:pt>
                <c:pt idx="216">
                  <c:v>45.105809999999998</c:v>
                </c:pt>
                <c:pt idx="217">
                  <c:v>45.105809999999998</c:v>
                </c:pt>
                <c:pt idx="218">
                  <c:v>45.105809999999998</c:v>
                </c:pt>
                <c:pt idx="219">
                  <c:v>45.105809999999998</c:v>
                </c:pt>
                <c:pt idx="220">
                  <c:v>45.096870000000003</c:v>
                </c:pt>
                <c:pt idx="221">
                  <c:v>45.105809999999998</c:v>
                </c:pt>
                <c:pt idx="222">
                  <c:v>45.105809999999998</c:v>
                </c:pt>
                <c:pt idx="223">
                  <c:v>45.105809999999998</c:v>
                </c:pt>
                <c:pt idx="224">
                  <c:v>45.105809999999998</c:v>
                </c:pt>
                <c:pt idx="225">
                  <c:v>45.105809999999998</c:v>
                </c:pt>
                <c:pt idx="226">
                  <c:v>45.105809999999998</c:v>
                </c:pt>
                <c:pt idx="227">
                  <c:v>45.096870000000003</c:v>
                </c:pt>
                <c:pt idx="228">
                  <c:v>45.096870000000003</c:v>
                </c:pt>
                <c:pt idx="229">
                  <c:v>45.105809999999998</c:v>
                </c:pt>
                <c:pt idx="230">
                  <c:v>45.105809999999998</c:v>
                </c:pt>
                <c:pt idx="231">
                  <c:v>45.105809999999998</c:v>
                </c:pt>
                <c:pt idx="232">
                  <c:v>45.105809999999998</c:v>
                </c:pt>
                <c:pt idx="233">
                  <c:v>45.105809999999998</c:v>
                </c:pt>
                <c:pt idx="234">
                  <c:v>45.105809999999998</c:v>
                </c:pt>
                <c:pt idx="235">
                  <c:v>45.105809999999998</c:v>
                </c:pt>
                <c:pt idx="236">
                  <c:v>45.105809999999998</c:v>
                </c:pt>
                <c:pt idx="237">
                  <c:v>45.105809999999998</c:v>
                </c:pt>
                <c:pt idx="238">
                  <c:v>45.096870000000003</c:v>
                </c:pt>
                <c:pt idx="239">
                  <c:v>45.096870000000003</c:v>
                </c:pt>
                <c:pt idx="240">
                  <c:v>45.105809999999998</c:v>
                </c:pt>
                <c:pt idx="241">
                  <c:v>45.105809999999998</c:v>
                </c:pt>
                <c:pt idx="242">
                  <c:v>45.096870000000003</c:v>
                </c:pt>
                <c:pt idx="243">
                  <c:v>45.096870000000003</c:v>
                </c:pt>
                <c:pt idx="244">
                  <c:v>45.105809999999998</c:v>
                </c:pt>
                <c:pt idx="245">
                  <c:v>45.096870000000003</c:v>
                </c:pt>
                <c:pt idx="246">
                  <c:v>45.105809999999998</c:v>
                </c:pt>
                <c:pt idx="247">
                  <c:v>45.105809999999998</c:v>
                </c:pt>
                <c:pt idx="248">
                  <c:v>45.105809999999998</c:v>
                </c:pt>
                <c:pt idx="249">
                  <c:v>45.105809999999998</c:v>
                </c:pt>
                <c:pt idx="250">
                  <c:v>45.105809999999998</c:v>
                </c:pt>
                <c:pt idx="251">
                  <c:v>45.096870000000003</c:v>
                </c:pt>
                <c:pt idx="252">
                  <c:v>45.105809999999998</c:v>
                </c:pt>
                <c:pt idx="253">
                  <c:v>45.105809999999998</c:v>
                </c:pt>
                <c:pt idx="254">
                  <c:v>45.105809999999998</c:v>
                </c:pt>
                <c:pt idx="255">
                  <c:v>45.096870000000003</c:v>
                </c:pt>
                <c:pt idx="256">
                  <c:v>45.096870000000003</c:v>
                </c:pt>
                <c:pt idx="257">
                  <c:v>45.096870000000003</c:v>
                </c:pt>
                <c:pt idx="258">
                  <c:v>45.096870000000003</c:v>
                </c:pt>
                <c:pt idx="259">
                  <c:v>45.105809999999998</c:v>
                </c:pt>
                <c:pt idx="260">
                  <c:v>45.096870000000003</c:v>
                </c:pt>
                <c:pt idx="261">
                  <c:v>45.096870000000003</c:v>
                </c:pt>
                <c:pt idx="262">
                  <c:v>45.105809999999998</c:v>
                </c:pt>
                <c:pt idx="263">
                  <c:v>45.105809999999998</c:v>
                </c:pt>
                <c:pt idx="264">
                  <c:v>45.105809999999998</c:v>
                </c:pt>
                <c:pt idx="265">
                  <c:v>45.105809999999998</c:v>
                </c:pt>
                <c:pt idx="266">
                  <c:v>45.096870000000003</c:v>
                </c:pt>
                <c:pt idx="267">
                  <c:v>45.096870000000003</c:v>
                </c:pt>
                <c:pt idx="268">
                  <c:v>45.105809999999998</c:v>
                </c:pt>
                <c:pt idx="269">
                  <c:v>45.105809999999998</c:v>
                </c:pt>
                <c:pt idx="270">
                  <c:v>45.096870000000003</c:v>
                </c:pt>
                <c:pt idx="271">
                  <c:v>45.105809999999998</c:v>
                </c:pt>
                <c:pt idx="272">
                  <c:v>45.105809999999998</c:v>
                </c:pt>
                <c:pt idx="273">
                  <c:v>45.096870000000003</c:v>
                </c:pt>
                <c:pt idx="274">
                  <c:v>45.105809999999998</c:v>
                </c:pt>
                <c:pt idx="275">
                  <c:v>45.096870000000003</c:v>
                </c:pt>
                <c:pt idx="276">
                  <c:v>45.096870000000003</c:v>
                </c:pt>
                <c:pt idx="277">
                  <c:v>45.096870000000003</c:v>
                </c:pt>
                <c:pt idx="278">
                  <c:v>45.096870000000003</c:v>
                </c:pt>
                <c:pt idx="279">
                  <c:v>45.096870000000003</c:v>
                </c:pt>
                <c:pt idx="280">
                  <c:v>45.096870000000003</c:v>
                </c:pt>
                <c:pt idx="281">
                  <c:v>45.096870000000003</c:v>
                </c:pt>
                <c:pt idx="282">
                  <c:v>45.096870000000003</c:v>
                </c:pt>
                <c:pt idx="283">
                  <c:v>45.096870000000003</c:v>
                </c:pt>
                <c:pt idx="284">
                  <c:v>45.096870000000003</c:v>
                </c:pt>
                <c:pt idx="285">
                  <c:v>45.08793</c:v>
                </c:pt>
                <c:pt idx="286">
                  <c:v>45.08793</c:v>
                </c:pt>
                <c:pt idx="287">
                  <c:v>45.096870000000003</c:v>
                </c:pt>
                <c:pt idx="288">
                  <c:v>45.096870000000003</c:v>
                </c:pt>
                <c:pt idx="289">
                  <c:v>45.096870000000003</c:v>
                </c:pt>
                <c:pt idx="290">
                  <c:v>45.08793</c:v>
                </c:pt>
                <c:pt idx="291">
                  <c:v>45.08793</c:v>
                </c:pt>
                <c:pt idx="292">
                  <c:v>45.096870000000003</c:v>
                </c:pt>
                <c:pt idx="293">
                  <c:v>45.096870000000003</c:v>
                </c:pt>
                <c:pt idx="294">
                  <c:v>45.08793</c:v>
                </c:pt>
                <c:pt idx="295">
                  <c:v>45.08793</c:v>
                </c:pt>
                <c:pt idx="296">
                  <c:v>45.096870000000003</c:v>
                </c:pt>
                <c:pt idx="297">
                  <c:v>45.096870000000003</c:v>
                </c:pt>
                <c:pt idx="298">
                  <c:v>45.096870000000003</c:v>
                </c:pt>
                <c:pt idx="299">
                  <c:v>45.08793</c:v>
                </c:pt>
                <c:pt idx="300">
                  <c:v>45.096870000000003</c:v>
                </c:pt>
                <c:pt idx="301">
                  <c:v>45.096870000000003</c:v>
                </c:pt>
                <c:pt idx="302">
                  <c:v>45.08793</c:v>
                </c:pt>
                <c:pt idx="303">
                  <c:v>45.08793</c:v>
                </c:pt>
                <c:pt idx="304">
                  <c:v>45.08793</c:v>
                </c:pt>
                <c:pt idx="305">
                  <c:v>45.08793</c:v>
                </c:pt>
                <c:pt idx="306">
                  <c:v>45.08793</c:v>
                </c:pt>
                <c:pt idx="307">
                  <c:v>45.096870000000003</c:v>
                </c:pt>
                <c:pt idx="308">
                  <c:v>45.08793</c:v>
                </c:pt>
                <c:pt idx="309">
                  <c:v>45.08793</c:v>
                </c:pt>
                <c:pt idx="310">
                  <c:v>45.08793</c:v>
                </c:pt>
                <c:pt idx="311">
                  <c:v>45.08793</c:v>
                </c:pt>
                <c:pt idx="312">
                  <c:v>45.08793</c:v>
                </c:pt>
                <c:pt idx="313">
                  <c:v>45.08793</c:v>
                </c:pt>
                <c:pt idx="314">
                  <c:v>45.08793</c:v>
                </c:pt>
                <c:pt idx="315">
                  <c:v>45.08793</c:v>
                </c:pt>
                <c:pt idx="316">
                  <c:v>45.08793</c:v>
                </c:pt>
                <c:pt idx="317">
                  <c:v>45.078989999999997</c:v>
                </c:pt>
                <c:pt idx="318">
                  <c:v>45.08793</c:v>
                </c:pt>
                <c:pt idx="319">
                  <c:v>45.078989999999997</c:v>
                </c:pt>
                <c:pt idx="320">
                  <c:v>45.08793</c:v>
                </c:pt>
                <c:pt idx="321">
                  <c:v>45.08793</c:v>
                </c:pt>
                <c:pt idx="322">
                  <c:v>45.08793</c:v>
                </c:pt>
                <c:pt idx="323">
                  <c:v>45.08793</c:v>
                </c:pt>
                <c:pt idx="324">
                  <c:v>45.08793</c:v>
                </c:pt>
                <c:pt idx="325">
                  <c:v>45.078989999999997</c:v>
                </c:pt>
                <c:pt idx="326">
                  <c:v>45.08793</c:v>
                </c:pt>
                <c:pt idx="327">
                  <c:v>45.08793</c:v>
                </c:pt>
                <c:pt idx="328">
                  <c:v>45.08793</c:v>
                </c:pt>
                <c:pt idx="329">
                  <c:v>45.08793</c:v>
                </c:pt>
                <c:pt idx="330">
                  <c:v>45.08793</c:v>
                </c:pt>
                <c:pt idx="331">
                  <c:v>45.08793</c:v>
                </c:pt>
                <c:pt idx="332">
                  <c:v>45.08793</c:v>
                </c:pt>
                <c:pt idx="333">
                  <c:v>45.08793</c:v>
                </c:pt>
                <c:pt idx="334">
                  <c:v>45.08793</c:v>
                </c:pt>
                <c:pt idx="335">
                  <c:v>45.078989999999997</c:v>
                </c:pt>
                <c:pt idx="336">
                  <c:v>45.08793</c:v>
                </c:pt>
                <c:pt idx="337">
                  <c:v>45.08793</c:v>
                </c:pt>
                <c:pt idx="338">
                  <c:v>45.08793</c:v>
                </c:pt>
                <c:pt idx="339">
                  <c:v>45.08793</c:v>
                </c:pt>
                <c:pt idx="340">
                  <c:v>45.08793</c:v>
                </c:pt>
                <c:pt idx="341">
                  <c:v>45.08793</c:v>
                </c:pt>
                <c:pt idx="342">
                  <c:v>45.078989999999997</c:v>
                </c:pt>
                <c:pt idx="343">
                  <c:v>45.078989999999997</c:v>
                </c:pt>
                <c:pt idx="344">
                  <c:v>45.078989999999997</c:v>
                </c:pt>
                <c:pt idx="345">
                  <c:v>45.08793</c:v>
                </c:pt>
                <c:pt idx="346">
                  <c:v>45.08793</c:v>
                </c:pt>
                <c:pt idx="347">
                  <c:v>45.08793</c:v>
                </c:pt>
                <c:pt idx="348">
                  <c:v>45.08793</c:v>
                </c:pt>
                <c:pt idx="349">
                  <c:v>45.08793</c:v>
                </c:pt>
                <c:pt idx="350">
                  <c:v>45.08793</c:v>
                </c:pt>
                <c:pt idx="351">
                  <c:v>45.078989999999997</c:v>
                </c:pt>
                <c:pt idx="352">
                  <c:v>45.08793</c:v>
                </c:pt>
                <c:pt idx="353">
                  <c:v>45.078989999999997</c:v>
                </c:pt>
                <c:pt idx="354">
                  <c:v>45.08793</c:v>
                </c:pt>
                <c:pt idx="355">
                  <c:v>45.078989999999997</c:v>
                </c:pt>
                <c:pt idx="356">
                  <c:v>45.08793</c:v>
                </c:pt>
                <c:pt idx="357">
                  <c:v>45.08793</c:v>
                </c:pt>
                <c:pt idx="358">
                  <c:v>45.08793</c:v>
                </c:pt>
                <c:pt idx="359">
                  <c:v>45.08793</c:v>
                </c:pt>
                <c:pt idx="360">
                  <c:v>45.08793</c:v>
                </c:pt>
                <c:pt idx="361">
                  <c:v>45.08793</c:v>
                </c:pt>
                <c:pt idx="362">
                  <c:v>45.08793</c:v>
                </c:pt>
                <c:pt idx="363">
                  <c:v>45.08793</c:v>
                </c:pt>
                <c:pt idx="364">
                  <c:v>45.078989999999997</c:v>
                </c:pt>
                <c:pt idx="365">
                  <c:v>45.08793</c:v>
                </c:pt>
                <c:pt idx="366">
                  <c:v>45.078989999999997</c:v>
                </c:pt>
                <c:pt idx="367">
                  <c:v>45.078989999999997</c:v>
                </c:pt>
                <c:pt idx="368">
                  <c:v>45.08793</c:v>
                </c:pt>
                <c:pt idx="369">
                  <c:v>45.078989999999997</c:v>
                </c:pt>
                <c:pt idx="370">
                  <c:v>45.08793</c:v>
                </c:pt>
                <c:pt idx="371">
                  <c:v>45.08793</c:v>
                </c:pt>
                <c:pt idx="372">
                  <c:v>45.078989999999997</c:v>
                </c:pt>
                <c:pt idx="373">
                  <c:v>45.070050000000002</c:v>
                </c:pt>
                <c:pt idx="374">
                  <c:v>45.078989999999997</c:v>
                </c:pt>
                <c:pt idx="375">
                  <c:v>45.08793</c:v>
                </c:pt>
                <c:pt idx="376">
                  <c:v>45.08793</c:v>
                </c:pt>
                <c:pt idx="377">
                  <c:v>45.08793</c:v>
                </c:pt>
                <c:pt idx="378">
                  <c:v>45.08793</c:v>
                </c:pt>
                <c:pt idx="379">
                  <c:v>45.078989999999997</c:v>
                </c:pt>
                <c:pt idx="380">
                  <c:v>45.078989999999997</c:v>
                </c:pt>
                <c:pt idx="381">
                  <c:v>45.08793</c:v>
                </c:pt>
                <c:pt idx="382">
                  <c:v>45.08793</c:v>
                </c:pt>
                <c:pt idx="383">
                  <c:v>45.078989999999997</c:v>
                </c:pt>
                <c:pt idx="384">
                  <c:v>45.08793</c:v>
                </c:pt>
                <c:pt idx="385">
                  <c:v>45.08793</c:v>
                </c:pt>
                <c:pt idx="386">
                  <c:v>45.078989999999997</c:v>
                </c:pt>
                <c:pt idx="387">
                  <c:v>45.08793</c:v>
                </c:pt>
                <c:pt idx="388">
                  <c:v>45.078989999999997</c:v>
                </c:pt>
                <c:pt idx="389">
                  <c:v>45.08793</c:v>
                </c:pt>
                <c:pt idx="390">
                  <c:v>45.08793</c:v>
                </c:pt>
                <c:pt idx="391">
                  <c:v>45.078989999999997</c:v>
                </c:pt>
                <c:pt idx="392">
                  <c:v>45.08793</c:v>
                </c:pt>
                <c:pt idx="393">
                  <c:v>45.08793</c:v>
                </c:pt>
                <c:pt idx="394">
                  <c:v>45.078989999999997</c:v>
                </c:pt>
                <c:pt idx="395">
                  <c:v>45.078989999999997</c:v>
                </c:pt>
                <c:pt idx="396">
                  <c:v>45.08793</c:v>
                </c:pt>
                <c:pt idx="397">
                  <c:v>45.078989999999997</c:v>
                </c:pt>
                <c:pt idx="398">
                  <c:v>45.08793</c:v>
                </c:pt>
                <c:pt idx="399">
                  <c:v>45.08793</c:v>
                </c:pt>
                <c:pt idx="400">
                  <c:v>45.078989999999997</c:v>
                </c:pt>
                <c:pt idx="401">
                  <c:v>45.078989999999997</c:v>
                </c:pt>
                <c:pt idx="402">
                  <c:v>45.08793</c:v>
                </c:pt>
                <c:pt idx="403">
                  <c:v>45.08793</c:v>
                </c:pt>
                <c:pt idx="404">
                  <c:v>45.078989999999997</c:v>
                </c:pt>
                <c:pt idx="405">
                  <c:v>45.078989999999997</c:v>
                </c:pt>
                <c:pt idx="406">
                  <c:v>45.078989999999997</c:v>
                </c:pt>
                <c:pt idx="407">
                  <c:v>45.078989999999997</c:v>
                </c:pt>
                <c:pt idx="408">
                  <c:v>45.078989999999997</c:v>
                </c:pt>
                <c:pt idx="409">
                  <c:v>45.08793</c:v>
                </c:pt>
                <c:pt idx="410">
                  <c:v>45.08793</c:v>
                </c:pt>
                <c:pt idx="411">
                  <c:v>45.08793</c:v>
                </c:pt>
                <c:pt idx="412">
                  <c:v>45.078989999999997</c:v>
                </c:pt>
                <c:pt idx="413">
                  <c:v>45.08793</c:v>
                </c:pt>
                <c:pt idx="414">
                  <c:v>45.08793</c:v>
                </c:pt>
                <c:pt idx="415">
                  <c:v>45.08793</c:v>
                </c:pt>
                <c:pt idx="416">
                  <c:v>45.08793</c:v>
                </c:pt>
                <c:pt idx="417">
                  <c:v>45.078989999999997</c:v>
                </c:pt>
                <c:pt idx="418">
                  <c:v>45.08793</c:v>
                </c:pt>
                <c:pt idx="419">
                  <c:v>45.08793</c:v>
                </c:pt>
                <c:pt idx="420">
                  <c:v>45.08793</c:v>
                </c:pt>
                <c:pt idx="421">
                  <c:v>45.08793</c:v>
                </c:pt>
                <c:pt idx="422">
                  <c:v>45.08793</c:v>
                </c:pt>
                <c:pt idx="423">
                  <c:v>45.078989999999997</c:v>
                </c:pt>
                <c:pt idx="424">
                  <c:v>45.08793</c:v>
                </c:pt>
                <c:pt idx="425">
                  <c:v>45.08793</c:v>
                </c:pt>
                <c:pt idx="426">
                  <c:v>45.08793</c:v>
                </c:pt>
                <c:pt idx="427">
                  <c:v>45.078989999999997</c:v>
                </c:pt>
                <c:pt idx="428">
                  <c:v>45.078989999999997</c:v>
                </c:pt>
                <c:pt idx="429">
                  <c:v>45.078989999999997</c:v>
                </c:pt>
                <c:pt idx="430">
                  <c:v>45.078989999999997</c:v>
                </c:pt>
                <c:pt idx="431">
                  <c:v>45.08793</c:v>
                </c:pt>
                <c:pt idx="432">
                  <c:v>45.078989999999997</c:v>
                </c:pt>
                <c:pt idx="433">
                  <c:v>45.078989999999997</c:v>
                </c:pt>
                <c:pt idx="434">
                  <c:v>45.078989999999997</c:v>
                </c:pt>
                <c:pt idx="435">
                  <c:v>45.070050000000002</c:v>
                </c:pt>
                <c:pt idx="436">
                  <c:v>45.078989999999997</c:v>
                </c:pt>
                <c:pt idx="437">
                  <c:v>45.078989999999997</c:v>
                </c:pt>
                <c:pt idx="438">
                  <c:v>45.078989999999997</c:v>
                </c:pt>
                <c:pt idx="439">
                  <c:v>45.078989999999997</c:v>
                </c:pt>
                <c:pt idx="440">
                  <c:v>45.08793</c:v>
                </c:pt>
                <c:pt idx="441">
                  <c:v>45.078989999999997</c:v>
                </c:pt>
                <c:pt idx="442">
                  <c:v>45.08793</c:v>
                </c:pt>
                <c:pt idx="443">
                  <c:v>45.078989999999997</c:v>
                </c:pt>
                <c:pt idx="444">
                  <c:v>45.078989999999997</c:v>
                </c:pt>
                <c:pt idx="445">
                  <c:v>45.078989999999997</c:v>
                </c:pt>
                <c:pt idx="446">
                  <c:v>45.078989999999997</c:v>
                </c:pt>
                <c:pt idx="447">
                  <c:v>45.070050000000002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8808704"/>
        <c:axId val="198810240"/>
      </c:lineChart>
      <c:lineChart>
        <c:grouping val="standard"/>
        <c:varyColors val="0"/>
        <c:ser>
          <c:idx val="2"/>
          <c:order val="2"/>
          <c:tx>
            <c:strRef>
              <c:f>Typosoil7!$J$7</c:f>
              <c:strCache>
                <c:ptCount val="1"/>
              </c:strCache>
            </c:strRef>
          </c:tx>
          <c:marker>
            <c:symbol val="none"/>
          </c:marker>
          <c:val>
            <c:numRef>
              <c:f>Typosoil7!$J$8:$J$789</c:f>
              <c:numCache>
                <c:formatCode>General</c:formatCode>
                <c:ptCount val="782"/>
                <c:pt idx="0">
                  <c:v>0</c:v>
                </c:pt>
                <c:pt idx="1">
                  <c:v>52.36806</c:v>
                </c:pt>
                <c:pt idx="2">
                  <c:v>49.932340000000003</c:v>
                </c:pt>
                <c:pt idx="3">
                  <c:v>48.714480000000002</c:v>
                </c:pt>
                <c:pt idx="4">
                  <c:v>47.49662</c:v>
                </c:pt>
                <c:pt idx="5">
                  <c:v>46.887689999999999</c:v>
                </c:pt>
                <c:pt idx="6">
                  <c:v>46.278759999999998</c:v>
                </c:pt>
                <c:pt idx="7">
                  <c:v>43.843029999999999</c:v>
                </c:pt>
                <c:pt idx="8">
                  <c:v>42.625169999999997</c:v>
                </c:pt>
                <c:pt idx="9">
                  <c:v>42.016240000000003</c:v>
                </c:pt>
                <c:pt idx="10">
                  <c:v>40.189450000000001</c:v>
                </c:pt>
                <c:pt idx="11">
                  <c:v>37.753720000000001</c:v>
                </c:pt>
                <c:pt idx="12">
                  <c:v>35.317999999999998</c:v>
                </c:pt>
                <c:pt idx="13">
                  <c:v>32.882269999999998</c:v>
                </c:pt>
                <c:pt idx="14">
                  <c:v>30.446549999999998</c:v>
                </c:pt>
                <c:pt idx="15">
                  <c:v>26.792960000000001</c:v>
                </c:pt>
                <c:pt idx="16">
                  <c:v>23.74831</c:v>
                </c:pt>
                <c:pt idx="17">
                  <c:v>20.703659999999999</c:v>
                </c:pt>
                <c:pt idx="18">
                  <c:v>17.050070000000002</c:v>
                </c:pt>
                <c:pt idx="19">
                  <c:v>14.005409999999999</c:v>
                </c:pt>
                <c:pt idx="20">
                  <c:v>10.35183</c:v>
                </c:pt>
                <c:pt idx="21">
                  <c:v>6.6982400000000002</c:v>
                </c:pt>
                <c:pt idx="22">
                  <c:v>1.8267899999999999</c:v>
                </c:pt>
                <c:pt idx="23">
                  <c:v>-2.4357199999999999</c:v>
                </c:pt>
                <c:pt idx="24">
                  <c:v>-7.9161000000000001</c:v>
                </c:pt>
                <c:pt idx="25">
                  <c:v>-12.78755</c:v>
                </c:pt>
                <c:pt idx="26">
                  <c:v>-18.26793</c:v>
                </c:pt>
                <c:pt idx="27">
                  <c:v>-23.74831</c:v>
                </c:pt>
                <c:pt idx="28">
                  <c:v>-30.446549999999998</c:v>
                </c:pt>
                <c:pt idx="29">
                  <c:v>-37.14479</c:v>
                </c:pt>
                <c:pt idx="30">
                  <c:v>-44.451970000000003</c:v>
                </c:pt>
                <c:pt idx="31">
                  <c:v>-51.150199999999998</c:v>
                </c:pt>
                <c:pt idx="32">
                  <c:v>-58.457380000000001</c:v>
                </c:pt>
                <c:pt idx="33">
                  <c:v>-66.373480000000001</c:v>
                </c:pt>
                <c:pt idx="34">
                  <c:v>-74.898510000000002</c:v>
                </c:pt>
                <c:pt idx="35">
                  <c:v>-84.032480000000007</c:v>
                </c:pt>
                <c:pt idx="36">
                  <c:v>-92.557509999999994</c:v>
                </c:pt>
                <c:pt idx="37">
                  <c:v>-102.90934</c:v>
                </c:pt>
                <c:pt idx="38">
                  <c:v>-113.26117000000001</c:v>
                </c:pt>
                <c:pt idx="39">
                  <c:v>-124.83086</c:v>
                </c:pt>
                <c:pt idx="40">
                  <c:v>-137.00948</c:v>
                </c:pt>
                <c:pt idx="41">
                  <c:v>-149.79703000000001</c:v>
                </c:pt>
                <c:pt idx="42">
                  <c:v>-165.02030999999999</c:v>
                </c:pt>
                <c:pt idx="43">
                  <c:v>-180.85251</c:v>
                </c:pt>
                <c:pt idx="44">
                  <c:v>-198.51150999999999</c:v>
                </c:pt>
                <c:pt idx="45">
                  <c:v>-215.56157999999999</c:v>
                </c:pt>
                <c:pt idx="46">
                  <c:v>-235.65629999999999</c:v>
                </c:pt>
                <c:pt idx="47">
                  <c:v>-256.96886999999998</c:v>
                </c:pt>
                <c:pt idx="48">
                  <c:v>-279.49932999999999</c:v>
                </c:pt>
                <c:pt idx="49">
                  <c:v>-303.85656999999998</c:v>
                </c:pt>
                <c:pt idx="50">
                  <c:v>-329.43167</c:v>
                </c:pt>
                <c:pt idx="51">
                  <c:v>-358.05142000000001</c:v>
                </c:pt>
                <c:pt idx="52">
                  <c:v>-387.28012000000001</c:v>
                </c:pt>
                <c:pt idx="53">
                  <c:v>-418.94452000000001</c:v>
                </c:pt>
                <c:pt idx="54">
                  <c:v>-453.65359000000001</c:v>
                </c:pt>
                <c:pt idx="55">
                  <c:v>-489.58053999999998</c:v>
                </c:pt>
                <c:pt idx="56">
                  <c:v>-527.94317999999998</c:v>
                </c:pt>
                <c:pt idx="57">
                  <c:v>-566.91479000000004</c:v>
                </c:pt>
                <c:pt idx="58">
                  <c:v>-607.10419000000002</c:v>
                </c:pt>
                <c:pt idx="59">
                  <c:v>-651.55615</c:v>
                </c:pt>
                <c:pt idx="60">
                  <c:v>-696.00811999999996</c:v>
                </c:pt>
                <c:pt idx="61">
                  <c:v>-691.74561000000006</c:v>
                </c:pt>
                <c:pt idx="62">
                  <c:v>-787.34777999999994</c:v>
                </c:pt>
                <c:pt idx="63">
                  <c:v>-835.45336999999995</c:v>
                </c:pt>
                <c:pt idx="64">
                  <c:v>-875.64275999999995</c:v>
                </c:pt>
                <c:pt idx="65">
                  <c:v>-898.17322000000001</c:v>
                </c:pt>
                <c:pt idx="66">
                  <c:v>-883.55889999999999</c:v>
                </c:pt>
                <c:pt idx="67">
                  <c:v>-361.09609999999998</c:v>
                </c:pt>
                <c:pt idx="68">
                  <c:v>-65.76455</c:v>
                </c:pt>
                <c:pt idx="69">
                  <c:v>38.362650000000002</c:v>
                </c:pt>
                <c:pt idx="70">
                  <c:v>54.194859999999998</c:v>
                </c:pt>
                <c:pt idx="71">
                  <c:v>56.630580000000002</c:v>
                </c:pt>
                <c:pt idx="72">
                  <c:v>57.84845</c:v>
                </c:pt>
                <c:pt idx="73">
                  <c:v>58.457380000000001</c:v>
                </c:pt>
                <c:pt idx="74">
                  <c:v>59.066310000000001</c:v>
                </c:pt>
                <c:pt idx="75">
                  <c:v>59.066310000000001</c:v>
                </c:pt>
                <c:pt idx="76">
                  <c:v>59.066310000000001</c:v>
                </c:pt>
                <c:pt idx="77">
                  <c:v>59.066310000000001</c:v>
                </c:pt>
                <c:pt idx="78">
                  <c:v>59.675240000000002</c:v>
                </c:pt>
                <c:pt idx="79">
                  <c:v>59.066310000000001</c:v>
                </c:pt>
                <c:pt idx="80">
                  <c:v>59.675240000000002</c:v>
                </c:pt>
                <c:pt idx="81">
                  <c:v>59.066310000000001</c:v>
                </c:pt>
                <c:pt idx="82">
                  <c:v>59.066310000000001</c:v>
                </c:pt>
                <c:pt idx="83">
                  <c:v>59.066310000000001</c:v>
                </c:pt>
                <c:pt idx="84">
                  <c:v>59.066310000000001</c:v>
                </c:pt>
                <c:pt idx="85">
                  <c:v>59.066310000000001</c:v>
                </c:pt>
                <c:pt idx="86">
                  <c:v>59.066310000000001</c:v>
                </c:pt>
                <c:pt idx="87">
                  <c:v>59.066310000000001</c:v>
                </c:pt>
                <c:pt idx="88">
                  <c:v>59.066310000000001</c:v>
                </c:pt>
                <c:pt idx="89">
                  <c:v>57.84845</c:v>
                </c:pt>
                <c:pt idx="90">
                  <c:v>59.066310000000001</c:v>
                </c:pt>
                <c:pt idx="91">
                  <c:v>58.457380000000001</c:v>
                </c:pt>
                <c:pt idx="92">
                  <c:v>58.457380000000001</c:v>
                </c:pt>
                <c:pt idx="93">
                  <c:v>58.457380000000001</c:v>
                </c:pt>
                <c:pt idx="94">
                  <c:v>58.457380000000001</c:v>
                </c:pt>
                <c:pt idx="95">
                  <c:v>58.457380000000001</c:v>
                </c:pt>
                <c:pt idx="96">
                  <c:v>58.457380000000001</c:v>
                </c:pt>
                <c:pt idx="97">
                  <c:v>58.457380000000001</c:v>
                </c:pt>
                <c:pt idx="98">
                  <c:v>58.457380000000001</c:v>
                </c:pt>
                <c:pt idx="99">
                  <c:v>58.457380000000001</c:v>
                </c:pt>
                <c:pt idx="100">
                  <c:v>58.457380000000001</c:v>
                </c:pt>
                <c:pt idx="101">
                  <c:v>58.457380000000001</c:v>
                </c:pt>
                <c:pt idx="102">
                  <c:v>58.457380000000001</c:v>
                </c:pt>
                <c:pt idx="103">
                  <c:v>57.84845</c:v>
                </c:pt>
                <c:pt idx="104">
                  <c:v>58.457380000000001</c:v>
                </c:pt>
                <c:pt idx="105">
                  <c:v>58.457380000000001</c:v>
                </c:pt>
                <c:pt idx="106">
                  <c:v>58.457380000000001</c:v>
                </c:pt>
                <c:pt idx="107">
                  <c:v>59.066310000000001</c:v>
                </c:pt>
                <c:pt idx="108">
                  <c:v>59.066310000000001</c:v>
                </c:pt>
                <c:pt idx="109">
                  <c:v>58.457380000000001</c:v>
                </c:pt>
                <c:pt idx="110">
                  <c:v>58.457380000000001</c:v>
                </c:pt>
                <c:pt idx="111">
                  <c:v>58.457380000000001</c:v>
                </c:pt>
                <c:pt idx="112">
                  <c:v>58.457380000000001</c:v>
                </c:pt>
                <c:pt idx="113">
                  <c:v>58.457380000000001</c:v>
                </c:pt>
                <c:pt idx="114">
                  <c:v>59.066310000000001</c:v>
                </c:pt>
                <c:pt idx="115">
                  <c:v>58.457380000000001</c:v>
                </c:pt>
                <c:pt idx="116">
                  <c:v>58.457380000000001</c:v>
                </c:pt>
                <c:pt idx="117">
                  <c:v>59.066310000000001</c:v>
                </c:pt>
                <c:pt idx="118">
                  <c:v>59.066310000000001</c:v>
                </c:pt>
                <c:pt idx="119">
                  <c:v>59.066310000000001</c:v>
                </c:pt>
                <c:pt idx="120">
                  <c:v>59.675240000000002</c:v>
                </c:pt>
                <c:pt idx="121">
                  <c:v>59.675240000000002</c:v>
                </c:pt>
                <c:pt idx="122">
                  <c:v>59.066310000000001</c:v>
                </c:pt>
                <c:pt idx="123">
                  <c:v>59.066310000000001</c:v>
                </c:pt>
                <c:pt idx="124">
                  <c:v>59.066310000000001</c:v>
                </c:pt>
                <c:pt idx="125">
                  <c:v>59.066310000000001</c:v>
                </c:pt>
                <c:pt idx="126">
                  <c:v>59.675240000000002</c:v>
                </c:pt>
                <c:pt idx="127">
                  <c:v>59.675240000000002</c:v>
                </c:pt>
                <c:pt idx="128">
                  <c:v>59.675240000000002</c:v>
                </c:pt>
                <c:pt idx="129">
                  <c:v>59.675240000000002</c:v>
                </c:pt>
                <c:pt idx="130">
                  <c:v>59.066310000000001</c:v>
                </c:pt>
                <c:pt idx="131">
                  <c:v>59.675240000000002</c:v>
                </c:pt>
                <c:pt idx="132">
                  <c:v>59.066310000000001</c:v>
                </c:pt>
                <c:pt idx="133">
                  <c:v>58.457380000000001</c:v>
                </c:pt>
                <c:pt idx="134">
                  <c:v>59.066310000000001</c:v>
                </c:pt>
                <c:pt idx="135">
                  <c:v>59.066310000000001</c:v>
                </c:pt>
                <c:pt idx="136">
                  <c:v>59.066310000000001</c:v>
                </c:pt>
                <c:pt idx="137">
                  <c:v>59.066310000000001</c:v>
                </c:pt>
                <c:pt idx="138">
                  <c:v>58.457380000000001</c:v>
                </c:pt>
                <c:pt idx="139">
                  <c:v>58.457380000000001</c:v>
                </c:pt>
                <c:pt idx="140">
                  <c:v>58.457380000000001</c:v>
                </c:pt>
                <c:pt idx="141">
                  <c:v>58.457380000000001</c:v>
                </c:pt>
                <c:pt idx="142">
                  <c:v>58.457380000000001</c:v>
                </c:pt>
                <c:pt idx="143">
                  <c:v>58.457380000000001</c:v>
                </c:pt>
                <c:pt idx="144">
                  <c:v>58.457380000000001</c:v>
                </c:pt>
                <c:pt idx="145">
                  <c:v>59.066310000000001</c:v>
                </c:pt>
                <c:pt idx="146">
                  <c:v>58.457380000000001</c:v>
                </c:pt>
                <c:pt idx="147">
                  <c:v>58.457380000000001</c:v>
                </c:pt>
                <c:pt idx="148">
                  <c:v>57.84845</c:v>
                </c:pt>
                <c:pt idx="149">
                  <c:v>57.84845</c:v>
                </c:pt>
                <c:pt idx="150">
                  <c:v>57.84845</c:v>
                </c:pt>
                <c:pt idx="151">
                  <c:v>57.84845</c:v>
                </c:pt>
                <c:pt idx="152">
                  <c:v>58.457380000000001</c:v>
                </c:pt>
                <c:pt idx="153">
                  <c:v>58.457380000000001</c:v>
                </c:pt>
                <c:pt idx="154">
                  <c:v>57.84845</c:v>
                </c:pt>
                <c:pt idx="155">
                  <c:v>58.457380000000001</c:v>
                </c:pt>
                <c:pt idx="156">
                  <c:v>57.84845</c:v>
                </c:pt>
                <c:pt idx="157">
                  <c:v>57.84845</c:v>
                </c:pt>
                <c:pt idx="158">
                  <c:v>57.84845</c:v>
                </c:pt>
                <c:pt idx="159">
                  <c:v>58.457380000000001</c:v>
                </c:pt>
                <c:pt idx="160">
                  <c:v>57.84845</c:v>
                </c:pt>
                <c:pt idx="161">
                  <c:v>57.84845</c:v>
                </c:pt>
                <c:pt idx="162">
                  <c:v>58.457380000000001</c:v>
                </c:pt>
                <c:pt idx="163">
                  <c:v>57.84845</c:v>
                </c:pt>
                <c:pt idx="164">
                  <c:v>57.84845</c:v>
                </c:pt>
                <c:pt idx="165">
                  <c:v>57.84845</c:v>
                </c:pt>
                <c:pt idx="166">
                  <c:v>57.239510000000003</c:v>
                </c:pt>
                <c:pt idx="167">
                  <c:v>57.239510000000003</c:v>
                </c:pt>
                <c:pt idx="168">
                  <c:v>57.84845</c:v>
                </c:pt>
                <c:pt idx="169">
                  <c:v>57.239510000000003</c:v>
                </c:pt>
                <c:pt idx="170">
                  <c:v>56.630580000000002</c:v>
                </c:pt>
                <c:pt idx="171">
                  <c:v>57.239510000000003</c:v>
                </c:pt>
                <c:pt idx="172">
                  <c:v>56.630580000000002</c:v>
                </c:pt>
                <c:pt idx="173">
                  <c:v>57.239510000000003</c:v>
                </c:pt>
                <c:pt idx="174">
                  <c:v>57.239510000000003</c:v>
                </c:pt>
                <c:pt idx="175">
                  <c:v>57.239510000000003</c:v>
                </c:pt>
                <c:pt idx="176">
                  <c:v>57.239510000000003</c:v>
                </c:pt>
                <c:pt idx="177">
                  <c:v>57.239510000000003</c:v>
                </c:pt>
                <c:pt idx="178">
                  <c:v>57.239510000000003</c:v>
                </c:pt>
                <c:pt idx="179">
                  <c:v>57.239510000000003</c:v>
                </c:pt>
                <c:pt idx="180">
                  <c:v>57.239510000000003</c:v>
                </c:pt>
                <c:pt idx="181">
                  <c:v>57.239510000000003</c:v>
                </c:pt>
                <c:pt idx="182">
                  <c:v>57.239510000000003</c:v>
                </c:pt>
                <c:pt idx="183">
                  <c:v>57.239510000000003</c:v>
                </c:pt>
                <c:pt idx="184">
                  <c:v>57.239510000000003</c:v>
                </c:pt>
                <c:pt idx="185">
                  <c:v>57.84845</c:v>
                </c:pt>
                <c:pt idx="186">
                  <c:v>57.84845</c:v>
                </c:pt>
                <c:pt idx="187">
                  <c:v>57.84845</c:v>
                </c:pt>
                <c:pt idx="188">
                  <c:v>57.84845</c:v>
                </c:pt>
                <c:pt idx="189">
                  <c:v>57.84845</c:v>
                </c:pt>
                <c:pt idx="190">
                  <c:v>57.84845</c:v>
                </c:pt>
                <c:pt idx="191">
                  <c:v>57.84845</c:v>
                </c:pt>
                <c:pt idx="192">
                  <c:v>57.239510000000003</c:v>
                </c:pt>
                <c:pt idx="193">
                  <c:v>57.84845</c:v>
                </c:pt>
                <c:pt idx="194">
                  <c:v>57.84845</c:v>
                </c:pt>
                <c:pt idx="195">
                  <c:v>57.84845</c:v>
                </c:pt>
                <c:pt idx="196">
                  <c:v>57.84845</c:v>
                </c:pt>
                <c:pt idx="197">
                  <c:v>57.84845</c:v>
                </c:pt>
                <c:pt idx="198">
                  <c:v>57.84845</c:v>
                </c:pt>
                <c:pt idx="199">
                  <c:v>57.239510000000003</c:v>
                </c:pt>
                <c:pt idx="200">
                  <c:v>57.84845</c:v>
                </c:pt>
                <c:pt idx="201">
                  <c:v>57.84845</c:v>
                </c:pt>
                <c:pt idx="202">
                  <c:v>57.84845</c:v>
                </c:pt>
                <c:pt idx="203">
                  <c:v>57.84845</c:v>
                </c:pt>
                <c:pt idx="204">
                  <c:v>57.84845</c:v>
                </c:pt>
                <c:pt idx="205">
                  <c:v>57.84845</c:v>
                </c:pt>
                <c:pt idx="206">
                  <c:v>58.457380000000001</c:v>
                </c:pt>
                <c:pt idx="207">
                  <c:v>58.457380000000001</c:v>
                </c:pt>
                <c:pt idx="208">
                  <c:v>57.239510000000003</c:v>
                </c:pt>
                <c:pt idx="209">
                  <c:v>57.84845</c:v>
                </c:pt>
                <c:pt idx="210">
                  <c:v>57.84845</c:v>
                </c:pt>
                <c:pt idx="211">
                  <c:v>58.457380000000001</c:v>
                </c:pt>
                <c:pt idx="212">
                  <c:v>58.457380000000001</c:v>
                </c:pt>
                <c:pt idx="213">
                  <c:v>58.457380000000001</c:v>
                </c:pt>
                <c:pt idx="214">
                  <c:v>59.066310000000001</c:v>
                </c:pt>
                <c:pt idx="215">
                  <c:v>58.457380000000001</c:v>
                </c:pt>
                <c:pt idx="216">
                  <c:v>59.066310000000001</c:v>
                </c:pt>
                <c:pt idx="217">
                  <c:v>58.457380000000001</c:v>
                </c:pt>
                <c:pt idx="218">
                  <c:v>58.457380000000001</c:v>
                </c:pt>
                <c:pt idx="219">
                  <c:v>58.457380000000001</c:v>
                </c:pt>
                <c:pt idx="220">
                  <c:v>58.457380000000001</c:v>
                </c:pt>
                <c:pt idx="221">
                  <c:v>59.066310000000001</c:v>
                </c:pt>
                <c:pt idx="222">
                  <c:v>59.066310000000001</c:v>
                </c:pt>
                <c:pt idx="223">
                  <c:v>59.675240000000002</c:v>
                </c:pt>
                <c:pt idx="224">
                  <c:v>59.675240000000002</c:v>
                </c:pt>
                <c:pt idx="225">
                  <c:v>59.066310000000001</c:v>
                </c:pt>
                <c:pt idx="226">
                  <c:v>59.066310000000001</c:v>
                </c:pt>
                <c:pt idx="227">
                  <c:v>59.675240000000002</c:v>
                </c:pt>
                <c:pt idx="228">
                  <c:v>59.066310000000001</c:v>
                </c:pt>
                <c:pt idx="229">
                  <c:v>59.066310000000001</c:v>
                </c:pt>
                <c:pt idx="230">
                  <c:v>59.066310000000001</c:v>
                </c:pt>
                <c:pt idx="231">
                  <c:v>59.066310000000001</c:v>
                </c:pt>
                <c:pt idx="232">
                  <c:v>59.066310000000001</c:v>
                </c:pt>
                <c:pt idx="233">
                  <c:v>59.066310000000001</c:v>
                </c:pt>
                <c:pt idx="234">
                  <c:v>59.066310000000001</c:v>
                </c:pt>
                <c:pt idx="235">
                  <c:v>59.066310000000001</c:v>
                </c:pt>
                <c:pt idx="236">
                  <c:v>59.066310000000001</c:v>
                </c:pt>
                <c:pt idx="237">
                  <c:v>59.066310000000001</c:v>
                </c:pt>
                <c:pt idx="238">
                  <c:v>59.066310000000001</c:v>
                </c:pt>
                <c:pt idx="239">
                  <c:v>59.066310000000001</c:v>
                </c:pt>
                <c:pt idx="240">
                  <c:v>58.457380000000001</c:v>
                </c:pt>
                <c:pt idx="241">
                  <c:v>58.457380000000001</c:v>
                </c:pt>
                <c:pt idx="242">
                  <c:v>58.457380000000001</c:v>
                </c:pt>
                <c:pt idx="243">
                  <c:v>58.457380000000001</c:v>
                </c:pt>
                <c:pt idx="244">
                  <c:v>58.457380000000001</c:v>
                </c:pt>
                <c:pt idx="245">
                  <c:v>57.84845</c:v>
                </c:pt>
                <c:pt idx="246">
                  <c:v>58.457380000000001</c:v>
                </c:pt>
                <c:pt idx="247">
                  <c:v>58.457380000000001</c:v>
                </c:pt>
                <c:pt idx="248">
                  <c:v>58.457380000000001</c:v>
                </c:pt>
                <c:pt idx="249">
                  <c:v>58.457380000000001</c:v>
                </c:pt>
                <c:pt idx="250">
                  <c:v>58.457380000000001</c:v>
                </c:pt>
                <c:pt idx="251">
                  <c:v>58.457380000000001</c:v>
                </c:pt>
                <c:pt idx="252">
                  <c:v>58.457380000000001</c:v>
                </c:pt>
                <c:pt idx="253">
                  <c:v>58.457380000000001</c:v>
                </c:pt>
                <c:pt idx="254">
                  <c:v>58.457380000000001</c:v>
                </c:pt>
                <c:pt idx="255">
                  <c:v>58.457380000000001</c:v>
                </c:pt>
                <c:pt idx="256">
                  <c:v>58.457380000000001</c:v>
                </c:pt>
                <c:pt idx="257">
                  <c:v>59.066310000000001</c:v>
                </c:pt>
                <c:pt idx="258">
                  <c:v>59.066310000000001</c:v>
                </c:pt>
                <c:pt idx="259">
                  <c:v>59.066310000000001</c:v>
                </c:pt>
                <c:pt idx="260">
                  <c:v>59.066310000000001</c:v>
                </c:pt>
                <c:pt idx="261">
                  <c:v>59.066310000000001</c:v>
                </c:pt>
                <c:pt idx="262">
                  <c:v>59.066310000000001</c:v>
                </c:pt>
                <c:pt idx="263">
                  <c:v>59.675240000000002</c:v>
                </c:pt>
                <c:pt idx="264">
                  <c:v>59.675240000000002</c:v>
                </c:pt>
                <c:pt idx="265">
                  <c:v>59.675240000000002</c:v>
                </c:pt>
                <c:pt idx="266">
                  <c:v>59.675240000000002</c:v>
                </c:pt>
                <c:pt idx="267">
                  <c:v>60.284170000000003</c:v>
                </c:pt>
                <c:pt idx="268">
                  <c:v>59.675240000000002</c:v>
                </c:pt>
                <c:pt idx="269">
                  <c:v>59.675240000000002</c:v>
                </c:pt>
                <c:pt idx="270">
                  <c:v>60.284170000000003</c:v>
                </c:pt>
                <c:pt idx="271">
                  <c:v>60.284170000000003</c:v>
                </c:pt>
                <c:pt idx="272">
                  <c:v>60.284170000000003</c:v>
                </c:pt>
                <c:pt idx="273">
                  <c:v>60.284170000000003</c:v>
                </c:pt>
                <c:pt idx="274">
                  <c:v>59.675240000000002</c:v>
                </c:pt>
                <c:pt idx="275">
                  <c:v>60.284170000000003</c:v>
                </c:pt>
                <c:pt idx="276">
                  <c:v>60.284170000000003</c:v>
                </c:pt>
                <c:pt idx="277">
                  <c:v>60.284170000000003</c:v>
                </c:pt>
                <c:pt idx="278">
                  <c:v>60.893099999999997</c:v>
                </c:pt>
                <c:pt idx="279">
                  <c:v>60.284170000000003</c:v>
                </c:pt>
                <c:pt idx="280">
                  <c:v>60.893099999999997</c:v>
                </c:pt>
                <c:pt idx="281">
                  <c:v>60.893099999999997</c:v>
                </c:pt>
                <c:pt idx="282">
                  <c:v>60.893099999999997</c:v>
                </c:pt>
                <c:pt idx="283">
                  <c:v>61.502029999999998</c:v>
                </c:pt>
                <c:pt idx="284">
                  <c:v>60.893099999999997</c:v>
                </c:pt>
                <c:pt idx="285">
                  <c:v>61.502029999999998</c:v>
                </c:pt>
                <c:pt idx="286">
                  <c:v>62.110959999999999</c:v>
                </c:pt>
                <c:pt idx="287">
                  <c:v>62.110959999999999</c:v>
                </c:pt>
                <c:pt idx="288">
                  <c:v>61.502029999999998</c:v>
                </c:pt>
                <c:pt idx="289">
                  <c:v>61.502029999999998</c:v>
                </c:pt>
                <c:pt idx="290">
                  <c:v>61.502029999999998</c:v>
                </c:pt>
                <c:pt idx="291">
                  <c:v>61.502029999999998</c:v>
                </c:pt>
                <c:pt idx="292">
                  <c:v>62.110959999999999</c:v>
                </c:pt>
                <c:pt idx="293">
                  <c:v>61.502029999999998</c:v>
                </c:pt>
                <c:pt idx="294">
                  <c:v>61.502029999999998</c:v>
                </c:pt>
                <c:pt idx="295">
                  <c:v>61.502029999999998</c:v>
                </c:pt>
                <c:pt idx="296">
                  <c:v>61.502029999999998</c:v>
                </c:pt>
                <c:pt idx="297">
                  <c:v>60.893099999999997</c:v>
                </c:pt>
                <c:pt idx="298">
                  <c:v>61.502029999999998</c:v>
                </c:pt>
                <c:pt idx="299">
                  <c:v>62.110959999999999</c:v>
                </c:pt>
                <c:pt idx="300">
                  <c:v>61.502029999999998</c:v>
                </c:pt>
                <c:pt idx="301">
                  <c:v>61.502029999999998</c:v>
                </c:pt>
                <c:pt idx="302">
                  <c:v>61.502029999999998</c:v>
                </c:pt>
                <c:pt idx="303">
                  <c:v>61.502029999999998</c:v>
                </c:pt>
                <c:pt idx="304">
                  <c:v>61.502029999999998</c:v>
                </c:pt>
                <c:pt idx="305">
                  <c:v>61.502029999999998</c:v>
                </c:pt>
                <c:pt idx="306">
                  <c:v>60.893099999999997</c:v>
                </c:pt>
                <c:pt idx="307">
                  <c:v>60.893099999999997</c:v>
                </c:pt>
                <c:pt idx="308">
                  <c:v>61.502029999999998</c:v>
                </c:pt>
                <c:pt idx="309">
                  <c:v>62.110959999999999</c:v>
                </c:pt>
                <c:pt idx="310">
                  <c:v>61.502029999999998</c:v>
                </c:pt>
                <c:pt idx="311">
                  <c:v>61.502029999999998</c:v>
                </c:pt>
                <c:pt idx="312">
                  <c:v>61.502029999999998</c:v>
                </c:pt>
                <c:pt idx="313">
                  <c:v>61.502029999999998</c:v>
                </c:pt>
                <c:pt idx="314">
                  <c:v>60.893099999999997</c:v>
                </c:pt>
                <c:pt idx="315">
                  <c:v>61.502029999999998</c:v>
                </c:pt>
                <c:pt idx="316">
                  <c:v>61.502029999999998</c:v>
                </c:pt>
                <c:pt idx="317">
                  <c:v>60.893099999999997</c:v>
                </c:pt>
                <c:pt idx="318">
                  <c:v>61.502029999999998</c:v>
                </c:pt>
                <c:pt idx="319">
                  <c:v>61.502029999999998</c:v>
                </c:pt>
                <c:pt idx="320">
                  <c:v>61.502029999999998</c:v>
                </c:pt>
                <c:pt idx="321">
                  <c:v>61.502029999999998</c:v>
                </c:pt>
                <c:pt idx="322">
                  <c:v>61.502029999999998</c:v>
                </c:pt>
                <c:pt idx="323">
                  <c:v>61.502029999999998</c:v>
                </c:pt>
                <c:pt idx="324">
                  <c:v>61.502029999999998</c:v>
                </c:pt>
                <c:pt idx="325">
                  <c:v>60.893099999999997</c:v>
                </c:pt>
                <c:pt idx="326">
                  <c:v>60.893099999999997</c:v>
                </c:pt>
                <c:pt idx="327">
                  <c:v>61.502029999999998</c:v>
                </c:pt>
                <c:pt idx="328">
                  <c:v>61.502029999999998</c:v>
                </c:pt>
                <c:pt idx="329">
                  <c:v>61.502029999999998</c:v>
                </c:pt>
                <c:pt idx="330">
                  <c:v>61.502029999999998</c:v>
                </c:pt>
                <c:pt idx="331">
                  <c:v>61.502029999999998</c:v>
                </c:pt>
                <c:pt idx="332">
                  <c:v>60.893099999999997</c:v>
                </c:pt>
                <c:pt idx="333">
                  <c:v>61.502029999999998</c:v>
                </c:pt>
                <c:pt idx="334">
                  <c:v>61.502029999999998</c:v>
                </c:pt>
                <c:pt idx="335">
                  <c:v>61.502029999999998</c:v>
                </c:pt>
                <c:pt idx="336">
                  <c:v>61.502029999999998</c:v>
                </c:pt>
                <c:pt idx="337">
                  <c:v>62.110959999999999</c:v>
                </c:pt>
                <c:pt idx="338">
                  <c:v>62.110959999999999</c:v>
                </c:pt>
                <c:pt idx="339">
                  <c:v>61.502029999999998</c:v>
                </c:pt>
                <c:pt idx="340">
                  <c:v>62.110959999999999</c:v>
                </c:pt>
                <c:pt idx="341">
                  <c:v>62.110959999999999</c:v>
                </c:pt>
                <c:pt idx="342">
                  <c:v>62.719889999999999</c:v>
                </c:pt>
                <c:pt idx="343">
                  <c:v>62.110959999999999</c:v>
                </c:pt>
                <c:pt idx="344">
                  <c:v>62.719889999999999</c:v>
                </c:pt>
                <c:pt idx="345">
                  <c:v>61.502029999999998</c:v>
                </c:pt>
                <c:pt idx="346">
                  <c:v>62.110959999999999</c:v>
                </c:pt>
                <c:pt idx="347">
                  <c:v>62.719889999999999</c:v>
                </c:pt>
                <c:pt idx="348">
                  <c:v>62.719889999999999</c:v>
                </c:pt>
                <c:pt idx="349">
                  <c:v>62.719889999999999</c:v>
                </c:pt>
                <c:pt idx="350">
                  <c:v>62.110959999999999</c:v>
                </c:pt>
                <c:pt idx="351">
                  <c:v>62.719889999999999</c:v>
                </c:pt>
                <c:pt idx="352">
                  <c:v>62.110959999999999</c:v>
                </c:pt>
                <c:pt idx="353">
                  <c:v>62.719889999999999</c:v>
                </c:pt>
                <c:pt idx="354">
                  <c:v>63.32882</c:v>
                </c:pt>
                <c:pt idx="355">
                  <c:v>63.32882</c:v>
                </c:pt>
                <c:pt idx="356">
                  <c:v>63.32882</c:v>
                </c:pt>
                <c:pt idx="357">
                  <c:v>63.32882</c:v>
                </c:pt>
                <c:pt idx="358">
                  <c:v>62.719889999999999</c:v>
                </c:pt>
                <c:pt idx="359">
                  <c:v>63.937759999999997</c:v>
                </c:pt>
                <c:pt idx="360">
                  <c:v>63.32882</c:v>
                </c:pt>
                <c:pt idx="361">
                  <c:v>63.32882</c:v>
                </c:pt>
                <c:pt idx="362">
                  <c:v>63.937759999999997</c:v>
                </c:pt>
                <c:pt idx="363">
                  <c:v>63.937759999999997</c:v>
                </c:pt>
                <c:pt idx="364">
                  <c:v>-1141.13672</c:v>
                </c:pt>
                <c:pt idx="365">
                  <c:v>63.937759999999997</c:v>
                </c:pt>
                <c:pt idx="366">
                  <c:v>63.32882</c:v>
                </c:pt>
                <c:pt idx="367">
                  <c:v>63.937759999999997</c:v>
                </c:pt>
                <c:pt idx="368">
                  <c:v>63.937759999999997</c:v>
                </c:pt>
                <c:pt idx="369">
                  <c:v>64.546679999999995</c:v>
                </c:pt>
                <c:pt idx="370">
                  <c:v>64.546679999999995</c:v>
                </c:pt>
                <c:pt idx="371">
                  <c:v>64.546679999999995</c:v>
                </c:pt>
                <c:pt idx="372">
                  <c:v>64.546679999999995</c:v>
                </c:pt>
                <c:pt idx="373">
                  <c:v>64.546679999999995</c:v>
                </c:pt>
                <c:pt idx="374">
                  <c:v>64.546679999999995</c:v>
                </c:pt>
                <c:pt idx="375">
                  <c:v>64.546679999999995</c:v>
                </c:pt>
                <c:pt idx="376">
                  <c:v>64.546679999999995</c:v>
                </c:pt>
                <c:pt idx="377">
                  <c:v>64.546679999999995</c:v>
                </c:pt>
                <c:pt idx="378">
                  <c:v>65.155619999999999</c:v>
                </c:pt>
                <c:pt idx="379">
                  <c:v>64.546679999999995</c:v>
                </c:pt>
                <c:pt idx="380">
                  <c:v>65.155619999999999</c:v>
                </c:pt>
                <c:pt idx="381">
                  <c:v>65.155619999999999</c:v>
                </c:pt>
                <c:pt idx="382">
                  <c:v>65.155619999999999</c:v>
                </c:pt>
                <c:pt idx="383">
                  <c:v>65.155619999999999</c:v>
                </c:pt>
                <c:pt idx="384">
                  <c:v>65.155619999999999</c:v>
                </c:pt>
                <c:pt idx="385">
                  <c:v>65.155619999999999</c:v>
                </c:pt>
                <c:pt idx="386">
                  <c:v>65.155619999999999</c:v>
                </c:pt>
                <c:pt idx="387">
                  <c:v>65.155619999999999</c:v>
                </c:pt>
                <c:pt idx="388">
                  <c:v>65.155619999999999</c:v>
                </c:pt>
                <c:pt idx="389">
                  <c:v>65.155619999999999</c:v>
                </c:pt>
                <c:pt idx="390">
                  <c:v>65.155619999999999</c:v>
                </c:pt>
                <c:pt idx="391">
                  <c:v>64.546679999999995</c:v>
                </c:pt>
                <c:pt idx="392">
                  <c:v>65.155619999999999</c:v>
                </c:pt>
                <c:pt idx="393">
                  <c:v>65.155619999999999</c:v>
                </c:pt>
                <c:pt idx="394">
                  <c:v>64.546679999999995</c:v>
                </c:pt>
                <c:pt idx="395">
                  <c:v>65.155619999999999</c:v>
                </c:pt>
                <c:pt idx="396">
                  <c:v>64.546679999999995</c:v>
                </c:pt>
                <c:pt idx="397">
                  <c:v>65.155619999999999</c:v>
                </c:pt>
                <c:pt idx="398">
                  <c:v>65.155619999999999</c:v>
                </c:pt>
                <c:pt idx="399">
                  <c:v>65.155619999999999</c:v>
                </c:pt>
                <c:pt idx="400">
                  <c:v>65.155619999999999</c:v>
                </c:pt>
                <c:pt idx="401">
                  <c:v>65.155619999999999</c:v>
                </c:pt>
                <c:pt idx="402">
                  <c:v>65.155619999999999</c:v>
                </c:pt>
                <c:pt idx="403">
                  <c:v>65.155619999999999</c:v>
                </c:pt>
                <c:pt idx="404">
                  <c:v>65.155619999999999</c:v>
                </c:pt>
                <c:pt idx="405">
                  <c:v>65.76455</c:v>
                </c:pt>
                <c:pt idx="406">
                  <c:v>65.155619999999999</c:v>
                </c:pt>
                <c:pt idx="407">
                  <c:v>65.155619999999999</c:v>
                </c:pt>
                <c:pt idx="408">
                  <c:v>65.76455</c:v>
                </c:pt>
                <c:pt idx="409">
                  <c:v>64.546679999999995</c:v>
                </c:pt>
                <c:pt idx="410">
                  <c:v>65.155619999999999</c:v>
                </c:pt>
                <c:pt idx="411">
                  <c:v>65.76455</c:v>
                </c:pt>
                <c:pt idx="412">
                  <c:v>65.76455</c:v>
                </c:pt>
                <c:pt idx="413">
                  <c:v>66.373480000000001</c:v>
                </c:pt>
                <c:pt idx="414">
                  <c:v>66.373480000000001</c:v>
                </c:pt>
                <c:pt idx="415">
                  <c:v>66.373480000000001</c:v>
                </c:pt>
                <c:pt idx="416">
                  <c:v>65.76455</c:v>
                </c:pt>
                <c:pt idx="417">
                  <c:v>66.373480000000001</c:v>
                </c:pt>
                <c:pt idx="418">
                  <c:v>66.373480000000001</c:v>
                </c:pt>
                <c:pt idx="419">
                  <c:v>66.373480000000001</c:v>
                </c:pt>
                <c:pt idx="420">
                  <c:v>66.982410000000002</c:v>
                </c:pt>
                <c:pt idx="421">
                  <c:v>66.982410000000002</c:v>
                </c:pt>
                <c:pt idx="422">
                  <c:v>66.982410000000002</c:v>
                </c:pt>
                <c:pt idx="423">
                  <c:v>66.982410000000002</c:v>
                </c:pt>
                <c:pt idx="424">
                  <c:v>66.982410000000002</c:v>
                </c:pt>
                <c:pt idx="425">
                  <c:v>66.982410000000002</c:v>
                </c:pt>
                <c:pt idx="426">
                  <c:v>66.982410000000002</c:v>
                </c:pt>
                <c:pt idx="427">
                  <c:v>67.591340000000002</c:v>
                </c:pt>
                <c:pt idx="428">
                  <c:v>66.982410000000002</c:v>
                </c:pt>
                <c:pt idx="429">
                  <c:v>66.982410000000002</c:v>
                </c:pt>
                <c:pt idx="430">
                  <c:v>66.982410000000002</c:v>
                </c:pt>
                <c:pt idx="431">
                  <c:v>66.982410000000002</c:v>
                </c:pt>
                <c:pt idx="432">
                  <c:v>66.982410000000002</c:v>
                </c:pt>
                <c:pt idx="433">
                  <c:v>67.591340000000002</c:v>
                </c:pt>
                <c:pt idx="434">
                  <c:v>66.982410000000002</c:v>
                </c:pt>
                <c:pt idx="435">
                  <c:v>67.591340000000002</c:v>
                </c:pt>
                <c:pt idx="436">
                  <c:v>68.200270000000003</c:v>
                </c:pt>
                <c:pt idx="437">
                  <c:v>68.809200000000004</c:v>
                </c:pt>
                <c:pt idx="438">
                  <c:v>68.200270000000003</c:v>
                </c:pt>
                <c:pt idx="439">
                  <c:v>68.200270000000003</c:v>
                </c:pt>
                <c:pt idx="440">
                  <c:v>67.591340000000002</c:v>
                </c:pt>
                <c:pt idx="441">
                  <c:v>68.200270000000003</c:v>
                </c:pt>
                <c:pt idx="442">
                  <c:v>68.200270000000003</c:v>
                </c:pt>
                <c:pt idx="443">
                  <c:v>68.809200000000004</c:v>
                </c:pt>
                <c:pt idx="444">
                  <c:v>68.809200000000004</c:v>
                </c:pt>
                <c:pt idx="445">
                  <c:v>68.809200000000004</c:v>
                </c:pt>
                <c:pt idx="446">
                  <c:v>68.809200000000004</c:v>
                </c:pt>
                <c:pt idx="447">
                  <c:v>68.809200000000004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8821760"/>
        <c:axId val="198820224"/>
      </c:lineChart>
      <c:catAx>
        <c:axId val="198808704"/>
        <c:scaling>
          <c:orientation val="minMax"/>
        </c:scaling>
        <c:delete val="0"/>
        <c:axPos val="b"/>
        <c:majorTickMark val="out"/>
        <c:minorTickMark val="none"/>
        <c:tickLblPos val="nextTo"/>
        <c:crossAx val="198810240"/>
        <c:crosses val="autoZero"/>
        <c:auto val="1"/>
        <c:lblAlgn val="ctr"/>
        <c:lblOffset val="100"/>
        <c:noMultiLvlLbl val="0"/>
      </c:catAx>
      <c:valAx>
        <c:axId val="19881024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98808704"/>
        <c:crosses val="autoZero"/>
        <c:crossBetween val="between"/>
      </c:valAx>
      <c:valAx>
        <c:axId val="19882022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crossAx val="198821760"/>
        <c:crosses val="max"/>
        <c:crossBetween val="between"/>
      </c:valAx>
      <c:catAx>
        <c:axId val="198821760"/>
        <c:scaling>
          <c:orientation val="minMax"/>
        </c:scaling>
        <c:delete val="1"/>
        <c:axPos val="b"/>
        <c:majorTickMark val="out"/>
        <c:minorTickMark val="none"/>
        <c:tickLblPos val="none"/>
        <c:crossAx val="198820224"/>
        <c:crosses val="autoZero"/>
        <c:auto val="1"/>
        <c:lblAlgn val="ctr"/>
        <c:lblOffset val="100"/>
        <c:noMultiLvlLbl val="0"/>
      </c:cat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44" l="0.70000000000000062" r="0.70000000000000062" t="0.75000000000000144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Typosoil7!$H$7</c:f>
              <c:strCache>
                <c:ptCount val="1"/>
              </c:strCache>
            </c:strRef>
          </c:tx>
          <c:marker>
            <c:symbol val="none"/>
          </c:marker>
          <c:val>
            <c:numRef>
              <c:f>Typosoil7!$H$8:$H$789</c:f>
              <c:numCache>
                <c:formatCode>General</c:formatCode>
                <c:ptCount val="782"/>
                <c:pt idx="0">
                  <c:v>0</c:v>
                </c:pt>
                <c:pt idx="1">
                  <c:v>52.995449999999998</c:v>
                </c:pt>
                <c:pt idx="2">
                  <c:v>52.986359999999998</c:v>
                </c:pt>
                <c:pt idx="3">
                  <c:v>52.981819999999999</c:v>
                </c:pt>
                <c:pt idx="4">
                  <c:v>52.959090000000003</c:v>
                </c:pt>
                <c:pt idx="5">
                  <c:v>52.945450000000001</c:v>
                </c:pt>
                <c:pt idx="6">
                  <c:v>52.92727</c:v>
                </c:pt>
                <c:pt idx="7">
                  <c:v>52.904539999999997</c:v>
                </c:pt>
                <c:pt idx="8">
                  <c:v>52.881819999999998</c:v>
                </c:pt>
                <c:pt idx="9">
                  <c:v>52.85</c:v>
                </c:pt>
                <c:pt idx="10">
                  <c:v>52.827269999999999</c:v>
                </c:pt>
                <c:pt idx="11">
                  <c:v>52.790909999999997</c:v>
                </c:pt>
                <c:pt idx="12">
                  <c:v>52.772730000000003</c:v>
                </c:pt>
                <c:pt idx="13">
                  <c:v>52.736359999999998</c:v>
                </c:pt>
                <c:pt idx="14">
                  <c:v>52.704540000000001</c:v>
                </c:pt>
                <c:pt idx="15">
                  <c:v>52.663640000000001</c:v>
                </c:pt>
                <c:pt idx="16">
                  <c:v>52.631819999999998</c:v>
                </c:pt>
                <c:pt idx="17">
                  <c:v>52.609090000000002</c:v>
                </c:pt>
                <c:pt idx="18">
                  <c:v>52.577269999999999</c:v>
                </c:pt>
                <c:pt idx="19">
                  <c:v>52.554549999999999</c:v>
                </c:pt>
                <c:pt idx="20">
                  <c:v>52.536369999999998</c:v>
                </c:pt>
                <c:pt idx="21">
                  <c:v>52.518180000000001</c:v>
                </c:pt>
                <c:pt idx="22">
                  <c:v>52.49091</c:v>
                </c:pt>
                <c:pt idx="23">
                  <c:v>52.468179999999997</c:v>
                </c:pt>
                <c:pt idx="24">
                  <c:v>52.440910000000002</c:v>
                </c:pt>
                <c:pt idx="25">
                  <c:v>52.41818</c:v>
                </c:pt>
                <c:pt idx="26">
                  <c:v>52.4</c:v>
                </c:pt>
                <c:pt idx="27">
                  <c:v>52.377270000000003</c:v>
                </c:pt>
                <c:pt idx="28">
                  <c:v>52.359090000000002</c:v>
                </c:pt>
                <c:pt idx="29">
                  <c:v>52.340910000000001</c:v>
                </c:pt>
                <c:pt idx="30">
                  <c:v>52.318179999999998</c:v>
                </c:pt>
                <c:pt idx="31">
                  <c:v>52.3</c:v>
                </c:pt>
                <c:pt idx="32">
                  <c:v>52.281820000000003</c:v>
                </c:pt>
                <c:pt idx="33">
                  <c:v>52.25909</c:v>
                </c:pt>
                <c:pt idx="34">
                  <c:v>52.24091</c:v>
                </c:pt>
                <c:pt idx="35">
                  <c:v>52.222729999999999</c:v>
                </c:pt>
                <c:pt idx="36">
                  <c:v>52.213630000000002</c:v>
                </c:pt>
                <c:pt idx="37">
                  <c:v>52.195450000000001</c:v>
                </c:pt>
                <c:pt idx="38">
                  <c:v>52.17727</c:v>
                </c:pt>
                <c:pt idx="39">
                  <c:v>52.159089999999999</c:v>
                </c:pt>
                <c:pt idx="40">
                  <c:v>52.15</c:v>
                </c:pt>
                <c:pt idx="41">
                  <c:v>52.136360000000003</c:v>
                </c:pt>
                <c:pt idx="42">
                  <c:v>52.113639999999997</c:v>
                </c:pt>
                <c:pt idx="43">
                  <c:v>52.1</c:v>
                </c:pt>
                <c:pt idx="44">
                  <c:v>52.090910000000001</c:v>
                </c:pt>
                <c:pt idx="45">
                  <c:v>52.07273</c:v>
                </c:pt>
                <c:pt idx="46">
                  <c:v>52.054549999999999</c:v>
                </c:pt>
                <c:pt idx="47">
                  <c:v>52.045459999999999</c:v>
                </c:pt>
                <c:pt idx="48">
                  <c:v>52.027270000000001</c:v>
                </c:pt>
                <c:pt idx="49">
                  <c:v>52.013640000000002</c:v>
                </c:pt>
                <c:pt idx="50">
                  <c:v>52.004550000000002</c:v>
                </c:pt>
                <c:pt idx="51">
                  <c:v>51.986359999999998</c:v>
                </c:pt>
                <c:pt idx="52">
                  <c:v>51.972729999999999</c:v>
                </c:pt>
                <c:pt idx="53">
                  <c:v>51.959090000000003</c:v>
                </c:pt>
                <c:pt idx="54">
                  <c:v>51.940910000000002</c:v>
                </c:pt>
                <c:pt idx="55">
                  <c:v>51.931820000000002</c:v>
                </c:pt>
                <c:pt idx="56">
                  <c:v>51.91818</c:v>
                </c:pt>
                <c:pt idx="57">
                  <c:v>51.909089999999999</c:v>
                </c:pt>
                <c:pt idx="58">
                  <c:v>51.895449999999997</c:v>
                </c:pt>
                <c:pt idx="59">
                  <c:v>51.886360000000003</c:v>
                </c:pt>
                <c:pt idx="60">
                  <c:v>51.868180000000002</c:v>
                </c:pt>
                <c:pt idx="61">
                  <c:v>51.854550000000003</c:v>
                </c:pt>
                <c:pt idx="62">
                  <c:v>51.840910000000001</c:v>
                </c:pt>
                <c:pt idx="63">
                  <c:v>51.827269999999999</c:v>
                </c:pt>
                <c:pt idx="64">
                  <c:v>51.813639999999999</c:v>
                </c:pt>
                <c:pt idx="65">
                  <c:v>51.795459999999999</c:v>
                </c:pt>
                <c:pt idx="66">
                  <c:v>51.781820000000003</c:v>
                </c:pt>
                <c:pt idx="67">
                  <c:v>51.754550000000002</c:v>
                </c:pt>
                <c:pt idx="68">
                  <c:v>51.736359999999998</c:v>
                </c:pt>
                <c:pt idx="69">
                  <c:v>51.718179999999997</c:v>
                </c:pt>
                <c:pt idx="70">
                  <c:v>51.690910000000002</c:v>
                </c:pt>
                <c:pt idx="71">
                  <c:v>51.686360000000001</c:v>
                </c:pt>
                <c:pt idx="72">
                  <c:v>51.663640000000001</c:v>
                </c:pt>
                <c:pt idx="73">
                  <c:v>51.645449999999997</c:v>
                </c:pt>
                <c:pt idx="74">
                  <c:v>51.627270000000003</c:v>
                </c:pt>
                <c:pt idx="75">
                  <c:v>51.618180000000002</c:v>
                </c:pt>
                <c:pt idx="76">
                  <c:v>51.6</c:v>
                </c:pt>
                <c:pt idx="77">
                  <c:v>51.586359999999999</c:v>
                </c:pt>
                <c:pt idx="78">
                  <c:v>51.57273</c:v>
                </c:pt>
                <c:pt idx="79">
                  <c:v>51.559089999999998</c:v>
                </c:pt>
                <c:pt idx="80">
                  <c:v>51.545459999999999</c:v>
                </c:pt>
                <c:pt idx="81">
                  <c:v>51.522730000000003</c:v>
                </c:pt>
                <c:pt idx="82">
                  <c:v>51.504550000000002</c:v>
                </c:pt>
                <c:pt idx="83">
                  <c:v>51.486359999999998</c:v>
                </c:pt>
                <c:pt idx="84">
                  <c:v>51.472729999999999</c:v>
                </c:pt>
                <c:pt idx="85">
                  <c:v>51.45</c:v>
                </c:pt>
                <c:pt idx="86">
                  <c:v>51.436360000000001</c:v>
                </c:pt>
                <c:pt idx="87">
                  <c:v>51.422730000000001</c:v>
                </c:pt>
                <c:pt idx="88">
                  <c:v>51.404539999999997</c:v>
                </c:pt>
                <c:pt idx="89">
                  <c:v>51.395449999999997</c:v>
                </c:pt>
                <c:pt idx="90">
                  <c:v>51.377270000000003</c:v>
                </c:pt>
                <c:pt idx="91">
                  <c:v>51.359090000000002</c:v>
                </c:pt>
                <c:pt idx="92">
                  <c:v>51.35</c:v>
                </c:pt>
                <c:pt idx="93">
                  <c:v>51.33182</c:v>
                </c:pt>
                <c:pt idx="94">
                  <c:v>51.32273</c:v>
                </c:pt>
                <c:pt idx="95">
                  <c:v>51.313639999999999</c:v>
                </c:pt>
                <c:pt idx="96">
                  <c:v>51.304549999999999</c:v>
                </c:pt>
                <c:pt idx="97">
                  <c:v>51.281820000000003</c:v>
                </c:pt>
                <c:pt idx="98">
                  <c:v>51.268180000000001</c:v>
                </c:pt>
                <c:pt idx="99">
                  <c:v>51.263640000000002</c:v>
                </c:pt>
                <c:pt idx="100">
                  <c:v>51.25909</c:v>
                </c:pt>
                <c:pt idx="101">
                  <c:v>51.24091</c:v>
                </c:pt>
                <c:pt idx="102">
                  <c:v>51.227269999999997</c:v>
                </c:pt>
                <c:pt idx="103">
                  <c:v>51.218179999999997</c:v>
                </c:pt>
                <c:pt idx="104">
                  <c:v>51.213630000000002</c:v>
                </c:pt>
                <c:pt idx="105">
                  <c:v>51.204540000000001</c:v>
                </c:pt>
                <c:pt idx="106">
                  <c:v>51.190910000000002</c:v>
                </c:pt>
                <c:pt idx="107">
                  <c:v>51.181820000000002</c:v>
                </c:pt>
                <c:pt idx="108">
                  <c:v>51.17727</c:v>
                </c:pt>
                <c:pt idx="109">
                  <c:v>51.163640000000001</c:v>
                </c:pt>
                <c:pt idx="110">
                  <c:v>51.154539999999997</c:v>
                </c:pt>
                <c:pt idx="111">
                  <c:v>51.145449999999997</c:v>
                </c:pt>
                <c:pt idx="112">
                  <c:v>51.136360000000003</c:v>
                </c:pt>
                <c:pt idx="113">
                  <c:v>51.136360000000003</c:v>
                </c:pt>
                <c:pt idx="114">
                  <c:v>51.122729999999997</c:v>
                </c:pt>
                <c:pt idx="115">
                  <c:v>51.109090000000002</c:v>
                </c:pt>
                <c:pt idx="116">
                  <c:v>51.1</c:v>
                </c:pt>
                <c:pt idx="117">
                  <c:v>51.1</c:v>
                </c:pt>
                <c:pt idx="118">
                  <c:v>51.086359999999999</c:v>
                </c:pt>
                <c:pt idx="119">
                  <c:v>51.08182</c:v>
                </c:pt>
                <c:pt idx="120">
                  <c:v>51.07273</c:v>
                </c:pt>
                <c:pt idx="121">
                  <c:v>51.054549999999999</c:v>
                </c:pt>
                <c:pt idx="122">
                  <c:v>51.054549999999999</c:v>
                </c:pt>
                <c:pt idx="123">
                  <c:v>51.045459999999999</c:v>
                </c:pt>
                <c:pt idx="124">
                  <c:v>51.036369999999998</c:v>
                </c:pt>
                <c:pt idx="125">
                  <c:v>51.027270000000001</c:v>
                </c:pt>
                <c:pt idx="126">
                  <c:v>51.013640000000002</c:v>
                </c:pt>
                <c:pt idx="127">
                  <c:v>51.004550000000002</c:v>
                </c:pt>
                <c:pt idx="128">
                  <c:v>51.004550000000002</c:v>
                </c:pt>
                <c:pt idx="129">
                  <c:v>50.99091</c:v>
                </c:pt>
                <c:pt idx="130">
                  <c:v>50.981819999999999</c:v>
                </c:pt>
                <c:pt idx="131">
                  <c:v>50.968179999999997</c:v>
                </c:pt>
                <c:pt idx="132">
                  <c:v>50.95</c:v>
                </c:pt>
                <c:pt idx="133">
                  <c:v>50.954540000000001</c:v>
                </c:pt>
                <c:pt idx="134">
                  <c:v>50.936360000000001</c:v>
                </c:pt>
                <c:pt idx="135">
                  <c:v>50.92727</c:v>
                </c:pt>
                <c:pt idx="136">
                  <c:v>50.922730000000001</c:v>
                </c:pt>
                <c:pt idx="137">
                  <c:v>50.904539999999997</c:v>
                </c:pt>
                <c:pt idx="138">
                  <c:v>50.9</c:v>
                </c:pt>
                <c:pt idx="139">
                  <c:v>50.886360000000003</c:v>
                </c:pt>
                <c:pt idx="140">
                  <c:v>50.872729999999997</c:v>
                </c:pt>
                <c:pt idx="141">
                  <c:v>50.863639999999997</c:v>
                </c:pt>
                <c:pt idx="142">
                  <c:v>50.854550000000003</c:v>
                </c:pt>
                <c:pt idx="143">
                  <c:v>50.854550000000003</c:v>
                </c:pt>
                <c:pt idx="144">
                  <c:v>50.83182</c:v>
                </c:pt>
                <c:pt idx="145">
                  <c:v>50.827269999999999</c:v>
                </c:pt>
                <c:pt idx="146">
                  <c:v>50.813639999999999</c:v>
                </c:pt>
                <c:pt idx="147">
                  <c:v>50.809089999999998</c:v>
                </c:pt>
                <c:pt idx="148">
                  <c:v>50.804549999999999</c:v>
                </c:pt>
                <c:pt idx="149">
                  <c:v>50.790909999999997</c:v>
                </c:pt>
                <c:pt idx="150">
                  <c:v>50.790909999999997</c:v>
                </c:pt>
                <c:pt idx="151">
                  <c:v>50.786369999999998</c:v>
                </c:pt>
                <c:pt idx="152">
                  <c:v>50.781820000000003</c:v>
                </c:pt>
                <c:pt idx="153">
                  <c:v>50.772730000000003</c:v>
                </c:pt>
                <c:pt idx="154">
                  <c:v>50.772730000000003</c:v>
                </c:pt>
                <c:pt idx="155">
                  <c:v>50.772730000000003</c:v>
                </c:pt>
                <c:pt idx="156">
                  <c:v>50.768180000000001</c:v>
                </c:pt>
                <c:pt idx="157">
                  <c:v>50.768180000000001</c:v>
                </c:pt>
                <c:pt idx="158">
                  <c:v>50.763640000000002</c:v>
                </c:pt>
                <c:pt idx="159">
                  <c:v>50.75909</c:v>
                </c:pt>
                <c:pt idx="160">
                  <c:v>50.75909</c:v>
                </c:pt>
                <c:pt idx="161">
                  <c:v>50.754550000000002</c:v>
                </c:pt>
                <c:pt idx="162">
                  <c:v>50.754550000000002</c:v>
                </c:pt>
                <c:pt idx="163">
                  <c:v>50.75</c:v>
                </c:pt>
                <c:pt idx="164">
                  <c:v>50.754550000000002</c:v>
                </c:pt>
                <c:pt idx="165">
                  <c:v>50.745449999999998</c:v>
                </c:pt>
                <c:pt idx="166">
                  <c:v>50.745449999999998</c:v>
                </c:pt>
                <c:pt idx="167">
                  <c:v>50.74091</c:v>
                </c:pt>
                <c:pt idx="168">
                  <c:v>50.74091</c:v>
                </c:pt>
                <c:pt idx="169">
                  <c:v>50.75</c:v>
                </c:pt>
                <c:pt idx="170">
                  <c:v>50.731819999999999</c:v>
                </c:pt>
                <c:pt idx="171">
                  <c:v>50.736359999999998</c:v>
                </c:pt>
                <c:pt idx="172">
                  <c:v>50.736359999999998</c:v>
                </c:pt>
                <c:pt idx="173">
                  <c:v>50.736359999999998</c:v>
                </c:pt>
                <c:pt idx="174">
                  <c:v>50.736359999999998</c:v>
                </c:pt>
                <c:pt idx="175">
                  <c:v>50.731819999999999</c:v>
                </c:pt>
                <c:pt idx="176">
                  <c:v>50.722729999999999</c:v>
                </c:pt>
                <c:pt idx="177">
                  <c:v>50.731819999999999</c:v>
                </c:pt>
                <c:pt idx="178">
                  <c:v>50.722729999999999</c:v>
                </c:pt>
                <c:pt idx="179">
                  <c:v>50.718179999999997</c:v>
                </c:pt>
                <c:pt idx="180">
                  <c:v>50.722729999999999</c:v>
                </c:pt>
                <c:pt idx="181">
                  <c:v>50.722729999999999</c:v>
                </c:pt>
                <c:pt idx="182">
                  <c:v>50.722729999999999</c:v>
                </c:pt>
                <c:pt idx="183">
                  <c:v>50.713639999999998</c:v>
                </c:pt>
                <c:pt idx="184">
                  <c:v>50.727269999999997</c:v>
                </c:pt>
                <c:pt idx="185">
                  <c:v>50.709090000000003</c:v>
                </c:pt>
                <c:pt idx="186">
                  <c:v>50.713639999999998</c:v>
                </c:pt>
                <c:pt idx="187">
                  <c:v>50.718179999999997</c:v>
                </c:pt>
                <c:pt idx="188">
                  <c:v>50.713639999999998</c:v>
                </c:pt>
                <c:pt idx="189">
                  <c:v>50.713639999999998</c:v>
                </c:pt>
                <c:pt idx="190">
                  <c:v>50.709090000000003</c:v>
                </c:pt>
                <c:pt idx="191">
                  <c:v>50.704540000000001</c:v>
                </c:pt>
                <c:pt idx="192">
                  <c:v>50.713639999999998</c:v>
                </c:pt>
                <c:pt idx="193">
                  <c:v>50.713639999999998</c:v>
                </c:pt>
                <c:pt idx="194">
                  <c:v>50.713639999999998</c:v>
                </c:pt>
                <c:pt idx="195">
                  <c:v>50.709090000000003</c:v>
                </c:pt>
                <c:pt idx="196">
                  <c:v>50.709090000000003</c:v>
                </c:pt>
                <c:pt idx="197">
                  <c:v>50.709090000000003</c:v>
                </c:pt>
                <c:pt idx="198">
                  <c:v>50.704540000000001</c:v>
                </c:pt>
                <c:pt idx="199">
                  <c:v>50.713639999999998</c:v>
                </c:pt>
                <c:pt idx="200">
                  <c:v>50.7</c:v>
                </c:pt>
                <c:pt idx="201">
                  <c:v>50.709090000000003</c:v>
                </c:pt>
                <c:pt idx="202">
                  <c:v>50.704540000000001</c:v>
                </c:pt>
                <c:pt idx="203">
                  <c:v>50.7</c:v>
                </c:pt>
                <c:pt idx="204">
                  <c:v>50.709090000000003</c:v>
                </c:pt>
                <c:pt idx="205">
                  <c:v>50.7</c:v>
                </c:pt>
                <c:pt idx="206">
                  <c:v>50.704540000000001</c:v>
                </c:pt>
                <c:pt idx="207">
                  <c:v>50.709090000000003</c:v>
                </c:pt>
                <c:pt idx="208">
                  <c:v>50.7</c:v>
                </c:pt>
                <c:pt idx="209">
                  <c:v>50.704540000000001</c:v>
                </c:pt>
                <c:pt idx="210">
                  <c:v>50.704540000000001</c:v>
                </c:pt>
                <c:pt idx="211">
                  <c:v>50.7</c:v>
                </c:pt>
                <c:pt idx="212">
                  <c:v>50.704540000000001</c:v>
                </c:pt>
                <c:pt idx="213">
                  <c:v>50.7</c:v>
                </c:pt>
                <c:pt idx="214">
                  <c:v>50.7</c:v>
                </c:pt>
                <c:pt idx="215">
                  <c:v>50.704540000000001</c:v>
                </c:pt>
                <c:pt idx="216">
                  <c:v>50.704540000000001</c:v>
                </c:pt>
                <c:pt idx="217">
                  <c:v>50.7</c:v>
                </c:pt>
                <c:pt idx="218">
                  <c:v>50.7</c:v>
                </c:pt>
                <c:pt idx="219">
                  <c:v>50.7</c:v>
                </c:pt>
                <c:pt idx="220">
                  <c:v>50.695450000000001</c:v>
                </c:pt>
                <c:pt idx="221">
                  <c:v>50.7</c:v>
                </c:pt>
                <c:pt idx="222">
                  <c:v>50.7</c:v>
                </c:pt>
                <c:pt idx="223">
                  <c:v>50.695450000000001</c:v>
                </c:pt>
                <c:pt idx="224">
                  <c:v>50.704540000000001</c:v>
                </c:pt>
                <c:pt idx="225">
                  <c:v>50.7</c:v>
                </c:pt>
                <c:pt idx="226">
                  <c:v>50.7</c:v>
                </c:pt>
                <c:pt idx="227">
                  <c:v>50.704540000000001</c:v>
                </c:pt>
                <c:pt idx="228">
                  <c:v>50.704540000000001</c:v>
                </c:pt>
                <c:pt idx="229">
                  <c:v>50.7</c:v>
                </c:pt>
                <c:pt idx="230">
                  <c:v>50.7</c:v>
                </c:pt>
                <c:pt idx="231">
                  <c:v>50.704540000000001</c:v>
                </c:pt>
                <c:pt idx="232">
                  <c:v>50.7</c:v>
                </c:pt>
                <c:pt idx="233">
                  <c:v>50.7</c:v>
                </c:pt>
                <c:pt idx="234">
                  <c:v>50.704540000000001</c:v>
                </c:pt>
                <c:pt idx="235">
                  <c:v>50.7</c:v>
                </c:pt>
                <c:pt idx="236">
                  <c:v>50.7</c:v>
                </c:pt>
                <c:pt idx="237">
                  <c:v>50.709090000000003</c:v>
                </c:pt>
                <c:pt idx="238">
                  <c:v>50.704540000000001</c:v>
                </c:pt>
                <c:pt idx="239">
                  <c:v>50.709090000000003</c:v>
                </c:pt>
                <c:pt idx="240">
                  <c:v>50.704540000000001</c:v>
                </c:pt>
                <c:pt idx="241">
                  <c:v>50.709090000000003</c:v>
                </c:pt>
                <c:pt idx="242">
                  <c:v>50.704540000000001</c:v>
                </c:pt>
                <c:pt idx="243">
                  <c:v>50.7</c:v>
                </c:pt>
                <c:pt idx="244">
                  <c:v>50.704540000000001</c:v>
                </c:pt>
                <c:pt idx="245">
                  <c:v>50.709090000000003</c:v>
                </c:pt>
                <c:pt idx="246">
                  <c:v>50.704540000000001</c:v>
                </c:pt>
                <c:pt idx="247">
                  <c:v>50.713639999999998</c:v>
                </c:pt>
                <c:pt idx="248">
                  <c:v>50.709090000000003</c:v>
                </c:pt>
                <c:pt idx="249">
                  <c:v>50.713639999999998</c:v>
                </c:pt>
                <c:pt idx="250">
                  <c:v>50.713639999999998</c:v>
                </c:pt>
                <c:pt idx="251">
                  <c:v>50.704540000000001</c:v>
                </c:pt>
                <c:pt idx="252">
                  <c:v>50.713639999999998</c:v>
                </c:pt>
                <c:pt idx="253">
                  <c:v>50.709090000000003</c:v>
                </c:pt>
                <c:pt idx="254">
                  <c:v>50.709090000000003</c:v>
                </c:pt>
                <c:pt idx="255">
                  <c:v>50.709090000000003</c:v>
                </c:pt>
                <c:pt idx="256">
                  <c:v>50.718179999999997</c:v>
                </c:pt>
                <c:pt idx="257">
                  <c:v>50.709090000000003</c:v>
                </c:pt>
                <c:pt idx="258">
                  <c:v>50.713639999999998</c:v>
                </c:pt>
                <c:pt idx="259">
                  <c:v>50.709090000000003</c:v>
                </c:pt>
                <c:pt idx="260">
                  <c:v>50.709090000000003</c:v>
                </c:pt>
                <c:pt idx="261">
                  <c:v>50.709090000000003</c:v>
                </c:pt>
                <c:pt idx="262">
                  <c:v>50.718179999999997</c:v>
                </c:pt>
                <c:pt idx="263">
                  <c:v>50.709090000000003</c:v>
                </c:pt>
                <c:pt idx="264">
                  <c:v>50.713639999999998</c:v>
                </c:pt>
                <c:pt idx="265">
                  <c:v>50.713639999999998</c:v>
                </c:pt>
                <c:pt idx="266">
                  <c:v>50.713639999999998</c:v>
                </c:pt>
                <c:pt idx="267">
                  <c:v>50.709090000000003</c:v>
                </c:pt>
                <c:pt idx="268">
                  <c:v>50.704540000000001</c:v>
                </c:pt>
                <c:pt idx="269">
                  <c:v>50.713639999999998</c:v>
                </c:pt>
                <c:pt idx="270">
                  <c:v>50.709090000000003</c:v>
                </c:pt>
                <c:pt idx="271">
                  <c:v>50.709090000000003</c:v>
                </c:pt>
                <c:pt idx="272">
                  <c:v>50.713639999999998</c:v>
                </c:pt>
                <c:pt idx="273">
                  <c:v>50.713639999999998</c:v>
                </c:pt>
                <c:pt idx="274">
                  <c:v>50.713639999999998</c:v>
                </c:pt>
                <c:pt idx="275">
                  <c:v>50.713639999999998</c:v>
                </c:pt>
                <c:pt idx="276">
                  <c:v>50.713639999999998</c:v>
                </c:pt>
                <c:pt idx="277">
                  <c:v>50.709090000000003</c:v>
                </c:pt>
                <c:pt idx="278">
                  <c:v>50.718179999999997</c:v>
                </c:pt>
                <c:pt idx="279">
                  <c:v>50.709090000000003</c:v>
                </c:pt>
                <c:pt idx="280">
                  <c:v>50.709090000000003</c:v>
                </c:pt>
                <c:pt idx="281">
                  <c:v>50.713639999999998</c:v>
                </c:pt>
                <c:pt idx="282">
                  <c:v>50.713639999999998</c:v>
                </c:pt>
                <c:pt idx="283">
                  <c:v>50.718179999999997</c:v>
                </c:pt>
                <c:pt idx="284">
                  <c:v>50.713639999999998</c:v>
                </c:pt>
                <c:pt idx="285">
                  <c:v>50.718179999999997</c:v>
                </c:pt>
                <c:pt idx="286">
                  <c:v>50.718179999999997</c:v>
                </c:pt>
                <c:pt idx="287">
                  <c:v>50.713639999999998</c:v>
                </c:pt>
                <c:pt idx="288">
                  <c:v>50.718179999999997</c:v>
                </c:pt>
                <c:pt idx="289">
                  <c:v>50.718179999999997</c:v>
                </c:pt>
                <c:pt idx="290">
                  <c:v>50.713639999999998</c:v>
                </c:pt>
                <c:pt idx="291">
                  <c:v>50.713639999999998</c:v>
                </c:pt>
                <c:pt idx="292">
                  <c:v>50.718179999999997</c:v>
                </c:pt>
                <c:pt idx="293">
                  <c:v>50.713639999999998</c:v>
                </c:pt>
                <c:pt idx="294">
                  <c:v>50.718179999999997</c:v>
                </c:pt>
                <c:pt idx="295">
                  <c:v>50.722729999999999</c:v>
                </c:pt>
                <c:pt idx="296">
                  <c:v>50.718179999999997</c:v>
                </c:pt>
                <c:pt idx="297">
                  <c:v>50.718179999999997</c:v>
                </c:pt>
                <c:pt idx="298">
                  <c:v>50.722729999999999</c:v>
                </c:pt>
                <c:pt idx="299">
                  <c:v>50.718179999999997</c:v>
                </c:pt>
                <c:pt idx="300">
                  <c:v>50.722729999999999</c:v>
                </c:pt>
                <c:pt idx="301">
                  <c:v>50.718179999999997</c:v>
                </c:pt>
                <c:pt idx="302">
                  <c:v>50.718179999999997</c:v>
                </c:pt>
                <c:pt idx="303">
                  <c:v>50.718179999999997</c:v>
                </c:pt>
                <c:pt idx="304">
                  <c:v>50.718179999999997</c:v>
                </c:pt>
                <c:pt idx="305">
                  <c:v>50.722729999999999</c:v>
                </c:pt>
                <c:pt idx="306">
                  <c:v>50.722729999999999</c:v>
                </c:pt>
                <c:pt idx="307">
                  <c:v>50.722729999999999</c:v>
                </c:pt>
                <c:pt idx="308">
                  <c:v>50.718179999999997</c:v>
                </c:pt>
                <c:pt idx="309">
                  <c:v>50.718179999999997</c:v>
                </c:pt>
                <c:pt idx="310">
                  <c:v>50.727269999999997</c:v>
                </c:pt>
                <c:pt idx="311">
                  <c:v>50.731819999999999</c:v>
                </c:pt>
                <c:pt idx="312">
                  <c:v>50.718179999999997</c:v>
                </c:pt>
                <c:pt idx="313">
                  <c:v>50.722729999999999</c:v>
                </c:pt>
                <c:pt idx="314">
                  <c:v>50.718179999999997</c:v>
                </c:pt>
                <c:pt idx="315">
                  <c:v>50.722729999999999</c:v>
                </c:pt>
                <c:pt idx="316">
                  <c:v>50.722729999999999</c:v>
                </c:pt>
                <c:pt idx="317">
                  <c:v>50.727269999999997</c:v>
                </c:pt>
                <c:pt idx="318">
                  <c:v>50.727269999999997</c:v>
                </c:pt>
                <c:pt idx="319">
                  <c:v>50.727269999999997</c:v>
                </c:pt>
                <c:pt idx="320">
                  <c:v>50.722729999999999</c:v>
                </c:pt>
                <c:pt idx="321">
                  <c:v>50.722729999999999</c:v>
                </c:pt>
                <c:pt idx="322">
                  <c:v>50.727269999999997</c:v>
                </c:pt>
                <c:pt idx="323">
                  <c:v>50.722729999999999</c:v>
                </c:pt>
                <c:pt idx="324">
                  <c:v>50.722729999999999</c:v>
                </c:pt>
                <c:pt idx="325">
                  <c:v>50.727269999999997</c:v>
                </c:pt>
                <c:pt idx="326">
                  <c:v>50.727269999999997</c:v>
                </c:pt>
                <c:pt idx="327">
                  <c:v>50.727269999999997</c:v>
                </c:pt>
                <c:pt idx="328">
                  <c:v>50.727269999999997</c:v>
                </c:pt>
                <c:pt idx="329">
                  <c:v>50.731819999999999</c:v>
                </c:pt>
                <c:pt idx="330">
                  <c:v>50.727269999999997</c:v>
                </c:pt>
                <c:pt idx="331">
                  <c:v>50.731819999999999</c:v>
                </c:pt>
                <c:pt idx="332">
                  <c:v>50.727269999999997</c:v>
                </c:pt>
                <c:pt idx="333">
                  <c:v>50.731819999999999</c:v>
                </c:pt>
                <c:pt idx="334">
                  <c:v>50.731819999999999</c:v>
                </c:pt>
                <c:pt idx="335">
                  <c:v>50.727269999999997</c:v>
                </c:pt>
                <c:pt idx="336">
                  <c:v>50.722729999999999</c:v>
                </c:pt>
                <c:pt idx="337">
                  <c:v>50.727269999999997</c:v>
                </c:pt>
                <c:pt idx="338">
                  <c:v>50.731819999999999</c:v>
                </c:pt>
                <c:pt idx="339">
                  <c:v>50.727269999999997</c:v>
                </c:pt>
                <c:pt idx="340">
                  <c:v>50.727269999999997</c:v>
                </c:pt>
                <c:pt idx="341">
                  <c:v>50.731819999999999</c:v>
                </c:pt>
                <c:pt idx="342">
                  <c:v>50.736359999999998</c:v>
                </c:pt>
                <c:pt idx="343">
                  <c:v>50.731819999999999</c:v>
                </c:pt>
                <c:pt idx="344">
                  <c:v>50.731819999999999</c:v>
                </c:pt>
                <c:pt idx="345">
                  <c:v>50.731819999999999</c:v>
                </c:pt>
                <c:pt idx="346">
                  <c:v>50.736359999999998</c:v>
                </c:pt>
                <c:pt idx="347">
                  <c:v>50.731819999999999</c:v>
                </c:pt>
                <c:pt idx="348">
                  <c:v>50.74091</c:v>
                </c:pt>
                <c:pt idx="349">
                  <c:v>50.731819999999999</c:v>
                </c:pt>
                <c:pt idx="350">
                  <c:v>50.731819999999999</c:v>
                </c:pt>
                <c:pt idx="351">
                  <c:v>50.731819999999999</c:v>
                </c:pt>
                <c:pt idx="352">
                  <c:v>50.731819999999999</c:v>
                </c:pt>
                <c:pt idx="353">
                  <c:v>50.731819999999999</c:v>
                </c:pt>
                <c:pt idx="354">
                  <c:v>50.736359999999998</c:v>
                </c:pt>
                <c:pt idx="355">
                  <c:v>50.727269999999997</c:v>
                </c:pt>
                <c:pt idx="356">
                  <c:v>50.736359999999998</c:v>
                </c:pt>
                <c:pt idx="357">
                  <c:v>50.736359999999998</c:v>
                </c:pt>
                <c:pt idx="358">
                  <c:v>50.731819999999999</c:v>
                </c:pt>
                <c:pt idx="359">
                  <c:v>50.731819999999999</c:v>
                </c:pt>
                <c:pt idx="360">
                  <c:v>50.736359999999998</c:v>
                </c:pt>
                <c:pt idx="361">
                  <c:v>50.731819999999999</c:v>
                </c:pt>
                <c:pt idx="362">
                  <c:v>50.736359999999998</c:v>
                </c:pt>
                <c:pt idx="363">
                  <c:v>50.731819999999999</c:v>
                </c:pt>
                <c:pt idx="364">
                  <c:v>50.74091</c:v>
                </c:pt>
                <c:pt idx="365">
                  <c:v>50.74091</c:v>
                </c:pt>
                <c:pt idx="366">
                  <c:v>50.731819999999999</c:v>
                </c:pt>
                <c:pt idx="367">
                  <c:v>50.731819999999999</c:v>
                </c:pt>
                <c:pt idx="368">
                  <c:v>50.736359999999998</c:v>
                </c:pt>
                <c:pt idx="369">
                  <c:v>50.731819999999999</c:v>
                </c:pt>
                <c:pt idx="370">
                  <c:v>50.736359999999998</c:v>
                </c:pt>
                <c:pt idx="371">
                  <c:v>50.736359999999998</c:v>
                </c:pt>
                <c:pt idx="372">
                  <c:v>50.731819999999999</c:v>
                </c:pt>
                <c:pt idx="373">
                  <c:v>50.736359999999998</c:v>
                </c:pt>
                <c:pt idx="374">
                  <c:v>50.736359999999998</c:v>
                </c:pt>
                <c:pt idx="375">
                  <c:v>50.736359999999998</c:v>
                </c:pt>
                <c:pt idx="376">
                  <c:v>50.74091</c:v>
                </c:pt>
                <c:pt idx="377">
                  <c:v>50.736359999999998</c:v>
                </c:pt>
                <c:pt idx="378">
                  <c:v>50.74091</c:v>
                </c:pt>
                <c:pt idx="379">
                  <c:v>50.731819999999999</c:v>
                </c:pt>
                <c:pt idx="380">
                  <c:v>50.736359999999998</c:v>
                </c:pt>
                <c:pt idx="381">
                  <c:v>50.745449999999998</c:v>
                </c:pt>
                <c:pt idx="382">
                  <c:v>50.74091</c:v>
                </c:pt>
                <c:pt idx="383">
                  <c:v>50.736359999999998</c:v>
                </c:pt>
                <c:pt idx="384">
                  <c:v>50.736359999999998</c:v>
                </c:pt>
                <c:pt idx="385">
                  <c:v>50.736359999999998</c:v>
                </c:pt>
                <c:pt idx="386">
                  <c:v>50.74091</c:v>
                </c:pt>
                <c:pt idx="387">
                  <c:v>50.745449999999998</c:v>
                </c:pt>
                <c:pt idx="388">
                  <c:v>50.736359999999998</c:v>
                </c:pt>
                <c:pt idx="389">
                  <c:v>50.74091</c:v>
                </c:pt>
                <c:pt idx="390">
                  <c:v>50.74091</c:v>
                </c:pt>
                <c:pt idx="391">
                  <c:v>50.736359999999998</c:v>
                </c:pt>
                <c:pt idx="392">
                  <c:v>50.74091</c:v>
                </c:pt>
                <c:pt idx="393">
                  <c:v>50.736359999999998</c:v>
                </c:pt>
                <c:pt idx="394">
                  <c:v>50.745449999999998</c:v>
                </c:pt>
                <c:pt idx="395">
                  <c:v>50.74091</c:v>
                </c:pt>
                <c:pt idx="396">
                  <c:v>50.745449999999998</c:v>
                </c:pt>
                <c:pt idx="397">
                  <c:v>50.74091</c:v>
                </c:pt>
                <c:pt idx="398">
                  <c:v>50.736359999999998</c:v>
                </c:pt>
                <c:pt idx="399">
                  <c:v>50.74091</c:v>
                </c:pt>
                <c:pt idx="400">
                  <c:v>50.74091</c:v>
                </c:pt>
                <c:pt idx="401">
                  <c:v>50.74091</c:v>
                </c:pt>
                <c:pt idx="402">
                  <c:v>50.75</c:v>
                </c:pt>
                <c:pt idx="403">
                  <c:v>50.736359999999998</c:v>
                </c:pt>
                <c:pt idx="404">
                  <c:v>50.745449999999998</c:v>
                </c:pt>
                <c:pt idx="405">
                  <c:v>50.75</c:v>
                </c:pt>
                <c:pt idx="406">
                  <c:v>50.75</c:v>
                </c:pt>
                <c:pt idx="407">
                  <c:v>50.74091</c:v>
                </c:pt>
                <c:pt idx="408">
                  <c:v>50.74091</c:v>
                </c:pt>
                <c:pt idx="409">
                  <c:v>50.74091</c:v>
                </c:pt>
                <c:pt idx="410">
                  <c:v>50.745449999999998</c:v>
                </c:pt>
                <c:pt idx="411">
                  <c:v>50.745449999999998</c:v>
                </c:pt>
                <c:pt idx="412">
                  <c:v>50.745449999999998</c:v>
                </c:pt>
                <c:pt idx="413">
                  <c:v>50.745449999999998</c:v>
                </c:pt>
                <c:pt idx="414">
                  <c:v>50.74091</c:v>
                </c:pt>
                <c:pt idx="415">
                  <c:v>50.74091</c:v>
                </c:pt>
                <c:pt idx="416">
                  <c:v>50.736359999999998</c:v>
                </c:pt>
                <c:pt idx="417">
                  <c:v>50.745449999999998</c:v>
                </c:pt>
                <c:pt idx="418">
                  <c:v>50.75</c:v>
                </c:pt>
                <c:pt idx="419">
                  <c:v>50.745449999999998</c:v>
                </c:pt>
                <c:pt idx="420">
                  <c:v>50.745449999999998</c:v>
                </c:pt>
                <c:pt idx="421">
                  <c:v>50.745449999999998</c:v>
                </c:pt>
                <c:pt idx="422">
                  <c:v>50.745449999999998</c:v>
                </c:pt>
                <c:pt idx="423">
                  <c:v>50.75</c:v>
                </c:pt>
                <c:pt idx="424">
                  <c:v>50.74091</c:v>
                </c:pt>
                <c:pt idx="425">
                  <c:v>50.74091</c:v>
                </c:pt>
                <c:pt idx="426">
                  <c:v>50.74091</c:v>
                </c:pt>
                <c:pt idx="427">
                  <c:v>50.74091</c:v>
                </c:pt>
                <c:pt idx="428">
                  <c:v>50.74091</c:v>
                </c:pt>
                <c:pt idx="429">
                  <c:v>50.745449999999998</c:v>
                </c:pt>
                <c:pt idx="430">
                  <c:v>50.745449999999998</c:v>
                </c:pt>
                <c:pt idx="431">
                  <c:v>50.745449999999998</c:v>
                </c:pt>
                <c:pt idx="432">
                  <c:v>50.736359999999998</c:v>
                </c:pt>
                <c:pt idx="433">
                  <c:v>50.745449999999998</c:v>
                </c:pt>
                <c:pt idx="434">
                  <c:v>50.74091</c:v>
                </c:pt>
                <c:pt idx="435">
                  <c:v>50.745449999999998</c:v>
                </c:pt>
                <c:pt idx="436">
                  <c:v>50.745449999999998</c:v>
                </c:pt>
                <c:pt idx="437">
                  <c:v>50.745449999999998</c:v>
                </c:pt>
                <c:pt idx="438">
                  <c:v>50.74091</c:v>
                </c:pt>
                <c:pt idx="439">
                  <c:v>50.745449999999998</c:v>
                </c:pt>
                <c:pt idx="440">
                  <c:v>50.745449999999998</c:v>
                </c:pt>
                <c:pt idx="441">
                  <c:v>50.745449999999998</c:v>
                </c:pt>
                <c:pt idx="442">
                  <c:v>50.74091</c:v>
                </c:pt>
                <c:pt idx="443">
                  <c:v>50.745449999999998</c:v>
                </c:pt>
                <c:pt idx="444">
                  <c:v>50.745449999999998</c:v>
                </c:pt>
                <c:pt idx="445">
                  <c:v>50.745449999999998</c:v>
                </c:pt>
                <c:pt idx="446">
                  <c:v>50.745449999999998</c:v>
                </c:pt>
                <c:pt idx="447">
                  <c:v>50.754550000000002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Typosoil7!$I$7</c:f>
              <c:strCache>
                <c:ptCount val="1"/>
              </c:strCache>
            </c:strRef>
          </c:tx>
          <c:marker>
            <c:symbol val="none"/>
          </c:marker>
          <c:val>
            <c:numRef>
              <c:f>Typosoil7!$I$8:$I$789</c:f>
              <c:numCache>
                <c:formatCode>General</c:formatCode>
                <c:ptCount val="782"/>
                <c:pt idx="0">
                  <c:v>0</c:v>
                </c:pt>
                <c:pt idx="1">
                  <c:v>46.089419999999997</c:v>
                </c:pt>
                <c:pt idx="2">
                  <c:v>46.044710000000002</c:v>
                </c:pt>
                <c:pt idx="3">
                  <c:v>46.053649999999998</c:v>
                </c:pt>
                <c:pt idx="4">
                  <c:v>46.044710000000002</c:v>
                </c:pt>
                <c:pt idx="5">
                  <c:v>46.053649999999998</c:v>
                </c:pt>
                <c:pt idx="6">
                  <c:v>46.044710000000002</c:v>
                </c:pt>
                <c:pt idx="7">
                  <c:v>46.044710000000002</c:v>
                </c:pt>
                <c:pt idx="8">
                  <c:v>46.035769999999999</c:v>
                </c:pt>
                <c:pt idx="9">
                  <c:v>46.035769999999999</c:v>
                </c:pt>
                <c:pt idx="10">
                  <c:v>46.017879999999998</c:v>
                </c:pt>
                <c:pt idx="11">
                  <c:v>46.008940000000003</c:v>
                </c:pt>
                <c:pt idx="12">
                  <c:v>45.991059999999997</c:v>
                </c:pt>
                <c:pt idx="13">
                  <c:v>45.982120000000002</c:v>
                </c:pt>
                <c:pt idx="14">
                  <c:v>45.964230000000001</c:v>
                </c:pt>
                <c:pt idx="15">
                  <c:v>45.955289999999998</c:v>
                </c:pt>
                <c:pt idx="16">
                  <c:v>45.93741</c:v>
                </c:pt>
                <c:pt idx="17">
                  <c:v>45.919519999999999</c:v>
                </c:pt>
                <c:pt idx="18">
                  <c:v>45.910580000000003</c:v>
                </c:pt>
                <c:pt idx="19">
                  <c:v>45.892699999999998</c:v>
                </c:pt>
                <c:pt idx="20">
                  <c:v>45.883749999999999</c:v>
                </c:pt>
                <c:pt idx="21">
                  <c:v>45.865870000000001</c:v>
                </c:pt>
                <c:pt idx="22">
                  <c:v>45.856929999999998</c:v>
                </c:pt>
                <c:pt idx="23">
                  <c:v>45.83905</c:v>
                </c:pt>
                <c:pt idx="24">
                  <c:v>45.821159999999999</c:v>
                </c:pt>
                <c:pt idx="25">
                  <c:v>45.803280000000001</c:v>
                </c:pt>
                <c:pt idx="26">
                  <c:v>45.794339999999998</c:v>
                </c:pt>
                <c:pt idx="27">
                  <c:v>45.776449999999997</c:v>
                </c:pt>
                <c:pt idx="28">
                  <c:v>45.767510000000001</c:v>
                </c:pt>
                <c:pt idx="29">
                  <c:v>45.758569999999999</c:v>
                </c:pt>
                <c:pt idx="30">
                  <c:v>45.731740000000002</c:v>
                </c:pt>
                <c:pt idx="31">
                  <c:v>45.722799999999999</c:v>
                </c:pt>
                <c:pt idx="32">
                  <c:v>45.713859999999997</c:v>
                </c:pt>
                <c:pt idx="33">
                  <c:v>45.695979999999999</c:v>
                </c:pt>
                <c:pt idx="34">
                  <c:v>45.68703</c:v>
                </c:pt>
                <c:pt idx="35">
                  <c:v>45.678089999999997</c:v>
                </c:pt>
                <c:pt idx="36">
                  <c:v>45.669150000000002</c:v>
                </c:pt>
                <c:pt idx="37">
                  <c:v>45.651269999999997</c:v>
                </c:pt>
                <c:pt idx="38">
                  <c:v>45.642330000000001</c:v>
                </c:pt>
                <c:pt idx="39">
                  <c:v>45.633380000000002</c:v>
                </c:pt>
                <c:pt idx="40">
                  <c:v>45.62444</c:v>
                </c:pt>
                <c:pt idx="41">
                  <c:v>45.615499999999997</c:v>
                </c:pt>
                <c:pt idx="42">
                  <c:v>45.597610000000003</c:v>
                </c:pt>
                <c:pt idx="43">
                  <c:v>45.58867</c:v>
                </c:pt>
                <c:pt idx="44">
                  <c:v>45.579729999999998</c:v>
                </c:pt>
                <c:pt idx="45">
                  <c:v>45.570790000000002</c:v>
                </c:pt>
                <c:pt idx="46">
                  <c:v>45.552909999999997</c:v>
                </c:pt>
                <c:pt idx="47">
                  <c:v>45.552909999999997</c:v>
                </c:pt>
                <c:pt idx="48">
                  <c:v>45.52608</c:v>
                </c:pt>
                <c:pt idx="49">
                  <c:v>45.535020000000003</c:v>
                </c:pt>
                <c:pt idx="50">
                  <c:v>45.517139999999998</c:v>
                </c:pt>
                <c:pt idx="51">
                  <c:v>45.508200000000002</c:v>
                </c:pt>
                <c:pt idx="52">
                  <c:v>45.490310000000001</c:v>
                </c:pt>
                <c:pt idx="53">
                  <c:v>45.481369999999998</c:v>
                </c:pt>
                <c:pt idx="54">
                  <c:v>45.472430000000003</c:v>
                </c:pt>
                <c:pt idx="55">
                  <c:v>45.46349</c:v>
                </c:pt>
                <c:pt idx="56">
                  <c:v>45.445599999999999</c:v>
                </c:pt>
                <c:pt idx="57">
                  <c:v>45.427720000000001</c:v>
                </c:pt>
                <c:pt idx="58">
                  <c:v>45.427720000000001</c:v>
                </c:pt>
                <c:pt idx="59">
                  <c:v>45.409840000000003</c:v>
                </c:pt>
                <c:pt idx="60">
                  <c:v>45.391950000000001</c:v>
                </c:pt>
                <c:pt idx="61">
                  <c:v>45.391950000000001</c:v>
                </c:pt>
                <c:pt idx="62">
                  <c:v>45.374070000000003</c:v>
                </c:pt>
                <c:pt idx="63">
                  <c:v>45.374070000000003</c:v>
                </c:pt>
                <c:pt idx="64">
                  <c:v>45.365130000000001</c:v>
                </c:pt>
                <c:pt idx="65">
                  <c:v>45.356189999999998</c:v>
                </c:pt>
                <c:pt idx="66">
                  <c:v>45.329360000000001</c:v>
                </c:pt>
                <c:pt idx="67">
                  <c:v>45.329360000000001</c:v>
                </c:pt>
                <c:pt idx="68">
                  <c:v>45.320419999999999</c:v>
                </c:pt>
                <c:pt idx="69">
                  <c:v>45.31147</c:v>
                </c:pt>
                <c:pt idx="70">
                  <c:v>45.31147</c:v>
                </c:pt>
                <c:pt idx="71">
                  <c:v>45.293590000000002</c:v>
                </c:pt>
                <c:pt idx="72">
                  <c:v>45.293590000000002</c:v>
                </c:pt>
                <c:pt idx="73">
                  <c:v>45.284649999999999</c:v>
                </c:pt>
                <c:pt idx="74">
                  <c:v>45.275709999999997</c:v>
                </c:pt>
                <c:pt idx="75">
                  <c:v>45.275709999999997</c:v>
                </c:pt>
                <c:pt idx="76">
                  <c:v>45.266770000000001</c:v>
                </c:pt>
                <c:pt idx="77">
                  <c:v>45.266770000000001</c:v>
                </c:pt>
                <c:pt idx="78">
                  <c:v>45.257820000000002</c:v>
                </c:pt>
                <c:pt idx="79">
                  <c:v>45.257820000000002</c:v>
                </c:pt>
                <c:pt idx="80">
                  <c:v>45.239939999999997</c:v>
                </c:pt>
                <c:pt idx="81">
                  <c:v>45.239939999999997</c:v>
                </c:pt>
                <c:pt idx="82">
                  <c:v>45.231000000000002</c:v>
                </c:pt>
                <c:pt idx="83">
                  <c:v>45.231000000000002</c:v>
                </c:pt>
                <c:pt idx="84">
                  <c:v>45.231000000000002</c:v>
                </c:pt>
                <c:pt idx="85">
                  <c:v>45.222059999999999</c:v>
                </c:pt>
                <c:pt idx="86">
                  <c:v>45.222059999999999</c:v>
                </c:pt>
                <c:pt idx="87">
                  <c:v>45.222059999999999</c:v>
                </c:pt>
                <c:pt idx="88">
                  <c:v>45.213120000000004</c:v>
                </c:pt>
                <c:pt idx="89">
                  <c:v>45.213120000000004</c:v>
                </c:pt>
                <c:pt idx="90">
                  <c:v>45.204169999999998</c:v>
                </c:pt>
                <c:pt idx="91">
                  <c:v>45.204169999999998</c:v>
                </c:pt>
                <c:pt idx="92">
                  <c:v>45.204169999999998</c:v>
                </c:pt>
                <c:pt idx="93">
                  <c:v>45.204169999999998</c:v>
                </c:pt>
                <c:pt idx="94">
                  <c:v>45.195230000000002</c:v>
                </c:pt>
                <c:pt idx="95">
                  <c:v>45.195230000000002</c:v>
                </c:pt>
                <c:pt idx="96">
                  <c:v>45.195230000000002</c:v>
                </c:pt>
                <c:pt idx="97">
                  <c:v>45.195230000000002</c:v>
                </c:pt>
                <c:pt idx="98">
                  <c:v>45.195230000000002</c:v>
                </c:pt>
                <c:pt idx="99">
                  <c:v>45.195230000000002</c:v>
                </c:pt>
                <c:pt idx="100">
                  <c:v>45.18629</c:v>
                </c:pt>
                <c:pt idx="101">
                  <c:v>45.18629</c:v>
                </c:pt>
                <c:pt idx="102">
                  <c:v>45.18629</c:v>
                </c:pt>
                <c:pt idx="103">
                  <c:v>45.18629</c:v>
                </c:pt>
                <c:pt idx="104">
                  <c:v>45.18629</c:v>
                </c:pt>
                <c:pt idx="105">
                  <c:v>45.177349999999997</c:v>
                </c:pt>
                <c:pt idx="106">
                  <c:v>45.177349999999997</c:v>
                </c:pt>
                <c:pt idx="107">
                  <c:v>45.177349999999997</c:v>
                </c:pt>
                <c:pt idx="108">
                  <c:v>45.168399999999998</c:v>
                </c:pt>
                <c:pt idx="109">
                  <c:v>45.168399999999998</c:v>
                </c:pt>
                <c:pt idx="110">
                  <c:v>45.168399999999998</c:v>
                </c:pt>
                <c:pt idx="111">
                  <c:v>45.168399999999998</c:v>
                </c:pt>
                <c:pt idx="112">
                  <c:v>45.168399999999998</c:v>
                </c:pt>
                <c:pt idx="113">
                  <c:v>45.168399999999998</c:v>
                </c:pt>
                <c:pt idx="114">
                  <c:v>45.168399999999998</c:v>
                </c:pt>
                <c:pt idx="115">
                  <c:v>45.159460000000003</c:v>
                </c:pt>
                <c:pt idx="116">
                  <c:v>45.159460000000003</c:v>
                </c:pt>
                <c:pt idx="117">
                  <c:v>45.159460000000003</c:v>
                </c:pt>
                <c:pt idx="118">
                  <c:v>45.159460000000003</c:v>
                </c:pt>
                <c:pt idx="119">
                  <c:v>45.159460000000003</c:v>
                </c:pt>
                <c:pt idx="120">
                  <c:v>45.159460000000003</c:v>
                </c:pt>
                <c:pt idx="121">
                  <c:v>45.159460000000003</c:v>
                </c:pt>
                <c:pt idx="122">
                  <c:v>45.159460000000003</c:v>
                </c:pt>
                <c:pt idx="123">
                  <c:v>45.159460000000003</c:v>
                </c:pt>
                <c:pt idx="124">
                  <c:v>45.159460000000003</c:v>
                </c:pt>
                <c:pt idx="125">
                  <c:v>45.15052</c:v>
                </c:pt>
                <c:pt idx="126">
                  <c:v>45.15052</c:v>
                </c:pt>
                <c:pt idx="127">
                  <c:v>45.15052</c:v>
                </c:pt>
                <c:pt idx="128">
                  <c:v>45.15052</c:v>
                </c:pt>
                <c:pt idx="129">
                  <c:v>45.15052</c:v>
                </c:pt>
                <c:pt idx="130">
                  <c:v>45.15052</c:v>
                </c:pt>
                <c:pt idx="131">
                  <c:v>45.15052</c:v>
                </c:pt>
                <c:pt idx="132">
                  <c:v>45.141579999999998</c:v>
                </c:pt>
                <c:pt idx="133">
                  <c:v>45.141579999999998</c:v>
                </c:pt>
                <c:pt idx="134">
                  <c:v>45.141579999999998</c:v>
                </c:pt>
                <c:pt idx="135">
                  <c:v>45.132640000000002</c:v>
                </c:pt>
                <c:pt idx="136">
                  <c:v>45.141579999999998</c:v>
                </c:pt>
                <c:pt idx="137">
                  <c:v>45.132640000000002</c:v>
                </c:pt>
                <c:pt idx="138">
                  <c:v>45.132640000000002</c:v>
                </c:pt>
                <c:pt idx="139">
                  <c:v>45.123699999999999</c:v>
                </c:pt>
                <c:pt idx="140">
                  <c:v>45.132640000000002</c:v>
                </c:pt>
                <c:pt idx="141">
                  <c:v>45.123699999999999</c:v>
                </c:pt>
                <c:pt idx="142">
                  <c:v>45.123699999999999</c:v>
                </c:pt>
                <c:pt idx="143">
                  <c:v>45.114750000000001</c:v>
                </c:pt>
                <c:pt idx="144">
                  <c:v>45.123699999999999</c:v>
                </c:pt>
                <c:pt idx="145">
                  <c:v>45.105809999999998</c:v>
                </c:pt>
                <c:pt idx="146">
                  <c:v>45.114750000000001</c:v>
                </c:pt>
                <c:pt idx="147">
                  <c:v>45.114750000000001</c:v>
                </c:pt>
                <c:pt idx="148">
                  <c:v>45.105809999999998</c:v>
                </c:pt>
                <c:pt idx="149">
                  <c:v>45.114750000000001</c:v>
                </c:pt>
                <c:pt idx="150">
                  <c:v>45.105809999999998</c:v>
                </c:pt>
                <c:pt idx="151">
                  <c:v>45.105809999999998</c:v>
                </c:pt>
                <c:pt idx="152">
                  <c:v>45.105809999999998</c:v>
                </c:pt>
                <c:pt idx="153">
                  <c:v>45.105809999999998</c:v>
                </c:pt>
                <c:pt idx="154">
                  <c:v>45.105809999999998</c:v>
                </c:pt>
                <c:pt idx="155">
                  <c:v>45.105809999999998</c:v>
                </c:pt>
                <c:pt idx="156">
                  <c:v>45.096870000000003</c:v>
                </c:pt>
                <c:pt idx="157">
                  <c:v>45.105809999999998</c:v>
                </c:pt>
                <c:pt idx="158">
                  <c:v>45.096870000000003</c:v>
                </c:pt>
                <c:pt idx="159">
                  <c:v>45.096870000000003</c:v>
                </c:pt>
                <c:pt idx="160">
                  <c:v>45.096870000000003</c:v>
                </c:pt>
                <c:pt idx="161">
                  <c:v>45.096870000000003</c:v>
                </c:pt>
                <c:pt idx="162">
                  <c:v>45.105809999999998</c:v>
                </c:pt>
                <c:pt idx="163">
                  <c:v>45.096870000000003</c:v>
                </c:pt>
                <c:pt idx="164">
                  <c:v>45.096870000000003</c:v>
                </c:pt>
                <c:pt idx="165">
                  <c:v>45.105809999999998</c:v>
                </c:pt>
                <c:pt idx="166">
                  <c:v>45.08793</c:v>
                </c:pt>
                <c:pt idx="167">
                  <c:v>45.096870000000003</c:v>
                </c:pt>
                <c:pt idx="168">
                  <c:v>45.096870000000003</c:v>
                </c:pt>
                <c:pt idx="169">
                  <c:v>45.096870000000003</c:v>
                </c:pt>
                <c:pt idx="170">
                  <c:v>45.096870000000003</c:v>
                </c:pt>
                <c:pt idx="171">
                  <c:v>45.096870000000003</c:v>
                </c:pt>
                <c:pt idx="172">
                  <c:v>45.08793</c:v>
                </c:pt>
                <c:pt idx="173">
                  <c:v>45.08793</c:v>
                </c:pt>
                <c:pt idx="174">
                  <c:v>45.08793</c:v>
                </c:pt>
                <c:pt idx="175">
                  <c:v>45.096870000000003</c:v>
                </c:pt>
                <c:pt idx="176">
                  <c:v>45.096870000000003</c:v>
                </c:pt>
                <c:pt idx="177">
                  <c:v>45.08793</c:v>
                </c:pt>
                <c:pt idx="178">
                  <c:v>45.096870000000003</c:v>
                </c:pt>
                <c:pt idx="179">
                  <c:v>45.096870000000003</c:v>
                </c:pt>
                <c:pt idx="180">
                  <c:v>45.105809999999998</c:v>
                </c:pt>
                <c:pt idx="181">
                  <c:v>45.096870000000003</c:v>
                </c:pt>
                <c:pt idx="182">
                  <c:v>45.096870000000003</c:v>
                </c:pt>
                <c:pt idx="183">
                  <c:v>45.096870000000003</c:v>
                </c:pt>
                <c:pt idx="184">
                  <c:v>45.096870000000003</c:v>
                </c:pt>
                <c:pt idx="185">
                  <c:v>45.096870000000003</c:v>
                </c:pt>
                <c:pt idx="186">
                  <c:v>45.105809999999998</c:v>
                </c:pt>
                <c:pt idx="187">
                  <c:v>45.105809999999998</c:v>
                </c:pt>
                <c:pt idx="188">
                  <c:v>45.105809999999998</c:v>
                </c:pt>
                <c:pt idx="189">
                  <c:v>45.096870000000003</c:v>
                </c:pt>
                <c:pt idx="190">
                  <c:v>45.105809999999998</c:v>
                </c:pt>
                <c:pt idx="191">
                  <c:v>45.105809999999998</c:v>
                </c:pt>
                <c:pt idx="192">
                  <c:v>45.105809999999998</c:v>
                </c:pt>
                <c:pt idx="193">
                  <c:v>45.105809999999998</c:v>
                </c:pt>
                <c:pt idx="194">
                  <c:v>45.105809999999998</c:v>
                </c:pt>
                <c:pt idx="195">
                  <c:v>45.105809999999998</c:v>
                </c:pt>
                <c:pt idx="196">
                  <c:v>45.114750000000001</c:v>
                </c:pt>
                <c:pt idx="197">
                  <c:v>45.105809999999998</c:v>
                </c:pt>
                <c:pt idx="198">
                  <c:v>45.105809999999998</c:v>
                </c:pt>
                <c:pt idx="199">
                  <c:v>45.105809999999998</c:v>
                </c:pt>
                <c:pt idx="200">
                  <c:v>45.105809999999998</c:v>
                </c:pt>
                <c:pt idx="201">
                  <c:v>45.114750000000001</c:v>
                </c:pt>
                <c:pt idx="202">
                  <c:v>45.114750000000001</c:v>
                </c:pt>
                <c:pt idx="203">
                  <c:v>45.105809999999998</c:v>
                </c:pt>
                <c:pt idx="204">
                  <c:v>45.096870000000003</c:v>
                </c:pt>
                <c:pt idx="205">
                  <c:v>45.105809999999998</c:v>
                </c:pt>
                <c:pt idx="206">
                  <c:v>45.105809999999998</c:v>
                </c:pt>
                <c:pt idx="207">
                  <c:v>45.105809999999998</c:v>
                </c:pt>
                <c:pt idx="208">
                  <c:v>45.105809999999998</c:v>
                </c:pt>
                <c:pt idx="209">
                  <c:v>45.105809999999998</c:v>
                </c:pt>
                <c:pt idx="210">
                  <c:v>45.105809999999998</c:v>
                </c:pt>
                <c:pt idx="211">
                  <c:v>45.105809999999998</c:v>
                </c:pt>
                <c:pt idx="212">
                  <c:v>45.105809999999998</c:v>
                </c:pt>
                <c:pt idx="213">
                  <c:v>45.105809999999998</c:v>
                </c:pt>
                <c:pt idx="214">
                  <c:v>45.105809999999998</c:v>
                </c:pt>
                <c:pt idx="215">
                  <c:v>45.105809999999998</c:v>
                </c:pt>
                <c:pt idx="216">
                  <c:v>45.105809999999998</c:v>
                </c:pt>
                <c:pt idx="217">
                  <c:v>45.105809999999998</c:v>
                </c:pt>
                <c:pt idx="218">
                  <c:v>45.105809999999998</c:v>
                </c:pt>
                <c:pt idx="219">
                  <c:v>45.105809999999998</c:v>
                </c:pt>
                <c:pt idx="220">
                  <c:v>45.096870000000003</c:v>
                </c:pt>
                <c:pt idx="221">
                  <c:v>45.105809999999998</c:v>
                </c:pt>
                <c:pt idx="222">
                  <c:v>45.105809999999998</c:v>
                </c:pt>
                <c:pt idx="223">
                  <c:v>45.105809999999998</c:v>
                </c:pt>
                <c:pt idx="224">
                  <c:v>45.105809999999998</c:v>
                </c:pt>
                <c:pt idx="225">
                  <c:v>45.105809999999998</c:v>
                </c:pt>
                <c:pt idx="226">
                  <c:v>45.105809999999998</c:v>
                </c:pt>
                <c:pt idx="227">
                  <c:v>45.096870000000003</c:v>
                </c:pt>
                <c:pt idx="228">
                  <c:v>45.096870000000003</c:v>
                </c:pt>
                <c:pt idx="229">
                  <c:v>45.105809999999998</c:v>
                </c:pt>
                <c:pt idx="230">
                  <c:v>45.105809999999998</c:v>
                </c:pt>
                <c:pt idx="231">
                  <c:v>45.105809999999998</c:v>
                </c:pt>
                <c:pt idx="232">
                  <c:v>45.105809999999998</c:v>
                </c:pt>
                <c:pt idx="233">
                  <c:v>45.105809999999998</c:v>
                </c:pt>
                <c:pt idx="234">
                  <c:v>45.105809999999998</c:v>
                </c:pt>
                <c:pt idx="235">
                  <c:v>45.105809999999998</c:v>
                </c:pt>
                <c:pt idx="236">
                  <c:v>45.105809999999998</c:v>
                </c:pt>
                <c:pt idx="237">
                  <c:v>45.105809999999998</c:v>
                </c:pt>
                <c:pt idx="238">
                  <c:v>45.096870000000003</c:v>
                </c:pt>
                <c:pt idx="239">
                  <c:v>45.096870000000003</c:v>
                </c:pt>
                <c:pt idx="240">
                  <c:v>45.105809999999998</c:v>
                </c:pt>
                <c:pt idx="241">
                  <c:v>45.105809999999998</c:v>
                </c:pt>
                <c:pt idx="242">
                  <c:v>45.096870000000003</c:v>
                </c:pt>
                <c:pt idx="243">
                  <c:v>45.096870000000003</c:v>
                </c:pt>
                <c:pt idx="244">
                  <c:v>45.105809999999998</c:v>
                </c:pt>
                <c:pt idx="245">
                  <c:v>45.096870000000003</c:v>
                </c:pt>
                <c:pt idx="246">
                  <c:v>45.105809999999998</c:v>
                </c:pt>
                <c:pt idx="247">
                  <c:v>45.105809999999998</c:v>
                </c:pt>
                <c:pt idx="248">
                  <c:v>45.105809999999998</c:v>
                </c:pt>
                <c:pt idx="249">
                  <c:v>45.105809999999998</c:v>
                </c:pt>
                <c:pt idx="250">
                  <c:v>45.105809999999998</c:v>
                </c:pt>
                <c:pt idx="251">
                  <c:v>45.096870000000003</c:v>
                </c:pt>
                <c:pt idx="252">
                  <c:v>45.105809999999998</c:v>
                </c:pt>
                <c:pt idx="253">
                  <c:v>45.105809999999998</c:v>
                </c:pt>
                <c:pt idx="254">
                  <c:v>45.105809999999998</c:v>
                </c:pt>
                <c:pt idx="255">
                  <c:v>45.096870000000003</c:v>
                </c:pt>
                <c:pt idx="256">
                  <c:v>45.096870000000003</c:v>
                </c:pt>
                <c:pt idx="257">
                  <c:v>45.096870000000003</c:v>
                </c:pt>
                <c:pt idx="258">
                  <c:v>45.096870000000003</c:v>
                </c:pt>
                <c:pt idx="259">
                  <c:v>45.105809999999998</c:v>
                </c:pt>
                <c:pt idx="260">
                  <c:v>45.096870000000003</c:v>
                </c:pt>
                <c:pt idx="261">
                  <c:v>45.096870000000003</c:v>
                </c:pt>
                <c:pt idx="262">
                  <c:v>45.105809999999998</c:v>
                </c:pt>
                <c:pt idx="263">
                  <c:v>45.105809999999998</c:v>
                </c:pt>
                <c:pt idx="264">
                  <c:v>45.105809999999998</c:v>
                </c:pt>
                <c:pt idx="265">
                  <c:v>45.105809999999998</c:v>
                </c:pt>
                <c:pt idx="266">
                  <c:v>45.096870000000003</c:v>
                </c:pt>
                <c:pt idx="267">
                  <c:v>45.096870000000003</c:v>
                </c:pt>
                <c:pt idx="268">
                  <c:v>45.105809999999998</c:v>
                </c:pt>
                <c:pt idx="269">
                  <c:v>45.105809999999998</c:v>
                </c:pt>
                <c:pt idx="270">
                  <c:v>45.096870000000003</c:v>
                </c:pt>
                <c:pt idx="271">
                  <c:v>45.105809999999998</c:v>
                </c:pt>
                <c:pt idx="272">
                  <c:v>45.105809999999998</c:v>
                </c:pt>
                <c:pt idx="273">
                  <c:v>45.096870000000003</c:v>
                </c:pt>
                <c:pt idx="274">
                  <c:v>45.105809999999998</c:v>
                </c:pt>
                <c:pt idx="275">
                  <c:v>45.096870000000003</c:v>
                </c:pt>
                <c:pt idx="276">
                  <c:v>45.096870000000003</c:v>
                </c:pt>
                <c:pt idx="277">
                  <c:v>45.096870000000003</c:v>
                </c:pt>
                <c:pt idx="278">
                  <c:v>45.096870000000003</c:v>
                </c:pt>
                <c:pt idx="279">
                  <c:v>45.096870000000003</c:v>
                </c:pt>
                <c:pt idx="280">
                  <c:v>45.096870000000003</c:v>
                </c:pt>
                <c:pt idx="281">
                  <c:v>45.096870000000003</c:v>
                </c:pt>
                <c:pt idx="282">
                  <c:v>45.096870000000003</c:v>
                </c:pt>
                <c:pt idx="283">
                  <c:v>45.096870000000003</c:v>
                </c:pt>
                <c:pt idx="284">
                  <c:v>45.096870000000003</c:v>
                </c:pt>
                <c:pt idx="285">
                  <c:v>45.08793</c:v>
                </c:pt>
                <c:pt idx="286">
                  <c:v>45.08793</c:v>
                </c:pt>
                <c:pt idx="287">
                  <c:v>45.096870000000003</c:v>
                </c:pt>
                <c:pt idx="288">
                  <c:v>45.096870000000003</c:v>
                </c:pt>
                <c:pt idx="289">
                  <c:v>45.096870000000003</c:v>
                </c:pt>
                <c:pt idx="290">
                  <c:v>45.08793</c:v>
                </c:pt>
                <c:pt idx="291">
                  <c:v>45.08793</c:v>
                </c:pt>
                <c:pt idx="292">
                  <c:v>45.096870000000003</c:v>
                </c:pt>
                <c:pt idx="293">
                  <c:v>45.096870000000003</c:v>
                </c:pt>
                <c:pt idx="294">
                  <c:v>45.08793</c:v>
                </c:pt>
                <c:pt idx="295">
                  <c:v>45.08793</c:v>
                </c:pt>
                <c:pt idx="296">
                  <c:v>45.096870000000003</c:v>
                </c:pt>
                <c:pt idx="297">
                  <c:v>45.096870000000003</c:v>
                </c:pt>
                <c:pt idx="298">
                  <c:v>45.096870000000003</c:v>
                </c:pt>
                <c:pt idx="299">
                  <c:v>45.08793</c:v>
                </c:pt>
                <c:pt idx="300">
                  <c:v>45.096870000000003</c:v>
                </c:pt>
                <c:pt idx="301">
                  <c:v>45.096870000000003</c:v>
                </c:pt>
                <c:pt idx="302">
                  <c:v>45.08793</c:v>
                </c:pt>
                <c:pt idx="303">
                  <c:v>45.08793</c:v>
                </c:pt>
                <c:pt idx="304">
                  <c:v>45.08793</c:v>
                </c:pt>
                <c:pt idx="305">
                  <c:v>45.08793</c:v>
                </c:pt>
                <c:pt idx="306">
                  <c:v>45.08793</c:v>
                </c:pt>
                <c:pt idx="307">
                  <c:v>45.096870000000003</c:v>
                </c:pt>
                <c:pt idx="308">
                  <c:v>45.08793</c:v>
                </c:pt>
                <c:pt idx="309">
                  <c:v>45.08793</c:v>
                </c:pt>
                <c:pt idx="310">
                  <c:v>45.08793</c:v>
                </c:pt>
                <c:pt idx="311">
                  <c:v>45.08793</c:v>
                </c:pt>
                <c:pt idx="312">
                  <c:v>45.08793</c:v>
                </c:pt>
                <c:pt idx="313">
                  <c:v>45.08793</c:v>
                </c:pt>
                <c:pt idx="314">
                  <c:v>45.08793</c:v>
                </c:pt>
                <c:pt idx="315">
                  <c:v>45.08793</c:v>
                </c:pt>
                <c:pt idx="316">
                  <c:v>45.08793</c:v>
                </c:pt>
                <c:pt idx="317">
                  <c:v>45.078989999999997</c:v>
                </c:pt>
                <c:pt idx="318">
                  <c:v>45.08793</c:v>
                </c:pt>
                <c:pt idx="319">
                  <c:v>45.078989999999997</c:v>
                </c:pt>
                <c:pt idx="320">
                  <c:v>45.08793</c:v>
                </c:pt>
                <c:pt idx="321">
                  <c:v>45.08793</c:v>
                </c:pt>
                <c:pt idx="322">
                  <c:v>45.08793</c:v>
                </c:pt>
                <c:pt idx="323">
                  <c:v>45.08793</c:v>
                </c:pt>
                <c:pt idx="324">
                  <c:v>45.08793</c:v>
                </c:pt>
                <c:pt idx="325">
                  <c:v>45.078989999999997</c:v>
                </c:pt>
                <c:pt idx="326">
                  <c:v>45.08793</c:v>
                </c:pt>
                <c:pt idx="327">
                  <c:v>45.08793</c:v>
                </c:pt>
                <c:pt idx="328">
                  <c:v>45.08793</c:v>
                </c:pt>
                <c:pt idx="329">
                  <c:v>45.08793</c:v>
                </c:pt>
                <c:pt idx="330">
                  <c:v>45.08793</c:v>
                </c:pt>
                <c:pt idx="331">
                  <c:v>45.08793</c:v>
                </c:pt>
                <c:pt idx="332">
                  <c:v>45.08793</c:v>
                </c:pt>
                <c:pt idx="333">
                  <c:v>45.08793</c:v>
                </c:pt>
                <c:pt idx="334">
                  <c:v>45.08793</c:v>
                </c:pt>
                <c:pt idx="335">
                  <c:v>45.078989999999997</c:v>
                </c:pt>
                <c:pt idx="336">
                  <c:v>45.08793</c:v>
                </c:pt>
                <c:pt idx="337">
                  <c:v>45.08793</c:v>
                </c:pt>
                <c:pt idx="338">
                  <c:v>45.08793</c:v>
                </c:pt>
                <c:pt idx="339">
                  <c:v>45.08793</c:v>
                </c:pt>
                <c:pt idx="340">
                  <c:v>45.08793</c:v>
                </c:pt>
                <c:pt idx="341">
                  <c:v>45.08793</c:v>
                </c:pt>
                <c:pt idx="342">
                  <c:v>45.078989999999997</c:v>
                </c:pt>
                <c:pt idx="343">
                  <c:v>45.078989999999997</c:v>
                </c:pt>
                <c:pt idx="344">
                  <c:v>45.078989999999997</c:v>
                </c:pt>
                <c:pt idx="345">
                  <c:v>45.08793</c:v>
                </c:pt>
                <c:pt idx="346">
                  <c:v>45.08793</c:v>
                </c:pt>
                <c:pt idx="347">
                  <c:v>45.08793</c:v>
                </c:pt>
                <c:pt idx="348">
                  <c:v>45.08793</c:v>
                </c:pt>
                <c:pt idx="349">
                  <c:v>45.08793</c:v>
                </c:pt>
                <c:pt idx="350">
                  <c:v>45.08793</c:v>
                </c:pt>
                <c:pt idx="351">
                  <c:v>45.078989999999997</c:v>
                </c:pt>
                <c:pt idx="352">
                  <c:v>45.08793</c:v>
                </c:pt>
                <c:pt idx="353">
                  <c:v>45.078989999999997</c:v>
                </c:pt>
                <c:pt idx="354">
                  <c:v>45.08793</c:v>
                </c:pt>
                <c:pt idx="355">
                  <c:v>45.078989999999997</c:v>
                </c:pt>
                <c:pt idx="356">
                  <c:v>45.08793</c:v>
                </c:pt>
                <c:pt idx="357">
                  <c:v>45.08793</c:v>
                </c:pt>
                <c:pt idx="358">
                  <c:v>45.08793</c:v>
                </c:pt>
                <c:pt idx="359">
                  <c:v>45.08793</c:v>
                </c:pt>
                <c:pt idx="360">
                  <c:v>45.08793</c:v>
                </c:pt>
                <c:pt idx="361">
                  <c:v>45.08793</c:v>
                </c:pt>
                <c:pt idx="362">
                  <c:v>45.08793</c:v>
                </c:pt>
                <c:pt idx="363">
                  <c:v>45.08793</c:v>
                </c:pt>
                <c:pt idx="364">
                  <c:v>45.078989999999997</c:v>
                </c:pt>
                <c:pt idx="365">
                  <c:v>45.08793</c:v>
                </c:pt>
                <c:pt idx="366">
                  <c:v>45.078989999999997</c:v>
                </c:pt>
                <c:pt idx="367">
                  <c:v>45.078989999999997</c:v>
                </c:pt>
                <c:pt idx="368">
                  <c:v>45.08793</c:v>
                </c:pt>
                <c:pt idx="369">
                  <c:v>45.078989999999997</c:v>
                </c:pt>
                <c:pt idx="370">
                  <c:v>45.08793</c:v>
                </c:pt>
                <c:pt idx="371">
                  <c:v>45.08793</c:v>
                </c:pt>
                <c:pt idx="372">
                  <c:v>45.078989999999997</c:v>
                </c:pt>
                <c:pt idx="373">
                  <c:v>45.070050000000002</c:v>
                </c:pt>
                <c:pt idx="374">
                  <c:v>45.078989999999997</c:v>
                </c:pt>
                <c:pt idx="375">
                  <c:v>45.08793</c:v>
                </c:pt>
                <c:pt idx="376">
                  <c:v>45.08793</c:v>
                </c:pt>
                <c:pt idx="377">
                  <c:v>45.08793</c:v>
                </c:pt>
                <c:pt idx="378">
                  <c:v>45.08793</c:v>
                </c:pt>
                <c:pt idx="379">
                  <c:v>45.078989999999997</c:v>
                </c:pt>
                <c:pt idx="380">
                  <c:v>45.078989999999997</c:v>
                </c:pt>
                <c:pt idx="381">
                  <c:v>45.08793</c:v>
                </c:pt>
                <c:pt idx="382">
                  <c:v>45.08793</c:v>
                </c:pt>
                <c:pt idx="383">
                  <c:v>45.078989999999997</c:v>
                </c:pt>
                <c:pt idx="384">
                  <c:v>45.08793</c:v>
                </c:pt>
                <c:pt idx="385">
                  <c:v>45.08793</c:v>
                </c:pt>
                <c:pt idx="386">
                  <c:v>45.078989999999997</c:v>
                </c:pt>
                <c:pt idx="387">
                  <c:v>45.08793</c:v>
                </c:pt>
                <c:pt idx="388">
                  <c:v>45.078989999999997</c:v>
                </c:pt>
                <c:pt idx="389">
                  <c:v>45.08793</c:v>
                </c:pt>
                <c:pt idx="390">
                  <c:v>45.08793</c:v>
                </c:pt>
                <c:pt idx="391">
                  <c:v>45.078989999999997</c:v>
                </c:pt>
                <c:pt idx="392">
                  <c:v>45.08793</c:v>
                </c:pt>
                <c:pt idx="393">
                  <c:v>45.08793</c:v>
                </c:pt>
                <c:pt idx="394">
                  <c:v>45.078989999999997</c:v>
                </c:pt>
                <c:pt idx="395">
                  <c:v>45.078989999999997</c:v>
                </c:pt>
                <c:pt idx="396">
                  <c:v>45.08793</c:v>
                </c:pt>
                <c:pt idx="397">
                  <c:v>45.078989999999997</c:v>
                </c:pt>
                <c:pt idx="398">
                  <c:v>45.08793</c:v>
                </c:pt>
                <c:pt idx="399">
                  <c:v>45.08793</c:v>
                </c:pt>
                <c:pt idx="400">
                  <c:v>45.078989999999997</c:v>
                </c:pt>
                <c:pt idx="401">
                  <c:v>45.078989999999997</c:v>
                </c:pt>
                <c:pt idx="402">
                  <c:v>45.08793</c:v>
                </c:pt>
                <c:pt idx="403">
                  <c:v>45.08793</c:v>
                </c:pt>
                <c:pt idx="404">
                  <c:v>45.078989999999997</c:v>
                </c:pt>
                <c:pt idx="405">
                  <c:v>45.078989999999997</c:v>
                </c:pt>
                <c:pt idx="406">
                  <c:v>45.078989999999997</c:v>
                </c:pt>
                <c:pt idx="407">
                  <c:v>45.078989999999997</c:v>
                </c:pt>
                <c:pt idx="408">
                  <c:v>45.078989999999997</c:v>
                </c:pt>
                <c:pt idx="409">
                  <c:v>45.08793</c:v>
                </c:pt>
                <c:pt idx="410">
                  <c:v>45.08793</c:v>
                </c:pt>
                <c:pt idx="411">
                  <c:v>45.08793</c:v>
                </c:pt>
                <c:pt idx="412">
                  <c:v>45.078989999999997</c:v>
                </c:pt>
                <c:pt idx="413">
                  <c:v>45.08793</c:v>
                </c:pt>
                <c:pt idx="414">
                  <c:v>45.08793</c:v>
                </c:pt>
                <c:pt idx="415">
                  <c:v>45.08793</c:v>
                </c:pt>
                <c:pt idx="416">
                  <c:v>45.08793</c:v>
                </c:pt>
                <c:pt idx="417">
                  <c:v>45.078989999999997</c:v>
                </c:pt>
                <c:pt idx="418">
                  <c:v>45.08793</c:v>
                </c:pt>
                <c:pt idx="419">
                  <c:v>45.08793</c:v>
                </c:pt>
                <c:pt idx="420">
                  <c:v>45.08793</c:v>
                </c:pt>
                <c:pt idx="421">
                  <c:v>45.08793</c:v>
                </c:pt>
                <c:pt idx="422">
                  <c:v>45.08793</c:v>
                </c:pt>
                <c:pt idx="423">
                  <c:v>45.078989999999997</c:v>
                </c:pt>
                <c:pt idx="424">
                  <c:v>45.08793</c:v>
                </c:pt>
                <c:pt idx="425">
                  <c:v>45.08793</c:v>
                </c:pt>
                <c:pt idx="426">
                  <c:v>45.08793</c:v>
                </c:pt>
                <c:pt idx="427">
                  <c:v>45.078989999999997</c:v>
                </c:pt>
                <c:pt idx="428">
                  <c:v>45.078989999999997</c:v>
                </c:pt>
                <c:pt idx="429">
                  <c:v>45.078989999999997</c:v>
                </c:pt>
                <c:pt idx="430">
                  <c:v>45.078989999999997</c:v>
                </c:pt>
                <c:pt idx="431">
                  <c:v>45.08793</c:v>
                </c:pt>
                <c:pt idx="432">
                  <c:v>45.078989999999997</c:v>
                </c:pt>
                <c:pt idx="433">
                  <c:v>45.078989999999997</c:v>
                </c:pt>
                <c:pt idx="434">
                  <c:v>45.078989999999997</c:v>
                </c:pt>
                <c:pt idx="435">
                  <c:v>45.070050000000002</c:v>
                </c:pt>
                <c:pt idx="436">
                  <c:v>45.078989999999997</c:v>
                </c:pt>
                <c:pt idx="437">
                  <c:v>45.078989999999997</c:v>
                </c:pt>
                <c:pt idx="438">
                  <c:v>45.078989999999997</c:v>
                </c:pt>
                <c:pt idx="439">
                  <c:v>45.078989999999997</c:v>
                </c:pt>
                <c:pt idx="440">
                  <c:v>45.08793</c:v>
                </c:pt>
                <c:pt idx="441">
                  <c:v>45.078989999999997</c:v>
                </c:pt>
                <c:pt idx="442">
                  <c:v>45.08793</c:v>
                </c:pt>
                <c:pt idx="443">
                  <c:v>45.078989999999997</c:v>
                </c:pt>
                <c:pt idx="444">
                  <c:v>45.078989999999997</c:v>
                </c:pt>
                <c:pt idx="445">
                  <c:v>45.078989999999997</c:v>
                </c:pt>
                <c:pt idx="446">
                  <c:v>45.078989999999997</c:v>
                </c:pt>
                <c:pt idx="447">
                  <c:v>45.070050000000002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8726016"/>
        <c:axId val="198727552"/>
      </c:lineChart>
      <c:lineChart>
        <c:grouping val="standard"/>
        <c:varyColors val="0"/>
        <c:ser>
          <c:idx val="2"/>
          <c:order val="2"/>
          <c:tx>
            <c:strRef>
              <c:f>Typosoil7!$J$7</c:f>
              <c:strCache>
                <c:ptCount val="1"/>
              </c:strCache>
            </c:strRef>
          </c:tx>
          <c:marker>
            <c:symbol val="none"/>
          </c:marker>
          <c:val>
            <c:numRef>
              <c:f>Typosoil7!$J$8:$J$789</c:f>
              <c:numCache>
                <c:formatCode>General</c:formatCode>
                <c:ptCount val="782"/>
                <c:pt idx="0">
                  <c:v>0</c:v>
                </c:pt>
                <c:pt idx="1">
                  <c:v>52.36806</c:v>
                </c:pt>
                <c:pt idx="2">
                  <c:v>49.932340000000003</c:v>
                </c:pt>
                <c:pt idx="3">
                  <c:v>48.714480000000002</c:v>
                </c:pt>
                <c:pt idx="4">
                  <c:v>47.49662</c:v>
                </c:pt>
                <c:pt idx="5">
                  <c:v>46.887689999999999</c:v>
                </c:pt>
                <c:pt idx="6">
                  <c:v>46.278759999999998</c:v>
                </c:pt>
                <c:pt idx="7">
                  <c:v>43.843029999999999</c:v>
                </c:pt>
                <c:pt idx="8">
                  <c:v>42.625169999999997</c:v>
                </c:pt>
                <c:pt idx="9">
                  <c:v>42.016240000000003</c:v>
                </c:pt>
                <c:pt idx="10">
                  <c:v>40.189450000000001</c:v>
                </c:pt>
                <c:pt idx="11">
                  <c:v>37.753720000000001</c:v>
                </c:pt>
                <c:pt idx="12">
                  <c:v>35.317999999999998</c:v>
                </c:pt>
                <c:pt idx="13">
                  <c:v>32.882269999999998</c:v>
                </c:pt>
                <c:pt idx="14">
                  <c:v>30.446549999999998</c:v>
                </c:pt>
                <c:pt idx="15">
                  <c:v>26.792960000000001</c:v>
                </c:pt>
                <c:pt idx="16">
                  <c:v>23.74831</c:v>
                </c:pt>
                <c:pt idx="17">
                  <c:v>20.703659999999999</c:v>
                </c:pt>
                <c:pt idx="18">
                  <c:v>17.050070000000002</c:v>
                </c:pt>
                <c:pt idx="19">
                  <c:v>14.005409999999999</c:v>
                </c:pt>
                <c:pt idx="20">
                  <c:v>10.35183</c:v>
                </c:pt>
                <c:pt idx="21">
                  <c:v>6.6982400000000002</c:v>
                </c:pt>
                <c:pt idx="22">
                  <c:v>1.8267899999999999</c:v>
                </c:pt>
                <c:pt idx="23">
                  <c:v>-2.4357199999999999</c:v>
                </c:pt>
                <c:pt idx="24">
                  <c:v>-7.9161000000000001</c:v>
                </c:pt>
                <c:pt idx="25">
                  <c:v>-12.78755</c:v>
                </c:pt>
                <c:pt idx="26">
                  <c:v>-18.26793</c:v>
                </c:pt>
                <c:pt idx="27">
                  <c:v>-23.74831</c:v>
                </c:pt>
                <c:pt idx="28">
                  <c:v>-30.446549999999998</c:v>
                </c:pt>
                <c:pt idx="29">
                  <c:v>-37.14479</c:v>
                </c:pt>
                <c:pt idx="30">
                  <c:v>-44.451970000000003</c:v>
                </c:pt>
                <c:pt idx="31">
                  <c:v>-51.150199999999998</c:v>
                </c:pt>
                <c:pt idx="32">
                  <c:v>-58.457380000000001</c:v>
                </c:pt>
                <c:pt idx="33">
                  <c:v>-66.373480000000001</c:v>
                </c:pt>
                <c:pt idx="34">
                  <c:v>-74.898510000000002</c:v>
                </c:pt>
                <c:pt idx="35">
                  <c:v>-84.032480000000007</c:v>
                </c:pt>
                <c:pt idx="36">
                  <c:v>-92.557509999999994</c:v>
                </c:pt>
                <c:pt idx="37">
                  <c:v>-102.90934</c:v>
                </c:pt>
                <c:pt idx="38">
                  <c:v>-113.26117000000001</c:v>
                </c:pt>
                <c:pt idx="39">
                  <c:v>-124.83086</c:v>
                </c:pt>
                <c:pt idx="40">
                  <c:v>-137.00948</c:v>
                </c:pt>
                <c:pt idx="41">
                  <c:v>-149.79703000000001</c:v>
                </c:pt>
                <c:pt idx="42">
                  <c:v>-165.02030999999999</c:v>
                </c:pt>
                <c:pt idx="43">
                  <c:v>-180.85251</c:v>
                </c:pt>
                <c:pt idx="44">
                  <c:v>-198.51150999999999</c:v>
                </c:pt>
                <c:pt idx="45">
                  <c:v>-215.56157999999999</c:v>
                </c:pt>
                <c:pt idx="46">
                  <c:v>-235.65629999999999</c:v>
                </c:pt>
                <c:pt idx="47">
                  <c:v>-256.96886999999998</c:v>
                </c:pt>
                <c:pt idx="48">
                  <c:v>-279.49932999999999</c:v>
                </c:pt>
                <c:pt idx="49">
                  <c:v>-303.85656999999998</c:v>
                </c:pt>
                <c:pt idx="50">
                  <c:v>-329.43167</c:v>
                </c:pt>
                <c:pt idx="51">
                  <c:v>-358.05142000000001</c:v>
                </c:pt>
                <c:pt idx="52">
                  <c:v>-387.28012000000001</c:v>
                </c:pt>
                <c:pt idx="53">
                  <c:v>-418.94452000000001</c:v>
                </c:pt>
                <c:pt idx="54">
                  <c:v>-453.65359000000001</c:v>
                </c:pt>
                <c:pt idx="55">
                  <c:v>-489.58053999999998</c:v>
                </c:pt>
                <c:pt idx="56">
                  <c:v>-527.94317999999998</c:v>
                </c:pt>
                <c:pt idx="57">
                  <c:v>-566.91479000000004</c:v>
                </c:pt>
                <c:pt idx="58">
                  <c:v>-607.10419000000002</c:v>
                </c:pt>
                <c:pt idx="59">
                  <c:v>-651.55615</c:v>
                </c:pt>
                <c:pt idx="60">
                  <c:v>-696.00811999999996</c:v>
                </c:pt>
                <c:pt idx="61">
                  <c:v>-691.74561000000006</c:v>
                </c:pt>
                <c:pt idx="62">
                  <c:v>-787.34777999999994</c:v>
                </c:pt>
                <c:pt idx="63">
                  <c:v>-835.45336999999995</c:v>
                </c:pt>
                <c:pt idx="64">
                  <c:v>-875.64275999999995</c:v>
                </c:pt>
                <c:pt idx="65">
                  <c:v>-898.17322000000001</c:v>
                </c:pt>
                <c:pt idx="66">
                  <c:v>-883.55889999999999</c:v>
                </c:pt>
                <c:pt idx="67">
                  <c:v>-361.09609999999998</c:v>
                </c:pt>
                <c:pt idx="68">
                  <c:v>-65.76455</c:v>
                </c:pt>
                <c:pt idx="69">
                  <c:v>38.362650000000002</c:v>
                </c:pt>
                <c:pt idx="70">
                  <c:v>54.194859999999998</c:v>
                </c:pt>
                <c:pt idx="71">
                  <c:v>56.630580000000002</c:v>
                </c:pt>
                <c:pt idx="72">
                  <c:v>57.84845</c:v>
                </c:pt>
                <c:pt idx="73">
                  <c:v>58.457380000000001</c:v>
                </c:pt>
                <c:pt idx="74">
                  <c:v>59.066310000000001</c:v>
                </c:pt>
                <c:pt idx="75">
                  <c:v>59.066310000000001</c:v>
                </c:pt>
                <c:pt idx="76">
                  <c:v>59.066310000000001</c:v>
                </c:pt>
                <c:pt idx="77">
                  <c:v>59.066310000000001</c:v>
                </c:pt>
                <c:pt idx="78">
                  <c:v>59.675240000000002</c:v>
                </c:pt>
                <c:pt idx="79">
                  <c:v>59.066310000000001</c:v>
                </c:pt>
                <c:pt idx="80">
                  <c:v>59.675240000000002</c:v>
                </c:pt>
                <c:pt idx="81">
                  <c:v>59.066310000000001</c:v>
                </c:pt>
                <c:pt idx="82">
                  <c:v>59.066310000000001</c:v>
                </c:pt>
                <c:pt idx="83">
                  <c:v>59.066310000000001</c:v>
                </c:pt>
                <c:pt idx="84">
                  <c:v>59.066310000000001</c:v>
                </c:pt>
                <c:pt idx="85">
                  <c:v>59.066310000000001</c:v>
                </c:pt>
                <c:pt idx="86">
                  <c:v>59.066310000000001</c:v>
                </c:pt>
                <c:pt idx="87">
                  <c:v>59.066310000000001</c:v>
                </c:pt>
                <c:pt idx="88">
                  <c:v>59.066310000000001</c:v>
                </c:pt>
                <c:pt idx="89">
                  <c:v>57.84845</c:v>
                </c:pt>
                <c:pt idx="90">
                  <c:v>59.066310000000001</c:v>
                </c:pt>
                <c:pt idx="91">
                  <c:v>58.457380000000001</c:v>
                </c:pt>
                <c:pt idx="92">
                  <c:v>58.457380000000001</c:v>
                </c:pt>
                <c:pt idx="93">
                  <c:v>58.457380000000001</c:v>
                </c:pt>
                <c:pt idx="94">
                  <c:v>58.457380000000001</c:v>
                </c:pt>
                <c:pt idx="95">
                  <c:v>58.457380000000001</c:v>
                </c:pt>
                <c:pt idx="96">
                  <c:v>58.457380000000001</c:v>
                </c:pt>
                <c:pt idx="97">
                  <c:v>58.457380000000001</c:v>
                </c:pt>
                <c:pt idx="98">
                  <c:v>58.457380000000001</c:v>
                </c:pt>
                <c:pt idx="99">
                  <c:v>58.457380000000001</c:v>
                </c:pt>
                <c:pt idx="100">
                  <c:v>58.457380000000001</c:v>
                </c:pt>
                <c:pt idx="101">
                  <c:v>58.457380000000001</c:v>
                </c:pt>
                <c:pt idx="102">
                  <c:v>58.457380000000001</c:v>
                </c:pt>
                <c:pt idx="103">
                  <c:v>57.84845</c:v>
                </c:pt>
                <c:pt idx="104">
                  <c:v>58.457380000000001</c:v>
                </c:pt>
                <c:pt idx="105">
                  <c:v>58.457380000000001</c:v>
                </c:pt>
                <c:pt idx="106">
                  <c:v>58.457380000000001</c:v>
                </c:pt>
                <c:pt idx="107">
                  <c:v>59.066310000000001</c:v>
                </c:pt>
                <c:pt idx="108">
                  <c:v>59.066310000000001</c:v>
                </c:pt>
                <c:pt idx="109">
                  <c:v>58.457380000000001</c:v>
                </c:pt>
                <c:pt idx="110">
                  <c:v>58.457380000000001</c:v>
                </c:pt>
                <c:pt idx="111">
                  <c:v>58.457380000000001</c:v>
                </c:pt>
                <c:pt idx="112">
                  <c:v>58.457380000000001</c:v>
                </c:pt>
                <c:pt idx="113">
                  <c:v>58.457380000000001</c:v>
                </c:pt>
                <c:pt idx="114">
                  <c:v>59.066310000000001</c:v>
                </c:pt>
                <c:pt idx="115">
                  <c:v>58.457380000000001</c:v>
                </c:pt>
                <c:pt idx="116">
                  <c:v>58.457380000000001</c:v>
                </c:pt>
                <c:pt idx="117">
                  <c:v>59.066310000000001</c:v>
                </c:pt>
                <c:pt idx="118">
                  <c:v>59.066310000000001</c:v>
                </c:pt>
                <c:pt idx="119">
                  <c:v>59.066310000000001</c:v>
                </c:pt>
                <c:pt idx="120">
                  <c:v>59.675240000000002</c:v>
                </c:pt>
                <c:pt idx="121">
                  <c:v>59.675240000000002</c:v>
                </c:pt>
                <c:pt idx="122">
                  <c:v>59.066310000000001</c:v>
                </c:pt>
                <c:pt idx="123">
                  <c:v>59.066310000000001</c:v>
                </c:pt>
                <c:pt idx="124">
                  <c:v>59.066310000000001</c:v>
                </c:pt>
                <c:pt idx="125">
                  <c:v>59.066310000000001</c:v>
                </c:pt>
                <c:pt idx="126">
                  <c:v>59.675240000000002</c:v>
                </c:pt>
                <c:pt idx="127">
                  <c:v>59.675240000000002</c:v>
                </c:pt>
                <c:pt idx="128">
                  <c:v>59.675240000000002</c:v>
                </c:pt>
                <c:pt idx="129">
                  <c:v>59.675240000000002</c:v>
                </c:pt>
                <c:pt idx="130">
                  <c:v>59.066310000000001</c:v>
                </c:pt>
                <c:pt idx="131">
                  <c:v>59.675240000000002</c:v>
                </c:pt>
                <c:pt idx="132">
                  <c:v>59.066310000000001</c:v>
                </c:pt>
                <c:pt idx="133">
                  <c:v>58.457380000000001</c:v>
                </c:pt>
                <c:pt idx="134">
                  <c:v>59.066310000000001</c:v>
                </c:pt>
                <c:pt idx="135">
                  <c:v>59.066310000000001</c:v>
                </c:pt>
                <c:pt idx="136">
                  <c:v>59.066310000000001</c:v>
                </c:pt>
                <c:pt idx="137">
                  <c:v>59.066310000000001</c:v>
                </c:pt>
                <c:pt idx="138">
                  <c:v>58.457380000000001</c:v>
                </c:pt>
                <c:pt idx="139">
                  <c:v>58.457380000000001</c:v>
                </c:pt>
                <c:pt idx="140">
                  <c:v>58.457380000000001</c:v>
                </c:pt>
                <c:pt idx="141">
                  <c:v>58.457380000000001</c:v>
                </c:pt>
                <c:pt idx="142">
                  <c:v>58.457380000000001</c:v>
                </c:pt>
                <c:pt idx="143">
                  <c:v>58.457380000000001</c:v>
                </c:pt>
                <c:pt idx="144">
                  <c:v>58.457380000000001</c:v>
                </c:pt>
                <c:pt idx="145">
                  <c:v>59.066310000000001</c:v>
                </c:pt>
                <c:pt idx="146">
                  <c:v>58.457380000000001</c:v>
                </c:pt>
                <c:pt idx="147">
                  <c:v>58.457380000000001</c:v>
                </c:pt>
                <c:pt idx="148">
                  <c:v>57.84845</c:v>
                </c:pt>
                <c:pt idx="149">
                  <c:v>57.84845</c:v>
                </c:pt>
                <c:pt idx="150">
                  <c:v>57.84845</c:v>
                </c:pt>
                <c:pt idx="151">
                  <c:v>57.84845</c:v>
                </c:pt>
                <c:pt idx="152">
                  <c:v>58.457380000000001</c:v>
                </c:pt>
                <c:pt idx="153">
                  <c:v>58.457380000000001</c:v>
                </c:pt>
                <c:pt idx="154">
                  <c:v>57.84845</c:v>
                </c:pt>
                <c:pt idx="155">
                  <c:v>58.457380000000001</c:v>
                </c:pt>
                <c:pt idx="156">
                  <c:v>57.84845</c:v>
                </c:pt>
                <c:pt idx="157">
                  <c:v>57.84845</c:v>
                </c:pt>
                <c:pt idx="158">
                  <c:v>57.84845</c:v>
                </c:pt>
                <c:pt idx="159">
                  <c:v>58.457380000000001</c:v>
                </c:pt>
                <c:pt idx="160">
                  <c:v>57.84845</c:v>
                </c:pt>
                <c:pt idx="161">
                  <c:v>57.84845</c:v>
                </c:pt>
                <c:pt idx="162">
                  <c:v>58.457380000000001</c:v>
                </c:pt>
                <c:pt idx="163">
                  <c:v>57.84845</c:v>
                </c:pt>
                <c:pt idx="164">
                  <c:v>57.84845</c:v>
                </c:pt>
                <c:pt idx="165">
                  <c:v>57.84845</c:v>
                </c:pt>
                <c:pt idx="166">
                  <c:v>57.239510000000003</c:v>
                </c:pt>
                <c:pt idx="167">
                  <c:v>57.239510000000003</c:v>
                </c:pt>
                <c:pt idx="168">
                  <c:v>57.84845</c:v>
                </c:pt>
                <c:pt idx="169">
                  <c:v>57.239510000000003</c:v>
                </c:pt>
                <c:pt idx="170">
                  <c:v>56.630580000000002</c:v>
                </c:pt>
                <c:pt idx="171">
                  <c:v>57.239510000000003</c:v>
                </c:pt>
                <c:pt idx="172">
                  <c:v>56.630580000000002</c:v>
                </c:pt>
                <c:pt idx="173">
                  <c:v>57.239510000000003</c:v>
                </c:pt>
                <c:pt idx="174">
                  <c:v>57.239510000000003</c:v>
                </c:pt>
                <c:pt idx="175">
                  <c:v>57.239510000000003</c:v>
                </c:pt>
                <c:pt idx="176">
                  <c:v>57.239510000000003</c:v>
                </c:pt>
                <c:pt idx="177">
                  <c:v>57.239510000000003</c:v>
                </c:pt>
                <c:pt idx="178">
                  <c:v>57.239510000000003</c:v>
                </c:pt>
                <c:pt idx="179">
                  <c:v>57.239510000000003</c:v>
                </c:pt>
                <c:pt idx="180">
                  <c:v>57.239510000000003</c:v>
                </c:pt>
                <c:pt idx="181">
                  <c:v>57.239510000000003</c:v>
                </c:pt>
                <c:pt idx="182">
                  <c:v>57.239510000000003</c:v>
                </c:pt>
                <c:pt idx="183">
                  <c:v>57.239510000000003</c:v>
                </c:pt>
                <c:pt idx="184">
                  <c:v>57.239510000000003</c:v>
                </c:pt>
                <c:pt idx="185">
                  <c:v>57.84845</c:v>
                </c:pt>
                <c:pt idx="186">
                  <c:v>57.84845</c:v>
                </c:pt>
                <c:pt idx="187">
                  <c:v>57.84845</c:v>
                </c:pt>
                <c:pt idx="188">
                  <c:v>57.84845</c:v>
                </c:pt>
                <c:pt idx="189">
                  <c:v>57.84845</c:v>
                </c:pt>
                <c:pt idx="190">
                  <c:v>57.84845</c:v>
                </c:pt>
                <c:pt idx="191">
                  <c:v>57.84845</c:v>
                </c:pt>
                <c:pt idx="192">
                  <c:v>57.239510000000003</c:v>
                </c:pt>
                <c:pt idx="193">
                  <c:v>57.84845</c:v>
                </c:pt>
                <c:pt idx="194">
                  <c:v>57.84845</c:v>
                </c:pt>
                <c:pt idx="195">
                  <c:v>57.84845</c:v>
                </c:pt>
                <c:pt idx="196">
                  <c:v>57.84845</c:v>
                </c:pt>
                <c:pt idx="197">
                  <c:v>57.84845</c:v>
                </c:pt>
                <c:pt idx="198">
                  <c:v>57.84845</c:v>
                </c:pt>
                <c:pt idx="199">
                  <c:v>57.239510000000003</c:v>
                </c:pt>
                <c:pt idx="200">
                  <c:v>57.84845</c:v>
                </c:pt>
                <c:pt idx="201">
                  <c:v>57.84845</c:v>
                </c:pt>
                <c:pt idx="202">
                  <c:v>57.84845</c:v>
                </c:pt>
                <c:pt idx="203">
                  <c:v>57.84845</c:v>
                </c:pt>
                <c:pt idx="204">
                  <c:v>57.84845</c:v>
                </c:pt>
                <c:pt idx="205">
                  <c:v>57.84845</c:v>
                </c:pt>
                <c:pt idx="206">
                  <c:v>58.457380000000001</c:v>
                </c:pt>
                <c:pt idx="207">
                  <c:v>58.457380000000001</c:v>
                </c:pt>
                <c:pt idx="208">
                  <c:v>57.239510000000003</c:v>
                </c:pt>
                <c:pt idx="209">
                  <c:v>57.84845</c:v>
                </c:pt>
                <c:pt idx="210">
                  <c:v>57.84845</c:v>
                </c:pt>
                <c:pt idx="211">
                  <c:v>58.457380000000001</c:v>
                </c:pt>
                <c:pt idx="212">
                  <c:v>58.457380000000001</c:v>
                </c:pt>
                <c:pt idx="213">
                  <c:v>58.457380000000001</c:v>
                </c:pt>
                <c:pt idx="214">
                  <c:v>59.066310000000001</c:v>
                </c:pt>
                <c:pt idx="215">
                  <c:v>58.457380000000001</c:v>
                </c:pt>
                <c:pt idx="216">
                  <c:v>59.066310000000001</c:v>
                </c:pt>
                <c:pt idx="217">
                  <c:v>58.457380000000001</c:v>
                </c:pt>
                <c:pt idx="218">
                  <c:v>58.457380000000001</c:v>
                </c:pt>
                <c:pt idx="219">
                  <c:v>58.457380000000001</c:v>
                </c:pt>
                <c:pt idx="220">
                  <c:v>58.457380000000001</c:v>
                </c:pt>
                <c:pt idx="221">
                  <c:v>59.066310000000001</c:v>
                </c:pt>
                <c:pt idx="222">
                  <c:v>59.066310000000001</c:v>
                </c:pt>
                <c:pt idx="223">
                  <c:v>59.675240000000002</c:v>
                </c:pt>
                <c:pt idx="224">
                  <c:v>59.675240000000002</c:v>
                </c:pt>
                <c:pt idx="225">
                  <c:v>59.066310000000001</c:v>
                </c:pt>
                <c:pt idx="226">
                  <c:v>59.066310000000001</c:v>
                </c:pt>
                <c:pt idx="227">
                  <c:v>59.675240000000002</c:v>
                </c:pt>
                <c:pt idx="228">
                  <c:v>59.066310000000001</c:v>
                </c:pt>
                <c:pt idx="229">
                  <c:v>59.066310000000001</c:v>
                </c:pt>
                <c:pt idx="230">
                  <c:v>59.066310000000001</c:v>
                </c:pt>
                <c:pt idx="231">
                  <c:v>59.066310000000001</c:v>
                </c:pt>
                <c:pt idx="232">
                  <c:v>59.066310000000001</c:v>
                </c:pt>
                <c:pt idx="233">
                  <c:v>59.066310000000001</c:v>
                </c:pt>
                <c:pt idx="234">
                  <c:v>59.066310000000001</c:v>
                </c:pt>
                <c:pt idx="235">
                  <c:v>59.066310000000001</c:v>
                </c:pt>
                <c:pt idx="236">
                  <c:v>59.066310000000001</c:v>
                </c:pt>
                <c:pt idx="237">
                  <c:v>59.066310000000001</c:v>
                </c:pt>
                <c:pt idx="238">
                  <c:v>59.066310000000001</c:v>
                </c:pt>
                <c:pt idx="239">
                  <c:v>59.066310000000001</c:v>
                </c:pt>
                <c:pt idx="240">
                  <c:v>58.457380000000001</c:v>
                </c:pt>
                <c:pt idx="241">
                  <c:v>58.457380000000001</c:v>
                </c:pt>
                <c:pt idx="242">
                  <c:v>58.457380000000001</c:v>
                </c:pt>
                <c:pt idx="243">
                  <c:v>58.457380000000001</c:v>
                </c:pt>
                <c:pt idx="244">
                  <c:v>58.457380000000001</c:v>
                </c:pt>
                <c:pt idx="245">
                  <c:v>57.84845</c:v>
                </c:pt>
                <c:pt idx="246">
                  <c:v>58.457380000000001</c:v>
                </c:pt>
                <c:pt idx="247">
                  <c:v>58.457380000000001</c:v>
                </c:pt>
                <c:pt idx="248">
                  <c:v>58.457380000000001</c:v>
                </c:pt>
                <c:pt idx="249">
                  <c:v>58.457380000000001</c:v>
                </c:pt>
                <c:pt idx="250">
                  <c:v>58.457380000000001</c:v>
                </c:pt>
                <c:pt idx="251">
                  <c:v>58.457380000000001</c:v>
                </c:pt>
                <c:pt idx="252">
                  <c:v>58.457380000000001</c:v>
                </c:pt>
                <c:pt idx="253">
                  <c:v>58.457380000000001</c:v>
                </c:pt>
                <c:pt idx="254">
                  <c:v>58.457380000000001</c:v>
                </c:pt>
                <c:pt idx="255">
                  <c:v>58.457380000000001</c:v>
                </c:pt>
                <c:pt idx="256">
                  <c:v>58.457380000000001</c:v>
                </c:pt>
                <c:pt idx="257">
                  <c:v>59.066310000000001</c:v>
                </c:pt>
                <c:pt idx="258">
                  <c:v>59.066310000000001</c:v>
                </c:pt>
                <c:pt idx="259">
                  <c:v>59.066310000000001</c:v>
                </c:pt>
                <c:pt idx="260">
                  <c:v>59.066310000000001</c:v>
                </c:pt>
                <c:pt idx="261">
                  <c:v>59.066310000000001</c:v>
                </c:pt>
                <c:pt idx="262">
                  <c:v>59.066310000000001</c:v>
                </c:pt>
                <c:pt idx="263">
                  <c:v>59.675240000000002</c:v>
                </c:pt>
                <c:pt idx="264">
                  <c:v>59.675240000000002</c:v>
                </c:pt>
                <c:pt idx="265">
                  <c:v>59.675240000000002</c:v>
                </c:pt>
                <c:pt idx="266">
                  <c:v>59.675240000000002</c:v>
                </c:pt>
                <c:pt idx="267">
                  <c:v>60.284170000000003</c:v>
                </c:pt>
                <c:pt idx="268">
                  <c:v>59.675240000000002</c:v>
                </c:pt>
                <c:pt idx="269">
                  <c:v>59.675240000000002</c:v>
                </c:pt>
                <c:pt idx="270">
                  <c:v>60.284170000000003</c:v>
                </c:pt>
                <c:pt idx="271">
                  <c:v>60.284170000000003</c:v>
                </c:pt>
                <c:pt idx="272">
                  <c:v>60.284170000000003</c:v>
                </c:pt>
                <c:pt idx="273">
                  <c:v>60.284170000000003</c:v>
                </c:pt>
                <c:pt idx="274">
                  <c:v>59.675240000000002</c:v>
                </c:pt>
                <c:pt idx="275">
                  <c:v>60.284170000000003</c:v>
                </c:pt>
                <c:pt idx="276">
                  <c:v>60.284170000000003</c:v>
                </c:pt>
                <c:pt idx="277">
                  <c:v>60.284170000000003</c:v>
                </c:pt>
                <c:pt idx="278">
                  <c:v>60.893099999999997</c:v>
                </c:pt>
                <c:pt idx="279">
                  <c:v>60.284170000000003</c:v>
                </c:pt>
                <c:pt idx="280">
                  <c:v>60.893099999999997</c:v>
                </c:pt>
                <c:pt idx="281">
                  <c:v>60.893099999999997</c:v>
                </c:pt>
                <c:pt idx="282">
                  <c:v>60.893099999999997</c:v>
                </c:pt>
                <c:pt idx="283">
                  <c:v>61.502029999999998</c:v>
                </c:pt>
                <c:pt idx="284">
                  <c:v>60.893099999999997</c:v>
                </c:pt>
                <c:pt idx="285">
                  <c:v>61.502029999999998</c:v>
                </c:pt>
                <c:pt idx="286">
                  <c:v>62.110959999999999</c:v>
                </c:pt>
                <c:pt idx="287">
                  <c:v>62.110959999999999</c:v>
                </c:pt>
                <c:pt idx="288">
                  <c:v>61.502029999999998</c:v>
                </c:pt>
                <c:pt idx="289">
                  <c:v>61.502029999999998</c:v>
                </c:pt>
                <c:pt idx="290">
                  <c:v>61.502029999999998</c:v>
                </c:pt>
                <c:pt idx="291">
                  <c:v>61.502029999999998</c:v>
                </c:pt>
                <c:pt idx="292">
                  <c:v>62.110959999999999</c:v>
                </c:pt>
                <c:pt idx="293">
                  <c:v>61.502029999999998</c:v>
                </c:pt>
                <c:pt idx="294">
                  <c:v>61.502029999999998</c:v>
                </c:pt>
                <c:pt idx="295">
                  <c:v>61.502029999999998</c:v>
                </c:pt>
                <c:pt idx="296">
                  <c:v>61.502029999999998</c:v>
                </c:pt>
                <c:pt idx="297">
                  <c:v>60.893099999999997</c:v>
                </c:pt>
                <c:pt idx="298">
                  <c:v>61.502029999999998</c:v>
                </c:pt>
                <c:pt idx="299">
                  <c:v>62.110959999999999</c:v>
                </c:pt>
                <c:pt idx="300">
                  <c:v>61.502029999999998</c:v>
                </c:pt>
                <c:pt idx="301">
                  <c:v>61.502029999999998</c:v>
                </c:pt>
                <c:pt idx="302">
                  <c:v>61.502029999999998</c:v>
                </c:pt>
                <c:pt idx="303">
                  <c:v>61.502029999999998</c:v>
                </c:pt>
                <c:pt idx="304">
                  <c:v>61.502029999999998</c:v>
                </c:pt>
                <c:pt idx="305">
                  <c:v>61.502029999999998</c:v>
                </c:pt>
                <c:pt idx="306">
                  <c:v>60.893099999999997</c:v>
                </c:pt>
                <c:pt idx="307">
                  <c:v>60.893099999999997</c:v>
                </c:pt>
                <c:pt idx="308">
                  <c:v>61.502029999999998</c:v>
                </c:pt>
                <c:pt idx="309">
                  <c:v>62.110959999999999</c:v>
                </c:pt>
                <c:pt idx="310">
                  <c:v>61.502029999999998</c:v>
                </c:pt>
                <c:pt idx="311">
                  <c:v>61.502029999999998</c:v>
                </c:pt>
                <c:pt idx="312">
                  <c:v>61.502029999999998</c:v>
                </c:pt>
                <c:pt idx="313">
                  <c:v>61.502029999999998</c:v>
                </c:pt>
                <c:pt idx="314">
                  <c:v>60.893099999999997</c:v>
                </c:pt>
                <c:pt idx="315">
                  <c:v>61.502029999999998</c:v>
                </c:pt>
                <c:pt idx="316">
                  <c:v>61.502029999999998</c:v>
                </c:pt>
                <c:pt idx="317">
                  <c:v>60.893099999999997</c:v>
                </c:pt>
                <c:pt idx="318">
                  <c:v>61.502029999999998</c:v>
                </c:pt>
                <c:pt idx="319">
                  <c:v>61.502029999999998</c:v>
                </c:pt>
                <c:pt idx="320">
                  <c:v>61.502029999999998</c:v>
                </c:pt>
                <c:pt idx="321">
                  <c:v>61.502029999999998</c:v>
                </c:pt>
                <c:pt idx="322">
                  <c:v>61.502029999999998</c:v>
                </c:pt>
                <c:pt idx="323">
                  <c:v>61.502029999999998</c:v>
                </c:pt>
                <c:pt idx="324">
                  <c:v>61.502029999999998</c:v>
                </c:pt>
                <c:pt idx="325">
                  <c:v>60.893099999999997</c:v>
                </c:pt>
                <c:pt idx="326">
                  <c:v>60.893099999999997</c:v>
                </c:pt>
                <c:pt idx="327">
                  <c:v>61.502029999999998</c:v>
                </c:pt>
                <c:pt idx="328">
                  <c:v>61.502029999999998</c:v>
                </c:pt>
                <c:pt idx="329">
                  <c:v>61.502029999999998</c:v>
                </c:pt>
                <c:pt idx="330">
                  <c:v>61.502029999999998</c:v>
                </c:pt>
                <c:pt idx="331">
                  <c:v>61.502029999999998</c:v>
                </c:pt>
                <c:pt idx="332">
                  <c:v>60.893099999999997</c:v>
                </c:pt>
                <c:pt idx="333">
                  <c:v>61.502029999999998</c:v>
                </c:pt>
                <c:pt idx="334">
                  <c:v>61.502029999999998</c:v>
                </c:pt>
                <c:pt idx="335">
                  <c:v>61.502029999999998</c:v>
                </c:pt>
                <c:pt idx="336">
                  <c:v>61.502029999999998</c:v>
                </c:pt>
                <c:pt idx="337">
                  <c:v>62.110959999999999</c:v>
                </c:pt>
                <c:pt idx="338">
                  <c:v>62.110959999999999</c:v>
                </c:pt>
                <c:pt idx="339">
                  <c:v>61.502029999999998</c:v>
                </c:pt>
                <c:pt idx="340">
                  <c:v>62.110959999999999</c:v>
                </c:pt>
                <c:pt idx="341">
                  <c:v>62.110959999999999</c:v>
                </c:pt>
                <c:pt idx="342">
                  <c:v>62.719889999999999</c:v>
                </c:pt>
                <c:pt idx="343">
                  <c:v>62.110959999999999</c:v>
                </c:pt>
                <c:pt idx="344">
                  <c:v>62.719889999999999</c:v>
                </c:pt>
                <c:pt idx="345">
                  <c:v>61.502029999999998</c:v>
                </c:pt>
                <c:pt idx="346">
                  <c:v>62.110959999999999</c:v>
                </c:pt>
                <c:pt idx="347">
                  <c:v>62.719889999999999</c:v>
                </c:pt>
                <c:pt idx="348">
                  <c:v>62.719889999999999</c:v>
                </c:pt>
                <c:pt idx="349">
                  <c:v>62.719889999999999</c:v>
                </c:pt>
                <c:pt idx="350">
                  <c:v>62.110959999999999</c:v>
                </c:pt>
                <c:pt idx="351">
                  <c:v>62.719889999999999</c:v>
                </c:pt>
                <c:pt idx="352">
                  <c:v>62.110959999999999</c:v>
                </c:pt>
                <c:pt idx="353">
                  <c:v>62.719889999999999</c:v>
                </c:pt>
                <c:pt idx="354">
                  <c:v>63.32882</c:v>
                </c:pt>
                <c:pt idx="355">
                  <c:v>63.32882</c:v>
                </c:pt>
                <c:pt idx="356">
                  <c:v>63.32882</c:v>
                </c:pt>
                <c:pt idx="357">
                  <c:v>63.32882</c:v>
                </c:pt>
                <c:pt idx="358">
                  <c:v>62.719889999999999</c:v>
                </c:pt>
                <c:pt idx="359">
                  <c:v>63.937759999999997</c:v>
                </c:pt>
                <c:pt idx="360">
                  <c:v>63.32882</c:v>
                </c:pt>
                <c:pt idx="361">
                  <c:v>63.32882</c:v>
                </c:pt>
                <c:pt idx="362">
                  <c:v>63.937759999999997</c:v>
                </c:pt>
                <c:pt idx="363">
                  <c:v>63.937759999999997</c:v>
                </c:pt>
                <c:pt idx="364">
                  <c:v>-1141.13672</c:v>
                </c:pt>
                <c:pt idx="365">
                  <c:v>63.937759999999997</c:v>
                </c:pt>
                <c:pt idx="366">
                  <c:v>63.32882</c:v>
                </c:pt>
                <c:pt idx="367">
                  <c:v>63.937759999999997</c:v>
                </c:pt>
                <c:pt idx="368">
                  <c:v>63.937759999999997</c:v>
                </c:pt>
                <c:pt idx="369">
                  <c:v>64.546679999999995</c:v>
                </c:pt>
                <c:pt idx="370">
                  <c:v>64.546679999999995</c:v>
                </c:pt>
                <c:pt idx="371">
                  <c:v>64.546679999999995</c:v>
                </c:pt>
                <c:pt idx="372">
                  <c:v>64.546679999999995</c:v>
                </c:pt>
                <c:pt idx="373">
                  <c:v>64.546679999999995</c:v>
                </c:pt>
                <c:pt idx="374">
                  <c:v>64.546679999999995</c:v>
                </c:pt>
                <c:pt idx="375">
                  <c:v>64.546679999999995</c:v>
                </c:pt>
                <c:pt idx="376">
                  <c:v>64.546679999999995</c:v>
                </c:pt>
                <c:pt idx="377">
                  <c:v>64.546679999999995</c:v>
                </c:pt>
                <c:pt idx="378">
                  <c:v>65.155619999999999</c:v>
                </c:pt>
                <c:pt idx="379">
                  <c:v>64.546679999999995</c:v>
                </c:pt>
                <c:pt idx="380">
                  <c:v>65.155619999999999</c:v>
                </c:pt>
                <c:pt idx="381">
                  <c:v>65.155619999999999</c:v>
                </c:pt>
                <c:pt idx="382">
                  <c:v>65.155619999999999</c:v>
                </c:pt>
                <c:pt idx="383">
                  <c:v>65.155619999999999</c:v>
                </c:pt>
                <c:pt idx="384">
                  <c:v>65.155619999999999</c:v>
                </c:pt>
                <c:pt idx="385">
                  <c:v>65.155619999999999</c:v>
                </c:pt>
                <c:pt idx="386">
                  <c:v>65.155619999999999</c:v>
                </c:pt>
                <c:pt idx="387">
                  <c:v>65.155619999999999</c:v>
                </c:pt>
                <c:pt idx="388">
                  <c:v>65.155619999999999</c:v>
                </c:pt>
                <c:pt idx="389">
                  <c:v>65.155619999999999</c:v>
                </c:pt>
                <c:pt idx="390">
                  <c:v>65.155619999999999</c:v>
                </c:pt>
                <c:pt idx="391">
                  <c:v>64.546679999999995</c:v>
                </c:pt>
                <c:pt idx="392">
                  <c:v>65.155619999999999</c:v>
                </c:pt>
                <c:pt idx="393">
                  <c:v>65.155619999999999</c:v>
                </c:pt>
                <c:pt idx="394">
                  <c:v>64.546679999999995</c:v>
                </c:pt>
                <c:pt idx="395">
                  <c:v>65.155619999999999</c:v>
                </c:pt>
                <c:pt idx="396">
                  <c:v>64.546679999999995</c:v>
                </c:pt>
                <c:pt idx="397">
                  <c:v>65.155619999999999</c:v>
                </c:pt>
                <c:pt idx="398">
                  <c:v>65.155619999999999</c:v>
                </c:pt>
                <c:pt idx="399">
                  <c:v>65.155619999999999</c:v>
                </c:pt>
                <c:pt idx="400">
                  <c:v>65.155619999999999</c:v>
                </c:pt>
                <c:pt idx="401">
                  <c:v>65.155619999999999</c:v>
                </c:pt>
                <c:pt idx="402">
                  <c:v>65.155619999999999</c:v>
                </c:pt>
                <c:pt idx="403">
                  <c:v>65.155619999999999</c:v>
                </c:pt>
                <c:pt idx="404">
                  <c:v>65.155619999999999</c:v>
                </c:pt>
                <c:pt idx="405">
                  <c:v>65.76455</c:v>
                </c:pt>
                <c:pt idx="406">
                  <c:v>65.155619999999999</c:v>
                </c:pt>
                <c:pt idx="407">
                  <c:v>65.155619999999999</c:v>
                </c:pt>
                <c:pt idx="408">
                  <c:v>65.76455</c:v>
                </c:pt>
                <c:pt idx="409">
                  <c:v>64.546679999999995</c:v>
                </c:pt>
                <c:pt idx="410">
                  <c:v>65.155619999999999</c:v>
                </c:pt>
                <c:pt idx="411">
                  <c:v>65.76455</c:v>
                </c:pt>
                <c:pt idx="412">
                  <c:v>65.76455</c:v>
                </c:pt>
                <c:pt idx="413">
                  <c:v>66.373480000000001</c:v>
                </c:pt>
                <c:pt idx="414">
                  <c:v>66.373480000000001</c:v>
                </c:pt>
                <c:pt idx="415">
                  <c:v>66.373480000000001</c:v>
                </c:pt>
                <c:pt idx="416">
                  <c:v>65.76455</c:v>
                </c:pt>
                <c:pt idx="417">
                  <c:v>66.373480000000001</c:v>
                </c:pt>
                <c:pt idx="418">
                  <c:v>66.373480000000001</c:v>
                </c:pt>
                <c:pt idx="419">
                  <c:v>66.373480000000001</c:v>
                </c:pt>
                <c:pt idx="420">
                  <c:v>66.982410000000002</c:v>
                </c:pt>
                <c:pt idx="421">
                  <c:v>66.982410000000002</c:v>
                </c:pt>
                <c:pt idx="422">
                  <c:v>66.982410000000002</c:v>
                </c:pt>
                <c:pt idx="423">
                  <c:v>66.982410000000002</c:v>
                </c:pt>
                <c:pt idx="424">
                  <c:v>66.982410000000002</c:v>
                </c:pt>
                <c:pt idx="425">
                  <c:v>66.982410000000002</c:v>
                </c:pt>
                <c:pt idx="426">
                  <c:v>66.982410000000002</c:v>
                </c:pt>
                <c:pt idx="427">
                  <c:v>67.591340000000002</c:v>
                </c:pt>
                <c:pt idx="428">
                  <c:v>66.982410000000002</c:v>
                </c:pt>
                <c:pt idx="429">
                  <c:v>66.982410000000002</c:v>
                </c:pt>
                <c:pt idx="430">
                  <c:v>66.982410000000002</c:v>
                </c:pt>
                <c:pt idx="431">
                  <c:v>66.982410000000002</c:v>
                </c:pt>
                <c:pt idx="432">
                  <c:v>66.982410000000002</c:v>
                </c:pt>
                <c:pt idx="433">
                  <c:v>67.591340000000002</c:v>
                </c:pt>
                <c:pt idx="434">
                  <c:v>66.982410000000002</c:v>
                </c:pt>
                <c:pt idx="435">
                  <c:v>67.591340000000002</c:v>
                </c:pt>
                <c:pt idx="436">
                  <c:v>68.200270000000003</c:v>
                </c:pt>
                <c:pt idx="437">
                  <c:v>68.809200000000004</c:v>
                </c:pt>
                <c:pt idx="438">
                  <c:v>68.200270000000003</c:v>
                </c:pt>
                <c:pt idx="439">
                  <c:v>68.200270000000003</c:v>
                </c:pt>
                <c:pt idx="440">
                  <c:v>67.591340000000002</c:v>
                </c:pt>
                <c:pt idx="441">
                  <c:v>68.200270000000003</c:v>
                </c:pt>
                <c:pt idx="442">
                  <c:v>68.200270000000003</c:v>
                </c:pt>
                <c:pt idx="443">
                  <c:v>68.809200000000004</c:v>
                </c:pt>
                <c:pt idx="444">
                  <c:v>68.809200000000004</c:v>
                </c:pt>
                <c:pt idx="445">
                  <c:v>68.809200000000004</c:v>
                </c:pt>
                <c:pt idx="446">
                  <c:v>68.809200000000004</c:v>
                </c:pt>
                <c:pt idx="447">
                  <c:v>68.809200000000004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8739072"/>
        <c:axId val="198729088"/>
      </c:lineChart>
      <c:catAx>
        <c:axId val="198726016"/>
        <c:scaling>
          <c:orientation val="minMax"/>
        </c:scaling>
        <c:delete val="0"/>
        <c:axPos val="b"/>
        <c:majorTickMark val="out"/>
        <c:minorTickMark val="none"/>
        <c:tickLblPos val="nextTo"/>
        <c:crossAx val="198727552"/>
        <c:crosses val="autoZero"/>
        <c:auto val="1"/>
        <c:lblAlgn val="ctr"/>
        <c:lblOffset val="100"/>
        <c:noMultiLvlLbl val="0"/>
      </c:catAx>
      <c:valAx>
        <c:axId val="19872755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98726016"/>
        <c:crosses val="autoZero"/>
        <c:crossBetween val="between"/>
      </c:valAx>
      <c:valAx>
        <c:axId val="198729088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crossAx val="198739072"/>
        <c:crosses val="max"/>
        <c:crossBetween val="between"/>
      </c:valAx>
      <c:catAx>
        <c:axId val="198739072"/>
        <c:scaling>
          <c:orientation val="minMax"/>
        </c:scaling>
        <c:delete val="1"/>
        <c:axPos val="b"/>
        <c:majorTickMark val="out"/>
        <c:minorTickMark val="none"/>
        <c:tickLblPos val="none"/>
        <c:crossAx val="198729088"/>
        <c:crosses val="autoZero"/>
        <c:auto val="1"/>
        <c:lblAlgn val="ctr"/>
        <c:lblOffset val="100"/>
        <c:noMultiLvlLbl val="0"/>
      </c:cat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44" l="0.70000000000000062" r="0.70000000000000062" t="0.75000000000000144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fr-FR"/>
              <a:t>Teneurs en eau micro et macro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9080505180754845"/>
          <c:y val="0.196701312335958"/>
          <c:w val="0.54341097606701549"/>
          <c:h val="0.68477270341207364"/>
        </c:manualLayout>
      </c:layout>
      <c:scatterChart>
        <c:scatterStyle val="lineMarker"/>
        <c:varyColors val="0"/>
        <c:ser>
          <c:idx val="0"/>
          <c:order val="0"/>
          <c:tx>
            <c:strRef>
              <c:f>Traitement7!$G$1</c:f>
              <c:strCache>
                <c:ptCount val="1"/>
                <c:pt idx="0">
                  <c:v>wbs</c:v>
                </c:pt>
              </c:strCache>
            </c:strRef>
          </c:tx>
          <c:spPr>
            <a:ln w="19050">
              <a:solidFill>
                <a:srgbClr val="00B050"/>
              </a:solidFill>
            </a:ln>
          </c:spPr>
          <c:marker>
            <c:symbol val="none"/>
          </c:marker>
          <c:xVal>
            <c:numRef>
              <c:f>Traitement7!$B$2:$B$700</c:f>
              <c:numCache>
                <c:formatCode>0.000</c:formatCode>
                <c:ptCount val="699"/>
                <c:pt idx="0">
                  <c:v>0.32950820913033912</c:v>
                </c:pt>
                <c:pt idx="1">
                  <c:v>0.32814569787069764</c:v>
                </c:pt>
                <c:pt idx="2">
                  <c:v>0.32708596689097624</c:v>
                </c:pt>
                <c:pt idx="3">
                  <c:v>0.32610193098123508</c:v>
                </c:pt>
                <c:pt idx="4">
                  <c:v>0.32511789507149391</c:v>
                </c:pt>
                <c:pt idx="5">
                  <c:v>0.32398246902179251</c:v>
                </c:pt>
                <c:pt idx="6">
                  <c:v>0.32284704297209105</c:v>
                </c:pt>
                <c:pt idx="7">
                  <c:v>0.32163592185240963</c:v>
                </c:pt>
                <c:pt idx="8">
                  <c:v>0.32034910566274816</c:v>
                </c:pt>
                <c:pt idx="9">
                  <c:v>0.31913798454306669</c:v>
                </c:pt>
                <c:pt idx="10">
                  <c:v>0.31785116835340499</c:v>
                </c:pt>
                <c:pt idx="11">
                  <c:v>0.31648865709376328</c:v>
                </c:pt>
                <c:pt idx="12">
                  <c:v>0.3152018409041018</c:v>
                </c:pt>
                <c:pt idx="13">
                  <c:v>0.3138393296444601</c:v>
                </c:pt>
                <c:pt idx="14">
                  <c:v>0.31209834303491807</c:v>
                </c:pt>
                <c:pt idx="15">
                  <c:v>0.31066013670529635</c:v>
                </c:pt>
                <c:pt idx="16">
                  <c:v>0.30929762544565464</c:v>
                </c:pt>
                <c:pt idx="17">
                  <c:v>0.30793511418601294</c:v>
                </c:pt>
                <c:pt idx="18">
                  <c:v>0.30664829799635146</c:v>
                </c:pt>
                <c:pt idx="19">
                  <c:v>0.30536148180668976</c:v>
                </c:pt>
                <c:pt idx="20">
                  <c:v>0.30399897054704828</c:v>
                </c:pt>
                <c:pt idx="21">
                  <c:v>0.30271215435738658</c:v>
                </c:pt>
                <c:pt idx="22">
                  <c:v>0.30134964309774487</c:v>
                </c:pt>
                <c:pt idx="23">
                  <c:v>0.29998713183810338</c:v>
                </c:pt>
                <c:pt idx="24">
                  <c:v>0.29862462057846167</c:v>
                </c:pt>
                <c:pt idx="25">
                  <c:v>0.29726210931881997</c:v>
                </c:pt>
                <c:pt idx="26">
                  <c:v>0.29589959805917826</c:v>
                </c:pt>
                <c:pt idx="27">
                  <c:v>0.29446139172955649</c:v>
                </c:pt>
                <c:pt idx="28">
                  <c:v>0.29302318539993477</c:v>
                </c:pt>
                <c:pt idx="29">
                  <c:v>0.29158497907031306</c:v>
                </c:pt>
                <c:pt idx="30">
                  <c:v>0.29014677274069128</c:v>
                </c:pt>
                <c:pt idx="31">
                  <c:v>0.28870856641106957</c:v>
                </c:pt>
                <c:pt idx="32">
                  <c:v>0.28719466501146779</c:v>
                </c:pt>
                <c:pt idx="33">
                  <c:v>0.28575645868184607</c:v>
                </c:pt>
                <c:pt idx="34">
                  <c:v>0.28424255728224407</c:v>
                </c:pt>
                <c:pt idx="35">
                  <c:v>0.28272865588264234</c:v>
                </c:pt>
                <c:pt idx="36">
                  <c:v>0.28121475448304034</c:v>
                </c:pt>
                <c:pt idx="37">
                  <c:v>0.27970085308343862</c:v>
                </c:pt>
                <c:pt idx="38">
                  <c:v>0.27811125661385661</c:v>
                </c:pt>
                <c:pt idx="39">
                  <c:v>0.27659735521425483</c:v>
                </c:pt>
                <c:pt idx="40">
                  <c:v>0.27500775874467287</c:v>
                </c:pt>
                <c:pt idx="41">
                  <c:v>0.27349385734507109</c:v>
                </c:pt>
                <c:pt idx="42">
                  <c:v>0.27190426087548908</c:v>
                </c:pt>
                <c:pt idx="43">
                  <c:v>0.27031466440590712</c:v>
                </c:pt>
                <c:pt idx="44">
                  <c:v>0.26872506793632533</c:v>
                </c:pt>
                <c:pt idx="45">
                  <c:v>0.26721116653672333</c:v>
                </c:pt>
                <c:pt idx="46">
                  <c:v>0.26562157006714138</c:v>
                </c:pt>
                <c:pt idx="47">
                  <c:v>0.26403197359755959</c:v>
                </c:pt>
                <c:pt idx="48">
                  <c:v>0.26244237712797758</c:v>
                </c:pt>
                <c:pt idx="49">
                  <c:v>0.26085278065839557</c:v>
                </c:pt>
                <c:pt idx="50">
                  <c:v>0.25926318418881378</c:v>
                </c:pt>
                <c:pt idx="51">
                  <c:v>0.25774928278921183</c:v>
                </c:pt>
                <c:pt idx="52">
                  <c:v>0.25615968631962982</c:v>
                </c:pt>
                <c:pt idx="53">
                  <c:v>0.2544943947800678</c:v>
                </c:pt>
                <c:pt idx="54">
                  <c:v>0.25290479831048601</c:v>
                </c:pt>
                <c:pt idx="55">
                  <c:v>0.25131520184090406</c:v>
                </c:pt>
                <c:pt idx="56">
                  <c:v>0.24972560537132205</c:v>
                </c:pt>
                <c:pt idx="57">
                  <c:v>0.24813600890174003</c:v>
                </c:pt>
                <c:pt idx="58">
                  <c:v>0.24654641243215827</c:v>
                </c:pt>
                <c:pt idx="59">
                  <c:v>0.24495681596257626</c:v>
                </c:pt>
                <c:pt idx="60">
                  <c:v>0.24336721949299428</c:v>
                </c:pt>
                <c:pt idx="61">
                  <c:v>0.24177762302341249</c:v>
                </c:pt>
                <c:pt idx="62">
                  <c:v>0.24018802655383048</c:v>
                </c:pt>
                <c:pt idx="63">
                  <c:v>0.2385984300842485</c:v>
                </c:pt>
                <c:pt idx="64">
                  <c:v>0.23693313854468648</c:v>
                </c:pt>
                <c:pt idx="65">
                  <c:v>0.23534354207510447</c:v>
                </c:pt>
                <c:pt idx="66">
                  <c:v>0.23375394560552271</c:v>
                </c:pt>
                <c:pt idx="67">
                  <c:v>0.2321643491359407</c:v>
                </c:pt>
                <c:pt idx="68">
                  <c:v>0.23057475266635871</c:v>
                </c:pt>
                <c:pt idx="69">
                  <c:v>0.22898515619677692</c:v>
                </c:pt>
                <c:pt idx="70">
                  <c:v>0.22739555972719494</c:v>
                </c:pt>
                <c:pt idx="71">
                  <c:v>0.22580596325761293</c:v>
                </c:pt>
                <c:pt idx="72">
                  <c:v>0.22414067171805091</c:v>
                </c:pt>
                <c:pt idx="73">
                  <c:v>0.22262677031844916</c:v>
                </c:pt>
                <c:pt idx="74">
                  <c:v>0.22103717384886715</c:v>
                </c:pt>
                <c:pt idx="75">
                  <c:v>0.21937188230930513</c:v>
                </c:pt>
                <c:pt idx="76">
                  <c:v>0.21778228583972314</c:v>
                </c:pt>
                <c:pt idx="77">
                  <c:v>0.21619268937014113</c:v>
                </c:pt>
                <c:pt idx="78">
                  <c:v>0.21460309290055937</c:v>
                </c:pt>
                <c:pt idx="79">
                  <c:v>0.21301349643097736</c:v>
                </c:pt>
                <c:pt idx="80">
                  <c:v>0.21142389996139538</c:v>
                </c:pt>
                <c:pt idx="81">
                  <c:v>0.20983430349181359</c:v>
                </c:pt>
                <c:pt idx="82">
                  <c:v>0.20824470702223161</c:v>
                </c:pt>
                <c:pt idx="83">
                  <c:v>0.2066551105526496</c:v>
                </c:pt>
                <c:pt idx="84">
                  <c:v>0.20506551408306761</c:v>
                </c:pt>
                <c:pt idx="85">
                  <c:v>0.20347591761348582</c:v>
                </c:pt>
                <c:pt idx="86">
                  <c:v>0.20188632114390381</c:v>
                </c:pt>
                <c:pt idx="87">
                  <c:v>0.20037241974430206</c:v>
                </c:pt>
                <c:pt idx="88">
                  <c:v>0.19885851834470009</c:v>
                </c:pt>
                <c:pt idx="89">
                  <c:v>0.19734461694509833</c:v>
                </c:pt>
                <c:pt idx="90">
                  <c:v>0.19575502047551635</c:v>
                </c:pt>
                <c:pt idx="91">
                  <c:v>0.19424111907591457</c:v>
                </c:pt>
                <c:pt idx="92">
                  <c:v>0.19272721767631262</c:v>
                </c:pt>
                <c:pt idx="93">
                  <c:v>0.19121331627671084</c:v>
                </c:pt>
                <c:pt idx="94">
                  <c:v>0.18962371980712886</c:v>
                </c:pt>
                <c:pt idx="95">
                  <c:v>0.18810981840752711</c:v>
                </c:pt>
                <c:pt idx="96">
                  <c:v>0.18659591700792513</c:v>
                </c:pt>
                <c:pt idx="97">
                  <c:v>0.18508201560832338</c:v>
                </c:pt>
                <c:pt idx="98">
                  <c:v>0.1835681142087216</c:v>
                </c:pt>
                <c:pt idx="99">
                  <c:v>0.18197851773913962</c:v>
                </c:pt>
                <c:pt idx="100">
                  <c:v>0.18054031140951787</c:v>
                </c:pt>
                <c:pt idx="101">
                  <c:v>0.1790264100099159</c:v>
                </c:pt>
                <c:pt idx="102">
                  <c:v>0.17743681354033414</c:v>
                </c:pt>
                <c:pt idx="103">
                  <c:v>0.17599860721071239</c:v>
                </c:pt>
                <c:pt idx="104">
                  <c:v>0.17448470581111042</c:v>
                </c:pt>
                <c:pt idx="105">
                  <c:v>0.17297080441150867</c:v>
                </c:pt>
                <c:pt idx="106">
                  <c:v>0.17145690301190669</c:v>
                </c:pt>
                <c:pt idx="107">
                  <c:v>0.16994300161230494</c:v>
                </c:pt>
                <c:pt idx="108">
                  <c:v>0.16842910021270316</c:v>
                </c:pt>
                <c:pt idx="109">
                  <c:v>0.16691519881310121</c:v>
                </c:pt>
                <c:pt idx="110">
                  <c:v>0.16547699248347947</c:v>
                </c:pt>
                <c:pt idx="111">
                  <c:v>0.16396309108387772</c:v>
                </c:pt>
                <c:pt idx="112">
                  <c:v>0.16244918968427574</c:v>
                </c:pt>
                <c:pt idx="113">
                  <c:v>0.16093528828467399</c:v>
                </c:pt>
                <c:pt idx="114">
                  <c:v>0.15949708195505224</c:v>
                </c:pt>
                <c:pt idx="115">
                  <c:v>0.15790748548547023</c:v>
                </c:pt>
                <c:pt idx="116">
                  <c:v>0.15639358408586848</c:v>
                </c:pt>
                <c:pt idx="117">
                  <c:v>0.1548039876162865</c:v>
                </c:pt>
                <c:pt idx="118">
                  <c:v>0.15321439114670449</c:v>
                </c:pt>
                <c:pt idx="119">
                  <c:v>0.15170048974710273</c:v>
                </c:pt>
                <c:pt idx="120">
                  <c:v>0.15011089327752075</c:v>
                </c:pt>
                <c:pt idx="121">
                  <c:v>0.14852129680793874</c:v>
                </c:pt>
                <c:pt idx="122">
                  <c:v>0.14685600526837672</c:v>
                </c:pt>
                <c:pt idx="123">
                  <c:v>0.14526640879879493</c:v>
                </c:pt>
                <c:pt idx="124">
                  <c:v>0.14367681232921295</c:v>
                </c:pt>
                <c:pt idx="125">
                  <c:v>0.14208721585963094</c:v>
                </c:pt>
                <c:pt idx="126">
                  <c:v>0.14049761939004896</c:v>
                </c:pt>
                <c:pt idx="127">
                  <c:v>0.1389837179904472</c:v>
                </c:pt>
                <c:pt idx="128">
                  <c:v>0.13739412152086519</c:v>
                </c:pt>
                <c:pt idx="129">
                  <c:v>0.13580452505128343</c:v>
                </c:pt>
                <c:pt idx="130">
                  <c:v>0.13429062365168146</c:v>
                </c:pt>
                <c:pt idx="131">
                  <c:v>0.13270102718209945</c:v>
                </c:pt>
                <c:pt idx="132">
                  <c:v>0.13118712578249769</c:v>
                </c:pt>
                <c:pt idx="133">
                  <c:v>0.12967322438289594</c:v>
                </c:pt>
                <c:pt idx="134">
                  <c:v>0.12815932298329397</c:v>
                </c:pt>
                <c:pt idx="135">
                  <c:v>0.12656972651371218</c:v>
                </c:pt>
                <c:pt idx="136">
                  <c:v>0.1250558251141102</c:v>
                </c:pt>
                <c:pt idx="137">
                  <c:v>0.12354192371450845</c:v>
                </c:pt>
                <c:pt idx="138">
                  <c:v>0.12202802231490648</c:v>
                </c:pt>
                <c:pt idx="139">
                  <c:v>0.12051412091530472</c:v>
                </c:pt>
                <c:pt idx="140">
                  <c:v>0.11900021951570296</c:v>
                </c:pt>
                <c:pt idx="141">
                  <c:v>0.11756201318608102</c:v>
                </c:pt>
                <c:pt idx="142">
                  <c:v>0.11612380685645927</c:v>
                </c:pt>
                <c:pt idx="143">
                  <c:v>0.11460990545685752</c:v>
                </c:pt>
                <c:pt idx="144">
                  <c:v>0.11317169912723579</c:v>
                </c:pt>
                <c:pt idx="145">
                  <c:v>0.11173349279761405</c:v>
                </c:pt>
                <c:pt idx="146">
                  <c:v>0.11029528646799232</c:v>
                </c:pt>
                <c:pt idx="147">
                  <c:v>0.10885708013837059</c:v>
                </c:pt>
                <c:pt idx="148">
                  <c:v>0.10741887380874884</c:v>
                </c:pt>
                <c:pt idx="149">
                  <c:v>0.10605636254910714</c:v>
                </c:pt>
                <c:pt idx="150">
                  <c:v>0.10469385128946543</c:v>
                </c:pt>
                <c:pt idx="151">
                  <c:v>0.1032556449598437</c:v>
                </c:pt>
                <c:pt idx="152">
                  <c:v>0.10189313370020198</c:v>
                </c:pt>
                <c:pt idx="153">
                  <c:v>0.10053062244056027</c:v>
                </c:pt>
                <c:pt idx="154">
                  <c:v>9.9243806250898792E-2</c:v>
                </c:pt>
                <c:pt idx="155">
                  <c:v>9.7881294991257084E-2</c:v>
                </c:pt>
                <c:pt idx="156">
                  <c:v>9.6594478801595607E-2</c:v>
                </c:pt>
                <c:pt idx="157">
                  <c:v>9.5307662611933922E-2</c:v>
                </c:pt>
                <c:pt idx="158">
                  <c:v>9.4020846422272458E-2</c:v>
                </c:pt>
                <c:pt idx="159">
                  <c:v>9.2809725302591004E-2</c:v>
                </c:pt>
                <c:pt idx="160">
                  <c:v>9.1598604182909549E-2</c:v>
                </c:pt>
                <c:pt idx="161">
                  <c:v>9.0311787993247863E-2</c:v>
                </c:pt>
                <c:pt idx="162">
                  <c:v>8.9100666873566423E-2</c:v>
                </c:pt>
                <c:pt idx="163">
                  <c:v>8.7889545753884968E-2</c:v>
                </c:pt>
                <c:pt idx="164">
                  <c:v>8.6754119704183535E-2</c:v>
                </c:pt>
                <c:pt idx="165">
                  <c:v>8.5618693654482117E-2</c:v>
                </c:pt>
                <c:pt idx="166">
                  <c:v>8.4483267604780907E-2</c:v>
                </c:pt>
                <c:pt idx="167">
                  <c:v>8.3347841555079474E-2</c:v>
                </c:pt>
                <c:pt idx="168">
                  <c:v>8.2288110575358078E-2</c:v>
                </c:pt>
                <c:pt idx="169">
                  <c:v>8.1152684525656868E-2</c:v>
                </c:pt>
                <c:pt idx="170">
                  <c:v>8.0092953545935458E-2</c:v>
                </c:pt>
                <c:pt idx="171">
                  <c:v>7.9108917636194293E-2</c:v>
                </c:pt>
                <c:pt idx="172">
                  <c:v>7.8049186656472896E-2</c:v>
                </c:pt>
                <c:pt idx="173">
                  <c:v>7.7065150746731731E-2</c:v>
                </c:pt>
                <c:pt idx="174">
                  <c:v>7.6005419767010543E-2</c:v>
                </c:pt>
                <c:pt idx="175">
                  <c:v>7.50970789272494E-2</c:v>
                </c:pt>
                <c:pt idx="176">
                  <c:v>7.4113043017508234E-2</c:v>
                </c:pt>
                <c:pt idx="177">
                  <c:v>7.3129007107767083E-2</c:v>
                </c:pt>
                <c:pt idx="178">
                  <c:v>7.222066626800594E-2</c:v>
                </c:pt>
                <c:pt idx="179">
                  <c:v>7.1312325428244797E-2</c:v>
                </c:pt>
                <c:pt idx="180">
                  <c:v>7.0479679658463676E-2</c:v>
                </c:pt>
                <c:pt idx="181">
                  <c:v>6.9571338818702755E-2</c:v>
                </c:pt>
                <c:pt idx="182">
                  <c:v>6.8738693048921634E-2</c:v>
                </c:pt>
                <c:pt idx="183">
                  <c:v>6.7906047279140735E-2</c:v>
                </c:pt>
                <c:pt idx="184">
                  <c:v>6.7073401509359615E-2</c:v>
                </c:pt>
                <c:pt idx="185">
                  <c:v>6.6240755739578716E-2</c:v>
                </c:pt>
                <c:pt idx="186">
                  <c:v>6.5483805039777618E-2</c:v>
                </c:pt>
                <c:pt idx="187">
                  <c:v>6.4651159269996719E-2</c:v>
                </c:pt>
                <c:pt idx="188">
                  <c:v>6.3894208570195843E-2</c:v>
                </c:pt>
                <c:pt idx="189">
                  <c:v>6.3137257870394745E-2</c:v>
                </c:pt>
                <c:pt idx="190">
                  <c:v>6.2380307170593868E-2</c:v>
                </c:pt>
                <c:pt idx="191">
                  <c:v>6.1623356470792985E-2</c:v>
                </c:pt>
                <c:pt idx="192">
                  <c:v>6.0942100840972131E-2</c:v>
                </c:pt>
                <c:pt idx="193">
                  <c:v>6.0260845211151277E-2</c:v>
                </c:pt>
                <c:pt idx="194">
                  <c:v>5.9579589581330417E-2</c:v>
                </c:pt>
                <c:pt idx="195">
                  <c:v>5.8898333951509563E-2</c:v>
                </c:pt>
                <c:pt idx="196">
                  <c:v>5.8217078321688924E-2</c:v>
                </c:pt>
                <c:pt idx="197">
                  <c:v>5.7611517761848093E-2</c:v>
                </c:pt>
                <c:pt idx="198">
                  <c:v>5.6930262132027239E-2</c:v>
                </c:pt>
                <c:pt idx="199">
                  <c:v>5.6324701572186615E-2</c:v>
                </c:pt>
                <c:pt idx="200">
                  <c:v>5.5719141012345784E-2</c:v>
                </c:pt>
                <c:pt idx="201">
                  <c:v>5.5113580452504952E-2</c:v>
                </c:pt>
                <c:pt idx="202">
                  <c:v>5.4508019892664336E-2</c:v>
                </c:pt>
                <c:pt idx="203">
                  <c:v>5.3902459332823505E-2</c:v>
                </c:pt>
                <c:pt idx="204">
                  <c:v>5.3296898772982888E-2</c:v>
                </c:pt>
                <c:pt idx="205">
                  <c:v>5.2767033283122294E-2</c:v>
                </c:pt>
                <c:pt idx="206">
                  <c:v>5.2161472723281463E-2</c:v>
                </c:pt>
                <c:pt idx="207">
                  <c:v>5.1631607233420869E-2</c:v>
                </c:pt>
                <c:pt idx="208">
                  <c:v>5.1101741743560275E-2</c:v>
                </c:pt>
                <c:pt idx="209">
                  <c:v>5.0571876253699466E-2</c:v>
                </c:pt>
                <c:pt idx="210">
                  <c:v>5.0117705833818894E-2</c:v>
                </c:pt>
                <c:pt idx="211">
                  <c:v>4.95878403439583E-2</c:v>
                </c:pt>
                <c:pt idx="212">
                  <c:v>4.9057974854097706E-2</c:v>
                </c:pt>
                <c:pt idx="213">
                  <c:v>4.8603804434217135E-2</c:v>
                </c:pt>
                <c:pt idx="214">
                  <c:v>4.8073938944356541E-2</c:v>
                </c:pt>
                <c:pt idx="215">
                  <c:v>4.7619768524475976E-2</c:v>
                </c:pt>
                <c:pt idx="216">
                  <c:v>4.7165598104595405E-2</c:v>
                </c:pt>
                <c:pt idx="217">
                  <c:v>4.6711427684714833E-2</c:v>
                </c:pt>
                <c:pt idx="218">
                  <c:v>4.6257257264834262E-2</c:v>
                </c:pt>
                <c:pt idx="219">
                  <c:v>4.580308684495369E-2</c:v>
                </c:pt>
                <c:pt idx="220">
                  <c:v>4.5424611495053363E-2</c:v>
                </c:pt>
                <c:pt idx="221">
                  <c:v>4.4970441075172791E-2</c:v>
                </c:pt>
                <c:pt idx="222">
                  <c:v>4.4591965725272242E-2</c:v>
                </c:pt>
                <c:pt idx="223">
                  <c:v>4.4137795305391671E-2</c:v>
                </c:pt>
                <c:pt idx="224">
                  <c:v>4.3759319955491129E-2</c:v>
                </c:pt>
                <c:pt idx="225">
                  <c:v>4.3380844605590795E-2</c:v>
                </c:pt>
                <c:pt idx="226">
                  <c:v>4.3002369255690245E-2</c:v>
                </c:pt>
                <c:pt idx="227">
                  <c:v>4.2548198835809674E-2</c:v>
                </c:pt>
                <c:pt idx="228">
                  <c:v>4.2169723485909347E-2</c:v>
                </c:pt>
                <c:pt idx="229">
                  <c:v>4.186694320598882E-2</c:v>
                </c:pt>
                <c:pt idx="230">
                  <c:v>4.1488467856088486E-2</c:v>
                </c:pt>
                <c:pt idx="231">
                  <c:v>4.1109992506187944E-2</c:v>
                </c:pt>
                <c:pt idx="232">
                  <c:v>4.073151715628761E-2</c:v>
                </c:pt>
                <c:pt idx="233">
                  <c:v>4.0428736876367083E-2</c:v>
                </c:pt>
                <c:pt idx="234">
                  <c:v>4.0125956596446778E-2</c:v>
                </c:pt>
                <c:pt idx="235">
                  <c:v>3.9747481246546444E-2</c:v>
                </c:pt>
                <c:pt idx="236">
                  <c:v>3.9444700966625924E-2</c:v>
                </c:pt>
                <c:pt idx="237">
                  <c:v>3.9141920686705613E-2</c:v>
                </c:pt>
                <c:pt idx="238">
                  <c:v>3.8839140406785308E-2</c:v>
                </c:pt>
                <c:pt idx="239">
                  <c:v>3.8536360126864781E-2</c:v>
                </c:pt>
                <c:pt idx="240">
                  <c:v>3.8309274916924499E-2</c:v>
                </c:pt>
                <c:pt idx="241">
                  <c:v>3.8006494637004187E-2</c:v>
                </c:pt>
                <c:pt idx="242">
                  <c:v>3.7779409427063905E-2</c:v>
                </c:pt>
                <c:pt idx="243">
                  <c:v>3.7476629147143593E-2</c:v>
                </c:pt>
                <c:pt idx="244">
                  <c:v>3.7249543937203311E-2</c:v>
                </c:pt>
                <c:pt idx="245">
                  <c:v>3.7022458727263022E-2</c:v>
                </c:pt>
                <c:pt idx="246">
                  <c:v>3.6795373517322739E-2</c:v>
                </c:pt>
                <c:pt idx="247">
                  <c:v>3.656828830738245E-2</c:v>
                </c:pt>
                <c:pt idx="248">
                  <c:v>3.6341203097442168E-2</c:v>
                </c:pt>
                <c:pt idx="249">
                  <c:v>3.6114117887501886E-2</c:v>
                </c:pt>
                <c:pt idx="250">
                  <c:v>3.5887032677561596E-2</c:v>
                </c:pt>
                <c:pt idx="251">
                  <c:v>3.5659947467621314E-2</c:v>
                </c:pt>
                <c:pt idx="252">
                  <c:v>3.5432862257681025E-2</c:v>
                </c:pt>
                <c:pt idx="253">
                  <c:v>3.528147211772098E-2</c:v>
                </c:pt>
                <c:pt idx="254">
                  <c:v>3.5054386907780698E-2</c:v>
                </c:pt>
                <c:pt idx="255">
                  <c:v>3.4827301697840408E-2</c:v>
                </c:pt>
                <c:pt idx="256">
                  <c:v>3.4675911557880149E-2</c:v>
                </c:pt>
                <c:pt idx="257">
                  <c:v>3.4448826347939866E-2</c:v>
                </c:pt>
                <c:pt idx="258">
                  <c:v>3.4297436207979599E-2</c:v>
                </c:pt>
                <c:pt idx="259">
                  <c:v>3.4146046068019555E-2</c:v>
                </c:pt>
                <c:pt idx="260">
                  <c:v>3.3918960858079272E-2</c:v>
                </c:pt>
                <c:pt idx="261">
                  <c:v>3.3767570718119005E-2</c:v>
                </c:pt>
                <c:pt idx="262">
                  <c:v>3.3616180578158961E-2</c:v>
                </c:pt>
                <c:pt idx="263">
                  <c:v>3.3464790438198701E-2</c:v>
                </c:pt>
                <c:pt idx="264">
                  <c:v>3.3237705228258412E-2</c:v>
                </c:pt>
                <c:pt idx="265">
                  <c:v>3.3086315088298152E-2</c:v>
                </c:pt>
                <c:pt idx="266">
                  <c:v>3.2934924948338107E-2</c:v>
                </c:pt>
                <c:pt idx="267">
                  <c:v>3.2783534808377847E-2</c:v>
                </c:pt>
                <c:pt idx="268">
                  <c:v>3.2556449598437558E-2</c:v>
                </c:pt>
                <c:pt idx="269">
                  <c:v>3.2405059458477298E-2</c:v>
                </c:pt>
                <c:pt idx="270">
                  <c:v>3.2177974248537224E-2</c:v>
                </c:pt>
                <c:pt idx="271">
                  <c:v>3.2026584108576964E-2</c:v>
                </c:pt>
                <c:pt idx="272">
                  <c:v>3.1875193968616704E-2</c:v>
                </c:pt>
                <c:pt idx="273">
                  <c:v>3.1648108758676415E-2</c:v>
                </c:pt>
                <c:pt idx="274">
                  <c:v>3.149671861871637E-2</c:v>
                </c:pt>
                <c:pt idx="275">
                  <c:v>3.1269633408776087E-2</c:v>
                </c:pt>
                <c:pt idx="276">
                  <c:v>3.1118243268815824E-2</c:v>
                </c:pt>
                <c:pt idx="277">
                  <c:v>3.0966853128855561E-2</c:v>
                </c:pt>
                <c:pt idx="278">
                  <c:v>3.0739767918915278E-2</c:v>
                </c:pt>
                <c:pt idx="279">
                  <c:v>3.058837777895523E-2</c:v>
                </c:pt>
                <c:pt idx="280">
                  <c:v>3.043698763899497E-2</c:v>
                </c:pt>
                <c:pt idx="281">
                  <c:v>3.0285597499034922E-2</c:v>
                </c:pt>
                <c:pt idx="282">
                  <c:v>3.0058512289094636E-2</c:v>
                </c:pt>
                <c:pt idx="283">
                  <c:v>2.9907122149134376E-2</c:v>
                </c:pt>
                <c:pt idx="284">
                  <c:v>2.9755732009174113E-2</c:v>
                </c:pt>
                <c:pt idx="285">
                  <c:v>2.9604341869214068E-2</c:v>
                </c:pt>
                <c:pt idx="286">
                  <c:v>2.9528646799233827E-2</c:v>
                </c:pt>
                <c:pt idx="287">
                  <c:v>2.9377256659273782E-2</c:v>
                </c:pt>
                <c:pt idx="288">
                  <c:v>2.9225866519313519E-2</c:v>
                </c:pt>
                <c:pt idx="289">
                  <c:v>2.9074476379353259E-2</c:v>
                </c:pt>
                <c:pt idx="290">
                  <c:v>2.8923086239393211E-2</c:v>
                </c:pt>
                <c:pt idx="291">
                  <c:v>2.8847391169412973E-2</c:v>
                </c:pt>
                <c:pt idx="292">
                  <c:v>2.8696001029452925E-2</c:v>
                </c:pt>
                <c:pt idx="293">
                  <c:v>2.8544610889492665E-2</c:v>
                </c:pt>
                <c:pt idx="294">
                  <c:v>2.8468915819512639E-2</c:v>
                </c:pt>
                <c:pt idx="295">
                  <c:v>2.8317525679552379E-2</c:v>
                </c:pt>
                <c:pt idx="296">
                  <c:v>2.8241830609572357E-2</c:v>
                </c:pt>
                <c:pt idx="297">
                  <c:v>2.8090440469612094E-2</c:v>
                </c:pt>
                <c:pt idx="298">
                  <c:v>2.8014745399632071E-2</c:v>
                </c:pt>
                <c:pt idx="299">
                  <c:v>2.7863355259671808E-2</c:v>
                </c:pt>
                <c:pt idx="300">
                  <c:v>2.7787660189691785E-2</c:v>
                </c:pt>
                <c:pt idx="301">
                  <c:v>2.7636270049731522E-2</c:v>
                </c:pt>
                <c:pt idx="302">
                  <c:v>2.75605749797515E-2</c:v>
                </c:pt>
                <c:pt idx="303">
                  <c:v>2.740918483979124E-2</c:v>
                </c:pt>
                <c:pt idx="304">
                  <c:v>2.7333489769811214E-2</c:v>
                </c:pt>
                <c:pt idx="305">
                  <c:v>2.7182099629850954E-2</c:v>
                </c:pt>
                <c:pt idx="306">
                  <c:v>2.7106404559870928E-2</c:v>
                </c:pt>
                <c:pt idx="307">
                  <c:v>2.7030709489890906E-2</c:v>
                </c:pt>
                <c:pt idx="308">
                  <c:v>2.6879319349930646E-2</c:v>
                </c:pt>
                <c:pt idx="309">
                  <c:v>2.680362427995062E-2</c:v>
                </c:pt>
                <c:pt idx="310">
                  <c:v>2.6727929209970382E-2</c:v>
                </c:pt>
                <c:pt idx="311">
                  <c:v>2.665223413999036E-2</c:v>
                </c:pt>
                <c:pt idx="312">
                  <c:v>2.6500844000030312E-2</c:v>
                </c:pt>
                <c:pt idx="313">
                  <c:v>2.6425148930050074E-2</c:v>
                </c:pt>
                <c:pt idx="314">
                  <c:v>2.6349453860070052E-2</c:v>
                </c:pt>
                <c:pt idx="315">
                  <c:v>2.6273758790090026E-2</c:v>
                </c:pt>
                <c:pt idx="316">
                  <c:v>2.6198063720109788E-2</c:v>
                </c:pt>
                <c:pt idx="317">
                  <c:v>2.6122368650129766E-2</c:v>
                </c:pt>
                <c:pt idx="318">
                  <c:v>2.6046673580149744E-2</c:v>
                </c:pt>
                <c:pt idx="319">
                  <c:v>2.5970978510169503E-2</c:v>
                </c:pt>
                <c:pt idx="320">
                  <c:v>2.589528344018948E-2</c:v>
                </c:pt>
                <c:pt idx="321">
                  <c:v>2.5819588370209458E-2</c:v>
                </c:pt>
                <c:pt idx="322">
                  <c:v>2.5743893300229217E-2</c:v>
                </c:pt>
                <c:pt idx="323">
                  <c:v>2.5668198230249194E-2</c:v>
                </c:pt>
                <c:pt idx="324">
                  <c:v>2.5592503160269172E-2</c:v>
                </c:pt>
                <c:pt idx="325">
                  <c:v>2.5516808090288935E-2</c:v>
                </c:pt>
                <c:pt idx="326">
                  <c:v>2.5441113020308909E-2</c:v>
                </c:pt>
                <c:pt idx="327">
                  <c:v>2.5365417950328886E-2</c:v>
                </c:pt>
                <c:pt idx="328">
                  <c:v>2.5289722880348649E-2</c:v>
                </c:pt>
                <c:pt idx="329">
                  <c:v>2.5289722880348649E-2</c:v>
                </c:pt>
                <c:pt idx="330">
                  <c:v>2.5214027810368626E-2</c:v>
                </c:pt>
                <c:pt idx="331">
                  <c:v>2.51383327403886E-2</c:v>
                </c:pt>
                <c:pt idx="332">
                  <c:v>2.5062637670408363E-2</c:v>
                </c:pt>
                <c:pt idx="333">
                  <c:v>2.4986942600428341E-2</c:v>
                </c:pt>
                <c:pt idx="334">
                  <c:v>2.4986942600428341E-2</c:v>
                </c:pt>
                <c:pt idx="335">
                  <c:v>2.4911247530448315E-2</c:v>
                </c:pt>
                <c:pt idx="336">
                  <c:v>2.4835552460468077E-2</c:v>
                </c:pt>
                <c:pt idx="337">
                  <c:v>2.4759857390488055E-2</c:v>
                </c:pt>
                <c:pt idx="338">
                  <c:v>2.4759857390488055E-2</c:v>
                </c:pt>
                <c:pt idx="339">
                  <c:v>2.4684162320508032E-2</c:v>
                </c:pt>
                <c:pt idx="340">
                  <c:v>2.4608467250528007E-2</c:v>
                </c:pt>
                <c:pt idx="341">
                  <c:v>2.4532772180547769E-2</c:v>
                </c:pt>
                <c:pt idx="342">
                  <c:v>2.4532772180547769E-2</c:v>
                </c:pt>
                <c:pt idx="343">
                  <c:v>2.4457077110567747E-2</c:v>
                </c:pt>
                <c:pt idx="344">
                  <c:v>2.4381382040587721E-2</c:v>
                </c:pt>
                <c:pt idx="345">
                  <c:v>2.4381382040587721E-2</c:v>
                </c:pt>
                <c:pt idx="346">
                  <c:v>2.4305686970607483E-2</c:v>
                </c:pt>
                <c:pt idx="347">
                  <c:v>2.4305686970607483E-2</c:v>
                </c:pt>
                <c:pt idx="348">
                  <c:v>2.4229991900627461E-2</c:v>
                </c:pt>
                <c:pt idx="349">
                  <c:v>2.4154296830647438E-2</c:v>
                </c:pt>
                <c:pt idx="350">
                  <c:v>2.4154296830647438E-2</c:v>
                </c:pt>
                <c:pt idx="351">
                  <c:v>2.4078601760667197E-2</c:v>
                </c:pt>
                <c:pt idx="352">
                  <c:v>2.4078601760667197E-2</c:v>
                </c:pt>
                <c:pt idx="353">
                  <c:v>2.4002906690687175E-2</c:v>
                </c:pt>
                <c:pt idx="354">
                  <c:v>2.4002906690687175E-2</c:v>
                </c:pt>
                <c:pt idx="355">
                  <c:v>2.3927211620707153E-2</c:v>
                </c:pt>
                <c:pt idx="356">
                  <c:v>2.3851516550726915E-2</c:v>
                </c:pt>
                <c:pt idx="357">
                  <c:v>2.3851516550726915E-2</c:v>
                </c:pt>
                <c:pt idx="358">
                  <c:v>2.3775821480746889E-2</c:v>
                </c:pt>
                <c:pt idx="359">
                  <c:v>2.3775821480746889E-2</c:v>
                </c:pt>
                <c:pt idx="360">
                  <c:v>2.3700126410766867E-2</c:v>
                </c:pt>
                <c:pt idx="361">
                  <c:v>2.3700126410766867E-2</c:v>
                </c:pt>
                <c:pt idx="362">
                  <c:v>2.3624431340786629E-2</c:v>
                </c:pt>
                <c:pt idx="363">
                  <c:v>2.3624431340786629E-2</c:v>
                </c:pt>
                <c:pt idx="364">
                  <c:v>2.3548736270806604E-2</c:v>
                </c:pt>
                <c:pt idx="365">
                  <c:v>2.3548736270806604E-2</c:v>
                </c:pt>
                <c:pt idx="366">
                  <c:v>2.3473041200826581E-2</c:v>
                </c:pt>
                <c:pt idx="367">
                  <c:v>2.3473041200826581E-2</c:v>
                </c:pt>
                <c:pt idx="368">
                  <c:v>2.3473041200826581E-2</c:v>
                </c:pt>
                <c:pt idx="369">
                  <c:v>2.3397346130846344E-2</c:v>
                </c:pt>
                <c:pt idx="370">
                  <c:v>2.3397346130846344E-2</c:v>
                </c:pt>
                <c:pt idx="371">
                  <c:v>2.3321651060866321E-2</c:v>
                </c:pt>
                <c:pt idx="372">
                  <c:v>2.3321651060866321E-2</c:v>
                </c:pt>
                <c:pt idx="373">
                  <c:v>2.3245955990886295E-2</c:v>
                </c:pt>
                <c:pt idx="374">
                  <c:v>2.3245955990886295E-2</c:v>
                </c:pt>
                <c:pt idx="375">
                  <c:v>2.3245955990886295E-2</c:v>
                </c:pt>
                <c:pt idx="376">
                  <c:v>2.3170260920906058E-2</c:v>
                </c:pt>
                <c:pt idx="377">
                  <c:v>2.3170260920906058E-2</c:v>
                </c:pt>
                <c:pt idx="378">
                  <c:v>2.3094565850926035E-2</c:v>
                </c:pt>
                <c:pt idx="379">
                  <c:v>2.3094565850926035E-2</c:v>
                </c:pt>
                <c:pt idx="380">
                  <c:v>2.3094565850926035E-2</c:v>
                </c:pt>
                <c:pt idx="381">
                  <c:v>2.3018870780946013E-2</c:v>
                </c:pt>
                <c:pt idx="382">
                  <c:v>2.3018870780946013E-2</c:v>
                </c:pt>
                <c:pt idx="383">
                  <c:v>2.3018870780946013E-2</c:v>
                </c:pt>
                <c:pt idx="384">
                  <c:v>2.2943175710965772E-2</c:v>
                </c:pt>
                <c:pt idx="385">
                  <c:v>2.2943175710965772E-2</c:v>
                </c:pt>
                <c:pt idx="386">
                  <c:v>2.2943175710965772E-2</c:v>
                </c:pt>
                <c:pt idx="387">
                  <c:v>2.2943175710965772E-2</c:v>
                </c:pt>
                <c:pt idx="388">
                  <c:v>2.286748064098575E-2</c:v>
                </c:pt>
                <c:pt idx="389">
                  <c:v>2.286748064098575E-2</c:v>
                </c:pt>
                <c:pt idx="390">
                  <c:v>2.286748064098575E-2</c:v>
                </c:pt>
                <c:pt idx="391">
                  <c:v>2.286748064098575E-2</c:v>
                </c:pt>
                <c:pt idx="392">
                  <c:v>2.286748064098575E-2</c:v>
                </c:pt>
                <c:pt idx="393">
                  <c:v>2.286748064098575E-2</c:v>
                </c:pt>
                <c:pt idx="394">
                  <c:v>2.286748064098575E-2</c:v>
                </c:pt>
                <c:pt idx="395">
                  <c:v>2.2943175710965772E-2</c:v>
                </c:pt>
                <c:pt idx="396">
                  <c:v>2.2943175710965772E-2</c:v>
                </c:pt>
                <c:pt idx="397">
                  <c:v>2.2943175710965772E-2</c:v>
                </c:pt>
                <c:pt idx="398">
                  <c:v>2.2943175710965772E-2</c:v>
                </c:pt>
                <c:pt idx="399">
                  <c:v>2.2943175710965772E-2</c:v>
                </c:pt>
                <c:pt idx="400">
                  <c:v>2.2943175710965772E-2</c:v>
                </c:pt>
                <c:pt idx="401">
                  <c:v>2.2943175710965772E-2</c:v>
                </c:pt>
                <c:pt idx="402">
                  <c:v>2.2943175710965772E-2</c:v>
                </c:pt>
                <c:pt idx="403">
                  <c:v>2.2943175710965772E-2</c:v>
                </c:pt>
                <c:pt idx="404">
                  <c:v>2.3018870780946013E-2</c:v>
                </c:pt>
                <c:pt idx="405">
                  <c:v>2.3018870780946013E-2</c:v>
                </c:pt>
                <c:pt idx="406">
                  <c:v>2.3018870780946013E-2</c:v>
                </c:pt>
                <c:pt idx="407">
                  <c:v>2.3018870780946013E-2</c:v>
                </c:pt>
                <c:pt idx="408">
                  <c:v>2.3018870780946013E-2</c:v>
                </c:pt>
                <c:pt idx="409">
                  <c:v>2.3018870780946013E-2</c:v>
                </c:pt>
                <c:pt idx="410">
                  <c:v>2.3018870780946013E-2</c:v>
                </c:pt>
                <c:pt idx="411">
                  <c:v>2.3018870780946013E-2</c:v>
                </c:pt>
                <c:pt idx="412">
                  <c:v>2.3094565850926035E-2</c:v>
                </c:pt>
                <c:pt idx="413">
                  <c:v>2.3094565850926035E-2</c:v>
                </c:pt>
                <c:pt idx="414">
                  <c:v>2.3094565850926035E-2</c:v>
                </c:pt>
                <c:pt idx="415">
                  <c:v>2.3094565850926035E-2</c:v>
                </c:pt>
                <c:pt idx="416">
                  <c:v>2.3094565850926035E-2</c:v>
                </c:pt>
                <c:pt idx="417">
                  <c:v>2.3094565850926035E-2</c:v>
                </c:pt>
                <c:pt idx="418">
                  <c:v>2.3094565850926035E-2</c:v>
                </c:pt>
                <c:pt idx="419">
                  <c:v>2.3094565850926035E-2</c:v>
                </c:pt>
                <c:pt idx="420">
                  <c:v>2.3094565850926035E-2</c:v>
                </c:pt>
                <c:pt idx="421">
                  <c:v>2.3094565850926035E-2</c:v>
                </c:pt>
                <c:pt idx="422">
                  <c:v>2.3094565850926035E-2</c:v>
                </c:pt>
                <c:pt idx="423">
                  <c:v>2.3094565850926035E-2</c:v>
                </c:pt>
                <c:pt idx="424">
                  <c:v>2.3018870780946013E-2</c:v>
                </c:pt>
                <c:pt idx="425">
                  <c:v>2.3018870780946013E-2</c:v>
                </c:pt>
                <c:pt idx="426">
                  <c:v>2.3018870780946013E-2</c:v>
                </c:pt>
                <c:pt idx="427">
                  <c:v>2.2943175710965772E-2</c:v>
                </c:pt>
                <c:pt idx="428">
                  <c:v>2.2943175710965772E-2</c:v>
                </c:pt>
                <c:pt idx="429">
                  <c:v>2.286748064098575E-2</c:v>
                </c:pt>
                <c:pt idx="430">
                  <c:v>2.286748064098575E-2</c:v>
                </c:pt>
                <c:pt idx="431">
                  <c:v>2.286748064098575E-2</c:v>
                </c:pt>
                <c:pt idx="432">
                  <c:v>2.2791785571005727E-2</c:v>
                </c:pt>
                <c:pt idx="433">
                  <c:v>2.2791785571005727E-2</c:v>
                </c:pt>
                <c:pt idx="434">
                  <c:v>2.2791785571005727E-2</c:v>
                </c:pt>
                <c:pt idx="435">
                  <c:v>2.2716090501025701E-2</c:v>
                </c:pt>
                <c:pt idx="436">
                  <c:v>2.2716090501025701E-2</c:v>
                </c:pt>
                <c:pt idx="437">
                  <c:v>2.2716090501025701E-2</c:v>
                </c:pt>
                <c:pt idx="438">
                  <c:v>2.2716090501025701E-2</c:v>
                </c:pt>
                <c:pt idx="439">
                  <c:v>2.2716090501025701E-2</c:v>
                </c:pt>
                <c:pt idx="440">
                  <c:v>2.2640395431045464E-2</c:v>
                </c:pt>
                <c:pt idx="441">
                  <c:v>2.2640395431045464E-2</c:v>
                </c:pt>
                <c:pt idx="442">
                  <c:v>2.2640395431045464E-2</c:v>
                </c:pt>
                <c:pt idx="443">
                  <c:v>2.2640395431045464E-2</c:v>
                </c:pt>
                <c:pt idx="444">
                  <c:v>2.2564700361065441E-2</c:v>
                </c:pt>
                <c:pt idx="445">
                  <c:v>2.2564700361065441E-2</c:v>
                </c:pt>
                <c:pt idx="446">
                  <c:v>2.2564700361065441E-2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</c:numCache>
            </c:numRef>
          </c:xVal>
          <c:yVal>
            <c:numRef>
              <c:f>Traitement7!$G$2:$G$700</c:f>
              <c:numCache>
                <c:formatCode>0.000</c:formatCode>
                <c:ptCount val="699"/>
                <c:pt idx="0">
                  <c:v>0.14237268624038829</c:v>
                </c:pt>
                <c:pt idx="1">
                  <c:v>0.14231241742494793</c:v>
                </c:pt>
                <c:pt idx="2">
                  <c:v>0.14226404971479004</c:v>
                </c:pt>
                <c:pt idx="3">
                  <c:v>0.14221791754897053</c:v>
                </c:pt>
                <c:pt idx="4">
                  <c:v>0.14217056585220503</c:v>
                </c:pt>
                <c:pt idx="5">
                  <c:v>0.14211435312648119</c:v>
                </c:pt>
                <c:pt idx="6">
                  <c:v>0.14205637982609753</c:v>
                </c:pt>
                <c:pt idx="7">
                  <c:v>0.14199251167813581</c:v>
                </c:pt>
                <c:pt idx="8">
                  <c:v>0.14192224392352409</c:v>
                </c:pt>
                <c:pt idx="9">
                  <c:v>0.14185372926633796</c:v>
                </c:pt>
                <c:pt idx="10">
                  <c:v>0.14177827174913676</c:v>
                </c:pt>
                <c:pt idx="11">
                  <c:v>0.14169522677285015</c:v>
                </c:pt>
                <c:pt idx="12">
                  <c:v>0.14161365624048444</c:v>
                </c:pt>
                <c:pt idx="13">
                  <c:v>0.1415237727126672</c:v>
                </c:pt>
                <c:pt idx="14">
                  <c:v>0.14140332377580672</c:v>
                </c:pt>
                <c:pt idx="15">
                  <c:v>0.14129876734405333</c:v>
                </c:pt>
                <c:pt idx="16">
                  <c:v>0.14119520808322916</c:v>
                </c:pt>
                <c:pt idx="17">
                  <c:v>0.14108698824512111</c:v>
                </c:pt>
                <c:pt idx="18">
                  <c:v>0.14098023815339153</c:v>
                </c:pt>
                <c:pt idx="19">
                  <c:v>0.14086880625033127</c:v>
                </c:pt>
                <c:pt idx="20">
                  <c:v>0.14074540156187965</c:v>
                </c:pt>
                <c:pt idx="21">
                  <c:v>0.14062341660195438</c:v>
                </c:pt>
                <c:pt idx="22">
                  <c:v>0.14048813031030444</c:v>
                </c:pt>
                <c:pt idx="23">
                  <c:v>0.14034613420319941</c:v>
                </c:pt>
                <c:pt idx="24">
                  <c:v>0.14019698023810651</c:v>
                </c:pt>
                <c:pt idx="25">
                  <c:v>0.14004018639533977</c:v>
                </c:pt>
                <c:pt idx="26">
                  <c:v>0.13987523432912347</c:v>
                </c:pt>
                <c:pt idx="27">
                  <c:v>0.1396916514455778</c:v>
                </c:pt>
                <c:pt idx="28">
                  <c:v>0.13949765270979098</c:v>
                </c:pt>
                <c:pt idx="29">
                  <c:v>0.13929247924516891</c:v>
                </c:pt>
                <c:pt idx="30">
                  <c:v>0.13907531537456377</c:v>
                </c:pt>
                <c:pt idx="31">
                  <c:v>0.13884528616462194</c:v>
                </c:pt>
                <c:pt idx="32">
                  <c:v>0.13858822134152582</c:v>
                </c:pt>
                <c:pt idx="33">
                  <c:v>0.13832878288902806</c:v>
                </c:pt>
                <c:pt idx="34">
                  <c:v>0.13803847124631627</c:v>
                </c:pt>
                <c:pt idx="35">
                  <c:v>0.13772920561803101</c:v>
                </c:pt>
                <c:pt idx="36">
                  <c:v>0.13739959931509291</c:v>
                </c:pt>
                <c:pt idx="37">
                  <c:v>0.13704820029446008</c:v>
                </c:pt>
                <c:pt idx="38">
                  <c:v>0.13665412653255107</c:v>
                </c:pt>
                <c:pt idx="39">
                  <c:v>0.13625329279434129</c:v>
                </c:pt>
                <c:pt idx="40">
                  <c:v>0.13580386376448783</c:v>
                </c:pt>
                <c:pt idx="41">
                  <c:v>0.13534699923456378</c:v>
                </c:pt>
                <c:pt idx="42">
                  <c:v>0.13483528918764073</c:v>
                </c:pt>
                <c:pt idx="43">
                  <c:v>0.13428909909731127</c:v>
                </c:pt>
                <c:pt idx="44">
                  <c:v>0.13370681634740647</c:v>
                </c:pt>
                <c:pt idx="45">
                  <c:v>0.13311737341075633</c:v>
                </c:pt>
                <c:pt idx="46">
                  <c:v>0.13246062028486805</c:v>
                </c:pt>
                <c:pt idx="47">
                  <c:v>0.13176411062285884</c:v>
                </c:pt>
                <c:pt idx="48">
                  <c:v>0.13102711252844335</c:v>
                </c:pt>
                <c:pt idx="49">
                  <c:v>0.13024920540290774</c:v>
                </c:pt>
                <c:pt idx="50">
                  <c:v>0.12943029718205379</c:v>
                </c:pt>
                <c:pt idx="51">
                  <c:v>0.12861248250423449</c:v>
                </c:pt>
                <c:pt idx="52">
                  <c:v>0.12771451566920602</c:v>
                </c:pt>
                <c:pt idx="53">
                  <c:v>0.12673157484545025</c:v>
                </c:pt>
                <c:pt idx="54">
                  <c:v>0.12575419696376172</c:v>
                </c:pt>
                <c:pt idx="55">
                  <c:v>0.12474000294714459</c:v>
                </c:pt>
                <c:pt idx="56">
                  <c:v>0.12369055162180929</c:v>
                </c:pt>
                <c:pt idx="57">
                  <c:v>0.12260754331454909</c:v>
                </c:pt>
                <c:pt idx="58">
                  <c:v>0.12149277487925098</c:v>
                </c:pt>
                <c:pt idx="59">
                  <c:v>0.12034809795045068</c:v>
                </c:pt>
                <c:pt idx="60">
                  <c:v>0.11917538195361643</c:v>
                </c:pt>
                <c:pt idx="61">
                  <c:v>0.11797648274756141</c:v>
                </c:pt>
                <c:pt idx="62">
                  <c:v>0.11675321720164422</c:v>
                </c:pt>
                <c:pt idx="63">
                  <c:v>0.11550734356166946</c:v>
                </c:pt>
                <c:pt idx="64">
                  <c:v>0.11417972926165815</c:v>
                </c:pt>
                <c:pt idx="65">
                  <c:v>0.11289273132978181</c:v>
                </c:pt>
                <c:pt idx="66">
                  <c:v>0.11158799781626302</c:v>
                </c:pt>
                <c:pt idx="67">
                  <c:v>0.11026694828711592</c:v>
                </c:pt>
                <c:pt idx="68">
                  <c:v>0.10893091179366678</c:v>
                </c:pt>
                <c:pt idx="69">
                  <c:v>0.10758112895501168</c:v>
                </c:pt>
                <c:pt idx="70">
                  <c:v>0.10621875541159949</c:v>
                </c:pt>
                <c:pt idx="71">
                  <c:v>0.10484486622094952</c:v>
                </c:pt>
                <c:pt idx="72">
                  <c:v>0.10339429056927942</c:v>
                </c:pt>
                <c:pt idx="73">
                  <c:v>0.10206646850955159</c:v>
                </c:pt>
                <c:pt idx="74">
                  <c:v>0.1006637535885431</c:v>
                </c:pt>
                <c:pt idx="75">
                  <c:v>9.9185763630272344E-2</c:v>
                </c:pt>
                <c:pt idx="76">
                  <c:v>9.7767641136317474E-2</c:v>
                </c:pt>
                <c:pt idx="77">
                  <c:v>9.6343086288895277E-2</c:v>
                </c:pt>
                <c:pt idx="78">
                  <c:v>9.4912754978491304E-2</c:v>
                </c:pt>
                <c:pt idx="79">
                  <c:v>9.3477263799619958E-2</c:v>
                </c:pt>
                <c:pt idx="80">
                  <c:v>9.2037194353005836E-2</c:v>
                </c:pt>
                <c:pt idx="81">
                  <c:v>9.0593097268645645E-2</c:v>
                </c:pt>
                <c:pt idx="82">
                  <c:v>8.9145495957350912E-2</c:v>
                </c:pt>
                <c:pt idx="83">
                  <c:v>8.7694890103141188E-2</c:v>
                </c:pt>
                <c:pt idx="84">
                  <c:v>8.6241758911785329E-2</c:v>
                </c:pt>
                <c:pt idx="85">
                  <c:v>8.478656413235941E-2</c:v>
                </c:pt>
                <c:pt idx="86">
                  <c:v>8.3329752869249762E-2</c:v>
                </c:pt>
                <c:pt idx="87">
                  <c:v>8.1941208902470281E-2</c:v>
                </c:pt>
                <c:pt idx="88">
                  <c:v>8.0551961146682755E-2</c:v>
                </c:pt>
                <c:pt idx="89">
                  <c:v>7.9162371226164541E-2</c:v>
                </c:pt>
                <c:pt idx="90">
                  <c:v>7.7703324377166066E-2</c:v>
                </c:pt>
                <c:pt idx="91">
                  <c:v>7.6314146708712033E-2</c:v>
                </c:pt>
                <c:pt idx="92">
                  <c:v>7.4925709203242541E-2</c:v>
                </c:pt>
                <c:pt idx="93">
                  <c:v>7.3538365043832737E-2</c:v>
                </c:pt>
                <c:pt idx="94">
                  <c:v>7.2083218481403269E-2</c:v>
                </c:pt>
                <c:pt idx="95">
                  <c:v>7.0699227411506554E-2</c:v>
                </c:pt>
                <c:pt idx="96">
                  <c:v>6.931742118580464E-2</c:v>
                </c:pt>
                <c:pt idx="97">
                  <c:v>6.7938166389987176E-2</c:v>
                </c:pt>
                <c:pt idx="98">
                  <c:v>6.6561835739157471E-2</c:v>
                </c:pt>
                <c:pt idx="99">
                  <c:v>6.5120251382748184E-2</c:v>
                </c:pt>
                <c:pt idx="100">
                  <c:v>6.3819474246181326E-2</c:v>
                </c:pt>
                <c:pt idx="101">
                  <c:v>6.2454228059259431E-2</c:v>
                </c:pt>
                <c:pt idx="102">
                  <c:v>6.1025564858947938E-2</c:v>
                </c:pt>
                <c:pt idx="103">
                  <c:v>5.973763792397134E-2</c:v>
                </c:pt>
                <c:pt idx="104">
                  <c:v>5.838713886013637E-2</c:v>
                </c:pt>
                <c:pt idx="105">
                  <c:v>5.7042419425069178E-2</c:v>
                </c:pt>
                <c:pt idx="106">
                  <c:v>5.570393139323606E-2</c:v>
                </c:pt>
                <c:pt idx="107">
                  <c:v>5.4372139080560392E-2</c:v>
                </c:pt>
                <c:pt idx="108">
                  <c:v>5.3047519645899939E-2</c:v>
                </c:pt>
                <c:pt idx="109">
                  <c:v>5.1730563286336177E-2</c:v>
                </c:pt>
                <c:pt idx="110">
                  <c:v>5.0487010945135309E-2</c:v>
                </c:pt>
                <c:pt idx="111">
                  <c:v>4.9186457154417156E-2</c:v>
                </c:pt>
                <c:pt idx="112">
                  <c:v>4.7895088667467063E-2</c:v>
                </c:pt>
                <c:pt idx="113">
                  <c:v>4.661344673159621E-2</c:v>
                </c:pt>
                <c:pt idx="114">
                  <c:v>4.5405400002564412E-2</c:v>
                </c:pt>
                <c:pt idx="115">
                  <c:v>4.4081567536009773E-2</c:v>
                </c:pt>
                <c:pt idx="116">
                  <c:v>4.2832470754094701E-2</c:v>
                </c:pt>
                <c:pt idx="117">
                  <c:v>4.1533850924242555E-2</c:v>
                </c:pt>
                <c:pt idx="118">
                  <c:v>4.0249155216759681E-2</c:v>
                </c:pt>
                <c:pt idx="119">
                  <c:v>3.9039217919674261E-2</c:v>
                </c:pt>
                <c:pt idx="120">
                  <c:v>3.7783720644735813E-2</c:v>
                </c:pt>
                <c:pt idx="121">
                  <c:v>3.6544220765809772E-2</c:v>
                </c:pt>
                <c:pt idx="122">
                  <c:v>3.5263628262199816E-2</c:v>
                </c:pt>
                <c:pt idx="123">
                  <c:v>3.4059097663357976E-2</c:v>
                </c:pt>
                <c:pt idx="124">
                  <c:v>3.2872721003443892E-2</c:v>
                </c:pt>
                <c:pt idx="125">
                  <c:v>3.1705195904620988E-2</c:v>
                </c:pt>
                <c:pt idx="126">
                  <c:v>3.0557209425099513E-2</c:v>
                </c:pt>
                <c:pt idx="127">
                  <c:v>2.9482669944656439E-2</c:v>
                </c:pt>
                <c:pt idx="128">
                  <c:v>2.8374753129963154E-2</c:v>
                </c:pt>
                <c:pt idx="129">
                  <c:v>2.7288306101613466E-2</c:v>
                </c:pt>
                <c:pt idx="130">
                  <c:v>2.6274112281119505E-2</c:v>
                </c:pt>
                <c:pt idx="131">
                  <c:v>2.5231309159081852E-2</c:v>
                </c:pt>
                <c:pt idx="132">
                  <c:v>2.4259703753959513E-2</c:v>
                </c:pt>
                <c:pt idx="133">
                  <c:v>2.3309562339904888E-2</c:v>
                </c:pt>
                <c:pt idx="134">
                  <c:v>2.2381292539244813E-2</c:v>
                </c:pt>
                <c:pt idx="135">
                  <c:v>2.1430554288391954E-2</c:v>
                </c:pt>
                <c:pt idx="136">
                  <c:v>2.0548239343184296E-2</c:v>
                </c:pt>
                <c:pt idx="137">
                  <c:v>1.9688804060690332E-2</c:v>
                </c:pt>
                <c:pt idx="138">
                  <c:v>1.8852493822925462E-2</c:v>
                </c:pt>
                <c:pt idx="139">
                  <c:v>1.8039508705886664E-2</c:v>
                </c:pt>
                <c:pt idx="140">
                  <c:v>1.7250002015813559E-2</c:v>
                </c:pt>
                <c:pt idx="141">
                  <c:v>1.6521814129040968E-2</c:v>
                </c:pt>
                <c:pt idx="142">
                  <c:v>1.5814960783553433E-2</c:v>
                </c:pt>
                <c:pt idx="143">
                  <c:v>1.5093963302117666E-2</c:v>
                </c:pt>
                <c:pt idx="144">
                  <c:v>1.4430889007886666E-2</c:v>
                </c:pt>
                <c:pt idx="145">
                  <c:v>1.37890547911525E-2</c:v>
                </c:pt>
                <c:pt idx="146">
                  <c:v>1.3168350038470375E-2</c:v>
                </c:pt>
                <c:pt idx="147">
                  <c:v>1.2568626046317699E-2</c:v>
                </c:pt>
                <c:pt idx="148">
                  <c:v>1.1989697153281118E-2</c:v>
                </c:pt>
                <c:pt idx="149">
                  <c:v>1.1460220292643861E-2</c:v>
                </c:pt>
                <c:pt idx="150">
                  <c:v>1.0948992586740536E-2</c:v>
                </c:pt>
                <c:pt idx="151">
                  <c:v>1.0428893323645036E-2</c:v>
                </c:pt>
                <c:pt idx="152">
                  <c:v>9.9543898423556931E-3</c:v>
                </c:pt>
                <c:pt idx="153">
                  <c:v>9.4973200446406975E-3</c:v>
                </c:pt>
                <c:pt idx="154">
                  <c:v>9.0813698808531879E-3</c:v>
                </c:pt>
                <c:pt idx="155">
                  <c:v>8.6572883919556476E-3</c:v>
                </c:pt>
                <c:pt idx="156">
                  <c:v>8.2718881592172139E-3</c:v>
                </c:pt>
                <c:pt idx="157">
                  <c:v>7.9008652910697863E-3</c:v>
                </c:pt>
                <c:pt idx="158">
                  <c:v>7.5439027228100669E-3</c:v>
                </c:pt>
                <c:pt idx="159">
                  <c:v>7.2204894323319307E-3</c:v>
                </c:pt>
                <c:pt idx="160">
                  <c:v>6.9089623779582526E-3</c:v>
                </c:pt>
                <c:pt idx="161">
                  <c:v>6.5906701560052156E-3</c:v>
                </c:pt>
                <c:pt idx="162">
                  <c:v>6.3027543300107625E-3</c:v>
                </c:pt>
                <c:pt idx="163">
                  <c:v>6.0258396967599881E-3</c:v>
                </c:pt>
                <c:pt idx="164">
                  <c:v>5.7759607707206506E-3</c:v>
                </c:pt>
                <c:pt idx="165">
                  <c:v>5.5352462775426492E-3</c:v>
                </c:pt>
                <c:pt idx="166">
                  <c:v>5.3034506698992484E-3</c:v>
                </c:pt>
                <c:pt idx="167">
                  <c:v>5.0803283031079227E-3</c:v>
                </c:pt>
                <c:pt idx="168">
                  <c:v>4.8796896406270995E-3</c:v>
                </c:pt>
                <c:pt idx="169">
                  <c:v>4.6726411523603933E-3</c:v>
                </c:pt>
                <c:pt idx="170">
                  <c:v>4.4865799299527442E-3</c:v>
                </c:pt>
                <c:pt idx="171">
                  <c:v>4.3198440963409385E-3</c:v>
                </c:pt>
                <c:pt idx="172">
                  <c:v>4.1465990829596816E-3</c:v>
                </c:pt>
                <c:pt idx="173">
                  <c:v>3.9914301285957493E-3</c:v>
                </c:pt>
                <c:pt idx="174">
                  <c:v>3.8302860464012461E-3</c:v>
                </c:pt>
                <c:pt idx="175">
                  <c:v>3.6969438546105154E-3</c:v>
                </c:pt>
                <c:pt idx="176">
                  <c:v>3.5573276349750993E-3</c:v>
                </c:pt>
                <c:pt idx="177">
                  <c:v>3.4226002145721357E-3</c:v>
                </c:pt>
                <c:pt idx="178">
                  <c:v>3.3024509737349106E-3</c:v>
                </c:pt>
                <c:pt idx="179">
                  <c:v>3.1862330101107561E-3</c:v>
                </c:pt>
                <c:pt idx="180">
                  <c:v>3.0830596212670786E-3</c:v>
                </c:pt>
                <c:pt idx="181">
                  <c:v>2.9740713872191821E-3</c:v>
                </c:pt>
                <c:pt idx="182">
                  <c:v>2.8773449130248957E-3</c:v>
                </c:pt>
                <c:pt idx="183">
                  <c:v>2.7835767772499548E-3</c:v>
                </c:pt>
                <c:pt idx="184">
                  <c:v>2.6926880036357709E-3</c:v>
                </c:pt>
                <c:pt idx="185">
                  <c:v>2.604601027487094E-3</c:v>
                </c:pt>
                <c:pt idx="186">
                  <c:v>2.5268891770734297E-3</c:v>
                </c:pt>
                <c:pt idx="187">
                  <c:v>2.443940886310822E-3</c:v>
                </c:pt>
                <c:pt idx="188">
                  <c:v>2.3707778555344949E-3</c:v>
                </c:pt>
                <c:pt idx="189">
                  <c:v>2.2996965497414645E-3</c:v>
                </c:pt>
                <c:pt idx="190">
                  <c:v>2.2306439010597104E-3</c:v>
                </c:pt>
                <c:pt idx="191">
                  <c:v>2.1635678478057474E-3</c:v>
                </c:pt>
                <c:pt idx="192">
                  <c:v>2.1048471714694358E-3</c:v>
                </c:pt>
                <c:pt idx="193">
                  <c:v>2.047649648422932E-3</c:v>
                </c:pt>
                <c:pt idx="194">
                  <c:v>1.9919394161478435E-3</c:v>
                </c:pt>
                <c:pt idx="195">
                  <c:v>1.9376812696956791E-3</c:v>
                </c:pt>
                <c:pt idx="196">
                  <c:v>1.8848406593582057E-3</c:v>
                </c:pt>
                <c:pt idx="197">
                  <c:v>1.83903384058344E-3</c:v>
                </c:pt>
                <c:pt idx="198">
                  <c:v>1.7887788376752395E-3</c:v>
                </c:pt>
                <c:pt idx="199">
                  <c:v>1.7452180301403483E-3</c:v>
                </c:pt>
                <c:pt idx="200">
                  <c:v>1.7026787417872349E-3</c:v>
                </c:pt>
                <c:pt idx="201">
                  <c:v>1.6611388467525148E-3</c:v>
                </c:pt>
                <c:pt idx="202">
                  <c:v>1.6205766137949856E-3</c:v>
                </c:pt>
                <c:pt idx="203">
                  <c:v>1.5809707032198445E-3</c:v>
                </c:pt>
                <c:pt idx="204">
                  <c:v>1.5423001636209813E-3</c:v>
                </c:pt>
                <c:pt idx="205">
                  <c:v>1.5092145605530155E-3</c:v>
                </c:pt>
                <c:pt idx="206">
                  <c:v>1.4722427080931938E-3</c:v>
                </c:pt>
                <c:pt idx="207">
                  <c:v>1.4406126395983335E-3</c:v>
                </c:pt>
                <c:pt idx="208">
                  <c:v>1.4096411570176243E-3</c:v>
                </c:pt>
                <c:pt idx="209">
                  <c:v>1.379315411698348E-3</c:v>
                </c:pt>
                <c:pt idx="210">
                  <c:v>1.3538262877055354E-3</c:v>
                </c:pt>
                <c:pt idx="211">
                  <c:v>1.3246664130073665E-3</c:v>
                </c:pt>
                <c:pt idx="212">
                  <c:v>1.2961167436716867E-3</c:v>
                </c:pt>
                <c:pt idx="213">
                  <c:v>1.2721221472637573E-3</c:v>
                </c:pt>
                <c:pt idx="214">
                  <c:v>1.2446739556552303E-3</c:v>
                </c:pt>
                <c:pt idx="215">
                  <c:v>1.2216061211732868E-3</c:v>
                </c:pt>
                <c:pt idx="216">
                  <c:v>1.1989545288725728E-3</c:v>
                </c:pt>
                <c:pt idx="217">
                  <c:v>1.1767120700496778E-3</c:v>
                </c:pt>
                <c:pt idx="218">
                  <c:v>1.1548717431134753E-3</c:v>
                </c:pt>
                <c:pt idx="219">
                  <c:v>1.1334266524831507E-3</c:v>
                </c:pt>
                <c:pt idx="220">
                  <c:v>1.1158527579788191E-3</c:v>
                </c:pt>
                <c:pt idx="221">
                  <c:v>1.0951147052443641E-3</c:v>
                </c:pt>
                <c:pt idx="222">
                  <c:v>1.0781206961992668E-3</c:v>
                </c:pt>
                <c:pt idx="223">
                  <c:v>1.0580674930147013E-3</c:v>
                </c:pt>
                <c:pt idx="224">
                  <c:v>1.0416351404656174E-3</c:v>
                </c:pt>
                <c:pt idx="225">
                  <c:v>1.0254521997919222E-3</c:v>
                </c:pt>
                <c:pt idx="226">
                  <c:v>1.0095150587351304E-3</c:v>
                </c:pt>
                <c:pt idx="227">
                  <c:v>9.9070992855953416E-4</c:v>
                </c:pt>
                <c:pt idx="228">
                  <c:v>9.7530106311566334E-4</c:v>
                </c:pt>
                <c:pt idx="229">
                  <c:v>9.6314301496053939E-4</c:v>
                </c:pt>
                <c:pt idx="230">
                  <c:v>9.4815388560941932E-4</c:v>
                </c:pt>
                <c:pt idx="231">
                  <c:v>9.3339319242873725E-4</c:v>
                </c:pt>
                <c:pt idx="232">
                  <c:v>9.1885759908064829E-4</c:v>
                </c:pt>
                <c:pt idx="233">
                  <c:v>9.0738898260515899E-4</c:v>
                </c:pt>
                <c:pt idx="234">
                  <c:v>8.9606065710038513E-4</c:v>
                </c:pt>
                <c:pt idx="235">
                  <c:v>8.8209502639443466E-4</c:v>
                </c:pt>
                <c:pt idx="236">
                  <c:v>8.710763592539375E-4</c:v>
                </c:pt>
                <c:pt idx="237">
                  <c:v>8.6019269352797384E-4</c:v>
                </c:pt>
                <c:pt idx="238">
                  <c:v>8.4944243877257963E-4</c:v>
                </c:pt>
                <c:pt idx="239">
                  <c:v>8.3882402174684928E-4</c:v>
                </c:pt>
                <c:pt idx="240">
                  <c:v>8.309457907071105E-4</c:v>
                </c:pt>
                <c:pt idx="241">
                  <c:v>8.2055435530950516E-4</c:v>
                </c:pt>
                <c:pt idx="242">
                  <c:v>8.1284459834209816E-4</c:v>
                </c:pt>
                <c:pt idx="243">
                  <c:v>8.026754689791013E-4</c:v>
                </c:pt>
                <c:pt idx="244">
                  <c:v>7.9513071286980985E-4</c:v>
                </c:pt>
                <c:pt idx="245">
                  <c:v>7.876556246200761E-4</c:v>
                </c:pt>
                <c:pt idx="246">
                  <c:v>7.8024958361037206E-4</c:v>
                </c:pt>
                <c:pt idx="247">
                  <c:v>7.7291197433717457E-4</c:v>
                </c:pt>
                <c:pt idx="248">
                  <c:v>7.6564218637847903E-4</c:v>
                </c:pt>
                <c:pt idx="249">
                  <c:v>7.5843961435912571E-4</c:v>
                </c:pt>
                <c:pt idx="250">
                  <c:v>7.5130365791644532E-4</c:v>
                </c:pt>
                <c:pt idx="251">
                  <c:v>7.4423372166594615E-4</c:v>
                </c:pt>
                <c:pt idx="252">
                  <c:v>7.3722921516691797E-4</c:v>
                </c:pt>
                <c:pt idx="253">
                  <c:v>7.325956046774218E-4</c:v>
                </c:pt>
                <c:pt idx="254">
                  <c:v>7.2569884899353204E-4</c:v>
                </c:pt>
                <c:pt idx="255">
                  <c:v>7.1886597246346301E-4</c:v>
                </c:pt>
                <c:pt idx="256">
                  <c:v>7.1434592689730014E-4</c:v>
                </c:pt>
                <c:pt idx="257">
                  <c:v>7.0761824553399605E-4</c:v>
                </c:pt>
                <c:pt idx="258">
                  <c:v>7.0316780529964401E-4</c:v>
                </c:pt>
                <c:pt idx="259">
                  <c:v>6.987449156460393E-4</c:v>
                </c:pt>
                <c:pt idx="260">
                  <c:v>6.9216187737410062E-4</c:v>
                </c:pt>
                <c:pt idx="261">
                  <c:v>6.8780714342829563E-4</c:v>
                </c:pt>
                <c:pt idx="262">
                  <c:v>6.834793858885857E-4</c:v>
                </c:pt>
                <c:pt idx="263">
                  <c:v>6.7917844277084333E-4</c:v>
                </c:pt>
                <c:pt idx="264">
                  <c:v>6.7277695303379764E-4</c:v>
                </c:pt>
                <c:pt idx="265">
                  <c:v>6.6854234325235129E-4</c:v>
                </c:pt>
                <c:pt idx="266">
                  <c:v>6.6433398808715682E-4</c:v>
                </c:pt>
                <c:pt idx="267">
                  <c:v>6.6015172961540053E-4</c:v>
                </c:pt>
                <c:pt idx="268">
                  <c:v>6.5392692994282325E-4</c:v>
                </c:pt>
                <c:pt idx="269">
                  <c:v>6.4980922812710173E-4</c:v>
                </c:pt>
                <c:pt idx="270">
                  <c:v>6.4368053529095109E-4</c:v>
                </c:pt>
                <c:pt idx="271">
                  <c:v>6.3962642246806478E-4</c:v>
                </c:pt>
                <c:pt idx="272">
                  <c:v>6.3559747735591338E-4</c:v>
                </c:pt>
                <c:pt idx="273">
                  <c:v>6.296009173663783E-4</c:v>
                </c:pt>
                <c:pt idx="274">
                  <c:v>6.256342293842268E-4</c:v>
                </c:pt>
                <c:pt idx="275">
                  <c:v>6.1973035134166299E-4</c:v>
                </c:pt>
                <c:pt idx="276">
                  <c:v>6.1582498526656718E-4</c:v>
                </c:pt>
                <c:pt idx="277">
                  <c:v>6.1194388906252867E-4</c:v>
                </c:pt>
                <c:pt idx="278">
                  <c:v>6.0616743013962304E-4</c:v>
                </c:pt>
                <c:pt idx="279">
                  <c:v>6.0234636873283606E-4</c:v>
                </c:pt>
                <c:pt idx="280">
                  <c:v>5.9854906747844674E-4</c:v>
                </c:pt>
                <c:pt idx="281">
                  <c:v>5.947753826074792E-4</c:v>
                </c:pt>
                <c:pt idx="282">
                  <c:v>5.8915882354538054E-4</c:v>
                </c:pt>
                <c:pt idx="283">
                  <c:v>5.8544355602329831E-4</c:v>
                </c:pt>
                <c:pt idx="284">
                  <c:v>5.8175140813408743E-4</c:v>
                </c:pt>
                <c:pt idx="285">
                  <c:v>5.7808223977245943E-4</c:v>
                </c:pt>
                <c:pt idx="286">
                  <c:v>5.7625622935126089E-4</c:v>
                </c:pt>
                <c:pt idx="287">
                  <c:v>5.7262126933906379E-4</c:v>
                </c:pt>
                <c:pt idx="288">
                  <c:v>5.6900894209547387E-4</c:v>
                </c:pt>
                <c:pt idx="289">
                  <c:v>5.6541911030805192E-4</c:v>
                </c:pt>
                <c:pt idx="290">
                  <c:v>5.6185163745326935E-4</c:v>
                </c:pt>
                <c:pt idx="291">
                  <c:v>5.6007624317675267E-4</c:v>
                </c:pt>
                <c:pt idx="292">
                  <c:v>5.5654205445523908E-4</c:v>
                </c:pt>
                <c:pt idx="293">
                  <c:v>5.5302988678284509E-4</c:v>
                </c:pt>
                <c:pt idx="294">
                  <c:v>5.5128201899943066E-4</c:v>
                </c:pt>
                <c:pt idx="295">
                  <c:v>5.478026322787953E-4</c:v>
                </c:pt>
                <c:pt idx="296">
                  <c:v>5.4607108018204717E-4</c:v>
                </c:pt>
                <c:pt idx="297">
                  <c:v>5.4262417597558676E-4</c:v>
                </c:pt>
                <c:pt idx="298">
                  <c:v>5.4090879099290279E-4</c:v>
                </c:pt>
                <c:pt idx="299">
                  <c:v>5.3749407344222747E-4</c:v>
                </c:pt>
                <c:pt idx="300">
                  <c:v>5.3579470828563416E-4</c:v>
                </c:pt>
                <c:pt idx="301">
                  <c:v>5.3241188409180323E-4</c:v>
                </c:pt>
                <c:pt idx="302">
                  <c:v>5.3072839274815459E-4</c:v>
                </c:pt>
                <c:pt idx="303">
                  <c:v>5.2737717115201865E-4</c:v>
                </c:pt>
                <c:pt idx="304">
                  <c:v>5.2570940887318104E-4</c:v>
                </c:pt>
                <c:pt idx="305">
                  <c:v>5.2238950163590106E-4</c:v>
                </c:pt>
                <c:pt idx="306">
                  <c:v>5.2073732492896596E-4</c:v>
                </c:pt>
                <c:pt idx="307">
                  <c:v>5.1909031174092457E-4</c:v>
                </c:pt>
                <c:pt idx="308">
                  <c:v>5.1581171293012956E-4</c:v>
                </c:pt>
                <c:pt idx="309">
                  <c:v>5.1418009592602357E-4</c:v>
                </c:pt>
                <c:pt idx="310">
                  <c:v>5.1255357967782897E-4</c:v>
                </c:pt>
                <c:pt idx="311">
                  <c:v>5.1093214860868305E-4</c:v>
                </c:pt>
                <c:pt idx="312">
                  <c:v>5.0770447992628392E-4</c:v>
                </c:pt>
                <c:pt idx="313">
                  <c:v>5.0609821138526689E-4</c:v>
                </c:pt>
                <c:pt idx="314">
                  <c:v>5.0449696616755579E-4</c:v>
                </c:pt>
                <c:pt idx="315">
                  <c:v>5.0290072892154522E-4</c:v>
                </c:pt>
                <c:pt idx="316">
                  <c:v>5.013094843404238E-4</c:v>
                </c:pt>
                <c:pt idx="317">
                  <c:v>4.9972321716192439E-4</c:v>
                </c:pt>
                <c:pt idx="318">
                  <c:v>4.9814191216828244E-4</c:v>
                </c:pt>
                <c:pt idx="319">
                  <c:v>4.9656555418609721E-4</c:v>
                </c:pt>
                <c:pt idx="320">
                  <c:v>4.949941280862416E-4</c:v>
                </c:pt>
                <c:pt idx="321">
                  <c:v>4.9342761878366087E-4</c:v>
                </c:pt>
                <c:pt idx="322">
                  <c:v>4.9186601123736226E-4</c:v>
                </c:pt>
                <c:pt idx="323">
                  <c:v>4.9030929045027968E-4</c:v>
                </c:pt>
                <c:pt idx="324">
                  <c:v>4.8875744146908637E-4</c:v>
                </c:pt>
                <c:pt idx="325">
                  <c:v>4.8721044938416017E-4</c:v>
                </c:pt>
                <c:pt idx="326">
                  <c:v>4.8566829932941702E-4</c:v>
                </c:pt>
                <c:pt idx="327">
                  <c:v>4.8413097648222769E-4</c:v>
                </c:pt>
                <c:pt idx="328">
                  <c:v>4.8259846606330675E-4</c:v>
                </c:pt>
                <c:pt idx="329">
                  <c:v>4.8259846606330675E-4</c:v>
                </c:pt>
                <c:pt idx="330">
                  <c:v>4.8107075333655297E-4</c:v>
                </c:pt>
                <c:pt idx="331">
                  <c:v>4.7954782360898687E-4</c:v>
                </c:pt>
                <c:pt idx="332">
                  <c:v>4.7802966223060503E-4</c:v>
                </c:pt>
                <c:pt idx="333">
                  <c:v>4.7651625459431066E-4</c:v>
                </c:pt>
                <c:pt idx="334">
                  <c:v>4.7651625459431066E-4</c:v>
                </c:pt>
                <c:pt idx="335">
                  <c:v>4.750075861357575E-4</c:v>
                </c:pt>
                <c:pt idx="336">
                  <c:v>4.7350364233321451E-4</c:v>
                </c:pt>
                <c:pt idx="337">
                  <c:v>4.7200440870752425E-4</c:v>
                </c:pt>
                <c:pt idx="338">
                  <c:v>4.7200440870752425E-4</c:v>
                </c:pt>
                <c:pt idx="339">
                  <c:v>4.7050987082195017E-4</c:v>
                </c:pt>
                <c:pt idx="340">
                  <c:v>4.6902001428201709E-4</c:v>
                </c:pt>
                <c:pt idx="341">
                  <c:v>4.6753482473555277E-4</c:v>
                </c:pt>
                <c:pt idx="342">
                  <c:v>4.6753482473555277E-4</c:v>
                </c:pt>
                <c:pt idx="343">
                  <c:v>4.6605428787236183E-4</c:v>
                </c:pt>
                <c:pt idx="344">
                  <c:v>4.6457838942429164E-4</c:v>
                </c:pt>
                <c:pt idx="345">
                  <c:v>4.6457838942429164E-4</c:v>
                </c:pt>
                <c:pt idx="346">
                  <c:v>4.6310711516504149E-4</c:v>
                </c:pt>
                <c:pt idx="347">
                  <c:v>4.6310711516504149E-4</c:v>
                </c:pt>
                <c:pt idx="348">
                  <c:v>4.616404509100655E-4</c:v>
                </c:pt>
                <c:pt idx="349">
                  <c:v>4.6017838251643378E-4</c:v>
                </c:pt>
                <c:pt idx="350">
                  <c:v>4.6017838251643378E-4</c:v>
                </c:pt>
                <c:pt idx="351">
                  <c:v>4.5872089588280471E-4</c:v>
                </c:pt>
                <c:pt idx="352">
                  <c:v>4.5872089588280471E-4</c:v>
                </c:pt>
                <c:pt idx="353">
                  <c:v>4.5726797694922369E-4</c:v>
                </c:pt>
                <c:pt idx="354">
                  <c:v>4.5726797694922369E-4</c:v>
                </c:pt>
                <c:pt idx="355">
                  <c:v>4.5581961169703297E-4</c:v>
                </c:pt>
                <c:pt idx="356">
                  <c:v>4.5437578614878141E-4</c:v>
                </c:pt>
                <c:pt idx="357">
                  <c:v>4.5437578614878141E-4</c:v>
                </c:pt>
                <c:pt idx="358">
                  <c:v>4.5293648636814121E-4</c:v>
                </c:pt>
                <c:pt idx="359">
                  <c:v>4.5293648636814121E-4</c:v>
                </c:pt>
                <c:pt idx="360">
                  <c:v>4.5150169845974142E-4</c:v>
                </c:pt>
                <c:pt idx="361">
                  <c:v>4.5150169845974142E-4</c:v>
                </c:pt>
                <c:pt idx="362">
                  <c:v>4.5007140856908462E-4</c:v>
                </c:pt>
                <c:pt idx="363">
                  <c:v>4.5007140856908462E-4</c:v>
                </c:pt>
                <c:pt idx="364">
                  <c:v>4.4864560288246716E-4</c:v>
                </c:pt>
                <c:pt idx="365">
                  <c:v>4.4864560288246716E-4</c:v>
                </c:pt>
                <c:pt idx="366">
                  <c:v>4.4722426762678139E-4</c:v>
                </c:pt>
                <c:pt idx="367">
                  <c:v>4.4722426762678139E-4</c:v>
                </c:pt>
                <c:pt idx="368">
                  <c:v>4.4722426762678139E-4</c:v>
                </c:pt>
                <c:pt idx="369">
                  <c:v>4.4580738906951564E-4</c:v>
                </c:pt>
                <c:pt idx="370">
                  <c:v>4.4580738906951564E-4</c:v>
                </c:pt>
                <c:pt idx="371">
                  <c:v>4.443949535185808E-4</c:v>
                </c:pt>
                <c:pt idx="372">
                  <c:v>4.443949535185808E-4</c:v>
                </c:pt>
                <c:pt idx="373">
                  <c:v>4.4298694732222005E-4</c:v>
                </c:pt>
                <c:pt idx="374">
                  <c:v>4.4298694732222005E-4</c:v>
                </c:pt>
                <c:pt idx="375">
                  <c:v>4.4298694732222005E-4</c:v>
                </c:pt>
                <c:pt idx="376">
                  <c:v>4.4158335686886319E-4</c:v>
                </c:pt>
                <c:pt idx="377">
                  <c:v>4.4158335686886319E-4</c:v>
                </c:pt>
                <c:pt idx="378">
                  <c:v>4.4018416858714049E-4</c:v>
                </c:pt>
                <c:pt idx="379">
                  <c:v>4.4018416858714049E-4</c:v>
                </c:pt>
                <c:pt idx="380">
                  <c:v>4.4018416858714049E-4</c:v>
                </c:pt>
                <c:pt idx="381">
                  <c:v>4.3878936894557741E-4</c:v>
                </c:pt>
                <c:pt idx="382">
                  <c:v>4.3878936894557741E-4</c:v>
                </c:pt>
                <c:pt idx="383">
                  <c:v>4.3878936894557741E-4</c:v>
                </c:pt>
                <c:pt idx="384">
                  <c:v>4.373989444526917E-4</c:v>
                </c:pt>
                <c:pt idx="385">
                  <c:v>4.373989444526917E-4</c:v>
                </c:pt>
                <c:pt idx="386">
                  <c:v>4.373989444526917E-4</c:v>
                </c:pt>
                <c:pt idx="387">
                  <c:v>4.373989444526917E-4</c:v>
                </c:pt>
                <c:pt idx="388">
                  <c:v>4.3601288165672283E-4</c:v>
                </c:pt>
                <c:pt idx="389">
                  <c:v>4.3601288165672283E-4</c:v>
                </c:pt>
                <c:pt idx="390">
                  <c:v>4.3601288165672283E-4</c:v>
                </c:pt>
                <c:pt idx="391">
                  <c:v>4.3601288165672283E-4</c:v>
                </c:pt>
                <c:pt idx="392">
                  <c:v>4.3601288165672283E-4</c:v>
                </c:pt>
                <c:pt idx="393">
                  <c:v>4.3601288165672283E-4</c:v>
                </c:pt>
                <c:pt idx="394">
                  <c:v>4.3601288165672283E-4</c:v>
                </c:pt>
                <c:pt idx="395">
                  <c:v>4.373989444526917E-4</c:v>
                </c:pt>
                <c:pt idx="396">
                  <c:v>4.373989444526917E-4</c:v>
                </c:pt>
                <c:pt idx="397">
                  <c:v>4.373989444526917E-4</c:v>
                </c:pt>
                <c:pt idx="398">
                  <c:v>4.373989444526917E-4</c:v>
                </c:pt>
                <c:pt idx="399">
                  <c:v>4.373989444526917E-4</c:v>
                </c:pt>
                <c:pt idx="400">
                  <c:v>4.373989444526917E-4</c:v>
                </c:pt>
                <c:pt idx="401">
                  <c:v>4.373989444526917E-4</c:v>
                </c:pt>
                <c:pt idx="402">
                  <c:v>4.373989444526917E-4</c:v>
                </c:pt>
                <c:pt idx="403">
                  <c:v>4.373989444526917E-4</c:v>
                </c:pt>
                <c:pt idx="404">
                  <c:v>4.3878936894557741E-4</c:v>
                </c:pt>
                <c:pt idx="405">
                  <c:v>4.3878936894557741E-4</c:v>
                </c:pt>
                <c:pt idx="406">
                  <c:v>4.3878936894557741E-4</c:v>
                </c:pt>
                <c:pt idx="407">
                  <c:v>4.3878936894557741E-4</c:v>
                </c:pt>
                <c:pt idx="408">
                  <c:v>4.3878936894557741E-4</c:v>
                </c:pt>
                <c:pt idx="409">
                  <c:v>4.3878936894557741E-4</c:v>
                </c:pt>
                <c:pt idx="410">
                  <c:v>4.3878936894557741E-4</c:v>
                </c:pt>
                <c:pt idx="411">
                  <c:v>4.3878936894557741E-4</c:v>
                </c:pt>
                <c:pt idx="412">
                  <c:v>4.4018416858714049E-4</c:v>
                </c:pt>
                <c:pt idx="413">
                  <c:v>4.4018416858714049E-4</c:v>
                </c:pt>
                <c:pt idx="414">
                  <c:v>4.4018416858714049E-4</c:v>
                </c:pt>
                <c:pt idx="415">
                  <c:v>4.4018416858714049E-4</c:v>
                </c:pt>
                <c:pt idx="416">
                  <c:v>4.4018416858714049E-4</c:v>
                </c:pt>
                <c:pt idx="417">
                  <c:v>4.4018416858714049E-4</c:v>
                </c:pt>
                <c:pt idx="418">
                  <c:v>4.4018416858714049E-4</c:v>
                </c:pt>
                <c:pt idx="419">
                  <c:v>4.4018416858714049E-4</c:v>
                </c:pt>
                <c:pt idx="420">
                  <c:v>4.4018416858714049E-4</c:v>
                </c:pt>
                <c:pt idx="421">
                  <c:v>4.4018416858714049E-4</c:v>
                </c:pt>
                <c:pt idx="422">
                  <c:v>4.4018416858714049E-4</c:v>
                </c:pt>
                <c:pt idx="423">
                  <c:v>4.4018416858714049E-4</c:v>
                </c:pt>
                <c:pt idx="424">
                  <c:v>4.3878936894557741E-4</c:v>
                </c:pt>
                <c:pt idx="425">
                  <c:v>4.3878936894557741E-4</c:v>
                </c:pt>
                <c:pt idx="426">
                  <c:v>4.3878936894557741E-4</c:v>
                </c:pt>
                <c:pt idx="427">
                  <c:v>4.373989444526917E-4</c:v>
                </c:pt>
                <c:pt idx="428">
                  <c:v>4.373989444526917E-4</c:v>
                </c:pt>
                <c:pt idx="429">
                  <c:v>4.3601288165672283E-4</c:v>
                </c:pt>
                <c:pt idx="430">
                  <c:v>4.3601288165672283E-4</c:v>
                </c:pt>
                <c:pt idx="431">
                  <c:v>4.3601288165672283E-4</c:v>
                </c:pt>
                <c:pt idx="432">
                  <c:v>4.346311671456389E-4</c:v>
                </c:pt>
                <c:pt idx="433">
                  <c:v>4.346311671456389E-4</c:v>
                </c:pt>
                <c:pt idx="434">
                  <c:v>4.346311671456389E-4</c:v>
                </c:pt>
                <c:pt idx="435">
                  <c:v>4.3325378754698052E-4</c:v>
                </c:pt>
                <c:pt idx="436">
                  <c:v>4.3325378754698052E-4</c:v>
                </c:pt>
                <c:pt idx="437">
                  <c:v>4.3325378754698052E-4</c:v>
                </c:pt>
                <c:pt idx="438">
                  <c:v>4.3325378754698052E-4</c:v>
                </c:pt>
                <c:pt idx="439">
                  <c:v>4.3325378754698052E-4</c:v>
                </c:pt>
                <c:pt idx="440">
                  <c:v>4.3188072952774631E-4</c:v>
                </c:pt>
                <c:pt idx="441">
                  <c:v>4.3188072952774631E-4</c:v>
                </c:pt>
                <c:pt idx="442">
                  <c:v>4.3188072952774631E-4</c:v>
                </c:pt>
                <c:pt idx="443">
                  <c:v>4.3188072952774631E-4</c:v>
                </c:pt>
                <c:pt idx="444">
                  <c:v>4.3051197979426109E-4</c:v>
                </c:pt>
                <c:pt idx="445">
                  <c:v>4.3051197979426109E-4</c:v>
                </c:pt>
                <c:pt idx="446">
                  <c:v>4.3051197979426109E-4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Traitement7!$H$1</c:f>
              <c:strCache>
                <c:ptCount val="1"/>
                <c:pt idx="0">
                  <c:v>Wma</c:v>
                </c:pt>
              </c:strCache>
            </c:strRef>
          </c:tx>
          <c:spPr>
            <a:ln w="19050">
              <a:solidFill>
                <a:srgbClr val="C00000"/>
              </a:solidFill>
            </a:ln>
          </c:spPr>
          <c:marker>
            <c:symbol val="none"/>
          </c:marker>
          <c:xVal>
            <c:numRef>
              <c:f>Traitement7!$B$2:$B$460</c:f>
              <c:numCache>
                <c:formatCode>0.000</c:formatCode>
                <c:ptCount val="459"/>
                <c:pt idx="0">
                  <c:v>0.32950820913033912</c:v>
                </c:pt>
                <c:pt idx="1">
                  <c:v>0.32814569787069764</c:v>
                </c:pt>
                <c:pt idx="2">
                  <c:v>0.32708596689097624</c:v>
                </c:pt>
                <c:pt idx="3">
                  <c:v>0.32610193098123508</c:v>
                </c:pt>
                <c:pt idx="4">
                  <c:v>0.32511789507149391</c:v>
                </c:pt>
                <c:pt idx="5">
                  <c:v>0.32398246902179251</c:v>
                </c:pt>
                <c:pt idx="6">
                  <c:v>0.32284704297209105</c:v>
                </c:pt>
                <c:pt idx="7">
                  <c:v>0.32163592185240963</c:v>
                </c:pt>
                <c:pt idx="8">
                  <c:v>0.32034910566274816</c:v>
                </c:pt>
                <c:pt idx="9">
                  <c:v>0.31913798454306669</c:v>
                </c:pt>
                <c:pt idx="10">
                  <c:v>0.31785116835340499</c:v>
                </c:pt>
                <c:pt idx="11">
                  <c:v>0.31648865709376328</c:v>
                </c:pt>
                <c:pt idx="12">
                  <c:v>0.3152018409041018</c:v>
                </c:pt>
                <c:pt idx="13">
                  <c:v>0.3138393296444601</c:v>
                </c:pt>
                <c:pt idx="14">
                  <c:v>0.31209834303491807</c:v>
                </c:pt>
                <c:pt idx="15">
                  <c:v>0.31066013670529635</c:v>
                </c:pt>
                <c:pt idx="16">
                  <c:v>0.30929762544565464</c:v>
                </c:pt>
                <c:pt idx="17">
                  <c:v>0.30793511418601294</c:v>
                </c:pt>
                <c:pt idx="18">
                  <c:v>0.30664829799635146</c:v>
                </c:pt>
                <c:pt idx="19">
                  <c:v>0.30536148180668976</c:v>
                </c:pt>
                <c:pt idx="20">
                  <c:v>0.30399897054704828</c:v>
                </c:pt>
                <c:pt idx="21">
                  <c:v>0.30271215435738658</c:v>
                </c:pt>
                <c:pt idx="22">
                  <c:v>0.30134964309774487</c:v>
                </c:pt>
                <c:pt idx="23">
                  <c:v>0.29998713183810338</c:v>
                </c:pt>
                <c:pt idx="24">
                  <c:v>0.29862462057846167</c:v>
                </c:pt>
                <c:pt idx="25">
                  <c:v>0.29726210931881997</c:v>
                </c:pt>
                <c:pt idx="26">
                  <c:v>0.29589959805917826</c:v>
                </c:pt>
                <c:pt idx="27">
                  <c:v>0.29446139172955649</c:v>
                </c:pt>
                <c:pt idx="28">
                  <c:v>0.29302318539993477</c:v>
                </c:pt>
                <c:pt idx="29">
                  <c:v>0.29158497907031306</c:v>
                </c:pt>
                <c:pt idx="30">
                  <c:v>0.29014677274069128</c:v>
                </c:pt>
                <c:pt idx="31">
                  <c:v>0.28870856641106957</c:v>
                </c:pt>
                <c:pt idx="32">
                  <c:v>0.28719466501146779</c:v>
                </c:pt>
                <c:pt idx="33">
                  <c:v>0.28575645868184607</c:v>
                </c:pt>
                <c:pt idx="34">
                  <c:v>0.28424255728224407</c:v>
                </c:pt>
                <c:pt idx="35">
                  <c:v>0.28272865588264234</c:v>
                </c:pt>
                <c:pt idx="36">
                  <c:v>0.28121475448304034</c:v>
                </c:pt>
                <c:pt idx="37">
                  <c:v>0.27970085308343862</c:v>
                </c:pt>
                <c:pt idx="38">
                  <c:v>0.27811125661385661</c:v>
                </c:pt>
                <c:pt idx="39">
                  <c:v>0.27659735521425483</c:v>
                </c:pt>
                <c:pt idx="40">
                  <c:v>0.27500775874467287</c:v>
                </c:pt>
                <c:pt idx="41">
                  <c:v>0.27349385734507109</c:v>
                </c:pt>
                <c:pt idx="42">
                  <c:v>0.27190426087548908</c:v>
                </c:pt>
                <c:pt idx="43">
                  <c:v>0.27031466440590712</c:v>
                </c:pt>
                <c:pt idx="44">
                  <c:v>0.26872506793632533</c:v>
                </c:pt>
                <c:pt idx="45">
                  <c:v>0.26721116653672333</c:v>
                </c:pt>
                <c:pt idx="46">
                  <c:v>0.26562157006714138</c:v>
                </c:pt>
                <c:pt idx="47">
                  <c:v>0.26403197359755959</c:v>
                </c:pt>
                <c:pt idx="48">
                  <c:v>0.26244237712797758</c:v>
                </c:pt>
                <c:pt idx="49">
                  <c:v>0.26085278065839557</c:v>
                </c:pt>
                <c:pt idx="50">
                  <c:v>0.25926318418881378</c:v>
                </c:pt>
                <c:pt idx="51">
                  <c:v>0.25774928278921183</c:v>
                </c:pt>
                <c:pt idx="52">
                  <c:v>0.25615968631962982</c:v>
                </c:pt>
                <c:pt idx="53">
                  <c:v>0.2544943947800678</c:v>
                </c:pt>
                <c:pt idx="54">
                  <c:v>0.25290479831048601</c:v>
                </c:pt>
                <c:pt idx="55">
                  <c:v>0.25131520184090406</c:v>
                </c:pt>
                <c:pt idx="56">
                  <c:v>0.24972560537132205</c:v>
                </c:pt>
                <c:pt idx="57">
                  <c:v>0.24813600890174003</c:v>
                </c:pt>
                <c:pt idx="58">
                  <c:v>0.24654641243215827</c:v>
                </c:pt>
                <c:pt idx="59">
                  <c:v>0.24495681596257626</c:v>
                </c:pt>
                <c:pt idx="60">
                  <c:v>0.24336721949299428</c:v>
                </c:pt>
                <c:pt idx="61">
                  <c:v>0.24177762302341249</c:v>
                </c:pt>
                <c:pt idx="62">
                  <c:v>0.24018802655383048</c:v>
                </c:pt>
                <c:pt idx="63">
                  <c:v>0.2385984300842485</c:v>
                </c:pt>
                <c:pt idx="64">
                  <c:v>0.23693313854468648</c:v>
                </c:pt>
                <c:pt idx="65">
                  <c:v>0.23534354207510447</c:v>
                </c:pt>
                <c:pt idx="66">
                  <c:v>0.23375394560552271</c:v>
                </c:pt>
                <c:pt idx="67">
                  <c:v>0.2321643491359407</c:v>
                </c:pt>
                <c:pt idx="68">
                  <c:v>0.23057475266635871</c:v>
                </c:pt>
                <c:pt idx="69">
                  <c:v>0.22898515619677692</c:v>
                </c:pt>
                <c:pt idx="70">
                  <c:v>0.22739555972719494</c:v>
                </c:pt>
                <c:pt idx="71">
                  <c:v>0.22580596325761293</c:v>
                </c:pt>
                <c:pt idx="72">
                  <c:v>0.22414067171805091</c:v>
                </c:pt>
                <c:pt idx="73">
                  <c:v>0.22262677031844916</c:v>
                </c:pt>
                <c:pt idx="74">
                  <c:v>0.22103717384886715</c:v>
                </c:pt>
                <c:pt idx="75">
                  <c:v>0.21937188230930513</c:v>
                </c:pt>
                <c:pt idx="76">
                  <c:v>0.21778228583972314</c:v>
                </c:pt>
                <c:pt idx="77">
                  <c:v>0.21619268937014113</c:v>
                </c:pt>
                <c:pt idx="78">
                  <c:v>0.21460309290055937</c:v>
                </c:pt>
                <c:pt idx="79">
                  <c:v>0.21301349643097736</c:v>
                </c:pt>
                <c:pt idx="80">
                  <c:v>0.21142389996139538</c:v>
                </c:pt>
                <c:pt idx="81">
                  <c:v>0.20983430349181359</c:v>
                </c:pt>
                <c:pt idx="82">
                  <c:v>0.20824470702223161</c:v>
                </c:pt>
                <c:pt idx="83">
                  <c:v>0.2066551105526496</c:v>
                </c:pt>
                <c:pt idx="84">
                  <c:v>0.20506551408306761</c:v>
                </c:pt>
                <c:pt idx="85">
                  <c:v>0.20347591761348582</c:v>
                </c:pt>
                <c:pt idx="86">
                  <c:v>0.20188632114390381</c:v>
                </c:pt>
                <c:pt idx="87">
                  <c:v>0.20037241974430206</c:v>
                </c:pt>
                <c:pt idx="88">
                  <c:v>0.19885851834470009</c:v>
                </c:pt>
                <c:pt idx="89">
                  <c:v>0.19734461694509833</c:v>
                </c:pt>
                <c:pt idx="90">
                  <c:v>0.19575502047551635</c:v>
                </c:pt>
                <c:pt idx="91">
                  <c:v>0.19424111907591457</c:v>
                </c:pt>
                <c:pt idx="92">
                  <c:v>0.19272721767631262</c:v>
                </c:pt>
                <c:pt idx="93">
                  <c:v>0.19121331627671084</c:v>
                </c:pt>
                <c:pt idx="94">
                  <c:v>0.18962371980712886</c:v>
                </c:pt>
                <c:pt idx="95">
                  <c:v>0.18810981840752711</c:v>
                </c:pt>
                <c:pt idx="96">
                  <c:v>0.18659591700792513</c:v>
                </c:pt>
                <c:pt idx="97">
                  <c:v>0.18508201560832338</c:v>
                </c:pt>
                <c:pt idx="98">
                  <c:v>0.1835681142087216</c:v>
                </c:pt>
                <c:pt idx="99">
                  <c:v>0.18197851773913962</c:v>
                </c:pt>
                <c:pt idx="100">
                  <c:v>0.18054031140951787</c:v>
                </c:pt>
                <c:pt idx="101">
                  <c:v>0.1790264100099159</c:v>
                </c:pt>
                <c:pt idx="102">
                  <c:v>0.17743681354033414</c:v>
                </c:pt>
                <c:pt idx="103">
                  <c:v>0.17599860721071239</c:v>
                </c:pt>
                <c:pt idx="104">
                  <c:v>0.17448470581111042</c:v>
                </c:pt>
                <c:pt idx="105">
                  <c:v>0.17297080441150867</c:v>
                </c:pt>
                <c:pt idx="106">
                  <c:v>0.17145690301190669</c:v>
                </c:pt>
                <c:pt idx="107">
                  <c:v>0.16994300161230494</c:v>
                </c:pt>
                <c:pt idx="108">
                  <c:v>0.16842910021270316</c:v>
                </c:pt>
                <c:pt idx="109">
                  <c:v>0.16691519881310121</c:v>
                </c:pt>
                <c:pt idx="110">
                  <c:v>0.16547699248347947</c:v>
                </c:pt>
                <c:pt idx="111">
                  <c:v>0.16396309108387772</c:v>
                </c:pt>
                <c:pt idx="112">
                  <c:v>0.16244918968427574</c:v>
                </c:pt>
                <c:pt idx="113">
                  <c:v>0.16093528828467399</c:v>
                </c:pt>
                <c:pt idx="114">
                  <c:v>0.15949708195505224</c:v>
                </c:pt>
                <c:pt idx="115">
                  <c:v>0.15790748548547023</c:v>
                </c:pt>
                <c:pt idx="116">
                  <c:v>0.15639358408586848</c:v>
                </c:pt>
                <c:pt idx="117">
                  <c:v>0.1548039876162865</c:v>
                </c:pt>
                <c:pt idx="118">
                  <c:v>0.15321439114670449</c:v>
                </c:pt>
                <c:pt idx="119">
                  <c:v>0.15170048974710273</c:v>
                </c:pt>
                <c:pt idx="120">
                  <c:v>0.15011089327752075</c:v>
                </c:pt>
                <c:pt idx="121">
                  <c:v>0.14852129680793874</c:v>
                </c:pt>
                <c:pt idx="122">
                  <c:v>0.14685600526837672</c:v>
                </c:pt>
                <c:pt idx="123">
                  <c:v>0.14526640879879493</c:v>
                </c:pt>
                <c:pt idx="124">
                  <c:v>0.14367681232921295</c:v>
                </c:pt>
                <c:pt idx="125">
                  <c:v>0.14208721585963094</c:v>
                </c:pt>
                <c:pt idx="126">
                  <c:v>0.14049761939004896</c:v>
                </c:pt>
                <c:pt idx="127">
                  <c:v>0.1389837179904472</c:v>
                </c:pt>
                <c:pt idx="128">
                  <c:v>0.13739412152086519</c:v>
                </c:pt>
                <c:pt idx="129">
                  <c:v>0.13580452505128343</c:v>
                </c:pt>
                <c:pt idx="130">
                  <c:v>0.13429062365168146</c:v>
                </c:pt>
                <c:pt idx="131">
                  <c:v>0.13270102718209945</c:v>
                </c:pt>
                <c:pt idx="132">
                  <c:v>0.13118712578249769</c:v>
                </c:pt>
                <c:pt idx="133">
                  <c:v>0.12967322438289594</c:v>
                </c:pt>
                <c:pt idx="134">
                  <c:v>0.12815932298329397</c:v>
                </c:pt>
                <c:pt idx="135">
                  <c:v>0.12656972651371218</c:v>
                </c:pt>
                <c:pt idx="136">
                  <c:v>0.1250558251141102</c:v>
                </c:pt>
                <c:pt idx="137">
                  <c:v>0.12354192371450845</c:v>
                </c:pt>
                <c:pt idx="138">
                  <c:v>0.12202802231490648</c:v>
                </c:pt>
                <c:pt idx="139">
                  <c:v>0.12051412091530472</c:v>
                </c:pt>
                <c:pt idx="140">
                  <c:v>0.11900021951570296</c:v>
                </c:pt>
                <c:pt idx="141">
                  <c:v>0.11756201318608102</c:v>
                </c:pt>
                <c:pt idx="142">
                  <c:v>0.11612380685645927</c:v>
                </c:pt>
                <c:pt idx="143">
                  <c:v>0.11460990545685752</c:v>
                </c:pt>
                <c:pt idx="144">
                  <c:v>0.11317169912723579</c:v>
                </c:pt>
                <c:pt idx="145">
                  <c:v>0.11173349279761405</c:v>
                </c:pt>
                <c:pt idx="146">
                  <c:v>0.11029528646799232</c:v>
                </c:pt>
                <c:pt idx="147">
                  <c:v>0.10885708013837059</c:v>
                </c:pt>
                <c:pt idx="148">
                  <c:v>0.10741887380874884</c:v>
                </c:pt>
                <c:pt idx="149">
                  <c:v>0.10605636254910714</c:v>
                </c:pt>
                <c:pt idx="150">
                  <c:v>0.10469385128946543</c:v>
                </c:pt>
                <c:pt idx="151">
                  <c:v>0.1032556449598437</c:v>
                </c:pt>
                <c:pt idx="152">
                  <c:v>0.10189313370020198</c:v>
                </c:pt>
                <c:pt idx="153">
                  <c:v>0.10053062244056027</c:v>
                </c:pt>
                <c:pt idx="154">
                  <c:v>9.9243806250898792E-2</c:v>
                </c:pt>
                <c:pt idx="155">
                  <c:v>9.7881294991257084E-2</c:v>
                </c:pt>
                <c:pt idx="156">
                  <c:v>9.6594478801595607E-2</c:v>
                </c:pt>
                <c:pt idx="157">
                  <c:v>9.5307662611933922E-2</c:v>
                </c:pt>
                <c:pt idx="158">
                  <c:v>9.4020846422272458E-2</c:v>
                </c:pt>
                <c:pt idx="159">
                  <c:v>9.2809725302591004E-2</c:v>
                </c:pt>
                <c:pt idx="160">
                  <c:v>9.1598604182909549E-2</c:v>
                </c:pt>
                <c:pt idx="161">
                  <c:v>9.0311787993247863E-2</c:v>
                </c:pt>
                <c:pt idx="162">
                  <c:v>8.9100666873566423E-2</c:v>
                </c:pt>
                <c:pt idx="163">
                  <c:v>8.7889545753884968E-2</c:v>
                </c:pt>
                <c:pt idx="164">
                  <c:v>8.6754119704183535E-2</c:v>
                </c:pt>
                <c:pt idx="165">
                  <c:v>8.5618693654482117E-2</c:v>
                </c:pt>
                <c:pt idx="166">
                  <c:v>8.4483267604780907E-2</c:v>
                </c:pt>
                <c:pt idx="167">
                  <c:v>8.3347841555079474E-2</c:v>
                </c:pt>
                <c:pt idx="168">
                  <c:v>8.2288110575358078E-2</c:v>
                </c:pt>
                <c:pt idx="169">
                  <c:v>8.1152684525656868E-2</c:v>
                </c:pt>
                <c:pt idx="170">
                  <c:v>8.0092953545935458E-2</c:v>
                </c:pt>
                <c:pt idx="171">
                  <c:v>7.9108917636194293E-2</c:v>
                </c:pt>
                <c:pt idx="172">
                  <c:v>7.8049186656472896E-2</c:v>
                </c:pt>
                <c:pt idx="173">
                  <c:v>7.7065150746731731E-2</c:v>
                </c:pt>
                <c:pt idx="174">
                  <c:v>7.6005419767010543E-2</c:v>
                </c:pt>
                <c:pt idx="175">
                  <c:v>7.50970789272494E-2</c:v>
                </c:pt>
                <c:pt idx="176">
                  <c:v>7.4113043017508234E-2</c:v>
                </c:pt>
                <c:pt idx="177">
                  <c:v>7.3129007107767083E-2</c:v>
                </c:pt>
                <c:pt idx="178">
                  <c:v>7.222066626800594E-2</c:v>
                </c:pt>
                <c:pt idx="179">
                  <c:v>7.1312325428244797E-2</c:v>
                </c:pt>
                <c:pt idx="180">
                  <c:v>7.0479679658463676E-2</c:v>
                </c:pt>
                <c:pt idx="181">
                  <c:v>6.9571338818702755E-2</c:v>
                </c:pt>
                <c:pt idx="182">
                  <c:v>6.8738693048921634E-2</c:v>
                </c:pt>
                <c:pt idx="183">
                  <c:v>6.7906047279140735E-2</c:v>
                </c:pt>
                <c:pt idx="184">
                  <c:v>6.7073401509359615E-2</c:v>
                </c:pt>
                <c:pt idx="185">
                  <c:v>6.6240755739578716E-2</c:v>
                </c:pt>
                <c:pt idx="186">
                  <c:v>6.5483805039777618E-2</c:v>
                </c:pt>
                <c:pt idx="187">
                  <c:v>6.4651159269996719E-2</c:v>
                </c:pt>
                <c:pt idx="188">
                  <c:v>6.3894208570195843E-2</c:v>
                </c:pt>
                <c:pt idx="189">
                  <c:v>6.3137257870394745E-2</c:v>
                </c:pt>
                <c:pt idx="190">
                  <c:v>6.2380307170593868E-2</c:v>
                </c:pt>
                <c:pt idx="191">
                  <c:v>6.1623356470792985E-2</c:v>
                </c:pt>
                <c:pt idx="192">
                  <c:v>6.0942100840972131E-2</c:v>
                </c:pt>
                <c:pt idx="193">
                  <c:v>6.0260845211151277E-2</c:v>
                </c:pt>
                <c:pt idx="194">
                  <c:v>5.9579589581330417E-2</c:v>
                </c:pt>
                <c:pt idx="195">
                  <c:v>5.8898333951509563E-2</c:v>
                </c:pt>
                <c:pt idx="196">
                  <c:v>5.8217078321688924E-2</c:v>
                </c:pt>
                <c:pt idx="197">
                  <c:v>5.7611517761848093E-2</c:v>
                </c:pt>
                <c:pt idx="198">
                  <c:v>5.6930262132027239E-2</c:v>
                </c:pt>
                <c:pt idx="199">
                  <c:v>5.6324701572186615E-2</c:v>
                </c:pt>
                <c:pt idx="200">
                  <c:v>5.5719141012345784E-2</c:v>
                </c:pt>
                <c:pt idx="201">
                  <c:v>5.5113580452504952E-2</c:v>
                </c:pt>
                <c:pt idx="202">
                  <c:v>5.4508019892664336E-2</c:v>
                </c:pt>
                <c:pt idx="203">
                  <c:v>5.3902459332823505E-2</c:v>
                </c:pt>
                <c:pt idx="204">
                  <c:v>5.3296898772982888E-2</c:v>
                </c:pt>
                <c:pt idx="205">
                  <c:v>5.2767033283122294E-2</c:v>
                </c:pt>
                <c:pt idx="206">
                  <c:v>5.2161472723281463E-2</c:v>
                </c:pt>
                <c:pt idx="207">
                  <c:v>5.1631607233420869E-2</c:v>
                </c:pt>
                <c:pt idx="208">
                  <c:v>5.1101741743560275E-2</c:v>
                </c:pt>
                <c:pt idx="209">
                  <c:v>5.0571876253699466E-2</c:v>
                </c:pt>
                <c:pt idx="210">
                  <c:v>5.0117705833818894E-2</c:v>
                </c:pt>
                <c:pt idx="211">
                  <c:v>4.95878403439583E-2</c:v>
                </c:pt>
                <c:pt idx="212">
                  <c:v>4.9057974854097706E-2</c:v>
                </c:pt>
                <c:pt idx="213">
                  <c:v>4.8603804434217135E-2</c:v>
                </c:pt>
                <c:pt idx="214">
                  <c:v>4.8073938944356541E-2</c:v>
                </c:pt>
                <c:pt idx="215">
                  <c:v>4.7619768524475976E-2</c:v>
                </c:pt>
                <c:pt idx="216">
                  <c:v>4.7165598104595405E-2</c:v>
                </c:pt>
                <c:pt idx="217">
                  <c:v>4.6711427684714833E-2</c:v>
                </c:pt>
                <c:pt idx="218">
                  <c:v>4.6257257264834262E-2</c:v>
                </c:pt>
                <c:pt idx="219">
                  <c:v>4.580308684495369E-2</c:v>
                </c:pt>
                <c:pt idx="220">
                  <c:v>4.5424611495053363E-2</c:v>
                </c:pt>
                <c:pt idx="221">
                  <c:v>4.4970441075172791E-2</c:v>
                </c:pt>
                <c:pt idx="222">
                  <c:v>4.4591965725272242E-2</c:v>
                </c:pt>
                <c:pt idx="223">
                  <c:v>4.4137795305391671E-2</c:v>
                </c:pt>
                <c:pt idx="224">
                  <c:v>4.3759319955491129E-2</c:v>
                </c:pt>
                <c:pt idx="225">
                  <c:v>4.3380844605590795E-2</c:v>
                </c:pt>
                <c:pt idx="226">
                  <c:v>4.3002369255690245E-2</c:v>
                </c:pt>
                <c:pt idx="227">
                  <c:v>4.2548198835809674E-2</c:v>
                </c:pt>
                <c:pt idx="228">
                  <c:v>4.2169723485909347E-2</c:v>
                </c:pt>
                <c:pt idx="229">
                  <c:v>4.186694320598882E-2</c:v>
                </c:pt>
                <c:pt idx="230">
                  <c:v>4.1488467856088486E-2</c:v>
                </c:pt>
                <c:pt idx="231">
                  <c:v>4.1109992506187944E-2</c:v>
                </c:pt>
                <c:pt idx="232">
                  <c:v>4.073151715628761E-2</c:v>
                </c:pt>
                <c:pt idx="233">
                  <c:v>4.0428736876367083E-2</c:v>
                </c:pt>
                <c:pt idx="234">
                  <c:v>4.0125956596446778E-2</c:v>
                </c:pt>
                <c:pt idx="235">
                  <c:v>3.9747481246546444E-2</c:v>
                </c:pt>
                <c:pt idx="236">
                  <c:v>3.9444700966625924E-2</c:v>
                </c:pt>
                <c:pt idx="237">
                  <c:v>3.9141920686705613E-2</c:v>
                </c:pt>
                <c:pt idx="238">
                  <c:v>3.8839140406785308E-2</c:v>
                </c:pt>
                <c:pt idx="239">
                  <c:v>3.8536360126864781E-2</c:v>
                </c:pt>
                <c:pt idx="240">
                  <c:v>3.8309274916924499E-2</c:v>
                </c:pt>
                <c:pt idx="241">
                  <c:v>3.8006494637004187E-2</c:v>
                </c:pt>
                <c:pt idx="242">
                  <c:v>3.7779409427063905E-2</c:v>
                </c:pt>
                <c:pt idx="243">
                  <c:v>3.7476629147143593E-2</c:v>
                </c:pt>
                <c:pt idx="244">
                  <c:v>3.7249543937203311E-2</c:v>
                </c:pt>
                <c:pt idx="245">
                  <c:v>3.7022458727263022E-2</c:v>
                </c:pt>
                <c:pt idx="246">
                  <c:v>3.6795373517322739E-2</c:v>
                </c:pt>
                <c:pt idx="247">
                  <c:v>3.656828830738245E-2</c:v>
                </c:pt>
                <c:pt idx="248">
                  <c:v>3.6341203097442168E-2</c:v>
                </c:pt>
                <c:pt idx="249">
                  <c:v>3.6114117887501886E-2</c:v>
                </c:pt>
                <c:pt idx="250">
                  <c:v>3.5887032677561596E-2</c:v>
                </c:pt>
                <c:pt idx="251">
                  <c:v>3.5659947467621314E-2</c:v>
                </c:pt>
                <c:pt idx="252">
                  <c:v>3.5432862257681025E-2</c:v>
                </c:pt>
                <c:pt idx="253">
                  <c:v>3.528147211772098E-2</c:v>
                </c:pt>
                <c:pt idx="254">
                  <c:v>3.5054386907780698E-2</c:v>
                </c:pt>
                <c:pt idx="255">
                  <c:v>3.4827301697840408E-2</c:v>
                </c:pt>
                <c:pt idx="256">
                  <c:v>3.4675911557880149E-2</c:v>
                </c:pt>
                <c:pt idx="257">
                  <c:v>3.4448826347939866E-2</c:v>
                </c:pt>
                <c:pt idx="258">
                  <c:v>3.4297436207979599E-2</c:v>
                </c:pt>
                <c:pt idx="259">
                  <c:v>3.4146046068019555E-2</c:v>
                </c:pt>
                <c:pt idx="260">
                  <c:v>3.3918960858079272E-2</c:v>
                </c:pt>
                <c:pt idx="261">
                  <c:v>3.3767570718119005E-2</c:v>
                </c:pt>
                <c:pt idx="262">
                  <c:v>3.3616180578158961E-2</c:v>
                </c:pt>
                <c:pt idx="263">
                  <c:v>3.3464790438198701E-2</c:v>
                </c:pt>
                <c:pt idx="264">
                  <c:v>3.3237705228258412E-2</c:v>
                </c:pt>
                <c:pt idx="265">
                  <c:v>3.3086315088298152E-2</c:v>
                </c:pt>
                <c:pt idx="266">
                  <c:v>3.2934924948338107E-2</c:v>
                </c:pt>
                <c:pt idx="267">
                  <c:v>3.2783534808377847E-2</c:v>
                </c:pt>
                <c:pt idx="268">
                  <c:v>3.2556449598437558E-2</c:v>
                </c:pt>
                <c:pt idx="269">
                  <c:v>3.2405059458477298E-2</c:v>
                </c:pt>
                <c:pt idx="270">
                  <c:v>3.2177974248537224E-2</c:v>
                </c:pt>
                <c:pt idx="271">
                  <c:v>3.2026584108576964E-2</c:v>
                </c:pt>
                <c:pt idx="272">
                  <c:v>3.1875193968616704E-2</c:v>
                </c:pt>
                <c:pt idx="273">
                  <c:v>3.1648108758676415E-2</c:v>
                </c:pt>
                <c:pt idx="274">
                  <c:v>3.149671861871637E-2</c:v>
                </c:pt>
                <c:pt idx="275">
                  <c:v>3.1269633408776087E-2</c:v>
                </c:pt>
                <c:pt idx="276">
                  <c:v>3.1118243268815824E-2</c:v>
                </c:pt>
                <c:pt idx="277">
                  <c:v>3.0966853128855561E-2</c:v>
                </c:pt>
                <c:pt idx="278">
                  <c:v>3.0739767918915278E-2</c:v>
                </c:pt>
                <c:pt idx="279">
                  <c:v>3.058837777895523E-2</c:v>
                </c:pt>
                <c:pt idx="280">
                  <c:v>3.043698763899497E-2</c:v>
                </c:pt>
                <c:pt idx="281">
                  <c:v>3.0285597499034922E-2</c:v>
                </c:pt>
                <c:pt idx="282">
                  <c:v>3.0058512289094636E-2</c:v>
                </c:pt>
                <c:pt idx="283">
                  <c:v>2.9907122149134376E-2</c:v>
                </c:pt>
                <c:pt idx="284">
                  <c:v>2.9755732009174113E-2</c:v>
                </c:pt>
                <c:pt idx="285">
                  <c:v>2.9604341869214068E-2</c:v>
                </c:pt>
                <c:pt idx="286">
                  <c:v>2.9528646799233827E-2</c:v>
                </c:pt>
                <c:pt idx="287">
                  <c:v>2.9377256659273782E-2</c:v>
                </c:pt>
                <c:pt idx="288">
                  <c:v>2.9225866519313519E-2</c:v>
                </c:pt>
                <c:pt idx="289">
                  <c:v>2.9074476379353259E-2</c:v>
                </c:pt>
                <c:pt idx="290">
                  <c:v>2.8923086239393211E-2</c:v>
                </c:pt>
                <c:pt idx="291">
                  <c:v>2.8847391169412973E-2</c:v>
                </c:pt>
                <c:pt idx="292">
                  <c:v>2.8696001029452925E-2</c:v>
                </c:pt>
                <c:pt idx="293">
                  <c:v>2.8544610889492665E-2</c:v>
                </c:pt>
                <c:pt idx="294">
                  <c:v>2.8468915819512639E-2</c:v>
                </c:pt>
                <c:pt idx="295">
                  <c:v>2.8317525679552379E-2</c:v>
                </c:pt>
                <c:pt idx="296">
                  <c:v>2.8241830609572357E-2</c:v>
                </c:pt>
                <c:pt idx="297">
                  <c:v>2.8090440469612094E-2</c:v>
                </c:pt>
                <c:pt idx="298">
                  <c:v>2.8014745399632071E-2</c:v>
                </c:pt>
                <c:pt idx="299">
                  <c:v>2.7863355259671808E-2</c:v>
                </c:pt>
                <c:pt idx="300">
                  <c:v>2.7787660189691785E-2</c:v>
                </c:pt>
                <c:pt idx="301">
                  <c:v>2.7636270049731522E-2</c:v>
                </c:pt>
                <c:pt idx="302">
                  <c:v>2.75605749797515E-2</c:v>
                </c:pt>
                <c:pt idx="303">
                  <c:v>2.740918483979124E-2</c:v>
                </c:pt>
                <c:pt idx="304">
                  <c:v>2.7333489769811214E-2</c:v>
                </c:pt>
                <c:pt idx="305">
                  <c:v>2.7182099629850954E-2</c:v>
                </c:pt>
                <c:pt idx="306">
                  <c:v>2.7106404559870928E-2</c:v>
                </c:pt>
                <c:pt idx="307">
                  <c:v>2.7030709489890906E-2</c:v>
                </c:pt>
                <c:pt idx="308">
                  <c:v>2.6879319349930646E-2</c:v>
                </c:pt>
                <c:pt idx="309">
                  <c:v>2.680362427995062E-2</c:v>
                </c:pt>
                <c:pt idx="310">
                  <c:v>2.6727929209970382E-2</c:v>
                </c:pt>
                <c:pt idx="311">
                  <c:v>2.665223413999036E-2</c:v>
                </c:pt>
                <c:pt idx="312">
                  <c:v>2.6500844000030312E-2</c:v>
                </c:pt>
                <c:pt idx="313">
                  <c:v>2.6425148930050074E-2</c:v>
                </c:pt>
                <c:pt idx="314">
                  <c:v>2.6349453860070052E-2</c:v>
                </c:pt>
                <c:pt idx="315">
                  <c:v>2.6273758790090026E-2</c:v>
                </c:pt>
                <c:pt idx="316">
                  <c:v>2.6198063720109788E-2</c:v>
                </c:pt>
                <c:pt idx="317">
                  <c:v>2.6122368650129766E-2</c:v>
                </c:pt>
                <c:pt idx="318">
                  <c:v>2.6046673580149744E-2</c:v>
                </c:pt>
                <c:pt idx="319">
                  <c:v>2.5970978510169503E-2</c:v>
                </c:pt>
                <c:pt idx="320">
                  <c:v>2.589528344018948E-2</c:v>
                </c:pt>
                <c:pt idx="321">
                  <c:v>2.5819588370209458E-2</c:v>
                </c:pt>
                <c:pt idx="322">
                  <c:v>2.5743893300229217E-2</c:v>
                </c:pt>
                <c:pt idx="323">
                  <c:v>2.5668198230249194E-2</c:v>
                </c:pt>
                <c:pt idx="324">
                  <c:v>2.5592503160269172E-2</c:v>
                </c:pt>
                <c:pt idx="325">
                  <c:v>2.5516808090288935E-2</c:v>
                </c:pt>
                <c:pt idx="326">
                  <c:v>2.5441113020308909E-2</c:v>
                </c:pt>
                <c:pt idx="327">
                  <c:v>2.5365417950328886E-2</c:v>
                </c:pt>
                <c:pt idx="328">
                  <c:v>2.5289722880348649E-2</c:v>
                </c:pt>
                <c:pt idx="329">
                  <c:v>2.5289722880348649E-2</c:v>
                </c:pt>
                <c:pt idx="330">
                  <c:v>2.5214027810368626E-2</c:v>
                </c:pt>
                <c:pt idx="331">
                  <c:v>2.51383327403886E-2</c:v>
                </c:pt>
                <c:pt idx="332">
                  <c:v>2.5062637670408363E-2</c:v>
                </c:pt>
                <c:pt idx="333">
                  <c:v>2.4986942600428341E-2</c:v>
                </c:pt>
                <c:pt idx="334">
                  <c:v>2.4986942600428341E-2</c:v>
                </c:pt>
                <c:pt idx="335">
                  <c:v>2.4911247530448315E-2</c:v>
                </c:pt>
                <c:pt idx="336">
                  <c:v>2.4835552460468077E-2</c:v>
                </c:pt>
                <c:pt idx="337">
                  <c:v>2.4759857390488055E-2</c:v>
                </c:pt>
                <c:pt idx="338">
                  <c:v>2.4759857390488055E-2</c:v>
                </c:pt>
                <c:pt idx="339">
                  <c:v>2.4684162320508032E-2</c:v>
                </c:pt>
                <c:pt idx="340">
                  <c:v>2.4608467250528007E-2</c:v>
                </c:pt>
                <c:pt idx="341">
                  <c:v>2.4532772180547769E-2</c:v>
                </c:pt>
                <c:pt idx="342">
                  <c:v>2.4532772180547769E-2</c:v>
                </c:pt>
                <c:pt idx="343">
                  <c:v>2.4457077110567747E-2</c:v>
                </c:pt>
                <c:pt idx="344">
                  <c:v>2.4381382040587721E-2</c:v>
                </c:pt>
                <c:pt idx="345">
                  <c:v>2.4381382040587721E-2</c:v>
                </c:pt>
                <c:pt idx="346">
                  <c:v>2.4305686970607483E-2</c:v>
                </c:pt>
                <c:pt idx="347">
                  <c:v>2.4305686970607483E-2</c:v>
                </c:pt>
                <c:pt idx="348">
                  <c:v>2.4229991900627461E-2</c:v>
                </c:pt>
                <c:pt idx="349">
                  <c:v>2.4154296830647438E-2</c:v>
                </c:pt>
                <c:pt idx="350">
                  <c:v>2.4154296830647438E-2</c:v>
                </c:pt>
                <c:pt idx="351">
                  <c:v>2.4078601760667197E-2</c:v>
                </c:pt>
                <c:pt idx="352">
                  <c:v>2.4078601760667197E-2</c:v>
                </c:pt>
                <c:pt idx="353">
                  <c:v>2.4002906690687175E-2</c:v>
                </c:pt>
                <c:pt idx="354">
                  <c:v>2.4002906690687175E-2</c:v>
                </c:pt>
                <c:pt idx="355">
                  <c:v>2.3927211620707153E-2</c:v>
                </c:pt>
                <c:pt idx="356">
                  <c:v>2.3851516550726915E-2</c:v>
                </c:pt>
                <c:pt idx="357">
                  <c:v>2.3851516550726915E-2</c:v>
                </c:pt>
                <c:pt idx="358">
                  <c:v>2.3775821480746889E-2</c:v>
                </c:pt>
                <c:pt idx="359">
                  <c:v>2.3775821480746889E-2</c:v>
                </c:pt>
                <c:pt idx="360">
                  <c:v>2.3700126410766867E-2</c:v>
                </c:pt>
                <c:pt idx="361">
                  <c:v>2.3700126410766867E-2</c:v>
                </c:pt>
                <c:pt idx="362">
                  <c:v>2.3624431340786629E-2</c:v>
                </c:pt>
                <c:pt idx="363">
                  <c:v>2.3624431340786629E-2</c:v>
                </c:pt>
                <c:pt idx="364">
                  <c:v>2.3548736270806604E-2</c:v>
                </c:pt>
                <c:pt idx="365">
                  <c:v>2.3548736270806604E-2</c:v>
                </c:pt>
                <c:pt idx="366">
                  <c:v>2.3473041200826581E-2</c:v>
                </c:pt>
                <c:pt idx="367">
                  <c:v>2.3473041200826581E-2</c:v>
                </c:pt>
                <c:pt idx="368">
                  <c:v>2.3473041200826581E-2</c:v>
                </c:pt>
                <c:pt idx="369">
                  <c:v>2.3397346130846344E-2</c:v>
                </c:pt>
                <c:pt idx="370">
                  <c:v>2.3397346130846344E-2</c:v>
                </c:pt>
                <c:pt idx="371">
                  <c:v>2.3321651060866321E-2</c:v>
                </c:pt>
                <c:pt idx="372">
                  <c:v>2.3321651060866321E-2</c:v>
                </c:pt>
                <c:pt idx="373">
                  <c:v>2.3245955990886295E-2</c:v>
                </c:pt>
                <c:pt idx="374">
                  <c:v>2.3245955990886295E-2</c:v>
                </c:pt>
                <c:pt idx="375">
                  <c:v>2.3245955990886295E-2</c:v>
                </c:pt>
                <c:pt idx="376">
                  <c:v>2.3170260920906058E-2</c:v>
                </c:pt>
                <c:pt idx="377">
                  <c:v>2.3170260920906058E-2</c:v>
                </c:pt>
                <c:pt idx="378">
                  <c:v>2.3094565850926035E-2</c:v>
                </c:pt>
                <c:pt idx="379">
                  <c:v>2.3094565850926035E-2</c:v>
                </c:pt>
                <c:pt idx="380">
                  <c:v>2.3094565850926035E-2</c:v>
                </c:pt>
                <c:pt idx="381">
                  <c:v>2.3018870780946013E-2</c:v>
                </c:pt>
                <c:pt idx="382">
                  <c:v>2.3018870780946013E-2</c:v>
                </c:pt>
                <c:pt idx="383">
                  <c:v>2.3018870780946013E-2</c:v>
                </c:pt>
                <c:pt idx="384">
                  <c:v>2.2943175710965772E-2</c:v>
                </c:pt>
                <c:pt idx="385">
                  <c:v>2.2943175710965772E-2</c:v>
                </c:pt>
                <c:pt idx="386">
                  <c:v>2.2943175710965772E-2</c:v>
                </c:pt>
                <c:pt idx="387">
                  <c:v>2.2943175710965772E-2</c:v>
                </c:pt>
                <c:pt idx="388">
                  <c:v>2.286748064098575E-2</c:v>
                </c:pt>
                <c:pt idx="389">
                  <c:v>2.286748064098575E-2</c:v>
                </c:pt>
                <c:pt idx="390">
                  <c:v>2.286748064098575E-2</c:v>
                </c:pt>
                <c:pt idx="391">
                  <c:v>2.286748064098575E-2</c:v>
                </c:pt>
                <c:pt idx="392">
                  <c:v>2.286748064098575E-2</c:v>
                </c:pt>
                <c:pt idx="393">
                  <c:v>2.286748064098575E-2</c:v>
                </c:pt>
                <c:pt idx="394">
                  <c:v>2.286748064098575E-2</c:v>
                </c:pt>
                <c:pt idx="395">
                  <c:v>2.2943175710965772E-2</c:v>
                </c:pt>
                <c:pt idx="396">
                  <c:v>2.2943175710965772E-2</c:v>
                </c:pt>
                <c:pt idx="397">
                  <c:v>2.2943175710965772E-2</c:v>
                </c:pt>
                <c:pt idx="398">
                  <c:v>2.2943175710965772E-2</c:v>
                </c:pt>
                <c:pt idx="399">
                  <c:v>2.2943175710965772E-2</c:v>
                </c:pt>
                <c:pt idx="400">
                  <c:v>2.2943175710965772E-2</c:v>
                </c:pt>
                <c:pt idx="401">
                  <c:v>2.2943175710965772E-2</c:v>
                </c:pt>
                <c:pt idx="402">
                  <c:v>2.2943175710965772E-2</c:v>
                </c:pt>
                <c:pt idx="403">
                  <c:v>2.2943175710965772E-2</c:v>
                </c:pt>
                <c:pt idx="404">
                  <c:v>2.3018870780946013E-2</c:v>
                </c:pt>
                <c:pt idx="405">
                  <c:v>2.3018870780946013E-2</c:v>
                </c:pt>
                <c:pt idx="406">
                  <c:v>2.3018870780946013E-2</c:v>
                </c:pt>
                <c:pt idx="407">
                  <c:v>2.3018870780946013E-2</c:v>
                </c:pt>
                <c:pt idx="408">
                  <c:v>2.3018870780946013E-2</c:v>
                </c:pt>
                <c:pt idx="409">
                  <c:v>2.3018870780946013E-2</c:v>
                </c:pt>
                <c:pt idx="410">
                  <c:v>2.3018870780946013E-2</c:v>
                </c:pt>
                <c:pt idx="411">
                  <c:v>2.3018870780946013E-2</c:v>
                </c:pt>
                <c:pt idx="412">
                  <c:v>2.3094565850926035E-2</c:v>
                </c:pt>
                <c:pt idx="413">
                  <c:v>2.3094565850926035E-2</c:v>
                </c:pt>
                <c:pt idx="414">
                  <c:v>2.3094565850926035E-2</c:v>
                </c:pt>
                <c:pt idx="415">
                  <c:v>2.3094565850926035E-2</c:v>
                </c:pt>
                <c:pt idx="416">
                  <c:v>2.3094565850926035E-2</c:v>
                </c:pt>
                <c:pt idx="417">
                  <c:v>2.3094565850926035E-2</c:v>
                </c:pt>
                <c:pt idx="418">
                  <c:v>2.3094565850926035E-2</c:v>
                </c:pt>
                <c:pt idx="419">
                  <c:v>2.3094565850926035E-2</c:v>
                </c:pt>
                <c:pt idx="420">
                  <c:v>2.3094565850926035E-2</c:v>
                </c:pt>
                <c:pt idx="421">
                  <c:v>2.3094565850926035E-2</c:v>
                </c:pt>
                <c:pt idx="422">
                  <c:v>2.3094565850926035E-2</c:v>
                </c:pt>
                <c:pt idx="423">
                  <c:v>2.3094565850926035E-2</c:v>
                </c:pt>
                <c:pt idx="424">
                  <c:v>2.3018870780946013E-2</c:v>
                </c:pt>
                <c:pt idx="425">
                  <c:v>2.3018870780946013E-2</c:v>
                </c:pt>
                <c:pt idx="426">
                  <c:v>2.3018870780946013E-2</c:v>
                </c:pt>
                <c:pt idx="427">
                  <c:v>2.2943175710965772E-2</c:v>
                </c:pt>
                <c:pt idx="428">
                  <c:v>2.2943175710965772E-2</c:v>
                </c:pt>
                <c:pt idx="429">
                  <c:v>2.286748064098575E-2</c:v>
                </c:pt>
                <c:pt idx="430">
                  <c:v>2.286748064098575E-2</c:v>
                </c:pt>
                <c:pt idx="431">
                  <c:v>2.286748064098575E-2</c:v>
                </c:pt>
                <c:pt idx="432">
                  <c:v>2.2791785571005727E-2</c:v>
                </c:pt>
                <c:pt idx="433">
                  <c:v>2.2791785571005727E-2</c:v>
                </c:pt>
                <c:pt idx="434">
                  <c:v>2.2791785571005727E-2</c:v>
                </c:pt>
                <c:pt idx="435">
                  <c:v>2.2716090501025701E-2</c:v>
                </c:pt>
                <c:pt idx="436">
                  <c:v>2.2716090501025701E-2</c:v>
                </c:pt>
                <c:pt idx="437">
                  <c:v>2.2716090501025701E-2</c:v>
                </c:pt>
                <c:pt idx="438">
                  <c:v>2.2716090501025701E-2</c:v>
                </c:pt>
                <c:pt idx="439">
                  <c:v>2.2716090501025701E-2</c:v>
                </c:pt>
                <c:pt idx="440">
                  <c:v>2.2640395431045464E-2</c:v>
                </c:pt>
                <c:pt idx="441">
                  <c:v>2.2640395431045464E-2</c:v>
                </c:pt>
                <c:pt idx="442">
                  <c:v>2.2640395431045464E-2</c:v>
                </c:pt>
                <c:pt idx="443">
                  <c:v>2.2640395431045464E-2</c:v>
                </c:pt>
                <c:pt idx="444">
                  <c:v>2.2564700361065441E-2</c:v>
                </c:pt>
                <c:pt idx="445">
                  <c:v>2.2564700361065441E-2</c:v>
                </c:pt>
                <c:pt idx="446">
                  <c:v>2.2564700361065441E-2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</c:numCache>
            </c:numRef>
          </c:xVal>
          <c:yVal>
            <c:numRef>
              <c:f>Traitement7!$H$2:$H$460</c:f>
              <c:numCache>
                <c:formatCode>0.000</c:formatCode>
                <c:ptCount val="459"/>
                <c:pt idx="0">
                  <c:v>7.0765713472699804E-2</c:v>
                </c:pt>
                <c:pt idx="1">
                  <c:v>6.9463613666169696E-2</c:v>
                </c:pt>
                <c:pt idx="2">
                  <c:v>6.8452365133177873E-2</c:v>
                </c:pt>
                <c:pt idx="3">
                  <c:v>6.7514571043193916E-2</c:v>
                </c:pt>
                <c:pt idx="4">
                  <c:v>6.6577999607233512E-2</c:v>
                </c:pt>
                <c:pt idx="5">
                  <c:v>6.5498920460117016E-2</c:v>
                </c:pt>
                <c:pt idx="6">
                  <c:v>6.4421606426993655E-2</c:v>
                </c:pt>
                <c:pt idx="7">
                  <c:v>6.3274506673508091E-2</c:v>
                </c:pt>
                <c:pt idx="8">
                  <c:v>6.2058127291474877E-2</c:v>
                </c:pt>
                <c:pt idx="9">
                  <c:v>6.0915686152257335E-2</c:v>
                </c:pt>
                <c:pt idx="10">
                  <c:v>5.9704510115109563E-2</c:v>
                </c:pt>
                <c:pt idx="11">
                  <c:v>5.8425245511250744E-2</c:v>
                </c:pt>
                <c:pt idx="12">
                  <c:v>5.7220198648438733E-2</c:v>
                </c:pt>
                <c:pt idx="13">
                  <c:v>5.5947790772003583E-2</c:v>
                </c:pt>
                <c:pt idx="14">
                  <c:v>5.4327549040743384E-2</c:v>
                </c:pt>
                <c:pt idx="15">
                  <c:v>5.2994157270647477E-2</c:v>
                </c:pt>
                <c:pt idx="16">
                  <c:v>5.1735462073604369E-2</c:v>
                </c:pt>
                <c:pt idx="17">
                  <c:v>5.0481440224209542E-2</c:v>
                </c:pt>
                <c:pt idx="18">
                  <c:v>4.9301641257667138E-2</c:v>
                </c:pt>
                <c:pt idx="19">
                  <c:v>4.8126537117136596E-2</c:v>
                </c:pt>
                <c:pt idx="20">
                  <c:v>4.6887742348105999E-2</c:v>
                </c:pt>
                <c:pt idx="21">
                  <c:v>4.5723220948581167E-2</c:v>
                </c:pt>
                <c:pt idx="22">
                  <c:v>4.4496341483217641E-2</c:v>
                </c:pt>
                <c:pt idx="23">
                  <c:v>4.3276191117547588E-2</c:v>
                </c:pt>
                <c:pt idx="24">
                  <c:v>4.2063219382216285E-2</c:v>
                </c:pt>
                <c:pt idx="25">
                  <c:v>4.0857909923640925E-2</c:v>
                </c:pt>
                <c:pt idx="26">
                  <c:v>3.966078286698807E-2</c:v>
                </c:pt>
                <c:pt idx="27">
                  <c:v>3.8406643950576171E-2</c:v>
                </c:pt>
                <c:pt idx="28">
                  <c:v>3.7162952512192482E-2</c:v>
                </c:pt>
                <c:pt idx="29">
                  <c:v>3.5930470196341435E-2</c:v>
                </c:pt>
                <c:pt idx="30">
                  <c:v>3.4710015727672155E-2</c:v>
                </c:pt>
                <c:pt idx="31">
                  <c:v>3.3502467394808479E-2</c:v>
                </c:pt>
                <c:pt idx="32">
                  <c:v>3.2246340838095446E-2</c:v>
                </c:pt>
                <c:pt idx="33">
                  <c:v>3.1068297465951848E-2</c:v>
                </c:pt>
                <c:pt idx="34">
                  <c:v>2.9845527983203085E-2</c:v>
                </c:pt>
                <c:pt idx="35">
                  <c:v>2.8641777276202523E-2</c:v>
                </c:pt>
                <c:pt idx="36">
                  <c:v>2.7458438384922259E-2</c:v>
                </c:pt>
                <c:pt idx="37">
                  <c:v>2.6296970335523299E-2</c:v>
                </c:pt>
                <c:pt idx="38">
                  <c:v>2.5102626145524075E-2</c:v>
                </c:pt>
                <c:pt idx="39">
                  <c:v>2.3990777698376702E-2</c:v>
                </c:pt>
                <c:pt idx="40">
                  <c:v>2.2852002286695167E-2</c:v>
                </c:pt>
                <c:pt idx="41">
                  <c:v>2.1796408074916888E-2</c:v>
                </c:pt>
                <c:pt idx="42">
                  <c:v>2.0720171209886101E-2</c:v>
                </c:pt>
                <c:pt idx="43">
                  <c:v>1.9678565699106469E-2</c:v>
                </c:pt>
                <c:pt idx="44">
                  <c:v>1.8673218601895612E-2</c:v>
                </c:pt>
                <c:pt idx="45">
                  <c:v>1.7750801303421875E-2</c:v>
                </c:pt>
                <c:pt idx="46">
                  <c:v>1.6820293463528327E-2</c:v>
                </c:pt>
                <c:pt idx="47">
                  <c:v>1.5929756064390864E-2</c:v>
                </c:pt>
                <c:pt idx="48">
                  <c:v>1.5079939049074795E-2</c:v>
                </c:pt>
                <c:pt idx="49">
                  <c:v>1.4271281869633721E-2</c:v>
                </c:pt>
                <c:pt idx="50">
                  <c:v>1.350389621499597E-2</c:v>
                </c:pt>
                <c:pt idx="51">
                  <c:v>1.28112248760552E-2</c:v>
                </c:pt>
                <c:pt idx="52">
                  <c:v>1.2123485234179448E-2</c:v>
                </c:pt>
                <c:pt idx="53">
                  <c:v>1.1445567068379868E-2</c:v>
                </c:pt>
                <c:pt idx="54">
                  <c:v>1.0837944271258157E-2</c:v>
                </c:pt>
                <c:pt idx="55">
                  <c:v>1.026751788745613E-2</c:v>
                </c:pt>
                <c:pt idx="56">
                  <c:v>9.7327537998021067E-3</c:v>
                </c:pt>
                <c:pt idx="57">
                  <c:v>9.2319775569544779E-3</c:v>
                </c:pt>
                <c:pt idx="58">
                  <c:v>8.7634194982997293E-3</c:v>
                </c:pt>
                <c:pt idx="59">
                  <c:v>8.3252566661381547E-3</c:v>
                </c:pt>
                <c:pt idx="60">
                  <c:v>7.9156499717050188E-3</c:v>
                </c:pt>
                <c:pt idx="61">
                  <c:v>7.5327757365773358E-3</c:v>
                </c:pt>
                <c:pt idx="62">
                  <c:v>7.1748513046361422E-3</c:v>
                </c:pt>
                <c:pt idx="63">
                  <c:v>6.8401548693785182E-3</c:v>
                </c:pt>
                <c:pt idx="64">
                  <c:v>6.5126411138801757E-3</c:v>
                </c:pt>
                <c:pt idx="65">
                  <c:v>6.2204624126355676E-3</c:v>
                </c:pt>
                <c:pt idx="66">
                  <c:v>5.946766040528139E-3</c:v>
                </c:pt>
                <c:pt idx="67">
                  <c:v>5.6901799324905501E-3</c:v>
                </c:pt>
                <c:pt idx="68">
                  <c:v>5.4494258025722699E-3</c:v>
                </c:pt>
                <c:pt idx="69">
                  <c:v>5.2233172856436388E-3</c:v>
                </c:pt>
                <c:pt idx="70">
                  <c:v>5.010756716868698E-3</c:v>
                </c:pt>
                <c:pt idx="71">
                  <c:v>4.8107309791816759E-3</c:v>
                </c:pt>
                <c:pt idx="72">
                  <c:v>4.6136086552248969E-3</c:v>
                </c:pt>
                <c:pt idx="73">
                  <c:v>4.4446255110528292E-3</c:v>
                </c:pt>
                <c:pt idx="74">
                  <c:v>4.2768982399781254E-3</c:v>
                </c:pt>
                <c:pt idx="75">
                  <c:v>4.1110715539833462E-3</c:v>
                </c:pt>
                <c:pt idx="76">
                  <c:v>3.9615302527534653E-3</c:v>
                </c:pt>
                <c:pt idx="77">
                  <c:v>3.819915081546419E-3</c:v>
                </c:pt>
                <c:pt idx="78">
                  <c:v>3.6856680333507766E-3</c:v>
                </c:pt>
                <c:pt idx="79">
                  <c:v>3.5582768173001433E-3</c:v>
                </c:pt>
                <c:pt idx="80">
                  <c:v>3.4372709362075031E-3</c:v>
                </c:pt>
                <c:pt idx="81">
                  <c:v>3.3222180617211682E-3</c:v>
                </c:pt>
                <c:pt idx="82">
                  <c:v>3.2127206998314381E-3</c:v>
                </c:pt>
                <c:pt idx="83">
                  <c:v>3.1084131345615953E-3</c:v>
                </c:pt>
                <c:pt idx="84">
                  <c:v>3.0089586346025293E-3</c:v>
                </c:pt>
                <c:pt idx="85">
                  <c:v>2.9140469059230553E-3</c:v>
                </c:pt>
                <c:pt idx="86">
                  <c:v>2.8233917726375526E-3</c:v>
                </c:pt>
                <c:pt idx="87">
                  <c:v>2.7407690079225902E-3</c:v>
                </c:pt>
                <c:pt idx="88">
                  <c:v>2.6615561362232434E-3</c:v>
                </c:pt>
                <c:pt idx="89">
                  <c:v>2.5855571044656814E-3</c:v>
                </c:pt>
                <c:pt idx="90">
                  <c:v>2.509017904787858E-3</c:v>
                </c:pt>
                <c:pt idx="91">
                  <c:v>2.4390518206776485E-3</c:v>
                </c:pt>
                <c:pt idx="92">
                  <c:v>2.371782901068438E-3</c:v>
                </c:pt>
                <c:pt idx="93">
                  <c:v>2.3070648674671235E-3</c:v>
                </c:pt>
                <c:pt idx="94">
                  <c:v>2.2417072314549202E-3</c:v>
                </c:pt>
                <c:pt idx="95">
                  <c:v>2.1818021485589048E-3</c:v>
                </c:pt>
                <c:pt idx="96">
                  <c:v>2.1240597547845311E-3</c:v>
                </c:pt>
                <c:pt idx="97">
                  <c:v>2.068369341831966E-3</c:v>
                </c:pt>
                <c:pt idx="98">
                  <c:v>2.014627337695106E-3</c:v>
                </c:pt>
                <c:pt idx="99">
                  <c:v>1.96018918185379E-3</c:v>
                </c:pt>
                <c:pt idx="100">
                  <c:v>1.9126067471333941E-3</c:v>
                </c:pt>
                <c:pt idx="101">
                  <c:v>1.8641520520473742E-3</c:v>
                </c:pt>
                <c:pt idx="102">
                  <c:v>1.8149902205719312E-3</c:v>
                </c:pt>
                <c:pt idx="103">
                  <c:v>1.7719534798881637E-3</c:v>
                </c:pt>
                <c:pt idx="104">
                  <c:v>1.7280638031426654E-3</c:v>
                </c:pt>
                <c:pt idx="105">
                  <c:v>1.6855571800038563E-3</c:v>
                </c:pt>
                <c:pt idx="106">
                  <c:v>1.6443710262728714E-3</c:v>
                </c:pt>
                <c:pt idx="107">
                  <c:v>1.6044463719857571E-3</c:v>
                </c:pt>
                <c:pt idx="108">
                  <c:v>1.5657276119846811E-3</c:v>
                </c:pt>
                <c:pt idx="109">
                  <c:v>1.5281622761873018E-3</c:v>
                </c:pt>
                <c:pt idx="110">
                  <c:v>1.4934984070365739E-3</c:v>
                </c:pt>
                <c:pt idx="111">
                  <c:v>1.4580422263250556E-3</c:v>
                </c:pt>
                <c:pt idx="112">
                  <c:v>1.4236009888013504E-3</c:v>
                </c:pt>
                <c:pt idx="113">
                  <c:v>1.390132689043054E-3</c:v>
                </c:pt>
                <c:pt idx="114">
                  <c:v>1.3592027397698117E-3</c:v>
                </c:pt>
                <c:pt idx="115">
                  <c:v>1.3259579098487059E-3</c:v>
                </c:pt>
                <c:pt idx="116">
                  <c:v>1.295178029499397E-3</c:v>
                </c:pt>
                <c:pt idx="117">
                  <c:v>1.2637474251116498E-3</c:v>
                </c:pt>
                <c:pt idx="118">
                  <c:v>1.233190183913109E-3</c:v>
                </c:pt>
                <c:pt idx="119">
                  <c:v>1.2048677678577827E-3</c:v>
                </c:pt>
                <c:pt idx="120">
                  <c:v>1.1759158137573528E-3</c:v>
                </c:pt>
                <c:pt idx="121">
                  <c:v>1.1477383963226576E-3</c:v>
                </c:pt>
                <c:pt idx="122">
                  <c:v>1.1190171170710542E-3</c:v>
                </c:pt>
                <c:pt idx="123">
                  <c:v>1.0923332684854986E-3</c:v>
                </c:pt>
                <c:pt idx="124">
                  <c:v>1.0663367364100312E-3</c:v>
                </c:pt>
                <c:pt idx="125">
                  <c:v>1.0410017225679705E-3</c:v>
                </c:pt>
                <c:pt idx="126">
                  <c:v>1.016303683249703E-3</c:v>
                </c:pt>
                <c:pt idx="127">
                  <c:v>9.9335255117305454E-4</c:v>
                </c:pt>
                <c:pt idx="128">
                  <c:v>9.6983181156383436E-4</c:v>
                </c:pt>
                <c:pt idx="129">
                  <c:v>9.4688221378402826E-4</c:v>
                </c:pt>
                <c:pt idx="130">
                  <c:v>9.2553789757979232E-4</c:v>
                </c:pt>
                <c:pt idx="131">
                  <c:v>9.0364584131769066E-4</c:v>
                </c:pt>
                <c:pt idx="132">
                  <c:v>8.8327435977349211E-4</c:v>
                </c:pt>
                <c:pt idx="133">
                  <c:v>8.633537838082378E-4</c:v>
                </c:pt>
                <c:pt idx="134">
                  <c:v>8.4386949774566122E-4</c:v>
                </c:pt>
                <c:pt idx="135">
                  <c:v>8.2386524508559766E-4</c:v>
                </c:pt>
                <c:pt idx="136">
                  <c:v>8.0523222910072745E-4</c:v>
                </c:pt>
                <c:pt idx="137">
                  <c:v>7.8699460281445033E-4</c:v>
                </c:pt>
                <c:pt idx="138">
                  <c:v>7.6914006034596583E-4</c:v>
                </c:pt>
                <c:pt idx="139">
                  <c:v>7.516567952433606E-4</c:v>
                </c:pt>
                <c:pt idx="140">
                  <c:v>7.3453347570426319E-4</c:v>
                </c:pt>
                <c:pt idx="141">
                  <c:v>7.1858980669593786E-4</c:v>
                </c:pt>
                <c:pt idx="142">
                  <c:v>7.0295219643627671E-4</c:v>
                </c:pt>
                <c:pt idx="143">
                  <c:v>6.8681271075762829E-4</c:v>
                </c:pt>
                <c:pt idx="144">
                  <c:v>6.7177662073861222E-4</c:v>
                </c:pt>
                <c:pt idx="145">
                  <c:v>6.5702120953711751E-4</c:v>
                </c:pt>
                <c:pt idx="146">
                  <c:v>6.4253876918875241E-4</c:v>
                </c:pt>
                <c:pt idx="147">
                  <c:v>6.2832186857519901E-4</c:v>
                </c:pt>
                <c:pt idx="148">
                  <c:v>6.1436334123163294E-4</c:v>
                </c:pt>
                <c:pt idx="149">
                  <c:v>6.0137153827145851E-4</c:v>
                </c:pt>
                <c:pt idx="150">
                  <c:v>5.885997429096318E-4</c:v>
                </c:pt>
                <c:pt idx="151">
                  <c:v>5.7535102043525244E-4</c:v>
                </c:pt>
                <c:pt idx="152">
                  <c:v>5.6301441871357827E-4</c:v>
                </c:pt>
                <c:pt idx="153">
                  <c:v>5.5088160393698682E-4</c:v>
                </c:pt>
                <c:pt idx="154">
                  <c:v>5.3960547781707613E-4</c:v>
                </c:pt>
                <c:pt idx="155">
                  <c:v>5.2785484751115275E-4</c:v>
                </c:pt>
                <c:pt idx="156">
                  <c:v>5.1693121677777454E-4</c:v>
                </c:pt>
                <c:pt idx="157">
                  <c:v>5.0617291285169619E-4</c:v>
                </c:pt>
                <c:pt idx="158">
                  <c:v>4.9557624135104783E-4</c:v>
                </c:pt>
                <c:pt idx="159">
                  <c:v>4.8574734087941662E-4</c:v>
                </c:pt>
                <c:pt idx="160">
                  <c:v>4.7605553401920686E-4</c:v>
                </c:pt>
                <c:pt idx="161">
                  <c:v>4.6590504361584961E-4</c:v>
                </c:pt>
                <c:pt idx="162">
                  <c:v>4.5648715310322996E-4</c:v>
                </c:pt>
                <c:pt idx="163">
                  <c:v>4.4719794070352537E-4</c:v>
                </c:pt>
                <c:pt idx="164">
                  <c:v>4.3860385729568852E-4</c:v>
                </c:pt>
                <c:pt idx="165">
                  <c:v>4.3011849780109912E-4</c:v>
                </c:pt>
                <c:pt idx="166">
                  <c:v>4.2173982713565594E-4</c:v>
                </c:pt>
                <c:pt idx="167">
                  <c:v>4.1346586031638932E-4</c:v>
                </c:pt>
                <c:pt idx="168">
                  <c:v>4.0583624848276878E-4</c:v>
                </c:pt>
                <c:pt idx="169">
                  <c:v>3.9775925990562233E-4</c:v>
                </c:pt>
                <c:pt idx="170">
                  <c:v>3.90310234416269E-4</c:v>
                </c:pt>
                <c:pt idx="171">
                  <c:v>3.8346934126864962E-4</c:v>
                </c:pt>
                <c:pt idx="172">
                  <c:v>3.761827847765381E-4</c:v>
                </c:pt>
                <c:pt idx="173">
                  <c:v>3.6949030430412366E-4</c:v>
                </c:pt>
                <c:pt idx="174">
                  <c:v>3.6236099406393441E-4</c:v>
                </c:pt>
                <c:pt idx="175">
                  <c:v>3.5631352388236504E-4</c:v>
                </c:pt>
                <c:pt idx="176">
                  <c:v>3.4982709064745876E-4</c:v>
                </c:pt>
                <c:pt idx="177">
                  <c:v>3.4340724254756927E-4</c:v>
                </c:pt>
                <c:pt idx="178">
                  <c:v>3.3753945136916208E-4</c:v>
                </c:pt>
                <c:pt idx="179">
                  <c:v>3.317267500066029E-4</c:v>
                </c:pt>
                <c:pt idx="180">
                  <c:v>3.2644617972756029E-4</c:v>
                </c:pt>
                <c:pt idx="181">
                  <c:v>3.2073693454458263E-4</c:v>
                </c:pt>
                <c:pt idx="182">
                  <c:v>3.155499409071838E-4</c:v>
                </c:pt>
                <c:pt idx="183">
                  <c:v>3.1040682980654211E-4</c:v>
                </c:pt>
                <c:pt idx="184">
                  <c:v>3.0530705011509729E-4</c:v>
                </c:pt>
                <c:pt idx="185">
                  <c:v>3.002500598391078E-4</c:v>
                </c:pt>
                <c:pt idx="186">
                  <c:v>2.9568947854979877E-4</c:v>
                </c:pt>
                <c:pt idx="187">
                  <c:v>2.9071270433859986E-4</c:v>
                </c:pt>
                <c:pt idx="188">
                  <c:v>2.8622418423072948E-4</c:v>
                </c:pt>
                <c:pt idx="189">
                  <c:v>2.8176938362468873E-4</c:v>
                </c:pt>
                <c:pt idx="190">
                  <c:v>2.7734792618749893E-4</c:v>
                </c:pt>
                <c:pt idx="191">
                  <c:v>2.7295944113282788E-4</c:v>
                </c:pt>
                <c:pt idx="192">
                  <c:v>2.6903769390548837E-4</c:v>
                </c:pt>
                <c:pt idx="193">
                  <c:v>2.6514209568571923E-4</c:v>
                </c:pt>
                <c:pt idx="194">
                  <c:v>2.6127238729649338E-4</c:v>
                </c:pt>
                <c:pt idx="195">
                  <c:v>2.5742831295505475E-4</c:v>
                </c:pt>
                <c:pt idx="196">
                  <c:v>2.5360962021787892E-4</c:v>
                </c:pt>
                <c:pt idx="197">
                  <c:v>2.5023633319148919E-4</c:v>
                </c:pt>
                <c:pt idx="198">
                  <c:v>2.4646490629663675E-4</c:v>
                </c:pt>
                <c:pt idx="199">
                  <c:v>2.4313324543562276E-4</c:v>
                </c:pt>
                <c:pt idx="200">
                  <c:v>2.3982090869056893E-4</c:v>
                </c:pt>
                <c:pt idx="201">
                  <c:v>2.3652772933768773E-4</c:v>
                </c:pt>
                <c:pt idx="202">
                  <c:v>2.3325354255514241E-4</c:v>
                </c:pt>
                <c:pt idx="203">
                  <c:v>2.2999818539616579E-4</c:v>
                </c:pt>
                <c:pt idx="204">
                  <c:v>2.2676149676260915E-4</c:v>
                </c:pt>
                <c:pt idx="205">
                  <c:v>2.2394458297696207E-4</c:v>
                </c:pt>
                <c:pt idx="206">
                  <c:v>2.2074246994452373E-4</c:v>
                </c:pt>
                <c:pt idx="207">
                  <c:v>2.179555686741691E-4</c:v>
                </c:pt>
                <c:pt idx="208">
                  <c:v>2.1518251020934132E-4</c:v>
                </c:pt>
                <c:pt idx="209">
                  <c:v>2.124231922050468E-4</c:v>
                </c:pt>
                <c:pt idx="210">
                  <c:v>2.1006892192466931E-4</c:v>
                </c:pt>
                <c:pt idx="211">
                  <c:v>2.0733485379691163E-4</c:v>
                </c:pt>
                <c:pt idx="212">
                  <c:v>2.0461423919043709E-4</c:v>
                </c:pt>
                <c:pt idx="213">
                  <c:v>2.0229291698975471E-4</c:v>
                </c:pt>
                <c:pt idx="214">
                  <c:v>1.9959702675992341E-4</c:v>
                </c:pt>
                <c:pt idx="215">
                  <c:v>1.9729675315603712E-4</c:v>
                </c:pt>
                <c:pt idx="216">
                  <c:v>1.9500609834130489E-4</c:v>
                </c:pt>
                <c:pt idx="217">
                  <c:v>1.9272500241221402E-4</c:v>
                </c:pt>
                <c:pt idx="218">
                  <c:v>1.9045340595917615E-4</c:v>
                </c:pt>
                <c:pt idx="219">
                  <c:v>1.881912500613786E-4</c:v>
                </c:pt>
                <c:pt idx="220">
                  <c:v>1.8631328950796666E-4</c:v>
                </c:pt>
                <c:pt idx="221">
                  <c:v>1.8406828986661239E-4</c:v>
                </c:pt>
                <c:pt idx="222">
                  <c:v>1.8220454526536589E-4</c:v>
                </c:pt>
                <c:pt idx="223">
                  <c:v>1.799765084025684E-4</c:v>
                </c:pt>
                <c:pt idx="224">
                  <c:v>1.7812681972941002E-4</c:v>
                </c:pt>
                <c:pt idx="225">
                  <c:v>1.7628346785958371E-4</c:v>
                </c:pt>
                <c:pt idx="226">
                  <c:v>1.7444642044342484E-4</c:v>
                </c:pt>
                <c:pt idx="227">
                  <c:v>1.7225024019780488E-4</c:v>
                </c:pt>
                <c:pt idx="228">
                  <c:v>1.7042694978411377E-4</c:v>
                </c:pt>
                <c:pt idx="229">
                  <c:v>1.6897278469032995E-4</c:v>
                </c:pt>
                <c:pt idx="230">
                  <c:v>1.6716063593953667E-4</c:v>
                </c:pt>
                <c:pt idx="231">
                  <c:v>1.6535463313874232E-4</c:v>
                </c:pt>
                <c:pt idx="232">
                  <c:v>1.6355474522354585E-4</c:v>
                </c:pt>
                <c:pt idx="233">
                  <c:v>1.6211921686658248E-4</c:v>
                </c:pt>
                <c:pt idx="234">
                  <c:v>1.6068756658099703E-4</c:v>
                </c:pt>
                <c:pt idx="235">
                  <c:v>1.5890343347463309E-4</c:v>
                </c:pt>
                <c:pt idx="236">
                  <c:v>1.5748045186811388E-4</c:v>
                </c:pt>
                <c:pt idx="237">
                  <c:v>1.5606129787379408E-4</c:v>
                </c:pt>
                <c:pt idx="238">
                  <c:v>1.5464595614121668E-4</c:v>
                </c:pt>
                <c:pt idx="239">
                  <c:v>1.5323441140145666E-4</c:v>
                </c:pt>
                <c:pt idx="240">
                  <c:v>1.5217823548369092E-4</c:v>
                </c:pt>
                <c:pt idx="241">
                  <c:v>1.5077329898403879E-4</c:v>
                </c:pt>
                <c:pt idx="242">
                  <c:v>1.4972206192333248E-4</c:v>
                </c:pt>
                <c:pt idx="243">
                  <c:v>1.4832368758110892E-4</c:v>
                </c:pt>
                <c:pt idx="244">
                  <c:v>1.4727735497549466E-4</c:v>
                </c:pt>
                <c:pt idx="245">
                  <c:v>1.4623311382674919E-4</c:v>
                </c:pt>
                <c:pt idx="246">
                  <c:v>1.4519095789923553E-4</c:v>
                </c:pt>
                <c:pt idx="247">
                  <c:v>1.4415088098197748E-4</c:v>
                </c:pt>
                <c:pt idx="248">
                  <c:v>1.4311287688852092E-4</c:v>
                </c:pt>
                <c:pt idx="249">
                  <c:v>1.4207693945682276E-4</c:v>
                </c:pt>
                <c:pt idx="250">
                  <c:v>1.4104306254909826E-4</c:v>
                </c:pt>
                <c:pt idx="251">
                  <c:v>1.4001124005179333E-4</c:v>
                </c:pt>
                <c:pt idx="252">
                  <c:v>1.3898146587532079E-4</c:v>
                </c:pt>
                <c:pt idx="253">
                  <c:v>1.382960847173681E-4</c:v>
                </c:pt>
                <c:pt idx="254">
                  <c:v>1.3726971094164819E-4</c:v>
                </c:pt>
                <c:pt idx="255">
                  <c:v>1.3624536936468479E-4</c:v>
                </c:pt>
                <c:pt idx="256">
                  <c:v>1.3556360101427134E-4</c:v>
                </c:pt>
                <c:pt idx="257">
                  <c:v>1.345426331082894E-4</c:v>
                </c:pt>
                <c:pt idx="258">
                  <c:v>1.3386310834070936E-4</c:v>
                </c:pt>
                <c:pt idx="259">
                  <c:v>1.3318447792026733E-4</c:v>
                </c:pt>
                <c:pt idx="260">
                  <c:v>1.3216820534932283E-4</c:v>
                </c:pt>
                <c:pt idx="261">
                  <c:v>1.3149180312188591E-4</c:v>
                </c:pt>
                <c:pt idx="262">
                  <c:v>1.3081628911371102E-4</c:v>
                </c:pt>
                <c:pt idx="263">
                  <c:v>1.3014166158421825E-4</c:v>
                </c:pt>
                <c:pt idx="264">
                  <c:v>1.2913137864109525E-4</c:v>
                </c:pt>
                <c:pt idx="265">
                  <c:v>1.2845895972289634E-4</c:v>
                </c:pt>
                <c:pt idx="266">
                  <c:v>1.2778742122687703E-4</c:v>
                </c:pt>
                <c:pt idx="267">
                  <c:v>1.2711676143267736E-4</c:v>
                </c:pt>
                <c:pt idx="268">
                  <c:v>1.2611241555508801E-4</c:v>
                </c:pt>
                <c:pt idx="269">
                  <c:v>1.2544394501824707E-4</c:v>
                </c:pt>
                <c:pt idx="270">
                  <c:v>1.2444287502332008E-4</c:v>
                </c:pt>
                <c:pt idx="271">
                  <c:v>1.2377658308883321E-4</c:v>
                </c:pt>
                <c:pt idx="272">
                  <c:v>1.2311115962729269E-4</c:v>
                </c:pt>
                <c:pt idx="273">
                  <c:v>1.2211464912734171E-4</c:v>
                </c:pt>
                <c:pt idx="274">
                  <c:v>1.2145138946649536E-4</c:v>
                </c:pt>
                <c:pt idx="275">
                  <c:v>1.2045811678751406E-4</c:v>
                </c:pt>
                <c:pt idx="276">
                  <c:v>1.1979701043636493E-4</c:v>
                </c:pt>
                <c:pt idx="277">
                  <c:v>1.1913676248674621E-4</c:v>
                </c:pt>
                <c:pt idx="278">
                  <c:v>1.1814799642752283E-4</c:v>
                </c:pt>
                <c:pt idx="279">
                  <c:v>1.1748988721338449E-4</c:v>
                </c:pt>
                <c:pt idx="280">
                  <c:v>1.1683263059728E-4</c:v>
                </c:pt>
                <c:pt idx="281">
                  <c:v>1.1617622493065305E-4</c:v>
                </c:pt>
                <c:pt idx="282">
                  <c:v>1.1519320836518576E-4</c:v>
                </c:pt>
                <c:pt idx="283">
                  <c:v>1.1453892288748602E-4</c:v>
                </c:pt>
                <c:pt idx="284">
                  <c:v>1.1388548262251941E-4</c:v>
                </c:pt>
                <c:pt idx="285">
                  <c:v>1.1323288594061731E-4</c:v>
                </c:pt>
                <c:pt idx="286">
                  <c:v>1.1290690343518373E-4</c:v>
                </c:pt>
                <c:pt idx="287">
                  <c:v>1.1225556908141254E-4</c:v>
                </c:pt>
                <c:pt idx="288">
                  <c:v>1.1160507425481137E-4</c:v>
                </c:pt>
                <c:pt idx="289">
                  <c:v>1.1095541734025549E-4</c:v>
                </c:pt>
                <c:pt idx="290">
                  <c:v>1.1030659672678356E-4</c:v>
                </c:pt>
                <c:pt idx="291">
                  <c:v>1.0998249953061978E-4</c:v>
                </c:pt>
                <c:pt idx="292">
                  <c:v>1.0933493035712727E-4</c:v>
                </c:pt>
                <c:pt idx="293">
                  <c:v>1.0868819347516212E-4</c:v>
                </c:pt>
                <c:pt idx="294">
                  <c:v>1.0836513664440328E-4</c:v>
                </c:pt>
                <c:pt idx="295">
                  <c:v>1.0771964520728261E-4</c:v>
                </c:pt>
                <c:pt idx="296">
                  <c:v>1.073972102032944E-4</c:v>
                </c:pt>
                <c:pt idx="297">
                  <c:v>1.0675296063222817E-4</c:v>
                </c:pt>
                <c:pt idx="298">
                  <c:v>1.0643114566902256E-4</c:v>
                </c:pt>
                <c:pt idx="299">
                  <c:v>1.0578813439886259E-4</c:v>
                </c:pt>
                <c:pt idx="300">
                  <c:v>1.0546693769727944E-4</c:v>
                </c:pt>
                <c:pt idx="301">
                  <c:v>1.0482516117642227E-4</c:v>
                </c:pt>
                <c:pt idx="302">
                  <c:v>1.045045809640599E-4</c:v>
                </c:pt>
                <c:pt idx="303">
                  <c:v>1.0386403565447455E-4</c:v>
                </c:pt>
                <c:pt idx="304">
                  <c:v>1.0354407016564815E-4</c:v>
                </c:pt>
                <c:pt idx="305">
                  <c:v>1.0290475254268183E-4</c:v>
                </c:pt>
                <c:pt idx="306">
                  <c:v>1.025854000184373E-4</c:v>
                </c:pt>
                <c:pt idx="307">
                  <c:v>1.0226625142599477E-4</c:v>
                </c:pt>
                <c:pt idx="308">
                  <c:v>1.0162856525894326E-4</c:v>
                </c:pt>
                <c:pt idx="309">
                  <c:v>1.0131002729617256E-4</c:v>
                </c:pt>
                <c:pt idx="310">
                  <c:v>1.009916924888804E-4</c:v>
                </c:pt>
                <c:pt idx="311">
                  <c:v>1.0067356064359656E-4</c:v>
                </c:pt>
                <c:pt idx="312">
                  <c:v>1.0003790506636634E-4</c:v>
                </c:pt>
                <c:pt idx="313">
                  <c:v>9.9720380948700726E-5</c:v>
                </c:pt>
                <c:pt idx="314">
                  <c:v>9.9403059021604956E-5</c:v>
                </c:pt>
                <c:pt idx="315">
                  <c:v>9.9085939092830033E-5</c:v>
                </c:pt>
                <c:pt idx="316">
                  <c:v>9.8769020970362886E-5</c:v>
                </c:pt>
                <c:pt idx="317">
                  <c:v>9.8452304462426365E-5</c:v>
                </c:pt>
                <c:pt idx="318">
                  <c:v>9.8135789377520877E-5</c:v>
                </c:pt>
                <c:pt idx="319">
                  <c:v>9.7819475524341115E-5</c:v>
                </c:pt>
                <c:pt idx="320">
                  <c:v>9.7503362711859332E-5</c:v>
                </c:pt>
                <c:pt idx="321">
                  <c:v>9.7187450749283699E-5</c:v>
                </c:pt>
                <c:pt idx="322">
                  <c:v>9.687173944601668E-5</c:v>
                </c:pt>
                <c:pt idx="323">
                  <c:v>9.6556228611779926E-5</c:v>
                </c:pt>
                <c:pt idx="324">
                  <c:v>9.62409180564755E-5</c:v>
                </c:pt>
                <c:pt idx="325">
                  <c:v>9.5925807590255263E-5</c:v>
                </c:pt>
                <c:pt idx="326">
                  <c:v>9.561089702352088E-5</c:v>
                </c:pt>
                <c:pt idx="327">
                  <c:v>9.5296186166923813E-5</c:v>
                </c:pt>
                <c:pt idx="328">
                  <c:v>9.4981674831309815E-5</c:v>
                </c:pt>
                <c:pt idx="329">
                  <c:v>9.4981674831309815E-5</c:v>
                </c:pt>
                <c:pt idx="330">
                  <c:v>9.4667362827816071E-5</c:v>
                </c:pt>
                <c:pt idx="331">
                  <c:v>9.4353249967774055E-5</c:v>
                </c:pt>
                <c:pt idx="332">
                  <c:v>9.40393360627928E-5</c:v>
                </c:pt>
                <c:pt idx="333">
                  <c:v>9.3725620924661746E-5</c:v>
                </c:pt>
                <c:pt idx="334">
                  <c:v>9.3725620924661746E-5</c:v>
                </c:pt>
                <c:pt idx="335">
                  <c:v>9.3412104365461768E-5</c:v>
                </c:pt>
                <c:pt idx="336">
                  <c:v>9.3098786197481909E-5</c:v>
                </c:pt>
                <c:pt idx="337">
                  <c:v>9.278566623326101E-5</c:v>
                </c:pt>
                <c:pt idx="338">
                  <c:v>9.278566623326101E-5</c:v>
                </c:pt>
                <c:pt idx="339">
                  <c:v>9.247274428555996E-5</c:v>
                </c:pt>
                <c:pt idx="340">
                  <c:v>9.2160020167375567E-5</c:v>
                </c:pt>
                <c:pt idx="341">
                  <c:v>9.1847493691926685E-5</c:v>
                </c:pt>
                <c:pt idx="342">
                  <c:v>9.1847493691926685E-5</c:v>
                </c:pt>
                <c:pt idx="343">
                  <c:v>9.1535164672709723E-5</c:v>
                </c:pt>
                <c:pt idx="344">
                  <c:v>9.1223032923415381E-5</c:v>
                </c:pt>
                <c:pt idx="345">
                  <c:v>9.1223032923415381E-5</c:v>
                </c:pt>
                <c:pt idx="346">
                  <c:v>9.0911098257984158E-5</c:v>
                </c:pt>
                <c:pt idx="347">
                  <c:v>9.0911098257984158E-5</c:v>
                </c:pt>
                <c:pt idx="348">
                  <c:v>9.0599360490578595E-5</c:v>
                </c:pt>
                <c:pt idx="349">
                  <c:v>9.0287819435597161E-5</c:v>
                </c:pt>
                <c:pt idx="350">
                  <c:v>9.0287819435597161E-5</c:v>
                </c:pt>
                <c:pt idx="351">
                  <c:v>8.9976474907674242E-5</c:v>
                </c:pt>
                <c:pt idx="352">
                  <c:v>8.9976474907674242E-5</c:v>
                </c:pt>
                <c:pt idx="353">
                  <c:v>8.9665326721694028E-5</c:v>
                </c:pt>
                <c:pt idx="354">
                  <c:v>8.9665326721694028E-5</c:v>
                </c:pt>
                <c:pt idx="355">
                  <c:v>8.9354374692707239E-5</c:v>
                </c:pt>
                <c:pt idx="356">
                  <c:v>8.9043618636097666E-5</c:v>
                </c:pt>
                <c:pt idx="357">
                  <c:v>8.9043618636097666E-5</c:v>
                </c:pt>
                <c:pt idx="358">
                  <c:v>8.8733058367387874E-5</c:v>
                </c:pt>
                <c:pt idx="359">
                  <c:v>8.8733058367387874E-5</c:v>
                </c:pt>
                <c:pt idx="360">
                  <c:v>8.8422693702377986E-5</c:v>
                </c:pt>
                <c:pt idx="361">
                  <c:v>8.8422693702377986E-5</c:v>
                </c:pt>
                <c:pt idx="362">
                  <c:v>8.8112524457090169E-5</c:v>
                </c:pt>
                <c:pt idx="363">
                  <c:v>8.8112524457090169E-5</c:v>
                </c:pt>
                <c:pt idx="364">
                  <c:v>8.7802550447768635E-5</c:v>
                </c:pt>
                <c:pt idx="365">
                  <c:v>8.7802550447768635E-5</c:v>
                </c:pt>
                <c:pt idx="366">
                  <c:v>8.7492771490893517E-5</c:v>
                </c:pt>
                <c:pt idx="367">
                  <c:v>8.7492771490893517E-5</c:v>
                </c:pt>
                <c:pt idx="368">
                  <c:v>8.7492771490893517E-5</c:v>
                </c:pt>
                <c:pt idx="369">
                  <c:v>8.7183187403166995E-5</c:v>
                </c:pt>
                <c:pt idx="370">
                  <c:v>8.7183187403166995E-5</c:v>
                </c:pt>
                <c:pt idx="371">
                  <c:v>8.6873798001527169E-5</c:v>
                </c:pt>
                <c:pt idx="372">
                  <c:v>8.6873798001527169E-5</c:v>
                </c:pt>
                <c:pt idx="373">
                  <c:v>8.6564603103134186E-5</c:v>
                </c:pt>
                <c:pt idx="374">
                  <c:v>8.6564603103134186E-5</c:v>
                </c:pt>
                <c:pt idx="375">
                  <c:v>8.6564603103134186E-5</c:v>
                </c:pt>
                <c:pt idx="376">
                  <c:v>8.625560252539799E-5</c:v>
                </c:pt>
                <c:pt idx="377">
                  <c:v>8.625560252539799E-5</c:v>
                </c:pt>
                <c:pt idx="378">
                  <c:v>8.5946796085922816E-5</c:v>
                </c:pt>
                <c:pt idx="379">
                  <c:v>8.5946796085922816E-5</c:v>
                </c:pt>
                <c:pt idx="380">
                  <c:v>8.5946796085922816E-5</c:v>
                </c:pt>
                <c:pt idx="381">
                  <c:v>8.5638183602562701E-5</c:v>
                </c:pt>
                <c:pt idx="382">
                  <c:v>8.5638183602562701E-5</c:v>
                </c:pt>
                <c:pt idx="383">
                  <c:v>8.5638183602562701E-5</c:v>
                </c:pt>
                <c:pt idx="384">
                  <c:v>8.5329764893379845E-5</c:v>
                </c:pt>
                <c:pt idx="385">
                  <c:v>8.5329764893379845E-5</c:v>
                </c:pt>
                <c:pt idx="386">
                  <c:v>8.5329764893379845E-5</c:v>
                </c:pt>
                <c:pt idx="387">
                  <c:v>8.5329764893379845E-5</c:v>
                </c:pt>
                <c:pt idx="388">
                  <c:v>8.5021539776672372E-5</c:v>
                </c:pt>
                <c:pt idx="389">
                  <c:v>8.5021539776672372E-5</c:v>
                </c:pt>
                <c:pt idx="390">
                  <c:v>8.5021539776672372E-5</c:v>
                </c:pt>
                <c:pt idx="391">
                  <c:v>8.5021539776672372E-5</c:v>
                </c:pt>
                <c:pt idx="392">
                  <c:v>8.5021539776672372E-5</c:v>
                </c:pt>
                <c:pt idx="393">
                  <c:v>8.5021539776672372E-5</c:v>
                </c:pt>
                <c:pt idx="394">
                  <c:v>8.5021539776672372E-5</c:v>
                </c:pt>
                <c:pt idx="395">
                  <c:v>8.5329764893379845E-5</c:v>
                </c:pt>
                <c:pt idx="396">
                  <c:v>8.5329764893379845E-5</c:v>
                </c:pt>
                <c:pt idx="397">
                  <c:v>8.5329764893379845E-5</c:v>
                </c:pt>
                <c:pt idx="398">
                  <c:v>8.5329764893379845E-5</c:v>
                </c:pt>
                <c:pt idx="399">
                  <c:v>8.5329764893379845E-5</c:v>
                </c:pt>
                <c:pt idx="400">
                  <c:v>8.5329764893379845E-5</c:v>
                </c:pt>
                <c:pt idx="401">
                  <c:v>8.5329764893379845E-5</c:v>
                </c:pt>
                <c:pt idx="402">
                  <c:v>8.5329764893379845E-5</c:v>
                </c:pt>
                <c:pt idx="403">
                  <c:v>8.5329764893379845E-5</c:v>
                </c:pt>
                <c:pt idx="404">
                  <c:v>8.5638183602562701E-5</c:v>
                </c:pt>
                <c:pt idx="405">
                  <c:v>8.5638183602562701E-5</c:v>
                </c:pt>
                <c:pt idx="406">
                  <c:v>8.5638183602562701E-5</c:v>
                </c:pt>
                <c:pt idx="407">
                  <c:v>8.5638183602562701E-5</c:v>
                </c:pt>
                <c:pt idx="408">
                  <c:v>8.5638183602562701E-5</c:v>
                </c:pt>
                <c:pt idx="409">
                  <c:v>8.5638183602562701E-5</c:v>
                </c:pt>
                <c:pt idx="410">
                  <c:v>8.5638183602562701E-5</c:v>
                </c:pt>
                <c:pt idx="411">
                  <c:v>8.5638183602562701E-5</c:v>
                </c:pt>
                <c:pt idx="412">
                  <c:v>8.5946796085922816E-5</c:v>
                </c:pt>
                <c:pt idx="413">
                  <c:v>8.5946796085922816E-5</c:v>
                </c:pt>
                <c:pt idx="414">
                  <c:v>8.5946796085922816E-5</c:v>
                </c:pt>
                <c:pt idx="415">
                  <c:v>8.5946796085922816E-5</c:v>
                </c:pt>
                <c:pt idx="416">
                  <c:v>8.5946796085922816E-5</c:v>
                </c:pt>
                <c:pt idx="417">
                  <c:v>8.5946796085922816E-5</c:v>
                </c:pt>
                <c:pt idx="418">
                  <c:v>8.5946796085922816E-5</c:v>
                </c:pt>
                <c:pt idx="419">
                  <c:v>8.5946796085922816E-5</c:v>
                </c:pt>
                <c:pt idx="420">
                  <c:v>8.5946796085922816E-5</c:v>
                </c:pt>
                <c:pt idx="421">
                  <c:v>8.5946796085922816E-5</c:v>
                </c:pt>
                <c:pt idx="422">
                  <c:v>8.5946796085922816E-5</c:v>
                </c:pt>
                <c:pt idx="423">
                  <c:v>8.5946796085922816E-5</c:v>
                </c:pt>
                <c:pt idx="424">
                  <c:v>8.5638183602562701E-5</c:v>
                </c:pt>
                <c:pt idx="425">
                  <c:v>8.5638183602562701E-5</c:v>
                </c:pt>
                <c:pt idx="426">
                  <c:v>8.5638183602562701E-5</c:v>
                </c:pt>
                <c:pt idx="427">
                  <c:v>8.5329764893379845E-5</c:v>
                </c:pt>
                <c:pt idx="428">
                  <c:v>8.5329764893379845E-5</c:v>
                </c:pt>
                <c:pt idx="429">
                  <c:v>8.5021539776672372E-5</c:v>
                </c:pt>
                <c:pt idx="430">
                  <c:v>8.5021539776672372E-5</c:v>
                </c:pt>
                <c:pt idx="431">
                  <c:v>8.5021539776672372E-5</c:v>
                </c:pt>
                <c:pt idx="432">
                  <c:v>8.4713508070988208E-5</c:v>
                </c:pt>
                <c:pt idx="433">
                  <c:v>8.4713508070988208E-5</c:v>
                </c:pt>
                <c:pt idx="434">
                  <c:v>8.4713508070988208E-5</c:v>
                </c:pt>
                <c:pt idx="435">
                  <c:v>8.4405669595055688E-5</c:v>
                </c:pt>
                <c:pt idx="436">
                  <c:v>8.4405669595055688E-5</c:v>
                </c:pt>
                <c:pt idx="437">
                  <c:v>8.4405669595055688E-5</c:v>
                </c:pt>
                <c:pt idx="438">
                  <c:v>8.4405669595055688E-5</c:v>
                </c:pt>
                <c:pt idx="439">
                  <c:v>8.4405669595055688E-5</c:v>
                </c:pt>
                <c:pt idx="440">
                  <c:v>8.4098024167880703E-5</c:v>
                </c:pt>
                <c:pt idx="441">
                  <c:v>8.4098024167880703E-5</c:v>
                </c:pt>
                <c:pt idx="442">
                  <c:v>8.4098024167880703E-5</c:v>
                </c:pt>
                <c:pt idx="443">
                  <c:v>8.4098024167880703E-5</c:v>
                </c:pt>
                <c:pt idx="444">
                  <c:v>8.3790571608635678E-5</c:v>
                </c:pt>
                <c:pt idx="445">
                  <c:v>8.3790571608635678E-5</c:v>
                </c:pt>
                <c:pt idx="446">
                  <c:v>8.3790571608635678E-5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Traitement7!$O$1</c:f>
              <c:strCache>
                <c:ptCount val="1"/>
                <c:pt idx="0">
                  <c:v>wst Exp</c:v>
                </c:pt>
              </c:strCache>
            </c:strRef>
          </c:tx>
          <c:spPr>
            <a:ln w="9525">
              <a:solidFill>
                <a:srgbClr val="000000"/>
              </a:solidFill>
            </a:ln>
          </c:spPr>
          <c:marker>
            <c:symbol val="none"/>
          </c:marker>
          <c:xVal>
            <c:numRef>
              <c:f>Traitement7!$B$2:$B$700</c:f>
              <c:numCache>
                <c:formatCode>0.000</c:formatCode>
                <c:ptCount val="699"/>
                <c:pt idx="0">
                  <c:v>0.32950820913033912</c:v>
                </c:pt>
                <c:pt idx="1">
                  <c:v>0.32814569787069764</c:v>
                </c:pt>
                <c:pt idx="2">
                  <c:v>0.32708596689097624</c:v>
                </c:pt>
                <c:pt idx="3">
                  <c:v>0.32610193098123508</c:v>
                </c:pt>
                <c:pt idx="4">
                  <c:v>0.32511789507149391</c:v>
                </c:pt>
                <c:pt idx="5">
                  <c:v>0.32398246902179251</c:v>
                </c:pt>
                <c:pt idx="6">
                  <c:v>0.32284704297209105</c:v>
                </c:pt>
                <c:pt idx="7">
                  <c:v>0.32163592185240963</c:v>
                </c:pt>
                <c:pt idx="8">
                  <c:v>0.32034910566274816</c:v>
                </c:pt>
                <c:pt idx="9">
                  <c:v>0.31913798454306669</c:v>
                </c:pt>
                <c:pt idx="10">
                  <c:v>0.31785116835340499</c:v>
                </c:pt>
                <c:pt idx="11">
                  <c:v>0.31648865709376328</c:v>
                </c:pt>
                <c:pt idx="12">
                  <c:v>0.3152018409041018</c:v>
                </c:pt>
                <c:pt idx="13">
                  <c:v>0.3138393296444601</c:v>
                </c:pt>
                <c:pt idx="14">
                  <c:v>0.31209834303491807</c:v>
                </c:pt>
                <c:pt idx="15">
                  <c:v>0.31066013670529635</c:v>
                </c:pt>
                <c:pt idx="16">
                  <c:v>0.30929762544565464</c:v>
                </c:pt>
                <c:pt idx="17">
                  <c:v>0.30793511418601294</c:v>
                </c:pt>
                <c:pt idx="18">
                  <c:v>0.30664829799635146</c:v>
                </c:pt>
                <c:pt idx="19">
                  <c:v>0.30536148180668976</c:v>
                </c:pt>
                <c:pt idx="20">
                  <c:v>0.30399897054704828</c:v>
                </c:pt>
                <c:pt idx="21">
                  <c:v>0.30271215435738658</c:v>
                </c:pt>
                <c:pt idx="22">
                  <c:v>0.30134964309774487</c:v>
                </c:pt>
                <c:pt idx="23">
                  <c:v>0.29998713183810338</c:v>
                </c:pt>
                <c:pt idx="24">
                  <c:v>0.29862462057846167</c:v>
                </c:pt>
                <c:pt idx="25">
                  <c:v>0.29726210931881997</c:v>
                </c:pt>
                <c:pt idx="26">
                  <c:v>0.29589959805917826</c:v>
                </c:pt>
                <c:pt idx="27">
                  <c:v>0.29446139172955649</c:v>
                </c:pt>
                <c:pt idx="28">
                  <c:v>0.29302318539993477</c:v>
                </c:pt>
                <c:pt idx="29">
                  <c:v>0.29158497907031306</c:v>
                </c:pt>
                <c:pt idx="30">
                  <c:v>0.29014677274069128</c:v>
                </c:pt>
                <c:pt idx="31">
                  <c:v>0.28870856641106957</c:v>
                </c:pt>
                <c:pt idx="32">
                  <c:v>0.28719466501146779</c:v>
                </c:pt>
                <c:pt idx="33">
                  <c:v>0.28575645868184607</c:v>
                </c:pt>
                <c:pt idx="34">
                  <c:v>0.28424255728224407</c:v>
                </c:pt>
                <c:pt idx="35">
                  <c:v>0.28272865588264234</c:v>
                </c:pt>
                <c:pt idx="36">
                  <c:v>0.28121475448304034</c:v>
                </c:pt>
                <c:pt idx="37">
                  <c:v>0.27970085308343862</c:v>
                </c:pt>
                <c:pt idx="38">
                  <c:v>0.27811125661385661</c:v>
                </c:pt>
                <c:pt idx="39">
                  <c:v>0.27659735521425483</c:v>
                </c:pt>
                <c:pt idx="40">
                  <c:v>0.27500775874467287</c:v>
                </c:pt>
                <c:pt idx="41">
                  <c:v>0.27349385734507109</c:v>
                </c:pt>
                <c:pt idx="42">
                  <c:v>0.27190426087548908</c:v>
                </c:pt>
                <c:pt idx="43">
                  <c:v>0.27031466440590712</c:v>
                </c:pt>
                <c:pt idx="44">
                  <c:v>0.26872506793632533</c:v>
                </c:pt>
                <c:pt idx="45">
                  <c:v>0.26721116653672333</c:v>
                </c:pt>
                <c:pt idx="46">
                  <c:v>0.26562157006714138</c:v>
                </c:pt>
                <c:pt idx="47">
                  <c:v>0.26403197359755959</c:v>
                </c:pt>
                <c:pt idx="48">
                  <c:v>0.26244237712797758</c:v>
                </c:pt>
                <c:pt idx="49">
                  <c:v>0.26085278065839557</c:v>
                </c:pt>
                <c:pt idx="50">
                  <c:v>0.25926318418881378</c:v>
                </c:pt>
                <c:pt idx="51">
                  <c:v>0.25774928278921183</c:v>
                </c:pt>
                <c:pt idx="52">
                  <c:v>0.25615968631962982</c:v>
                </c:pt>
                <c:pt idx="53">
                  <c:v>0.2544943947800678</c:v>
                </c:pt>
                <c:pt idx="54">
                  <c:v>0.25290479831048601</c:v>
                </c:pt>
                <c:pt idx="55">
                  <c:v>0.25131520184090406</c:v>
                </c:pt>
                <c:pt idx="56">
                  <c:v>0.24972560537132205</c:v>
                </c:pt>
                <c:pt idx="57">
                  <c:v>0.24813600890174003</c:v>
                </c:pt>
                <c:pt idx="58">
                  <c:v>0.24654641243215827</c:v>
                </c:pt>
                <c:pt idx="59">
                  <c:v>0.24495681596257626</c:v>
                </c:pt>
                <c:pt idx="60">
                  <c:v>0.24336721949299428</c:v>
                </c:pt>
                <c:pt idx="61">
                  <c:v>0.24177762302341249</c:v>
                </c:pt>
                <c:pt idx="62">
                  <c:v>0.24018802655383048</c:v>
                </c:pt>
                <c:pt idx="63">
                  <c:v>0.2385984300842485</c:v>
                </c:pt>
                <c:pt idx="64">
                  <c:v>0.23693313854468648</c:v>
                </c:pt>
                <c:pt idx="65">
                  <c:v>0.23534354207510447</c:v>
                </c:pt>
                <c:pt idx="66">
                  <c:v>0.23375394560552271</c:v>
                </c:pt>
                <c:pt idx="67">
                  <c:v>0.2321643491359407</c:v>
                </c:pt>
                <c:pt idx="68">
                  <c:v>0.23057475266635871</c:v>
                </c:pt>
                <c:pt idx="69">
                  <c:v>0.22898515619677692</c:v>
                </c:pt>
                <c:pt idx="70">
                  <c:v>0.22739555972719494</c:v>
                </c:pt>
                <c:pt idx="71">
                  <c:v>0.22580596325761293</c:v>
                </c:pt>
                <c:pt idx="72">
                  <c:v>0.22414067171805091</c:v>
                </c:pt>
                <c:pt idx="73">
                  <c:v>0.22262677031844916</c:v>
                </c:pt>
                <c:pt idx="74">
                  <c:v>0.22103717384886715</c:v>
                </c:pt>
                <c:pt idx="75">
                  <c:v>0.21937188230930513</c:v>
                </c:pt>
                <c:pt idx="76">
                  <c:v>0.21778228583972314</c:v>
                </c:pt>
                <c:pt idx="77">
                  <c:v>0.21619268937014113</c:v>
                </c:pt>
                <c:pt idx="78">
                  <c:v>0.21460309290055937</c:v>
                </c:pt>
                <c:pt idx="79">
                  <c:v>0.21301349643097736</c:v>
                </c:pt>
                <c:pt idx="80">
                  <c:v>0.21142389996139538</c:v>
                </c:pt>
                <c:pt idx="81">
                  <c:v>0.20983430349181359</c:v>
                </c:pt>
                <c:pt idx="82">
                  <c:v>0.20824470702223161</c:v>
                </c:pt>
                <c:pt idx="83">
                  <c:v>0.2066551105526496</c:v>
                </c:pt>
                <c:pt idx="84">
                  <c:v>0.20506551408306761</c:v>
                </c:pt>
                <c:pt idx="85">
                  <c:v>0.20347591761348582</c:v>
                </c:pt>
                <c:pt idx="86">
                  <c:v>0.20188632114390381</c:v>
                </c:pt>
                <c:pt idx="87">
                  <c:v>0.20037241974430206</c:v>
                </c:pt>
                <c:pt idx="88">
                  <c:v>0.19885851834470009</c:v>
                </c:pt>
                <c:pt idx="89">
                  <c:v>0.19734461694509833</c:v>
                </c:pt>
                <c:pt idx="90">
                  <c:v>0.19575502047551635</c:v>
                </c:pt>
                <c:pt idx="91">
                  <c:v>0.19424111907591457</c:v>
                </c:pt>
                <c:pt idx="92">
                  <c:v>0.19272721767631262</c:v>
                </c:pt>
                <c:pt idx="93">
                  <c:v>0.19121331627671084</c:v>
                </c:pt>
                <c:pt idx="94">
                  <c:v>0.18962371980712886</c:v>
                </c:pt>
                <c:pt idx="95">
                  <c:v>0.18810981840752711</c:v>
                </c:pt>
                <c:pt idx="96">
                  <c:v>0.18659591700792513</c:v>
                </c:pt>
                <c:pt idx="97">
                  <c:v>0.18508201560832338</c:v>
                </c:pt>
                <c:pt idx="98">
                  <c:v>0.1835681142087216</c:v>
                </c:pt>
                <c:pt idx="99">
                  <c:v>0.18197851773913962</c:v>
                </c:pt>
                <c:pt idx="100">
                  <c:v>0.18054031140951787</c:v>
                </c:pt>
                <c:pt idx="101">
                  <c:v>0.1790264100099159</c:v>
                </c:pt>
                <c:pt idx="102">
                  <c:v>0.17743681354033414</c:v>
                </c:pt>
                <c:pt idx="103">
                  <c:v>0.17599860721071239</c:v>
                </c:pt>
                <c:pt idx="104">
                  <c:v>0.17448470581111042</c:v>
                </c:pt>
                <c:pt idx="105">
                  <c:v>0.17297080441150867</c:v>
                </c:pt>
                <c:pt idx="106">
                  <c:v>0.17145690301190669</c:v>
                </c:pt>
                <c:pt idx="107">
                  <c:v>0.16994300161230494</c:v>
                </c:pt>
                <c:pt idx="108">
                  <c:v>0.16842910021270316</c:v>
                </c:pt>
                <c:pt idx="109">
                  <c:v>0.16691519881310121</c:v>
                </c:pt>
                <c:pt idx="110">
                  <c:v>0.16547699248347947</c:v>
                </c:pt>
                <c:pt idx="111">
                  <c:v>0.16396309108387772</c:v>
                </c:pt>
                <c:pt idx="112">
                  <c:v>0.16244918968427574</c:v>
                </c:pt>
                <c:pt idx="113">
                  <c:v>0.16093528828467399</c:v>
                </c:pt>
                <c:pt idx="114">
                  <c:v>0.15949708195505224</c:v>
                </c:pt>
                <c:pt idx="115">
                  <c:v>0.15790748548547023</c:v>
                </c:pt>
                <c:pt idx="116">
                  <c:v>0.15639358408586848</c:v>
                </c:pt>
                <c:pt idx="117">
                  <c:v>0.1548039876162865</c:v>
                </c:pt>
                <c:pt idx="118">
                  <c:v>0.15321439114670449</c:v>
                </c:pt>
                <c:pt idx="119">
                  <c:v>0.15170048974710273</c:v>
                </c:pt>
                <c:pt idx="120">
                  <c:v>0.15011089327752075</c:v>
                </c:pt>
                <c:pt idx="121">
                  <c:v>0.14852129680793874</c:v>
                </c:pt>
                <c:pt idx="122">
                  <c:v>0.14685600526837672</c:v>
                </c:pt>
                <c:pt idx="123">
                  <c:v>0.14526640879879493</c:v>
                </c:pt>
                <c:pt idx="124">
                  <c:v>0.14367681232921295</c:v>
                </c:pt>
                <c:pt idx="125">
                  <c:v>0.14208721585963094</c:v>
                </c:pt>
                <c:pt idx="126">
                  <c:v>0.14049761939004896</c:v>
                </c:pt>
                <c:pt idx="127">
                  <c:v>0.1389837179904472</c:v>
                </c:pt>
                <c:pt idx="128">
                  <c:v>0.13739412152086519</c:v>
                </c:pt>
                <c:pt idx="129">
                  <c:v>0.13580452505128343</c:v>
                </c:pt>
                <c:pt idx="130">
                  <c:v>0.13429062365168146</c:v>
                </c:pt>
                <c:pt idx="131">
                  <c:v>0.13270102718209945</c:v>
                </c:pt>
                <c:pt idx="132">
                  <c:v>0.13118712578249769</c:v>
                </c:pt>
                <c:pt idx="133">
                  <c:v>0.12967322438289594</c:v>
                </c:pt>
                <c:pt idx="134">
                  <c:v>0.12815932298329397</c:v>
                </c:pt>
                <c:pt idx="135">
                  <c:v>0.12656972651371218</c:v>
                </c:pt>
                <c:pt idx="136">
                  <c:v>0.1250558251141102</c:v>
                </c:pt>
                <c:pt idx="137">
                  <c:v>0.12354192371450845</c:v>
                </c:pt>
                <c:pt idx="138">
                  <c:v>0.12202802231490648</c:v>
                </c:pt>
                <c:pt idx="139">
                  <c:v>0.12051412091530472</c:v>
                </c:pt>
                <c:pt idx="140">
                  <c:v>0.11900021951570296</c:v>
                </c:pt>
                <c:pt idx="141">
                  <c:v>0.11756201318608102</c:v>
                </c:pt>
                <c:pt idx="142">
                  <c:v>0.11612380685645927</c:v>
                </c:pt>
                <c:pt idx="143">
                  <c:v>0.11460990545685752</c:v>
                </c:pt>
                <c:pt idx="144">
                  <c:v>0.11317169912723579</c:v>
                </c:pt>
                <c:pt idx="145">
                  <c:v>0.11173349279761405</c:v>
                </c:pt>
                <c:pt idx="146">
                  <c:v>0.11029528646799232</c:v>
                </c:pt>
                <c:pt idx="147">
                  <c:v>0.10885708013837059</c:v>
                </c:pt>
                <c:pt idx="148">
                  <c:v>0.10741887380874884</c:v>
                </c:pt>
                <c:pt idx="149">
                  <c:v>0.10605636254910714</c:v>
                </c:pt>
                <c:pt idx="150">
                  <c:v>0.10469385128946543</c:v>
                </c:pt>
                <c:pt idx="151">
                  <c:v>0.1032556449598437</c:v>
                </c:pt>
                <c:pt idx="152">
                  <c:v>0.10189313370020198</c:v>
                </c:pt>
                <c:pt idx="153">
                  <c:v>0.10053062244056027</c:v>
                </c:pt>
                <c:pt idx="154">
                  <c:v>9.9243806250898792E-2</c:v>
                </c:pt>
                <c:pt idx="155">
                  <c:v>9.7881294991257084E-2</c:v>
                </c:pt>
                <c:pt idx="156">
                  <c:v>9.6594478801595607E-2</c:v>
                </c:pt>
                <c:pt idx="157">
                  <c:v>9.5307662611933922E-2</c:v>
                </c:pt>
                <c:pt idx="158">
                  <c:v>9.4020846422272458E-2</c:v>
                </c:pt>
                <c:pt idx="159">
                  <c:v>9.2809725302591004E-2</c:v>
                </c:pt>
                <c:pt idx="160">
                  <c:v>9.1598604182909549E-2</c:v>
                </c:pt>
                <c:pt idx="161">
                  <c:v>9.0311787993247863E-2</c:v>
                </c:pt>
                <c:pt idx="162">
                  <c:v>8.9100666873566423E-2</c:v>
                </c:pt>
                <c:pt idx="163">
                  <c:v>8.7889545753884968E-2</c:v>
                </c:pt>
                <c:pt idx="164">
                  <c:v>8.6754119704183535E-2</c:v>
                </c:pt>
                <c:pt idx="165">
                  <c:v>8.5618693654482117E-2</c:v>
                </c:pt>
                <c:pt idx="166">
                  <c:v>8.4483267604780907E-2</c:v>
                </c:pt>
                <c:pt idx="167">
                  <c:v>8.3347841555079474E-2</c:v>
                </c:pt>
                <c:pt idx="168">
                  <c:v>8.2288110575358078E-2</c:v>
                </c:pt>
                <c:pt idx="169">
                  <c:v>8.1152684525656868E-2</c:v>
                </c:pt>
                <c:pt idx="170">
                  <c:v>8.0092953545935458E-2</c:v>
                </c:pt>
                <c:pt idx="171">
                  <c:v>7.9108917636194293E-2</c:v>
                </c:pt>
                <c:pt idx="172">
                  <c:v>7.8049186656472896E-2</c:v>
                </c:pt>
                <c:pt idx="173">
                  <c:v>7.7065150746731731E-2</c:v>
                </c:pt>
                <c:pt idx="174">
                  <c:v>7.6005419767010543E-2</c:v>
                </c:pt>
                <c:pt idx="175">
                  <c:v>7.50970789272494E-2</c:v>
                </c:pt>
                <c:pt idx="176">
                  <c:v>7.4113043017508234E-2</c:v>
                </c:pt>
                <c:pt idx="177">
                  <c:v>7.3129007107767083E-2</c:v>
                </c:pt>
                <c:pt idx="178">
                  <c:v>7.222066626800594E-2</c:v>
                </c:pt>
                <c:pt idx="179">
                  <c:v>7.1312325428244797E-2</c:v>
                </c:pt>
                <c:pt idx="180">
                  <c:v>7.0479679658463676E-2</c:v>
                </c:pt>
                <c:pt idx="181">
                  <c:v>6.9571338818702755E-2</c:v>
                </c:pt>
                <c:pt idx="182">
                  <c:v>6.8738693048921634E-2</c:v>
                </c:pt>
                <c:pt idx="183">
                  <c:v>6.7906047279140735E-2</c:v>
                </c:pt>
                <c:pt idx="184">
                  <c:v>6.7073401509359615E-2</c:v>
                </c:pt>
                <c:pt idx="185">
                  <c:v>6.6240755739578716E-2</c:v>
                </c:pt>
                <c:pt idx="186">
                  <c:v>6.5483805039777618E-2</c:v>
                </c:pt>
                <c:pt idx="187">
                  <c:v>6.4651159269996719E-2</c:v>
                </c:pt>
                <c:pt idx="188">
                  <c:v>6.3894208570195843E-2</c:v>
                </c:pt>
                <c:pt idx="189">
                  <c:v>6.3137257870394745E-2</c:v>
                </c:pt>
                <c:pt idx="190">
                  <c:v>6.2380307170593868E-2</c:v>
                </c:pt>
                <c:pt idx="191">
                  <c:v>6.1623356470792985E-2</c:v>
                </c:pt>
                <c:pt idx="192">
                  <c:v>6.0942100840972131E-2</c:v>
                </c:pt>
                <c:pt idx="193">
                  <c:v>6.0260845211151277E-2</c:v>
                </c:pt>
                <c:pt idx="194">
                  <c:v>5.9579589581330417E-2</c:v>
                </c:pt>
                <c:pt idx="195">
                  <c:v>5.8898333951509563E-2</c:v>
                </c:pt>
                <c:pt idx="196">
                  <c:v>5.8217078321688924E-2</c:v>
                </c:pt>
                <c:pt idx="197">
                  <c:v>5.7611517761848093E-2</c:v>
                </c:pt>
                <c:pt idx="198">
                  <c:v>5.6930262132027239E-2</c:v>
                </c:pt>
                <c:pt idx="199">
                  <c:v>5.6324701572186615E-2</c:v>
                </c:pt>
                <c:pt idx="200">
                  <c:v>5.5719141012345784E-2</c:v>
                </c:pt>
                <c:pt idx="201">
                  <c:v>5.5113580452504952E-2</c:v>
                </c:pt>
                <c:pt idx="202">
                  <c:v>5.4508019892664336E-2</c:v>
                </c:pt>
                <c:pt idx="203">
                  <c:v>5.3902459332823505E-2</c:v>
                </c:pt>
                <c:pt idx="204">
                  <c:v>5.3296898772982888E-2</c:v>
                </c:pt>
                <c:pt idx="205">
                  <c:v>5.2767033283122294E-2</c:v>
                </c:pt>
                <c:pt idx="206">
                  <c:v>5.2161472723281463E-2</c:v>
                </c:pt>
                <c:pt idx="207">
                  <c:v>5.1631607233420869E-2</c:v>
                </c:pt>
                <c:pt idx="208">
                  <c:v>5.1101741743560275E-2</c:v>
                </c:pt>
                <c:pt idx="209">
                  <c:v>5.0571876253699466E-2</c:v>
                </c:pt>
                <c:pt idx="210">
                  <c:v>5.0117705833818894E-2</c:v>
                </c:pt>
                <c:pt idx="211">
                  <c:v>4.95878403439583E-2</c:v>
                </c:pt>
                <c:pt idx="212">
                  <c:v>4.9057974854097706E-2</c:v>
                </c:pt>
                <c:pt idx="213">
                  <c:v>4.8603804434217135E-2</c:v>
                </c:pt>
                <c:pt idx="214">
                  <c:v>4.8073938944356541E-2</c:v>
                </c:pt>
                <c:pt idx="215">
                  <c:v>4.7619768524475976E-2</c:v>
                </c:pt>
                <c:pt idx="216">
                  <c:v>4.7165598104595405E-2</c:v>
                </c:pt>
                <c:pt idx="217">
                  <c:v>4.6711427684714833E-2</c:v>
                </c:pt>
                <c:pt idx="218">
                  <c:v>4.6257257264834262E-2</c:v>
                </c:pt>
                <c:pt idx="219">
                  <c:v>4.580308684495369E-2</c:v>
                </c:pt>
                <c:pt idx="220">
                  <c:v>4.5424611495053363E-2</c:v>
                </c:pt>
                <c:pt idx="221">
                  <c:v>4.4970441075172791E-2</c:v>
                </c:pt>
                <c:pt idx="222">
                  <c:v>4.4591965725272242E-2</c:v>
                </c:pt>
                <c:pt idx="223">
                  <c:v>4.4137795305391671E-2</c:v>
                </c:pt>
                <c:pt idx="224">
                  <c:v>4.3759319955491129E-2</c:v>
                </c:pt>
                <c:pt idx="225">
                  <c:v>4.3380844605590795E-2</c:v>
                </c:pt>
                <c:pt idx="226">
                  <c:v>4.3002369255690245E-2</c:v>
                </c:pt>
                <c:pt idx="227">
                  <c:v>4.2548198835809674E-2</c:v>
                </c:pt>
                <c:pt idx="228">
                  <c:v>4.2169723485909347E-2</c:v>
                </c:pt>
                <c:pt idx="229">
                  <c:v>4.186694320598882E-2</c:v>
                </c:pt>
                <c:pt idx="230">
                  <c:v>4.1488467856088486E-2</c:v>
                </c:pt>
                <c:pt idx="231">
                  <c:v>4.1109992506187944E-2</c:v>
                </c:pt>
                <c:pt idx="232">
                  <c:v>4.073151715628761E-2</c:v>
                </c:pt>
                <c:pt idx="233">
                  <c:v>4.0428736876367083E-2</c:v>
                </c:pt>
                <c:pt idx="234">
                  <c:v>4.0125956596446778E-2</c:v>
                </c:pt>
                <c:pt idx="235">
                  <c:v>3.9747481246546444E-2</c:v>
                </c:pt>
                <c:pt idx="236">
                  <c:v>3.9444700966625924E-2</c:v>
                </c:pt>
                <c:pt idx="237">
                  <c:v>3.9141920686705613E-2</c:v>
                </c:pt>
                <c:pt idx="238">
                  <c:v>3.8839140406785308E-2</c:v>
                </c:pt>
                <c:pt idx="239">
                  <c:v>3.8536360126864781E-2</c:v>
                </c:pt>
                <c:pt idx="240">
                  <c:v>3.8309274916924499E-2</c:v>
                </c:pt>
                <c:pt idx="241">
                  <c:v>3.8006494637004187E-2</c:v>
                </c:pt>
                <c:pt idx="242">
                  <c:v>3.7779409427063905E-2</c:v>
                </c:pt>
                <c:pt idx="243">
                  <c:v>3.7476629147143593E-2</c:v>
                </c:pt>
                <c:pt idx="244">
                  <c:v>3.7249543937203311E-2</c:v>
                </c:pt>
                <c:pt idx="245">
                  <c:v>3.7022458727263022E-2</c:v>
                </c:pt>
                <c:pt idx="246">
                  <c:v>3.6795373517322739E-2</c:v>
                </c:pt>
                <c:pt idx="247">
                  <c:v>3.656828830738245E-2</c:v>
                </c:pt>
                <c:pt idx="248">
                  <c:v>3.6341203097442168E-2</c:v>
                </c:pt>
                <c:pt idx="249">
                  <c:v>3.6114117887501886E-2</c:v>
                </c:pt>
                <c:pt idx="250">
                  <c:v>3.5887032677561596E-2</c:v>
                </c:pt>
                <c:pt idx="251">
                  <c:v>3.5659947467621314E-2</c:v>
                </c:pt>
                <c:pt idx="252">
                  <c:v>3.5432862257681025E-2</c:v>
                </c:pt>
                <c:pt idx="253">
                  <c:v>3.528147211772098E-2</c:v>
                </c:pt>
                <c:pt idx="254">
                  <c:v>3.5054386907780698E-2</c:v>
                </c:pt>
                <c:pt idx="255">
                  <c:v>3.4827301697840408E-2</c:v>
                </c:pt>
                <c:pt idx="256">
                  <c:v>3.4675911557880149E-2</c:v>
                </c:pt>
                <c:pt idx="257">
                  <c:v>3.4448826347939866E-2</c:v>
                </c:pt>
                <c:pt idx="258">
                  <c:v>3.4297436207979599E-2</c:v>
                </c:pt>
                <c:pt idx="259">
                  <c:v>3.4146046068019555E-2</c:v>
                </c:pt>
                <c:pt idx="260">
                  <c:v>3.3918960858079272E-2</c:v>
                </c:pt>
                <c:pt idx="261">
                  <c:v>3.3767570718119005E-2</c:v>
                </c:pt>
                <c:pt idx="262">
                  <c:v>3.3616180578158961E-2</c:v>
                </c:pt>
                <c:pt idx="263">
                  <c:v>3.3464790438198701E-2</c:v>
                </c:pt>
                <c:pt idx="264">
                  <c:v>3.3237705228258412E-2</c:v>
                </c:pt>
                <c:pt idx="265">
                  <c:v>3.3086315088298152E-2</c:v>
                </c:pt>
                <c:pt idx="266">
                  <c:v>3.2934924948338107E-2</c:v>
                </c:pt>
                <c:pt idx="267">
                  <c:v>3.2783534808377847E-2</c:v>
                </c:pt>
                <c:pt idx="268">
                  <c:v>3.2556449598437558E-2</c:v>
                </c:pt>
                <c:pt idx="269">
                  <c:v>3.2405059458477298E-2</c:v>
                </c:pt>
                <c:pt idx="270">
                  <c:v>3.2177974248537224E-2</c:v>
                </c:pt>
                <c:pt idx="271">
                  <c:v>3.2026584108576964E-2</c:v>
                </c:pt>
                <c:pt idx="272">
                  <c:v>3.1875193968616704E-2</c:v>
                </c:pt>
                <c:pt idx="273">
                  <c:v>3.1648108758676415E-2</c:v>
                </c:pt>
                <c:pt idx="274">
                  <c:v>3.149671861871637E-2</c:v>
                </c:pt>
                <c:pt idx="275">
                  <c:v>3.1269633408776087E-2</c:v>
                </c:pt>
                <c:pt idx="276">
                  <c:v>3.1118243268815824E-2</c:v>
                </c:pt>
                <c:pt idx="277">
                  <c:v>3.0966853128855561E-2</c:v>
                </c:pt>
                <c:pt idx="278">
                  <c:v>3.0739767918915278E-2</c:v>
                </c:pt>
                <c:pt idx="279">
                  <c:v>3.058837777895523E-2</c:v>
                </c:pt>
                <c:pt idx="280">
                  <c:v>3.043698763899497E-2</c:v>
                </c:pt>
                <c:pt idx="281">
                  <c:v>3.0285597499034922E-2</c:v>
                </c:pt>
                <c:pt idx="282">
                  <c:v>3.0058512289094636E-2</c:v>
                </c:pt>
                <c:pt idx="283">
                  <c:v>2.9907122149134376E-2</c:v>
                </c:pt>
                <c:pt idx="284">
                  <c:v>2.9755732009174113E-2</c:v>
                </c:pt>
                <c:pt idx="285">
                  <c:v>2.9604341869214068E-2</c:v>
                </c:pt>
                <c:pt idx="286">
                  <c:v>2.9528646799233827E-2</c:v>
                </c:pt>
                <c:pt idx="287">
                  <c:v>2.9377256659273782E-2</c:v>
                </c:pt>
                <c:pt idx="288">
                  <c:v>2.9225866519313519E-2</c:v>
                </c:pt>
                <c:pt idx="289">
                  <c:v>2.9074476379353259E-2</c:v>
                </c:pt>
                <c:pt idx="290">
                  <c:v>2.8923086239393211E-2</c:v>
                </c:pt>
                <c:pt idx="291">
                  <c:v>2.8847391169412973E-2</c:v>
                </c:pt>
                <c:pt idx="292">
                  <c:v>2.8696001029452925E-2</c:v>
                </c:pt>
                <c:pt idx="293">
                  <c:v>2.8544610889492665E-2</c:v>
                </c:pt>
                <c:pt idx="294">
                  <c:v>2.8468915819512639E-2</c:v>
                </c:pt>
                <c:pt idx="295">
                  <c:v>2.8317525679552379E-2</c:v>
                </c:pt>
                <c:pt idx="296">
                  <c:v>2.8241830609572357E-2</c:v>
                </c:pt>
                <c:pt idx="297">
                  <c:v>2.8090440469612094E-2</c:v>
                </c:pt>
                <c:pt idx="298">
                  <c:v>2.8014745399632071E-2</c:v>
                </c:pt>
                <c:pt idx="299">
                  <c:v>2.7863355259671808E-2</c:v>
                </c:pt>
                <c:pt idx="300">
                  <c:v>2.7787660189691785E-2</c:v>
                </c:pt>
                <c:pt idx="301">
                  <c:v>2.7636270049731522E-2</c:v>
                </c:pt>
                <c:pt idx="302">
                  <c:v>2.75605749797515E-2</c:v>
                </c:pt>
                <c:pt idx="303">
                  <c:v>2.740918483979124E-2</c:v>
                </c:pt>
                <c:pt idx="304">
                  <c:v>2.7333489769811214E-2</c:v>
                </c:pt>
                <c:pt idx="305">
                  <c:v>2.7182099629850954E-2</c:v>
                </c:pt>
                <c:pt idx="306">
                  <c:v>2.7106404559870928E-2</c:v>
                </c:pt>
                <c:pt idx="307">
                  <c:v>2.7030709489890906E-2</c:v>
                </c:pt>
                <c:pt idx="308">
                  <c:v>2.6879319349930646E-2</c:v>
                </c:pt>
                <c:pt idx="309">
                  <c:v>2.680362427995062E-2</c:v>
                </c:pt>
                <c:pt idx="310">
                  <c:v>2.6727929209970382E-2</c:v>
                </c:pt>
                <c:pt idx="311">
                  <c:v>2.665223413999036E-2</c:v>
                </c:pt>
                <c:pt idx="312">
                  <c:v>2.6500844000030312E-2</c:v>
                </c:pt>
                <c:pt idx="313">
                  <c:v>2.6425148930050074E-2</c:v>
                </c:pt>
                <c:pt idx="314">
                  <c:v>2.6349453860070052E-2</c:v>
                </c:pt>
                <c:pt idx="315">
                  <c:v>2.6273758790090026E-2</c:v>
                </c:pt>
                <c:pt idx="316">
                  <c:v>2.6198063720109788E-2</c:v>
                </c:pt>
                <c:pt idx="317">
                  <c:v>2.6122368650129766E-2</c:v>
                </c:pt>
                <c:pt idx="318">
                  <c:v>2.6046673580149744E-2</c:v>
                </c:pt>
                <c:pt idx="319">
                  <c:v>2.5970978510169503E-2</c:v>
                </c:pt>
                <c:pt idx="320">
                  <c:v>2.589528344018948E-2</c:v>
                </c:pt>
                <c:pt idx="321">
                  <c:v>2.5819588370209458E-2</c:v>
                </c:pt>
                <c:pt idx="322">
                  <c:v>2.5743893300229217E-2</c:v>
                </c:pt>
                <c:pt idx="323">
                  <c:v>2.5668198230249194E-2</c:v>
                </c:pt>
                <c:pt idx="324">
                  <c:v>2.5592503160269172E-2</c:v>
                </c:pt>
                <c:pt idx="325">
                  <c:v>2.5516808090288935E-2</c:v>
                </c:pt>
                <c:pt idx="326">
                  <c:v>2.5441113020308909E-2</c:v>
                </c:pt>
                <c:pt idx="327">
                  <c:v>2.5365417950328886E-2</c:v>
                </c:pt>
                <c:pt idx="328">
                  <c:v>2.5289722880348649E-2</c:v>
                </c:pt>
                <c:pt idx="329">
                  <c:v>2.5289722880348649E-2</c:v>
                </c:pt>
                <c:pt idx="330">
                  <c:v>2.5214027810368626E-2</c:v>
                </c:pt>
                <c:pt idx="331">
                  <c:v>2.51383327403886E-2</c:v>
                </c:pt>
                <c:pt idx="332">
                  <c:v>2.5062637670408363E-2</c:v>
                </c:pt>
                <c:pt idx="333">
                  <c:v>2.4986942600428341E-2</c:v>
                </c:pt>
                <c:pt idx="334">
                  <c:v>2.4986942600428341E-2</c:v>
                </c:pt>
                <c:pt idx="335">
                  <c:v>2.4911247530448315E-2</c:v>
                </c:pt>
                <c:pt idx="336">
                  <c:v>2.4835552460468077E-2</c:v>
                </c:pt>
                <c:pt idx="337">
                  <c:v>2.4759857390488055E-2</c:v>
                </c:pt>
                <c:pt idx="338">
                  <c:v>2.4759857390488055E-2</c:v>
                </c:pt>
                <c:pt idx="339">
                  <c:v>2.4684162320508032E-2</c:v>
                </c:pt>
                <c:pt idx="340">
                  <c:v>2.4608467250528007E-2</c:v>
                </c:pt>
                <c:pt idx="341">
                  <c:v>2.4532772180547769E-2</c:v>
                </c:pt>
                <c:pt idx="342">
                  <c:v>2.4532772180547769E-2</c:v>
                </c:pt>
                <c:pt idx="343">
                  <c:v>2.4457077110567747E-2</c:v>
                </c:pt>
                <c:pt idx="344">
                  <c:v>2.4381382040587721E-2</c:v>
                </c:pt>
                <c:pt idx="345">
                  <c:v>2.4381382040587721E-2</c:v>
                </c:pt>
                <c:pt idx="346">
                  <c:v>2.4305686970607483E-2</c:v>
                </c:pt>
                <c:pt idx="347">
                  <c:v>2.4305686970607483E-2</c:v>
                </c:pt>
                <c:pt idx="348">
                  <c:v>2.4229991900627461E-2</c:v>
                </c:pt>
                <c:pt idx="349">
                  <c:v>2.4154296830647438E-2</c:v>
                </c:pt>
                <c:pt idx="350">
                  <c:v>2.4154296830647438E-2</c:v>
                </c:pt>
                <c:pt idx="351">
                  <c:v>2.4078601760667197E-2</c:v>
                </c:pt>
                <c:pt idx="352">
                  <c:v>2.4078601760667197E-2</c:v>
                </c:pt>
                <c:pt idx="353">
                  <c:v>2.4002906690687175E-2</c:v>
                </c:pt>
                <c:pt idx="354">
                  <c:v>2.4002906690687175E-2</c:v>
                </c:pt>
                <c:pt idx="355">
                  <c:v>2.3927211620707153E-2</c:v>
                </c:pt>
                <c:pt idx="356">
                  <c:v>2.3851516550726915E-2</c:v>
                </c:pt>
                <c:pt idx="357">
                  <c:v>2.3851516550726915E-2</c:v>
                </c:pt>
                <c:pt idx="358">
                  <c:v>2.3775821480746889E-2</c:v>
                </c:pt>
                <c:pt idx="359">
                  <c:v>2.3775821480746889E-2</c:v>
                </c:pt>
                <c:pt idx="360">
                  <c:v>2.3700126410766867E-2</c:v>
                </c:pt>
                <c:pt idx="361">
                  <c:v>2.3700126410766867E-2</c:v>
                </c:pt>
                <c:pt idx="362">
                  <c:v>2.3624431340786629E-2</c:v>
                </c:pt>
                <c:pt idx="363">
                  <c:v>2.3624431340786629E-2</c:v>
                </c:pt>
                <c:pt idx="364">
                  <c:v>2.3548736270806604E-2</c:v>
                </c:pt>
                <c:pt idx="365">
                  <c:v>2.3548736270806604E-2</c:v>
                </c:pt>
                <c:pt idx="366">
                  <c:v>2.3473041200826581E-2</c:v>
                </c:pt>
                <c:pt idx="367">
                  <c:v>2.3473041200826581E-2</c:v>
                </c:pt>
                <c:pt idx="368">
                  <c:v>2.3473041200826581E-2</c:v>
                </c:pt>
                <c:pt idx="369">
                  <c:v>2.3397346130846344E-2</c:v>
                </c:pt>
                <c:pt idx="370">
                  <c:v>2.3397346130846344E-2</c:v>
                </c:pt>
                <c:pt idx="371">
                  <c:v>2.3321651060866321E-2</c:v>
                </c:pt>
                <c:pt idx="372">
                  <c:v>2.3321651060866321E-2</c:v>
                </c:pt>
                <c:pt idx="373">
                  <c:v>2.3245955990886295E-2</c:v>
                </c:pt>
                <c:pt idx="374">
                  <c:v>2.3245955990886295E-2</c:v>
                </c:pt>
                <c:pt idx="375">
                  <c:v>2.3245955990886295E-2</c:v>
                </c:pt>
                <c:pt idx="376">
                  <c:v>2.3170260920906058E-2</c:v>
                </c:pt>
                <c:pt idx="377">
                  <c:v>2.3170260920906058E-2</c:v>
                </c:pt>
                <c:pt idx="378">
                  <c:v>2.3094565850926035E-2</c:v>
                </c:pt>
                <c:pt idx="379">
                  <c:v>2.3094565850926035E-2</c:v>
                </c:pt>
                <c:pt idx="380">
                  <c:v>2.3094565850926035E-2</c:v>
                </c:pt>
                <c:pt idx="381">
                  <c:v>2.3018870780946013E-2</c:v>
                </c:pt>
                <c:pt idx="382">
                  <c:v>2.3018870780946013E-2</c:v>
                </c:pt>
                <c:pt idx="383">
                  <c:v>2.3018870780946013E-2</c:v>
                </c:pt>
                <c:pt idx="384">
                  <c:v>2.2943175710965772E-2</c:v>
                </c:pt>
                <c:pt idx="385">
                  <c:v>2.2943175710965772E-2</c:v>
                </c:pt>
                <c:pt idx="386">
                  <c:v>2.2943175710965772E-2</c:v>
                </c:pt>
                <c:pt idx="387">
                  <c:v>2.2943175710965772E-2</c:v>
                </c:pt>
                <c:pt idx="388">
                  <c:v>2.286748064098575E-2</c:v>
                </c:pt>
                <c:pt idx="389">
                  <c:v>2.286748064098575E-2</c:v>
                </c:pt>
                <c:pt idx="390">
                  <c:v>2.286748064098575E-2</c:v>
                </c:pt>
                <c:pt idx="391">
                  <c:v>2.286748064098575E-2</c:v>
                </c:pt>
                <c:pt idx="392">
                  <c:v>2.286748064098575E-2</c:v>
                </c:pt>
                <c:pt idx="393">
                  <c:v>2.286748064098575E-2</c:v>
                </c:pt>
                <c:pt idx="394">
                  <c:v>2.286748064098575E-2</c:v>
                </c:pt>
                <c:pt idx="395">
                  <c:v>2.2943175710965772E-2</c:v>
                </c:pt>
                <c:pt idx="396">
                  <c:v>2.2943175710965772E-2</c:v>
                </c:pt>
                <c:pt idx="397">
                  <c:v>2.2943175710965772E-2</c:v>
                </c:pt>
                <c:pt idx="398">
                  <c:v>2.2943175710965772E-2</c:v>
                </c:pt>
                <c:pt idx="399">
                  <c:v>2.2943175710965772E-2</c:v>
                </c:pt>
                <c:pt idx="400">
                  <c:v>2.2943175710965772E-2</c:v>
                </c:pt>
                <c:pt idx="401">
                  <c:v>2.2943175710965772E-2</c:v>
                </c:pt>
                <c:pt idx="402">
                  <c:v>2.2943175710965772E-2</c:v>
                </c:pt>
                <c:pt idx="403">
                  <c:v>2.2943175710965772E-2</c:v>
                </c:pt>
                <c:pt idx="404">
                  <c:v>2.3018870780946013E-2</c:v>
                </c:pt>
                <c:pt idx="405">
                  <c:v>2.3018870780946013E-2</c:v>
                </c:pt>
                <c:pt idx="406">
                  <c:v>2.3018870780946013E-2</c:v>
                </c:pt>
                <c:pt idx="407">
                  <c:v>2.3018870780946013E-2</c:v>
                </c:pt>
                <c:pt idx="408">
                  <c:v>2.3018870780946013E-2</c:v>
                </c:pt>
                <c:pt idx="409">
                  <c:v>2.3018870780946013E-2</c:v>
                </c:pt>
                <c:pt idx="410">
                  <c:v>2.3018870780946013E-2</c:v>
                </c:pt>
                <c:pt idx="411">
                  <c:v>2.3018870780946013E-2</c:v>
                </c:pt>
                <c:pt idx="412">
                  <c:v>2.3094565850926035E-2</c:v>
                </c:pt>
                <c:pt idx="413">
                  <c:v>2.3094565850926035E-2</c:v>
                </c:pt>
                <c:pt idx="414">
                  <c:v>2.3094565850926035E-2</c:v>
                </c:pt>
                <c:pt idx="415">
                  <c:v>2.3094565850926035E-2</c:v>
                </c:pt>
                <c:pt idx="416">
                  <c:v>2.3094565850926035E-2</c:v>
                </c:pt>
                <c:pt idx="417">
                  <c:v>2.3094565850926035E-2</c:v>
                </c:pt>
                <c:pt idx="418">
                  <c:v>2.3094565850926035E-2</c:v>
                </c:pt>
                <c:pt idx="419">
                  <c:v>2.3094565850926035E-2</c:v>
                </c:pt>
                <c:pt idx="420">
                  <c:v>2.3094565850926035E-2</c:v>
                </c:pt>
                <c:pt idx="421">
                  <c:v>2.3094565850926035E-2</c:v>
                </c:pt>
                <c:pt idx="422">
                  <c:v>2.3094565850926035E-2</c:v>
                </c:pt>
                <c:pt idx="423">
                  <c:v>2.3094565850926035E-2</c:v>
                </c:pt>
                <c:pt idx="424">
                  <c:v>2.3018870780946013E-2</c:v>
                </c:pt>
                <c:pt idx="425">
                  <c:v>2.3018870780946013E-2</c:v>
                </c:pt>
                <c:pt idx="426">
                  <c:v>2.3018870780946013E-2</c:v>
                </c:pt>
                <c:pt idx="427">
                  <c:v>2.2943175710965772E-2</c:v>
                </c:pt>
                <c:pt idx="428">
                  <c:v>2.2943175710965772E-2</c:v>
                </c:pt>
                <c:pt idx="429">
                  <c:v>2.286748064098575E-2</c:v>
                </c:pt>
                <c:pt idx="430">
                  <c:v>2.286748064098575E-2</c:v>
                </c:pt>
                <c:pt idx="431">
                  <c:v>2.286748064098575E-2</c:v>
                </c:pt>
                <c:pt idx="432">
                  <c:v>2.2791785571005727E-2</c:v>
                </c:pt>
                <c:pt idx="433">
                  <c:v>2.2791785571005727E-2</c:v>
                </c:pt>
                <c:pt idx="434">
                  <c:v>2.2791785571005727E-2</c:v>
                </c:pt>
                <c:pt idx="435">
                  <c:v>2.2716090501025701E-2</c:v>
                </c:pt>
                <c:pt idx="436">
                  <c:v>2.2716090501025701E-2</c:v>
                </c:pt>
                <c:pt idx="437">
                  <c:v>2.2716090501025701E-2</c:v>
                </c:pt>
                <c:pt idx="438">
                  <c:v>2.2716090501025701E-2</c:v>
                </c:pt>
                <c:pt idx="439">
                  <c:v>2.2716090501025701E-2</c:v>
                </c:pt>
                <c:pt idx="440">
                  <c:v>2.2640395431045464E-2</c:v>
                </c:pt>
                <c:pt idx="441">
                  <c:v>2.2640395431045464E-2</c:v>
                </c:pt>
                <c:pt idx="442">
                  <c:v>2.2640395431045464E-2</c:v>
                </c:pt>
                <c:pt idx="443">
                  <c:v>2.2640395431045464E-2</c:v>
                </c:pt>
                <c:pt idx="444">
                  <c:v>2.2564700361065441E-2</c:v>
                </c:pt>
                <c:pt idx="445">
                  <c:v>2.2564700361065441E-2</c:v>
                </c:pt>
                <c:pt idx="446">
                  <c:v>2.2564700361065441E-2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</c:numCache>
            </c:numRef>
          </c:xVal>
          <c:yVal>
            <c:numRef>
              <c:f>Traitement7!$O$2:$O$700</c:f>
              <c:numCache>
                <c:formatCode>0.00E+00</c:formatCode>
                <c:ptCount val="699"/>
                <c:pt idx="0">
                  <c:v>7.7679672757061599E-2</c:v>
                </c:pt>
                <c:pt idx="1">
                  <c:v>7.6529731312372784E-2</c:v>
                </c:pt>
                <c:pt idx="2">
                  <c:v>7.5639443679309373E-2</c:v>
                </c:pt>
                <c:pt idx="3">
                  <c:v>7.4816029650254676E-2</c:v>
                </c:pt>
                <c:pt idx="4">
                  <c:v>7.3995827899130978E-2</c:v>
                </c:pt>
                <c:pt idx="5">
                  <c:v>7.3053499756821738E-2</c:v>
                </c:pt>
                <c:pt idx="6">
                  <c:v>7.2115595645125014E-2</c:v>
                </c:pt>
                <c:pt idx="7">
                  <c:v>7.112013058320478E-2</c:v>
                </c:pt>
                <c:pt idx="8">
                  <c:v>7.0068172235545956E-2</c:v>
                </c:pt>
                <c:pt idx="9">
                  <c:v>6.9083583264843554E-2</c:v>
                </c:pt>
                <c:pt idx="10">
                  <c:v>6.8043402078437662E-2</c:v>
                </c:pt>
                <c:pt idx="11">
                  <c:v>6.6948838339969008E-2</c:v>
                </c:pt>
                <c:pt idx="12">
                  <c:v>6.5921634682495026E-2</c:v>
                </c:pt>
                <c:pt idx="13">
                  <c:v>6.4841078215694917E-2</c:v>
                </c:pt>
                <c:pt idx="14">
                  <c:v>6.3471171908069099E-2</c:v>
                </c:pt>
                <c:pt idx="15">
                  <c:v>6.2348846833446742E-2</c:v>
                </c:pt>
                <c:pt idx="16">
                  <c:v>6.1293544911544283E-2</c:v>
                </c:pt>
                <c:pt idx="17">
                  <c:v>6.0246124845016763E-2</c:v>
                </c:pt>
                <c:pt idx="18">
                  <c:v>5.9264258427780429E-2</c:v>
                </c:pt>
                <c:pt idx="19">
                  <c:v>5.8289665239019788E-2</c:v>
                </c:pt>
                <c:pt idx="20">
                  <c:v>5.7265800622100932E-2</c:v>
                </c:pt>
                <c:pt idx="21">
                  <c:v>5.630654925820551E-2</c:v>
                </c:pt>
                <c:pt idx="22">
                  <c:v>5.5299188555776049E-2</c:v>
                </c:pt>
                <c:pt idx="23">
                  <c:v>5.4300515621560533E-2</c:v>
                </c:pt>
                <c:pt idx="24">
                  <c:v>5.3310664355435286E-2</c:v>
                </c:pt>
                <c:pt idx="25">
                  <c:v>5.2329766913925033E-2</c:v>
                </c:pt>
                <c:pt idx="26">
                  <c:v>5.1357953513076253E-2</c:v>
                </c:pt>
                <c:pt idx="27">
                  <c:v>5.0342147026323933E-2</c:v>
                </c:pt>
                <c:pt idx="28">
                  <c:v>4.9336752427501296E-2</c:v>
                </c:pt>
                <c:pt idx="29">
                  <c:v>4.834191434168747E-2</c:v>
                </c:pt>
                <c:pt idx="30">
                  <c:v>4.7357773959739252E-2</c:v>
                </c:pt>
                <c:pt idx="31">
                  <c:v>4.6384468774103731E-2</c:v>
                </c:pt>
                <c:pt idx="32">
                  <c:v>4.537178934210713E-2</c:v>
                </c:pt>
                <c:pt idx="33">
                  <c:v>4.442113852659571E-2</c:v>
                </c:pt>
                <c:pt idx="34">
                  <c:v>4.3432587137545588E-2</c:v>
                </c:pt>
                <c:pt idx="35">
                  <c:v>4.2456617774673855E-2</c:v>
                </c:pt>
                <c:pt idx="36">
                  <c:v>4.1493363919389292E-2</c:v>
                </c:pt>
                <c:pt idx="37">
                  <c:v>4.0542952598298196E-2</c:v>
                </c:pt>
                <c:pt idx="38">
                  <c:v>3.9558973992683238E-2</c:v>
                </c:pt>
                <c:pt idx="39">
                  <c:v>3.8635258155178993E-2</c:v>
                </c:pt>
                <c:pt idx="40">
                  <c:v>3.7679550869408301E-2</c:v>
                </c:pt>
                <c:pt idx="41">
                  <c:v>3.6782973740047874E-2</c:v>
                </c:pt>
                <c:pt idx="42">
                  <c:v>3.5855968819797995E-2</c:v>
                </c:pt>
                <c:pt idx="43">
                  <c:v>3.4943808860211027E-2</c:v>
                </c:pt>
                <c:pt idx="44">
                  <c:v>3.4046578043009493E-2</c:v>
                </c:pt>
                <c:pt idx="45">
                  <c:v>3.3206019899653112E-2</c:v>
                </c:pt>
                <c:pt idx="46">
                  <c:v>3.2338139704006369E-2</c:v>
                </c:pt>
                <c:pt idx="47">
                  <c:v>3.148537620896466E-2</c:v>
                </c:pt>
                <c:pt idx="48">
                  <c:v>3.0647771692474211E-2</c:v>
                </c:pt>
                <c:pt idx="49">
                  <c:v>2.9825357451892416E-2</c:v>
                </c:pt>
                <c:pt idx="50">
                  <c:v>2.9018153712643786E-2</c:v>
                </c:pt>
                <c:pt idx="51">
                  <c:v>2.8263537971454492E-2</c:v>
                </c:pt>
                <c:pt idx="52">
                  <c:v>2.74860469271117E-2</c:v>
                </c:pt>
                <c:pt idx="53">
                  <c:v>2.6687840663253713E-2</c:v>
                </c:pt>
                <c:pt idx="54">
                  <c:v>2.5941458357741896E-2</c:v>
                </c:pt>
                <c:pt idx="55">
                  <c:v>2.5210220671049246E-2</c:v>
                </c:pt>
                <c:pt idx="56">
                  <c:v>2.4494081294356436E-2</c:v>
                </c:pt>
                <c:pt idx="57">
                  <c:v>2.379298311451554E-2</c:v>
                </c:pt>
                <c:pt idx="58">
                  <c:v>2.3106858379010452E-2</c:v>
                </c:pt>
                <c:pt idx="59">
                  <c:v>2.2435628890425354E-2</c:v>
                </c:pt>
                <c:pt idx="60">
                  <c:v>2.1779206229246947E-2</c:v>
                </c:pt>
                <c:pt idx="61">
                  <c:v>2.1137492003664261E-2</c:v>
                </c:pt>
                <c:pt idx="62">
                  <c:v>2.0510378124889109E-2</c:v>
                </c:pt>
                <c:pt idx="63">
                  <c:v>1.9897747106390116E-2</c:v>
                </c:pt>
                <c:pt idx="64">
                  <c:v>1.9271338937590574E-2</c:v>
                </c:pt>
                <c:pt idx="65">
                  <c:v>1.8687958888214846E-2</c:v>
                </c:pt>
                <c:pt idx="66">
                  <c:v>1.8118649123241369E-2</c:v>
                </c:pt>
                <c:pt idx="67">
                  <c:v>1.7563257602411203E-2</c:v>
                </c:pt>
                <c:pt idx="68">
                  <c:v>1.7021624698257833E-2</c:v>
                </c:pt>
                <c:pt idx="69">
                  <c:v>1.6493583600417645E-2</c:v>
                </c:pt>
                <c:pt idx="70">
                  <c:v>1.5978960730272759E-2</c:v>
                </c:pt>
                <c:pt idx="71">
                  <c:v>1.5477576163888711E-2</c:v>
                </c:pt>
                <c:pt idx="72">
                  <c:v>1.4966312487155841E-2</c:v>
                </c:pt>
                <c:pt idx="73">
                  <c:v>1.4513773099675787E-2</c:v>
                </c:pt>
                <c:pt idx="74">
                  <c:v>1.4050966909905734E-2</c:v>
                </c:pt>
                <c:pt idx="75">
                  <c:v>1.3579487047590062E-2</c:v>
                </c:pt>
                <c:pt idx="76">
                  <c:v>1.3141981849237129E-2</c:v>
                </c:pt>
                <c:pt idx="77">
                  <c:v>1.2716516356723081E-2</c:v>
                </c:pt>
                <c:pt idx="78">
                  <c:v>1.2302878209245971E-2</c:v>
                </c:pt>
                <c:pt idx="79">
                  <c:v>1.1900852171710349E-2</c:v>
                </c:pt>
                <c:pt idx="80">
                  <c:v>1.1510220548199973E-2</c:v>
                </c:pt>
                <c:pt idx="81">
                  <c:v>1.1130763586566721E-2</c:v>
                </c:pt>
                <c:pt idx="82">
                  <c:v>1.0762259872958336E-2</c:v>
                </c:pt>
                <c:pt idx="83">
                  <c:v>1.0404486715222492E-2</c:v>
                </c:pt>
                <c:pt idx="84">
                  <c:v>1.0057220514240215E-2</c:v>
                </c:pt>
                <c:pt idx="85">
                  <c:v>9.7202371223587426E-3</c:v>
                </c:pt>
                <c:pt idx="86">
                  <c:v>9.3933121882074262E-3</c:v>
                </c:pt>
                <c:pt idx="87">
                  <c:v>9.091101350800608E-3</c:v>
                </c:pt>
                <c:pt idx="88">
                  <c:v>8.797617123435934E-3</c:v>
                </c:pt>
                <c:pt idx="89">
                  <c:v>8.512666780236329E-3</c:v>
                </c:pt>
                <c:pt idx="90">
                  <c:v>8.222443550690255E-3</c:v>
                </c:pt>
                <c:pt idx="91">
                  <c:v>7.9543888777569086E-3</c:v>
                </c:pt>
                <c:pt idx="92">
                  <c:v>7.694286255022424E-3</c:v>
                </c:pt>
                <c:pt idx="93">
                  <c:v>7.441947562508034E-3</c:v>
                </c:pt>
                <c:pt idx="94">
                  <c:v>7.1851438173053282E-3</c:v>
                </c:pt>
                <c:pt idx="95">
                  <c:v>6.9481400690406415E-3</c:v>
                </c:pt>
                <c:pt idx="96">
                  <c:v>6.7183371427825709E-3</c:v>
                </c:pt>
                <c:pt idx="97">
                  <c:v>6.4955544314503804E-3</c:v>
                </c:pt>
                <c:pt idx="98">
                  <c:v>6.279613542634746E-3</c:v>
                </c:pt>
                <c:pt idx="99">
                  <c:v>6.0600465140448452E-3</c:v>
                </c:pt>
                <c:pt idx="100">
                  <c:v>5.8675554467365323E-3</c:v>
                </c:pt>
                <c:pt idx="101">
                  <c:v>5.6710935571141503E-3</c:v>
                </c:pt>
                <c:pt idx="102">
                  <c:v>5.47142737389485E-3</c:v>
                </c:pt>
                <c:pt idx="103">
                  <c:v>5.2964619923182117E-3</c:v>
                </c:pt>
                <c:pt idx="104">
                  <c:v>5.1179636529003576E-3</c:v>
                </c:pt>
                <c:pt idx="105">
                  <c:v>4.9451291992582552E-3</c:v>
                </c:pt>
                <c:pt idx="106">
                  <c:v>4.7778014328444945E-3</c:v>
                </c:pt>
                <c:pt idx="107">
                  <c:v>4.6158260973315022E-3</c:v>
                </c:pt>
                <c:pt idx="108">
                  <c:v>4.4590519155770503E-3</c:v>
                </c:pt>
                <c:pt idx="109">
                  <c:v>4.3073306191948246E-3</c:v>
                </c:pt>
                <c:pt idx="110">
                  <c:v>4.1677433043051234E-3</c:v>
                </c:pt>
                <c:pt idx="111">
                  <c:v>4.0254601716358165E-3</c:v>
                </c:pt>
                <c:pt idx="112">
                  <c:v>3.8878102485578763E-3</c:v>
                </c:pt>
                <c:pt idx="113">
                  <c:v>3.7546573099498568E-3</c:v>
                </c:pt>
                <c:pt idx="114">
                  <c:v>3.6322060262819326E-3</c:v>
                </c:pt>
                <c:pt idx="115">
                  <c:v>3.501312775703026E-3</c:v>
                </c:pt>
                <c:pt idx="116">
                  <c:v>3.3808639953910053E-3</c:v>
                </c:pt>
                <c:pt idx="117">
                  <c:v>3.2586768524295131E-3</c:v>
                </c:pt>
                <c:pt idx="118">
                  <c:v>3.1407405078690445E-3</c:v>
                </c:pt>
                <c:pt idx="119">
                  <c:v>3.032247321712366E-3</c:v>
                </c:pt>
                <c:pt idx="120">
                  <c:v>2.9222202919471688E-3</c:v>
                </c:pt>
                <c:pt idx="121">
                  <c:v>2.8160516299097784E-3</c:v>
                </c:pt>
                <c:pt idx="122">
                  <c:v>2.708828485522887E-3</c:v>
                </c:pt>
                <c:pt idx="123">
                  <c:v>2.6101711220996291E-3</c:v>
                </c:pt>
                <c:pt idx="124">
                  <c:v>2.5149990701057918E-3</c:v>
                </c:pt>
                <c:pt idx="125">
                  <c:v>2.4231967845654381E-3</c:v>
                </c:pt>
                <c:pt idx="126">
                  <c:v>2.3346520218830284E-3</c:v>
                </c:pt>
                <c:pt idx="127">
                  <c:v>2.2532524489431239E-3</c:v>
                </c:pt>
                <c:pt idx="128">
                  <c:v>2.1707563815968139E-3</c:v>
                </c:pt>
                <c:pt idx="129">
                  <c:v>2.0912051548932168E-3</c:v>
                </c:pt>
                <c:pt idx="130">
                  <c:v>2.0180885980112585E-3</c:v>
                </c:pt>
                <c:pt idx="131">
                  <c:v>1.9440020238670455E-3</c:v>
                </c:pt>
                <c:pt idx="132">
                  <c:v>1.8759167097149108E-3</c:v>
                </c:pt>
                <c:pt idx="133">
                  <c:v>1.8101643131390292E-3</c:v>
                </c:pt>
                <c:pt idx="134">
                  <c:v>1.7466684085132346E-3</c:v>
                </c:pt>
                <c:pt idx="135">
                  <c:v>1.682345144336657E-3</c:v>
                </c:pt>
                <c:pt idx="136">
                  <c:v>1.623245630775238E-3</c:v>
                </c:pt>
                <c:pt idx="137">
                  <c:v>1.566183292677624E-3</c:v>
                </c:pt>
                <c:pt idx="138">
                  <c:v>1.5110905676189604E-3</c:v>
                </c:pt>
                <c:pt idx="139">
                  <c:v>1.4579019530779787E-3</c:v>
                </c:pt>
                <c:pt idx="140">
                  <c:v>1.4065539559732785E-3</c:v>
                </c:pt>
                <c:pt idx="141">
                  <c:v>1.3594221630631542E-3</c:v>
                </c:pt>
                <c:pt idx="142">
                  <c:v>1.3138448190954924E-3</c:v>
                </c:pt>
                <c:pt idx="143">
                  <c:v>1.2674934391078713E-3</c:v>
                </c:pt>
                <c:pt idx="144">
                  <c:v>1.2249529033923436E-3</c:v>
                </c:pt>
                <c:pt idx="145">
                  <c:v>1.183819870722294E-3</c:v>
                </c:pt>
                <c:pt idx="146">
                  <c:v>1.1440490993686256E-3</c:v>
                </c:pt>
                <c:pt idx="147">
                  <c:v>1.1055967152444795E-3</c:v>
                </c:pt>
                <c:pt idx="148">
                  <c:v>1.0684201762249461E-3</c:v>
                </c:pt>
                <c:pt idx="149">
                  <c:v>1.0343397908720406E-3</c:v>
                </c:pt>
                <c:pt idx="150">
                  <c:v>1.0013334338752737E-3</c:v>
                </c:pt>
                <c:pt idx="151">
                  <c:v>9.6762209305899108E-4</c:v>
                </c:pt>
                <c:pt idx="152">
                  <c:v>9.3672078938534208E-4</c:v>
                </c:pt>
                <c:pt idx="153">
                  <c:v>9.0679558378958737E-4</c:v>
                </c:pt>
                <c:pt idx="154">
                  <c:v>8.7940195954178514E-4</c:v>
                </c:pt>
                <c:pt idx="155">
                  <c:v>8.5128918290529895E-4</c:v>
                </c:pt>
                <c:pt idx="156">
                  <c:v>8.2555573827675153E-4</c:v>
                </c:pt>
                <c:pt idx="157">
                  <c:v>8.0059270425958612E-4</c:v>
                </c:pt>
                <c:pt idx="158">
                  <c:v>7.7637745913809383E-4</c:v>
                </c:pt>
                <c:pt idx="159">
                  <c:v>7.5425004507303844E-4</c:v>
                </c:pt>
                <c:pt idx="160">
                  <c:v>7.327477291211987E-4</c:v>
                </c:pt>
                <c:pt idx="161">
                  <c:v>7.1056704355390739E-4</c:v>
                </c:pt>
                <c:pt idx="162">
                  <c:v>6.9029972093767405E-4</c:v>
                </c:pt>
                <c:pt idx="163">
                  <c:v>6.7060581939228211E-4</c:v>
                </c:pt>
                <c:pt idx="164">
                  <c:v>6.5264936787437315E-4</c:v>
                </c:pt>
                <c:pt idx="165">
                  <c:v>6.3517005616212986E-4</c:v>
                </c:pt>
                <c:pt idx="166">
                  <c:v>6.1815539872705355E-4</c:v>
                </c:pt>
                <c:pt idx="167">
                  <c:v>6.0159322662117244E-4</c:v>
                </c:pt>
                <c:pt idx="168">
                  <c:v>5.8653297473410275E-4</c:v>
                </c:pt>
                <c:pt idx="169">
                  <c:v>5.7081224459338696E-4</c:v>
                </c:pt>
                <c:pt idx="170">
                  <c:v>5.5651740627647012E-4</c:v>
                </c:pt>
                <c:pt idx="171">
                  <c:v>5.4356226721437588E-4</c:v>
                </c:pt>
                <c:pt idx="172">
                  <c:v>5.299455010491955E-4</c:v>
                </c:pt>
                <c:pt idx="173">
                  <c:v>5.1760507803809441E-4</c:v>
                </c:pt>
                <c:pt idx="174">
                  <c:v>5.0463461891204694E-4</c:v>
                </c:pt>
                <c:pt idx="175">
                  <c:v>4.9377454622755482E-4</c:v>
                </c:pt>
                <c:pt idx="176">
                  <c:v>4.8227152238359866E-4</c:v>
                </c:pt>
                <c:pt idx="177">
                  <c:v>4.7103495620858747E-4</c:v>
                </c:pt>
                <c:pt idx="178">
                  <c:v>4.6089396226282805E-4</c:v>
                </c:pt>
                <c:pt idx="179">
                  <c:v>4.5097011140285832E-4</c:v>
                </c:pt>
                <c:pt idx="180">
                  <c:v>4.4206007247006454E-4</c:v>
                </c:pt>
                <c:pt idx="181">
                  <c:v>4.325396383034109E-4</c:v>
                </c:pt>
                <c:pt idx="182">
                  <c:v>4.2399188221985351E-4</c:v>
                </c:pt>
                <c:pt idx="183">
                  <c:v>4.1561220062171129E-4</c:v>
                </c:pt>
                <c:pt idx="184">
                  <c:v>4.0739732160607829E-4</c:v>
                </c:pt>
                <c:pt idx="185">
                  <c:v>3.9934403568065395E-4</c:v>
                </c:pt>
                <c:pt idx="186">
                  <c:v>3.9216044176886093E-4</c:v>
                </c:pt>
                <c:pt idx="187">
                  <c:v>3.844069602068646E-4</c:v>
                </c:pt>
                <c:pt idx="188">
                  <c:v>3.7749084139527243E-4</c:v>
                </c:pt>
                <c:pt idx="189">
                  <c:v>3.706986001087629E-4</c:v>
                </c:pt>
                <c:pt idx="190">
                  <c:v>3.6402803725869544E-4</c:v>
                </c:pt>
                <c:pt idx="191">
                  <c:v>3.574769920939979E-4</c:v>
                </c:pt>
                <c:pt idx="192">
                  <c:v>3.5168148359163316E-4</c:v>
                </c:pt>
                <c:pt idx="193">
                  <c:v>3.4597954224257316E-4</c:v>
                </c:pt>
                <c:pt idx="194">
                  <c:v>3.4036966997299389E-4</c:v>
                </c:pt>
                <c:pt idx="195">
                  <c:v>3.3485039229226088E-4</c:v>
                </c:pt>
                <c:pt idx="196">
                  <c:v>3.2942025793459331E-4</c:v>
                </c:pt>
                <c:pt idx="197">
                  <c:v>3.2466715296831916E-4</c:v>
                </c:pt>
                <c:pt idx="198">
                  <c:v>3.1940152143483978E-4</c:v>
                </c:pt>
                <c:pt idx="199">
                  <c:v>3.1479242620475269E-4</c:v>
                </c:pt>
                <c:pt idx="200">
                  <c:v>3.102495938102409E-4</c:v>
                </c:pt>
                <c:pt idx="201">
                  <c:v>3.0577207871898754E-4</c:v>
                </c:pt>
                <c:pt idx="202">
                  <c:v>3.0135894868819321E-4</c:v>
                </c:pt>
                <c:pt idx="203">
                  <c:v>2.9700928458359192E-4</c:v>
                </c:pt>
                <c:pt idx="204">
                  <c:v>2.9272218020075241E-4</c:v>
                </c:pt>
                <c:pt idx="205">
                  <c:v>2.8902157970636428E-4</c:v>
                </c:pt>
                <c:pt idx="206">
                  <c:v>2.8484937656528492E-4</c:v>
                </c:pt>
                <c:pt idx="207">
                  <c:v>2.8124796736128969E-4</c:v>
                </c:pt>
                <c:pt idx="208">
                  <c:v>2.7769193934619896E-4</c:v>
                </c:pt>
                <c:pt idx="209">
                  <c:v>2.7418072448918165E-4</c:v>
                </c:pt>
                <c:pt idx="210">
                  <c:v>2.7120635392177765E-4</c:v>
                </c:pt>
                <c:pt idx="211">
                  <c:v>2.6777688034563244E-4</c:v>
                </c:pt>
                <c:pt idx="212">
                  <c:v>2.6439063534646699E-4</c:v>
                </c:pt>
                <c:pt idx="213">
                  <c:v>2.6152213545149494E-4</c:v>
                </c:pt>
                <c:pt idx="214">
                  <c:v>2.5821474070895971E-4</c:v>
                </c:pt>
                <c:pt idx="215">
                  <c:v>2.5541304005637831E-4</c:v>
                </c:pt>
                <c:pt idx="216">
                  <c:v>2.5264164618783654E-4</c:v>
                </c:pt>
                <c:pt idx="217">
                  <c:v>2.4990023325748738E-4</c:v>
                </c:pt>
                <c:pt idx="218">
                  <c:v>2.4718847887998571E-4</c:v>
                </c:pt>
                <c:pt idx="219">
                  <c:v>2.4450606409466406E-4</c:v>
                </c:pt>
                <c:pt idx="220">
                  <c:v>2.4229290285839643E-4</c:v>
                </c:pt>
                <c:pt idx="221">
                  <c:v>2.3966346013700775E-4</c:v>
                </c:pt>
                <c:pt idx="222">
                  <c:v>2.3749400671855384E-4</c:v>
                </c:pt>
                <c:pt idx="223">
                  <c:v>2.3491649594607566E-4</c:v>
                </c:pt>
                <c:pt idx="224">
                  <c:v>2.3278989203653094E-4</c:v>
                </c:pt>
                <c:pt idx="225">
                  <c:v>2.306824859569424E-4</c:v>
                </c:pt>
                <c:pt idx="226">
                  <c:v>2.2859410536136437E-4</c:v>
                </c:pt>
                <c:pt idx="227">
                  <c:v>2.2611292188358273E-4</c:v>
                </c:pt>
                <c:pt idx="228">
                  <c:v>2.2406579821506953E-4</c:v>
                </c:pt>
                <c:pt idx="229">
                  <c:v>2.224414158889127E-4</c:v>
                </c:pt>
                <c:pt idx="230">
                  <c:v>2.2042744417028417E-4</c:v>
                </c:pt>
                <c:pt idx="231">
                  <c:v>2.1843165889115471E-4</c:v>
                </c:pt>
                <c:pt idx="232">
                  <c:v>2.1645389668828349E-4</c:v>
                </c:pt>
                <c:pt idx="233">
                  <c:v>2.1488455468800789E-4</c:v>
                </c:pt>
                <c:pt idx="234">
                  <c:v>2.1332656157085816E-4</c:v>
                </c:pt>
                <c:pt idx="235">
                  <c:v>2.1139490520903593E-4</c:v>
                </c:pt>
                <c:pt idx="236">
                  <c:v>2.0986214943371611E-4</c:v>
                </c:pt>
                <c:pt idx="237">
                  <c:v>2.0834047930051367E-4</c:v>
                </c:pt>
                <c:pt idx="238">
                  <c:v>2.0682981503465997E-4</c:v>
                </c:pt>
                <c:pt idx="239">
                  <c:v>2.0533007742972172E-4</c:v>
                </c:pt>
                <c:pt idx="240">
                  <c:v>2.0421239751796101E-4</c:v>
                </c:pt>
                <c:pt idx="241">
                  <c:v>2.027315926741943E-4</c:v>
                </c:pt>
                <c:pt idx="242">
                  <c:v>2.0162802284784891E-4</c:v>
                </c:pt>
                <c:pt idx="243">
                  <c:v>2.0016591291705993E-4</c:v>
                </c:pt>
                <c:pt idx="244">
                  <c:v>1.9907627590313637E-4</c:v>
                </c:pt>
                <c:pt idx="245">
                  <c:v>1.9799255637484631E-4</c:v>
                </c:pt>
                <c:pt idx="246">
                  <c:v>1.96914722349386E-4</c:v>
                </c:pt>
                <c:pt idx="247">
                  <c:v>1.9584274201517356E-4</c:v>
                </c:pt>
                <c:pt idx="248">
                  <c:v>1.9477658373091733E-4</c:v>
                </c:pt>
                <c:pt idx="249">
                  <c:v>1.9371621602473792E-4</c:v>
                </c:pt>
                <c:pt idx="250">
                  <c:v>1.9266160759327152E-4</c:v>
                </c:pt>
                <c:pt idx="251">
                  <c:v>1.9161272730079069E-4</c:v>
                </c:pt>
                <c:pt idx="252">
                  <c:v>1.9056954417831515E-4</c:v>
                </c:pt>
                <c:pt idx="253">
                  <c:v>1.8987723863957823E-4</c:v>
                </c:pt>
                <c:pt idx="254">
                  <c:v>1.8884348243065029E-4</c:v>
                </c:pt>
                <c:pt idx="255">
                  <c:v>1.8781534161638121E-4</c:v>
                </c:pt>
                <c:pt idx="256">
                  <c:v>1.8713301906879369E-4</c:v>
                </c:pt>
                <c:pt idx="257">
                  <c:v>1.8611416984821674E-4</c:v>
                </c:pt>
                <c:pt idx="258">
                  <c:v>1.8543801376465623E-4</c:v>
                </c:pt>
                <c:pt idx="259">
                  <c:v>1.8476430870411104E-4</c:v>
                </c:pt>
                <c:pt idx="260">
                  <c:v>1.8375832744114444E-4</c:v>
                </c:pt>
                <c:pt idx="261">
                  <c:v>1.8309071130941004E-4</c:v>
                </c:pt>
                <c:pt idx="262">
                  <c:v>1.8242551538054098E-4</c:v>
                </c:pt>
                <c:pt idx="263">
                  <c:v>1.8176273091952214E-4</c:v>
                </c:pt>
                <c:pt idx="264">
                  <c:v>1.8077305669931919E-4</c:v>
                </c:pt>
                <c:pt idx="265">
                  <c:v>1.80116262897139E-4</c:v>
                </c:pt>
                <c:pt idx="266">
                  <c:v>1.794618502356836E-4</c:v>
                </c:pt>
                <c:pt idx="267">
                  <c:v>1.7880981011971498E-4</c:v>
                </c:pt>
                <c:pt idx="268">
                  <c:v>1.7783617974209204E-4</c:v>
                </c:pt>
                <c:pt idx="269">
                  <c:v>1.7719003358718238E-4</c:v>
                </c:pt>
                <c:pt idx="270">
                  <c:v>1.7622520427988716E-4</c:v>
                </c:pt>
                <c:pt idx="271">
                  <c:v>1.7558489903529961E-4</c:v>
                </c:pt>
                <c:pt idx="272">
                  <c:v>1.7494691540682067E-4</c:v>
                </c:pt>
                <c:pt idx="273">
                  <c:v>1.7399427466643596E-4</c:v>
                </c:pt>
                <c:pt idx="274">
                  <c:v>1.7336205847166949E-4</c:v>
                </c:pt>
                <c:pt idx="275">
                  <c:v>1.724180298592545E-4</c:v>
                </c:pt>
                <c:pt idx="276">
                  <c:v>1.7179152917671706E-4</c:v>
                </c:pt>
                <c:pt idx="277">
                  <c:v>1.7116730026502127E-4</c:v>
                </c:pt>
                <c:pt idx="278">
                  <c:v>1.702351985301497E-4</c:v>
                </c:pt>
                <c:pt idx="279">
                  <c:v>1.6961661321842321E-4</c:v>
                </c:pt>
                <c:pt idx="280">
                  <c:v>1.6900027109273625E-4</c:v>
                </c:pt>
                <c:pt idx="281">
                  <c:v>1.6838616405171787E-4</c:v>
                </c:pt>
                <c:pt idx="282">
                  <c:v>1.6746917662360615E-4</c:v>
                </c:pt>
                <c:pt idx="283">
                  <c:v>1.6686062204097435E-4</c:v>
                </c:pt>
                <c:pt idx="284">
                  <c:v>1.6625427441606895E-4</c:v>
                </c:pt>
                <c:pt idx="285">
                  <c:v>1.6565012577731135E-4</c:v>
                </c:pt>
                <c:pt idx="286">
                  <c:v>1.6534887359442391E-4</c:v>
                </c:pt>
                <c:pt idx="287">
                  <c:v>1.6474800855060596E-4</c:v>
                </c:pt>
                <c:pt idx="288">
                  <c:v>1.6414932268869021E-4</c:v>
                </c:pt>
                <c:pt idx="289">
                  <c:v>1.6355280813662567E-4</c:v>
                </c:pt>
                <c:pt idx="290">
                  <c:v>1.6295845705055213E-4</c:v>
                </c:pt>
                <c:pt idx="291">
                  <c:v>1.6266209036375174E-4</c:v>
                </c:pt>
                <c:pt idx="292">
                  <c:v>1.6207096983090425E-4</c:v>
                </c:pt>
                <c:pt idx="293">
                  <c:v>1.6148199327719229E-4</c:v>
                </c:pt>
                <c:pt idx="294">
                  <c:v>1.6118830657083257E-4</c:v>
                </c:pt>
                <c:pt idx="295">
                  <c:v>1.6060253147094124E-4</c:v>
                </c:pt>
                <c:pt idx="296">
                  <c:v>1.6031044115133875E-4</c:v>
                </c:pt>
                <c:pt idx="297">
                  <c:v>1.5972785017060535E-4</c:v>
                </c:pt>
                <c:pt idx="298">
                  <c:v>1.5943734759374839E-4</c:v>
                </c:pt>
                <c:pt idx="299">
                  <c:v>1.5885792349064088E-4</c:v>
                </c:pt>
                <c:pt idx="300">
                  <c:v>1.5856900005896648E-4</c:v>
                </c:pt>
                <c:pt idx="301">
                  <c:v>1.5799272568458998E-4</c:v>
                </c:pt>
                <c:pt idx="302">
                  <c:v>1.5770537284670518E-4</c:v>
                </c:pt>
                <c:pt idx="303">
                  <c:v>1.5713223114431721E-4</c:v>
                </c:pt>
                <c:pt idx="304">
                  <c:v>1.5684644039481158E-4</c:v>
                </c:pt>
                <c:pt idx="305">
                  <c:v>1.5627641439933733E-4</c:v>
                </c:pt>
                <c:pt idx="306">
                  <c:v>1.5599217727849454E-4</c:v>
                </c:pt>
                <c:pt idx="307">
                  <c:v>1.5570845616179986E-4</c:v>
                </c:pt>
                <c:pt idx="308">
                  <c:v>1.5514255820960559E-4</c:v>
                </c:pt>
                <c:pt idx="309">
                  <c:v>1.5486037951264328E-4</c:v>
                </c:pt>
                <c:pt idx="310">
                  <c:v>1.5457871309693152E-4</c:v>
                </c:pt>
                <c:pt idx="311">
                  <c:v>1.5429755803590144E-4</c:v>
                </c:pt>
                <c:pt idx="312">
                  <c:v>1.5373677828003034E-4</c:v>
                </c:pt>
                <c:pt idx="313">
                  <c:v>1.534571517403792E-4</c:v>
                </c:pt>
                <c:pt idx="314">
                  <c:v>1.5317803286579924E-4</c:v>
                </c:pt>
                <c:pt idx="315">
                  <c:v>1.5289942073804097E-4</c:v>
                </c:pt>
                <c:pt idx="316">
                  <c:v>1.5262131444048263E-4</c:v>
                </c:pt>
                <c:pt idx="317">
                  <c:v>1.5234371305813932E-4</c:v>
                </c:pt>
                <c:pt idx="318">
                  <c:v>1.5206661567770019E-4</c:v>
                </c:pt>
                <c:pt idx="319">
                  <c:v>1.5179002138745486E-4</c:v>
                </c:pt>
                <c:pt idx="320">
                  <c:v>1.5151392927736725E-4</c:v>
                </c:pt>
                <c:pt idx="321">
                  <c:v>1.5123833843901132E-4</c:v>
                </c:pt>
                <c:pt idx="322">
                  <c:v>1.5096324796559898E-4</c:v>
                </c:pt>
                <c:pt idx="323">
                  <c:v>1.506886569519708E-4</c:v>
                </c:pt>
                <c:pt idx="324">
                  <c:v>1.5041456449460557E-4</c:v>
                </c:pt>
                <c:pt idx="325">
                  <c:v>1.5014096969157454E-4</c:v>
                </c:pt>
                <c:pt idx="326">
                  <c:v>1.4986787164259651E-4</c:v>
                </c:pt>
                <c:pt idx="327">
                  <c:v>1.495952694490015E-4</c:v>
                </c:pt>
                <c:pt idx="328">
                  <c:v>1.4932316221371228E-4</c:v>
                </c:pt>
                <c:pt idx="329">
                  <c:v>1.4932316221371228E-4</c:v>
                </c:pt>
                <c:pt idx="330">
                  <c:v>1.4905154904129076E-4</c:v>
                </c:pt>
                <c:pt idx="331">
                  <c:v>1.4878042903790109E-4</c:v>
                </c:pt>
                <c:pt idx="332">
                  <c:v>1.4850980131129169E-4</c:v>
                </c:pt>
                <c:pt idx="333">
                  <c:v>1.482396649708504E-4</c:v>
                </c:pt>
                <c:pt idx="334">
                  <c:v>1.482396649708504E-4</c:v>
                </c:pt>
                <c:pt idx="335">
                  <c:v>1.4797001912752206E-4</c:v>
                </c:pt>
                <c:pt idx="336">
                  <c:v>1.4770086289388204E-4</c:v>
                </c:pt>
                <c:pt idx="337">
                  <c:v>1.4743219538408139E-4</c:v>
                </c:pt>
                <c:pt idx="338">
                  <c:v>1.4743219538408139E-4</c:v>
                </c:pt>
                <c:pt idx="339">
                  <c:v>1.4716401571387449E-4</c:v>
                </c:pt>
                <c:pt idx="340">
                  <c:v>1.4689632300060086E-4</c:v>
                </c:pt>
                <c:pt idx="341">
                  <c:v>1.4662911636317613E-4</c:v>
                </c:pt>
                <c:pt idx="342">
                  <c:v>1.4662911636317613E-4</c:v>
                </c:pt>
                <c:pt idx="343">
                  <c:v>1.4636239492211056E-4</c:v>
                </c:pt>
                <c:pt idx="344">
                  <c:v>1.460961577994817E-4</c:v>
                </c:pt>
                <c:pt idx="345">
                  <c:v>1.460961577994817E-4</c:v>
                </c:pt>
                <c:pt idx="346">
                  <c:v>1.4583040411896196E-4</c:v>
                </c:pt>
                <c:pt idx="347">
                  <c:v>1.4583040411896196E-4</c:v>
                </c:pt>
                <c:pt idx="348">
                  <c:v>1.4556513300579134E-4</c:v>
                </c:pt>
                <c:pt idx="349">
                  <c:v>1.4530034358676837E-4</c:v>
                </c:pt>
                <c:pt idx="350">
                  <c:v>1.4530034358676837E-4</c:v>
                </c:pt>
                <c:pt idx="351">
                  <c:v>1.450360349902686E-4</c:v>
                </c:pt>
                <c:pt idx="352">
                  <c:v>1.450360349902686E-4</c:v>
                </c:pt>
                <c:pt idx="353">
                  <c:v>1.447722063462539E-4</c:v>
                </c:pt>
                <c:pt idx="354">
                  <c:v>1.447722063462539E-4</c:v>
                </c:pt>
                <c:pt idx="355">
                  <c:v>1.445088567862085E-4</c:v>
                </c:pt>
                <c:pt idx="356">
                  <c:v>1.4424598544322156E-4</c:v>
                </c:pt>
                <c:pt idx="357">
                  <c:v>1.4424598544322156E-4</c:v>
                </c:pt>
                <c:pt idx="358">
                  <c:v>1.4398359145189566E-4</c:v>
                </c:pt>
                <c:pt idx="359">
                  <c:v>1.4398359145189566E-4</c:v>
                </c:pt>
                <c:pt idx="360">
                  <c:v>1.4372167394842948E-4</c:v>
                </c:pt>
                <c:pt idx="361">
                  <c:v>1.4372167394842948E-4</c:v>
                </c:pt>
                <c:pt idx="362">
                  <c:v>1.4346023207055379E-4</c:v>
                </c:pt>
                <c:pt idx="363">
                  <c:v>1.4346023207055379E-4</c:v>
                </c:pt>
                <c:pt idx="364">
                  <c:v>1.4319926495754066E-4</c:v>
                </c:pt>
                <c:pt idx="365">
                  <c:v>1.4319926495754066E-4</c:v>
                </c:pt>
                <c:pt idx="366">
                  <c:v>1.4293877175023125E-4</c:v>
                </c:pt>
                <c:pt idx="367">
                  <c:v>1.4293877175023125E-4</c:v>
                </c:pt>
                <c:pt idx="368">
                  <c:v>1.4293877175023125E-4</c:v>
                </c:pt>
                <c:pt idx="369">
                  <c:v>1.4267875159098997E-4</c:v>
                </c:pt>
                <c:pt idx="370">
                  <c:v>1.4267875159098997E-4</c:v>
                </c:pt>
                <c:pt idx="371">
                  <c:v>1.4241920362372307E-4</c:v>
                </c:pt>
                <c:pt idx="372">
                  <c:v>1.4241920362372307E-4</c:v>
                </c:pt>
                <c:pt idx="373">
                  <c:v>1.4216012699390626E-4</c:v>
                </c:pt>
                <c:pt idx="374">
                  <c:v>1.4216012699390626E-4</c:v>
                </c:pt>
                <c:pt idx="375">
                  <c:v>1.4216012699390626E-4</c:v>
                </c:pt>
                <c:pt idx="376">
                  <c:v>1.4190152084851145E-4</c:v>
                </c:pt>
                <c:pt idx="377">
                  <c:v>1.4190152084851145E-4</c:v>
                </c:pt>
                <c:pt idx="378">
                  <c:v>1.4164338433606192E-4</c:v>
                </c:pt>
                <c:pt idx="379">
                  <c:v>1.4164338433606192E-4</c:v>
                </c:pt>
                <c:pt idx="380">
                  <c:v>1.4164338433606192E-4</c:v>
                </c:pt>
                <c:pt idx="381">
                  <c:v>1.4138571660661422E-4</c:v>
                </c:pt>
                <c:pt idx="382">
                  <c:v>1.4138571660661422E-4</c:v>
                </c:pt>
                <c:pt idx="383">
                  <c:v>1.4138571660661422E-4</c:v>
                </c:pt>
                <c:pt idx="384">
                  <c:v>1.4112851681174899E-4</c:v>
                </c:pt>
                <c:pt idx="385">
                  <c:v>1.4112851681174899E-4</c:v>
                </c:pt>
                <c:pt idx="386">
                  <c:v>1.4112851681174899E-4</c:v>
                </c:pt>
                <c:pt idx="387">
                  <c:v>1.4112851681174899E-4</c:v>
                </c:pt>
                <c:pt idx="388">
                  <c:v>1.4087178410456205E-4</c:v>
                </c:pt>
                <c:pt idx="389">
                  <c:v>1.4087178410456205E-4</c:v>
                </c:pt>
                <c:pt idx="390">
                  <c:v>1.4087178410456205E-4</c:v>
                </c:pt>
                <c:pt idx="391">
                  <c:v>1.4087178410456205E-4</c:v>
                </c:pt>
                <c:pt idx="392">
                  <c:v>1.4087178410456205E-4</c:v>
                </c:pt>
                <c:pt idx="393">
                  <c:v>1.4087178410456205E-4</c:v>
                </c:pt>
                <c:pt idx="394">
                  <c:v>1.4087178410456205E-4</c:v>
                </c:pt>
                <c:pt idx="395">
                  <c:v>1.4112851681174899E-4</c:v>
                </c:pt>
                <c:pt idx="396">
                  <c:v>1.4112851681174899E-4</c:v>
                </c:pt>
                <c:pt idx="397">
                  <c:v>1.4112851681174899E-4</c:v>
                </c:pt>
                <c:pt idx="398">
                  <c:v>1.4112851681174899E-4</c:v>
                </c:pt>
                <c:pt idx="399">
                  <c:v>1.4112851681174899E-4</c:v>
                </c:pt>
                <c:pt idx="400">
                  <c:v>1.4112851681174899E-4</c:v>
                </c:pt>
                <c:pt idx="401">
                  <c:v>1.4112851681174899E-4</c:v>
                </c:pt>
                <c:pt idx="402">
                  <c:v>1.4112851681174899E-4</c:v>
                </c:pt>
                <c:pt idx="403">
                  <c:v>1.4112851681174899E-4</c:v>
                </c:pt>
                <c:pt idx="404">
                  <c:v>1.4138571660661422E-4</c:v>
                </c:pt>
                <c:pt idx="405">
                  <c:v>1.4138571660661422E-4</c:v>
                </c:pt>
                <c:pt idx="406">
                  <c:v>1.4138571660661422E-4</c:v>
                </c:pt>
                <c:pt idx="407">
                  <c:v>1.4138571660661422E-4</c:v>
                </c:pt>
                <c:pt idx="408">
                  <c:v>1.4138571660661422E-4</c:v>
                </c:pt>
                <c:pt idx="409">
                  <c:v>1.4138571660661422E-4</c:v>
                </c:pt>
                <c:pt idx="410">
                  <c:v>1.4138571660661422E-4</c:v>
                </c:pt>
                <c:pt idx="411">
                  <c:v>1.4138571660661422E-4</c:v>
                </c:pt>
                <c:pt idx="412">
                  <c:v>1.4164338433606192E-4</c:v>
                </c:pt>
                <c:pt idx="413">
                  <c:v>1.4164338433606192E-4</c:v>
                </c:pt>
                <c:pt idx="414">
                  <c:v>1.4164338433606192E-4</c:v>
                </c:pt>
                <c:pt idx="415">
                  <c:v>1.4164338433606192E-4</c:v>
                </c:pt>
                <c:pt idx="416">
                  <c:v>1.4164338433606192E-4</c:v>
                </c:pt>
                <c:pt idx="417">
                  <c:v>1.4164338433606192E-4</c:v>
                </c:pt>
                <c:pt idx="418">
                  <c:v>1.4164338433606192E-4</c:v>
                </c:pt>
                <c:pt idx="419">
                  <c:v>1.4164338433606192E-4</c:v>
                </c:pt>
                <c:pt idx="420">
                  <c:v>1.4164338433606192E-4</c:v>
                </c:pt>
                <c:pt idx="421">
                  <c:v>1.4164338433606192E-4</c:v>
                </c:pt>
                <c:pt idx="422">
                  <c:v>1.4164338433606192E-4</c:v>
                </c:pt>
                <c:pt idx="423">
                  <c:v>1.4164338433606192E-4</c:v>
                </c:pt>
                <c:pt idx="424">
                  <c:v>1.4138571660661422E-4</c:v>
                </c:pt>
                <c:pt idx="425">
                  <c:v>1.4138571660661422E-4</c:v>
                </c:pt>
                <c:pt idx="426">
                  <c:v>1.4138571660661422E-4</c:v>
                </c:pt>
                <c:pt idx="427">
                  <c:v>1.4112851681174899E-4</c:v>
                </c:pt>
                <c:pt idx="428">
                  <c:v>1.4112851681174899E-4</c:v>
                </c:pt>
                <c:pt idx="429">
                  <c:v>1.4087178410456205E-4</c:v>
                </c:pt>
                <c:pt idx="430">
                  <c:v>1.4087178410456205E-4</c:v>
                </c:pt>
                <c:pt idx="431">
                  <c:v>1.4087178410456205E-4</c:v>
                </c:pt>
                <c:pt idx="432">
                  <c:v>1.4061551763968277E-4</c:v>
                </c:pt>
                <c:pt idx="433">
                  <c:v>1.4061551763968277E-4</c:v>
                </c:pt>
                <c:pt idx="434">
                  <c:v>1.4061551763968277E-4</c:v>
                </c:pt>
                <c:pt idx="435">
                  <c:v>1.4035971657327438E-4</c:v>
                </c:pt>
                <c:pt idx="436">
                  <c:v>1.4035971657327438E-4</c:v>
                </c:pt>
                <c:pt idx="437">
                  <c:v>1.4035971657327438E-4</c:v>
                </c:pt>
                <c:pt idx="438">
                  <c:v>1.4035971657327438E-4</c:v>
                </c:pt>
                <c:pt idx="439">
                  <c:v>1.4035971657327438E-4</c:v>
                </c:pt>
                <c:pt idx="440">
                  <c:v>1.4010438006297886E-4</c:v>
                </c:pt>
                <c:pt idx="441">
                  <c:v>1.4010438006297886E-4</c:v>
                </c:pt>
                <c:pt idx="442">
                  <c:v>1.4010438006297886E-4</c:v>
                </c:pt>
                <c:pt idx="443">
                  <c:v>1.4010438006297886E-4</c:v>
                </c:pt>
                <c:pt idx="444">
                  <c:v>1.3984950726798144E-4</c:v>
                </c:pt>
                <c:pt idx="445">
                  <c:v>1.3984950726798144E-4</c:v>
                </c:pt>
                <c:pt idx="446">
                  <c:v>1.3984950726798144E-4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</c:numCache>
            </c:numRef>
          </c:yVal>
          <c:smooth val="0"/>
        </c:ser>
        <c:ser>
          <c:idx val="3"/>
          <c:order val="3"/>
          <c:tx>
            <c:v>Wmi</c:v>
          </c:tx>
          <c:spPr>
            <a:ln w="19050">
              <a:solidFill>
                <a:srgbClr val="0000FF"/>
              </a:solidFill>
            </a:ln>
          </c:spPr>
          <c:marker>
            <c:symbol val="none"/>
          </c:marker>
          <c:xVal>
            <c:numRef>
              <c:f>Traitement7!$B$2:$B$700</c:f>
              <c:numCache>
                <c:formatCode>0.000</c:formatCode>
                <c:ptCount val="699"/>
                <c:pt idx="0">
                  <c:v>0.32950820913033912</c:v>
                </c:pt>
                <c:pt idx="1">
                  <c:v>0.32814569787069764</c:v>
                </c:pt>
                <c:pt idx="2">
                  <c:v>0.32708596689097624</c:v>
                </c:pt>
                <c:pt idx="3">
                  <c:v>0.32610193098123508</c:v>
                </c:pt>
                <c:pt idx="4">
                  <c:v>0.32511789507149391</c:v>
                </c:pt>
                <c:pt idx="5">
                  <c:v>0.32398246902179251</c:v>
                </c:pt>
                <c:pt idx="6">
                  <c:v>0.32284704297209105</c:v>
                </c:pt>
                <c:pt idx="7">
                  <c:v>0.32163592185240963</c:v>
                </c:pt>
                <c:pt idx="8">
                  <c:v>0.32034910566274816</c:v>
                </c:pt>
                <c:pt idx="9">
                  <c:v>0.31913798454306669</c:v>
                </c:pt>
                <c:pt idx="10">
                  <c:v>0.31785116835340499</c:v>
                </c:pt>
                <c:pt idx="11">
                  <c:v>0.31648865709376328</c:v>
                </c:pt>
                <c:pt idx="12">
                  <c:v>0.3152018409041018</c:v>
                </c:pt>
                <c:pt idx="13">
                  <c:v>0.3138393296444601</c:v>
                </c:pt>
                <c:pt idx="14">
                  <c:v>0.31209834303491807</c:v>
                </c:pt>
                <c:pt idx="15">
                  <c:v>0.31066013670529635</c:v>
                </c:pt>
                <c:pt idx="16">
                  <c:v>0.30929762544565464</c:v>
                </c:pt>
                <c:pt idx="17">
                  <c:v>0.30793511418601294</c:v>
                </c:pt>
                <c:pt idx="18">
                  <c:v>0.30664829799635146</c:v>
                </c:pt>
                <c:pt idx="19">
                  <c:v>0.30536148180668976</c:v>
                </c:pt>
                <c:pt idx="20">
                  <c:v>0.30399897054704828</c:v>
                </c:pt>
                <c:pt idx="21">
                  <c:v>0.30271215435738658</c:v>
                </c:pt>
                <c:pt idx="22">
                  <c:v>0.30134964309774487</c:v>
                </c:pt>
                <c:pt idx="23">
                  <c:v>0.29998713183810338</c:v>
                </c:pt>
                <c:pt idx="24">
                  <c:v>0.29862462057846167</c:v>
                </c:pt>
                <c:pt idx="25">
                  <c:v>0.29726210931881997</c:v>
                </c:pt>
                <c:pt idx="26">
                  <c:v>0.29589959805917826</c:v>
                </c:pt>
                <c:pt idx="27">
                  <c:v>0.29446139172955649</c:v>
                </c:pt>
                <c:pt idx="28">
                  <c:v>0.29302318539993477</c:v>
                </c:pt>
                <c:pt idx="29">
                  <c:v>0.29158497907031306</c:v>
                </c:pt>
                <c:pt idx="30">
                  <c:v>0.29014677274069128</c:v>
                </c:pt>
                <c:pt idx="31">
                  <c:v>0.28870856641106957</c:v>
                </c:pt>
                <c:pt idx="32">
                  <c:v>0.28719466501146779</c:v>
                </c:pt>
                <c:pt idx="33">
                  <c:v>0.28575645868184607</c:v>
                </c:pt>
                <c:pt idx="34">
                  <c:v>0.28424255728224407</c:v>
                </c:pt>
                <c:pt idx="35">
                  <c:v>0.28272865588264234</c:v>
                </c:pt>
                <c:pt idx="36">
                  <c:v>0.28121475448304034</c:v>
                </c:pt>
                <c:pt idx="37">
                  <c:v>0.27970085308343862</c:v>
                </c:pt>
                <c:pt idx="38">
                  <c:v>0.27811125661385661</c:v>
                </c:pt>
                <c:pt idx="39">
                  <c:v>0.27659735521425483</c:v>
                </c:pt>
                <c:pt idx="40">
                  <c:v>0.27500775874467287</c:v>
                </c:pt>
                <c:pt idx="41">
                  <c:v>0.27349385734507109</c:v>
                </c:pt>
                <c:pt idx="42">
                  <c:v>0.27190426087548908</c:v>
                </c:pt>
                <c:pt idx="43">
                  <c:v>0.27031466440590712</c:v>
                </c:pt>
                <c:pt idx="44">
                  <c:v>0.26872506793632533</c:v>
                </c:pt>
                <c:pt idx="45">
                  <c:v>0.26721116653672333</c:v>
                </c:pt>
                <c:pt idx="46">
                  <c:v>0.26562157006714138</c:v>
                </c:pt>
                <c:pt idx="47">
                  <c:v>0.26403197359755959</c:v>
                </c:pt>
                <c:pt idx="48">
                  <c:v>0.26244237712797758</c:v>
                </c:pt>
                <c:pt idx="49">
                  <c:v>0.26085278065839557</c:v>
                </c:pt>
                <c:pt idx="50">
                  <c:v>0.25926318418881378</c:v>
                </c:pt>
                <c:pt idx="51">
                  <c:v>0.25774928278921183</c:v>
                </c:pt>
                <c:pt idx="52">
                  <c:v>0.25615968631962982</c:v>
                </c:pt>
                <c:pt idx="53">
                  <c:v>0.2544943947800678</c:v>
                </c:pt>
                <c:pt idx="54">
                  <c:v>0.25290479831048601</c:v>
                </c:pt>
                <c:pt idx="55">
                  <c:v>0.25131520184090406</c:v>
                </c:pt>
                <c:pt idx="56">
                  <c:v>0.24972560537132205</c:v>
                </c:pt>
                <c:pt idx="57">
                  <c:v>0.24813600890174003</c:v>
                </c:pt>
                <c:pt idx="58">
                  <c:v>0.24654641243215827</c:v>
                </c:pt>
                <c:pt idx="59">
                  <c:v>0.24495681596257626</c:v>
                </c:pt>
                <c:pt idx="60">
                  <c:v>0.24336721949299428</c:v>
                </c:pt>
                <c:pt idx="61">
                  <c:v>0.24177762302341249</c:v>
                </c:pt>
                <c:pt idx="62">
                  <c:v>0.24018802655383048</c:v>
                </c:pt>
                <c:pt idx="63">
                  <c:v>0.2385984300842485</c:v>
                </c:pt>
                <c:pt idx="64">
                  <c:v>0.23693313854468648</c:v>
                </c:pt>
                <c:pt idx="65">
                  <c:v>0.23534354207510447</c:v>
                </c:pt>
                <c:pt idx="66">
                  <c:v>0.23375394560552271</c:v>
                </c:pt>
                <c:pt idx="67">
                  <c:v>0.2321643491359407</c:v>
                </c:pt>
                <c:pt idx="68">
                  <c:v>0.23057475266635871</c:v>
                </c:pt>
                <c:pt idx="69">
                  <c:v>0.22898515619677692</c:v>
                </c:pt>
                <c:pt idx="70">
                  <c:v>0.22739555972719494</c:v>
                </c:pt>
                <c:pt idx="71">
                  <c:v>0.22580596325761293</c:v>
                </c:pt>
                <c:pt idx="72">
                  <c:v>0.22414067171805091</c:v>
                </c:pt>
                <c:pt idx="73">
                  <c:v>0.22262677031844916</c:v>
                </c:pt>
                <c:pt idx="74">
                  <c:v>0.22103717384886715</c:v>
                </c:pt>
                <c:pt idx="75">
                  <c:v>0.21937188230930513</c:v>
                </c:pt>
                <c:pt idx="76">
                  <c:v>0.21778228583972314</c:v>
                </c:pt>
                <c:pt idx="77">
                  <c:v>0.21619268937014113</c:v>
                </c:pt>
                <c:pt idx="78">
                  <c:v>0.21460309290055937</c:v>
                </c:pt>
                <c:pt idx="79">
                  <c:v>0.21301349643097736</c:v>
                </c:pt>
                <c:pt idx="80">
                  <c:v>0.21142389996139538</c:v>
                </c:pt>
                <c:pt idx="81">
                  <c:v>0.20983430349181359</c:v>
                </c:pt>
                <c:pt idx="82">
                  <c:v>0.20824470702223161</c:v>
                </c:pt>
                <c:pt idx="83">
                  <c:v>0.2066551105526496</c:v>
                </c:pt>
                <c:pt idx="84">
                  <c:v>0.20506551408306761</c:v>
                </c:pt>
                <c:pt idx="85">
                  <c:v>0.20347591761348582</c:v>
                </c:pt>
                <c:pt idx="86">
                  <c:v>0.20188632114390381</c:v>
                </c:pt>
                <c:pt idx="87">
                  <c:v>0.20037241974430206</c:v>
                </c:pt>
                <c:pt idx="88">
                  <c:v>0.19885851834470009</c:v>
                </c:pt>
                <c:pt idx="89">
                  <c:v>0.19734461694509833</c:v>
                </c:pt>
                <c:pt idx="90">
                  <c:v>0.19575502047551635</c:v>
                </c:pt>
                <c:pt idx="91">
                  <c:v>0.19424111907591457</c:v>
                </c:pt>
                <c:pt idx="92">
                  <c:v>0.19272721767631262</c:v>
                </c:pt>
                <c:pt idx="93">
                  <c:v>0.19121331627671084</c:v>
                </c:pt>
                <c:pt idx="94">
                  <c:v>0.18962371980712886</c:v>
                </c:pt>
                <c:pt idx="95">
                  <c:v>0.18810981840752711</c:v>
                </c:pt>
                <c:pt idx="96">
                  <c:v>0.18659591700792513</c:v>
                </c:pt>
                <c:pt idx="97">
                  <c:v>0.18508201560832338</c:v>
                </c:pt>
                <c:pt idx="98">
                  <c:v>0.1835681142087216</c:v>
                </c:pt>
                <c:pt idx="99">
                  <c:v>0.18197851773913962</c:v>
                </c:pt>
                <c:pt idx="100">
                  <c:v>0.18054031140951787</c:v>
                </c:pt>
                <c:pt idx="101">
                  <c:v>0.1790264100099159</c:v>
                </c:pt>
                <c:pt idx="102">
                  <c:v>0.17743681354033414</c:v>
                </c:pt>
                <c:pt idx="103">
                  <c:v>0.17599860721071239</c:v>
                </c:pt>
                <c:pt idx="104">
                  <c:v>0.17448470581111042</c:v>
                </c:pt>
                <c:pt idx="105">
                  <c:v>0.17297080441150867</c:v>
                </c:pt>
                <c:pt idx="106">
                  <c:v>0.17145690301190669</c:v>
                </c:pt>
                <c:pt idx="107">
                  <c:v>0.16994300161230494</c:v>
                </c:pt>
                <c:pt idx="108">
                  <c:v>0.16842910021270316</c:v>
                </c:pt>
                <c:pt idx="109">
                  <c:v>0.16691519881310121</c:v>
                </c:pt>
                <c:pt idx="110">
                  <c:v>0.16547699248347947</c:v>
                </c:pt>
                <c:pt idx="111">
                  <c:v>0.16396309108387772</c:v>
                </c:pt>
                <c:pt idx="112">
                  <c:v>0.16244918968427574</c:v>
                </c:pt>
                <c:pt idx="113">
                  <c:v>0.16093528828467399</c:v>
                </c:pt>
                <c:pt idx="114">
                  <c:v>0.15949708195505224</c:v>
                </c:pt>
                <c:pt idx="115">
                  <c:v>0.15790748548547023</c:v>
                </c:pt>
                <c:pt idx="116">
                  <c:v>0.15639358408586848</c:v>
                </c:pt>
                <c:pt idx="117">
                  <c:v>0.1548039876162865</c:v>
                </c:pt>
                <c:pt idx="118">
                  <c:v>0.15321439114670449</c:v>
                </c:pt>
                <c:pt idx="119">
                  <c:v>0.15170048974710273</c:v>
                </c:pt>
                <c:pt idx="120">
                  <c:v>0.15011089327752075</c:v>
                </c:pt>
                <c:pt idx="121">
                  <c:v>0.14852129680793874</c:v>
                </c:pt>
                <c:pt idx="122">
                  <c:v>0.14685600526837672</c:v>
                </c:pt>
                <c:pt idx="123">
                  <c:v>0.14526640879879493</c:v>
                </c:pt>
                <c:pt idx="124">
                  <c:v>0.14367681232921295</c:v>
                </c:pt>
                <c:pt idx="125">
                  <c:v>0.14208721585963094</c:v>
                </c:pt>
                <c:pt idx="126">
                  <c:v>0.14049761939004896</c:v>
                </c:pt>
                <c:pt idx="127">
                  <c:v>0.1389837179904472</c:v>
                </c:pt>
                <c:pt idx="128">
                  <c:v>0.13739412152086519</c:v>
                </c:pt>
                <c:pt idx="129">
                  <c:v>0.13580452505128343</c:v>
                </c:pt>
                <c:pt idx="130">
                  <c:v>0.13429062365168146</c:v>
                </c:pt>
                <c:pt idx="131">
                  <c:v>0.13270102718209945</c:v>
                </c:pt>
                <c:pt idx="132">
                  <c:v>0.13118712578249769</c:v>
                </c:pt>
                <c:pt idx="133">
                  <c:v>0.12967322438289594</c:v>
                </c:pt>
                <c:pt idx="134">
                  <c:v>0.12815932298329397</c:v>
                </c:pt>
                <c:pt idx="135">
                  <c:v>0.12656972651371218</c:v>
                </c:pt>
                <c:pt idx="136">
                  <c:v>0.1250558251141102</c:v>
                </c:pt>
                <c:pt idx="137">
                  <c:v>0.12354192371450845</c:v>
                </c:pt>
                <c:pt idx="138">
                  <c:v>0.12202802231490648</c:v>
                </c:pt>
                <c:pt idx="139">
                  <c:v>0.12051412091530472</c:v>
                </c:pt>
                <c:pt idx="140">
                  <c:v>0.11900021951570296</c:v>
                </c:pt>
                <c:pt idx="141">
                  <c:v>0.11756201318608102</c:v>
                </c:pt>
                <c:pt idx="142">
                  <c:v>0.11612380685645927</c:v>
                </c:pt>
                <c:pt idx="143">
                  <c:v>0.11460990545685752</c:v>
                </c:pt>
                <c:pt idx="144">
                  <c:v>0.11317169912723579</c:v>
                </c:pt>
                <c:pt idx="145">
                  <c:v>0.11173349279761405</c:v>
                </c:pt>
                <c:pt idx="146">
                  <c:v>0.11029528646799232</c:v>
                </c:pt>
                <c:pt idx="147">
                  <c:v>0.10885708013837059</c:v>
                </c:pt>
                <c:pt idx="148">
                  <c:v>0.10741887380874884</c:v>
                </c:pt>
                <c:pt idx="149">
                  <c:v>0.10605636254910714</c:v>
                </c:pt>
                <c:pt idx="150">
                  <c:v>0.10469385128946543</c:v>
                </c:pt>
                <c:pt idx="151">
                  <c:v>0.1032556449598437</c:v>
                </c:pt>
                <c:pt idx="152">
                  <c:v>0.10189313370020198</c:v>
                </c:pt>
                <c:pt idx="153">
                  <c:v>0.10053062244056027</c:v>
                </c:pt>
                <c:pt idx="154">
                  <c:v>9.9243806250898792E-2</c:v>
                </c:pt>
                <c:pt idx="155">
                  <c:v>9.7881294991257084E-2</c:v>
                </c:pt>
                <c:pt idx="156">
                  <c:v>9.6594478801595607E-2</c:v>
                </c:pt>
                <c:pt idx="157">
                  <c:v>9.5307662611933922E-2</c:v>
                </c:pt>
                <c:pt idx="158">
                  <c:v>9.4020846422272458E-2</c:v>
                </c:pt>
                <c:pt idx="159">
                  <c:v>9.2809725302591004E-2</c:v>
                </c:pt>
                <c:pt idx="160">
                  <c:v>9.1598604182909549E-2</c:v>
                </c:pt>
                <c:pt idx="161">
                  <c:v>9.0311787993247863E-2</c:v>
                </c:pt>
                <c:pt idx="162">
                  <c:v>8.9100666873566423E-2</c:v>
                </c:pt>
                <c:pt idx="163">
                  <c:v>8.7889545753884968E-2</c:v>
                </c:pt>
                <c:pt idx="164">
                  <c:v>8.6754119704183535E-2</c:v>
                </c:pt>
                <c:pt idx="165">
                  <c:v>8.5618693654482117E-2</c:v>
                </c:pt>
                <c:pt idx="166">
                  <c:v>8.4483267604780907E-2</c:v>
                </c:pt>
                <c:pt idx="167">
                  <c:v>8.3347841555079474E-2</c:v>
                </c:pt>
                <c:pt idx="168">
                  <c:v>8.2288110575358078E-2</c:v>
                </c:pt>
                <c:pt idx="169">
                  <c:v>8.1152684525656868E-2</c:v>
                </c:pt>
                <c:pt idx="170">
                  <c:v>8.0092953545935458E-2</c:v>
                </c:pt>
                <c:pt idx="171">
                  <c:v>7.9108917636194293E-2</c:v>
                </c:pt>
                <c:pt idx="172">
                  <c:v>7.8049186656472896E-2</c:v>
                </c:pt>
                <c:pt idx="173">
                  <c:v>7.7065150746731731E-2</c:v>
                </c:pt>
                <c:pt idx="174">
                  <c:v>7.6005419767010543E-2</c:v>
                </c:pt>
                <c:pt idx="175">
                  <c:v>7.50970789272494E-2</c:v>
                </c:pt>
                <c:pt idx="176">
                  <c:v>7.4113043017508234E-2</c:v>
                </c:pt>
                <c:pt idx="177">
                  <c:v>7.3129007107767083E-2</c:v>
                </c:pt>
                <c:pt idx="178">
                  <c:v>7.222066626800594E-2</c:v>
                </c:pt>
                <c:pt idx="179">
                  <c:v>7.1312325428244797E-2</c:v>
                </c:pt>
                <c:pt idx="180">
                  <c:v>7.0479679658463676E-2</c:v>
                </c:pt>
                <c:pt idx="181">
                  <c:v>6.9571338818702755E-2</c:v>
                </c:pt>
                <c:pt idx="182">
                  <c:v>6.8738693048921634E-2</c:v>
                </c:pt>
                <c:pt idx="183">
                  <c:v>6.7906047279140735E-2</c:v>
                </c:pt>
                <c:pt idx="184">
                  <c:v>6.7073401509359615E-2</c:v>
                </c:pt>
                <c:pt idx="185">
                  <c:v>6.6240755739578716E-2</c:v>
                </c:pt>
                <c:pt idx="186">
                  <c:v>6.5483805039777618E-2</c:v>
                </c:pt>
                <c:pt idx="187">
                  <c:v>6.4651159269996719E-2</c:v>
                </c:pt>
                <c:pt idx="188">
                  <c:v>6.3894208570195843E-2</c:v>
                </c:pt>
                <c:pt idx="189">
                  <c:v>6.3137257870394745E-2</c:v>
                </c:pt>
                <c:pt idx="190">
                  <c:v>6.2380307170593868E-2</c:v>
                </c:pt>
                <c:pt idx="191">
                  <c:v>6.1623356470792985E-2</c:v>
                </c:pt>
                <c:pt idx="192">
                  <c:v>6.0942100840972131E-2</c:v>
                </c:pt>
                <c:pt idx="193">
                  <c:v>6.0260845211151277E-2</c:v>
                </c:pt>
                <c:pt idx="194">
                  <c:v>5.9579589581330417E-2</c:v>
                </c:pt>
                <c:pt idx="195">
                  <c:v>5.8898333951509563E-2</c:v>
                </c:pt>
                <c:pt idx="196">
                  <c:v>5.8217078321688924E-2</c:v>
                </c:pt>
                <c:pt idx="197">
                  <c:v>5.7611517761848093E-2</c:v>
                </c:pt>
                <c:pt idx="198">
                  <c:v>5.6930262132027239E-2</c:v>
                </c:pt>
                <c:pt idx="199">
                  <c:v>5.6324701572186615E-2</c:v>
                </c:pt>
                <c:pt idx="200">
                  <c:v>5.5719141012345784E-2</c:v>
                </c:pt>
                <c:pt idx="201">
                  <c:v>5.5113580452504952E-2</c:v>
                </c:pt>
                <c:pt idx="202">
                  <c:v>5.4508019892664336E-2</c:v>
                </c:pt>
                <c:pt idx="203">
                  <c:v>5.3902459332823505E-2</c:v>
                </c:pt>
                <c:pt idx="204">
                  <c:v>5.3296898772982888E-2</c:v>
                </c:pt>
                <c:pt idx="205">
                  <c:v>5.2767033283122294E-2</c:v>
                </c:pt>
                <c:pt idx="206">
                  <c:v>5.2161472723281463E-2</c:v>
                </c:pt>
                <c:pt idx="207">
                  <c:v>5.1631607233420869E-2</c:v>
                </c:pt>
                <c:pt idx="208">
                  <c:v>5.1101741743560275E-2</c:v>
                </c:pt>
                <c:pt idx="209">
                  <c:v>5.0571876253699466E-2</c:v>
                </c:pt>
                <c:pt idx="210">
                  <c:v>5.0117705833818894E-2</c:v>
                </c:pt>
                <c:pt idx="211">
                  <c:v>4.95878403439583E-2</c:v>
                </c:pt>
                <c:pt idx="212">
                  <c:v>4.9057974854097706E-2</c:v>
                </c:pt>
                <c:pt idx="213">
                  <c:v>4.8603804434217135E-2</c:v>
                </c:pt>
                <c:pt idx="214">
                  <c:v>4.8073938944356541E-2</c:v>
                </c:pt>
                <c:pt idx="215">
                  <c:v>4.7619768524475976E-2</c:v>
                </c:pt>
                <c:pt idx="216">
                  <c:v>4.7165598104595405E-2</c:v>
                </c:pt>
                <c:pt idx="217">
                  <c:v>4.6711427684714833E-2</c:v>
                </c:pt>
                <c:pt idx="218">
                  <c:v>4.6257257264834262E-2</c:v>
                </c:pt>
                <c:pt idx="219">
                  <c:v>4.580308684495369E-2</c:v>
                </c:pt>
                <c:pt idx="220">
                  <c:v>4.5424611495053363E-2</c:v>
                </c:pt>
                <c:pt idx="221">
                  <c:v>4.4970441075172791E-2</c:v>
                </c:pt>
                <c:pt idx="222">
                  <c:v>4.4591965725272242E-2</c:v>
                </c:pt>
                <c:pt idx="223">
                  <c:v>4.4137795305391671E-2</c:v>
                </c:pt>
                <c:pt idx="224">
                  <c:v>4.3759319955491129E-2</c:v>
                </c:pt>
                <c:pt idx="225">
                  <c:v>4.3380844605590795E-2</c:v>
                </c:pt>
                <c:pt idx="226">
                  <c:v>4.3002369255690245E-2</c:v>
                </c:pt>
                <c:pt idx="227">
                  <c:v>4.2548198835809674E-2</c:v>
                </c:pt>
                <c:pt idx="228">
                  <c:v>4.2169723485909347E-2</c:v>
                </c:pt>
                <c:pt idx="229">
                  <c:v>4.186694320598882E-2</c:v>
                </c:pt>
                <c:pt idx="230">
                  <c:v>4.1488467856088486E-2</c:v>
                </c:pt>
                <c:pt idx="231">
                  <c:v>4.1109992506187944E-2</c:v>
                </c:pt>
                <c:pt idx="232">
                  <c:v>4.073151715628761E-2</c:v>
                </c:pt>
                <c:pt idx="233">
                  <c:v>4.0428736876367083E-2</c:v>
                </c:pt>
                <c:pt idx="234">
                  <c:v>4.0125956596446778E-2</c:v>
                </c:pt>
                <c:pt idx="235">
                  <c:v>3.9747481246546444E-2</c:v>
                </c:pt>
                <c:pt idx="236">
                  <c:v>3.9444700966625924E-2</c:v>
                </c:pt>
                <c:pt idx="237">
                  <c:v>3.9141920686705613E-2</c:v>
                </c:pt>
                <c:pt idx="238">
                  <c:v>3.8839140406785308E-2</c:v>
                </c:pt>
                <c:pt idx="239">
                  <c:v>3.8536360126864781E-2</c:v>
                </c:pt>
                <c:pt idx="240">
                  <c:v>3.8309274916924499E-2</c:v>
                </c:pt>
                <c:pt idx="241">
                  <c:v>3.8006494637004187E-2</c:v>
                </c:pt>
                <c:pt idx="242">
                  <c:v>3.7779409427063905E-2</c:v>
                </c:pt>
                <c:pt idx="243">
                  <c:v>3.7476629147143593E-2</c:v>
                </c:pt>
                <c:pt idx="244">
                  <c:v>3.7249543937203311E-2</c:v>
                </c:pt>
                <c:pt idx="245">
                  <c:v>3.7022458727263022E-2</c:v>
                </c:pt>
                <c:pt idx="246">
                  <c:v>3.6795373517322739E-2</c:v>
                </c:pt>
                <c:pt idx="247">
                  <c:v>3.656828830738245E-2</c:v>
                </c:pt>
                <c:pt idx="248">
                  <c:v>3.6341203097442168E-2</c:v>
                </c:pt>
                <c:pt idx="249">
                  <c:v>3.6114117887501886E-2</c:v>
                </c:pt>
                <c:pt idx="250">
                  <c:v>3.5887032677561596E-2</c:v>
                </c:pt>
                <c:pt idx="251">
                  <c:v>3.5659947467621314E-2</c:v>
                </c:pt>
                <c:pt idx="252">
                  <c:v>3.5432862257681025E-2</c:v>
                </c:pt>
                <c:pt idx="253">
                  <c:v>3.528147211772098E-2</c:v>
                </c:pt>
                <c:pt idx="254">
                  <c:v>3.5054386907780698E-2</c:v>
                </c:pt>
                <c:pt idx="255">
                  <c:v>3.4827301697840408E-2</c:v>
                </c:pt>
                <c:pt idx="256">
                  <c:v>3.4675911557880149E-2</c:v>
                </c:pt>
                <c:pt idx="257">
                  <c:v>3.4448826347939866E-2</c:v>
                </c:pt>
                <c:pt idx="258">
                  <c:v>3.4297436207979599E-2</c:v>
                </c:pt>
                <c:pt idx="259">
                  <c:v>3.4146046068019555E-2</c:v>
                </c:pt>
                <c:pt idx="260">
                  <c:v>3.3918960858079272E-2</c:v>
                </c:pt>
                <c:pt idx="261">
                  <c:v>3.3767570718119005E-2</c:v>
                </c:pt>
                <c:pt idx="262">
                  <c:v>3.3616180578158961E-2</c:v>
                </c:pt>
                <c:pt idx="263">
                  <c:v>3.3464790438198701E-2</c:v>
                </c:pt>
                <c:pt idx="264">
                  <c:v>3.3237705228258412E-2</c:v>
                </c:pt>
                <c:pt idx="265">
                  <c:v>3.3086315088298152E-2</c:v>
                </c:pt>
                <c:pt idx="266">
                  <c:v>3.2934924948338107E-2</c:v>
                </c:pt>
                <c:pt idx="267">
                  <c:v>3.2783534808377847E-2</c:v>
                </c:pt>
                <c:pt idx="268">
                  <c:v>3.2556449598437558E-2</c:v>
                </c:pt>
                <c:pt idx="269">
                  <c:v>3.2405059458477298E-2</c:v>
                </c:pt>
                <c:pt idx="270">
                  <c:v>3.2177974248537224E-2</c:v>
                </c:pt>
                <c:pt idx="271">
                  <c:v>3.2026584108576964E-2</c:v>
                </c:pt>
                <c:pt idx="272">
                  <c:v>3.1875193968616704E-2</c:v>
                </c:pt>
                <c:pt idx="273">
                  <c:v>3.1648108758676415E-2</c:v>
                </c:pt>
                <c:pt idx="274">
                  <c:v>3.149671861871637E-2</c:v>
                </c:pt>
                <c:pt idx="275">
                  <c:v>3.1269633408776087E-2</c:v>
                </c:pt>
                <c:pt idx="276">
                  <c:v>3.1118243268815824E-2</c:v>
                </c:pt>
                <c:pt idx="277">
                  <c:v>3.0966853128855561E-2</c:v>
                </c:pt>
                <c:pt idx="278">
                  <c:v>3.0739767918915278E-2</c:v>
                </c:pt>
                <c:pt idx="279">
                  <c:v>3.058837777895523E-2</c:v>
                </c:pt>
                <c:pt idx="280">
                  <c:v>3.043698763899497E-2</c:v>
                </c:pt>
                <c:pt idx="281">
                  <c:v>3.0285597499034922E-2</c:v>
                </c:pt>
                <c:pt idx="282">
                  <c:v>3.0058512289094636E-2</c:v>
                </c:pt>
                <c:pt idx="283">
                  <c:v>2.9907122149134376E-2</c:v>
                </c:pt>
                <c:pt idx="284">
                  <c:v>2.9755732009174113E-2</c:v>
                </c:pt>
                <c:pt idx="285">
                  <c:v>2.9604341869214068E-2</c:v>
                </c:pt>
                <c:pt idx="286">
                  <c:v>2.9528646799233827E-2</c:v>
                </c:pt>
                <c:pt idx="287">
                  <c:v>2.9377256659273782E-2</c:v>
                </c:pt>
                <c:pt idx="288">
                  <c:v>2.9225866519313519E-2</c:v>
                </c:pt>
                <c:pt idx="289">
                  <c:v>2.9074476379353259E-2</c:v>
                </c:pt>
                <c:pt idx="290">
                  <c:v>2.8923086239393211E-2</c:v>
                </c:pt>
                <c:pt idx="291">
                  <c:v>2.8847391169412973E-2</c:v>
                </c:pt>
                <c:pt idx="292">
                  <c:v>2.8696001029452925E-2</c:v>
                </c:pt>
                <c:pt idx="293">
                  <c:v>2.8544610889492665E-2</c:v>
                </c:pt>
                <c:pt idx="294">
                  <c:v>2.8468915819512639E-2</c:v>
                </c:pt>
                <c:pt idx="295">
                  <c:v>2.8317525679552379E-2</c:v>
                </c:pt>
                <c:pt idx="296">
                  <c:v>2.8241830609572357E-2</c:v>
                </c:pt>
                <c:pt idx="297">
                  <c:v>2.8090440469612094E-2</c:v>
                </c:pt>
                <c:pt idx="298">
                  <c:v>2.8014745399632071E-2</c:v>
                </c:pt>
                <c:pt idx="299">
                  <c:v>2.7863355259671808E-2</c:v>
                </c:pt>
                <c:pt idx="300">
                  <c:v>2.7787660189691785E-2</c:v>
                </c:pt>
                <c:pt idx="301">
                  <c:v>2.7636270049731522E-2</c:v>
                </c:pt>
                <c:pt idx="302">
                  <c:v>2.75605749797515E-2</c:v>
                </c:pt>
                <c:pt idx="303">
                  <c:v>2.740918483979124E-2</c:v>
                </c:pt>
                <c:pt idx="304">
                  <c:v>2.7333489769811214E-2</c:v>
                </c:pt>
                <c:pt idx="305">
                  <c:v>2.7182099629850954E-2</c:v>
                </c:pt>
                <c:pt idx="306">
                  <c:v>2.7106404559870928E-2</c:v>
                </c:pt>
                <c:pt idx="307">
                  <c:v>2.7030709489890906E-2</c:v>
                </c:pt>
                <c:pt idx="308">
                  <c:v>2.6879319349930646E-2</c:v>
                </c:pt>
                <c:pt idx="309">
                  <c:v>2.680362427995062E-2</c:v>
                </c:pt>
                <c:pt idx="310">
                  <c:v>2.6727929209970382E-2</c:v>
                </c:pt>
                <c:pt idx="311">
                  <c:v>2.665223413999036E-2</c:v>
                </c:pt>
                <c:pt idx="312">
                  <c:v>2.6500844000030312E-2</c:v>
                </c:pt>
                <c:pt idx="313">
                  <c:v>2.6425148930050074E-2</c:v>
                </c:pt>
                <c:pt idx="314">
                  <c:v>2.6349453860070052E-2</c:v>
                </c:pt>
                <c:pt idx="315">
                  <c:v>2.6273758790090026E-2</c:v>
                </c:pt>
                <c:pt idx="316">
                  <c:v>2.6198063720109788E-2</c:v>
                </c:pt>
                <c:pt idx="317">
                  <c:v>2.6122368650129766E-2</c:v>
                </c:pt>
                <c:pt idx="318">
                  <c:v>2.6046673580149744E-2</c:v>
                </c:pt>
                <c:pt idx="319">
                  <c:v>2.5970978510169503E-2</c:v>
                </c:pt>
                <c:pt idx="320">
                  <c:v>2.589528344018948E-2</c:v>
                </c:pt>
                <c:pt idx="321">
                  <c:v>2.5819588370209458E-2</c:v>
                </c:pt>
                <c:pt idx="322">
                  <c:v>2.5743893300229217E-2</c:v>
                </c:pt>
                <c:pt idx="323">
                  <c:v>2.5668198230249194E-2</c:v>
                </c:pt>
                <c:pt idx="324">
                  <c:v>2.5592503160269172E-2</c:v>
                </c:pt>
                <c:pt idx="325">
                  <c:v>2.5516808090288935E-2</c:v>
                </c:pt>
                <c:pt idx="326">
                  <c:v>2.5441113020308909E-2</c:v>
                </c:pt>
                <c:pt idx="327">
                  <c:v>2.5365417950328886E-2</c:v>
                </c:pt>
                <c:pt idx="328">
                  <c:v>2.5289722880348649E-2</c:v>
                </c:pt>
                <c:pt idx="329">
                  <c:v>2.5289722880348649E-2</c:v>
                </c:pt>
                <c:pt idx="330">
                  <c:v>2.5214027810368626E-2</c:v>
                </c:pt>
                <c:pt idx="331">
                  <c:v>2.51383327403886E-2</c:v>
                </c:pt>
                <c:pt idx="332">
                  <c:v>2.5062637670408363E-2</c:v>
                </c:pt>
                <c:pt idx="333">
                  <c:v>2.4986942600428341E-2</c:v>
                </c:pt>
                <c:pt idx="334">
                  <c:v>2.4986942600428341E-2</c:v>
                </c:pt>
                <c:pt idx="335">
                  <c:v>2.4911247530448315E-2</c:v>
                </c:pt>
                <c:pt idx="336">
                  <c:v>2.4835552460468077E-2</c:v>
                </c:pt>
                <c:pt idx="337">
                  <c:v>2.4759857390488055E-2</c:v>
                </c:pt>
                <c:pt idx="338">
                  <c:v>2.4759857390488055E-2</c:v>
                </c:pt>
                <c:pt idx="339">
                  <c:v>2.4684162320508032E-2</c:v>
                </c:pt>
                <c:pt idx="340">
                  <c:v>2.4608467250528007E-2</c:v>
                </c:pt>
                <c:pt idx="341">
                  <c:v>2.4532772180547769E-2</c:v>
                </c:pt>
                <c:pt idx="342">
                  <c:v>2.4532772180547769E-2</c:v>
                </c:pt>
                <c:pt idx="343">
                  <c:v>2.4457077110567747E-2</c:v>
                </c:pt>
                <c:pt idx="344">
                  <c:v>2.4381382040587721E-2</c:v>
                </c:pt>
                <c:pt idx="345">
                  <c:v>2.4381382040587721E-2</c:v>
                </c:pt>
                <c:pt idx="346">
                  <c:v>2.4305686970607483E-2</c:v>
                </c:pt>
                <c:pt idx="347">
                  <c:v>2.4305686970607483E-2</c:v>
                </c:pt>
                <c:pt idx="348">
                  <c:v>2.4229991900627461E-2</c:v>
                </c:pt>
                <c:pt idx="349">
                  <c:v>2.4154296830647438E-2</c:v>
                </c:pt>
                <c:pt idx="350">
                  <c:v>2.4154296830647438E-2</c:v>
                </c:pt>
                <c:pt idx="351">
                  <c:v>2.4078601760667197E-2</c:v>
                </c:pt>
                <c:pt idx="352">
                  <c:v>2.4078601760667197E-2</c:v>
                </c:pt>
                <c:pt idx="353">
                  <c:v>2.4002906690687175E-2</c:v>
                </c:pt>
                <c:pt idx="354">
                  <c:v>2.4002906690687175E-2</c:v>
                </c:pt>
                <c:pt idx="355">
                  <c:v>2.3927211620707153E-2</c:v>
                </c:pt>
                <c:pt idx="356">
                  <c:v>2.3851516550726915E-2</c:v>
                </c:pt>
                <c:pt idx="357">
                  <c:v>2.3851516550726915E-2</c:v>
                </c:pt>
                <c:pt idx="358">
                  <c:v>2.3775821480746889E-2</c:v>
                </c:pt>
                <c:pt idx="359">
                  <c:v>2.3775821480746889E-2</c:v>
                </c:pt>
                <c:pt idx="360">
                  <c:v>2.3700126410766867E-2</c:v>
                </c:pt>
                <c:pt idx="361">
                  <c:v>2.3700126410766867E-2</c:v>
                </c:pt>
                <c:pt idx="362">
                  <c:v>2.3624431340786629E-2</c:v>
                </c:pt>
                <c:pt idx="363">
                  <c:v>2.3624431340786629E-2</c:v>
                </c:pt>
                <c:pt idx="364">
                  <c:v>2.3548736270806604E-2</c:v>
                </c:pt>
                <c:pt idx="365">
                  <c:v>2.3548736270806604E-2</c:v>
                </c:pt>
                <c:pt idx="366">
                  <c:v>2.3473041200826581E-2</c:v>
                </c:pt>
                <c:pt idx="367">
                  <c:v>2.3473041200826581E-2</c:v>
                </c:pt>
                <c:pt idx="368">
                  <c:v>2.3473041200826581E-2</c:v>
                </c:pt>
                <c:pt idx="369">
                  <c:v>2.3397346130846344E-2</c:v>
                </c:pt>
                <c:pt idx="370">
                  <c:v>2.3397346130846344E-2</c:v>
                </c:pt>
                <c:pt idx="371">
                  <c:v>2.3321651060866321E-2</c:v>
                </c:pt>
                <c:pt idx="372">
                  <c:v>2.3321651060866321E-2</c:v>
                </c:pt>
                <c:pt idx="373">
                  <c:v>2.3245955990886295E-2</c:v>
                </c:pt>
                <c:pt idx="374">
                  <c:v>2.3245955990886295E-2</c:v>
                </c:pt>
                <c:pt idx="375">
                  <c:v>2.3245955990886295E-2</c:v>
                </c:pt>
                <c:pt idx="376">
                  <c:v>2.3170260920906058E-2</c:v>
                </c:pt>
                <c:pt idx="377">
                  <c:v>2.3170260920906058E-2</c:v>
                </c:pt>
                <c:pt idx="378">
                  <c:v>2.3094565850926035E-2</c:v>
                </c:pt>
                <c:pt idx="379">
                  <c:v>2.3094565850926035E-2</c:v>
                </c:pt>
                <c:pt idx="380">
                  <c:v>2.3094565850926035E-2</c:v>
                </c:pt>
                <c:pt idx="381">
                  <c:v>2.3018870780946013E-2</c:v>
                </c:pt>
                <c:pt idx="382">
                  <c:v>2.3018870780946013E-2</c:v>
                </c:pt>
                <c:pt idx="383">
                  <c:v>2.3018870780946013E-2</c:v>
                </c:pt>
                <c:pt idx="384">
                  <c:v>2.2943175710965772E-2</c:v>
                </c:pt>
                <c:pt idx="385">
                  <c:v>2.2943175710965772E-2</c:v>
                </c:pt>
                <c:pt idx="386">
                  <c:v>2.2943175710965772E-2</c:v>
                </c:pt>
                <c:pt idx="387">
                  <c:v>2.2943175710965772E-2</c:v>
                </c:pt>
                <c:pt idx="388">
                  <c:v>2.286748064098575E-2</c:v>
                </c:pt>
                <c:pt idx="389">
                  <c:v>2.286748064098575E-2</c:v>
                </c:pt>
                <c:pt idx="390">
                  <c:v>2.286748064098575E-2</c:v>
                </c:pt>
                <c:pt idx="391">
                  <c:v>2.286748064098575E-2</c:v>
                </c:pt>
                <c:pt idx="392">
                  <c:v>2.286748064098575E-2</c:v>
                </c:pt>
                <c:pt idx="393">
                  <c:v>2.286748064098575E-2</c:v>
                </c:pt>
                <c:pt idx="394">
                  <c:v>2.286748064098575E-2</c:v>
                </c:pt>
                <c:pt idx="395">
                  <c:v>2.2943175710965772E-2</c:v>
                </c:pt>
                <c:pt idx="396">
                  <c:v>2.2943175710965772E-2</c:v>
                </c:pt>
                <c:pt idx="397">
                  <c:v>2.2943175710965772E-2</c:v>
                </c:pt>
                <c:pt idx="398">
                  <c:v>2.2943175710965772E-2</c:v>
                </c:pt>
                <c:pt idx="399">
                  <c:v>2.2943175710965772E-2</c:v>
                </c:pt>
                <c:pt idx="400">
                  <c:v>2.2943175710965772E-2</c:v>
                </c:pt>
                <c:pt idx="401">
                  <c:v>2.2943175710965772E-2</c:v>
                </c:pt>
                <c:pt idx="402">
                  <c:v>2.2943175710965772E-2</c:v>
                </c:pt>
                <c:pt idx="403">
                  <c:v>2.2943175710965772E-2</c:v>
                </c:pt>
                <c:pt idx="404">
                  <c:v>2.3018870780946013E-2</c:v>
                </c:pt>
                <c:pt idx="405">
                  <c:v>2.3018870780946013E-2</c:v>
                </c:pt>
                <c:pt idx="406">
                  <c:v>2.3018870780946013E-2</c:v>
                </c:pt>
                <c:pt idx="407">
                  <c:v>2.3018870780946013E-2</c:v>
                </c:pt>
                <c:pt idx="408">
                  <c:v>2.3018870780946013E-2</c:v>
                </c:pt>
                <c:pt idx="409">
                  <c:v>2.3018870780946013E-2</c:v>
                </c:pt>
                <c:pt idx="410">
                  <c:v>2.3018870780946013E-2</c:v>
                </c:pt>
                <c:pt idx="411">
                  <c:v>2.3018870780946013E-2</c:v>
                </c:pt>
                <c:pt idx="412">
                  <c:v>2.3094565850926035E-2</c:v>
                </c:pt>
                <c:pt idx="413">
                  <c:v>2.3094565850926035E-2</c:v>
                </c:pt>
                <c:pt idx="414">
                  <c:v>2.3094565850926035E-2</c:v>
                </c:pt>
                <c:pt idx="415">
                  <c:v>2.3094565850926035E-2</c:v>
                </c:pt>
                <c:pt idx="416">
                  <c:v>2.3094565850926035E-2</c:v>
                </c:pt>
                <c:pt idx="417">
                  <c:v>2.3094565850926035E-2</c:v>
                </c:pt>
                <c:pt idx="418">
                  <c:v>2.3094565850926035E-2</c:v>
                </c:pt>
                <c:pt idx="419">
                  <c:v>2.3094565850926035E-2</c:v>
                </c:pt>
                <c:pt idx="420">
                  <c:v>2.3094565850926035E-2</c:v>
                </c:pt>
                <c:pt idx="421">
                  <c:v>2.3094565850926035E-2</c:v>
                </c:pt>
                <c:pt idx="422">
                  <c:v>2.3094565850926035E-2</c:v>
                </c:pt>
                <c:pt idx="423">
                  <c:v>2.3094565850926035E-2</c:v>
                </c:pt>
                <c:pt idx="424">
                  <c:v>2.3018870780946013E-2</c:v>
                </c:pt>
                <c:pt idx="425">
                  <c:v>2.3018870780946013E-2</c:v>
                </c:pt>
                <c:pt idx="426">
                  <c:v>2.3018870780946013E-2</c:v>
                </c:pt>
                <c:pt idx="427">
                  <c:v>2.2943175710965772E-2</c:v>
                </c:pt>
                <c:pt idx="428">
                  <c:v>2.2943175710965772E-2</c:v>
                </c:pt>
                <c:pt idx="429">
                  <c:v>2.286748064098575E-2</c:v>
                </c:pt>
                <c:pt idx="430">
                  <c:v>2.286748064098575E-2</c:v>
                </c:pt>
                <c:pt idx="431">
                  <c:v>2.286748064098575E-2</c:v>
                </c:pt>
                <c:pt idx="432">
                  <c:v>2.2791785571005727E-2</c:v>
                </c:pt>
                <c:pt idx="433">
                  <c:v>2.2791785571005727E-2</c:v>
                </c:pt>
                <c:pt idx="434">
                  <c:v>2.2791785571005727E-2</c:v>
                </c:pt>
                <c:pt idx="435">
                  <c:v>2.2716090501025701E-2</c:v>
                </c:pt>
                <c:pt idx="436">
                  <c:v>2.2716090501025701E-2</c:v>
                </c:pt>
                <c:pt idx="437">
                  <c:v>2.2716090501025701E-2</c:v>
                </c:pt>
                <c:pt idx="438">
                  <c:v>2.2716090501025701E-2</c:v>
                </c:pt>
                <c:pt idx="439">
                  <c:v>2.2716090501025701E-2</c:v>
                </c:pt>
                <c:pt idx="440">
                  <c:v>2.2640395431045464E-2</c:v>
                </c:pt>
                <c:pt idx="441">
                  <c:v>2.2640395431045464E-2</c:v>
                </c:pt>
                <c:pt idx="442">
                  <c:v>2.2640395431045464E-2</c:v>
                </c:pt>
                <c:pt idx="443">
                  <c:v>2.2640395431045464E-2</c:v>
                </c:pt>
                <c:pt idx="444">
                  <c:v>2.2564700361065441E-2</c:v>
                </c:pt>
                <c:pt idx="445">
                  <c:v>2.2564700361065441E-2</c:v>
                </c:pt>
                <c:pt idx="446">
                  <c:v>2.2564700361065441E-2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</c:numCache>
            </c:numRef>
          </c:xVal>
          <c:yVal>
            <c:numRef>
              <c:f>Traitement7!$I$2:$I$700</c:f>
              <c:numCache>
                <c:formatCode>0.000</c:formatCode>
                <c:ptCount val="699"/>
                <c:pt idx="0">
                  <c:v>0.25874249565763929</c:v>
                </c:pt>
                <c:pt idx="1">
                  <c:v>0.25868208420452793</c:v>
                </c:pt>
                <c:pt idx="2">
                  <c:v>0.25863360175779837</c:v>
                </c:pt>
                <c:pt idx="3">
                  <c:v>0.25858735993804116</c:v>
                </c:pt>
                <c:pt idx="4">
                  <c:v>0.25853989546426037</c:v>
                </c:pt>
                <c:pt idx="5">
                  <c:v>0.25848354856167549</c:v>
                </c:pt>
                <c:pt idx="6">
                  <c:v>0.25842543654509742</c:v>
                </c:pt>
                <c:pt idx="7">
                  <c:v>0.25836141517890154</c:v>
                </c:pt>
                <c:pt idx="8">
                  <c:v>0.25829097837127329</c:v>
                </c:pt>
                <c:pt idx="9">
                  <c:v>0.25822229839080935</c:v>
                </c:pt>
                <c:pt idx="10">
                  <c:v>0.25814665823829541</c:v>
                </c:pt>
                <c:pt idx="11">
                  <c:v>0.25806341158251256</c:v>
                </c:pt>
                <c:pt idx="12">
                  <c:v>0.25798164225566306</c:v>
                </c:pt>
                <c:pt idx="13">
                  <c:v>0.25789153887245653</c:v>
                </c:pt>
                <c:pt idx="14">
                  <c:v>0.25777079399417469</c:v>
                </c:pt>
                <c:pt idx="15">
                  <c:v>0.25766597943464886</c:v>
                </c:pt>
                <c:pt idx="16">
                  <c:v>0.25756216337205029</c:v>
                </c:pt>
                <c:pt idx="17">
                  <c:v>0.25745367396180341</c:v>
                </c:pt>
                <c:pt idx="18">
                  <c:v>0.25734665673868434</c:v>
                </c:pt>
                <c:pt idx="19">
                  <c:v>0.25723494468955316</c:v>
                </c:pt>
                <c:pt idx="20">
                  <c:v>0.25711122819894228</c:v>
                </c:pt>
                <c:pt idx="21">
                  <c:v>0.25698893340880541</c:v>
                </c:pt>
                <c:pt idx="22">
                  <c:v>0.25685330161452724</c:v>
                </c:pt>
                <c:pt idx="23">
                  <c:v>0.25671094072055578</c:v>
                </c:pt>
                <c:pt idx="24">
                  <c:v>0.25656140119624538</c:v>
                </c:pt>
                <c:pt idx="25">
                  <c:v>0.25640419939517906</c:v>
                </c:pt>
                <c:pt idx="26">
                  <c:v>0.25623881519219016</c:v>
                </c:pt>
                <c:pt idx="27">
                  <c:v>0.2560547477789803</c:v>
                </c:pt>
                <c:pt idx="28">
                  <c:v>0.25586023288774229</c:v>
                </c:pt>
                <c:pt idx="29">
                  <c:v>0.25565450887397162</c:v>
                </c:pt>
                <c:pt idx="30">
                  <c:v>0.25543675701301916</c:v>
                </c:pt>
                <c:pt idx="31">
                  <c:v>0.25520609901626107</c:v>
                </c:pt>
                <c:pt idx="32">
                  <c:v>0.25494832417337232</c:v>
                </c:pt>
                <c:pt idx="33">
                  <c:v>0.25468816121589422</c:v>
                </c:pt>
                <c:pt idx="34">
                  <c:v>0.25439702929904096</c:v>
                </c:pt>
                <c:pt idx="35">
                  <c:v>0.2540868786064398</c:v>
                </c:pt>
                <c:pt idx="36">
                  <c:v>0.25375631609811811</c:v>
                </c:pt>
                <c:pt idx="37">
                  <c:v>0.25340388274791531</c:v>
                </c:pt>
                <c:pt idx="38">
                  <c:v>0.25300863046833255</c:v>
                </c:pt>
                <c:pt idx="39">
                  <c:v>0.25260657751587812</c:v>
                </c:pt>
                <c:pt idx="40">
                  <c:v>0.25215575645797772</c:v>
                </c:pt>
                <c:pt idx="41">
                  <c:v>0.25169744927015419</c:v>
                </c:pt>
                <c:pt idx="42">
                  <c:v>0.25118408966560296</c:v>
                </c:pt>
                <c:pt idx="43">
                  <c:v>0.25063609870680065</c:v>
                </c:pt>
                <c:pt idx="44">
                  <c:v>0.2500518493344297</c:v>
                </c:pt>
                <c:pt idx="45">
                  <c:v>0.24946036523330145</c:v>
                </c:pt>
                <c:pt idx="46">
                  <c:v>0.24880127660361306</c:v>
                </c:pt>
                <c:pt idx="47">
                  <c:v>0.24810221753316872</c:v>
                </c:pt>
                <c:pt idx="48">
                  <c:v>0.24736243807890279</c:v>
                </c:pt>
                <c:pt idx="49">
                  <c:v>0.24658149878876184</c:v>
                </c:pt>
                <c:pt idx="50">
                  <c:v>0.2457592879738178</c:v>
                </c:pt>
                <c:pt idx="51">
                  <c:v>0.24493805791315662</c:v>
                </c:pt>
                <c:pt idx="52">
                  <c:v>0.24403620108545038</c:v>
                </c:pt>
                <c:pt idx="53">
                  <c:v>0.24304882771168793</c:v>
                </c:pt>
                <c:pt idx="54">
                  <c:v>0.24206685403922784</c:v>
                </c:pt>
                <c:pt idx="55">
                  <c:v>0.24104768395344792</c:v>
                </c:pt>
                <c:pt idx="56">
                  <c:v>0.23999285157151995</c:v>
                </c:pt>
                <c:pt idx="57">
                  <c:v>0.23890403134478555</c:v>
                </c:pt>
                <c:pt idx="58">
                  <c:v>0.23778299293385854</c:v>
                </c:pt>
                <c:pt idx="59">
                  <c:v>0.23663155929643812</c:v>
                </c:pt>
                <c:pt idx="60">
                  <c:v>0.23545156952128926</c:v>
                </c:pt>
                <c:pt idx="61">
                  <c:v>0.23424484728683515</c:v>
                </c:pt>
                <c:pt idx="62">
                  <c:v>0.23301317524919435</c:v>
                </c:pt>
                <c:pt idx="63">
                  <c:v>0.23175827521486997</c:v>
                </c:pt>
                <c:pt idx="64">
                  <c:v>0.23042049743080631</c:v>
                </c:pt>
                <c:pt idx="65">
                  <c:v>0.22912307966246889</c:v>
                </c:pt>
                <c:pt idx="66">
                  <c:v>0.22780717956499458</c:v>
                </c:pt>
                <c:pt idx="67">
                  <c:v>0.22647416920345015</c:v>
                </c:pt>
                <c:pt idx="68">
                  <c:v>0.22512532686378645</c:v>
                </c:pt>
                <c:pt idx="69">
                  <c:v>0.22376183891113327</c:v>
                </c:pt>
                <c:pt idx="70">
                  <c:v>0.22238480301032623</c:v>
                </c:pt>
                <c:pt idx="71">
                  <c:v>0.22099523227843126</c:v>
                </c:pt>
                <c:pt idx="72">
                  <c:v>0.21952706306282602</c:v>
                </c:pt>
                <c:pt idx="73">
                  <c:v>0.21818214480739634</c:v>
                </c:pt>
                <c:pt idx="74">
                  <c:v>0.21676027560888902</c:v>
                </c:pt>
                <c:pt idx="75">
                  <c:v>0.21526081075532177</c:v>
                </c:pt>
                <c:pt idx="76">
                  <c:v>0.21382075558696967</c:v>
                </c:pt>
                <c:pt idx="77">
                  <c:v>0.21237277428859472</c:v>
                </c:pt>
                <c:pt idx="78">
                  <c:v>0.2109174248672086</c:v>
                </c:pt>
                <c:pt idx="79">
                  <c:v>0.20945521961367722</c:v>
                </c:pt>
                <c:pt idx="80">
                  <c:v>0.20798662902518789</c:v>
                </c:pt>
                <c:pt idx="81">
                  <c:v>0.20651208543009242</c:v>
                </c:pt>
                <c:pt idx="82">
                  <c:v>0.20503198632240016</c:v>
                </c:pt>
                <c:pt idx="83">
                  <c:v>0.20354669741808801</c:v>
                </c:pt>
                <c:pt idx="84">
                  <c:v>0.20205655544846507</c:v>
                </c:pt>
                <c:pt idx="85">
                  <c:v>0.20056187070756276</c:v>
                </c:pt>
                <c:pt idx="86">
                  <c:v>0.19906292937126627</c:v>
                </c:pt>
                <c:pt idx="87">
                  <c:v>0.19763165073637948</c:v>
                </c:pt>
                <c:pt idx="88">
                  <c:v>0.19619696220847685</c:v>
                </c:pt>
                <c:pt idx="89">
                  <c:v>0.19475905984063266</c:v>
                </c:pt>
                <c:pt idx="90">
                  <c:v>0.19324600257072849</c:v>
                </c:pt>
                <c:pt idx="91">
                  <c:v>0.19180206725523691</c:v>
                </c:pt>
                <c:pt idx="92">
                  <c:v>0.19035543477524419</c:v>
                </c:pt>
                <c:pt idx="93">
                  <c:v>0.18890625140924372</c:v>
                </c:pt>
                <c:pt idx="94">
                  <c:v>0.18738201257567394</c:v>
                </c:pt>
                <c:pt idx="95">
                  <c:v>0.18592801625896821</c:v>
                </c:pt>
                <c:pt idx="96">
                  <c:v>0.18447185725314061</c:v>
                </c:pt>
                <c:pt idx="97">
                  <c:v>0.18301364626649141</c:v>
                </c:pt>
                <c:pt idx="98">
                  <c:v>0.18155348687102649</c:v>
                </c:pt>
                <c:pt idx="99">
                  <c:v>0.18001832855728583</c:v>
                </c:pt>
                <c:pt idx="100">
                  <c:v>0.17862770466238448</c:v>
                </c:pt>
                <c:pt idx="101">
                  <c:v>0.17716225795786852</c:v>
                </c:pt>
                <c:pt idx="102">
                  <c:v>0.1756218233197622</c:v>
                </c:pt>
                <c:pt idx="103">
                  <c:v>0.17422665373082424</c:v>
                </c:pt>
                <c:pt idx="104">
                  <c:v>0.17275664200796775</c:v>
                </c:pt>
                <c:pt idx="105">
                  <c:v>0.17128524723150482</c:v>
                </c:pt>
                <c:pt idx="106">
                  <c:v>0.16981253198563381</c:v>
                </c:pt>
                <c:pt idx="107">
                  <c:v>0.16833855524031918</c:v>
                </c:pt>
                <c:pt idx="108">
                  <c:v>0.16686337260071848</c:v>
                </c:pt>
                <c:pt idx="109">
                  <c:v>0.16538703653691392</c:v>
                </c:pt>
                <c:pt idx="110">
                  <c:v>0.16398349407644289</c:v>
                </c:pt>
                <c:pt idx="111">
                  <c:v>0.16250504885755265</c:v>
                </c:pt>
                <c:pt idx="112">
                  <c:v>0.1610255886954744</c:v>
                </c:pt>
                <c:pt idx="113">
                  <c:v>0.15954515559563093</c:v>
                </c:pt>
                <c:pt idx="114">
                  <c:v>0.15813787921528244</c:v>
                </c:pt>
                <c:pt idx="115">
                  <c:v>0.15658152757562152</c:v>
                </c:pt>
                <c:pt idx="116">
                  <c:v>0.1550984060563691</c:v>
                </c:pt>
                <c:pt idx="117">
                  <c:v>0.15354024019117485</c:v>
                </c:pt>
                <c:pt idx="118">
                  <c:v>0.15198120096279139</c:v>
                </c:pt>
                <c:pt idx="119">
                  <c:v>0.15049562197924496</c:v>
                </c:pt>
                <c:pt idx="120">
                  <c:v>0.14893497746376338</c:v>
                </c:pt>
                <c:pt idx="121">
                  <c:v>0.14737355841161609</c:v>
                </c:pt>
                <c:pt idx="122">
                  <c:v>0.14573698815130567</c:v>
                </c:pt>
                <c:pt idx="123">
                  <c:v>0.14417407553030942</c:v>
                </c:pt>
                <c:pt idx="124">
                  <c:v>0.14261047559280293</c:v>
                </c:pt>
                <c:pt idx="125">
                  <c:v>0.14104621413706298</c:v>
                </c:pt>
                <c:pt idx="126">
                  <c:v>0.13948131570679925</c:v>
                </c:pt>
                <c:pt idx="127">
                  <c:v>0.13799036543927415</c:v>
                </c:pt>
                <c:pt idx="128">
                  <c:v>0.13642428970930137</c:v>
                </c:pt>
                <c:pt idx="129">
                  <c:v>0.1348576428374994</c:v>
                </c:pt>
                <c:pt idx="130">
                  <c:v>0.13336508575410166</c:v>
                </c:pt>
                <c:pt idx="131">
                  <c:v>0.13179738134078176</c:v>
                </c:pt>
                <c:pt idx="132">
                  <c:v>0.13030385142272422</c:v>
                </c:pt>
                <c:pt idx="133">
                  <c:v>0.12880987059908772</c:v>
                </c:pt>
                <c:pt idx="134">
                  <c:v>0.12731545348554829</c:v>
                </c:pt>
                <c:pt idx="135">
                  <c:v>0.12574586126862658</c:v>
                </c:pt>
                <c:pt idx="136">
                  <c:v>0.12425059288500948</c:v>
                </c:pt>
                <c:pt idx="137">
                  <c:v>0.122754929111694</c:v>
                </c:pt>
                <c:pt idx="138">
                  <c:v>0.12125888225456051</c:v>
                </c:pt>
                <c:pt idx="139">
                  <c:v>0.11976246412006136</c:v>
                </c:pt>
                <c:pt idx="140">
                  <c:v>0.11826568603999869</c:v>
                </c:pt>
                <c:pt idx="141">
                  <c:v>0.11684342337938508</c:v>
                </c:pt>
                <c:pt idx="142">
                  <c:v>0.115420854660023</c:v>
                </c:pt>
                <c:pt idx="143">
                  <c:v>0.11392309274609989</c:v>
                </c:pt>
                <c:pt idx="144">
                  <c:v>0.11249992250649718</c:v>
                </c:pt>
                <c:pt idx="145">
                  <c:v>0.11107647158807693</c:v>
                </c:pt>
                <c:pt idx="146">
                  <c:v>0.10965274769880357</c:v>
                </c:pt>
                <c:pt idx="147">
                  <c:v>0.10822875826979539</c:v>
                </c:pt>
                <c:pt idx="148">
                  <c:v>0.10680451046751721</c:v>
                </c:pt>
                <c:pt idx="149">
                  <c:v>0.10545499101083568</c:v>
                </c:pt>
                <c:pt idx="150">
                  <c:v>0.1041052515465558</c:v>
                </c:pt>
                <c:pt idx="151">
                  <c:v>0.10268029393940845</c:v>
                </c:pt>
                <c:pt idx="152">
                  <c:v>0.1013301192814884</c:v>
                </c:pt>
                <c:pt idx="153">
                  <c:v>9.9979740836623282E-2</c:v>
                </c:pt>
                <c:pt idx="154">
                  <c:v>9.8704200773081716E-2</c:v>
                </c:pt>
                <c:pt idx="155">
                  <c:v>9.7353440143745931E-2</c:v>
                </c:pt>
                <c:pt idx="156">
                  <c:v>9.6077547584817832E-2</c:v>
                </c:pt>
                <c:pt idx="157">
                  <c:v>9.4801489699082225E-2</c:v>
                </c:pt>
                <c:pt idx="158">
                  <c:v>9.352527018092141E-2</c:v>
                </c:pt>
                <c:pt idx="159">
                  <c:v>9.2323977961711587E-2</c:v>
                </c:pt>
                <c:pt idx="160">
                  <c:v>9.1122548648890342E-2</c:v>
                </c:pt>
                <c:pt idx="161">
                  <c:v>8.9845882949632014E-2</c:v>
                </c:pt>
                <c:pt idx="162">
                  <c:v>8.8644179720463193E-2</c:v>
                </c:pt>
                <c:pt idx="163">
                  <c:v>8.7442347813181442E-2</c:v>
                </c:pt>
                <c:pt idx="164">
                  <c:v>8.6315515846887847E-2</c:v>
                </c:pt>
                <c:pt idx="165">
                  <c:v>8.5188575156681018E-2</c:v>
                </c:pt>
                <c:pt idx="166">
                  <c:v>8.4061527777645251E-2</c:v>
                </c:pt>
                <c:pt idx="167">
                  <c:v>8.2934375694763085E-2</c:v>
                </c:pt>
                <c:pt idx="168">
                  <c:v>8.1882274326875309E-2</c:v>
                </c:pt>
                <c:pt idx="169">
                  <c:v>8.0754925265751246E-2</c:v>
                </c:pt>
                <c:pt idx="170">
                  <c:v>7.9702643311519189E-2</c:v>
                </c:pt>
                <c:pt idx="171">
                  <c:v>7.8725448294925643E-2</c:v>
                </c:pt>
                <c:pt idx="172">
                  <c:v>7.7673003871696358E-2</c:v>
                </c:pt>
                <c:pt idx="173">
                  <c:v>7.6695660442427607E-2</c:v>
                </c:pt>
                <c:pt idx="174">
                  <c:v>7.5643058772946609E-2</c:v>
                </c:pt>
                <c:pt idx="175">
                  <c:v>7.4740765403367035E-2</c:v>
                </c:pt>
                <c:pt idx="176">
                  <c:v>7.3763215926860776E-2</c:v>
                </c:pt>
                <c:pt idx="177">
                  <c:v>7.2785599865219514E-2</c:v>
                </c:pt>
                <c:pt idx="178">
                  <c:v>7.1883126816636778E-2</c:v>
                </c:pt>
                <c:pt idx="179">
                  <c:v>7.0980598678238194E-2</c:v>
                </c:pt>
                <c:pt idx="180">
                  <c:v>7.0153233478736116E-2</c:v>
                </c:pt>
                <c:pt idx="181">
                  <c:v>6.9250601884158172E-2</c:v>
                </c:pt>
                <c:pt idx="182">
                  <c:v>6.842314310801445E-2</c:v>
                </c:pt>
                <c:pt idx="183">
                  <c:v>6.7595640449334193E-2</c:v>
                </c:pt>
                <c:pt idx="184">
                  <c:v>6.6768094459244517E-2</c:v>
                </c:pt>
                <c:pt idx="185">
                  <c:v>6.5940505679739608E-2</c:v>
                </c:pt>
                <c:pt idx="186">
                  <c:v>6.5188115561227819E-2</c:v>
                </c:pt>
                <c:pt idx="187">
                  <c:v>6.4360446565658119E-2</c:v>
                </c:pt>
                <c:pt idx="188">
                  <c:v>6.3607984385965113E-2</c:v>
                </c:pt>
                <c:pt idx="189">
                  <c:v>6.2855488486770056E-2</c:v>
                </c:pt>
                <c:pt idx="190">
                  <c:v>6.2102959244406369E-2</c:v>
                </c:pt>
                <c:pt idx="191">
                  <c:v>6.1350397029660157E-2</c:v>
                </c:pt>
                <c:pt idx="192">
                  <c:v>6.0673063147066643E-2</c:v>
                </c:pt>
                <c:pt idx="193">
                  <c:v>5.9995703115465558E-2</c:v>
                </c:pt>
                <c:pt idx="194">
                  <c:v>5.9318317194033923E-2</c:v>
                </c:pt>
                <c:pt idx="195">
                  <c:v>5.8640905638554508E-2</c:v>
                </c:pt>
                <c:pt idx="196">
                  <c:v>5.7963468701471045E-2</c:v>
                </c:pt>
                <c:pt idx="197">
                  <c:v>5.7361281428656603E-2</c:v>
                </c:pt>
                <c:pt idx="198">
                  <c:v>5.6683797225730602E-2</c:v>
                </c:pt>
                <c:pt idx="199">
                  <c:v>5.6081568326750993E-2</c:v>
                </c:pt>
                <c:pt idx="200">
                  <c:v>5.5479320103655215E-2</c:v>
                </c:pt>
                <c:pt idx="201">
                  <c:v>5.4877052723167265E-2</c:v>
                </c:pt>
                <c:pt idx="202">
                  <c:v>5.4274766350109194E-2</c:v>
                </c:pt>
                <c:pt idx="203">
                  <c:v>5.3672461147427339E-2</c:v>
                </c:pt>
                <c:pt idx="204">
                  <c:v>5.3070137276220279E-2</c:v>
                </c:pt>
                <c:pt idx="205">
                  <c:v>5.2543088700145332E-2</c:v>
                </c:pt>
                <c:pt idx="206">
                  <c:v>5.1940730253336939E-2</c:v>
                </c:pt>
                <c:pt idx="207">
                  <c:v>5.14136516647467E-2</c:v>
                </c:pt>
                <c:pt idx="208">
                  <c:v>5.0886559233350934E-2</c:v>
                </c:pt>
                <c:pt idx="209">
                  <c:v>5.0359453061494419E-2</c:v>
                </c:pt>
                <c:pt idx="210">
                  <c:v>4.9907636911894225E-2</c:v>
                </c:pt>
                <c:pt idx="211">
                  <c:v>4.9380505490161389E-2</c:v>
                </c:pt>
                <c:pt idx="212">
                  <c:v>4.8853360614907269E-2</c:v>
                </c:pt>
                <c:pt idx="213">
                  <c:v>4.840151151722738E-2</c:v>
                </c:pt>
                <c:pt idx="214">
                  <c:v>4.7874341917596618E-2</c:v>
                </c:pt>
                <c:pt idx="215">
                  <c:v>4.7422471771319939E-2</c:v>
                </c:pt>
                <c:pt idx="216">
                  <c:v>4.69705920062541E-2</c:v>
                </c:pt>
                <c:pt idx="217">
                  <c:v>4.6518702682302619E-2</c:v>
                </c:pt>
                <c:pt idx="218">
                  <c:v>4.6066803858875086E-2</c:v>
                </c:pt>
                <c:pt idx="219">
                  <c:v>4.5614895594892312E-2</c:v>
                </c:pt>
                <c:pt idx="220">
                  <c:v>4.5238298205545396E-2</c:v>
                </c:pt>
                <c:pt idx="221">
                  <c:v>4.4786372785306179E-2</c:v>
                </c:pt>
                <c:pt idx="222">
                  <c:v>4.4409761180006876E-2</c:v>
                </c:pt>
                <c:pt idx="223">
                  <c:v>4.3957818796989102E-2</c:v>
                </c:pt>
                <c:pt idx="224">
                  <c:v>4.3581193135761719E-2</c:v>
                </c:pt>
                <c:pt idx="225">
                  <c:v>4.3204561137731211E-2</c:v>
                </c:pt>
                <c:pt idx="226">
                  <c:v>4.2827922835246821E-2</c:v>
                </c:pt>
                <c:pt idx="227">
                  <c:v>4.2375948595611869E-2</c:v>
                </c:pt>
                <c:pt idx="228">
                  <c:v>4.1999296536125233E-2</c:v>
                </c:pt>
                <c:pt idx="229">
                  <c:v>4.169797042129849E-2</c:v>
                </c:pt>
                <c:pt idx="230">
                  <c:v>4.1321307220148949E-2</c:v>
                </c:pt>
                <c:pt idx="231">
                  <c:v>4.0944637873049201E-2</c:v>
                </c:pt>
                <c:pt idx="232">
                  <c:v>4.0567962411064064E-2</c:v>
                </c:pt>
                <c:pt idx="233">
                  <c:v>4.02666176595005E-2</c:v>
                </c:pt>
                <c:pt idx="234">
                  <c:v>3.9965269029865781E-2</c:v>
                </c:pt>
                <c:pt idx="235">
                  <c:v>3.9588577813071811E-2</c:v>
                </c:pt>
                <c:pt idx="236">
                  <c:v>3.928722051475781E-2</c:v>
                </c:pt>
                <c:pt idx="237">
                  <c:v>3.8985859388831819E-2</c:v>
                </c:pt>
                <c:pt idx="238">
                  <c:v>3.8684494450644091E-2</c:v>
                </c:pt>
                <c:pt idx="239">
                  <c:v>3.8383125715463325E-2</c:v>
                </c:pt>
                <c:pt idx="240">
                  <c:v>3.8157096681440808E-2</c:v>
                </c:pt>
                <c:pt idx="241">
                  <c:v>3.7855721338020148E-2</c:v>
                </c:pt>
                <c:pt idx="242">
                  <c:v>3.7629687365140572E-2</c:v>
                </c:pt>
                <c:pt idx="243">
                  <c:v>3.7328305459562484E-2</c:v>
                </c:pt>
                <c:pt idx="244">
                  <c:v>3.7102266582227816E-2</c:v>
                </c:pt>
                <c:pt idx="245">
                  <c:v>3.6876225613436273E-2</c:v>
                </c:pt>
                <c:pt idx="246">
                  <c:v>3.6650182559423504E-2</c:v>
                </c:pt>
                <c:pt idx="247">
                  <c:v>3.6424137426400473E-2</c:v>
                </c:pt>
                <c:pt idx="248">
                  <c:v>3.6198090220553647E-2</c:v>
                </c:pt>
                <c:pt idx="249">
                  <c:v>3.5972040948045063E-2</c:v>
                </c:pt>
                <c:pt idx="250">
                  <c:v>3.5745989615012498E-2</c:v>
                </c:pt>
                <c:pt idx="251">
                  <c:v>3.5519936227569521E-2</c:v>
                </c:pt>
                <c:pt idx="252">
                  <c:v>3.5293880791805704E-2</c:v>
                </c:pt>
                <c:pt idx="253">
                  <c:v>3.5143176033003612E-2</c:v>
                </c:pt>
                <c:pt idx="254">
                  <c:v>3.491711719683905E-2</c:v>
                </c:pt>
                <c:pt idx="255">
                  <c:v>3.4691056328475724E-2</c:v>
                </c:pt>
                <c:pt idx="256">
                  <c:v>3.4540347956865877E-2</c:v>
                </c:pt>
                <c:pt idx="257">
                  <c:v>3.4314283714831577E-2</c:v>
                </c:pt>
                <c:pt idx="258">
                  <c:v>3.416357309963889E-2</c:v>
                </c:pt>
                <c:pt idx="259">
                  <c:v>3.4012861590099287E-2</c:v>
                </c:pt>
                <c:pt idx="260">
                  <c:v>3.3786792652729949E-2</c:v>
                </c:pt>
                <c:pt idx="261">
                  <c:v>3.363607891499712E-2</c:v>
                </c:pt>
                <c:pt idx="262">
                  <c:v>3.348536428904525E-2</c:v>
                </c:pt>
                <c:pt idx="263">
                  <c:v>3.3334648776614483E-2</c:v>
                </c:pt>
                <c:pt idx="264">
                  <c:v>3.3108573849617316E-2</c:v>
                </c:pt>
                <c:pt idx="265">
                  <c:v>3.2957856128575255E-2</c:v>
                </c:pt>
                <c:pt idx="266">
                  <c:v>3.280713752711123E-2</c:v>
                </c:pt>
                <c:pt idx="267">
                  <c:v>3.265641804694517E-2</c:v>
                </c:pt>
                <c:pt idx="268">
                  <c:v>3.243033718288247E-2</c:v>
                </c:pt>
                <c:pt idx="269">
                  <c:v>3.2279615513459051E-2</c:v>
                </c:pt>
                <c:pt idx="270">
                  <c:v>3.2053531373513904E-2</c:v>
                </c:pt>
                <c:pt idx="271">
                  <c:v>3.190280752548813E-2</c:v>
                </c:pt>
                <c:pt idx="272">
                  <c:v>3.1752082808989411E-2</c:v>
                </c:pt>
                <c:pt idx="273">
                  <c:v>3.1525994109549073E-2</c:v>
                </c:pt>
                <c:pt idx="274">
                  <c:v>3.1375267229249874E-2</c:v>
                </c:pt>
                <c:pt idx="275">
                  <c:v>3.1149175291988573E-2</c:v>
                </c:pt>
                <c:pt idx="276">
                  <c:v>3.0998446258379459E-2</c:v>
                </c:pt>
                <c:pt idx="277">
                  <c:v>3.0847716366368814E-2</c:v>
                </c:pt>
                <c:pt idx="278">
                  <c:v>3.0621619922487756E-2</c:v>
                </c:pt>
                <c:pt idx="279">
                  <c:v>3.0470887891741846E-2</c:v>
                </c:pt>
                <c:pt idx="280">
                  <c:v>3.032015500839769E-2</c:v>
                </c:pt>
                <c:pt idx="281">
                  <c:v>3.0169421274104269E-2</c:v>
                </c:pt>
                <c:pt idx="282">
                  <c:v>2.994331908072945E-2</c:v>
                </c:pt>
                <c:pt idx="283">
                  <c:v>2.979258322624689E-2</c:v>
                </c:pt>
                <c:pt idx="284">
                  <c:v>2.9641846526551593E-2</c:v>
                </c:pt>
                <c:pt idx="285">
                  <c:v>2.9491108983273451E-2</c:v>
                </c:pt>
                <c:pt idx="286">
                  <c:v>2.9415739895798643E-2</c:v>
                </c:pt>
                <c:pt idx="287">
                  <c:v>2.926500109019237E-2</c:v>
                </c:pt>
                <c:pt idx="288">
                  <c:v>2.9114261445058708E-2</c:v>
                </c:pt>
                <c:pt idx="289">
                  <c:v>2.8963520962013004E-2</c:v>
                </c:pt>
                <c:pt idx="290">
                  <c:v>2.8812779642666427E-2</c:v>
                </c:pt>
                <c:pt idx="291">
                  <c:v>2.8737408669882353E-2</c:v>
                </c:pt>
                <c:pt idx="292">
                  <c:v>2.8586666099095798E-2</c:v>
                </c:pt>
                <c:pt idx="293">
                  <c:v>2.8435922696017503E-2</c:v>
                </c:pt>
                <c:pt idx="294">
                  <c:v>2.8360550682868236E-2</c:v>
                </c:pt>
                <c:pt idx="295">
                  <c:v>2.8209806034345097E-2</c:v>
                </c:pt>
                <c:pt idx="296">
                  <c:v>2.8134433399369062E-2</c:v>
                </c:pt>
                <c:pt idx="297">
                  <c:v>2.7983687508979865E-2</c:v>
                </c:pt>
                <c:pt idx="298">
                  <c:v>2.7908314253963049E-2</c:v>
                </c:pt>
                <c:pt idx="299">
                  <c:v>2.7757567125272945E-2</c:v>
                </c:pt>
                <c:pt idx="300">
                  <c:v>2.7682193251994506E-2</c:v>
                </c:pt>
                <c:pt idx="301">
                  <c:v>2.75314448885551E-2</c:v>
                </c:pt>
                <c:pt idx="302">
                  <c:v>2.745607039878744E-2</c:v>
                </c:pt>
                <c:pt idx="303">
                  <c:v>2.7305320804136765E-2</c:v>
                </c:pt>
                <c:pt idx="304">
                  <c:v>2.7229945699645566E-2</c:v>
                </c:pt>
                <c:pt idx="305">
                  <c:v>2.7079194877308272E-2</c:v>
                </c:pt>
                <c:pt idx="306">
                  <c:v>2.7003819159852491E-2</c:v>
                </c:pt>
                <c:pt idx="307">
                  <c:v>2.6928443238464911E-2</c:v>
                </c:pt>
                <c:pt idx="308">
                  <c:v>2.6777690784671702E-2</c:v>
                </c:pt>
                <c:pt idx="309">
                  <c:v>2.6702314252654447E-2</c:v>
                </c:pt>
                <c:pt idx="310">
                  <c:v>2.6626937517481502E-2</c:v>
                </c:pt>
                <c:pt idx="311">
                  <c:v>2.6551560579346763E-2</c:v>
                </c:pt>
                <c:pt idx="312">
                  <c:v>2.6400806094963945E-2</c:v>
                </c:pt>
                <c:pt idx="313">
                  <c:v>2.6325428549101373E-2</c:v>
                </c:pt>
                <c:pt idx="314">
                  <c:v>2.6250050801048447E-2</c:v>
                </c:pt>
                <c:pt idx="315">
                  <c:v>2.6174672850997196E-2</c:v>
                </c:pt>
                <c:pt idx="316">
                  <c:v>2.6099294699139425E-2</c:v>
                </c:pt>
                <c:pt idx="317">
                  <c:v>2.602391634566734E-2</c:v>
                </c:pt>
                <c:pt idx="318">
                  <c:v>2.5948537790772223E-2</c:v>
                </c:pt>
                <c:pt idx="319">
                  <c:v>2.5873159034645161E-2</c:v>
                </c:pt>
                <c:pt idx="320">
                  <c:v>2.5797780077477621E-2</c:v>
                </c:pt>
                <c:pt idx="321">
                  <c:v>2.5722400919460174E-2</c:v>
                </c:pt>
                <c:pt idx="322">
                  <c:v>2.56470215607832E-2</c:v>
                </c:pt>
                <c:pt idx="323">
                  <c:v>2.5571642001637414E-2</c:v>
                </c:pt>
                <c:pt idx="324">
                  <c:v>2.5496262242212697E-2</c:v>
                </c:pt>
                <c:pt idx="325">
                  <c:v>2.5420882282698679E-2</c:v>
                </c:pt>
                <c:pt idx="326">
                  <c:v>2.5345502123285388E-2</c:v>
                </c:pt>
                <c:pt idx="327">
                  <c:v>2.5270121764161962E-2</c:v>
                </c:pt>
                <c:pt idx="328">
                  <c:v>2.5194741205517339E-2</c:v>
                </c:pt>
                <c:pt idx="329">
                  <c:v>2.5194741205517339E-2</c:v>
                </c:pt>
                <c:pt idx="330">
                  <c:v>2.511936044754081E-2</c:v>
                </c:pt>
                <c:pt idx="331">
                  <c:v>2.5043979490420826E-2</c:v>
                </c:pt>
                <c:pt idx="332">
                  <c:v>2.496859833434557E-2</c:v>
                </c:pt>
                <c:pt idx="333">
                  <c:v>2.4893216979503679E-2</c:v>
                </c:pt>
                <c:pt idx="334">
                  <c:v>2.4893216979503679E-2</c:v>
                </c:pt>
                <c:pt idx="335">
                  <c:v>2.4817835426082853E-2</c:v>
                </c:pt>
                <c:pt idx="336">
                  <c:v>2.4742453674270595E-2</c:v>
                </c:pt>
                <c:pt idx="337">
                  <c:v>2.4667071724254794E-2</c:v>
                </c:pt>
                <c:pt idx="338">
                  <c:v>2.4667071724254794E-2</c:v>
                </c:pt>
                <c:pt idx="339">
                  <c:v>2.4591689576222472E-2</c:v>
                </c:pt>
                <c:pt idx="340">
                  <c:v>2.4516307230360631E-2</c:v>
                </c:pt>
                <c:pt idx="341">
                  <c:v>2.4440924686855842E-2</c:v>
                </c:pt>
                <c:pt idx="342">
                  <c:v>2.4440924686855842E-2</c:v>
                </c:pt>
                <c:pt idx="343">
                  <c:v>2.4365541945895037E-2</c:v>
                </c:pt>
                <c:pt idx="344">
                  <c:v>2.4290159007664305E-2</c:v>
                </c:pt>
                <c:pt idx="345">
                  <c:v>2.4290159007664305E-2</c:v>
                </c:pt>
                <c:pt idx="346">
                  <c:v>2.4214775872349499E-2</c:v>
                </c:pt>
                <c:pt idx="347">
                  <c:v>2.4214775872349499E-2</c:v>
                </c:pt>
                <c:pt idx="348">
                  <c:v>2.4139392540136882E-2</c:v>
                </c:pt>
                <c:pt idx="349">
                  <c:v>2.4064009011211841E-2</c:v>
                </c:pt>
                <c:pt idx="350">
                  <c:v>2.4064009011211841E-2</c:v>
                </c:pt>
                <c:pt idx="351">
                  <c:v>2.3988625285759523E-2</c:v>
                </c:pt>
                <c:pt idx="352">
                  <c:v>2.3988625285759523E-2</c:v>
                </c:pt>
                <c:pt idx="353">
                  <c:v>2.3913241363965481E-2</c:v>
                </c:pt>
                <c:pt idx="354">
                  <c:v>2.3913241363965481E-2</c:v>
                </c:pt>
                <c:pt idx="355">
                  <c:v>2.3837857246014445E-2</c:v>
                </c:pt>
                <c:pt idx="356">
                  <c:v>2.3762472932090817E-2</c:v>
                </c:pt>
                <c:pt idx="357">
                  <c:v>2.3762472932090817E-2</c:v>
                </c:pt>
                <c:pt idx="358">
                  <c:v>2.3687088422379501E-2</c:v>
                </c:pt>
                <c:pt idx="359">
                  <c:v>2.3687088422379501E-2</c:v>
                </c:pt>
                <c:pt idx="360">
                  <c:v>2.3611703717064489E-2</c:v>
                </c:pt>
                <c:pt idx="361">
                  <c:v>2.3611703717064489E-2</c:v>
                </c:pt>
                <c:pt idx="362">
                  <c:v>2.3536318816329539E-2</c:v>
                </c:pt>
                <c:pt idx="363">
                  <c:v>2.3536318816329539E-2</c:v>
                </c:pt>
                <c:pt idx="364">
                  <c:v>2.3460933720358835E-2</c:v>
                </c:pt>
                <c:pt idx="365">
                  <c:v>2.3460933720358835E-2</c:v>
                </c:pt>
                <c:pt idx="366">
                  <c:v>2.3385548429335688E-2</c:v>
                </c:pt>
                <c:pt idx="367">
                  <c:v>2.3385548429335688E-2</c:v>
                </c:pt>
                <c:pt idx="368">
                  <c:v>2.3385548429335688E-2</c:v>
                </c:pt>
                <c:pt idx="369">
                  <c:v>2.3310162943443177E-2</c:v>
                </c:pt>
                <c:pt idx="370">
                  <c:v>2.3310162943443177E-2</c:v>
                </c:pt>
                <c:pt idx="371">
                  <c:v>2.3234777262864794E-2</c:v>
                </c:pt>
                <c:pt idx="372">
                  <c:v>2.3234777262864794E-2</c:v>
                </c:pt>
                <c:pt idx="373">
                  <c:v>2.3159391387783161E-2</c:v>
                </c:pt>
                <c:pt idx="374">
                  <c:v>2.3159391387783161E-2</c:v>
                </c:pt>
                <c:pt idx="375">
                  <c:v>2.3159391387783161E-2</c:v>
                </c:pt>
                <c:pt idx="376">
                  <c:v>2.308400531838066E-2</c:v>
                </c:pt>
                <c:pt idx="377">
                  <c:v>2.308400531838066E-2</c:v>
                </c:pt>
                <c:pt idx="378">
                  <c:v>2.3008619054840113E-2</c:v>
                </c:pt>
                <c:pt idx="379">
                  <c:v>2.3008619054840113E-2</c:v>
                </c:pt>
                <c:pt idx="380">
                  <c:v>2.3008619054840113E-2</c:v>
                </c:pt>
                <c:pt idx="381">
                  <c:v>2.293323259734345E-2</c:v>
                </c:pt>
                <c:pt idx="382">
                  <c:v>2.293323259734345E-2</c:v>
                </c:pt>
                <c:pt idx="383">
                  <c:v>2.293323259734345E-2</c:v>
                </c:pt>
                <c:pt idx="384">
                  <c:v>2.2857845946072392E-2</c:v>
                </c:pt>
                <c:pt idx="385">
                  <c:v>2.2857845946072392E-2</c:v>
                </c:pt>
                <c:pt idx="386">
                  <c:v>2.2857845946072392E-2</c:v>
                </c:pt>
                <c:pt idx="387">
                  <c:v>2.2857845946072392E-2</c:v>
                </c:pt>
                <c:pt idx="388">
                  <c:v>2.2782459101209077E-2</c:v>
                </c:pt>
                <c:pt idx="389">
                  <c:v>2.2782459101209077E-2</c:v>
                </c:pt>
                <c:pt idx="390">
                  <c:v>2.2782459101209077E-2</c:v>
                </c:pt>
                <c:pt idx="391">
                  <c:v>2.2782459101209077E-2</c:v>
                </c:pt>
                <c:pt idx="392">
                  <c:v>2.2782459101209077E-2</c:v>
                </c:pt>
                <c:pt idx="393">
                  <c:v>2.2782459101209077E-2</c:v>
                </c:pt>
                <c:pt idx="394">
                  <c:v>2.2782459101209077E-2</c:v>
                </c:pt>
                <c:pt idx="395">
                  <c:v>2.2857845946072392E-2</c:v>
                </c:pt>
                <c:pt idx="396">
                  <c:v>2.2857845946072392E-2</c:v>
                </c:pt>
                <c:pt idx="397">
                  <c:v>2.2857845946072392E-2</c:v>
                </c:pt>
                <c:pt idx="398">
                  <c:v>2.2857845946072392E-2</c:v>
                </c:pt>
                <c:pt idx="399">
                  <c:v>2.2857845946072392E-2</c:v>
                </c:pt>
                <c:pt idx="400">
                  <c:v>2.2857845946072392E-2</c:v>
                </c:pt>
                <c:pt idx="401">
                  <c:v>2.2857845946072392E-2</c:v>
                </c:pt>
                <c:pt idx="402">
                  <c:v>2.2857845946072392E-2</c:v>
                </c:pt>
                <c:pt idx="403">
                  <c:v>2.2857845946072392E-2</c:v>
                </c:pt>
                <c:pt idx="404">
                  <c:v>2.293323259734345E-2</c:v>
                </c:pt>
                <c:pt idx="405">
                  <c:v>2.293323259734345E-2</c:v>
                </c:pt>
                <c:pt idx="406">
                  <c:v>2.293323259734345E-2</c:v>
                </c:pt>
                <c:pt idx="407">
                  <c:v>2.293323259734345E-2</c:v>
                </c:pt>
                <c:pt idx="408">
                  <c:v>2.293323259734345E-2</c:v>
                </c:pt>
                <c:pt idx="409">
                  <c:v>2.293323259734345E-2</c:v>
                </c:pt>
                <c:pt idx="410">
                  <c:v>2.293323259734345E-2</c:v>
                </c:pt>
                <c:pt idx="411">
                  <c:v>2.293323259734345E-2</c:v>
                </c:pt>
                <c:pt idx="412">
                  <c:v>2.3008619054840113E-2</c:v>
                </c:pt>
                <c:pt idx="413">
                  <c:v>2.3008619054840113E-2</c:v>
                </c:pt>
                <c:pt idx="414">
                  <c:v>2.3008619054840113E-2</c:v>
                </c:pt>
                <c:pt idx="415">
                  <c:v>2.3008619054840113E-2</c:v>
                </c:pt>
                <c:pt idx="416">
                  <c:v>2.3008619054840113E-2</c:v>
                </c:pt>
                <c:pt idx="417">
                  <c:v>2.3008619054840113E-2</c:v>
                </c:pt>
                <c:pt idx="418">
                  <c:v>2.3008619054840113E-2</c:v>
                </c:pt>
                <c:pt idx="419">
                  <c:v>2.3008619054840113E-2</c:v>
                </c:pt>
                <c:pt idx="420">
                  <c:v>2.3008619054840113E-2</c:v>
                </c:pt>
                <c:pt idx="421">
                  <c:v>2.3008619054840113E-2</c:v>
                </c:pt>
                <c:pt idx="422">
                  <c:v>2.3008619054840113E-2</c:v>
                </c:pt>
                <c:pt idx="423">
                  <c:v>2.3008619054840113E-2</c:v>
                </c:pt>
                <c:pt idx="424">
                  <c:v>2.293323259734345E-2</c:v>
                </c:pt>
                <c:pt idx="425">
                  <c:v>2.293323259734345E-2</c:v>
                </c:pt>
                <c:pt idx="426">
                  <c:v>2.293323259734345E-2</c:v>
                </c:pt>
                <c:pt idx="427">
                  <c:v>2.2857845946072392E-2</c:v>
                </c:pt>
                <c:pt idx="428">
                  <c:v>2.2857845946072392E-2</c:v>
                </c:pt>
                <c:pt idx="429">
                  <c:v>2.2782459101209077E-2</c:v>
                </c:pt>
                <c:pt idx="430">
                  <c:v>2.2782459101209077E-2</c:v>
                </c:pt>
                <c:pt idx="431">
                  <c:v>2.2782459101209077E-2</c:v>
                </c:pt>
                <c:pt idx="432">
                  <c:v>2.2707072062934739E-2</c:v>
                </c:pt>
                <c:pt idx="433">
                  <c:v>2.2707072062934739E-2</c:v>
                </c:pt>
                <c:pt idx="434">
                  <c:v>2.2707072062934739E-2</c:v>
                </c:pt>
                <c:pt idx="435">
                  <c:v>2.2631684831430646E-2</c:v>
                </c:pt>
                <c:pt idx="436">
                  <c:v>2.2631684831430646E-2</c:v>
                </c:pt>
                <c:pt idx="437">
                  <c:v>2.2631684831430646E-2</c:v>
                </c:pt>
                <c:pt idx="438">
                  <c:v>2.2631684831430646E-2</c:v>
                </c:pt>
                <c:pt idx="439">
                  <c:v>2.2631684831430646E-2</c:v>
                </c:pt>
                <c:pt idx="440">
                  <c:v>2.2556297406877583E-2</c:v>
                </c:pt>
                <c:pt idx="441">
                  <c:v>2.2556297406877583E-2</c:v>
                </c:pt>
                <c:pt idx="442">
                  <c:v>2.2556297406877583E-2</c:v>
                </c:pt>
                <c:pt idx="443">
                  <c:v>2.2556297406877583E-2</c:v>
                </c:pt>
                <c:pt idx="444">
                  <c:v>2.2480909789456806E-2</c:v>
                </c:pt>
                <c:pt idx="445">
                  <c:v>2.2480909789456806E-2</c:v>
                </c:pt>
                <c:pt idx="446">
                  <c:v>2.2480909789456806E-2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</c:numCache>
            </c:numRef>
          </c:yVal>
          <c:smooth val="0"/>
        </c:ser>
        <c:ser>
          <c:idx val="4"/>
          <c:order val="4"/>
          <c:tx>
            <c:v>wre</c:v>
          </c:tx>
          <c:spPr>
            <a:ln w="19050"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Traitement7!$B$2:$B$700</c:f>
              <c:numCache>
                <c:formatCode>0.000</c:formatCode>
                <c:ptCount val="699"/>
                <c:pt idx="0">
                  <c:v>0.32950820913033912</c:v>
                </c:pt>
                <c:pt idx="1">
                  <c:v>0.32814569787069764</c:v>
                </c:pt>
                <c:pt idx="2">
                  <c:v>0.32708596689097624</c:v>
                </c:pt>
                <c:pt idx="3">
                  <c:v>0.32610193098123508</c:v>
                </c:pt>
                <c:pt idx="4">
                  <c:v>0.32511789507149391</c:v>
                </c:pt>
                <c:pt idx="5">
                  <c:v>0.32398246902179251</c:v>
                </c:pt>
                <c:pt idx="6">
                  <c:v>0.32284704297209105</c:v>
                </c:pt>
                <c:pt idx="7">
                  <c:v>0.32163592185240963</c:v>
                </c:pt>
                <c:pt idx="8">
                  <c:v>0.32034910566274816</c:v>
                </c:pt>
                <c:pt idx="9">
                  <c:v>0.31913798454306669</c:v>
                </c:pt>
                <c:pt idx="10">
                  <c:v>0.31785116835340499</c:v>
                </c:pt>
                <c:pt idx="11">
                  <c:v>0.31648865709376328</c:v>
                </c:pt>
                <c:pt idx="12">
                  <c:v>0.3152018409041018</c:v>
                </c:pt>
                <c:pt idx="13">
                  <c:v>0.3138393296444601</c:v>
                </c:pt>
                <c:pt idx="14">
                  <c:v>0.31209834303491807</c:v>
                </c:pt>
                <c:pt idx="15">
                  <c:v>0.31066013670529635</c:v>
                </c:pt>
                <c:pt idx="16">
                  <c:v>0.30929762544565464</c:v>
                </c:pt>
                <c:pt idx="17">
                  <c:v>0.30793511418601294</c:v>
                </c:pt>
                <c:pt idx="18">
                  <c:v>0.30664829799635146</c:v>
                </c:pt>
                <c:pt idx="19">
                  <c:v>0.30536148180668976</c:v>
                </c:pt>
                <c:pt idx="20">
                  <c:v>0.30399897054704828</c:v>
                </c:pt>
                <c:pt idx="21">
                  <c:v>0.30271215435738658</c:v>
                </c:pt>
                <c:pt idx="22">
                  <c:v>0.30134964309774487</c:v>
                </c:pt>
                <c:pt idx="23">
                  <c:v>0.29998713183810338</c:v>
                </c:pt>
                <c:pt idx="24">
                  <c:v>0.29862462057846167</c:v>
                </c:pt>
                <c:pt idx="25">
                  <c:v>0.29726210931881997</c:v>
                </c:pt>
                <c:pt idx="26">
                  <c:v>0.29589959805917826</c:v>
                </c:pt>
                <c:pt idx="27">
                  <c:v>0.29446139172955649</c:v>
                </c:pt>
                <c:pt idx="28">
                  <c:v>0.29302318539993477</c:v>
                </c:pt>
                <c:pt idx="29">
                  <c:v>0.29158497907031306</c:v>
                </c:pt>
                <c:pt idx="30">
                  <c:v>0.29014677274069128</c:v>
                </c:pt>
                <c:pt idx="31">
                  <c:v>0.28870856641106957</c:v>
                </c:pt>
                <c:pt idx="32">
                  <c:v>0.28719466501146779</c:v>
                </c:pt>
                <c:pt idx="33">
                  <c:v>0.28575645868184607</c:v>
                </c:pt>
                <c:pt idx="34">
                  <c:v>0.28424255728224407</c:v>
                </c:pt>
                <c:pt idx="35">
                  <c:v>0.28272865588264234</c:v>
                </c:pt>
                <c:pt idx="36">
                  <c:v>0.28121475448304034</c:v>
                </c:pt>
                <c:pt idx="37">
                  <c:v>0.27970085308343862</c:v>
                </c:pt>
                <c:pt idx="38">
                  <c:v>0.27811125661385661</c:v>
                </c:pt>
                <c:pt idx="39">
                  <c:v>0.27659735521425483</c:v>
                </c:pt>
                <c:pt idx="40">
                  <c:v>0.27500775874467287</c:v>
                </c:pt>
                <c:pt idx="41">
                  <c:v>0.27349385734507109</c:v>
                </c:pt>
                <c:pt idx="42">
                  <c:v>0.27190426087548908</c:v>
                </c:pt>
                <c:pt idx="43">
                  <c:v>0.27031466440590712</c:v>
                </c:pt>
                <c:pt idx="44">
                  <c:v>0.26872506793632533</c:v>
                </c:pt>
                <c:pt idx="45">
                  <c:v>0.26721116653672333</c:v>
                </c:pt>
                <c:pt idx="46">
                  <c:v>0.26562157006714138</c:v>
                </c:pt>
                <c:pt idx="47">
                  <c:v>0.26403197359755959</c:v>
                </c:pt>
                <c:pt idx="48">
                  <c:v>0.26244237712797758</c:v>
                </c:pt>
                <c:pt idx="49">
                  <c:v>0.26085278065839557</c:v>
                </c:pt>
                <c:pt idx="50">
                  <c:v>0.25926318418881378</c:v>
                </c:pt>
                <c:pt idx="51">
                  <c:v>0.25774928278921183</c:v>
                </c:pt>
                <c:pt idx="52">
                  <c:v>0.25615968631962982</c:v>
                </c:pt>
                <c:pt idx="53">
                  <c:v>0.2544943947800678</c:v>
                </c:pt>
                <c:pt idx="54">
                  <c:v>0.25290479831048601</c:v>
                </c:pt>
                <c:pt idx="55">
                  <c:v>0.25131520184090406</c:v>
                </c:pt>
                <c:pt idx="56">
                  <c:v>0.24972560537132205</c:v>
                </c:pt>
                <c:pt idx="57">
                  <c:v>0.24813600890174003</c:v>
                </c:pt>
                <c:pt idx="58">
                  <c:v>0.24654641243215827</c:v>
                </c:pt>
                <c:pt idx="59">
                  <c:v>0.24495681596257626</c:v>
                </c:pt>
                <c:pt idx="60">
                  <c:v>0.24336721949299428</c:v>
                </c:pt>
                <c:pt idx="61">
                  <c:v>0.24177762302341249</c:v>
                </c:pt>
                <c:pt idx="62">
                  <c:v>0.24018802655383048</c:v>
                </c:pt>
                <c:pt idx="63">
                  <c:v>0.2385984300842485</c:v>
                </c:pt>
                <c:pt idx="64">
                  <c:v>0.23693313854468648</c:v>
                </c:pt>
                <c:pt idx="65">
                  <c:v>0.23534354207510447</c:v>
                </c:pt>
                <c:pt idx="66">
                  <c:v>0.23375394560552271</c:v>
                </c:pt>
                <c:pt idx="67">
                  <c:v>0.2321643491359407</c:v>
                </c:pt>
                <c:pt idx="68">
                  <c:v>0.23057475266635871</c:v>
                </c:pt>
                <c:pt idx="69">
                  <c:v>0.22898515619677692</c:v>
                </c:pt>
                <c:pt idx="70">
                  <c:v>0.22739555972719494</c:v>
                </c:pt>
                <c:pt idx="71">
                  <c:v>0.22580596325761293</c:v>
                </c:pt>
                <c:pt idx="72">
                  <c:v>0.22414067171805091</c:v>
                </c:pt>
                <c:pt idx="73">
                  <c:v>0.22262677031844916</c:v>
                </c:pt>
                <c:pt idx="74">
                  <c:v>0.22103717384886715</c:v>
                </c:pt>
                <c:pt idx="75">
                  <c:v>0.21937188230930513</c:v>
                </c:pt>
                <c:pt idx="76">
                  <c:v>0.21778228583972314</c:v>
                </c:pt>
                <c:pt idx="77">
                  <c:v>0.21619268937014113</c:v>
                </c:pt>
                <c:pt idx="78">
                  <c:v>0.21460309290055937</c:v>
                </c:pt>
                <c:pt idx="79">
                  <c:v>0.21301349643097736</c:v>
                </c:pt>
                <c:pt idx="80">
                  <c:v>0.21142389996139538</c:v>
                </c:pt>
                <c:pt idx="81">
                  <c:v>0.20983430349181359</c:v>
                </c:pt>
                <c:pt idx="82">
                  <c:v>0.20824470702223161</c:v>
                </c:pt>
                <c:pt idx="83">
                  <c:v>0.2066551105526496</c:v>
                </c:pt>
                <c:pt idx="84">
                  <c:v>0.20506551408306761</c:v>
                </c:pt>
                <c:pt idx="85">
                  <c:v>0.20347591761348582</c:v>
                </c:pt>
                <c:pt idx="86">
                  <c:v>0.20188632114390381</c:v>
                </c:pt>
                <c:pt idx="87">
                  <c:v>0.20037241974430206</c:v>
                </c:pt>
                <c:pt idx="88">
                  <c:v>0.19885851834470009</c:v>
                </c:pt>
                <c:pt idx="89">
                  <c:v>0.19734461694509833</c:v>
                </c:pt>
                <c:pt idx="90">
                  <c:v>0.19575502047551635</c:v>
                </c:pt>
                <c:pt idx="91">
                  <c:v>0.19424111907591457</c:v>
                </c:pt>
                <c:pt idx="92">
                  <c:v>0.19272721767631262</c:v>
                </c:pt>
                <c:pt idx="93">
                  <c:v>0.19121331627671084</c:v>
                </c:pt>
                <c:pt idx="94">
                  <c:v>0.18962371980712886</c:v>
                </c:pt>
                <c:pt idx="95">
                  <c:v>0.18810981840752711</c:v>
                </c:pt>
                <c:pt idx="96">
                  <c:v>0.18659591700792513</c:v>
                </c:pt>
                <c:pt idx="97">
                  <c:v>0.18508201560832338</c:v>
                </c:pt>
                <c:pt idx="98">
                  <c:v>0.1835681142087216</c:v>
                </c:pt>
                <c:pt idx="99">
                  <c:v>0.18197851773913962</c:v>
                </c:pt>
                <c:pt idx="100">
                  <c:v>0.18054031140951787</c:v>
                </c:pt>
                <c:pt idx="101">
                  <c:v>0.1790264100099159</c:v>
                </c:pt>
                <c:pt idx="102">
                  <c:v>0.17743681354033414</c:v>
                </c:pt>
                <c:pt idx="103">
                  <c:v>0.17599860721071239</c:v>
                </c:pt>
                <c:pt idx="104">
                  <c:v>0.17448470581111042</c:v>
                </c:pt>
                <c:pt idx="105">
                  <c:v>0.17297080441150867</c:v>
                </c:pt>
                <c:pt idx="106">
                  <c:v>0.17145690301190669</c:v>
                </c:pt>
                <c:pt idx="107">
                  <c:v>0.16994300161230494</c:v>
                </c:pt>
                <c:pt idx="108">
                  <c:v>0.16842910021270316</c:v>
                </c:pt>
                <c:pt idx="109">
                  <c:v>0.16691519881310121</c:v>
                </c:pt>
                <c:pt idx="110">
                  <c:v>0.16547699248347947</c:v>
                </c:pt>
                <c:pt idx="111">
                  <c:v>0.16396309108387772</c:v>
                </c:pt>
                <c:pt idx="112">
                  <c:v>0.16244918968427574</c:v>
                </c:pt>
                <c:pt idx="113">
                  <c:v>0.16093528828467399</c:v>
                </c:pt>
                <c:pt idx="114">
                  <c:v>0.15949708195505224</c:v>
                </c:pt>
                <c:pt idx="115">
                  <c:v>0.15790748548547023</c:v>
                </c:pt>
                <c:pt idx="116">
                  <c:v>0.15639358408586848</c:v>
                </c:pt>
                <c:pt idx="117">
                  <c:v>0.1548039876162865</c:v>
                </c:pt>
                <c:pt idx="118">
                  <c:v>0.15321439114670449</c:v>
                </c:pt>
                <c:pt idx="119">
                  <c:v>0.15170048974710273</c:v>
                </c:pt>
                <c:pt idx="120">
                  <c:v>0.15011089327752075</c:v>
                </c:pt>
                <c:pt idx="121">
                  <c:v>0.14852129680793874</c:v>
                </c:pt>
                <c:pt idx="122">
                  <c:v>0.14685600526837672</c:v>
                </c:pt>
                <c:pt idx="123">
                  <c:v>0.14526640879879493</c:v>
                </c:pt>
                <c:pt idx="124">
                  <c:v>0.14367681232921295</c:v>
                </c:pt>
                <c:pt idx="125">
                  <c:v>0.14208721585963094</c:v>
                </c:pt>
                <c:pt idx="126">
                  <c:v>0.14049761939004896</c:v>
                </c:pt>
                <c:pt idx="127">
                  <c:v>0.1389837179904472</c:v>
                </c:pt>
                <c:pt idx="128">
                  <c:v>0.13739412152086519</c:v>
                </c:pt>
                <c:pt idx="129">
                  <c:v>0.13580452505128343</c:v>
                </c:pt>
                <c:pt idx="130">
                  <c:v>0.13429062365168146</c:v>
                </c:pt>
                <c:pt idx="131">
                  <c:v>0.13270102718209945</c:v>
                </c:pt>
                <c:pt idx="132">
                  <c:v>0.13118712578249769</c:v>
                </c:pt>
                <c:pt idx="133">
                  <c:v>0.12967322438289594</c:v>
                </c:pt>
                <c:pt idx="134">
                  <c:v>0.12815932298329397</c:v>
                </c:pt>
                <c:pt idx="135">
                  <c:v>0.12656972651371218</c:v>
                </c:pt>
                <c:pt idx="136">
                  <c:v>0.1250558251141102</c:v>
                </c:pt>
                <c:pt idx="137">
                  <c:v>0.12354192371450845</c:v>
                </c:pt>
                <c:pt idx="138">
                  <c:v>0.12202802231490648</c:v>
                </c:pt>
                <c:pt idx="139">
                  <c:v>0.12051412091530472</c:v>
                </c:pt>
                <c:pt idx="140">
                  <c:v>0.11900021951570296</c:v>
                </c:pt>
                <c:pt idx="141">
                  <c:v>0.11756201318608102</c:v>
                </c:pt>
                <c:pt idx="142">
                  <c:v>0.11612380685645927</c:v>
                </c:pt>
                <c:pt idx="143">
                  <c:v>0.11460990545685752</c:v>
                </c:pt>
                <c:pt idx="144">
                  <c:v>0.11317169912723579</c:v>
                </c:pt>
                <c:pt idx="145">
                  <c:v>0.11173349279761405</c:v>
                </c:pt>
                <c:pt idx="146">
                  <c:v>0.11029528646799232</c:v>
                </c:pt>
                <c:pt idx="147">
                  <c:v>0.10885708013837059</c:v>
                </c:pt>
                <c:pt idx="148">
                  <c:v>0.10741887380874884</c:v>
                </c:pt>
                <c:pt idx="149">
                  <c:v>0.10605636254910714</c:v>
                </c:pt>
                <c:pt idx="150">
                  <c:v>0.10469385128946543</c:v>
                </c:pt>
                <c:pt idx="151">
                  <c:v>0.1032556449598437</c:v>
                </c:pt>
                <c:pt idx="152">
                  <c:v>0.10189313370020198</c:v>
                </c:pt>
                <c:pt idx="153">
                  <c:v>0.10053062244056027</c:v>
                </c:pt>
                <c:pt idx="154">
                  <c:v>9.9243806250898792E-2</c:v>
                </c:pt>
                <c:pt idx="155">
                  <c:v>9.7881294991257084E-2</c:v>
                </c:pt>
                <c:pt idx="156">
                  <c:v>9.6594478801595607E-2</c:v>
                </c:pt>
                <c:pt idx="157">
                  <c:v>9.5307662611933922E-2</c:v>
                </c:pt>
                <c:pt idx="158">
                  <c:v>9.4020846422272458E-2</c:v>
                </c:pt>
                <c:pt idx="159">
                  <c:v>9.2809725302591004E-2</c:v>
                </c:pt>
                <c:pt idx="160">
                  <c:v>9.1598604182909549E-2</c:v>
                </c:pt>
                <c:pt idx="161">
                  <c:v>9.0311787993247863E-2</c:v>
                </c:pt>
                <c:pt idx="162">
                  <c:v>8.9100666873566423E-2</c:v>
                </c:pt>
                <c:pt idx="163">
                  <c:v>8.7889545753884968E-2</c:v>
                </c:pt>
                <c:pt idx="164">
                  <c:v>8.6754119704183535E-2</c:v>
                </c:pt>
                <c:pt idx="165">
                  <c:v>8.5618693654482117E-2</c:v>
                </c:pt>
                <c:pt idx="166">
                  <c:v>8.4483267604780907E-2</c:v>
                </c:pt>
                <c:pt idx="167">
                  <c:v>8.3347841555079474E-2</c:v>
                </c:pt>
                <c:pt idx="168">
                  <c:v>8.2288110575358078E-2</c:v>
                </c:pt>
                <c:pt idx="169">
                  <c:v>8.1152684525656868E-2</c:v>
                </c:pt>
                <c:pt idx="170">
                  <c:v>8.0092953545935458E-2</c:v>
                </c:pt>
                <c:pt idx="171">
                  <c:v>7.9108917636194293E-2</c:v>
                </c:pt>
                <c:pt idx="172">
                  <c:v>7.8049186656472896E-2</c:v>
                </c:pt>
                <c:pt idx="173">
                  <c:v>7.7065150746731731E-2</c:v>
                </c:pt>
                <c:pt idx="174">
                  <c:v>7.6005419767010543E-2</c:v>
                </c:pt>
                <c:pt idx="175">
                  <c:v>7.50970789272494E-2</c:v>
                </c:pt>
                <c:pt idx="176">
                  <c:v>7.4113043017508234E-2</c:v>
                </c:pt>
                <c:pt idx="177">
                  <c:v>7.3129007107767083E-2</c:v>
                </c:pt>
                <c:pt idx="178">
                  <c:v>7.222066626800594E-2</c:v>
                </c:pt>
                <c:pt idx="179">
                  <c:v>7.1312325428244797E-2</c:v>
                </c:pt>
                <c:pt idx="180">
                  <c:v>7.0479679658463676E-2</c:v>
                </c:pt>
                <c:pt idx="181">
                  <c:v>6.9571338818702755E-2</c:v>
                </c:pt>
                <c:pt idx="182">
                  <c:v>6.8738693048921634E-2</c:v>
                </c:pt>
                <c:pt idx="183">
                  <c:v>6.7906047279140735E-2</c:v>
                </c:pt>
                <c:pt idx="184">
                  <c:v>6.7073401509359615E-2</c:v>
                </c:pt>
                <c:pt idx="185">
                  <c:v>6.6240755739578716E-2</c:v>
                </c:pt>
                <c:pt idx="186">
                  <c:v>6.5483805039777618E-2</c:v>
                </c:pt>
                <c:pt idx="187">
                  <c:v>6.4651159269996719E-2</c:v>
                </c:pt>
                <c:pt idx="188">
                  <c:v>6.3894208570195843E-2</c:v>
                </c:pt>
                <c:pt idx="189">
                  <c:v>6.3137257870394745E-2</c:v>
                </c:pt>
                <c:pt idx="190">
                  <c:v>6.2380307170593868E-2</c:v>
                </c:pt>
                <c:pt idx="191">
                  <c:v>6.1623356470792985E-2</c:v>
                </c:pt>
                <c:pt idx="192">
                  <c:v>6.0942100840972131E-2</c:v>
                </c:pt>
                <c:pt idx="193">
                  <c:v>6.0260845211151277E-2</c:v>
                </c:pt>
                <c:pt idx="194">
                  <c:v>5.9579589581330417E-2</c:v>
                </c:pt>
                <c:pt idx="195">
                  <c:v>5.8898333951509563E-2</c:v>
                </c:pt>
                <c:pt idx="196">
                  <c:v>5.8217078321688924E-2</c:v>
                </c:pt>
                <c:pt idx="197">
                  <c:v>5.7611517761848093E-2</c:v>
                </c:pt>
                <c:pt idx="198">
                  <c:v>5.6930262132027239E-2</c:v>
                </c:pt>
                <c:pt idx="199">
                  <c:v>5.6324701572186615E-2</c:v>
                </c:pt>
                <c:pt idx="200">
                  <c:v>5.5719141012345784E-2</c:v>
                </c:pt>
                <c:pt idx="201">
                  <c:v>5.5113580452504952E-2</c:v>
                </c:pt>
                <c:pt idx="202">
                  <c:v>5.4508019892664336E-2</c:v>
                </c:pt>
                <c:pt idx="203">
                  <c:v>5.3902459332823505E-2</c:v>
                </c:pt>
                <c:pt idx="204">
                  <c:v>5.3296898772982888E-2</c:v>
                </c:pt>
                <c:pt idx="205">
                  <c:v>5.2767033283122294E-2</c:v>
                </c:pt>
                <c:pt idx="206">
                  <c:v>5.2161472723281463E-2</c:v>
                </c:pt>
                <c:pt idx="207">
                  <c:v>5.1631607233420869E-2</c:v>
                </c:pt>
                <c:pt idx="208">
                  <c:v>5.1101741743560275E-2</c:v>
                </c:pt>
                <c:pt idx="209">
                  <c:v>5.0571876253699466E-2</c:v>
                </c:pt>
                <c:pt idx="210">
                  <c:v>5.0117705833818894E-2</c:v>
                </c:pt>
                <c:pt idx="211">
                  <c:v>4.95878403439583E-2</c:v>
                </c:pt>
                <c:pt idx="212">
                  <c:v>4.9057974854097706E-2</c:v>
                </c:pt>
                <c:pt idx="213">
                  <c:v>4.8603804434217135E-2</c:v>
                </c:pt>
                <c:pt idx="214">
                  <c:v>4.8073938944356541E-2</c:v>
                </c:pt>
                <c:pt idx="215">
                  <c:v>4.7619768524475976E-2</c:v>
                </c:pt>
                <c:pt idx="216">
                  <c:v>4.7165598104595405E-2</c:v>
                </c:pt>
                <c:pt idx="217">
                  <c:v>4.6711427684714833E-2</c:v>
                </c:pt>
                <c:pt idx="218">
                  <c:v>4.6257257264834262E-2</c:v>
                </c:pt>
                <c:pt idx="219">
                  <c:v>4.580308684495369E-2</c:v>
                </c:pt>
                <c:pt idx="220">
                  <c:v>4.5424611495053363E-2</c:v>
                </c:pt>
                <c:pt idx="221">
                  <c:v>4.4970441075172791E-2</c:v>
                </c:pt>
                <c:pt idx="222">
                  <c:v>4.4591965725272242E-2</c:v>
                </c:pt>
                <c:pt idx="223">
                  <c:v>4.4137795305391671E-2</c:v>
                </c:pt>
                <c:pt idx="224">
                  <c:v>4.3759319955491129E-2</c:v>
                </c:pt>
                <c:pt idx="225">
                  <c:v>4.3380844605590795E-2</c:v>
                </c:pt>
                <c:pt idx="226">
                  <c:v>4.3002369255690245E-2</c:v>
                </c:pt>
                <c:pt idx="227">
                  <c:v>4.2548198835809674E-2</c:v>
                </c:pt>
                <c:pt idx="228">
                  <c:v>4.2169723485909347E-2</c:v>
                </c:pt>
                <c:pt idx="229">
                  <c:v>4.186694320598882E-2</c:v>
                </c:pt>
                <c:pt idx="230">
                  <c:v>4.1488467856088486E-2</c:v>
                </c:pt>
                <c:pt idx="231">
                  <c:v>4.1109992506187944E-2</c:v>
                </c:pt>
                <c:pt idx="232">
                  <c:v>4.073151715628761E-2</c:v>
                </c:pt>
                <c:pt idx="233">
                  <c:v>4.0428736876367083E-2</c:v>
                </c:pt>
                <c:pt idx="234">
                  <c:v>4.0125956596446778E-2</c:v>
                </c:pt>
                <c:pt idx="235">
                  <c:v>3.9747481246546444E-2</c:v>
                </c:pt>
                <c:pt idx="236">
                  <c:v>3.9444700966625924E-2</c:v>
                </c:pt>
                <c:pt idx="237">
                  <c:v>3.9141920686705613E-2</c:v>
                </c:pt>
                <c:pt idx="238">
                  <c:v>3.8839140406785308E-2</c:v>
                </c:pt>
                <c:pt idx="239">
                  <c:v>3.8536360126864781E-2</c:v>
                </c:pt>
                <c:pt idx="240">
                  <c:v>3.8309274916924499E-2</c:v>
                </c:pt>
                <c:pt idx="241">
                  <c:v>3.8006494637004187E-2</c:v>
                </c:pt>
                <c:pt idx="242">
                  <c:v>3.7779409427063905E-2</c:v>
                </c:pt>
                <c:pt idx="243">
                  <c:v>3.7476629147143593E-2</c:v>
                </c:pt>
                <c:pt idx="244">
                  <c:v>3.7249543937203311E-2</c:v>
                </c:pt>
                <c:pt idx="245">
                  <c:v>3.7022458727263022E-2</c:v>
                </c:pt>
                <c:pt idx="246">
                  <c:v>3.6795373517322739E-2</c:v>
                </c:pt>
                <c:pt idx="247">
                  <c:v>3.656828830738245E-2</c:v>
                </c:pt>
                <c:pt idx="248">
                  <c:v>3.6341203097442168E-2</c:v>
                </c:pt>
                <c:pt idx="249">
                  <c:v>3.6114117887501886E-2</c:v>
                </c:pt>
                <c:pt idx="250">
                  <c:v>3.5887032677561596E-2</c:v>
                </c:pt>
                <c:pt idx="251">
                  <c:v>3.5659947467621314E-2</c:v>
                </c:pt>
                <c:pt idx="252">
                  <c:v>3.5432862257681025E-2</c:v>
                </c:pt>
                <c:pt idx="253">
                  <c:v>3.528147211772098E-2</c:v>
                </c:pt>
                <c:pt idx="254">
                  <c:v>3.5054386907780698E-2</c:v>
                </c:pt>
                <c:pt idx="255">
                  <c:v>3.4827301697840408E-2</c:v>
                </c:pt>
                <c:pt idx="256">
                  <c:v>3.4675911557880149E-2</c:v>
                </c:pt>
                <c:pt idx="257">
                  <c:v>3.4448826347939866E-2</c:v>
                </c:pt>
                <c:pt idx="258">
                  <c:v>3.4297436207979599E-2</c:v>
                </c:pt>
                <c:pt idx="259">
                  <c:v>3.4146046068019555E-2</c:v>
                </c:pt>
                <c:pt idx="260">
                  <c:v>3.3918960858079272E-2</c:v>
                </c:pt>
                <c:pt idx="261">
                  <c:v>3.3767570718119005E-2</c:v>
                </c:pt>
                <c:pt idx="262">
                  <c:v>3.3616180578158961E-2</c:v>
                </c:pt>
                <c:pt idx="263">
                  <c:v>3.3464790438198701E-2</c:v>
                </c:pt>
                <c:pt idx="264">
                  <c:v>3.3237705228258412E-2</c:v>
                </c:pt>
                <c:pt idx="265">
                  <c:v>3.3086315088298152E-2</c:v>
                </c:pt>
                <c:pt idx="266">
                  <c:v>3.2934924948338107E-2</c:v>
                </c:pt>
                <c:pt idx="267">
                  <c:v>3.2783534808377847E-2</c:v>
                </c:pt>
                <c:pt idx="268">
                  <c:v>3.2556449598437558E-2</c:v>
                </c:pt>
                <c:pt idx="269">
                  <c:v>3.2405059458477298E-2</c:v>
                </c:pt>
                <c:pt idx="270">
                  <c:v>3.2177974248537224E-2</c:v>
                </c:pt>
                <c:pt idx="271">
                  <c:v>3.2026584108576964E-2</c:v>
                </c:pt>
                <c:pt idx="272">
                  <c:v>3.1875193968616704E-2</c:v>
                </c:pt>
                <c:pt idx="273">
                  <c:v>3.1648108758676415E-2</c:v>
                </c:pt>
                <c:pt idx="274">
                  <c:v>3.149671861871637E-2</c:v>
                </c:pt>
                <c:pt idx="275">
                  <c:v>3.1269633408776087E-2</c:v>
                </c:pt>
                <c:pt idx="276">
                  <c:v>3.1118243268815824E-2</c:v>
                </c:pt>
                <c:pt idx="277">
                  <c:v>3.0966853128855561E-2</c:v>
                </c:pt>
                <c:pt idx="278">
                  <c:v>3.0739767918915278E-2</c:v>
                </c:pt>
                <c:pt idx="279">
                  <c:v>3.058837777895523E-2</c:v>
                </c:pt>
                <c:pt idx="280">
                  <c:v>3.043698763899497E-2</c:v>
                </c:pt>
                <c:pt idx="281">
                  <c:v>3.0285597499034922E-2</c:v>
                </c:pt>
                <c:pt idx="282">
                  <c:v>3.0058512289094636E-2</c:v>
                </c:pt>
                <c:pt idx="283">
                  <c:v>2.9907122149134376E-2</c:v>
                </c:pt>
                <c:pt idx="284">
                  <c:v>2.9755732009174113E-2</c:v>
                </c:pt>
                <c:pt idx="285">
                  <c:v>2.9604341869214068E-2</c:v>
                </c:pt>
                <c:pt idx="286">
                  <c:v>2.9528646799233827E-2</c:v>
                </c:pt>
                <c:pt idx="287">
                  <c:v>2.9377256659273782E-2</c:v>
                </c:pt>
                <c:pt idx="288">
                  <c:v>2.9225866519313519E-2</c:v>
                </c:pt>
                <c:pt idx="289">
                  <c:v>2.9074476379353259E-2</c:v>
                </c:pt>
                <c:pt idx="290">
                  <c:v>2.8923086239393211E-2</c:v>
                </c:pt>
                <c:pt idx="291">
                  <c:v>2.8847391169412973E-2</c:v>
                </c:pt>
                <c:pt idx="292">
                  <c:v>2.8696001029452925E-2</c:v>
                </c:pt>
                <c:pt idx="293">
                  <c:v>2.8544610889492665E-2</c:v>
                </c:pt>
                <c:pt idx="294">
                  <c:v>2.8468915819512639E-2</c:v>
                </c:pt>
                <c:pt idx="295">
                  <c:v>2.8317525679552379E-2</c:v>
                </c:pt>
                <c:pt idx="296">
                  <c:v>2.8241830609572357E-2</c:v>
                </c:pt>
                <c:pt idx="297">
                  <c:v>2.8090440469612094E-2</c:v>
                </c:pt>
                <c:pt idx="298">
                  <c:v>2.8014745399632071E-2</c:v>
                </c:pt>
                <c:pt idx="299">
                  <c:v>2.7863355259671808E-2</c:v>
                </c:pt>
                <c:pt idx="300">
                  <c:v>2.7787660189691785E-2</c:v>
                </c:pt>
                <c:pt idx="301">
                  <c:v>2.7636270049731522E-2</c:v>
                </c:pt>
                <c:pt idx="302">
                  <c:v>2.75605749797515E-2</c:v>
                </c:pt>
                <c:pt idx="303">
                  <c:v>2.740918483979124E-2</c:v>
                </c:pt>
                <c:pt idx="304">
                  <c:v>2.7333489769811214E-2</c:v>
                </c:pt>
                <c:pt idx="305">
                  <c:v>2.7182099629850954E-2</c:v>
                </c:pt>
                <c:pt idx="306">
                  <c:v>2.7106404559870928E-2</c:v>
                </c:pt>
                <c:pt idx="307">
                  <c:v>2.7030709489890906E-2</c:v>
                </c:pt>
                <c:pt idx="308">
                  <c:v>2.6879319349930646E-2</c:v>
                </c:pt>
                <c:pt idx="309">
                  <c:v>2.680362427995062E-2</c:v>
                </c:pt>
                <c:pt idx="310">
                  <c:v>2.6727929209970382E-2</c:v>
                </c:pt>
                <c:pt idx="311">
                  <c:v>2.665223413999036E-2</c:v>
                </c:pt>
                <c:pt idx="312">
                  <c:v>2.6500844000030312E-2</c:v>
                </c:pt>
                <c:pt idx="313">
                  <c:v>2.6425148930050074E-2</c:v>
                </c:pt>
                <c:pt idx="314">
                  <c:v>2.6349453860070052E-2</c:v>
                </c:pt>
                <c:pt idx="315">
                  <c:v>2.6273758790090026E-2</c:v>
                </c:pt>
                <c:pt idx="316">
                  <c:v>2.6198063720109788E-2</c:v>
                </c:pt>
                <c:pt idx="317">
                  <c:v>2.6122368650129766E-2</c:v>
                </c:pt>
                <c:pt idx="318">
                  <c:v>2.6046673580149744E-2</c:v>
                </c:pt>
                <c:pt idx="319">
                  <c:v>2.5970978510169503E-2</c:v>
                </c:pt>
                <c:pt idx="320">
                  <c:v>2.589528344018948E-2</c:v>
                </c:pt>
                <c:pt idx="321">
                  <c:v>2.5819588370209458E-2</c:v>
                </c:pt>
                <c:pt idx="322">
                  <c:v>2.5743893300229217E-2</c:v>
                </c:pt>
                <c:pt idx="323">
                  <c:v>2.5668198230249194E-2</c:v>
                </c:pt>
                <c:pt idx="324">
                  <c:v>2.5592503160269172E-2</c:v>
                </c:pt>
                <c:pt idx="325">
                  <c:v>2.5516808090288935E-2</c:v>
                </c:pt>
                <c:pt idx="326">
                  <c:v>2.5441113020308909E-2</c:v>
                </c:pt>
                <c:pt idx="327">
                  <c:v>2.5365417950328886E-2</c:v>
                </c:pt>
                <c:pt idx="328">
                  <c:v>2.5289722880348649E-2</c:v>
                </c:pt>
                <c:pt idx="329">
                  <c:v>2.5289722880348649E-2</c:v>
                </c:pt>
                <c:pt idx="330">
                  <c:v>2.5214027810368626E-2</c:v>
                </c:pt>
                <c:pt idx="331">
                  <c:v>2.51383327403886E-2</c:v>
                </c:pt>
                <c:pt idx="332">
                  <c:v>2.5062637670408363E-2</c:v>
                </c:pt>
                <c:pt idx="333">
                  <c:v>2.4986942600428341E-2</c:v>
                </c:pt>
                <c:pt idx="334">
                  <c:v>2.4986942600428341E-2</c:v>
                </c:pt>
                <c:pt idx="335">
                  <c:v>2.4911247530448315E-2</c:v>
                </c:pt>
                <c:pt idx="336">
                  <c:v>2.4835552460468077E-2</c:v>
                </c:pt>
                <c:pt idx="337">
                  <c:v>2.4759857390488055E-2</c:v>
                </c:pt>
                <c:pt idx="338">
                  <c:v>2.4759857390488055E-2</c:v>
                </c:pt>
                <c:pt idx="339">
                  <c:v>2.4684162320508032E-2</c:v>
                </c:pt>
                <c:pt idx="340">
                  <c:v>2.4608467250528007E-2</c:v>
                </c:pt>
                <c:pt idx="341">
                  <c:v>2.4532772180547769E-2</c:v>
                </c:pt>
                <c:pt idx="342">
                  <c:v>2.4532772180547769E-2</c:v>
                </c:pt>
                <c:pt idx="343">
                  <c:v>2.4457077110567747E-2</c:v>
                </c:pt>
                <c:pt idx="344">
                  <c:v>2.4381382040587721E-2</c:v>
                </c:pt>
                <c:pt idx="345">
                  <c:v>2.4381382040587721E-2</c:v>
                </c:pt>
                <c:pt idx="346">
                  <c:v>2.4305686970607483E-2</c:v>
                </c:pt>
                <c:pt idx="347">
                  <c:v>2.4305686970607483E-2</c:v>
                </c:pt>
                <c:pt idx="348">
                  <c:v>2.4229991900627461E-2</c:v>
                </c:pt>
                <c:pt idx="349">
                  <c:v>2.4154296830647438E-2</c:v>
                </c:pt>
                <c:pt idx="350">
                  <c:v>2.4154296830647438E-2</c:v>
                </c:pt>
                <c:pt idx="351">
                  <c:v>2.4078601760667197E-2</c:v>
                </c:pt>
                <c:pt idx="352">
                  <c:v>2.4078601760667197E-2</c:v>
                </c:pt>
                <c:pt idx="353">
                  <c:v>2.4002906690687175E-2</c:v>
                </c:pt>
                <c:pt idx="354">
                  <c:v>2.4002906690687175E-2</c:v>
                </c:pt>
                <c:pt idx="355">
                  <c:v>2.3927211620707153E-2</c:v>
                </c:pt>
                <c:pt idx="356">
                  <c:v>2.3851516550726915E-2</c:v>
                </c:pt>
                <c:pt idx="357">
                  <c:v>2.3851516550726915E-2</c:v>
                </c:pt>
                <c:pt idx="358">
                  <c:v>2.3775821480746889E-2</c:v>
                </c:pt>
                <c:pt idx="359">
                  <c:v>2.3775821480746889E-2</c:v>
                </c:pt>
                <c:pt idx="360">
                  <c:v>2.3700126410766867E-2</c:v>
                </c:pt>
                <c:pt idx="361">
                  <c:v>2.3700126410766867E-2</c:v>
                </c:pt>
                <c:pt idx="362">
                  <c:v>2.3624431340786629E-2</c:v>
                </c:pt>
                <c:pt idx="363">
                  <c:v>2.3624431340786629E-2</c:v>
                </c:pt>
                <c:pt idx="364">
                  <c:v>2.3548736270806604E-2</c:v>
                </c:pt>
                <c:pt idx="365">
                  <c:v>2.3548736270806604E-2</c:v>
                </c:pt>
                <c:pt idx="366">
                  <c:v>2.3473041200826581E-2</c:v>
                </c:pt>
                <c:pt idx="367">
                  <c:v>2.3473041200826581E-2</c:v>
                </c:pt>
                <c:pt idx="368">
                  <c:v>2.3473041200826581E-2</c:v>
                </c:pt>
                <c:pt idx="369">
                  <c:v>2.3397346130846344E-2</c:v>
                </c:pt>
                <c:pt idx="370">
                  <c:v>2.3397346130846344E-2</c:v>
                </c:pt>
                <c:pt idx="371">
                  <c:v>2.3321651060866321E-2</c:v>
                </c:pt>
                <c:pt idx="372">
                  <c:v>2.3321651060866321E-2</c:v>
                </c:pt>
                <c:pt idx="373">
                  <c:v>2.3245955990886295E-2</c:v>
                </c:pt>
                <c:pt idx="374">
                  <c:v>2.3245955990886295E-2</c:v>
                </c:pt>
                <c:pt idx="375">
                  <c:v>2.3245955990886295E-2</c:v>
                </c:pt>
                <c:pt idx="376">
                  <c:v>2.3170260920906058E-2</c:v>
                </c:pt>
                <c:pt idx="377">
                  <c:v>2.3170260920906058E-2</c:v>
                </c:pt>
                <c:pt idx="378">
                  <c:v>2.3094565850926035E-2</c:v>
                </c:pt>
                <c:pt idx="379">
                  <c:v>2.3094565850926035E-2</c:v>
                </c:pt>
                <c:pt idx="380">
                  <c:v>2.3094565850926035E-2</c:v>
                </c:pt>
                <c:pt idx="381">
                  <c:v>2.3018870780946013E-2</c:v>
                </c:pt>
                <c:pt idx="382">
                  <c:v>2.3018870780946013E-2</c:v>
                </c:pt>
                <c:pt idx="383">
                  <c:v>2.3018870780946013E-2</c:v>
                </c:pt>
                <c:pt idx="384">
                  <c:v>2.2943175710965772E-2</c:v>
                </c:pt>
                <c:pt idx="385">
                  <c:v>2.2943175710965772E-2</c:v>
                </c:pt>
                <c:pt idx="386">
                  <c:v>2.2943175710965772E-2</c:v>
                </c:pt>
                <c:pt idx="387">
                  <c:v>2.2943175710965772E-2</c:v>
                </c:pt>
                <c:pt idx="388">
                  <c:v>2.286748064098575E-2</c:v>
                </c:pt>
                <c:pt idx="389">
                  <c:v>2.286748064098575E-2</c:v>
                </c:pt>
                <c:pt idx="390">
                  <c:v>2.286748064098575E-2</c:v>
                </c:pt>
                <c:pt idx="391">
                  <c:v>2.286748064098575E-2</c:v>
                </c:pt>
                <c:pt idx="392">
                  <c:v>2.286748064098575E-2</c:v>
                </c:pt>
                <c:pt idx="393">
                  <c:v>2.286748064098575E-2</c:v>
                </c:pt>
                <c:pt idx="394">
                  <c:v>2.286748064098575E-2</c:v>
                </c:pt>
                <c:pt idx="395">
                  <c:v>2.2943175710965772E-2</c:v>
                </c:pt>
                <c:pt idx="396">
                  <c:v>2.2943175710965772E-2</c:v>
                </c:pt>
                <c:pt idx="397">
                  <c:v>2.2943175710965772E-2</c:v>
                </c:pt>
                <c:pt idx="398">
                  <c:v>2.2943175710965772E-2</c:v>
                </c:pt>
                <c:pt idx="399">
                  <c:v>2.2943175710965772E-2</c:v>
                </c:pt>
                <c:pt idx="400">
                  <c:v>2.2943175710965772E-2</c:v>
                </c:pt>
                <c:pt idx="401">
                  <c:v>2.2943175710965772E-2</c:v>
                </c:pt>
                <c:pt idx="402">
                  <c:v>2.2943175710965772E-2</c:v>
                </c:pt>
                <c:pt idx="403">
                  <c:v>2.2943175710965772E-2</c:v>
                </c:pt>
                <c:pt idx="404">
                  <c:v>2.3018870780946013E-2</c:v>
                </c:pt>
                <c:pt idx="405">
                  <c:v>2.3018870780946013E-2</c:v>
                </c:pt>
                <c:pt idx="406">
                  <c:v>2.3018870780946013E-2</c:v>
                </c:pt>
                <c:pt idx="407">
                  <c:v>2.3018870780946013E-2</c:v>
                </c:pt>
                <c:pt idx="408">
                  <c:v>2.3018870780946013E-2</c:v>
                </c:pt>
                <c:pt idx="409">
                  <c:v>2.3018870780946013E-2</c:v>
                </c:pt>
                <c:pt idx="410">
                  <c:v>2.3018870780946013E-2</c:v>
                </c:pt>
                <c:pt idx="411">
                  <c:v>2.3018870780946013E-2</c:v>
                </c:pt>
                <c:pt idx="412">
                  <c:v>2.3094565850926035E-2</c:v>
                </c:pt>
                <c:pt idx="413">
                  <c:v>2.3094565850926035E-2</c:v>
                </c:pt>
                <c:pt idx="414">
                  <c:v>2.3094565850926035E-2</c:v>
                </c:pt>
                <c:pt idx="415">
                  <c:v>2.3094565850926035E-2</c:v>
                </c:pt>
                <c:pt idx="416">
                  <c:v>2.3094565850926035E-2</c:v>
                </c:pt>
                <c:pt idx="417">
                  <c:v>2.3094565850926035E-2</c:v>
                </c:pt>
                <c:pt idx="418">
                  <c:v>2.3094565850926035E-2</c:v>
                </c:pt>
                <c:pt idx="419">
                  <c:v>2.3094565850926035E-2</c:v>
                </c:pt>
                <c:pt idx="420">
                  <c:v>2.3094565850926035E-2</c:v>
                </c:pt>
                <c:pt idx="421">
                  <c:v>2.3094565850926035E-2</c:v>
                </c:pt>
                <c:pt idx="422">
                  <c:v>2.3094565850926035E-2</c:v>
                </c:pt>
                <c:pt idx="423">
                  <c:v>2.3094565850926035E-2</c:v>
                </c:pt>
                <c:pt idx="424">
                  <c:v>2.3018870780946013E-2</c:v>
                </c:pt>
                <c:pt idx="425">
                  <c:v>2.3018870780946013E-2</c:v>
                </c:pt>
                <c:pt idx="426">
                  <c:v>2.3018870780946013E-2</c:v>
                </c:pt>
                <c:pt idx="427">
                  <c:v>2.2943175710965772E-2</c:v>
                </c:pt>
                <c:pt idx="428">
                  <c:v>2.2943175710965772E-2</c:v>
                </c:pt>
                <c:pt idx="429">
                  <c:v>2.286748064098575E-2</c:v>
                </c:pt>
                <c:pt idx="430">
                  <c:v>2.286748064098575E-2</c:v>
                </c:pt>
                <c:pt idx="431">
                  <c:v>2.286748064098575E-2</c:v>
                </c:pt>
                <c:pt idx="432">
                  <c:v>2.2791785571005727E-2</c:v>
                </c:pt>
                <c:pt idx="433">
                  <c:v>2.2791785571005727E-2</c:v>
                </c:pt>
                <c:pt idx="434">
                  <c:v>2.2791785571005727E-2</c:v>
                </c:pt>
                <c:pt idx="435">
                  <c:v>2.2716090501025701E-2</c:v>
                </c:pt>
                <c:pt idx="436">
                  <c:v>2.2716090501025701E-2</c:v>
                </c:pt>
                <c:pt idx="437">
                  <c:v>2.2716090501025701E-2</c:v>
                </c:pt>
                <c:pt idx="438">
                  <c:v>2.2716090501025701E-2</c:v>
                </c:pt>
                <c:pt idx="439">
                  <c:v>2.2716090501025701E-2</c:v>
                </c:pt>
                <c:pt idx="440">
                  <c:v>2.2640395431045464E-2</c:v>
                </c:pt>
                <c:pt idx="441">
                  <c:v>2.2640395431045464E-2</c:v>
                </c:pt>
                <c:pt idx="442">
                  <c:v>2.2640395431045464E-2</c:v>
                </c:pt>
                <c:pt idx="443">
                  <c:v>2.2640395431045464E-2</c:v>
                </c:pt>
                <c:pt idx="444">
                  <c:v>2.2564700361065441E-2</c:v>
                </c:pt>
                <c:pt idx="445">
                  <c:v>2.2564700361065441E-2</c:v>
                </c:pt>
                <c:pt idx="446">
                  <c:v>2.2564700361065441E-2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</c:numCache>
            </c:numRef>
          </c:xVal>
          <c:yVal>
            <c:numRef>
              <c:f>Traitement7!$F$2:$F$700</c:f>
              <c:numCache>
                <c:formatCode>0.000</c:formatCode>
                <c:ptCount val="699"/>
                <c:pt idx="0">
                  <c:v>0.11636980941725103</c:v>
                </c:pt>
                <c:pt idx="1">
                  <c:v>0.11636966677958002</c:v>
                </c:pt>
                <c:pt idx="2">
                  <c:v>0.11636955204300833</c:v>
                </c:pt>
                <c:pt idx="3">
                  <c:v>0.11636944238907063</c:v>
                </c:pt>
                <c:pt idx="4">
                  <c:v>0.11636932961205536</c:v>
                </c:pt>
                <c:pt idx="5">
                  <c:v>0.11636919543519432</c:v>
                </c:pt>
                <c:pt idx="6">
                  <c:v>0.11636905671899986</c:v>
                </c:pt>
                <c:pt idx="7">
                  <c:v>0.11636890350076574</c:v>
                </c:pt>
                <c:pt idx="8">
                  <c:v>0.11636873444774917</c:v>
                </c:pt>
                <c:pt idx="9">
                  <c:v>0.11636856912447138</c:v>
                </c:pt>
                <c:pt idx="10">
                  <c:v>0.11636838648915865</c:v>
                </c:pt>
                <c:pt idx="11">
                  <c:v>0.11636818480966239</c:v>
                </c:pt>
                <c:pt idx="12">
                  <c:v>0.11636798601517863</c:v>
                </c:pt>
                <c:pt idx="13">
                  <c:v>0.1163677661597893</c:v>
                </c:pt>
                <c:pt idx="14">
                  <c:v>0.11636747021836796</c:v>
                </c:pt>
                <c:pt idx="15">
                  <c:v>0.11636721209059551</c:v>
                </c:pt>
                <c:pt idx="16">
                  <c:v>0.11636695528882114</c:v>
                </c:pt>
                <c:pt idx="17">
                  <c:v>0.11636668571668231</c:v>
                </c:pt>
                <c:pt idx="18">
                  <c:v>0.11636641858529277</c:v>
                </c:pt>
                <c:pt idx="19">
                  <c:v>0.11636613843922188</c:v>
                </c:pt>
                <c:pt idx="20">
                  <c:v>0.11636582663706264</c:v>
                </c:pt>
                <c:pt idx="21">
                  <c:v>0.11636551680685102</c:v>
                </c:pt>
                <c:pt idx="22">
                  <c:v>0.1163651713042228</c:v>
                </c:pt>
                <c:pt idx="23">
                  <c:v>0.11636480651735638</c:v>
                </c:pt>
                <c:pt idx="24">
                  <c:v>0.11636442095813887</c:v>
                </c:pt>
                <c:pt idx="25">
                  <c:v>0.11636401299983928</c:v>
                </c:pt>
                <c:pt idx="26">
                  <c:v>0.11636358086306672</c:v>
                </c:pt>
                <c:pt idx="27">
                  <c:v>0.11636309633340251</c:v>
                </c:pt>
                <c:pt idx="28">
                  <c:v>0.11636258017795133</c:v>
                </c:pt>
                <c:pt idx="29">
                  <c:v>0.11636202962880272</c:v>
                </c:pt>
                <c:pt idx="30">
                  <c:v>0.11636144163845535</c:v>
                </c:pt>
                <c:pt idx="31">
                  <c:v>0.11636081285163916</c:v>
                </c:pt>
                <c:pt idx="32">
                  <c:v>0.11636010283184653</c:v>
                </c:pt>
                <c:pt idx="33">
                  <c:v>0.11635937832686617</c:v>
                </c:pt>
                <c:pt idx="34">
                  <c:v>0.1163585580527247</c:v>
                </c:pt>
                <c:pt idx="35">
                  <c:v>0.11635767298840884</c:v>
                </c:pt>
                <c:pt idx="36">
                  <c:v>0.11635671678302516</c:v>
                </c:pt>
                <c:pt idx="37">
                  <c:v>0.11635568245345523</c:v>
                </c:pt>
                <c:pt idx="38">
                  <c:v>0.11635450393578146</c:v>
                </c:pt>
                <c:pt idx="39">
                  <c:v>0.11635328472153683</c:v>
                </c:pt>
                <c:pt idx="40">
                  <c:v>0.11635189269348986</c:v>
                </c:pt>
                <c:pt idx="41">
                  <c:v>0.1163504500355904</c:v>
                </c:pt>
                <c:pt idx="42">
                  <c:v>0.11634880047796227</c:v>
                </c:pt>
                <c:pt idx="43">
                  <c:v>0.11634699960948938</c:v>
                </c:pt>
                <c:pt idx="44">
                  <c:v>0.11634503298702324</c:v>
                </c:pt>
                <c:pt idx="45">
                  <c:v>0.11634299182254512</c:v>
                </c:pt>
                <c:pt idx="46">
                  <c:v>0.11634065631874503</c:v>
                </c:pt>
                <c:pt idx="47">
                  <c:v>0.11633810691030987</c:v>
                </c:pt>
                <c:pt idx="48">
                  <c:v>0.11633532555045943</c:v>
                </c:pt>
                <c:pt idx="49">
                  <c:v>0.11633229338585409</c:v>
                </c:pt>
                <c:pt idx="50">
                  <c:v>0.11632899079176401</c:v>
                </c:pt>
                <c:pt idx="51">
                  <c:v>0.11632557540892215</c:v>
                </c:pt>
                <c:pt idx="52">
                  <c:v>0.11632168541624435</c:v>
                </c:pt>
                <c:pt idx="53">
                  <c:v>0.11631725286623769</c:v>
                </c:pt>
                <c:pt idx="54">
                  <c:v>0.11631265707546611</c:v>
                </c:pt>
                <c:pt idx="55">
                  <c:v>0.11630768100630334</c:v>
                </c:pt>
                <c:pt idx="56">
                  <c:v>0.11630229994971064</c:v>
                </c:pt>
                <c:pt idx="57">
                  <c:v>0.11629648803023646</c:v>
                </c:pt>
                <c:pt idx="58">
                  <c:v>0.11629021805460757</c:v>
                </c:pt>
                <c:pt idx="59">
                  <c:v>0.11628346134598744</c:v>
                </c:pt>
                <c:pt idx="60">
                  <c:v>0.11627618756767281</c:v>
                </c:pt>
                <c:pt idx="61">
                  <c:v>0.11626836453927376</c:v>
                </c:pt>
                <c:pt idx="62">
                  <c:v>0.11625995804755011</c:v>
                </c:pt>
                <c:pt idx="63">
                  <c:v>0.11625093165320052</c:v>
                </c:pt>
                <c:pt idx="64">
                  <c:v>0.11624076816914816</c:v>
                </c:pt>
                <c:pt idx="65">
                  <c:v>0.1162303483326871</c:v>
                </c:pt>
                <c:pt idx="66">
                  <c:v>0.11621918174873154</c:v>
                </c:pt>
                <c:pt idx="67">
                  <c:v>0.11620722091633423</c:v>
                </c:pt>
                <c:pt idx="68">
                  <c:v>0.11619441507011967</c:v>
                </c:pt>
                <c:pt idx="69">
                  <c:v>0.11618070995612161</c:v>
                </c:pt>
                <c:pt idx="70">
                  <c:v>0.11616604759872676</c:v>
                </c:pt>
                <c:pt idx="71">
                  <c:v>0.11615036605748173</c:v>
                </c:pt>
                <c:pt idx="72">
                  <c:v>0.1161327724935466</c:v>
                </c:pt>
                <c:pt idx="73">
                  <c:v>0.11611567629784474</c:v>
                </c:pt>
                <c:pt idx="74">
                  <c:v>0.11609652202034593</c:v>
                </c:pt>
                <c:pt idx="75">
                  <c:v>0.11607504712504944</c:v>
                </c:pt>
                <c:pt idx="76">
                  <c:v>0.11605311445065221</c:v>
                </c:pt>
                <c:pt idx="77">
                  <c:v>0.11602968799969944</c:v>
                </c:pt>
                <c:pt idx="78">
                  <c:v>0.11600466988871729</c:v>
                </c:pt>
                <c:pt idx="79">
                  <c:v>0.11597795581405726</c:v>
                </c:pt>
                <c:pt idx="80">
                  <c:v>0.11594943467218204</c:v>
                </c:pt>
                <c:pt idx="81">
                  <c:v>0.11591898816144677</c:v>
                </c:pt>
                <c:pt idx="82">
                  <c:v>0.11588649036504925</c:v>
                </c:pt>
                <c:pt idx="83">
                  <c:v>0.11585180731494682</c:v>
                </c:pt>
                <c:pt idx="84">
                  <c:v>0.11581479653667975</c:v>
                </c:pt>
                <c:pt idx="85">
                  <c:v>0.11577530657520337</c:v>
                </c:pt>
                <c:pt idx="86">
                  <c:v>0.1157331765020165</c:v>
                </c:pt>
                <c:pt idx="87">
                  <c:v>0.1156904418339092</c:v>
                </c:pt>
                <c:pt idx="88">
                  <c:v>0.11564500106179408</c:v>
                </c:pt>
                <c:pt idx="89">
                  <c:v>0.1155966886144681</c:v>
                </c:pt>
                <c:pt idx="90">
                  <c:v>0.11554267819356243</c:v>
                </c:pt>
                <c:pt idx="91">
                  <c:v>0.11548792054652489</c:v>
                </c:pt>
                <c:pt idx="92">
                  <c:v>0.11542972557200165</c:v>
                </c:pt>
                <c:pt idx="93">
                  <c:v>0.11536788636541098</c:v>
                </c:pt>
                <c:pt idx="94">
                  <c:v>0.11529879409427067</c:v>
                </c:pt>
                <c:pt idx="95">
                  <c:v>0.11522878884746166</c:v>
                </c:pt>
                <c:pt idx="96">
                  <c:v>0.11515443606733597</c:v>
                </c:pt>
                <c:pt idx="97">
                  <c:v>0.11507547987650424</c:v>
                </c:pt>
                <c:pt idx="98">
                  <c:v>0.11499165113186903</c:v>
                </c:pt>
                <c:pt idx="99">
                  <c:v>0.11489807717453764</c:v>
                </c:pt>
                <c:pt idx="100">
                  <c:v>0.11480823041620315</c:v>
                </c:pt>
                <c:pt idx="101">
                  <c:v>0.11470802989860909</c:v>
                </c:pt>
                <c:pt idx="102">
                  <c:v>0.11459625846081427</c:v>
                </c:pt>
                <c:pt idx="103">
                  <c:v>0.11448901580685289</c:v>
                </c:pt>
                <c:pt idx="104">
                  <c:v>0.11436950314783138</c:v>
                </c:pt>
                <c:pt idx="105">
                  <c:v>0.11424282780643563</c:v>
                </c:pt>
                <c:pt idx="106">
                  <c:v>0.11410860059239776</c:v>
                </c:pt>
                <c:pt idx="107">
                  <c:v>0.11396641615975879</c:v>
                </c:pt>
                <c:pt idx="108">
                  <c:v>0.11381585295481854</c:v>
                </c:pt>
                <c:pt idx="109">
                  <c:v>0.11365647325057773</c:v>
                </c:pt>
                <c:pt idx="110">
                  <c:v>0.11349648313130759</c:v>
                </c:pt>
                <c:pt idx="111">
                  <c:v>0.1133185917031355</c:v>
                </c:pt>
                <c:pt idx="112">
                  <c:v>0.11313050002800733</c:v>
                </c:pt>
                <c:pt idx="113">
                  <c:v>0.11293170886403472</c:v>
                </c:pt>
                <c:pt idx="114">
                  <c:v>0.11273247921271802</c:v>
                </c:pt>
                <c:pt idx="115">
                  <c:v>0.11249996003961175</c:v>
                </c:pt>
                <c:pt idx="116">
                  <c:v>0.11226593530227438</c:v>
                </c:pt>
                <c:pt idx="117">
                  <c:v>0.11200638926693229</c:v>
                </c:pt>
                <c:pt idx="118">
                  <c:v>0.1117320457460317</c:v>
                </c:pt>
                <c:pt idx="119">
                  <c:v>0.11145640405957069</c:v>
                </c:pt>
                <c:pt idx="120">
                  <c:v>0.11115125681902759</c:v>
                </c:pt>
                <c:pt idx="121">
                  <c:v>0.11082933764580631</c:v>
                </c:pt>
                <c:pt idx="122">
                  <c:v>0.11047335988910585</c:v>
                </c:pt>
                <c:pt idx="123">
                  <c:v>0.11011497786695146</c:v>
                </c:pt>
                <c:pt idx="124">
                  <c:v>0.10973775458935903</c:v>
                </c:pt>
                <c:pt idx="125">
                  <c:v>0.10934101823244198</c:v>
                </c:pt>
                <c:pt idx="126">
                  <c:v>0.10892410628169974</c:v>
                </c:pt>
                <c:pt idx="127">
                  <c:v>0.10850769549461771</c:v>
                </c:pt>
                <c:pt idx="128">
                  <c:v>0.1080495365793382</c:v>
                </c:pt>
                <c:pt idx="129">
                  <c:v>0.10756933673588594</c:v>
                </c:pt>
                <c:pt idx="130">
                  <c:v>0.10709097347298216</c:v>
                </c:pt>
                <c:pt idx="131">
                  <c:v>0.1065660721816999</c:v>
                </c:pt>
                <c:pt idx="132">
                  <c:v>0.10604414766876469</c:v>
                </c:pt>
                <c:pt idx="133">
                  <c:v>0.10550030825918282</c:v>
                </c:pt>
                <c:pt idx="134">
                  <c:v>0.10493416094630349</c:v>
                </c:pt>
                <c:pt idx="135">
                  <c:v>0.10431530698023463</c:v>
                </c:pt>
                <c:pt idx="136">
                  <c:v>0.10370235354182518</c:v>
                </c:pt>
                <c:pt idx="137">
                  <c:v>0.10306612505100367</c:v>
                </c:pt>
                <c:pt idx="138">
                  <c:v>0.10240638843163505</c:v>
                </c:pt>
                <c:pt idx="139">
                  <c:v>0.1017229554141747</c:v>
                </c:pt>
                <c:pt idx="140">
                  <c:v>0.10101568402418513</c:v>
                </c:pt>
                <c:pt idx="141">
                  <c:v>0.10032160925034411</c:v>
                </c:pt>
                <c:pt idx="142">
                  <c:v>9.9605893876469564E-2</c:v>
                </c:pt>
                <c:pt idx="143">
                  <c:v>9.8829129443982228E-2</c:v>
                </c:pt>
                <c:pt idx="144">
                  <c:v>9.8069033498610514E-2</c:v>
                </c:pt>
                <c:pt idx="145">
                  <c:v>9.7287416796924431E-2</c:v>
                </c:pt>
                <c:pt idx="146">
                  <c:v>9.648439766033319E-2</c:v>
                </c:pt>
                <c:pt idx="147">
                  <c:v>9.566013222347769E-2</c:v>
                </c:pt>
                <c:pt idx="148">
                  <c:v>9.4814813314236093E-2</c:v>
                </c:pt>
                <c:pt idx="149">
                  <c:v>9.3994770718191817E-2</c:v>
                </c:pt>
                <c:pt idx="150">
                  <c:v>9.3156258959815261E-2</c:v>
                </c:pt>
                <c:pt idx="151">
                  <c:v>9.225140061576341E-2</c:v>
                </c:pt>
                <c:pt idx="152">
                  <c:v>9.1375729439132705E-2</c:v>
                </c:pt>
                <c:pt idx="153">
                  <c:v>9.0482420791982585E-2</c:v>
                </c:pt>
                <c:pt idx="154">
                  <c:v>8.9622830892228528E-2</c:v>
                </c:pt>
                <c:pt idx="155">
                  <c:v>8.8696151751790284E-2</c:v>
                </c:pt>
                <c:pt idx="156">
                  <c:v>8.7805659425600618E-2</c:v>
                </c:pt>
                <c:pt idx="157">
                  <c:v>8.6900624408012439E-2</c:v>
                </c:pt>
                <c:pt idx="158">
                  <c:v>8.5981367458111344E-2</c:v>
                </c:pt>
                <c:pt idx="159">
                  <c:v>8.5103488529379656E-2</c:v>
                </c:pt>
                <c:pt idx="160">
                  <c:v>8.4213586270932089E-2</c:v>
                </c:pt>
                <c:pt idx="161">
                  <c:v>8.3255212793626798E-2</c:v>
                </c:pt>
                <c:pt idx="162">
                  <c:v>8.234142539045243E-2</c:v>
                </c:pt>
                <c:pt idx="163">
                  <c:v>8.1416508116421454E-2</c:v>
                </c:pt>
                <c:pt idx="164">
                  <c:v>8.0539555076167196E-2</c:v>
                </c:pt>
                <c:pt idx="165">
                  <c:v>7.9653328879138369E-2</c:v>
                </c:pt>
                <c:pt idx="166">
                  <c:v>7.8758077107746002E-2</c:v>
                </c:pt>
                <c:pt idx="167">
                  <c:v>7.7854047391655162E-2</c:v>
                </c:pt>
                <c:pt idx="168">
                  <c:v>7.700258468624821E-2</c:v>
                </c:pt>
                <c:pt idx="169">
                  <c:v>7.6082284113390852E-2</c:v>
                </c:pt>
                <c:pt idx="170">
                  <c:v>7.5216063381566445E-2</c:v>
                </c:pt>
                <c:pt idx="171">
                  <c:v>7.4405604198584704E-2</c:v>
                </c:pt>
                <c:pt idx="172">
                  <c:v>7.3526404788736677E-2</c:v>
                </c:pt>
                <c:pt idx="173">
                  <c:v>7.2704230313831858E-2</c:v>
                </c:pt>
                <c:pt idx="174">
                  <c:v>7.1812772726545362E-2</c:v>
                </c:pt>
                <c:pt idx="175">
                  <c:v>7.1043821548756519E-2</c:v>
                </c:pt>
                <c:pt idx="176">
                  <c:v>7.0205888291885676E-2</c:v>
                </c:pt>
                <c:pt idx="177">
                  <c:v>6.9362999650647378E-2</c:v>
                </c:pt>
                <c:pt idx="178">
                  <c:v>6.8580675842901867E-2</c:v>
                </c:pt>
                <c:pt idx="179">
                  <c:v>6.7794365668127438E-2</c:v>
                </c:pt>
                <c:pt idx="180">
                  <c:v>6.7070173857469037E-2</c:v>
                </c:pt>
                <c:pt idx="181">
                  <c:v>6.627653049693899E-2</c:v>
                </c:pt>
                <c:pt idx="182">
                  <c:v>6.5545798194989555E-2</c:v>
                </c:pt>
                <c:pt idx="183">
                  <c:v>6.4812063672084239E-2</c:v>
                </c:pt>
                <c:pt idx="184">
                  <c:v>6.4075406455608747E-2</c:v>
                </c:pt>
                <c:pt idx="185">
                  <c:v>6.3335904652252514E-2</c:v>
                </c:pt>
                <c:pt idx="186">
                  <c:v>6.2661226384154389E-2</c:v>
                </c:pt>
                <c:pt idx="187">
                  <c:v>6.1916505679347297E-2</c:v>
                </c:pt>
                <c:pt idx="188">
                  <c:v>6.1237206530430618E-2</c:v>
                </c:pt>
                <c:pt idx="189">
                  <c:v>6.0555791937028591E-2</c:v>
                </c:pt>
                <c:pt idx="190">
                  <c:v>5.9872315343346659E-2</c:v>
                </c:pt>
                <c:pt idx="191">
                  <c:v>5.918682918185441E-2</c:v>
                </c:pt>
                <c:pt idx="192">
                  <c:v>5.8568215975597207E-2</c:v>
                </c:pt>
                <c:pt idx="193">
                  <c:v>5.7948053467042626E-2</c:v>
                </c:pt>
                <c:pt idx="194">
                  <c:v>5.732637777788608E-2</c:v>
                </c:pt>
                <c:pt idx="195">
                  <c:v>5.6703224368858829E-2</c:v>
                </c:pt>
                <c:pt idx="196">
                  <c:v>5.6078628042112839E-2</c:v>
                </c:pt>
                <c:pt idx="197">
                  <c:v>5.5522247588073163E-2</c:v>
                </c:pt>
                <c:pt idx="198">
                  <c:v>5.4895018388055362E-2</c:v>
                </c:pt>
                <c:pt idx="199">
                  <c:v>5.4336350296610644E-2</c:v>
                </c:pt>
                <c:pt idx="200">
                  <c:v>5.377664136186798E-2</c:v>
                </c:pt>
                <c:pt idx="201">
                  <c:v>5.321591387641475E-2</c:v>
                </c:pt>
                <c:pt idx="202">
                  <c:v>5.2654189736314208E-2</c:v>
                </c:pt>
                <c:pt idx="203">
                  <c:v>5.2091490444207494E-2</c:v>
                </c:pt>
                <c:pt idx="204">
                  <c:v>5.1527837112599298E-2</c:v>
                </c:pt>
                <c:pt idx="205">
                  <c:v>5.1033874139592317E-2</c:v>
                </c:pt>
                <c:pt idx="206">
                  <c:v>5.0468487545243745E-2</c:v>
                </c:pt>
                <c:pt idx="207">
                  <c:v>4.9973039025148366E-2</c:v>
                </c:pt>
                <c:pt idx="208">
                  <c:v>4.9476918076333309E-2</c:v>
                </c:pt>
                <c:pt idx="209">
                  <c:v>4.8980137649796071E-2</c:v>
                </c:pt>
                <c:pt idx="210">
                  <c:v>4.855381062418869E-2</c:v>
                </c:pt>
                <c:pt idx="211">
                  <c:v>4.8055839077154022E-2</c:v>
                </c:pt>
                <c:pt idx="212">
                  <c:v>4.7557243871235583E-2</c:v>
                </c:pt>
                <c:pt idx="213">
                  <c:v>4.7129389369963623E-2</c:v>
                </c:pt>
                <c:pt idx="214">
                  <c:v>4.6629667961941387E-2</c:v>
                </c:pt>
                <c:pt idx="215">
                  <c:v>4.6200865650146652E-2</c:v>
                </c:pt>
                <c:pt idx="216">
                  <c:v>4.5771637477381527E-2</c:v>
                </c:pt>
                <c:pt idx="217">
                  <c:v>4.5341990612252941E-2</c:v>
                </c:pt>
                <c:pt idx="218">
                  <c:v>4.491193211576161E-2</c:v>
                </c:pt>
                <c:pt idx="219">
                  <c:v>4.4481468942409161E-2</c:v>
                </c:pt>
                <c:pt idx="220">
                  <c:v>4.4122445447566577E-2</c:v>
                </c:pt>
                <c:pt idx="221">
                  <c:v>4.3691258080061815E-2</c:v>
                </c:pt>
                <c:pt idx="222">
                  <c:v>4.333164048380761E-2</c:v>
                </c:pt>
                <c:pt idx="223">
                  <c:v>4.2899751303974401E-2</c:v>
                </c:pt>
                <c:pt idx="224">
                  <c:v>4.2539557995296101E-2</c:v>
                </c:pt>
                <c:pt idx="225">
                  <c:v>4.2179108937939289E-2</c:v>
                </c:pt>
                <c:pt idx="226">
                  <c:v>4.181840777651169E-2</c:v>
                </c:pt>
                <c:pt idx="227">
                  <c:v>4.1385238667052335E-2</c:v>
                </c:pt>
                <c:pt idx="228">
                  <c:v>4.102399547300957E-2</c:v>
                </c:pt>
                <c:pt idx="229">
                  <c:v>4.0734827406337951E-2</c:v>
                </c:pt>
                <c:pt idx="230">
                  <c:v>4.037315333453953E-2</c:v>
                </c:pt>
                <c:pt idx="231">
                  <c:v>4.0011244680620464E-2</c:v>
                </c:pt>
                <c:pt idx="232">
                  <c:v>3.9649104811983416E-2</c:v>
                </c:pt>
                <c:pt idx="233">
                  <c:v>3.9359228676895341E-2</c:v>
                </c:pt>
                <c:pt idx="234">
                  <c:v>3.9069208372765396E-2</c:v>
                </c:pt>
                <c:pt idx="235">
                  <c:v>3.8706482786677376E-2</c:v>
                </c:pt>
                <c:pt idx="236">
                  <c:v>3.8416144155503873E-2</c:v>
                </c:pt>
                <c:pt idx="237">
                  <c:v>3.8125666695303845E-2</c:v>
                </c:pt>
                <c:pt idx="238">
                  <c:v>3.7835052011871512E-2</c:v>
                </c:pt>
                <c:pt idx="239">
                  <c:v>3.7544301693716475E-2</c:v>
                </c:pt>
                <c:pt idx="240">
                  <c:v>3.7326150890733698E-2</c:v>
                </c:pt>
                <c:pt idx="241">
                  <c:v>3.7035166982710643E-2</c:v>
                </c:pt>
                <c:pt idx="242">
                  <c:v>3.6816842766798474E-2</c:v>
                </c:pt>
                <c:pt idx="243">
                  <c:v>3.6525629990583383E-2</c:v>
                </c:pt>
                <c:pt idx="244">
                  <c:v>3.6307135869358007E-2</c:v>
                </c:pt>
                <c:pt idx="245">
                  <c:v>3.6088569988816196E-2</c:v>
                </c:pt>
                <c:pt idx="246">
                  <c:v>3.5869932975813132E-2</c:v>
                </c:pt>
                <c:pt idx="247">
                  <c:v>3.5651225452063298E-2</c:v>
                </c:pt>
                <c:pt idx="248">
                  <c:v>3.5432448034175168E-2</c:v>
                </c:pt>
                <c:pt idx="249">
                  <c:v>3.5213601333685937E-2</c:v>
                </c:pt>
                <c:pt idx="250">
                  <c:v>3.4994685957096053E-2</c:v>
                </c:pt>
                <c:pt idx="251">
                  <c:v>3.4775702505903575E-2</c:v>
                </c:pt>
                <c:pt idx="252">
                  <c:v>3.4556651576638786E-2</c:v>
                </c:pt>
                <c:pt idx="253">
                  <c:v>3.441058042832619E-2</c:v>
                </c:pt>
                <c:pt idx="254">
                  <c:v>3.4191418347845517E-2</c:v>
                </c:pt>
                <c:pt idx="255">
                  <c:v>3.3972190356012261E-2</c:v>
                </c:pt>
                <c:pt idx="256">
                  <c:v>3.3826002029968577E-2</c:v>
                </c:pt>
                <c:pt idx="257">
                  <c:v>3.3606665469297581E-2</c:v>
                </c:pt>
                <c:pt idx="258">
                  <c:v>3.3460405294339246E-2</c:v>
                </c:pt>
                <c:pt idx="259">
                  <c:v>3.3314116674453248E-2</c:v>
                </c:pt>
                <c:pt idx="260">
                  <c:v>3.3094630775355849E-2</c:v>
                </c:pt>
                <c:pt idx="261">
                  <c:v>3.2948271771568824E-2</c:v>
                </c:pt>
                <c:pt idx="262">
                  <c:v>3.2801884903156664E-2</c:v>
                </c:pt>
                <c:pt idx="263">
                  <c:v>3.2655470333843639E-2</c:v>
                </c:pt>
                <c:pt idx="264">
                  <c:v>3.2435796896583519E-2</c:v>
                </c:pt>
                <c:pt idx="265">
                  <c:v>3.2289313785322904E-2</c:v>
                </c:pt>
                <c:pt idx="266">
                  <c:v>3.2142803539024073E-2</c:v>
                </c:pt>
                <c:pt idx="267">
                  <c:v>3.1996266317329769E-2</c:v>
                </c:pt>
                <c:pt idx="268">
                  <c:v>3.1776410252939646E-2</c:v>
                </c:pt>
                <c:pt idx="269">
                  <c:v>3.1629806285331949E-2</c:v>
                </c:pt>
                <c:pt idx="270">
                  <c:v>3.1409850838222952E-2</c:v>
                </c:pt>
                <c:pt idx="271">
                  <c:v>3.1263181103020066E-2</c:v>
                </c:pt>
                <c:pt idx="272">
                  <c:v>3.1116485331633498E-2</c:v>
                </c:pt>
                <c:pt idx="273">
                  <c:v>3.0896393192182695E-2</c:v>
                </c:pt>
                <c:pt idx="274">
                  <c:v>3.0749632999865648E-2</c:v>
                </c:pt>
                <c:pt idx="275">
                  <c:v>3.052944494064691E-2</c:v>
                </c:pt>
                <c:pt idx="276">
                  <c:v>3.0382621273112892E-2</c:v>
                </c:pt>
                <c:pt idx="277">
                  <c:v>3.0235772477306286E-2</c:v>
                </c:pt>
                <c:pt idx="278">
                  <c:v>3.0015452492348133E-2</c:v>
                </c:pt>
                <c:pt idx="279">
                  <c:v>2.986854152300901E-2</c:v>
                </c:pt>
                <c:pt idx="280">
                  <c:v>2.9721605940919243E-2</c:v>
                </c:pt>
                <c:pt idx="281">
                  <c:v>2.957464589149679E-2</c:v>
                </c:pt>
                <c:pt idx="282">
                  <c:v>2.935416025718407E-2</c:v>
                </c:pt>
                <c:pt idx="283">
                  <c:v>2.9207139670223592E-2</c:v>
                </c:pt>
                <c:pt idx="284">
                  <c:v>2.9060095118417506E-2</c:v>
                </c:pt>
                <c:pt idx="285">
                  <c:v>2.8913026743500991E-2</c:v>
                </c:pt>
                <c:pt idx="286">
                  <c:v>2.8839483666447382E-2</c:v>
                </c:pt>
                <c:pt idx="287">
                  <c:v>2.8692379820853306E-2</c:v>
                </c:pt>
                <c:pt idx="288">
                  <c:v>2.8545252502963234E-2</c:v>
                </c:pt>
                <c:pt idx="289">
                  <c:v>2.8398101851704952E-2</c:v>
                </c:pt>
                <c:pt idx="290">
                  <c:v>2.8250928005213158E-2</c:v>
                </c:pt>
                <c:pt idx="291">
                  <c:v>2.8177332426705601E-2</c:v>
                </c:pt>
                <c:pt idx="292">
                  <c:v>2.8030124044640559E-2</c:v>
                </c:pt>
                <c:pt idx="293">
                  <c:v>2.7882892809234658E-2</c:v>
                </c:pt>
                <c:pt idx="294">
                  <c:v>2.7809268663868805E-2</c:v>
                </c:pt>
                <c:pt idx="295">
                  <c:v>2.7662003402066301E-2</c:v>
                </c:pt>
                <c:pt idx="296">
                  <c:v>2.7588362319187015E-2</c:v>
                </c:pt>
                <c:pt idx="297">
                  <c:v>2.7441063333004279E-2</c:v>
                </c:pt>
                <c:pt idx="298">
                  <c:v>2.7367405462970146E-2</c:v>
                </c:pt>
                <c:pt idx="299">
                  <c:v>2.7220073051830718E-2</c:v>
                </c:pt>
                <c:pt idx="300">
                  <c:v>2.7146398543708872E-2</c:v>
                </c:pt>
                <c:pt idx="301">
                  <c:v>2.6999033004463296E-2</c:v>
                </c:pt>
                <c:pt idx="302">
                  <c:v>2.6925342006039285E-2</c:v>
                </c:pt>
                <c:pt idx="303">
                  <c:v>2.6777943632984746E-2</c:v>
                </c:pt>
                <c:pt idx="304">
                  <c:v>2.6704236290772385E-2</c:v>
                </c:pt>
                <c:pt idx="305">
                  <c:v>2.6556805375672371E-2</c:v>
                </c:pt>
                <c:pt idx="306">
                  <c:v>2.6483081834923525E-2</c:v>
                </c:pt>
                <c:pt idx="307">
                  <c:v>2.6409352926723986E-2</c:v>
                </c:pt>
                <c:pt idx="308">
                  <c:v>2.6261879071741573E-2</c:v>
                </c:pt>
                <c:pt idx="309">
                  <c:v>2.6188134156728424E-2</c:v>
                </c:pt>
                <c:pt idx="310">
                  <c:v>2.6114383937803673E-2</c:v>
                </c:pt>
                <c:pt idx="311">
                  <c:v>2.604062843073808E-2</c:v>
                </c:pt>
                <c:pt idx="312">
                  <c:v>2.5893101615037661E-2</c:v>
                </c:pt>
                <c:pt idx="313">
                  <c:v>2.5819330337716107E-2</c:v>
                </c:pt>
                <c:pt idx="314">
                  <c:v>2.5745553834880891E-2</c:v>
                </c:pt>
                <c:pt idx="315">
                  <c:v>2.5671772122075651E-2</c:v>
                </c:pt>
                <c:pt idx="316">
                  <c:v>2.5597985214799002E-2</c:v>
                </c:pt>
                <c:pt idx="317">
                  <c:v>2.5524193128505415E-2</c:v>
                </c:pt>
                <c:pt idx="318">
                  <c:v>2.545039587860394E-2</c:v>
                </c:pt>
                <c:pt idx="319">
                  <c:v>2.5376593480459064E-2</c:v>
                </c:pt>
                <c:pt idx="320">
                  <c:v>2.5302785949391379E-2</c:v>
                </c:pt>
                <c:pt idx="321">
                  <c:v>2.5228973300676513E-2</c:v>
                </c:pt>
                <c:pt idx="322">
                  <c:v>2.5155155549545838E-2</c:v>
                </c:pt>
                <c:pt idx="323">
                  <c:v>2.5081332711187135E-2</c:v>
                </c:pt>
                <c:pt idx="324">
                  <c:v>2.500750480074361E-2</c:v>
                </c:pt>
                <c:pt idx="325">
                  <c:v>2.4933671833314519E-2</c:v>
                </c:pt>
                <c:pt idx="326">
                  <c:v>2.4859833823955971E-2</c:v>
                </c:pt>
                <c:pt idx="327">
                  <c:v>2.4785990787679735E-2</c:v>
                </c:pt>
                <c:pt idx="328">
                  <c:v>2.4712142739454032E-2</c:v>
                </c:pt>
                <c:pt idx="329">
                  <c:v>2.4712142739454032E-2</c:v>
                </c:pt>
                <c:pt idx="330">
                  <c:v>2.4638289694204257E-2</c:v>
                </c:pt>
                <c:pt idx="331">
                  <c:v>2.456443166681184E-2</c:v>
                </c:pt>
                <c:pt idx="332">
                  <c:v>2.4490568672114965E-2</c:v>
                </c:pt>
                <c:pt idx="333">
                  <c:v>2.4416700724909368E-2</c:v>
                </c:pt>
                <c:pt idx="334">
                  <c:v>2.4416700724909368E-2</c:v>
                </c:pt>
                <c:pt idx="335">
                  <c:v>2.4342827839947095E-2</c:v>
                </c:pt>
                <c:pt idx="336">
                  <c:v>2.4268950031937381E-2</c:v>
                </c:pt>
                <c:pt idx="337">
                  <c:v>2.419506731554727E-2</c:v>
                </c:pt>
                <c:pt idx="338">
                  <c:v>2.419506731554727E-2</c:v>
                </c:pt>
                <c:pt idx="339">
                  <c:v>2.4121179705400522E-2</c:v>
                </c:pt>
                <c:pt idx="340">
                  <c:v>2.4047287216078614E-2</c:v>
                </c:pt>
                <c:pt idx="341">
                  <c:v>2.397338986212029E-2</c:v>
                </c:pt>
                <c:pt idx="342">
                  <c:v>2.397338986212029E-2</c:v>
                </c:pt>
                <c:pt idx="343">
                  <c:v>2.3899487658022675E-2</c:v>
                </c:pt>
                <c:pt idx="344">
                  <c:v>2.3825580618240014E-2</c:v>
                </c:pt>
                <c:pt idx="345">
                  <c:v>2.3825580618240014E-2</c:v>
                </c:pt>
                <c:pt idx="346">
                  <c:v>2.3751668757184458E-2</c:v>
                </c:pt>
                <c:pt idx="347">
                  <c:v>2.3751668757184458E-2</c:v>
                </c:pt>
                <c:pt idx="348">
                  <c:v>2.3677752089226817E-2</c:v>
                </c:pt>
                <c:pt idx="349">
                  <c:v>2.3603830628695407E-2</c:v>
                </c:pt>
                <c:pt idx="350">
                  <c:v>2.3603830628695407E-2</c:v>
                </c:pt>
                <c:pt idx="351">
                  <c:v>2.3529904389876719E-2</c:v>
                </c:pt>
                <c:pt idx="352">
                  <c:v>2.3529904389876719E-2</c:v>
                </c:pt>
                <c:pt idx="353">
                  <c:v>2.3455973387016257E-2</c:v>
                </c:pt>
                <c:pt idx="354">
                  <c:v>2.3455973387016257E-2</c:v>
                </c:pt>
                <c:pt idx="355">
                  <c:v>2.3382037634317412E-2</c:v>
                </c:pt>
                <c:pt idx="356">
                  <c:v>2.3308097145942036E-2</c:v>
                </c:pt>
                <c:pt idx="357">
                  <c:v>2.3308097145942036E-2</c:v>
                </c:pt>
                <c:pt idx="358">
                  <c:v>2.323415193601136E-2</c:v>
                </c:pt>
                <c:pt idx="359">
                  <c:v>2.323415193601136E-2</c:v>
                </c:pt>
                <c:pt idx="360">
                  <c:v>2.3160202018604747E-2</c:v>
                </c:pt>
                <c:pt idx="361">
                  <c:v>2.3160202018604747E-2</c:v>
                </c:pt>
                <c:pt idx="362">
                  <c:v>2.3086247407760455E-2</c:v>
                </c:pt>
                <c:pt idx="363">
                  <c:v>2.3086247407760455E-2</c:v>
                </c:pt>
                <c:pt idx="364">
                  <c:v>2.3012288117476368E-2</c:v>
                </c:pt>
                <c:pt idx="365">
                  <c:v>2.3012288117476368E-2</c:v>
                </c:pt>
                <c:pt idx="366">
                  <c:v>2.2938324161708906E-2</c:v>
                </c:pt>
                <c:pt idx="367">
                  <c:v>2.2938324161708906E-2</c:v>
                </c:pt>
                <c:pt idx="368">
                  <c:v>2.2938324161708906E-2</c:v>
                </c:pt>
                <c:pt idx="369">
                  <c:v>2.2864355554373661E-2</c:v>
                </c:pt>
                <c:pt idx="370">
                  <c:v>2.2864355554373661E-2</c:v>
                </c:pt>
                <c:pt idx="371">
                  <c:v>2.2790382309346213E-2</c:v>
                </c:pt>
                <c:pt idx="372">
                  <c:v>2.2790382309346213E-2</c:v>
                </c:pt>
                <c:pt idx="373">
                  <c:v>2.2716404440460941E-2</c:v>
                </c:pt>
                <c:pt idx="374">
                  <c:v>2.2716404440460941E-2</c:v>
                </c:pt>
                <c:pt idx="375">
                  <c:v>2.2716404440460941E-2</c:v>
                </c:pt>
                <c:pt idx="376">
                  <c:v>2.2642421961511797E-2</c:v>
                </c:pt>
                <c:pt idx="377">
                  <c:v>2.2642421961511797E-2</c:v>
                </c:pt>
                <c:pt idx="378">
                  <c:v>2.2568434886252972E-2</c:v>
                </c:pt>
                <c:pt idx="379">
                  <c:v>2.2568434886252972E-2</c:v>
                </c:pt>
                <c:pt idx="380">
                  <c:v>2.2568434886252972E-2</c:v>
                </c:pt>
                <c:pt idx="381">
                  <c:v>2.2494443228397873E-2</c:v>
                </c:pt>
                <c:pt idx="382">
                  <c:v>2.2494443228397873E-2</c:v>
                </c:pt>
                <c:pt idx="383">
                  <c:v>2.2494443228397873E-2</c:v>
                </c:pt>
                <c:pt idx="384">
                  <c:v>2.2420447001619701E-2</c:v>
                </c:pt>
                <c:pt idx="385">
                  <c:v>2.2420447001619701E-2</c:v>
                </c:pt>
                <c:pt idx="386">
                  <c:v>2.2420447001619701E-2</c:v>
                </c:pt>
                <c:pt idx="387">
                  <c:v>2.2420447001619701E-2</c:v>
                </c:pt>
                <c:pt idx="388">
                  <c:v>2.2346446219552354E-2</c:v>
                </c:pt>
                <c:pt idx="389">
                  <c:v>2.2346446219552354E-2</c:v>
                </c:pt>
                <c:pt idx="390">
                  <c:v>2.2346446219552354E-2</c:v>
                </c:pt>
                <c:pt idx="391">
                  <c:v>2.2346446219552354E-2</c:v>
                </c:pt>
                <c:pt idx="392">
                  <c:v>2.2346446219552354E-2</c:v>
                </c:pt>
                <c:pt idx="393">
                  <c:v>2.2346446219552354E-2</c:v>
                </c:pt>
                <c:pt idx="394">
                  <c:v>2.2346446219552354E-2</c:v>
                </c:pt>
                <c:pt idx="395">
                  <c:v>2.2420447001619701E-2</c:v>
                </c:pt>
                <c:pt idx="396">
                  <c:v>2.2420447001619701E-2</c:v>
                </c:pt>
                <c:pt idx="397">
                  <c:v>2.2420447001619701E-2</c:v>
                </c:pt>
                <c:pt idx="398">
                  <c:v>2.2420447001619701E-2</c:v>
                </c:pt>
                <c:pt idx="399">
                  <c:v>2.2420447001619701E-2</c:v>
                </c:pt>
                <c:pt idx="400">
                  <c:v>2.2420447001619701E-2</c:v>
                </c:pt>
                <c:pt idx="401">
                  <c:v>2.2420447001619701E-2</c:v>
                </c:pt>
                <c:pt idx="402">
                  <c:v>2.2420447001619701E-2</c:v>
                </c:pt>
                <c:pt idx="403">
                  <c:v>2.2420447001619701E-2</c:v>
                </c:pt>
                <c:pt idx="404">
                  <c:v>2.2494443228397873E-2</c:v>
                </c:pt>
                <c:pt idx="405">
                  <c:v>2.2494443228397873E-2</c:v>
                </c:pt>
                <c:pt idx="406">
                  <c:v>2.2494443228397873E-2</c:v>
                </c:pt>
                <c:pt idx="407">
                  <c:v>2.2494443228397873E-2</c:v>
                </c:pt>
                <c:pt idx="408">
                  <c:v>2.2494443228397873E-2</c:v>
                </c:pt>
                <c:pt idx="409">
                  <c:v>2.2494443228397873E-2</c:v>
                </c:pt>
                <c:pt idx="410">
                  <c:v>2.2494443228397873E-2</c:v>
                </c:pt>
                <c:pt idx="411">
                  <c:v>2.2494443228397873E-2</c:v>
                </c:pt>
                <c:pt idx="412">
                  <c:v>2.2568434886252972E-2</c:v>
                </c:pt>
                <c:pt idx="413">
                  <c:v>2.2568434886252972E-2</c:v>
                </c:pt>
                <c:pt idx="414">
                  <c:v>2.2568434886252972E-2</c:v>
                </c:pt>
                <c:pt idx="415">
                  <c:v>2.2568434886252972E-2</c:v>
                </c:pt>
                <c:pt idx="416">
                  <c:v>2.2568434886252972E-2</c:v>
                </c:pt>
                <c:pt idx="417">
                  <c:v>2.2568434886252972E-2</c:v>
                </c:pt>
                <c:pt idx="418">
                  <c:v>2.2568434886252972E-2</c:v>
                </c:pt>
                <c:pt idx="419">
                  <c:v>2.2568434886252972E-2</c:v>
                </c:pt>
                <c:pt idx="420">
                  <c:v>2.2568434886252972E-2</c:v>
                </c:pt>
                <c:pt idx="421">
                  <c:v>2.2568434886252972E-2</c:v>
                </c:pt>
                <c:pt idx="422">
                  <c:v>2.2568434886252972E-2</c:v>
                </c:pt>
                <c:pt idx="423">
                  <c:v>2.2568434886252972E-2</c:v>
                </c:pt>
                <c:pt idx="424">
                  <c:v>2.2494443228397873E-2</c:v>
                </c:pt>
                <c:pt idx="425">
                  <c:v>2.2494443228397873E-2</c:v>
                </c:pt>
                <c:pt idx="426">
                  <c:v>2.2494443228397873E-2</c:v>
                </c:pt>
                <c:pt idx="427">
                  <c:v>2.2420447001619701E-2</c:v>
                </c:pt>
                <c:pt idx="428">
                  <c:v>2.2420447001619701E-2</c:v>
                </c:pt>
                <c:pt idx="429">
                  <c:v>2.2346446219552354E-2</c:v>
                </c:pt>
                <c:pt idx="430">
                  <c:v>2.2346446219552354E-2</c:v>
                </c:pt>
                <c:pt idx="431">
                  <c:v>2.2346446219552354E-2</c:v>
                </c:pt>
                <c:pt idx="432">
                  <c:v>2.22724408957891E-2</c:v>
                </c:pt>
                <c:pt idx="433">
                  <c:v>2.22724408957891E-2</c:v>
                </c:pt>
                <c:pt idx="434">
                  <c:v>2.22724408957891E-2</c:v>
                </c:pt>
                <c:pt idx="435">
                  <c:v>2.2198431043883665E-2</c:v>
                </c:pt>
                <c:pt idx="436">
                  <c:v>2.2198431043883665E-2</c:v>
                </c:pt>
                <c:pt idx="437">
                  <c:v>2.2198431043883665E-2</c:v>
                </c:pt>
                <c:pt idx="438">
                  <c:v>2.2198431043883665E-2</c:v>
                </c:pt>
                <c:pt idx="439">
                  <c:v>2.2198431043883665E-2</c:v>
                </c:pt>
                <c:pt idx="440">
                  <c:v>2.2124416677349837E-2</c:v>
                </c:pt>
                <c:pt idx="441">
                  <c:v>2.2124416677349837E-2</c:v>
                </c:pt>
                <c:pt idx="442">
                  <c:v>2.2124416677349837E-2</c:v>
                </c:pt>
                <c:pt idx="443">
                  <c:v>2.2124416677349837E-2</c:v>
                </c:pt>
                <c:pt idx="444">
                  <c:v>2.2050397809662545E-2</c:v>
                </c:pt>
                <c:pt idx="445">
                  <c:v>2.2050397809662545E-2</c:v>
                </c:pt>
                <c:pt idx="446">
                  <c:v>2.2050397809662545E-2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9553408"/>
        <c:axId val="199554944"/>
      </c:scatterChart>
      <c:valAx>
        <c:axId val="199553408"/>
        <c:scaling>
          <c:orientation val="minMax"/>
        </c:scaling>
        <c:delete val="0"/>
        <c:axPos val="b"/>
        <c:numFmt formatCode="0.0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fr-FR"/>
          </a:p>
        </c:txPr>
        <c:crossAx val="199554944"/>
        <c:crosses val="autoZero"/>
        <c:crossBetween val="midCat"/>
      </c:valAx>
      <c:valAx>
        <c:axId val="199554944"/>
        <c:scaling>
          <c:orientation val="minMax"/>
          <c:min val="0"/>
        </c:scaling>
        <c:delete val="0"/>
        <c:axPos val="l"/>
        <c:majorGridlines/>
        <c:numFmt formatCode="0.0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fr-FR"/>
          </a:p>
        </c:txPr>
        <c:crossAx val="199553408"/>
        <c:crosses val="autoZero"/>
        <c:crossBetween val="midCat"/>
      </c:valAx>
    </c:plotArea>
    <c:legend>
      <c:legendPos val="r"/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fr-FR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fr-FR"/>
    </a:p>
  </c:txPr>
  <c:printSettings>
    <c:headerFooter/>
    <c:pageMargins b="0.75000000000001166" l="0.70000000000000062" r="0.70000000000000062" t="0.75000000000001166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Typosoil RR2</a:t>
            </a:r>
          </a:p>
          <a:p>
            <a:pPr>
              <a:defRPr/>
            </a:pPr>
            <a:endParaRPr lang="en-US"/>
          </a:p>
        </c:rich>
      </c:tx>
      <c:layout>
        <c:manualLayout>
          <c:xMode val="edge"/>
          <c:yMode val="edge"/>
          <c:x val="0.30775703798446513"/>
          <c:y val="5.0460095650099095E-4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040264550264549"/>
          <c:y val="0.11676592592592676"/>
          <c:w val="0.63550512068345089"/>
          <c:h val="0.67963688749433471"/>
        </c:manualLayout>
      </c:layout>
      <c:scatterChart>
        <c:scatterStyle val="lineMarker"/>
        <c:varyColors val="0"/>
        <c:ser>
          <c:idx val="0"/>
          <c:order val="0"/>
          <c:tx>
            <c:strRef>
              <c:f>Traitement7!$C$1</c:f>
              <c:strCache>
                <c:ptCount val="1"/>
                <c:pt idx="0">
                  <c:v>Vcalc</c:v>
                </c:pt>
              </c:strCache>
            </c:strRef>
          </c:tx>
          <c:spPr>
            <a:ln w="19050">
              <a:solidFill>
                <a:srgbClr val="000080"/>
              </a:solidFill>
            </a:ln>
          </c:spPr>
          <c:marker>
            <c:symbol val="none"/>
          </c:marker>
          <c:xVal>
            <c:numRef>
              <c:f>Traitement7!$B$2:$B$400</c:f>
              <c:numCache>
                <c:formatCode>0.000</c:formatCode>
                <c:ptCount val="399"/>
                <c:pt idx="0">
                  <c:v>0.32950820913033912</c:v>
                </c:pt>
                <c:pt idx="1">
                  <c:v>0.32814569787069764</c:v>
                </c:pt>
                <c:pt idx="2">
                  <c:v>0.32708596689097624</c:v>
                </c:pt>
                <c:pt idx="3">
                  <c:v>0.32610193098123508</c:v>
                </c:pt>
                <c:pt idx="4">
                  <c:v>0.32511789507149391</c:v>
                </c:pt>
                <c:pt idx="5">
                  <c:v>0.32398246902179251</c:v>
                </c:pt>
                <c:pt idx="6">
                  <c:v>0.32284704297209105</c:v>
                </c:pt>
                <c:pt idx="7">
                  <c:v>0.32163592185240963</c:v>
                </c:pt>
                <c:pt idx="8">
                  <c:v>0.32034910566274816</c:v>
                </c:pt>
                <c:pt idx="9">
                  <c:v>0.31913798454306669</c:v>
                </c:pt>
                <c:pt idx="10">
                  <c:v>0.31785116835340499</c:v>
                </c:pt>
                <c:pt idx="11">
                  <c:v>0.31648865709376328</c:v>
                </c:pt>
                <c:pt idx="12">
                  <c:v>0.3152018409041018</c:v>
                </c:pt>
                <c:pt idx="13">
                  <c:v>0.3138393296444601</c:v>
                </c:pt>
                <c:pt idx="14">
                  <c:v>0.31209834303491807</c:v>
                </c:pt>
                <c:pt idx="15">
                  <c:v>0.31066013670529635</c:v>
                </c:pt>
                <c:pt idx="16">
                  <c:v>0.30929762544565464</c:v>
                </c:pt>
                <c:pt idx="17">
                  <c:v>0.30793511418601294</c:v>
                </c:pt>
                <c:pt idx="18">
                  <c:v>0.30664829799635146</c:v>
                </c:pt>
                <c:pt idx="19">
                  <c:v>0.30536148180668976</c:v>
                </c:pt>
                <c:pt idx="20">
                  <c:v>0.30399897054704828</c:v>
                </c:pt>
                <c:pt idx="21">
                  <c:v>0.30271215435738658</c:v>
                </c:pt>
                <c:pt idx="22">
                  <c:v>0.30134964309774487</c:v>
                </c:pt>
                <c:pt idx="23">
                  <c:v>0.29998713183810338</c:v>
                </c:pt>
                <c:pt idx="24">
                  <c:v>0.29862462057846167</c:v>
                </c:pt>
                <c:pt idx="25">
                  <c:v>0.29726210931881997</c:v>
                </c:pt>
                <c:pt idx="26">
                  <c:v>0.29589959805917826</c:v>
                </c:pt>
                <c:pt idx="27">
                  <c:v>0.29446139172955649</c:v>
                </c:pt>
                <c:pt idx="28">
                  <c:v>0.29302318539993477</c:v>
                </c:pt>
                <c:pt idx="29">
                  <c:v>0.29158497907031306</c:v>
                </c:pt>
                <c:pt idx="30">
                  <c:v>0.29014677274069128</c:v>
                </c:pt>
                <c:pt idx="31">
                  <c:v>0.28870856641106957</c:v>
                </c:pt>
                <c:pt idx="32">
                  <c:v>0.28719466501146779</c:v>
                </c:pt>
                <c:pt idx="33">
                  <c:v>0.28575645868184607</c:v>
                </c:pt>
                <c:pt idx="34">
                  <c:v>0.28424255728224407</c:v>
                </c:pt>
                <c:pt idx="35">
                  <c:v>0.28272865588264234</c:v>
                </c:pt>
                <c:pt idx="36">
                  <c:v>0.28121475448304034</c:v>
                </c:pt>
                <c:pt idx="37">
                  <c:v>0.27970085308343862</c:v>
                </c:pt>
                <c:pt idx="38">
                  <c:v>0.27811125661385661</c:v>
                </c:pt>
                <c:pt idx="39">
                  <c:v>0.27659735521425483</c:v>
                </c:pt>
                <c:pt idx="40">
                  <c:v>0.27500775874467287</c:v>
                </c:pt>
                <c:pt idx="41">
                  <c:v>0.27349385734507109</c:v>
                </c:pt>
                <c:pt idx="42">
                  <c:v>0.27190426087548908</c:v>
                </c:pt>
                <c:pt idx="43">
                  <c:v>0.27031466440590712</c:v>
                </c:pt>
                <c:pt idx="44">
                  <c:v>0.26872506793632533</c:v>
                </c:pt>
                <c:pt idx="45">
                  <c:v>0.26721116653672333</c:v>
                </c:pt>
                <c:pt idx="46">
                  <c:v>0.26562157006714138</c:v>
                </c:pt>
                <c:pt idx="47">
                  <c:v>0.26403197359755959</c:v>
                </c:pt>
                <c:pt idx="48">
                  <c:v>0.26244237712797758</c:v>
                </c:pt>
                <c:pt idx="49">
                  <c:v>0.26085278065839557</c:v>
                </c:pt>
                <c:pt idx="50">
                  <c:v>0.25926318418881378</c:v>
                </c:pt>
                <c:pt idx="51">
                  <c:v>0.25774928278921183</c:v>
                </c:pt>
                <c:pt idx="52">
                  <c:v>0.25615968631962982</c:v>
                </c:pt>
                <c:pt idx="53">
                  <c:v>0.2544943947800678</c:v>
                </c:pt>
                <c:pt idx="54">
                  <c:v>0.25290479831048601</c:v>
                </c:pt>
                <c:pt idx="55">
                  <c:v>0.25131520184090406</c:v>
                </c:pt>
                <c:pt idx="56">
                  <c:v>0.24972560537132205</c:v>
                </c:pt>
                <c:pt idx="57">
                  <c:v>0.24813600890174003</c:v>
                </c:pt>
                <c:pt idx="58">
                  <c:v>0.24654641243215827</c:v>
                </c:pt>
                <c:pt idx="59">
                  <c:v>0.24495681596257626</c:v>
                </c:pt>
                <c:pt idx="60">
                  <c:v>0.24336721949299428</c:v>
                </c:pt>
                <c:pt idx="61">
                  <c:v>0.24177762302341249</c:v>
                </c:pt>
                <c:pt idx="62">
                  <c:v>0.24018802655383048</c:v>
                </c:pt>
                <c:pt idx="63">
                  <c:v>0.2385984300842485</c:v>
                </c:pt>
                <c:pt idx="64">
                  <c:v>0.23693313854468648</c:v>
                </c:pt>
                <c:pt idx="65">
                  <c:v>0.23534354207510447</c:v>
                </c:pt>
                <c:pt idx="66">
                  <c:v>0.23375394560552271</c:v>
                </c:pt>
                <c:pt idx="67">
                  <c:v>0.2321643491359407</c:v>
                </c:pt>
                <c:pt idx="68">
                  <c:v>0.23057475266635871</c:v>
                </c:pt>
                <c:pt idx="69">
                  <c:v>0.22898515619677692</c:v>
                </c:pt>
                <c:pt idx="70">
                  <c:v>0.22739555972719494</c:v>
                </c:pt>
                <c:pt idx="71">
                  <c:v>0.22580596325761293</c:v>
                </c:pt>
                <c:pt idx="72">
                  <c:v>0.22414067171805091</c:v>
                </c:pt>
                <c:pt idx="73">
                  <c:v>0.22262677031844916</c:v>
                </c:pt>
                <c:pt idx="74">
                  <c:v>0.22103717384886715</c:v>
                </c:pt>
                <c:pt idx="75">
                  <c:v>0.21937188230930513</c:v>
                </c:pt>
                <c:pt idx="76">
                  <c:v>0.21778228583972314</c:v>
                </c:pt>
                <c:pt idx="77">
                  <c:v>0.21619268937014113</c:v>
                </c:pt>
                <c:pt idx="78">
                  <c:v>0.21460309290055937</c:v>
                </c:pt>
                <c:pt idx="79">
                  <c:v>0.21301349643097736</c:v>
                </c:pt>
                <c:pt idx="80">
                  <c:v>0.21142389996139538</c:v>
                </c:pt>
                <c:pt idx="81">
                  <c:v>0.20983430349181359</c:v>
                </c:pt>
                <c:pt idx="82">
                  <c:v>0.20824470702223161</c:v>
                </c:pt>
                <c:pt idx="83">
                  <c:v>0.2066551105526496</c:v>
                </c:pt>
                <c:pt idx="84">
                  <c:v>0.20506551408306761</c:v>
                </c:pt>
                <c:pt idx="85">
                  <c:v>0.20347591761348582</c:v>
                </c:pt>
                <c:pt idx="86">
                  <c:v>0.20188632114390381</c:v>
                </c:pt>
                <c:pt idx="87">
                  <c:v>0.20037241974430206</c:v>
                </c:pt>
                <c:pt idx="88">
                  <c:v>0.19885851834470009</c:v>
                </c:pt>
                <c:pt idx="89">
                  <c:v>0.19734461694509833</c:v>
                </c:pt>
                <c:pt idx="90">
                  <c:v>0.19575502047551635</c:v>
                </c:pt>
                <c:pt idx="91">
                  <c:v>0.19424111907591457</c:v>
                </c:pt>
                <c:pt idx="92">
                  <c:v>0.19272721767631262</c:v>
                </c:pt>
                <c:pt idx="93">
                  <c:v>0.19121331627671084</c:v>
                </c:pt>
                <c:pt idx="94">
                  <c:v>0.18962371980712886</c:v>
                </c:pt>
                <c:pt idx="95">
                  <c:v>0.18810981840752711</c:v>
                </c:pt>
                <c:pt idx="96">
                  <c:v>0.18659591700792513</c:v>
                </c:pt>
                <c:pt idx="97">
                  <c:v>0.18508201560832338</c:v>
                </c:pt>
                <c:pt idx="98">
                  <c:v>0.1835681142087216</c:v>
                </c:pt>
                <c:pt idx="99">
                  <c:v>0.18197851773913962</c:v>
                </c:pt>
                <c:pt idx="100">
                  <c:v>0.18054031140951787</c:v>
                </c:pt>
                <c:pt idx="101">
                  <c:v>0.1790264100099159</c:v>
                </c:pt>
                <c:pt idx="102">
                  <c:v>0.17743681354033414</c:v>
                </c:pt>
                <c:pt idx="103">
                  <c:v>0.17599860721071239</c:v>
                </c:pt>
                <c:pt idx="104">
                  <c:v>0.17448470581111042</c:v>
                </c:pt>
                <c:pt idx="105">
                  <c:v>0.17297080441150867</c:v>
                </c:pt>
                <c:pt idx="106">
                  <c:v>0.17145690301190669</c:v>
                </c:pt>
                <c:pt idx="107">
                  <c:v>0.16994300161230494</c:v>
                </c:pt>
                <c:pt idx="108">
                  <c:v>0.16842910021270316</c:v>
                </c:pt>
                <c:pt idx="109">
                  <c:v>0.16691519881310121</c:v>
                </c:pt>
                <c:pt idx="110">
                  <c:v>0.16547699248347947</c:v>
                </c:pt>
                <c:pt idx="111">
                  <c:v>0.16396309108387772</c:v>
                </c:pt>
                <c:pt idx="112">
                  <c:v>0.16244918968427574</c:v>
                </c:pt>
                <c:pt idx="113">
                  <c:v>0.16093528828467399</c:v>
                </c:pt>
                <c:pt idx="114">
                  <c:v>0.15949708195505224</c:v>
                </c:pt>
                <c:pt idx="115">
                  <c:v>0.15790748548547023</c:v>
                </c:pt>
                <c:pt idx="116">
                  <c:v>0.15639358408586848</c:v>
                </c:pt>
                <c:pt idx="117">
                  <c:v>0.1548039876162865</c:v>
                </c:pt>
                <c:pt idx="118">
                  <c:v>0.15321439114670449</c:v>
                </c:pt>
                <c:pt idx="119">
                  <c:v>0.15170048974710273</c:v>
                </c:pt>
                <c:pt idx="120">
                  <c:v>0.15011089327752075</c:v>
                </c:pt>
                <c:pt idx="121">
                  <c:v>0.14852129680793874</c:v>
                </c:pt>
                <c:pt idx="122">
                  <c:v>0.14685600526837672</c:v>
                </c:pt>
                <c:pt idx="123">
                  <c:v>0.14526640879879493</c:v>
                </c:pt>
                <c:pt idx="124">
                  <c:v>0.14367681232921295</c:v>
                </c:pt>
                <c:pt idx="125">
                  <c:v>0.14208721585963094</c:v>
                </c:pt>
                <c:pt idx="126">
                  <c:v>0.14049761939004896</c:v>
                </c:pt>
                <c:pt idx="127">
                  <c:v>0.1389837179904472</c:v>
                </c:pt>
                <c:pt idx="128">
                  <c:v>0.13739412152086519</c:v>
                </c:pt>
                <c:pt idx="129">
                  <c:v>0.13580452505128343</c:v>
                </c:pt>
                <c:pt idx="130">
                  <c:v>0.13429062365168146</c:v>
                </c:pt>
                <c:pt idx="131">
                  <c:v>0.13270102718209945</c:v>
                </c:pt>
                <c:pt idx="132">
                  <c:v>0.13118712578249769</c:v>
                </c:pt>
                <c:pt idx="133">
                  <c:v>0.12967322438289594</c:v>
                </c:pt>
                <c:pt idx="134">
                  <c:v>0.12815932298329397</c:v>
                </c:pt>
                <c:pt idx="135">
                  <c:v>0.12656972651371218</c:v>
                </c:pt>
                <c:pt idx="136">
                  <c:v>0.1250558251141102</c:v>
                </c:pt>
                <c:pt idx="137">
                  <c:v>0.12354192371450845</c:v>
                </c:pt>
                <c:pt idx="138">
                  <c:v>0.12202802231490648</c:v>
                </c:pt>
                <c:pt idx="139">
                  <c:v>0.12051412091530472</c:v>
                </c:pt>
                <c:pt idx="140">
                  <c:v>0.11900021951570296</c:v>
                </c:pt>
                <c:pt idx="141">
                  <c:v>0.11756201318608102</c:v>
                </c:pt>
                <c:pt idx="142">
                  <c:v>0.11612380685645927</c:v>
                </c:pt>
                <c:pt idx="143">
                  <c:v>0.11460990545685752</c:v>
                </c:pt>
                <c:pt idx="144">
                  <c:v>0.11317169912723579</c:v>
                </c:pt>
                <c:pt idx="145">
                  <c:v>0.11173349279761405</c:v>
                </c:pt>
                <c:pt idx="146">
                  <c:v>0.11029528646799232</c:v>
                </c:pt>
                <c:pt idx="147">
                  <c:v>0.10885708013837059</c:v>
                </c:pt>
                <c:pt idx="148">
                  <c:v>0.10741887380874884</c:v>
                </c:pt>
                <c:pt idx="149">
                  <c:v>0.10605636254910714</c:v>
                </c:pt>
                <c:pt idx="150">
                  <c:v>0.10469385128946543</c:v>
                </c:pt>
                <c:pt idx="151">
                  <c:v>0.1032556449598437</c:v>
                </c:pt>
                <c:pt idx="152">
                  <c:v>0.10189313370020198</c:v>
                </c:pt>
                <c:pt idx="153">
                  <c:v>0.10053062244056027</c:v>
                </c:pt>
                <c:pt idx="154">
                  <c:v>9.9243806250898792E-2</c:v>
                </c:pt>
                <c:pt idx="155">
                  <c:v>9.7881294991257084E-2</c:v>
                </c:pt>
                <c:pt idx="156">
                  <c:v>9.6594478801595607E-2</c:v>
                </c:pt>
                <c:pt idx="157">
                  <c:v>9.5307662611933922E-2</c:v>
                </c:pt>
                <c:pt idx="158">
                  <c:v>9.4020846422272458E-2</c:v>
                </c:pt>
                <c:pt idx="159">
                  <c:v>9.2809725302591004E-2</c:v>
                </c:pt>
                <c:pt idx="160">
                  <c:v>9.1598604182909549E-2</c:v>
                </c:pt>
                <c:pt idx="161">
                  <c:v>9.0311787993247863E-2</c:v>
                </c:pt>
                <c:pt idx="162">
                  <c:v>8.9100666873566423E-2</c:v>
                </c:pt>
                <c:pt idx="163">
                  <c:v>8.7889545753884968E-2</c:v>
                </c:pt>
                <c:pt idx="164">
                  <c:v>8.6754119704183535E-2</c:v>
                </c:pt>
                <c:pt idx="165">
                  <c:v>8.5618693654482117E-2</c:v>
                </c:pt>
                <c:pt idx="166">
                  <c:v>8.4483267604780907E-2</c:v>
                </c:pt>
                <c:pt idx="167">
                  <c:v>8.3347841555079474E-2</c:v>
                </c:pt>
                <c:pt idx="168">
                  <c:v>8.2288110575358078E-2</c:v>
                </c:pt>
                <c:pt idx="169">
                  <c:v>8.1152684525656868E-2</c:v>
                </c:pt>
                <c:pt idx="170">
                  <c:v>8.0092953545935458E-2</c:v>
                </c:pt>
                <c:pt idx="171">
                  <c:v>7.9108917636194293E-2</c:v>
                </c:pt>
                <c:pt idx="172">
                  <c:v>7.8049186656472896E-2</c:v>
                </c:pt>
                <c:pt idx="173">
                  <c:v>7.7065150746731731E-2</c:v>
                </c:pt>
                <c:pt idx="174">
                  <c:v>7.6005419767010543E-2</c:v>
                </c:pt>
                <c:pt idx="175">
                  <c:v>7.50970789272494E-2</c:v>
                </c:pt>
                <c:pt idx="176">
                  <c:v>7.4113043017508234E-2</c:v>
                </c:pt>
                <c:pt idx="177">
                  <c:v>7.3129007107767083E-2</c:v>
                </c:pt>
                <c:pt idx="178">
                  <c:v>7.222066626800594E-2</c:v>
                </c:pt>
                <c:pt idx="179">
                  <c:v>7.1312325428244797E-2</c:v>
                </c:pt>
                <c:pt idx="180">
                  <c:v>7.0479679658463676E-2</c:v>
                </c:pt>
                <c:pt idx="181">
                  <c:v>6.9571338818702755E-2</c:v>
                </c:pt>
                <c:pt idx="182">
                  <c:v>6.8738693048921634E-2</c:v>
                </c:pt>
                <c:pt idx="183">
                  <c:v>6.7906047279140735E-2</c:v>
                </c:pt>
                <c:pt idx="184">
                  <c:v>6.7073401509359615E-2</c:v>
                </c:pt>
                <c:pt idx="185">
                  <c:v>6.6240755739578716E-2</c:v>
                </c:pt>
                <c:pt idx="186">
                  <c:v>6.5483805039777618E-2</c:v>
                </c:pt>
                <c:pt idx="187">
                  <c:v>6.4651159269996719E-2</c:v>
                </c:pt>
                <c:pt idx="188">
                  <c:v>6.3894208570195843E-2</c:v>
                </c:pt>
                <c:pt idx="189">
                  <c:v>6.3137257870394745E-2</c:v>
                </c:pt>
                <c:pt idx="190">
                  <c:v>6.2380307170593868E-2</c:v>
                </c:pt>
                <c:pt idx="191">
                  <c:v>6.1623356470792985E-2</c:v>
                </c:pt>
                <c:pt idx="192">
                  <c:v>6.0942100840972131E-2</c:v>
                </c:pt>
                <c:pt idx="193">
                  <c:v>6.0260845211151277E-2</c:v>
                </c:pt>
                <c:pt idx="194">
                  <c:v>5.9579589581330417E-2</c:v>
                </c:pt>
                <c:pt idx="195">
                  <c:v>5.8898333951509563E-2</c:v>
                </c:pt>
                <c:pt idx="196">
                  <c:v>5.8217078321688924E-2</c:v>
                </c:pt>
                <c:pt idx="197">
                  <c:v>5.7611517761848093E-2</c:v>
                </c:pt>
                <c:pt idx="198">
                  <c:v>5.6930262132027239E-2</c:v>
                </c:pt>
                <c:pt idx="199">
                  <c:v>5.6324701572186615E-2</c:v>
                </c:pt>
                <c:pt idx="200">
                  <c:v>5.5719141012345784E-2</c:v>
                </c:pt>
                <c:pt idx="201">
                  <c:v>5.5113580452504952E-2</c:v>
                </c:pt>
                <c:pt idx="202">
                  <c:v>5.4508019892664336E-2</c:v>
                </c:pt>
                <c:pt idx="203">
                  <c:v>5.3902459332823505E-2</c:v>
                </c:pt>
                <c:pt idx="204">
                  <c:v>5.3296898772982888E-2</c:v>
                </c:pt>
                <c:pt idx="205">
                  <c:v>5.2767033283122294E-2</c:v>
                </c:pt>
                <c:pt idx="206">
                  <c:v>5.2161472723281463E-2</c:v>
                </c:pt>
                <c:pt idx="207">
                  <c:v>5.1631607233420869E-2</c:v>
                </c:pt>
                <c:pt idx="208">
                  <c:v>5.1101741743560275E-2</c:v>
                </c:pt>
                <c:pt idx="209">
                  <c:v>5.0571876253699466E-2</c:v>
                </c:pt>
                <c:pt idx="210">
                  <c:v>5.0117705833818894E-2</c:v>
                </c:pt>
                <c:pt idx="211">
                  <c:v>4.95878403439583E-2</c:v>
                </c:pt>
                <c:pt idx="212">
                  <c:v>4.9057974854097706E-2</c:v>
                </c:pt>
                <c:pt idx="213">
                  <c:v>4.8603804434217135E-2</c:v>
                </c:pt>
                <c:pt idx="214">
                  <c:v>4.8073938944356541E-2</c:v>
                </c:pt>
                <c:pt idx="215">
                  <c:v>4.7619768524475976E-2</c:v>
                </c:pt>
                <c:pt idx="216">
                  <c:v>4.7165598104595405E-2</c:v>
                </c:pt>
                <c:pt idx="217">
                  <c:v>4.6711427684714833E-2</c:v>
                </c:pt>
                <c:pt idx="218">
                  <c:v>4.6257257264834262E-2</c:v>
                </c:pt>
                <c:pt idx="219">
                  <c:v>4.580308684495369E-2</c:v>
                </c:pt>
                <c:pt idx="220">
                  <c:v>4.5424611495053363E-2</c:v>
                </c:pt>
                <c:pt idx="221">
                  <c:v>4.4970441075172791E-2</c:v>
                </c:pt>
                <c:pt idx="222">
                  <c:v>4.4591965725272242E-2</c:v>
                </c:pt>
                <c:pt idx="223">
                  <c:v>4.4137795305391671E-2</c:v>
                </c:pt>
                <c:pt idx="224">
                  <c:v>4.3759319955491129E-2</c:v>
                </c:pt>
                <c:pt idx="225">
                  <c:v>4.3380844605590795E-2</c:v>
                </c:pt>
                <c:pt idx="226">
                  <c:v>4.3002369255690245E-2</c:v>
                </c:pt>
                <c:pt idx="227">
                  <c:v>4.2548198835809674E-2</c:v>
                </c:pt>
                <c:pt idx="228">
                  <c:v>4.2169723485909347E-2</c:v>
                </c:pt>
                <c:pt idx="229">
                  <c:v>4.186694320598882E-2</c:v>
                </c:pt>
                <c:pt idx="230">
                  <c:v>4.1488467856088486E-2</c:v>
                </c:pt>
                <c:pt idx="231">
                  <c:v>4.1109992506187944E-2</c:v>
                </c:pt>
                <c:pt idx="232">
                  <c:v>4.073151715628761E-2</c:v>
                </c:pt>
                <c:pt idx="233">
                  <c:v>4.0428736876367083E-2</c:v>
                </c:pt>
                <c:pt idx="234">
                  <c:v>4.0125956596446778E-2</c:v>
                </c:pt>
                <c:pt idx="235">
                  <c:v>3.9747481246546444E-2</c:v>
                </c:pt>
                <c:pt idx="236">
                  <c:v>3.9444700966625924E-2</c:v>
                </c:pt>
                <c:pt idx="237">
                  <c:v>3.9141920686705613E-2</c:v>
                </c:pt>
                <c:pt idx="238">
                  <c:v>3.8839140406785308E-2</c:v>
                </c:pt>
                <c:pt idx="239">
                  <c:v>3.8536360126864781E-2</c:v>
                </c:pt>
                <c:pt idx="240">
                  <c:v>3.8309274916924499E-2</c:v>
                </c:pt>
                <c:pt idx="241">
                  <c:v>3.8006494637004187E-2</c:v>
                </c:pt>
                <c:pt idx="242">
                  <c:v>3.7779409427063905E-2</c:v>
                </c:pt>
                <c:pt idx="243">
                  <c:v>3.7476629147143593E-2</c:v>
                </c:pt>
                <c:pt idx="244">
                  <c:v>3.7249543937203311E-2</c:v>
                </c:pt>
                <c:pt idx="245">
                  <c:v>3.7022458727263022E-2</c:v>
                </c:pt>
                <c:pt idx="246">
                  <c:v>3.6795373517322739E-2</c:v>
                </c:pt>
                <c:pt idx="247">
                  <c:v>3.656828830738245E-2</c:v>
                </c:pt>
                <c:pt idx="248">
                  <c:v>3.6341203097442168E-2</c:v>
                </c:pt>
                <c:pt idx="249">
                  <c:v>3.6114117887501886E-2</c:v>
                </c:pt>
                <c:pt idx="250">
                  <c:v>3.5887032677561596E-2</c:v>
                </c:pt>
                <c:pt idx="251">
                  <c:v>3.5659947467621314E-2</c:v>
                </c:pt>
                <c:pt idx="252">
                  <c:v>3.5432862257681025E-2</c:v>
                </c:pt>
                <c:pt idx="253">
                  <c:v>3.528147211772098E-2</c:v>
                </c:pt>
                <c:pt idx="254">
                  <c:v>3.5054386907780698E-2</c:v>
                </c:pt>
                <c:pt idx="255">
                  <c:v>3.4827301697840408E-2</c:v>
                </c:pt>
                <c:pt idx="256">
                  <c:v>3.4675911557880149E-2</c:v>
                </c:pt>
                <c:pt idx="257">
                  <c:v>3.4448826347939866E-2</c:v>
                </c:pt>
                <c:pt idx="258">
                  <c:v>3.4297436207979599E-2</c:v>
                </c:pt>
                <c:pt idx="259">
                  <c:v>3.4146046068019555E-2</c:v>
                </c:pt>
                <c:pt idx="260">
                  <c:v>3.3918960858079272E-2</c:v>
                </c:pt>
                <c:pt idx="261">
                  <c:v>3.3767570718119005E-2</c:v>
                </c:pt>
                <c:pt idx="262">
                  <c:v>3.3616180578158961E-2</c:v>
                </c:pt>
                <c:pt idx="263">
                  <c:v>3.3464790438198701E-2</c:v>
                </c:pt>
                <c:pt idx="264">
                  <c:v>3.3237705228258412E-2</c:v>
                </c:pt>
                <c:pt idx="265">
                  <c:v>3.3086315088298152E-2</c:v>
                </c:pt>
                <c:pt idx="266">
                  <c:v>3.2934924948338107E-2</c:v>
                </c:pt>
                <c:pt idx="267">
                  <c:v>3.2783534808377847E-2</c:v>
                </c:pt>
                <c:pt idx="268">
                  <c:v>3.2556449598437558E-2</c:v>
                </c:pt>
                <c:pt idx="269">
                  <c:v>3.2405059458477298E-2</c:v>
                </c:pt>
                <c:pt idx="270">
                  <c:v>3.2177974248537224E-2</c:v>
                </c:pt>
                <c:pt idx="271">
                  <c:v>3.2026584108576964E-2</c:v>
                </c:pt>
                <c:pt idx="272">
                  <c:v>3.1875193968616704E-2</c:v>
                </c:pt>
                <c:pt idx="273">
                  <c:v>3.1648108758676415E-2</c:v>
                </c:pt>
                <c:pt idx="274">
                  <c:v>3.149671861871637E-2</c:v>
                </c:pt>
                <c:pt idx="275">
                  <c:v>3.1269633408776087E-2</c:v>
                </c:pt>
                <c:pt idx="276">
                  <c:v>3.1118243268815824E-2</c:v>
                </c:pt>
                <c:pt idx="277">
                  <c:v>3.0966853128855561E-2</c:v>
                </c:pt>
                <c:pt idx="278">
                  <c:v>3.0739767918915278E-2</c:v>
                </c:pt>
                <c:pt idx="279">
                  <c:v>3.058837777895523E-2</c:v>
                </c:pt>
                <c:pt idx="280">
                  <c:v>3.043698763899497E-2</c:v>
                </c:pt>
                <c:pt idx="281">
                  <c:v>3.0285597499034922E-2</c:v>
                </c:pt>
                <c:pt idx="282">
                  <c:v>3.0058512289094636E-2</c:v>
                </c:pt>
                <c:pt idx="283">
                  <c:v>2.9907122149134376E-2</c:v>
                </c:pt>
                <c:pt idx="284">
                  <c:v>2.9755732009174113E-2</c:v>
                </c:pt>
                <c:pt idx="285">
                  <c:v>2.9604341869214068E-2</c:v>
                </c:pt>
                <c:pt idx="286">
                  <c:v>2.9528646799233827E-2</c:v>
                </c:pt>
                <c:pt idx="287">
                  <c:v>2.9377256659273782E-2</c:v>
                </c:pt>
                <c:pt idx="288">
                  <c:v>2.9225866519313519E-2</c:v>
                </c:pt>
                <c:pt idx="289">
                  <c:v>2.9074476379353259E-2</c:v>
                </c:pt>
                <c:pt idx="290">
                  <c:v>2.8923086239393211E-2</c:v>
                </c:pt>
                <c:pt idx="291">
                  <c:v>2.8847391169412973E-2</c:v>
                </c:pt>
                <c:pt idx="292">
                  <c:v>2.8696001029452925E-2</c:v>
                </c:pt>
                <c:pt idx="293">
                  <c:v>2.8544610889492665E-2</c:v>
                </c:pt>
                <c:pt idx="294">
                  <c:v>2.8468915819512639E-2</c:v>
                </c:pt>
                <c:pt idx="295">
                  <c:v>2.8317525679552379E-2</c:v>
                </c:pt>
                <c:pt idx="296">
                  <c:v>2.8241830609572357E-2</c:v>
                </c:pt>
                <c:pt idx="297">
                  <c:v>2.8090440469612094E-2</c:v>
                </c:pt>
                <c:pt idx="298">
                  <c:v>2.8014745399632071E-2</c:v>
                </c:pt>
                <c:pt idx="299">
                  <c:v>2.7863355259671808E-2</c:v>
                </c:pt>
                <c:pt idx="300">
                  <c:v>2.7787660189691785E-2</c:v>
                </c:pt>
                <c:pt idx="301">
                  <c:v>2.7636270049731522E-2</c:v>
                </c:pt>
                <c:pt idx="302">
                  <c:v>2.75605749797515E-2</c:v>
                </c:pt>
                <c:pt idx="303">
                  <c:v>2.740918483979124E-2</c:v>
                </c:pt>
                <c:pt idx="304">
                  <c:v>2.7333489769811214E-2</c:v>
                </c:pt>
                <c:pt idx="305">
                  <c:v>2.7182099629850954E-2</c:v>
                </c:pt>
                <c:pt idx="306">
                  <c:v>2.7106404559870928E-2</c:v>
                </c:pt>
                <c:pt idx="307">
                  <c:v>2.7030709489890906E-2</c:v>
                </c:pt>
                <c:pt idx="308">
                  <c:v>2.6879319349930646E-2</c:v>
                </c:pt>
                <c:pt idx="309">
                  <c:v>2.680362427995062E-2</c:v>
                </c:pt>
                <c:pt idx="310">
                  <c:v>2.6727929209970382E-2</c:v>
                </c:pt>
                <c:pt idx="311">
                  <c:v>2.665223413999036E-2</c:v>
                </c:pt>
                <c:pt idx="312">
                  <c:v>2.6500844000030312E-2</c:v>
                </c:pt>
                <c:pt idx="313">
                  <c:v>2.6425148930050074E-2</c:v>
                </c:pt>
                <c:pt idx="314">
                  <c:v>2.6349453860070052E-2</c:v>
                </c:pt>
                <c:pt idx="315">
                  <c:v>2.6273758790090026E-2</c:v>
                </c:pt>
                <c:pt idx="316">
                  <c:v>2.6198063720109788E-2</c:v>
                </c:pt>
                <c:pt idx="317">
                  <c:v>2.6122368650129766E-2</c:v>
                </c:pt>
                <c:pt idx="318">
                  <c:v>2.6046673580149744E-2</c:v>
                </c:pt>
                <c:pt idx="319">
                  <c:v>2.5970978510169503E-2</c:v>
                </c:pt>
                <c:pt idx="320">
                  <c:v>2.589528344018948E-2</c:v>
                </c:pt>
                <c:pt idx="321">
                  <c:v>2.5819588370209458E-2</c:v>
                </c:pt>
                <c:pt idx="322">
                  <c:v>2.5743893300229217E-2</c:v>
                </c:pt>
                <c:pt idx="323">
                  <c:v>2.5668198230249194E-2</c:v>
                </c:pt>
                <c:pt idx="324">
                  <c:v>2.5592503160269172E-2</c:v>
                </c:pt>
                <c:pt idx="325">
                  <c:v>2.5516808090288935E-2</c:v>
                </c:pt>
                <c:pt idx="326">
                  <c:v>2.5441113020308909E-2</c:v>
                </c:pt>
                <c:pt idx="327">
                  <c:v>2.5365417950328886E-2</c:v>
                </c:pt>
                <c:pt idx="328">
                  <c:v>2.5289722880348649E-2</c:v>
                </c:pt>
                <c:pt idx="329">
                  <c:v>2.5289722880348649E-2</c:v>
                </c:pt>
                <c:pt idx="330">
                  <c:v>2.5214027810368626E-2</c:v>
                </c:pt>
                <c:pt idx="331">
                  <c:v>2.51383327403886E-2</c:v>
                </c:pt>
                <c:pt idx="332">
                  <c:v>2.5062637670408363E-2</c:v>
                </c:pt>
                <c:pt idx="333">
                  <c:v>2.4986942600428341E-2</c:v>
                </c:pt>
                <c:pt idx="334">
                  <c:v>2.4986942600428341E-2</c:v>
                </c:pt>
                <c:pt idx="335">
                  <c:v>2.4911247530448315E-2</c:v>
                </c:pt>
                <c:pt idx="336">
                  <c:v>2.4835552460468077E-2</c:v>
                </c:pt>
                <c:pt idx="337">
                  <c:v>2.4759857390488055E-2</c:v>
                </c:pt>
                <c:pt idx="338">
                  <c:v>2.4759857390488055E-2</c:v>
                </c:pt>
                <c:pt idx="339">
                  <c:v>2.4684162320508032E-2</c:v>
                </c:pt>
                <c:pt idx="340">
                  <c:v>2.4608467250528007E-2</c:v>
                </c:pt>
                <c:pt idx="341">
                  <c:v>2.4532772180547769E-2</c:v>
                </c:pt>
                <c:pt idx="342">
                  <c:v>2.4532772180547769E-2</c:v>
                </c:pt>
                <c:pt idx="343">
                  <c:v>2.4457077110567747E-2</c:v>
                </c:pt>
                <c:pt idx="344">
                  <c:v>2.4381382040587721E-2</c:v>
                </c:pt>
                <c:pt idx="345">
                  <c:v>2.4381382040587721E-2</c:v>
                </c:pt>
                <c:pt idx="346">
                  <c:v>2.4305686970607483E-2</c:v>
                </c:pt>
                <c:pt idx="347">
                  <c:v>2.4305686970607483E-2</c:v>
                </c:pt>
                <c:pt idx="348">
                  <c:v>2.4229991900627461E-2</c:v>
                </c:pt>
                <c:pt idx="349">
                  <c:v>2.4154296830647438E-2</c:v>
                </c:pt>
                <c:pt idx="350">
                  <c:v>2.4154296830647438E-2</c:v>
                </c:pt>
                <c:pt idx="351">
                  <c:v>2.4078601760667197E-2</c:v>
                </c:pt>
                <c:pt idx="352">
                  <c:v>2.4078601760667197E-2</c:v>
                </c:pt>
                <c:pt idx="353">
                  <c:v>2.4002906690687175E-2</c:v>
                </c:pt>
                <c:pt idx="354">
                  <c:v>2.4002906690687175E-2</c:v>
                </c:pt>
                <c:pt idx="355">
                  <c:v>2.3927211620707153E-2</c:v>
                </c:pt>
                <c:pt idx="356">
                  <c:v>2.3851516550726915E-2</c:v>
                </c:pt>
                <c:pt idx="357">
                  <c:v>2.3851516550726915E-2</c:v>
                </c:pt>
                <c:pt idx="358">
                  <c:v>2.3775821480746889E-2</c:v>
                </c:pt>
                <c:pt idx="359">
                  <c:v>2.3775821480746889E-2</c:v>
                </c:pt>
                <c:pt idx="360">
                  <c:v>2.3700126410766867E-2</c:v>
                </c:pt>
                <c:pt idx="361">
                  <c:v>2.3700126410766867E-2</c:v>
                </c:pt>
                <c:pt idx="362">
                  <c:v>2.3624431340786629E-2</c:v>
                </c:pt>
                <c:pt idx="363">
                  <c:v>2.3624431340786629E-2</c:v>
                </c:pt>
                <c:pt idx="364">
                  <c:v>2.3548736270806604E-2</c:v>
                </c:pt>
                <c:pt idx="365">
                  <c:v>2.3548736270806604E-2</c:v>
                </c:pt>
                <c:pt idx="366">
                  <c:v>2.3473041200826581E-2</c:v>
                </c:pt>
                <c:pt idx="367">
                  <c:v>2.3473041200826581E-2</c:v>
                </c:pt>
                <c:pt idx="368">
                  <c:v>2.3473041200826581E-2</c:v>
                </c:pt>
                <c:pt idx="369">
                  <c:v>2.3397346130846344E-2</c:v>
                </c:pt>
                <c:pt idx="370">
                  <c:v>2.3397346130846344E-2</c:v>
                </c:pt>
                <c:pt idx="371">
                  <c:v>2.3321651060866321E-2</c:v>
                </c:pt>
                <c:pt idx="372">
                  <c:v>2.3321651060866321E-2</c:v>
                </c:pt>
                <c:pt idx="373">
                  <c:v>2.3245955990886295E-2</c:v>
                </c:pt>
                <c:pt idx="374">
                  <c:v>2.3245955990886295E-2</c:v>
                </c:pt>
                <c:pt idx="375">
                  <c:v>2.3245955990886295E-2</c:v>
                </c:pt>
                <c:pt idx="376">
                  <c:v>2.3170260920906058E-2</c:v>
                </c:pt>
                <c:pt idx="377">
                  <c:v>2.3170260920906058E-2</c:v>
                </c:pt>
                <c:pt idx="378">
                  <c:v>2.3094565850926035E-2</c:v>
                </c:pt>
                <c:pt idx="379">
                  <c:v>2.3094565850926035E-2</c:v>
                </c:pt>
                <c:pt idx="380">
                  <c:v>2.3094565850926035E-2</c:v>
                </c:pt>
                <c:pt idx="381">
                  <c:v>2.3018870780946013E-2</c:v>
                </c:pt>
                <c:pt idx="382">
                  <c:v>2.3018870780946013E-2</c:v>
                </c:pt>
                <c:pt idx="383">
                  <c:v>2.3018870780946013E-2</c:v>
                </c:pt>
                <c:pt idx="384">
                  <c:v>2.2943175710965772E-2</c:v>
                </c:pt>
                <c:pt idx="385">
                  <c:v>2.2943175710965772E-2</c:v>
                </c:pt>
                <c:pt idx="386">
                  <c:v>2.2943175710965772E-2</c:v>
                </c:pt>
                <c:pt idx="387">
                  <c:v>2.2943175710965772E-2</c:v>
                </c:pt>
                <c:pt idx="388">
                  <c:v>2.286748064098575E-2</c:v>
                </c:pt>
                <c:pt idx="389">
                  <c:v>2.286748064098575E-2</c:v>
                </c:pt>
                <c:pt idx="390">
                  <c:v>2.286748064098575E-2</c:v>
                </c:pt>
                <c:pt idx="391">
                  <c:v>2.286748064098575E-2</c:v>
                </c:pt>
                <c:pt idx="392">
                  <c:v>2.286748064098575E-2</c:v>
                </c:pt>
                <c:pt idx="393">
                  <c:v>2.286748064098575E-2</c:v>
                </c:pt>
                <c:pt idx="394">
                  <c:v>2.286748064098575E-2</c:v>
                </c:pt>
                <c:pt idx="395">
                  <c:v>2.2943175710965772E-2</c:v>
                </c:pt>
                <c:pt idx="396">
                  <c:v>2.2943175710965772E-2</c:v>
                </c:pt>
                <c:pt idx="397">
                  <c:v>2.2943175710965772E-2</c:v>
                </c:pt>
                <c:pt idx="398">
                  <c:v>2.2943175710965772E-2</c:v>
                </c:pt>
              </c:numCache>
            </c:numRef>
          </c:xVal>
          <c:yVal>
            <c:numRef>
              <c:f>Traitement7!$C$2:$C$400</c:f>
              <c:numCache>
                <c:formatCode>0.000</c:formatCode>
                <c:ptCount val="399"/>
                <c:pt idx="0">
                  <c:v>0.76955010736997032</c:v>
                </c:pt>
                <c:pt idx="1">
                  <c:v>0.76853987513074506</c:v>
                </c:pt>
                <c:pt idx="2">
                  <c:v>0.76855737349701958</c:v>
                </c:pt>
                <c:pt idx="3">
                  <c:v>0.76774900407473878</c:v>
                </c:pt>
                <c:pt idx="4">
                  <c:v>0.76750256497837599</c:v>
                </c:pt>
                <c:pt idx="5">
                  <c:v>0.76682669086643995</c:v>
                </c:pt>
                <c:pt idx="6">
                  <c:v>0.76616819372612932</c:v>
                </c:pt>
                <c:pt idx="7">
                  <c:v>0.76536163816632052</c:v>
                </c:pt>
                <c:pt idx="8">
                  <c:v>0.76444084987835315</c:v>
                </c:pt>
                <c:pt idx="9">
                  <c:v>0.76348662743200224</c:v>
                </c:pt>
                <c:pt idx="10">
                  <c:v>0.76228788241404111</c:v>
                </c:pt>
                <c:pt idx="11">
                  <c:v>0.76146690686421004</c:v>
                </c:pt>
                <c:pt idx="12">
                  <c:v>0.76026987616557506</c:v>
                </c:pt>
                <c:pt idx="13">
                  <c:v>0.75905725454791828</c:v>
                </c:pt>
                <c:pt idx="14">
                  <c:v>0.75773221114052458</c:v>
                </c:pt>
                <c:pt idx="15">
                  <c:v>0.75652236846166421</c:v>
                </c:pt>
                <c:pt idx="16">
                  <c:v>0.75557470604854426</c:v>
                </c:pt>
                <c:pt idx="17">
                  <c:v>0.75451405743107536</c:v>
                </c:pt>
                <c:pt idx="18">
                  <c:v>0.75356851455041785</c:v>
                </c:pt>
                <c:pt idx="19">
                  <c:v>0.75290038705300488</c:v>
                </c:pt>
                <c:pt idx="20">
                  <c:v>0.75208592694879284</c:v>
                </c:pt>
                <c:pt idx="21">
                  <c:v>0.75115864883578631</c:v>
                </c:pt>
                <c:pt idx="22">
                  <c:v>0.75021561576648066</c:v>
                </c:pt>
                <c:pt idx="23">
                  <c:v>0.74914349009623615</c:v>
                </c:pt>
                <c:pt idx="24">
                  <c:v>0.74820214101617444</c:v>
                </c:pt>
                <c:pt idx="25">
                  <c:v>0.74753730404850038</c:v>
                </c:pt>
                <c:pt idx="26">
                  <c:v>0.7465971339510159</c:v>
                </c:pt>
                <c:pt idx="27">
                  <c:v>0.7459332335319856</c:v>
                </c:pt>
                <c:pt idx="28">
                  <c:v>0.74526971534057773</c:v>
                </c:pt>
                <c:pt idx="29">
                  <c:v>0.74418596111667545</c:v>
                </c:pt>
                <c:pt idx="30">
                  <c:v>0.74352347964532906</c:v>
                </c:pt>
                <c:pt idx="31">
                  <c:v>0.74286137999751856</c:v>
                </c:pt>
                <c:pt idx="32">
                  <c:v>0.74192528705926786</c:v>
                </c:pt>
                <c:pt idx="33">
                  <c:v>0.74126395968789482</c:v>
                </c:pt>
                <c:pt idx="34">
                  <c:v>0.74060317613227578</c:v>
                </c:pt>
                <c:pt idx="35">
                  <c:v>0.74020019457907127</c:v>
                </c:pt>
                <c:pt idx="36">
                  <c:v>0.7393952360248125</c:v>
                </c:pt>
                <c:pt idx="37">
                  <c:v>0.73873555707404748</c:v>
                </c:pt>
                <c:pt idx="38">
                  <c:v>0.7380760974158348</c:v>
                </c:pt>
                <c:pt idx="39">
                  <c:v>0.73767431860767285</c:v>
                </c:pt>
                <c:pt idx="40">
                  <c:v>0.73714401698003196</c:v>
                </c:pt>
                <c:pt idx="41">
                  <c:v>0.73621284172623525</c:v>
                </c:pt>
                <c:pt idx="42">
                  <c:v>0.73568323731489438</c:v>
                </c:pt>
                <c:pt idx="43">
                  <c:v>0.73528232906634172</c:v>
                </c:pt>
                <c:pt idx="44">
                  <c:v>0.73462506637627023</c:v>
                </c:pt>
                <c:pt idx="45">
                  <c:v>0.73382416715217491</c:v>
                </c:pt>
                <c:pt idx="46">
                  <c:v>0.73356790216606393</c:v>
                </c:pt>
                <c:pt idx="47">
                  <c:v>0.73262346581730198</c:v>
                </c:pt>
                <c:pt idx="48">
                  <c:v>0.73238344424552837</c:v>
                </c:pt>
                <c:pt idx="49">
                  <c:v>0.7318400005424609</c:v>
                </c:pt>
                <c:pt idx="50">
                  <c:v>0.73118448853912521</c:v>
                </c:pt>
                <c:pt idx="51">
                  <c:v>0.73051383923122515</c:v>
                </c:pt>
                <c:pt idx="52">
                  <c:v>0.72998696050706724</c:v>
                </c:pt>
                <c:pt idx="53">
                  <c:v>0.72933282988079517</c:v>
                </c:pt>
                <c:pt idx="54">
                  <c:v>0.72893423757880627</c:v>
                </c:pt>
                <c:pt idx="55">
                  <c:v>0.72826468885675988</c:v>
                </c:pt>
                <c:pt idx="56">
                  <c:v>0.72772327112412727</c:v>
                </c:pt>
                <c:pt idx="57">
                  <c:v>0.72734087793303048</c:v>
                </c:pt>
                <c:pt idx="58">
                  <c:v>0.72679992291205486</c:v>
                </c:pt>
                <c:pt idx="59">
                  <c:v>0.72600456331065366</c:v>
                </c:pt>
                <c:pt idx="60">
                  <c:v>0.72562305225596946</c:v>
                </c:pt>
                <c:pt idx="61">
                  <c:v>0.72495568732932947</c:v>
                </c:pt>
                <c:pt idx="62">
                  <c:v>0.72457424747057253</c:v>
                </c:pt>
                <c:pt idx="63">
                  <c:v>0.72405050058667497</c:v>
                </c:pt>
                <c:pt idx="64">
                  <c:v>0.72339990356220507</c:v>
                </c:pt>
                <c:pt idx="65">
                  <c:v>0.72259125372256205</c:v>
                </c:pt>
                <c:pt idx="66">
                  <c:v>0.72183037375258186</c:v>
                </c:pt>
                <c:pt idx="67">
                  <c:v>0.72118080264549744</c:v>
                </c:pt>
                <c:pt idx="68">
                  <c:v>0.72053172952837874</c:v>
                </c:pt>
                <c:pt idx="69">
                  <c:v>0.71977208485329769</c:v>
                </c:pt>
                <c:pt idx="70">
                  <c:v>0.71936140356879896</c:v>
                </c:pt>
                <c:pt idx="71">
                  <c:v>0.71872911687222629</c:v>
                </c:pt>
                <c:pt idx="72">
                  <c:v>0.7180813361816839</c:v>
                </c:pt>
                <c:pt idx="73">
                  <c:v>0.71743421129696971</c:v>
                </c:pt>
                <c:pt idx="74">
                  <c:v>0.71718159662788827</c:v>
                </c:pt>
                <c:pt idx="75">
                  <c:v>0.71653498803597382</c:v>
                </c:pt>
                <c:pt idx="76">
                  <c:v>0.71615621883197811</c:v>
                </c:pt>
                <c:pt idx="77">
                  <c:v>0.71563630605828465</c:v>
                </c:pt>
                <c:pt idx="78">
                  <c:v>0.71525781190531379</c:v>
                </c:pt>
                <c:pt idx="79">
                  <c:v>0.71459726783688782</c:v>
                </c:pt>
                <c:pt idx="80">
                  <c:v>0.7139671749206421</c:v>
                </c:pt>
                <c:pt idx="81">
                  <c:v>0.71332242186372985</c:v>
                </c:pt>
                <c:pt idx="82">
                  <c:v>0.71281865885301288</c:v>
                </c:pt>
                <c:pt idx="83">
                  <c:v>0.7124412994010102</c:v>
                </c:pt>
                <c:pt idx="84">
                  <c:v>0.71167152892638053</c:v>
                </c:pt>
                <c:pt idx="85">
                  <c:v>0.71129423396396396</c:v>
                </c:pt>
                <c:pt idx="86">
                  <c:v>0.71091731553936277</c:v>
                </c:pt>
                <c:pt idx="87">
                  <c:v>0.7102740097246244</c:v>
                </c:pt>
                <c:pt idx="88">
                  <c:v>0.71002283269247424</c:v>
                </c:pt>
                <c:pt idx="89">
                  <c:v>0.70938016129670434</c:v>
                </c:pt>
                <c:pt idx="90">
                  <c:v>0.7088782175540973</c:v>
                </c:pt>
                <c:pt idx="91">
                  <c:v>0.70862731229993836</c:v>
                </c:pt>
                <c:pt idx="92">
                  <c:v>0.70812563502590886</c:v>
                </c:pt>
                <c:pt idx="93">
                  <c:v>0.70773486704382393</c:v>
                </c:pt>
                <c:pt idx="94">
                  <c:v>0.70748418902162336</c:v>
                </c:pt>
                <c:pt idx="95">
                  <c:v>0.70723355540206889</c:v>
                </c:pt>
                <c:pt idx="96">
                  <c:v>0.70660702782576257</c:v>
                </c:pt>
                <c:pt idx="97">
                  <c:v>0.70623118944560348</c:v>
                </c:pt>
                <c:pt idx="98">
                  <c:v>0.70610611585667282</c:v>
                </c:pt>
                <c:pt idx="99">
                  <c:v>0.70584112889963346</c:v>
                </c:pt>
                <c:pt idx="100">
                  <c:v>0.70534053803333552</c:v>
                </c:pt>
                <c:pt idx="101">
                  <c:v>0.70496507380230167</c:v>
                </c:pt>
                <c:pt idx="102">
                  <c:v>0.70471491157516131</c:v>
                </c:pt>
                <c:pt idx="103">
                  <c:v>0.70458970953073052</c:v>
                </c:pt>
                <c:pt idx="104">
                  <c:v>0.7042002620014759</c:v>
                </c:pt>
                <c:pt idx="105">
                  <c:v>0.70382541351714822</c:v>
                </c:pt>
                <c:pt idx="106">
                  <c:v>0.70357547832432943</c:v>
                </c:pt>
                <c:pt idx="107">
                  <c:v>0.70331103068243683</c:v>
                </c:pt>
                <c:pt idx="108">
                  <c:v>0.70293645607870181</c:v>
                </c:pt>
                <c:pt idx="109">
                  <c:v>0.70268642879809129</c:v>
                </c:pt>
                <c:pt idx="110">
                  <c:v>0.70243672067343055</c:v>
                </c:pt>
                <c:pt idx="111">
                  <c:v>0.70218705692505701</c:v>
                </c:pt>
                <c:pt idx="112">
                  <c:v>0.70218705692505701</c:v>
                </c:pt>
                <c:pt idx="113">
                  <c:v>0.70181278178801654</c:v>
                </c:pt>
                <c:pt idx="114">
                  <c:v>0.701299499065837</c:v>
                </c:pt>
                <c:pt idx="115">
                  <c:v>0.70105006220242105</c:v>
                </c:pt>
                <c:pt idx="116">
                  <c:v>0.70105006220242105</c:v>
                </c:pt>
                <c:pt idx="117">
                  <c:v>0.70067585294118684</c:v>
                </c:pt>
                <c:pt idx="118">
                  <c:v>0.70055132157809985</c:v>
                </c:pt>
                <c:pt idx="119">
                  <c:v>0.70030201781719492</c:v>
                </c:pt>
                <c:pt idx="120">
                  <c:v>0.69980354339789608</c:v>
                </c:pt>
                <c:pt idx="121">
                  <c:v>0.69980354339789608</c:v>
                </c:pt>
                <c:pt idx="122">
                  <c:v>0.69955437273950205</c:v>
                </c:pt>
                <c:pt idx="123">
                  <c:v>0.69930524644861192</c:v>
                </c:pt>
                <c:pt idx="124">
                  <c:v>0.69891750181665524</c:v>
                </c:pt>
                <c:pt idx="125">
                  <c:v>0.69854417307450811</c:v>
                </c:pt>
                <c:pt idx="126">
                  <c:v>0.69829525138186666</c:v>
                </c:pt>
                <c:pt idx="127">
                  <c:v>0.69829525138186666</c:v>
                </c:pt>
                <c:pt idx="128">
                  <c:v>0.69792181514368867</c:v>
                </c:pt>
                <c:pt idx="129">
                  <c:v>0.69767300437224811</c:v>
                </c:pt>
                <c:pt idx="130">
                  <c:v>0.69729973457688421</c:v>
                </c:pt>
                <c:pt idx="131">
                  <c:v>0.69666440932314311</c:v>
                </c:pt>
                <c:pt idx="132">
                  <c:v>0.69678857016061513</c:v>
                </c:pt>
                <c:pt idx="133">
                  <c:v>0.69629144639598606</c:v>
                </c:pt>
                <c:pt idx="134">
                  <c:v>0.69590510420241702</c:v>
                </c:pt>
                <c:pt idx="135">
                  <c:v>0.69591885665282682</c:v>
                </c:pt>
                <c:pt idx="136">
                  <c:v>0.69528404624784979</c:v>
                </c:pt>
                <c:pt idx="137">
                  <c:v>0.69516003181584418</c:v>
                </c:pt>
                <c:pt idx="138">
                  <c:v>0.69464988327715027</c:v>
                </c:pt>
                <c:pt idx="139">
                  <c:v>0.6944153584996573</c:v>
                </c:pt>
                <c:pt idx="140">
                  <c:v>0.69402972015151287</c:v>
                </c:pt>
                <c:pt idx="141">
                  <c:v>0.69378167787889</c:v>
                </c:pt>
                <c:pt idx="142">
                  <c:v>0.69364407067874867</c:v>
                </c:pt>
                <c:pt idx="143">
                  <c:v>0.69316162978772333</c:v>
                </c:pt>
                <c:pt idx="144">
                  <c:v>0.6927627787263918</c:v>
                </c:pt>
                <c:pt idx="145">
                  <c:v>0.69252851405755567</c:v>
                </c:pt>
                <c:pt idx="146">
                  <c:v>0.69240449760591261</c:v>
                </c:pt>
                <c:pt idx="147">
                  <c:v>0.69214358149206745</c:v>
                </c:pt>
                <c:pt idx="148">
                  <c:v>0.69190908775992543</c:v>
                </c:pt>
                <c:pt idx="149">
                  <c:v>0.69177197811741209</c:v>
                </c:pt>
                <c:pt idx="150">
                  <c:v>0.69164831408321004</c:v>
                </c:pt>
                <c:pt idx="151">
                  <c:v>0.69152438875215372</c:v>
                </c:pt>
                <c:pt idx="152">
                  <c:v>0.69127684370168985</c:v>
                </c:pt>
                <c:pt idx="153">
                  <c:v>0.69127684370168985</c:v>
                </c:pt>
                <c:pt idx="154">
                  <c:v>0.69127684370168985</c:v>
                </c:pt>
                <c:pt idx="155">
                  <c:v>0.69101596470441595</c:v>
                </c:pt>
                <c:pt idx="156">
                  <c:v>0.69115295165549384</c:v>
                </c:pt>
                <c:pt idx="157">
                  <c:v>0.69089238051426261</c:v>
                </c:pt>
                <c:pt idx="158">
                  <c:v>0.69076853520092485</c:v>
                </c:pt>
                <c:pt idx="159">
                  <c:v>0.69076853520092485</c:v>
                </c:pt>
                <c:pt idx="160">
                  <c:v>0.69064497313940654</c:v>
                </c:pt>
                <c:pt idx="161">
                  <c:v>0.69078188654514538</c:v>
                </c:pt>
                <c:pt idx="162">
                  <c:v>0.69052115000344505</c:v>
                </c:pt>
                <c:pt idx="163">
                  <c:v>0.69064497313940654</c:v>
                </c:pt>
                <c:pt idx="164">
                  <c:v>0.69053420228293239</c:v>
                </c:pt>
                <c:pt idx="165">
                  <c:v>0.6902604736538086</c:v>
                </c:pt>
                <c:pt idx="166">
                  <c:v>0.69027380911197656</c:v>
                </c:pt>
                <c:pt idx="167">
                  <c:v>0.69027380911197656</c:v>
                </c:pt>
                <c:pt idx="168">
                  <c:v>0.69052115000344505</c:v>
                </c:pt>
                <c:pt idx="169">
                  <c:v>0.69002651252651936</c:v>
                </c:pt>
                <c:pt idx="170">
                  <c:v>0.69015001925427855</c:v>
                </c:pt>
                <c:pt idx="171">
                  <c:v>0.69001320396815924</c:v>
                </c:pt>
                <c:pt idx="172">
                  <c:v>0.69001320396815924</c:v>
                </c:pt>
                <c:pt idx="173">
                  <c:v>0.69001320396815924</c:v>
                </c:pt>
                <c:pt idx="174">
                  <c:v>0.69002651252651936</c:v>
                </c:pt>
                <c:pt idx="175">
                  <c:v>0.68977926024707348</c:v>
                </c:pt>
                <c:pt idx="176">
                  <c:v>0.68988972172436414</c:v>
                </c:pt>
                <c:pt idx="177">
                  <c:v>0.68977926024707348</c:v>
                </c:pt>
                <c:pt idx="178">
                  <c:v>0.68965551474412834</c:v>
                </c:pt>
                <c:pt idx="179">
                  <c:v>0.68991600203395609</c:v>
                </c:pt>
                <c:pt idx="180">
                  <c:v>0.68977926024707348</c:v>
                </c:pt>
                <c:pt idx="181">
                  <c:v>0.68977926024707348</c:v>
                </c:pt>
                <c:pt idx="182">
                  <c:v>0.68953205227363901</c:v>
                </c:pt>
                <c:pt idx="183">
                  <c:v>0.68990274484619774</c:v>
                </c:pt>
                <c:pt idx="184">
                  <c:v>0.68940832894807036</c:v>
                </c:pt>
                <c:pt idx="185">
                  <c:v>0.68966874505403197</c:v>
                </c:pt>
                <c:pt idx="186">
                  <c:v>0.68979223199971196</c:v>
                </c:pt>
                <c:pt idx="187">
                  <c:v>0.68966874505403197</c:v>
                </c:pt>
                <c:pt idx="188">
                  <c:v>0.68953205227363901</c:v>
                </c:pt>
                <c:pt idx="189">
                  <c:v>0.68954499720156104</c:v>
                </c:pt>
                <c:pt idx="190">
                  <c:v>0.68942126045217733</c:v>
                </c:pt>
                <c:pt idx="191">
                  <c:v>0.68966874505403197</c:v>
                </c:pt>
                <c:pt idx="192">
                  <c:v>0.68966874505403197</c:v>
                </c:pt>
                <c:pt idx="193">
                  <c:v>0.68966874505403197</c:v>
                </c:pt>
                <c:pt idx="194">
                  <c:v>0.68954499720156104</c:v>
                </c:pt>
                <c:pt idx="195">
                  <c:v>0.68968166545505161</c:v>
                </c:pt>
                <c:pt idx="196">
                  <c:v>0.68954499720156104</c:v>
                </c:pt>
                <c:pt idx="197">
                  <c:v>0.68942126045217733</c:v>
                </c:pt>
                <c:pt idx="198">
                  <c:v>0.68966874505403197</c:v>
                </c:pt>
                <c:pt idx="199">
                  <c:v>0.6892978067182044</c:v>
                </c:pt>
                <c:pt idx="200">
                  <c:v>0.68968166545505161</c:v>
                </c:pt>
                <c:pt idx="201">
                  <c:v>0.68955790418096619</c:v>
                </c:pt>
                <c:pt idx="202">
                  <c:v>0.6892978067182044</c:v>
                </c:pt>
                <c:pt idx="203">
                  <c:v>0.68940832894807036</c:v>
                </c:pt>
                <c:pt idx="204">
                  <c:v>0.6892978067182044</c:v>
                </c:pt>
                <c:pt idx="205">
                  <c:v>0.68942126045217733</c:v>
                </c:pt>
                <c:pt idx="206">
                  <c:v>0.68954499720156104</c:v>
                </c:pt>
                <c:pt idx="207">
                  <c:v>0.6892978067182044</c:v>
                </c:pt>
                <c:pt idx="208">
                  <c:v>0.68942126045217733</c:v>
                </c:pt>
                <c:pt idx="209">
                  <c:v>0.68942126045217733</c:v>
                </c:pt>
                <c:pt idx="210">
                  <c:v>0.6892978067182044</c:v>
                </c:pt>
                <c:pt idx="211">
                  <c:v>0.68942126045217733</c:v>
                </c:pt>
                <c:pt idx="212">
                  <c:v>0.6892978067182044</c:v>
                </c:pt>
                <c:pt idx="213">
                  <c:v>0.6892978067182044</c:v>
                </c:pt>
                <c:pt idx="214">
                  <c:v>0.68942126045217733</c:v>
                </c:pt>
                <c:pt idx="215">
                  <c:v>0.68942126045217733</c:v>
                </c:pt>
                <c:pt idx="216">
                  <c:v>0.6892978067182044</c:v>
                </c:pt>
                <c:pt idx="217">
                  <c:v>0.6892978067182044</c:v>
                </c:pt>
                <c:pt idx="218">
                  <c:v>0.6892978067182044</c:v>
                </c:pt>
                <c:pt idx="219">
                  <c:v>0.68903749741071807</c:v>
                </c:pt>
                <c:pt idx="220">
                  <c:v>0.6892978067182044</c:v>
                </c:pt>
                <c:pt idx="221">
                  <c:v>0.6892978067182044</c:v>
                </c:pt>
                <c:pt idx="222">
                  <c:v>0.68917409215059355</c:v>
                </c:pt>
                <c:pt idx="223">
                  <c:v>0.68942126045217733</c:v>
                </c:pt>
                <c:pt idx="224">
                  <c:v>0.6892978067182044</c:v>
                </c:pt>
                <c:pt idx="225">
                  <c:v>0.6892978067182044</c:v>
                </c:pt>
                <c:pt idx="226">
                  <c:v>0.68928461672338848</c:v>
                </c:pt>
                <c:pt idx="227">
                  <c:v>0.68928461672338848</c:v>
                </c:pt>
                <c:pt idx="228">
                  <c:v>0.6892978067182044</c:v>
                </c:pt>
                <c:pt idx="229">
                  <c:v>0.6892978067182044</c:v>
                </c:pt>
                <c:pt idx="230">
                  <c:v>0.68942126045217733</c:v>
                </c:pt>
                <c:pt idx="231">
                  <c:v>0.6892978067182044</c:v>
                </c:pt>
                <c:pt idx="232">
                  <c:v>0.6892978067182044</c:v>
                </c:pt>
                <c:pt idx="233">
                  <c:v>0.68942126045217733</c:v>
                </c:pt>
                <c:pt idx="234">
                  <c:v>0.6892978067182044</c:v>
                </c:pt>
                <c:pt idx="235">
                  <c:v>0.6892978067182044</c:v>
                </c:pt>
                <c:pt idx="236">
                  <c:v>0.68954499720156104</c:v>
                </c:pt>
                <c:pt idx="237">
                  <c:v>0.68928461672338848</c:v>
                </c:pt>
                <c:pt idx="238">
                  <c:v>0.68940832894807036</c:v>
                </c:pt>
                <c:pt idx="239">
                  <c:v>0.68942126045217733</c:v>
                </c:pt>
                <c:pt idx="240">
                  <c:v>0.68954499720156104</c:v>
                </c:pt>
                <c:pt idx="241">
                  <c:v>0.68928461672338848</c:v>
                </c:pt>
                <c:pt idx="242">
                  <c:v>0.68916118745802346</c:v>
                </c:pt>
                <c:pt idx="243">
                  <c:v>0.68942126045217733</c:v>
                </c:pt>
                <c:pt idx="244">
                  <c:v>0.68940832894807036</c:v>
                </c:pt>
                <c:pt idx="245">
                  <c:v>0.68942126045217733</c:v>
                </c:pt>
                <c:pt idx="246">
                  <c:v>0.68966874505403197</c:v>
                </c:pt>
                <c:pt idx="247">
                  <c:v>0.68954499720156104</c:v>
                </c:pt>
                <c:pt idx="248">
                  <c:v>0.68966874505403197</c:v>
                </c:pt>
                <c:pt idx="249">
                  <c:v>0.68966874505403197</c:v>
                </c:pt>
                <c:pt idx="250">
                  <c:v>0.68928461672338848</c:v>
                </c:pt>
                <c:pt idx="251">
                  <c:v>0.68966874505403197</c:v>
                </c:pt>
                <c:pt idx="252">
                  <c:v>0.68954499720156104</c:v>
                </c:pt>
                <c:pt idx="253">
                  <c:v>0.68954499720156104</c:v>
                </c:pt>
                <c:pt idx="254">
                  <c:v>0.68940832894807036</c:v>
                </c:pt>
                <c:pt idx="255">
                  <c:v>0.68965551474412834</c:v>
                </c:pt>
                <c:pt idx="256">
                  <c:v>0.68940832894807036</c:v>
                </c:pt>
                <c:pt idx="257">
                  <c:v>0.68953205227363901</c:v>
                </c:pt>
                <c:pt idx="258">
                  <c:v>0.68954499720156104</c:v>
                </c:pt>
                <c:pt idx="259">
                  <c:v>0.68940832894807036</c:v>
                </c:pt>
                <c:pt idx="260">
                  <c:v>0.68940832894807036</c:v>
                </c:pt>
                <c:pt idx="261">
                  <c:v>0.68979223199971196</c:v>
                </c:pt>
                <c:pt idx="262">
                  <c:v>0.68954499720156104</c:v>
                </c:pt>
                <c:pt idx="263">
                  <c:v>0.68966874505403197</c:v>
                </c:pt>
                <c:pt idx="264">
                  <c:v>0.68966874505403197</c:v>
                </c:pt>
                <c:pt idx="265">
                  <c:v>0.68953205227363901</c:v>
                </c:pt>
                <c:pt idx="266">
                  <c:v>0.68940832894807036</c:v>
                </c:pt>
                <c:pt idx="267">
                  <c:v>0.68942126045217733</c:v>
                </c:pt>
                <c:pt idx="268">
                  <c:v>0.68966874505403197</c:v>
                </c:pt>
                <c:pt idx="269">
                  <c:v>0.68940832894807036</c:v>
                </c:pt>
                <c:pt idx="270">
                  <c:v>0.68954499720156104</c:v>
                </c:pt>
                <c:pt idx="271">
                  <c:v>0.68966874505403197</c:v>
                </c:pt>
                <c:pt idx="272">
                  <c:v>0.68953205227363901</c:v>
                </c:pt>
                <c:pt idx="273">
                  <c:v>0.68966874505403197</c:v>
                </c:pt>
                <c:pt idx="274">
                  <c:v>0.68953205227363901</c:v>
                </c:pt>
                <c:pt idx="275">
                  <c:v>0.68953205227363901</c:v>
                </c:pt>
                <c:pt idx="276">
                  <c:v>0.68940832894807036</c:v>
                </c:pt>
                <c:pt idx="277">
                  <c:v>0.68965551474412834</c:v>
                </c:pt>
                <c:pt idx="278">
                  <c:v>0.68940832894807036</c:v>
                </c:pt>
                <c:pt idx="279">
                  <c:v>0.68940832894807036</c:v>
                </c:pt>
                <c:pt idx="280">
                  <c:v>0.68953205227363901</c:v>
                </c:pt>
                <c:pt idx="281">
                  <c:v>0.68953205227363901</c:v>
                </c:pt>
                <c:pt idx="282">
                  <c:v>0.68965551474412834</c:v>
                </c:pt>
                <c:pt idx="283">
                  <c:v>0.68953205227363901</c:v>
                </c:pt>
                <c:pt idx="284">
                  <c:v>0.6895187974885445</c:v>
                </c:pt>
                <c:pt idx="285">
                  <c:v>0.6895187974885445</c:v>
                </c:pt>
                <c:pt idx="286">
                  <c:v>0.68953205227363901</c:v>
                </c:pt>
                <c:pt idx="287">
                  <c:v>0.68965551474412834</c:v>
                </c:pt>
                <c:pt idx="288">
                  <c:v>0.68965551474412834</c:v>
                </c:pt>
                <c:pt idx="289">
                  <c:v>0.68939535949324582</c:v>
                </c:pt>
                <c:pt idx="290">
                  <c:v>0.68939535949324582</c:v>
                </c:pt>
                <c:pt idx="291">
                  <c:v>0.68965551474412834</c:v>
                </c:pt>
                <c:pt idx="292">
                  <c:v>0.68953205227363901</c:v>
                </c:pt>
                <c:pt idx="293">
                  <c:v>0.6895187974885445</c:v>
                </c:pt>
                <c:pt idx="294">
                  <c:v>0.68964251846019087</c:v>
                </c:pt>
                <c:pt idx="295">
                  <c:v>0.68965551474412834</c:v>
                </c:pt>
                <c:pt idx="296">
                  <c:v>0.68965551474412834</c:v>
                </c:pt>
                <c:pt idx="297">
                  <c:v>0.68977926024707348</c:v>
                </c:pt>
                <c:pt idx="298">
                  <c:v>0.6895187974885445</c:v>
                </c:pt>
                <c:pt idx="299">
                  <c:v>0.68977926024707348</c:v>
                </c:pt>
                <c:pt idx="300">
                  <c:v>0.68965551474412834</c:v>
                </c:pt>
                <c:pt idx="301">
                  <c:v>0.6895187974885445</c:v>
                </c:pt>
                <c:pt idx="302">
                  <c:v>0.6895187974885445</c:v>
                </c:pt>
                <c:pt idx="303">
                  <c:v>0.6895187974885445</c:v>
                </c:pt>
                <c:pt idx="304">
                  <c:v>0.68964251846019087</c:v>
                </c:pt>
                <c:pt idx="305">
                  <c:v>0.68964251846019087</c:v>
                </c:pt>
                <c:pt idx="306">
                  <c:v>0.68977926024707348</c:v>
                </c:pt>
                <c:pt idx="307">
                  <c:v>0.6895187974885445</c:v>
                </c:pt>
                <c:pt idx="308">
                  <c:v>0.6895187974885445</c:v>
                </c:pt>
                <c:pt idx="309">
                  <c:v>0.68976597857973787</c:v>
                </c:pt>
                <c:pt idx="310">
                  <c:v>0.68988972172436414</c:v>
                </c:pt>
                <c:pt idx="311">
                  <c:v>0.6895187974885445</c:v>
                </c:pt>
                <c:pt idx="312">
                  <c:v>0.68964251846019087</c:v>
                </c:pt>
                <c:pt idx="313">
                  <c:v>0.6895187974885445</c:v>
                </c:pt>
                <c:pt idx="314">
                  <c:v>0.68964251846019087</c:v>
                </c:pt>
                <c:pt idx="315">
                  <c:v>0.68964251846019087</c:v>
                </c:pt>
                <c:pt idx="316">
                  <c:v>0.68962921231327801</c:v>
                </c:pt>
                <c:pt idx="317">
                  <c:v>0.68976597857973787</c:v>
                </c:pt>
                <c:pt idx="318">
                  <c:v>0.68962921231327801</c:v>
                </c:pt>
                <c:pt idx="319">
                  <c:v>0.68964251846019087</c:v>
                </c:pt>
                <c:pt idx="320">
                  <c:v>0.68964251846019087</c:v>
                </c:pt>
                <c:pt idx="321">
                  <c:v>0.68976597857973787</c:v>
                </c:pt>
                <c:pt idx="322">
                  <c:v>0.68964251846019087</c:v>
                </c:pt>
                <c:pt idx="323">
                  <c:v>0.68964251846019087</c:v>
                </c:pt>
                <c:pt idx="324">
                  <c:v>0.68962921231327801</c:v>
                </c:pt>
                <c:pt idx="325">
                  <c:v>0.68976597857973787</c:v>
                </c:pt>
                <c:pt idx="326">
                  <c:v>0.68976597857973787</c:v>
                </c:pt>
                <c:pt idx="327">
                  <c:v>0.68976597857973787</c:v>
                </c:pt>
                <c:pt idx="328">
                  <c:v>0.68988972172436414</c:v>
                </c:pt>
                <c:pt idx="329">
                  <c:v>0.68976597857973787</c:v>
                </c:pt>
                <c:pt idx="330">
                  <c:v>0.68988972172436414</c:v>
                </c:pt>
                <c:pt idx="331">
                  <c:v>0.68976597857973787</c:v>
                </c:pt>
                <c:pt idx="332">
                  <c:v>0.68988972172436414</c:v>
                </c:pt>
                <c:pt idx="333">
                  <c:v>0.68988972172436414</c:v>
                </c:pt>
                <c:pt idx="334">
                  <c:v>0.68962921231327801</c:v>
                </c:pt>
                <c:pt idx="335">
                  <c:v>0.68964251846019087</c:v>
                </c:pt>
                <c:pt idx="336">
                  <c:v>0.68976597857973787</c:v>
                </c:pt>
                <c:pt idx="337">
                  <c:v>0.68988972172436414</c:v>
                </c:pt>
                <c:pt idx="338">
                  <c:v>0.68976597857973787</c:v>
                </c:pt>
                <c:pt idx="339">
                  <c:v>0.68976597857973787</c:v>
                </c:pt>
                <c:pt idx="340">
                  <c:v>0.68988972172436414</c:v>
                </c:pt>
                <c:pt idx="341">
                  <c:v>0.68987638868204004</c:v>
                </c:pt>
                <c:pt idx="342">
                  <c:v>0.68975293092220902</c:v>
                </c:pt>
                <c:pt idx="343">
                  <c:v>0.68975293092220902</c:v>
                </c:pt>
                <c:pt idx="344">
                  <c:v>0.68988972172436414</c:v>
                </c:pt>
                <c:pt idx="345">
                  <c:v>0.69001320396815924</c:v>
                </c:pt>
                <c:pt idx="346">
                  <c:v>0.68988972172436414</c:v>
                </c:pt>
                <c:pt idx="347">
                  <c:v>0.6901369692857654</c:v>
                </c:pt>
                <c:pt idx="348">
                  <c:v>0.68988972172436414</c:v>
                </c:pt>
                <c:pt idx="349">
                  <c:v>0.68988972172436414</c:v>
                </c:pt>
                <c:pt idx="350">
                  <c:v>0.68975293092220902</c:v>
                </c:pt>
                <c:pt idx="351">
                  <c:v>0.68988972172436414</c:v>
                </c:pt>
                <c:pt idx="352">
                  <c:v>0.68975293092220902</c:v>
                </c:pt>
                <c:pt idx="353">
                  <c:v>0.69001320396815924</c:v>
                </c:pt>
                <c:pt idx="354">
                  <c:v>0.68962921231327801</c:v>
                </c:pt>
                <c:pt idx="355">
                  <c:v>0.69001320396815924</c:v>
                </c:pt>
                <c:pt idx="356">
                  <c:v>0.69001320396815924</c:v>
                </c:pt>
                <c:pt idx="357">
                  <c:v>0.68988972172436414</c:v>
                </c:pt>
                <c:pt idx="358">
                  <c:v>0.68988972172436414</c:v>
                </c:pt>
                <c:pt idx="359">
                  <c:v>0.69001320396815924</c:v>
                </c:pt>
                <c:pt idx="360">
                  <c:v>0.68988972172436414</c:v>
                </c:pt>
                <c:pt idx="361">
                  <c:v>0.69001320396815924</c:v>
                </c:pt>
                <c:pt idx="362">
                  <c:v>0.68988972172436414</c:v>
                </c:pt>
                <c:pt idx="363">
                  <c:v>0.69000012945955447</c:v>
                </c:pt>
                <c:pt idx="364">
                  <c:v>0.6901369692857654</c:v>
                </c:pt>
                <c:pt idx="365">
                  <c:v>0.68975293092220902</c:v>
                </c:pt>
                <c:pt idx="366">
                  <c:v>0.68975293092220902</c:v>
                </c:pt>
                <c:pt idx="367">
                  <c:v>0.69001320396815924</c:v>
                </c:pt>
                <c:pt idx="368">
                  <c:v>0.68975293092220902</c:v>
                </c:pt>
                <c:pt idx="369">
                  <c:v>0.69001320396815924</c:v>
                </c:pt>
                <c:pt idx="370">
                  <c:v>0.69001320396815924</c:v>
                </c:pt>
                <c:pt idx="371">
                  <c:v>0.68975293092220902</c:v>
                </c:pt>
                <c:pt idx="372">
                  <c:v>0.68973957339592074</c:v>
                </c:pt>
                <c:pt idx="373">
                  <c:v>0.68987638868204004</c:v>
                </c:pt>
                <c:pt idx="374">
                  <c:v>0.69001320396815924</c:v>
                </c:pt>
                <c:pt idx="375">
                  <c:v>0.6901369692857654</c:v>
                </c:pt>
                <c:pt idx="376">
                  <c:v>0.69001320396815924</c:v>
                </c:pt>
                <c:pt idx="377">
                  <c:v>0.6901369692857654</c:v>
                </c:pt>
                <c:pt idx="378">
                  <c:v>0.68975293092220902</c:v>
                </c:pt>
                <c:pt idx="379">
                  <c:v>0.68987638868204004</c:v>
                </c:pt>
                <c:pt idx="380">
                  <c:v>0.6902604736538086</c:v>
                </c:pt>
                <c:pt idx="381">
                  <c:v>0.6901369692857654</c:v>
                </c:pt>
                <c:pt idx="382">
                  <c:v>0.68987638868204004</c:v>
                </c:pt>
                <c:pt idx="383">
                  <c:v>0.69001320396815924</c:v>
                </c:pt>
                <c:pt idx="384">
                  <c:v>0.69001320396815924</c:v>
                </c:pt>
                <c:pt idx="385">
                  <c:v>0.69000012945955447</c:v>
                </c:pt>
                <c:pt idx="386">
                  <c:v>0.6902604736538086</c:v>
                </c:pt>
                <c:pt idx="387">
                  <c:v>0.68987638868204004</c:v>
                </c:pt>
                <c:pt idx="388">
                  <c:v>0.6901369692857654</c:v>
                </c:pt>
                <c:pt idx="389">
                  <c:v>0.6901369692857654</c:v>
                </c:pt>
                <c:pt idx="390">
                  <c:v>0.68987638868204004</c:v>
                </c:pt>
                <c:pt idx="391">
                  <c:v>0.6901369692857654</c:v>
                </c:pt>
                <c:pt idx="392">
                  <c:v>0.69001320396815924</c:v>
                </c:pt>
                <c:pt idx="393">
                  <c:v>0.69012360933924677</c:v>
                </c:pt>
                <c:pt idx="394">
                  <c:v>0.69000012945955447</c:v>
                </c:pt>
                <c:pt idx="395">
                  <c:v>0.6902604736538086</c:v>
                </c:pt>
                <c:pt idx="396">
                  <c:v>0.69000012945955447</c:v>
                </c:pt>
                <c:pt idx="397">
                  <c:v>0.69001320396815924</c:v>
                </c:pt>
                <c:pt idx="398">
                  <c:v>0.6901369692857654</c:v>
                </c:pt>
              </c:numCache>
            </c:numRef>
          </c:yVal>
          <c:smooth val="0"/>
        </c:ser>
        <c:ser>
          <c:idx val="2"/>
          <c:order val="1"/>
          <c:tx>
            <c:v>Vmod</c:v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Traitement7!$B$2:$B$440</c:f>
              <c:numCache>
                <c:formatCode>0.000</c:formatCode>
                <c:ptCount val="439"/>
                <c:pt idx="0">
                  <c:v>0.32950820913033912</c:v>
                </c:pt>
                <c:pt idx="1">
                  <c:v>0.32814569787069764</c:v>
                </c:pt>
                <c:pt idx="2">
                  <c:v>0.32708596689097624</c:v>
                </c:pt>
                <c:pt idx="3">
                  <c:v>0.32610193098123508</c:v>
                </c:pt>
                <c:pt idx="4">
                  <c:v>0.32511789507149391</c:v>
                </c:pt>
                <c:pt idx="5">
                  <c:v>0.32398246902179251</c:v>
                </c:pt>
                <c:pt idx="6">
                  <c:v>0.32284704297209105</c:v>
                </c:pt>
                <c:pt idx="7">
                  <c:v>0.32163592185240963</c:v>
                </c:pt>
                <c:pt idx="8">
                  <c:v>0.32034910566274816</c:v>
                </c:pt>
                <c:pt idx="9">
                  <c:v>0.31913798454306669</c:v>
                </c:pt>
                <c:pt idx="10">
                  <c:v>0.31785116835340499</c:v>
                </c:pt>
                <c:pt idx="11">
                  <c:v>0.31648865709376328</c:v>
                </c:pt>
                <c:pt idx="12">
                  <c:v>0.3152018409041018</c:v>
                </c:pt>
                <c:pt idx="13">
                  <c:v>0.3138393296444601</c:v>
                </c:pt>
                <c:pt idx="14">
                  <c:v>0.31209834303491807</c:v>
                </c:pt>
                <c:pt idx="15">
                  <c:v>0.31066013670529635</c:v>
                </c:pt>
                <c:pt idx="16">
                  <c:v>0.30929762544565464</c:v>
                </c:pt>
                <c:pt idx="17">
                  <c:v>0.30793511418601294</c:v>
                </c:pt>
                <c:pt idx="18">
                  <c:v>0.30664829799635146</c:v>
                </c:pt>
                <c:pt idx="19">
                  <c:v>0.30536148180668976</c:v>
                </c:pt>
                <c:pt idx="20">
                  <c:v>0.30399897054704828</c:v>
                </c:pt>
                <c:pt idx="21">
                  <c:v>0.30271215435738658</c:v>
                </c:pt>
                <c:pt idx="22">
                  <c:v>0.30134964309774487</c:v>
                </c:pt>
                <c:pt idx="23">
                  <c:v>0.29998713183810338</c:v>
                </c:pt>
                <c:pt idx="24">
                  <c:v>0.29862462057846167</c:v>
                </c:pt>
                <c:pt idx="25">
                  <c:v>0.29726210931881997</c:v>
                </c:pt>
                <c:pt idx="26">
                  <c:v>0.29589959805917826</c:v>
                </c:pt>
                <c:pt idx="27">
                  <c:v>0.29446139172955649</c:v>
                </c:pt>
                <c:pt idx="28">
                  <c:v>0.29302318539993477</c:v>
                </c:pt>
                <c:pt idx="29">
                  <c:v>0.29158497907031306</c:v>
                </c:pt>
                <c:pt idx="30">
                  <c:v>0.29014677274069128</c:v>
                </c:pt>
                <c:pt idx="31">
                  <c:v>0.28870856641106957</c:v>
                </c:pt>
                <c:pt idx="32">
                  <c:v>0.28719466501146779</c:v>
                </c:pt>
                <c:pt idx="33">
                  <c:v>0.28575645868184607</c:v>
                </c:pt>
                <c:pt idx="34">
                  <c:v>0.28424255728224407</c:v>
                </c:pt>
                <c:pt idx="35">
                  <c:v>0.28272865588264234</c:v>
                </c:pt>
                <c:pt idx="36">
                  <c:v>0.28121475448304034</c:v>
                </c:pt>
                <c:pt idx="37">
                  <c:v>0.27970085308343862</c:v>
                </c:pt>
                <c:pt idx="38">
                  <c:v>0.27811125661385661</c:v>
                </c:pt>
                <c:pt idx="39">
                  <c:v>0.27659735521425483</c:v>
                </c:pt>
                <c:pt idx="40">
                  <c:v>0.27500775874467287</c:v>
                </c:pt>
                <c:pt idx="41">
                  <c:v>0.27349385734507109</c:v>
                </c:pt>
                <c:pt idx="42">
                  <c:v>0.27190426087548908</c:v>
                </c:pt>
                <c:pt idx="43">
                  <c:v>0.27031466440590712</c:v>
                </c:pt>
                <c:pt idx="44">
                  <c:v>0.26872506793632533</c:v>
                </c:pt>
                <c:pt idx="45">
                  <c:v>0.26721116653672333</c:v>
                </c:pt>
                <c:pt idx="46">
                  <c:v>0.26562157006714138</c:v>
                </c:pt>
                <c:pt idx="47">
                  <c:v>0.26403197359755959</c:v>
                </c:pt>
                <c:pt idx="48">
                  <c:v>0.26244237712797758</c:v>
                </c:pt>
                <c:pt idx="49">
                  <c:v>0.26085278065839557</c:v>
                </c:pt>
                <c:pt idx="50">
                  <c:v>0.25926318418881378</c:v>
                </c:pt>
                <c:pt idx="51">
                  <c:v>0.25774928278921183</c:v>
                </c:pt>
                <c:pt idx="52">
                  <c:v>0.25615968631962982</c:v>
                </c:pt>
                <c:pt idx="53">
                  <c:v>0.2544943947800678</c:v>
                </c:pt>
                <c:pt idx="54">
                  <c:v>0.25290479831048601</c:v>
                </c:pt>
                <c:pt idx="55">
                  <c:v>0.25131520184090406</c:v>
                </c:pt>
                <c:pt idx="56">
                  <c:v>0.24972560537132205</c:v>
                </c:pt>
                <c:pt idx="57">
                  <c:v>0.24813600890174003</c:v>
                </c:pt>
                <c:pt idx="58">
                  <c:v>0.24654641243215827</c:v>
                </c:pt>
                <c:pt idx="59">
                  <c:v>0.24495681596257626</c:v>
                </c:pt>
                <c:pt idx="60">
                  <c:v>0.24336721949299428</c:v>
                </c:pt>
                <c:pt idx="61">
                  <c:v>0.24177762302341249</c:v>
                </c:pt>
                <c:pt idx="62">
                  <c:v>0.24018802655383048</c:v>
                </c:pt>
                <c:pt idx="63">
                  <c:v>0.2385984300842485</c:v>
                </c:pt>
                <c:pt idx="64">
                  <c:v>0.23693313854468648</c:v>
                </c:pt>
                <c:pt idx="65">
                  <c:v>0.23534354207510447</c:v>
                </c:pt>
                <c:pt idx="66">
                  <c:v>0.23375394560552271</c:v>
                </c:pt>
                <c:pt idx="67">
                  <c:v>0.2321643491359407</c:v>
                </c:pt>
                <c:pt idx="68">
                  <c:v>0.23057475266635871</c:v>
                </c:pt>
                <c:pt idx="69">
                  <c:v>0.22898515619677692</c:v>
                </c:pt>
                <c:pt idx="70">
                  <c:v>0.22739555972719494</c:v>
                </c:pt>
                <c:pt idx="71">
                  <c:v>0.22580596325761293</c:v>
                </c:pt>
                <c:pt idx="72">
                  <c:v>0.22414067171805091</c:v>
                </c:pt>
                <c:pt idx="73">
                  <c:v>0.22262677031844916</c:v>
                </c:pt>
                <c:pt idx="74">
                  <c:v>0.22103717384886715</c:v>
                </c:pt>
                <c:pt idx="75">
                  <c:v>0.21937188230930513</c:v>
                </c:pt>
                <c:pt idx="76">
                  <c:v>0.21778228583972314</c:v>
                </c:pt>
                <c:pt idx="77">
                  <c:v>0.21619268937014113</c:v>
                </c:pt>
                <c:pt idx="78">
                  <c:v>0.21460309290055937</c:v>
                </c:pt>
                <c:pt idx="79">
                  <c:v>0.21301349643097736</c:v>
                </c:pt>
                <c:pt idx="80">
                  <c:v>0.21142389996139538</c:v>
                </c:pt>
                <c:pt idx="81">
                  <c:v>0.20983430349181359</c:v>
                </c:pt>
                <c:pt idx="82">
                  <c:v>0.20824470702223161</c:v>
                </c:pt>
                <c:pt idx="83">
                  <c:v>0.2066551105526496</c:v>
                </c:pt>
                <c:pt idx="84">
                  <c:v>0.20506551408306761</c:v>
                </c:pt>
                <c:pt idx="85">
                  <c:v>0.20347591761348582</c:v>
                </c:pt>
                <c:pt idx="86">
                  <c:v>0.20188632114390381</c:v>
                </c:pt>
                <c:pt idx="87">
                  <c:v>0.20037241974430206</c:v>
                </c:pt>
                <c:pt idx="88">
                  <c:v>0.19885851834470009</c:v>
                </c:pt>
                <c:pt idx="89">
                  <c:v>0.19734461694509833</c:v>
                </c:pt>
                <c:pt idx="90">
                  <c:v>0.19575502047551635</c:v>
                </c:pt>
                <c:pt idx="91">
                  <c:v>0.19424111907591457</c:v>
                </c:pt>
                <c:pt idx="92">
                  <c:v>0.19272721767631262</c:v>
                </c:pt>
                <c:pt idx="93">
                  <c:v>0.19121331627671084</c:v>
                </c:pt>
                <c:pt idx="94">
                  <c:v>0.18962371980712886</c:v>
                </c:pt>
                <c:pt idx="95">
                  <c:v>0.18810981840752711</c:v>
                </c:pt>
                <c:pt idx="96">
                  <c:v>0.18659591700792513</c:v>
                </c:pt>
                <c:pt idx="97">
                  <c:v>0.18508201560832338</c:v>
                </c:pt>
                <c:pt idx="98">
                  <c:v>0.1835681142087216</c:v>
                </c:pt>
                <c:pt idx="99">
                  <c:v>0.18197851773913962</c:v>
                </c:pt>
                <c:pt idx="100">
                  <c:v>0.18054031140951787</c:v>
                </c:pt>
                <c:pt idx="101">
                  <c:v>0.1790264100099159</c:v>
                </c:pt>
                <c:pt idx="102">
                  <c:v>0.17743681354033414</c:v>
                </c:pt>
                <c:pt idx="103">
                  <c:v>0.17599860721071239</c:v>
                </c:pt>
                <c:pt idx="104">
                  <c:v>0.17448470581111042</c:v>
                </c:pt>
                <c:pt idx="105">
                  <c:v>0.17297080441150867</c:v>
                </c:pt>
                <c:pt idx="106">
                  <c:v>0.17145690301190669</c:v>
                </c:pt>
                <c:pt idx="107">
                  <c:v>0.16994300161230494</c:v>
                </c:pt>
                <c:pt idx="108">
                  <c:v>0.16842910021270316</c:v>
                </c:pt>
                <c:pt idx="109">
                  <c:v>0.16691519881310121</c:v>
                </c:pt>
                <c:pt idx="110">
                  <c:v>0.16547699248347947</c:v>
                </c:pt>
                <c:pt idx="111">
                  <c:v>0.16396309108387772</c:v>
                </c:pt>
                <c:pt idx="112">
                  <c:v>0.16244918968427574</c:v>
                </c:pt>
                <c:pt idx="113">
                  <c:v>0.16093528828467399</c:v>
                </c:pt>
                <c:pt idx="114">
                  <c:v>0.15949708195505224</c:v>
                </c:pt>
                <c:pt idx="115">
                  <c:v>0.15790748548547023</c:v>
                </c:pt>
                <c:pt idx="116">
                  <c:v>0.15639358408586848</c:v>
                </c:pt>
                <c:pt idx="117">
                  <c:v>0.1548039876162865</c:v>
                </c:pt>
                <c:pt idx="118">
                  <c:v>0.15321439114670449</c:v>
                </c:pt>
                <c:pt idx="119">
                  <c:v>0.15170048974710273</c:v>
                </c:pt>
                <c:pt idx="120">
                  <c:v>0.15011089327752075</c:v>
                </c:pt>
                <c:pt idx="121">
                  <c:v>0.14852129680793874</c:v>
                </c:pt>
                <c:pt idx="122">
                  <c:v>0.14685600526837672</c:v>
                </c:pt>
                <c:pt idx="123">
                  <c:v>0.14526640879879493</c:v>
                </c:pt>
                <c:pt idx="124">
                  <c:v>0.14367681232921295</c:v>
                </c:pt>
                <c:pt idx="125">
                  <c:v>0.14208721585963094</c:v>
                </c:pt>
                <c:pt idx="126">
                  <c:v>0.14049761939004896</c:v>
                </c:pt>
                <c:pt idx="127">
                  <c:v>0.1389837179904472</c:v>
                </c:pt>
                <c:pt idx="128">
                  <c:v>0.13739412152086519</c:v>
                </c:pt>
                <c:pt idx="129">
                  <c:v>0.13580452505128343</c:v>
                </c:pt>
                <c:pt idx="130">
                  <c:v>0.13429062365168146</c:v>
                </c:pt>
                <c:pt idx="131">
                  <c:v>0.13270102718209945</c:v>
                </c:pt>
                <c:pt idx="132">
                  <c:v>0.13118712578249769</c:v>
                </c:pt>
                <c:pt idx="133">
                  <c:v>0.12967322438289594</c:v>
                </c:pt>
                <c:pt idx="134">
                  <c:v>0.12815932298329397</c:v>
                </c:pt>
                <c:pt idx="135">
                  <c:v>0.12656972651371218</c:v>
                </c:pt>
                <c:pt idx="136">
                  <c:v>0.1250558251141102</c:v>
                </c:pt>
                <c:pt idx="137">
                  <c:v>0.12354192371450845</c:v>
                </c:pt>
                <c:pt idx="138">
                  <c:v>0.12202802231490648</c:v>
                </c:pt>
                <c:pt idx="139">
                  <c:v>0.12051412091530472</c:v>
                </c:pt>
                <c:pt idx="140">
                  <c:v>0.11900021951570296</c:v>
                </c:pt>
                <c:pt idx="141">
                  <c:v>0.11756201318608102</c:v>
                </c:pt>
                <c:pt idx="142">
                  <c:v>0.11612380685645927</c:v>
                </c:pt>
                <c:pt idx="143">
                  <c:v>0.11460990545685752</c:v>
                </c:pt>
                <c:pt idx="144">
                  <c:v>0.11317169912723579</c:v>
                </c:pt>
                <c:pt idx="145">
                  <c:v>0.11173349279761405</c:v>
                </c:pt>
                <c:pt idx="146">
                  <c:v>0.11029528646799232</c:v>
                </c:pt>
                <c:pt idx="147">
                  <c:v>0.10885708013837059</c:v>
                </c:pt>
                <c:pt idx="148">
                  <c:v>0.10741887380874884</c:v>
                </c:pt>
                <c:pt idx="149">
                  <c:v>0.10605636254910714</c:v>
                </c:pt>
                <c:pt idx="150">
                  <c:v>0.10469385128946543</c:v>
                </c:pt>
                <c:pt idx="151">
                  <c:v>0.1032556449598437</c:v>
                </c:pt>
                <c:pt idx="152">
                  <c:v>0.10189313370020198</c:v>
                </c:pt>
                <c:pt idx="153">
                  <c:v>0.10053062244056027</c:v>
                </c:pt>
                <c:pt idx="154">
                  <c:v>9.9243806250898792E-2</c:v>
                </c:pt>
                <c:pt idx="155">
                  <c:v>9.7881294991257084E-2</c:v>
                </c:pt>
                <c:pt idx="156">
                  <c:v>9.6594478801595607E-2</c:v>
                </c:pt>
                <c:pt idx="157">
                  <c:v>9.5307662611933922E-2</c:v>
                </c:pt>
                <c:pt idx="158">
                  <c:v>9.4020846422272458E-2</c:v>
                </c:pt>
                <c:pt idx="159">
                  <c:v>9.2809725302591004E-2</c:v>
                </c:pt>
                <c:pt idx="160">
                  <c:v>9.1598604182909549E-2</c:v>
                </c:pt>
                <c:pt idx="161">
                  <c:v>9.0311787993247863E-2</c:v>
                </c:pt>
                <c:pt idx="162">
                  <c:v>8.9100666873566423E-2</c:v>
                </c:pt>
                <c:pt idx="163">
                  <c:v>8.7889545753884968E-2</c:v>
                </c:pt>
                <c:pt idx="164">
                  <c:v>8.6754119704183535E-2</c:v>
                </c:pt>
                <c:pt idx="165">
                  <c:v>8.5618693654482117E-2</c:v>
                </c:pt>
                <c:pt idx="166">
                  <c:v>8.4483267604780907E-2</c:v>
                </c:pt>
                <c:pt idx="167">
                  <c:v>8.3347841555079474E-2</c:v>
                </c:pt>
                <c:pt idx="168">
                  <c:v>8.2288110575358078E-2</c:v>
                </c:pt>
                <c:pt idx="169">
                  <c:v>8.1152684525656868E-2</c:v>
                </c:pt>
                <c:pt idx="170">
                  <c:v>8.0092953545935458E-2</c:v>
                </c:pt>
                <c:pt idx="171">
                  <c:v>7.9108917636194293E-2</c:v>
                </c:pt>
                <c:pt idx="172">
                  <c:v>7.8049186656472896E-2</c:v>
                </c:pt>
                <c:pt idx="173">
                  <c:v>7.7065150746731731E-2</c:v>
                </c:pt>
                <c:pt idx="174">
                  <c:v>7.6005419767010543E-2</c:v>
                </c:pt>
                <c:pt idx="175">
                  <c:v>7.50970789272494E-2</c:v>
                </c:pt>
                <c:pt idx="176">
                  <c:v>7.4113043017508234E-2</c:v>
                </c:pt>
                <c:pt idx="177">
                  <c:v>7.3129007107767083E-2</c:v>
                </c:pt>
                <c:pt idx="178">
                  <c:v>7.222066626800594E-2</c:v>
                </c:pt>
                <c:pt idx="179">
                  <c:v>7.1312325428244797E-2</c:v>
                </c:pt>
                <c:pt idx="180">
                  <c:v>7.0479679658463676E-2</c:v>
                </c:pt>
                <c:pt idx="181">
                  <c:v>6.9571338818702755E-2</c:v>
                </c:pt>
                <c:pt idx="182">
                  <c:v>6.8738693048921634E-2</c:v>
                </c:pt>
                <c:pt idx="183">
                  <c:v>6.7906047279140735E-2</c:v>
                </c:pt>
                <c:pt idx="184">
                  <c:v>6.7073401509359615E-2</c:v>
                </c:pt>
                <c:pt idx="185">
                  <c:v>6.6240755739578716E-2</c:v>
                </c:pt>
                <c:pt idx="186">
                  <c:v>6.5483805039777618E-2</c:v>
                </c:pt>
                <c:pt idx="187">
                  <c:v>6.4651159269996719E-2</c:v>
                </c:pt>
                <c:pt idx="188">
                  <c:v>6.3894208570195843E-2</c:v>
                </c:pt>
                <c:pt idx="189">
                  <c:v>6.3137257870394745E-2</c:v>
                </c:pt>
                <c:pt idx="190">
                  <c:v>6.2380307170593868E-2</c:v>
                </c:pt>
                <c:pt idx="191">
                  <c:v>6.1623356470792985E-2</c:v>
                </c:pt>
                <c:pt idx="192">
                  <c:v>6.0942100840972131E-2</c:v>
                </c:pt>
                <c:pt idx="193">
                  <c:v>6.0260845211151277E-2</c:v>
                </c:pt>
                <c:pt idx="194">
                  <c:v>5.9579589581330417E-2</c:v>
                </c:pt>
                <c:pt idx="195">
                  <c:v>5.8898333951509563E-2</c:v>
                </c:pt>
                <c:pt idx="196">
                  <c:v>5.8217078321688924E-2</c:v>
                </c:pt>
                <c:pt idx="197">
                  <c:v>5.7611517761848093E-2</c:v>
                </c:pt>
                <c:pt idx="198">
                  <c:v>5.6930262132027239E-2</c:v>
                </c:pt>
                <c:pt idx="199">
                  <c:v>5.6324701572186615E-2</c:v>
                </c:pt>
                <c:pt idx="200">
                  <c:v>5.5719141012345784E-2</c:v>
                </c:pt>
                <c:pt idx="201">
                  <c:v>5.5113580452504952E-2</c:v>
                </c:pt>
                <c:pt idx="202">
                  <c:v>5.4508019892664336E-2</c:v>
                </c:pt>
                <c:pt idx="203">
                  <c:v>5.3902459332823505E-2</c:v>
                </c:pt>
                <c:pt idx="204">
                  <c:v>5.3296898772982888E-2</c:v>
                </c:pt>
                <c:pt idx="205">
                  <c:v>5.2767033283122294E-2</c:v>
                </c:pt>
                <c:pt idx="206">
                  <c:v>5.2161472723281463E-2</c:v>
                </c:pt>
                <c:pt idx="207">
                  <c:v>5.1631607233420869E-2</c:v>
                </c:pt>
                <c:pt idx="208">
                  <c:v>5.1101741743560275E-2</c:v>
                </c:pt>
                <c:pt idx="209">
                  <c:v>5.0571876253699466E-2</c:v>
                </c:pt>
                <c:pt idx="210">
                  <c:v>5.0117705833818894E-2</c:v>
                </c:pt>
                <c:pt idx="211">
                  <c:v>4.95878403439583E-2</c:v>
                </c:pt>
                <c:pt idx="212">
                  <c:v>4.9057974854097706E-2</c:v>
                </c:pt>
                <c:pt idx="213">
                  <c:v>4.8603804434217135E-2</c:v>
                </c:pt>
                <c:pt idx="214">
                  <c:v>4.8073938944356541E-2</c:v>
                </c:pt>
                <c:pt idx="215">
                  <c:v>4.7619768524475976E-2</c:v>
                </c:pt>
                <c:pt idx="216">
                  <c:v>4.7165598104595405E-2</c:v>
                </c:pt>
                <c:pt idx="217">
                  <c:v>4.6711427684714833E-2</c:v>
                </c:pt>
                <c:pt idx="218">
                  <c:v>4.6257257264834262E-2</c:v>
                </c:pt>
                <c:pt idx="219">
                  <c:v>4.580308684495369E-2</c:v>
                </c:pt>
                <c:pt idx="220">
                  <c:v>4.5424611495053363E-2</c:v>
                </c:pt>
                <c:pt idx="221">
                  <c:v>4.4970441075172791E-2</c:v>
                </c:pt>
                <c:pt idx="222">
                  <c:v>4.4591965725272242E-2</c:v>
                </c:pt>
                <c:pt idx="223">
                  <c:v>4.4137795305391671E-2</c:v>
                </c:pt>
                <c:pt idx="224">
                  <c:v>4.3759319955491129E-2</c:v>
                </c:pt>
                <c:pt idx="225">
                  <c:v>4.3380844605590795E-2</c:v>
                </c:pt>
                <c:pt idx="226">
                  <c:v>4.3002369255690245E-2</c:v>
                </c:pt>
                <c:pt idx="227">
                  <c:v>4.2548198835809674E-2</c:v>
                </c:pt>
                <c:pt idx="228">
                  <c:v>4.2169723485909347E-2</c:v>
                </c:pt>
                <c:pt idx="229">
                  <c:v>4.186694320598882E-2</c:v>
                </c:pt>
                <c:pt idx="230">
                  <c:v>4.1488467856088486E-2</c:v>
                </c:pt>
                <c:pt idx="231">
                  <c:v>4.1109992506187944E-2</c:v>
                </c:pt>
                <c:pt idx="232">
                  <c:v>4.073151715628761E-2</c:v>
                </c:pt>
                <c:pt idx="233">
                  <c:v>4.0428736876367083E-2</c:v>
                </c:pt>
                <c:pt idx="234">
                  <c:v>4.0125956596446778E-2</c:v>
                </c:pt>
                <c:pt idx="235">
                  <c:v>3.9747481246546444E-2</c:v>
                </c:pt>
                <c:pt idx="236">
                  <c:v>3.9444700966625924E-2</c:v>
                </c:pt>
                <c:pt idx="237">
                  <c:v>3.9141920686705613E-2</c:v>
                </c:pt>
                <c:pt idx="238">
                  <c:v>3.8839140406785308E-2</c:v>
                </c:pt>
                <c:pt idx="239">
                  <c:v>3.8536360126864781E-2</c:v>
                </c:pt>
                <c:pt idx="240">
                  <c:v>3.8309274916924499E-2</c:v>
                </c:pt>
                <c:pt idx="241">
                  <c:v>3.8006494637004187E-2</c:v>
                </c:pt>
                <c:pt idx="242">
                  <c:v>3.7779409427063905E-2</c:v>
                </c:pt>
                <c:pt idx="243">
                  <c:v>3.7476629147143593E-2</c:v>
                </c:pt>
                <c:pt idx="244">
                  <c:v>3.7249543937203311E-2</c:v>
                </c:pt>
                <c:pt idx="245">
                  <c:v>3.7022458727263022E-2</c:v>
                </c:pt>
                <c:pt idx="246">
                  <c:v>3.6795373517322739E-2</c:v>
                </c:pt>
                <c:pt idx="247">
                  <c:v>3.656828830738245E-2</c:v>
                </c:pt>
                <c:pt idx="248">
                  <c:v>3.6341203097442168E-2</c:v>
                </c:pt>
                <c:pt idx="249">
                  <c:v>3.6114117887501886E-2</c:v>
                </c:pt>
                <c:pt idx="250">
                  <c:v>3.5887032677561596E-2</c:v>
                </c:pt>
                <c:pt idx="251">
                  <c:v>3.5659947467621314E-2</c:v>
                </c:pt>
                <c:pt idx="252">
                  <c:v>3.5432862257681025E-2</c:v>
                </c:pt>
                <c:pt idx="253">
                  <c:v>3.528147211772098E-2</c:v>
                </c:pt>
                <c:pt idx="254">
                  <c:v>3.5054386907780698E-2</c:v>
                </c:pt>
                <c:pt idx="255">
                  <c:v>3.4827301697840408E-2</c:v>
                </c:pt>
                <c:pt idx="256">
                  <c:v>3.4675911557880149E-2</c:v>
                </c:pt>
                <c:pt idx="257">
                  <c:v>3.4448826347939866E-2</c:v>
                </c:pt>
                <c:pt idx="258">
                  <c:v>3.4297436207979599E-2</c:v>
                </c:pt>
                <c:pt idx="259">
                  <c:v>3.4146046068019555E-2</c:v>
                </c:pt>
                <c:pt idx="260">
                  <c:v>3.3918960858079272E-2</c:v>
                </c:pt>
                <c:pt idx="261">
                  <c:v>3.3767570718119005E-2</c:v>
                </c:pt>
                <c:pt idx="262">
                  <c:v>3.3616180578158961E-2</c:v>
                </c:pt>
                <c:pt idx="263">
                  <c:v>3.3464790438198701E-2</c:v>
                </c:pt>
                <c:pt idx="264">
                  <c:v>3.3237705228258412E-2</c:v>
                </c:pt>
                <c:pt idx="265">
                  <c:v>3.3086315088298152E-2</c:v>
                </c:pt>
                <c:pt idx="266">
                  <c:v>3.2934924948338107E-2</c:v>
                </c:pt>
                <c:pt idx="267">
                  <c:v>3.2783534808377847E-2</c:v>
                </c:pt>
                <c:pt idx="268">
                  <c:v>3.2556449598437558E-2</c:v>
                </c:pt>
                <c:pt idx="269">
                  <c:v>3.2405059458477298E-2</c:v>
                </c:pt>
                <c:pt idx="270">
                  <c:v>3.2177974248537224E-2</c:v>
                </c:pt>
                <c:pt idx="271">
                  <c:v>3.2026584108576964E-2</c:v>
                </c:pt>
                <c:pt idx="272">
                  <c:v>3.1875193968616704E-2</c:v>
                </c:pt>
                <c:pt idx="273">
                  <c:v>3.1648108758676415E-2</c:v>
                </c:pt>
                <c:pt idx="274">
                  <c:v>3.149671861871637E-2</c:v>
                </c:pt>
                <c:pt idx="275">
                  <c:v>3.1269633408776087E-2</c:v>
                </c:pt>
                <c:pt idx="276">
                  <c:v>3.1118243268815824E-2</c:v>
                </c:pt>
                <c:pt idx="277">
                  <c:v>3.0966853128855561E-2</c:v>
                </c:pt>
                <c:pt idx="278">
                  <c:v>3.0739767918915278E-2</c:v>
                </c:pt>
                <c:pt idx="279">
                  <c:v>3.058837777895523E-2</c:v>
                </c:pt>
                <c:pt idx="280">
                  <c:v>3.043698763899497E-2</c:v>
                </c:pt>
                <c:pt idx="281">
                  <c:v>3.0285597499034922E-2</c:v>
                </c:pt>
                <c:pt idx="282">
                  <c:v>3.0058512289094636E-2</c:v>
                </c:pt>
                <c:pt idx="283">
                  <c:v>2.9907122149134376E-2</c:v>
                </c:pt>
                <c:pt idx="284">
                  <c:v>2.9755732009174113E-2</c:v>
                </c:pt>
                <c:pt idx="285">
                  <c:v>2.9604341869214068E-2</c:v>
                </c:pt>
                <c:pt idx="286">
                  <c:v>2.9528646799233827E-2</c:v>
                </c:pt>
                <c:pt idx="287">
                  <c:v>2.9377256659273782E-2</c:v>
                </c:pt>
                <c:pt idx="288">
                  <c:v>2.9225866519313519E-2</c:v>
                </c:pt>
                <c:pt idx="289">
                  <c:v>2.9074476379353259E-2</c:v>
                </c:pt>
                <c:pt idx="290">
                  <c:v>2.8923086239393211E-2</c:v>
                </c:pt>
                <c:pt idx="291">
                  <c:v>2.8847391169412973E-2</c:v>
                </c:pt>
                <c:pt idx="292">
                  <c:v>2.8696001029452925E-2</c:v>
                </c:pt>
                <c:pt idx="293">
                  <c:v>2.8544610889492665E-2</c:v>
                </c:pt>
                <c:pt idx="294">
                  <c:v>2.8468915819512639E-2</c:v>
                </c:pt>
                <c:pt idx="295">
                  <c:v>2.8317525679552379E-2</c:v>
                </c:pt>
                <c:pt idx="296">
                  <c:v>2.8241830609572357E-2</c:v>
                </c:pt>
                <c:pt idx="297">
                  <c:v>2.8090440469612094E-2</c:v>
                </c:pt>
                <c:pt idx="298">
                  <c:v>2.8014745399632071E-2</c:v>
                </c:pt>
                <c:pt idx="299">
                  <c:v>2.7863355259671808E-2</c:v>
                </c:pt>
                <c:pt idx="300">
                  <c:v>2.7787660189691785E-2</c:v>
                </c:pt>
                <c:pt idx="301">
                  <c:v>2.7636270049731522E-2</c:v>
                </c:pt>
                <c:pt idx="302">
                  <c:v>2.75605749797515E-2</c:v>
                </c:pt>
                <c:pt idx="303">
                  <c:v>2.740918483979124E-2</c:v>
                </c:pt>
                <c:pt idx="304">
                  <c:v>2.7333489769811214E-2</c:v>
                </c:pt>
                <c:pt idx="305">
                  <c:v>2.7182099629850954E-2</c:v>
                </c:pt>
                <c:pt idx="306">
                  <c:v>2.7106404559870928E-2</c:v>
                </c:pt>
                <c:pt idx="307">
                  <c:v>2.7030709489890906E-2</c:v>
                </c:pt>
                <c:pt idx="308">
                  <c:v>2.6879319349930646E-2</c:v>
                </c:pt>
                <c:pt idx="309">
                  <c:v>2.680362427995062E-2</c:v>
                </c:pt>
                <c:pt idx="310">
                  <c:v>2.6727929209970382E-2</c:v>
                </c:pt>
                <c:pt idx="311">
                  <c:v>2.665223413999036E-2</c:v>
                </c:pt>
                <c:pt idx="312">
                  <c:v>2.6500844000030312E-2</c:v>
                </c:pt>
                <c:pt idx="313">
                  <c:v>2.6425148930050074E-2</c:v>
                </c:pt>
                <c:pt idx="314">
                  <c:v>2.6349453860070052E-2</c:v>
                </c:pt>
                <c:pt idx="315">
                  <c:v>2.6273758790090026E-2</c:v>
                </c:pt>
                <c:pt idx="316">
                  <c:v>2.6198063720109788E-2</c:v>
                </c:pt>
                <c:pt idx="317">
                  <c:v>2.6122368650129766E-2</c:v>
                </c:pt>
                <c:pt idx="318">
                  <c:v>2.6046673580149744E-2</c:v>
                </c:pt>
                <c:pt idx="319">
                  <c:v>2.5970978510169503E-2</c:v>
                </c:pt>
                <c:pt idx="320">
                  <c:v>2.589528344018948E-2</c:v>
                </c:pt>
                <c:pt idx="321">
                  <c:v>2.5819588370209458E-2</c:v>
                </c:pt>
                <c:pt idx="322">
                  <c:v>2.5743893300229217E-2</c:v>
                </c:pt>
                <c:pt idx="323">
                  <c:v>2.5668198230249194E-2</c:v>
                </c:pt>
                <c:pt idx="324">
                  <c:v>2.5592503160269172E-2</c:v>
                </c:pt>
                <c:pt idx="325">
                  <c:v>2.5516808090288935E-2</c:v>
                </c:pt>
                <c:pt idx="326">
                  <c:v>2.5441113020308909E-2</c:v>
                </c:pt>
                <c:pt idx="327">
                  <c:v>2.5365417950328886E-2</c:v>
                </c:pt>
                <c:pt idx="328">
                  <c:v>2.5289722880348649E-2</c:v>
                </c:pt>
                <c:pt idx="329">
                  <c:v>2.5289722880348649E-2</c:v>
                </c:pt>
                <c:pt idx="330">
                  <c:v>2.5214027810368626E-2</c:v>
                </c:pt>
                <c:pt idx="331">
                  <c:v>2.51383327403886E-2</c:v>
                </c:pt>
                <c:pt idx="332">
                  <c:v>2.5062637670408363E-2</c:v>
                </c:pt>
                <c:pt idx="333">
                  <c:v>2.4986942600428341E-2</c:v>
                </c:pt>
                <c:pt idx="334">
                  <c:v>2.4986942600428341E-2</c:v>
                </c:pt>
                <c:pt idx="335">
                  <c:v>2.4911247530448315E-2</c:v>
                </c:pt>
                <c:pt idx="336">
                  <c:v>2.4835552460468077E-2</c:v>
                </c:pt>
                <c:pt idx="337">
                  <c:v>2.4759857390488055E-2</c:v>
                </c:pt>
                <c:pt idx="338">
                  <c:v>2.4759857390488055E-2</c:v>
                </c:pt>
                <c:pt idx="339">
                  <c:v>2.4684162320508032E-2</c:v>
                </c:pt>
                <c:pt idx="340">
                  <c:v>2.4608467250528007E-2</c:v>
                </c:pt>
                <c:pt idx="341">
                  <c:v>2.4532772180547769E-2</c:v>
                </c:pt>
                <c:pt idx="342">
                  <c:v>2.4532772180547769E-2</c:v>
                </c:pt>
                <c:pt idx="343">
                  <c:v>2.4457077110567747E-2</c:v>
                </c:pt>
                <c:pt idx="344">
                  <c:v>2.4381382040587721E-2</c:v>
                </c:pt>
                <c:pt idx="345">
                  <c:v>2.4381382040587721E-2</c:v>
                </c:pt>
                <c:pt idx="346">
                  <c:v>2.4305686970607483E-2</c:v>
                </c:pt>
                <c:pt idx="347">
                  <c:v>2.4305686970607483E-2</c:v>
                </c:pt>
                <c:pt idx="348">
                  <c:v>2.4229991900627461E-2</c:v>
                </c:pt>
                <c:pt idx="349">
                  <c:v>2.4154296830647438E-2</c:v>
                </c:pt>
                <c:pt idx="350">
                  <c:v>2.4154296830647438E-2</c:v>
                </c:pt>
                <c:pt idx="351">
                  <c:v>2.4078601760667197E-2</c:v>
                </c:pt>
                <c:pt idx="352">
                  <c:v>2.4078601760667197E-2</c:v>
                </c:pt>
                <c:pt idx="353">
                  <c:v>2.4002906690687175E-2</c:v>
                </c:pt>
                <c:pt idx="354">
                  <c:v>2.4002906690687175E-2</c:v>
                </c:pt>
                <c:pt idx="355">
                  <c:v>2.3927211620707153E-2</c:v>
                </c:pt>
                <c:pt idx="356">
                  <c:v>2.3851516550726915E-2</c:v>
                </c:pt>
                <c:pt idx="357">
                  <c:v>2.3851516550726915E-2</c:v>
                </c:pt>
                <c:pt idx="358">
                  <c:v>2.3775821480746889E-2</c:v>
                </c:pt>
                <c:pt idx="359">
                  <c:v>2.3775821480746889E-2</c:v>
                </c:pt>
                <c:pt idx="360">
                  <c:v>2.3700126410766867E-2</c:v>
                </c:pt>
                <c:pt idx="361">
                  <c:v>2.3700126410766867E-2</c:v>
                </c:pt>
                <c:pt idx="362">
                  <c:v>2.3624431340786629E-2</c:v>
                </c:pt>
                <c:pt idx="363">
                  <c:v>2.3624431340786629E-2</c:v>
                </c:pt>
                <c:pt idx="364">
                  <c:v>2.3548736270806604E-2</c:v>
                </c:pt>
                <c:pt idx="365">
                  <c:v>2.3548736270806604E-2</c:v>
                </c:pt>
                <c:pt idx="366">
                  <c:v>2.3473041200826581E-2</c:v>
                </c:pt>
                <c:pt idx="367">
                  <c:v>2.3473041200826581E-2</c:v>
                </c:pt>
                <c:pt idx="368">
                  <c:v>2.3473041200826581E-2</c:v>
                </c:pt>
                <c:pt idx="369">
                  <c:v>2.3397346130846344E-2</c:v>
                </c:pt>
                <c:pt idx="370">
                  <c:v>2.3397346130846344E-2</c:v>
                </c:pt>
                <c:pt idx="371">
                  <c:v>2.3321651060866321E-2</c:v>
                </c:pt>
                <c:pt idx="372">
                  <c:v>2.3321651060866321E-2</c:v>
                </c:pt>
                <c:pt idx="373">
                  <c:v>2.3245955990886295E-2</c:v>
                </c:pt>
                <c:pt idx="374">
                  <c:v>2.3245955990886295E-2</c:v>
                </c:pt>
                <c:pt idx="375">
                  <c:v>2.3245955990886295E-2</c:v>
                </c:pt>
                <c:pt idx="376">
                  <c:v>2.3170260920906058E-2</c:v>
                </c:pt>
                <c:pt idx="377">
                  <c:v>2.3170260920906058E-2</c:v>
                </c:pt>
                <c:pt idx="378">
                  <c:v>2.3094565850926035E-2</c:v>
                </c:pt>
                <c:pt idx="379">
                  <c:v>2.3094565850926035E-2</c:v>
                </c:pt>
                <c:pt idx="380">
                  <c:v>2.3094565850926035E-2</c:v>
                </c:pt>
                <c:pt idx="381">
                  <c:v>2.3018870780946013E-2</c:v>
                </c:pt>
                <c:pt idx="382">
                  <c:v>2.3018870780946013E-2</c:v>
                </c:pt>
                <c:pt idx="383">
                  <c:v>2.3018870780946013E-2</c:v>
                </c:pt>
                <c:pt idx="384">
                  <c:v>2.2943175710965772E-2</c:v>
                </c:pt>
                <c:pt idx="385">
                  <c:v>2.2943175710965772E-2</c:v>
                </c:pt>
                <c:pt idx="386">
                  <c:v>2.2943175710965772E-2</c:v>
                </c:pt>
                <c:pt idx="387">
                  <c:v>2.2943175710965772E-2</c:v>
                </c:pt>
                <c:pt idx="388">
                  <c:v>2.286748064098575E-2</c:v>
                </c:pt>
                <c:pt idx="389">
                  <c:v>2.286748064098575E-2</c:v>
                </c:pt>
                <c:pt idx="390">
                  <c:v>2.286748064098575E-2</c:v>
                </c:pt>
                <c:pt idx="391">
                  <c:v>2.286748064098575E-2</c:v>
                </c:pt>
                <c:pt idx="392">
                  <c:v>2.286748064098575E-2</c:v>
                </c:pt>
                <c:pt idx="393">
                  <c:v>2.286748064098575E-2</c:v>
                </c:pt>
                <c:pt idx="394">
                  <c:v>2.286748064098575E-2</c:v>
                </c:pt>
                <c:pt idx="395">
                  <c:v>2.2943175710965772E-2</c:v>
                </c:pt>
                <c:pt idx="396">
                  <c:v>2.2943175710965772E-2</c:v>
                </c:pt>
                <c:pt idx="397">
                  <c:v>2.2943175710965772E-2</c:v>
                </c:pt>
                <c:pt idx="398">
                  <c:v>2.2943175710965772E-2</c:v>
                </c:pt>
                <c:pt idx="399">
                  <c:v>2.2943175710965772E-2</c:v>
                </c:pt>
                <c:pt idx="400">
                  <c:v>2.2943175710965772E-2</c:v>
                </c:pt>
                <c:pt idx="401">
                  <c:v>2.2943175710965772E-2</c:v>
                </c:pt>
                <c:pt idx="402">
                  <c:v>2.2943175710965772E-2</c:v>
                </c:pt>
                <c:pt idx="403">
                  <c:v>2.2943175710965772E-2</c:v>
                </c:pt>
                <c:pt idx="404">
                  <c:v>2.3018870780946013E-2</c:v>
                </c:pt>
                <c:pt idx="405">
                  <c:v>2.3018870780946013E-2</c:v>
                </c:pt>
                <c:pt idx="406">
                  <c:v>2.3018870780946013E-2</c:v>
                </c:pt>
                <c:pt idx="407">
                  <c:v>2.3018870780946013E-2</c:v>
                </c:pt>
                <c:pt idx="408">
                  <c:v>2.3018870780946013E-2</c:v>
                </c:pt>
                <c:pt idx="409">
                  <c:v>2.3018870780946013E-2</c:v>
                </c:pt>
                <c:pt idx="410">
                  <c:v>2.3018870780946013E-2</c:v>
                </c:pt>
                <c:pt idx="411">
                  <c:v>2.3018870780946013E-2</c:v>
                </c:pt>
                <c:pt idx="412">
                  <c:v>2.3094565850926035E-2</c:v>
                </c:pt>
                <c:pt idx="413">
                  <c:v>2.3094565850926035E-2</c:v>
                </c:pt>
                <c:pt idx="414">
                  <c:v>2.3094565850926035E-2</c:v>
                </c:pt>
                <c:pt idx="415">
                  <c:v>2.3094565850926035E-2</c:v>
                </c:pt>
                <c:pt idx="416">
                  <c:v>2.3094565850926035E-2</c:v>
                </c:pt>
                <c:pt idx="417">
                  <c:v>2.3094565850926035E-2</c:v>
                </c:pt>
                <c:pt idx="418">
                  <c:v>2.3094565850926035E-2</c:v>
                </c:pt>
                <c:pt idx="419">
                  <c:v>2.3094565850926035E-2</c:v>
                </c:pt>
                <c:pt idx="420">
                  <c:v>2.3094565850926035E-2</c:v>
                </c:pt>
                <c:pt idx="421">
                  <c:v>2.3094565850926035E-2</c:v>
                </c:pt>
                <c:pt idx="422">
                  <c:v>2.3094565850926035E-2</c:v>
                </c:pt>
                <c:pt idx="423">
                  <c:v>2.3094565850926035E-2</c:v>
                </c:pt>
                <c:pt idx="424">
                  <c:v>2.3018870780946013E-2</c:v>
                </c:pt>
                <c:pt idx="425">
                  <c:v>2.3018870780946013E-2</c:v>
                </c:pt>
                <c:pt idx="426">
                  <c:v>2.3018870780946013E-2</c:v>
                </c:pt>
                <c:pt idx="427">
                  <c:v>2.2943175710965772E-2</c:v>
                </c:pt>
                <c:pt idx="428">
                  <c:v>2.2943175710965772E-2</c:v>
                </c:pt>
                <c:pt idx="429">
                  <c:v>2.286748064098575E-2</c:v>
                </c:pt>
                <c:pt idx="430">
                  <c:v>2.286748064098575E-2</c:v>
                </c:pt>
                <c:pt idx="431">
                  <c:v>2.286748064098575E-2</c:v>
                </c:pt>
                <c:pt idx="432">
                  <c:v>2.2791785571005727E-2</c:v>
                </c:pt>
                <c:pt idx="433">
                  <c:v>2.2791785571005727E-2</c:v>
                </c:pt>
                <c:pt idx="434">
                  <c:v>2.2791785571005727E-2</c:v>
                </c:pt>
                <c:pt idx="435">
                  <c:v>2.2716090501025701E-2</c:v>
                </c:pt>
                <c:pt idx="436">
                  <c:v>2.2716090501025701E-2</c:v>
                </c:pt>
                <c:pt idx="437">
                  <c:v>2.2716090501025701E-2</c:v>
                </c:pt>
                <c:pt idx="438">
                  <c:v>2.2716090501025701E-2</c:v>
                </c:pt>
              </c:numCache>
            </c:numRef>
          </c:xVal>
          <c:yVal>
            <c:numRef>
              <c:f>Traitement7!$M$2:$M$440</c:f>
              <c:numCache>
                <c:formatCode>0.000</c:formatCode>
                <c:ptCount val="439"/>
                <c:pt idx="0">
                  <c:v>0.76834896575031364</c:v>
                </c:pt>
                <c:pt idx="1">
                  <c:v>0.7675349846659314</c:v>
                </c:pt>
                <c:pt idx="2">
                  <c:v>0.76690242923053209</c:v>
                </c:pt>
                <c:pt idx="3">
                  <c:v>0.76631549842927138</c:v>
                </c:pt>
                <c:pt idx="4">
                  <c:v>0.76572900982356096</c:v>
                </c:pt>
                <c:pt idx="5">
                  <c:v>0.76505286371435455</c:v>
                </c:pt>
                <c:pt idx="6">
                  <c:v>0.76437735599915868</c:v>
                </c:pt>
                <c:pt idx="7">
                  <c:v>0.76365755052372553</c:v>
                </c:pt>
                <c:pt idx="8">
                  <c:v>0.76289363033566493</c:v>
                </c:pt>
                <c:pt idx="9">
                  <c:v>0.76217550978649462</c:v>
                </c:pt>
                <c:pt idx="10">
                  <c:v>0.76141347155831207</c:v>
                </c:pt>
                <c:pt idx="11">
                  <c:v>0.76060774942931042</c:v>
                </c:pt>
                <c:pt idx="12">
                  <c:v>0.75984792805794377</c:v>
                </c:pt>
                <c:pt idx="13">
                  <c:v>0.75904468595881258</c:v>
                </c:pt>
                <c:pt idx="14">
                  <c:v>0.7580203511908441</c:v>
                </c:pt>
                <c:pt idx="15">
                  <c:v>0.75717599500066501</c:v>
                </c:pt>
                <c:pt idx="16">
                  <c:v>0.75637771283140665</c:v>
                </c:pt>
                <c:pt idx="17">
                  <c:v>0.75558112107545394</c:v>
                </c:pt>
                <c:pt idx="18">
                  <c:v>0.75483043204559219</c:v>
                </c:pt>
                <c:pt idx="19">
                  <c:v>0.75408144124490772</c:v>
                </c:pt>
                <c:pt idx="20">
                  <c:v>0.75329035748734641</c:v>
                </c:pt>
                <c:pt idx="21">
                  <c:v>0.75254519480109583</c:v>
                </c:pt>
                <c:pt idx="22">
                  <c:v>0.75175842125863046</c:v>
                </c:pt>
                <c:pt idx="23">
                  <c:v>0.75097408194915649</c:v>
                </c:pt>
                <c:pt idx="24">
                  <c:v>0.75019233953957398</c:v>
                </c:pt>
                <c:pt idx="25">
                  <c:v>0.74941336904837907</c:v>
                </c:pt>
                <c:pt idx="26">
                  <c:v>0.74863735870229964</c:v>
                </c:pt>
                <c:pt idx="27">
                  <c:v>0.74782167182832227</c:v>
                </c:pt>
                <c:pt idx="28">
                  <c:v>0.74700976472573766</c:v>
                </c:pt>
                <c:pt idx="29">
                  <c:v>0.74620191306503003</c:v>
                </c:pt>
                <c:pt idx="30">
                  <c:v>0.74539841319455025</c:v>
                </c:pt>
                <c:pt idx="31">
                  <c:v>0.7445995830443497</c:v>
                </c:pt>
                <c:pt idx="32">
                  <c:v>0.74376412838951267</c:v>
                </c:pt>
                <c:pt idx="33">
                  <c:v>0.74297597439408936</c:v>
                </c:pt>
                <c:pt idx="34">
                  <c:v>0.74215259026789238</c:v>
                </c:pt>
                <c:pt idx="35">
                  <c:v>0.741336088727091</c:v>
                </c:pt>
                <c:pt idx="36">
                  <c:v>0.74052697429539249</c:v>
                </c:pt>
                <c:pt idx="37">
                  <c:v>0.73972577547867735</c:v>
                </c:pt>
                <c:pt idx="38">
                  <c:v>0.73889363687454557</c:v>
                </c:pt>
                <c:pt idx="39">
                  <c:v>0.73811039858477345</c:v>
                </c:pt>
                <c:pt idx="40">
                  <c:v>0.73729837552756716</c:v>
                </c:pt>
                <c:pt idx="41">
                  <c:v>0.73653550275841884</c:v>
                </c:pt>
                <c:pt idx="42">
                  <c:v>0.7357461226118942</c:v>
                </c:pt>
                <c:pt idx="43">
                  <c:v>0.73496928340310608</c:v>
                </c:pt>
                <c:pt idx="44">
                  <c:v>0.73420557618498283</c:v>
                </c:pt>
                <c:pt idx="45">
                  <c:v>0.73349093452906922</c:v>
                </c:pt>
                <c:pt idx="46">
                  <c:v>0.73275433917873345</c:v>
                </c:pt>
                <c:pt idx="47">
                  <c:v>0.73203222810355706</c:v>
                </c:pt>
                <c:pt idx="48">
                  <c:v>0.73132487660625189</c:v>
                </c:pt>
                <c:pt idx="49">
                  <c:v>0.73063244809847461</c:v>
                </c:pt>
                <c:pt idx="50">
                  <c:v>0.72995498785630453</c:v>
                </c:pt>
                <c:pt idx="51">
                  <c:v>0.72932363684566537</c:v>
                </c:pt>
                <c:pt idx="52">
                  <c:v>0.7286750789830565</c:v>
                </c:pt>
                <c:pt idx="53">
                  <c:v>0.72801109674659015</c:v>
                </c:pt>
                <c:pt idx="54">
                  <c:v>0.72739164113176402</c:v>
                </c:pt>
                <c:pt idx="55">
                  <c:v>0.72678571029856287</c:v>
                </c:pt>
                <c:pt idx="56">
                  <c:v>0.72619275663126692</c:v>
                </c:pt>
                <c:pt idx="57">
                  <c:v>0.72561218214460765</c:v>
                </c:pt>
                <c:pt idx="58">
                  <c:v>0.72504335481314952</c:v>
                </c:pt>
                <c:pt idx="59">
                  <c:v>0.72448562374442427</c:v>
                </c:pt>
                <c:pt idx="60">
                  <c:v>0.72393833264125229</c:v>
                </c:pt>
                <c:pt idx="61">
                  <c:v>0.72340083123534127</c:v>
                </c:pt>
                <c:pt idx="62">
                  <c:v>0.72287248458156428</c:v>
                </c:pt>
                <c:pt idx="63">
                  <c:v>0.72235268026486199</c:v>
                </c:pt>
                <c:pt idx="64">
                  <c:v>0.72181664897915077</c:v>
                </c:pt>
                <c:pt idx="65">
                  <c:v>0.72131254631254338</c:v>
                </c:pt>
                <c:pt idx="66">
                  <c:v>0.72081530470248023</c:v>
                </c:pt>
                <c:pt idx="67">
                  <c:v>0.72032444079109259</c:v>
                </c:pt>
                <c:pt idx="68">
                  <c:v>0.71983950590102075</c:v>
                </c:pt>
                <c:pt idx="69">
                  <c:v>0.71936008542110708</c:v>
                </c:pt>
                <c:pt idx="70">
                  <c:v>0.71888579770253858</c:v>
                </c:pt>
                <c:pt idx="71">
                  <c:v>0.71841629262107398</c:v>
                </c:pt>
                <c:pt idx="72">
                  <c:v>0.71792921126393572</c:v>
                </c:pt>
                <c:pt idx="73">
                  <c:v>0.71749037750215694</c:v>
                </c:pt>
                <c:pt idx="74">
                  <c:v>0.71703340953186201</c:v>
                </c:pt>
                <c:pt idx="75">
                  <c:v>0.7165586063793361</c:v>
                </c:pt>
                <c:pt idx="76">
                  <c:v>0.71610890530618232</c:v>
                </c:pt>
                <c:pt idx="77">
                  <c:v>0.71566244281702807</c:v>
                </c:pt>
                <c:pt idx="78">
                  <c:v>0.71521904216601451</c:v>
                </c:pt>
                <c:pt idx="79">
                  <c:v>0.71477854473249369</c:v>
                </c:pt>
                <c:pt idx="80">
                  <c:v>0.7143408087007741</c:v>
                </c:pt>
                <c:pt idx="81">
                  <c:v>0.71390570785198459</c:v>
                </c:pt>
                <c:pt idx="82">
                  <c:v>0.71347313046551519</c:v>
                </c:pt>
                <c:pt idx="83">
                  <c:v>0.71304297832569474</c:v>
                </c:pt>
                <c:pt idx="84">
                  <c:v>0.71261516582821494</c:v>
                </c:pt>
                <c:pt idx="85">
                  <c:v>0.71218961918015378</c:v>
                </c:pt>
                <c:pt idx="86">
                  <c:v>0.7117662756871237</c:v>
                </c:pt>
                <c:pt idx="87">
                  <c:v>0.7113650917976676</c:v>
                </c:pt>
                <c:pt idx="88">
                  <c:v>0.71096582204144176</c:v>
                </c:pt>
                <c:pt idx="89">
                  <c:v>0.71056843743246101</c:v>
                </c:pt>
                <c:pt idx="90">
                  <c:v>0.71015318899078461</c:v>
                </c:pt>
                <c:pt idx="91">
                  <c:v>0.70975960933088078</c:v>
                </c:pt>
                <c:pt idx="92">
                  <c:v>0.70936787106926147</c:v>
                </c:pt>
                <c:pt idx="93">
                  <c:v>0.70897797362321202</c:v>
                </c:pt>
                <c:pt idx="94">
                  <c:v>0.70857056898569071</c:v>
                </c:pt>
                <c:pt idx="95">
                  <c:v>0.7081844704190724</c:v>
                </c:pt>
                <c:pt idx="96">
                  <c:v>0.7078002500485342</c:v>
                </c:pt>
                <c:pt idx="97">
                  <c:v>0.7074179324948705</c:v>
                </c:pt>
                <c:pt idx="98">
                  <c:v>0.70703754830380638</c:v>
                </c:pt>
                <c:pt idx="99">
                  <c:v>0.70664026557908055</c:v>
                </c:pt>
                <c:pt idx="100">
                  <c:v>0.706282731333435</c:v>
                </c:pt>
                <c:pt idx="101">
                  <c:v>0.70590838858535399</c:v>
                </c:pt>
                <c:pt idx="102">
                  <c:v>0.70551760418693521</c:v>
                </c:pt>
                <c:pt idx="103">
                  <c:v>0.70516610215486319</c:v>
                </c:pt>
                <c:pt idx="104">
                  <c:v>0.70479828229981967</c:v>
                </c:pt>
                <c:pt idx="105">
                  <c:v>0.70443276977991454</c:v>
                </c:pt>
                <c:pt idx="106">
                  <c:v>0.70406964024101504</c:v>
                </c:pt>
                <c:pt idx="107">
                  <c:v>0.70370897471186811</c:v>
                </c:pt>
                <c:pt idx="108">
                  <c:v>0.70335085952718879</c:v>
                </c:pt>
                <c:pt idx="109">
                  <c:v>0.70299538623602875</c:v>
                </c:pt>
                <c:pt idx="110">
                  <c:v>0.7026602216397958</c:v>
                </c:pt>
                <c:pt idx="111">
                  <c:v>0.70231018257343536</c:v>
                </c:pt>
                <c:pt idx="112">
                  <c:v>0.70196308469424062</c:v>
                </c:pt>
                <c:pt idx="113">
                  <c:v>0.70161903885697641</c:v>
                </c:pt>
                <c:pt idx="114">
                  <c:v>0.7012951272226986</c:v>
                </c:pt>
                <c:pt idx="115">
                  <c:v>0.70094056864665133</c:v>
                </c:pt>
                <c:pt idx="116">
                  <c:v>0.70060638712798018</c:v>
                </c:pt>
                <c:pt idx="117">
                  <c:v>0.70025930570986006</c:v>
                </c:pt>
                <c:pt idx="118">
                  <c:v>0.69991627481011509</c:v>
                </c:pt>
                <c:pt idx="119">
                  <c:v>0.69959348553532441</c:v>
                </c:pt>
                <c:pt idx="120">
                  <c:v>0.69925880972431176</c:v>
                </c:pt>
                <c:pt idx="121">
                  <c:v>0.6989286471471795</c:v>
                </c:pt>
                <c:pt idx="122">
                  <c:v>0.6985877782505604</c:v>
                </c:pt>
                <c:pt idx="123">
                  <c:v>0.69826735891892833</c:v>
                </c:pt>
                <c:pt idx="124">
                  <c:v>0.69795194367557223</c:v>
                </c:pt>
                <c:pt idx="125">
                  <c:v>0.69764169278994581</c:v>
                </c:pt>
                <c:pt idx="126">
                  <c:v>0.69733676463453564</c:v>
                </c:pt>
                <c:pt idx="127">
                  <c:v>0.69705144776350636</c:v>
                </c:pt>
                <c:pt idx="128">
                  <c:v>0.69675735628976487</c:v>
                </c:pt>
                <c:pt idx="129">
                  <c:v>0.69646903463081977</c:v>
                </c:pt>
                <c:pt idx="130">
                  <c:v>0.69619993603718411</c:v>
                </c:pt>
                <c:pt idx="131">
                  <c:v>0.69592327981252999</c:v>
                </c:pt>
                <c:pt idx="132">
                  <c:v>0.69566552826078631</c:v>
                </c:pt>
                <c:pt idx="133">
                  <c:v>0.69541347130253772</c:v>
                </c:pt>
                <c:pt idx="134">
                  <c:v>0.69516720286476996</c:v>
                </c:pt>
                <c:pt idx="135">
                  <c:v>0.69491494392054698</c:v>
                </c:pt>
                <c:pt idx="136">
                  <c:v>0.69468079771548841</c:v>
                </c:pt>
                <c:pt idx="137">
                  <c:v>0.69445266939484496</c:v>
                </c:pt>
                <c:pt idx="138">
                  <c:v>0.6942306133494851</c:v>
                </c:pt>
                <c:pt idx="139">
                  <c:v>0.6940146728404063</c:v>
                </c:pt>
                <c:pt idx="140">
                  <c:v>0.69380487961405413</c:v>
                </c:pt>
                <c:pt idx="141">
                  <c:v>0.69361128826519147</c:v>
                </c:pt>
                <c:pt idx="142">
                  <c:v>0.69342326997812198</c:v>
                </c:pt>
                <c:pt idx="143">
                  <c:v>0.69323137352405273</c:v>
                </c:pt>
                <c:pt idx="144">
                  <c:v>0.69305477504043322</c:v>
                </c:pt>
                <c:pt idx="145">
                  <c:v>0.69288371020463502</c:v>
                </c:pt>
                <c:pt idx="146">
                  <c:v>0.6927181463669525</c:v>
                </c:pt>
                <c:pt idx="147">
                  <c:v>0.69255804143272937</c:v>
                </c:pt>
                <c:pt idx="148">
                  <c:v>0.69240334414066895</c:v>
                </c:pt>
                <c:pt idx="149">
                  <c:v>0.69226172267130426</c:v>
                </c:pt>
                <c:pt idx="150">
                  <c:v>0.69212484265602059</c:v>
                </c:pt>
                <c:pt idx="151">
                  <c:v>0.69198543069396523</c:v>
                </c:pt>
                <c:pt idx="152">
                  <c:v>0.69185808765507129</c:v>
                </c:pt>
                <c:pt idx="153">
                  <c:v>0.69173527027676085</c:v>
                </c:pt>
                <c:pt idx="154">
                  <c:v>0.69162335793803853</c:v>
                </c:pt>
                <c:pt idx="155">
                  <c:v>0.69150910198987015</c:v>
                </c:pt>
                <c:pt idx="156">
                  <c:v>0.69140511736802401</c:v>
                </c:pt>
                <c:pt idx="157">
                  <c:v>0.69130486333086383</c:v>
                </c:pt>
                <c:pt idx="158">
                  <c:v>0.69120825757792426</c:v>
                </c:pt>
                <c:pt idx="159">
                  <c:v>0.69112059139265813</c:v>
                </c:pt>
                <c:pt idx="160">
                  <c:v>0.69103600965647005</c:v>
                </c:pt>
                <c:pt idx="161">
                  <c:v>0.69094943886439908</c:v>
                </c:pt>
                <c:pt idx="162">
                  <c:v>0.69087098515868195</c:v>
                </c:pt>
                <c:pt idx="163">
                  <c:v>0.69079538733502044</c:v>
                </c:pt>
                <c:pt idx="164">
                  <c:v>0.69072704034742538</c:v>
                </c:pt>
                <c:pt idx="165">
                  <c:v>0.69066107336214055</c:v>
                </c:pt>
                <c:pt idx="166">
                  <c:v>0.69059742314916173</c:v>
                </c:pt>
                <c:pt idx="167">
                  <c:v>0.69053602648464441</c:v>
                </c:pt>
                <c:pt idx="168">
                  <c:v>0.69048070048261734</c:v>
                </c:pt>
                <c:pt idx="169">
                  <c:v>0.69042348205696602</c:v>
                </c:pt>
                <c:pt idx="170">
                  <c:v>0.69037194650401446</c:v>
                </c:pt>
                <c:pt idx="171">
                  <c:v>0.69032566216405078</c:v>
                </c:pt>
                <c:pt idx="172">
                  <c:v>0.69027746137239232</c:v>
                </c:pt>
                <c:pt idx="173">
                  <c:v>0.6902341878123891</c:v>
                </c:pt>
                <c:pt idx="174">
                  <c:v>0.69018913802616433</c:v>
                </c:pt>
                <c:pt idx="175">
                  <c:v>0.69015176970398451</c:v>
                </c:pt>
                <c:pt idx="176">
                  <c:v>0.69011254839793645</c:v>
                </c:pt>
                <c:pt idx="177">
                  <c:v>0.69007460197960024</c:v>
                </c:pt>
                <c:pt idx="178">
                  <c:v>0.69004067407413849</c:v>
                </c:pt>
                <c:pt idx="179">
                  <c:v>0.69000777230484189</c:v>
                </c:pt>
                <c:pt idx="180">
                  <c:v>0.68997848970914111</c:v>
                </c:pt>
                <c:pt idx="181">
                  <c:v>0.68994747634867626</c:v>
                </c:pt>
                <c:pt idx="182">
                  <c:v>0.68991987850139891</c:v>
                </c:pt>
                <c:pt idx="183">
                  <c:v>0.68989305432390147</c:v>
                </c:pt>
                <c:pt idx="184">
                  <c:v>0.68986698354273801</c:v>
                </c:pt>
                <c:pt idx="185">
                  <c:v>0.68984164624637567</c:v>
                </c:pt>
                <c:pt idx="186">
                  <c:v>0.68981923238190201</c:v>
                </c:pt>
                <c:pt idx="187">
                  <c:v>0.68979524141189685</c:v>
                </c:pt>
                <c:pt idx="188">
                  <c:v>0.68977401997600563</c:v>
                </c:pt>
                <c:pt idx="189">
                  <c:v>0.68975334469875227</c:v>
                </c:pt>
                <c:pt idx="190">
                  <c:v>0.68973320195376941</c:v>
                </c:pt>
                <c:pt idx="191">
                  <c:v>0.68971357837207636</c:v>
                </c:pt>
                <c:pt idx="192">
                  <c:v>0.68969635019123188</c:v>
                </c:pt>
                <c:pt idx="193">
                  <c:v>0.68967952252905518</c:v>
                </c:pt>
                <c:pt idx="194">
                  <c:v>0.68966308617406014</c:v>
                </c:pt>
                <c:pt idx="195">
                  <c:v>0.68964703208282851</c:v>
                </c:pt>
                <c:pt idx="196">
                  <c:v>0.68963135137938725</c:v>
                </c:pt>
                <c:pt idx="197">
                  <c:v>0.68961771939324568</c:v>
                </c:pt>
                <c:pt idx="198">
                  <c:v>0.68960272034949277</c:v>
                </c:pt>
                <c:pt idx="199">
                  <c:v>0.68958968084179406</c:v>
                </c:pt>
                <c:pt idx="200">
                  <c:v>0.68957691104248886</c:v>
                </c:pt>
                <c:pt idx="201">
                  <c:v>0.68956440526424256</c:v>
                </c:pt>
                <c:pt idx="202">
                  <c:v>0.68955215792049895</c:v>
                </c:pt>
                <c:pt idx="203">
                  <c:v>0.6895401635246865</c:v>
                </c:pt>
                <c:pt idx="204">
                  <c:v>0.68952841668938103</c:v>
                </c:pt>
                <c:pt idx="205">
                  <c:v>0.68951833712508892</c:v>
                </c:pt>
                <c:pt idx="206">
                  <c:v>0.68950704028634691</c:v>
                </c:pt>
                <c:pt idx="207">
                  <c:v>0.68949734654231232</c:v>
                </c:pt>
                <c:pt idx="208">
                  <c:v>0.68948782753177928</c:v>
                </c:pt>
                <c:pt idx="209">
                  <c:v>0.68947847994867961</c:v>
                </c:pt>
                <c:pt idx="210">
                  <c:v>0.68947060171094787</c:v>
                </c:pt>
                <c:pt idx="211">
                  <c:v>0.68946156390887969</c:v>
                </c:pt>
                <c:pt idx="212">
                  <c:v>0.68945268838918417</c:v>
                </c:pt>
                <c:pt idx="213">
                  <c:v>0.68944520761522099</c:v>
                </c:pt>
                <c:pt idx="214">
                  <c:v>0.68943662529999694</c:v>
                </c:pt>
                <c:pt idx="215">
                  <c:v>0.6894293913734707</c:v>
                </c:pt>
                <c:pt idx="216">
                  <c:v>0.68942226841630805</c:v>
                </c:pt>
                <c:pt idx="217">
                  <c:v>0.68941525459736719</c:v>
                </c:pt>
                <c:pt idx="218">
                  <c:v>0.68940834811284679</c:v>
                </c:pt>
                <c:pt idx="219">
                  <c:v>0.68940154718600433</c:v>
                </c:pt>
                <c:pt idx="220">
                  <c:v>0.68939595911799378</c:v>
                </c:pt>
                <c:pt idx="221">
                  <c:v>0.68938934718763056</c:v>
                </c:pt>
                <c:pt idx="222">
                  <c:v>0.68938391421628686</c:v>
                </c:pt>
                <c:pt idx="223">
                  <c:v>0.68937748556288381</c:v>
                </c:pt>
                <c:pt idx="224">
                  <c:v>0.68937220298864632</c:v>
                </c:pt>
                <c:pt idx="225">
                  <c:v>0.68936698725878309</c:v>
                </c:pt>
                <c:pt idx="226">
                  <c:v>0.68936183744163504</c:v>
                </c:pt>
                <c:pt idx="227">
                  <c:v>0.68935574337184757</c:v>
                </c:pt>
                <c:pt idx="228">
                  <c:v>0.68935073534235602</c:v>
                </c:pt>
                <c:pt idx="229">
                  <c:v>0.68934677432967584</c:v>
                </c:pt>
                <c:pt idx="230">
                  <c:v>0.68934187908568956</c:v>
                </c:pt>
                <c:pt idx="231">
                  <c:v>0.6893370452742662</c:v>
                </c:pt>
                <c:pt idx="232">
                  <c:v>0.68933227203418401</c:v>
                </c:pt>
                <c:pt idx="233">
                  <c:v>0.68932849648197825</c:v>
                </c:pt>
                <c:pt idx="234">
                  <c:v>0.6893247587213116</c:v>
                </c:pt>
                <c:pt idx="235">
                  <c:v>0.68932013901716249</c:v>
                </c:pt>
                <c:pt idx="236">
                  <c:v>0.6893164847388995</c:v>
                </c:pt>
                <c:pt idx="237">
                  <c:v>0.68931286688602045</c:v>
                </c:pt>
                <c:pt idx="238">
                  <c:v>0.68930928504764533</c:v>
                </c:pt>
                <c:pt idx="239">
                  <c:v>0.68930573881728618</c:v>
                </c:pt>
                <c:pt idx="240">
                  <c:v>0.68930310227020697</c:v>
                </c:pt>
                <c:pt idx="241">
                  <c:v>0.68929961738884227</c:v>
                </c:pt>
                <c:pt idx="242">
                  <c:v>0.68929702639807655</c:v>
                </c:pt>
                <c:pt idx="243">
                  <c:v>0.68929360165721343</c:v>
                </c:pt>
                <c:pt idx="244">
                  <c:v>0.68929105532494128</c:v>
                </c:pt>
                <c:pt idx="245">
                  <c:v>0.68928852786137729</c:v>
                </c:pt>
                <c:pt idx="246">
                  <c:v>0.68928601910603848</c:v>
                </c:pt>
                <c:pt idx="247">
                  <c:v>0.68928352889974775</c:v>
                </c:pt>
                <c:pt idx="248">
                  <c:v>0.68928105708462606</c:v>
                </c:pt>
                <c:pt idx="249">
                  <c:v>0.68927860350408332</c:v>
                </c:pt>
                <c:pt idx="250">
                  <c:v>0.68927616800280933</c:v>
                </c:pt>
                <c:pt idx="251">
                  <c:v>0.68927375042676553</c:v>
                </c:pt>
                <c:pt idx="252">
                  <c:v>0.68927135062317613</c:v>
                </c:pt>
                <c:pt idx="253">
                  <c:v>0.68926976055282518</c:v>
                </c:pt>
                <c:pt idx="254">
                  <c:v>0.68926739003389292</c:v>
                </c:pt>
                <c:pt idx="255">
                  <c:v>0.68926503688611962</c:v>
                </c:pt>
                <c:pt idx="256">
                  <c:v>0.68926347769833574</c:v>
                </c:pt>
                <c:pt idx="257">
                  <c:v>0.68926115317372005</c:v>
                </c:pt>
                <c:pt idx="258">
                  <c:v>0.68925961293218219</c:v>
                </c:pt>
                <c:pt idx="259">
                  <c:v>0.68925808019365553</c:v>
                </c:pt>
                <c:pt idx="260">
                  <c:v>0.68925579506049772</c:v>
                </c:pt>
                <c:pt idx="261">
                  <c:v>0.68925428089285901</c:v>
                </c:pt>
                <c:pt idx="262">
                  <c:v>0.68925277407953789</c:v>
                </c:pt>
                <c:pt idx="263">
                  <c:v>0.68925127457857827</c:v>
                </c:pt>
                <c:pt idx="264">
                  <c:v>0.68924903894660927</c:v>
                </c:pt>
                <c:pt idx="265">
                  <c:v>0.68924755754451839</c:v>
                </c:pt>
                <c:pt idx="266">
                  <c:v>0.68924608330976611</c:v>
                </c:pt>
                <c:pt idx="267">
                  <c:v>0.68924461620143407</c:v>
                </c:pt>
                <c:pt idx="268">
                  <c:v>0.68924242881202435</c:v>
                </c:pt>
                <c:pt idx="269">
                  <c:v>0.68924097934221484</c:v>
                </c:pt>
                <c:pt idx="270">
                  <c:v>0.68923881822187871</c:v>
                </c:pt>
                <c:pt idx="271">
                  <c:v>0.68923738613979579</c:v>
                </c:pt>
                <c:pt idx="272">
                  <c:v>0.68923596094336248</c:v>
                </c:pt>
                <c:pt idx="273">
                  <c:v>0.68923383597329058</c:v>
                </c:pt>
                <c:pt idx="274">
                  <c:v>0.68923242781931215</c:v>
                </c:pt>
                <c:pt idx="275">
                  <c:v>0.68923032823044705</c:v>
                </c:pt>
                <c:pt idx="276">
                  <c:v>0.68922893687641673</c:v>
                </c:pt>
                <c:pt idx="277">
                  <c:v>0.68922755217522325</c:v>
                </c:pt>
                <c:pt idx="278">
                  <c:v>0.6892254875143371</c:v>
                </c:pt>
                <c:pt idx="279">
                  <c:v>0.6892241192792562</c:v>
                </c:pt>
                <c:pt idx="280">
                  <c:v>0.68922275756478735</c:v>
                </c:pt>
                <c:pt idx="281">
                  <c:v>0.68922140233362905</c:v>
                </c:pt>
                <c:pt idx="282">
                  <c:v>0.68921938156201701</c:v>
                </c:pt>
                <c:pt idx="283">
                  <c:v>0.68921804237731421</c:v>
                </c:pt>
                <c:pt idx="284">
                  <c:v>0.68921670954701175</c:v>
                </c:pt>
                <c:pt idx="285">
                  <c:v>0.68921538303474428</c:v>
                </c:pt>
                <c:pt idx="286">
                  <c:v>0.68921472213656554</c:v>
                </c:pt>
                <c:pt idx="287">
                  <c:v>0.68921340503361406</c:v>
                </c:pt>
                <c:pt idx="288">
                  <c:v>0.68921209415867979</c:v>
                </c:pt>
                <c:pt idx="289">
                  <c:v>0.68921078947611136</c:v>
                </c:pt>
                <c:pt idx="290">
                  <c:v>0.68920949095045869</c:v>
                </c:pt>
                <c:pt idx="291">
                  <c:v>0.68920884398545268</c:v>
                </c:pt>
                <c:pt idx="292">
                  <c:v>0.68920755462914407</c:v>
                </c:pt>
                <c:pt idx="293">
                  <c:v>0.68920627134200252</c:v>
                </c:pt>
                <c:pt idx="294">
                  <c:v>0.6892056319635016</c:v>
                </c:pt>
                <c:pt idx="295">
                  <c:v>0.68920435771501243</c:v>
                </c:pt>
                <c:pt idx="296">
                  <c:v>0.68920372283640974</c:v>
                </c:pt>
                <c:pt idx="297">
                  <c:v>0.68920245754904508</c:v>
                </c:pt>
                <c:pt idx="298">
                  <c:v>0.68920182713174205</c:v>
                </c:pt>
                <c:pt idx="299">
                  <c:v>0.68920057072863361</c:v>
                </c:pt>
                <c:pt idx="300">
                  <c:v>0.68919994473435997</c:v>
                </c:pt>
                <c:pt idx="301">
                  <c:v>0.68919869713929405</c:v>
                </c:pt>
                <c:pt idx="302">
                  <c:v>0.6891980755301057</c:v>
                </c:pt>
                <c:pt idx="303">
                  <c:v>0.68919683666751774</c:v>
                </c:pt>
                <c:pt idx="304">
                  <c:v>0.68919621940579379</c:v>
                </c:pt>
                <c:pt idx="305">
                  <c:v>0.68919498920076383</c:v>
                </c:pt>
                <c:pt idx="306">
                  <c:v>0.68919437624920443</c:v>
                </c:pt>
                <c:pt idx="307">
                  <c:v>0.68919376472613281</c:v>
                </c:pt>
                <c:pt idx="308">
                  <c:v>0.68919254594907575</c:v>
                </c:pt>
                <c:pt idx="309">
                  <c:v>0.68919193868693074</c:v>
                </c:pt>
                <c:pt idx="310">
                  <c:v>0.68919133283695455</c:v>
                </c:pt>
                <c:pt idx="311">
                  <c:v>0.68919072839509643</c:v>
                </c:pt>
                <c:pt idx="312">
                  <c:v>0.68918952371959019</c:v>
                </c:pt>
                <c:pt idx="313">
                  <c:v>0.68918892347789862</c:v>
                </c:pt>
                <c:pt idx="314">
                  <c:v>0.68918832462823809</c:v>
                </c:pt>
                <c:pt idx="315">
                  <c:v>0.6891877271666158</c:v>
                </c:pt>
                <c:pt idx="316">
                  <c:v>0.68918713108904994</c:v>
                </c:pt>
                <c:pt idx="317">
                  <c:v>0.68918653639157068</c:v>
                </c:pt>
                <c:pt idx="318">
                  <c:v>0.68918594307021908</c:v>
                </c:pt>
                <c:pt idx="319">
                  <c:v>0.68918535112104762</c:v>
                </c:pt>
                <c:pt idx="320">
                  <c:v>0.68918476054012012</c:v>
                </c:pt>
                <c:pt idx="321">
                  <c:v>0.68918417132351195</c:v>
                </c:pt>
                <c:pt idx="322">
                  <c:v>0.68918358346730935</c:v>
                </c:pt>
                <c:pt idx="323">
                  <c:v>0.68918299696760998</c:v>
                </c:pt>
                <c:pt idx="324">
                  <c:v>0.68918241182052287</c:v>
                </c:pt>
                <c:pt idx="325">
                  <c:v>0.68918182802216787</c:v>
                </c:pt>
                <c:pt idx="326">
                  <c:v>0.68918124556867622</c:v>
                </c:pt>
                <c:pt idx="327">
                  <c:v>0.6891806644561902</c:v>
                </c:pt>
                <c:pt idx="328">
                  <c:v>0.689180084680863</c:v>
                </c:pt>
                <c:pt idx="329">
                  <c:v>0.689180084680863</c:v>
                </c:pt>
                <c:pt idx="330">
                  <c:v>0.68917950623885937</c:v>
                </c:pt>
                <c:pt idx="331">
                  <c:v>0.68917892912635437</c:v>
                </c:pt>
                <c:pt idx="332">
                  <c:v>0.68917835333953459</c:v>
                </c:pt>
                <c:pt idx="333">
                  <c:v>0.68917777887459764</c:v>
                </c:pt>
                <c:pt idx="334">
                  <c:v>0.68917777887459764</c:v>
                </c:pt>
                <c:pt idx="335">
                  <c:v>0.68917720572775154</c:v>
                </c:pt>
                <c:pt idx="336">
                  <c:v>0.68917663389521566</c:v>
                </c:pt>
                <c:pt idx="337">
                  <c:v>0.68917606337322024</c:v>
                </c:pt>
                <c:pt idx="338">
                  <c:v>0.68917606337322024</c:v>
                </c:pt>
                <c:pt idx="339">
                  <c:v>0.68917549415800616</c:v>
                </c:pt>
                <c:pt idx="340">
                  <c:v>0.68917492624582533</c:v>
                </c:pt>
                <c:pt idx="341">
                  <c:v>0.68917435963294016</c:v>
                </c:pt>
                <c:pt idx="342">
                  <c:v>0.68917435963294016</c:v>
                </c:pt>
                <c:pt idx="343">
                  <c:v>0.6891737943156242</c:v>
                </c:pt>
                <c:pt idx="344">
                  <c:v>0.68917323029016153</c:v>
                </c:pt>
                <c:pt idx="345">
                  <c:v>0.68917323029016153</c:v>
                </c:pt>
                <c:pt idx="346">
                  <c:v>0.6891726675528469</c:v>
                </c:pt>
                <c:pt idx="347">
                  <c:v>0.6891726675528469</c:v>
                </c:pt>
                <c:pt idx="348">
                  <c:v>0.68917210609998591</c:v>
                </c:pt>
                <c:pt idx="349">
                  <c:v>0.68917154592789465</c:v>
                </c:pt>
                <c:pt idx="350">
                  <c:v>0.68917154592789465</c:v>
                </c:pt>
                <c:pt idx="351">
                  <c:v>0.68917098703289992</c:v>
                </c:pt>
                <c:pt idx="352">
                  <c:v>0.68917098703289992</c:v>
                </c:pt>
                <c:pt idx="353">
                  <c:v>0.68917042941133921</c:v>
                </c:pt>
                <c:pt idx="354">
                  <c:v>0.68917042941133921</c:v>
                </c:pt>
                <c:pt idx="355">
                  <c:v>0.68916987305956023</c:v>
                </c:pt>
                <c:pt idx="356">
                  <c:v>0.68916931797392189</c:v>
                </c:pt>
                <c:pt idx="357">
                  <c:v>0.68916931797392189</c:v>
                </c:pt>
                <c:pt idx="358">
                  <c:v>0.68916876415079276</c:v>
                </c:pt>
                <c:pt idx="359">
                  <c:v>0.68916876415079276</c:v>
                </c:pt>
                <c:pt idx="360">
                  <c:v>0.68916821158655261</c:v>
                </c:pt>
                <c:pt idx="361">
                  <c:v>0.68916821158655261</c:v>
                </c:pt>
                <c:pt idx="362">
                  <c:v>0.68916766027759124</c:v>
                </c:pt>
                <c:pt idx="363">
                  <c:v>0.68916766027759124</c:v>
                </c:pt>
                <c:pt idx="364">
                  <c:v>0.68916711022030919</c:v>
                </c:pt>
                <c:pt idx="365">
                  <c:v>0.68916711022030919</c:v>
                </c:pt>
                <c:pt idx="366">
                  <c:v>0.6891665614111171</c:v>
                </c:pt>
                <c:pt idx="367">
                  <c:v>0.6891665614111171</c:v>
                </c:pt>
                <c:pt idx="368">
                  <c:v>0.6891665614111171</c:v>
                </c:pt>
                <c:pt idx="369">
                  <c:v>0.68916601384643628</c:v>
                </c:pt>
                <c:pt idx="370">
                  <c:v>0.68916601384643628</c:v>
                </c:pt>
                <c:pt idx="371">
                  <c:v>0.68916546752269825</c:v>
                </c:pt>
                <c:pt idx="372">
                  <c:v>0.68916546752269825</c:v>
                </c:pt>
                <c:pt idx="373">
                  <c:v>0.68916492243634464</c:v>
                </c:pt>
                <c:pt idx="374">
                  <c:v>0.68916492243634464</c:v>
                </c:pt>
                <c:pt idx="375">
                  <c:v>0.68916492243634464</c:v>
                </c:pt>
                <c:pt idx="376">
                  <c:v>0.68916437858382773</c:v>
                </c:pt>
                <c:pt idx="377">
                  <c:v>0.68916437858382773</c:v>
                </c:pt>
                <c:pt idx="378">
                  <c:v>0.68916383596160991</c:v>
                </c:pt>
                <c:pt idx="379">
                  <c:v>0.68916383596160991</c:v>
                </c:pt>
                <c:pt idx="380">
                  <c:v>0.68916383596160991</c:v>
                </c:pt>
                <c:pt idx="381">
                  <c:v>0.68916329456616388</c:v>
                </c:pt>
                <c:pt idx="382">
                  <c:v>0.68916329456616388</c:v>
                </c:pt>
                <c:pt idx="383">
                  <c:v>0.68916329456616388</c:v>
                </c:pt>
                <c:pt idx="384">
                  <c:v>0.68916275439397212</c:v>
                </c:pt>
                <c:pt idx="385">
                  <c:v>0.68916275439397212</c:v>
                </c:pt>
                <c:pt idx="386">
                  <c:v>0.68916275439397212</c:v>
                </c:pt>
                <c:pt idx="387">
                  <c:v>0.68916275439397212</c:v>
                </c:pt>
                <c:pt idx="388">
                  <c:v>0.68916221544152811</c:v>
                </c:pt>
                <c:pt idx="389">
                  <c:v>0.68916221544152811</c:v>
                </c:pt>
                <c:pt idx="390">
                  <c:v>0.68916221544152811</c:v>
                </c:pt>
                <c:pt idx="391">
                  <c:v>0.68916221544152811</c:v>
                </c:pt>
                <c:pt idx="392">
                  <c:v>0.68916221544152811</c:v>
                </c:pt>
                <c:pt idx="393">
                  <c:v>0.68916221544152811</c:v>
                </c:pt>
                <c:pt idx="394">
                  <c:v>0.68916221544152811</c:v>
                </c:pt>
                <c:pt idx="395">
                  <c:v>0.68916275439397212</c:v>
                </c:pt>
                <c:pt idx="396">
                  <c:v>0.68916275439397212</c:v>
                </c:pt>
                <c:pt idx="397">
                  <c:v>0.68916275439397212</c:v>
                </c:pt>
                <c:pt idx="398">
                  <c:v>0.68916275439397212</c:v>
                </c:pt>
                <c:pt idx="399">
                  <c:v>0.68916275439397212</c:v>
                </c:pt>
                <c:pt idx="400">
                  <c:v>0.68916275439397212</c:v>
                </c:pt>
                <c:pt idx="401">
                  <c:v>0.68916275439397212</c:v>
                </c:pt>
                <c:pt idx="402">
                  <c:v>0.68916275439397212</c:v>
                </c:pt>
                <c:pt idx="403">
                  <c:v>0.68916275439397212</c:v>
                </c:pt>
                <c:pt idx="404">
                  <c:v>0.68916329456616388</c:v>
                </c:pt>
                <c:pt idx="405">
                  <c:v>0.68916329456616388</c:v>
                </c:pt>
                <c:pt idx="406">
                  <c:v>0.68916329456616388</c:v>
                </c:pt>
                <c:pt idx="407">
                  <c:v>0.68916329456616388</c:v>
                </c:pt>
                <c:pt idx="408">
                  <c:v>0.68916329456616388</c:v>
                </c:pt>
                <c:pt idx="409">
                  <c:v>0.68916329456616388</c:v>
                </c:pt>
                <c:pt idx="410">
                  <c:v>0.68916329456616388</c:v>
                </c:pt>
                <c:pt idx="411">
                  <c:v>0.68916329456616388</c:v>
                </c:pt>
                <c:pt idx="412">
                  <c:v>0.68916383596160991</c:v>
                </c:pt>
                <c:pt idx="413">
                  <c:v>0.68916383596160991</c:v>
                </c:pt>
                <c:pt idx="414">
                  <c:v>0.68916383596160991</c:v>
                </c:pt>
                <c:pt idx="415">
                  <c:v>0.68916383596160991</c:v>
                </c:pt>
                <c:pt idx="416">
                  <c:v>0.68916383596160991</c:v>
                </c:pt>
                <c:pt idx="417">
                  <c:v>0.68916383596160991</c:v>
                </c:pt>
                <c:pt idx="418">
                  <c:v>0.68916383596160991</c:v>
                </c:pt>
                <c:pt idx="419">
                  <c:v>0.68916383596160991</c:v>
                </c:pt>
                <c:pt idx="420">
                  <c:v>0.68916383596160991</c:v>
                </c:pt>
                <c:pt idx="421">
                  <c:v>0.68916383596160991</c:v>
                </c:pt>
                <c:pt idx="422">
                  <c:v>0.68916383596160991</c:v>
                </c:pt>
                <c:pt idx="423">
                  <c:v>0.68916383596160991</c:v>
                </c:pt>
                <c:pt idx="424">
                  <c:v>0.68916329456616388</c:v>
                </c:pt>
                <c:pt idx="425">
                  <c:v>0.68916329456616388</c:v>
                </c:pt>
                <c:pt idx="426">
                  <c:v>0.68916329456616388</c:v>
                </c:pt>
                <c:pt idx="427">
                  <c:v>0.68916275439397212</c:v>
                </c:pt>
                <c:pt idx="428">
                  <c:v>0.68916275439397212</c:v>
                </c:pt>
                <c:pt idx="429">
                  <c:v>0.68916221544152811</c:v>
                </c:pt>
                <c:pt idx="430">
                  <c:v>0.68916221544152811</c:v>
                </c:pt>
                <c:pt idx="431">
                  <c:v>0.68916221544152811</c:v>
                </c:pt>
                <c:pt idx="432">
                  <c:v>0.68916167770533476</c:v>
                </c:pt>
                <c:pt idx="433">
                  <c:v>0.68916167770533476</c:v>
                </c:pt>
                <c:pt idx="434">
                  <c:v>0.68916167770533476</c:v>
                </c:pt>
                <c:pt idx="435">
                  <c:v>0.68916114118190541</c:v>
                </c:pt>
                <c:pt idx="436">
                  <c:v>0.68916114118190541</c:v>
                </c:pt>
                <c:pt idx="437">
                  <c:v>0.68916114118190541</c:v>
                </c:pt>
                <c:pt idx="438">
                  <c:v>0.68916114118190541</c:v>
                </c:pt>
              </c:numCache>
            </c:numRef>
          </c:yVal>
          <c:smooth val="0"/>
        </c:ser>
        <c:ser>
          <c:idx val="3"/>
          <c:order val="2"/>
          <c:tx>
            <c:strRef>
              <c:f>Traitement7!$Z$1</c:f>
              <c:strCache>
                <c:ptCount val="1"/>
                <c:pt idx="0">
                  <c:v>Drte sat</c:v>
                </c:pt>
              </c:strCache>
            </c:strRef>
          </c:tx>
          <c:spPr>
            <a:ln w="19050">
              <a:solidFill>
                <a:srgbClr val="7030A0"/>
              </a:solidFill>
            </a:ln>
          </c:spPr>
          <c:marker>
            <c:symbol val="none"/>
          </c:marker>
          <c:xVal>
            <c:numRef>
              <c:f>Traitement7!$X$2:$X$10</c:f>
              <c:numCache>
                <c:formatCode>General</c:formatCode>
                <c:ptCount val="9"/>
                <c:pt idx="0">
                  <c:v>0.38066012884396438</c:v>
                </c:pt>
                <c:pt idx="1">
                  <c:v>0.37566012884396438</c:v>
                </c:pt>
                <c:pt idx="2">
                  <c:v>0.37066012884396438</c:v>
                </c:pt>
                <c:pt idx="3">
                  <c:v>0.36566012884396437</c:v>
                </c:pt>
                <c:pt idx="4">
                  <c:v>0.36066012884396437</c:v>
                </c:pt>
                <c:pt idx="5">
                  <c:v>0.35566012884396436</c:v>
                </c:pt>
                <c:pt idx="6">
                  <c:v>0.35066012884396436</c:v>
                </c:pt>
                <c:pt idx="7">
                  <c:v>0.34566012884396435</c:v>
                </c:pt>
                <c:pt idx="8">
                  <c:v>0.34066012884396435</c:v>
                </c:pt>
              </c:numCache>
            </c:numRef>
          </c:xVal>
          <c:yVal>
            <c:numRef>
              <c:f>Traitement7!$Z$2:$Z$21</c:f>
              <c:numCache>
                <c:formatCode>General</c:formatCode>
                <c:ptCount val="20"/>
                <c:pt idx="0">
                  <c:v>0.78066012884396441</c:v>
                </c:pt>
                <c:pt idx="1">
                  <c:v>0.7756601288439644</c:v>
                </c:pt>
                <c:pt idx="2">
                  <c:v>0.7706601288439644</c:v>
                </c:pt>
                <c:pt idx="3">
                  <c:v>0.76566012884396439</c:v>
                </c:pt>
                <c:pt idx="4">
                  <c:v>0.76066012884396439</c:v>
                </c:pt>
                <c:pt idx="5">
                  <c:v>0.75566012884396438</c:v>
                </c:pt>
                <c:pt idx="6">
                  <c:v>0.75066012884396438</c:v>
                </c:pt>
                <c:pt idx="7">
                  <c:v>0.74566012884396438</c:v>
                </c:pt>
                <c:pt idx="8">
                  <c:v>0.74066012884396437</c:v>
                </c:pt>
                <c:pt idx="9">
                  <c:v>0.73566012884396437</c:v>
                </c:pt>
                <c:pt idx="10">
                  <c:v>0.73066012884396436</c:v>
                </c:pt>
                <c:pt idx="11">
                  <c:v>0.72566012884396436</c:v>
                </c:pt>
                <c:pt idx="12">
                  <c:v>0.72066012884396446</c:v>
                </c:pt>
                <c:pt idx="13">
                  <c:v>0.71566012884396435</c:v>
                </c:pt>
                <c:pt idx="14">
                  <c:v>0.71066012884396446</c:v>
                </c:pt>
                <c:pt idx="15">
                  <c:v>0.70566012884396445</c:v>
                </c:pt>
                <c:pt idx="16">
                  <c:v>0.70066012884396445</c:v>
                </c:pt>
                <c:pt idx="17">
                  <c:v>0.69566012884396444</c:v>
                </c:pt>
                <c:pt idx="18">
                  <c:v>0.69066012884396444</c:v>
                </c:pt>
                <c:pt idx="19">
                  <c:v>0.68566012884396443</c:v>
                </c:pt>
              </c:numCache>
            </c:numRef>
          </c:yVal>
          <c:smooth val="0"/>
        </c:ser>
        <c:ser>
          <c:idx val="4"/>
          <c:order val="5"/>
          <c:tx>
            <c:strRef>
              <c:f>Traitement7!$R$1</c:f>
              <c:strCache>
                <c:ptCount val="1"/>
                <c:pt idx="0">
                  <c:v>Crmi</c:v>
                </c:pt>
              </c:strCache>
            </c:strRef>
          </c:tx>
          <c:spPr>
            <a:ln w="19050">
              <a:solidFill>
                <a:srgbClr val="FF0000"/>
              </a:solidFill>
              <a:prstDash val="dash"/>
            </a:ln>
          </c:spPr>
          <c:marker>
            <c:symbol val="none"/>
          </c:marker>
          <c:xVal>
            <c:numRef>
              <c:f>Traitement7!$B$2:$B$440</c:f>
              <c:numCache>
                <c:formatCode>0.000</c:formatCode>
                <c:ptCount val="439"/>
                <c:pt idx="0">
                  <c:v>0.32950820913033912</c:v>
                </c:pt>
                <c:pt idx="1">
                  <c:v>0.32814569787069764</c:v>
                </c:pt>
                <c:pt idx="2">
                  <c:v>0.32708596689097624</c:v>
                </c:pt>
                <c:pt idx="3">
                  <c:v>0.32610193098123508</c:v>
                </c:pt>
                <c:pt idx="4">
                  <c:v>0.32511789507149391</c:v>
                </c:pt>
                <c:pt idx="5">
                  <c:v>0.32398246902179251</c:v>
                </c:pt>
                <c:pt idx="6">
                  <c:v>0.32284704297209105</c:v>
                </c:pt>
                <c:pt idx="7">
                  <c:v>0.32163592185240963</c:v>
                </c:pt>
                <c:pt idx="8">
                  <c:v>0.32034910566274816</c:v>
                </c:pt>
                <c:pt idx="9">
                  <c:v>0.31913798454306669</c:v>
                </c:pt>
                <c:pt idx="10">
                  <c:v>0.31785116835340499</c:v>
                </c:pt>
                <c:pt idx="11">
                  <c:v>0.31648865709376328</c:v>
                </c:pt>
                <c:pt idx="12">
                  <c:v>0.3152018409041018</c:v>
                </c:pt>
                <c:pt idx="13">
                  <c:v>0.3138393296444601</c:v>
                </c:pt>
                <c:pt idx="14">
                  <c:v>0.31209834303491807</c:v>
                </c:pt>
                <c:pt idx="15">
                  <c:v>0.31066013670529635</c:v>
                </c:pt>
                <c:pt idx="16">
                  <c:v>0.30929762544565464</c:v>
                </c:pt>
                <c:pt idx="17">
                  <c:v>0.30793511418601294</c:v>
                </c:pt>
                <c:pt idx="18">
                  <c:v>0.30664829799635146</c:v>
                </c:pt>
                <c:pt idx="19">
                  <c:v>0.30536148180668976</c:v>
                </c:pt>
                <c:pt idx="20">
                  <c:v>0.30399897054704828</c:v>
                </c:pt>
                <c:pt idx="21">
                  <c:v>0.30271215435738658</c:v>
                </c:pt>
                <c:pt idx="22">
                  <c:v>0.30134964309774487</c:v>
                </c:pt>
                <c:pt idx="23">
                  <c:v>0.29998713183810338</c:v>
                </c:pt>
                <c:pt idx="24">
                  <c:v>0.29862462057846167</c:v>
                </c:pt>
                <c:pt idx="25">
                  <c:v>0.29726210931881997</c:v>
                </c:pt>
                <c:pt idx="26">
                  <c:v>0.29589959805917826</c:v>
                </c:pt>
                <c:pt idx="27">
                  <c:v>0.29446139172955649</c:v>
                </c:pt>
                <c:pt idx="28">
                  <c:v>0.29302318539993477</c:v>
                </c:pt>
                <c:pt idx="29">
                  <c:v>0.29158497907031306</c:v>
                </c:pt>
                <c:pt idx="30">
                  <c:v>0.29014677274069128</c:v>
                </c:pt>
                <c:pt idx="31">
                  <c:v>0.28870856641106957</c:v>
                </c:pt>
                <c:pt idx="32">
                  <c:v>0.28719466501146779</c:v>
                </c:pt>
                <c:pt idx="33">
                  <c:v>0.28575645868184607</c:v>
                </c:pt>
                <c:pt idx="34">
                  <c:v>0.28424255728224407</c:v>
                </c:pt>
                <c:pt idx="35">
                  <c:v>0.28272865588264234</c:v>
                </c:pt>
                <c:pt idx="36">
                  <c:v>0.28121475448304034</c:v>
                </c:pt>
                <c:pt idx="37">
                  <c:v>0.27970085308343862</c:v>
                </c:pt>
                <c:pt idx="38">
                  <c:v>0.27811125661385661</c:v>
                </c:pt>
                <c:pt idx="39">
                  <c:v>0.27659735521425483</c:v>
                </c:pt>
                <c:pt idx="40">
                  <c:v>0.27500775874467287</c:v>
                </c:pt>
                <c:pt idx="41">
                  <c:v>0.27349385734507109</c:v>
                </c:pt>
                <c:pt idx="42">
                  <c:v>0.27190426087548908</c:v>
                </c:pt>
                <c:pt idx="43">
                  <c:v>0.27031466440590712</c:v>
                </c:pt>
                <c:pt idx="44">
                  <c:v>0.26872506793632533</c:v>
                </c:pt>
                <c:pt idx="45">
                  <c:v>0.26721116653672333</c:v>
                </c:pt>
                <c:pt idx="46">
                  <c:v>0.26562157006714138</c:v>
                </c:pt>
                <c:pt idx="47">
                  <c:v>0.26403197359755959</c:v>
                </c:pt>
                <c:pt idx="48">
                  <c:v>0.26244237712797758</c:v>
                </c:pt>
                <c:pt idx="49">
                  <c:v>0.26085278065839557</c:v>
                </c:pt>
                <c:pt idx="50">
                  <c:v>0.25926318418881378</c:v>
                </c:pt>
                <c:pt idx="51">
                  <c:v>0.25774928278921183</c:v>
                </c:pt>
                <c:pt idx="52">
                  <c:v>0.25615968631962982</c:v>
                </c:pt>
                <c:pt idx="53">
                  <c:v>0.2544943947800678</c:v>
                </c:pt>
                <c:pt idx="54">
                  <c:v>0.25290479831048601</c:v>
                </c:pt>
                <c:pt idx="55">
                  <c:v>0.25131520184090406</c:v>
                </c:pt>
                <c:pt idx="56">
                  <c:v>0.24972560537132205</c:v>
                </c:pt>
                <c:pt idx="57">
                  <c:v>0.24813600890174003</c:v>
                </c:pt>
                <c:pt idx="58">
                  <c:v>0.24654641243215827</c:v>
                </c:pt>
                <c:pt idx="59">
                  <c:v>0.24495681596257626</c:v>
                </c:pt>
                <c:pt idx="60">
                  <c:v>0.24336721949299428</c:v>
                </c:pt>
                <c:pt idx="61">
                  <c:v>0.24177762302341249</c:v>
                </c:pt>
                <c:pt idx="62">
                  <c:v>0.24018802655383048</c:v>
                </c:pt>
                <c:pt idx="63">
                  <c:v>0.2385984300842485</c:v>
                </c:pt>
                <c:pt idx="64">
                  <c:v>0.23693313854468648</c:v>
                </c:pt>
                <c:pt idx="65">
                  <c:v>0.23534354207510447</c:v>
                </c:pt>
                <c:pt idx="66">
                  <c:v>0.23375394560552271</c:v>
                </c:pt>
                <c:pt idx="67">
                  <c:v>0.2321643491359407</c:v>
                </c:pt>
                <c:pt idx="68">
                  <c:v>0.23057475266635871</c:v>
                </c:pt>
                <c:pt idx="69">
                  <c:v>0.22898515619677692</c:v>
                </c:pt>
                <c:pt idx="70">
                  <c:v>0.22739555972719494</c:v>
                </c:pt>
                <c:pt idx="71">
                  <c:v>0.22580596325761293</c:v>
                </c:pt>
                <c:pt idx="72">
                  <c:v>0.22414067171805091</c:v>
                </c:pt>
                <c:pt idx="73">
                  <c:v>0.22262677031844916</c:v>
                </c:pt>
                <c:pt idx="74">
                  <c:v>0.22103717384886715</c:v>
                </c:pt>
                <c:pt idx="75">
                  <c:v>0.21937188230930513</c:v>
                </c:pt>
                <c:pt idx="76">
                  <c:v>0.21778228583972314</c:v>
                </c:pt>
                <c:pt idx="77">
                  <c:v>0.21619268937014113</c:v>
                </c:pt>
                <c:pt idx="78">
                  <c:v>0.21460309290055937</c:v>
                </c:pt>
                <c:pt idx="79">
                  <c:v>0.21301349643097736</c:v>
                </c:pt>
                <c:pt idx="80">
                  <c:v>0.21142389996139538</c:v>
                </c:pt>
                <c:pt idx="81">
                  <c:v>0.20983430349181359</c:v>
                </c:pt>
                <c:pt idx="82">
                  <c:v>0.20824470702223161</c:v>
                </c:pt>
                <c:pt idx="83">
                  <c:v>0.2066551105526496</c:v>
                </c:pt>
                <c:pt idx="84">
                  <c:v>0.20506551408306761</c:v>
                </c:pt>
                <c:pt idx="85">
                  <c:v>0.20347591761348582</c:v>
                </c:pt>
                <c:pt idx="86">
                  <c:v>0.20188632114390381</c:v>
                </c:pt>
                <c:pt idx="87">
                  <c:v>0.20037241974430206</c:v>
                </c:pt>
                <c:pt idx="88">
                  <c:v>0.19885851834470009</c:v>
                </c:pt>
                <c:pt idx="89">
                  <c:v>0.19734461694509833</c:v>
                </c:pt>
                <c:pt idx="90">
                  <c:v>0.19575502047551635</c:v>
                </c:pt>
                <c:pt idx="91">
                  <c:v>0.19424111907591457</c:v>
                </c:pt>
                <c:pt idx="92">
                  <c:v>0.19272721767631262</c:v>
                </c:pt>
                <c:pt idx="93">
                  <c:v>0.19121331627671084</c:v>
                </c:pt>
                <c:pt idx="94">
                  <c:v>0.18962371980712886</c:v>
                </c:pt>
                <c:pt idx="95">
                  <c:v>0.18810981840752711</c:v>
                </c:pt>
                <c:pt idx="96">
                  <c:v>0.18659591700792513</c:v>
                </c:pt>
                <c:pt idx="97">
                  <c:v>0.18508201560832338</c:v>
                </c:pt>
                <c:pt idx="98">
                  <c:v>0.1835681142087216</c:v>
                </c:pt>
                <c:pt idx="99">
                  <c:v>0.18197851773913962</c:v>
                </c:pt>
                <c:pt idx="100">
                  <c:v>0.18054031140951787</c:v>
                </c:pt>
                <c:pt idx="101">
                  <c:v>0.1790264100099159</c:v>
                </c:pt>
                <c:pt idx="102">
                  <c:v>0.17743681354033414</c:v>
                </c:pt>
                <c:pt idx="103">
                  <c:v>0.17599860721071239</c:v>
                </c:pt>
                <c:pt idx="104">
                  <c:v>0.17448470581111042</c:v>
                </c:pt>
                <c:pt idx="105">
                  <c:v>0.17297080441150867</c:v>
                </c:pt>
                <c:pt idx="106">
                  <c:v>0.17145690301190669</c:v>
                </c:pt>
                <c:pt idx="107">
                  <c:v>0.16994300161230494</c:v>
                </c:pt>
                <c:pt idx="108">
                  <c:v>0.16842910021270316</c:v>
                </c:pt>
                <c:pt idx="109">
                  <c:v>0.16691519881310121</c:v>
                </c:pt>
                <c:pt idx="110">
                  <c:v>0.16547699248347947</c:v>
                </c:pt>
                <c:pt idx="111">
                  <c:v>0.16396309108387772</c:v>
                </c:pt>
                <c:pt idx="112">
                  <c:v>0.16244918968427574</c:v>
                </c:pt>
                <c:pt idx="113">
                  <c:v>0.16093528828467399</c:v>
                </c:pt>
                <c:pt idx="114">
                  <c:v>0.15949708195505224</c:v>
                </c:pt>
                <c:pt idx="115">
                  <c:v>0.15790748548547023</c:v>
                </c:pt>
                <c:pt idx="116">
                  <c:v>0.15639358408586848</c:v>
                </c:pt>
                <c:pt idx="117">
                  <c:v>0.1548039876162865</c:v>
                </c:pt>
                <c:pt idx="118">
                  <c:v>0.15321439114670449</c:v>
                </c:pt>
                <c:pt idx="119">
                  <c:v>0.15170048974710273</c:v>
                </c:pt>
                <c:pt idx="120">
                  <c:v>0.15011089327752075</c:v>
                </c:pt>
                <c:pt idx="121">
                  <c:v>0.14852129680793874</c:v>
                </c:pt>
                <c:pt idx="122">
                  <c:v>0.14685600526837672</c:v>
                </c:pt>
                <c:pt idx="123">
                  <c:v>0.14526640879879493</c:v>
                </c:pt>
                <c:pt idx="124">
                  <c:v>0.14367681232921295</c:v>
                </c:pt>
                <c:pt idx="125">
                  <c:v>0.14208721585963094</c:v>
                </c:pt>
                <c:pt idx="126">
                  <c:v>0.14049761939004896</c:v>
                </c:pt>
                <c:pt idx="127">
                  <c:v>0.1389837179904472</c:v>
                </c:pt>
                <c:pt idx="128">
                  <c:v>0.13739412152086519</c:v>
                </c:pt>
                <c:pt idx="129">
                  <c:v>0.13580452505128343</c:v>
                </c:pt>
                <c:pt idx="130">
                  <c:v>0.13429062365168146</c:v>
                </c:pt>
                <c:pt idx="131">
                  <c:v>0.13270102718209945</c:v>
                </c:pt>
                <c:pt idx="132">
                  <c:v>0.13118712578249769</c:v>
                </c:pt>
                <c:pt idx="133">
                  <c:v>0.12967322438289594</c:v>
                </c:pt>
                <c:pt idx="134">
                  <c:v>0.12815932298329397</c:v>
                </c:pt>
                <c:pt idx="135">
                  <c:v>0.12656972651371218</c:v>
                </c:pt>
                <c:pt idx="136">
                  <c:v>0.1250558251141102</c:v>
                </c:pt>
                <c:pt idx="137">
                  <c:v>0.12354192371450845</c:v>
                </c:pt>
                <c:pt idx="138">
                  <c:v>0.12202802231490648</c:v>
                </c:pt>
                <c:pt idx="139">
                  <c:v>0.12051412091530472</c:v>
                </c:pt>
                <c:pt idx="140">
                  <c:v>0.11900021951570296</c:v>
                </c:pt>
                <c:pt idx="141">
                  <c:v>0.11756201318608102</c:v>
                </c:pt>
                <c:pt idx="142">
                  <c:v>0.11612380685645927</c:v>
                </c:pt>
                <c:pt idx="143">
                  <c:v>0.11460990545685752</c:v>
                </c:pt>
                <c:pt idx="144">
                  <c:v>0.11317169912723579</c:v>
                </c:pt>
                <c:pt idx="145">
                  <c:v>0.11173349279761405</c:v>
                </c:pt>
                <c:pt idx="146">
                  <c:v>0.11029528646799232</c:v>
                </c:pt>
                <c:pt idx="147">
                  <c:v>0.10885708013837059</c:v>
                </c:pt>
                <c:pt idx="148">
                  <c:v>0.10741887380874884</c:v>
                </c:pt>
                <c:pt idx="149">
                  <c:v>0.10605636254910714</c:v>
                </c:pt>
                <c:pt idx="150">
                  <c:v>0.10469385128946543</c:v>
                </c:pt>
                <c:pt idx="151">
                  <c:v>0.1032556449598437</c:v>
                </c:pt>
                <c:pt idx="152">
                  <c:v>0.10189313370020198</c:v>
                </c:pt>
                <c:pt idx="153">
                  <c:v>0.10053062244056027</c:v>
                </c:pt>
                <c:pt idx="154">
                  <c:v>9.9243806250898792E-2</c:v>
                </c:pt>
                <c:pt idx="155">
                  <c:v>9.7881294991257084E-2</c:v>
                </c:pt>
                <c:pt idx="156">
                  <c:v>9.6594478801595607E-2</c:v>
                </c:pt>
                <c:pt idx="157">
                  <c:v>9.5307662611933922E-2</c:v>
                </c:pt>
                <c:pt idx="158">
                  <c:v>9.4020846422272458E-2</c:v>
                </c:pt>
                <c:pt idx="159">
                  <c:v>9.2809725302591004E-2</c:v>
                </c:pt>
                <c:pt idx="160">
                  <c:v>9.1598604182909549E-2</c:v>
                </c:pt>
                <c:pt idx="161">
                  <c:v>9.0311787993247863E-2</c:v>
                </c:pt>
                <c:pt idx="162">
                  <c:v>8.9100666873566423E-2</c:v>
                </c:pt>
                <c:pt idx="163">
                  <c:v>8.7889545753884968E-2</c:v>
                </c:pt>
                <c:pt idx="164">
                  <c:v>8.6754119704183535E-2</c:v>
                </c:pt>
                <c:pt idx="165">
                  <c:v>8.5618693654482117E-2</c:v>
                </c:pt>
                <c:pt idx="166">
                  <c:v>8.4483267604780907E-2</c:v>
                </c:pt>
                <c:pt idx="167">
                  <c:v>8.3347841555079474E-2</c:v>
                </c:pt>
                <c:pt idx="168">
                  <c:v>8.2288110575358078E-2</c:v>
                </c:pt>
                <c:pt idx="169">
                  <c:v>8.1152684525656868E-2</c:v>
                </c:pt>
                <c:pt idx="170">
                  <c:v>8.0092953545935458E-2</c:v>
                </c:pt>
                <c:pt idx="171">
                  <c:v>7.9108917636194293E-2</c:v>
                </c:pt>
                <c:pt idx="172">
                  <c:v>7.8049186656472896E-2</c:v>
                </c:pt>
                <c:pt idx="173">
                  <c:v>7.7065150746731731E-2</c:v>
                </c:pt>
                <c:pt idx="174">
                  <c:v>7.6005419767010543E-2</c:v>
                </c:pt>
                <c:pt idx="175">
                  <c:v>7.50970789272494E-2</c:v>
                </c:pt>
                <c:pt idx="176">
                  <c:v>7.4113043017508234E-2</c:v>
                </c:pt>
                <c:pt idx="177">
                  <c:v>7.3129007107767083E-2</c:v>
                </c:pt>
                <c:pt idx="178">
                  <c:v>7.222066626800594E-2</c:v>
                </c:pt>
                <c:pt idx="179">
                  <c:v>7.1312325428244797E-2</c:v>
                </c:pt>
                <c:pt idx="180">
                  <c:v>7.0479679658463676E-2</c:v>
                </c:pt>
                <c:pt idx="181">
                  <c:v>6.9571338818702755E-2</c:v>
                </c:pt>
                <c:pt idx="182">
                  <c:v>6.8738693048921634E-2</c:v>
                </c:pt>
                <c:pt idx="183">
                  <c:v>6.7906047279140735E-2</c:v>
                </c:pt>
                <c:pt idx="184">
                  <c:v>6.7073401509359615E-2</c:v>
                </c:pt>
                <c:pt idx="185">
                  <c:v>6.6240755739578716E-2</c:v>
                </c:pt>
                <c:pt idx="186">
                  <c:v>6.5483805039777618E-2</c:v>
                </c:pt>
                <c:pt idx="187">
                  <c:v>6.4651159269996719E-2</c:v>
                </c:pt>
                <c:pt idx="188">
                  <c:v>6.3894208570195843E-2</c:v>
                </c:pt>
                <c:pt idx="189">
                  <c:v>6.3137257870394745E-2</c:v>
                </c:pt>
                <c:pt idx="190">
                  <c:v>6.2380307170593868E-2</c:v>
                </c:pt>
                <c:pt idx="191">
                  <c:v>6.1623356470792985E-2</c:v>
                </c:pt>
                <c:pt idx="192">
                  <c:v>6.0942100840972131E-2</c:v>
                </c:pt>
                <c:pt idx="193">
                  <c:v>6.0260845211151277E-2</c:v>
                </c:pt>
                <c:pt idx="194">
                  <c:v>5.9579589581330417E-2</c:v>
                </c:pt>
                <c:pt idx="195">
                  <c:v>5.8898333951509563E-2</c:v>
                </c:pt>
                <c:pt idx="196">
                  <c:v>5.8217078321688924E-2</c:v>
                </c:pt>
                <c:pt idx="197">
                  <c:v>5.7611517761848093E-2</c:v>
                </c:pt>
                <c:pt idx="198">
                  <c:v>5.6930262132027239E-2</c:v>
                </c:pt>
                <c:pt idx="199">
                  <c:v>5.6324701572186615E-2</c:v>
                </c:pt>
                <c:pt idx="200">
                  <c:v>5.5719141012345784E-2</c:v>
                </c:pt>
                <c:pt idx="201">
                  <c:v>5.5113580452504952E-2</c:v>
                </c:pt>
                <c:pt idx="202">
                  <c:v>5.4508019892664336E-2</c:v>
                </c:pt>
                <c:pt idx="203">
                  <c:v>5.3902459332823505E-2</c:v>
                </c:pt>
                <c:pt idx="204">
                  <c:v>5.3296898772982888E-2</c:v>
                </c:pt>
                <c:pt idx="205">
                  <c:v>5.2767033283122294E-2</c:v>
                </c:pt>
                <c:pt idx="206">
                  <c:v>5.2161472723281463E-2</c:v>
                </c:pt>
                <c:pt idx="207">
                  <c:v>5.1631607233420869E-2</c:v>
                </c:pt>
                <c:pt idx="208">
                  <c:v>5.1101741743560275E-2</c:v>
                </c:pt>
                <c:pt idx="209">
                  <c:v>5.0571876253699466E-2</c:v>
                </c:pt>
                <c:pt idx="210">
                  <c:v>5.0117705833818894E-2</c:v>
                </c:pt>
                <c:pt idx="211">
                  <c:v>4.95878403439583E-2</c:v>
                </c:pt>
                <c:pt idx="212">
                  <c:v>4.9057974854097706E-2</c:v>
                </c:pt>
                <c:pt idx="213">
                  <c:v>4.8603804434217135E-2</c:v>
                </c:pt>
                <c:pt idx="214">
                  <c:v>4.8073938944356541E-2</c:v>
                </c:pt>
                <c:pt idx="215">
                  <c:v>4.7619768524475976E-2</c:v>
                </c:pt>
                <c:pt idx="216">
                  <c:v>4.7165598104595405E-2</c:v>
                </c:pt>
                <c:pt idx="217">
                  <c:v>4.6711427684714833E-2</c:v>
                </c:pt>
                <c:pt idx="218">
                  <c:v>4.6257257264834262E-2</c:v>
                </c:pt>
                <c:pt idx="219">
                  <c:v>4.580308684495369E-2</c:v>
                </c:pt>
                <c:pt idx="220">
                  <c:v>4.5424611495053363E-2</c:v>
                </c:pt>
                <c:pt idx="221">
                  <c:v>4.4970441075172791E-2</c:v>
                </c:pt>
                <c:pt idx="222">
                  <c:v>4.4591965725272242E-2</c:v>
                </c:pt>
                <c:pt idx="223">
                  <c:v>4.4137795305391671E-2</c:v>
                </c:pt>
                <c:pt idx="224">
                  <c:v>4.3759319955491129E-2</c:v>
                </c:pt>
                <c:pt idx="225">
                  <c:v>4.3380844605590795E-2</c:v>
                </c:pt>
                <c:pt idx="226">
                  <c:v>4.3002369255690245E-2</c:v>
                </c:pt>
                <c:pt idx="227">
                  <c:v>4.2548198835809674E-2</c:v>
                </c:pt>
                <c:pt idx="228">
                  <c:v>4.2169723485909347E-2</c:v>
                </c:pt>
                <c:pt idx="229">
                  <c:v>4.186694320598882E-2</c:v>
                </c:pt>
                <c:pt idx="230">
                  <c:v>4.1488467856088486E-2</c:v>
                </c:pt>
                <c:pt idx="231">
                  <c:v>4.1109992506187944E-2</c:v>
                </c:pt>
                <c:pt idx="232">
                  <c:v>4.073151715628761E-2</c:v>
                </c:pt>
                <c:pt idx="233">
                  <c:v>4.0428736876367083E-2</c:v>
                </c:pt>
                <c:pt idx="234">
                  <c:v>4.0125956596446778E-2</c:v>
                </c:pt>
                <c:pt idx="235">
                  <c:v>3.9747481246546444E-2</c:v>
                </c:pt>
                <c:pt idx="236">
                  <c:v>3.9444700966625924E-2</c:v>
                </c:pt>
                <c:pt idx="237">
                  <c:v>3.9141920686705613E-2</c:v>
                </c:pt>
                <c:pt idx="238">
                  <c:v>3.8839140406785308E-2</c:v>
                </c:pt>
                <c:pt idx="239">
                  <c:v>3.8536360126864781E-2</c:v>
                </c:pt>
                <c:pt idx="240">
                  <c:v>3.8309274916924499E-2</c:v>
                </c:pt>
                <c:pt idx="241">
                  <c:v>3.8006494637004187E-2</c:v>
                </c:pt>
                <c:pt idx="242">
                  <c:v>3.7779409427063905E-2</c:v>
                </c:pt>
                <c:pt idx="243">
                  <c:v>3.7476629147143593E-2</c:v>
                </c:pt>
                <c:pt idx="244">
                  <c:v>3.7249543937203311E-2</c:v>
                </c:pt>
                <c:pt idx="245">
                  <c:v>3.7022458727263022E-2</c:v>
                </c:pt>
                <c:pt idx="246">
                  <c:v>3.6795373517322739E-2</c:v>
                </c:pt>
                <c:pt idx="247">
                  <c:v>3.656828830738245E-2</c:v>
                </c:pt>
                <c:pt idx="248">
                  <c:v>3.6341203097442168E-2</c:v>
                </c:pt>
                <c:pt idx="249">
                  <c:v>3.6114117887501886E-2</c:v>
                </c:pt>
                <c:pt idx="250">
                  <c:v>3.5887032677561596E-2</c:v>
                </c:pt>
                <c:pt idx="251">
                  <c:v>3.5659947467621314E-2</c:v>
                </c:pt>
                <c:pt idx="252">
                  <c:v>3.5432862257681025E-2</c:v>
                </c:pt>
                <c:pt idx="253">
                  <c:v>3.528147211772098E-2</c:v>
                </c:pt>
                <c:pt idx="254">
                  <c:v>3.5054386907780698E-2</c:v>
                </c:pt>
                <c:pt idx="255">
                  <c:v>3.4827301697840408E-2</c:v>
                </c:pt>
                <c:pt idx="256">
                  <c:v>3.4675911557880149E-2</c:v>
                </c:pt>
                <c:pt idx="257">
                  <c:v>3.4448826347939866E-2</c:v>
                </c:pt>
                <c:pt idx="258">
                  <c:v>3.4297436207979599E-2</c:v>
                </c:pt>
                <c:pt idx="259">
                  <c:v>3.4146046068019555E-2</c:v>
                </c:pt>
                <c:pt idx="260">
                  <c:v>3.3918960858079272E-2</c:v>
                </c:pt>
                <c:pt idx="261">
                  <c:v>3.3767570718119005E-2</c:v>
                </c:pt>
                <c:pt idx="262">
                  <c:v>3.3616180578158961E-2</c:v>
                </c:pt>
                <c:pt idx="263">
                  <c:v>3.3464790438198701E-2</c:v>
                </c:pt>
                <c:pt idx="264">
                  <c:v>3.3237705228258412E-2</c:v>
                </c:pt>
                <c:pt idx="265">
                  <c:v>3.3086315088298152E-2</c:v>
                </c:pt>
                <c:pt idx="266">
                  <c:v>3.2934924948338107E-2</c:v>
                </c:pt>
                <c:pt idx="267">
                  <c:v>3.2783534808377847E-2</c:v>
                </c:pt>
                <c:pt idx="268">
                  <c:v>3.2556449598437558E-2</c:v>
                </c:pt>
                <c:pt idx="269">
                  <c:v>3.2405059458477298E-2</c:v>
                </c:pt>
                <c:pt idx="270">
                  <c:v>3.2177974248537224E-2</c:v>
                </c:pt>
                <c:pt idx="271">
                  <c:v>3.2026584108576964E-2</c:v>
                </c:pt>
                <c:pt idx="272">
                  <c:v>3.1875193968616704E-2</c:v>
                </c:pt>
                <c:pt idx="273">
                  <c:v>3.1648108758676415E-2</c:v>
                </c:pt>
                <c:pt idx="274">
                  <c:v>3.149671861871637E-2</c:v>
                </c:pt>
                <c:pt idx="275">
                  <c:v>3.1269633408776087E-2</c:v>
                </c:pt>
                <c:pt idx="276">
                  <c:v>3.1118243268815824E-2</c:v>
                </c:pt>
                <c:pt idx="277">
                  <c:v>3.0966853128855561E-2</c:v>
                </c:pt>
                <c:pt idx="278">
                  <c:v>3.0739767918915278E-2</c:v>
                </c:pt>
                <c:pt idx="279">
                  <c:v>3.058837777895523E-2</c:v>
                </c:pt>
                <c:pt idx="280">
                  <c:v>3.043698763899497E-2</c:v>
                </c:pt>
                <c:pt idx="281">
                  <c:v>3.0285597499034922E-2</c:v>
                </c:pt>
                <c:pt idx="282">
                  <c:v>3.0058512289094636E-2</c:v>
                </c:pt>
                <c:pt idx="283">
                  <c:v>2.9907122149134376E-2</c:v>
                </c:pt>
                <c:pt idx="284">
                  <c:v>2.9755732009174113E-2</c:v>
                </c:pt>
                <c:pt idx="285">
                  <c:v>2.9604341869214068E-2</c:v>
                </c:pt>
                <c:pt idx="286">
                  <c:v>2.9528646799233827E-2</c:v>
                </c:pt>
                <c:pt idx="287">
                  <c:v>2.9377256659273782E-2</c:v>
                </c:pt>
                <c:pt idx="288">
                  <c:v>2.9225866519313519E-2</c:v>
                </c:pt>
                <c:pt idx="289">
                  <c:v>2.9074476379353259E-2</c:v>
                </c:pt>
                <c:pt idx="290">
                  <c:v>2.8923086239393211E-2</c:v>
                </c:pt>
                <c:pt idx="291">
                  <c:v>2.8847391169412973E-2</c:v>
                </c:pt>
                <c:pt idx="292">
                  <c:v>2.8696001029452925E-2</c:v>
                </c:pt>
                <c:pt idx="293">
                  <c:v>2.8544610889492665E-2</c:v>
                </c:pt>
                <c:pt idx="294">
                  <c:v>2.8468915819512639E-2</c:v>
                </c:pt>
                <c:pt idx="295">
                  <c:v>2.8317525679552379E-2</c:v>
                </c:pt>
                <c:pt idx="296">
                  <c:v>2.8241830609572357E-2</c:v>
                </c:pt>
                <c:pt idx="297">
                  <c:v>2.8090440469612094E-2</c:v>
                </c:pt>
                <c:pt idx="298">
                  <c:v>2.8014745399632071E-2</c:v>
                </c:pt>
                <c:pt idx="299">
                  <c:v>2.7863355259671808E-2</c:v>
                </c:pt>
                <c:pt idx="300">
                  <c:v>2.7787660189691785E-2</c:v>
                </c:pt>
                <c:pt idx="301">
                  <c:v>2.7636270049731522E-2</c:v>
                </c:pt>
                <c:pt idx="302">
                  <c:v>2.75605749797515E-2</c:v>
                </c:pt>
                <c:pt idx="303">
                  <c:v>2.740918483979124E-2</c:v>
                </c:pt>
                <c:pt idx="304">
                  <c:v>2.7333489769811214E-2</c:v>
                </c:pt>
                <c:pt idx="305">
                  <c:v>2.7182099629850954E-2</c:v>
                </c:pt>
                <c:pt idx="306">
                  <c:v>2.7106404559870928E-2</c:v>
                </c:pt>
                <c:pt idx="307">
                  <c:v>2.7030709489890906E-2</c:v>
                </c:pt>
                <c:pt idx="308">
                  <c:v>2.6879319349930646E-2</c:v>
                </c:pt>
                <c:pt idx="309">
                  <c:v>2.680362427995062E-2</c:v>
                </c:pt>
                <c:pt idx="310">
                  <c:v>2.6727929209970382E-2</c:v>
                </c:pt>
                <c:pt idx="311">
                  <c:v>2.665223413999036E-2</c:v>
                </c:pt>
                <c:pt idx="312">
                  <c:v>2.6500844000030312E-2</c:v>
                </c:pt>
                <c:pt idx="313">
                  <c:v>2.6425148930050074E-2</c:v>
                </c:pt>
                <c:pt idx="314">
                  <c:v>2.6349453860070052E-2</c:v>
                </c:pt>
                <c:pt idx="315">
                  <c:v>2.6273758790090026E-2</c:v>
                </c:pt>
                <c:pt idx="316">
                  <c:v>2.6198063720109788E-2</c:v>
                </c:pt>
                <c:pt idx="317">
                  <c:v>2.6122368650129766E-2</c:v>
                </c:pt>
                <c:pt idx="318">
                  <c:v>2.6046673580149744E-2</c:v>
                </c:pt>
                <c:pt idx="319">
                  <c:v>2.5970978510169503E-2</c:v>
                </c:pt>
                <c:pt idx="320">
                  <c:v>2.589528344018948E-2</c:v>
                </c:pt>
                <c:pt idx="321">
                  <c:v>2.5819588370209458E-2</c:v>
                </c:pt>
                <c:pt idx="322">
                  <c:v>2.5743893300229217E-2</c:v>
                </c:pt>
                <c:pt idx="323">
                  <c:v>2.5668198230249194E-2</c:v>
                </c:pt>
                <c:pt idx="324">
                  <c:v>2.5592503160269172E-2</c:v>
                </c:pt>
                <c:pt idx="325">
                  <c:v>2.5516808090288935E-2</c:v>
                </c:pt>
                <c:pt idx="326">
                  <c:v>2.5441113020308909E-2</c:v>
                </c:pt>
                <c:pt idx="327">
                  <c:v>2.5365417950328886E-2</c:v>
                </c:pt>
                <c:pt idx="328">
                  <c:v>2.5289722880348649E-2</c:v>
                </c:pt>
                <c:pt idx="329">
                  <c:v>2.5289722880348649E-2</c:v>
                </c:pt>
                <c:pt idx="330">
                  <c:v>2.5214027810368626E-2</c:v>
                </c:pt>
                <c:pt idx="331">
                  <c:v>2.51383327403886E-2</c:v>
                </c:pt>
                <c:pt idx="332">
                  <c:v>2.5062637670408363E-2</c:v>
                </c:pt>
                <c:pt idx="333">
                  <c:v>2.4986942600428341E-2</c:v>
                </c:pt>
                <c:pt idx="334">
                  <c:v>2.4986942600428341E-2</c:v>
                </c:pt>
                <c:pt idx="335">
                  <c:v>2.4911247530448315E-2</c:v>
                </c:pt>
                <c:pt idx="336">
                  <c:v>2.4835552460468077E-2</c:v>
                </c:pt>
                <c:pt idx="337">
                  <c:v>2.4759857390488055E-2</c:v>
                </c:pt>
                <c:pt idx="338">
                  <c:v>2.4759857390488055E-2</c:v>
                </c:pt>
                <c:pt idx="339">
                  <c:v>2.4684162320508032E-2</c:v>
                </c:pt>
                <c:pt idx="340">
                  <c:v>2.4608467250528007E-2</c:v>
                </c:pt>
                <c:pt idx="341">
                  <c:v>2.4532772180547769E-2</c:v>
                </c:pt>
                <c:pt idx="342">
                  <c:v>2.4532772180547769E-2</c:v>
                </c:pt>
                <c:pt idx="343">
                  <c:v>2.4457077110567747E-2</c:v>
                </c:pt>
                <c:pt idx="344">
                  <c:v>2.4381382040587721E-2</c:v>
                </c:pt>
                <c:pt idx="345">
                  <c:v>2.4381382040587721E-2</c:v>
                </c:pt>
                <c:pt idx="346">
                  <c:v>2.4305686970607483E-2</c:v>
                </c:pt>
                <c:pt idx="347">
                  <c:v>2.4305686970607483E-2</c:v>
                </c:pt>
                <c:pt idx="348">
                  <c:v>2.4229991900627461E-2</c:v>
                </c:pt>
                <c:pt idx="349">
                  <c:v>2.4154296830647438E-2</c:v>
                </c:pt>
                <c:pt idx="350">
                  <c:v>2.4154296830647438E-2</c:v>
                </c:pt>
                <c:pt idx="351">
                  <c:v>2.4078601760667197E-2</c:v>
                </c:pt>
                <c:pt idx="352">
                  <c:v>2.4078601760667197E-2</c:v>
                </c:pt>
                <c:pt idx="353">
                  <c:v>2.4002906690687175E-2</c:v>
                </c:pt>
                <c:pt idx="354">
                  <c:v>2.4002906690687175E-2</c:v>
                </c:pt>
                <c:pt idx="355">
                  <c:v>2.3927211620707153E-2</c:v>
                </c:pt>
                <c:pt idx="356">
                  <c:v>2.3851516550726915E-2</c:v>
                </c:pt>
                <c:pt idx="357">
                  <c:v>2.3851516550726915E-2</c:v>
                </c:pt>
                <c:pt idx="358">
                  <c:v>2.3775821480746889E-2</c:v>
                </c:pt>
                <c:pt idx="359">
                  <c:v>2.3775821480746889E-2</c:v>
                </c:pt>
                <c:pt idx="360">
                  <c:v>2.3700126410766867E-2</c:v>
                </c:pt>
                <c:pt idx="361">
                  <c:v>2.3700126410766867E-2</c:v>
                </c:pt>
                <c:pt idx="362">
                  <c:v>2.3624431340786629E-2</c:v>
                </c:pt>
                <c:pt idx="363">
                  <c:v>2.3624431340786629E-2</c:v>
                </c:pt>
                <c:pt idx="364">
                  <c:v>2.3548736270806604E-2</c:v>
                </c:pt>
                <c:pt idx="365">
                  <c:v>2.3548736270806604E-2</c:v>
                </c:pt>
                <c:pt idx="366">
                  <c:v>2.3473041200826581E-2</c:v>
                </c:pt>
                <c:pt idx="367">
                  <c:v>2.3473041200826581E-2</c:v>
                </c:pt>
                <c:pt idx="368">
                  <c:v>2.3473041200826581E-2</c:v>
                </c:pt>
                <c:pt idx="369">
                  <c:v>2.3397346130846344E-2</c:v>
                </c:pt>
                <c:pt idx="370">
                  <c:v>2.3397346130846344E-2</c:v>
                </c:pt>
                <c:pt idx="371">
                  <c:v>2.3321651060866321E-2</c:v>
                </c:pt>
                <c:pt idx="372">
                  <c:v>2.3321651060866321E-2</c:v>
                </c:pt>
                <c:pt idx="373">
                  <c:v>2.3245955990886295E-2</c:v>
                </c:pt>
                <c:pt idx="374">
                  <c:v>2.3245955990886295E-2</c:v>
                </c:pt>
                <c:pt idx="375">
                  <c:v>2.3245955990886295E-2</c:v>
                </c:pt>
                <c:pt idx="376">
                  <c:v>2.3170260920906058E-2</c:v>
                </c:pt>
                <c:pt idx="377">
                  <c:v>2.3170260920906058E-2</c:v>
                </c:pt>
                <c:pt idx="378">
                  <c:v>2.3094565850926035E-2</c:v>
                </c:pt>
                <c:pt idx="379">
                  <c:v>2.3094565850926035E-2</c:v>
                </c:pt>
                <c:pt idx="380">
                  <c:v>2.3094565850926035E-2</c:v>
                </c:pt>
                <c:pt idx="381">
                  <c:v>2.3018870780946013E-2</c:v>
                </c:pt>
                <c:pt idx="382">
                  <c:v>2.3018870780946013E-2</c:v>
                </c:pt>
                <c:pt idx="383">
                  <c:v>2.3018870780946013E-2</c:v>
                </c:pt>
                <c:pt idx="384">
                  <c:v>2.2943175710965772E-2</c:v>
                </c:pt>
                <c:pt idx="385">
                  <c:v>2.2943175710965772E-2</c:v>
                </c:pt>
                <c:pt idx="386">
                  <c:v>2.2943175710965772E-2</c:v>
                </c:pt>
                <c:pt idx="387">
                  <c:v>2.2943175710965772E-2</c:v>
                </c:pt>
                <c:pt idx="388">
                  <c:v>2.286748064098575E-2</c:v>
                </c:pt>
                <c:pt idx="389">
                  <c:v>2.286748064098575E-2</c:v>
                </c:pt>
                <c:pt idx="390">
                  <c:v>2.286748064098575E-2</c:v>
                </c:pt>
                <c:pt idx="391">
                  <c:v>2.286748064098575E-2</c:v>
                </c:pt>
                <c:pt idx="392">
                  <c:v>2.286748064098575E-2</c:v>
                </c:pt>
                <c:pt idx="393">
                  <c:v>2.286748064098575E-2</c:v>
                </c:pt>
                <c:pt idx="394">
                  <c:v>2.286748064098575E-2</c:v>
                </c:pt>
                <c:pt idx="395">
                  <c:v>2.2943175710965772E-2</c:v>
                </c:pt>
                <c:pt idx="396">
                  <c:v>2.2943175710965772E-2</c:v>
                </c:pt>
                <c:pt idx="397">
                  <c:v>2.2943175710965772E-2</c:v>
                </c:pt>
                <c:pt idx="398">
                  <c:v>2.2943175710965772E-2</c:v>
                </c:pt>
                <c:pt idx="399">
                  <c:v>2.2943175710965772E-2</c:v>
                </c:pt>
                <c:pt idx="400">
                  <c:v>2.2943175710965772E-2</c:v>
                </c:pt>
                <c:pt idx="401">
                  <c:v>2.2943175710965772E-2</c:v>
                </c:pt>
                <c:pt idx="402">
                  <c:v>2.2943175710965772E-2</c:v>
                </c:pt>
                <c:pt idx="403">
                  <c:v>2.2943175710965772E-2</c:v>
                </c:pt>
                <c:pt idx="404">
                  <c:v>2.3018870780946013E-2</c:v>
                </c:pt>
                <c:pt idx="405">
                  <c:v>2.3018870780946013E-2</c:v>
                </c:pt>
                <c:pt idx="406">
                  <c:v>2.3018870780946013E-2</c:v>
                </c:pt>
                <c:pt idx="407">
                  <c:v>2.3018870780946013E-2</c:v>
                </c:pt>
                <c:pt idx="408">
                  <c:v>2.3018870780946013E-2</c:v>
                </c:pt>
                <c:pt idx="409">
                  <c:v>2.3018870780946013E-2</c:v>
                </c:pt>
                <c:pt idx="410">
                  <c:v>2.3018870780946013E-2</c:v>
                </c:pt>
                <c:pt idx="411">
                  <c:v>2.3018870780946013E-2</c:v>
                </c:pt>
                <c:pt idx="412">
                  <c:v>2.3094565850926035E-2</c:v>
                </c:pt>
                <c:pt idx="413">
                  <c:v>2.3094565850926035E-2</c:v>
                </c:pt>
                <c:pt idx="414">
                  <c:v>2.3094565850926035E-2</c:v>
                </c:pt>
                <c:pt idx="415">
                  <c:v>2.3094565850926035E-2</c:v>
                </c:pt>
                <c:pt idx="416">
                  <c:v>2.3094565850926035E-2</c:v>
                </c:pt>
                <c:pt idx="417">
                  <c:v>2.3094565850926035E-2</c:v>
                </c:pt>
                <c:pt idx="418">
                  <c:v>2.3094565850926035E-2</c:v>
                </c:pt>
                <c:pt idx="419">
                  <c:v>2.3094565850926035E-2</c:v>
                </c:pt>
                <c:pt idx="420">
                  <c:v>2.3094565850926035E-2</c:v>
                </c:pt>
                <c:pt idx="421">
                  <c:v>2.3094565850926035E-2</c:v>
                </c:pt>
                <c:pt idx="422">
                  <c:v>2.3094565850926035E-2</c:v>
                </c:pt>
                <c:pt idx="423">
                  <c:v>2.3094565850926035E-2</c:v>
                </c:pt>
                <c:pt idx="424">
                  <c:v>2.3018870780946013E-2</c:v>
                </c:pt>
                <c:pt idx="425">
                  <c:v>2.3018870780946013E-2</c:v>
                </c:pt>
                <c:pt idx="426">
                  <c:v>2.3018870780946013E-2</c:v>
                </c:pt>
                <c:pt idx="427">
                  <c:v>2.2943175710965772E-2</c:v>
                </c:pt>
                <c:pt idx="428">
                  <c:v>2.2943175710965772E-2</c:v>
                </c:pt>
                <c:pt idx="429">
                  <c:v>2.286748064098575E-2</c:v>
                </c:pt>
                <c:pt idx="430">
                  <c:v>2.286748064098575E-2</c:v>
                </c:pt>
                <c:pt idx="431">
                  <c:v>2.286748064098575E-2</c:v>
                </c:pt>
                <c:pt idx="432">
                  <c:v>2.2791785571005727E-2</c:v>
                </c:pt>
                <c:pt idx="433">
                  <c:v>2.2791785571005727E-2</c:v>
                </c:pt>
                <c:pt idx="434">
                  <c:v>2.2791785571005727E-2</c:v>
                </c:pt>
                <c:pt idx="435">
                  <c:v>2.2716090501025701E-2</c:v>
                </c:pt>
                <c:pt idx="436">
                  <c:v>2.2716090501025701E-2</c:v>
                </c:pt>
                <c:pt idx="437">
                  <c:v>2.2716090501025701E-2</c:v>
                </c:pt>
                <c:pt idx="438">
                  <c:v>2.2716090501025701E-2</c:v>
                </c:pt>
              </c:numCache>
            </c:numRef>
          </c:xVal>
          <c:yVal>
            <c:numRef>
              <c:f>Traitement7!$R$2:$R$440</c:f>
              <c:numCache>
                <c:formatCode>0.0000</c:formatCode>
                <c:ptCount val="439"/>
                <c:pt idx="0">
                  <c:v>0.72493802291180631</c:v>
                </c:pt>
                <c:pt idx="1">
                  <c:v>0.72492280972641687</c:v>
                </c:pt>
                <c:pt idx="2">
                  <c:v>0.72491060064389035</c:v>
                </c:pt>
                <c:pt idx="3">
                  <c:v>0.72489895586232456</c:v>
                </c:pt>
                <c:pt idx="4">
                  <c:v>0.72488700324410682</c:v>
                </c:pt>
                <c:pt idx="5">
                  <c:v>0.72487281390569969</c:v>
                </c:pt>
                <c:pt idx="6">
                  <c:v>0.72485818015921022</c:v>
                </c:pt>
                <c:pt idx="7">
                  <c:v>0.7248420584224825</c:v>
                </c:pt>
                <c:pt idx="8">
                  <c:v>0.72482432128313445</c:v>
                </c:pt>
                <c:pt idx="9">
                  <c:v>0.72480702666444907</c:v>
                </c:pt>
                <c:pt idx="10">
                  <c:v>0.72478797951394813</c:v>
                </c:pt>
                <c:pt idx="11">
                  <c:v>0.72476701712053326</c:v>
                </c:pt>
                <c:pt idx="12">
                  <c:v>0.72474642690945767</c:v>
                </c:pt>
                <c:pt idx="13">
                  <c:v>0.72472373831400172</c:v>
                </c:pt>
                <c:pt idx="14">
                  <c:v>0.72469333433156025</c:v>
                </c:pt>
                <c:pt idx="15">
                  <c:v>0.72466694196980075</c:v>
                </c:pt>
                <c:pt idx="16">
                  <c:v>0.72464080131609454</c:v>
                </c:pt>
                <c:pt idx="17">
                  <c:v>0.72461348422934047</c:v>
                </c:pt>
                <c:pt idx="18">
                  <c:v>0.72458653813916185</c:v>
                </c:pt>
                <c:pt idx="19">
                  <c:v>0.72455841025599099</c:v>
                </c:pt>
                <c:pt idx="20">
                  <c:v>0.72452726017630853</c:v>
                </c:pt>
                <c:pt idx="21">
                  <c:v>0.72449646846758642</c:v>
                </c:pt>
                <c:pt idx="22">
                  <c:v>0.72446231920779969</c:v>
                </c:pt>
                <c:pt idx="23">
                  <c:v>0.72442647624181167</c:v>
                </c:pt>
                <c:pt idx="24">
                  <c:v>0.72438882647375258</c:v>
                </c:pt>
                <c:pt idx="25">
                  <c:v>0.72434924823116564</c:v>
                </c:pt>
                <c:pt idx="26">
                  <c:v>0.72430761067208338</c:v>
                </c:pt>
                <c:pt idx="27">
                  <c:v>0.72426127028159626</c:v>
                </c:pt>
                <c:pt idx="28">
                  <c:v>0.7242123006990473</c:v>
                </c:pt>
                <c:pt idx="29">
                  <c:v>0.72416051036715712</c:v>
                </c:pt>
                <c:pt idx="30">
                  <c:v>0.72410569339092723</c:v>
                </c:pt>
                <c:pt idx="31">
                  <c:v>0.72404762891777885</c:v>
                </c:pt>
                <c:pt idx="32">
                  <c:v>0.7239827400563954</c:v>
                </c:pt>
                <c:pt idx="33">
                  <c:v>0.72391725203831914</c:v>
                </c:pt>
                <c:pt idx="34">
                  <c:v>0.72384397094246544</c:v>
                </c:pt>
                <c:pt idx="35">
                  <c:v>0.72376590544037611</c:v>
                </c:pt>
                <c:pt idx="36">
                  <c:v>0.72368270550098002</c:v>
                </c:pt>
                <c:pt idx="37">
                  <c:v>0.72359400459641632</c:v>
                </c:pt>
                <c:pt idx="38">
                  <c:v>0.72349453164090494</c:v>
                </c:pt>
                <c:pt idx="39">
                  <c:v>0.7233933523174827</c:v>
                </c:pt>
                <c:pt idx="40">
                  <c:v>0.72327990646492046</c:v>
                </c:pt>
                <c:pt idx="41">
                  <c:v>0.72316458372726933</c:v>
                </c:pt>
                <c:pt idx="42">
                  <c:v>0.72303541676500893</c:v>
                </c:pt>
                <c:pt idx="43">
                  <c:v>0.72289754627524849</c:v>
                </c:pt>
                <c:pt idx="44">
                  <c:v>0.7227505651979097</c:v>
                </c:pt>
                <c:pt idx="45">
                  <c:v>0.72260177673066983</c:v>
                </c:pt>
                <c:pt idx="46">
                  <c:v>0.72243599767916189</c:v>
                </c:pt>
                <c:pt idx="47">
                  <c:v>0.72226018319639429</c:v>
                </c:pt>
                <c:pt idx="48">
                  <c:v>0.72207414853551599</c:v>
                </c:pt>
                <c:pt idx="49">
                  <c:v>0.72187778752808551</c:v>
                </c:pt>
                <c:pt idx="50">
                  <c:v>0.72167107693505761</c:v>
                </c:pt>
                <c:pt idx="51">
                  <c:v>0.72146464237653951</c:v>
                </c:pt>
                <c:pt idx="52">
                  <c:v>0.72123797563628556</c:v>
                </c:pt>
                <c:pt idx="53">
                  <c:v>0.72098985957710382</c:v>
                </c:pt>
                <c:pt idx="54">
                  <c:v>0.72074314772784998</c:v>
                </c:pt>
                <c:pt idx="55">
                  <c:v>0.72048714266979641</c:v>
                </c:pt>
                <c:pt idx="56">
                  <c:v>0.72022223788524353</c:v>
                </c:pt>
                <c:pt idx="57">
                  <c:v>0.71994886257437618</c:v>
                </c:pt>
                <c:pt idx="58">
                  <c:v>0.71966747030295786</c:v>
                </c:pt>
                <c:pt idx="59">
                  <c:v>0.71937852846460282</c:v>
                </c:pt>
                <c:pt idx="60">
                  <c:v>0.71908250894375103</c:v>
                </c:pt>
                <c:pt idx="61">
                  <c:v>0.71877988020031769</c:v>
                </c:pt>
                <c:pt idx="62">
                  <c:v>0.7184711008524155</c:v>
                </c:pt>
                <c:pt idx="63">
                  <c:v>0.71815661472027192</c:v>
                </c:pt>
                <c:pt idx="64">
                  <c:v>0.71782149543305629</c:v>
                </c:pt>
                <c:pt idx="65">
                  <c:v>0.7174966286177662</c:v>
                </c:pt>
                <c:pt idx="66">
                  <c:v>0.71716728494840909</c:v>
                </c:pt>
                <c:pt idx="67">
                  <c:v>0.71683382275492369</c:v>
                </c:pt>
                <c:pt idx="68">
                  <c:v>0.71649657751933471</c:v>
                </c:pt>
                <c:pt idx="69">
                  <c:v>0.71615586240141071</c:v>
                </c:pt>
                <c:pt idx="70">
                  <c:v>0.71581196911042566</c:v>
                </c:pt>
                <c:pt idx="71">
                  <c:v>0.71546516901473522</c:v>
                </c:pt>
                <c:pt idx="72">
                  <c:v>0.71509901155587408</c:v>
                </c:pt>
                <c:pt idx="73">
                  <c:v>0.71476383982549918</c:v>
                </c:pt>
                <c:pt idx="74">
                  <c:v>0.71440976347629825</c:v>
                </c:pt>
                <c:pt idx="75">
                  <c:v>0.71403668603857906</c:v>
                </c:pt>
                <c:pt idx="76">
                  <c:v>0.71367872047632619</c:v>
                </c:pt>
                <c:pt idx="77">
                  <c:v>0.71331913124543012</c:v>
                </c:pt>
                <c:pt idx="78">
                  <c:v>0.71295808390719295</c:v>
                </c:pt>
                <c:pt idx="79">
                  <c:v>0.71259573410374211</c:v>
                </c:pt>
                <c:pt idx="80">
                  <c:v>0.7122322286439966</c:v>
                </c:pt>
                <c:pt idx="81">
                  <c:v>0.71186770651917708</c:v>
                </c:pt>
                <c:pt idx="82">
                  <c:v>0.7115022998497782</c:v>
                </c:pt>
                <c:pt idx="83">
                  <c:v>0.71113613476712634</c:v>
                </c:pt>
                <c:pt idx="84">
                  <c:v>0.71076933223338301</c:v>
                </c:pt>
                <c:pt idx="85">
                  <c:v>0.71040200880425386</c:v>
                </c:pt>
                <c:pt idx="86">
                  <c:v>0.71003427733879976</c:v>
                </c:pt>
                <c:pt idx="87">
                  <c:v>0.70968377805266625</c:v>
                </c:pt>
                <c:pt idx="88">
                  <c:v>0.70933310111458159</c:v>
                </c:pt>
                <c:pt idx="89">
                  <c:v>0.70898233780653186</c:v>
                </c:pt>
                <c:pt idx="90">
                  <c:v>0.70861404202962863</c:v>
                </c:pt>
                <c:pt idx="91">
                  <c:v>0.70826338278314105</c:v>
                </c:pt>
                <c:pt idx="92">
                  <c:v>0.70791291037020276</c:v>
                </c:pt>
                <c:pt idx="93">
                  <c:v>0.70756271394205328</c:v>
                </c:pt>
                <c:pt idx="94">
                  <c:v>0.70719540268396319</c:v>
                </c:pt>
                <c:pt idx="95">
                  <c:v>0.70684605264995659</c:v>
                </c:pt>
                <c:pt idx="96">
                  <c:v>0.70649725411907049</c:v>
                </c:pt>
                <c:pt idx="97">
                  <c:v>0.70614909962566152</c:v>
                </c:pt>
                <c:pt idx="98">
                  <c:v>0.70580168325128601</c:v>
                </c:pt>
                <c:pt idx="99">
                  <c:v>0.70543779539471729</c:v>
                </c:pt>
                <c:pt idx="100">
                  <c:v>0.70510945040262973</c:v>
                </c:pt>
                <c:pt idx="101">
                  <c:v>0.70476483199272622</c:v>
                </c:pt>
                <c:pt idx="102">
                  <c:v>0.70440420572246421</c:v>
                </c:pt>
                <c:pt idx="103">
                  <c:v>0.70407910440619226</c:v>
                </c:pt>
                <c:pt idx="104">
                  <c:v>0.70373820849715163</c:v>
                </c:pt>
                <c:pt idx="105">
                  <c:v>0.70339877149456675</c:v>
                </c:pt>
                <c:pt idx="106">
                  <c:v>0.70306090743633032</c:v>
                </c:pt>
                <c:pt idx="107">
                  <c:v>0.70272473352607701</c:v>
                </c:pt>
                <c:pt idx="108">
                  <c:v>0.70239037020928263</c:v>
                </c:pt>
                <c:pt idx="109">
                  <c:v>0.70205794122256016</c:v>
                </c:pt>
                <c:pt idx="110">
                  <c:v>0.7017440410376985</c:v>
                </c:pt>
                <c:pt idx="111">
                  <c:v>0.70141575242305543</c:v>
                </c:pt>
                <c:pt idx="112">
                  <c:v>0.7010897823827541</c:v>
                </c:pt>
                <c:pt idx="113">
                  <c:v>0.70076626753961702</c:v>
                </c:pt>
                <c:pt idx="114">
                  <c:v>0.70046132975855158</c:v>
                </c:pt>
                <c:pt idx="115">
                  <c:v>0.70012716508995698</c:v>
                </c:pt>
                <c:pt idx="116">
                  <c:v>0.69981186536531925</c:v>
                </c:pt>
                <c:pt idx="117">
                  <c:v>0.69948406492528159</c:v>
                </c:pt>
                <c:pt idx="118">
                  <c:v>0.69915977924247674</c:v>
                </c:pt>
                <c:pt idx="119">
                  <c:v>0.69885436424011393</c:v>
                </c:pt>
                <c:pt idx="120">
                  <c:v>0.69853744888911562</c:v>
                </c:pt>
                <c:pt idx="121">
                  <c:v>0.69822457163558949</c:v>
                </c:pt>
                <c:pt idx="122">
                  <c:v>0.6979013216924248</c:v>
                </c:pt>
                <c:pt idx="123">
                  <c:v>0.69759727146058426</c:v>
                </c:pt>
                <c:pt idx="124">
                  <c:v>0.6972978036854659</c:v>
                </c:pt>
                <c:pt idx="125">
                  <c:v>0.69700309446237263</c:v>
                </c:pt>
                <c:pt idx="126">
                  <c:v>0.69671331722003116</c:v>
                </c:pt>
                <c:pt idx="127">
                  <c:v>0.6964420796288362</c:v>
                </c:pt>
                <c:pt idx="128">
                  <c:v>0.6961624168583832</c:v>
                </c:pt>
                <c:pt idx="129">
                  <c:v>0.6958881735380642</c:v>
                </c:pt>
                <c:pt idx="130">
                  <c:v>0.69563216852951659</c:v>
                </c:pt>
                <c:pt idx="131">
                  <c:v>0.69536894189889009</c:v>
                </c:pt>
                <c:pt idx="132">
                  <c:v>0.69512368715071771</c:v>
                </c:pt>
                <c:pt idx="133">
                  <c:v>0.69488385038982314</c:v>
                </c:pt>
                <c:pt idx="134">
                  <c:v>0.69464953450912015</c:v>
                </c:pt>
                <c:pt idx="135">
                  <c:v>0.69440954709338376</c:v>
                </c:pt>
                <c:pt idx="136">
                  <c:v>0.69418683123717828</c:v>
                </c:pt>
                <c:pt idx="137">
                  <c:v>0.69396989071516457</c:v>
                </c:pt>
                <c:pt idx="138">
                  <c:v>0.69375878746720432</c:v>
                </c:pt>
                <c:pt idx="139">
                  <c:v>0.69355357199691559</c:v>
                </c:pt>
                <c:pt idx="140">
                  <c:v>0.69335428300219248</c:v>
                </c:pt>
                <c:pt idx="141">
                  <c:v>0.6931704722330766</c:v>
                </c:pt>
                <c:pt idx="142">
                  <c:v>0.69299204677524318</c:v>
                </c:pt>
                <c:pt idx="143">
                  <c:v>0.69281005102387105</c:v>
                </c:pt>
                <c:pt idx="144">
                  <c:v>0.69264267636931076</c:v>
                </c:pt>
                <c:pt idx="145">
                  <c:v>0.6924806631812781</c:v>
                </c:pt>
                <c:pt idx="146">
                  <c:v>0.69232398353848701</c:v>
                </c:pt>
                <c:pt idx="147">
                  <c:v>0.69217259990487101</c:v>
                </c:pt>
                <c:pt idx="148">
                  <c:v>0.6920264654153726</c:v>
                </c:pt>
                <c:pt idx="149">
                  <c:v>0.69189281371537781</c:v>
                </c:pt>
                <c:pt idx="150">
                  <c:v>0.69176376850668597</c:v>
                </c:pt>
                <c:pt idx="151">
                  <c:v>0.69163248392024512</c:v>
                </c:pt>
                <c:pt idx="152">
                  <c:v>0.69151270872015158</c:v>
                </c:pt>
                <c:pt idx="153">
                  <c:v>0.69139733416835836</c:v>
                </c:pt>
                <c:pt idx="154">
                  <c:v>0.69129233912393584</c:v>
                </c:pt>
                <c:pt idx="155">
                  <c:v>0.69118529155275532</c:v>
                </c:pt>
                <c:pt idx="156">
                  <c:v>0.69108800798832937</c:v>
                </c:pt>
                <c:pt idx="157">
                  <c:v>0.69099435358952299</c:v>
                </c:pt>
                <c:pt idx="158">
                  <c:v>0.69090424832217479</c:v>
                </c:pt>
                <c:pt idx="159">
                  <c:v>0.69082261163644454</c:v>
                </c:pt>
                <c:pt idx="160">
                  <c:v>0.69074397530026677</c:v>
                </c:pt>
                <c:pt idx="161">
                  <c:v>0.69066363128578434</c:v>
                </c:pt>
                <c:pt idx="162">
                  <c:v>0.69059095494719369</c:v>
                </c:pt>
                <c:pt idx="163">
                  <c:v>0.69052105555358689</c:v>
                </c:pt>
                <c:pt idx="164">
                  <c:v>0.69045798057195718</c:v>
                </c:pt>
                <c:pt idx="165">
                  <c:v>0.6903972188963895</c:v>
                </c:pt>
                <c:pt idx="166">
                  <c:v>0.690338708545294</c:v>
                </c:pt>
                <c:pt idx="167">
                  <c:v>0.69028238751250581</c:v>
                </c:pt>
                <c:pt idx="168">
                  <c:v>0.69023174186522873</c:v>
                </c:pt>
                <c:pt idx="169">
                  <c:v>0.69017947823579473</c:v>
                </c:pt>
                <c:pt idx="170">
                  <c:v>0.69013251225762529</c:v>
                </c:pt>
                <c:pt idx="171">
                  <c:v>0.69009042443610003</c:v>
                </c:pt>
                <c:pt idx="172">
                  <c:v>0.69004669355326953</c:v>
                </c:pt>
                <c:pt idx="173">
                  <c:v>0.69000752546854494</c:v>
                </c:pt>
                <c:pt idx="174">
                  <c:v>0.68996684912906614</c:v>
                </c:pt>
                <c:pt idx="175">
                  <c:v>0.68993319060319136</c:v>
                </c:pt>
                <c:pt idx="176">
                  <c:v>0.68989794837357132</c:v>
                </c:pt>
                <c:pt idx="177">
                  <c:v>0.6898639401852793</c:v>
                </c:pt>
                <c:pt idx="178">
                  <c:v>0.68983361185275949</c:v>
                </c:pt>
                <c:pt idx="179">
                  <c:v>0.6898042758617785</c:v>
                </c:pt>
                <c:pt idx="180">
                  <c:v>0.68977823261071636</c:v>
                </c:pt>
                <c:pt idx="181">
                  <c:v>0.68975072156378903</c:v>
                </c:pt>
                <c:pt idx="182">
                  <c:v>0.68972630565693516</c:v>
                </c:pt>
                <c:pt idx="183">
                  <c:v>0.68970263650029517</c:v>
                </c:pt>
                <c:pt idx="184">
                  <c:v>0.68967969415851027</c:v>
                </c:pt>
                <c:pt idx="185">
                  <c:v>0.68965745905253129</c:v>
                </c:pt>
                <c:pt idx="186">
                  <c:v>0.68963784285834095</c:v>
                </c:pt>
                <c:pt idx="187">
                  <c:v>0.68961690487049621</c:v>
                </c:pt>
                <c:pt idx="188">
                  <c:v>0.68959843689924583</c:v>
                </c:pt>
                <c:pt idx="189">
                  <c:v>0.68958049440154034</c:v>
                </c:pt>
                <c:pt idx="190">
                  <c:v>0.68956306398187217</c:v>
                </c:pt>
                <c:pt idx="191">
                  <c:v>0.68954613249871821</c:v>
                </c:pt>
                <c:pt idx="192">
                  <c:v>0.68953131009796631</c:v>
                </c:pt>
                <c:pt idx="193">
                  <c:v>0.68951687217487856</c:v>
                </c:pt>
                <c:pt idx="194">
                  <c:v>0.68950280967695987</c:v>
                </c:pt>
                <c:pt idx="195">
                  <c:v>0.68948911371770083</c:v>
                </c:pt>
                <c:pt idx="196">
                  <c:v>0.68947577557598894</c:v>
                </c:pt>
                <c:pt idx="197">
                  <c:v>0.68946421291923143</c:v>
                </c:pt>
                <c:pt idx="198">
                  <c:v>0.68945152744216665</c:v>
                </c:pt>
                <c:pt idx="199">
                  <c:v>0.6894405317284481</c:v>
                </c:pt>
                <c:pt idx="200">
                  <c:v>0.68942979386882164</c:v>
                </c:pt>
                <c:pt idx="201">
                  <c:v>0.68941930827822884</c:v>
                </c:pt>
                <c:pt idx="202">
                  <c:v>0.6894090694712226</c:v>
                </c:pt>
                <c:pt idx="203">
                  <c:v>0.68939907206119067</c:v>
                </c:pt>
                <c:pt idx="204">
                  <c:v>0.68938931075953358</c:v>
                </c:pt>
                <c:pt idx="205">
                  <c:v>0.68938095921969467</c:v>
                </c:pt>
                <c:pt idx="206">
                  <c:v>0.68937162670433749</c:v>
                </c:pt>
                <c:pt idx="207">
                  <c:v>0.68936364257369909</c:v>
                </c:pt>
                <c:pt idx="208">
                  <c:v>0.68935582468474876</c:v>
                </c:pt>
                <c:pt idx="209">
                  <c:v>0.68934816979420144</c:v>
                </c:pt>
                <c:pt idx="210">
                  <c:v>0.68934173577412183</c:v>
                </c:pt>
                <c:pt idx="211">
                  <c:v>0.68933437517517071</c:v>
                </c:pt>
                <c:pt idx="212">
                  <c:v>0.68932716860558352</c:v>
                </c:pt>
                <c:pt idx="213">
                  <c:v>0.6893211118374053</c:v>
                </c:pt>
                <c:pt idx="214">
                  <c:v>0.68931418330521999</c:v>
                </c:pt>
                <c:pt idx="215">
                  <c:v>0.68930836047230148</c:v>
                </c:pt>
                <c:pt idx="216">
                  <c:v>0.68930264270813912</c:v>
                </c:pt>
                <c:pt idx="217">
                  <c:v>0.68929702821833838</c:v>
                </c:pt>
                <c:pt idx="218">
                  <c:v>0.68929151523554266</c:v>
                </c:pt>
                <c:pt idx="219">
                  <c:v>0.68928610201915419</c:v>
                </c:pt>
                <c:pt idx="220">
                  <c:v>0.68928166597850604</c:v>
                </c:pt>
                <c:pt idx="221">
                  <c:v>0.68927643123416016</c:v>
                </c:pt>
                <c:pt idx="222">
                  <c:v>0.68927214156946004</c:v>
                </c:pt>
                <c:pt idx="223">
                  <c:v>0.68926707969632595</c:v>
                </c:pt>
                <c:pt idx="224">
                  <c:v>0.68926293180617937</c:v>
                </c:pt>
                <c:pt idx="225">
                  <c:v>0.68925884687312045</c:v>
                </c:pt>
                <c:pt idx="226">
                  <c:v>0.689254823985335</c:v>
                </c:pt>
                <c:pt idx="227">
                  <c:v>0.68925007715350262</c:v>
                </c:pt>
                <c:pt idx="228">
                  <c:v>0.68924618761419565</c:v>
                </c:pt>
                <c:pt idx="229">
                  <c:v>0.68924311865325449</c:v>
                </c:pt>
                <c:pt idx="230">
                  <c:v>0.68923933506464441</c:v>
                </c:pt>
                <c:pt idx="231">
                  <c:v>0.68923560913838899</c:v>
                </c:pt>
                <c:pt idx="232">
                  <c:v>0.68923194003232258</c:v>
                </c:pt>
                <c:pt idx="233">
                  <c:v>0.68922904509922445</c:v>
                </c:pt>
                <c:pt idx="234">
                  <c:v>0.6892261855786781</c:v>
                </c:pt>
                <c:pt idx="235">
                  <c:v>0.68922266034382063</c:v>
                </c:pt>
                <c:pt idx="236">
                  <c:v>0.68921987898791159</c:v>
                </c:pt>
                <c:pt idx="237">
                  <c:v>0.68921713170935306</c:v>
                </c:pt>
                <c:pt idx="238">
                  <c:v>0.68921441810668183</c:v>
                </c:pt>
                <c:pt idx="239">
                  <c:v>0.68921173778277667</c:v>
                </c:pt>
                <c:pt idx="240">
                  <c:v>0.68920974914257416</c:v>
                </c:pt>
                <c:pt idx="241">
                  <c:v>0.68920712611386492</c:v>
                </c:pt>
                <c:pt idx="242">
                  <c:v>0.68920518000025388</c:v>
                </c:pt>
                <c:pt idx="243">
                  <c:v>0.6892026130865172</c:v>
                </c:pt>
                <c:pt idx="244">
                  <c:v>0.68920070862278138</c:v>
                </c:pt>
                <c:pt idx="245">
                  <c:v>0.68919882174475799</c:v>
                </c:pt>
                <c:pt idx="246">
                  <c:v>0.68919695229578914</c:v>
                </c:pt>
                <c:pt idx="247">
                  <c:v>0.68919510012050789</c:v>
                </c:pt>
                <c:pt idx="248">
                  <c:v>0.68919326506483025</c:v>
                </c:pt>
                <c:pt idx="249">
                  <c:v>0.68919144697594614</c:v>
                </c:pt>
                <c:pt idx="250">
                  <c:v>0.68918964570231067</c:v>
                </c:pt>
                <c:pt idx="251">
                  <c:v>0.68918786109363561</c:v>
                </c:pt>
                <c:pt idx="252">
                  <c:v>0.68918609300088063</c:v>
                </c:pt>
                <c:pt idx="253">
                  <c:v>0.6891849233748496</c:v>
                </c:pt>
                <c:pt idx="254">
                  <c:v>0.68918318248078958</c:v>
                </c:pt>
                <c:pt idx="255">
                  <c:v>0.68918145771124439</c:v>
                </c:pt>
                <c:pt idx="256">
                  <c:v>0.68918031675151814</c:v>
                </c:pt>
                <c:pt idx="257">
                  <c:v>0.68917861853556561</c:v>
                </c:pt>
                <c:pt idx="258">
                  <c:v>0.68917749514576854</c:v>
                </c:pt>
                <c:pt idx="259">
                  <c:v>0.68917637871034887</c:v>
                </c:pt>
                <c:pt idx="260">
                  <c:v>0.68917471700551991</c:v>
                </c:pt>
                <c:pt idx="261">
                  <c:v>0.68917361777411212</c:v>
                </c:pt>
                <c:pt idx="262">
                  <c:v>0.68917252535214746</c:v>
                </c:pt>
                <c:pt idx="263">
                  <c:v>0.68917143969873751</c:v>
                </c:pt>
                <c:pt idx="264">
                  <c:v>0.68916982382078418</c:v>
                </c:pt>
                <c:pt idx="265">
                  <c:v>0.68916875491137919</c:v>
                </c:pt>
                <c:pt idx="266">
                  <c:v>0.6891676926292214</c:v>
                </c:pt>
                <c:pt idx="267">
                  <c:v>0.68916663693444769</c:v>
                </c:pt>
                <c:pt idx="268">
                  <c:v>0.68916506565698454</c:v>
                </c:pt>
                <c:pt idx="269">
                  <c:v>0.68916402625774231</c:v>
                </c:pt>
                <c:pt idx="270">
                  <c:v>0.68916247923977569</c:v>
                </c:pt>
                <c:pt idx="271">
                  <c:v>0.68916145589180522</c:v>
                </c:pt>
                <c:pt idx="272">
                  <c:v>0.68916043889672296</c:v>
                </c:pt>
                <c:pt idx="273">
                  <c:v>0.68915892523201672</c:v>
                </c:pt>
                <c:pt idx="274">
                  <c:v>0.68915792395201458</c:v>
                </c:pt>
                <c:pt idx="275">
                  <c:v>0.68915643368228685</c:v>
                </c:pt>
                <c:pt idx="276">
                  <c:v>0.68915544788129368</c:v>
                </c:pt>
                <c:pt idx="277">
                  <c:v>0.68915446820655424</c:v>
                </c:pt>
                <c:pt idx="278">
                  <c:v>0.68915301010023766</c:v>
                </c:pt>
                <c:pt idx="279">
                  <c:v>0.68915204557961218</c:v>
                </c:pt>
                <c:pt idx="280">
                  <c:v>0.68915108705657591</c:v>
                </c:pt>
                <c:pt idx="281">
                  <c:v>0.68915013449483864</c:v>
                </c:pt>
                <c:pt idx="282">
                  <c:v>0.68914871675079237</c:v>
                </c:pt>
                <c:pt idx="283">
                  <c:v>0.68914777893488921</c:v>
                </c:pt>
                <c:pt idx="284">
                  <c:v>0.68914684695489403</c:v>
                </c:pt>
                <c:pt idx="285">
                  <c:v>0.68914592077544123</c:v>
                </c:pt>
                <c:pt idx="286">
                  <c:v>0.68914545984992182</c:v>
                </c:pt>
                <c:pt idx="287">
                  <c:v>0.68914454230541478</c:v>
                </c:pt>
                <c:pt idx="288">
                  <c:v>0.68914363047392047</c:v>
                </c:pt>
                <c:pt idx="289">
                  <c:v>0.68914272432077817</c:v>
                </c:pt>
                <c:pt idx="290">
                  <c:v>0.68914182381152611</c:v>
                </c:pt>
                <c:pt idx="291">
                  <c:v>0.689141375662644</c:v>
                </c:pt>
                <c:pt idx="292">
                  <c:v>0.6891404835550452</c:v>
                </c:pt>
                <c:pt idx="293">
                  <c:v>0.68913959700604754</c:v>
                </c:pt>
                <c:pt idx="294">
                  <c:v>0.68913915580546259</c:v>
                </c:pt>
                <c:pt idx="295">
                  <c:v>0.68913827753110413</c:v>
                </c:pt>
                <c:pt idx="296">
                  <c:v>0.6891378404489602</c:v>
                </c:pt>
                <c:pt idx="297">
                  <c:v>0.68913697037390853</c:v>
                </c:pt>
                <c:pt idx="298">
                  <c:v>0.68913653737270275</c:v>
                </c:pt>
                <c:pt idx="299">
                  <c:v>0.68913567542227661</c:v>
                </c:pt>
                <c:pt idx="300">
                  <c:v>0.68913524646483015</c:v>
                </c:pt>
                <c:pt idx="301">
                  <c:v>0.68913439256499454</c:v>
                </c:pt>
                <c:pt idx="302">
                  <c:v>0.68913396761445045</c:v>
                </c:pt>
                <c:pt idx="303">
                  <c:v>0.68913312169181118</c:v>
                </c:pt>
                <c:pt idx="304">
                  <c:v>0.6891327007116318</c:v>
                </c:pt>
                <c:pt idx="305">
                  <c:v>0.68913186269343107</c:v>
                </c:pt>
                <c:pt idx="306">
                  <c:v>0.68913144564739559</c:v>
                </c:pt>
                <c:pt idx="307">
                  <c:v>0.68913102990474684</c:v>
                </c:pt>
                <c:pt idx="308">
                  <c:v>0.68913020231370892</c:v>
                </c:pt>
                <c:pt idx="309">
                  <c:v>0.68912979045739842</c:v>
                </c:pt>
                <c:pt idx="310">
                  <c:v>0.68912937988863177</c:v>
                </c:pt>
                <c:pt idx="311">
                  <c:v>0.689128970603477</c:v>
                </c:pt>
                <c:pt idx="312">
                  <c:v>0.68912815586833276</c:v>
                </c:pt>
                <c:pt idx="313">
                  <c:v>0.68912775041053642</c:v>
                </c:pt>
                <c:pt idx="314">
                  <c:v>0.68912734622073823</c:v>
                </c:pt>
                <c:pt idx="315">
                  <c:v>0.68912694329506308</c:v>
                </c:pt>
                <c:pt idx="316">
                  <c:v>0.68912654162964726</c:v>
                </c:pt>
                <c:pt idx="317">
                  <c:v>0.68912614122063831</c:v>
                </c:pt>
                <c:pt idx="318">
                  <c:v>0.68912574206419486</c:v>
                </c:pt>
                <c:pt idx="319">
                  <c:v>0.68912534415648674</c:v>
                </c:pt>
                <c:pt idx="320">
                  <c:v>0.68912494749369502</c:v>
                </c:pt>
                <c:pt idx="321">
                  <c:v>0.68912455207201206</c:v>
                </c:pt>
                <c:pt idx="322">
                  <c:v>0.68912415788764103</c:v>
                </c:pt>
                <c:pt idx="323">
                  <c:v>0.68912376493679628</c:v>
                </c:pt>
                <c:pt idx="324">
                  <c:v>0.68912337321570349</c:v>
                </c:pt>
                <c:pt idx="325">
                  <c:v>0.68912298272059902</c:v>
                </c:pt>
                <c:pt idx="326">
                  <c:v>0.6891225934477303</c:v>
                </c:pt>
                <c:pt idx="327">
                  <c:v>0.68912220539335578</c:v>
                </c:pt>
                <c:pt idx="328">
                  <c:v>0.68912181855374488</c:v>
                </c:pt>
                <c:pt idx="329">
                  <c:v>0.68912181855374488</c:v>
                </c:pt>
                <c:pt idx="330">
                  <c:v>0.68912143292517791</c:v>
                </c:pt>
                <c:pt idx="331">
                  <c:v>0.68912104850394595</c:v>
                </c:pt>
                <c:pt idx="332">
                  <c:v>0.68912066528635096</c:v>
                </c:pt>
                <c:pt idx="333">
                  <c:v>0.689120283268706</c:v>
                </c:pt>
                <c:pt idx="334">
                  <c:v>0.689120283268706</c:v>
                </c:pt>
                <c:pt idx="335">
                  <c:v>0.68911990244733456</c:v>
                </c:pt>
                <c:pt idx="336">
                  <c:v>0.68911952281857103</c:v>
                </c:pt>
                <c:pt idx="337">
                  <c:v>0.68911914437876065</c:v>
                </c:pt>
                <c:pt idx="338">
                  <c:v>0.68911914437876065</c:v>
                </c:pt>
                <c:pt idx="339">
                  <c:v>0.68911876712425912</c:v>
                </c:pt>
                <c:pt idx="340">
                  <c:v>0.68911839105143313</c:v>
                </c:pt>
                <c:pt idx="341">
                  <c:v>0.68911801615665969</c:v>
                </c:pt>
                <c:pt idx="342">
                  <c:v>0.68911801615665969</c:v>
                </c:pt>
                <c:pt idx="343">
                  <c:v>0.68911764243632667</c:v>
                </c:pt>
                <c:pt idx="344">
                  <c:v>0.68911726988683253</c:v>
                </c:pt>
                <c:pt idx="345">
                  <c:v>0.68911726988683253</c:v>
                </c:pt>
                <c:pt idx="346">
                  <c:v>0.68911689850458613</c:v>
                </c:pt>
                <c:pt idx="347">
                  <c:v>0.68911689850458613</c:v>
                </c:pt>
                <c:pt idx="348">
                  <c:v>0.68911652828600711</c:v>
                </c:pt>
                <c:pt idx="349">
                  <c:v>0.68911615922752534</c:v>
                </c:pt>
                <c:pt idx="350">
                  <c:v>0.68911615922752534</c:v>
                </c:pt>
                <c:pt idx="351">
                  <c:v>0.68911579132558132</c:v>
                </c:pt>
                <c:pt idx="352">
                  <c:v>0.68911579132558132</c:v>
                </c:pt>
                <c:pt idx="353">
                  <c:v>0.68911542457662622</c:v>
                </c:pt>
                <c:pt idx="354">
                  <c:v>0.68911542457662622</c:v>
                </c:pt>
                <c:pt idx="355">
                  <c:v>0.68911505897712111</c:v>
                </c:pt>
                <c:pt idx="356">
                  <c:v>0.68911469452353813</c:v>
                </c:pt>
                <c:pt idx="357">
                  <c:v>0.68911469452353813</c:v>
                </c:pt>
                <c:pt idx="358">
                  <c:v>0.6891143312123591</c:v>
                </c:pt>
                <c:pt idx="359">
                  <c:v>0.6891143312123591</c:v>
                </c:pt>
                <c:pt idx="360">
                  <c:v>0.68911396904007671</c:v>
                </c:pt>
                <c:pt idx="361">
                  <c:v>0.68911396904007671</c:v>
                </c:pt>
                <c:pt idx="362">
                  <c:v>0.68911360800319377</c:v>
                </c:pt>
                <c:pt idx="363">
                  <c:v>0.68911360800319377</c:v>
                </c:pt>
                <c:pt idx="364">
                  <c:v>0.68911324809822327</c:v>
                </c:pt>
                <c:pt idx="365">
                  <c:v>0.68911324809822327</c:v>
                </c:pt>
                <c:pt idx="366">
                  <c:v>0.68911288932168868</c:v>
                </c:pt>
                <c:pt idx="367">
                  <c:v>0.68911288932168868</c:v>
                </c:pt>
                <c:pt idx="368">
                  <c:v>0.68911288932168868</c:v>
                </c:pt>
                <c:pt idx="369">
                  <c:v>0.68911253167012365</c:v>
                </c:pt>
                <c:pt idx="370">
                  <c:v>0.68911253167012365</c:v>
                </c:pt>
                <c:pt idx="371">
                  <c:v>0.68911217514007195</c:v>
                </c:pt>
                <c:pt idx="372">
                  <c:v>0.68911217514007195</c:v>
                </c:pt>
                <c:pt idx="373">
                  <c:v>0.68911181972808755</c:v>
                </c:pt>
                <c:pt idx="374">
                  <c:v>0.68911181972808755</c:v>
                </c:pt>
                <c:pt idx="375">
                  <c:v>0.68911181972808755</c:v>
                </c:pt>
                <c:pt idx="376">
                  <c:v>0.68911146543073454</c:v>
                </c:pt>
                <c:pt idx="377">
                  <c:v>0.68911146543073454</c:v>
                </c:pt>
                <c:pt idx="378">
                  <c:v>0.68911111224458732</c:v>
                </c:pt>
                <c:pt idx="379">
                  <c:v>0.68911111224458732</c:v>
                </c:pt>
                <c:pt idx="380">
                  <c:v>0.68911111224458732</c:v>
                </c:pt>
                <c:pt idx="381">
                  <c:v>0.68911076016623019</c:v>
                </c:pt>
                <c:pt idx="382">
                  <c:v>0.68911076016623019</c:v>
                </c:pt>
                <c:pt idx="383">
                  <c:v>0.68911076016623019</c:v>
                </c:pt>
                <c:pt idx="384">
                  <c:v>0.68911040919225752</c:v>
                </c:pt>
                <c:pt idx="385">
                  <c:v>0.68911040919225752</c:v>
                </c:pt>
                <c:pt idx="386">
                  <c:v>0.68911040919225752</c:v>
                </c:pt>
                <c:pt idx="387">
                  <c:v>0.68911040919225752</c:v>
                </c:pt>
                <c:pt idx="388">
                  <c:v>0.68911005931927394</c:v>
                </c:pt>
                <c:pt idx="389">
                  <c:v>0.68911005931927394</c:v>
                </c:pt>
                <c:pt idx="390">
                  <c:v>0.68911005931927394</c:v>
                </c:pt>
                <c:pt idx="391">
                  <c:v>0.68911005931927394</c:v>
                </c:pt>
                <c:pt idx="392">
                  <c:v>0.68911005931927394</c:v>
                </c:pt>
                <c:pt idx="393">
                  <c:v>0.68911005931927394</c:v>
                </c:pt>
                <c:pt idx="394">
                  <c:v>0.68911005931927394</c:v>
                </c:pt>
                <c:pt idx="395">
                  <c:v>0.68911040919225752</c:v>
                </c:pt>
                <c:pt idx="396">
                  <c:v>0.68911040919225752</c:v>
                </c:pt>
                <c:pt idx="397">
                  <c:v>0.68911040919225752</c:v>
                </c:pt>
                <c:pt idx="398">
                  <c:v>0.68911040919225752</c:v>
                </c:pt>
                <c:pt idx="399">
                  <c:v>0.68911040919225752</c:v>
                </c:pt>
                <c:pt idx="400">
                  <c:v>0.68911040919225752</c:v>
                </c:pt>
                <c:pt idx="401">
                  <c:v>0.68911040919225752</c:v>
                </c:pt>
                <c:pt idx="402">
                  <c:v>0.68911040919225752</c:v>
                </c:pt>
                <c:pt idx="403">
                  <c:v>0.68911040919225752</c:v>
                </c:pt>
                <c:pt idx="404">
                  <c:v>0.68911076016623019</c:v>
                </c:pt>
                <c:pt idx="405">
                  <c:v>0.68911076016623019</c:v>
                </c:pt>
                <c:pt idx="406">
                  <c:v>0.68911076016623019</c:v>
                </c:pt>
                <c:pt idx="407">
                  <c:v>0.68911076016623019</c:v>
                </c:pt>
                <c:pt idx="408">
                  <c:v>0.68911076016623019</c:v>
                </c:pt>
                <c:pt idx="409">
                  <c:v>0.68911076016623019</c:v>
                </c:pt>
                <c:pt idx="410">
                  <c:v>0.68911076016623019</c:v>
                </c:pt>
                <c:pt idx="411">
                  <c:v>0.68911076016623019</c:v>
                </c:pt>
                <c:pt idx="412">
                  <c:v>0.68911111224458732</c:v>
                </c:pt>
                <c:pt idx="413">
                  <c:v>0.68911111224458732</c:v>
                </c:pt>
                <c:pt idx="414">
                  <c:v>0.68911111224458732</c:v>
                </c:pt>
                <c:pt idx="415">
                  <c:v>0.68911111224458732</c:v>
                </c:pt>
                <c:pt idx="416">
                  <c:v>0.68911111224458732</c:v>
                </c:pt>
                <c:pt idx="417">
                  <c:v>0.68911111224458732</c:v>
                </c:pt>
                <c:pt idx="418">
                  <c:v>0.68911111224458732</c:v>
                </c:pt>
                <c:pt idx="419">
                  <c:v>0.68911111224458732</c:v>
                </c:pt>
                <c:pt idx="420">
                  <c:v>0.68911111224458732</c:v>
                </c:pt>
                <c:pt idx="421">
                  <c:v>0.68911111224458732</c:v>
                </c:pt>
                <c:pt idx="422">
                  <c:v>0.68911111224458732</c:v>
                </c:pt>
                <c:pt idx="423">
                  <c:v>0.68911111224458732</c:v>
                </c:pt>
                <c:pt idx="424">
                  <c:v>0.68911076016623019</c:v>
                </c:pt>
                <c:pt idx="425">
                  <c:v>0.68911076016623019</c:v>
                </c:pt>
                <c:pt idx="426">
                  <c:v>0.68911076016623019</c:v>
                </c:pt>
                <c:pt idx="427">
                  <c:v>0.68911040919225752</c:v>
                </c:pt>
                <c:pt idx="428">
                  <c:v>0.68911040919225752</c:v>
                </c:pt>
                <c:pt idx="429">
                  <c:v>0.68911005931927394</c:v>
                </c:pt>
                <c:pt idx="430">
                  <c:v>0.68911005931927394</c:v>
                </c:pt>
                <c:pt idx="431">
                  <c:v>0.68911005931927394</c:v>
                </c:pt>
                <c:pt idx="432">
                  <c:v>0.68910971054389381</c:v>
                </c:pt>
                <c:pt idx="433">
                  <c:v>0.68910971054389381</c:v>
                </c:pt>
                <c:pt idx="434">
                  <c:v>0.68910971054389381</c:v>
                </c:pt>
                <c:pt idx="435">
                  <c:v>0.68910936286274171</c:v>
                </c:pt>
                <c:pt idx="436">
                  <c:v>0.68910936286274171</c:v>
                </c:pt>
                <c:pt idx="437">
                  <c:v>0.68910936286274171</c:v>
                </c:pt>
                <c:pt idx="438">
                  <c:v>0.68910936286274171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9863296"/>
        <c:axId val="199902336"/>
      </c:scatterChart>
      <c:scatterChart>
        <c:scatterStyle val="lineMarker"/>
        <c:varyColors val="0"/>
        <c:ser>
          <c:idx val="5"/>
          <c:order val="3"/>
          <c:tx>
            <c:v>h measured</c:v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xVal>
            <c:numRef>
              <c:f>Potentiel7!$B$2:$B$400</c:f>
              <c:numCache>
                <c:formatCode>General</c:formatCode>
                <c:ptCount val="399"/>
                <c:pt idx="0">
                  <c:v>0.32950820913033912</c:v>
                </c:pt>
                <c:pt idx="1">
                  <c:v>0.32814569787069764</c:v>
                </c:pt>
                <c:pt idx="2">
                  <c:v>0.32708596689097624</c:v>
                </c:pt>
                <c:pt idx="3">
                  <c:v>0.32610193098123508</c:v>
                </c:pt>
                <c:pt idx="4">
                  <c:v>0.32511789507149391</c:v>
                </c:pt>
                <c:pt idx="5">
                  <c:v>0.32398246902179251</c:v>
                </c:pt>
                <c:pt idx="6">
                  <c:v>0.32284704297209105</c:v>
                </c:pt>
                <c:pt idx="7">
                  <c:v>0.32163592185240963</c:v>
                </c:pt>
                <c:pt idx="8">
                  <c:v>0.32034910566274816</c:v>
                </c:pt>
                <c:pt idx="9">
                  <c:v>0.31913798454306669</c:v>
                </c:pt>
                <c:pt idx="10">
                  <c:v>0.31785116835340499</c:v>
                </c:pt>
                <c:pt idx="11">
                  <c:v>0.31648865709376328</c:v>
                </c:pt>
                <c:pt idx="12">
                  <c:v>0.3152018409041018</c:v>
                </c:pt>
                <c:pt idx="13">
                  <c:v>0.3138393296444601</c:v>
                </c:pt>
                <c:pt idx="14">
                  <c:v>0.31209834303491807</c:v>
                </c:pt>
                <c:pt idx="15">
                  <c:v>0.31066013670529635</c:v>
                </c:pt>
                <c:pt idx="16">
                  <c:v>0.30929762544565464</c:v>
                </c:pt>
                <c:pt idx="17">
                  <c:v>0.30793511418601294</c:v>
                </c:pt>
                <c:pt idx="18">
                  <c:v>0.30664829799635146</c:v>
                </c:pt>
                <c:pt idx="19">
                  <c:v>0.30536148180668976</c:v>
                </c:pt>
                <c:pt idx="20">
                  <c:v>0.30399897054704828</c:v>
                </c:pt>
                <c:pt idx="21">
                  <c:v>0.30271215435738658</c:v>
                </c:pt>
                <c:pt idx="22">
                  <c:v>0.30134964309774487</c:v>
                </c:pt>
                <c:pt idx="23">
                  <c:v>0.29998713183810338</c:v>
                </c:pt>
                <c:pt idx="24">
                  <c:v>0.29862462057846167</c:v>
                </c:pt>
                <c:pt idx="25">
                  <c:v>0.29726210931881997</c:v>
                </c:pt>
                <c:pt idx="26">
                  <c:v>0.29589959805917826</c:v>
                </c:pt>
                <c:pt idx="27">
                  <c:v>0.29446139172955649</c:v>
                </c:pt>
                <c:pt idx="28">
                  <c:v>0.29302318539993477</c:v>
                </c:pt>
                <c:pt idx="29">
                  <c:v>0.29158497907031306</c:v>
                </c:pt>
                <c:pt idx="30">
                  <c:v>0.29014677274069128</c:v>
                </c:pt>
                <c:pt idx="31">
                  <c:v>0.28870856641106957</c:v>
                </c:pt>
                <c:pt idx="32">
                  <c:v>0.28719466501146779</c:v>
                </c:pt>
                <c:pt idx="33">
                  <c:v>0.28575645868184607</c:v>
                </c:pt>
                <c:pt idx="34">
                  <c:v>0.28424255728224407</c:v>
                </c:pt>
                <c:pt idx="35">
                  <c:v>0.28272865588264234</c:v>
                </c:pt>
                <c:pt idx="36">
                  <c:v>0.28121475448304034</c:v>
                </c:pt>
                <c:pt idx="37">
                  <c:v>0.27970085308343862</c:v>
                </c:pt>
                <c:pt idx="38">
                  <c:v>0.27811125661385661</c:v>
                </c:pt>
                <c:pt idx="39">
                  <c:v>0.27659735521425483</c:v>
                </c:pt>
                <c:pt idx="40">
                  <c:v>0.27500775874467287</c:v>
                </c:pt>
                <c:pt idx="41">
                  <c:v>0.27349385734507109</c:v>
                </c:pt>
                <c:pt idx="42">
                  <c:v>0.27190426087548908</c:v>
                </c:pt>
                <c:pt idx="43">
                  <c:v>0.27031466440590712</c:v>
                </c:pt>
                <c:pt idx="44">
                  <c:v>0.26872506793632533</c:v>
                </c:pt>
                <c:pt idx="45">
                  <c:v>0.26721116653672333</c:v>
                </c:pt>
                <c:pt idx="46">
                  <c:v>0.26562157006714138</c:v>
                </c:pt>
                <c:pt idx="47">
                  <c:v>0.26403197359755959</c:v>
                </c:pt>
                <c:pt idx="48">
                  <c:v>0.26244237712797758</c:v>
                </c:pt>
                <c:pt idx="49">
                  <c:v>0.26085278065839557</c:v>
                </c:pt>
                <c:pt idx="50">
                  <c:v>0.25926318418881378</c:v>
                </c:pt>
                <c:pt idx="51">
                  <c:v>0.25774928278921183</c:v>
                </c:pt>
                <c:pt idx="52">
                  <c:v>0.25615968631962982</c:v>
                </c:pt>
                <c:pt idx="53">
                  <c:v>0.2544943947800678</c:v>
                </c:pt>
                <c:pt idx="54">
                  <c:v>0.25290479831048601</c:v>
                </c:pt>
                <c:pt idx="55">
                  <c:v>0.25131520184090406</c:v>
                </c:pt>
                <c:pt idx="56">
                  <c:v>0.24972560537132205</c:v>
                </c:pt>
                <c:pt idx="57">
                  <c:v>0.24813600890174003</c:v>
                </c:pt>
                <c:pt idx="58">
                  <c:v>0.24654641243215827</c:v>
                </c:pt>
                <c:pt idx="59">
                  <c:v>0.24495681596257626</c:v>
                </c:pt>
                <c:pt idx="60">
                  <c:v>0.24336721949299428</c:v>
                </c:pt>
                <c:pt idx="61">
                  <c:v>0.24177762302341249</c:v>
                </c:pt>
                <c:pt idx="62">
                  <c:v>0.24018802655383048</c:v>
                </c:pt>
                <c:pt idx="63">
                  <c:v>0.2385984300842485</c:v>
                </c:pt>
                <c:pt idx="64">
                  <c:v>0.23693313854468648</c:v>
                </c:pt>
                <c:pt idx="65">
                  <c:v>0.23534354207510447</c:v>
                </c:pt>
                <c:pt idx="66">
                  <c:v>0.23375394560552271</c:v>
                </c:pt>
                <c:pt idx="67">
                  <c:v>0.2321643491359407</c:v>
                </c:pt>
                <c:pt idx="68">
                  <c:v>0.23057475266635871</c:v>
                </c:pt>
                <c:pt idx="69">
                  <c:v>0.22898515619677692</c:v>
                </c:pt>
                <c:pt idx="70">
                  <c:v>0.22739555972719494</c:v>
                </c:pt>
                <c:pt idx="71">
                  <c:v>0.22580596325761293</c:v>
                </c:pt>
                <c:pt idx="72">
                  <c:v>0.22414067171805091</c:v>
                </c:pt>
                <c:pt idx="73">
                  <c:v>0.22262677031844916</c:v>
                </c:pt>
                <c:pt idx="74">
                  <c:v>0.22103717384886715</c:v>
                </c:pt>
                <c:pt idx="75">
                  <c:v>0.21937188230930513</c:v>
                </c:pt>
                <c:pt idx="76">
                  <c:v>0.21778228583972314</c:v>
                </c:pt>
                <c:pt idx="77">
                  <c:v>0.21619268937014113</c:v>
                </c:pt>
                <c:pt idx="78">
                  <c:v>0.21460309290055937</c:v>
                </c:pt>
                <c:pt idx="79">
                  <c:v>0.21301349643097736</c:v>
                </c:pt>
                <c:pt idx="80">
                  <c:v>0.21142389996139538</c:v>
                </c:pt>
                <c:pt idx="81">
                  <c:v>0.20983430349181359</c:v>
                </c:pt>
                <c:pt idx="82">
                  <c:v>0.20824470702223161</c:v>
                </c:pt>
                <c:pt idx="83">
                  <c:v>0.2066551105526496</c:v>
                </c:pt>
                <c:pt idx="84">
                  <c:v>0.20506551408306761</c:v>
                </c:pt>
                <c:pt idx="85">
                  <c:v>0.20347591761348582</c:v>
                </c:pt>
                <c:pt idx="86">
                  <c:v>0.20188632114390381</c:v>
                </c:pt>
                <c:pt idx="87">
                  <c:v>0.20037241974430206</c:v>
                </c:pt>
                <c:pt idx="88">
                  <c:v>0.19885851834470009</c:v>
                </c:pt>
                <c:pt idx="89">
                  <c:v>0.19734461694509833</c:v>
                </c:pt>
                <c:pt idx="90">
                  <c:v>0.19575502047551635</c:v>
                </c:pt>
                <c:pt idx="91">
                  <c:v>0.19424111907591457</c:v>
                </c:pt>
                <c:pt idx="92">
                  <c:v>0.19272721767631262</c:v>
                </c:pt>
                <c:pt idx="93">
                  <c:v>0.19121331627671084</c:v>
                </c:pt>
                <c:pt idx="94">
                  <c:v>0.18962371980712886</c:v>
                </c:pt>
                <c:pt idx="95">
                  <c:v>0.18810981840752711</c:v>
                </c:pt>
                <c:pt idx="96">
                  <c:v>0.18659591700792513</c:v>
                </c:pt>
                <c:pt idx="97">
                  <c:v>0.18508201560832338</c:v>
                </c:pt>
                <c:pt idx="98">
                  <c:v>0.1835681142087216</c:v>
                </c:pt>
                <c:pt idx="99">
                  <c:v>0.18197851773913962</c:v>
                </c:pt>
                <c:pt idx="100">
                  <c:v>0.18054031140951787</c:v>
                </c:pt>
                <c:pt idx="101">
                  <c:v>0.1790264100099159</c:v>
                </c:pt>
                <c:pt idx="102">
                  <c:v>0.17743681354033414</c:v>
                </c:pt>
                <c:pt idx="103">
                  <c:v>0.17599860721071239</c:v>
                </c:pt>
                <c:pt idx="104">
                  <c:v>0.17448470581111042</c:v>
                </c:pt>
                <c:pt idx="105">
                  <c:v>0.17297080441150867</c:v>
                </c:pt>
                <c:pt idx="106">
                  <c:v>0.17145690301190669</c:v>
                </c:pt>
                <c:pt idx="107">
                  <c:v>0.16994300161230494</c:v>
                </c:pt>
                <c:pt idx="108">
                  <c:v>0.16842910021270316</c:v>
                </c:pt>
                <c:pt idx="109">
                  <c:v>0.16691519881310121</c:v>
                </c:pt>
                <c:pt idx="110">
                  <c:v>0.16547699248347947</c:v>
                </c:pt>
                <c:pt idx="111">
                  <c:v>0.16396309108387772</c:v>
                </c:pt>
                <c:pt idx="112">
                  <c:v>0.16244918968427574</c:v>
                </c:pt>
                <c:pt idx="113">
                  <c:v>0.16093528828467399</c:v>
                </c:pt>
                <c:pt idx="114">
                  <c:v>0.15949708195505224</c:v>
                </c:pt>
                <c:pt idx="115">
                  <c:v>0.15790748548547023</c:v>
                </c:pt>
                <c:pt idx="116">
                  <c:v>0.15639358408586848</c:v>
                </c:pt>
                <c:pt idx="117">
                  <c:v>0.1548039876162865</c:v>
                </c:pt>
                <c:pt idx="118">
                  <c:v>0.15321439114670449</c:v>
                </c:pt>
                <c:pt idx="119">
                  <c:v>0.15170048974710273</c:v>
                </c:pt>
                <c:pt idx="120">
                  <c:v>0.15011089327752075</c:v>
                </c:pt>
                <c:pt idx="121">
                  <c:v>0.14852129680793874</c:v>
                </c:pt>
                <c:pt idx="122">
                  <c:v>0.14685600526837672</c:v>
                </c:pt>
                <c:pt idx="123">
                  <c:v>0.14526640879879493</c:v>
                </c:pt>
                <c:pt idx="124">
                  <c:v>0.14367681232921295</c:v>
                </c:pt>
                <c:pt idx="125">
                  <c:v>0.14208721585963094</c:v>
                </c:pt>
                <c:pt idx="126">
                  <c:v>0.14049761939004896</c:v>
                </c:pt>
                <c:pt idx="127">
                  <c:v>0.1389837179904472</c:v>
                </c:pt>
                <c:pt idx="128">
                  <c:v>0.13739412152086519</c:v>
                </c:pt>
                <c:pt idx="129">
                  <c:v>0.13580452505128343</c:v>
                </c:pt>
                <c:pt idx="130">
                  <c:v>0.13429062365168146</c:v>
                </c:pt>
                <c:pt idx="131">
                  <c:v>0.13270102718209945</c:v>
                </c:pt>
                <c:pt idx="132">
                  <c:v>0.13118712578249769</c:v>
                </c:pt>
                <c:pt idx="133">
                  <c:v>0.12967322438289594</c:v>
                </c:pt>
                <c:pt idx="134">
                  <c:v>0.12815932298329397</c:v>
                </c:pt>
                <c:pt idx="135">
                  <c:v>0.12656972651371218</c:v>
                </c:pt>
                <c:pt idx="136">
                  <c:v>0.1250558251141102</c:v>
                </c:pt>
                <c:pt idx="137">
                  <c:v>0.12354192371450845</c:v>
                </c:pt>
                <c:pt idx="138">
                  <c:v>0.12202802231490648</c:v>
                </c:pt>
                <c:pt idx="139">
                  <c:v>0.12051412091530472</c:v>
                </c:pt>
                <c:pt idx="140">
                  <c:v>0.11900021951570296</c:v>
                </c:pt>
                <c:pt idx="141">
                  <c:v>0.11756201318608102</c:v>
                </c:pt>
                <c:pt idx="142">
                  <c:v>0.11612380685645927</c:v>
                </c:pt>
                <c:pt idx="143">
                  <c:v>0.11460990545685752</c:v>
                </c:pt>
                <c:pt idx="144">
                  <c:v>0.11317169912723579</c:v>
                </c:pt>
                <c:pt idx="145">
                  <c:v>0.11173349279761405</c:v>
                </c:pt>
                <c:pt idx="146">
                  <c:v>0.11029528646799232</c:v>
                </c:pt>
                <c:pt idx="147">
                  <c:v>0.10885708013837059</c:v>
                </c:pt>
                <c:pt idx="148">
                  <c:v>0.10741887380874884</c:v>
                </c:pt>
                <c:pt idx="149">
                  <c:v>0.10605636254910714</c:v>
                </c:pt>
                <c:pt idx="150">
                  <c:v>0.10469385128946543</c:v>
                </c:pt>
                <c:pt idx="151">
                  <c:v>0.1032556449598437</c:v>
                </c:pt>
                <c:pt idx="152">
                  <c:v>0.10189313370020198</c:v>
                </c:pt>
                <c:pt idx="153">
                  <c:v>0.10053062244056027</c:v>
                </c:pt>
                <c:pt idx="154">
                  <c:v>9.9243806250898792E-2</c:v>
                </c:pt>
                <c:pt idx="155">
                  <c:v>9.7881294991257084E-2</c:v>
                </c:pt>
                <c:pt idx="156">
                  <c:v>9.6594478801595607E-2</c:v>
                </c:pt>
                <c:pt idx="157">
                  <c:v>9.5307662611933922E-2</c:v>
                </c:pt>
                <c:pt idx="158">
                  <c:v>9.4020846422272458E-2</c:v>
                </c:pt>
                <c:pt idx="159">
                  <c:v>9.2809725302591004E-2</c:v>
                </c:pt>
                <c:pt idx="160">
                  <c:v>9.1598604182909549E-2</c:v>
                </c:pt>
                <c:pt idx="161">
                  <c:v>9.0311787993247863E-2</c:v>
                </c:pt>
                <c:pt idx="162">
                  <c:v>8.9100666873566423E-2</c:v>
                </c:pt>
                <c:pt idx="163">
                  <c:v>8.7889545753884968E-2</c:v>
                </c:pt>
                <c:pt idx="164">
                  <c:v>8.6754119704183535E-2</c:v>
                </c:pt>
                <c:pt idx="165">
                  <c:v>8.5618693654482117E-2</c:v>
                </c:pt>
                <c:pt idx="166">
                  <c:v>8.4483267604780907E-2</c:v>
                </c:pt>
                <c:pt idx="167">
                  <c:v>8.3347841555079474E-2</c:v>
                </c:pt>
                <c:pt idx="168">
                  <c:v>8.2288110575358078E-2</c:v>
                </c:pt>
                <c:pt idx="169">
                  <c:v>8.1152684525656868E-2</c:v>
                </c:pt>
                <c:pt idx="170">
                  <c:v>8.0092953545935458E-2</c:v>
                </c:pt>
                <c:pt idx="171">
                  <c:v>7.9108917636194293E-2</c:v>
                </c:pt>
                <c:pt idx="172">
                  <c:v>7.8049186656472896E-2</c:v>
                </c:pt>
                <c:pt idx="173">
                  <c:v>7.7065150746731731E-2</c:v>
                </c:pt>
                <c:pt idx="174">
                  <c:v>7.6005419767010543E-2</c:v>
                </c:pt>
                <c:pt idx="175">
                  <c:v>7.50970789272494E-2</c:v>
                </c:pt>
                <c:pt idx="176">
                  <c:v>7.4113043017508234E-2</c:v>
                </c:pt>
                <c:pt idx="177">
                  <c:v>7.3129007107767083E-2</c:v>
                </c:pt>
                <c:pt idx="178">
                  <c:v>7.222066626800594E-2</c:v>
                </c:pt>
                <c:pt idx="179">
                  <c:v>7.1312325428244797E-2</c:v>
                </c:pt>
                <c:pt idx="180">
                  <c:v>7.0479679658463676E-2</c:v>
                </c:pt>
                <c:pt idx="181">
                  <c:v>6.9571338818702755E-2</c:v>
                </c:pt>
                <c:pt idx="182">
                  <c:v>6.8738693048921634E-2</c:v>
                </c:pt>
                <c:pt idx="183">
                  <c:v>6.7906047279140735E-2</c:v>
                </c:pt>
                <c:pt idx="184">
                  <c:v>6.7073401509359615E-2</c:v>
                </c:pt>
                <c:pt idx="185">
                  <c:v>6.6240755739578716E-2</c:v>
                </c:pt>
                <c:pt idx="186">
                  <c:v>6.5483805039777618E-2</c:v>
                </c:pt>
                <c:pt idx="187">
                  <c:v>6.4651159269996719E-2</c:v>
                </c:pt>
                <c:pt idx="188">
                  <c:v>6.3894208570195843E-2</c:v>
                </c:pt>
                <c:pt idx="189">
                  <c:v>6.3137257870394745E-2</c:v>
                </c:pt>
                <c:pt idx="190">
                  <c:v>6.2380307170593868E-2</c:v>
                </c:pt>
                <c:pt idx="191">
                  <c:v>6.1623356470792985E-2</c:v>
                </c:pt>
                <c:pt idx="192">
                  <c:v>6.0942100840972131E-2</c:v>
                </c:pt>
                <c:pt idx="193">
                  <c:v>6.0260845211151277E-2</c:v>
                </c:pt>
                <c:pt idx="194">
                  <c:v>5.9579589581330417E-2</c:v>
                </c:pt>
                <c:pt idx="195">
                  <c:v>5.8898333951509563E-2</c:v>
                </c:pt>
                <c:pt idx="196">
                  <c:v>5.8217078321688924E-2</c:v>
                </c:pt>
                <c:pt idx="197">
                  <c:v>5.7611517761848093E-2</c:v>
                </c:pt>
                <c:pt idx="198">
                  <c:v>5.6930262132027239E-2</c:v>
                </c:pt>
                <c:pt idx="199">
                  <c:v>5.6324701572186615E-2</c:v>
                </c:pt>
                <c:pt idx="200">
                  <c:v>5.5719141012345784E-2</c:v>
                </c:pt>
                <c:pt idx="201">
                  <c:v>5.5113580452504952E-2</c:v>
                </c:pt>
                <c:pt idx="202">
                  <c:v>5.4508019892664336E-2</c:v>
                </c:pt>
                <c:pt idx="203">
                  <c:v>5.3902459332823505E-2</c:v>
                </c:pt>
                <c:pt idx="204">
                  <c:v>5.3296898772982888E-2</c:v>
                </c:pt>
                <c:pt idx="205">
                  <c:v>5.2767033283122294E-2</c:v>
                </c:pt>
                <c:pt idx="206">
                  <c:v>5.2161472723281463E-2</c:v>
                </c:pt>
                <c:pt idx="207">
                  <c:v>5.1631607233420869E-2</c:v>
                </c:pt>
                <c:pt idx="208">
                  <c:v>5.1101741743560275E-2</c:v>
                </c:pt>
                <c:pt idx="209">
                  <c:v>5.0571876253699466E-2</c:v>
                </c:pt>
                <c:pt idx="210">
                  <c:v>5.0117705833818894E-2</c:v>
                </c:pt>
                <c:pt idx="211">
                  <c:v>4.95878403439583E-2</c:v>
                </c:pt>
                <c:pt idx="212">
                  <c:v>4.9057974854097706E-2</c:v>
                </c:pt>
                <c:pt idx="213">
                  <c:v>4.8603804434217135E-2</c:v>
                </c:pt>
                <c:pt idx="214">
                  <c:v>4.8073938944356541E-2</c:v>
                </c:pt>
                <c:pt idx="215">
                  <c:v>4.7619768524475976E-2</c:v>
                </c:pt>
                <c:pt idx="216">
                  <c:v>4.7165598104595405E-2</c:v>
                </c:pt>
                <c:pt idx="217">
                  <c:v>4.6711427684714833E-2</c:v>
                </c:pt>
                <c:pt idx="218">
                  <c:v>4.6257257264834262E-2</c:v>
                </c:pt>
                <c:pt idx="219">
                  <c:v>4.580308684495369E-2</c:v>
                </c:pt>
                <c:pt idx="220">
                  <c:v>4.5424611495053363E-2</c:v>
                </c:pt>
                <c:pt idx="221">
                  <c:v>4.4970441075172791E-2</c:v>
                </c:pt>
                <c:pt idx="222">
                  <c:v>4.4591965725272242E-2</c:v>
                </c:pt>
                <c:pt idx="223">
                  <c:v>4.4137795305391671E-2</c:v>
                </c:pt>
                <c:pt idx="224">
                  <c:v>4.3759319955491129E-2</c:v>
                </c:pt>
                <c:pt idx="225">
                  <c:v>4.3380844605590795E-2</c:v>
                </c:pt>
                <c:pt idx="226">
                  <c:v>4.3002369255690245E-2</c:v>
                </c:pt>
                <c:pt idx="227">
                  <c:v>4.2548198835809674E-2</c:v>
                </c:pt>
                <c:pt idx="228">
                  <c:v>4.2169723485909347E-2</c:v>
                </c:pt>
                <c:pt idx="229">
                  <c:v>4.186694320598882E-2</c:v>
                </c:pt>
                <c:pt idx="230">
                  <c:v>4.1488467856088486E-2</c:v>
                </c:pt>
                <c:pt idx="231">
                  <c:v>4.1109992506187944E-2</c:v>
                </c:pt>
                <c:pt idx="232">
                  <c:v>4.073151715628761E-2</c:v>
                </c:pt>
                <c:pt idx="233">
                  <c:v>4.0428736876367083E-2</c:v>
                </c:pt>
                <c:pt idx="234">
                  <c:v>4.0125956596446778E-2</c:v>
                </c:pt>
                <c:pt idx="235">
                  <c:v>3.9747481246546444E-2</c:v>
                </c:pt>
                <c:pt idx="236">
                  <c:v>3.9444700966625924E-2</c:v>
                </c:pt>
                <c:pt idx="237">
                  <c:v>3.9141920686705613E-2</c:v>
                </c:pt>
                <c:pt idx="238">
                  <c:v>3.8839140406785308E-2</c:v>
                </c:pt>
                <c:pt idx="239">
                  <c:v>3.8536360126864781E-2</c:v>
                </c:pt>
                <c:pt idx="240">
                  <c:v>3.8309274916924499E-2</c:v>
                </c:pt>
                <c:pt idx="241">
                  <c:v>3.8006494637004187E-2</c:v>
                </c:pt>
                <c:pt idx="242">
                  <c:v>3.7779409427063905E-2</c:v>
                </c:pt>
                <c:pt idx="243">
                  <c:v>3.7476629147143593E-2</c:v>
                </c:pt>
                <c:pt idx="244">
                  <c:v>3.7249543937203311E-2</c:v>
                </c:pt>
                <c:pt idx="245">
                  <c:v>3.7022458727263022E-2</c:v>
                </c:pt>
                <c:pt idx="246">
                  <c:v>3.6795373517322739E-2</c:v>
                </c:pt>
                <c:pt idx="247">
                  <c:v>3.656828830738245E-2</c:v>
                </c:pt>
                <c:pt idx="248">
                  <c:v>3.6341203097442168E-2</c:v>
                </c:pt>
                <c:pt idx="249">
                  <c:v>3.6114117887501886E-2</c:v>
                </c:pt>
                <c:pt idx="250">
                  <c:v>3.5887032677561596E-2</c:v>
                </c:pt>
                <c:pt idx="251">
                  <c:v>3.5659947467621314E-2</c:v>
                </c:pt>
                <c:pt idx="252">
                  <c:v>3.5432862257681025E-2</c:v>
                </c:pt>
                <c:pt idx="253">
                  <c:v>3.528147211772098E-2</c:v>
                </c:pt>
                <c:pt idx="254">
                  <c:v>3.5054386907780698E-2</c:v>
                </c:pt>
                <c:pt idx="255">
                  <c:v>3.4827301697840408E-2</c:v>
                </c:pt>
                <c:pt idx="256">
                  <c:v>3.4675911557880149E-2</c:v>
                </c:pt>
                <c:pt idx="257">
                  <c:v>3.4448826347939866E-2</c:v>
                </c:pt>
                <c:pt idx="258">
                  <c:v>3.4297436207979599E-2</c:v>
                </c:pt>
                <c:pt idx="259">
                  <c:v>3.4146046068019555E-2</c:v>
                </c:pt>
                <c:pt idx="260">
                  <c:v>3.3918960858079272E-2</c:v>
                </c:pt>
                <c:pt idx="261">
                  <c:v>3.3767570718119005E-2</c:v>
                </c:pt>
                <c:pt idx="262">
                  <c:v>3.3616180578158961E-2</c:v>
                </c:pt>
                <c:pt idx="263">
                  <c:v>3.3464790438198701E-2</c:v>
                </c:pt>
                <c:pt idx="264">
                  <c:v>3.3237705228258412E-2</c:v>
                </c:pt>
                <c:pt idx="265">
                  <c:v>3.3086315088298152E-2</c:v>
                </c:pt>
                <c:pt idx="266">
                  <c:v>3.2934924948338107E-2</c:v>
                </c:pt>
                <c:pt idx="267">
                  <c:v>3.2783534808377847E-2</c:v>
                </c:pt>
                <c:pt idx="268">
                  <c:v>3.2556449598437558E-2</c:v>
                </c:pt>
                <c:pt idx="269">
                  <c:v>3.2405059458477298E-2</c:v>
                </c:pt>
                <c:pt idx="270">
                  <c:v>3.2177974248537224E-2</c:v>
                </c:pt>
                <c:pt idx="271">
                  <c:v>3.2026584108576964E-2</c:v>
                </c:pt>
                <c:pt idx="272">
                  <c:v>3.1875193968616704E-2</c:v>
                </c:pt>
                <c:pt idx="273">
                  <c:v>3.1648108758676415E-2</c:v>
                </c:pt>
                <c:pt idx="274">
                  <c:v>3.149671861871637E-2</c:v>
                </c:pt>
                <c:pt idx="275">
                  <c:v>3.1269633408776087E-2</c:v>
                </c:pt>
                <c:pt idx="276">
                  <c:v>3.1118243268815824E-2</c:v>
                </c:pt>
                <c:pt idx="277">
                  <c:v>3.0966853128855561E-2</c:v>
                </c:pt>
                <c:pt idx="278">
                  <c:v>3.0739767918915278E-2</c:v>
                </c:pt>
                <c:pt idx="279">
                  <c:v>3.058837777895523E-2</c:v>
                </c:pt>
                <c:pt idx="280">
                  <c:v>3.043698763899497E-2</c:v>
                </c:pt>
                <c:pt idx="281">
                  <c:v>3.0285597499034922E-2</c:v>
                </c:pt>
                <c:pt idx="282">
                  <c:v>3.0058512289094636E-2</c:v>
                </c:pt>
                <c:pt idx="283">
                  <c:v>2.9907122149134376E-2</c:v>
                </c:pt>
                <c:pt idx="284">
                  <c:v>2.9755732009174113E-2</c:v>
                </c:pt>
                <c:pt idx="285">
                  <c:v>2.9604341869214068E-2</c:v>
                </c:pt>
                <c:pt idx="286">
                  <c:v>2.9528646799233827E-2</c:v>
                </c:pt>
                <c:pt idx="287">
                  <c:v>2.9377256659273782E-2</c:v>
                </c:pt>
                <c:pt idx="288">
                  <c:v>2.9225866519313519E-2</c:v>
                </c:pt>
                <c:pt idx="289">
                  <c:v>2.9074476379353259E-2</c:v>
                </c:pt>
                <c:pt idx="290">
                  <c:v>2.8923086239393211E-2</c:v>
                </c:pt>
                <c:pt idx="291">
                  <c:v>2.8847391169412973E-2</c:v>
                </c:pt>
                <c:pt idx="292">
                  <c:v>2.8696001029452925E-2</c:v>
                </c:pt>
                <c:pt idx="293">
                  <c:v>2.8544610889492665E-2</c:v>
                </c:pt>
                <c:pt idx="294">
                  <c:v>2.8468915819512639E-2</c:v>
                </c:pt>
                <c:pt idx="295">
                  <c:v>2.8317525679552379E-2</c:v>
                </c:pt>
                <c:pt idx="296">
                  <c:v>2.8241830609572357E-2</c:v>
                </c:pt>
                <c:pt idx="297">
                  <c:v>2.8090440469612094E-2</c:v>
                </c:pt>
                <c:pt idx="298">
                  <c:v>2.8014745399632071E-2</c:v>
                </c:pt>
                <c:pt idx="299">
                  <c:v>2.7863355259671808E-2</c:v>
                </c:pt>
                <c:pt idx="300">
                  <c:v>2.7787660189691785E-2</c:v>
                </c:pt>
                <c:pt idx="301">
                  <c:v>2.7636270049731522E-2</c:v>
                </c:pt>
                <c:pt idx="302">
                  <c:v>2.75605749797515E-2</c:v>
                </c:pt>
                <c:pt idx="303">
                  <c:v>2.740918483979124E-2</c:v>
                </c:pt>
                <c:pt idx="304">
                  <c:v>2.7333489769811214E-2</c:v>
                </c:pt>
                <c:pt idx="305">
                  <c:v>2.7182099629850954E-2</c:v>
                </c:pt>
                <c:pt idx="306">
                  <c:v>2.7106404559870928E-2</c:v>
                </c:pt>
                <c:pt idx="307">
                  <c:v>2.7030709489890906E-2</c:v>
                </c:pt>
                <c:pt idx="308">
                  <c:v>2.6879319349930646E-2</c:v>
                </c:pt>
                <c:pt idx="309">
                  <c:v>2.680362427995062E-2</c:v>
                </c:pt>
                <c:pt idx="310">
                  <c:v>2.6727929209970382E-2</c:v>
                </c:pt>
                <c:pt idx="311">
                  <c:v>2.665223413999036E-2</c:v>
                </c:pt>
                <c:pt idx="312">
                  <c:v>2.6500844000030312E-2</c:v>
                </c:pt>
                <c:pt idx="313">
                  <c:v>2.6425148930050074E-2</c:v>
                </c:pt>
                <c:pt idx="314">
                  <c:v>2.6349453860070052E-2</c:v>
                </c:pt>
                <c:pt idx="315">
                  <c:v>2.6273758790090026E-2</c:v>
                </c:pt>
                <c:pt idx="316">
                  <c:v>2.6198063720109788E-2</c:v>
                </c:pt>
                <c:pt idx="317">
                  <c:v>2.6122368650129766E-2</c:v>
                </c:pt>
                <c:pt idx="318">
                  <c:v>2.6046673580149744E-2</c:v>
                </c:pt>
                <c:pt idx="319">
                  <c:v>2.5970978510169503E-2</c:v>
                </c:pt>
                <c:pt idx="320">
                  <c:v>2.589528344018948E-2</c:v>
                </c:pt>
                <c:pt idx="321">
                  <c:v>2.5819588370209458E-2</c:v>
                </c:pt>
                <c:pt idx="322">
                  <c:v>2.5743893300229217E-2</c:v>
                </c:pt>
                <c:pt idx="323">
                  <c:v>2.5668198230249194E-2</c:v>
                </c:pt>
                <c:pt idx="324">
                  <c:v>2.5592503160269172E-2</c:v>
                </c:pt>
                <c:pt idx="325">
                  <c:v>2.5516808090288935E-2</c:v>
                </c:pt>
                <c:pt idx="326">
                  <c:v>2.5441113020308909E-2</c:v>
                </c:pt>
                <c:pt idx="327">
                  <c:v>2.5365417950328886E-2</c:v>
                </c:pt>
                <c:pt idx="328">
                  <c:v>2.5289722880348649E-2</c:v>
                </c:pt>
                <c:pt idx="329">
                  <c:v>2.5289722880348649E-2</c:v>
                </c:pt>
                <c:pt idx="330">
                  <c:v>2.5214027810368626E-2</c:v>
                </c:pt>
                <c:pt idx="331">
                  <c:v>2.51383327403886E-2</c:v>
                </c:pt>
                <c:pt idx="332">
                  <c:v>2.5062637670408363E-2</c:v>
                </c:pt>
                <c:pt idx="333">
                  <c:v>2.4986942600428341E-2</c:v>
                </c:pt>
                <c:pt idx="334">
                  <c:v>2.4986942600428341E-2</c:v>
                </c:pt>
                <c:pt idx="335">
                  <c:v>2.4911247530448315E-2</c:v>
                </c:pt>
                <c:pt idx="336">
                  <c:v>2.4835552460468077E-2</c:v>
                </c:pt>
                <c:pt idx="337">
                  <c:v>2.4759857390488055E-2</c:v>
                </c:pt>
                <c:pt idx="338">
                  <c:v>2.4759857390488055E-2</c:v>
                </c:pt>
                <c:pt idx="339">
                  <c:v>2.4684162320508032E-2</c:v>
                </c:pt>
                <c:pt idx="340">
                  <c:v>2.4608467250528007E-2</c:v>
                </c:pt>
                <c:pt idx="341">
                  <c:v>2.4532772180547769E-2</c:v>
                </c:pt>
                <c:pt idx="342">
                  <c:v>2.4532772180547769E-2</c:v>
                </c:pt>
                <c:pt idx="343">
                  <c:v>2.4457077110567747E-2</c:v>
                </c:pt>
                <c:pt idx="344">
                  <c:v>2.4381382040587721E-2</c:v>
                </c:pt>
                <c:pt idx="345">
                  <c:v>2.4381382040587721E-2</c:v>
                </c:pt>
                <c:pt idx="346">
                  <c:v>2.4305686970607483E-2</c:v>
                </c:pt>
                <c:pt idx="347">
                  <c:v>2.4305686970607483E-2</c:v>
                </c:pt>
                <c:pt idx="348">
                  <c:v>2.4229991900627461E-2</c:v>
                </c:pt>
                <c:pt idx="349">
                  <c:v>2.4154296830647438E-2</c:v>
                </c:pt>
                <c:pt idx="350">
                  <c:v>2.4154296830647438E-2</c:v>
                </c:pt>
                <c:pt idx="351">
                  <c:v>2.4078601760667197E-2</c:v>
                </c:pt>
                <c:pt idx="352">
                  <c:v>2.4078601760667197E-2</c:v>
                </c:pt>
                <c:pt idx="353">
                  <c:v>2.4002906690687175E-2</c:v>
                </c:pt>
                <c:pt idx="354">
                  <c:v>2.4002906690687175E-2</c:v>
                </c:pt>
                <c:pt idx="355">
                  <c:v>2.3927211620707153E-2</c:v>
                </c:pt>
                <c:pt idx="356">
                  <c:v>2.3851516550726915E-2</c:v>
                </c:pt>
                <c:pt idx="357">
                  <c:v>2.3851516550726915E-2</c:v>
                </c:pt>
                <c:pt idx="358">
                  <c:v>2.3775821480746889E-2</c:v>
                </c:pt>
                <c:pt idx="359">
                  <c:v>2.3775821480746889E-2</c:v>
                </c:pt>
                <c:pt idx="360">
                  <c:v>2.3700126410766867E-2</c:v>
                </c:pt>
                <c:pt idx="361">
                  <c:v>2.3700126410766867E-2</c:v>
                </c:pt>
                <c:pt idx="362">
                  <c:v>2.3624431340786629E-2</c:v>
                </c:pt>
                <c:pt idx="363">
                  <c:v>2.3624431340786629E-2</c:v>
                </c:pt>
                <c:pt idx="364">
                  <c:v>2.3548736270806604E-2</c:v>
                </c:pt>
                <c:pt idx="365">
                  <c:v>2.3548736270806604E-2</c:v>
                </c:pt>
                <c:pt idx="366">
                  <c:v>2.3473041200826581E-2</c:v>
                </c:pt>
                <c:pt idx="367">
                  <c:v>2.3473041200826581E-2</c:v>
                </c:pt>
                <c:pt idx="368">
                  <c:v>2.3473041200826581E-2</c:v>
                </c:pt>
                <c:pt idx="369">
                  <c:v>2.3397346130846344E-2</c:v>
                </c:pt>
                <c:pt idx="370">
                  <c:v>2.3397346130846344E-2</c:v>
                </c:pt>
                <c:pt idx="371">
                  <c:v>2.3321651060866321E-2</c:v>
                </c:pt>
                <c:pt idx="372">
                  <c:v>2.3321651060866321E-2</c:v>
                </c:pt>
                <c:pt idx="373">
                  <c:v>2.3245955990886295E-2</c:v>
                </c:pt>
                <c:pt idx="374">
                  <c:v>2.3245955990886295E-2</c:v>
                </c:pt>
                <c:pt idx="375">
                  <c:v>2.3245955990886295E-2</c:v>
                </c:pt>
                <c:pt idx="376">
                  <c:v>2.3170260920906058E-2</c:v>
                </c:pt>
                <c:pt idx="377">
                  <c:v>2.3170260920906058E-2</c:v>
                </c:pt>
                <c:pt idx="378">
                  <c:v>2.3094565850926035E-2</c:v>
                </c:pt>
                <c:pt idx="379">
                  <c:v>2.3094565850926035E-2</c:v>
                </c:pt>
                <c:pt idx="380">
                  <c:v>2.3094565850926035E-2</c:v>
                </c:pt>
                <c:pt idx="381">
                  <c:v>2.3018870780946013E-2</c:v>
                </c:pt>
                <c:pt idx="382">
                  <c:v>2.3018870780946013E-2</c:v>
                </c:pt>
                <c:pt idx="383">
                  <c:v>2.3018870780946013E-2</c:v>
                </c:pt>
                <c:pt idx="384">
                  <c:v>2.2943175710965772E-2</c:v>
                </c:pt>
                <c:pt idx="385">
                  <c:v>2.2943175710965772E-2</c:v>
                </c:pt>
                <c:pt idx="386">
                  <c:v>2.2943175710965772E-2</c:v>
                </c:pt>
                <c:pt idx="387">
                  <c:v>2.2943175710965772E-2</c:v>
                </c:pt>
                <c:pt idx="388">
                  <c:v>2.286748064098575E-2</c:v>
                </c:pt>
                <c:pt idx="389">
                  <c:v>2.286748064098575E-2</c:v>
                </c:pt>
                <c:pt idx="390">
                  <c:v>2.286748064098575E-2</c:v>
                </c:pt>
                <c:pt idx="391">
                  <c:v>2.286748064098575E-2</c:v>
                </c:pt>
                <c:pt idx="392">
                  <c:v>2.286748064098575E-2</c:v>
                </c:pt>
                <c:pt idx="393">
                  <c:v>2.286748064098575E-2</c:v>
                </c:pt>
                <c:pt idx="394">
                  <c:v>2.286748064098575E-2</c:v>
                </c:pt>
                <c:pt idx="395">
                  <c:v>2.2943175710965772E-2</c:v>
                </c:pt>
                <c:pt idx="396">
                  <c:v>2.2943175710965772E-2</c:v>
                </c:pt>
                <c:pt idx="397">
                  <c:v>2.2943175710965772E-2</c:v>
                </c:pt>
                <c:pt idx="398">
                  <c:v>2.2943175710965772E-2</c:v>
                </c:pt>
              </c:numCache>
            </c:numRef>
          </c:xVal>
          <c:yVal>
            <c:numRef>
              <c:f>Potentiel7!$C$2:$C$400</c:f>
              <c:numCache>
                <c:formatCode>0.00</c:formatCode>
                <c:ptCount val="399"/>
                <c:pt idx="0">
                  <c:v>2.2601934725612409</c:v>
                </c:pt>
                <c:pt idx="1">
                  <c:v>4.5203869451224818</c:v>
                </c:pt>
                <c:pt idx="2">
                  <c:v>5.6504836814031023</c:v>
                </c:pt>
                <c:pt idx="3">
                  <c:v>6.7805804176837228</c:v>
                </c:pt>
                <c:pt idx="4">
                  <c:v>7.3456287858239193</c:v>
                </c:pt>
                <c:pt idx="5">
                  <c:v>7.9106771539643432</c:v>
                </c:pt>
                <c:pt idx="6">
                  <c:v>10.170870626525584</c:v>
                </c:pt>
                <c:pt idx="7">
                  <c:v>11.300967362806205</c:v>
                </c:pt>
                <c:pt idx="8">
                  <c:v>11.866015730946401</c:v>
                </c:pt>
                <c:pt idx="9">
                  <c:v>13.561160835367446</c:v>
                </c:pt>
                <c:pt idx="10">
                  <c:v>15.821354307928686</c:v>
                </c:pt>
                <c:pt idx="11">
                  <c:v>18.081547780489927</c:v>
                </c:pt>
                <c:pt idx="12">
                  <c:v>20.341741253051168</c:v>
                </c:pt>
                <c:pt idx="13">
                  <c:v>22.601934725612409</c:v>
                </c:pt>
                <c:pt idx="14">
                  <c:v>25.992224934454271</c:v>
                </c:pt>
                <c:pt idx="15">
                  <c:v>28.817466775155935</c:v>
                </c:pt>
                <c:pt idx="16">
                  <c:v>31.642708615857373</c:v>
                </c:pt>
                <c:pt idx="17">
                  <c:v>35.032998824699234</c:v>
                </c:pt>
                <c:pt idx="18">
                  <c:v>37.858240665400899</c:v>
                </c:pt>
                <c:pt idx="19">
                  <c:v>41.248530874242761</c:v>
                </c:pt>
                <c:pt idx="20">
                  <c:v>44.638821083084622</c:v>
                </c:pt>
                <c:pt idx="21">
                  <c:v>49.159208028207104</c:v>
                </c:pt>
                <c:pt idx="22">
                  <c:v>53.114546605189389</c:v>
                </c:pt>
                <c:pt idx="23">
                  <c:v>58.199981918452067</c:v>
                </c:pt>
                <c:pt idx="24">
                  <c:v>62.720368863574549</c:v>
                </c:pt>
                <c:pt idx="25">
                  <c:v>67.805804176837455</c:v>
                </c:pt>
                <c:pt idx="26">
                  <c:v>72.891239490100361</c:v>
                </c:pt>
                <c:pt idx="27">
                  <c:v>79.10677153964366</c:v>
                </c:pt>
                <c:pt idx="28">
                  <c:v>85.322303589187186</c:v>
                </c:pt>
                <c:pt idx="29">
                  <c:v>92.102884006870909</c:v>
                </c:pt>
                <c:pt idx="30">
                  <c:v>98.318416056414321</c:v>
                </c:pt>
                <c:pt idx="31">
                  <c:v>105.09899647409816</c:v>
                </c:pt>
                <c:pt idx="32">
                  <c:v>112.44462525992219</c:v>
                </c:pt>
                <c:pt idx="33">
                  <c:v>120.35530241388653</c:v>
                </c:pt>
                <c:pt idx="34">
                  <c:v>128.8310279359913</c:v>
                </c:pt>
                <c:pt idx="35">
                  <c:v>136.74170508995564</c:v>
                </c:pt>
                <c:pt idx="36">
                  <c:v>145.78247898020061</c:v>
                </c:pt>
                <c:pt idx="37">
                  <c:v>155.95334960672631</c:v>
                </c:pt>
                <c:pt idx="38">
                  <c:v>166.6892686013922</c:v>
                </c:pt>
                <c:pt idx="39">
                  <c:v>177.99023596419852</c:v>
                </c:pt>
                <c:pt idx="40">
                  <c:v>189.85625169514503</c:v>
                </c:pt>
                <c:pt idx="41">
                  <c:v>203.9824608986529</c:v>
                </c:pt>
                <c:pt idx="42">
                  <c:v>218.67371847030097</c:v>
                </c:pt>
                <c:pt idx="43">
                  <c:v>235.06012114637008</c:v>
                </c:pt>
                <c:pt idx="44">
                  <c:v>250.88147545429888</c:v>
                </c:pt>
                <c:pt idx="45">
                  <c:v>269.52807160292912</c:v>
                </c:pt>
                <c:pt idx="46">
                  <c:v>289.30476448784009</c:v>
                </c:pt>
                <c:pt idx="47">
                  <c:v>310.21155410903168</c:v>
                </c:pt>
                <c:pt idx="48">
                  <c:v>332.8134888346442</c:v>
                </c:pt>
                <c:pt idx="49">
                  <c:v>357.11056866467766</c:v>
                </c:pt>
                <c:pt idx="50">
                  <c:v>383.10279359913204</c:v>
                </c:pt>
                <c:pt idx="51">
                  <c:v>410.22511526986705</c:v>
                </c:pt>
                <c:pt idx="52">
                  <c:v>439.60763041316329</c:v>
                </c:pt>
                <c:pt idx="53">
                  <c:v>471.81538739716109</c:v>
                </c:pt>
                <c:pt idx="54">
                  <c:v>505.15324111743962</c:v>
                </c:pt>
                <c:pt idx="55">
                  <c:v>540.75128831027928</c:v>
                </c:pt>
                <c:pt idx="56">
                  <c:v>576.91438387125936</c:v>
                </c:pt>
                <c:pt idx="57">
                  <c:v>614.20757616851995</c:v>
                </c:pt>
                <c:pt idx="58">
                  <c:v>655.45610704276282</c:v>
                </c:pt>
                <c:pt idx="59">
                  <c:v>696.70463791700558</c:v>
                </c:pt>
                <c:pt idx="60">
                  <c:v>692.74929934002353</c:v>
                </c:pt>
                <c:pt idx="61">
                  <c:v>781.46189313805257</c:v>
                </c:pt>
                <c:pt idx="62">
                  <c:v>826.1007142211372</c:v>
                </c:pt>
                <c:pt idx="63">
                  <c:v>863.3939065183979</c:v>
                </c:pt>
                <c:pt idx="64">
                  <c:v>884.30069613958949</c:v>
                </c:pt>
                <c:pt idx="65">
                  <c:v>870.73953530422204</c:v>
                </c:pt>
                <c:pt idx="66">
                  <c:v>385.92803543983359</c:v>
                </c:pt>
                <c:pt idx="67">
                  <c:v>111.87957689178188</c:v>
                </c:pt>
                <c:pt idx="68">
                  <c:v>15.25630593978849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</c:numCache>
            </c:numRef>
          </c:yVal>
          <c:smooth val="0"/>
        </c:ser>
        <c:ser>
          <c:idx val="6"/>
          <c:order val="4"/>
          <c:tx>
            <c:v>h modeled</c:v>
          </c:tx>
          <c:spPr>
            <a:ln w="25400">
              <a:solidFill>
                <a:srgbClr val="00B050"/>
              </a:solidFill>
            </a:ln>
          </c:spPr>
          <c:marker>
            <c:symbol val="none"/>
          </c:marker>
          <c:xVal>
            <c:numRef>
              <c:f>Potentiel7!$B$2:$B$400</c:f>
              <c:numCache>
                <c:formatCode>General</c:formatCode>
                <c:ptCount val="399"/>
                <c:pt idx="0">
                  <c:v>0.32950820913033912</c:v>
                </c:pt>
                <c:pt idx="1">
                  <c:v>0.32814569787069764</c:v>
                </c:pt>
                <c:pt idx="2">
                  <c:v>0.32708596689097624</c:v>
                </c:pt>
                <c:pt idx="3">
                  <c:v>0.32610193098123508</c:v>
                </c:pt>
                <c:pt idx="4">
                  <c:v>0.32511789507149391</c:v>
                </c:pt>
                <c:pt idx="5">
                  <c:v>0.32398246902179251</c:v>
                </c:pt>
                <c:pt idx="6">
                  <c:v>0.32284704297209105</c:v>
                </c:pt>
                <c:pt idx="7">
                  <c:v>0.32163592185240963</c:v>
                </c:pt>
                <c:pt idx="8">
                  <c:v>0.32034910566274816</c:v>
                </c:pt>
                <c:pt idx="9">
                  <c:v>0.31913798454306669</c:v>
                </c:pt>
                <c:pt idx="10">
                  <c:v>0.31785116835340499</c:v>
                </c:pt>
                <c:pt idx="11">
                  <c:v>0.31648865709376328</c:v>
                </c:pt>
                <c:pt idx="12">
                  <c:v>0.3152018409041018</c:v>
                </c:pt>
                <c:pt idx="13">
                  <c:v>0.3138393296444601</c:v>
                </c:pt>
                <c:pt idx="14">
                  <c:v>0.31209834303491807</c:v>
                </c:pt>
                <c:pt idx="15">
                  <c:v>0.31066013670529635</c:v>
                </c:pt>
                <c:pt idx="16">
                  <c:v>0.30929762544565464</c:v>
                </c:pt>
                <c:pt idx="17">
                  <c:v>0.30793511418601294</c:v>
                </c:pt>
                <c:pt idx="18">
                  <c:v>0.30664829799635146</c:v>
                </c:pt>
                <c:pt idx="19">
                  <c:v>0.30536148180668976</c:v>
                </c:pt>
                <c:pt idx="20">
                  <c:v>0.30399897054704828</c:v>
                </c:pt>
                <c:pt idx="21">
                  <c:v>0.30271215435738658</c:v>
                </c:pt>
                <c:pt idx="22">
                  <c:v>0.30134964309774487</c:v>
                </c:pt>
                <c:pt idx="23">
                  <c:v>0.29998713183810338</c:v>
                </c:pt>
                <c:pt idx="24">
                  <c:v>0.29862462057846167</c:v>
                </c:pt>
                <c:pt idx="25">
                  <c:v>0.29726210931881997</c:v>
                </c:pt>
                <c:pt idx="26">
                  <c:v>0.29589959805917826</c:v>
                </c:pt>
                <c:pt idx="27">
                  <c:v>0.29446139172955649</c:v>
                </c:pt>
                <c:pt idx="28">
                  <c:v>0.29302318539993477</c:v>
                </c:pt>
                <c:pt idx="29">
                  <c:v>0.29158497907031306</c:v>
                </c:pt>
                <c:pt idx="30">
                  <c:v>0.29014677274069128</c:v>
                </c:pt>
                <c:pt idx="31">
                  <c:v>0.28870856641106957</c:v>
                </c:pt>
                <c:pt idx="32">
                  <c:v>0.28719466501146779</c:v>
                </c:pt>
                <c:pt idx="33">
                  <c:v>0.28575645868184607</c:v>
                </c:pt>
                <c:pt idx="34">
                  <c:v>0.28424255728224407</c:v>
                </c:pt>
                <c:pt idx="35">
                  <c:v>0.28272865588264234</c:v>
                </c:pt>
                <c:pt idx="36">
                  <c:v>0.28121475448304034</c:v>
                </c:pt>
                <c:pt idx="37">
                  <c:v>0.27970085308343862</c:v>
                </c:pt>
                <c:pt idx="38">
                  <c:v>0.27811125661385661</c:v>
                </c:pt>
                <c:pt idx="39">
                  <c:v>0.27659735521425483</c:v>
                </c:pt>
                <c:pt idx="40">
                  <c:v>0.27500775874467287</c:v>
                </c:pt>
                <c:pt idx="41">
                  <c:v>0.27349385734507109</c:v>
                </c:pt>
                <c:pt idx="42">
                  <c:v>0.27190426087548908</c:v>
                </c:pt>
                <c:pt idx="43">
                  <c:v>0.27031466440590712</c:v>
                </c:pt>
                <c:pt idx="44">
                  <c:v>0.26872506793632533</c:v>
                </c:pt>
                <c:pt idx="45">
                  <c:v>0.26721116653672333</c:v>
                </c:pt>
                <c:pt idx="46">
                  <c:v>0.26562157006714138</c:v>
                </c:pt>
                <c:pt idx="47">
                  <c:v>0.26403197359755959</c:v>
                </c:pt>
                <c:pt idx="48">
                  <c:v>0.26244237712797758</c:v>
                </c:pt>
                <c:pt idx="49">
                  <c:v>0.26085278065839557</c:v>
                </c:pt>
                <c:pt idx="50">
                  <c:v>0.25926318418881378</c:v>
                </c:pt>
                <c:pt idx="51">
                  <c:v>0.25774928278921183</c:v>
                </c:pt>
                <c:pt idx="52">
                  <c:v>0.25615968631962982</c:v>
                </c:pt>
                <c:pt idx="53">
                  <c:v>0.2544943947800678</c:v>
                </c:pt>
                <c:pt idx="54">
                  <c:v>0.25290479831048601</c:v>
                </c:pt>
                <c:pt idx="55">
                  <c:v>0.25131520184090406</c:v>
                </c:pt>
                <c:pt idx="56">
                  <c:v>0.24972560537132205</c:v>
                </c:pt>
                <c:pt idx="57">
                  <c:v>0.24813600890174003</c:v>
                </c:pt>
                <c:pt idx="58">
                  <c:v>0.24654641243215827</c:v>
                </c:pt>
                <c:pt idx="59">
                  <c:v>0.24495681596257626</c:v>
                </c:pt>
                <c:pt idx="60">
                  <c:v>0.24336721949299428</c:v>
                </c:pt>
                <c:pt idx="61">
                  <c:v>0.24177762302341249</c:v>
                </c:pt>
                <c:pt idx="62">
                  <c:v>0.24018802655383048</c:v>
                </c:pt>
                <c:pt idx="63">
                  <c:v>0.2385984300842485</c:v>
                </c:pt>
                <c:pt idx="64">
                  <c:v>0.23693313854468648</c:v>
                </c:pt>
                <c:pt idx="65">
                  <c:v>0.23534354207510447</c:v>
                </c:pt>
                <c:pt idx="66">
                  <c:v>0.23375394560552271</c:v>
                </c:pt>
                <c:pt idx="67">
                  <c:v>0.2321643491359407</c:v>
                </c:pt>
                <c:pt idx="68">
                  <c:v>0.23057475266635871</c:v>
                </c:pt>
                <c:pt idx="69">
                  <c:v>0.22898515619677692</c:v>
                </c:pt>
                <c:pt idx="70">
                  <c:v>0.22739555972719494</c:v>
                </c:pt>
                <c:pt idx="71">
                  <c:v>0.22580596325761293</c:v>
                </c:pt>
                <c:pt idx="72">
                  <c:v>0.22414067171805091</c:v>
                </c:pt>
                <c:pt idx="73">
                  <c:v>0.22262677031844916</c:v>
                </c:pt>
                <c:pt idx="74">
                  <c:v>0.22103717384886715</c:v>
                </c:pt>
                <c:pt idx="75">
                  <c:v>0.21937188230930513</c:v>
                </c:pt>
                <c:pt idx="76">
                  <c:v>0.21778228583972314</c:v>
                </c:pt>
                <c:pt idx="77">
                  <c:v>0.21619268937014113</c:v>
                </c:pt>
                <c:pt idx="78">
                  <c:v>0.21460309290055937</c:v>
                </c:pt>
                <c:pt idx="79">
                  <c:v>0.21301349643097736</c:v>
                </c:pt>
                <c:pt idx="80">
                  <c:v>0.21142389996139538</c:v>
                </c:pt>
                <c:pt idx="81">
                  <c:v>0.20983430349181359</c:v>
                </c:pt>
                <c:pt idx="82">
                  <c:v>0.20824470702223161</c:v>
                </c:pt>
                <c:pt idx="83">
                  <c:v>0.2066551105526496</c:v>
                </c:pt>
                <c:pt idx="84">
                  <c:v>0.20506551408306761</c:v>
                </c:pt>
                <c:pt idx="85">
                  <c:v>0.20347591761348582</c:v>
                </c:pt>
                <c:pt idx="86">
                  <c:v>0.20188632114390381</c:v>
                </c:pt>
                <c:pt idx="87">
                  <c:v>0.20037241974430206</c:v>
                </c:pt>
                <c:pt idx="88">
                  <c:v>0.19885851834470009</c:v>
                </c:pt>
                <c:pt idx="89">
                  <c:v>0.19734461694509833</c:v>
                </c:pt>
                <c:pt idx="90">
                  <c:v>0.19575502047551635</c:v>
                </c:pt>
                <c:pt idx="91">
                  <c:v>0.19424111907591457</c:v>
                </c:pt>
                <c:pt idx="92">
                  <c:v>0.19272721767631262</c:v>
                </c:pt>
                <c:pt idx="93">
                  <c:v>0.19121331627671084</c:v>
                </c:pt>
                <c:pt idx="94">
                  <c:v>0.18962371980712886</c:v>
                </c:pt>
                <c:pt idx="95">
                  <c:v>0.18810981840752711</c:v>
                </c:pt>
                <c:pt idx="96">
                  <c:v>0.18659591700792513</c:v>
                </c:pt>
                <c:pt idx="97">
                  <c:v>0.18508201560832338</c:v>
                </c:pt>
                <c:pt idx="98">
                  <c:v>0.1835681142087216</c:v>
                </c:pt>
                <c:pt idx="99">
                  <c:v>0.18197851773913962</c:v>
                </c:pt>
                <c:pt idx="100">
                  <c:v>0.18054031140951787</c:v>
                </c:pt>
                <c:pt idx="101">
                  <c:v>0.1790264100099159</c:v>
                </c:pt>
                <c:pt idx="102">
                  <c:v>0.17743681354033414</c:v>
                </c:pt>
                <c:pt idx="103">
                  <c:v>0.17599860721071239</c:v>
                </c:pt>
                <c:pt idx="104">
                  <c:v>0.17448470581111042</c:v>
                </c:pt>
                <c:pt idx="105">
                  <c:v>0.17297080441150867</c:v>
                </c:pt>
                <c:pt idx="106">
                  <c:v>0.17145690301190669</c:v>
                </c:pt>
                <c:pt idx="107">
                  <c:v>0.16994300161230494</c:v>
                </c:pt>
                <c:pt idx="108">
                  <c:v>0.16842910021270316</c:v>
                </c:pt>
                <c:pt idx="109">
                  <c:v>0.16691519881310121</c:v>
                </c:pt>
                <c:pt idx="110">
                  <c:v>0.16547699248347947</c:v>
                </c:pt>
                <c:pt idx="111">
                  <c:v>0.16396309108387772</c:v>
                </c:pt>
                <c:pt idx="112">
                  <c:v>0.16244918968427574</c:v>
                </c:pt>
                <c:pt idx="113">
                  <c:v>0.16093528828467399</c:v>
                </c:pt>
                <c:pt idx="114">
                  <c:v>0.15949708195505224</c:v>
                </c:pt>
                <c:pt idx="115">
                  <c:v>0.15790748548547023</c:v>
                </c:pt>
                <c:pt idx="116">
                  <c:v>0.15639358408586848</c:v>
                </c:pt>
                <c:pt idx="117">
                  <c:v>0.1548039876162865</c:v>
                </c:pt>
                <c:pt idx="118">
                  <c:v>0.15321439114670449</c:v>
                </c:pt>
                <c:pt idx="119">
                  <c:v>0.15170048974710273</c:v>
                </c:pt>
                <c:pt idx="120">
                  <c:v>0.15011089327752075</c:v>
                </c:pt>
                <c:pt idx="121">
                  <c:v>0.14852129680793874</c:v>
                </c:pt>
                <c:pt idx="122">
                  <c:v>0.14685600526837672</c:v>
                </c:pt>
                <c:pt idx="123">
                  <c:v>0.14526640879879493</c:v>
                </c:pt>
                <c:pt idx="124">
                  <c:v>0.14367681232921295</c:v>
                </c:pt>
                <c:pt idx="125">
                  <c:v>0.14208721585963094</c:v>
                </c:pt>
                <c:pt idx="126">
                  <c:v>0.14049761939004896</c:v>
                </c:pt>
                <c:pt idx="127">
                  <c:v>0.1389837179904472</c:v>
                </c:pt>
                <c:pt idx="128">
                  <c:v>0.13739412152086519</c:v>
                </c:pt>
                <c:pt idx="129">
                  <c:v>0.13580452505128343</c:v>
                </c:pt>
                <c:pt idx="130">
                  <c:v>0.13429062365168146</c:v>
                </c:pt>
                <c:pt idx="131">
                  <c:v>0.13270102718209945</c:v>
                </c:pt>
                <c:pt idx="132">
                  <c:v>0.13118712578249769</c:v>
                </c:pt>
                <c:pt idx="133">
                  <c:v>0.12967322438289594</c:v>
                </c:pt>
                <c:pt idx="134">
                  <c:v>0.12815932298329397</c:v>
                </c:pt>
                <c:pt idx="135">
                  <c:v>0.12656972651371218</c:v>
                </c:pt>
                <c:pt idx="136">
                  <c:v>0.1250558251141102</c:v>
                </c:pt>
                <c:pt idx="137">
                  <c:v>0.12354192371450845</c:v>
                </c:pt>
                <c:pt idx="138">
                  <c:v>0.12202802231490648</c:v>
                </c:pt>
                <c:pt idx="139">
                  <c:v>0.12051412091530472</c:v>
                </c:pt>
                <c:pt idx="140">
                  <c:v>0.11900021951570296</c:v>
                </c:pt>
                <c:pt idx="141">
                  <c:v>0.11756201318608102</c:v>
                </c:pt>
                <c:pt idx="142">
                  <c:v>0.11612380685645927</c:v>
                </c:pt>
                <c:pt idx="143">
                  <c:v>0.11460990545685752</c:v>
                </c:pt>
                <c:pt idx="144">
                  <c:v>0.11317169912723579</c:v>
                </c:pt>
                <c:pt idx="145">
                  <c:v>0.11173349279761405</c:v>
                </c:pt>
                <c:pt idx="146">
                  <c:v>0.11029528646799232</c:v>
                </c:pt>
                <c:pt idx="147">
                  <c:v>0.10885708013837059</c:v>
                </c:pt>
                <c:pt idx="148">
                  <c:v>0.10741887380874884</c:v>
                </c:pt>
                <c:pt idx="149">
                  <c:v>0.10605636254910714</c:v>
                </c:pt>
                <c:pt idx="150">
                  <c:v>0.10469385128946543</c:v>
                </c:pt>
                <c:pt idx="151">
                  <c:v>0.1032556449598437</c:v>
                </c:pt>
                <c:pt idx="152">
                  <c:v>0.10189313370020198</c:v>
                </c:pt>
                <c:pt idx="153">
                  <c:v>0.10053062244056027</c:v>
                </c:pt>
                <c:pt idx="154">
                  <c:v>9.9243806250898792E-2</c:v>
                </c:pt>
                <c:pt idx="155">
                  <c:v>9.7881294991257084E-2</c:v>
                </c:pt>
                <c:pt idx="156">
                  <c:v>9.6594478801595607E-2</c:v>
                </c:pt>
                <c:pt idx="157">
                  <c:v>9.5307662611933922E-2</c:v>
                </c:pt>
                <c:pt idx="158">
                  <c:v>9.4020846422272458E-2</c:v>
                </c:pt>
                <c:pt idx="159">
                  <c:v>9.2809725302591004E-2</c:v>
                </c:pt>
                <c:pt idx="160">
                  <c:v>9.1598604182909549E-2</c:v>
                </c:pt>
                <c:pt idx="161">
                  <c:v>9.0311787993247863E-2</c:v>
                </c:pt>
                <c:pt idx="162">
                  <c:v>8.9100666873566423E-2</c:v>
                </c:pt>
                <c:pt idx="163">
                  <c:v>8.7889545753884968E-2</c:v>
                </c:pt>
                <c:pt idx="164">
                  <c:v>8.6754119704183535E-2</c:v>
                </c:pt>
                <c:pt idx="165">
                  <c:v>8.5618693654482117E-2</c:v>
                </c:pt>
                <c:pt idx="166">
                  <c:v>8.4483267604780907E-2</c:v>
                </c:pt>
                <c:pt idx="167">
                  <c:v>8.3347841555079474E-2</c:v>
                </c:pt>
                <c:pt idx="168">
                  <c:v>8.2288110575358078E-2</c:v>
                </c:pt>
                <c:pt idx="169">
                  <c:v>8.1152684525656868E-2</c:v>
                </c:pt>
                <c:pt idx="170">
                  <c:v>8.0092953545935458E-2</c:v>
                </c:pt>
                <c:pt idx="171">
                  <c:v>7.9108917636194293E-2</c:v>
                </c:pt>
                <c:pt idx="172">
                  <c:v>7.8049186656472896E-2</c:v>
                </c:pt>
                <c:pt idx="173">
                  <c:v>7.7065150746731731E-2</c:v>
                </c:pt>
                <c:pt idx="174">
                  <c:v>7.6005419767010543E-2</c:v>
                </c:pt>
                <c:pt idx="175">
                  <c:v>7.50970789272494E-2</c:v>
                </c:pt>
                <c:pt idx="176">
                  <c:v>7.4113043017508234E-2</c:v>
                </c:pt>
                <c:pt idx="177">
                  <c:v>7.3129007107767083E-2</c:v>
                </c:pt>
                <c:pt idx="178">
                  <c:v>7.222066626800594E-2</c:v>
                </c:pt>
                <c:pt idx="179">
                  <c:v>7.1312325428244797E-2</c:v>
                </c:pt>
                <c:pt idx="180">
                  <c:v>7.0479679658463676E-2</c:v>
                </c:pt>
                <c:pt idx="181">
                  <c:v>6.9571338818702755E-2</c:v>
                </c:pt>
                <c:pt idx="182">
                  <c:v>6.8738693048921634E-2</c:v>
                </c:pt>
                <c:pt idx="183">
                  <c:v>6.7906047279140735E-2</c:v>
                </c:pt>
                <c:pt idx="184">
                  <c:v>6.7073401509359615E-2</c:v>
                </c:pt>
                <c:pt idx="185">
                  <c:v>6.6240755739578716E-2</c:v>
                </c:pt>
                <c:pt idx="186">
                  <c:v>6.5483805039777618E-2</c:v>
                </c:pt>
                <c:pt idx="187">
                  <c:v>6.4651159269996719E-2</c:v>
                </c:pt>
                <c:pt idx="188">
                  <c:v>6.3894208570195843E-2</c:v>
                </c:pt>
                <c:pt idx="189">
                  <c:v>6.3137257870394745E-2</c:v>
                </c:pt>
                <c:pt idx="190">
                  <c:v>6.2380307170593868E-2</c:v>
                </c:pt>
                <c:pt idx="191">
                  <c:v>6.1623356470792985E-2</c:v>
                </c:pt>
                <c:pt idx="192">
                  <c:v>6.0942100840972131E-2</c:v>
                </c:pt>
                <c:pt idx="193">
                  <c:v>6.0260845211151277E-2</c:v>
                </c:pt>
                <c:pt idx="194">
                  <c:v>5.9579589581330417E-2</c:v>
                </c:pt>
                <c:pt idx="195">
                  <c:v>5.8898333951509563E-2</c:v>
                </c:pt>
                <c:pt idx="196">
                  <c:v>5.8217078321688924E-2</c:v>
                </c:pt>
                <c:pt idx="197">
                  <c:v>5.7611517761848093E-2</c:v>
                </c:pt>
                <c:pt idx="198">
                  <c:v>5.6930262132027239E-2</c:v>
                </c:pt>
                <c:pt idx="199">
                  <c:v>5.6324701572186615E-2</c:v>
                </c:pt>
                <c:pt idx="200">
                  <c:v>5.5719141012345784E-2</c:v>
                </c:pt>
                <c:pt idx="201">
                  <c:v>5.5113580452504952E-2</c:v>
                </c:pt>
                <c:pt idx="202">
                  <c:v>5.4508019892664336E-2</c:v>
                </c:pt>
                <c:pt idx="203">
                  <c:v>5.3902459332823505E-2</c:v>
                </c:pt>
                <c:pt idx="204">
                  <c:v>5.3296898772982888E-2</c:v>
                </c:pt>
                <c:pt idx="205">
                  <c:v>5.2767033283122294E-2</c:v>
                </c:pt>
                <c:pt idx="206">
                  <c:v>5.2161472723281463E-2</c:v>
                </c:pt>
                <c:pt idx="207">
                  <c:v>5.1631607233420869E-2</c:v>
                </c:pt>
                <c:pt idx="208">
                  <c:v>5.1101741743560275E-2</c:v>
                </c:pt>
                <c:pt idx="209">
                  <c:v>5.0571876253699466E-2</c:v>
                </c:pt>
                <c:pt idx="210">
                  <c:v>5.0117705833818894E-2</c:v>
                </c:pt>
                <c:pt idx="211">
                  <c:v>4.95878403439583E-2</c:v>
                </c:pt>
                <c:pt idx="212">
                  <c:v>4.9057974854097706E-2</c:v>
                </c:pt>
                <c:pt idx="213">
                  <c:v>4.8603804434217135E-2</c:v>
                </c:pt>
                <c:pt idx="214">
                  <c:v>4.8073938944356541E-2</c:v>
                </c:pt>
                <c:pt idx="215">
                  <c:v>4.7619768524475976E-2</c:v>
                </c:pt>
                <c:pt idx="216">
                  <c:v>4.7165598104595405E-2</c:v>
                </c:pt>
                <c:pt idx="217">
                  <c:v>4.6711427684714833E-2</c:v>
                </c:pt>
                <c:pt idx="218">
                  <c:v>4.6257257264834262E-2</c:v>
                </c:pt>
                <c:pt idx="219">
                  <c:v>4.580308684495369E-2</c:v>
                </c:pt>
                <c:pt idx="220">
                  <c:v>4.5424611495053363E-2</c:v>
                </c:pt>
                <c:pt idx="221">
                  <c:v>4.4970441075172791E-2</c:v>
                </c:pt>
                <c:pt idx="222">
                  <c:v>4.4591965725272242E-2</c:v>
                </c:pt>
                <c:pt idx="223">
                  <c:v>4.4137795305391671E-2</c:v>
                </c:pt>
                <c:pt idx="224">
                  <c:v>4.3759319955491129E-2</c:v>
                </c:pt>
                <c:pt idx="225">
                  <c:v>4.3380844605590795E-2</c:v>
                </c:pt>
                <c:pt idx="226">
                  <c:v>4.3002369255690245E-2</c:v>
                </c:pt>
                <c:pt idx="227">
                  <c:v>4.2548198835809674E-2</c:v>
                </c:pt>
                <c:pt idx="228">
                  <c:v>4.2169723485909347E-2</c:v>
                </c:pt>
                <c:pt idx="229">
                  <c:v>4.186694320598882E-2</c:v>
                </c:pt>
                <c:pt idx="230">
                  <c:v>4.1488467856088486E-2</c:v>
                </c:pt>
                <c:pt idx="231">
                  <c:v>4.1109992506187944E-2</c:v>
                </c:pt>
                <c:pt idx="232">
                  <c:v>4.073151715628761E-2</c:v>
                </c:pt>
                <c:pt idx="233">
                  <c:v>4.0428736876367083E-2</c:v>
                </c:pt>
                <c:pt idx="234">
                  <c:v>4.0125956596446778E-2</c:v>
                </c:pt>
                <c:pt idx="235">
                  <c:v>3.9747481246546444E-2</c:v>
                </c:pt>
                <c:pt idx="236">
                  <c:v>3.9444700966625924E-2</c:v>
                </c:pt>
                <c:pt idx="237">
                  <c:v>3.9141920686705613E-2</c:v>
                </c:pt>
                <c:pt idx="238">
                  <c:v>3.8839140406785308E-2</c:v>
                </c:pt>
                <c:pt idx="239">
                  <c:v>3.8536360126864781E-2</c:v>
                </c:pt>
                <c:pt idx="240">
                  <c:v>3.8309274916924499E-2</c:v>
                </c:pt>
                <c:pt idx="241">
                  <c:v>3.8006494637004187E-2</c:v>
                </c:pt>
                <c:pt idx="242">
                  <c:v>3.7779409427063905E-2</c:v>
                </c:pt>
                <c:pt idx="243">
                  <c:v>3.7476629147143593E-2</c:v>
                </c:pt>
                <c:pt idx="244">
                  <c:v>3.7249543937203311E-2</c:v>
                </c:pt>
                <c:pt idx="245">
                  <c:v>3.7022458727263022E-2</c:v>
                </c:pt>
                <c:pt idx="246">
                  <c:v>3.6795373517322739E-2</c:v>
                </c:pt>
                <c:pt idx="247">
                  <c:v>3.656828830738245E-2</c:v>
                </c:pt>
                <c:pt idx="248">
                  <c:v>3.6341203097442168E-2</c:v>
                </c:pt>
                <c:pt idx="249">
                  <c:v>3.6114117887501886E-2</c:v>
                </c:pt>
                <c:pt idx="250">
                  <c:v>3.5887032677561596E-2</c:v>
                </c:pt>
                <c:pt idx="251">
                  <c:v>3.5659947467621314E-2</c:v>
                </c:pt>
                <c:pt idx="252">
                  <c:v>3.5432862257681025E-2</c:v>
                </c:pt>
                <c:pt idx="253">
                  <c:v>3.528147211772098E-2</c:v>
                </c:pt>
                <c:pt idx="254">
                  <c:v>3.5054386907780698E-2</c:v>
                </c:pt>
                <c:pt idx="255">
                  <c:v>3.4827301697840408E-2</c:v>
                </c:pt>
                <c:pt idx="256">
                  <c:v>3.4675911557880149E-2</c:v>
                </c:pt>
                <c:pt idx="257">
                  <c:v>3.4448826347939866E-2</c:v>
                </c:pt>
                <c:pt idx="258">
                  <c:v>3.4297436207979599E-2</c:v>
                </c:pt>
                <c:pt idx="259">
                  <c:v>3.4146046068019555E-2</c:v>
                </c:pt>
                <c:pt idx="260">
                  <c:v>3.3918960858079272E-2</c:v>
                </c:pt>
                <c:pt idx="261">
                  <c:v>3.3767570718119005E-2</c:v>
                </c:pt>
                <c:pt idx="262">
                  <c:v>3.3616180578158961E-2</c:v>
                </c:pt>
                <c:pt idx="263">
                  <c:v>3.3464790438198701E-2</c:v>
                </c:pt>
                <c:pt idx="264">
                  <c:v>3.3237705228258412E-2</c:v>
                </c:pt>
                <c:pt idx="265">
                  <c:v>3.3086315088298152E-2</c:v>
                </c:pt>
                <c:pt idx="266">
                  <c:v>3.2934924948338107E-2</c:v>
                </c:pt>
                <c:pt idx="267">
                  <c:v>3.2783534808377847E-2</c:v>
                </c:pt>
                <c:pt idx="268">
                  <c:v>3.2556449598437558E-2</c:v>
                </c:pt>
                <c:pt idx="269">
                  <c:v>3.2405059458477298E-2</c:v>
                </c:pt>
                <c:pt idx="270">
                  <c:v>3.2177974248537224E-2</c:v>
                </c:pt>
                <c:pt idx="271">
                  <c:v>3.2026584108576964E-2</c:v>
                </c:pt>
                <c:pt idx="272">
                  <c:v>3.1875193968616704E-2</c:v>
                </c:pt>
                <c:pt idx="273">
                  <c:v>3.1648108758676415E-2</c:v>
                </c:pt>
                <c:pt idx="274">
                  <c:v>3.149671861871637E-2</c:v>
                </c:pt>
                <c:pt idx="275">
                  <c:v>3.1269633408776087E-2</c:v>
                </c:pt>
                <c:pt idx="276">
                  <c:v>3.1118243268815824E-2</c:v>
                </c:pt>
                <c:pt idx="277">
                  <c:v>3.0966853128855561E-2</c:v>
                </c:pt>
                <c:pt idx="278">
                  <c:v>3.0739767918915278E-2</c:v>
                </c:pt>
                <c:pt idx="279">
                  <c:v>3.058837777895523E-2</c:v>
                </c:pt>
                <c:pt idx="280">
                  <c:v>3.043698763899497E-2</c:v>
                </c:pt>
                <c:pt idx="281">
                  <c:v>3.0285597499034922E-2</c:v>
                </c:pt>
                <c:pt idx="282">
                  <c:v>3.0058512289094636E-2</c:v>
                </c:pt>
                <c:pt idx="283">
                  <c:v>2.9907122149134376E-2</c:v>
                </c:pt>
                <c:pt idx="284">
                  <c:v>2.9755732009174113E-2</c:v>
                </c:pt>
                <c:pt idx="285">
                  <c:v>2.9604341869214068E-2</c:v>
                </c:pt>
                <c:pt idx="286">
                  <c:v>2.9528646799233827E-2</c:v>
                </c:pt>
                <c:pt idx="287">
                  <c:v>2.9377256659273782E-2</c:v>
                </c:pt>
                <c:pt idx="288">
                  <c:v>2.9225866519313519E-2</c:v>
                </c:pt>
                <c:pt idx="289">
                  <c:v>2.9074476379353259E-2</c:v>
                </c:pt>
                <c:pt idx="290">
                  <c:v>2.8923086239393211E-2</c:v>
                </c:pt>
                <c:pt idx="291">
                  <c:v>2.8847391169412973E-2</c:v>
                </c:pt>
                <c:pt idx="292">
                  <c:v>2.8696001029452925E-2</c:v>
                </c:pt>
                <c:pt idx="293">
                  <c:v>2.8544610889492665E-2</c:v>
                </c:pt>
                <c:pt idx="294">
                  <c:v>2.8468915819512639E-2</c:v>
                </c:pt>
                <c:pt idx="295">
                  <c:v>2.8317525679552379E-2</c:v>
                </c:pt>
                <c:pt idx="296">
                  <c:v>2.8241830609572357E-2</c:v>
                </c:pt>
                <c:pt idx="297">
                  <c:v>2.8090440469612094E-2</c:v>
                </c:pt>
                <c:pt idx="298">
                  <c:v>2.8014745399632071E-2</c:v>
                </c:pt>
                <c:pt idx="299">
                  <c:v>2.7863355259671808E-2</c:v>
                </c:pt>
                <c:pt idx="300">
                  <c:v>2.7787660189691785E-2</c:v>
                </c:pt>
                <c:pt idx="301">
                  <c:v>2.7636270049731522E-2</c:v>
                </c:pt>
                <c:pt idx="302">
                  <c:v>2.75605749797515E-2</c:v>
                </c:pt>
                <c:pt idx="303">
                  <c:v>2.740918483979124E-2</c:v>
                </c:pt>
                <c:pt idx="304">
                  <c:v>2.7333489769811214E-2</c:v>
                </c:pt>
                <c:pt idx="305">
                  <c:v>2.7182099629850954E-2</c:v>
                </c:pt>
                <c:pt idx="306">
                  <c:v>2.7106404559870928E-2</c:v>
                </c:pt>
                <c:pt idx="307">
                  <c:v>2.7030709489890906E-2</c:v>
                </c:pt>
                <c:pt idx="308">
                  <c:v>2.6879319349930646E-2</c:v>
                </c:pt>
                <c:pt idx="309">
                  <c:v>2.680362427995062E-2</c:v>
                </c:pt>
                <c:pt idx="310">
                  <c:v>2.6727929209970382E-2</c:v>
                </c:pt>
                <c:pt idx="311">
                  <c:v>2.665223413999036E-2</c:v>
                </c:pt>
                <c:pt idx="312">
                  <c:v>2.6500844000030312E-2</c:v>
                </c:pt>
                <c:pt idx="313">
                  <c:v>2.6425148930050074E-2</c:v>
                </c:pt>
                <c:pt idx="314">
                  <c:v>2.6349453860070052E-2</c:v>
                </c:pt>
                <c:pt idx="315">
                  <c:v>2.6273758790090026E-2</c:v>
                </c:pt>
                <c:pt idx="316">
                  <c:v>2.6198063720109788E-2</c:v>
                </c:pt>
                <c:pt idx="317">
                  <c:v>2.6122368650129766E-2</c:v>
                </c:pt>
                <c:pt idx="318">
                  <c:v>2.6046673580149744E-2</c:v>
                </c:pt>
                <c:pt idx="319">
                  <c:v>2.5970978510169503E-2</c:v>
                </c:pt>
                <c:pt idx="320">
                  <c:v>2.589528344018948E-2</c:v>
                </c:pt>
                <c:pt idx="321">
                  <c:v>2.5819588370209458E-2</c:v>
                </c:pt>
                <c:pt idx="322">
                  <c:v>2.5743893300229217E-2</c:v>
                </c:pt>
                <c:pt idx="323">
                  <c:v>2.5668198230249194E-2</c:v>
                </c:pt>
                <c:pt idx="324">
                  <c:v>2.5592503160269172E-2</c:v>
                </c:pt>
                <c:pt idx="325">
                  <c:v>2.5516808090288935E-2</c:v>
                </c:pt>
                <c:pt idx="326">
                  <c:v>2.5441113020308909E-2</c:v>
                </c:pt>
                <c:pt idx="327">
                  <c:v>2.5365417950328886E-2</c:v>
                </c:pt>
                <c:pt idx="328">
                  <c:v>2.5289722880348649E-2</c:v>
                </c:pt>
                <c:pt idx="329">
                  <c:v>2.5289722880348649E-2</c:v>
                </c:pt>
                <c:pt idx="330">
                  <c:v>2.5214027810368626E-2</c:v>
                </c:pt>
                <c:pt idx="331">
                  <c:v>2.51383327403886E-2</c:v>
                </c:pt>
                <c:pt idx="332">
                  <c:v>2.5062637670408363E-2</c:v>
                </c:pt>
                <c:pt idx="333">
                  <c:v>2.4986942600428341E-2</c:v>
                </c:pt>
                <c:pt idx="334">
                  <c:v>2.4986942600428341E-2</c:v>
                </c:pt>
                <c:pt idx="335">
                  <c:v>2.4911247530448315E-2</c:v>
                </c:pt>
                <c:pt idx="336">
                  <c:v>2.4835552460468077E-2</c:v>
                </c:pt>
                <c:pt idx="337">
                  <c:v>2.4759857390488055E-2</c:v>
                </c:pt>
                <c:pt idx="338">
                  <c:v>2.4759857390488055E-2</c:v>
                </c:pt>
                <c:pt idx="339">
                  <c:v>2.4684162320508032E-2</c:v>
                </c:pt>
                <c:pt idx="340">
                  <c:v>2.4608467250528007E-2</c:v>
                </c:pt>
                <c:pt idx="341">
                  <c:v>2.4532772180547769E-2</c:v>
                </c:pt>
                <c:pt idx="342">
                  <c:v>2.4532772180547769E-2</c:v>
                </c:pt>
                <c:pt idx="343">
                  <c:v>2.4457077110567747E-2</c:v>
                </c:pt>
                <c:pt idx="344">
                  <c:v>2.4381382040587721E-2</c:v>
                </c:pt>
                <c:pt idx="345">
                  <c:v>2.4381382040587721E-2</c:v>
                </c:pt>
                <c:pt idx="346">
                  <c:v>2.4305686970607483E-2</c:v>
                </c:pt>
                <c:pt idx="347">
                  <c:v>2.4305686970607483E-2</c:v>
                </c:pt>
                <c:pt idx="348">
                  <c:v>2.4229991900627461E-2</c:v>
                </c:pt>
                <c:pt idx="349">
                  <c:v>2.4154296830647438E-2</c:v>
                </c:pt>
                <c:pt idx="350">
                  <c:v>2.4154296830647438E-2</c:v>
                </c:pt>
                <c:pt idx="351">
                  <c:v>2.4078601760667197E-2</c:v>
                </c:pt>
                <c:pt idx="352">
                  <c:v>2.4078601760667197E-2</c:v>
                </c:pt>
                <c:pt idx="353">
                  <c:v>2.4002906690687175E-2</c:v>
                </c:pt>
                <c:pt idx="354">
                  <c:v>2.4002906690687175E-2</c:v>
                </c:pt>
                <c:pt idx="355">
                  <c:v>2.3927211620707153E-2</c:v>
                </c:pt>
                <c:pt idx="356">
                  <c:v>2.3851516550726915E-2</c:v>
                </c:pt>
                <c:pt idx="357">
                  <c:v>2.3851516550726915E-2</c:v>
                </c:pt>
                <c:pt idx="358">
                  <c:v>2.3775821480746889E-2</c:v>
                </c:pt>
                <c:pt idx="359">
                  <c:v>2.3775821480746889E-2</c:v>
                </c:pt>
                <c:pt idx="360">
                  <c:v>2.3700126410766867E-2</c:v>
                </c:pt>
                <c:pt idx="361">
                  <c:v>2.3700126410766867E-2</c:v>
                </c:pt>
                <c:pt idx="362">
                  <c:v>2.3624431340786629E-2</c:v>
                </c:pt>
                <c:pt idx="363">
                  <c:v>2.3624431340786629E-2</c:v>
                </c:pt>
                <c:pt idx="364">
                  <c:v>2.3548736270806604E-2</c:v>
                </c:pt>
                <c:pt idx="365">
                  <c:v>2.3548736270806604E-2</c:v>
                </c:pt>
                <c:pt idx="366">
                  <c:v>2.3473041200826581E-2</c:v>
                </c:pt>
                <c:pt idx="367">
                  <c:v>2.3473041200826581E-2</c:v>
                </c:pt>
                <c:pt idx="368">
                  <c:v>2.3473041200826581E-2</c:v>
                </c:pt>
                <c:pt idx="369">
                  <c:v>2.3397346130846344E-2</c:v>
                </c:pt>
                <c:pt idx="370">
                  <c:v>2.3397346130846344E-2</c:v>
                </c:pt>
                <c:pt idx="371">
                  <c:v>2.3321651060866321E-2</c:v>
                </c:pt>
                <c:pt idx="372">
                  <c:v>2.3321651060866321E-2</c:v>
                </c:pt>
                <c:pt idx="373">
                  <c:v>2.3245955990886295E-2</c:v>
                </c:pt>
                <c:pt idx="374">
                  <c:v>2.3245955990886295E-2</c:v>
                </c:pt>
                <c:pt idx="375">
                  <c:v>2.3245955990886295E-2</c:v>
                </c:pt>
                <c:pt idx="376">
                  <c:v>2.3170260920906058E-2</c:v>
                </c:pt>
                <c:pt idx="377">
                  <c:v>2.3170260920906058E-2</c:v>
                </c:pt>
                <c:pt idx="378">
                  <c:v>2.3094565850926035E-2</c:v>
                </c:pt>
                <c:pt idx="379">
                  <c:v>2.3094565850926035E-2</c:v>
                </c:pt>
                <c:pt idx="380">
                  <c:v>2.3094565850926035E-2</c:v>
                </c:pt>
                <c:pt idx="381">
                  <c:v>2.3018870780946013E-2</c:v>
                </c:pt>
                <c:pt idx="382">
                  <c:v>2.3018870780946013E-2</c:v>
                </c:pt>
                <c:pt idx="383">
                  <c:v>2.3018870780946013E-2</c:v>
                </c:pt>
                <c:pt idx="384">
                  <c:v>2.2943175710965772E-2</c:v>
                </c:pt>
                <c:pt idx="385">
                  <c:v>2.2943175710965772E-2</c:v>
                </c:pt>
                <c:pt idx="386">
                  <c:v>2.2943175710965772E-2</c:v>
                </c:pt>
                <c:pt idx="387">
                  <c:v>2.2943175710965772E-2</c:v>
                </c:pt>
                <c:pt idx="388">
                  <c:v>2.286748064098575E-2</c:v>
                </c:pt>
                <c:pt idx="389">
                  <c:v>2.286748064098575E-2</c:v>
                </c:pt>
                <c:pt idx="390">
                  <c:v>2.286748064098575E-2</c:v>
                </c:pt>
                <c:pt idx="391">
                  <c:v>2.286748064098575E-2</c:v>
                </c:pt>
                <c:pt idx="392">
                  <c:v>2.286748064098575E-2</c:v>
                </c:pt>
                <c:pt idx="393">
                  <c:v>2.286748064098575E-2</c:v>
                </c:pt>
                <c:pt idx="394">
                  <c:v>2.286748064098575E-2</c:v>
                </c:pt>
                <c:pt idx="395">
                  <c:v>2.2943175710965772E-2</c:v>
                </c:pt>
                <c:pt idx="396">
                  <c:v>2.2943175710965772E-2</c:v>
                </c:pt>
                <c:pt idx="397">
                  <c:v>2.2943175710965772E-2</c:v>
                </c:pt>
                <c:pt idx="398">
                  <c:v>2.2943175710965772E-2</c:v>
                </c:pt>
              </c:numCache>
            </c:numRef>
          </c:xVal>
          <c:yVal>
            <c:numRef>
              <c:f>Potentiel7!$H$2:$H$400</c:f>
              <c:numCache>
                <c:formatCode>0.00</c:formatCode>
                <c:ptCount val="399"/>
                <c:pt idx="0">
                  <c:v>0.55815394430373999</c:v>
                </c:pt>
                <c:pt idx="1">
                  <c:v>2.2627779313761494</c:v>
                </c:pt>
                <c:pt idx="2">
                  <c:v>3.6313783139494262</c:v>
                </c:pt>
                <c:pt idx="3">
                  <c:v>4.9372066964288024</c:v>
                </c:pt>
                <c:pt idx="4">
                  <c:v>6.2780475588106128</c:v>
                </c:pt>
                <c:pt idx="5">
                  <c:v>7.8704506024050715</c:v>
                </c:pt>
                <c:pt idx="6">
                  <c:v>9.513464390439367</c:v>
                </c:pt>
                <c:pt idx="7">
                  <c:v>11.324410187302419</c:v>
                </c:pt>
                <c:pt idx="8">
                  <c:v>13.317864101156374</c:v>
                </c:pt>
                <c:pt idx="9">
                  <c:v>15.262644687965803</c:v>
                </c:pt>
                <c:pt idx="10">
                  <c:v>17.405710822497895</c:v>
                </c:pt>
                <c:pt idx="11">
                  <c:v>19.765739507144644</c:v>
                </c:pt>
                <c:pt idx="12">
                  <c:v>22.085368949862641</c:v>
                </c:pt>
                <c:pt idx="13">
                  <c:v>24.643122103923815</c:v>
                </c:pt>
                <c:pt idx="14">
                  <c:v>28.073495081004694</c:v>
                </c:pt>
                <c:pt idx="15">
                  <c:v>31.053892995590104</c:v>
                </c:pt>
                <c:pt idx="16">
                  <c:v>34.008289873981994</c:v>
                </c:pt>
                <c:pt idx="17">
                  <c:v>37.098226823948607</c:v>
                </c:pt>
                <c:pt idx="18">
                  <c:v>40.148786187856786</c:v>
                </c:pt>
                <c:pt idx="19">
                  <c:v>43.335880747149531</c:v>
                </c:pt>
                <c:pt idx="20">
                  <c:v>46.868688547071542</c:v>
                </c:pt>
                <c:pt idx="21">
                  <c:v>50.364241766829764</c:v>
                </c:pt>
                <c:pt idx="22">
                  <c:v>54.244899674784392</c:v>
                </c:pt>
                <c:pt idx="23">
                  <c:v>58.32249951160702</c:v>
                </c:pt>
                <c:pt idx="24">
                  <c:v>62.610587865752677</c:v>
                </c:pt>
                <c:pt idx="25">
                  <c:v>67.123786959538847</c:v>
                </c:pt>
                <c:pt idx="26">
                  <c:v>71.877876977074266</c:v>
                </c:pt>
                <c:pt idx="27">
                  <c:v>77.176250672256174</c:v>
                </c:pt>
                <c:pt idx="28">
                  <c:v>82.783639322825366</c:v>
                </c:pt>
                <c:pt idx="29">
                  <c:v>88.723444067891251</c:v>
                </c:pt>
                <c:pt idx="30">
                  <c:v>95.020948100013811</c:v>
                </c:pt>
                <c:pt idx="31">
                  <c:v>101.70342555707703</c:v>
                </c:pt>
                <c:pt idx="32">
                  <c:v>109.18582256226819</c:v>
                </c:pt>
                <c:pt idx="33">
                  <c:v>116.7528963485538</c:v>
                </c:pt>
                <c:pt idx="34">
                  <c:v>125.2390805384257</c:v>
                </c:pt>
                <c:pt idx="35">
                  <c:v>134.30103570276333</c:v>
                </c:pt>
                <c:pt idx="36">
                  <c:v>143.98376797592118</c:v>
                </c:pt>
                <c:pt idx="37">
                  <c:v>154.33495844163645</c:v>
                </c:pt>
                <c:pt idx="38">
                  <c:v>165.97807405570074</c:v>
                </c:pt>
                <c:pt idx="39">
                  <c:v>177.85890161541101</c:v>
                </c:pt>
                <c:pt idx="40">
                  <c:v>191.22590565535847</c:v>
                </c:pt>
                <c:pt idx="41">
                  <c:v>204.86395930144135</c:v>
                </c:pt>
                <c:pt idx="42">
                  <c:v>220.19932643585526</c:v>
                </c:pt>
                <c:pt idx="43">
                  <c:v>236.63854129058291</c:v>
                </c:pt>
                <c:pt idx="44">
                  <c:v>254.2448368923333</c:v>
                </c:pt>
                <c:pt idx="45">
                  <c:v>272.15315821374043</c:v>
                </c:pt>
                <c:pt idx="46">
                  <c:v>292.20863950304374</c:v>
                </c:pt>
                <c:pt idx="47">
                  <c:v>313.59683042356664</c:v>
                </c:pt>
                <c:pt idx="48">
                  <c:v>336.3625453968325</c:v>
                </c:pt>
                <c:pt idx="49">
                  <c:v>360.54311126646644</c:v>
                </c:pt>
                <c:pt idx="50">
                  <c:v>386.16765754381595</c:v>
                </c:pt>
                <c:pt idx="51">
                  <c:v>411.93336404192087</c:v>
                </c:pt>
                <c:pt idx="52">
                  <c:v>440.42848463021437</c:v>
                </c:pt>
                <c:pt idx="53">
                  <c:v>471.86808756778555</c:v>
                </c:pt>
                <c:pt idx="54">
                  <c:v>503.39013475512002</c:v>
                </c:pt>
                <c:pt idx="55">
                  <c:v>536.37781728564187</c:v>
                </c:pt>
                <c:pt idx="56">
                  <c:v>570.81484118045955</c:v>
                </c:pt>
                <c:pt idx="57">
                  <c:v>606.68041827247907</c:v>
                </c:pt>
                <c:pt idx="58">
                  <c:v>643.95044064124431</c:v>
                </c:pt>
                <c:pt idx="59">
                  <c:v>682.59860623581244</c:v>
                </c:pt>
                <c:pt idx="60">
                  <c:v>722.59744803462854</c:v>
                </c:pt>
                <c:pt idx="61">
                  <c:v>763.91923611329275</c:v>
                </c:pt>
                <c:pt idx="62">
                  <c:v>806.53673758412333</c:v>
                </c:pt>
                <c:pt idx="63">
                  <c:v>850.42383215359496</c:v>
                </c:pt>
                <c:pt idx="64">
                  <c:v>897.73580380621661</c:v>
                </c:pt>
                <c:pt idx="65">
                  <c:v>944.14812839609931</c:v>
                </c:pt>
                <c:pt idx="66">
                  <c:v>991.76162776661567</c:v>
                </c:pt>
                <c:pt idx="67">
                  <c:v>1040.5583746811435</c:v>
                </c:pt>
                <c:pt idx="68">
                  <c:v>1090.5228792768239</c:v>
                </c:pt>
                <c:pt idx="69">
                  <c:v>1141.6421151671921</c:v>
                </c:pt>
                <c:pt idx="70">
                  <c:v>1193.9055034578896</c:v>
                </c:pt>
                <c:pt idx="71">
                  <c:v>1247.3048663355885</c:v>
                </c:pt>
                <c:pt idx="72">
                  <c:v>1304.4591214996008</c:v>
                </c:pt>
                <c:pt idx="73">
                  <c:v>1357.4903932398256</c:v>
                </c:pt>
                <c:pt idx="74">
                  <c:v>1414.2715417180689</c:v>
                </c:pt>
                <c:pt idx="75">
                  <c:v>1474.9640451914829</c:v>
                </c:pt>
                <c:pt idx="76">
                  <c:v>1534.0531929262243</c:v>
                </c:pt>
                <c:pt idx="77">
                  <c:v>1594.275540323727</c:v>
                </c:pt>
                <c:pt idx="78">
                  <c:v>1655.6375259007864</c:v>
                </c:pt>
                <c:pt idx="79">
                  <c:v>1718.1473273732618</c:v>
                </c:pt>
                <c:pt idx="80">
                  <c:v>1781.8147933048849</c:v>
                </c:pt>
                <c:pt idx="81">
                  <c:v>1846.6513818733247</c:v>
                </c:pt>
                <c:pt idx="82">
                  <c:v>1912.6701068820939</c:v>
                </c:pt>
                <c:pt idx="83">
                  <c:v>1979.885490983931</c:v>
                </c:pt>
                <c:pt idx="84">
                  <c:v>2048.31352597147</c:v>
                </c:pt>
                <c:pt idx="85">
                  <c:v>2117.9716399204017</c:v>
                </c:pt>
                <c:pt idx="86">
                  <c:v>2188.8786709302685</c:v>
                </c:pt>
                <c:pt idx="87">
                  <c:v>2257.5887940867224</c:v>
                </c:pt>
                <c:pt idx="88">
                  <c:v>2327.4686942939361</c:v>
                </c:pt>
                <c:pt idx="89">
                  <c:v>2398.5381317967212</c:v>
                </c:pt>
                <c:pt idx="90">
                  <c:v>2474.464146652449</c:v>
                </c:pt>
                <c:pt idx="91">
                  <c:v>2548.038654059329</c:v>
                </c:pt>
                <c:pt idx="92">
                  <c:v>2622.8699169522888</c:v>
                </c:pt>
                <c:pt idx="93">
                  <c:v>2698.9822714861139</c:v>
                </c:pt>
                <c:pt idx="94">
                  <c:v>2780.306924734482</c:v>
                </c:pt>
                <c:pt idx="95">
                  <c:v>2859.1264834254771</c:v>
                </c:pt>
                <c:pt idx="96">
                  <c:v>2939.3085549226716</c:v>
                </c:pt>
                <c:pt idx="97">
                  <c:v>3020.8822620711335</c:v>
                </c:pt>
                <c:pt idx="98">
                  <c:v>3103.8779686547487</c:v>
                </c:pt>
                <c:pt idx="99">
                  <c:v>3192.5885197041889</c:v>
                </c:pt>
                <c:pt idx="100">
                  <c:v>3274.2632242791324</c:v>
                </c:pt>
                <c:pt idx="101">
                  <c:v>3361.7199938478434</c:v>
                </c:pt>
                <c:pt idx="102">
                  <c:v>3455.2254631909755</c:v>
                </c:pt>
                <c:pt idx="103">
                  <c:v>3541.3401747827875</c:v>
                </c:pt>
                <c:pt idx="104">
                  <c:v>3633.5792364463859</c:v>
                </c:pt>
                <c:pt idx="105">
                  <c:v>3727.4905520677266</c:v>
                </c:pt>
                <c:pt idx="106">
                  <c:v>3823.1157866887397</c:v>
                </c:pt>
                <c:pt idx="107">
                  <c:v>3920.4982433089563</c:v>
                </c:pt>
                <c:pt idx="108">
                  <c:v>4019.6829258235548</c:v>
                </c:pt>
                <c:pt idx="109">
                  <c:v>4120.7166062369606</c:v>
                </c:pt>
                <c:pt idx="110">
                  <c:v>4218.4554915445215</c:v>
                </c:pt>
                <c:pt idx="111">
                  <c:v>4323.2362819236814</c:v>
                </c:pt>
                <c:pt idx="112">
                  <c:v>4430.0150604435503</c:v>
                </c:pt>
                <c:pt idx="113">
                  <c:v>4538.8463302824575</c:v>
                </c:pt>
                <c:pt idx="114">
                  <c:v>4644.1887509712114</c:v>
                </c:pt>
                <c:pt idx="115">
                  <c:v>4762.8953108089654</c:v>
                </c:pt>
                <c:pt idx="116">
                  <c:v>4878.2332808410893</c:v>
                </c:pt>
                <c:pt idx="117">
                  <c:v>5001.8074112894674</c:v>
                </c:pt>
                <c:pt idx="118">
                  <c:v>5127.9867894384761</c:v>
                </c:pt>
                <c:pt idx="119">
                  <c:v>5250.6531375232598</c:v>
                </c:pt>
                <c:pt idx="120">
                  <c:v>5382.1534690269955</c:v>
                </c:pt>
                <c:pt idx="121">
                  <c:v>5516.5062399017652</c:v>
                </c:pt>
                <c:pt idx="122">
                  <c:v>5660.415494075919</c:v>
                </c:pt>
                <c:pt idx="123">
                  <c:v>5800.8976489543084</c:v>
                </c:pt>
                <c:pt idx="124">
                  <c:v>5944.5227900264881</c:v>
                </c:pt>
                <c:pt idx="125">
                  <c:v>6091.3950947038402</c:v>
                </c:pt>
                <c:pt idx="126">
                  <c:v>6241.6235194356004</c:v>
                </c:pt>
                <c:pt idx="127">
                  <c:v>6387.9226632540567</c:v>
                </c:pt>
                <c:pt idx="128">
                  <c:v>6545.0369653092339</c:v>
                </c:pt>
                <c:pt idx="129">
                  <c:v>6705.8596388180185</c:v>
                </c:pt>
                <c:pt idx="130">
                  <c:v>6862.591273887746</c:v>
                </c:pt>
                <c:pt idx="131">
                  <c:v>7031.0364888201721</c:v>
                </c:pt>
                <c:pt idx="132">
                  <c:v>7195.2819285590022</c:v>
                </c:pt>
                <c:pt idx="133">
                  <c:v>7363.3874793849054</c:v>
                </c:pt>
                <c:pt idx="134">
                  <c:v>7535.4891136844117</c:v>
                </c:pt>
                <c:pt idx="135">
                  <c:v>7720.6526398976703</c:v>
                </c:pt>
                <c:pt idx="136">
                  <c:v>7901.3993530251728</c:v>
                </c:pt>
                <c:pt idx="137">
                  <c:v>8086.5989309205424</c:v>
                </c:pt>
                <c:pt idx="138">
                  <c:v>8276.4163757704227</c:v>
                </c:pt>
                <c:pt idx="139">
                  <c:v>8471.0250106798885</c:v>
                </c:pt>
                <c:pt idx="140">
                  <c:v>8670.6070074585186</c:v>
                </c:pt>
                <c:pt idx="141">
                  <c:v>8864.9908700023116</c:v>
                </c:pt>
                <c:pt idx="142">
                  <c:v>9064.2086625740194</c:v>
                </c:pt>
                <c:pt idx="143">
                  <c:v>9279.3333032427836</c:v>
                </c:pt>
                <c:pt idx="144">
                  <c:v>9489.0515851112468</c:v>
                </c:pt>
                <c:pt idx="145">
                  <c:v>9704.1868598101537</c:v>
                </c:pt>
                <c:pt idx="146">
                  <c:v>9924.9505298372133</c:v>
                </c:pt>
                <c:pt idx="147">
                  <c:v>10151.565188117242</c:v>
                </c:pt>
                <c:pt idx="148">
                  <c:v>10384.265366314161</c:v>
                </c:pt>
                <c:pt idx="149">
                  <c:v>10610.555617744049</c:v>
                </c:pt>
                <c:pt idx="150">
                  <c:v>10842.751009709798</c:v>
                </c:pt>
                <c:pt idx="151">
                  <c:v>11094.510372362351</c:v>
                </c:pt>
                <c:pt idx="152">
                  <c:v>11339.590288202515</c:v>
                </c:pt>
                <c:pt idx="153">
                  <c:v>11591.328048435404</c:v>
                </c:pt>
                <c:pt idx="154">
                  <c:v>11835.440475350599</c:v>
                </c:pt>
                <c:pt idx="155">
                  <c:v>12100.92235400862</c:v>
                </c:pt>
                <c:pt idx="156">
                  <c:v>12358.545168410281</c:v>
                </c:pt>
                <c:pt idx="157">
                  <c:v>12623.137182546598</c:v>
                </c:pt>
                <c:pt idx="158">
                  <c:v>12894.984265010095</c:v>
                </c:pt>
                <c:pt idx="159">
                  <c:v>13157.737826521108</c:v>
                </c:pt>
                <c:pt idx="160">
                  <c:v>13427.450456771443</c:v>
                </c:pt>
                <c:pt idx="161">
                  <c:v>13721.958105419377</c:v>
                </c:pt>
                <c:pt idx="162">
                  <c:v>14006.923582235009</c:v>
                </c:pt>
                <c:pt idx="163">
                  <c:v>14299.753281755322</c:v>
                </c:pt>
                <c:pt idx="164">
                  <c:v>14581.716141009616</c:v>
                </c:pt>
                <c:pt idx="165">
                  <c:v>14871.166613480105</c:v>
                </c:pt>
                <c:pt idx="166">
                  <c:v>15168.406418365998</c:v>
                </c:pt>
                <c:pt idx="167">
                  <c:v>15473.753720169516</c:v>
                </c:pt>
                <c:pt idx="168">
                  <c:v>15766.35521193406</c:v>
                </c:pt>
                <c:pt idx="169">
                  <c:v>16088.345608081545</c:v>
                </c:pt>
                <c:pt idx="170">
                  <c:v>16397.114689411512</c:v>
                </c:pt>
                <c:pt idx="171">
                  <c:v>16691.242983238706</c:v>
                </c:pt>
                <c:pt idx="172">
                  <c:v>17016.298360758705</c:v>
                </c:pt>
                <c:pt idx="173">
                  <c:v>17326.147099201044</c:v>
                </c:pt>
                <c:pt idx="174">
                  <c:v>17668.810411209353</c:v>
                </c:pt>
                <c:pt idx="175">
                  <c:v>17970.225209244349</c:v>
                </c:pt>
                <c:pt idx="176">
                  <c:v>18305.101801062036</c:v>
                </c:pt>
                <c:pt idx="177">
                  <c:v>18648.997264775349</c:v>
                </c:pt>
                <c:pt idx="178">
                  <c:v>18974.762880325616</c:v>
                </c:pt>
                <c:pt idx="179">
                  <c:v>19308.832944290265</c:v>
                </c:pt>
                <c:pt idx="180">
                  <c:v>19622.633223671313</c:v>
                </c:pt>
                <c:pt idx="181">
                  <c:v>19973.532694107686</c:v>
                </c:pt>
                <c:pt idx="182">
                  <c:v>20303.342239830225</c:v>
                </c:pt>
                <c:pt idx="183">
                  <c:v>20641.24451639668</c:v>
                </c:pt>
                <c:pt idx="184">
                  <c:v>20987.54085281663</c:v>
                </c:pt>
                <c:pt idx="185">
                  <c:v>21342.547729906179</c:v>
                </c:pt>
                <c:pt idx="186">
                  <c:v>21673.119535908278</c:v>
                </c:pt>
                <c:pt idx="187">
                  <c:v>22045.693616752022</c:v>
                </c:pt>
                <c:pt idx="188">
                  <c:v>22392.827831256654</c:v>
                </c:pt>
                <c:pt idx="189">
                  <c:v>22748.289458927233</c:v>
                </c:pt>
                <c:pt idx="190">
                  <c:v>23112.381602005575</c:v>
                </c:pt>
                <c:pt idx="191">
                  <c:v>23485.422256012094</c:v>
                </c:pt>
                <c:pt idx="192">
                  <c:v>23829.085376750969</c:v>
                </c:pt>
                <c:pt idx="193">
                  <c:v>24180.521925807741</c:v>
                </c:pt>
                <c:pt idx="194">
                  <c:v>24539.998524810846</c:v>
                </c:pt>
                <c:pt idx="195">
                  <c:v>24907.794131466155</c:v>
                </c:pt>
                <c:pt idx="196">
                  <c:v>25284.200761333264</c:v>
                </c:pt>
                <c:pt idx="197">
                  <c:v>25626.260364966798</c:v>
                </c:pt>
                <c:pt idx="198">
                  <c:v>26019.778562216055</c:v>
                </c:pt>
                <c:pt idx="199">
                  <c:v>26377.566696468977</c:v>
                </c:pt>
                <c:pt idx="200">
                  <c:v>26743.134276911002</c:v>
                </c:pt>
                <c:pt idx="201">
                  <c:v>27116.737711771373</c:v>
                </c:pt>
                <c:pt idx="202">
                  <c:v>27498.6448038696</c:v>
                </c:pt>
                <c:pt idx="203">
                  <c:v>27889.135390667932</c:v>
                </c:pt>
                <c:pt idx="204">
                  <c:v>28288.502027956147</c:v>
                </c:pt>
                <c:pt idx="205">
                  <c:v>28645.469186187784</c:v>
                </c:pt>
                <c:pt idx="206">
                  <c:v>29062.314364296657</c:v>
                </c:pt>
                <c:pt idx="207">
                  <c:v>29435.076936326117</c:v>
                </c:pt>
                <c:pt idx="208">
                  <c:v>29815.571687628759</c:v>
                </c:pt>
                <c:pt idx="209">
                  <c:v>30204.041644725727</c:v>
                </c:pt>
                <c:pt idx="210">
                  <c:v>30543.555237202792</c:v>
                </c:pt>
                <c:pt idx="211">
                  <c:v>30947.516567796232</c:v>
                </c:pt>
                <c:pt idx="212">
                  <c:v>31360.206088139032</c:v>
                </c:pt>
                <c:pt idx="213">
                  <c:v>31721.103259623716</c:v>
                </c:pt>
                <c:pt idx="214">
                  <c:v>32150.770303275382</c:v>
                </c:pt>
                <c:pt idx="215">
                  <c:v>32526.668353682584</c:v>
                </c:pt>
                <c:pt idx="216">
                  <c:v>32909.807124006853</c:v>
                </c:pt>
                <c:pt idx="217">
                  <c:v>33300.397807335255</c:v>
                </c:pt>
                <c:pt idx="218">
                  <c:v>33698.659891111158</c:v>
                </c:pt>
                <c:pt idx="219">
                  <c:v>34104.821568355794</c:v>
                </c:pt>
                <c:pt idx="220">
                  <c:v>34449.494984217723</c:v>
                </c:pt>
                <c:pt idx="221">
                  <c:v>34870.762574203734</c:v>
                </c:pt>
                <c:pt idx="222">
                  <c:v>35228.375162288823</c:v>
                </c:pt>
                <c:pt idx="223">
                  <c:v>35665.607149265277</c:v>
                </c:pt>
                <c:pt idx="224">
                  <c:v>36036.90128009097</c:v>
                </c:pt>
                <c:pt idx="225">
                  <c:v>36414.675160955951</c:v>
                </c:pt>
                <c:pt idx="226">
                  <c:v>36799.099876476052</c:v>
                </c:pt>
                <c:pt idx="227">
                  <c:v>37269.438523557284</c:v>
                </c:pt>
                <c:pt idx="228">
                  <c:v>37669.12764175496</c:v>
                </c:pt>
                <c:pt idx="229">
                  <c:v>37994.082673532466</c:v>
                </c:pt>
                <c:pt idx="230">
                  <c:v>38406.947277606632</c:v>
                </c:pt>
                <c:pt idx="231">
                  <c:v>38827.414959025147</c:v>
                </c:pt>
                <c:pt idx="232">
                  <c:v>39255.69765460596</c:v>
                </c:pt>
                <c:pt idx="233">
                  <c:v>39604.098109317893</c:v>
                </c:pt>
                <c:pt idx="234">
                  <c:v>39957.757143425188</c:v>
                </c:pt>
                <c:pt idx="235">
                  <c:v>40407.408885395605</c:v>
                </c:pt>
                <c:pt idx="236">
                  <c:v>40773.343874041428</c:v>
                </c:pt>
                <c:pt idx="237">
                  <c:v>41144.940909494151</c:v>
                </c:pt>
                <c:pt idx="238">
                  <c:v>41522.332408631606</c:v>
                </c:pt>
                <c:pt idx="239">
                  <c:v>41905.654949945929</c:v>
                </c:pt>
                <c:pt idx="240">
                  <c:v>42197.123697974173</c:v>
                </c:pt>
                <c:pt idx="241">
                  <c:v>42591.167315237755</c:v>
                </c:pt>
                <c:pt idx="242">
                  <c:v>42890.845417399847</c:v>
                </c:pt>
                <c:pt idx="243">
                  <c:v>43296.066205129784</c:v>
                </c:pt>
                <c:pt idx="244">
                  <c:v>43604.305393300667</c:v>
                </c:pt>
                <c:pt idx="245">
                  <c:v>43916.326291334015</c:v>
                </c:pt>
                <c:pt idx="246">
                  <c:v>44232.198915265457</c:v>
                </c:pt>
                <c:pt idx="247">
                  <c:v>44551.995020304355</c:v>
                </c:pt>
                <c:pt idx="248">
                  <c:v>44875.788155171489</c:v>
                </c:pt>
                <c:pt idx="249">
                  <c:v>45203.653718486952</c:v>
                </c:pt>
                <c:pt idx="250">
                  <c:v>45535.669017298991</c:v>
                </c:pt>
                <c:pt idx="251">
                  <c:v>45871.913327848888</c:v>
                </c:pt>
                <c:pt idx="252">
                  <c:v>46212.467958672722</c:v>
                </c:pt>
                <c:pt idx="253">
                  <c:v>46441.940101561093</c:v>
                </c:pt>
                <c:pt idx="254">
                  <c:v>46789.86501372308</c:v>
                </c:pt>
                <c:pt idx="255">
                  <c:v>47142.327511180963</c:v>
                </c:pt>
                <c:pt idx="256">
                  <c:v>47379.867412828848</c:v>
                </c:pt>
                <c:pt idx="257">
                  <c:v>47740.092250325448</c:v>
                </c:pt>
                <c:pt idx="258">
                  <c:v>47982.892453535518</c:v>
                </c:pt>
                <c:pt idx="259">
                  <c:v>48227.845806777346</c:v>
                </c:pt>
                <c:pt idx="260">
                  <c:v>48599.37605862433</c:v>
                </c:pt>
                <c:pt idx="261">
                  <c:v>48849.839266522758</c:v>
                </c:pt>
                <c:pt idx="262">
                  <c:v>49102.558582087309</c:v>
                </c:pt>
                <c:pt idx="263">
                  <c:v>49357.564623912374</c:v>
                </c:pt>
                <c:pt idx="264">
                  <c:v>49744.429649379686</c:v>
                </c:pt>
                <c:pt idx="265">
                  <c:v>50005.290147083819</c:v>
                </c:pt>
                <c:pt idx="266">
                  <c:v>50268.549003398075</c:v>
                </c:pt>
                <c:pt idx="267">
                  <c:v>50534.239443878076</c:v>
                </c:pt>
                <c:pt idx="268">
                  <c:v>50937.408526686413</c:v>
                </c:pt>
                <c:pt idx="269">
                  <c:v>51209.327371107065</c:v>
                </c:pt>
                <c:pt idx="270">
                  <c:v>51622.003443212983</c:v>
                </c:pt>
                <c:pt idx="271">
                  <c:v>51900.372279405114</c:v>
                </c:pt>
                <c:pt idx="272">
                  <c:v>52181.38551846466</c:v>
                </c:pt>
                <c:pt idx="273">
                  <c:v>52607.946644713928</c:v>
                </c:pt>
                <c:pt idx="274">
                  <c:v>52895.73811251553</c:v>
                </c:pt>
                <c:pt idx="275">
                  <c:v>53332.650659107901</c:v>
                </c:pt>
                <c:pt idx="276">
                  <c:v>53627.468569193014</c:v>
                </c:pt>
                <c:pt idx="277">
                  <c:v>53925.169279043395</c:v>
                </c:pt>
                <c:pt idx="278">
                  <c:v>54377.218763535042</c:v>
                </c:pt>
                <c:pt idx="279">
                  <c:v>54682.314196485342</c:v>
                </c:pt>
                <c:pt idx="280">
                  <c:v>54990.444851825494</c:v>
                </c:pt>
                <c:pt idx="281">
                  <c:v>55301.656246118808</c:v>
                </c:pt>
                <c:pt idx="282">
                  <c:v>55774.351547213009</c:v>
                </c:pt>
                <c:pt idx="283">
                  <c:v>56093.469983427851</c:v>
                </c:pt>
                <c:pt idx="284">
                  <c:v>56415.835822930807</c:v>
                </c:pt>
                <c:pt idx="285">
                  <c:v>56741.498884858527</c:v>
                </c:pt>
                <c:pt idx="286">
                  <c:v>56905.582722075575</c:v>
                </c:pt>
                <c:pt idx="287">
                  <c:v>57236.287276383373</c:v>
                </c:pt>
                <c:pt idx="288">
                  <c:v>57570.418140361428</c:v>
                </c:pt>
                <c:pt idx="289">
                  <c:v>57908.028835759324</c:v>
                </c:pt>
                <c:pt idx="290">
                  <c:v>58249.174004908753</c:v>
                </c:pt>
                <c:pt idx="291">
                  <c:v>58421.089406515021</c:v>
                </c:pt>
                <c:pt idx="292">
                  <c:v>58767.641264719467</c:v>
                </c:pt>
                <c:pt idx="293">
                  <c:v>59117.869300834864</c:v>
                </c:pt>
                <c:pt idx="294">
                  <c:v>59294.380212612392</c:v>
                </c:pt>
                <c:pt idx="295">
                  <c:v>59650.233163469878</c:v>
                </c:pt>
                <c:pt idx="296">
                  <c:v>59829.590378686451</c:v>
                </c:pt>
                <c:pt idx="297">
                  <c:v>60191.204842464474</c:v>
                </c:pt>
                <c:pt idx="298">
                  <c:v>60373.477762543815</c:v>
                </c:pt>
                <c:pt idx="299">
                  <c:v>60740.994796491999</c:v>
                </c:pt>
                <c:pt idx="300">
                  <c:v>60926.255097638961</c:v>
                </c:pt>
                <c:pt idx="301">
                  <c:v>61299.820401525212</c:v>
                </c:pt>
                <c:pt idx="302">
                  <c:v>61488.1421286962</c:v>
                </c:pt>
                <c:pt idx="303">
                  <c:v>61867.906237385643</c:v>
                </c:pt>
                <c:pt idx="304">
                  <c:v>62059.36590295624</c:v>
                </c:pt>
                <c:pt idx="305">
                  <c:v>62445.484388655939</c:v>
                </c:pt>
                <c:pt idx="306">
                  <c:v>62640.161076061777</c:v>
                </c:pt>
                <c:pt idx="307">
                  <c:v>62835.928138137941</c:v>
                </c:pt>
                <c:pt idx="308">
                  <c:v>63230.77023344906</c:v>
                </c:pt>
                <c:pt idx="309">
                  <c:v>63429.863950403756</c:v>
                </c:pt>
                <c:pt idx="310">
                  <c:v>63630.085412416913</c:v>
                </c:pt>
                <c:pt idx="311">
                  <c:v>63831.444228168912</c:v>
                </c:pt>
                <c:pt idx="312">
                  <c:v>64237.612904527952</c:v>
                </c:pt>
                <c:pt idx="313">
                  <c:v>64442.442536126633</c:v>
                </c:pt>
                <c:pt idx="314">
                  <c:v>64648.449066654182</c:v>
                </c:pt>
                <c:pt idx="315">
                  <c:v>64855.642668045781</c:v>
                </c:pt>
                <c:pt idx="316">
                  <c:v>65064.03362979721</c:v>
                </c:pt>
                <c:pt idx="317">
                  <c:v>65273.632360666525</c:v>
                </c:pt>
                <c:pt idx="318">
                  <c:v>65484.44939041062</c:v>
                </c:pt>
                <c:pt idx="319">
                  <c:v>65696.495371546509</c:v>
                </c:pt>
                <c:pt idx="320">
                  <c:v>65909.781081143999</c:v>
                </c:pt>
                <c:pt idx="321">
                  <c:v>66124.317422654975</c:v>
                </c:pt>
                <c:pt idx="322">
                  <c:v>66340.115427769415</c:v>
                </c:pt>
                <c:pt idx="323">
                  <c:v>66557.186258304806</c:v>
                </c:pt>
                <c:pt idx="324">
                  <c:v>66775.541208133829</c:v>
                </c:pt>
                <c:pt idx="325">
                  <c:v>66995.191705141406</c:v>
                </c:pt>
                <c:pt idx="326">
                  <c:v>67216.149313216461</c:v>
                </c:pt>
                <c:pt idx="327">
                  <c:v>67438.42573428496</c:v>
                </c:pt>
                <c:pt idx="328">
                  <c:v>67662.032810373712</c:v>
                </c:pt>
                <c:pt idx="329">
                  <c:v>67662.032810373712</c:v>
                </c:pt>
                <c:pt idx="330">
                  <c:v>67886.982525711675</c:v>
                </c:pt>
                <c:pt idx="331">
                  <c:v>68113.287008874555</c:v>
                </c:pt>
                <c:pt idx="332">
                  <c:v>68340.958534962803</c:v>
                </c:pt>
                <c:pt idx="333">
                  <c:v>68570.009527818882</c:v>
                </c:pt>
                <c:pt idx="334">
                  <c:v>68570.009527818882</c:v>
                </c:pt>
                <c:pt idx="335">
                  <c:v>68800.452562291306</c:v>
                </c:pt>
                <c:pt idx="336">
                  <c:v>69032.300366533629</c:v>
                </c:pt>
                <c:pt idx="337">
                  <c:v>69265.565824346006</c:v>
                </c:pt>
                <c:pt idx="338">
                  <c:v>69265.565824346006</c:v>
                </c:pt>
                <c:pt idx="339">
                  <c:v>69500.261977565591</c:v>
                </c:pt>
                <c:pt idx="340">
                  <c:v>69736.4020284945</c:v>
                </c:pt>
                <c:pt idx="341">
                  <c:v>69973.999342376585</c:v>
                </c:pt>
                <c:pt idx="342">
                  <c:v>69973.999342376585</c:v>
                </c:pt>
                <c:pt idx="343">
                  <c:v>70213.067449916547</c:v>
                </c:pt>
                <c:pt idx="344">
                  <c:v>70453.620049852208</c:v>
                </c:pt>
                <c:pt idx="345">
                  <c:v>70453.620049852208</c:v>
                </c:pt>
                <c:pt idx="346">
                  <c:v>70695.671011569051</c:v>
                </c:pt>
                <c:pt idx="347">
                  <c:v>70695.671011569051</c:v>
                </c:pt>
                <c:pt idx="348">
                  <c:v>70939.234377763758</c:v>
                </c:pt>
                <c:pt idx="349">
                  <c:v>71184.324367163921</c:v>
                </c:pt>
                <c:pt idx="350">
                  <c:v>71184.324367163921</c:v>
                </c:pt>
                <c:pt idx="351">
                  <c:v>71430.95537729295</c:v>
                </c:pt>
                <c:pt idx="352">
                  <c:v>71430.95537729295</c:v>
                </c:pt>
                <c:pt idx="353">
                  <c:v>71679.14198728709</c:v>
                </c:pt>
                <c:pt idx="354">
                  <c:v>71679.14198728709</c:v>
                </c:pt>
                <c:pt idx="355">
                  <c:v>71928.898960772451</c:v>
                </c:pt>
                <c:pt idx="356">
                  <c:v>72180.241248790364</c:v>
                </c:pt>
                <c:pt idx="357">
                  <c:v>72180.241248790364</c:v>
                </c:pt>
                <c:pt idx="358">
                  <c:v>72433.183992778489</c:v>
                </c:pt>
                <c:pt idx="359">
                  <c:v>72433.183992778489</c:v>
                </c:pt>
                <c:pt idx="360">
                  <c:v>72687.742527615759</c:v>
                </c:pt>
                <c:pt idx="361">
                  <c:v>72687.742527615759</c:v>
                </c:pt>
                <c:pt idx="362">
                  <c:v>72943.932384719243</c:v>
                </c:pt>
                <c:pt idx="363">
                  <c:v>72943.932384719243</c:v>
                </c:pt>
                <c:pt idx="364">
                  <c:v>73201.769295200589</c:v>
                </c:pt>
                <c:pt idx="365">
                  <c:v>73201.769295200589</c:v>
                </c:pt>
                <c:pt idx="366">
                  <c:v>73461.269193090411</c:v>
                </c:pt>
                <c:pt idx="367">
                  <c:v>73461.269193090411</c:v>
                </c:pt>
                <c:pt idx="368">
                  <c:v>73461.269193090411</c:v>
                </c:pt>
                <c:pt idx="369">
                  <c:v>73722.448218618374</c:v>
                </c:pt>
                <c:pt idx="370">
                  <c:v>73722.448218618374</c:v>
                </c:pt>
                <c:pt idx="371">
                  <c:v>73985.322721557357</c:v>
                </c:pt>
                <c:pt idx="372">
                  <c:v>73985.322721557357</c:v>
                </c:pt>
                <c:pt idx="373">
                  <c:v>74249.909264639558</c:v>
                </c:pt>
                <c:pt idx="374">
                  <c:v>74249.909264639558</c:v>
                </c:pt>
                <c:pt idx="375">
                  <c:v>74249.909264639558</c:v>
                </c:pt>
                <c:pt idx="376">
                  <c:v>74516.224627032832</c:v>
                </c:pt>
                <c:pt idx="377">
                  <c:v>74516.224627032832</c:v>
                </c:pt>
                <c:pt idx="378">
                  <c:v>74784.285807885273</c:v>
                </c:pt>
                <c:pt idx="379">
                  <c:v>74784.285807885273</c:v>
                </c:pt>
                <c:pt idx="380">
                  <c:v>74784.285807885273</c:v>
                </c:pt>
                <c:pt idx="381">
                  <c:v>75054.110029946911</c:v>
                </c:pt>
                <c:pt idx="382">
                  <c:v>75054.110029946911</c:v>
                </c:pt>
                <c:pt idx="383">
                  <c:v>75054.110029946911</c:v>
                </c:pt>
                <c:pt idx="384">
                  <c:v>75325.714743255696</c:v>
                </c:pt>
                <c:pt idx="385">
                  <c:v>75325.714743255696</c:v>
                </c:pt>
                <c:pt idx="386">
                  <c:v>75325.714743255696</c:v>
                </c:pt>
                <c:pt idx="387">
                  <c:v>75325.714743255696</c:v>
                </c:pt>
                <c:pt idx="388">
                  <c:v>75599.117628897395</c:v>
                </c:pt>
                <c:pt idx="389">
                  <c:v>75599.117628897395</c:v>
                </c:pt>
                <c:pt idx="390">
                  <c:v>75599.117628897395</c:v>
                </c:pt>
                <c:pt idx="391">
                  <c:v>75599.117628897395</c:v>
                </c:pt>
                <c:pt idx="392">
                  <c:v>75599.117628897395</c:v>
                </c:pt>
                <c:pt idx="393">
                  <c:v>75599.117628897395</c:v>
                </c:pt>
                <c:pt idx="394">
                  <c:v>75599.117628897395</c:v>
                </c:pt>
                <c:pt idx="395">
                  <c:v>75325.714743255696</c:v>
                </c:pt>
                <c:pt idx="396">
                  <c:v>75325.714743255696</c:v>
                </c:pt>
                <c:pt idx="397">
                  <c:v>75325.714743255696</c:v>
                </c:pt>
                <c:pt idx="398">
                  <c:v>75325.714743255696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9904256"/>
        <c:axId val="199910144"/>
      </c:scatterChart>
      <c:valAx>
        <c:axId val="199863296"/>
        <c:scaling>
          <c:orientation val="minMax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Water content kg/kg</a:t>
                </a:r>
              </a:p>
            </c:rich>
          </c:tx>
          <c:layout>
            <c:manualLayout>
              <c:xMode val="edge"/>
              <c:yMode val="edge"/>
              <c:x val="0.330377306440301"/>
              <c:y val="0.89877633539050861"/>
            </c:manualLayout>
          </c:layout>
          <c:overlay val="0"/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fr-FR"/>
          </a:p>
        </c:txPr>
        <c:crossAx val="199902336"/>
        <c:crosses val="autoZero"/>
        <c:crossBetween val="midCat"/>
      </c:valAx>
      <c:valAx>
        <c:axId val="199902336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Specific volume dm3/kg</a:t>
                </a:r>
              </a:p>
            </c:rich>
          </c:tx>
          <c:overlay val="0"/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fr-FR"/>
          </a:p>
        </c:txPr>
        <c:crossAx val="199863296"/>
        <c:crosses val="autoZero"/>
        <c:crossBetween val="midCat"/>
      </c:valAx>
      <c:valAx>
        <c:axId val="1999042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99910144"/>
        <c:crosses val="autoZero"/>
        <c:crossBetween val="midCat"/>
      </c:valAx>
      <c:valAx>
        <c:axId val="199910144"/>
        <c:scaling>
          <c:orientation val="minMax"/>
          <c:max val="1000"/>
          <c:min val="0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Soil water  tension  (hPa)</a:t>
                </a:r>
              </a:p>
            </c:rich>
          </c:tx>
          <c:layout>
            <c:manualLayout>
              <c:xMode val="edge"/>
              <c:yMode val="edge"/>
              <c:x val="0.92875555555556033"/>
              <c:y val="0.25575962962962961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crossAx val="199904256"/>
        <c:crosses val="max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899999956" l="0.78740157499999996" r="0.78740157499999996" t="0.98425196899999956" header="0.49212598450000744" footer="0.49212598450000744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fr-FR"/>
              <a:t>Water potential curve</a:t>
            </a:r>
          </a:p>
          <a:p>
            <a:pPr>
              <a:defRPr/>
            </a:pPr>
            <a:r>
              <a:rPr lang="fr-FR"/>
              <a:t>measured and calculated 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21207728200641696"/>
          <c:y val="0.16089129483814524"/>
          <c:w val="0.61146835812190148"/>
          <c:h val="0.62495734908136458"/>
        </c:manualLayout>
      </c:layout>
      <c:scatterChart>
        <c:scatterStyle val="lineMarker"/>
        <c:varyColors val="0"/>
        <c:ser>
          <c:idx val="0"/>
          <c:order val="0"/>
          <c:tx>
            <c:strRef>
              <c:f>Potentiel7!$C$1</c:f>
              <c:strCache>
                <c:ptCount val="1"/>
                <c:pt idx="0">
                  <c:v>h</c:v>
                </c:pt>
              </c:strCache>
            </c:strRef>
          </c:tx>
          <c:spPr>
            <a:ln w="1905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Potentiel7!$B$2:$B$500</c:f>
              <c:numCache>
                <c:formatCode>General</c:formatCode>
                <c:ptCount val="499"/>
                <c:pt idx="0">
                  <c:v>0.32950820913033912</c:v>
                </c:pt>
                <c:pt idx="1">
                  <c:v>0.32814569787069764</c:v>
                </c:pt>
                <c:pt idx="2">
                  <c:v>0.32708596689097624</c:v>
                </c:pt>
                <c:pt idx="3">
                  <c:v>0.32610193098123508</c:v>
                </c:pt>
                <c:pt idx="4">
                  <c:v>0.32511789507149391</c:v>
                </c:pt>
                <c:pt idx="5">
                  <c:v>0.32398246902179251</c:v>
                </c:pt>
                <c:pt idx="6">
                  <c:v>0.32284704297209105</c:v>
                </c:pt>
                <c:pt idx="7">
                  <c:v>0.32163592185240963</c:v>
                </c:pt>
                <c:pt idx="8">
                  <c:v>0.32034910566274816</c:v>
                </c:pt>
                <c:pt idx="9">
                  <c:v>0.31913798454306669</c:v>
                </c:pt>
                <c:pt idx="10">
                  <c:v>0.31785116835340499</c:v>
                </c:pt>
                <c:pt idx="11">
                  <c:v>0.31648865709376328</c:v>
                </c:pt>
                <c:pt idx="12">
                  <c:v>0.3152018409041018</c:v>
                </c:pt>
                <c:pt idx="13">
                  <c:v>0.3138393296444601</c:v>
                </c:pt>
                <c:pt idx="14">
                  <c:v>0.31209834303491807</c:v>
                </c:pt>
                <c:pt idx="15">
                  <c:v>0.31066013670529635</c:v>
                </c:pt>
                <c:pt idx="16">
                  <c:v>0.30929762544565464</c:v>
                </c:pt>
                <c:pt idx="17">
                  <c:v>0.30793511418601294</c:v>
                </c:pt>
                <c:pt idx="18">
                  <c:v>0.30664829799635146</c:v>
                </c:pt>
                <c:pt idx="19">
                  <c:v>0.30536148180668976</c:v>
                </c:pt>
                <c:pt idx="20">
                  <c:v>0.30399897054704828</c:v>
                </c:pt>
                <c:pt idx="21">
                  <c:v>0.30271215435738658</c:v>
                </c:pt>
                <c:pt idx="22">
                  <c:v>0.30134964309774487</c:v>
                </c:pt>
                <c:pt idx="23">
                  <c:v>0.29998713183810338</c:v>
                </c:pt>
                <c:pt idx="24">
                  <c:v>0.29862462057846167</c:v>
                </c:pt>
                <c:pt idx="25">
                  <c:v>0.29726210931881997</c:v>
                </c:pt>
                <c:pt idx="26">
                  <c:v>0.29589959805917826</c:v>
                </c:pt>
                <c:pt idx="27">
                  <c:v>0.29446139172955649</c:v>
                </c:pt>
                <c:pt idx="28">
                  <c:v>0.29302318539993477</c:v>
                </c:pt>
                <c:pt idx="29">
                  <c:v>0.29158497907031306</c:v>
                </c:pt>
                <c:pt idx="30">
                  <c:v>0.29014677274069128</c:v>
                </c:pt>
                <c:pt idx="31">
                  <c:v>0.28870856641106957</c:v>
                </c:pt>
                <c:pt idx="32">
                  <c:v>0.28719466501146779</c:v>
                </c:pt>
                <c:pt idx="33">
                  <c:v>0.28575645868184607</c:v>
                </c:pt>
                <c:pt idx="34">
                  <c:v>0.28424255728224407</c:v>
                </c:pt>
                <c:pt idx="35">
                  <c:v>0.28272865588264234</c:v>
                </c:pt>
                <c:pt idx="36">
                  <c:v>0.28121475448304034</c:v>
                </c:pt>
                <c:pt idx="37">
                  <c:v>0.27970085308343862</c:v>
                </c:pt>
                <c:pt idx="38">
                  <c:v>0.27811125661385661</c:v>
                </c:pt>
                <c:pt idx="39">
                  <c:v>0.27659735521425483</c:v>
                </c:pt>
                <c:pt idx="40">
                  <c:v>0.27500775874467287</c:v>
                </c:pt>
                <c:pt idx="41">
                  <c:v>0.27349385734507109</c:v>
                </c:pt>
                <c:pt idx="42">
                  <c:v>0.27190426087548908</c:v>
                </c:pt>
                <c:pt idx="43">
                  <c:v>0.27031466440590712</c:v>
                </c:pt>
                <c:pt idx="44">
                  <c:v>0.26872506793632533</c:v>
                </c:pt>
                <c:pt idx="45">
                  <c:v>0.26721116653672333</c:v>
                </c:pt>
                <c:pt idx="46">
                  <c:v>0.26562157006714138</c:v>
                </c:pt>
                <c:pt idx="47">
                  <c:v>0.26403197359755959</c:v>
                </c:pt>
                <c:pt idx="48">
                  <c:v>0.26244237712797758</c:v>
                </c:pt>
                <c:pt idx="49">
                  <c:v>0.26085278065839557</c:v>
                </c:pt>
                <c:pt idx="50">
                  <c:v>0.25926318418881378</c:v>
                </c:pt>
                <c:pt idx="51">
                  <c:v>0.25774928278921183</c:v>
                </c:pt>
                <c:pt idx="52">
                  <c:v>0.25615968631962982</c:v>
                </c:pt>
                <c:pt idx="53">
                  <c:v>0.2544943947800678</c:v>
                </c:pt>
                <c:pt idx="54">
                  <c:v>0.25290479831048601</c:v>
                </c:pt>
                <c:pt idx="55">
                  <c:v>0.25131520184090406</c:v>
                </c:pt>
                <c:pt idx="56">
                  <c:v>0.24972560537132205</c:v>
                </c:pt>
                <c:pt idx="57">
                  <c:v>0.24813600890174003</c:v>
                </c:pt>
                <c:pt idx="58">
                  <c:v>0.24654641243215827</c:v>
                </c:pt>
                <c:pt idx="59">
                  <c:v>0.24495681596257626</c:v>
                </c:pt>
                <c:pt idx="60">
                  <c:v>0.24336721949299428</c:v>
                </c:pt>
                <c:pt idx="61">
                  <c:v>0.24177762302341249</c:v>
                </c:pt>
                <c:pt idx="62">
                  <c:v>0.24018802655383048</c:v>
                </c:pt>
                <c:pt idx="63">
                  <c:v>0.2385984300842485</c:v>
                </c:pt>
                <c:pt idx="64">
                  <c:v>0.23693313854468648</c:v>
                </c:pt>
                <c:pt idx="65">
                  <c:v>0.23534354207510447</c:v>
                </c:pt>
                <c:pt idx="66">
                  <c:v>0.23375394560552271</c:v>
                </c:pt>
                <c:pt idx="67">
                  <c:v>0.2321643491359407</c:v>
                </c:pt>
                <c:pt idx="68">
                  <c:v>0.23057475266635871</c:v>
                </c:pt>
                <c:pt idx="69">
                  <c:v>0.22898515619677692</c:v>
                </c:pt>
                <c:pt idx="70">
                  <c:v>0.22739555972719494</c:v>
                </c:pt>
                <c:pt idx="71">
                  <c:v>0.22580596325761293</c:v>
                </c:pt>
                <c:pt idx="72">
                  <c:v>0.22414067171805091</c:v>
                </c:pt>
                <c:pt idx="73">
                  <c:v>0.22262677031844916</c:v>
                </c:pt>
                <c:pt idx="74">
                  <c:v>0.22103717384886715</c:v>
                </c:pt>
                <c:pt idx="75">
                  <c:v>0.21937188230930513</c:v>
                </c:pt>
                <c:pt idx="76">
                  <c:v>0.21778228583972314</c:v>
                </c:pt>
                <c:pt idx="77">
                  <c:v>0.21619268937014113</c:v>
                </c:pt>
                <c:pt idx="78">
                  <c:v>0.21460309290055937</c:v>
                </c:pt>
                <c:pt idx="79">
                  <c:v>0.21301349643097736</c:v>
                </c:pt>
                <c:pt idx="80">
                  <c:v>0.21142389996139538</c:v>
                </c:pt>
                <c:pt idx="81">
                  <c:v>0.20983430349181359</c:v>
                </c:pt>
                <c:pt idx="82">
                  <c:v>0.20824470702223161</c:v>
                </c:pt>
                <c:pt idx="83">
                  <c:v>0.2066551105526496</c:v>
                </c:pt>
                <c:pt idx="84">
                  <c:v>0.20506551408306761</c:v>
                </c:pt>
                <c:pt idx="85">
                  <c:v>0.20347591761348582</c:v>
                </c:pt>
                <c:pt idx="86">
                  <c:v>0.20188632114390381</c:v>
                </c:pt>
                <c:pt idx="87">
                  <c:v>0.20037241974430206</c:v>
                </c:pt>
                <c:pt idx="88">
                  <c:v>0.19885851834470009</c:v>
                </c:pt>
                <c:pt idx="89">
                  <c:v>0.19734461694509833</c:v>
                </c:pt>
                <c:pt idx="90">
                  <c:v>0.19575502047551635</c:v>
                </c:pt>
                <c:pt idx="91">
                  <c:v>0.19424111907591457</c:v>
                </c:pt>
                <c:pt idx="92">
                  <c:v>0.19272721767631262</c:v>
                </c:pt>
                <c:pt idx="93">
                  <c:v>0.19121331627671084</c:v>
                </c:pt>
                <c:pt idx="94">
                  <c:v>0.18962371980712886</c:v>
                </c:pt>
                <c:pt idx="95">
                  <c:v>0.18810981840752711</c:v>
                </c:pt>
                <c:pt idx="96">
                  <c:v>0.18659591700792513</c:v>
                </c:pt>
                <c:pt idx="97">
                  <c:v>0.18508201560832338</c:v>
                </c:pt>
                <c:pt idx="98">
                  <c:v>0.1835681142087216</c:v>
                </c:pt>
                <c:pt idx="99">
                  <c:v>0.18197851773913962</c:v>
                </c:pt>
                <c:pt idx="100">
                  <c:v>0.18054031140951787</c:v>
                </c:pt>
                <c:pt idx="101">
                  <c:v>0.1790264100099159</c:v>
                </c:pt>
                <c:pt idx="102">
                  <c:v>0.17743681354033414</c:v>
                </c:pt>
                <c:pt idx="103">
                  <c:v>0.17599860721071239</c:v>
                </c:pt>
                <c:pt idx="104">
                  <c:v>0.17448470581111042</c:v>
                </c:pt>
                <c:pt idx="105">
                  <c:v>0.17297080441150867</c:v>
                </c:pt>
                <c:pt idx="106">
                  <c:v>0.17145690301190669</c:v>
                </c:pt>
                <c:pt idx="107">
                  <c:v>0.16994300161230494</c:v>
                </c:pt>
                <c:pt idx="108">
                  <c:v>0.16842910021270316</c:v>
                </c:pt>
                <c:pt idx="109">
                  <c:v>0.16691519881310121</c:v>
                </c:pt>
                <c:pt idx="110">
                  <c:v>0.16547699248347947</c:v>
                </c:pt>
                <c:pt idx="111">
                  <c:v>0.16396309108387772</c:v>
                </c:pt>
                <c:pt idx="112">
                  <c:v>0.16244918968427574</c:v>
                </c:pt>
                <c:pt idx="113">
                  <c:v>0.16093528828467399</c:v>
                </c:pt>
                <c:pt idx="114">
                  <c:v>0.15949708195505224</c:v>
                </c:pt>
                <c:pt idx="115">
                  <c:v>0.15790748548547023</c:v>
                </c:pt>
                <c:pt idx="116">
                  <c:v>0.15639358408586848</c:v>
                </c:pt>
                <c:pt idx="117">
                  <c:v>0.1548039876162865</c:v>
                </c:pt>
                <c:pt idx="118">
                  <c:v>0.15321439114670449</c:v>
                </c:pt>
                <c:pt idx="119">
                  <c:v>0.15170048974710273</c:v>
                </c:pt>
                <c:pt idx="120">
                  <c:v>0.15011089327752075</c:v>
                </c:pt>
                <c:pt idx="121">
                  <c:v>0.14852129680793874</c:v>
                </c:pt>
                <c:pt idx="122">
                  <c:v>0.14685600526837672</c:v>
                </c:pt>
                <c:pt idx="123">
                  <c:v>0.14526640879879493</c:v>
                </c:pt>
                <c:pt idx="124">
                  <c:v>0.14367681232921295</c:v>
                </c:pt>
                <c:pt idx="125">
                  <c:v>0.14208721585963094</c:v>
                </c:pt>
                <c:pt idx="126">
                  <c:v>0.14049761939004896</c:v>
                </c:pt>
                <c:pt idx="127">
                  <c:v>0.1389837179904472</c:v>
                </c:pt>
                <c:pt idx="128">
                  <c:v>0.13739412152086519</c:v>
                </c:pt>
                <c:pt idx="129">
                  <c:v>0.13580452505128343</c:v>
                </c:pt>
                <c:pt idx="130">
                  <c:v>0.13429062365168146</c:v>
                </c:pt>
                <c:pt idx="131">
                  <c:v>0.13270102718209945</c:v>
                </c:pt>
                <c:pt idx="132">
                  <c:v>0.13118712578249769</c:v>
                </c:pt>
                <c:pt idx="133">
                  <c:v>0.12967322438289594</c:v>
                </c:pt>
                <c:pt idx="134">
                  <c:v>0.12815932298329397</c:v>
                </c:pt>
                <c:pt idx="135">
                  <c:v>0.12656972651371218</c:v>
                </c:pt>
                <c:pt idx="136">
                  <c:v>0.1250558251141102</c:v>
                </c:pt>
                <c:pt idx="137">
                  <c:v>0.12354192371450845</c:v>
                </c:pt>
                <c:pt idx="138">
                  <c:v>0.12202802231490648</c:v>
                </c:pt>
                <c:pt idx="139">
                  <c:v>0.12051412091530472</c:v>
                </c:pt>
                <c:pt idx="140">
                  <c:v>0.11900021951570296</c:v>
                </c:pt>
                <c:pt idx="141">
                  <c:v>0.11756201318608102</c:v>
                </c:pt>
                <c:pt idx="142">
                  <c:v>0.11612380685645927</c:v>
                </c:pt>
                <c:pt idx="143">
                  <c:v>0.11460990545685752</c:v>
                </c:pt>
                <c:pt idx="144">
                  <c:v>0.11317169912723579</c:v>
                </c:pt>
                <c:pt idx="145">
                  <c:v>0.11173349279761405</c:v>
                </c:pt>
                <c:pt idx="146">
                  <c:v>0.11029528646799232</c:v>
                </c:pt>
                <c:pt idx="147">
                  <c:v>0.10885708013837059</c:v>
                </c:pt>
                <c:pt idx="148">
                  <c:v>0.10741887380874884</c:v>
                </c:pt>
                <c:pt idx="149">
                  <c:v>0.10605636254910714</c:v>
                </c:pt>
                <c:pt idx="150">
                  <c:v>0.10469385128946543</c:v>
                </c:pt>
                <c:pt idx="151">
                  <c:v>0.1032556449598437</c:v>
                </c:pt>
                <c:pt idx="152">
                  <c:v>0.10189313370020198</c:v>
                </c:pt>
                <c:pt idx="153">
                  <c:v>0.10053062244056027</c:v>
                </c:pt>
                <c:pt idx="154">
                  <c:v>9.9243806250898792E-2</c:v>
                </c:pt>
                <c:pt idx="155">
                  <c:v>9.7881294991257084E-2</c:v>
                </c:pt>
                <c:pt idx="156">
                  <c:v>9.6594478801595607E-2</c:v>
                </c:pt>
                <c:pt idx="157">
                  <c:v>9.5307662611933922E-2</c:v>
                </c:pt>
                <c:pt idx="158">
                  <c:v>9.4020846422272458E-2</c:v>
                </c:pt>
                <c:pt idx="159">
                  <c:v>9.2809725302591004E-2</c:v>
                </c:pt>
                <c:pt idx="160">
                  <c:v>9.1598604182909549E-2</c:v>
                </c:pt>
                <c:pt idx="161">
                  <c:v>9.0311787993247863E-2</c:v>
                </c:pt>
                <c:pt idx="162">
                  <c:v>8.9100666873566423E-2</c:v>
                </c:pt>
                <c:pt idx="163">
                  <c:v>8.7889545753884968E-2</c:v>
                </c:pt>
                <c:pt idx="164">
                  <c:v>8.6754119704183535E-2</c:v>
                </c:pt>
                <c:pt idx="165">
                  <c:v>8.5618693654482117E-2</c:v>
                </c:pt>
                <c:pt idx="166">
                  <c:v>8.4483267604780907E-2</c:v>
                </c:pt>
                <c:pt idx="167">
                  <c:v>8.3347841555079474E-2</c:v>
                </c:pt>
                <c:pt idx="168">
                  <c:v>8.2288110575358078E-2</c:v>
                </c:pt>
                <c:pt idx="169">
                  <c:v>8.1152684525656868E-2</c:v>
                </c:pt>
                <c:pt idx="170">
                  <c:v>8.0092953545935458E-2</c:v>
                </c:pt>
                <c:pt idx="171">
                  <c:v>7.9108917636194293E-2</c:v>
                </c:pt>
                <c:pt idx="172">
                  <c:v>7.8049186656472896E-2</c:v>
                </c:pt>
                <c:pt idx="173">
                  <c:v>7.7065150746731731E-2</c:v>
                </c:pt>
                <c:pt idx="174">
                  <c:v>7.6005419767010543E-2</c:v>
                </c:pt>
                <c:pt idx="175">
                  <c:v>7.50970789272494E-2</c:v>
                </c:pt>
                <c:pt idx="176">
                  <c:v>7.4113043017508234E-2</c:v>
                </c:pt>
                <c:pt idx="177">
                  <c:v>7.3129007107767083E-2</c:v>
                </c:pt>
                <c:pt idx="178">
                  <c:v>7.222066626800594E-2</c:v>
                </c:pt>
                <c:pt idx="179">
                  <c:v>7.1312325428244797E-2</c:v>
                </c:pt>
                <c:pt idx="180">
                  <c:v>7.0479679658463676E-2</c:v>
                </c:pt>
                <c:pt idx="181">
                  <c:v>6.9571338818702755E-2</c:v>
                </c:pt>
                <c:pt idx="182">
                  <c:v>6.8738693048921634E-2</c:v>
                </c:pt>
                <c:pt idx="183">
                  <c:v>6.7906047279140735E-2</c:v>
                </c:pt>
                <c:pt idx="184">
                  <c:v>6.7073401509359615E-2</c:v>
                </c:pt>
                <c:pt idx="185">
                  <c:v>6.6240755739578716E-2</c:v>
                </c:pt>
                <c:pt idx="186">
                  <c:v>6.5483805039777618E-2</c:v>
                </c:pt>
                <c:pt idx="187">
                  <c:v>6.4651159269996719E-2</c:v>
                </c:pt>
                <c:pt idx="188">
                  <c:v>6.3894208570195843E-2</c:v>
                </c:pt>
                <c:pt idx="189">
                  <c:v>6.3137257870394745E-2</c:v>
                </c:pt>
                <c:pt idx="190">
                  <c:v>6.2380307170593868E-2</c:v>
                </c:pt>
                <c:pt idx="191">
                  <c:v>6.1623356470792985E-2</c:v>
                </c:pt>
                <c:pt idx="192">
                  <c:v>6.0942100840972131E-2</c:v>
                </c:pt>
                <c:pt idx="193">
                  <c:v>6.0260845211151277E-2</c:v>
                </c:pt>
                <c:pt idx="194">
                  <c:v>5.9579589581330417E-2</c:v>
                </c:pt>
                <c:pt idx="195">
                  <c:v>5.8898333951509563E-2</c:v>
                </c:pt>
                <c:pt idx="196">
                  <c:v>5.8217078321688924E-2</c:v>
                </c:pt>
                <c:pt idx="197">
                  <c:v>5.7611517761848093E-2</c:v>
                </c:pt>
                <c:pt idx="198">
                  <c:v>5.6930262132027239E-2</c:v>
                </c:pt>
                <c:pt idx="199">
                  <c:v>5.6324701572186615E-2</c:v>
                </c:pt>
                <c:pt idx="200">
                  <c:v>5.5719141012345784E-2</c:v>
                </c:pt>
                <c:pt idx="201">
                  <c:v>5.5113580452504952E-2</c:v>
                </c:pt>
                <c:pt idx="202">
                  <c:v>5.4508019892664336E-2</c:v>
                </c:pt>
                <c:pt idx="203">
                  <c:v>5.3902459332823505E-2</c:v>
                </c:pt>
                <c:pt idx="204">
                  <c:v>5.3296898772982888E-2</c:v>
                </c:pt>
                <c:pt idx="205">
                  <c:v>5.2767033283122294E-2</c:v>
                </c:pt>
                <c:pt idx="206">
                  <c:v>5.2161472723281463E-2</c:v>
                </c:pt>
                <c:pt idx="207">
                  <c:v>5.1631607233420869E-2</c:v>
                </c:pt>
                <c:pt idx="208">
                  <c:v>5.1101741743560275E-2</c:v>
                </c:pt>
                <c:pt idx="209">
                  <c:v>5.0571876253699466E-2</c:v>
                </c:pt>
                <c:pt idx="210">
                  <c:v>5.0117705833818894E-2</c:v>
                </c:pt>
                <c:pt idx="211">
                  <c:v>4.95878403439583E-2</c:v>
                </c:pt>
                <c:pt idx="212">
                  <c:v>4.9057974854097706E-2</c:v>
                </c:pt>
                <c:pt idx="213">
                  <c:v>4.8603804434217135E-2</c:v>
                </c:pt>
                <c:pt idx="214">
                  <c:v>4.8073938944356541E-2</c:v>
                </c:pt>
                <c:pt idx="215">
                  <c:v>4.7619768524475976E-2</c:v>
                </c:pt>
                <c:pt idx="216">
                  <c:v>4.7165598104595405E-2</c:v>
                </c:pt>
                <c:pt idx="217">
                  <c:v>4.6711427684714833E-2</c:v>
                </c:pt>
                <c:pt idx="218">
                  <c:v>4.6257257264834262E-2</c:v>
                </c:pt>
                <c:pt idx="219">
                  <c:v>4.580308684495369E-2</c:v>
                </c:pt>
                <c:pt idx="220">
                  <c:v>4.5424611495053363E-2</c:v>
                </c:pt>
                <c:pt idx="221">
                  <c:v>4.4970441075172791E-2</c:v>
                </c:pt>
                <c:pt idx="222">
                  <c:v>4.4591965725272242E-2</c:v>
                </c:pt>
                <c:pt idx="223">
                  <c:v>4.4137795305391671E-2</c:v>
                </c:pt>
                <c:pt idx="224">
                  <c:v>4.3759319955491129E-2</c:v>
                </c:pt>
                <c:pt idx="225">
                  <c:v>4.3380844605590795E-2</c:v>
                </c:pt>
                <c:pt idx="226">
                  <c:v>4.3002369255690245E-2</c:v>
                </c:pt>
                <c:pt idx="227">
                  <c:v>4.2548198835809674E-2</c:v>
                </c:pt>
                <c:pt idx="228">
                  <c:v>4.2169723485909347E-2</c:v>
                </c:pt>
                <c:pt idx="229">
                  <c:v>4.186694320598882E-2</c:v>
                </c:pt>
                <c:pt idx="230">
                  <c:v>4.1488467856088486E-2</c:v>
                </c:pt>
                <c:pt idx="231">
                  <c:v>4.1109992506187944E-2</c:v>
                </c:pt>
                <c:pt idx="232">
                  <c:v>4.073151715628761E-2</c:v>
                </c:pt>
                <c:pt idx="233">
                  <c:v>4.0428736876367083E-2</c:v>
                </c:pt>
                <c:pt idx="234">
                  <c:v>4.0125956596446778E-2</c:v>
                </c:pt>
                <c:pt idx="235">
                  <c:v>3.9747481246546444E-2</c:v>
                </c:pt>
                <c:pt idx="236">
                  <c:v>3.9444700966625924E-2</c:v>
                </c:pt>
                <c:pt idx="237">
                  <c:v>3.9141920686705613E-2</c:v>
                </c:pt>
                <c:pt idx="238">
                  <c:v>3.8839140406785308E-2</c:v>
                </c:pt>
                <c:pt idx="239">
                  <c:v>3.8536360126864781E-2</c:v>
                </c:pt>
                <c:pt idx="240">
                  <c:v>3.8309274916924499E-2</c:v>
                </c:pt>
                <c:pt idx="241">
                  <c:v>3.8006494637004187E-2</c:v>
                </c:pt>
                <c:pt idx="242">
                  <c:v>3.7779409427063905E-2</c:v>
                </c:pt>
                <c:pt idx="243">
                  <c:v>3.7476629147143593E-2</c:v>
                </c:pt>
                <c:pt idx="244">
                  <c:v>3.7249543937203311E-2</c:v>
                </c:pt>
                <c:pt idx="245">
                  <c:v>3.7022458727263022E-2</c:v>
                </c:pt>
                <c:pt idx="246">
                  <c:v>3.6795373517322739E-2</c:v>
                </c:pt>
                <c:pt idx="247">
                  <c:v>3.656828830738245E-2</c:v>
                </c:pt>
                <c:pt idx="248">
                  <c:v>3.6341203097442168E-2</c:v>
                </c:pt>
                <c:pt idx="249">
                  <c:v>3.6114117887501886E-2</c:v>
                </c:pt>
                <c:pt idx="250">
                  <c:v>3.5887032677561596E-2</c:v>
                </c:pt>
                <c:pt idx="251">
                  <c:v>3.5659947467621314E-2</c:v>
                </c:pt>
                <c:pt idx="252">
                  <c:v>3.5432862257681025E-2</c:v>
                </c:pt>
                <c:pt idx="253">
                  <c:v>3.528147211772098E-2</c:v>
                </c:pt>
                <c:pt idx="254">
                  <c:v>3.5054386907780698E-2</c:v>
                </c:pt>
                <c:pt idx="255">
                  <c:v>3.4827301697840408E-2</c:v>
                </c:pt>
                <c:pt idx="256">
                  <c:v>3.4675911557880149E-2</c:v>
                </c:pt>
                <c:pt idx="257">
                  <c:v>3.4448826347939866E-2</c:v>
                </c:pt>
                <c:pt idx="258">
                  <c:v>3.4297436207979599E-2</c:v>
                </c:pt>
                <c:pt idx="259">
                  <c:v>3.4146046068019555E-2</c:v>
                </c:pt>
                <c:pt idx="260">
                  <c:v>3.3918960858079272E-2</c:v>
                </c:pt>
                <c:pt idx="261">
                  <c:v>3.3767570718119005E-2</c:v>
                </c:pt>
                <c:pt idx="262">
                  <c:v>3.3616180578158961E-2</c:v>
                </c:pt>
                <c:pt idx="263">
                  <c:v>3.3464790438198701E-2</c:v>
                </c:pt>
                <c:pt idx="264">
                  <c:v>3.3237705228258412E-2</c:v>
                </c:pt>
                <c:pt idx="265">
                  <c:v>3.3086315088298152E-2</c:v>
                </c:pt>
                <c:pt idx="266">
                  <c:v>3.2934924948338107E-2</c:v>
                </c:pt>
                <c:pt idx="267">
                  <c:v>3.2783534808377847E-2</c:v>
                </c:pt>
                <c:pt idx="268">
                  <c:v>3.2556449598437558E-2</c:v>
                </c:pt>
                <c:pt idx="269">
                  <c:v>3.2405059458477298E-2</c:v>
                </c:pt>
                <c:pt idx="270">
                  <c:v>3.2177974248537224E-2</c:v>
                </c:pt>
                <c:pt idx="271">
                  <c:v>3.2026584108576964E-2</c:v>
                </c:pt>
                <c:pt idx="272">
                  <c:v>3.1875193968616704E-2</c:v>
                </c:pt>
                <c:pt idx="273">
                  <c:v>3.1648108758676415E-2</c:v>
                </c:pt>
                <c:pt idx="274">
                  <c:v>3.149671861871637E-2</c:v>
                </c:pt>
                <c:pt idx="275">
                  <c:v>3.1269633408776087E-2</c:v>
                </c:pt>
                <c:pt idx="276">
                  <c:v>3.1118243268815824E-2</c:v>
                </c:pt>
                <c:pt idx="277">
                  <c:v>3.0966853128855561E-2</c:v>
                </c:pt>
                <c:pt idx="278">
                  <c:v>3.0739767918915278E-2</c:v>
                </c:pt>
                <c:pt idx="279">
                  <c:v>3.058837777895523E-2</c:v>
                </c:pt>
                <c:pt idx="280">
                  <c:v>3.043698763899497E-2</c:v>
                </c:pt>
                <c:pt idx="281">
                  <c:v>3.0285597499034922E-2</c:v>
                </c:pt>
                <c:pt idx="282">
                  <c:v>3.0058512289094636E-2</c:v>
                </c:pt>
                <c:pt idx="283">
                  <c:v>2.9907122149134376E-2</c:v>
                </c:pt>
                <c:pt idx="284">
                  <c:v>2.9755732009174113E-2</c:v>
                </c:pt>
                <c:pt idx="285">
                  <c:v>2.9604341869214068E-2</c:v>
                </c:pt>
                <c:pt idx="286">
                  <c:v>2.9528646799233827E-2</c:v>
                </c:pt>
                <c:pt idx="287">
                  <c:v>2.9377256659273782E-2</c:v>
                </c:pt>
                <c:pt idx="288">
                  <c:v>2.9225866519313519E-2</c:v>
                </c:pt>
                <c:pt idx="289">
                  <c:v>2.9074476379353259E-2</c:v>
                </c:pt>
                <c:pt idx="290">
                  <c:v>2.8923086239393211E-2</c:v>
                </c:pt>
                <c:pt idx="291">
                  <c:v>2.8847391169412973E-2</c:v>
                </c:pt>
                <c:pt idx="292">
                  <c:v>2.8696001029452925E-2</c:v>
                </c:pt>
                <c:pt idx="293">
                  <c:v>2.8544610889492665E-2</c:v>
                </c:pt>
                <c:pt idx="294">
                  <c:v>2.8468915819512639E-2</c:v>
                </c:pt>
                <c:pt idx="295">
                  <c:v>2.8317525679552379E-2</c:v>
                </c:pt>
                <c:pt idx="296">
                  <c:v>2.8241830609572357E-2</c:v>
                </c:pt>
                <c:pt idx="297">
                  <c:v>2.8090440469612094E-2</c:v>
                </c:pt>
                <c:pt idx="298">
                  <c:v>2.8014745399632071E-2</c:v>
                </c:pt>
                <c:pt idx="299">
                  <c:v>2.7863355259671808E-2</c:v>
                </c:pt>
                <c:pt idx="300">
                  <c:v>2.7787660189691785E-2</c:v>
                </c:pt>
                <c:pt idx="301">
                  <c:v>2.7636270049731522E-2</c:v>
                </c:pt>
                <c:pt idx="302">
                  <c:v>2.75605749797515E-2</c:v>
                </c:pt>
                <c:pt idx="303">
                  <c:v>2.740918483979124E-2</c:v>
                </c:pt>
                <c:pt idx="304">
                  <c:v>2.7333489769811214E-2</c:v>
                </c:pt>
                <c:pt idx="305">
                  <c:v>2.7182099629850954E-2</c:v>
                </c:pt>
                <c:pt idx="306">
                  <c:v>2.7106404559870928E-2</c:v>
                </c:pt>
                <c:pt idx="307">
                  <c:v>2.7030709489890906E-2</c:v>
                </c:pt>
                <c:pt idx="308">
                  <c:v>2.6879319349930646E-2</c:v>
                </c:pt>
                <c:pt idx="309">
                  <c:v>2.680362427995062E-2</c:v>
                </c:pt>
                <c:pt idx="310">
                  <c:v>2.6727929209970382E-2</c:v>
                </c:pt>
                <c:pt idx="311">
                  <c:v>2.665223413999036E-2</c:v>
                </c:pt>
                <c:pt idx="312">
                  <c:v>2.6500844000030312E-2</c:v>
                </c:pt>
                <c:pt idx="313">
                  <c:v>2.6425148930050074E-2</c:v>
                </c:pt>
                <c:pt idx="314">
                  <c:v>2.6349453860070052E-2</c:v>
                </c:pt>
                <c:pt idx="315">
                  <c:v>2.6273758790090026E-2</c:v>
                </c:pt>
                <c:pt idx="316">
                  <c:v>2.6198063720109788E-2</c:v>
                </c:pt>
                <c:pt idx="317">
                  <c:v>2.6122368650129766E-2</c:v>
                </c:pt>
                <c:pt idx="318">
                  <c:v>2.6046673580149744E-2</c:v>
                </c:pt>
                <c:pt idx="319">
                  <c:v>2.5970978510169503E-2</c:v>
                </c:pt>
                <c:pt idx="320">
                  <c:v>2.589528344018948E-2</c:v>
                </c:pt>
                <c:pt idx="321">
                  <c:v>2.5819588370209458E-2</c:v>
                </c:pt>
                <c:pt idx="322">
                  <c:v>2.5743893300229217E-2</c:v>
                </c:pt>
                <c:pt idx="323">
                  <c:v>2.5668198230249194E-2</c:v>
                </c:pt>
                <c:pt idx="324">
                  <c:v>2.5592503160269172E-2</c:v>
                </c:pt>
                <c:pt idx="325">
                  <c:v>2.5516808090288935E-2</c:v>
                </c:pt>
                <c:pt idx="326">
                  <c:v>2.5441113020308909E-2</c:v>
                </c:pt>
                <c:pt idx="327">
                  <c:v>2.5365417950328886E-2</c:v>
                </c:pt>
                <c:pt idx="328">
                  <c:v>2.5289722880348649E-2</c:v>
                </c:pt>
                <c:pt idx="329">
                  <c:v>2.5289722880348649E-2</c:v>
                </c:pt>
                <c:pt idx="330">
                  <c:v>2.5214027810368626E-2</c:v>
                </c:pt>
                <c:pt idx="331">
                  <c:v>2.51383327403886E-2</c:v>
                </c:pt>
                <c:pt idx="332">
                  <c:v>2.5062637670408363E-2</c:v>
                </c:pt>
                <c:pt idx="333">
                  <c:v>2.4986942600428341E-2</c:v>
                </c:pt>
                <c:pt idx="334">
                  <c:v>2.4986942600428341E-2</c:v>
                </c:pt>
                <c:pt idx="335">
                  <c:v>2.4911247530448315E-2</c:v>
                </c:pt>
                <c:pt idx="336">
                  <c:v>2.4835552460468077E-2</c:v>
                </c:pt>
                <c:pt idx="337">
                  <c:v>2.4759857390488055E-2</c:v>
                </c:pt>
                <c:pt idx="338">
                  <c:v>2.4759857390488055E-2</c:v>
                </c:pt>
                <c:pt idx="339">
                  <c:v>2.4684162320508032E-2</c:v>
                </c:pt>
                <c:pt idx="340">
                  <c:v>2.4608467250528007E-2</c:v>
                </c:pt>
                <c:pt idx="341">
                  <c:v>2.4532772180547769E-2</c:v>
                </c:pt>
                <c:pt idx="342">
                  <c:v>2.4532772180547769E-2</c:v>
                </c:pt>
                <c:pt idx="343">
                  <c:v>2.4457077110567747E-2</c:v>
                </c:pt>
                <c:pt idx="344">
                  <c:v>2.4381382040587721E-2</c:v>
                </c:pt>
                <c:pt idx="345">
                  <c:v>2.4381382040587721E-2</c:v>
                </c:pt>
                <c:pt idx="346">
                  <c:v>2.4305686970607483E-2</c:v>
                </c:pt>
                <c:pt idx="347">
                  <c:v>2.4305686970607483E-2</c:v>
                </c:pt>
                <c:pt idx="348">
                  <c:v>2.4229991900627461E-2</c:v>
                </c:pt>
                <c:pt idx="349">
                  <c:v>2.4154296830647438E-2</c:v>
                </c:pt>
                <c:pt idx="350">
                  <c:v>2.4154296830647438E-2</c:v>
                </c:pt>
                <c:pt idx="351">
                  <c:v>2.4078601760667197E-2</c:v>
                </c:pt>
                <c:pt idx="352">
                  <c:v>2.4078601760667197E-2</c:v>
                </c:pt>
                <c:pt idx="353">
                  <c:v>2.4002906690687175E-2</c:v>
                </c:pt>
                <c:pt idx="354">
                  <c:v>2.4002906690687175E-2</c:v>
                </c:pt>
                <c:pt idx="355">
                  <c:v>2.3927211620707153E-2</c:v>
                </c:pt>
                <c:pt idx="356">
                  <c:v>2.3851516550726915E-2</c:v>
                </c:pt>
                <c:pt idx="357">
                  <c:v>2.3851516550726915E-2</c:v>
                </c:pt>
                <c:pt idx="358">
                  <c:v>2.3775821480746889E-2</c:v>
                </c:pt>
                <c:pt idx="359">
                  <c:v>2.3775821480746889E-2</c:v>
                </c:pt>
                <c:pt idx="360">
                  <c:v>2.3700126410766867E-2</c:v>
                </c:pt>
                <c:pt idx="361">
                  <c:v>2.3700126410766867E-2</c:v>
                </c:pt>
                <c:pt idx="362">
                  <c:v>2.3624431340786629E-2</c:v>
                </c:pt>
                <c:pt idx="363">
                  <c:v>2.3624431340786629E-2</c:v>
                </c:pt>
                <c:pt idx="364">
                  <c:v>2.3548736270806604E-2</c:v>
                </c:pt>
                <c:pt idx="365">
                  <c:v>2.3548736270806604E-2</c:v>
                </c:pt>
                <c:pt idx="366">
                  <c:v>2.3473041200826581E-2</c:v>
                </c:pt>
                <c:pt idx="367">
                  <c:v>2.3473041200826581E-2</c:v>
                </c:pt>
                <c:pt idx="368">
                  <c:v>2.3473041200826581E-2</c:v>
                </c:pt>
                <c:pt idx="369">
                  <c:v>2.3397346130846344E-2</c:v>
                </c:pt>
                <c:pt idx="370">
                  <c:v>2.3397346130846344E-2</c:v>
                </c:pt>
                <c:pt idx="371">
                  <c:v>2.3321651060866321E-2</c:v>
                </c:pt>
                <c:pt idx="372">
                  <c:v>2.3321651060866321E-2</c:v>
                </c:pt>
                <c:pt idx="373">
                  <c:v>2.3245955990886295E-2</c:v>
                </c:pt>
                <c:pt idx="374">
                  <c:v>2.3245955990886295E-2</c:v>
                </c:pt>
                <c:pt idx="375">
                  <c:v>2.3245955990886295E-2</c:v>
                </c:pt>
                <c:pt idx="376">
                  <c:v>2.3170260920906058E-2</c:v>
                </c:pt>
                <c:pt idx="377">
                  <c:v>2.3170260920906058E-2</c:v>
                </c:pt>
                <c:pt idx="378">
                  <c:v>2.3094565850926035E-2</c:v>
                </c:pt>
                <c:pt idx="379">
                  <c:v>2.3094565850926035E-2</c:v>
                </c:pt>
                <c:pt idx="380">
                  <c:v>2.3094565850926035E-2</c:v>
                </c:pt>
                <c:pt idx="381">
                  <c:v>2.3018870780946013E-2</c:v>
                </c:pt>
                <c:pt idx="382">
                  <c:v>2.3018870780946013E-2</c:v>
                </c:pt>
                <c:pt idx="383">
                  <c:v>2.3018870780946013E-2</c:v>
                </c:pt>
                <c:pt idx="384">
                  <c:v>2.2943175710965772E-2</c:v>
                </c:pt>
                <c:pt idx="385">
                  <c:v>2.2943175710965772E-2</c:v>
                </c:pt>
                <c:pt idx="386">
                  <c:v>2.2943175710965772E-2</c:v>
                </c:pt>
                <c:pt idx="387">
                  <c:v>2.2943175710965772E-2</c:v>
                </c:pt>
                <c:pt idx="388">
                  <c:v>2.286748064098575E-2</c:v>
                </c:pt>
                <c:pt idx="389">
                  <c:v>2.286748064098575E-2</c:v>
                </c:pt>
                <c:pt idx="390">
                  <c:v>2.286748064098575E-2</c:v>
                </c:pt>
                <c:pt idx="391">
                  <c:v>2.286748064098575E-2</c:v>
                </c:pt>
                <c:pt idx="392">
                  <c:v>2.286748064098575E-2</c:v>
                </c:pt>
                <c:pt idx="393">
                  <c:v>2.286748064098575E-2</c:v>
                </c:pt>
                <c:pt idx="394">
                  <c:v>2.286748064098575E-2</c:v>
                </c:pt>
                <c:pt idx="395">
                  <c:v>2.2943175710965772E-2</c:v>
                </c:pt>
                <c:pt idx="396">
                  <c:v>2.2943175710965772E-2</c:v>
                </c:pt>
                <c:pt idx="397">
                  <c:v>2.2943175710965772E-2</c:v>
                </c:pt>
                <c:pt idx="398">
                  <c:v>2.2943175710965772E-2</c:v>
                </c:pt>
                <c:pt idx="399">
                  <c:v>2.2943175710965772E-2</c:v>
                </c:pt>
                <c:pt idx="400">
                  <c:v>2.2943175710965772E-2</c:v>
                </c:pt>
                <c:pt idx="401">
                  <c:v>2.2943175710965772E-2</c:v>
                </c:pt>
                <c:pt idx="402">
                  <c:v>2.2943175710965772E-2</c:v>
                </c:pt>
                <c:pt idx="403">
                  <c:v>2.2943175710965772E-2</c:v>
                </c:pt>
                <c:pt idx="404">
                  <c:v>2.3018870780946013E-2</c:v>
                </c:pt>
                <c:pt idx="405">
                  <c:v>2.3018870780946013E-2</c:v>
                </c:pt>
                <c:pt idx="406">
                  <c:v>2.3018870780946013E-2</c:v>
                </c:pt>
                <c:pt idx="407">
                  <c:v>2.3018870780946013E-2</c:v>
                </c:pt>
                <c:pt idx="408">
                  <c:v>2.3018870780946013E-2</c:v>
                </c:pt>
                <c:pt idx="409">
                  <c:v>2.3018870780946013E-2</c:v>
                </c:pt>
                <c:pt idx="410">
                  <c:v>2.3018870780946013E-2</c:v>
                </c:pt>
                <c:pt idx="411">
                  <c:v>2.3018870780946013E-2</c:v>
                </c:pt>
                <c:pt idx="412">
                  <c:v>2.3094565850926035E-2</c:v>
                </c:pt>
                <c:pt idx="413">
                  <c:v>2.3094565850926035E-2</c:v>
                </c:pt>
                <c:pt idx="414">
                  <c:v>2.3094565850926035E-2</c:v>
                </c:pt>
                <c:pt idx="415">
                  <c:v>2.3094565850926035E-2</c:v>
                </c:pt>
                <c:pt idx="416">
                  <c:v>2.3094565850926035E-2</c:v>
                </c:pt>
                <c:pt idx="417">
                  <c:v>2.3094565850926035E-2</c:v>
                </c:pt>
                <c:pt idx="418">
                  <c:v>2.3094565850926035E-2</c:v>
                </c:pt>
                <c:pt idx="419">
                  <c:v>2.3094565850926035E-2</c:v>
                </c:pt>
                <c:pt idx="420">
                  <c:v>2.3094565850926035E-2</c:v>
                </c:pt>
                <c:pt idx="421">
                  <c:v>2.3094565850926035E-2</c:v>
                </c:pt>
                <c:pt idx="422">
                  <c:v>2.3094565850926035E-2</c:v>
                </c:pt>
                <c:pt idx="423">
                  <c:v>2.3094565850926035E-2</c:v>
                </c:pt>
                <c:pt idx="424">
                  <c:v>2.3018870780946013E-2</c:v>
                </c:pt>
                <c:pt idx="425">
                  <c:v>2.3018870780946013E-2</c:v>
                </c:pt>
                <c:pt idx="426">
                  <c:v>2.3018870780946013E-2</c:v>
                </c:pt>
                <c:pt idx="427">
                  <c:v>2.2943175710965772E-2</c:v>
                </c:pt>
                <c:pt idx="428">
                  <c:v>2.2943175710965772E-2</c:v>
                </c:pt>
                <c:pt idx="429">
                  <c:v>2.286748064098575E-2</c:v>
                </c:pt>
                <c:pt idx="430">
                  <c:v>2.286748064098575E-2</c:v>
                </c:pt>
                <c:pt idx="431">
                  <c:v>2.286748064098575E-2</c:v>
                </c:pt>
                <c:pt idx="432">
                  <c:v>2.2791785571005727E-2</c:v>
                </c:pt>
                <c:pt idx="433">
                  <c:v>2.2791785571005727E-2</c:v>
                </c:pt>
                <c:pt idx="434">
                  <c:v>2.2791785571005727E-2</c:v>
                </c:pt>
                <c:pt idx="435">
                  <c:v>2.2716090501025701E-2</c:v>
                </c:pt>
                <c:pt idx="436">
                  <c:v>2.2716090501025701E-2</c:v>
                </c:pt>
                <c:pt idx="437">
                  <c:v>2.2716090501025701E-2</c:v>
                </c:pt>
                <c:pt idx="438">
                  <c:v>2.2716090501025701E-2</c:v>
                </c:pt>
                <c:pt idx="439">
                  <c:v>2.2716090501025701E-2</c:v>
                </c:pt>
                <c:pt idx="440">
                  <c:v>2.2640395431045464E-2</c:v>
                </c:pt>
                <c:pt idx="441">
                  <c:v>2.2640395431045464E-2</c:v>
                </c:pt>
                <c:pt idx="442">
                  <c:v>2.2640395431045464E-2</c:v>
                </c:pt>
                <c:pt idx="443">
                  <c:v>2.2640395431045464E-2</c:v>
                </c:pt>
                <c:pt idx="444">
                  <c:v>2.2564700361065441E-2</c:v>
                </c:pt>
                <c:pt idx="445">
                  <c:v>2.2564700361065441E-2</c:v>
                </c:pt>
                <c:pt idx="446">
                  <c:v>2.2564700361065441E-2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</c:numCache>
            </c:numRef>
          </c:xVal>
          <c:yVal>
            <c:numRef>
              <c:f>Potentiel7!$C$2:$C$500</c:f>
              <c:numCache>
                <c:formatCode>0.00</c:formatCode>
                <c:ptCount val="499"/>
                <c:pt idx="0">
                  <c:v>2.2601934725612409</c:v>
                </c:pt>
                <c:pt idx="1">
                  <c:v>4.5203869451224818</c:v>
                </c:pt>
                <c:pt idx="2">
                  <c:v>5.6504836814031023</c:v>
                </c:pt>
                <c:pt idx="3">
                  <c:v>6.7805804176837228</c:v>
                </c:pt>
                <c:pt idx="4">
                  <c:v>7.3456287858239193</c:v>
                </c:pt>
                <c:pt idx="5">
                  <c:v>7.9106771539643432</c:v>
                </c:pt>
                <c:pt idx="6">
                  <c:v>10.170870626525584</c:v>
                </c:pt>
                <c:pt idx="7">
                  <c:v>11.300967362806205</c:v>
                </c:pt>
                <c:pt idx="8">
                  <c:v>11.866015730946401</c:v>
                </c:pt>
                <c:pt idx="9">
                  <c:v>13.561160835367446</c:v>
                </c:pt>
                <c:pt idx="10">
                  <c:v>15.821354307928686</c:v>
                </c:pt>
                <c:pt idx="11">
                  <c:v>18.081547780489927</c:v>
                </c:pt>
                <c:pt idx="12">
                  <c:v>20.341741253051168</c:v>
                </c:pt>
                <c:pt idx="13">
                  <c:v>22.601934725612409</c:v>
                </c:pt>
                <c:pt idx="14">
                  <c:v>25.992224934454271</c:v>
                </c:pt>
                <c:pt idx="15">
                  <c:v>28.817466775155935</c:v>
                </c:pt>
                <c:pt idx="16">
                  <c:v>31.642708615857373</c:v>
                </c:pt>
                <c:pt idx="17">
                  <c:v>35.032998824699234</c:v>
                </c:pt>
                <c:pt idx="18">
                  <c:v>37.858240665400899</c:v>
                </c:pt>
                <c:pt idx="19">
                  <c:v>41.248530874242761</c:v>
                </c:pt>
                <c:pt idx="20">
                  <c:v>44.638821083084622</c:v>
                </c:pt>
                <c:pt idx="21">
                  <c:v>49.159208028207104</c:v>
                </c:pt>
                <c:pt idx="22">
                  <c:v>53.114546605189389</c:v>
                </c:pt>
                <c:pt idx="23">
                  <c:v>58.199981918452067</c:v>
                </c:pt>
                <c:pt idx="24">
                  <c:v>62.720368863574549</c:v>
                </c:pt>
                <c:pt idx="25">
                  <c:v>67.805804176837455</c:v>
                </c:pt>
                <c:pt idx="26">
                  <c:v>72.891239490100361</c:v>
                </c:pt>
                <c:pt idx="27">
                  <c:v>79.10677153964366</c:v>
                </c:pt>
                <c:pt idx="28">
                  <c:v>85.322303589187186</c:v>
                </c:pt>
                <c:pt idx="29">
                  <c:v>92.102884006870909</c:v>
                </c:pt>
                <c:pt idx="30">
                  <c:v>98.318416056414321</c:v>
                </c:pt>
                <c:pt idx="31">
                  <c:v>105.09899647409816</c:v>
                </c:pt>
                <c:pt idx="32">
                  <c:v>112.44462525992219</c:v>
                </c:pt>
                <c:pt idx="33">
                  <c:v>120.35530241388653</c:v>
                </c:pt>
                <c:pt idx="34">
                  <c:v>128.8310279359913</c:v>
                </c:pt>
                <c:pt idx="35">
                  <c:v>136.74170508995564</c:v>
                </c:pt>
                <c:pt idx="36">
                  <c:v>145.78247898020061</c:v>
                </c:pt>
                <c:pt idx="37">
                  <c:v>155.95334960672631</c:v>
                </c:pt>
                <c:pt idx="38">
                  <c:v>166.6892686013922</c:v>
                </c:pt>
                <c:pt idx="39">
                  <c:v>177.99023596419852</c:v>
                </c:pt>
                <c:pt idx="40">
                  <c:v>189.85625169514503</c:v>
                </c:pt>
                <c:pt idx="41">
                  <c:v>203.9824608986529</c:v>
                </c:pt>
                <c:pt idx="42">
                  <c:v>218.67371847030097</c:v>
                </c:pt>
                <c:pt idx="43">
                  <c:v>235.06012114637008</c:v>
                </c:pt>
                <c:pt idx="44">
                  <c:v>250.88147545429888</c:v>
                </c:pt>
                <c:pt idx="45">
                  <c:v>269.52807160292912</c:v>
                </c:pt>
                <c:pt idx="46">
                  <c:v>289.30476448784009</c:v>
                </c:pt>
                <c:pt idx="47">
                  <c:v>310.21155410903168</c:v>
                </c:pt>
                <c:pt idx="48">
                  <c:v>332.8134888346442</c:v>
                </c:pt>
                <c:pt idx="49">
                  <c:v>357.11056866467766</c:v>
                </c:pt>
                <c:pt idx="50">
                  <c:v>383.10279359913204</c:v>
                </c:pt>
                <c:pt idx="51">
                  <c:v>410.22511526986705</c:v>
                </c:pt>
                <c:pt idx="52">
                  <c:v>439.60763041316329</c:v>
                </c:pt>
                <c:pt idx="53">
                  <c:v>471.81538739716109</c:v>
                </c:pt>
                <c:pt idx="54">
                  <c:v>505.15324111743962</c:v>
                </c:pt>
                <c:pt idx="55">
                  <c:v>540.75128831027928</c:v>
                </c:pt>
                <c:pt idx="56">
                  <c:v>576.91438387125936</c:v>
                </c:pt>
                <c:pt idx="57">
                  <c:v>614.20757616851995</c:v>
                </c:pt>
                <c:pt idx="58">
                  <c:v>655.45610704276282</c:v>
                </c:pt>
                <c:pt idx="59">
                  <c:v>696.70463791700558</c:v>
                </c:pt>
                <c:pt idx="60">
                  <c:v>692.74929934002353</c:v>
                </c:pt>
                <c:pt idx="61">
                  <c:v>781.46189313805257</c:v>
                </c:pt>
                <c:pt idx="62">
                  <c:v>826.1007142211372</c:v>
                </c:pt>
                <c:pt idx="63">
                  <c:v>863.3939065183979</c:v>
                </c:pt>
                <c:pt idx="64">
                  <c:v>884.30069613958949</c:v>
                </c:pt>
                <c:pt idx="65">
                  <c:v>870.73953530422204</c:v>
                </c:pt>
                <c:pt idx="66">
                  <c:v>385.92803543983359</c:v>
                </c:pt>
                <c:pt idx="67">
                  <c:v>111.87957689178188</c:v>
                </c:pt>
                <c:pt idx="68">
                  <c:v>15.25630593978849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</c:numCache>
            </c:numRef>
          </c:yVal>
          <c:smooth val="0"/>
        </c:ser>
        <c:ser>
          <c:idx val="2"/>
          <c:order val="1"/>
          <c:tx>
            <c:strRef>
              <c:f>Potentiel7!$I$1</c:f>
              <c:strCache>
                <c:ptCount val="1"/>
                <c:pt idx="0">
                  <c:v>hma</c:v>
                </c:pt>
              </c:strCache>
            </c:strRef>
          </c:tx>
          <c:spPr>
            <a:ln w="15875"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Potentiel7!$B$2:$B$500</c:f>
              <c:numCache>
                <c:formatCode>General</c:formatCode>
                <c:ptCount val="499"/>
                <c:pt idx="0">
                  <c:v>0.32950820913033912</c:v>
                </c:pt>
                <c:pt idx="1">
                  <c:v>0.32814569787069764</c:v>
                </c:pt>
                <c:pt idx="2">
                  <c:v>0.32708596689097624</c:v>
                </c:pt>
                <c:pt idx="3">
                  <c:v>0.32610193098123508</c:v>
                </c:pt>
                <c:pt idx="4">
                  <c:v>0.32511789507149391</c:v>
                </c:pt>
                <c:pt idx="5">
                  <c:v>0.32398246902179251</c:v>
                </c:pt>
                <c:pt idx="6">
                  <c:v>0.32284704297209105</c:v>
                </c:pt>
                <c:pt idx="7">
                  <c:v>0.32163592185240963</c:v>
                </c:pt>
                <c:pt idx="8">
                  <c:v>0.32034910566274816</c:v>
                </c:pt>
                <c:pt idx="9">
                  <c:v>0.31913798454306669</c:v>
                </c:pt>
                <c:pt idx="10">
                  <c:v>0.31785116835340499</c:v>
                </c:pt>
                <c:pt idx="11">
                  <c:v>0.31648865709376328</c:v>
                </c:pt>
                <c:pt idx="12">
                  <c:v>0.3152018409041018</c:v>
                </c:pt>
                <c:pt idx="13">
                  <c:v>0.3138393296444601</c:v>
                </c:pt>
                <c:pt idx="14">
                  <c:v>0.31209834303491807</c:v>
                </c:pt>
                <c:pt idx="15">
                  <c:v>0.31066013670529635</c:v>
                </c:pt>
                <c:pt idx="16">
                  <c:v>0.30929762544565464</c:v>
                </c:pt>
                <c:pt idx="17">
                  <c:v>0.30793511418601294</c:v>
                </c:pt>
                <c:pt idx="18">
                  <c:v>0.30664829799635146</c:v>
                </c:pt>
                <c:pt idx="19">
                  <c:v>0.30536148180668976</c:v>
                </c:pt>
                <c:pt idx="20">
                  <c:v>0.30399897054704828</c:v>
                </c:pt>
                <c:pt idx="21">
                  <c:v>0.30271215435738658</c:v>
                </c:pt>
                <c:pt idx="22">
                  <c:v>0.30134964309774487</c:v>
                </c:pt>
                <c:pt idx="23">
                  <c:v>0.29998713183810338</c:v>
                </c:pt>
                <c:pt idx="24">
                  <c:v>0.29862462057846167</c:v>
                </c:pt>
                <c:pt idx="25">
                  <c:v>0.29726210931881997</c:v>
                </c:pt>
                <c:pt idx="26">
                  <c:v>0.29589959805917826</c:v>
                </c:pt>
                <c:pt idx="27">
                  <c:v>0.29446139172955649</c:v>
                </c:pt>
                <c:pt idx="28">
                  <c:v>0.29302318539993477</c:v>
                </c:pt>
                <c:pt idx="29">
                  <c:v>0.29158497907031306</c:v>
                </c:pt>
                <c:pt idx="30">
                  <c:v>0.29014677274069128</c:v>
                </c:pt>
                <c:pt idx="31">
                  <c:v>0.28870856641106957</c:v>
                </c:pt>
                <c:pt idx="32">
                  <c:v>0.28719466501146779</c:v>
                </c:pt>
                <c:pt idx="33">
                  <c:v>0.28575645868184607</c:v>
                </c:pt>
                <c:pt idx="34">
                  <c:v>0.28424255728224407</c:v>
                </c:pt>
                <c:pt idx="35">
                  <c:v>0.28272865588264234</c:v>
                </c:pt>
                <c:pt idx="36">
                  <c:v>0.28121475448304034</c:v>
                </c:pt>
                <c:pt idx="37">
                  <c:v>0.27970085308343862</c:v>
                </c:pt>
                <c:pt idx="38">
                  <c:v>0.27811125661385661</c:v>
                </c:pt>
                <c:pt idx="39">
                  <c:v>0.27659735521425483</c:v>
                </c:pt>
                <c:pt idx="40">
                  <c:v>0.27500775874467287</c:v>
                </c:pt>
                <c:pt idx="41">
                  <c:v>0.27349385734507109</c:v>
                </c:pt>
                <c:pt idx="42">
                  <c:v>0.27190426087548908</c:v>
                </c:pt>
                <c:pt idx="43">
                  <c:v>0.27031466440590712</c:v>
                </c:pt>
                <c:pt idx="44">
                  <c:v>0.26872506793632533</c:v>
                </c:pt>
                <c:pt idx="45">
                  <c:v>0.26721116653672333</c:v>
                </c:pt>
                <c:pt idx="46">
                  <c:v>0.26562157006714138</c:v>
                </c:pt>
                <c:pt idx="47">
                  <c:v>0.26403197359755959</c:v>
                </c:pt>
                <c:pt idx="48">
                  <c:v>0.26244237712797758</c:v>
                </c:pt>
                <c:pt idx="49">
                  <c:v>0.26085278065839557</c:v>
                </c:pt>
                <c:pt idx="50">
                  <c:v>0.25926318418881378</c:v>
                </c:pt>
                <c:pt idx="51">
                  <c:v>0.25774928278921183</c:v>
                </c:pt>
                <c:pt idx="52">
                  <c:v>0.25615968631962982</c:v>
                </c:pt>
                <c:pt idx="53">
                  <c:v>0.2544943947800678</c:v>
                </c:pt>
                <c:pt idx="54">
                  <c:v>0.25290479831048601</c:v>
                </c:pt>
                <c:pt idx="55">
                  <c:v>0.25131520184090406</c:v>
                </c:pt>
                <c:pt idx="56">
                  <c:v>0.24972560537132205</c:v>
                </c:pt>
                <c:pt idx="57">
                  <c:v>0.24813600890174003</c:v>
                </c:pt>
                <c:pt idx="58">
                  <c:v>0.24654641243215827</c:v>
                </c:pt>
                <c:pt idx="59">
                  <c:v>0.24495681596257626</c:v>
                </c:pt>
                <c:pt idx="60">
                  <c:v>0.24336721949299428</c:v>
                </c:pt>
                <c:pt idx="61">
                  <c:v>0.24177762302341249</c:v>
                </c:pt>
                <c:pt idx="62">
                  <c:v>0.24018802655383048</c:v>
                </c:pt>
                <c:pt idx="63">
                  <c:v>0.2385984300842485</c:v>
                </c:pt>
                <c:pt idx="64">
                  <c:v>0.23693313854468648</c:v>
                </c:pt>
                <c:pt idx="65">
                  <c:v>0.23534354207510447</c:v>
                </c:pt>
                <c:pt idx="66">
                  <c:v>0.23375394560552271</c:v>
                </c:pt>
                <c:pt idx="67">
                  <c:v>0.2321643491359407</c:v>
                </c:pt>
                <c:pt idx="68">
                  <c:v>0.23057475266635871</c:v>
                </c:pt>
                <c:pt idx="69">
                  <c:v>0.22898515619677692</c:v>
                </c:pt>
                <c:pt idx="70">
                  <c:v>0.22739555972719494</c:v>
                </c:pt>
                <c:pt idx="71">
                  <c:v>0.22580596325761293</c:v>
                </c:pt>
                <c:pt idx="72">
                  <c:v>0.22414067171805091</c:v>
                </c:pt>
                <c:pt idx="73">
                  <c:v>0.22262677031844916</c:v>
                </c:pt>
                <c:pt idx="74">
                  <c:v>0.22103717384886715</c:v>
                </c:pt>
                <c:pt idx="75">
                  <c:v>0.21937188230930513</c:v>
                </c:pt>
                <c:pt idx="76">
                  <c:v>0.21778228583972314</c:v>
                </c:pt>
                <c:pt idx="77">
                  <c:v>0.21619268937014113</c:v>
                </c:pt>
                <c:pt idx="78">
                  <c:v>0.21460309290055937</c:v>
                </c:pt>
                <c:pt idx="79">
                  <c:v>0.21301349643097736</c:v>
                </c:pt>
                <c:pt idx="80">
                  <c:v>0.21142389996139538</c:v>
                </c:pt>
                <c:pt idx="81">
                  <c:v>0.20983430349181359</c:v>
                </c:pt>
                <c:pt idx="82">
                  <c:v>0.20824470702223161</c:v>
                </c:pt>
                <c:pt idx="83">
                  <c:v>0.2066551105526496</c:v>
                </c:pt>
                <c:pt idx="84">
                  <c:v>0.20506551408306761</c:v>
                </c:pt>
                <c:pt idx="85">
                  <c:v>0.20347591761348582</c:v>
                </c:pt>
                <c:pt idx="86">
                  <c:v>0.20188632114390381</c:v>
                </c:pt>
                <c:pt idx="87">
                  <c:v>0.20037241974430206</c:v>
                </c:pt>
                <c:pt idx="88">
                  <c:v>0.19885851834470009</c:v>
                </c:pt>
                <c:pt idx="89">
                  <c:v>0.19734461694509833</c:v>
                </c:pt>
                <c:pt idx="90">
                  <c:v>0.19575502047551635</c:v>
                </c:pt>
                <c:pt idx="91">
                  <c:v>0.19424111907591457</c:v>
                </c:pt>
                <c:pt idx="92">
                  <c:v>0.19272721767631262</c:v>
                </c:pt>
                <c:pt idx="93">
                  <c:v>0.19121331627671084</c:v>
                </c:pt>
                <c:pt idx="94">
                  <c:v>0.18962371980712886</c:v>
                </c:pt>
                <c:pt idx="95">
                  <c:v>0.18810981840752711</c:v>
                </c:pt>
                <c:pt idx="96">
                  <c:v>0.18659591700792513</c:v>
                </c:pt>
                <c:pt idx="97">
                  <c:v>0.18508201560832338</c:v>
                </c:pt>
                <c:pt idx="98">
                  <c:v>0.1835681142087216</c:v>
                </c:pt>
                <c:pt idx="99">
                  <c:v>0.18197851773913962</c:v>
                </c:pt>
                <c:pt idx="100">
                  <c:v>0.18054031140951787</c:v>
                </c:pt>
                <c:pt idx="101">
                  <c:v>0.1790264100099159</c:v>
                </c:pt>
                <c:pt idx="102">
                  <c:v>0.17743681354033414</c:v>
                </c:pt>
                <c:pt idx="103">
                  <c:v>0.17599860721071239</c:v>
                </c:pt>
                <c:pt idx="104">
                  <c:v>0.17448470581111042</c:v>
                </c:pt>
                <c:pt idx="105">
                  <c:v>0.17297080441150867</c:v>
                </c:pt>
                <c:pt idx="106">
                  <c:v>0.17145690301190669</c:v>
                </c:pt>
                <c:pt idx="107">
                  <c:v>0.16994300161230494</c:v>
                </c:pt>
                <c:pt idx="108">
                  <c:v>0.16842910021270316</c:v>
                </c:pt>
                <c:pt idx="109">
                  <c:v>0.16691519881310121</c:v>
                </c:pt>
                <c:pt idx="110">
                  <c:v>0.16547699248347947</c:v>
                </c:pt>
                <c:pt idx="111">
                  <c:v>0.16396309108387772</c:v>
                </c:pt>
                <c:pt idx="112">
                  <c:v>0.16244918968427574</c:v>
                </c:pt>
                <c:pt idx="113">
                  <c:v>0.16093528828467399</c:v>
                </c:pt>
                <c:pt idx="114">
                  <c:v>0.15949708195505224</c:v>
                </c:pt>
                <c:pt idx="115">
                  <c:v>0.15790748548547023</c:v>
                </c:pt>
                <c:pt idx="116">
                  <c:v>0.15639358408586848</c:v>
                </c:pt>
                <c:pt idx="117">
                  <c:v>0.1548039876162865</c:v>
                </c:pt>
                <c:pt idx="118">
                  <c:v>0.15321439114670449</c:v>
                </c:pt>
                <c:pt idx="119">
                  <c:v>0.15170048974710273</c:v>
                </c:pt>
                <c:pt idx="120">
                  <c:v>0.15011089327752075</c:v>
                </c:pt>
                <c:pt idx="121">
                  <c:v>0.14852129680793874</c:v>
                </c:pt>
                <c:pt idx="122">
                  <c:v>0.14685600526837672</c:v>
                </c:pt>
                <c:pt idx="123">
                  <c:v>0.14526640879879493</c:v>
                </c:pt>
                <c:pt idx="124">
                  <c:v>0.14367681232921295</c:v>
                </c:pt>
                <c:pt idx="125">
                  <c:v>0.14208721585963094</c:v>
                </c:pt>
                <c:pt idx="126">
                  <c:v>0.14049761939004896</c:v>
                </c:pt>
                <c:pt idx="127">
                  <c:v>0.1389837179904472</c:v>
                </c:pt>
                <c:pt idx="128">
                  <c:v>0.13739412152086519</c:v>
                </c:pt>
                <c:pt idx="129">
                  <c:v>0.13580452505128343</c:v>
                </c:pt>
                <c:pt idx="130">
                  <c:v>0.13429062365168146</c:v>
                </c:pt>
                <c:pt idx="131">
                  <c:v>0.13270102718209945</c:v>
                </c:pt>
                <c:pt idx="132">
                  <c:v>0.13118712578249769</c:v>
                </c:pt>
                <c:pt idx="133">
                  <c:v>0.12967322438289594</c:v>
                </c:pt>
                <c:pt idx="134">
                  <c:v>0.12815932298329397</c:v>
                </c:pt>
                <c:pt idx="135">
                  <c:v>0.12656972651371218</c:v>
                </c:pt>
                <c:pt idx="136">
                  <c:v>0.1250558251141102</c:v>
                </c:pt>
                <c:pt idx="137">
                  <c:v>0.12354192371450845</c:v>
                </c:pt>
                <c:pt idx="138">
                  <c:v>0.12202802231490648</c:v>
                </c:pt>
                <c:pt idx="139">
                  <c:v>0.12051412091530472</c:v>
                </c:pt>
                <c:pt idx="140">
                  <c:v>0.11900021951570296</c:v>
                </c:pt>
                <c:pt idx="141">
                  <c:v>0.11756201318608102</c:v>
                </c:pt>
                <c:pt idx="142">
                  <c:v>0.11612380685645927</c:v>
                </c:pt>
                <c:pt idx="143">
                  <c:v>0.11460990545685752</c:v>
                </c:pt>
                <c:pt idx="144">
                  <c:v>0.11317169912723579</c:v>
                </c:pt>
                <c:pt idx="145">
                  <c:v>0.11173349279761405</c:v>
                </c:pt>
                <c:pt idx="146">
                  <c:v>0.11029528646799232</c:v>
                </c:pt>
                <c:pt idx="147">
                  <c:v>0.10885708013837059</c:v>
                </c:pt>
                <c:pt idx="148">
                  <c:v>0.10741887380874884</c:v>
                </c:pt>
                <c:pt idx="149">
                  <c:v>0.10605636254910714</c:v>
                </c:pt>
                <c:pt idx="150">
                  <c:v>0.10469385128946543</c:v>
                </c:pt>
                <c:pt idx="151">
                  <c:v>0.1032556449598437</c:v>
                </c:pt>
                <c:pt idx="152">
                  <c:v>0.10189313370020198</c:v>
                </c:pt>
                <c:pt idx="153">
                  <c:v>0.10053062244056027</c:v>
                </c:pt>
                <c:pt idx="154">
                  <c:v>9.9243806250898792E-2</c:v>
                </c:pt>
                <c:pt idx="155">
                  <c:v>9.7881294991257084E-2</c:v>
                </c:pt>
                <c:pt idx="156">
                  <c:v>9.6594478801595607E-2</c:v>
                </c:pt>
                <c:pt idx="157">
                  <c:v>9.5307662611933922E-2</c:v>
                </c:pt>
                <c:pt idx="158">
                  <c:v>9.4020846422272458E-2</c:v>
                </c:pt>
                <c:pt idx="159">
                  <c:v>9.2809725302591004E-2</c:v>
                </c:pt>
                <c:pt idx="160">
                  <c:v>9.1598604182909549E-2</c:v>
                </c:pt>
                <c:pt idx="161">
                  <c:v>9.0311787993247863E-2</c:v>
                </c:pt>
                <c:pt idx="162">
                  <c:v>8.9100666873566423E-2</c:v>
                </c:pt>
                <c:pt idx="163">
                  <c:v>8.7889545753884968E-2</c:v>
                </c:pt>
                <c:pt idx="164">
                  <c:v>8.6754119704183535E-2</c:v>
                </c:pt>
                <c:pt idx="165">
                  <c:v>8.5618693654482117E-2</c:v>
                </c:pt>
                <c:pt idx="166">
                  <c:v>8.4483267604780907E-2</c:v>
                </c:pt>
                <c:pt idx="167">
                  <c:v>8.3347841555079474E-2</c:v>
                </c:pt>
                <c:pt idx="168">
                  <c:v>8.2288110575358078E-2</c:v>
                </c:pt>
                <c:pt idx="169">
                  <c:v>8.1152684525656868E-2</c:v>
                </c:pt>
                <c:pt idx="170">
                  <c:v>8.0092953545935458E-2</c:v>
                </c:pt>
                <c:pt idx="171">
                  <c:v>7.9108917636194293E-2</c:v>
                </c:pt>
                <c:pt idx="172">
                  <c:v>7.8049186656472896E-2</c:v>
                </c:pt>
                <c:pt idx="173">
                  <c:v>7.7065150746731731E-2</c:v>
                </c:pt>
                <c:pt idx="174">
                  <c:v>7.6005419767010543E-2</c:v>
                </c:pt>
                <c:pt idx="175">
                  <c:v>7.50970789272494E-2</c:v>
                </c:pt>
                <c:pt idx="176">
                  <c:v>7.4113043017508234E-2</c:v>
                </c:pt>
                <c:pt idx="177">
                  <c:v>7.3129007107767083E-2</c:v>
                </c:pt>
                <c:pt idx="178">
                  <c:v>7.222066626800594E-2</c:v>
                </c:pt>
                <c:pt idx="179">
                  <c:v>7.1312325428244797E-2</c:v>
                </c:pt>
                <c:pt idx="180">
                  <c:v>7.0479679658463676E-2</c:v>
                </c:pt>
                <c:pt idx="181">
                  <c:v>6.9571338818702755E-2</c:v>
                </c:pt>
                <c:pt idx="182">
                  <c:v>6.8738693048921634E-2</c:v>
                </c:pt>
                <c:pt idx="183">
                  <c:v>6.7906047279140735E-2</c:v>
                </c:pt>
                <c:pt idx="184">
                  <c:v>6.7073401509359615E-2</c:v>
                </c:pt>
                <c:pt idx="185">
                  <c:v>6.6240755739578716E-2</c:v>
                </c:pt>
                <c:pt idx="186">
                  <c:v>6.5483805039777618E-2</c:v>
                </c:pt>
                <c:pt idx="187">
                  <c:v>6.4651159269996719E-2</c:v>
                </c:pt>
                <c:pt idx="188">
                  <c:v>6.3894208570195843E-2</c:v>
                </c:pt>
                <c:pt idx="189">
                  <c:v>6.3137257870394745E-2</c:v>
                </c:pt>
                <c:pt idx="190">
                  <c:v>6.2380307170593868E-2</c:v>
                </c:pt>
                <c:pt idx="191">
                  <c:v>6.1623356470792985E-2</c:v>
                </c:pt>
                <c:pt idx="192">
                  <c:v>6.0942100840972131E-2</c:v>
                </c:pt>
                <c:pt idx="193">
                  <c:v>6.0260845211151277E-2</c:v>
                </c:pt>
                <c:pt idx="194">
                  <c:v>5.9579589581330417E-2</c:v>
                </c:pt>
                <c:pt idx="195">
                  <c:v>5.8898333951509563E-2</c:v>
                </c:pt>
                <c:pt idx="196">
                  <c:v>5.8217078321688924E-2</c:v>
                </c:pt>
                <c:pt idx="197">
                  <c:v>5.7611517761848093E-2</c:v>
                </c:pt>
                <c:pt idx="198">
                  <c:v>5.6930262132027239E-2</c:v>
                </c:pt>
                <c:pt idx="199">
                  <c:v>5.6324701572186615E-2</c:v>
                </c:pt>
                <c:pt idx="200">
                  <c:v>5.5719141012345784E-2</c:v>
                </c:pt>
                <c:pt idx="201">
                  <c:v>5.5113580452504952E-2</c:v>
                </c:pt>
                <c:pt idx="202">
                  <c:v>5.4508019892664336E-2</c:v>
                </c:pt>
                <c:pt idx="203">
                  <c:v>5.3902459332823505E-2</c:v>
                </c:pt>
                <c:pt idx="204">
                  <c:v>5.3296898772982888E-2</c:v>
                </c:pt>
                <c:pt idx="205">
                  <c:v>5.2767033283122294E-2</c:v>
                </c:pt>
                <c:pt idx="206">
                  <c:v>5.2161472723281463E-2</c:v>
                </c:pt>
                <c:pt idx="207">
                  <c:v>5.1631607233420869E-2</c:v>
                </c:pt>
                <c:pt idx="208">
                  <c:v>5.1101741743560275E-2</c:v>
                </c:pt>
                <c:pt idx="209">
                  <c:v>5.0571876253699466E-2</c:v>
                </c:pt>
                <c:pt idx="210">
                  <c:v>5.0117705833818894E-2</c:v>
                </c:pt>
                <c:pt idx="211">
                  <c:v>4.95878403439583E-2</c:v>
                </c:pt>
                <c:pt idx="212">
                  <c:v>4.9057974854097706E-2</c:v>
                </c:pt>
                <c:pt idx="213">
                  <c:v>4.8603804434217135E-2</c:v>
                </c:pt>
                <c:pt idx="214">
                  <c:v>4.8073938944356541E-2</c:v>
                </c:pt>
                <c:pt idx="215">
                  <c:v>4.7619768524475976E-2</c:v>
                </c:pt>
                <c:pt idx="216">
                  <c:v>4.7165598104595405E-2</c:v>
                </c:pt>
                <c:pt idx="217">
                  <c:v>4.6711427684714833E-2</c:v>
                </c:pt>
                <c:pt idx="218">
                  <c:v>4.6257257264834262E-2</c:v>
                </c:pt>
                <c:pt idx="219">
                  <c:v>4.580308684495369E-2</c:v>
                </c:pt>
                <c:pt idx="220">
                  <c:v>4.5424611495053363E-2</c:v>
                </c:pt>
                <c:pt idx="221">
                  <c:v>4.4970441075172791E-2</c:v>
                </c:pt>
                <c:pt idx="222">
                  <c:v>4.4591965725272242E-2</c:v>
                </c:pt>
                <c:pt idx="223">
                  <c:v>4.4137795305391671E-2</c:v>
                </c:pt>
                <c:pt idx="224">
                  <c:v>4.3759319955491129E-2</c:v>
                </c:pt>
                <c:pt idx="225">
                  <c:v>4.3380844605590795E-2</c:v>
                </c:pt>
                <c:pt idx="226">
                  <c:v>4.3002369255690245E-2</c:v>
                </c:pt>
                <c:pt idx="227">
                  <c:v>4.2548198835809674E-2</c:v>
                </c:pt>
                <c:pt idx="228">
                  <c:v>4.2169723485909347E-2</c:v>
                </c:pt>
                <c:pt idx="229">
                  <c:v>4.186694320598882E-2</c:v>
                </c:pt>
                <c:pt idx="230">
                  <c:v>4.1488467856088486E-2</c:v>
                </c:pt>
                <c:pt idx="231">
                  <c:v>4.1109992506187944E-2</c:v>
                </c:pt>
                <c:pt idx="232">
                  <c:v>4.073151715628761E-2</c:v>
                </c:pt>
                <c:pt idx="233">
                  <c:v>4.0428736876367083E-2</c:v>
                </c:pt>
                <c:pt idx="234">
                  <c:v>4.0125956596446778E-2</c:v>
                </c:pt>
                <c:pt idx="235">
                  <c:v>3.9747481246546444E-2</c:v>
                </c:pt>
                <c:pt idx="236">
                  <c:v>3.9444700966625924E-2</c:v>
                </c:pt>
                <c:pt idx="237">
                  <c:v>3.9141920686705613E-2</c:v>
                </c:pt>
                <c:pt idx="238">
                  <c:v>3.8839140406785308E-2</c:v>
                </c:pt>
                <c:pt idx="239">
                  <c:v>3.8536360126864781E-2</c:v>
                </c:pt>
                <c:pt idx="240">
                  <c:v>3.8309274916924499E-2</c:v>
                </c:pt>
                <c:pt idx="241">
                  <c:v>3.8006494637004187E-2</c:v>
                </c:pt>
                <c:pt idx="242">
                  <c:v>3.7779409427063905E-2</c:v>
                </c:pt>
                <c:pt idx="243">
                  <c:v>3.7476629147143593E-2</c:v>
                </c:pt>
                <c:pt idx="244">
                  <c:v>3.7249543937203311E-2</c:v>
                </c:pt>
                <c:pt idx="245">
                  <c:v>3.7022458727263022E-2</c:v>
                </c:pt>
                <c:pt idx="246">
                  <c:v>3.6795373517322739E-2</c:v>
                </c:pt>
                <c:pt idx="247">
                  <c:v>3.656828830738245E-2</c:v>
                </c:pt>
                <c:pt idx="248">
                  <c:v>3.6341203097442168E-2</c:v>
                </c:pt>
                <c:pt idx="249">
                  <c:v>3.6114117887501886E-2</c:v>
                </c:pt>
                <c:pt idx="250">
                  <c:v>3.5887032677561596E-2</c:v>
                </c:pt>
                <c:pt idx="251">
                  <c:v>3.5659947467621314E-2</c:v>
                </c:pt>
                <c:pt idx="252">
                  <c:v>3.5432862257681025E-2</c:v>
                </c:pt>
                <c:pt idx="253">
                  <c:v>3.528147211772098E-2</c:v>
                </c:pt>
                <c:pt idx="254">
                  <c:v>3.5054386907780698E-2</c:v>
                </c:pt>
                <c:pt idx="255">
                  <c:v>3.4827301697840408E-2</c:v>
                </c:pt>
                <c:pt idx="256">
                  <c:v>3.4675911557880149E-2</c:v>
                </c:pt>
                <c:pt idx="257">
                  <c:v>3.4448826347939866E-2</c:v>
                </c:pt>
                <c:pt idx="258">
                  <c:v>3.4297436207979599E-2</c:v>
                </c:pt>
                <c:pt idx="259">
                  <c:v>3.4146046068019555E-2</c:v>
                </c:pt>
                <c:pt idx="260">
                  <c:v>3.3918960858079272E-2</c:v>
                </c:pt>
                <c:pt idx="261">
                  <c:v>3.3767570718119005E-2</c:v>
                </c:pt>
                <c:pt idx="262">
                  <c:v>3.3616180578158961E-2</c:v>
                </c:pt>
                <c:pt idx="263">
                  <c:v>3.3464790438198701E-2</c:v>
                </c:pt>
                <c:pt idx="264">
                  <c:v>3.3237705228258412E-2</c:v>
                </c:pt>
                <c:pt idx="265">
                  <c:v>3.3086315088298152E-2</c:v>
                </c:pt>
                <c:pt idx="266">
                  <c:v>3.2934924948338107E-2</c:v>
                </c:pt>
                <c:pt idx="267">
                  <c:v>3.2783534808377847E-2</c:v>
                </c:pt>
                <c:pt idx="268">
                  <c:v>3.2556449598437558E-2</c:v>
                </c:pt>
                <c:pt idx="269">
                  <c:v>3.2405059458477298E-2</c:v>
                </c:pt>
                <c:pt idx="270">
                  <c:v>3.2177974248537224E-2</c:v>
                </c:pt>
                <c:pt idx="271">
                  <c:v>3.2026584108576964E-2</c:v>
                </c:pt>
                <c:pt idx="272">
                  <c:v>3.1875193968616704E-2</c:v>
                </c:pt>
                <c:pt idx="273">
                  <c:v>3.1648108758676415E-2</c:v>
                </c:pt>
                <c:pt idx="274">
                  <c:v>3.149671861871637E-2</c:v>
                </c:pt>
                <c:pt idx="275">
                  <c:v>3.1269633408776087E-2</c:v>
                </c:pt>
                <c:pt idx="276">
                  <c:v>3.1118243268815824E-2</c:v>
                </c:pt>
                <c:pt idx="277">
                  <c:v>3.0966853128855561E-2</c:v>
                </c:pt>
                <c:pt idx="278">
                  <c:v>3.0739767918915278E-2</c:v>
                </c:pt>
                <c:pt idx="279">
                  <c:v>3.058837777895523E-2</c:v>
                </c:pt>
                <c:pt idx="280">
                  <c:v>3.043698763899497E-2</c:v>
                </c:pt>
                <c:pt idx="281">
                  <c:v>3.0285597499034922E-2</c:v>
                </c:pt>
                <c:pt idx="282">
                  <c:v>3.0058512289094636E-2</c:v>
                </c:pt>
                <c:pt idx="283">
                  <c:v>2.9907122149134376E-2</c:v>
                </c:pt>
                <c:pt idx="284">
                  <c:v>2.9755732009174113E-2</c:v>
                </c:pt>
                <c:pt idx="285">
                  <c:v>2.9604341869214068E-2</c:v>
                </c:pt>
                <c:pt idx="286">
                  <c:v>2.9528646799233827E-2</c:v>
                </c:pt>
                <c:pt idx="287">
                  <c:v>2.9377256659273782E-2</c:v>
                </c:pt>
                <c:pt idx="288">
                  <c:v>2.9225866519313519E-2</c:v>
                </c:pt>
                <c:pt idx="289">
                  <c:v>2.9074476379353259E-2</c:v>
                </c:pt>
                <c:pt idx="290">
                  <c:v>2.8923086239393211E-2</c:v>
                </c:pt>
                <c:pt idx="291">
                  <c:v>2.8847391169412973E-2</c:v>
                </c:pt>
                <c:pt idx="292">
                  <c:v>2.8696001029452925E-2</c:v>
                </c:pt>
                <c:pt idx="293">
                  <c:v>2.8544610889492665E-2</c:v>
                </c:pt>
                <c:pt idx="294">
                  <c:v>2.8468915819512639E-2</c:v>
                </c:pt>
                <c:pt idx="295">
                  <c:v>2.8317525679552379E-2</c:v>
                </c:pt>
                <c:pt idx="296">
                  <c:v>2.8241830609572357E-2</c:v>
                </c:pt>
                <c:pt idx="297">
                  <c:v>2.8090440469612094E-2</c:v>
                </c:pt>
                <c:pt idx="298">
                  <c:v>2.8014745399632071E-2</c:v>
                </c:pt>
                <c:pt idx="299">
                  <c:v>2.7863355259671808E-2</c:v>
                </c:pt>
                <c:pt idx="300">
                  <c:v>2.7787660189691785E-2</c:v>
                </c:pt>
                <c:pt idx="301">
                  <c:v>2.7636270049731522E-2</c:v>
                </c:pt>
                <c:pt idx="302">
                  <c:v>2.75605749797515E-2</c:v>
                </c:pt>
                <c:pt idx="303">
                  <c:v>2.740918483979124E-2</c:v>
                </c:pt>
                <c:pt idx="304">
                  <c:v>2.7333489769811214E-2</c:v>
                </c:pt>
                <c:pt idx="305">
                  <c:v>2.7182099629850954E-2</c:v>
                </c:pt>
                <c:pt idx="306">
                  <c:v>2.7106404559870928E-2</c:v>
                </c:pt>
                <c:pt idx="307">
                  <c:v>2.7030709489890906E-2</c:v>
                </c:pt>
                <c:pt idx="308">
                  <c:v>2.6879319349930646E-2</c:v>
                </c:pt>
                <c:pt idx="309">
                  <c:v>2.680362427995062E-2</c:v>
                </c:pt>
                <c:pt idx="310">
                  <c:v>2.6727929209970382E-2</c:v>
                </c:pt>
                <c:pt idx="311">
                  <c:v>2.665223413999036E-2</c:v>
                </c:pt>
                <c:pt idx="312">
                  <c:v>2.6500844000030312E-2</c:v>
                </c:pt>
                <c:pt idx="313">
                  <c:v>2.6425148930050074E-2</c:v>
                </c:pt>
                <c:pt idx="314">
                  <c:v>2.6349453860070052E-2</c:v>
                </c:pt>
                <c:pt idx="315">
                  <c:v>2.6273758790090026E-2</c:v>
                </c:pt>
                <c:pt idx="316">
                  <c:v>2.6198063720109788E-2</c:v>
                </c:pt>
                <c:pt idx="317">
                  <c:v>2.6122368650129766E-2</c:v>
                </c:pt>
                <c:pt idx="318">
                  <c:v>2.6046673580149744E-2</c:v>
                </c:pt>
                <c:pt idx="319">
                  <c:v>2.5970978510169503E-2</c:v>
                </c:pt>
                <c:pt idx="320">
                  <c:v>2.589528344018948E-2</c:v>
                </c:pt>
                <c:pt idx="321">
                  <c:v>2.5819588370209458E-2</c:v>
                </c:pt>
                <c:pt idx="322">
                  <c:v>2.5743893300229217E-2</c:v>
                </c:pt>
                <c:pt idx="323">
                  <c:v>2.5668198230249194E-2</c:v>
                </c:pt>
                <c:pt idx="324">
                  <c:v>2.5592503160269172E-2</c:v>
                </c:pt>
                <c:pt idx="325">
                  <c:v>2.5516808090288935E-2</c:v>
                </c:pt>
                <c:pt idx="326">
                  <c:v>2.5441113020308909E-2</c:v>
                </c:pt>
                <c:pt idx="327">
                  <c:v>2.5365417950328886E-2</c:v>
                </c:pt>
                <c:pt idx="328">
                  <c:v>2.5289722880348649E-2</c:v>
                </c:pt>
                <c:pt idx="329">
                  <c:v>2.5289722880348649E-2</c:v>
                </c:pt>
                <c:pt idx="330">
                  <c:v>2.5214027810368626E-2</c:v>
                </c:pt>
                <c:pt idx="331">
                  <c:v>2.51383327403886E-2</c:v>
                </c:pt>
                <c:pt idx="332">
                  <c:v>2.5062637670408363E-2</c:v>
                </c:pt>
                <c:pt idx="333">
                  <c:v>2.4986942600428341E-2</c:v>
                </c:pt>
                <c:pt idx="334">
                  <c:v>2.4986942600428341E-2</c:v>
                </c:pt>
                <c:pt idx="335">
                  <c:v>2.4911247530448315E-2</c:v>
                </c:pt>
                <c:pt idx="336">
                  <c:v>2.4835552460468077E-2</c:v>
                </c:pt>
                <c:pt idx="337">
                  <c:v>2.4759857390488055E-2</c:v>
                </c:pt>
                <c:pt idx="338">
                  <c:v>2.4759857390488055E-2</c:v>
                </c:pt>
                <c:pt idx="339">
                  <c:v>2.4684162320508032E-2</c:v>
                </c:pt>
                <c:pt idx="340">
                  <c:v>2.4608467250528007E-2</c:v>
                </c:pt>
                <c:pt idx="341">
                  <c:v>2.4532772180547769E-2</c:v>
                </c:pt>
                <c:pt idx="342">
                  <c:v>2.4532772180547769E-2</c:v>
                </c:pt>
                <c:pt idx="343">
                  <c:v>2.4457077110567747E-2</c:v>
                </c:pt>
                <c:pt idx="344">
                  <c:v>2.4381382040587721E-2</c:v>
                </c:pt>
                <c:pt idx="345">
                  <c:v>2.4381382040587721E-2</c:v>
                </c:pt>
                <c:pt idx="346">
                  <c:v>2.4305686970607483E-2</c:v>
                </c:pt>
                <c:pt idx="347">
                  <c:v>2.4305686970607483E-2</c:v>
                </c:pt>
                <c:pt idx="348">
                  <c:v>2.4229991900627461E-2</c:v>
                </c:pt>
                <c:pt idx="349">
                  <c:v>2.4154296830647438E-2</c:v>
                </c:pt>
                <c:pt idx="350">
                  <c:v>2.4154296830647438E-2</c:v>
                </c:pt>
                <c:pt idx="351">
                  <c:v>2.4078601760667197E-2</c:v>
                </c:pt>
                <c:pt idx="352">
                  <c:v>2.4078601760667197E-2</c:v>
                </c:pt>
                <c:pt idx="353">
                  <c:v>2.4002906690687175E-2</c:v>
                </c:pt>
                <c:pt idx="354">
                  <c:v>2.4002906690687175E-2</c:v>
                </c:pt>
                <c:pt idx="355">
                  <c:v>2.3927211620707153E-2</c:v>
                </c:pt>
                <c:pt idx="356">
                  <c:v>2.3851516550726915E-2</c:v>
                </c:pt>
                <c:pt idx="357">
                  <c:v>2.3851516550726915E-2</c:v>
                </c:pt>
                <c:pt idx="358">
                  <c:v>2.3775821480746889E-2</c:v>
                </c:pt>
                <c:pt idx="359">
                  <c:v>2.3775821480746889E-2</c:v>
                </c:pt>
                <c:pt idx="360">
                  <c:v>2.3700126410766867E-2</c:v>
                </c:pt>
                <c:pt idx="361">
                  <c:v>2.3700126410766867E-2</c:v>
                </c:pt>
                <c:pt idx="362">
                  <c:v>2.3624431340786629E-2</c:v>
                </c:pt>
                <c:pt idx="363">
                  <c:v>2.3624431340786629E-2</c:v>
                </c:pt>
                <c:pt idx="364">
                  <c:v>2.3548736270806604E-2</c:v>
                </c:pt>
                <c:pt idx="365">
                  <c:v>2.3548736270806604E-2</c:v>
                </c:pt>
                <c:pt idx="366">
                  <c:v>2.3473041200826581E-2</c:v>
                </c:pt>
                <c:pt idx="367">
                  <c:v>2.3473041200826581E-2</c:v>
                </c:pt>
                <c:pt idx="368">
                  <c:v>2.3473041200826581E-2</c:v>
                </c:pt>
                <c:pt idx="369">
                  <c:v>2.3397346130846344E-2</c:v>
                </c:pt>
                <c:pt idx="370">
                  <c:v>2.3397346130846344E-2</c:v>
                </c:pt>
                <c:pt idx="371">
                  <c:v>2.3321651060866321E-2</c:v>
                </c:pt>
                <c:pt idx="372">
                  <c:v>2.3321651060866321E-2</c:v>
                </c:pt>
                <c:pt idx="373">
                  <c:v>2.3245955990886295E-2</c:v>
                </c:pt>
                <c:pt idx="374">
                  <c:v>2.3245955990886295E-2</c:v>
                </c:pt>
                <c:pt idx="375">
                  <c:v>2.3245955990886295E-2</c:v>
                </c:pt>
                <c:pt idx="376">
                  <c:v>2.3170260920906058E-2</c:v>
                </c:pt>
                <c:pt idx="377">
                  <c:v>2.3170260920906058E-2</c:v>
                </c:pt>
                <c:pt idx="378">
                  <c:v>2.3094565850926035E-2</c:v>
                </c:pt>
                <c:pt idx="379">
                  <c:v>2.3094565850926035E-2</c:v>
                </c:pt>
                <c:pt idx="380">
                  <c:v>2.3094565850926035E-2</c:v>
                </c:pt>
                <c:pt idx="381">
                  <c:v>2.3018870780946013E-2</c:v>
                </c:pt>
                <c:pt idx="382">
                  <c:v>2.3018870780946013E-2</c:v>
                </c:pt>
                <c:pt idx="383">
                  <c:v>2.3018870780946013E-2</c:v>
                </c:pt>
                <c:pt idx="384">
                  <c:v>2.2943175710965772E-2</c:v>
                </c:pt>
                <c:pt idx="385">
                  <c:v>2.2943175710965772E-2</c:v>
                </c:pt>
                <c:pt idx="386">
                  <c:v>2.2943175710965772E-2</c:v>
                </c:pt>
                <c:pt idx="387">
                  <c:v>2.2943175710965772E-2</c:v>
                </c:pt>
                <c:pt idx="388">
                  <c:v>2.286748064098575E-2</c:v>
                </c:pt>
                <c:pt idx="389">
                  <c:v>2.286748064098575E-2</c:v>
                </c:pt>
                <c:pt idx="390">
                  <c:v>2.286748064098575E-2</c:v>
                </c:pt>
                <c:pt idx="391">
                  <c:v>2.286748064098575E-2</c:v>
                </c:pt>
                <c:pt idx="392">
                  <c:v>2.286748064098575E-2</c:v>
                </c:pt>
                <c:pt idx="393">
                  <c:v>2.286748064098575E-2</c:v>
                </c:pt>
                <c:pt idx="394">
                  <c:v>2.286748064098575E-2</c:v>
                </c:pt>
                <c:pt idx="395">
                  <c:v>2.2943175710965772E-2</c:v>
                </c:pt>
                <c:pt idx="396">
                  <c:v>2.2943175710965772E-2</c:v>
                </c:pt>
                <c:pt idx="397">
                  <c:v>2.2943175710965772E-2</c:v>
                </c:pt>
                <c:pt idx="398">
                  <c:v>2.2943175710965772E-2</c:v>
                </c:pt>
                <c:pt idx="399">
                  <c:v>2.2943175710965772E-2</c:v>
                </c:pt>
                <c:pt idx="400">
                  <c:v>2.2943175710965772E-2</c:v>
                </c:pt>
                <c:pt idx="401">
                  <c:v>2.2943175710965772E-2</c:v>
                </c:pt>
                <c:pt idx="402">
                  <c:v>2.2943175710965772E-2</c:v>
                </c:pt>
                <c:pt idx="403">
                  <c:v>2.2943175710965772E-2</c:v>
                </c:pt>
                <c:pt idx="404">
                  <c:v>2.3018870780946013E-2</c:v>
                </c:pt>
                <c:pt idx="405">
                  <c:v>2.3018870780946013E-2</c:v>
                </c:pt>
                <c:pt idx="406">
                  <c:v>2.3018870780946013E-2</c:v>
                </c:pt>
                <c:pt idx="407">
                  <c:v>2.3018870780946013E-2</c:v>
                </c:pt>
                <c:pt idx="408">
                  <c:v>2.3018870780946013E-2</c:v>
                </c:pt>
                <c:pt idx="409">
                  <c:v>2.3018870780946013E-2</c:v>
                </c:pt>
                <c:pt idx="410">
                  <c:v>2.3018870780946013E-2</c:v>
                </c:pt>
                <c:pt idx="411">
                  <c:v>2.3018870780946013E-2</c:v>
                </c:pt>
                <c:pt idx="412">
                  <c:v>2.3094565850926035E-2</c:v>
                </c:pt>
                <c:pt idx="413">
                  <c:v>2.3094565850926035E-2</c:v>
                </c:pt>
                <c:pt idx="414">
                  <c:v>2.3094565850926035E-2</c:v>
                </c:pt>
                <c:pt idx="415">
                  <c:v>2.3094565850926035E-2</c:v>
                </c:pt>
                <c:pt idx="416">
                  <c:v>2.3094565850926035E-2</c:v>
                </c:pt>
                <c:pt idx="417">
                  <c:v>2.3094565850926035E-2</c:v>
                </c:pt>
                <c:pt idx="418">
                  <c:v>2.3094565850926035E-2</c:v>
                </c:pt>
                <c:pt idx="419">
                  <c:v>2.3094565850926035E-2</c:v>
                </c:pt>
                <c:pt idx="420">
                  <c:v>2.3094565850926035E-2</c:v>
                </c:pt>
                <c:pt idx="421">
                  <c:v>2.3094565850926035E-2</c:v>
                </c:pt>
                <c:pt idx="422">
                  <c:v>2.3094565850926035E-2</c:v>
                </c:pt>
                <c:pt idx="423">
                  <c:v>2.3094565850926035E-2</c:v>
                </c:pt>
                <c:pt idx="424">
                  <c:v>2.3018870780946013E-2</c:v>
                </c:pt>
                <c:pt idx="425">
                  <c:v>2.3018870780946013E-2</c:v>
                </c:pt>
                <c:pt idx="426">
                  <c:v>2.3018870780946013E-2</c:v>
                </c:pt>
                <c:pt idx="427">
                  <c:v>2.2943175710965772E-2</c:v>
                </c:pt>
                <c:pt idx="428">
                  <c:v>2.2943175710965772E-2</c:v>
                </c:pt>
                <c:pt idx="429">
                  <c:v>2.286748064098575E-2</c:v>
                </c:pt>
                <c:pt idx="430">
                  <c:v>2.286748064098575E-2</c:v>
                </c:pt>
                <c:pt idx="431">
                  <c:v>2.286748064098575E-2</c:v>
                </c:pt>
                <c:pt idx="432">
                  <c:v>2.2791785571005727E-2</c:v>
                </c:pt>
                <c:pt idx="433">
                  <c:v>2.2791785571005727E-2</c:v>
                </c:pt>
                <c:pt idx="434">
                  <c:v>2.2791785571005727E-2</c:v>
                </c:pt>
                <c:pt idx="435">
                  <c:v>2.2716090501025701E-2</c:v>
                </c:pt>
                <c:pt idx="436">
                  <c:v>2.2716090501025701E-2</c:v>
                </c:pt>
                <c:pt idx="437">
                  <c:v>2.2716090501025701E-2</c:v>
                </c:pt>
                <c:pt idx="438">
                  <c:v>2.2716090501025701E-2</c:v>
                </c:pt>
                <c:pt idx="439">
                  <c:v>2.2716090501025701E-2</c:v>
                </c:pt>
                <c:pt idx="440">
                  <c:v>2.2640395431045464E-2</c:v>
                </c:pt>
                <c:pt idx="441">
                  <c:v>2.2640395431045464E-2</c:v>
                </c:pt>
                <c:pt idx="442">
                  <c:v>2.2640395431045464E-2</c:v>
                </c:pt>
                <c:pt idx="443">
                  <c:v>2.2640395431045464E-2</c:v>
                </c:pt>
                <c:pt idx="444">
                  <c:v>2.2564700361065441E-2</c:v>
                </c:pt>
                <c:pt idx="445">
                  <c:v>2.2564700361065441E-2</c:v>
                </c:pt>
                <c:pt idx="446">
                  <c:v>2.2564700361065441E-2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</c:numCache>
            </c:numRef>
          </c:xVal>
          <c:yVal>
            <c:numRef>
              <c:f>Potentiel7!$I$2:$I$500</c:f>
              <c:numCache>
                <c:formatCode>0.00</c:formatCode>
                <c:ptCount val="499"/>
                <c:pt idx="0">
                  <c:v>0.5581539443049337</c:v>
                </c:pt>
                <c:pt idx="1">
                  <c:v>2.2627779313770446</c:v>
                </c:pt>
                <c:pt idx="2">
                  <c:v>3.6313783139489715</c:v>
                </c:pt>
                <c:pt idx="3">
                  <c:v>4.9372066964280208</c:v>
                </c:pt>
                <c:pt idx="4">
                  <c:v>6.2780475588118634</c:v>
                </c:pt>
                <c:pt idx="5">
                  <c:v>7.8704506024064358</c:v>
                </c:pt>
                <c:pt idx="6">
                  <c:v>9.513464390440376</c:v>
                </c:pt>
                <c:pt idx="7">
                  <c:v>11.324410187302462</c:v>
                </c:pt>
                <c:pt idx="8">
                  <c:v>13.317864101156687</c:v>
                </c:pt>
                <c:pt idx="9">
                  <c:v>15.262644687966684</c:v>
                </c:pt>
                <c:pt idx="10">
                  <c:v>17.405710822499188</c:v>
                </c:pt>
                <c:pt idx="11">
                  <c:v>19.765739507145284</c:v>
                </c:pt>
                <c:pt idx="12">
                  <c:v>22.085368949863479</c:v>
                </c:pt>
                <c:pt idx="13">
                  <c:v>24.643122103923901</c:v>
                </c:pt>
                <c:pt idx="14">
                  <c:v>28.073495081004722</c:v>
                </c:pt>
                <c:pt idx="15">
                  <c:v>31.053892995590886</c:v>
                </c:pt>
                <c:pt idx="16">
                  <c:v>34.008289873982434</c:v>
                </c:pt>
                <c:pt idx="17">
                  <c:v>37.098226823948465</c:v>
                </c:pt>
                <c:pt idx="18">
                  <c:v>40.14878618785707</c:v>
                </c:pt>
                <c:pt idx="19">
                  <c:v>43.335880747151009</c:v>
                </c:pt>
                <c:pt idx="20">
                  <c:v>46.868688547072281</c:v>
                </c:pt>
                <c:pt idx="21">
                  <c:v>50.364241766830986</c:v>
                </c:pt>
                <c:pt idx="22">
                  <c:v>54.244899674784307</c:v>
                </c:pt>
                <c:pt idx="23">
                  <c:v>58.322499511607418</c:v>
                </c:pt>
                <c:pt idx="24">
                  <c:v>62.610587865753786</c:v>
                </c:pt>
                <c:pt idx="25">
                  <c:v>67.123786959539871</c:v>
                </c:pt>
                <c:pt idx="26">
                  <c:v>71.877876977074777</c:v>
                </c:pt>
                <c:pt idx="27">
                  <c:v>77.176250672256486</c:v>
                </c:pt>
                <c:pt idx="28">
                  <c:v>82.783639322824854</c:v>
                </c:pt>
                <c:pt idx="29">
                  <c:v>88.723444067892274</c:v>
                </c:pt>
                <c:pt idx="30">
                  <c:v>95.02094810001455</c:v>
                </c:pt>
                <c:pt idx="31">
                  <c:v>101.70342555707737</c:v>
                </c:pt>
                <c:pt idx="32">
                  <c:v>109.18582256226878</c:v>
                </c:pt>
                <c:pt idx="33">
                  <c:v>116.75289634855494</c:v>
                </c:pt>
                <c:pt idx="34">
                  <c:v>125.23908053842615</c:v>
                </c:pt>
                <c:pt idx="35">
                  <c:v>134.30103570276395</c:v>
                </c:pt>
                <c:pt idx="36">
                  <c:v>143.98376797592169</c:v>
                </c:pt>
                <c:pt idx="37">
                  <c:v>154.33495844163741</c:v>
                </c:pt>
                <c:pt idx="38">
                  <c:v>165.97807405570066</c:v>
                </c:pt>
                <c:pt idx="39">
                  <c:v>177.85890161541161</c:v>
                </c:pt>
                <c:pt idx="40">
                  <c:v>191.22590565535805</c:v>
                </c:pt>
                <c:pt idx="41">
                  <c:v>204.86395930144218</c:v>
                </c:pt>
                <c:pt idx="42">
                  <c:v>220.19932643585511</c:v>
                </c:pt>
                <c:pt idx="43">
                  <c:v>236.63854129058385</c:v>
                </c:pt>
                <c:pt idx="44">
                  <c:v>254.24483689233321</c:v>
                </c:pt>
                <c:pt idx="45">
                  <c:v>272.15315821374111</c:v>
                </c:pt>
                <c:pt idx="46">
                  <c:v>292.20863950304397</c:v>
                </c:pt>
                <c:pt idx="47">
                  <c:v>313.5968304235671</c:v>
                </c:pt>
                <c:pt idx="48">
                  <c:v>336.36254539683273</c:v>
                </c:pt>
                <c:pt idx="49">
                  <c:v>360.54311126646735</c:v>
                </c:pt>
                <c:pt idx="50">
                  <c:v>386.16765754381652</c:v>
                </c:pt>
                <c:pt idx="51">
                  <c:v>411.93336404192144</c:v>
                </c:pt>
                <c:pt idx="52">
                  <c:v>440.42848463021426</c:v>
                </c:pt>
                <c:pt idx="53">
                  <c:v>471.86808756778623</c:v>
                </c:pt>
                <c:pt idx="54">
                  <c:v>503.39013475512081</c:v>
                </c:pt>
                <c:pt idx="55">
                  <c:v>536.37781728564221</c:v>
                </c:pt>
                <c:pt idx="56">
                  <c:v>570.81484118046001</c:v>
                </c:pt>
                <c:pt idx="57">
                  <c:v>606.68041827247998</c:v>
                </c:pt>
                <c:pt idx="58">
                  <c:v>643.95044064124409</c:v>
                </c:pt>
                <c:pt idx="59">
                  <c:v>682.59860623581301</c:v>
                </c:pt>
                <c:pt idx="60">
                  <c:v>722.597448034629</c:v>
                </c:pt>
                <c:pt idx="61">
                  <c:v>763.91923611329344</c:v>
                </c:pt>
                <c:pt idx="62">
                  <c:v>806.53673758412469</c:v>
                </c:pt>
                <c:pt idx="63">
                  <c:v>850.42383215359564</c:v>
                </c:pt>
                <c:pt idx="64">
                  <c:v>897.7358038062165</c:v>
                </c:pt>
                <c:pt idx="65">
                  <c:v>944.14812839609874</c:v>
                </c:pt>
                <c:pt idx="66">
                  <c:v>991.76162776661738</c:v>
                </c:pt>
                <c:pt idx="67">
                  <c:v>1040.5583746811446</c:v>
                </c:pt>
                <c:pt idx="68">
                  <c:v>1090.5228792768244</c:v>
                </c:pt>
                <c:pt idx="69">
                  <c:v>1141.6421151671937</c:v>
                </c:pt>
                <c:pt idx="70">
                  <c:v>1193.9055034578896</c:v>
                </c:pt>
                <c:pt idx="71">
                  <c:v>1247.3048663355901</c:v>
                </c:pt>
                <c:pt idx="72">
                  <c:v>1304.4591214996019</c:v>
                </c:pt>
                <c:pt idx="73">
                  <c:v>1357.4903932398258</c:v>
                </c:pt>
                <c:pt idx="74">
                  <c:v>1414.2715417180693</c:v>
                </c:pt>
                <c:pt idx="75">
                  <c:v>1474.9640451914838</c:v>
                </c:pt>
                <c:pt idx="76">
                  <c:v>1534.0531929262247</c:v>
                </c:pt>
                <c:pt idx="77">
                  <c:v>1594.2755403237277</c:v>
                </c:pt>
                <c:pt idx="78">
                  <c:v>1655.6375259007871</c:v>
                </c:pt>
                <c:pt idx="79">
                  <c:v>1718.1473273732636</c:v>
                </c:pt>
                <c:pt idx="80">
                  <c:v>1781.8147933048858</c:v>
                </c:pt>
                <c:pt idx="81">
                  <c:v>1846.6513818733263</c:v>
                </c:pt>
                <c:pt idx="82">
                  <c:v>1912.6701068820939</c:v>
                </c:pt>
                <c:pt idx="83">
                  <c:v>1979.885490983931</c:v>
                </c:pt>
                <c:pt idx="84">
                  <c:v>2048.3135259714732</c:v>
                </c:pt>
                <c:pt idx="85">
                  <c:v>2117.971639920403</c:v>
                </c:pt>
                <c:pt idx="86">
                  <c:v>2188.8786709302694</c:v>
                </c:pt>
                <c:pt idx="87">
                  <c:v>2257.5887940867242</c:v>
                </c:pt>
                <c:pt idx="88">
                  <c:v>2327.4686942939388</c:v>
                </c:pt>
                <c:pt idx="89">
                  <c:v>2398.5381317967194</c:v>
                </c:pt>
                <c:pt idx="90">
                  <c:v>2474.464146652449</c:v>
                </c:pt>
                <c:pt idx="91">
                  <c:v>2548.0386540593304</c:v>
                </c:pt>
                <c:pt idx="92">
                  <c:v>2622.8699169522924</c:v>
                </c:pt>
                <c:pt idx="93">
                  <c:v>2698.9822714861175</c:v>
                </c:pt>
                <c:pt idx="94">
                  <c:v>2780.3069247344829</c:v>
                </c:pt>
                <c:pt idx="95">
                  <c:v>2859.1264834254766</c:v>
                </c:pt>
                <c:pt idx="96">
                  <c:v>2939.3085549226676</c:v>
                </c:pt>
                <c:pt idx="97">
                  <c:v>3020.882262071133</c:v>
                </c:pt>
                <c:pt idx="98">
                  <c:v>3103.8779686547487</c:v>
                </c:pt>
                <c:pt idx="99">
                  <c:v>3192.588519704193</c:v>
                </c:pt>
                <c:pt idx="100">
                  <c:v>3274.2632242791324</c:v>
                </c:pt>
                <c:pt idx="101">
                  <c:v>3361.7199938478484</c:v>
                </c:pt>
                <c:pt idx="102">
                  <c:v>3455.2254631909886</c:v>
                </c:pt>
                <c:pt idx="103">
                  <c:v>3541.3401747827775</c:v>
                </c:pt>
                <c:pt idx="104">
                  <c:v>3633.5792364463841</c:v>
                </c:pt>
                <c:pt idx="105">
                  <c:v>3727.4905520677216</c:v>
                </c:pt>
                <c:pt idx="106">
                  <c:v>3823.1157866887424</c:v>
                </c:pt>
                <c:pt idx="107">
                  <c:v>3920.4982433089622</c:v>
                </c:pt>
                <c:pt idx="108">
                  <c:v>4019.682925823558</c:v>
                </c:pt>
                <c:pt idx="109">
                  <c:v>4120.7166062369552</c:v>
                </c:pt>
                <c:pt idx="110">
                  <c:v>4218.4554915445242</c:v>
                </c:pt>
                <c:pt idx="111">
                  <c:v>4323.236281923665</c:v>
                </c:pt>
                <c:pt idx="112">
                  <c:v>4430.0150604435585</c:v>
                </c:pt>
                <c:pt idx="113">
                  <c:v>4538.8463302824612</c:v>
                </c:pt>
                <c:pt idx="114">
                  <c:v>4644.1887509712096</c:v>
                </c:pt>
                <c:pt idx="115">
                  <c:v>4762.895310808959</c:v>
                </c:pt>
                <c:pt idx="116">
                  <c:v>4878.233280841092</c:v>
                </c:pt>
                <c:pt idx="117">
                  <c:v>5001.8074112894546</c:v>
                </c:pt>
                <c:pt idx="118">
                  <c:v>5127.9867894384688</c:v>
                </c:pt>
                <c:pt idx="119">
                  <c:v>5250.6531375232607</c:v>
                </c:pt>
                <c:pt idx="120">
                  <c:v>5382.1534690269964</c:v>
                </c:pt>
                <c:pt idx="121">
                  <c:v>5516.5062399017852</c:v>
                </c:pt>
                <c:pt idx="122">
                  <c:v>5660.4154940759508</c:v>
                </c:pt>
                <c:pt idx="123">
                  <c:v>5800.8976489543275</c:v>
                </c:pt>
                <c:pt idx="124">
                  <c:v>5944.5227900265027</c:v>
                </c:pt>
                <c:pt idx="125">
                  <c:v>6091.3950947038447</c:v>
                </c:pt>
                <c:pt idx="126">
                  <c:v>6241.6235194356268</c:v>
                </c:pt>
                <c:pt idx="127">
                  <c:v>6387.9226632540531</c:v>
                </c:pt>
                <c:pt idx="128">
                  <c:v>6545.0369653092521</c:v>
                </c:pt>
                <c:pt idx="129">
                  <c:v>6705.8596388180949</c:v>
                </c:pt>
                <c:pt idx="130">
                  <c:v>6862.5912738877514</c:v>
                </c:pt>
                <c:pt idx="131">
                  <c:v>7031.0364888202303</c:v>
                </c:pt>
                <c:pt idx="132">
                  <c:v>7195.2819285590467</c:v>
                </c:pt>
                <c:pt idx="133">
                  <c:v>7363.3874793849354</c:v>
                </c:pt>
                <c:pt idx="134">
                  <c:v>7535.4891136843571</c:v>
                </c:pt>
                <c:pt idx="135">
                  <c:v>7720.6526398976121</c:v>
                </c:pt>
                <c:pt idx="136">
                  <c:v>7901.3993530252483</c:v>
                </c:pt>
                <c:pt idx="137">
                  <c:v>8086.5989309204979</c:v>
                </c:pt>
                <c:pt idx="138">
                  <c:v>8276.4163757704682</c:v>
                </c:pt>
                <c:pt idx="139">
                  <c:v>8471.0250106798321</c:v>
                </c:pt>
                <c:pt idx="140">
                  <c:v>8670.6070074584677</c:v>
                </c:pt>
                <c:pt idx="141">
                  <c:v>8864.990870002317</c:v>
                </c:pt>
                <c:pt idx="142">
                  <c:v>9064.2086625739303</c:v>
                </c:pt>
                <c:pt idx="143">
                  <c:v>9279.3333032427545</c:v>
                </c:pt>
                <c:pt idx="144">
                  <c:v>9489.0515851112905</c:v>
                </c:pt>
                <c:pt idx="145">
                  <c:v>9704.1868598102501</c:v>
                </c:pt>
                <c:pt idx="146">
                  <c:v>9924.9505298371787</c:v>
                </c:pt>
                <c:pt idx="147">
                  <c:v>10151.565188117165</c:v>
                </c:pt>
                <c:pt idx="148">
                  <c:v>10384.265366314123</c:v>
                </c:pt>
                <c:pt idx="149">
                  <c:v>10610.555617744083</c:v>
                </c:pt>
                <c:pt idx="150">
                  <c:v>10842.751009709873</c:v>
                </c:pt>
                <c:pt idx="151">
                  <c:v>11094.510372362347</c:v>
                </c:pt>
                <c:pt idx="152">
                  <c:v>11339.59028820254</c:v>
                </c:pt>
                <c:pt idx="153">
                  <c:v>11591.328048435375</c:v>
                </c:pt>
                <c:pt idx="154">
                  <c:v>11835.440475350504</c:v>
                </c:pt>
                <c:pt idx="155">
                  <c:v>12100.922354008511</c:v>
                </c:pt>
                <c:pt idx="156">
                  <c:v>12358.545168410166</c:v>
                </c:pt>
                <c:pt idx="157">
                  <c:v>12623.137182546836</c:v>
                </c:pt>
                <c:pt idx="158">
                  <c:v>12894.984265009927</c:v>
                </c:pt>
                <c:pt idx="159">
                  <c:v>13157.737826521099</c:v>
                </c:pt>
                <c:pt idx="160">
                  <c:v>13427.450456771499</c:v>
                </c:pt>
                <c:pt idx="161">
                  <c:v>13721.958105419368</c:v>
                </c:pt>
                <c:pt idx="162">
                  <c:v>14006.923582234913</c:v>
                </c:pt>
                <c:pt idx="163">
                  <c:v>14299.753281755498</c:v>
                </c:pt>
                <c:pt idx="164">
                  <c:v>14581.716141009907</c:v>
                </c:pt>
                <c:pt idx="165">
                  <c:v>14871.166613480193</c:v>
                </c:pt>
                <c:pt idx="166">
                  <c:v>15168.406418365837</c:v>
                </c:pt>
                <c:pt idx="167">
                  <c:v>15473.753720169305</c:v>
                </c:pt>
                <c:pt idx="168">
                  <c:v>15766.355211933747</c:v>
                </c:pt>
                <c:pt idx="169">
                  <c:v>16088.34560808133</c:v>
                </c:pt>
                <c:pt idx="170">
                  <c:v>16397.114689411388</c:v>
                </c:pt>
                <c:pt idx="171">
                  <c:v>16691.242983238626</c:v>
                </c:pt>
                <c:pt idx="172">
                  <c:v>17016.298360758672</c:v>
                </c:pt>
                <c:pt idx="173">
                  <c:v>17326.147099200709</c:v>
                </c:pt>
                <c:pt idx="174">
                  <c:v>17668.810411209339</c:v>
                </c:pt>
                <c:pt idx="175">
                  <c:v>17970.225209244549</c:v>
                </c:pt>
                <c:pt idx="176">
                  <c:v>18305.101801062268</c:v>
                </c:pt>
                <c:pt idx="177">
                  <c:v>18648.997264775157</c:v>
                </c:pt>
                <c:pt idx="178">
                  <c:v>18974.762880325372</c:v>
                </c:pt>
                <c:pt idx="179">
                  <c:v>19308.83294429076</c:v>
                </c:pt>
                <c:pt idx="180">
                  <c:v>19622.633223670786</c:v>
                </c:pt>
                <c:pt idx="181">
                  <c:v>19973.532694107798</c:v>
                </c:pt>
                <c:pt idx="182">
                  <c:v>20303.342239830017</c:v>
                </c:pt>
                <c:pt idx="183">
                  <c:v>20641.24451639671</c:v>
                </c:pt>
                <c:pt idx="184">
                  <c:v>20987.540852816761</c:v>
                </c:pt>
                <c:pt idx="185">
                  <c:v>21342.547729905687</c:v>
                </c:pt>
                <c:pt idx="186">
                  <c:v>21673.11953590807</c:v>
                </c:pt>
                <c:pt idx="187">
                  <c:v>22045.693616752658</c:v>
                </c:pt>
                <c:pt idx="188">
                  <c:v>22392.827831256996</c:v>
                </c:pt>
                <c:pt idx="189">
                  <c:v>22748.289458927957</c:v>
                </c:pt>
                <c:pt idx="190">
                  <c:v>23112.381602005484</c:v>
                </c:pt>
                <c:pt idx="191">
                  <c:v>23485.422256012153</c:v>
                </c:pt>
                <c:pt idx="192">
                  <c:v>23829.085376751478</c:v>
                </c:pt>
                <c:pt idx="193">
                  <c:v>24180.521925807989</c:v>
                </c:pt>
                <c:pt idx="194">
                  <c:v>24539.998524810755</c:v>
                </c:pt>
                <c:pt idx="195">
                  <c:v>24907.79413146498</c:v>
                </c:pt>
                <c:pt idx="196">
                  <c:v>25284.200761332573</c:v>
                </c:pt>
                <c:pt idx="197">
                  <c:v>25626.260364967209</c:v>
                </c:pt>
                <c:pt idx="198">
                  <c:v>26019.77856221623</c:v>
                </c:pt>
                <c:pt idx="199">
                  <c:v>26377.566696468588</c:v>
                </c:pt>
                <c:pt idx="200">
                  <c:v>26743.134276910248</c:v>
                </c:pt>
                <c:pt idx="201">
                  <c:v>27116.737711770551</c:v>
                </c:pt>
                <c:pt idx="202">
                  <c:v>27498.644803869422</c:v>
                </c:pt>
                <c:pt idx="203">
                  <c:v>27889.135390667871</c:v>
                </c:pt>
                <c:pt idx="204">
                  <c:v>28288.502027954746</c:v>
                </c:pt>
                <c:pt idx="205">
                  <c:v>28645.469186187431</c:v>
                </c:pt>
                <c:pt idx="206">
                  <c:v>29062.314364296413</c:v>
                </c:pt>
                <c:pt idx="207">
                  <c:v>29435.076936325811</c:v>
                </c:pt>
                <c:pt idx="208">
                  <c:v>29815.571687629705</c:v>
                </c:pt>
                <c:pt idx="209">
                  <c:v>30204.041644724704</c:v>
                </c:pt>
                <c:pt idx="210">
                  <c:v>30543.555237202658</c:v>
                </c:pt>
                <c:pt idx="211">
                  <c:v>30947.516567794872</c:v>
                </c:pt>
                <c:pt idx="212">
                  <c:v>31360.206088139639</c:v>
                </c:pt>
                <c:pt idx="213">
                  <c:v>31721.103259622989</c:v>
                </c:pt>
                <c:pt idx="214">
                  <c:v>32150.770303275</c:v>
                </c:pt>
                <c:pt idx="215">
                  <c:v>32526.668353681926</c:v>
                </c:pt>
                <c:pt idx="216">
                  <c:v>32909.807124007792</c:v>
                </c:pt>
                <c:pt idx="217">
                  <c:v>33300.39780733591</c:v>
                </c:pt>
                <c:pt idx="218">
                  <c:v>33698.659891111172</c:v>
                </c:pt>
                <c:pt idx="219">
                  <c:v>34104.821568354499</c:v>
                </c:pt>
                <c:pt idx="220">
                  <c:v>34449.494984217512</c:v>
                </c:pt>
                <c:pt idx="221">
                  <c:v>34870.762574202658</c:v>
                </c:pt>
                <c:pt idx="222">
                  <c:v>35228.375162288437</c:v>
                </c:pt>
                <c:pt idx="223">
                  <c:v>35665.607149266747</c:v>
                </c:pt>
                <c:pt idx="224">
                  <c:v>36036.90128009102</c:v>
                </c:pt>
                <c:pt idx="225">
                  <c:v>36414.675160955805</c:v>
                </c:pt>
                <c:pt idx="226">
                  <c:v>36799.099876474698</c:v>
                </c:pt>
                <c:pt idx="227">
                  <c:v>37269.438523556215</c:v>
                </c:pt>
                <c:pt idx="228">
                  <c:v>37669.127641755673</c:v>
                </c:pt>
                <c:pt idx="229">
                  <c:v>37994.082673533485</c:v>
                </c:pt>
                <c:pt idx="230">
                  <c:v>38406.947277606116</c:v>
                </c:pt>
                <c:pt idx="231">
                  <c:v>38827.414959026333</c:v>
                </c:pt>
                <c:pt idx="232">
                  <c:v>39255.697654604468</c:v>
                </c:pt>
                <c:pt idx="233">
                  <c:v>39604.098109316306</c:v>
                </c:pt>
                <c:pt idx="234">
                  <c:v>39957.757143425246</c:v>
                </c:pt>
                <c:pt idx="235">
                  <c:v>40407.408885396391</c:v>
                </c:pt>
                <c:pt idx="236">
                  <c:v>40773.343874041762</c:v>
                </c:pt>
                <c:pt idx="237">
                  <c:v>41144.940909493562</c:v>
                </c:pt>
                <c:pt idx="238">
                  <c:v>41522.332408630326</c:v>
                </c:pt>
                <c:pt idx="239">
                  <c:v>41905.654949944736</c:v>
                </c:pt>
                <c:pt idx="240">
                  <c:v>42197.123697974726</c:v>
                </c:pt>
                <c:pt idx="241">
                  <c:v>42591.167315237268</c:v>
                </c:pt>
                <c:pt idx="242">
                  <c:v>42890.845417401637</c:v>
                </c:pt>
                <c:pt idx="243">
                  <c:v>43296.066205129682</c:v>
                </c:pt>
                <c:pt idx="244">
                  <c:v>43604.305393303126</c:v>
                </c:pt>
                <c:pt idx="245">
                  <c:v>43916.326291331636</c:v>
                </c:pt>
                <c:pt idx="246">
                  <c:v>44232.19891526454</c:v>
                </c:pt>
                <c:pt idx="247">
                  <c:v>44551.995020304719</c:v>
                </c:pt>
                <c:pt idx="248">
                  <c:v>44875.78815517234</c:v>
                </c:pt>
                <c:pt idx="249">
                  <c:v>45203.653718490183</c:v>
                </c:pt>
                <c:pt idx="250">
                  <c:v>45535.669017300839</c:v>
                </c:pt>
                <c:pt idx="251">
                  <c:v>45871.913327846763</c:v>
                </c:pt>
                <c:pt idx="252">
                  <c:v>46212.467958674613</c:v>
                </c:pt>
                <c:pt idx="253">
                  <c:v>46441.940101563363</c:v>
                </c:pt>
                <c:pt idx="254">
                  <c:v>46789.865013722047</c:v>
                </c:pt>
                <c:pt idx="255">
                  <c:v>47142.327511180658</c:v>
                </c:pt>
                <c:pt idx="256">
                  <c:v>47379.867412825959</c:v>
                </c:pt>
                <c:pt idx="257">
                  <c:v>47740.092250326401</c:v>
                </c:pt>
                <c:pt idx="258">
                  <c:v>47982.892453535955</c:v>
                </c:pt>
                <c:pt idx="259">
                  <c:v>48227.845806777084</c:v>
                </c:pt>
                <c:pt idx="260">
                  <c:v>48599.376058626876</c:v>
                </c:pt>
                <c:pt idx="261">
                  <c:v>48849.839266522467</c:v>
                </c:pt>
                <c:pt idx="262">
                  <c:v>49102.558582088124</c:v>
                </c:pt>
                <c:pt idx="263">
                  <c:v>49357.564623911559</c:v>
                </c:pt>
                <c:pt idx="264">
                  <c:v>49744.429649379985</c:v>
                </c:pt>
                <c:pt idx="265">
                  <c:v>50005.290147084597</c:v>
                </c:pt>
                <c:pt idx="266">
                  <c:v>50268.549003397144</c:v>
                </c:pt>
                <c:pt idx="267">
                  <c:v>50534.239443881685</c:v>
                </c:pt>
                <c:pt idx="268">
                  <c:v>50937.408526683321</c:v>
                </c:pt>
                <c:pt idx="269">
                  <c:v>51209.327371102583</c:v>
                </c:pt>
                <c:pt idx="270">
                  <c:v>51622.003443215341</c:v>
                </c:pt>
                <c:pt idx="271">
                  <c:v>51900.372279404015</c:v>
                </c:pt>
                <c:pt idx="272">
                  <c:v>52181.385518463278</c:v>
                </c:pt>
                <c:pt idx="273">
                  <c:v>52607.94664471555</c:v>
                </c:pt>
                <c:pt idx="274">
                  <c:v>52895.738112515501</c:v>
                </c:pt>
                <c:pt idx="275">
                  <c:v>53332.650659104802</c:v>
                </c:pt>
                <c:pt idx="276">
                  <c:v>53627.468569193581</c:v>
                </c:pt>
                <c:pt idx="277">
                  <c:v>53925.169279046655</c:v>
                </c:pt>
                <c:pt idx="278">
                  <c:v>54377.21876353307</c:v>
                </c:pt>
                <c:pt idx="279">
                  <c:v>54682.314196487903</c:v>
                </c:pt>
                <c:pt idx="280">
                  <c:v>54990.444851824963</c:v>
                </c:pt>
                <c:pt idx="281">
                  <c:v>55301.656246123064</c:v>
                </c:pt>
                <c:pt idx="282">
                  <c:v>55774.351547213548</c:v>
                </c:pt>
                <c:pt idx="283">
                  <c:v>56093.469983430834</c:v>
                </c:pt>
                <c:pt idx="284">
                  <c:v>56415.835822931156</c:v>
                </c:pt>
                <c:pt idx="285">
                  <c:v>56741.498884857378</c:v>
                </c:pt>
                <c:pt idx="286">
                  <c:v>56905.582722077757</c:v>
                </c:pt>
                <c:pt idx="287">
                  <c:v>57236.287276385228</c:v>
                </c:pt>
                <c:pt idx="288">
                  <c:v>57570.418140360685</c:v>
                </c:pt>
                <c:pt idx="289">
                  <c:v>57908.028835761252</c:v>
                </c:pt>
                <c:pt idx="290">
                  <c:v>58249.174004912078</c:v>
                </c:pt>
                <c:pt idx="291">
                  <c:v>58421.089406516927</c:v>
                </c:pt>
                <c:pt idx="292">
                  <c:v>58767.641264716287</c:v>
                </c:pt>
                <c:pt idx="293">
                  <c:v>59117.869300835075</c:v>
                </c:pt>
                <c:pt idx="294">
                  <c:v>59294.380212608521</c:v>
                </c:pt>
                <c:pt idx="295">
                  <c:v>59650.233163468343</c:v>
                </c:pt>
                <c:pt idx="296">
                  <c:v>59829.590378682668</c:v>
                </c:pt>
                <c:pt idx="297">
                  <c:v>60191.204842461295</c:v>
                </c:pt>
                <c:pt idx="298">
                  <c:v>60373.477762544164</c:v>
                </c:pt>
                <c:pt idx="299">
                  <c:v>60740.994796489234</c:v>
                </c:pt>
                <c:pt idx="300">
                  <c:v>60926.255097635585</c:v>
                </c:pt>
                <c:pt idx="301">
                  <c:v>61299.820401530538</c:v>
                </c:pt>
                <c:pt idx="302">
                  <c:v>61488.142128693988</c:v>
                </c:pt>
                <c:pt idx="303">
                  <c:v>61867.906237383453</c:v>
                </c:pt>
                <c:pt idx="304">
                  <c:v>62059.36590295002</c:v>
                </c:pt>
                <c:pt idx="305">
                  <c:v>62445.48438866112</c:v>
                </c:pt>
                <c:pt idx="306">
                  <c:v>62640.161076063407</c:v>
                </c:pt>
                <c:pt idx="307">
                  <c:v>62835.928138136245</c:v>
                </c:pt>
                <c:pt idx="308">
                  <c:v>63230.770233448777</c:v>
                </c:pt>
                <c:pt idx="309">
                  <c:v>63429.863950406798</c:v>
                </c:pt>
                <c:pt idx="310">
                  <c:v>63630.085412418346</c:v>
                </c:pt>
                <c:pt idx="311">
                  <c:v>63831.444228165346</c:v>
                </c:pt>
                <c:pt idx="312">
                  <c:v>64237.612904522903</c:v>
                </c:pt>
                <c:pt idx="313">
                  <c:v>64442.442536125607</c:v>
                </c:pt>
                <c:pt idx="314">
                  <c:v>64648.449066655267</c:v>
                </c:pt>
                <c:pt idx="315">
                  <c:v>64855.642668045337</c:v>
                </c:pt>
                <c:pt idx="316">
                  <c:v>65064.033629794372</c:v>
                </c:pt>
                <c:pt idx="317">
                  <c:v>65273.632360669188</c:v>
                </c:pt>
                <c:pt idx="318">
                  <c:v>65484.449390409958</c:v>
                </c:pt>
                <c:pt idx="319">
                  <c:v>65696.495371548386</c:v>
                </c:pt>
                <c:pt idx="320">
                  <c:v>65909.781081146444</c:v>
                </c:pt>
                <c:pt idx="321">
                  <c:v>66124.317422649372</c:v>
                </c:pt>
                <c:pt idx="322">
                  <c:v>66340.115427772063</c:v>
                </c:pt>
                <c:pt idx="323">
                  <c:v>66557.186258304559</c:v>
                </c:pt>
                <c:pt idx="324">
                  <c:v>66775.541208130744</c:v>
                </c:pt>
                <c:pt idx="325">
                  <c:v>66995.191705139645</c:v>
                </c:pt>
                <c:pt idx="326">
                  <c:v>67216.149313218484</c:v>
                </c:pt>
                <c:pt idx="327">
                  <c:v>67438.425734281613</c:v>
                </c:pt>
                <c:pt idx="328">
                  <c:v>67662.032810375225</c:v>
                </c:pt>
                <c:pt idx="329">
                  <c:v>67662.032810375225</c:v>
                </c:pt>
                <c:pt idx="330">
                  <c:v>67886.982525711428</c:v>
                </c:pt>
                <c:pt idx="331">
                  <c:v>68113.287008877858</c:v>
                </c:pt>
                <c:pt idx="332">
                  <c:v>68340.958534957696</c:v>
                </c:pt>
                <c:pt idx="333">
                  <c:v>68570.009527818867</c:v>
                </c:pt>
                <c:pt idx="334">
                  <c:v>68570.009527818867</c:v>
                </c:pt>
                <c:pt idx="335">
                  <c:v>68800.452562293227</c:v>
                </c:pt>
                <c:pt idx="336">
                  <c:v>69032.300366537893</c:v>
                </c:pt>
                <c:pt idx="337">
                  <c:v>69265.565824347956</c:v>
                </c:pt>
                <c:pt idx="338">
                  <c:v>69265.565824347956</c:v>
                </c:pt>
                <c:pt idx="339">
                  <c:v>69500.26197756319</c:v>
                </c:pt>
                <c:pt idx="340">
                  <c:v>69736.402028488243</c:v>
                </c:pt>
                <c:pt idx="341">
                  <c:v>69973.99934237836</c:v>
                </c:pt>
                <c:pt idx="342">
                  <c:v>69973.99934237836</c:v>
                </c:pt>
                <c:pt idx="343">
                  <c:v>70213.067449918453</c:v>
                </c:pt>
                <c:pt idx="344">
                  <c:v>70453.620049854449</c:v>
                </c:pt>
                <c:pt idx="345">
                  <c:v>70453.620049854449</c:v>
                </c:pt>
                <c:pt idx="346">
                  <c:v>70695.671011567378</c:v>
                </c:pt>
                <c:pt idx="347">
                  <c:v>70695.671011567378</c:v>
                </c:pt>
                <c:pt idx="348">
                  <c:v>70939.234377759916</c:v>
                </c:pt>
                <c:pt idx="349">
                  <c:v>71184.324367161142</c:v>
                </c:pt>
                <c:pt idx="350">
                  <c:v>71184.324367161142</c:v>
                </c:pt>
                <c:pt idx="351">
                  <c:v>71430.95537729295</c:v>
                </c:pt>
                <c:pt idx="352">
                  <c:v>71430.95537729295</c:v>
                </c:pt>
                <c:pt idx="353">
                  <c:v>71679.141987289011</c:v>
                </c:pt>
                <c:pt idx="354">
                  <c:v>71679.141987289011</c:v>
                </c:pt>
                <c:pt idx="355">
                  <c:v>71928.898960778199</c:v>
                </c:pt>
                <c:pt idx="356">
                  <c:v>72180.241248789505</c:v>
                </c:pt>
                <c:pt idx="357">
                  <c:v>72180.241248789505</c:v>
                </c:pt>
                <c:pt idx="358">
                  <c:v>72433.183992780017</c:v>
                </c:pt>
                <c:pt idx="359">
                  <c:v>72433.183992780017</c:v>
                </c:pt>
                <c:pt idx="360">
                  <c:v>72687.742527619004</c:v>
                </c:pt>
                <c:pt idx="361">
                  <c:v>72687.742527619004</c:v>
                </c:pt>
                <c:pt idx="362">
                  <c:v>72943.932384720218</c:v>
                </c:pt>
                <c:pt idx="363">
                  <c:v>72943.932384720218</c:v>
                </c:pt>
                <c:pt idx="364">
                  <c:v>73201.76929520056</c:v>
                </c:pt>
                <c:pt idx="365">
                  <c:v>73201.76929520056</c:v>
                </c:pt>
                <c:pt idx="366">
                  <c:v>73461.269193088257</c:v>
                </c:pt>
                <c:pt idx="367">
                  <c:v>73461.269193088257</c:v>
                </c:pt>
                <c:pt idx="368">
                  <c:v>73461.269193088257</c:v>
                </c:pt>
                <c:pt idx="369">
                  <c:v>73722.448218616453</c:v>
                </c:pt>
                <c:pt idx="370">
                  <c:v>73722.448218616453</c:v>
                </c:pt>
                <c:pt idx="371">
                  <c:v>73985.322721557575</c:v>
                </c:pt>
                <c:pt idx="372">
                  <c:v>73985.322721557575</c:v>
                </c:pt>
                <c:pt idx="373">
                  <c:v>74249.909264646456</c:v>
                </c:pt>
                <c:pt idx="374">
                  <c:v>74249.909264646456</c:v>
                </c:pt>
                <c:pt idx="375">
                  <c:v>74249.909264646456</c:v>
                </c:pt>
                <c:pt idx="376">
                  <c:v>74516.224627034753</c:v>
                </c:pt>
                <c:pt idx="377">
                  <c:v>74516.224627034753</c:v>
                </c:pt>
                <c:pt idx="378">
                  <c:v>74784.285807885215</c:v>
                </c:pt>
                <c:pt idx="379">
                  <c:v>74784.285807885215</c:v>
                </c:pt>
                <c:pt idx="380">
                  <c:v>74784.285807885215</c:v>
                </c:pt>
                <c:pt idx="381">
                  <c:v>75054.110029940741</c:v>
                </c:pt>
                <c:pt idx="382">
                  <c:v>75054.110029940741</c:v>
                </c:pt>
                <c:pt idx="383">
                  <c:v>75054.110029940741</c:v>
                </c:pt>
                <c:pt idx="384">
                  <c:v>75325.714743260934</c:v>
                </c:pt>
                <c:pt idx="385">
                  <c:v>75325.714743260934</c:v>
                </c:pt>
                <c:pt idx="386">
                  <c:v>75325.714743260934</c:v>
                </c:pt>
                <c:pt idx="387">
                  <c:v>75325.714743260934</c:v>
                </c:pt>
                <c:pt idx="388">
                  <c:v>75599.117628898108</c:v>
                </c:pt>
                <c:pt idx="389">
                  <c:v>75599.117628898108</c:v>
                </c:pt>
                <c:pt idx="390">
                  <c:v>75599.117628898108</c:v>
                </c:pt>
                <c:pt idx="391">
                  <c:v>75599.117628898108</c:v>
                </c:pt>
                <c:pt idx="392">
                  <c:v>75599.117628898108</c:v>
                </c:pt>
                <c:pt idx="393">
                  <c:v>75599.117628898108</c:v>
                </c:pt>
                <c:pt idx="394">
                  <c:v>75599.117628898108</c:v>
                </c:pt>
                <c:pt idx="395">
                  <c:v>75325.714743260934</c:v>
                </c:pt>
                <c:pt idx="396">
                  <c:v>75325.714743260934</c:v>
                </c:pt>
                <c:pt idx="397">
                  <c:v>75325.714743260934</c:v>
                </c:pt>
                <c:pt idx="398">
                  <c:v>75325.714743260934</c:v>
                </c:pt>
                <c:pt idx="399">
                  <c:v>75325.714743260934</c:v>
                </c:pt>
                <c:pt idx="400">
                  <c:v>75325.714743260934</c:v>
                </c:pt>
                <c:pt idx="401">
                  <c:v>75325.714743260934</c:v>
                </c:pt>
                <c:pt idx="402">
                  <c:v>75325.714743260934</c:v>
                </c:pt>
                <c:pt idx="403">
                  <c:v>75325.714743260934</c:v>
                </c:pt>
                <c:pt idx="404">
                  <c:v>75054.110029940741</c:v>
                </c:pt>
                <c:pt idx="405">
                  <c:v>75054.110029940741</c:v>
                </c:pt>
                <c:pt idx="406">
                  <c:v>75054.110029940741</c:v>
                </c:pt>
                <c:pt idx="407">
                  <c:v>75054.110029940741</c:v>
                </c:pt>
                <c:pt idx="408">
                  <c:v>75054.110029940741</c:v>
                </c:pt>
                <c:pt idx="409">
                  <c:v>75054.110029940741</c:v>
                </c:pt>
                <c:pt idx="410">
                  <c:v>75054.110029940741</c:v>
                </c:pt>
                <c:pt idx="411">
                  <c:v>75054.110029940741</c:v>
                </c:pt>
                <c:pt idx="412">
                  <c:v>74784.285807885215</c:v>
                </c:pt>
                <c:pt idx="413">
                  <c:v>74784.285807885215</c:v>
                </c:pt>
                <c:pt idx="414">
                  <c:v>74784.285807885215</c:v>
                </c:pt>
                <c:pt idx="415">
                  <c:v>74784.285807885215</c:v>
                </c:pt>
                <c:pt idx="416">
                  <c:v>74784.285807885215</c:v>
                </c:pt>
                <c:pt idx="417">
                  <c:v>74784.285807885215</c:v>
                </c:pt>
                <c:pt idx="418">
                  <c:v>74784.285807885215</c:v>
                </c:pt>
                <c:pt idx="419">
                  <c:v>74784.285807885215</c:v>
                </c:pt>
                <c:pt idx="420">
                  <c:v>74784.285807885215</c:v>
                </c:pt>
                <c:pt idx="421">
                  <c:v>74784.285807885215</c:v>
                </c:pt>
                <c:pt idx="422">
                  <c:v>74784.285807885215</c:v>
                </c:pt>
                <c:pt idx="423">
                  <c:v>74784.285807885215</c:v>
                </c:pt>
                <c:pt idx="424">
                  <c:v>75054.110029940741</c:v>
                </c:pt>
                <c:pt idx="425">
                  <c:v>75054.110029940741</c:v>
                </c:pt>
                <c:pt idx="426">
                  <c:v>75054.110029940741</c:v>
                </c:pt>
                <c:pt idx="427">
                  <c:v>75325.714743260934</c:v>
                </c:pt>
                <c:pt idx="428">
                  <c:v>75325.714743260934</c:v>
                </c:pt>
                <c:pt idx="429">
                  <c:v>75599.117628898108</c:v>
                </c:pt>
                <c:pt idx="430">
                  <c:v>75599.117628898108</c:v>
                </c:pt>
                <c:pt idx="431">
                  <c:v>75599.117628898108</c:v>
                </c:pt>
                <c:pt idx="432">
                  <c:v>75874.336602843672</c:v>
                </c:pt>
                <c:pt idx="433">
                  <c:v>75874.336602843672</c:v>
                </c:pt>
                <c:pt idx="434">
                  <c:v>75874.336602843672</c:v>
                </c:pt>
                <c:pt idx="435">
                  <c:v>76151.389819880598</c:v>
                </c:pt>
                <c:pt idx="436">
                  <c:v>76151.389819880598</c:v>
                </c:pt>
                <c:pt idx="437">
                  <c:v>76151.389819880598</c:v>
                </c:pt>
                <c:pt idx="438">
                  <c:v>76151.389819880598</c:v>
                </c:pt>
                <c:pt idx="439">
                  <c:v>76151.389819880598</c:v>
                </c:pt>
                <c:pt idx="440">
                  <c:v>76430.29567754938</c:v>
                </c:pt>
                <c:pt idx="441">
                  <c:v>76430.29567754938</c:v>
                </c:pt>
                <c:pt idx="442">
                  <c:v>76430.29567754938</c:v>
                </c:pt>
                <c:pt idx="443">
                  <c:v>76430.29567754938</c:v>
                </c:pt>
                <c:pt idx="444">
                  <c:v>76711.072820307949</c:v>
                </c:pt>
                <c:pt idx="445">
                  <c:v>76711.072820307949</c:v>
                </c:pt>
                <c:pt idx="446">
                  <c:v>76711.072820307949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0256512"/>
        <c:axId val="198845568"/>
      </c:scatterChart>
      <c:valAx>
        <c:axId val="200256512"/>
        <c:scaling>
          <c:orientation val="minMax"/>
          <c:min val="0.05"/>
        </c:scaling>
        <c:delete val="0"/>
        <c:axPos val="b"/>
        <c:title>
          <c:overlay val="0"/>
        </c:title>
        <c:numFmt formatCode="0.00" sourceLinked="0"/>
        <c:majorTickMark val="none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fr-FR"/>
          </a:p>
        </c:txPr>
        <c:crossAx val="198845568"/>
        <c:crosses val="autoZero"/>
        <c:crossBetween val="midCat"/>
      </c:valAx>
      <c:valAx>
        <c:axId val="198845568"/>
        <c:scaling>
          <c:orientation val="minMax"/>
          <c:max val="100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fr-FR"/>
                  <a:t>Potential hPa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fr-FR"/>
          </a:p>
        </c:txPr>
        <c:crossAx val="200256512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fr-FR"/>
    </a:p>
  </c:txPr>
  <c:printSettings>
    <c:headerFooter/>
    <c:pageMargins b="0.75000000000001266" l="0.70000000000000062" r="0.70000000000000062" t="0.75000000000001266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0.xml"/><Relationship Id="rId1" Type="http://schemas.openxmlformats.org/officeDocument/2006/relationships/chart" Target="../charts/chart19.xml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.xml"/><Relationship Id="rId2" Type="http://schemas.openxmlformats.org/officeDocument/2006/relationships/chart" Target="../charts/chart22.xml"/><Relationship Id="rId1" Type="http://schemas.openxmlformats.org/officeDocument/2006/relationships/chart" Target="../charts/chart21.xml"/><Relationship Id="rId4" Type="http://schemas.openxmlformats.org/officeDocument/2006/relationships/chart" Target="../charts/chart24.xml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7.xml"/><Relationship Id="rId2" Type="http://schemas.openxmlformats.org/officeDocument/2006/relationships/chart" Target="../charts/chart26.xml"/><Relationship Id="rId1" Type="http://schemas.openxmlformats.org/officeDocument/2006/relationships/chart" Target="../charts/chart25.xml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9.xml"/><Relationship Id="rId1" Type="http://schemas.openxmlformats.org/officeDocument/2006/relationships/chart" Target="../charts/chart2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1.xml"/><Relationship Id="rId1" Type="http://schemas.openxmlformats.org/officeDocument/2006/relationships/chart" Target="../charts/chart30.xml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4.xml"/><Relationship Id="rId2" Type="http://schemas.openxmlformats.org/officeDocument/2006/relationships/chart" Target="../charts/chart33.xml"/><Relationship Id="rId1" Type="http://schemas.openxmlformats.org/officeDocument/2006/relationships/chart" Target="../charts/chart32.xml"/><Relationship Id="rId4" Type="http://schemas.openxmlformats.org/officeDocument/2006/relationships/chart" Target="../charts/chart35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7.xml"/><Relationship Id="rId1" Type="http://schemas.openxmlformats.org/officeDocument/2006/relationships/chart" Target="../charts/chart36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Relationship Id="rId4" Type="http://schemas.openxmlformats.org/officeDocument/2006/relationships/chart" Target="../charts/chart6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8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1.xml"/><Relationship Id="rId1" Type="http://schemas.openxmlformats.org/officeDocument/2006/relationships/chart" Target="../charts/chart10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.xml"/><Relationship Id="rId2" Type="http://schemas.openxmlformats.org/officeDocument/2006/relationships/chart" Target="../charts/chart13.xml"/><Relationship Id="rId1" Type="http://schemas.openxmlformats.org/officeDocument/2006/relationships/chart" Target="../charts/chart12.xml"/><Relationship Id="rId4" Type="http://schemas.openxmlformats.org/officeDocument/2006/relationships/chart" Target="../charts/chart15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7.xml"/><Relationship Id="rId1" Type="http://schemas.openxmlformats.org/officeDocument/2006/relationships/chart" Target="../charts/chart1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0</xdr:colOff>
      <xdr:row>40</xdr:row>
      <xdr:rowOff>133350</xdr:rowOff>
    </xdr:from>
    <xdr:to>
      <xdr:col>17</xdr:col>
      <xdr:colOff>0</xdr:colOff>
      <xdr:row>55</xdr:row>
      <xdr:rowOff>19050</xdr:rowOff>
    </xdr:to>
    <xdr:graphicFrame macro="">
      <xdr:nvGraphicFramePr>
        <xdr:cNvPr id="4" name="Graphique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0</xdr:colOff>
      <xdr:row>56</xdr:row>
      <xdr:rowOff>47625</xdr:rowOff>
    </xdr:from>
    <xdr:to>
      <xdr:col>17</xdr:col>
      <xdr:colOff>0</xdr:colOff>
      <xdr:row>70</xdr:row>
      <xdr:rowOff>123825</xdr:rowOff>
    </xdr:to>
    <xdr:graphicFrame macro="">
      <xdr:nvGraphicFramePr>
        <xdr:cNvPr id="5" name="Graphique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276226</xdr:colOff>
      <xdr:row>7</xdr:row>
      <xdr:rowOff>171450</xdr:rowOff>
    </xdr:from>
    <xdr:to>
      <xdr:col>7</xdr:col>
      <xdr:colOff>657226</xdr:colOff>
      <xdr:row>22</xdr:row>
      <xdr:rowOff>57150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0</xdr:colOff>
      <xdr:row>40</xdr:row>
      <xdr:rowOff>133350</xdr:rowOff>
    </xdr:from>
    <xdr:to>
      <xdr:col>17</xdr:col>
      <xdr:colOff>0</xdr:colOff>
      <xdr:row>55</xdr:row>
      <xdr:rowOff>19050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0</xdr:colOff>
      <xdr:row>56</xdr:row>
      <xdr:rowOff>47625</xdr:rowOff>
    </xdr:from>
    <xdr:to>
      <xdr:col>17</xdr:col>
      <xdr:colOff>0</xdr:colOff>
      <xdr:row>70</xdr:row>
      <xdr:rowOff>123825</xdr:rowOff>
    </xdr:to>
    <xdr:graphicFrame macro="">
      <xdr:nvGraphicFramePr>
        <xdr:cNvPr id="3" name="Graphique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476250</xdr:colOff>
      <xdr:row>12</xdr:row>
      <xdr:rowOff>123825</xdr:rowOff>
    </xdr:from>
    <xdr:to>
      <xdr:col>16</xdr:col>
      <xdr:colOff>476250</xdr:colOff>
      <xdr:row>27</xdr:row>
      <xdr:rowOff>9525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457200</xdr:colOff>
      <xdr:row>10</xdr:row>
      <xdr:rowOff>19050</xdr:rowOff>
    </xdr:from>
    <xdr:to>
      <xdr:col>7</xdr:col>
      <xdr:colOff>457200</xdr:colOff>
      <xdr:row>24</xdr:row>
      <xdr:rowOff>95250</xdr:rowOff>
    </xdr:to>
    <xdr:graphicFrame macro="">
      <xdr:nvGraphicFramePr>
        <xdr:cNvPr id="3" name="Graphique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457200</xdr:colOff>
      <xdr:row>10</xdr:row>
      <xdr:rowOff>19050</xdr:rowOff>
    </xdr:from>
    <xdr:to>
      <xdr:col>7</xdr:col>
      <xdr:colOff>457200</xdr:colOff>
      <xdr:row>24</xdr:row>
      <xdr:rowOff>95250</xdr:rowOff>
    </xdr:to>
    <xdr:graphicFrame macro="">
      <xdr:nvGraphicFramePr>
        <xdr:cNvPr id="4" name="Graphique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752475</xdr:colOff>
      <xdr:row>25</xdr:row>
      <xdr:rowOff>142875</xdr:rowOff>
    </xdr:from>
    <xdr:to>
      <xdr:col>6</xdr:col>
      <xdr:colOff>752475</xdr:colOff>
      <xdr:row>40</xdr:row>
      <xdr:rowOff>28575</xdr:rowOff>
    </xdr:to>
    <xdr:graphicFrame macro="">
      <xdr:nvGraphicFramePr>
        <xdr:cNvPr id="5" name="Graphique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76200</xdr:colOff>
      <xdr:row>7</xdr:row>
      <xdr:rowOff>161925</xdr:rowOff>
    </xdr:from>
    <xdr:to>
      <xdr:col>17</xdr:col>
      <xdr:colOff>47625</xdr:colOff>
      <xdr:row>20</xdr:row>
      <xdr:rowOff>85725</xdr:rowOff>
    </xdr:to>
    <xdr:graphicFrame macro="">
      <xdr:nvGraphicFramePr>
        <xdr:cNvPr id="2" name="Graphique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5</xdr:col>
      <xdr:colOff>161925</xdr:colOff>
      <xdr:row>17</xdr:row>
      <xdr:rowOff>104776</xdr:rowOff>
    </xdr:from>
    <xdr:ext cx="152400" cy="190500"/>
    <xdr:sp macro="" textlink="">
      <xdr:nvSpPr>
        <xdr:cNvPr id="3" name="ZoneTexte 2"/>
        <xdr:cNvSpPr txBox="1"/>
      </xdr:nvSpPr>
      <xdr:spPr>
        <a:xfrm>
          <a:off x="2314575" y="3362326"/>
          <a:ext cx="152400" cy="1905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lIns="0" tIns="0" rIns="0" bIns="0" rtlCol="0" anchor="t">
          <a:noAutofit/>
        </a:bodyPr>
        <a:lstStyle/>
        <a:p>
          <a:r>
            <a:rPr lang="fr-FR" sz="1100"/>
            <a:t>M</a:t>
          </a:r>
        </a:p>
      </xdr:txBody>
    </xdr:sp>
    <xdr:clientData/>
  </xdr:oneCellAnchor>
  <xdr:twoCellAnchor>
    <xdr:from>
      <xdr:col>1</xdr:col>
      <xdr:colOff>266701</xdr:colOff>
      <xdr:row>8</xdr:row>
      <xdr:rowOff>47625</xdr:rowOff>
    </xdr:from>
    <xdr:to>
      <xdr:col>9</xdr:col>
      <xdr:colOff>400051</xdr:colOff>
      <xdr:row>20</xdr:row>
      <xdr:rowOff>161925</xdr:rowOff>
    </xdr:to>
    <xdr:graphicFrame macro="">
      <xdr:nvGraphicFramePr>
        <xdr:cNvPr id="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114300</xdr:colOff>
      <xdr:row>21</xdr:row>
      <xdr:rowOff>104775</xdr:rowOff>
    </xdr:from>
    <xdr:to>
      <xdr:col>15</xdr:col>
      <xdr:colOff>504825</xdr:colOff>
      <xdr:row>29</xdr:row>
      <xdr:rowOff>161925</xdr:rowOff>
    </xdr:to>
    <xdr:sp macro="" textlink="">
      <xdr:nvSpPr>
        <xdr:cNvPr id="5" name="ZoneTexte 4"/>
        <xdr:cNvSpPr txBox="1"/>
      </xdr:nvSpPr>
      <xdr:spPr>
        <a:xfrm>
          <a:off x="552450" y="4133850"/>
          <a:ext cx="7515225" cy="16192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fr-FR" sz="1100"/>
            <a:t>measured</a:t>
          </a:r>
          <a:r>
            <a:rPr lang="fr-FR" sz="1100" baseline="0"/>
            <a:t> curves (blue and black) of RR3 and modelled curves (red and green) of RR2</a:t>
          </a:r>
        </a:p>
        <a:p>
          <a:endParaRPr lang="fr-FR" sz="1100" baseline="0"/>
        </a:p>
        <a:p>
          <a:r>
            <a:rPr lang="fr-FR" sz="1100" baseline="0"/>
            <a:t>Two samples of the same soil (reel Raoudah ) have quite the sames characteristic curves </a:t>
          </a:r>
        </a:p>
        <a:p>
          <a:r>
            <a:rPr lang="fr-FR" sz="1100" baseline="0"/>
            <a:t>curves are treated in traitement3 (2)</a:t>
          </a:r>
          <a:endParaRPr lang="fr-FR" sz="1100"/>
        </a:p>
      </xdr:txBody>
    </xdr:sp>
    <xdr:clientData/>
  </xdr:twoCellAnchor>
  <xdr:twoCellAnchor>
    <xdr:from>
      <xdr:col>6</xdr:col>
      <xdr:colOff>276225</xdr:colOff>
      <xdr:row>14</xdr:row>
      <xdr:rowOff>47625</xdr:rowOff>
    </xdr:from>
    <xdr:to>
      <xdr:col>14</xdr:col>
      <xdr:colOff>504825</xdr:colOff>
      <xdr:row>28</xdr:row>
      <xdr:rowOff>76200</xdr:rowOff>
    </xdr:to>
    <xdr:graphicFrame macro="">
      <xdr:nvGraphicFramePr>
        <xdr:cNvPr id="6" name="Graphique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0.66297</cdr:x>
      <cdr:y>0.22093</cdr:y>
    </cdr:from>
    <cdr:to>
      <cdr:x>0.73077</cdr:x>
      <cdr:y>0.28189</cdr:y>
    </cdr:to>
    <cdr:sp macro="" textlink="">
      <cdr:nvSpPr>
        <cdr:cNvPr id="2" name="ZoneTexte 1"/>
        <cdr:cNvSpPr txBox="1"/>
      </cdr:nvSpPr>
      <cdr:spPr>
        <a:xfrm xmlns:a="http://schemas.openxmlformats.org/drawingml/2006/main">
          <a:off x="2955310" y="534505"/>
          <a:ext cx="302244" cy="1474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lIns="72000" tIns="0" rIns="72000" bIns="0" rtlCol="0">
          <a:spAutoFit/>
        </a:bodyPr>
        <a:lstStyle xmlns:a="http://schemas.openxmlformats.org/drawingml/2006/main"/>
        <a:p xmlns:a="http://schemas.openxmlformats.org/drawingml/2006/main">
          <a:r>
            <a:rPr lang="fr-FR" sz="1000">
              <a:latin typeface="Arial" pitchFamily="34" charset="0"/>
              <a:cs typeface="Arial" pitchFamily="34" charset="0"/>
            </a:rPr>
            <a:t>SL</a:t>
          </a:r>
        </a:p>
      </cdr:txBody>
    </cdr: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276226</xdr:colOff>
      <xdr:row>7</xdr:row>
      <xdr:rowOff>171450</xdr:rowOff>
    </xdr:from>
    <xdr:to>
      <xdr:col>7</xdr:col>
      <xdr:colOff>657226</xdr:colOff>
      <xdr:row>22</xdr:row>
      <xdr:rowOff>57150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57150</xdr:colOff>
      <xdr:row>8</xdr:row>
      <xdr:rowOff>95250</xdr:rowOff>
    </xdr:from>
    <xdr:to>
      <xdr:col>11</xdr:col>
      <xdr:colOff>428625</xdr:colOff>
      <xdr:row>22</xdr:row>
      <xdr:rowOff>171450</xdr:rowOff>
    </xdr:to>
    <xdr:graphicFrame macro="">
      <xdr:nvGraphicFramePr>
        <xdr:cNvPr id="3" name="Graphique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0</xdr:colOff>
      <xdr:row>40</xdr:row>
      <xdr:rowOff>133350</xdr:rowOff>
    </xdr:from>
    <xdr:to>
      <xdr:col>17</xdr:col>
      <xdr:colOff>0</xdr:colOff>
      <xdr:row>55</xdr:row>
      <xdr:rowOff>19050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0</xdr:colOff>
      <xdr:row>56</xdr:row>
      <xdr:rowOff>47625</xdr:rowOff>
    </xdr:from>
    <xdr:to>
      <xdr:col>17</xdr:col>
      <xdr:colOff>0</xdr:colOff>
      <xdr:row>70</xdr:row>
      <xdr:rowOff>123825</xdr:rowOff>
    </xdr:to>
    <xdr:graphicFrame macro="">
      <xdr:nvGraphicFramePr>
        <xdr:cNvPr id="3" name="Graphique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476250</xdr:colOff>
      <xdr:row>12</xdr:row>
      <xdr:rowOff>123825</xdr:rowOff>
    </xdr:from>
    <xdr:to>
      <xdr:col>16</xdr:col>
      <xdr:colOff>476250</xdr:colOff>
      <xdr:row>27</xdr:row>
      <xdr:rowOff>9525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457200</xdr:colOff>
      <xdr:row>10</xdr:row>
      <xdr:rowOff>19050</xdr:rowOff>
    </xdr:from>
    <xdr:to>
      <xdr:col>7</xdr:col>
      <xdr:colOff>457200</xdr:colOff>
      <xdr:row>24</xdr:row>
      <xdr:rowOff>95250</xdr:rowOff>
    </xdr:to>
    <xdr:graphicFrame macro="">
      <xdr:nvGraphicFramePr>
        <xdr:cNvPr id="3" name="Graphique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457200</xdr:colOff>
      <xdr:row>10</xdr:row>
      <xdr:rowOff>19050</xdr:rowOff>
    </xdr:from>
    <xdr:to>
      <xdr:col>7</xdr:col>
      <xdr:colOff>457200</xdr:colOff>
      <xdr:row>24</xdr:row>
      <xdr:rowOff>95250</xdr:rowOff>
    </xdr:to>
    <xdr:graphicFrame macro="">
      <xdr:nvGraphicFramePr>
        <xdr:cNvPr id="4" name="Graphique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752475</xdr:colOff>
      <xdr:row>25</xdr:row>
      <xdr:rowOff>142875</xdr:rowOff>
    </xdr:from>
    <xdr:to>
      <xdr:col>6</xdr:col>
      <xdr:colOff>752475</xdr:colOff>
      <xdr:row>40</xdr:row>
      <xdr:rowOff>28575</xdr:rowOff>
    </xdr:to>
    <xdr:graphicFrame macro="">
      <xdr:nvGraphicFramePr>
        <xdr:cNvPr id="5" name="Graphique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76200</xdr:colOff>
      <xdr:row>7</xdr:row>
      <xdr:rowOff>161925</xdr:rowOff>
    </xdr:from>
    <xdr:to>
      <xdr:col>17</xdr:col>
      <xdr:colOff>47625</xdr:colOff>
      <xdr:row>20</xdr:row>
      <xdr:rowOff>85725</xdr:rowOff>
    </xdr:to>
    <xdr:graphicFrame macro="">
      <xdr:nvGraphicFramePr>
        <xdr:cNvPr id="2" name="Graphique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5</xdr:col>
      <xdr:colOff>161925</xdr:colOff>
      <xdr:row>17</xdr:row>
      <xdr:rowOff>104776</xdr:rowOff>
    </xdr:from>
    <xdr:ext cx="152400" cy="190500"/>
    <xdr:sp macro="" textlink="">
      <xdr:nvSpPr>
        <xdr:cNvPr id="3" name="ZoneTexte 2"/>
        <xdr:cNvSpPr txBox="1"/>
      </xdr:nvSpPr>
      <xdr:spPr>
        <a:xfrm>
          <a:off x="2314575" y="3362326"/>
          <a:ext cx="152400" cy="1905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lIns="0" tIns="0" rIns="0" bIns="0" rtlCol="0" anchor="t">
          <a:noAutofit/>
        </a:bodyPr>
        <a:lstStyle/>
        <a:p>
          <a:r>
            <a:rPr lang="fr-FR" sz="1100"/>
            <a:t>M</a:t>
          </a:r>
        </a:p>
      </xdr:txBody>
    </xdr:sp>
    <xdr:clientData/>
  </xdr:oneCellAnchor>
  <xdr:twoCellAnchor>
    <xdr:from>
      <xdr:col>1</xdr:col>
      <xdr:colOff>266701</xdr:colOff>
      <xdr:row>8</xdr:row>
      <xdr:rowOff>47625</xdr:rowOff>
    </xdr:from>
    <xdr:to>
      <xdr:col>9</xdr:col>
      <xdr:colOff>400051</xdr:colOff>
      <xdr:row>20</xdr:row>
      <xdr:rowOff>161925</xdr:rowOff>
    </xdr:to>
    <xdr:graphicFrame macro="">
      <xdr:nvGraphicFramePr>
        <xdr:cNvPr id="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114300</xdr:colOff>
      <xdr:row>21</xdr:row>
      <xdr:rowOff>104775</xdr:rowOff>
    </xdr:from>
    <xdr:to>
      <xdr:col>15</xdr:col>
      <xdr:colOff>504825</xdr:colOff>
      <xdr:row>29</xdr:row>
      <xdr:rowOff>161925</xdr:rowOff>
    </xdr:to>
    <xdr:sp macro="" textlink="">
      <xdr:nvSpPr>
        <xdr:cNvPr id="5" name="ZoneTexte 4"/>
        <xdr:cNvSpPr txBox="1"/>
      </xdr:nvSpPr>
      <xdr:spPr>
        <a:xfrm>
          <a:off x="552450" y="4133850"/>
          <a:ext cx="7515225" cy="16192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fr-FR" sz="1100"/>
            <a:t>measured</a:t>
          </a:r>
          <a:r>
            <a:rPr lang="fr-FR" sz="1100" baseline="0"/>
            <a:t> curves (blue and black) of RR3 and modelled curves (red and green) of RR2</a:t>
          </a:r>
        </a:p>
        <a:p>
          <a:endParaRPr lang="fr-FR" sz="1100" baseline="0"/>
        </a:p>
        <a:p>
          <a:r>
            <a:rPr lang="fr-FR" sz="1100" baseline="0"/>
            <a:t>Two samples of the same soil (reel Raoudah ) have quite the sames characteristic curves </a:t>
          </a:r>
        </a:p>
        <a:p>
          <a:r>
            <a:rPr lang="fr-FR" sz="1100" baseline="0"/>
            <a:t>curves are treated in traitement3 (2)</a:t>
          </a:r>
          <a:endParaRPr lang="fr-FR" sz="1100"/>
        </a:p>
      </xdr:txBody>
    </xdr:sp>
    <xdr:clientData/>
  </xdr:twoCellAnchor>
</xdr:wsDr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0.66297</cdr:x>
      <cdr:y>0.22093</cdr:y>
    </cdr:from>
    <cdr:to>
      <cdr:x>0.73077</cdr:x>
      <cdr:y>0.28189</cdr:y>
    </cdr:to>
    <cdr:sp macro="" textlink="">
      <cdr:nvSpPr>
        <cdr:cNvPr id="2" name="ZoneTexte 1"/>
        <cdr:cNvSpPr txBox="1"/>
      </cdr:nvSpPr>
      <cdr:spPr>
        <a:xfrm xmlns:a="http://schemas.openxmlformats.org/drawingml/2006/main">
          <a:off x="2955310" y="534505"/>
          <a:ext cx="302244" cy="1474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lIns="72000" tIns="0" rIns="72000" bIns="0" rtlCol="0">
          <a:spAutoFit/>
        </a:bodyPr>
        <a:lstStyle xmlns:a="http://schemas.openxmlformats.org/drawingml/2006/main"/>
        <a:p xmlns:a="http://schemas.openxmlformats.org/drawingml/2006/main">
          <a:r>
            <a:rPr lang="fr-FR" sz="1000">
              <a:latin typeface="Arial" pitchFamily="34" charset="0"/>
              <a:cs typeface="Arial" pitchFamily="34" charset="0"/>
            </a:rPr>
            <a:t>SL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476250</xdr:colOff>
      <xdr:row>12</xdr:row>
      <xdr:rowOff>123825</xdr:rowOff>
    </xdr:from>
    <xdr:to>
      <xdr:col>16</xdr:col>
      <xdr:colOff>476250</xdr:colOff>
      <xdr:row>27</xdr:row>
      <xdr:rowOff>9525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457200</xdr:colOff>
      <xdr:row>10</xdr:row>
      <xdr:rowOff>19050</xdr:rowOff>
    </xdr:from>
    <xdr:to>
      <xdr:col>7</xdr:col>
      <xdr:colOff>457200</xdr:colOff>
      <xdr:row>24</xdr:row>
      <xdr:rowOff>95250</xdr:rowOff>
    </xdr:to>
    <xdr:graphicFrame macro="">
      <xdr:nvGraphicFramePr>
        <xdr:cNvPr id="3" name="Graphique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457200</xdr:colOff>
      <xdr:row>10</xdr:row>
      <xdr:rowOff>19050</xdr:rowOff>
    </xdr:from>
    <xdr:to>
      <xdr:col>7</xdr:col>
      <xdr:colOff>457200</xdr:colOff>
      <xdr:row>24</xdr:row>
      <xdr:rowOff>95250</xdr:rowOff>
    </xdr:to>
    <xdr:graphicFrame macro="">
      <xdr:nvGraphicFramePr>
        <xdr:cNvPr id="4" name="Graphique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752475</xdr:colOff>
      <xdr:row>25</xdr:row>
      <xdr:rowOff>142875</xdr:rowOff>
    </xdr:from>
    <xdr:to>
      <xdr:col>6</xdr:col>
      <xdr:colOff>752475</xdr:colOff>
      <xdr:row>40</xdr:row>
      <xdr:rowOff>28575</xdr:rowOff>
    </xdr:to>
    <xdr:graphicFrame macro="">
      <xdr:nvGraphicFramePr>
        <xdr:cNvPr id="5" name="Graphique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276226</xdr:colOff>
      <xdr:row>7</xdr:row>
      <xdr:rowOff>171450</xdr:rowOff>
    </xdr:from>
    <xdr:to>
      <xdr:col>7</xdr:col>
      <xdr:colOff>657226</xdr:colOff>
      <xdr:row>22</xdr:row>
      <xdr:rowOff>57150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76200</xdr:colOff>
      <xdr:row>7</xdr:row>
      <xdr:rowOff>161925</xdr:rowOff>
    </xdr:from>
    <xdr:to>
      <xdr:col>17</xdr:col>
      <xdr:colOff>47625</xdr:colOff>
      <xdr:row>20</xdr:row>
      <xdr:rowOff>85725</xdr:rowOff>
    </xdr:to>
    <xdr:graphicFrame macro="">
      <xdr:nvGraphicFramePr>
        <xdr:cNvPr id="2" name="Graphique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5</xdr:col>
      <xdr:colOff>161925</xdr:colOff>
      <xdr:row>17</xdr:row>
      <xdr:rowOff>104776</xdr:rowOff>
    </xdr:from>
    <xdr:ext cx="152400" cy="190500"/>
    <xdr:sp macro="" textlink="">
      <xdr:nvSpPr>
        <xdr:cNvPr id="3" name="ZoneTexte 2"/>
        <xdr:cNvSpPr txBox="1"/>
      </xdr:nvSpPr>
      <xdr:spPr>
        <a:xfrm>
          <a:off x="2447925" y="3362326"/>
          <a:ext cx="152400" cy="1905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lIns="0" tIns="0" rIns="0" bIns="0" rtlCol="0" anchor="t">
          <a:noAutofit/>
        </a:bodyPr>
        <a:lstStyle/>
        <a:p>
          <a:r>
            <a:rPr lang="fr-FR" sz="1100"/>
            <a:t>M</a:t>
          </a:r>
        </a:p>
      </xdr:txBody>
    </xdr:sp>
    <xdr:clientData/>
  </xdr:oneCellAnchor>
  <xdr:twoCellAnchor>
    <xdr:from>
      <xdr:col>1</xdr:col>
      <xdr:colOff>266701</xdr:colOff>
      <xdr:row>8</xdr:row>
      <xdr:rowOff>47625</xdr:rowOff>
    </xdr:from>
    <xdr:to>
      <xdr:col>9</xdr:col>
      <xdr:colOff>400051</xdr:colOff>
      <xdr:row>20</xdr:row>
      <xdr:rowOff>161925</xdr:rowOff>
    </xdr:to>
    <xdr:graphicFrame macro="">
      <xdr:nvGraphicFramePr>
        <xdr:cNvPr id="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114300</xdr:colOff>
      <xdr:row>21</xdr:row>
      <xdr:rowOff>104775</xdr:rowOff>
    </xdr:from>
    <xdr:to>
      <xdr:col>15</xdr:col>
      <xdr:colOff>504825</xdr:colOff>
      <xdr:row>29</xdr:row>
      <xdr:rowOff>161925</xdr:rowOff>
    </xdr:to>
    <xdr:sp macro="" textlink="">
      <xdr:nvSpPr>
        <xdr:cNvPr id="5" name="ZoneTexte 4"/>
        <xdr:cNvSpPr txBox="1"/>
      </xdr:nvSpPr>
      <xdr:spPr>
        <a:xfrm>
          <a:off x="552450" y="4133850"/>
          <a:ext cx="7248525" cy="16192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fr-F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Third case : Kip=0 and Kst&gt;&gt; Kbs</a:t>
          </a:r>
          <a:endParaRPr lang="fr-FR">
            <a:effectLst/>
          </a:endParaRPr>
        </a:p>
        <a:p>
          <a:r>
            <a:rPr lang="fr-F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See: Typosol traitement Sebkha3 et Sebkha4</a:t>
          </a:r>
          <a:endParaRPr lang="fr-FR">
            <a:effectLst/>
          </a:endParaRPr>
        </a:p>
        <a:p>
          <a:r>
            <a:rPr lang="fr-F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First the retension</a:t>
          </a:r>
          <a:r>
            <a:rPr lang="fr-FR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curve on S1 with WM, E/Ema and Emi; Wsat was fixed at 0.317 (initialization:  0.24; 100; 40)</a:t>
          </a:r>
          <a:endParaRPr lang="fr-FR">
            <a:effectLst/>
          </a:endParaRPr>
        </a:p>
        <a:p>
          <a:r>
            <a:rPr lang="fr-FR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Mean Deviation = 1.9 hPa</a:t>
          </a:r>
          <a:endParaRPr lang="fr-FR">
            <a:effectLst/>
          </a:endParaRPr>
        </a:p>
        <a:p>
          <a:r>
            <a:rPr lang="fr-FR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Pour la CP,  1) cible S2a (range w=0.038 to 0.18) with WN, kN/100, and Kbs , then 2) Kbs and Kst (Kip=0)</a:t>
          </a:r>
          <a:endParaRPr lang="fr-FR">
            <a:effectLst/>
          </a:endParaRPr>
        </a:p>
      </xdr:txBody>
    </xdr:sp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0.6416</cdr:x>
      <cdr:y>0.11463</cdr:y>
    </cdr:from>
    <cdr:to>
      <cdr:x>0.74801</cdr:x>
      <cdr:y>0.17842</cdr:y>
    </cdr:to>
    <cdr:sp macro="" textlink="">
      <cdr:nvSpPr>
        <cdr:cNvPr id="2" name="ZoneTexte 1"/>
        <cdr:cNvSpPr txBox="1"/>
      </cdr:nvSpPr>
      <cdr:spPr>
        <a:xfrm xmlns:a="http://schemas.openxmlformats.org/drawingml/2006/main">
          <a:off x="3329706" y="372318"/>
          <a:ext cx="552236" cy="20719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lIns="72000" tIns="0" rIns="72000" bIns="0" rtlCol="0">
          <a:spAutoFit/>
        </a:bodyPr>
        <a:lstStyle xmlns:a="http://schemas.openxmlformats.org/drawingml/2006/main"/>
        <a:p xmlns:a="http://schemas.openxmlformats.org/drawingml/2006/main">
          <a:r>
            <a:rPr lang="fr-FR" sz="1100"/>
            <a:t>Dsat</a:t>
          </a: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276226</xdr:colOff>
      <xdr:row>7</xdr:row>
      <xdr:rowOff>171450</xdr:rowOff>
    </xdr:from>
    <xdr:to>
      <xdr:col>7</xdr:col>
      <xdr:colOff>657226</xdr:colOff>
      <xdr:row>22</xdr:row>
      <xdr:rowOff>57150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0</xdr:colOff>
      <xdr:row>40</xdr:row>
      <xdr:rowOff>133350</xdr:rowOff>
    </xdr:from>
    <xdr:to>
      <xdr:col>17</xdr:col>
      <xdr:colOff>0</xdr:colOff>
      <xdr:row>55</xdr:row>
      <xdr:rowOff>19050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0</xdr:colOff>
      <xdr:row>56</xdr:row>
      <xdr:rowOff>47625</xdr:rowOff>
    </xdr:from>
    <xdr:to>
      <xdr:col>17</xdr:col>
      <xdr:colOff>0</xdr:colOff>
      <xdr:row>70</xdr:row>
      <xdr:rowOff>123825</xdr:rowOff>
    </xdr:to>
    <xdr:graphicFrame macro="">
      <xdr:nvGraphicFramePr>
        <xdr:cNvPr id="3" name="Graphique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476250</xdr:colOff>
      <xdr:row>12</xdr:row>
      <xdr:rowOff>123825</xdr:rowOff>
    </xdr:from>
    <xdr:to>
      <xdr:col>16</xdr:col>
      <xdr:colOff>476250</xdr:colOff>
      <xdr:row>27</xdr:row>
      <xdr:rowOff>9525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457200</xdr:colOff>
      <xdr:row>10</xdr:row>
      <xdr:rowOff>19050</xdr:rowOff>
    </xdr:from>
    <xdr:to>
      <xdr:col>7</xdr:col>
      <xdr:colOff>457200</xdr:colOff>
      <xdr:row>24</xdr:row>
      <xdr:rowOff>95250</xdr:rowOff>
    </xdr:to>
    <xdr:graphicFrame macro="">
      <xdr:nvGraphicFramePr>
        <xdr:cNvPr id="3" name="Graphique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457200</xdr:colOff>
      <xdr:row>10</xdr:row>
      <xdr:rowOff>19050</xdr:rowOff>
    </xdr:from>
    <xdr:to>
      <xdr:col>7</xdr:col>
      <xdr:colOff>457200</xdr:colOff>
      <xdr:row>24</xdr:row>
      <xdr:rowOff>95250</xdr:rowOff>
    </xdr:to>
    <xdr:graphicFrame macro="">
      <xdr:nvGraphicFramePr>
        <xdr:cNvPr id="4" name="Graphique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752475</xdr:colOff>
      <xdr:row>25</xdr:row>
      <xdr:rowOff>142875</xdr:rowOff>
    </xdr:from>
    <xdr:to>
      <xdr:col>6</xdr:col>
      <xdr:colOff>752475</xdr:colOff>
      <xdr:row>40</xdr:row>
      <xdr:rowOff>28575</xdr:rowOff>
    </xdr:to>
    <xdr:graphicFrame macro="">
      <xdr:nvGraphicFramePr>
        <xdr:cNvPr id="5" name="Graphique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76200</xdr:colOff>
      <xdr:row>7</xdr:row>
      <xdr:rowOff>161925</xdr:rowOff>
    </xdr:from>
    <xdr:to>
      <xdr:col>17</xdr:col>
      <xdr:colOff>47625</xdr:colOff>
      <xdr:row>20</xdr:row>
      <xdr:rowOff>85725</xdr:rowOff>
    </xdr:to>
    <xdr:graphicFrame macro="">
      <xdr:nvGraphicFramePr>
        <xdr:cNvPr id="2" name="Graphique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5</xdr:col>
      <xdr:colOff>161925</xdr:colOff>
      <xdr:row>17</xdr:row>
      <xdr:rowOff>104776</xdr:rowOff>
    </xdr:from>
    <xdr:ext cx="152400" cy="190500"/>
    <xdr:sp macro="" textlink="">
      <xdr:nvSpPr>
        <xdr:cNvPr id="3" name="ZoneTexte 2"/>
        <xdr:cNvSpPr txBox="1"/>
      </xdr:nvSpPr>
      <xdr:spPr>
        <a:xfrm>
          <a:off x="2314575" y="3362326"/>
          <a:ext cx="152400" cy="1905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lIns="0" tIns="0" rIns="0" bIns="0" rtlCol="0" anchor="t">
          <a:noAutofit/>
        </a:bodyPr>
        <a:lstStyle/>
        <a:p>
          <a:r>
            <a:rPr lang="fr-FR" sz="1100"/>
            <a:t>M</a:t>
          </a:r>
        </a:p>
      </xdr:txBody>
    </xdr:sp>
    <xdr:clientData/>
  </xdr:oneCellAnchor>
  <xdr:twoCellAnchor>
    <xdr:from>
      <xdr:col>1</xdr:col>
      <xdr:colOff>266701</xdr:colOff>
      <xdr:row>8</xdr:row>
      <xdr:rowOff>47625</xdr:rowOff>
    </xdr:from>
    <xdr:to>
      <xdr:col>9</xdr:col>
      <xdr:colOff>400051</xdr:colOff>
      <xdr:row>20</xdr:row>
      <xdr:rowOff>161925</xdr:rowOff>
    </xdr:to>
    <xdr:graphicFrame macro="">
      <xdr:nvGraphicFramePr>
        <xdr:cNvPr id="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114300</xdr:colOff>
      <xdr:row>21</xdr:row>
      <xdr:rowOff>104775</xdr:rowOff>
    </xdr:from>
    <xdr:to>
      <xdr:col>15</xdr:col>
      <xdr:colOff>504825</xdr:colOff>
      <xdr:row>29</xdr:row>
      <xdr:rowOff>161925</xdr:rowOff>
    </xdr:to>
    <xdr:sp macro="" textlink="">
      <xdr:nvSpPr>
        <xdr:cNvPr id="5" name="ZoneTexte 4"/>
        <xdr:cNvSpPr txBox="1"/>
      </xdr:nvSpPr>
      <xdr:spPr>
        <a:xfrm>
          <a:off x="552450" y="4133850"/>
          <a:ext cx="7515225" cy="16192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fr-FR" sz="1100"/>
            <a:t>measured</a:t>
          </a:r>
          <a:r>
            <a:rPr lang="fr-FR" sz="1100" baseline="0"/>
            <a:t> curves (blue and black) of RR3 and modelled curves (red and green) of RR2</a:t>
          </a:r>
        </a:p>
        <a:p>
          <a:endParaRPr lang="fr-FR" sz="1100" baseline="0"/>
        </a:p>
        <a:p>
          <a:r>
            <a:rPr lang="fr-FR" sz="1100" baseline="0"/>
            <a:t>Two samples of the same soil (reel Raoudah ) have quite the sames characteristic curves </a:t>
          </a:r>
        </a:p>
        <a:p>
          <a:r>
            <a:rPr lang="fr-FR" sz="1100" baseline="0"/>
            <a:t>curves are treated in traitement3 (2)</a:t>
          </a:r>
          <a:endParaRPr lang="fr-FR" sz="1100"/>
        </a:p>
      </xdr:txBody>
    </xdr:sp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0.66297</cdr:x>
      <cdr:y>0.22093</cdr:y>
    </cdr:from>
    <cdr:to>
      <cdr:x>0.73077</cdr:x>
      <cdr:y>0.28189</cdr:y>
    </cdr:to>
    <cdr:sp macro="" textlink="">
      <cdr:nvSpPr>
        <cdr:cNvPr id="2" name="ZoneTexte 1"/>
        <cdr:cNvSpPr txBox="1"/>
      </cdr:nvSpPr>
      <cdr:spPr>
        <a:xfrm xmlns:a="http://schemas.openxmlformats.org/drawingml/2006/main">
          <a:off x="2955310" y="534505"/>
          <a:ext cx="302244" cy="1474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lIns="72000" tIns="0" rIns="72000" bIns="0" rtlCol="0">
          <a:spAutoFit/>
        </a:bodyPr>
        <a:lstStyle xmlns:a="http://schemas.openxmlformats.org/drawingml/2006/main"/>
        <a:p xmlns:a="http://schemas.openxmlformats.org/drawingml/2006/main">
          <a:r>
            <a:rPr lang="fr-FR" sz="1000">
              <a:latin typeface="Arial" pitchFamily="34" charset="0"/>
              <a:cs typeface="Arial" pitchFamily="34" charset="0"/>
            </a:rPr>
            <a:t>SL</a:t>
          </a:r>
        </a:p>
      </cdr:txBody>
    </cdr:sp>
  </cdr:relSizeAnchor>
</c:userShape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0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1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789"/>
  <sheetViews>
    <sheetView workbookViewId="0">
      <selection activeCell="B9" sqref="B9:I455"/>
    </sheetView>
  </sheetViews>
  <sheetFormatPr baseColWidth="10" defaultColWidth="11.42578125" defaultRowHeight="15" x14ac:dyDescent="0.25"/>
  <sheetData>
    <row r="1" spans="1:10" x14ac:dyDescent="0.25">
      <c r="A1" s="174" t="s">
        <v>147</v>
      </c>
      <c r="B1" s="174">
        <v>7</v>
      </c>
      <c r="C1" s="174"/>
      <c r="D1" s="174"/>
      <c r="E1" s="174"/>
      <c r="F1" s="174"/>
      <c r="G1" s="174"/>
      <c r="H1" s="174"/>
      <c r="I1" s="174"/>
      <c r="J1" s="174"/>
    </row>
    <row r="2" spans="1:10" x14ac:dyDescent="0.25">
      <c r="A2" s="174" t="s">
        <v>148</v>
      </c>
      <c r="B2" s="174" t="s">
        <v>166</v>
      </c>
      <c r="C2" s="174"/>
      <c r="D2" s="174"/>
      <c r="E2" s="174"/>
      <c r="F2" s="174"/>
      <c r="G2" s="174"/>
      <c r="H2" s="174"/>
      <c r="I2" s="174"/>
      <c r="J2" s="174"/>
    </row>
    <row r="3" spans="1:10" x14ac:dyDescent="0.25">
      <c r="A3" s="174" t="s">
        <v>149</v>
      </c>
      <c r="B3" s="174" t="s">
        <v>185</v>
      </c>
      <c r="C3" s="174"/>
      <c r="D3" s="174"/>
      <c r="E3" s="174"/>
      <c r="F3" s="174"/>
      <c r="G3" s="174"/>
      <c r="H3" s="174"/>
      <c r="I3" s="174"/>
      <c r="J3" s="174"/>
    </row>
    <row r="4" spans="1:10" x14ac:dyDescent="0.25">
      <c r="A4" s="174" t="s">
        <v>150</v>
      </c>
      <c r="B4" s="174" t="s">
        <v>167</v>
      </c>
      <c r="C4" s="174"/>
      <c r="D4" s="174"/>
      <c r="E4" s="174"/>
      <c r="F4" s="174"/>
      <c r="G4" s="174"/>
      <c r="H4" s="174"/>
      <c r="I4" s="174"/>
      <c r="J4" s="174"/>
    </row>
    <row r="5" spans="1:10" x14ac:dyDescent="0.25">
      <c r="A5" s="174" t="s">
        <v>151</v>
      </c>
      <c r="B5" s="174" t="s">
        <v>168</v>
      </c>
      <c r="C5" s="174"/>
      <c r="D5" s="174"/>
      <c r="E5" s="174"/>
      <c r="F5" s="174"/>
      <c r="G5" s="174"/>
      <c r="H5" s="174"/>
      <c r="I5" s="174"/>
      <c r="J5" s="174"/>
    </row>
    <row r="6" spans="1:10" x14ac:dyDescent="0.25">
      <c r="A6" s="174" t="s">
        <v>152</v>
      </c>
      <c r="B6" s="174" t="s">
        <v>186</v>
      </c>
      <c r="C6" s="174"/>
      <c r="D6" s="174"/>
      <c r="E6" s="174"/>
      <c r="F6" s="174"/>
      <c r="G6" s="174"/>
      <c r="H6" s="174"/>
      <c r="I6" s="174"/>
      <c r="J6" s="174"/>
    </row>
    <row r="7" spans="1:10" x14ac:dyDescent="0.25">
      <c r="A7" s="174"/>
      <c r="B7" s="174"/>
      <c r="C7" s="174"/>
      <c r="D7" s="174"/>
      <c r="E7" s="174"/>
      <c r="F7" s="174"/>
      <c r="G7" s="174"/>
      <c r="H7" s="174"/>
      <c r="I7" s="174"/>
      <c r="J7" s="174"/>
    </row>
    <row r="8" spans="1:10" x14ac:dyDescent="0.25">
      <c r="A8" s="174" t="s">
        <v>153</v>
      </c>
      <c r="B8" s="174" t="s">
        <v>154</v>
      </c>
      <c r="C8" s="174" t="s">
        <v>155</v>
      </c>
      <c r="D8" s="174" t="s">
        <v>156</v>
      </c>
      <c r="E8" s="174" t="s">
        <v>157</v>
      </c>
      <c r="F8" s="174" t="s">
        <v>158</v>
      </c>
      <c r="G8" s="174" t="s">
        <v>159</v>
      </c>
      <c r="H8" s="174" t="s">
        <v>160</v>
      </c>
      <c r="I8" s="174" t="s">
        <v>161</v>
      </c>
      <c r="J8" s="174" t="s">
        <v>162</v>
      </c>
    </row>
    <row r="9" spans="1:10" x14ac:dyDescent="0.25">
      <c r="A9" s="174" t="s">
        <v>163</v>
      </c>
      <c r="B9" s="174">
        <v>443</v>
      </c>
      <c r="C9" s="174">
        <v>259</v>
      </c>
      <c r="D9" s="174">
        <v>572</v>
      </c>
      <c r="E9" s="174">
        <v>769</v>
      </c>
      <c r="F9" s="174">
        <v>175.64</v>
      </c>
      <c r="G9" s="174">
        <v>1960</v>
      </c>
      <c r="H9" s="174">
        <v>52.995449999999998</v>
      </c>
      <c r="I9" s="174">
        <v>46.089419999999997</v>
      </c>
      <c r="J9" s="174">
        <v>52.36806</v>
      </c>
    </row>
    <row r="10" spans="1:10" x14ac:dyDescent="0.25">
      <c r="A10" s="174" t="s">
        <v>163</v>
      </c>
      <c r="B10" s="174">
        <v>1013</v>
      </c>
      <c r="C10" s="174">
        <v>257</v>
      </c>
      <c r="D10" s="174">
        <v>577</v>
      </c>
      <c r="E10" s="174">
        <v>764</v>
      </c>
      <c r="F10" s="174">
        <v>175.46</v>
      </c>
      <c r="G10" s="174">
        <v>1956</v>
      </c>
      <c r="H10" s="174">
        <v>52.986359999999998</v>
      </c>
      <c r="I10" s="174">
        <v>46.044710000000002</v>
      </c>
      <c r="J10" s="174">
        <v>49.932340000000003</v>
      </c>
    </row>
    <row r="11" spans="1:10" x14ac:dyDescent="0.25">
      <c r="A11" s="174" t="s">
        <v>163</v>
      </c>
      <c r="B11" s="174">
        <v>1583</v>
      </c>
      <c r="C11" s="174">
        <v>253</v>
      </c>
      <c r="D11" s="174">
        <v>581</v>
      </c>
      <c r="E11" s="174">
        <v>765</v>
      </c>
      <c r="F11" s="174">
        <v>175.32</v>
      </c>
      <c r="G11" s="174">
        <v>1954</v>
      </c>
      <c r="H11" s="174">
        <v>52.981819999999999</v>
      </c>
      <c r="I11" s="174">
        <v>46.053649999999998</v>
      </c>
      <c r="J11" s="174">
        <v>48.714480000000002</v>
      </c>
    </row>
    <row r="12" spans="1:10" x14ac:dyDescent="0.25">
      <c r="A12" s="174" t="s">
        <v>163</v>
      </c>
      <c r="B12" s="174">
        <v>2153</v>
      </c>
      <c r="C12" s="174">
        <v>285</v>
      </c>
      <c r="D12" s="174">
        <v>555</v>
      </c>
      <c r="E12" s="174">
        <v>764</v>
      </c>
      <c r="F12" s="174">
        <v>175.19</v>
      </c>
      <c r="G12" s="174">
        <v>1952</v>
      </c>
      <c r="H12" s="174">
        <v>52.959090000000003</v>
      </c>
      <c r="I12" s="174">
        <v>46.044710000000002</v>
      </c>
      <c r="J12" s="174">
        <v>47.49662</v>
      </c>
    </row>
    <row r="13" spans="1:10" x14ac:dyDescent="0.25">
      <c r="A13" s="174" t="s">
        <v>163</v>
      </c>
      <c r="B13" s="174">
        <v>2724</v>
      </c>
      <c r="C13" s="174">
        <v>270</v>
      </c>
      <c r="D13" s="174">
        <v>573</v>
      </c>
      <c r="E13" s="174">
        <v>765</v>
      </c>
      <c r="F13" s="174">
        <v>175.06</v>
      </c>
      <c r="G13" s="174">
        <v>1951</v>
      </c>
      <c r="H13" s="174">
        <v>52.945450000000001</v>
      </c>
      <c r="I13" s="174">
        <v>46.053649999999998</v>
      </c>
      <c r="J13" s="174">
        <v>46.887689999999999</v>
      </c>
    </row>
    <row r="14" spans="1:10" x14ac:dyDescent="0.25">
      <c r="A14" s="174" t="s">
        <v>163</v>
      </c>
      <c r="B14" s="174">
        <v>3294</v>
      </c>
      <c r="C14" s="174">
        <v>273</v>
      </c>
      <c r="D14" s="174">
        <v>574</v>
      </c>
      <c r="E14" s="174">
        <v>764</v>
      </c>
      <c r="F14" s="174">
        <v>174.91</v>
      </c>
      <c r="G14" s="174">
        <v>1950</v>
      </c>
      <c r="H14" s="174">
        <v>52.92727</v>
      </c>
      <c r="I14" s="174">
        <v>46.044710000000002</v>
      </c>
      <c r="J14" s="174">
        <v>46.278759999999998</v>
      </c>
    </row>
    <row r="15" spans="1:10" x14ac:dyDescent="0.25">
      <c r="A15" s="174" t="s">
        <v>163</v>
      </c>
      <c r="B15" s="174">
        <v>3864</v>
      </c>
      <c r="C15" s="174">
        <v>276</v>
      </c>
      <c r="D15" s="174">
        <v>576</v>
      </c>
      <c r="E15" s="174">
        <v>764</v>
      </c>
      <c r="F15" s="174">
        <v>174.76</v>
      </c>
      <c r="G15" s="174">
        <v>1946</v>
      </c>
      <c r="H15" s="174">
        <v>52.904539999999997</v>
      </c>
      <c r="I15" s="174">
        <v>46.044710000000002</v>
      </c>
      <c r="J15" s="174">
        <v>43.843029999999999</v>
      </c>
    </row>
    <row r="16" spans="1:10" x14ac:dyDescent="0.25">
      <c r="A16" s="174" t="s">
        <v>163</v>
      </c>
      <c r="B16" s="174">
        <v>4432</v>
      </c>
      <c r="C16" s="174">
        <v>264</v>
      </c>
      <c r="D16" s="174">
        <v>593</v>
      </c>
      <c r="E16" s="174">
        <v>763</v>
      </c>
      <c r="F16" s="174">
        <v>174.6</v>
      </c>
      <c r="G16" s="174">
        <v>1944</v>
      </c>
      <c r="H16" s="174">
        <v>52.881819999999998</v>
      </c>
      <c r="I16" s="174">
        <v>46.035769999999999</v>
      </c>
      <c r="J16" s="174">
        <v>42.625169999999997</v>
      </c>
    </row>
    <row r="17" spans="1:10" x14ac:dyDescent="0.25">
      <c r="A17" s="174" t="s">
        <v>163</v>
      </c>
      <c r="B17" s="174">
        <v>4999</v>
      </c>
      <c r="C17" s="174">
        <v>291</v>
      </c>
      <c r="D17" s="174">
        <v>574</v>
      </c>
      <c r="E17" s="174">
        <v>763</v>
      </c>
      <c r="F17" s="174">
        <v>174.43</v>
      </c>
      <c r="G17" s="174">
        <v>1943</v>
      </c>
      <c r="H17" s="174">
        <v>52.85</v>
      </c>
      <c r="I17" s="174">
        <v>46.035769999999999</v>
      </c>
      <c r="J17" s="174">
        <v>42.016240000000003</v>
      </c>
    </row>
    <row r="18" spans="1:10" x14ac:dyDescent="0.25">
      <c r="A18" s="174" t="s">
        <v>163</v>
      </c>
      <c r="B18" s="174">
        <v>5565</v>
      </c>
      <c r="C18" s="174">
        <v>267</v>
      </c>
      <c r="D18" s="174">
        <v>602</v>
      </c>
      <c r="E18" s="174">
        <v>761</v>
      </c>
      <c r="F18" s="174">
        <v>174.27</v>
      </c>
      <c r="G18" s="174">
        <v>1940</v>
      </c>
      <c r="H18" s="174">
        <v>52.827269999999999</v>
      </c>
      <c r="I18" s="174">
        <v>46.017879999999998</v>
      </c>
      <c r="J18" s="174">
        <v>40.189450000000001</v>
      </c>
    </row>
    <row r="19" spans="1:10" x14ac:dyDescent="0.25">
      <c r="A19" s="174" t="s">
        <v>163</v>
      </c>
      <c r="B19" s="174">
        <v>6131</v>
      </c>
      <c r="C19" s="174">
        <v>282</v>
      </c>
      <c r="D19" s="174">
        <v>595</v>
      </c>
      <c r="E19" s="174">
        <v>760</v>
      </c>
      <c r="F19" s="174">
        <v>174.1</v>
      </c>
      <c r="G19" s="174">
        <v>1936</v>
      </c>
      <c r="H19" s="174">
        <v>52.790909999999997</v>
      </c>
      <c r="I19" s="174">
        <v>46.008940000000003</v>
      </c>
      <c r="J19" s="174">
        <v>37.753720000000001</v>
      </c>
    </row>
    <row r="20" spans="1:10" x14ac:dyDescent="0.25">
      <c r="A20" s="174" t="s">
        <v>163</v>
      </c>
      <c r="B20" s="174">
        <v>6696</v>
      </c>
      <c r="C20" s="174">
        <v>280</v>
      </c>
      <c r="D20" s="174">
        <v>601</v>
      </c>
      <c r="E20" s="174">
        <v>758</v>
      </c>
      <c r="F20" s="174">
        <v>173.92</v>
      </c>
      <c r="G20" s="174">
        <v>1932</v>
      </c>
      <c r="H20" s="174">
        <v>52.772730000000003</v>
      </c>
      <c r="I20" s="174">
        <v>45.991059999999997</v>
      </c>
      <c r="J20" s="174">
        <v>35.317999999999998</v>
      </c>
    </row>
    <row r="21" spans="1:10" x14ac:dyDescent="0.25">
      <c r="A21" s="174" t="s">
        <v>163</v>
      </c>
      <c r="B21" s="174">
        <v>7261</v>
      </c>
      <c r="C21" s="174">
        <v>292</v>
      </c>
      <c r="D21" s="174">
        <v>597</v>
      </c>
      <c r="E21" s="174">
        <v>757</v>
      </c>
      <c r="F21" s="174">
        <v>173.75</v>
      </c>
      <c r="G21" s="174">
        <v>1928</v>
      </c>
      <c r="H21" s="174">
        <v>52.736359999999998</v>
      </c>
      <c r="I21" s="174">
        <v>45.982120000000002</v>
      </c>
      <c r="J21" s="174">
        <v>32.882269999999998</v>
      </c>
    </row>
    <row r="22" spans="1:10" x14ac:dyDescent="0.25">
      <c r="A22" s="174" t="s">
        <v>163</v>
      </c>
      <c r="B22" s="174">
        <v>7828</v>
      </c>
      <c r="C22" s="174">
        <v>299</v>
      </c>
      <c r="D22" s="174">
        <v>597</v>
      </c>
      <c r="E22" s="174">
        <v>755</v>
      </c>
      <c r="F22" s="174">
        <v>173.57</v>
      </c>
      <c r="G22" s="174">
        <v>1924</v>
      </c>
      <c r="H22" s="174">
        <v>52.704540000000001</v>
      </c>
      <c r="I22" s="174">
        <v>45.964230000000001</v>
      </c>
      <c r="J22" s="174">
        <v>30.446549999999998</v>
      </c>
    </row>
    <row r="23" spans="1:10" x14ac:dyDescent="0.25">
      <c r="A23" s="174" t="s">
        <v>163</v>
      </c>
      <c r="B23" s="174">
        <v>8397</v>
      </c>
      <c r="C23" s="174">
        <v>298</v>
      </c>
      <c r="D23" s="174">
        <v>607</v>
      </c>
      <c r="E23" s="174">
        <v>754</v>
      </c>
      <c r="F23" s="174">
        <v>173.34</v>
      </c>
      <c r="G23" s="174">
        <v>1918</v>
      </c>
      <c r="H23" s="174">
        <v>52.663640000000001</v>
      </c>
      <c r="I23" s="174">
        <v>45.955289999999998</v>
      </c>
      <c r="J23" s="174">
        <v>26.792960000000001</v>
      </c>
    </row>
    <row r="24" spans="1:10" x14ac:dyDescent="0.25">
      <c r="A24" s="174" t="s">
        <v>163</v>
      </c>
      <c r="B24" s="174">
        <v>8966</v>
      </c>
      <c r="C24" s="174">
        <v>309</v>
      </c>
      <c r="D24" s="174">
        <v>603</v>
      </c>
      <c r="E24" s="174">
        <v>752</v>
      </c>
      <c r="F24" s="174">
        <v>173.15</v>
      </c>
      <c r="G24" s="174">
        <v>1913</v>
      </c>
      <c r="H24" s="174">
        <v>52.631819999999998</v>
      </c>
      <c r="I24" s="174">
        <v>45.93741</v>
      </c>
      <c r="J24" s="174">
        <v>23.74831</v>
      </c>
    </row>
    <row r="25" spans="1:10" x14ac:dyDescent="0.25">
      <c r="A25" s="174" t="s">
        <v>163</v>
      </c>
      <c r="B25" s="174">
        <v>9537</v>
      </c>
      <c r="C25" s="174">
        <v>317</v>
      </c>
      <c r="D25" s="174">
        <v>600</v>
      </c>
      <c r="E25" s="174">
        <v>750</v>
      </c>
      <c r="F25" s="174">
        <v>172.97</v>
      </c>
      <c r="G25" s="174">
        <v>1908</v>
      </c>
      <c r="H25" s="174">
        <v>52.609090000000002</v>
      </c>
      <c r="I25" s="174">
        <v>45.919519999999999</v>
      </c>
      <c r="J25" s="174">
        <v>20.703659999999999</v>
      </c>
    </row>
    <row r="26" spans="1:10" x14ac:dyDescent="0.25">
      <c r="A26" s="174" t="s">
        <v>163</v>
      </c>
      <c r="B26" s="174">
        <v>10107</v>
      </c>
      <c r="C26" s="174">
        <v>329</v>
      </c>
      <c r="D26" s="174">
        <v>595</v>
      </c>
      <c r="E26" s="174">
        <v>749</v>
      </c>
      <c r="F26" s="174">
        <v>172.79</v>
      </c>
      <c r="G26" s="174">
        <v>1902</v>
      </c>
      <c r="H26" s="174">
        <v>52.577269999999999</v>
      </c>
      <c r="I26" s="174">
        <v>45.910580000000003</v>
      </c>
      <c r="J26" s="174">
        <v>17.050070000000002</v>
      </c>
    </row>
    <row r="27" spans="1:10" x14ac:dyDescent="0.25">
      <c r="A27" s="174" t="s">
        <v>163</v>
      </c>
      <c r="B27" s="174">
        <v>10675</v>
      </c>
      <c r="C27" s="174">
        <v>299</v>
      </c>
      <c r="D27" s="174">
        <v>630</v>
      </c>
      <c r="E27" s="174">
        <v>747</v>
      </c>
      <c r="F27" s="174">
        <v>172.62</v>
      </c>
      <c r="G27" s="174">
        <v>1897</v>
      </c>
      <c r="H27" s="174">
        <v>52.554549999999999</v>
      </c>
      <c r="I27" s="174">
        <v>45.892699999999998</v>
      </c>
      <c r="J27" s="174">
        <v>14.005409999999999</v>
      </c>
    </row>
    <row r="28" spans="1:10" x14ac:dyDescent="0.25">
      <c r="A28" s="174" t="s">
        <v>163</v>
      </c>
      <c r="B28" s="174">
        <v>11243</v>
      </c>
      <c r="C28" s="174">
        <v>323</v>
      </c>
      <c r="D28" s="174">
        <v>610</v>
      </c>
      <c r="E28" s="174">
        <v>746</v>
      </c>
      <c r="F28" s="174">
        <v>172.45</v>
      </c>
      <c r="G28" s="174">
        <v>1891</v>
      </c>
      <c r="H28" s="174">
        <v>52.536369999999998</v>
      </c>
      <c r="I28" s="174">
        <v>45.883749999999999</v>
      </c>
      <c r="J28" s="174">
        <v>10.35183</v>
      </c>
    </row>
    <row r="29" spans="1:10" x14ac:dyDescent="0.25">
      <c r="A29" s="174" t="s">
        <v>163</v>
      </c>
      <c r="B29" s="174">
        <v>11809</v>
      </c>
      <c r="C29" s="174">
        <v>318</v>
      </c>
      <c r="D29" s="174">
        <v>620</v>
      </c>
      <c r="E29" s="174">
        <v>744</v>
      </c>
      <c r="F29" s="174">
        <v>172.27</v>
      </c>
      <c r="G29" s="174">
        <v>1885</v>
      </c>
      <c r="H29" s="174">
        <v>52.518180000000001</v>
      </c>
      <c r="I29" s="174">
        <v>45.865870000000001</v>
      </c>
      <c r="J29" s="174">
        <v>6.6982400000000002</v>
      </c>
    </row>
    <row r="30" spans="1:10" x14ac:dyDescent="0.25">
      <c r="A30" s="174" t="s">
        <v>163</v>
      </c>
      <c r="B30" s="174">
        <v>12375</v>
      </c>
      <c r="C30" s="174">
        <v>322</v>
      </c>
      <c r="D30" s="174">
        <v>621</v>
      </c>
      <c r="E30" s="174">
        <v>743</v>
      </c>
      <c r="F30" s="174">
        <v>172.1</v>
      </c>
      <c r="G30" s="174">
        <v>1877</v>
      </c>
      <c r="H30" s="174">
        <v>52.49091</v>
      </c>
      <c r="I30" s="174">
        <v>45.856929999999998</v>
      </c>
      <c r="J30" s="174">
        <v>1.8267899999999999</v>
      </c>
    </row>
    <row r="31" spans="1:10" x14ac:dyDescent="0.25">
      <c r="A31" s="174" t="s">
        <v>163</v>
      </c>
      <c r="B31" s="174">
        <v>12940</v>
      </c>
      <c r="C31" s="174">
        <v>338</v>
      </c>
      <c r="D31" s="174">
        <v>610</v>
      </c>
      <c r="E31" s="174">
        <v>741</v>
      </c>
      <c r="F31" s="174">
        <v>171.92</v>
      </c>
      <c r="G31" s="174">
        <v>1870</v>
      </c>
      <c r="H31" s="174">
        <v>52.468179999999997</v>
      </c>
      <c r="I31" s="174">
        <v>45.83905</v>
      </c>
      <c r="J31" s="174">
        <v>-2.4357199999999999</v>
      </c>
    </row>
    <row r="32" spans="1:10" x14ac:dyDescent="0.25">
      <c r="A32" s="174" t="s">
        <v>163</v>
      </c>
      <c r="B32" s="174">
        <v>13505</v>
      </c>
      <c r="C32" s="174">
        <v>320</v>
      </c>
      <c r="D32" s="174">
        <v>633</v>
      </c>
      <c r="E32" s="174">
        <v>739</v>
      </c>
      <c r="F32" s="174">
        <v>171.74</v>
      </c>
      <c r="G32" s="174">
        <v>1861</v>
      </c>
      <c r="H32" s="174">
        <v>52.440910000000002</v>
      </c>
      <c r="I32" s="174">
        <v>45.821159999999999</v>
      </c>
      <c r="J32" s="174">
        <v>-7.9161000000000001</v>
      </c>
    </row>
    <row r="33" spans="1:10" x14ac:dyDescent="0.25">
      <c r="A33" s="174" t="s">
        <v>163</v>
      </c>
      <c r="B33" s="174">
        <v>14070</v>
      </c>
      <c r="C33" s="174">
        <v>335</v>
      </c>
      <c r="D33" s="174">
        <v>624</v>
      </c>
      <c r="E33" s="174">
        <v>737</v>
      </c>
      <c r="F33" s="174">
        <v>171.56</v>
      </c>
      <c r="G33" s="174">
        <v>1853</v>
      </c>
      <c r="H33" s="174">
        <v>52.41818</v>
      </c>
      <c r="I33" s="174">
        <v>45.803280000000001</v>
      </c>
      <c r="J33" s="174">
        <v>-12.78755</v>
      </c>
    </row>
    <row r="34" spans="1:10" x14ac:dyDescent="0.25">
      <c r="A34" s="174" t="s">
        <v>163</v>
      </c>
      <c r="B34" s="174">
        <v>14634</v>
      </c>
      <c r="C34" s="174">
        <v>343</v>
      </c>
      <c r="D34" s="174">
        <v>620</v>
      </c>
      <c r="E34" s="174">
        <v>736</v>
      </c>
      <c r="F34" s="174">
        <v>171.38</v>
      </c>
      <c r="G34" s="174">
        <v>1844</v>
      </c>
      <c r="H34" s="174">
        <v>52.4</v>
      </c>
      <c r="I34" s="174">
        <v>45.794339999999998</v>
      </c>
      <c r="J34" s="174">
        <v>-18.26793</v>
      </c>
    </row>
    <row r="35" spans="1:10" x14ac:dyDescent="0.25">
      <c r="A35" s="174" t="s">
        <v>163</v>
      </c>
      <c r="B35" s="174">
        <v>15200</v>
      </c>
      <c r="C35" s="174">
        <v>332</v>
      </c>
      <c r="D35" s="174">
        <v>636</v>
      </c>
      <c r="E35" s="174">
        <v>734</v>
      </c>
      <c r="F35" s="174">
        <v>171.2</v>
      </c>
      <c r="G35" s="174">
        <v>1835</v>
      </c>
      <c r="H35" s="174">
        <v>52.377270000000003</v>
      </c>
      <c r="I35" s="174">
        <v>45.776449999999997</v>
      </c>
      <c r="J35" s="174">
        <v>-23.74831</v>
      </c>
    </row>
    <row r="36" spans="1:10" x14ac:dyDescent="0.25">
      <c r="A36" s="174" t="s">
        <v>163</v>
      </c>
      <c r="B36" s="174">
        <v>15767</v>
      </c>
      <c r="C36" s="174">
        <v>332</v>
      </c>
      <c r="D36" s="174">
        <v>640</v>
      </c>
      <c r="E36" s="174">
        <v>733</v>
      </c>
      <c r="F36" s="174">
        <v>171.01</v>
      </c>
      <c r="G36" s="174">
        <v>1824</v>
      </c>
      <c r="H36" s="174">
        <v>52.359090000000002</v>
      </c>
      <c r="I36" s="174">
        <v>45.767510000000001</v>
      </c>
      <c r="J36" s="174">
        <v>-30.446549999999998</v>
      </c>
    </row>
    <row r="37" spans="1:10" x14ac:dyDescent="0.25">
      <c r="A37" s="174" t="s">
        <v>163</v>
      </c>
      <c r="B37" s="174">
        <v>16336</v>
      </c>
      <c r="C37" s="174">
        <v>352</v>
      </c>
      <c r="D37" s="174">
        <v>624</v>
      </c>
      <c r="E37" s="174">
        <v>732</v>
      </c>
      <c r="F37" s="174">
        <v>170.82</v>
      </c>
      <c r="G37" s="174">
        <v>1813</v>
      </c>
      <c r="H37" s="174">
        <v>52.340910000000001</v>
      </c>
      <c r="I37" s="174">
        <v>45.758569999999999</v>
      </c>
      <c r="J37" s="174">
        <v>-37.14479</v>
      </c>
    </row>
    <row r="38" spans="1:10" x14ac:dyDescent="0.25">
      <c r="A38" s="174" t="s">
        <v>163</v>
      </c>
      <c r="B38" s="174">
        <v>16905</v>
      </c>
      <c r="C38" s="174">
        <v>326</v>
      </c>
      <c r="D38" s="174">
        <v>655</v>
      </c>
      <c r="E38" s="174">
        <v>729</v>
      </c>
      <c r="F38" s="174">
        <v>170.63</v>
      </c>
      <c r="G38" s="174">
        <v>1801</v>
      </c>
      <c r="H38" s="174">
        <v>52.318179999999998</v>
      </c>
      <c r="I38" s="174">
        <v>45.731740000000002</v>
      </c>
      <c r="J38" s="174">
        <v>-44.451970000000003</v>
      </c>
    </row>
    <row r="39" spans="1:10" x14ac:dyDescent="0.25">
      <c r="A39" s="174" t="s">
        <v>163</v>
      </c>
      <c r="B39" s="174">
        <v>17475</v>
      </c>
      <c r="C39" s="174">
        <v>342</v>
      </c>
      <c r="D39" s="174">
        <v>643</v>
      </c>
      <c r="E39" s="174">
        <v>728</v>
      </c>
      <c r="F39" s="174">
        <v>170.44</v>
      </c>
      <c r="G39" s="174">
        <v>1790</v>
      </c>
      <c r="H39" s="174">
        <v>52.3</v>
      </c>
      <c r="I39" s="174">
        <v>45.722799999999999</v>
      </c>
      <c r="J39" s="174">
        <v>-51.150199999999998</v>
      </c>
    </row>
    <row r="40" spans="1:10" x14ac:dyDescent="0.25">
      <c r="A40" s="174" t="s">
        <v>163</v>
      </c>
      <c r="B40" s="174">
        <v>18043</v>
      </c>
      <c r="C40" s="174">
        <v>362</v>
      </c>
      <c r="D40" s="174">
        <v>627</v>
      </c>
      <c r="E40" s="174">
        <v>727</v>
      </c>
      <c r="F40" s="174">
        <v>170.25</v>
      </c>
      <c r="G40" s="174">
        <v>1778</v>
      </c>
      <c r="H40" s="174">
        <v>52.281820000000003</v>
      </c>
      <c r="I40" s="174">
        <v>45.713859999999997</v>
      </c>
      <c r="J40" s="174">
        <v>-58.457380000000001</v>
      </c>
    </row>
    <row r="41" spans="1:10" x14ac:dyDescent="0.25">
      <c r="A41" s="174" t="s">
        <v>163</v>
      </c>
      <c r="B41" s="174">
        <v>18611</v>
      </c>
      <c r="C41" s="174">
        <v>348</v>
      </c>
      <c r="D41" s="174">
        <v>646</v>
      </c>
      <c r="E41" s="174">
        <v>725</v>
      </c>
      <c r="F41" s="174">
        <v>170.05</v>
      </c>
      <c r="G41" s="174">
        <v>1765</v>
      </c>
      <c r="H41" s="174">
        <v>52.25909</v>
      </c>
      <c r="I41" s="174">
        <v>45.695979999999999</v>
      </c>
      <c r="J41" s="174">
        <v>-66.373480000000001</v>
      </c>
    </row>
    <row r="42" spans="1:10" x14ac:dyDescent="0.25">
      <c r="A42" s="174" t="s">
        <v>163</v>
      </c>
      <c r="B42" s="174">
        <v>19177</v>
      </c>
      <c r="C42" s="174">
        <v>342</v>
      </c>
      <c r="D42" s="174">
        <v>656</v>
      </c>
      <c r="E42" s="174">
        <v>724</v>
      </c>
      <c r="F42" s="174">
        <v>169.86</v>
      </c>
      <c r="G42" s="174">
        <v>1751</v>
      </c>
      <c r="H42" s="174">
        <v>52.24091</v>
      </c>
      <c r="I42" s="174">
        <v>45.68703</v>
      </c>
      <c r="J42" s="174">
        <v>-74.898510000000002</v>
      </c>
    </row>
    <row r="43" spans="1:10" x14ac:dyDescent="0.25">
      <c r="A43" s="174" t="s">
        <v>163</v>
      </c>
      <c r="B43" s="174">
        <v>19742</v>
      </c>
      <c r="C43" s="174">
        <v>360</v>
      </c>
      <c r="D43" s="174">
        <v>642</v>
      </c>
      <c r="E43" s="174">
        <v>722</v>
      </c>
      <c r="F43" s="174">
        <v>169.66</v>
      </c>
      <c r="G43" s="174">
        <v>1736</v>
      </c>
      <c r="H43" s="174">
        <v>52.222729999999999</v>
      </c>
      <c r="I43" s="174">
        <v>45.678089999999997</v>
      </c>
      <c r="J43" s="174">
        <v>-84.032480000000007</v>
      </c>
    </row>
    <row r="44" spans="1:10" x14ac:dyDescent="0.25">
      <c r="A44" s="174" t="s">
        <v>163</v>
      </c>
      <c r="B44" s="174">
        <v>20307</v>
      </c>
      <c r="C44" s="174">
        <v>353</v>
      </c>
      <c r="D44" s="174">
        <v>651</v>
      </c>
      <c r="E44" s="174">
        <v>722</v>
      </c>
      <c r="F44" s="174">
        <v>169.46</v>
      </c>
      <c r="G44" s="174">
        <v>1722</v>
      </c>
      <c r="H44" s="174">
        <v>52.213630000000002</v>
      </c>
      <c r="I44" s="174">
        <v>45.669150000000002</v>
      </c>
      <c r="J44" s="174">
        <v>-92.557509999999994</v>
      </c>
    </row>
    <row r="45" spans="1:10" x14ac:dyDescent="0.25">
      <c r="A45" s="174" t="s">
        <v>163</v>
      </c>
      <c r="B45" s="174">
        <v>20872</v>
      </c>
      <c r="C45" s="174">
        <v>365</v>
      </c>
      <c r="D45" s="174">
        <v>643</v>
      </c>
      <c r="E45" s="174">
        <v>720</v>
      </c>
      <c r="F45" s="174">
        <v>169.26</v>
      </c>
      <c r="G45" s="174">
        <v>1706</v>
      </c>
      <c r="H45" s="174">
        <v>52.195450000000001</v>
      </c>
      <c r="I45" s="174">
        <v>45.651269999999997</v>
      </c>
      <c r="J45" s="174">
        <v>-102.90934</v>
      </c>
    </row>
    <row r="46" spans="1:10" x14ac:dyDescent="0.25">
      <c r="A46" s="174" t="s">
        <v>163</v>
      </c>
      <c r="B46" s="174">
        <v>21436</v>
      </c>
      <c r="C46" s="174">
        <v>370</v>
      </c>
      <c r="D46" s="174">
        <v>642</v>
      </c>
      <c r="E46" s="174">
        <v>719</v>
      </c>
      <c r="F46" s="174">
        <v>169.06</v>
      </c>
      <c r="G46" s="174">
        <v>1688</v>
      </c>
      <c r="H46" s="174">
        <v>52.17727</v>
      </c>
      <c r="I46" s="174">
        <v>45.642330000000001</v>
      </c>
      <c r="J46" s="174">
        <v>-113.26117000000001</v>
      </c>
    </row>
    <row r="47" spans="1:10" x14ac:dyDescent="0.25">
      <c r="A47" s="174" t="s">
        <v>163</v>
      </c>
      <c r="B47" s="174">
        <v>22001</v>
      </c>
      <c r="C47" s="174">
        <v>344</v>
      </c>
      <c r="D47" s="174">
        <v>672</v>
      </c>
      <c r="E47" s="174">
        <v>718</v>
      </c>
      <c r="F47" s="174">
        <v>168.85</v>
      </c>
      <c r="G47" s="174">
        <v>1669</v>
      </c>
      <c r="H47" s="174">
        <v>52.159089999999999</v>
      </c>
      <c r="I47" s="174">
        <v>45.633380000000002</v>
      </c>
      <c r="J47" s="174">
        <v>-124.83086</v>
      </c>
    </row>
    <row r="48" spans="1:10" x14ac:dyDescent="0.25">
      <c r="A48" s="174" t="s">
        <v>163</v>
      </c>
      <c r="B48" s="174">
        <v>22566</v>
      </c>
      <c r="C48" s="174">
        <v>365</v>
      </c>
      <c r="D48" s="174">
        <v>653</v>
      </c>
      <c r="E48" s="174">
        <v>717</v>
      </c>
      <c r="F48" s="174">
        <v>168.65</v>
      </c>
      <c r="G48" s="174">
        <v>1649</v>
      </c>
      <c r="H48" s="174">
        <v>52.15</v>
      </c>
      <c r="I48" s="174">
        <v>45.62444</v>
      </c>
      <c r="J48" s="174">
        <v>-137.00948</v>
      </c>
    </row>
    <row r="49" spans="1:10" x14ac:dyDescent="0.25">
      <c r="A49" s="174" t="s">
        <v>163</v>
      </c>
      <c r="B49" s="174">
        <v>23134</v>
      </c>
      <c r="C49" s="174">
        <v>367</v>
      </c>
      <c r="D49" s="174">
        <v>654</v>
      </c>
      <c r="E49" s="174">
        <v>716</v>
      </c>
      <c r="F49" s="174">
        <v>168.44</v>
      </c>
      <c r="G49" s="174">
        <v>1628</v>
      </c>
      <c r="H49" s="174">
        <v>52.136360000000003</v>
      </c>
      <c r="I49" s="174">
        <v>45.615499999999997</v>
      </c>
      <c r="J49" s="174">
        <v>-149.79703000000001</v>
      </c>
    </row>
    <row r="50" spans="1:10" x14ac:dyDescent="0.25">
      <c r="A50" s="174" t="s">
        <v>163</v>
      </c>
      <c r="B50" s="174">
        <v>23703</v>
      </c>
      <c r="C50" s="174">
        <v>357</v>
      </c>
      <c r="D50" s="174">
        <v>669</v>
      </c>
      <c r="E50" s="174">
        <v>714</v>
      </c>
      <c r="F50" s="174">
        <v>168.24</v>
      </c>
      <c r="G50" s="174">
        <v>1603</v>
      </c>
      <c r="H50" s="174">
        <v>52.113639999999997</v>
      </c>
      <c r="I50" s="174">
        <v>45.597610000000003</v>
      </c>
      <c r="J50" s="174">
        <v>-165.02030999999999</v>
      </c>
    </row>
    <row r="51" spans="1:10" x14ac:dyDescent="0.25">
      <c r="A51" s="174" t="s">
        <v>163</v>
      </c>
      <c r="B51" s="174">
        <v>24272</v>
      </c>
      <c r="C51" s="174">
        <v>372</v>
      </c>
      <c r="D51" s="174">
        <v>657</v>
      </c>
      <c r="E51" s="174">
        <v>713</v>
      </c>
      <c r="F51" s="174">
        <v>168.03</v>
      </c>
      <c r="G51" s="174">
        <v>1577</v>
      </c>
      <c r="H51" s="174">
        <v>52.1</v>
      </c>
      <c r="I51" s="174">
        <v>45.58867</v>
      </c>
      <c r="J51" s="174">
        <v>-180.85251</v>
      </c>
    </row>
    <row r="52" spans="1:10" x14ac:dyDescent="0.25">
      <c r="A52" s="174" t="s">
        <v>163</v>
      </c>
      <c r="B52" s="174">
        <v>24841</v>
      </c>
      <c r="C52" s="174">
        <v>375</v>
      </c>
      <c r="D52" s="174">
        <v>656</v>
      </c>
      <c r="E52" s="174">
        <v>712</v>
      </c>
      <c r="F52" s="174">
        <v>167.82</v>
      </c>
      <c r="G52" s="174">
        <v>1548</v>
      </c>
      <c r="H52" s="174">
        <v>52.090910000000001</v>
      </c>
      <c r="I52" s="174">
        <v>45.579729999999998</v>
      </c>
      <c r="J52" s="174">
        <v>-198.51150999999999</v>
      </c>
    </row>
    <row r="53" spans="1:10" x14ac:dyDescent="0.25">
      <c r="A53" s="174" t="s">
        <v>163</v>
      </c>
      <c r="B53" s="174">
        <v>25409</v>
      </c>
      <c r="C53" s="174">
        <v>384</v>
      </c>
      <c r="D53" s="174">
        <v>651</v>
      </c>
      <c r="E53" s="174">
        <v>711</v>
      </c>
      <c r="F53" s="174">
        <v>167.61</v>
      </c>
      <c r="G53" s="174">
        <v>1520</v>
      </c>
      <c r="H53" s="174">
        <v>52.07273</v>
      </c>
      <c r="I53" s="174">
        <v>45.570790000000002</v>
      </c>
      <c r="J53" s="174">
        <v>-215.56157999999999</v>
      </c>
    </row>
    <row r="54" spans="1:10" x14ac:dyDescent="0.25">
      <c r="A54" s="174" t="s">
        <v>163</v>
      </c>
      <c r="B54" s="174">
        <v>25976</v>
      </c>
      <c r="C54" s="174">
        <v>404</v>
      </c>
      <c r="D54" s="174">
        <v>635</v>
      </c>
      <c r="E54" s="174">
        <v>709</v>
      </c>
      <c r="F54" s="174">
        <v>167.41</v>
      </c>
      <c r="G54" s="174">
        <v>1487</v>
      </c>
      <c r="H54" s="174">
        <v>52.054549999999999</v>
      </c>
      <c r="I54" s="174">
        <v>45.552909999999997</v>
      </c>
      <c r="J54" s="174">
        <v>-235.65629999999999</v>
      </c>
    </row>
    <row r="55" spans="1:10" x14ac:dyDescent="0.25">
      <c r="A55" s="174" t="s">
        <v>163</v>
      </c>
      <c r="B55" s="174">
        <v>26542</v>
      </c>
      <c r="C55" s="174">
        <v>381</v>
      </c>
      <c r="D55" s="174">
        <v>660</v>
      </c>
      <c r="E55" s="174">
        <v>709</v>
      </c>
      <c r="F55" s="174">
        <v>167.2</v>
      </c>
      <c r="G55" s="174">
        <v>1452</v>
      </c>
      <c r="H55" s="174">
        <v>52.045459999999999</v>
      </c>
      <c r="I55" s="174">
        <v>45.552909999999997</v>
      </c>
      <c r="J55" s="174">
        <v>-256.96886999999998</v>
      </c>
    </row>
    <row r="56" spans="1:10" x14ac:dyDescent="0.25">
      <c r="A56" s="174" t="s">
        <v>163</v>
      </c>
      <c r="B56" s="174">
        <v>27107</v>
      </c>
      <c r="C56" s="174">
        <v>370</v>
      </c>
      <c r="D56" s="174">
        <v>675</v>
      </c>
      <c r="E56" s="174">
        <v>706</v>
      </c>
      <c r="F56" s="174">
        <v>166.99</v>
      </c>
      <c r="G56" s="174">
        <v>1415</v>
      </c>
      <c r="H56" s="174">
        <v>52.027270000000001</v>
      </c>
      <c r="I56" s="174">
        <v>45.52608</v>
      </c>
      <c r="J56" s="174">
        <v>-279.49932999999999</v>
      </c>
    </row>
    <row r="57" spans="1:10" x14ac:dyDescent="0.25">
      <c r="A57" s="174" t="s">
        <v>163</v>
      </c>
      <c r="B57" s="174">
        <v>27671</v>
      </c>
      <c r="C57" s="174">
        <v>400</v>
      </c>
      <c r="D57" s="174">
        <v>648</v>
      </c>
      <c r="E57" s="174">
        <v>706</v>
      </c>
      <c r="F57" s="174">
        <v>166.78</v>
      </c>
      <c r="G57" s="174">
        <v>1375</v>
      </c>
      <c r="H57" s="174">
        <v>52.013640000000002</v>
      </c>
      <c r="I57" s="174">
        <v>45.535020000000003</v>
      </c>
      <c r="J57" s="174">
        <v>-303.85656999999998</v>
      </c>
    </row>
    <row r="58" spans="1:10" x14ac:dyDescent="0.25">
      <c r="A58" s="174" t="s">
        <v>163</v>
      </c>
      <c r="B58" s="174">
        <v>28235</v>
      </c>
      <c r="C58" s="174">
        <v>402</v>
      </c>
      <c r="D58" s="174">
        <v>648</v>
      </c>
      <c r="E58" s="174">
        <v>705</v>
      </c>
      <c r="F58" s="174">
        <v>166.57</v>
      </c>
      <c r="G58" s="174">
        <v>1332</v>
      </c>
      <c r="H58" s="174">
        <v>52.004550000000002</v>
      </c>
      <c r="I58" s="174">
        <v>45.517139999999998</v>
      </c>
      <c r="J58" s="174">
        <v>-329.43167</v>
      </c>
    </row>
    <row r="59" spans="1:10" x14ac:dyDescent="0.25">
      <c r="A59" s="174" t="s">
        <v>163</v>
      </c>
      <c r="B59" s="174">
        <v>28799</v>
      </c>
      <c r="C59" s="174">
        <v>379</v>
      </c>
      <c r="D59" s="174">
        <v>675</v>
      </c>
      <c r="E59" s="174">
        <v>704</v>
      </c>
      <c r="F59" s="174">
        <v>166.36</v>
      </c>
      <c r="G59" s="174">
        <v>1286</v>
      </c>
      <c r="H59" s="174">
        <v>51.986359999999998</v>
      </c>
      <c r="I59" s="174">
        <v>45.508200000000002</v>
      </c>
      <c r="J59" s="174">
        <v>-358.05142000000001</v>
      </c>
    </row>
    <row r="60" spans="1:10" x14ac:dyDescent="0.25">
      <c r="A60" s="174" t="s">
        <v>163</v>
      </c>
      <c r="B60" s="174">
        <v>29364</v>
      </c>
      <c r="C60" s="174">
        <v>403</v>
      </c>
      <c r="D60" s="174">
        <v>654</v>
      </c>
      <c r="E60" s="174">
        <v>702</v>
      </c>
      <c r="F60" s="174">
        <v>166.16</v>
      </c>
      <c r="G60" s="174">
        <v>1238</v>
      </c>
      <c r="H60" s="174">
        <v>51.972729999999999</v>
      </c>
      <c r="I60" s="174">
        <v>45.490310000000001</v>
      </c>
      <c r="J60" s="174">
        <v>-387.28012000000001</v>
      </c>
    </row>
    <row r="61" spans="1:10" x14ac:dyDescent="0.25">
      <c r="A61" s="174" t="s">
        <v>163</v>
      </c>
      <c r="B61" s="174">
        <v>29931</v>
      </c>
      <c r="C61" s="174">
        <v>394</v>
      </c>
      <c r="D61" s="174">
        <v>666</v>
      </c>
      <c r="E61" s="174">
        <v>701</v>
      </c>
      <c r="F61" s="174">
        <v>165.95</v>
      </c>
      <c r="G61" s="174">
        <v>1186</v>
      </c>
      <c r="H61" s="174">
        <v>51.959090000000003</v>
      </c>
      <c r="I61" s="174">
        <v>45.481369999999998</v>
      </c>
      <c r="J61" s="174">
        <v>-418.94452000000001</v>
      </c>
    </row>
    <row r="62" spans="1:10" x14ac:dyDescent="0.25">
      <c r="A62" s="174" t="s">
        <v>163</v>
      </c>
      <c r="B62" s="174">
        <v>30499</v>
      </c>
      <c r="C62" s="174">
        <v>406</v>
      </c>
      <c r="D62" s="174">
        <v>658</v>
      </c>
      <c r="E62" s="174">
        <v>700</v>
      </c>
      <c r="F62" s="174">
        <v>165.73</v>
      </c>
      <c r="G62" s="174">
        <v>1129</v>
      </c>
      <c r="H62" s="174">
        <v>51.940910000000002</v>
      </c>
      <c r="I62" s="174">
        <v>45.472430000000003</v>
      </c>
      <c r="J62" s="174">
        <v>-453.65359000000001</v>
      </c>
    </row>
    <row r="63" spans="1:10" x14ac:dyDescent="0.25">
      <c r="A63" s="174" t="s">
        <v>163</v>
      </c>
      <c r="B63" s="174">
        <v>31068</v>
      </c>
      <c r="C63" s="174">
        <v>419</v>
      </c>
      <c r="D63" s="174">
        <v>647</v>
      </c>
      <c r="E63" s="174">
        <v>699</v>
      </c>
      <c r="F63" s="174">
        <v>165.52</v>
      </c>
      <c r="G63" s="174">
        <v>1070</v>
      </c>
      <c r="H63" s="174">
        <v>51.931820000000002</v>
      </c>
      <c r="I63" s="174">
        <v>45.46349</v>
      </c>
      <c r="J63" s="174">
        <v>-489.58053999999998</v>
      </c>
    </row>
    <row r="64" spans="1:10" x14ac:dyDescent="0.25">
      <c r="A64" s="174" t="s">
        <v>163</v>
      </c>
      <c r="B64" s="174">
        <v>31637</v>
      </c>
      <c r="C64" s="174">
        <v>398</v>
      </c>
      <c r="D64" s="174">
        <v>671</v>
      </c>
      <c r="E64" s="174">
        <v>697</v>
      </c>
      <c r="F64" s="174">
        <v>165.31</v>
      </c>
      <c r="G64" s="174">
        <v>1007</v>
      </c>
      <c r="H64" s="174">
        <v>51.91818</v>
      </c>
      <c r="I64" s="174">
        <v>45.445599999999999</v>
      </c>
      <c r="J64" s="174">
        <v>-527.94317999999998</v>
      </c>
    </row>
    <row r="65" spans="1:10" x14ac:dyDescent="0.25">
      <c r="A65" s="174" t="s">
        <v>163</v>
      </c>
      <c r="B65" s="174">
        <v>32206</v>
      </c>
      <c r="C65" s="174">
        <v>393</v>
      </c>
      <c r="D65" s="174">
        <v>678</v>
      </c>
      <c r="E65" s="174">
        <v>695</v>
      </c>
      <c r="F65" s="174">
        <v>165.1</v>
      </c>
      <c r="G65" s="174">
        <v>943</v>
      </c>
      <c r="H65" s="174">
        <v>51.909089999999999</v>
      </c>
      <c r="I65" s="174">
        <v>45.427720000000001</v>
      </c>
      <c r="J65" s="174">
        <v>-566.91479000000004</v>
      </c>
    </row>
    <row r="66" spans="1:10" x14ac:dyDescent="0.25">
      <c r="A66" s="174" t="s">
        <v>163</v>
      </c>
      <c r="B66" s="174">
        <v>32773</v>
      </c>
      <c r="C66" s="174">
        <v>417</v>
      </c>
      <c r="D66" s="174">
        <v>657</v>
      </c>
      <c r="E66" s="174">
        <v>695</v>
      </c>
      <c r="F66" s="174">
        <v>164.89</v>
      </c>
      <c r="G66" s="174">
        <v>877</v>
      </c>
      <c r="H66" s="174">
        <v>51.895449999999997</v>
      </c>
      <c r="I66" s="174">
        <v>45.427720000000001</v>
      </c>
      <c r="J66" s="174">
        <v>-607.10419000000002</v>
      </c>
    </row>
    <row r="67" spans="1:10" x14ac:dyDescent="0.25">
      <c r="A67" s="174" t="s">
        <v>163</v>
      </c>
      <c r="B67" s="174">
        <v>33340</v>
      </c>
      <c r="C67" s="174">
        <v>411</v>
      </c>
      <c r="D67" s="174">
        <v>665</v>
      </c>
      <c r="E67" s="174">
        <v>693</v>
      </c>
      <c r="F67" s="174">
        <v>164.68</v>
      </c>
      <c r="G67" s="174">
        <v>804</v>
      </c>
      <c r="H67" s="174">
        <v>51.886360000000003</v>
      </c>
      <c r="I67" s="174">
        <v>45.409840000000003</v>
      </c>
      <c r="J67" s="174">
        <v>-651.55615</v>
      </c>
    </row>
    <row r="68" spans="1:10" x14ac:dyDescent="0.25">
      <c r="A68" s="174" t="s">
        <v>163</v>
      </c>
      <c r="B68" s="174">
        <v>33905</v>
      </c>
      <c r="C68" s="174">
        <v>420</v>
      </c>
      <c r="D68" s="174">
        <v>660</v>
      </c>
      <c r="E68" s="174">
        <v>691</v>
      </c>
      <c r="F68" s="174">
        <v>164.47</v>
      </c>
      <c r="G68" s="174">
        <v>731</v>
      </c>
      <c r="H68" s="174">
        <v>51.868180000000002</v>
      </c>
      <c r="I68" s="174">
        <v>45.391950000000001</v>
      </c>
      <c r="J68" s="174">
        <v>-696.00811999999996</v>
      </c>
    </row>
    <row r="69" spans="1:10" x14ac:dyDescent="0.25">
      <c r="A69" s="174" t="s">
        <v>163</v>
      </c>
      <c r="B69" s="174">
        <v>34470</v>
      </c>
      <c r="C69" s="174">
        <v>408</v>
      </c>
      <c r="D69" s="174">
        <v>675</v>
      </c>
      <c r="E69" s="174">
        <v>691</v>
      </c>
      <c r="F69" s="174">
        <v>164.26</v>
      </c>
      <c r="G69" s="174">
        <v>738</v>
      </c>
      <c r="H69" s="174">
        <v>51.854550000000003</v>
      </c>
      <c r="I69" s="174">
        <v>45.391950000000001</v>
      </c>
      <c r="J69" s="174">
        <v>-691.74561000000006</v>
      </c>
    </row>
    <row r="70" spans="1:10" x14ac:dyDescent="0.25">
      <c r="A70" s="174" t="s">
        <v>163</v>
      </c>
      <c r="B70" s="174">
        <v>35035</v>
      </c>
      <c r="C70" s="174">
        <v>405</v>
      </c>
      <c r="D70" s="174">
        <v>681</v>
      </c>
      <c r="E70" s="174">
        <v>689</v>
      </c>
      <c r="F70" s="174">
        <v>164.05</v>
      </c>
      <c r="G70" s="174">
        <v>581</v>
      </c>
      <c r="H70" s="174">
        <v>51.840910000000001</v>
      </c>
      <c r="I70" s="174">
        <v>45.374070000000003</v>
      </c>
      <c r="J70" s="174">
        <v>-787.34777999999994</v>
      </c>
    </row>
    <row r="71" spans="1:10" x14ac:dyDescent="0.25">
      <c r="A71" s="174" t="s">
        <v>163</v>
      </c>
      <c r="B71" s="174">
        <v>35599</v>
      </c>
      <c r="C71" s="174">
        <v>423</v>
      </c>
      <c r="D71" s="174">
        <v>666</v>
      </c>
      <c r="E71" s="174">
        <v>689</v>
      </c>
      <c r="F71" s="174">
        <v>163.84</v>
      </c>
      <c r="G71" s="174">
        <v>502</v>
      </c>
      <c r="H71" s="174">
        <v>51.827269999999999</v>
      </c>
      <c r="I71" s="174">
        <v>45.374070000000003</v>
      </c>
      <c r="J71" s="174">
        <v>-835.45336999999995</v>
      </c>
    </row>
    <row r="72" spans="1:10" x14ac:dyDescent="0.25">
      <c r="A72" s="174" t="s">
        <v>163</v>
      </c>
      <c r="B72" s="174">
        <v>36163</v>
      </c>
      <c r="C72" s="174">
        <v>426</v>
      </c>
      <c r="D72" s="174">
        <v>666</v>
      </c>
      <c r="E72" s="174">
        <v>688</v>
      </c>
      <c r="F72" s="174">
        <v>163.63</v>
      </c>
      <c r="G72" s="174">
        <v>436</v>
      </c>
      <c r="H72" s="174">
        <v>51.813639999999999</v>
      </c>
      <c r="I72" s="174">
        <v>45.365130000000001</v>
      </c>
      <c r="J72" s="174">
        <v>-875.64275999999995</v>
      </c>
    </row>
    <row r="73" spans="1:10" x14ac:dyDescent="0.25">
      <c r="A73" s="174" t="s">
        <v>163</v>
      </c>
      <c r="B73" s="174">
        <v>36728</v>
      </c>
      <c r="C73" s="174">
        <v>410</v>
      </c>
      <c r="D73" s="174">
        <v>685</v>
      </c>
      <c r="E73" s="174">
        <v>687</v>
      </c>
      <c r="F73" s="174">
        <v>163.41</v>
      </c>
      <c r="G73" s="174">
        <v>399</v>
      </c>
      <c r="H73" s="174">
        <v>51.795459999999999</v>
      </c>
      <c r="I73" s="174">
        <v>45.356189999999998</v>
      </c>
      <c r="J73" s="174">
        <v>-898.17322000000001</v>
      </c>
    </row>
    <row r="74" spans="1:10" x14ac:dyDescent="0.25">
      <c r="A74" s="174" t="s">
        <v>163</v>
      </c>
      <c r="B74" s="174">
        <v>37295</v>
      </c>
      <c r="C74" s="174">
        <v>406</v>
      </c>
      <c r="D74" s="174">
        <v>693</v>
      </c>
      <c r="E74" s="174">
        <v>685</v>
      </c>
      <c r="F74" s="174">
        <v>163.19999999999999</v>
      </c>
      <c r="G74" s="174">
        <v>423</v>
      </c>
      <c r="H74" s="174">
        <v>51.781820000000003</v>
      </c>
      <c r="I74" s="174">
        <v>45.329360000000001</v>
      </c>
      <c r="J74" s="174">
        <v>-883.55889999999999</v>
      </c>
    </row>
    <row r="75" spans="1:10" x14ac:dyDescent="0.25">
      <c r="A75" s="174" t="s">
        <v>163</v>
      </c>
      <c r="B75" s="174">
        <v>37863</v>
      </c>
      <c r="C75" s="174">
        <v>420</v>
      </c>
      <c r="D75" s="174">
        <v>685</v>
      </c>
      <c r="E75" s="174">
        <v>684</v>
      </c>
      <c r="F75" s="174">
        <v>162.99</v>
      </c>
      <c r="G75" s="174">
        <v>1281</v>
      </c>
      <c r="H75" s="174">
        <v>51.754550000000002</v>
      </c>
      <c r="I75" s="174">
        <v>45.329360000000001</v>
      </c>
      <c r="J75" s="174">
        <v>-361.09609999999998</v>
      </c>
    </row>
    <row r="76" spans="1:10" x14ac:dyDescent="0.25">
      <c r="A76" s="174" t="s">
        <v>163</v>
      </c>
      <c r="B76" s="174">
        <v>38431</v>
      </c>
      <c r="C76" s="174">
        <v>424</v>
      </c>
      <c r="D76" s="174">
        <v>685</v>
      </c>
      <c r="E76" s="174">
        <v>683</v>
      </c>
      <c r="F76" s="174">
        <v>162.78</v>
      </c>
      <c r="G76" s="174">
        <v>1766</v>
      </c>
      <c r="H76" s="174">
        <v>51.736359999999998</v>
      </c>
      <c r="I76" s="174">
        <v>45.320419999999999</v>
      </c>
      <c r="J76" s="174">
        <v>-65.76455</v>
      </c>
    </row>
    <row r="77" spans="1:10" x14ac:dyDescent="0.25">
      <c r="A77" s="174" t="s">
        <v>163</v>
      </c>
      <c r="B77" s="174">
        <v>39000</v>
      </c>
      <c r="C77" s="174">
        <v>423</v>
      </c>
      <c r="D77" s="174">
        <v>690</v>
      </c>
      <c r="E77" s="174">
        <v>682</v>
      </c>
      <c r="F77" s="174">
        <v>162.57</v>
      </c>
      <c r="G77" s="174">
        <v>1937</v>
      </c>
      <c r="H77" s="174">
        <v>51.718179999999997</v>
      </c>
      <c r="I77" s="174">
        <v>45.31147</v>
      </c>
      <c r="J77" s="174">
        <v>38.362650000000002</v>
      </c>
    </row>
    <row r="78" spans="1:10" x14ac:dyDescent="0.25">
      <c r="A78" s="174" t="s">
        <v>163</v>
      </c>
      <c r="B78" s="174">
        <v>39569</v>
      </c>
      <c r="C78" s="174">
        <v>441</v>
      </c>
      <c r="D78" s="174">
        <v>678</v>
      </c>
      <c r="E78" s="174">
        <v>682</v>
      </c>
      <c r="F78" s="174">
        <v>162.36000000000001</v>
      </c>
      <c r="G78" s="174">
        <v>1963</v>
      </c>
      <c r="H78" s="174">
        <v>51.690910000000002</v>
      </c>
      <c r="I78" s="174">
        <v>45.31147</v>
      </c>
      <c r="J78" s="174">
        <v>54.194859999999998</v>
      </c>
    </row>
    <row r="79" spans="1:10" x14ac:dyDescent="0.25">
      <c r="A79" s="174" t="s">
        <v>163</v>
      </c>
      <c r="B79" s="174">
        <v>40136</v>
      </c>
      <c r="C79" s="174">
        <v>417</v>
      </c>
      <c r="D79" s="174">
        <v>703</v>
      </c>
      <c r="E79" s="174">
        <v>680</v>
      </c>
      <c r="F79" s="174">
        <v>162.15</v>
      </c>
      <c r="G79" s="174">
        <v>1967</v>
      </c>
      <c r="H79" s="174">
        <v>51.686360000000001</v>
      </c>
      <c r="I79" s="174">
        <v>45.293590000000002</v>
      </c>
      <c r="J79" s="174">
        <v>56.630580000000002</v>
      </c>
    </row>
    <row r="80" spans="1:10" x14ac:dyDescent="0.25">
      <c r="A80" s="174" t="s">
        <v>163</v>
      </c>
      <c r="B80" s="174">
        <v>40702</v>
      </c>
      <c r="C80" s="174">
        <v>435</v>
      </c>
      <c r="D80" s="174">
        <v>690</v>
      </c>
      <c r="E80" s="174">
        <v>680</v>
      </c>
      <c r="F80" s="174">
        <v>161.94</v>
      </c>
      <c r="G80" s="174">
        <v>1969</v>
      </c>
      <c r="H80" s="174">
        <v>51.663640000000001</v>
      </c>
      <c r="I80" s="174">
        <v>45.293590000000002</v>
      </c>
      <c r="J80" s="174">
        <v>57.84845</v>
      </c>
    </row>
    <row r="81" spans="1:10" x14ac:dyDescent="0.25">
      <c r="A81" s="174" t="s">
        <v>163</v>
      </c>
      <c r="B81" s="174">
        <v>41267</v>
      </c>
      <c r="C81" s="174">
        <v>438</v>
      </c>
      <c r="D81" s="174">
        <v>691</v>
      </c>
      <c r="E81" s="174">
        <v>679</v>
      </c>
      <c r="F81" s="174">
        <v>161.72</v>
      </c>
      <c r="G81" s="174">
        <v>1970</v>
      </c>
      <c r="H81" s="174">
        <v>51.645449999999997</v>
      </c>
      <c r="I81" s="174">
        <v>45.284649999999999</v>
      </c>
      <c r="J81" s="174">
        <v>58.457380000000001</v>
      </c>
    </row>
    <row r="82" spans="1:10" x14ac:dyDescent="0.25">
      <c r="A82" s="174" t="s">
        <v>163</v>
      </c>
      <c r="B82" s="174">
        <v>41832</v>
      </c>
      <c r="C82" s="174">
        <v>422</v>
      </c>
      <c r="D82" s="174">
        <v>711</v>
      </c>
      <c r="E82" s="174">
        <v>678</v>
      </c>
      <c r="F82" s="174">
        <v>161.52000000000001</v>
      </c>
      <c r="G82" s="174">
        <v>1971</v>
      </c>
      <c r="H82" s="174">
        <v>51.627270000000003</v>
      </c>
      <c r="I82" s="174">
        <v>45.275709999999997</v>
      </c>
      <c r="J82" s="174">
        <v>59.066310000000001</v>
      </c>
    </row>
    <row r="83" spans="1:10" x14ac:dyDescent="0.25">
      <c r="A83" s="174" t="s">
        <v>163</v>
      </c>
      <c r="B83" s="174">
        <v>42395</v>
      </c>
      <c r="C83" s="174">
        <v>429</v>
      </c>
      <c r="D83" s="174">
        <v>706</v>
      </c>
      <c r="E83" s="174">
        <v>678</v>
      </c>
      <c r="F83" s="174">
        <v>161.31</v>
      </c>
      <c r="G83" s="174">
        <v>1971</v>
      </c>
      <c r="H83" s="174">
        <v>51.618180000000002</v>
      </c>
      <c r="I83" s="174">
        <v>45.275709999999997</v>
      </c>
      <c r="J83" s="174">
        <v>59.066310000000001</v>
      </c>
    </row>
    <row r="84" spans="1:10" x14ac:dyDescent="0.25">
      <c r="A84" s="174" t="s">
        <v>163</v>
      </c>
      <c r="B84" s="174">
        <v>42959</v>
      </c>
      <c r="C84" s="174">
        <v>441</v>
      </c>
      <c r="D84" s="174">
        <v>698</v>
      </c>
      <c r="E84" s="174">
        <v>677</v>
      </c>
      <c r="F84" s="174">
        <v>161.09</v>
      </c>
      <c r="G84" s="174">
        <v>1971</v>
      </c>
      <c r="H84" s="174">
        <v>51.6</v>
      </c>
      <c r="I84" s="174">
        <v>45.266770000000001</v>
      </c>
      <c r="J84" s="174">
        <v>59.066310000000001</v>
      </c>
    </row>
    <row r="85" spans="1:10" x14ac:dyDescent="0.25">
      <c r="A85" s="174" t="s">
        <v>163</v>
      </c>
      <c r="B85" s="174">
        <v>43523</v>
      </c>
      <c r="C85" s="174">
        <v>458</v>
      </c>
      <c r="D85" s="174">
        <v>684</v>
      </c>
      <c r="E85" s="174">
        <v>677</v>
      </c>
      <c r="F85" s="174">
        <v>160.88</v>
      </c>
      <c r="G85" s="174">
        <v>1971</v>
      </c>
      <c r="H85" s="174">
        <v>51.586359999999999</v>
      </c>
      <c r="I85" s="174">
        <v>45.266770000000001</v>
      </c>
      <c r="J85" s="174">
        <v>59.066310000000001</v>
      </c>
    </row>
    <row r="86" spans="1:10" x14ac:dyDescent="0.25">
      <c r="A86" s="174" t="s">
        <v>163</v>
      </c>
      <c r="B86" s="174">
        <v>44087</v>
      </c>
      <c r="C86" s="174">
        <v>458</v>
      </c>
      <c r="D86" s="174">
        <v>687</v>
      </c>
      <c r="E86" s="174">
        <v>676</v>
      </c>
      <c r="F86" s="174">
        <v>160.66999999999999</v>
      </c>
      <c r="G86" s="174">
        <v>1972</v>
      </c>
      <c r="H86" s="174">
        <v>51.57273</v>
      </c>
      <c r="I86" s="174">
        <v>45.257820000000002</v>
      </c>
      <c r="J86" s="174">
        <v>59.675240000000002</v>
      </c>
    </row>
    <row r="87" spans="1:10" x14ac:dyDescent="0.25">
      <c r="A87" s="174" t="s">
        <v>163</v>
      </c>
      <c r="B87" s="174">
        <v>44652</v>
      </c>
      <c r="C87" s="174">
        <v>469</v>
      </c>
      <c r="D87" s="174">
        <v>679</v>
      </c>
      <c r="E87" s="174">
        <v>676</v>
      </c>
      <c r="F87" s="174">
        <v>160.46</v>
      </c>
      <c r="G87" s="174">
        <v>1972</v>
      </c>
      <c r="H87" s="174">
        <v>51.559089999999998</v>
      </c>
      <c r="I87" s="174">
        <v>45.257820000000002</v>
      </c>
      <c r="J87" s="174">
        <v>59.066310000000001</v>
      </c>
    </row>
    <row r="88" spans="1:10" x14ac:dyDescent="0.25">
      <c r="A88" s="174" t="s">
        <v>163</v>
      </c>
      <c r="B88" s="174">
        <v>45219</v>
      </c>
      <c r="C88" s="174">
        <v>449</v>
      </c>
      <c r="D88" s="174">
        <v>702</v>
      </c>
      <c r="E88" s="174">
        <v>674</v>
      </c>
      <c r="F88" s="174">
        <v>160.25</v>
      </c>
      <c r="G88" s="174">
        <v>1971</v>
      </c>
      <c r="H88" s="174">
        <v>51.545459999999999</v>
      </c>
      <c r="I88" s="174">
        <v>45.239939999999997</v>
      </c>
      <c r="J88" s="174">
        <v>59.675240000000002</v>
      </c>
    </row>
    <row r="89" spans="1:10" x14ac:dyDescent="0.25">
      <c r="A89" s="174" t="s">
        <v>163</v>
      </c>
      <c r="B89" s="174">
        <v>45786</v>
      </c>
      <c r="C89" s="174">
        <v>452</v>
      </c>
      <c r="D89" s="174">
        <v>704</v>
      </c>
      <c r="E89" s="174">
        <v>674</v>
      </c>
      <c r="F89" s="174">
        <v>160.04</v>
      </c>
      <c r="G89" s="174">
        <v>1971</v>
      </c>
      <c r="H89" s="174">
        <v>51.522730000000003</v>
      </c>
      <c r="I89" s="174">
        <v>45.239939999999997</v>
      </c>
      <c r="J89" s="174">
        <v>59.066310000000001</v>
      </c>
    </row>
    <row r="90" spans="1:10" x14ac:dyDescent="0.25">
      <c r="A90" s="174" t="s">
        <v>163</v>
      </c>
      <c r="B90" s="174">
        <v>46355</v>
      </c>
      <c r="C90" s="174">
        <v>450</v>
      </c>
      <c r="D90" s="174">
        <v>710</v>
      </c>
      <c r="E90" s="174">
        <v>673</v>
      </c>
      <c r="F90" s="174">
        <v>159.83000000000001</v>
      </c>
      <c r="G90" s="174">
        <v>1971</v>
      </c>
      <c r="H90" s="174">
        <v>51.504550000000002</v>
      </c>
      <c r="I90" s="174">
        <v>45.231000000000002</v>
      </c>
      <c r="J90" s="174">
        <v>59.066310000000001</v>
      </c>
    </row>
    <row r="91" spans="1:10" x14ac:dyDescent="0.25">
      <c r="A91" s="174" t="s">
        <v>163</v>
      </c>
      <c r="B91" s="174">
        <v>46924</v>
      </c>
      <c r="C91" s="174">
        <v>449</v>
      </c>
      <c r="D91" s="174">
        <v>715</v>
      </c>
      <c r="E91" s="174">
        <v>673</v>
      </c>
      <c r="F91" s="174">
        <v>159.62</v>
      </c>
      <c r="G91" s="174">
        <v>1971</v>
      </c>
      <c r="H91" s="174">
        <v>51.486359999999998</v>
      </c>
      <c r="I91" s="174">
        <v>45.231000000000002</v>
      </c>
      <c r="J91" s="174">
        <v>59.066310000000001</v>
      </c>
    </row>
    <row r="92" spans="1:10" x14ac:dyDescent="0.25">
      <c r="A92" s="174" t="s">
        <v>163</v>
      </c>
      <c r="B92" s="174">
        <v>47492</v>
      </c>
      <c r="C92" s="174">
        <v>451</v>
      </c>
      <c r="D92" s="174">
        <v>716</v>
      </c>
      <c r="E92" s="174">
        <v>673</v>
      </c>
      <c r="F92" s="174">
        <v>159.41</v>
      </c>
      <c r="G92" s="174">
        <v>1971</v>
      </c>
      <c r="H92" s="174">
        <v>51.472729999999999</v>
      </c>
      <c r="I92" s="174">
        <v>45.231000000000002</v>
      </c>
      <c r="J92" s="174">
        <v>59.066310000000001</v>
      </c>
    </row>
    <row r="93" spans="1:10" x14ac:dyDescent="0.25">
      <c r="A93" s="174" t="s">
        <v>163</v>
      </c>
      <c r="B93" s="174">
        <v>48058</v>
      </c>
      <c r="C93" s="174">
        <v>465</v>
      </c>
      <c r="D93" s="174">
        <v>707</v>
      </c>
      <c r="E93" s="174">
        <v>672</v>
      </c>
      <c r="F93" s="174">
        <v>159.19999999999999</v>
      </c>
      <c r="G93" s="174">
        <v>1971</v>
      </c>
      <c r="H93" s="174">
        <v>51.45</v>
      </c>
      <c r="I93" s="174">
        <v>45.222059999999999</v>
      </c>
      <c r="J93" s="174">
        <v>59.066310000000001</v>
      </c>
    </row>
    <row r="94" spans="1:10" x14ac:dyDescent="0.25">
      <c r="A94" s="174" t="s">
        <v>163</v>
      </c>
      <c r="B94" s="174">
        <v>48623</v>
      </c>
      <c r="C94" s="174">
        <v>467</v>
      </c>
      <c r="D94" s="174">
        <v>708</v>
      </c>
      <c r="E94" s="174">
        <v>672</v>
      </c>
      <c r="F94" s="174">
        <v>158.99</v>
      </c>
      <c r="G94" s="174">
        <v>1971</v>
      </c>
      <c r="H94" s="174">
        <v>51.436360000000001</v>
      </c>
      <c r="I94" s="174">
        <v>45.222059999999999</v>
      </c>
      <c r="J94" s="174">
        <v>59.066310000000001</v>
      </c>
    </row>
    <row r="95" spans="1:10" x14ac:dyDescent="0.25">
      <c r="A95" s="174" t="s">
        <v>163</v>
      </c>
      <c r="B95" s="174">
        <v>49188</v>
      </c>
      <c r="C95" s="174">
        <v>447</v>
      </c>
      <c r="D95" s="174">
        <v>731</v>
      </c>
      <c r="E95" s="174">
        <v>672</v>
      </c>
      <c r="F95" s="174">
        <v>158.78</v>
      </c>
      <c r="G95" s="174">
        <v>1971</v>
      </c>
      <c r="H95" s="174">
        <v>51.422730000000001</v>
      </c>
      <c r="I95" s="174">
        <v>45.222059999999999</v>
      </c>
      <c r="J95" s="174">
        <v>59.066310000000001</v>
      </c>
    </row>
    <row r="96" spans="1:10" x14ac:dyDescent="0.25">
      <c r="A96" s="174" t="s">
        <v>163</v>
      </c>
      <c r="B96" s="174">
        <v>49752</v>
      </c>
      <c r="C96" s="174">
        <v>476</v>
      </c>
      <c r="D96" s="174">
        <v>706</v>
      </c>
      <c r="E96" s="174">
        <v>671</v>
      </c>
      <c r="F96" s="174">
        <v>158.58000000000001</v>
      </c>
      <c r="G96" s="174">
        <v>1971</v>
      </c>
      <c r="H96" s="174">
        <v>51.404539999999997</v>
      </c>
      <c r="I96" s="174">
        <v>45.213120000000004</v>
      </c>
      <c r="J96" s="174">
        <v>59.066310000000001</v>
      </c>
    </row>
    <row r="97" spans="1:10" x14ac:dyDescent="0.25">
      <c r="A97" s="174" t="s">
        <v>163</v>
      </c>
      <c r="B97" s="174">
        <v>50317</v>
      </c>
      <c r="C97" s="174">
        <v>444</v>
      </c>
      <c r="D97" s="174">
        <v>740</v>
      </c>
      <c r="E97" s="174">
        <v>671</v>
      </c>
      <c r="F97" s="174">
        <v>158.38</v>
      </c>
      <c r="G97" s="174">
        <v>1969</v>
      </c>
      <c r="H97" s="174">
        <v>51.395449999999997</v>
      </c>
      <c r="I97" s="174">
        <v>45.213120000000004</v>
      </c>
      <c r="J97" s="174">
        <v>57.84845</v>
      </c>
    </row>
    <row r="98" spans="1:10" x14ac:dyDescent="0.25">
      <c r="A98" s="174" t="s">
        <v>163</v>
      </c>
      <c r="B98" s="174">
        <v>50880</v>
      </c>
      <c r="C98" s="174">
        <v>456</v>
      </c>
      <c r="D98" s="174">
        <v>732</v>
      </c>
      <c r="E98" s="174">
        <v>670</v>
      </c>
      <c r="F98" s="174">
        <v>158.18</v>
      </c>
      <c r="G98" s="174">
        <v>1970</v>
      </c>
      <c r="H98" s="174">
        <v>51.377270000000003</v>
      </c>
      <c r="I98" s="174">
        <v>45.204169999999998</v>
      </c>
      <c r="J98" s="174">
        <v>59.066310000000001</v>
      </c>
    </row>
    <row r="99" spans="1:10" x14ac:dyDescent="0.25">
      <c r="A99" s="174" t="s">
        <v>163</v>
      </c>
      <c r="B99" s="174">
        <v>51444</v>
      </c>
      <c r="C99" s="174">
        <v>475</v>
      </c>
      <c r="D99" s="174">
        <v>717</v>
      </c>
      <c r="E99" s="174">
        <v>670</v>
      </c>
      <c r="F99" s="174">
        <v>157.97</v>
      </c>
      <c r="G99" s="174">
        <v>1970</v>
      </c>
      <c r="H99" s="174">
        <v>51.359090000000002</v>
      </c>
      <c r="I99" s="174">
        <v>45.204169999999998</v>
      </c>
      <c r="J99" s="174">
        <v>58.457380000000001</v>
      </c>
    </row>
    <row r="100" spans="1:10" x14ac:dyDescent="0.25">
      <c r="A100" s="174" t="s">
        <v>163</v>
      </c>
      <c r="B100" s="174">
        <v>52008</v>
      </c>
      <c r="C100" s="174">
        <v>470</v>
      </c>
      <c r="D100" s="174">
        <v>724</v>
      </c>
      <c r="E100" s="174">
        <v>670</v>
      </c>
      <c r="F100" s="174">
        <v>157.77000000000001</v>
      </c>
      <c r="G100" s="174">
        <v>1970</v>
      </c>
      <c r="H100" s="174">
        <v>51.35</v>
      </c>
      <c r="I100" s="174">
        <v>45.204169999999998</v>
      </c>
      <c r="J100" s="174">
        <v>58.457380000000001</v>
      </c>
    </row>
    <row r="101" spans="1:10" x14ac:dyDescent="0.25">
      <c r="A101" s="174" t="s">
        <v>163</v>
      </c>
      <c r="B101" s="174">
        <v>52573</v>
      </c>
      <c r="C101" s="174">
        <v>452</v>
      </c>
      <c r="D101" s="174">
        <v>746</v>
      </c>
      <c r="E101" s="174">
        <v>670</v>
      </c>
      <c r="F101" s="174">
        <v>157.57</v>
      </c>
      <c r="G101" s="174">
        <v>1970</v>
      </c>
      <c r="H101" s="174">
        <v>51.33182</v>
      </c>
      <c r="I101" s="174">
        <v>45.204169999999998</v>
      </c>
      <c r="J101" s="174">
        <v>58.457380000000001</v>
      </c>
    </row>
    <row r="102" spans="1:10" x14ac:dyDescent="0.25">
      <c r="A102" s="174" t="s">
        <v>163</v>
      </c>
      <c r="B102" s="174">
        <v>53140</v>
      </c>
      <c r="C102" s="174">
        <v>475</v>
      </c>
      <c r="D102" s="174">
        <v>725</v>
      </c>
      <c r="E102" s="174">
        <v>669</v>
      </c>
      <c r="F102" s="174">
        <v>157.37</v>
      </c>
      <c r="G102" s="174">
        <v>1970</v>
      </c>
      <c r="H102" s="174">
        <v>51.32273</v>
      </c>
      <c r="I102" s="174">
        <v>45.195230000000002</v>
      </c>
      <c r="J102" s="174">
        <v>58.457380000000001</v>
      </c>
    </row>
    <row r="103" spans="1:10" x14ac:dyDescent="0.25">
      <c r="A103" s="174" t="s">
        <v>163</v>
      </c>
      <c r="B103" s="174">
        <v>53707</v>
      </c>
      <c r="C103" s="174">
        <v>467</v>
      </c>
      <c r="D103" s="174">
        <v>735</v>
      </c>
      <c r="E103" s="174">
        <v>669</v>
      </c>
      <c r="F103" s="174">
        <v>157.16</v>
      </c>
      <c r="G103" s="174">
        <v>1970</v>
      </c>
      <c r="H103" s="174">
        <v>51.313639999999999</v>
      </c>
      <c r="I103" s="174">
        <v>45.195230000000002</v>
      </c>
      <c r="J103" s="174">
        <v>58.457380000000001</v>
      </c>
    </row>
    <row r="104" spans="1:10" x14ac:dyDescent="0.25">
      <c r="A104" s="174" t="s">
        <v>163</v>
      </c>
      <c r="B104" s="174">
        <v>54276</v>
      </c>
      <c r="C104" s="174">
        <v>470</v>
      </c>
      <c r="D104" s="174">
        <v>734</v>
      </c>
      <c r="E104" s="174">
        <v>669</v>
      </c>
      <c r="F104" s="174">
        <v>156.96</v>
      </c>
      <c r="G104" s="174">
        <v>1970</v>
      </c>
      <c r="H104" s="174">
        <v>51.304549999999999</v>
      </c>
      <c r="I104" s="174">
        <v>45.195230000000002</v>
      </c>
      <c r="J104" s="174">
        <v>58.457380000000001</v>
      </c>
    </row>
    <row r="105" spans="1:10" x14ac:dyDescent="0.25">
      <c r="A105" s="174" t="s">
        <v>163</v>
      </c>
      <c r="B105" s="174">
        <v>54845</v>
      </c>
      <c r="C105" s="174">
        <v>488</v>
      </c>
      <c r="D105" s="174">
        <v>721</v>
      </c>
      <c r="E105" s="174">
        <v>669</v>
      </c>
      <c r="F105" s="174">
        <v>156.76</v>
      </c>
      <c r="G105" s="174">
        <v>1970</v>
      </c>
      <c r="H105" s="174">
        <v>51.281820000000003</v>
      </c>
      <c r="I105" s="174">
        <v>45.195230000000002</v>
      </c>
      <c r="J105" s="174">
        <v>58.457380000000001</v>
      </c>
    </row>
    <row r="106" spans="1:10" x14ac:dyDescent="0.25">
      <c r="A106" s="174" t="s">
        <v>163</v>
      </c>
      <c r="B106" s="174">
        <v>55413</v>
      </c>
      <c r="C106" s="174">
        <v>448</v>
      </c>
      <c r="D106" s="174">
        <v>764</v>
      </c>
      <c r="E106" s="174">
        <v>669</v>
      </c>
      <c r="F106" s="174">
        <v>156.56</v>
      </c>
      <c r="G106" s="174">
        <v>1970</v>
      </c>
      <c r="H106" s="174">
        <v>51.268180000000001</v>
      </c>
      <c r="I106" s="174">
        <v>45.195230000000002</v>
      </c>
      <c r="J106" s="174">
        <v>58.457380000000001</v>
      </c>
    </row>
    <row r="107" spans="1:10" x14ac:dyDescent="0.25">
      <c r="A107" s="174" t="s">
        <v>163</v>
      </c>
      <c r="B107" s="174">
        <v>55980</v>
      </c>
      <c r="C107" s="174">
        <v>472</v>
      </c>
      <c r="D107" s="174">
        <v>741</v>
      </c>
      <c r="E107" s="174">
        <v>669</v>
      </c>
      <c r="F107" s="174">
        <v>156.36000000000001</v>
      </c>
      <c r="G107" s="174">
        <v>1970</v>
      </c>
      <c r="H107" s="174">
        <v>51.263640000000002</v>
      </c>
      <c r="I107" s="174">
        <v>45.195230000000002</v>
      </c>
      <c r="J107" s="174">
        <v>58.457380000000001</v>
      </c>
    </row>
    <row r="108" spans="1:10" x14ac:dyDescent="0.25">
      <c r="A108" s="174" t="s">
        <v>163</v>
      </c>
      <c r="B108" s="174">
        <v>56546</v>
      </c>
      <c r="C108" s="174">
        <v>477</v>
      </c>
      <c r="D108" s="174">
        <v>737</v>
      </c>
      <c r="E108" s="174">
        <v>668</v>
      </c>
      <c r="F108" s="174">
        <v>156.15</v>
      </c>
      <c r="G108" s="174">
        <v>1970</v>
      </c>
      <c r="H108" s="174">
        <v>51.25909</v>
      </c>
      <c r="I108" s="174">
        <v>45.18629</v>
      </c>
      <c r="J108" s="174">
        <v>58.457380000000001</v>
      </c>
    </row>
    <row r="109" spans="1:10" x14ac:dyDescent="0.25">
      <c r="A109" s="174" t="s">
        <v>163</v>
      </c>
      <c r="B109" s="174">
        <v>57111</v>
      </c>
      <c r="C109" s="174">
        <v>457</v>
      </c>
      <c r="D109" s="174">
        <v>761</v>
      </c>
      <c r="E109" s="174">
        <v>668</v>
      </c>
      <c r="F109" s="174">
        <v>155.96</v>
      </c>
      <c r="G109" s="174">
        <v>1970</v>
      </c>
      <c r="H109" s="174">
        <v>51.24091</v>
      </c>
      <c r="I109" s="174">
        <v>45.18629</v>
      </c>
      <c r="J109" s="174">
        <v>58.457380000000001</v>
      </c>
    </row>
    <row r="110" spans="1:10" x14ac:dyDescent="0.25">
      <c r="A110" s="174" t="s">
        <v>163</v>
      </c>
      <c r="B110" s="174">
        <v>57675</v>
      </c>
      <c r="C110" s="174">
        <v>476</v>
      </c>
      <c r="D110" s="174">
        <v>744</v>
      </c>
      <c r="E110" s="174">
        <v>668</v>
      </c>
      <c r="F110" s="174">
        <v>155.76</v>
      </c>
      <c r="G110" s="174">
        <v>1970</v>
      </c>
      <c r="H110" s="174">
        <v>51.227269999999997</v>
      </c>
      <c r="I110" s="174">
        <v>45.18629</v>
      </c>
      <c r="J110" s="174">
        <v>58.457380000000001</v>
      </c>
    </row>
    <row r="111" spans="1:10" x14ac:dyDescent="0.25">
      <c r="A111" s="174" t="s">
        <v>163</v>
      </c>
      <c r="B111" s="174">
        <v>58240</v>
      </c>
      <c r="C111" s="174">
        <v>474</v>
      </c>
      <c r="D111" s="174">
        <v>749</v>
      </c>
      <c r="E111" s="174">
        <v>668</v>
      </c>
      <c r="F111" s="174">
        <v>155.55000000000001</v>
      </c>
      <c r="G111" s="174">
        <v>1969</v>
      </c>
      <c r="H111" s="174">
        <v>51.218179999999997</v>
      </c>
      <c r="I111" s="174">
        <v>45.18629</v>
      </c>
      <c r="J111" s="174">
        <v>57.84845</v>
      </c>
    </row>
    <row r="112" spans="1:10" x14ac:dyDescent="0.25">
      <c r="A112" s="174" t="s">
        <v>163</v>
      </c>
      <c r="B112" s="174">
        <v>58803</v>
      </c>
      <c r="C112" s="174">
        <v>477</v>
      </c>
      <c r="D112" s="174">
        <v>747</v>
      </c>
      <c r="E112" s="174">
        <v>668</v>
      </c>
      <c r="F112" s="174">
        <v>155.36000000000001</v>
      </c>
      <c r="G112" s="174">
        <v>1970</v>
      </c>
      <c r="H112" s="174">
        <v>51.213630000000002</v>
      </c>
      <c r="I112" s="174">
        <v>45.18629</v>
      </c>
      <c r="J112" s="174">
        <v>58.457380000000001</v>
      </c>
    </row>
    <row r="113" spans="1:10" x14ac:dyDescent="0.25">
      <c r="A113" s="174" t="s">
        <v>163</v>
      </c>
      <c r="B113" s="174">
        <v>59367</v>
      </c>
      <c r="C113" s="174">
        <v>473</v>
      </c>
      <c r="D113" s="174">
        <v>753</v>
      </c>
      <c r="E113" s="174">
        <v>667</v>
      </c>
      <c r="F113" s="174">
        <v>155.16</v>
      </c>
      <c r="G113" s="174">
        <v>1970</v>
      </c>
      <c r="H113" s="174">
        <v>51.204540000000001</v>
      </c>
      <c r="I113" s="174">
        <v>45.177349999999997</v>
      </c>
      <c r="J113" s="174">
        <v>58.457380000000001</v>
      </c>
    </row>
    <row r="114" spans="1:10" x14ac:dyDescent="0.25">
      <c r="A114" s="174" t="s">
        <v>163</v>
      </c>
      <c r="B114" s="174">
        <v>59931</v>
      </c>
      <c r="C114" s="174">
        <v>480</v>
      </c>
      <c r="D114" s="174">
        <v>749</v>
      </c>
      <c r="E114" s="174">
        <v>667</v>
      </c>
      <c r="F114" s="174">
        <v>154.96</v>
      </c>
      <c r="G114" s="174">
        <v>1970</v>
      </c>
      <c r="H114" s="174">
        <v>51.190910000000002</v>
      </c>
      <c r="I114" s="174">
        <v>45.177349999999997</v>
      </c>
      <c r="J114" s="174">
        <v>58.457380000000001</v>
      </c>
    </row>
    <row r="115" spans="1:10" x14ac:dyDescent="0.25">
      <c r="A115" s="174" t="s">
        <v>163</v>
      </c>
      <c r="B115" s="174">
        <v>60495</v>
      </c>
      <c r="C115" s="174">
        <v>469</v>
      </c>
      <c r="D115" s="174">
        <v>762</v>
      </c>
      <c r="E115" s="174">
        <v>667</v>
      </c>
      <c r="F115" s="174">
        <v>154.76</v>
      </c>
      <c r="G115" s="174">
        <v>1970</v>
      </c>
      <c r="H115" s="174">
        <v>51.181820000000002</v>
      </c>
      <c r="I115" s="174">
        <v>45.177349999999997</v>
      </c>
      <c r="J115" s="174">
        <v>59.066310000000001</v>
      </c>
    </row>
    <row r="116" spans="1:10" x14ac:dyDescent="0.25">
      <c r="A116" s="174" t="s">
        <v>163</v>
      </c>
      <c r="B116" s="174">
        <v>61062</v>
      </c>
      <c r="C116" s="174">
        <v>472</v>
      </c>
      <c r="D116" s="174">
        <v>760</v>
      </c>
      <c r="E116" s="174">
        <v>666</v>
      </c>
      <c r="F116" s="174">
        <v>154.56</v>
      </c>
      <c r="G116" s="174">
        <v>1971</v>
      </c>
      <c r="H116" s="174">
        <v>51.17727</v>
      </c>
      <c r="I116" s="174">
        <v>45.168399999999998</v>
      </c>
      <c r="J116" s="174">
        <v>59.066310000000001</v>
      </c>
    </row>
    <row r="117" spans="1:10" x14ac:dyDescent="0.25">
      <c r="A117" s="174" t="s">
        <v>163</v>
      </c>
      <c r="B117" s="174">
        <v>61629</v>
      </c>
      <c r="C117" s="174">
        <v>501</v>
      </c>
      <c r="D117" s="174">
        <v>734</v>
      </c>
      <c r="E117" s="174">
        <v>666</v>
      </c>
      <c r="F117" s="174">
        <v>154.36000000000001</v>
      </c>
      <c r="G117" s="174">
        <v>1970</v>
      </c>
      <c r="H117" s="174">
        <v>51.163640000000001</v>
      </c>
      <c r="I117" s="174">
        <v>45.168399999999998</v>
      </c>
      <c r="J117" s="174">
        <v>58.457380000000001</v>
      </c>
    </row>
    <row r="118" spans="1:10" x14ac:dyDescent="0.25">
      <c r="A118" s="174" t="s">
        <v>163</v>
      </c>
      <c r="B118" s="174">
        <v>62198</v>
      </c>
      <c r="C118" s="174">
        <v>481</v>
      </c>
      <c r="D118" s="174">
        <v>756</v>
      </c>
      <c r="E118" s="174">
        <v>666</v>
      </c>
      <c r="F118" s="174">
        <v>154.16</v>
      </c>
      <c r="G118" s="174">
        <v>1970</v>
      </c>
      <c r="H118" s="174">
        <v>51.154539999999997</v>
      </c>
      <c r="I118" s="174">
        <v>45.168399999999998</v>
      </c>
      <c r="J118" s="174">
        <v>58.457380000000001</v>
      </c>
    </row>
    <row r="119" spans="1:10" x14ac:dyDescent="0.25">
      <c r="A119" s="174" t="s">
        <v>163</v>
      </c>
      <c r="B119" s="174">
        <v>62767</v>
      </c>
      <c r="C119" s="174">
        <v>484</v>
      </c>
      <c r="D119" s="174">
        <v>755</v>
      </c>
      <c r="E119" s="174">
        <v>666</v>
      </c>
      <c r="F119" s="174">
        <v>153.97</v>
      </c>
      <c r="G119" s="174">
        <v>1970</v>
      </c>
      <c r="H119" s="174">
        <v>51.145449999999997</v>
      </c>
      <c r="I119" s="174">
        <v>45.168399999999998</v>
      </c>
      <c r="J119" s="174">
        <v>58.457380000000001</v>
      </c>
    </row>
    <row r="120" spans="1:10" x14ac:dyDescent="0.25">
      <c r="A120" s="174" t="s">
        <v>163</v>
      </c>
      <c r="B120" s="174">
        <v>63334</v>
      </c>
      <c r="C120" s="174">
        <v>484</v>
      </c>
      <c r="D120" s="174">
        <v>757</v>
      </c>
      <c r="E120" s="174">
        <v>666</v>
      </c>
      <c r="F120" s="174">
        <v>153.77000000000001</v>
      </c>
      <c r="G120" s="174">
        <v>1970</v>
      </c>
      <c r="H120" s="174">
        <v>51.136360000000003</v>
      </c>
      <c r="I120" s="174">
        <v>45.168399999999998</v>
      </c>
      <c r="J120" s="174">
        <v>58.457380000000001</v>
      </c>
    </row>
    <row r="121" spans="1:10" x14ac:dyDescent="0.25">
      <c r="A121" s="174" t="s">
        <v>163</v>
      </c>
      <c r="B121" s="174">
        <v>63901</v>
      </c>
      <c r="C121" s="174">
        <v>481</v>
      </c>
      <c r="D121" s="174">
        <v>760</v>
      </c>
      <c r="E121" s="174">
        <v>666</v>
      </c>
      <c r="F121" s="174">
        <v>153.57</v>
      </c>
      <c r="G121" s="174">
        <v>1970</v>
      </c>
      <c r="H121" s="174">
        <v>51.136360000000003</v>
      </c>
      <c r="I121" s="174">
        <v>45.168399999999998</v>
      </c>
      <c r="J121" s="174">
        <v>58.457380000000001</v>
      </c>
    </row>
    <row r="122" spans="1:10" x14ac:dyDescent="0.25">
      <c r="A122" s="174" t="s">
        <v>163</v>
      </c>
      <c r="B122" s="174">
        <v>64467</v>
      </c>
      <c r="C122" s="174">
        <v>485</v>
      </c>
      <c r="D122" s="174">
        <v>759</v>
      </c>
      <c r="E122" s="174">
        <v>666</v>
      </c>
      <c r="F122" s="174">
        <v>153.37</v>
      </c>
      <c r="G122" s="174">
        <v>1971</v>
      </c>
      <c r="H122" s="174">
        <v>51.122729999999997</v>
      </c>
      <c r="I122" s="174">
        <v>45.168399999999998</v>
      </c>
      <c r="J122" s="174">
        <v>59.066310000000001</v>
      </c>
    </row>
    <row r="123" spans="1:10" x14ac:dyDescent="0.25">
      <c r="A123" s="174" t="s">
        <v>163</v>
      </c>
      <c r="B123" s="174">
        <v>65031</v>
      </c>
      <c r="C123" s="174">
        <v>502</v>
      </c>
      <c r="D123" s="174">
        <v>745</v>
      </c>
      <c r="E123" s="174">
        <v>665</v>
      </c>
      <c r="F123" s="174">
        <v>153.18</v>
      </c>
      <c r="G123" s="174">
        <v>1970</v>
      </c>
      <c r="H123" s="174">
        <v>51.109090000000002</v>
      </c>
      <c r="I123" s="174">
        <v>45.159460000000003</v>
      </c>
      <c r="J123" s="174">
        <v>58.457380000000001</v>
      </c>
    </row>
    <row r="124" spans="1:10" x14ac:dyDescent="0.25">
      <c r="A124" s="174" t="s">
        <v>163</v>
      </c>
      <c r="B124" s="174">
        <v>65596</v>
      </c>
      <c r="C124" s="174">
        <v>468</v>
      </c>
      <c r="D124" s="174">
        <v>781</v>
      </c>
      <c r="E124" s="174">
        <v>665</v>
      </c>
      <c r="F124" s="174">
        <v>152.97</v>
      </c>
      <c r="G124" s="174">
        <v>1970</v>
      </c>
      <c r="H124" s="174">
        <v>51.1</v>
      </c>
      <c r="I124" s="174">
        <v>45.159460000000003</v>
      </c>
      <c r="J124" s="174">
        <v>58.457380000000001</v>
      </c>
    </row>
    <row r="125" spans="1:10" x14ac:dyDescent="0.25">
      <c r="A125" s="174" t="s">
        <v>163</v>
      </c>
      <c r="B125" s="174">
        <v>66159</v>
      </c>
      <c r="C125" s="174">
        <v>475</v>
      </c>
      <c r="D125" s="174">
        <v>774</v>
      </c>
      <c r="E125" s="174">
        <v>665</v>
      </c>
      <c r="F125" s="174">
        <v>152.77000000000001</v>
      </c>
      <c r="G125" s="174">
        <v>1972</v>
      </c>
      <c r="H125" s="174">
        <v>51.1</v>
      </c>
      <c r="I125" s="174">
        <v>45.159460000000003</v>
      </c>
      <c r="J125" s="174">
        <v>59.066310000000001</v>
      </c>
    </row>
    <row r="126" spans="1:10" x14ac:dyDescent="0.25">
      <c r="A126" s="174" t="s">
        <v>163</v>
      </c>
      <c r="B126" s="174">
        <v>66723</v>
      </c>
      <c r="C126" s="174">
        <v>495</v>
      </c>
      <c r="D126" s="174">
        <v>757</v>
      </c>
      <c r="E126" s="174">
        <v>665</v>
      </c>
      <c r="F126" s="174">
        <v>152.56</v>
      </c>
      <c r="G126" s="174">
        <v>1971</v>
      </c>
      <c r="H126" s="174">
        <v>51.086359999999999</v>
      </c>
      <c r="I126" s="174">
        <v>45.159460000000003</v>
      </c>
      <c r="J126" s="174">
        <v>59.066310000000001</v>
      </c>
    </row>
    <row r="127" spans="1:10" x14ac:dyDescent="0.25">
      <c r="A127" s="174" t="s">
        <v>163</v>
      </c>
      <c r="B127" s="174">
        <v>67286</v>
      </c>
      <c r="C127" s="174">
        <v>482</v>
      </c>
      <c r="D127" s="174">
        <v>771</v>
      </c>
      <c r="E127" s="174">
        <v>665</v>
      </c>
      <c r="F127" s="174">
        <v>152.35</v>
      </c>
      <c r="G127" s="174">
        <v>1971</v>
      </c>
      <c r="H127" s="174">
        <v>51.08182</v>
      </c>
      <c r="I127" s="174">
        <v>45.159460000000003</v>
      </c>
      <c r="J127" s="174">
        <v>59.066310000000001</v>
      </c>
    </row>
    <row r="128" spans="1:10" x14ac:dyDescent="0.25">
      <c r="A128" s="174" t="s">
        <v>163</v>
      </c>
      <c r="B128" s="174">
        <v>67850</v>
      </c>
      <c r="C128" s="174">
        <v>484</v>
      </c>
      <c r="D128" s="174">
        <v>771</v>
      </c>
      <c r="E128" s="174">
        <v>665</v>
      </c>
      <c r="F128" s="174">
        <v>152.15</v>
      </c>
      <c r="G128" s="174">
        <v>1971</v>
      </c>
      <c r="H128" s="174">
        <v>51.07273</v>
      </c>
      <c r="I128" s="174">
        <v>45.159460000000003</v>
      </c>
      <c r="J128" s="174">
        <v>59.675240000000002</v>
      </c>
    </row>
    <row r="129" spans="1:10" x14ac:dyDescent="0.25">
      <c r="A129" s="174" t="s">
        <v>163</v>
      </c>
      <c r="B129" s="174">
        <v>68415</v>
      </c>
      <c r="C129" s="174">
        <v>490</v>
      </c>
      <c r="D129" s="174">
        <v>769</v>
      </c>
      <c r="E129" s="174">
        <v>665</v>
      </c>
      <c r="F129" s="174">
        <v>151.94</v>
      </c>
      <c r="G129" s="174">
        <v>1971</v>
      </c>
      <c r="H129" s="174">
        <v>51.054549999999999</v>
      </c>
      <c r="I129" s="174">
        <v>45.159460000000003</v>
      </c>
      <c r="J129" s="174">
        <v>59.675240000000002</v>
      </c>
    </row>
    <row r="130" spans="1:10" x14ac:dyDescent="0.25">
      <c r="A130" s="174" t="s">
        <v>163</v>
      </c>
      <c r="B130" s="174">
        <v>68981</v>
      </c>
      <c r="C130" s="174">
        <v>486</v>
      </c>
      <c r="D130" s="174">
        <v>773</v>
      </c>
      <c r="E130" s="174">
        <v>665</v>
      </c>
      <c r="F130" s="174">
        <v>151.72999999999999</v>
      </c>
      <c r="G130" s="174">
        <v>1971</v>
      </c>
      <c r="H130" s="174">
        <v>51.054549999999999</v>
      </c>
      <c r="I130" s="174">
        <v>45.159460000000003</v>
      </c>
      <c r="J130" s="174">
        <v>59.066310000000001</v>
      </c>
    </row>
    <row r="131" spans="1:10" x14ac:dyDescent="0.25">
      <c r="A131" s="174" t="s">
        <v>163</v>
      </c>
      <c r="B131" s="174">
        <v>69549</v>
      </c>
      <c r="C131" s="174">
        <v>497</v>
      </c>
      <c r="D131" s="174">
        <v>764</v>
      </c>
      <c r="E131" s="174">
        <v>665</v>
      </c>
      <c r="F131" s="174">
        <v>151.51</v>
      </c>
      <c r="G131" s="174">
        <v>1971</v>
      </c>
      <c r="H131" s="174">
        <v>51.045459999999999</v>
      </c>
      <c r="I131" s="174">
        <v>45.159460000000003</v>
      </c>
      <c r="J131" s="174">
        <v>59.066310000000001</v>
      </c>
    </row>
    <row r="132" spans="1:10" x14ac:dyDescent="0.25">
      <c r="A132" s="174" t="s">
        <v>163</v>
      </c>
      <c r="B132" s="174">
        <v>70118</v>
      </c>
      <c r="C132" s="174">
        <v>499</v>
      </c>
      <c r="D132" s="174">
        <v>764</v>
      </c>
      <c r="E132" s="174">
        <v>665</v>
      </c>
      <c r="F132" s="174">
        <v>151.30000000000001</v>
      </c>
      <c r="G132" s="174">
        <v>1972</v>
      </c>
      <c r="H132" s="174">
        <v>51.036369999999998</v>
      </c>
      <c r="I132" s="174">
        <v>45.159460000000003</v>
      </c>
      <c r="J132" s="174">
        <v>59.066310000000001</v>
      </c>
    </row>
    <row r="133" spans="1:10" x14ac:dyDescent="0.25">
      <c r="A133" s="174" t="s">
        <v>163</v>
      </c>
      <c r="B133" s="174">
        <v>70686</v>
      </c>
      <c r="C133" s="174">
        <v>488</v>
      </c>
      <c r="D133" s="174">
        <v>777</v>
      </c>
      <c r="E133" s="174">
        <v>664</v>
      </c>
      <c r="F133" s="174">
        <v>151.09</v>
      </c>
      <c r="G133" s="174">
        <v>1971</v>
      </c>
      <c r="H133" s="174">
        <v>51.027270000000001</v>
      </c>
      <c r="I133" s="174">
        <v>45.15052</v>
      </c>
      <c r="J133" s="174">
        <v>59.066310000000001</v>
      </c>
    </row>
    <row r="134" spans="1:10" x14ac:dyDescent="0.25">
      <c r="A134" s="174" t="s">
        <v>163</v>
      </c>
      <c r="B134" s="174">
        <v>71254</v>
      </c>
      <c r="C134" s="174">
        <v>478</v>
      </c>
      <c r="D134" s="174">
        <v>790</v>
      </c>
      <c r="E134" s="174">
        <v>664</v>
      </c>
      <c r="F134" s="174">
        <v>150.88</v>
      </c>
      <c r="G134" s="174">
        <v>1972</v>
      </c>
      <c r="H134" s="174">
        <v>51.013640000000002</v>
      </c>
      <c r="I134" s="174">
        <v>45.15052</v>
      </c>
      <c r="J134" s="174">
        <v>59.675240000000002</v>
      </c>
    </row>
    <row r="135" spans="1:10" x14ac:dyDescent="0.25">
      <c r="A135" s="174" t="s">
        <v>163</v>
      </c>
      <c r="B135" s="174">
        <v>71821</v>
      </c>
      <c r="C135" s="174">
        <v>490</v>
      </c>
      <c r="D135" s="174">
        <v>780</v>
      </c>
      <c r="E135" s="174">
        <v>664</v>
      </c>
      <c r="F135" s="174">
        <v>150.66999999999999</v>
      </c>
      <c r="G135" s="174">
        <v>1972</v>
      </c>
      <c r="H135" s="174">
        <v>51.004550000000002</v>
      </c>
      <c r="I135" s="174">
        <v>45.15052</v>
      </c>
      <c r="J135" s="174">
        <v>59.675240000000002</v>
      </c>
    </row>
    <row r="136" spans="1:10" x14ac:dyDescent="0.25">
      <c r="A136" s="174" t="s">
        <v>163</v>
      </c>
      <c r="B136" s="174">
        <v>72386</v>
      </c>
      <c r="C136" s="174">
        <v>494</v>
      </c>
      <c r="D136" s="174">
        <v>776</v>
      </c>
      <c r="E136" s="174">
        <v>664</v>
      </c>
      <c r="F136" s="174">
        <v>150.47</v>
      </c>
      <c r="G136" s="174">
        <v>1972</v>
      </c>
      <c r="H136" s="174">
        <v>51.004550000000002</v>
      </c>
      <c r="I136" s="174">
        <v>45.15052</v>
      </c>
      <c r="J136" s="174">
        <v>59.675240000000002</v>
      </c>
    </row>
    <row r="137" spans="1:10" x14ac:dyDescent="0.25">
      <c r="A137" s="174" t="s">
        <v>163</v>
      </c>
      <c r="B137" s="174">
        <v>72951</v>
      </c>
      <c r="C137" s="174">
        <v>501</v>
      </c>
      <c r="D137" s="174">
        <v>772</v>
      </c>
      <c r="E137" s="174">
        <v>664</v>
      </c>
      <c r="F137" s="174">
        <v>150.26</v>
      </c>
      <c r="G137" s="174">
        <v>1972</v>
      </c>
      <c r="H137" s="174">
        <v>50.99091</v>
      </c>
      <c r="I137" s="174">
        <v>45.15052</v>
      </c>
      <c r="J137" s="174">
        <v>59.675240000000002</v>
      </c>
    </row>
    <row r="138" spans="1:10" x14ac:dyDescent="0.25">
      <c r="A138" s="174" t="s">
        <v>163</v>
      </c>
      <c r="B138" s="174">
        <v>73516</v>
      </c>
      <c r="C138" s="174">
        <v>504</v>
      </c>
      <c r="D138" s="174">
        <v>771</v>
      </c>
      <c r="E138" s="174">
        <v>664</v>
      </c>
      <c r="F138" s="174">
        <v>150.05000000000001</v>
      </c>
      <c r="G138" s="174">
        <v>1971</v>
      </c>
      <c r="H138" s="174">
        <v>50.981819999999999</v>
      </c>
      <c r="I138" s="174">
        <v>45.15052</v>
      </c>
      <c r="J138" s="174">
        <v>59.066310000000001</v>
      </c>
    </row>
    <row r="139" spans="1:10" x14ac:dyDescent="0.25">
      <c r="A139" s="174" t="s">
        <v>163</v>
      </c>
      <c r="B139" s="174">
        <v>74080</v>
      </c>
      <c r="C139" s="174">
        <v>477</v>
      </c>
      <c r="D139" s="174">
        <v>801</v>
      </c>
      <c r="E139" s="174">
        <v>664</v>
      </c>
      <c r="F139" s="174">
        <v>149.85</v>
      </c>
      <c r="G139" s="174">
        <v>1972</v>
      </c>
      <c r="H139" s="174">
        <v>50.968179999999997</v>
      </c>
      <c r="I139" s="174">
        <v>45.15052</v>
      </c>
      <c r="J139" s="174">
        <v>59.675240000000002</v>
      </c>
    </row>
    <row r="140" spans="1:10" x14ac:dyDescent="0.25">
      <c r="A140" s="174" t="s">
        <v>163</v>
      </c>
      <c r="B140" s="174">
        <v>74644</v>
      </c>
      <c r="C140" s="174">
        <v>496</v>
      </c>
      <c r="D140" s="174">
        <v>786</v>
      </c>
      <c r="E140" s="174">
        <v>663</v>
      </c>
      <c r="F140" s="174">
        <v>149.63999999999999</v>
      </c>
      <c r="G140" s="174">
        <v>1971</v>
      </c>
      <c r="H140" s="174">
        <v>50.95</v>
      </c>
      <c r="I140" s="174">
        <v>45.141579999999998</v>
      </c>
      <c r="J140" s="174">
        <v>59.066310000000001</v>
      </c>
    </row>
    <row r="141" spans="1:10" x14ac:dyDescent="0.25">
      <c r="A141" s="174" t="s">
        <v>163</v>
      </c>
      <c r="B141" s="174">
        <v>75208</v>
      </c>
      <c r="C141" s="174">
        <v>506</v>
      </c>
      <c r="D141" s="174">
        <v>776</v>
      </c>
      <c r="E141" s="174">
        <v>663</v>
      </c>
      <c r="F141" s="174">
        <v>149.44</v>
      </c>
      <c r="G141" s="174">
        <v>1970</v>
      </c>
      <c r="H141" s="174">
        <v>50.954540000000001</v>
      </c>
      <c r="I141" s="174">
        <v>45.141579999999998</v>
      </c>
      <c r="J141" s="174">
        <v>58.457380000000001</v>
      </c>
    </row>
    <row r="142" spans="1:10" x14ac:dyDescent="0.25">
      <c r="A142" s="174" t="s">
        <v>163</v>
      </c>
      <c r="B142" s="174">
        <v>75772</v>
      </c>
      <c r="C142" s="174">
        <v>494</v>
      </c>
      <c r="D142" s="174">
        <v>791</v>
      </c>
      <c r="E142" s="174">
        <v>663</v>
      </c>
      <c r="F142" s="174">
        <v>149.24</v>
      </c>
      <c r="G142" s="174">
        <v>1971</v>
      </c>
      <c r="H142" s="174">
        <v>50.936360000000001</v>
      </c>
      <c r="I142" s="174">
        <v>45.141579999999998</v>
      </c>
      <c r="J142" s="174">
        <v>59.066310000000001</v>
      </c>
    </row>
    <row r="143" spans="1:10" x14ac:dyDescent="0.25">
      <c r="A143" s="174" t="s">
        <v>163</v>
      </c>
      <c r="B143" s="174">
        <v>76338</v>
      </c>
      <c r="C143" s="174">
        <v>505</v>
      </c>
      <c r="D143" s="174">
        <v>782</v>
      </c>
      <c r="E143" s="174">
        <v>662</v>
      </c>
      <c r="F143" s="174">
        <v>149.04</v>
      </c>
      <c r="G143" s="174">
        <v>1971</v>
      </c>
      <c r="H143" s="174">
        <v>50.92727</v>
      </c>
      <c r="I143" s="174">
        <v>45.132640000000002</v>
      </c>
      <c r="J143" s="174">
        <v>59.066310000000001</v>
      </c>
    </row>
    <row r="144" spans="1:10" x14ac:dyDescent="0.25">
      <c r="A144" s="174" t="s">
        <v>163</v>
      </c>
      <c r="B144" s="174">
        <v>76905</v>
      </c>
      <c r="C144" s="174">
        <v>511</v>
      </c>
      <c r="D144" s="174">
        <v>777</v>
      </c>
      <c r="E144" s="174">
        <v>663</v>
      </c>
      <c r="F144" s="174">
        <v>148.83000000000001</v>
      </c>
      <c r="G144" s="174">
        <v>1971</v>
      </c>
      <c r="H144" s="174">
        <v>50.922730000000001</v>
      </c>
      <c r="I144" s="174">
        <v>45.141579999999998</v>
      </c>
      <c r="J144" s="174">
        <v>59.066310000000001</v>
      </c>
    </row>
    <row r="145" spans="1:10" x14ac:dyDescent="0.25">
      <c r="A145" s="174" t="s">
        <v>163</v>
      </c>
      <c r="B145" s="174">
        <v>77473</v>
      </c>
      <c r="C145" s="174">
        <v>509</v>
      </c>
      <c r="D145" s="174">
        <v>783</v>
      </c>
      <c r="E145" s="174">
        <v>662</v>
      </c>
      <c r="F145" s="174">
        <v>148.63</v>
      </c>
      <c r="G145" s="174">
        <v>1971</v>
      </c>
      <c r="H145" s="174">
        <v>50.904539999999997</v>
      </c>
      <c r="I145" s="174">
        <v>45.132640000000002</v>
      </c>
      <c r="J145" s="174">
        <v>59.066310000000001</v>
      </c>
    </row>
    <row r="146" spans="1:10" x14ac:dyDescent="0.25">
      <c r="A146" s="174" t="s">
        <v>163</v>
      </c>
      <c r="B146" s="174">
        <v>78042</v>
      </c>
      <c r="C146" s="174">
        <v>494</v>
      </c>
      <c r="D146" s="174">
        <v>799</v>
      </c>
      <c r="E146" s="174">
        <v>662</v>
      </c>
      <c r="F146" s="174">
        <v>148.43</v>
      </c>
      <c r="G146" s="174">
        <v>1970</v>
      </c>
      <c r="H146" s="174">
        <v>50.9</v>
      </c>
      <c r="I146" s="174">
        <v>45.132640000000002</v>
      </c>
      <c r="J146" s="174">
        <v>58.457380000000001</v>
      </c>
    </row>
    <row r="147" spans="1:10" x14ac:dyDescent="0.25">
      <c r="A147" s="174" t="s">
        <v>163</v>
      </c>
      <c r="B147" s="174">
        <v>78611</v>
      </c>
      <c r="C147" s="174">
        <v>516</v>
      </c>
      <c r="D147" s="174">
        <v>780</v>
      </c>
      <c r="E147" s="174">
        <v>661</v>
      </c>
      <c r="F147" s="174">
        <v>148.22999999999999</v>
      </c>
      <c r="G147" s="174">
        <v>1970</v>
      </c>
      <c r="H147" s="174">
        <v>50.886360000000003</v>
      </c>
      <c r="I147" s="174">
        <v>45.123699999999999</v>
      </c>
      <c r="J147" s="174">
        <v>58.457380000000001</v>
      </c>
    </row>
    <row r="148" spans="1:10" x14ac:dyDescent="0.25">
      <c r="A148" s="174" t="s">
        <v>163</v>
      </c>
      <c r="B148" s="174">
        <v>79178</v>
      </c>
      <c r="C148" s="174">
        <v>511</v>
      </c>
      <c r="D148" s="174">
        <v>787</v>
      </c>
      <c r="E148" s="174">
        <v>662</v>
      </c>
      <c r="F148" s="174">
        <v>148.03</v>
      </c>
      <c r="G148" s="174">
        <v>1970</v>
      </c>
      <c r="H148" s="174">
        <v>50.872729999999997</v>
      </c>
      <c r="I148" s="174">
        <v>45.132640000000002</v>
      </c>
      <c r="J148" s="174">
        <v>58.457380000000001</v>
      </c>
    </row>
    <row r="149" spans="1:10" x14ac:dyDescent="0.25">
      <c r="A149" s="174" t="s">
        <v>163</v>
      </c>
      <c r="B149" s="174">
        <v>79745</v>
      </c>
      <c r="C149" s="174">
        <v>510</v>
      </c>
      <c r="D149" s="174">
        <v>791</v>
      </c>
      <c r="E149" s="174">
        <v>661</v>
      </c>
      <c r="F149" s="174">
        <v>147.83000000000001</v>
      </c>
      <c r="G149" s="174">
        <v>1970</v>
      </c>
      <c r="H149" s="174">
        <v>50.863639999999997</v>
      </c>
      <c r="I149" s="174">
        <v>45.123699999999999</v>
      </c>
      <c r="J149" s="174">
        <v>58.457380000000001</v>
      </c>
    </row>
    <row r="150" spans="1:10" x14ac:dyDescent="0.25">
      <c r="A150" s="174" t="s">
        <v>163</v>
      </c>
      <c r="B150" s="174">
        <v>80310</v>
      </c>
      <c r="C150" s="174">
        <v>519</v>
      </c>
      <c r="D150" s="174">
        <v>784</v>
      </c>
      <c r="E150" s="174">
        <v>661</v>
      </c>
      <c r="F150" s="174">
        <v>147.63999999999999</v>
      </c>
      <c r="G150" s="174">
        <v>1970</v>
      </c>
      <c r="H150" s="174">
        <v>50.854550000000003</v>
      </c>
      <c r="I150" s="174">
        <v>45.123699999999999</v>
      </c>
      <c r="J150" s="174">
        <v>58.457380000000001</v>
      </c>
    </row>
    <row r="151" spans="1:10" x14ac:dyDescent="0.25">
      <c r="A151" s="174" t="s">
        <v>163</v>
      </c>
      <c r="B151" s="174">
        <v>80874</v>
      </c>
      <c r="C151" s="174">
        <v>499</v>
      </c>
      <c r="D151" s="174">
        <v>804</v>
      </c>
      <c r="E151" s="174">
        <v>660</v>
      </c>
      <c r="F151" s="174">
        <v>147.44999999999999</v>
      </c>
      <c r="G151" s="174">
        <v>1970</v>
      </c>
      <c r="H151" s="174">
        <v>50.854550000000003</v>
      </c>
      <c r="I151" s="174">
        <v>45.114750000000001</v>
      </c>
      <c r="J151" s="174">
        <v>58.457380000000001</v>
      </c>
    </row>
    <row r="152" spans="1:10" x14ac:dyDescent="0.25">
      <c r="A152" s="174" t="s">
        <v>163</v>
      </c>
      <c r="B152" s="174">
        <v>81438</v>
      </c>
      <c r="C152" s="174">
        <v>491</v>
      </c>
      <c r="D152" s="174">
        <v>817</v>
      </c>
      <c r="E152" s="174">
        <v>661</v>
      </c>
      <c r="F152" s="174">
        <v>147.25</v>
      </c>
      <c r="G152" s="174">
        <v>1970</v>
      </c>
      <c r="H152" s="174">
        <v>50.83182</v>
      </c>
      <c r="I152" s="174">
        <v>45.123699999999999</v>
      </c>
      <c r="J152" s="174">
        <v>58.457380000000001</v>
      </c>
    </row>
    <row r="153" spans="1:10" x14ac:dyDescent="0.25">
      <c r="A153" s="174" t="s">
        <v>163</v>
      </c>
      <c r="B153" s="174">
        <v>82002</v>
      </c>
      <c r="C153" s="174">
        <v>516</v>
      </c>
      <c r="D153" s="174">
        <v>793</v>
      </c>
      <c r="E153" s="174">
        <v>659</v>
      </c>
      <c r="F153" s="174">
        <v>147.06</v>
      </c>
      <c r="G153" s="174">
        <v>1971</v>
      </c>
      <c r="H153" s="174">
        <v>50.827269999999999</v>
      </c>
      <c r="I153" s="174">
        <v>45.105809999999998</v>
      </c>
      <c r="J153" s="174">
        <v>59.066310000000001</v>
      </c>
    </row>
    <row r="154" spans="1:10" x14ac:dyDescent="0.25">
      <c r="A154" s="174" t="s">
        <v>163</v>
      </c>
      <c r="B154" s="174">
        <v>82566</v>
      </c>
      <c r="C154" s="174">
        <v>513</v>
      </c>
      <c r="D154" s="174">
        <v>799</v>
      </c>
      <c r="E154" s="174">
        <v>660</v>
      </c>
      <c r="F154" s="174">
        <v>146.87</v>
      </c>
      <c r="G154" s="174">
        <v>1970</v>
      </c>
      <c r="H154" s="174">
        <v>50.813639999999999</v>
      </c>
      <c r="I154" s="174">
        <v>45.114750000000001</v>
      </c>
      <c r="J154" s="174">
        <v>58.457380000000001</v>
      </c>
    </row>
    <row r="155" spans="1:10" x14ac:dyDescent="0.25">
      <c r="A155" s="174" t="s">
        <v>163</v>
      </c>
      <c r="B155" s="174">
        <v>83130</v>
      </c>
      <c r="C155" s="174">
        <v>529</v>
      </c>
      <c r="D155" s="174">
        <v>784</v>
      </c>
      <c r="E155" s="174">
        <v>660</v>
      </c>
      <c r="F155" s="174">
        <v>146.68</v>
      </c>
      <c r="G155" s="174">
        <v>1970</v>
      </c>
      <c r="H155" s="174">
        <v>50.809089999999998</v>
      </c>
      <c r="I155" s="174">
        <v>45.114750000000001</v>
      </c>
      <c r="J155" s="174">
        <v>58.457380000000001</v>
      </c>
    </row>
    <row r="156" spans="1:10" x14ac:dyDescent="0.25">
      <c r="A156" s="174" t="s">
        <v>163</v>
      </c>
      <c r="B156" s="174">
        <v>83696</v>
      </c>
      <c r="C156" s="174">
        <v>517</v>
      </c>
      <c r="D156" s="174">
        <v>797</v>
      </c>
      <c r="E156" s="174">
        <v>659</v>
      </c>
      <c r="F156" s="174">
        <v>146.49</v>
      </c>
      <c r="G156" s="174">
        <v>1969</v>
      </c>
      <c r="H156" s="174">
        <v>50.804549999999999</v>
      </c>
      <c r="I156" s="174">
        <v>45.105809999999998</v>
      </c>
      <c r="J156" s="174">
        <v>57.84845</v>
      </c>
    </row>
    <row r="157" spans="1:10" x14ac:dyDescent="0.25">
      <c r="A157" s="174" t="s">
        <v>163</v>
      </c>
      <c r="B157" s="174">
        <v>84264</v>
      </c>
      <c r="C157" s="174">
        <v>499</v>
      </c>
      <c r="D157" s="174">
        <v>818</v>
      </c>
      <c r="E157" s="174">
        <v>660</v>
      </c>
      <c r="F157" s="174">
        <v>146.30000000000001</v>
      </c>
      <c r="G157" s="174">
        <v>1969</v>
      </c>
      <c r="H157" s="174">
        <v>50.790909999999997</v>
      </c>
      <c r="I157" s="174">
        <v>45.114750000000001</v>
      </c>
      <c r="J157" s="174">
        <v>57.84845</v>
      </c>
    </row>
    <row r="158" spans="1:10" x14ac:dyDescent="0.25">
      <c r="A158" s="174" t="s">
        <v>163</v>
      </c>
      <c r="B158" s="174">
        <v>84833</v>
      </c>
      <c r="C158" s="174">
        <v>514</v>
      </c>
      <c r="D158" s="174">
        <v>803</v>
      </c>
      <c r="E158" s="174">
        <v>659</v>
      </c>
      <c r="F158" s="174">
        <v>146.12</v>
      </c>
      <c r="G158" s="174">
        <v>1969</v>
      </c>
      <c r="H158" s="174">
        <v>50.790909999999997</v>
      </c>
      <c r="I158" s="174">
        <v>45.105809999999998</v>
      </c>
      <c r="J158" s="174">
        <v>57.84845</v>
      </c>
    </row>
    <row r="159" spans="1:10" x14ac:dyDescent="0.25">
      <c r="A159" s="174" t="s">
        <v>163</v>
      </c>
      <c r="B159" s="174">
        <v>85402</v>
      </c>
      <c r="C159" s="174">
        <v>530</v>
      </c>
      <c r="D159" s="174">
        <v>788</v>
      </c>
      <c r="E159" s="174">
        <v>660</v>
      </c>
      <c r="F159" s="174">
        <v>145.94</v>
      </c>
      <c r="G159" s="174">
        <v>1969</v>
      </c>
      <c r="H159" s="174">
        <v>50.786369999999998</v>
      </c>
      <c r="I159" s="174">
        <v>45.105809999999998</v>
      </c>
      <c r="J159" s="174">
        <v>57.84845</v>
      </c>
    </row>
    <row r="160" spans="1:10" x14ac:dyDescent="0.25">
      <c r="A160" s="174" t="s">
        <v>163</v>
      </c>
      <c r="B160" s="174">
        <v>85970</v>
      </c>
      <c r="C160" s="174">
        <v>521</v>
      </c>
      <c r="D160" s="174">
        <v>798</v>
      </c>
      <c r="E160" s="174">
        <v>659</v>
      </c>
      <c r="F160" s="174">
        <v>145.75</v>
      </c>
      <c r="G160" s="174">
        <v>1970</v>
      </c>
      <c r="H160" s="174">
        <v>50.781820000000003</v>
      </c>
      <c r="I160" s="174">
        <v>45.105809999999998</v>
      </c>
      <c r="J160" s="174">
        <v>58.457380000000001</v>
      </c>
    </row>
    <row r="161" spans="1:10" x14ac:dyDescent="0.25">
      <c r="A161" s="174" t="s">
        <v>163</v>
      </c>
      <c r="B161" s="174">
        <v>86537</v>
      </c>
      <c r="C161" s="174">
        <v>500</v>
      </c>
      <c r="D161" s="174">
        <v>821</v>
      </c>
      <c r="E161" s="174">
        <v>659</v>
      </c>
      <c r="F161" s="174">
        <v>145.57</v>
      </c>
      <c r="G161" s="174">
        <v>1970</v>
      </c>
      <c r="H161" s="174">
        <v>50.772730000000003</v>
      </c>
      <c r="I161" s="174">
        <v>45.105809999999998</v>
      </c>
      <c r="J161" s="174">
        <v>58.457380000000001</v>
      </c>
    </row>
    <row r="162" spans="1:10" x14ac:dyDescent="0.25">
      <c r="A162" s="174" t="s">
        <v>163</v>
      </c>
      <c r="B162" s="174">
        <v>87102</v>
      </c>
      <c r="C162" s="174">
        <v>522</v>
      </c>
      <c r="D162" s="174">
        <v>799</v>
      </c>
      <c r="E162" s="174">
        <v>659</v>
      </c>
      <c r="F162" s="174">
        <v>145.38999999999999</v>
      </c>
      <c r="G162" s="174">
        <v>1969</v>
      </c>
      <c r="H162" s="174">
        <v>50.772730000000003</v>
      </c>
      <c r="I162" s="174">
        <v>45.105809999999998</v>
      </c>
      <c r="J162" s="174">
        <v>57.84845</v>
      </c>
    </row>
    <row r="163" spans="1:10" x14ac:dyDescent="0.25">
      <c r="A163" s="174" t="s">
        <v>163</v>
      </c>
      <c r="B163" s="174">
        <v>87667</v>
      </c>
      <c r="C163" s="174">
        <v>517</v>
      </c>
      <c r="D163" s="174">
        <v>804</v>
      </c>
      <c r="E163" s="174">
        <v>659</v>
      </c>
      <c r="F163" s="174">
        <v>145.22</v>
      </c>
      <c r="G163" s="174">
        <v>1970</v>
      </c>
      <c r="H163" s="174">
        <v>50.772730000000003</v>
      </c>
      <c r="I163" s="174">
        <v>45.105809999999998</v>
      </c>
      <c r="J163" s="174">
        <v>58.457380000000001</v>
      </c>
    </row>
    <row r="164" spans="1:10" x14ac:dyDescent="0.25">
      <c r="A164" s="174" t="s">
        <v>163</v>
      </c>
      <c r="B164" s="174">
        <v>88231</v>
      </c>
      <c r="C164" s="174">
        <v>509</v>
      </c>
      <c r="D164" s="174">
        <v>813</v>
      </c>
      <c r="E164" s="174">
        <v>658</v>
      </c>
      <c r="F164" s="174">
        <v>145.04</v>
      </c>
      <c r="G164" s="174">
        <v>1970</v>
      </c>
      <c r="H164" s="174">
        <v>50.768180000000001</v>
      </c>
      <c r="I164" s="174">
        <v>45.096870000000003</v>
      </c>
      <c r="J164" s="174">
        <v>57.84845</v>
      </c>
    </row>
    <row r="165" spans="1:10" x14ac:dyDescent="0.25">
      <c r="A165" s="174" t="s">
        <v>163</v>
      </c>
      <c r="B165" s="174">
        <v>88795</v>
      </c>
      <c r="C165" s="174">
        <v>530</v>
      </c>
      <c r="D165" s="174">
        <v>792</v>
      </c>
      <c r="E165" s="174">
        <v>659</v>
      </c>
      <c r="F165" s="174">
        <v>144.87</v>
      </c>
      <c r="G165" s="174">
        <v>1969</v>
      </c>
      <c r="H165" s="174">
        <v>50.768180000000001</v>
      </c>
      <c r="I165" s="174">
        <v>45.105809999999998</v>
      </c>
      <c r="J165" s="174">
        <v>57.84845</v>
      </c>
    </row>
    <row r="166" spans="1:10" x14ac:dyDescent="0.25">
      <c r="A166" s="174" t="s">
        <v>163</v>
      </c>
      <c r="B166" s="174">
        <v>89359</v>
      </c>
      <c r="C166" s="174">
        <v>517</v>
      </c>
      <c r="D166" s="174">
        <v>806</v>
      </c>
      <c r="E166" s="174">
        <v>658</v>
      </c>
      <c r="F166" s="174">
        <v>144.69999999999999</v>
      </c>
      <c r="G166" s="174">
        <v>1969</v>
      </c>
      <c r="H166" s="174">
        <v>50.763640000000002</v>
      </c>
      <c r="I166" s="174">
        <v>45.096870000000003</v>
      </c>
      <c r="J166" s="174">
        <v>57.84845</v>
      </c>
    </row>
    <row r="167" spans="1:10" x14ac:dyDescent="0.25">
      <c r="A167" s="174" t="s">
        <v>163</v>
      </c>
      <c r="B167" s="174">
        <v>89922</v>
      </c>
      <c r="C167" s="174">
        <v>512</v>
      </c>
      <c r="D167" s="174">
        <v>812</v>
      </c>
      <c r="E167" s="174">
        <v>658</v>
      </c>
      <c r="F167" s="174">
        <v>144.53</v>
      </c>
      <c r="G167" s="174">
        <v>1970</v>
      </c>
      <c r="H167" s="174">
        <v>50.75909</v>
      </c>
      <c r="I167" s="174">
        <v>45.096870000000003</v>
      </c>
      <c r="J167" s="174">
        <v>58.457380000000001</v>
      </c>
    </row>
    <row r="168" spans="1:10" x14ac:dyDescent="0.25">
      <c r="A168" s="174" t="s">
        <v>163</v>
      </c>
      <c r="B168" s="174">
        <v>90486</v>
      </c>
      <c r="C168" s="174">
        <v>523</v>
      </c>
      <c r="D168" s="174">
        <v>801</v>
      </c>
      <c r="E168" s="174">
        <v>658</v>
      </c>
      <c r="F168" s="174">
        <v>144.37</v>
      </c>
      <c r="G168" s="174">
        <v>1969</v>
      </c>
      <c r="H168" s="174">
        <v>50.75909</v>
      </c>
      <c r="I168" s="174">
        <v>45.096870000000003</v>
      </c>
      <c r="J168" s="174">
        <v>57.84845</v>
      </c>
    </row>
    <row r="169" spans="1:10" x14ac:dyDescent="0.25">
      <c r="A169" s="174" t="s">
        <v>163</v>
      </c>
      <c r="B169" s="174">
        <v>91052</v>
      </c>
      <c r="C169" s="174">
        <v>526</v>
      </c>
      <c r="D169" s="174">
        <v>799</v>
      </c>
      <c r="E169" s="174">
        <v>658</v>
      </c>
      <c r="F169" s="174">
        <v>144.21</v>
      </c>
      <c r="G169" s="174">
        <v>1969</v>
      </c>
      <c r="H169" s="174">
        <v>50.754550000000002</v>
      </c>
      <c r="I169" s="174">
        <v>45.096870000000003</v>
      </c>
      <c r="J169" s="174">
        <v>57.84845</v>
      </c>
    </row>
    <row r="170" spans="1:10" x14ac:dyDescent="0.25">
      <c r="A170" s="174" t="s">
        <v>163</v>
      </c>
      <c r="B170" s="174">
        <v>91620</v>
      </c>
      <c r="C170" s="174">
        <v>522</v>
      </c>
      <c r="D170" s="174">
        <v>803</v>
      </c>
      <c r="E170" s="174">
        <v>659</v>
      </c>
      <c r="F170" s="174">
        <v>144.04</v>
      </c>
      <c r="G170" s="174">
        <v>1970</v>
      </c>
      <c r="H170" s="174">
        <v>50.754550000000002</v>
      </c>
      <c r="I170" s="174">
        <v>45.105809999999998</v>
      </c>
      <c r="J170" s="174">
        <v>58.457380000000001</v>
      </c>
    </row>
    <row r="171" spans="1:10" x14ac:dyDescent="0.25">
      <c r="A171" s="174" t="s">
        <v>163</v>
      </c>
      <c r="B171" s="174">
        <v>92188</v>
      </c>
      <c r="C171" s="174">
        <v>516</v>
      </c>
      <c r="D171" s="174">
        <v>810</v>
      </c>
      <c r="E171" s="174">
        <v>658</v>
      </c>
      <c r="F171" s="174">
        <v>143.88</v>
      </c>
      <c r="G171" s="174">
        <v>1969</v>
      </c>
      <c r="H171" s="174">
        <v>50.75</v>
      </c>
      <c r="I171" s="174">
        <v>45.096870000000003</v>
      </c>
      <c r="J171" s="174">
        <v>57.84845</v>
      </c>
    </row>
    <row r="172" spans="1:10" x14ac:dyDescent="0.25">
      <c r="A172" s="174" t="s">
        <v>163</v>
      </c>
      <c r="B172" s="174">
        <v>92758</v>
      </c>
      <c r="C172" s="174">
        <v>519</v>
      </c>
      <c r="D172" s="174">
        <v>806</v>
      </c>
      <c r="E172" s="174">
        <v>658</v>
      </c>
      <c r="F172" s="174">
        <v>143.72</v>
      </c>
      <c r="G172" s="174">
        <v>1969</v>
      </c>
      <c r="H172" s="174">
        <v>50.754550000000002</v>
      </c>
      <c r="I172" s="174">
        <v>45.096870000000003</v>
      </c>
      <c r="J172" s="174">
        <v>57.84845</v>
      </c>
    </row>
    <row r="173" spans="1:10" x14ac:dyDescent="0.25">
      <c r="A173" s="174" t="s">
        <v>163</v>
      </c>
      <c r="B173" s="174">
        <v>93326</v>
      </c>
      <c r="C173" s="174">
        <v>524</v>
      </c>
      <c r="D173" s="174">
        <v>803</v>
      </c>
      <c r="E173" s="174">
        <v>659</v>
      </c>
      <c r="F173" s="174">
        <v>143.57</v>
      </c>
      <c r="G173" s="174">
        <v>1969</v>
      </c>
      <c r="H173" s="174">
        <v>50.745449999999998</v>
      </c>
      <c r="I173" s="174">
        <v>45.105809999999998</v>
      </c>
      <c r="J173" s="174">
        <v>57.84845</v>
      </c>
    </row>
    <row r="174" spans="1:10" x14ac:dyDescent="0.25">
      <c r="A174" s="174" t="s">
        <v>163</v>
      </c>
      <c r="B174" s="174">
        <v>93893</v>
      </c>
      <c r="C174" s="174">
        <v>528</v>
      </c>
      <c r="D174" s="174">
        <v>799</v>
      </c>
      <c r="E174" s="174">
        <v>658</v>
      </c>
      <c r="F174" s="174">
        <v>143.41999999999999</v>
      </c>
      <c r="G174" s="174">
        <v>1968</v>
      </c>
      <c r="H174" s="174">
        <v>50.745449999999998</v>
      </c>
      <c r="I174" s="174">
        <v>45.08793</v>
      </c>
      <c r="J174" s="174">
        <v>57.239510000000003</v>
      </c>
    </row>
    <row r="175" spans="1:10" x14ac:dyDescent="0.25">
      <c r="A175" s="174" t="s">
        <v>163</v>
      </c>
      <c r="B175" s="174">
        <v>94459</v>
      </c>
      <c r="C175" s="174">
        <v>516</v>
      </c>
      <c r="D175" s="174">
        <v>812</v>
      </c>
      <c r="E175" s="174">
        <v>658</v>
      </c>
      <c r="F175" s="174">
        <v>143.27000000000001</v>
      </c>
      <c r="G175" s="174">
        <v>1969</v>
      </c>
      <c r="H175" s="174">
        <v>50.74091</v>
      </c>
      <c r="I175" s="174">
        <v>45.096870000000003</v>
      </c>
      <c r="J175" s="174">
        <v>57.239510000000003</v>
      </c>
    </row>
    <row r="176" spans="1:10" x14ac:dyDescent="0.25">
      <c r="A176" s="174" t="s">
        <v>163</v>
      </c>
      <c r="B176" s="174">
        <v>95024</v>
      </c>
      <c r="C176" s="174">
        <v>530</v>
      </c>
      <c r="D176" s="174">
        <v>797</v>
      </c>
      <c r="E176" s="174">
        <v>658</v>
      </c>
      <c r="F176" s="174">
        <v>143.12</v>
      </c>
      <c r="G176" s="174">
        <v>1969</v>
      </c>
      <c r="H176" s="174">
        <v>50.74091</v>
      </c>
      <c r="I176" s="174">
        <v>45.096870000000003</v>
      </c>
      <c r="J176" s="174">
        <v>57.84845</v>
      </c>
    </row>
    <row r="177" spans="1:10" x14ac:dyDescent="0.25">
      <c r="A177" s="174" t="s">
        <v>163</v>
      </c>
      <c r="B177" s="174">
        <v>95589</v>
      </c>
      <c r="C177" s="174">
        <v>530</v>
      </c>
      <c r="D177" s="174">
        <v>797</v>
      </c>
      <c r="E177" s="174">
        <v>658</v>
      </c>
      <c r="F177" s="174">
        <v>142.97999999999999</v>
      </c>
      <c r="G177" s="174">
        <v>1968</v>
      </c>
      <c r="H177" s="174">
        <v>50.75</v>
      </c>
      <c r="I177" s="174">
        <v>45.096870000000003</v>
      </c>
      <c r="J177" s="174">
        <v>57.239510000000003</v>
      </c>
    </row>
    <row r="178" spans="1:10" x14ac:dyDescent="0.25">
      <c r="A178" s="174" t="s">
        <v>163</v>
      </c>
      <c r="B178" s="174">
        <v>96152</v>
      </c>
      <c r="C178" s="174">
        <v>535</v>
      </c>
      <c r="D178" s="174">
        <v>795</v>
      </c>
      <c r="E178" s="174">
        <v>658</v>
      </c>
      <c r="F178" s="174">
        <v>142.83000000000001</v>
      </c>
      <c r="G178" s="174">
        <v>1967</v>
      </c>
      <c r="H178" s="174">
        <v>50.731819999999999</v>
      </c>
      <c r="I178" s="174">
        <v>45.096870000000003</v>
      </c>
      <c r="J178" s="174">
        <v>56.630580000000002</v>
      </c>
    </row>
    <row r="179" spans="1:10" x14ac:dyDescent="0.25">
      <c r="A179" s="174" t="s">
        <v>163</v>
      </c>
      <c r="B179" s="174">
        <v>96716</v>
      </c>
      <c r="C179" s="174">
        <v>525</v>
      </c>
      <c r="D179" s="174">
        <v>804</v>
      </c>
      <c r="E179" s="174">
        <v>658</v>
      </c>
      <c r="F179" s="174">
        <v>142.69</v>
      </c>
      <c r="G179" s="174">
        <v>1968</v>
      </c>
      <c r="H179" s="174">
        <v>50.736359999999998</v>
      </c>
      <c r="I179" s="174">
        <v>45.096870000000003</v>
      </c>
      <c r="J179" s="174">
        <v>57.239510000000003</v>
      </c>
    </row>
    <row r="180" spans="1:10" x14ac:dyDescent="0.25">
      <c r="A180" s="174" t="s">
        <v>163</v>
      </c>
      <c r="B180" s="174">
        <v>97280</v>
      </c>
      <c r="C180" s="174">
        <v>529</v>
      </c>
      <c r="D180" s="174">
        <v>800</v>
      </c>
      <c r="E180" s="174">
        <v>657</v>
      </c>
      <c r="F180" s="174">
        <v>142.56</v>
      </c>
      <c r="G180" s="174">
        <v>1967</v>
      </c>
      <c r="H180" s="174">
        <v>50.736359999999998</v>
      </c>
      <c r="I180" s="174">
        <v>45.08793</v>
      </c>
      <c r="J180" s="174">
        <v>56.630580000000002</v>
      </c>
    </row>
    <row r="181" spans="1:10" x14ac:dyDescent="0.25">
      <c r="A181" s="174" t="s">
        <v>163</v>
      </c>
      <c r="B181" s="174">
        <v>97845</v>
      </c>
      <c r="C181" s="174">
        <v>523</v>
      </c>
      <c r="D181" s="174">
        <v>806</v>
      </c>
      <c r="E181" s="174">
        <v>657</v>
      </c>
      <c r="F181" s="174">
        <v>142.41999999999999</v>
      </c>
      <c r="G181" s="174">
        <v>1968</v>
      </c>
      <c r="H181" s="174">
        <v>50.736359999999998</v>
      </c>
      <c r="I181" s="174">
        <v>45.08793</v>
      </c>
      <c r="J181" s="174">
        <v>57.239510000000003</v>
      </c>
    </row>
    <row r="182" spans="1:10" x14ac:dyDescent="0.25">
      <c r="A182" s="174" t="s">
        <v>163</v>
      </c>
      <c r="B182" s="174">
        <v>98412</v>
      </c>
      <c r="C182" s="174">
        <v>521</v>
      </c>
      <c r="D182" s="174">
        <v>808</v>
      </c>
      <c r="E182" s="174">
        <v>657</v>
      </c>
      <c r="F182" s="174">
        <v>142.29</v>
      </c>
      <c r="G182" s="174">
        <v>1968</v>
      </c>
      <c r="H182" s="174">
        <v>50.736359999999998</v>
      </c>
      <c r="I182" s="174">
        <v>45.08793</v>
      </c>
      <c r="J182" s="174">
        <v>57.239510000000003</v>
      </c>
    </row>
    <row r="183" spans="1:10" x14ac:dyDescent="0.25">
      <c r="A183" s="174" t="s">
        <v>163</v>
      </c>
      <c r="B183" s="174">
        <v>98980</v>
      </c>
      <c r="C183" s="174">
        <v>520</v>
      </c>
      <c r="D183" s="174">
        <v>810</v>
      </c>
      <c r="E183" s="174">
        <v>658</v>
      </c>
      <c r="F183" s="174">
        <v>142.15</v>
      </c>
      <c r="G183" s="174">
        <v>1968</v>
      </c>
      <c r="H183" s="174">
        <v>50.731819999999999</v>
      </c>
      <c r="I183" s="174">
        <v>45.096870000000003</v>
      </c>
      <c r="J183" s="174">
        <v>57.239510000000003</v>
      </c>
    </row>
    <row r="184" spans="1:10" x14ac:dyDescent="0.25">
      <c r="A184" s="174" t="s">
        <v>163</v>
      </c>
      <c r="B184" s="174">
        <v>99548</v>
      </c>
      <c r="C184" s="174">
        <v>510</v>
      </c>
      <c r="D184" s="174">
        <v>822</v>
      </c>
      <c r="E184" s="174">
        <v>657</v>
      </c>
      <c r="F184" s="174">
        <v>142.03</v>
      </c>
      <c r="G184" s="174">
        <v>1968</v>
      </c>
      <c r="H184" s="174">
        <v>50.722729999999999</v>
      </c>
      <c r="I184" s="174">
        <v>45.096870000000003</v>
      </c>
      <c r="J184" s="174">
        <v>57.239510000000003</v>
      </c>
    </row>
    <row r="185" spans="1:10" x14ac:dyDescent="0.25">
      <c r="A185" s="174" t="s">
        <v>163</v>
      </c>
      <c r="B185" s="174">
        <v>100117</v>
      </c>
      <c r="C185" s="174">
        <v>521</v>
      </c>
      <c r="D185" s="174">
        <v>810</v>
      </c>
      <c r="E185" s="174">
        <v>657</v>
      </c>
      <c r="F185" s="174">
        <v>141.9</v>
      </c>
      <c r="G185" s="174">
        <v>1968</v>
      </c>
      <c r="H185" s="174">
        <v>50.731819999999999</v>
      </c>
      <c r="I185" s="174">
        <v>45.08793</v>
      </c>
      <c r="J185" s="174">
        <v>57.239510000000003</v>
      </c>
    </row>
    <row r="186" spans="1:10" x14ac:dyDescent="0.25">
      <c r="A186" s="174" t="s">
        <v>163</v>
      </c>
      <c r="B186" s="174">
        <v>100685</v>
      </c>
      <c r="C186" s="174">
        <v>540</v>
      </c>
      <c r="D186" s="174">
        <v>792</v>
      </c>
      <c r="E186" s="174">
        <v>658</v>
      </c>
      <c r="F186" s="174">
        <v>141.77000000000001</v>
      </c>
      <c r="G186" s="174">
        <v>1968</v>
      </c>
      <c r="H186" s="174">
        <v>50.722729999999999</v>
      </c>
      <c r="I186" s="174">
        <v>45.096870000000003</v>
      </c>
      <c r="J186" s="174">
        <v>57.239510000000003</v>
      </c>
    </row>
    <row r="187" spans="1:10" x14ac:dyDescent="0.25">
      <c r="A187" s="174" t="s">
        <v>163</v>
      </c>
      <c r="B187" s="174">
        <v>101252</v>
      </c>
      <c r="C187" s="174">
        <v>514</v>
      </c>
      <c r="D187" s="174">
        <v>819</v>
      </c>
      <c r="E187" s="174">
        <v>658</v>
      </c>
      <c r="F187" s="174">
        <v>141.65</v>
      </c>
      <c r="G187" s="174">
        <v>1968</v>
      </c>
      <c r="H187" s="174">
        <v>50.718179999999997</v>
      </c>
      <c r="I187" s="174">
        <v>45.096870000000003</v>
      </c>
      <c r="J187" s="174">
        <v>57.239510000000003</v>
      </c>
    </row>
    <row r="188" spans="1:10" x14ac:dyDescent="0.25">
      <c r="A188" s="174" t="s">
        <v>163</v>
      </c>
      <c r="B188" s="174">
        <v>101818</v>
      </c>
      <c r="C188" s="174">
        <v>522</v>
      </c>
      <c r="D188" s="174">
        <v>810</v>
      </c>
      <c r="E188" s="174">
        <v>659</v>
      </c>
      <c r="F188" s="174">
        <v>141.53</v>
      </c>
      <c r="G188" s="174">
        <v>1968</v>
      </c>
      <c r="H188" s="174">
        <v>50.722729999999999</v>
      </c>
      <c r="I188" s="174">
        <v>45.105809999999998</v>
      </c>
      <c r="J188" s="174">
        <v>57.239510000000003</v>
      </c>
    </row>
    <row r="189" spans="1:10" x14ac:dyDescent="0.25">
      <c r="A189" s="174" t="s">
        <v>163</v>
      </c>
      <c r="B189" s="174">
        <v>102383</v>
      </c>
      <c r="C189" s="174">
        <v>517</v>
      </c>
      <c r="D189" s="174">
        <v>815</v>
      </c>
      <c r="E189" s="174">
        <v>658</v>
      </c>
      <c r="F189" s="174">
        <v>141.41999999999999</v>
      </c>
      <c r="G189" s="174">
        <v>1968</v>
      </c>
      <c r="H189" s="174">
        <v>50.722729999999999</v>
      </c>
      <c r="I189" s="174">
        <v>45.096870000000003</v>
      </c>
      <c r="J189" s="174">
        <v>57.239510000000003</v>
      </c>
    </row>
    <row r="190" spans="1:10" x14ac:dyDescent="0.25">
      <c r="A190" s="174" t="s">
        <v>163</v>
      </c>
      <c r="B190" s="174">
        <v>102947</v>
      </c>
      <c r="C190" s="174">
        <v>525</v>
      </c>
      <c r="D190" s="174">
        <v>807</v>
      </c>
      <c r="E190" s="174">
        <v>658</v>
      </c>
      <c r="F190" s="174">
        <v>141.30000000000001</v>
      </c>
      <c r="G190" s="174">
        <v>1968</v>
      </c>
      <c r="H190" s="174">
        <v>50.722729999999999</v>
      </c>
      <c r="I190" s="174">
        <v>45.096870000000003</v>
      </c>
      <c r="J190" s="174">
        <v>57.239510000000003</v>
      </c>
    </row>
    <row r="191" spans="1:10" x14ac:dyDescent="0.25">
      <c r="A191" s="174" t="s">
        <v>163</v>
      </c>
      <c r="B191" s="174">
        <v>103511</v>
      </c>
      <c r="C191" s="174">
        <v>535</v>
      </c>
      <c r="D191" s="174">
        <v>799</v>
      </c>
      <c r="E191" s="174">
        <v>658</v>
      </c>
      <c r="F191" s="174">
        <v>141.19</v>
      </c>
      <c r="G191" s="174">
        <v>1968</v>
      </c>
      <c r="H191" s="174">
        <v>50.713639999999998</v>
      </c>
      <c r="I191" s="174">
        <v>45.096870000000003</v>
      </c>
      <c r="J191" s="174">
        <v>57.239510000000003</v>
      </c>
    </row>
    <row r="192" spans="1:10" x14ac:dyDescent="0.25">
      <c r="A192" s="174" t="s">
        <v>163</v>
      </c>
      <c r="B192" s="174">
        <v>104074</v>
      </c>
      <c r="C192" s="174">
        <v>528</v>
      </c>
      <c r="D192" s="174">
        <v>803</v>
      </c>
      <c r="E192" s="174">
        <v>658</v>
      </c>
      <c r="F192" s="174">
        <v>141.08000000000001</v>
      </c>
      <c r="G192" s="174">
        <v>1968</v>
      </c>
      <c r="H192" s="174">
        <v>50.727269999999997</v>
      </c>
      <c r="I192" s="174">
        <v>45.096870000000003</v>
      </c>
      <c r="J192" s="174">
        <v>57.239510000000003</v>
      </c>
    </row>
    <row r="193" spans="1:10" x14ac:dyDescent="0.25">
      <c r="A193" s="174" t="s">
        <v>163</v>
      </c>
      <c r="B193" s="174">
        <v>104638</v>
      </c>
      <c r="C193" s="174">
        <v>511</v>
      </c>
      <c r="D193" s="174">
        <v>824</v>
      </c>
      <c r="E193" s="174">
        <v>658</v>
      </c>
      <c r="F193" s="174">
        <v>140.97</v>
      </c>
      <c r="G193" s="174">
        <v>1969</v>
      </c>
      <c r="H193" s="174">
        <v>50.709090000000003</v>
      </c>
      <c r="I193" s="174">
        <v>45.096870000000003</v>
      </c>
      <c r="J193" s="174">
        <v>57.84845</v>
      </c>
    </row>
    <row r="194" spans="1:10" x14ac:dyDescent="0.25">
      <c r="A194" s="174" t="s">
        <v>163</v>
      </c>
      <c r="B194" s="174">
        <v>105203</v>
      </c>
      <c r="C194" s="174">
        <v>513</v>
      </c>
      <c r="D194" s="174">
        <v>821</v>
      </c>
      <c r="E194" s="174">
        <v>659</v>
      </c>
      <c r="F194" s="174">
        <v>140.86000000000001</v>
      </c>
      <c r="G194" s="174">
        <v>1969</v>
      </c>
      <c r="H194" s="174">
        <v>50.713639999999998</v>
      </c>
      <c r="I194" s="174">
        <v>45.105809999999998</v>
      </c>
      <c r="J194" s="174">
        <v>57.84845</v>
      </c>
    </row>
    <row r="195" spans="1:10" x14ac:dyDescent="0.25">
      <c r="A195" s="174" t="s">
        <v>163</v>
      </c>
      <c r="B195" s="174">
        <v>105770</v>
      </c>
      <c r="C195" s="174">
        <v>531</v>
      </c>
      <c r="D195" s="174">
        <v>802</v>
      </c>
      <c r="E195" s="174">
        <v>659</v>
      </c>
      <c r="F195" s="174">
        <v>140.76</v>
      </c>
      <c r="G195" s="174">
        <v>1969</v>
      </c>
      <c r="H195" s="174">
        <v>50.718179999999997</v>
      </c>
      <c r="I195" s="174">
        <v>45.105809999999998</v>
      </c>
      <c r="J195" s="174">
        <v>57.84845</v>
      </c>
    </row>
    <row r="196" spans="1:10" x14ac:dyDescent="0.25">
      <c r="A196" s="174" t="s">
        <v>163</v>
      </c>
      <c r="B196" s="174">
        <v>106338</v>
      </c>
      <c r="C196" s="174">
        <v>534</v>
      </c>
      <c r="D196" s="174">
        <v>800</v>
      </c>
      <c r="E196" s="174">
        <v>659</v>
      </c>
      <c r="F196" s="174">
        <v>140.65</v>
      </c>
      <c r="G196" s="174">
        <v>1969</v>
      </c>
      <c r="H196" s="174">
        <v>50.713639999999998</v>
      </c>
      <c r="I196" s="174">
        <v>45.105809999999998</v>
      </c>
      <c r="J196" s="174">
        <v>57.84845</v>
      </c>
    </row>
    <row r="197" spans="1:10" x14ac:dyDescent="0.25">
      <c r="A197" s="174" t="s">
        <v>163</v>
      </c>
      <c r="B197" s="174">
        <v>106906</v>
      </c>
      <c r="C197" s="174">
        <v>524</v>
      </c>
      <c r="D197" s="174">
        <v>810</v>
      </c>
      <c r="E197" s="174">
        <v>658</v>
      </c>
      <c r="F197" s="174">
        <v>140.55000000000001</v>
      </c>
      <c r="G197" s="174">
        <v>1969</v>
      </c>
      <c r="H197" s="174">
        <v>50.713639999999998</v>
      </c>
      <c r="I197" s="174">
        <v>45.096870000000003</v>
      </c>
      <c r="J197" s="174">
        <v>57.84845</v>
      </c>
    </row>
    <row r="198" spans="1:10" x14ac:dyDescent="0.25">
      <c r="A198" s="174" t="s">
        <v>163</v>
      </c>
      <c r="B198" s="174">
        <v>107475</v>
      </c>
      <c r="C198" s="174">
        <v>537</v>
      </c>
      <c r="D198" s="174">
        <v>798</v>
      </c>
      <c r="E198" s="174">
        <v>659</v>
      </c>
      <c r="F198" s="174">
        <v>140.44999999999999</v>
      </c>
      <c r="G198" s="174">
        <v>1969</v>
      </c>
      <c r="H198" s="174">
        <v>50.709090000000003</v>
      </c>
      <c r="I198" s="174">
        <v>45.105809999999998</v>
      </c>
      <c r="J198" s="174">
        <v>57.84845</v>
      </c>
    </row>
    <row r="199" spans="1:10" x14ac:dyDescent="0.25">
      <c r="A199" s="174" t="s">
        <v>163</v>
      </c>
      <c r="B199" s="174">
        <v>108042</v>
      </c>
      <c r="C199" s="174">
        <v>512</v>
      </c>
      <c r="D199" s="174">
        <v>824</v>
      </c>
      <c r="E199" s="174">
        <v>659</v>
      </c>
      <c r="F199" s="174">
        <v>140.35</v>
      </c>
      <c r="G199" s="174">
        <v>1969</v>
      </c>
      <c r="H199" s="174">
        <v>50.704540000000001</v>
      </c>
      <c r="I199" s="174">
        <v>45.105809999999998</v>
      </c>
      <c r="J199" s="174">
        <v>57.84845</v>
      </c>
    </row>
    <row r="200" spans="1:10" x14ac:dyDescent="0.25">
      <c r="A200" s="174" t="s">
        <v>163</v>
      </c>
      <c r="B200" s="174">
        <v>108609</v>
      </c>
      <c r="C200" s="174">
        <v>527</v>
      </c>
      <c r="D200" s="174">
        <v>807</v>
      </c>
      <c r="E200" s="174">
        <v>659</v>
      </c>
      <c r="F200" s="174">
        <v>140.25</v>
      </c>
      <c r="G200" s="174">
        <v>1968</v>
      </c>
      <c r="H200" s="174">
        <v>50.713639999999998</v>
      </c>
      <c r="I200" s="174">
        <v>45.105809999999998</v>
      </c>
      <c r="J200" s="174">
        <v>57.239510000000003</v>
      </c>
    </row>
    <row r="201" spans="1:10" x14ac:dyDescent="0.25">
      <c r="A201" s="174" t="s">
        <v>163</v>
      </c>
      <c r="B201" s="174">
        <v>109174</v>
      </c>
      <c r="C201" s="174">
        <v>528</v>
      </c>
      <c r="D201" s="174">
        <v>806</v>
      </c>
      <c r="E201" s="174">
        <v>659</v>
      </c>
      <c r="F201" s="174">
        <v>140.16</v>
      </c>
      <c r="G201" s="174">
        <v>1969</v>
      </c>
      <c r="H201" s="174">
        <v>50.713639999999998</v>
      </c>
      <c r="I201" s="174">
        <v>45.105809999999998</v>
      </c>
      <c r="J201" s="174">
        <v>57.84845</v>
      </c>
    </row>
    <row r="202" spans="1:10" x14ac:dyDescent="0.25">
      <c r="A202" s="174" t="s">
        <v>163</v>
      </c>
      <c r="B202" s="174">
        <v>109738</v>
      </c>
      <c r="C202" s="174">
        <v>514</v>
      </c>
      <c r="D202" s="174">
        <v>820</v>
      </c>
      <c r="E202" s="174">
        <v>659</v>
      </c>
      <c r="F202" s="174">
        <v>140.07</v>
      </c>
      <c r="G202" s="174">
        <v>1969</v>
      </c>
      <c r="H202" s="174">
        <v>50.713639999999998</v>
      </c>
      <c r="I202" s="174">
        <v>45.105809999999998</v>
      </c>
      <c r="J202" s="174">
        <v>57.84845</v>
      </c>
    </row>
    <row r="203" spans="1:10" x14ac:dyDescent="0.25">
      <c r="A203" s="174" t="s">
        <v>163</v>
      </c>
      <c r="B203" s="174">
        <v>110302</v>
      </c>
      <c r="C203" s="174">
        <v>521</v>
      </c>
      <c r="D203" s="174">
        <v>813</v>
      </c>
      <c r="E203" s="174">
        <v>659</v>
      </c>
      <c r="F203" s="174">
        <v>139.97999999999999</v>
      </c>
      <c r="G203" s="174">
        <v>1969</v>
      </c>
      <c r="H203" s="174">
        <v>50.709090000000003</v>
      </c>
      <c r="I203" s="174">
        <v>45.105809999999998</v>
      </c>
      <c r="J203" s="174">
        <v>57.84845</v>
      </c>
    </row>
    <row r="204" spans="1:10" x14ac:dyDescent="0.25">
      <c r="A204" s="174" t="s">
        <v>163</v>
      </c>
      <c r="B204" s="174">
        <v>110866</v>
      </c>
      <c r="C204" s="174">
        <v>555</v>
      </c>
      <c r="D204" s="174">
        <v>780</v>
      </c>
      <c r="E204" s="174">
        <v>660</v>
      </c>
      <c r="F204" s="174">
        <v>139.88999999999999</v>
      </c>
      <c r="G204" s="174">
        <v>1969</v>
      </c>
      <c r="H204" s="174">
        <v>50.709090000000003</v>
      </c>
      <c r="I204" s="174">
        <v>45.114750000000001</v>
      </c>
      <c r="J204" s="174">
        <v>57.84845</v>
      </c>
    </row>
    <row r="205" spans="1:10" x14ac:dyDescent="0.25">
      <c r="A205" s="174" t="s">
        <v>163</v>
      </c>
      <c r="B205" s="174">
        <v>111429</v>
      </c>
      <c r="C205" s="174">
        <v>514</v>
      </c>
      <c r="D205" s="174">
        <v>821</v>
      </c>
      <c r="E205" s="174">
        <v>659</v>
      </c>
      <c r="F205" s="174">
        <v>139.80000000000001</v>
      </c>
      <c r="G205" s="174">
        <v>1969</v>
      </c>
      <c r="H205" s="174">
        <v>50.709090000000003</v>
      </c>
      <c r="I205" s="174">
        <v>45.105809999999998</v>
      </c>
      <c r="J205" s="174">
        <v>57.84845</v>
      </c>
    </row>
    <row r="206" spans="1:10" x14ac:dyDescent="0.25">
      <c r="A206" s="174" t="s">
        <v>163</v>
      </c>
      <c r="B206" s="174">
        <v>111993</v>
      </c>
      <c r="C206" s="174">
        <v>535</v>
      </c>
      <c r="D206" s="174">
        <v>801</v>
      </c>
      <c r="E206" s="174">
        <v>659</v>
      </c>
      <c r="F206" s="174">
        <v>139.72</v>
      </c>
      <c r="G206" s="174">
        <v>1969</v>
      </c>
      <c r="H206" s="174">
        <v>50.704540000000001</v>
      </c>
      <c r="I206" s="174">
        <v>45.105809999999998</v>
      </c>
      <c r="J206" s="174">
        <v>57.84845</v>
      </c>
    </row>
    <row r="207" spans="1:10" x14ac:dyDescent="0.25">
      <c r="A207" s="174" t="s">
        <v>163</v>
      </c>
      <c r="B207" s="174">
        <v>112557</v>
      </c>
      <c r="C207" s="174">
        <v>532</v>
      </c>
      <c r="D207" s="174">
        <v>802</v>
      </c>
      <c r="E207" s="174">
        <v>659</v>
      </c>
      <c r="F207" s="174">
        <v>139.63</v>
      </c>
      <c r="G207" s="174">
        <v>1968</v>
      </c>
      <c r="H207" s="174">
        <v>50.713639999999998</v>
      </c>
      <c r="I207" s="174">
        <v>45.105809999999998</v>
      </c>
      <c r="J207" s="174">
        <v>57.239510000000003</v>
      </c>
    </row>
    <row r="208" spans="1:10" x14ac:dyDescent="0.25">
      <c r="A208" s="174" t="s">
        <v>163</v>
      </c>
      <c r="B208" s="174">
        <v>113123</v>
      </c>
      <c r="C208" s="174">
        <v>516</v>
      </c>
      <c r="D208" s="174">
        <v>821</v>
      </c>
      <c r="E208" s="174">
        <v>659</v>
      </c>
      <c r="F208" s="174">
        <v>139.55000000000001</v>
      </c>
      <c r="G208" s="174">
        <v>1969</v>
      </c>
      <c r="H208" s="174">
        <v>50.7</v>
      </c>
      <c r="I208" s="174">
        <v>45.105809999999998</v>
      </c>
      <c r="J208" s="174">
        <v>57.84845</v>
      </c>
    </row>
    <row r="209" spans="1:10" x14ac:dyDescent="0.25">
      <c r="A209" s="174" t="s">
        <v>163</v>
      </c>
      <c r="B209" s="174">
        <v>113690</v>
      </c>
      <c r="C209" s="174">
        <v>548</v>
      </c>
      <c r="D209" s="174">
        <v>787</v>
      </c>
      <c r="E209" s="174">
        <v>660</v>
      </c>
      <c r="F209" s="174">
        <v>139.47</v>
      </c>
      <c r="G209" s="174">
        <v>1969</v>
      </c>
      <c r="H209" s="174">
        <v>50.709090000000003</v>
      </c>
      <c r="I209" s="174">
        <v>45.114750000000001</v>
      </c>
      <c r="J209" s="174">
        <v>57.84845</v>
      </c>
    </row>
    <row r="210" spans="1:10" x14ac:dyDescent="0.25">
      <c r="A210" s="174" t="s">
        <v>163</v>
      </c>
      <c r="B210" s="174">
        <v>114257</v>
      </c>
      <c r="C210" s="174">
        <v>543</v>
      </c>
      <c r="D210" s="174">
        <v>793</v>
      </c>
      <c r="E210" s="174">
        <v>660</v>
      </c>
      <c r="F210" s="174">
        <v>139.38999999999999</v>
      </c>
      <c r="G210" s="174">
        <v>1969</v>
      </c>
      <c r="H210" s="174">
        <v>50.704540000000001</v>
      </c>
      <c r="I210" s="174">
        <v>45.114750000000001</v>
      </c>
      <c r="J210" s="174">
        <v>57.84845</v>
      </c>
    </row>
    <row r="211" spans="1:10" x14ac:dyDescent="0.25">
      <c r="A211" s="174" t="s">
        <v>163</v>
      </c>
      <c r="B211" s="174">
        <v>114826</v>
      </c>
      <c r="C211" s="174">
        <v>519</v>
      </c>
      <c r="D211" s="174">
        <v>818</v>
      </c>
      <c r="E211" s="174">
        <v>659</v>
      </c>
      <c r="F211" s="174">
        <v>139.31</v>
      </c>
      <c r="G211" s="174">
        <v>1969</v>
      </c>
      <c r="H211" s="174">
        <v>50.7</v>
      </c>
      <c r="I211" s="174">
        <v>45.105809999999998</v>
      </c>
      <c r="J211" s="174">
        <v>57.84845</v>
      </c>
    </row>
    <row r="212" spans="1:10" x14ac:dyDescent="0.25">
      <c r="A212" s="174" t="s">
        <v>163</v>
      </c>
      <c r="B212" s="174">
        <v>115395</v>
      </c>
      <c r="C212" s="174">
        <v>529</v>
      </c>
      <c r="D212" s="174">
        <v>806</v>
      </c>
      <c r="E212" s="174">
        <v>658</v>
      </c>
      <c r="F212" s="174">
        <v>139.22999999999999</v>
      </c>
      <c r="G212" s="174">
        <v>1969</v>
      </c>
      <c r="H212" s="174">
        <v>50.709090000000003</v>
      </c>
      <c r="I212" s="174">
        <v>45.096870000000003</v>
      </c>
      <c r="J212" s="174">
        <v>57.84845</v>
      </c>
    </row>
    <row r="213" spans="1:10" x14ac:dyDescent="0.25">
      <c r="A213" s="174" t="s">
        <v>163</v>
      </c>
      <c r="B213" s="174">
        <v>115963</v>
      </c>
      <c r="C213" s="174">
        <v>534</v>
      </c>
      <c r="D213" s="174">
        <v>803</v>
      </c>
      <c r="E213" s="174">
        <v>659</v>
      </c>
      <c r="F213" s="174">
        <v>139.15</v>
      </c>
      <c r="G213" s="174">
        <v>1969</v>
      </c>
      <c r="H213" s="174">
        <v>50.7</v>
      </c>
      <c r="I213" s="174">
        <v>45.105809999999998</v>
      </c>
      <c r="J213" s="174">
        <v>57.84845</v>
      </c>
    </row>
    <row r="214" spans="1:10" x14ac:dyDescent="0.25">
      <c r="A214" s="174" t="s">
        <v>163</v>
      </c>
      <c r="B214" s="174">
        <v>116530</v>
      </c>
      <c r="C214" s="174">
        <v>531</v>
      </c>
      <c r="D214" s="174">
        <v>805</v>
      </c>
      <c r="E214" s="174">
        <v>659</v>
      </c>
      <c r="F214" s="174">
        <v>139.08000000000001</v>
      </c>
      <c r="G214" s="174">
        <v>1970</v>
      </c>
      <c r="H214" s="174">
        <v>50.704540000000001</v>
      </c>
      <c r="I214" s="174">
        <v>45.105809999999998</v>
      </c>
      <c r="J214" s="174">
        <v>58.457380000000001</v>
      </c>
    </row>
    <row r="215" spans="1:10" x14ac:dyDescent="0.25">
      <c r="A215" s="174" t="s">
        <v>163</v>
      </c>
      <c r="B215" s="174">
        <v>117095</v>
      </c>
      <c r="C215" s="174">
        <v>530</v>
      </c>
      <c r="D215" s="174">
        <v>806</v>
      </c>
      <c r="E215" s="174">
        <v>659</v>
      </c>
      <c r="F215" s="174">
        <v>139</v>
      </c>
      <c r="G215" s="174">
        <v>1970</v>
      </c>
      <c r="H215" s="174">
        <v>50.709090000000003</v>
      </c>
      <c r="I215" s="174">
        <v>45.105809999999998</v>
      </c>
      <c r="J215" s="174">
        <v>58.457380000000001</v>
      </c>
    </row>
    <row r="216" spans="1:10" x14ac:dyDescent="0.25">
      <c r="A216" s="174" t="s">
        <v>163</v>
      </c>
      <c r="B216" s="174">
        <v>117659</v>
      </c>
      <c r="C216" s="174">
        <v>537</v>
      </c>
      <c r="D216" s="174">
        <v>800</v>
      </c>
      <c r="E216" s="174">
        <v>659</v>
      </c>
      <c r="F216" s="174">
        <v>138.93</v>
      </c>
      <c r="G216" s="174">
        <v>1968</v>
      </c>
      <c r="H216" s="174">
        <v>50.7</v>
      </c>
      <c r="I216" s="174">
        <v>45.105809999999998</v>
      </c>
      <c r="J216" s="174">
        <v>57.239510000000003</v>
      </c>
    </row>
    <row r="217" spans="1:10" x14ac:dyDescent="0.25">
      <c r="A217" s="174" t="s">
        <v>163</v>
      </c>
      <c r="B217" s="174">
        <v>118223</v>
      </c>
      <c r="C217" s="174">
        <v>510</v>
      </c>
      <c r="D217" s="174">
        <v>826</v>
      </c>
      <c r="E217" s="174">
        <v>659</v>
      </c>
      <c r="F217" s="174">
        <v>138.86000000000001</v>
      </c>
      <c r="G217" s="174">
        <v>1969</v>
      </c>
      <c r="H217" s="174">
        <v>50.704540000000001</v>
      </c>
      <c r="I217" s="174">
        <v>45.105809999999998</v>
      </c>
      <c r="J217" s="174">
        <v>57.84845</v>
      </c>
    </row>
    <row r="218" spans="1:10" x14ac:dyDescent="0.25">
      <c r="A218" s="174" t="s">
        <v>163</v>
      </c>
      <c r="B218" s="174">
        <v>118787</v>
      </c>
      <c r="C218" s="174">
        <v>526</v>
      </c>
      <c r="D218" s="174">
        <v>810</v>
      </c>
      <c r="E218" s="174">
        <v>659</v>
      </c>
      <c r="F218" s="174">
        <v>138.79</v>
      </c>
      <c r="G218" s="174">
        <v>1969</v>
      </c>
      <c r="H218" s="174">
        <v>50.704540000000001</v>
      </c>
      <c r="I218" s="174">
        <v>45.105809999999998</v>
      </c>
      <c r="J218" s="174">
        <v>57.84845</v>
      </c>
    </row>
    <row r="219" spans="1:10" x14ac:dyDescent="0.25">
      <c r="A219" s="174" t="s">
        <v>163</v>
      </c>
      <c r="B219" s="174">
        <v>119350</v>
      </c>
      <c r="C219" s="174">
        <v>536</v>
      </c>
      <c r="D219" s="174">
        <v>801</v>
      </c>
      <c r="E219" s="174">
        <v>659</v>
      </c>
      <c r="F219" s="174">
        <v>138.72999999999999</v>
      </c>
      <c r="G219" s="174">
        <v>1970</v>
      </c>
      <c r="H219" s="174">
        <v>50.7</v>
      </c>
      <c r="I219" s="174">
        <v>45.105809999999998</v>
      </c>
      <c r="J219" s="174">
        <v>58.457380000000001</v>
      </c>
    </row>
    <row r="220" spans="1:10" x14ac:dyDescent="0.25">
      <c r="A220" s="174" t="s">
        <v>163</v>
      </c>
      <c r="B220" s="174">
        <v>119914</v>
      </c>
      <c r="C220" s="174">
        <v>532</v>
      </c>
      <c r="D220" s="174">
        <v>804</v>
      </c>
      <c r="E220" s="174">
        <v>659</v>
      </c>
      <c r="F220" s="174">
        <v>138.66</v>
      </c>
      <c r="G220" s="174">
        <v>1970</v>
      </c>
      <c r="H220" s="174">
        <v>50.704540000000001</v>
      </c>
      <c r="I220" s="174">
        <v>45.105809999999998</v>
      </c>
      <c r="J220" s="174">
        <v>58.457380000000001</v>
      </c>
    </row>
    <row r="221" spans="1:10" x14ac:dyDescent="0.25">
      <c r="A221" s="174" t="s">
        <v>163</v>
      </c>
      <c r="B221" s="174">
        <v>120481</v>
      </c>
      <c r="C221" s="174">
        <v>536</v>
      </c>
      <c r="D221" s="174">
        <v>801</v>
      </c>
      <c r="E221" s="174">
        <v>659</v>
      </c>
      <c r="F221" s="174">
        <v>138.59</v>
      </c>
      <c r="G221" s="174">
        <v>1970</v>
      </c>
      <c r="H221" s="174">
        <v>50.7</v>
      </c>
      <c r="I221" s="174">
        <v>45.105809999999998</v>
      </c>
      <c r="J221" s="174">
        <v>58.457380000000001</v>
      </c>
    </row>
    <row r="222" spans="1:10" x14ac:dyDescent="0.25">
      <c r="A222" s="174" t="s">
        <v>163</v>
      </c>
      <c r="B222" s="174">
        <v>121048</v>
      </c>
      <c r="C222" s="174">
        <v>541</v>
      </c>
      <c r="D222" s="174">
        <v>796</v>
      </c>
      <c r="E222" s="174">
        <v>659</v>
      </c>
      <c r="F222" s="174">
        <v>138.53</v>
      </c>
      <c r="G222" s="174">
        <v>1971</v>
      </c>
      <c r="H222" s="174">
        <v>50.7</v>
      </c>
      <c r="I222" s="174">
        <v>45.105809999999998</v>
      </c>
      <c r="J222" s="174">
        <v>59.066310000000001</v>
      </c>
    </row>
    <row r="223" spans="1:10" x14ac:dyDescent="0.25">
      <c r="A223" s="174" t="s">
        <v>163</v>
      </c>
      <c r="B223" s="174">
        <v>121617</v>
      </c>
      <c r="C223" s="174">
        <v>530</v>
      </c>
      <c r="D223" s="174">
        <v>806</v>
      </c>
      <c r="E223" s="174">
        <v>659</v>
      </c>
      <c r="F223" s="174">
        <v>138.46</v>
      </c>
      <c r="G223" s="174">
        <v>1970</v>
      </c>
      <c r="H223" s="174">
        <v>50.704540000000001</v>
      </c>
      <c r="I223" s="174">
        <v>45.105809999999998</v>
      </c>
      <c r="J223" s="174">
        <v>58.457380000000001</v>
      </c>
    </row>
    <row r="224" spans="1:10" x14ac:dyDescent="0.25">
      <c r="A224" s="174" t="s">
        <v>163</v>
      </c>
      <c r="B224" s="174">
        <v>122186</v>
      </c>
      <c r="C224" s="174">
        <v>527</v>
      </c>
      <c r="D224" s="174">
        <v>809</v>
      </c>
      <c r="E224" s="174">
        <v>659</v>
      </c>
      <c r="F224" s="174">
        <v>138.4</v>
      </c>
      <c r="G224" s="174">
        <v>1971</v>
      </c>
      <c r="H224" s="174">
        <v>50.704540000000001</v>
      </c>
      <c r="I224" s="174">
        <v>45.105809999999998</v>
      </c>
      <c r="J224" s="174">
        <v>59.066310000000001</v>
      </c>
    </row>
    <row r="225" spans="1:10" x14ac:dyDescent="0.25">
      <c r="A225" s="174" t="s">
        <v>163</v>
      </c>
      <c r="B225" s="174">
        <v>122753</v>
      </c>
      <c r="C225" s="174">
        <v>527</v>
      </c>
      <c r="D225" s="174">
        <v>810</v>
      </c>
      <c r="E225" s="174">
        <v>659</v>
      </c>
      <c r="F225" s="174">
        <v>138.34</v>
      </c>
      <c r="G225" s="174">
        <v>1970</v>
      </c>
      <c r="H225" s="174">
        <v>50.7</v>
      </c>
      <c r="I225" s="174">
        <v>45.105809999999998</v>
      </c>
      <c r="J225" s="174">
        <v>58.457380000000001</v>
      </c>
    </row>
    <row r="226" spans="1:10" x14ac:dyDescent="0.25">
      <c r="A226" s="174" t="s">
        <v>163</v>
      </c>
      <c r="B226" s="174">
        <v>123320</v>
      </c>
      <c r="C226" s="174">
        <v>520</v>
      </c>
      <c r="D226" s="174">
        <v>817</v>
      </c>
      <c r="E226" s="174">
        <v>659</v>
      </c>
      <c r="F226" s="174">
        <v>138.28</v>
      </c>
      <c r="G226" s="174">
        <v>1970</v>
      </c>
      <c r="H226" s="174">
        <v>50.7</v>
      </c>
      <c r="I226" s="174">
        <v>45.105809999999998</v>
      </c>
      <c r="J226" s="174">
        <v>58.457380000000001</v>
      </c>
    </row>
    <row r="227" spans="1:10" x14ac:dyDescent="0.25">
      <c r="A227" s="174" t="s">
        <v>163</v>
      </c>
      <c r="B227" s="174">
        <v>123885</v>
      </c>
      <c r="C227" s="174">
        <v>540</v>
      </c>
      <c r="D227" s="174">
        <v>797</v>
      </c>
      <c r="E227" s="174">
        <v>659</v>
      </c>
      <c r="F227" s="174">
        <v>138.22</v>
      </c>
      <c r="G227" s="174">
        <v>1970</v>
      </c>
      <c r="H227" s="174">
        <v>50.7</v>
      </c>
      <c r="I227" s="174">
        <v>45.105809999999998</v>
      </c>
      <c r="J227" s="174">
        <v>58.457380000000001</v>
      </c>
    </row>
    <row r="228" spans="1:10" x14ac:dyDescent="0.25">
      <c r="A228" s="174" t="s">
        <v>163</v>
      </c>
      <c r="B228" s="174">
        <v>124450</v>
      </c>
      <c r="C228" s="174">
        <v>541</v>
      </c>
      <c r="D228" s="174">
        <v>797</v>
      </c>
      <c r="E228" s="174">
        <v>658</v>
      </c>
      <c r="F228" s="174">
        <v>138.16</v>
      </c>
      <c r="G228" s="174">
        <v>1970</v>
      </c>
      <c r="H228" s="174">
        <v>50.695450000000001</v>
      </c>
      <c r="I228" s="174">
        <v>45.096870000000003</v>
      </c>
      <c r="J228" s="174">
        <v>58.457380000000001</v>
      </c>
    </row>
    <row r="229" spans="1:10" x14ac:dyDescent="0.25">
      <c r="A229" s="174" t="s">
        <v>163</v>
      </c>
      <c r="B229" s="174">
        <v>125014</v>
      </c>
      <c r="C229" s="174">
        <v>524</v>
      </c>
      <c r="D229" s="174">
        <v>813</v>
      </c>
      <c r="E229" s="174">
        <v>659</v>
      </c>
      <c r="F229" s="174">
        <v>138.11000000000001</v>
      </c>
      <c r="G229" s="174">
        <v>1971</v>
      </c>
      <c r="H229" s="174">
        <v>50.7</v>
      </c>
      <c r="I229" s="174">
        <v>45.105809999999998</v>
      </c>
      <c r="J229" s="174">
        <v>59.066310000000001</v>
      </c>
    </row>
    <row r="230" spans="1:10" x14ac:dyDescent="0.25">
      <c r="A230" s="174" t="s">
        <v>163</v>
      </c>
      <c r="B230" s="174">
        <v>125578</v>
      </c>
      <c r="C230" s="174">
        <v>512</v>
      </c>
      <c r="D230" s="174">
        <v>825</v>
      </c>
      <c r="E230" s="174">
        <v>659</v>
      </c>
      <c r="F230" s="174">
        <v>138.05000000000001</v>
      </c>
      <c r="G230" s="174">
        <v>1971</v>
      </c>
      <c r="H230" s="174">
        <v>50.7</v>
      </c>
      <c r="I230" s="174">
        <v>45.105809999999998</v>
      </c>
      <c r="J230" s="174">
        <v>59.066310000000001</v>
      </c>
    </row>
    <row r="231" spans="1:10" x14ac:dyDescent="0.25">
      <c r="A231" s="174" t="s">
        <v>163</v>
      </c>
      <c r="B231" s="174">
        <v>126141</v>
      </c>
      <c r="C231" s="174">
        <v>552</v>
      </c>
      <c r="D231" s="174">
        <v>786</v>
      </c>
      <c r="E231" s="174">
        <v>659</v>
      </c>
      <c r="F231" s="174">
        <v>138</v>
      </c>
      <c r="G231" s="174">
        <v>1972</v>
      </c>
      <c r="H231" s="174">
        <v>50.695450000000001</v>
      </c>
      <c r="I231" s="174">
        <v>45.105809999999998</v>
      </c>
      <c r="J231" s="174">
        <v>59.675240000000002</v>
      </c>
    </row>
    <row r="232" spans="1:10" x14ac:dyDescent="0.25">
      <c r="A232" s="174" t="s">
        <v>163</v>
      </c>
      <c r="B232" s="174">
        <v>126705</v>
      </c>
      <c r="C232" s="174">
        <v>521</v>
      </c>
      <c r="D232" s="174">
        <v>815</v>
      </c>
      <c r="E232" s="174">
        <v>659</v>
      </c>
      <c r="F232" s="174">
        <v>137.94</v>
      </c>
      <c r="G232" s="174">
        <v>1972</v>
      </c>
      <c r="H232" s="174">
        <v>50.704540000000001</v>
      </c>
      <c r="I232" s="174">
        <v>45.105809999999998</v>
      </c>
      <c r="J232" s="174">
        <v>59.675240000000002</v>
      </c>
    </row>
    <row r="233" spans="1:10" x14ac:dyDescent="0.25">
      <c r="A233" s="174" t="s">
        <v>163</v>
      </c>
      <c r="B233" s="174">
        <v>127271</v>
      </c>
      <c r="C233" s="174">
        <v>530</v>
      </c>
      <c r="D233" s="174">
        <v>807</v>
      </c>
      <c r="E233" s="174">
        <v>659</v>
      </c>
      <c r="F233" s="174">
        <v>137.88999999999999</v>
      </c>
      <c r="G233" s="174">
        <v>1971</v>
      </c>
      <c r="H233" s="174">
        <v>50.7</v>
      </c>
      <c r="I233" s="174">
        <v>45.105809999999998</v>
      </c>
      <c r="J233" s="174">
        <v>59.066310000000001</v>
      </c>
    </row>
    <row r="234" spans="1:10" x14ac:dyDescent="0.25">
      <c r="A234" s="174" t="s">
        <v>163</v>
      </c>
      <c r="B234" s="174">
        <v>127839</v>
      </c>
      <c r="C234" s="174">
        <v>541</v>
      </c>
      <c r="D234" s="174">
        <v>796</v>
      </c>
      <c r="E234" s="174">
        <v>659</v>
      </c>
      <c r="F234" s="174">
        <v>137.84</v>
      </c>
      <c r="G234" s="174">
        <v>1971</v>
      </c>
      <c r="H234" s="174">
        <v>50.7</v>
      </c>
      <c r="I234" s="174">
        <v>45.105809999999998</v>
      </c>
      <c r="J234" s="174">
        <v>59.066310000000001</v>
      </c>
    </row>
    <row r="235" spans="1:10" x14ac:dyDescent="0.25">
      <c r="A235" s="174" t="s">
        <v>163</v>
      </c>
      <c r="B235" s="174">
        <v>128407</v>
      </c>
      <c r="C235" s="174">
        <v>529</v>
      </c>
      <c r="D235" s="174">
        <v>807</v>
      </c>
      <c r="E235" s="174">
        <v>658</v>
      </c>
      <c r="F235" s="174">
        <v>137.79</v>
      </c>
      <c r="G235" s="174">
        <v>1972</v>
      </c>
      <c r="H235" s="174">
        <v>50.704540000000001</v>
      </c>
      <c r="I235" s="174">
        <v>45.096870000000003</v>
      </c>
      <c r="J235" s="174">
        <v>59.675240000000002</v>
      </c>
    </row>
    <row r="236" spans="1:10" x14ac:dyDescent="0.25">
      <c r="A236" s="174" t="s">
        <v>163</v>
      </c>
      <c r="B236" s="174">
        <v>128976</v>
      </c>
      <c r="C236" s="174">
        <v>531</v>
      </c>
      <c r="D236" s="174">
        <v>805</v>
      </c>
      <c r="E236" s="174">
        <v>658</v>
      </c>
      <c r="F236" s="174">
        <v>137.72999999999999</v>
      </c>
      <c r="G236" s="174">
        <v>1971</v>
      </c>
      <c r="H236" s="174">
        <v>50.704540000000001</v>
      </c>
      <c r="I236" s="174">
        <v>45.096870000000003</v>
      </c>
      <c r="J236" s="174">
        <v>59.066310000000001</v>
      </c>
    </row>
    <row r="237" spans="1:10" x14ac:dyDescent="0.25">
      <c r="A237" s="174" t="s">
        <v>163</v>
      </c>
      <c r="B237" s="174">
        <v>129544</v>
      </c>
      <c r="C237" s="174">
        <v>539</v>
      </c>
      <c r="D237" s="174">
        <v>798</v>
      </c>
      <c r="E237" s="174">
        <v>658</v>
      </c>
      <c r="F237" s="174">
        <v>137.68</v>
      </c>
      <c r="G237" s="174">
        <v>1971</v>
      </c>
      <c r="H237" s="174">
        <v>50.7</v>
      </c>
      <c r="I237" s="174">
        <v>45.105809999999998</v>
      </c>
      <c r="J237" s="174">
        <v>59.066310000000001</v>
      </c>
    </row>
    <row r="238" spans="1:10" x14ac:dyDescent="0.25">
      <c r="A238" s="174" t="s">
        <v>163</v>
      </c>
      <c r="B238" s="174">
        <v>130111</v>
      </c>
      <c r="C238" s="174">
        <v>535</v>
      </c>
      <c r="D238" s="174">
        <v>802</v>
      </c>
      <c r="E238" s="174">
        <v>658</v>
      </c>
      <c r="F238" s="174">
        <v>137.63999999999999</v>
      </c>
      <c r="G238" s="174">
        <v>1971</v>
      </c>
      <c r="H238" s="174">
        <v>50.7</v>
      </c>
      <c r="I238" s="174">
        <v>45.105809999999998</v>
      </c>
      <c r="J238" s="174">
        <v>59.066310000000001</v>
      </c>
    </row>
    <row r="239" spans="1:10" x14ac:dyDescent="0.25">
      <c r="A239" s="174" t="s">
        <v>163</v>
      </c>
      <c r="B239" s="174">
        <v>130677</v>
      </c>
      <c r="C239" s="174">
        <v>526</v>
      </c>
      <c r="D239" s="174">
        <v>810</v>
      </c>
      <c r="E239" s="174">
        <v>659</v>
      </c>
      <c r="F239" s="174">
        <v>137.59</v>
      </c>
      <c r="G239" s="174">
        <v>1971</v>
      </c>
      <c r="H239" s="174">
        <v>50.704540000000001</v>
      </c>
      <c r="I239" s="174">
        <v>45.105809999999998</v>
      </c>
      <c r="J239" s="174">
        <v>59.066310000000001</v>
      </c>
    </row>
    <row r="240" spans="1:10" x14ac:dyDescent="0.25">
      <c r="A240" s="174" t="s">
        <v>163</v>
      </c>
      <c r="B240" s="174">
        <v>131242</v>
      </c>
      <c r="C240" s="174">
        <v>535</v>
      </c>
      <c r="D240" s="174">
        <v>802</v>
      </c>
      <c r="E240" s="174">
        <v>659</v>
      </c>
      <c r="F240" s="174">
        <v>137.54</v>
      </c>
      <c r="G240" s="174">
        <v>1972</v>
      </c>
      <c r="H240" s="174">
        <v>50.7</v>
      </c>
      <c r="I240" s="174">
        <v>45.105809999999998</v>
      </c>
      <c r="J240" s="174">
        <v>59.066310000000001</v>
      </c>
    </row>
    <row r="241" spans="1:10" x14ac:dyDescent="0.25">
      <c r="A241" s="174" t="s">
        <v>163</v>
      </c>
      <c r="B241" s="174">
        <v>131807</v>
      </c>
      <c r="C241" s="174">
        <v>522</v>
      </c>
      <c r="D241" s="174">
        <v>815</v>
      </c>
      <c r="E241" s="174">
        <v>659</v>
      </c>
      <c r="F241" s="174">
        <v>137.49</v>
      </c>
      <c r="G241" s="174">
        <v>1971</v>
      </c>
      <c r="H241" s="174">
        <v>50.7</v>
      </c>
      <c r="I241" s="174">
        <v>45.105809999999998</v>
      </c>
      <c r="J241" s="174">
        <v>59.066310000000001</v>
      </c>
    </row>
    <row r="242" spans="1:10" x14ac:dyDescent="0.25">
      <c r="A242" s="174" t="s">
        <v>163</v>
      </c>
      <c r="B242" s="174">
        <v>132371</v>
      </c>
      <c r="C242" s="174">
        <v>529</v>
      </c>
      <c r="D242" s="174">
        <v>807</v>
      </c>
      <c r="E242" s="174">
        <v>659</v>
      </c>
      <c r="F242" s="174">
        <v>137.44999999999999</v>
      </c>
      <c r="G242" s="174">
        <v>1971</v>
      </c>
      <c r="H242" s="174">
        <v>50.704540000000001</v>
      </c>
      <c r="I242" s="174">
        <v>45.105809999999998</v>
      </c>
      <c r="J242" s="174">
        <v>59.066310000000001</v>
      </c>
    </row>
    <row r="243" spans="1:10" x14ac:dyDescent="0.25">
      <c r="A243" s="174" t="s">
        <v>163</v>
      </c>
      <c r="B243" s="174">
        <v>132934</v>
      </c>
      <c r="C243" s="174">
        <v>545</v>
      </c>
      <c r="D243" s="174">
        <v>792</v>
      </c>
      <c r="E243" s="174">
        <v>659</v>
      </c>
      <c r="F243" s="174">
        <v>137.41</v>
      </c>
      <c r="G243" s="174">
        <v>1971</v>
      </c>
      <c r="H243" s="174">
        <v>50.7</v>
      </c>
      <c r="I243" s="174">
        <v>45.105809999999998</v>
      </c>
      <c r="J243" s="174">
        <v>59.066310000000001</v>
      </c>
    </row>
    <row r="244" spans="1:10" x14ac:dyDescent="0.25">
      <c r="A244" s="174" t="s">
        <v>163</v>
      </c>
      <c r="B244" s="174">
        <v>133498</v>
      </c>
      <c r="C244" s="174">
        <v>535</v>
      </c>
      <c r="D244" s="174">
        <v>802</v>
      </c>
      <c r="E244" s="174">
        <v>659</v>
      </c>
      <c r="F244" s="174">
        <v>137.36000000000001</v>
      </c>
      <c r="G244" s="174">
        <v>1971</v>
      </c>
      <c r="H244" s="174">
        <v>50.7</v>
      </c>
      <c r="I244" s="174">
        <v>45.105809999999998</v>
      </c>
      <c r="J244" s="174">
        <v>59.066310000000001</v>
      </c>
    </row>
    <row r="245" spans="1:10" x14ac:dyDescent="0.25">
      <c r="A245" s="174" t="s">
        <v>163</v>
      </c>
      <c r="B245" s="174">
        <v>134063</v>
      </c>
      <c r="C245" s="174">
        <v>532</v>
      </c>
      <c r="D245" s="174">
        <v>803</v>
      </c>
      <c r="E245" s="174">
        <v>659</v>
      </c>
      <c r="F245" s="174">
        <v>137.32</v>
      </c>
      <c r="G245" s="174">
        <v>1971</v>
      </c>
      <c r="H245" s="174">
        <v>50.709090000000003</v>
      </c>
      <c r="I245" s="174">
        <v>45.105809999999998</v>
      </c>
      <c r="J245" s="174">
        <v>59.066310000000001</v>
      </c>
    </row>
    <row r="246" spans="1:10" x14ac:dyDescent="0.25">
      <c r="A246" s="174" t="s">
        <v>163</v>
      </c>
      <c r="B246" s="174">
        <v>134630</v>
      </c>
      <c r="C246" s="174">
        <v>540</v>
      </c>
      <c r="D246" s="174">
        <v>796</v>
      </c>
      <c r="E246" s="174">
        <v>658</v>
      </c>
      <c r="F246" s="174">
        <v>137.28</v>
      </c>
      <c r="G246" s="174">
        <v>1971</v>
      </c>
      <c r="H246" s="174">
        <v>50.704540000000001</v>
      </c>
      <c r="I246" s="174">
        <v>45.096870000000003</v>
      </c>
      <c r="J246" s="174">
        <v>59.066310000000001</v>
      </c>
    </row>
    <row r="247" spans="1:10" x14ac:dyDescent="0.25">
      <c r="A247" s="174" t="s">
        <v>163</v>
      </c>
      <c r="B247" s="174">
        <v>135198</v>
      </c>
      <c r="C247" s="174">
        <v>531</v>
      </c>
      <c r="D247" s="174">
        <v>804</v>
      </c>
      <c r="E247" s="174">
        <v>658</v>
      </c>
      <c r="F247" s="174">
        <v>137.24</v>
      </c>
      <c r="G247" s="174">
        <v>1971</v>
      </c>
      <c r="H247" s="174">
        <v>50.709090000000003</v>
      </c>
      <c r="I247" s="174">
        <v>45.096870000000003</v>
      </c>
      <c r="J247" s="174">
        <v>59.066310000000001</v>
      </c>
    </row>
    <row r="248" spans="1:10" x14ac:dyDescent="0.25">
      <c r="A248" s="174" t="s">
        <v>163</v>
      </c>
      <c r="B248" s="174">
        <v>135768</v>
      </c>
      <c r="C248" s="174">
        <v>538</v>
      </c>
      <c r="D248" s="174">
        <v>798</v>
      </c>
      <c r="E248" s="174">
        <v>659</v>
      </c>
      <c r="F248" s="174">
        <v>137.19999999999999</v>
      </c>
      <c r="G248" s="174">
        <v>1970</v>
      </c>
      <c r="H248" s="174">
        <v>50.704540000000001</v>
      </c>
      <c r="I248" s="174">
        <v>45.105809999999998</v>
      </c>
      <c r="J248" s="174">
        <v>58.457380000000001</v>
      </c>
    </row>
    <row r="249" spans="1:10" x14ac:dyDescent="0.25">
      <c r="A249" s="174" t="s">
        <v>163</v>
      </c>
      <c r="B249" s="174">
        <v>136336</v>
      </c>
      <c r="C249" s="174">
        <v>538</v>
      </c>
      <c r="D249" s="174">
        <v>797</v>
      </c>
      <c r="E249" s="174">
        <v>659</v>
      </c>
      <c r="F249" s="174">
        <v>137.16999999999999</v>
      </c>
      <c r="G249" s="174">
        <v>1970</v>
      </c>
      <c r="H249" s="174">
        <v>50.709090000000003</v>
      </c>
      <c r="I249" s="174">
        <v>45.105809999999998</v>
      </c>
      <c r="J249" s="174">
        <v>58.457380000000001</v>
      </c>
    </row>
    <row r="250" spans="1:10" x14ac:dyDescent="0.25">
      <c r="A250" s="174" t="s">
        <v>163</v>
      </c>
      <c r="B250" s="174">
        <v>136904</v>
      </c>
      <c r="C250" s="174">
        <v>549</v>
      </c>
      <c r="D250" s="174">
        <v>788</v>
      </c>
      <c r="E250" s="174">
        <v>658</v>
      </c>
      <c r="F250" s="174">
        <v>137.13</v>
      </c>
      <c r="G250" s="174">
        <v>1970</v>
      </c>
      <c r="H250" s="174">
        <v>50.704540000000001</v>
      </c>
      <c r="I250" s="174">
        <v>45.096870000000003</v>
      </c>
      <c r="J250" s="174">
        <v>58.457380000000001</v>
      </c>
    </row>
    <row r="251" spans="1:10" x14ac:dyDescent="0.25">
      <c r="A251" s="174" t="s">
        <v>163</v>
      </c>
      <c r="B251" s="174">
        <v>137471</v>
      </c>
      <c r="C251" s="174">
        <v>544</v>
      </c>
      <c r="D251" s="174">
        <v>793</v>
      </c>
      <c r="E251" s="174">
        <v>658</v>
      </c>
      <c r="F251" s="174">
        <v>137.1</v>
      </c>
      <c r="G251" s="174">
        <v>1970</v>
      </c>
      <c r="H251" s="174">
        <v>50.7</v>
      </c>
      <c r="I251" s="174">
        <v>45.096870000000003</v>
      </c>
      <c r="J251" s="174">
        <v>58.457380000000001</v>
      </c>
    </row>
    <row r="252" spans="1:10" x14ac:dyDescent="0.25">
      <c r="A252" s="174" t="s">
        <v>163</v>
      </c>
      <c r="B252" s="174">
        <v>138037</v>
      </c>
      <c r="C252" s="174">
        <v>541</v>
      </c>
      <c r="D252" s="174">
        <v>795</v>
      </c>
      <c r="E252" s="174">
        <v>659</v>
      </c>
      <c r="F252" s="174">
        <v>137.06</v>
      </c>
      <c r="G252" s="174">
        <v>1970</v>
      </c>
      <c r="H252" s="174">
        <v>50.704540000000001</v>
      </c>
      <c r="I252" s="174">
        <v>45.105809999999998</v>
      </c>
      <c r="J252" s="174">
        <v>58.457380000000001</v>
      </c>
    </row>
    <row r="253" spans="1:10" x14ac:dyDescent="0.25">
      <c r="A253" s="174" t="s">
        <v>163</v>
      </c>
      <c r="B253" s="174">
        <v>138602</v>
      </c>
      <c r="C253" s="174">
        <v>530</v>
      </c>
      <c r="D253" s="174">
        <v>805</v>
      </c>
      <c r="E253" s="174">
        <v>658</v>
      </c>
      <c r="F253" s="174">
        <v>137.03</v>
      </c>
      <c r="G253" s="174">
        <v>1969</v>
      </c>
      <c r="H253" s="174">
        <v>50.709090000000003</v>
      </c>
      <c r="I253" s="174">
        <v>45.096870000000003</v>
      </c>
      <c r="J253" s="174">
        <v>57.84845</v>
      </c>
    </row>
    <row r="254" spans="1:10" x14ac:dyDescent="0.25">
      <c r="A254" s="174" t="s">
        <v>163</v>
      </c>
      <c r="B254" s="174">
        <v>139166</v>
      </c>
      <c r="C254" s="174">
        <v>546</v>
      </c>
      <c r="D254" s="174">
        <v>790</v>
      </c>
      <c r="E254" s="174">
        <v>659</v>
      </c>
      <c r="F254" s="174">
        <v>137</v>
      </c>
      <c r="G254" s="174">
        <v>1970</v>
      </c>
      <c r="H254" s="174">
        <v>50.704540000000001</v>
      </c>
      <c r="I254" s="174">
        <v>45.105809999999998</v>
      </c>
      <c r="J254" s="174">
        <v>58.457380000000001</v>
      </c>
    </row>
    <row r="255" spans="1:10" x14ac:dyDescent="0.25">
      <c r="A255" s="174" t="s">
        <v>163</v>
      </c>
      <c r="B255" s="174">
        <v>139730</v>
      </c>
      <c r="C255" s="174">
        <v>558</v>
      </c>
      <c r="D255" s="174">
        <v>776</v>
      </c>
      <c r="E255" s="174">
        <v>659</v>
      </c>
      <c r="F255" s="174">
        <v>136.97</v>
      </c>
      <c r="G255" s="174">
        <v>1970</v>
      </c>
      <c r="H255" s="174">
        <v>50.713639999999998</v>
      </c>
      <c r="I255" s="174">
        <v>45.105809999999998</v>
      </c>
      <c r="J255" s="174">
        <v>58.457380000000001</v>
      </c>
    </row>
    <row r="256" spans="1:10" x14ac:dyDescent="0.25">
      <c r="A256" s="174" t="s">
        <v>163</v>
      </c>
      <c r="B256" s="174">
        <v>140294</v>
      </c>
      <c r="C256" s="174">
        <v>531</v>
      </c>
      <c r="D256" s="174">
        <v>804</v>
      </c>
      <c r="E256" s="174">
        <v>659</v>
      </c>
      <c r="F256" s="174">
        <v>136.94</v>
      </c>
      <c r="G256" s="174">
        <v>1970</v>
      </c>
      <c r="H256" s="174">
        <v>50.709090000000003</v>
      </c>
      <c r="I256" s="174">
        <v>45.105809999999998</v>
      </c>
      <c r="J256" s="174">
        <v>58.457380000000001</v>
      </c>
    </row>
    <row r="257" spans="1:10" x14ac:dyDescent="0.25">
      <c r="A257" s="174" t="s">
        <v>163</v>
      </c>
      <c r="B257" s="174">
        <v>140858</v>
      </c>
      <c r="C257" s="174">
        <v>530</v>
      </c>
      <c r="D257" s="174">
        <v>804</v>
      </c>
      <c r="E257" s="174">
        <v>659</v>
      </c>
      <c r="F257" s="174">
        <v>136.91</v>
      </c>
      <c r="G257" s="174">
        <v>1970</v>
      </c>
      <c r="H257" s="174">
        <v>50.713639999999998</v>
      </c>
      <c r="I257" s="174">
        <v>45.105809999999998</v>
      </c>
      <c r="J257" s="174">
        <v>58.457380000000001</v>
      </c>
    </row>
    <row r="258" spans="1:10" x14ac:dyDescent="0.25">
      <c r="A258" s="174" t="s">
        <v>163</v>
      </c>
      <c r="B258" s="174">
        <v>141424</v>
      </c>
      <c r="C258" s="174">
        <v>543</v>
      </c>
      <c r="D258" s="174">
        <v>792</v>
      </c>
      <c r="E258" s="174">
        <v>659</v>
      </c>
      <c r="F258" s="174">
        <v>136.88</v>
      </c>
      <c r="G258" s="174">
        <v>1970</v>
      </c>
      <c r="H258" s="174">
        <v>50.713639999999998</v>
      </c>
      <c r="I258" s="174">
        <v>45.105809999999998</v>
      </c>
      <c r="J258" s="174">
        <v>58.457380000000001</v>
      </c>
    </row>
    <row r="259" spans="1:10" x14ac:dyDescent="0.25">
      <c r="A259" s="174" t="s">
        <v>163</v>
      </c>
      <c r="B259" s="174">
        <v>141992</v>
      </c>
      <c r="C259" s="174">
        <v>529</v>
      </c>
      <c r="D259" s="174">
        <v>807</v>
      </c>
      <c r="E259" s="174">
        <v>658</v>
      </c>
      <c r="F259" s="174">
        <v>136.85</v>
      </c>
      <c r="G259" s="174">
        <v>1970</v>
      </c>
      <c r="H259" s="174">
        <v>50.704540000000001</v>
      </c>
      <c r="I259" s="174">
        <v>45.096870000000003</v>
      </c>
      <c r="J259" s="174">
        <v>58.457380000000001</v>
      </c>
    </row>
    <row r="260" spans="1:10" x14ac:dyDescent="0.25">
      <c r="A260" s="174" t="s">
        <v>163</v>
      </c>
      <c r="B260" s="174">
        <v>142561</v>
      </c>
      <c r="C260" s="174">
        <v>530</v>
      </c>
      <c r="D260" s="174">
        <v>804</v>
      </c>
      <c r="E260" s="174">
        <v>659</v>
      </c>
      <c r="F260" s="174">
        <v>136.82</v>
      </c>
      <c r="G260" s="174">
        <v>1970</v>
      </c>
      <c r="H260" s="174">
        <v>50.713639999999998</v>
      </c>
      <c r="I260" s="174">
        <v>45.105809999999998</v>
      </c>
      <c r="J260" s="174">
        <v>58.457380000000001</v>
      </c>
    </row>
    <row r="261" spans="1:10" x14ac:dyDescent="0.25">
      <c r="A261" s="174" t="s">
        <v>163</v>
      </c>
      <c r="B261" s="174">
        <v>143129</v>
      </c>
      <c r="C261" s="174">
        <v>542</v>
      </c>
      <c r="D261" s="174">
        <v>793</v>
      </c>
      <c r="E261" s="174">
        <v>659</v>
      </c>
      <c r="F261" s="174">
        <v>136.79</v>
      </c>
      <c r="G261" s="174">
        <v>1970</v>
      </c>
      <c r="H261" s="174">
        <v>50.709090000000003</v>
      </c>
      <c r="I261" s="174">
        <v>45.105809999999998</v>
      </c>
      <c r="J261" s="174">
        <v>58.457380000000001</v>
      </c>
    </row>
    <row r="262" spans="1:10" x14ac:dyDescent="0.25">
      <c r="A262" s="174" t="s">
        <v>163</v>
      </c>
      <c r="B262" s="174">
        <v>143697</v>
      </c>
      <c r="C262" s="174">
        <v>534</v>
      </c>
      <c r="D262" s="174">
        <v>801</v>
      </c>
      <c r="E262" s="174">
        <v>659</v>
      </c>
      <c r="F262" s="174">
        <v>136.77000000000001</v>
      </c>
      <c r="G262" s="174">
        <v>1970</v>
      </c>
      <c r="H262" s="174">
        <v>50.709090000000003</v>
      </c>
      <c r="I262" s="174">
        <v>45.105809999999998</v>
      </c>
      <c r="J262" s="174">
        <v>58.457380000000001</v>
      </c>
    </row>
    <row r="263" spans="1:10" x14ac:dyDescent="0.25">
      <c r="A263" s="174" t="s">
        <v>163</v>
      </c>
      <c r="B263" s="174">
        <v>144264</v>
      </c>
      <c r="C263" s="174">
        <v>535</v>
      </c>
      <c r="D263" s="174">
        <v>800</v>
      </c>
      <c r="E263" s="174">
        <v>658</v>
      </c>
      <c r="F263" s="174">
        <v>136.74</v>
      </c>
      <c r="G263" s="174">
        <v>1970</v>
      </c>
      <c r="H263" s="174">
        <v>50.709090000000003</v>
      </c>
      <c r="I263" s="174">
        <v>45.096870000000003</v>
      </c>
      <c r="J263" s="174">
        <v>58.457380000000001</v>
      </c>
    </row>
    <row r="264" spans="1:10" x14ac:dyDescent="0.25">
      <c r="A264" s="174" t="s">
        <v>163</v>
      </c>
      <c r="B264" s="174">
        <v>144830</v>
      </c>
      <c r="C264" s="174">
        <v>558</v>
      </c>
      <c r="D264" s="174">
        <v>775</v>
      </c>
      <c r="E264" s="174">
        <v>658</v>
      </c>
      <c r="F264" s="174">
        <v>136.71</v>
      </c>
      <c r="G264" s="174">
        <v>1970</v>
      </c>
      <c r="H264" s="174">
        <v>50.718179999999997</v>
      </c>
      <c r="I264" s="174">
        <v>45.096870000000003</v>
      </c>
      <c r="J264" s="174">
        <v>58.457380000000001</v>
      </c>
    </row>
    <row r="265" spans="1:10" x14ac:dyDescent="0.25">
      <c r="A265" s="174" t="s">
        <v>163</v>
      </c>
      <c r="B265" s="174">
        <v>145394</v>
      </c>
      <c r="C265" s="174">
        <v>549</v>
      </c>
      <c r="D265" s="174">
        <v>786</v>
      </c>
      <c r="E265" s="174">
        <v>659</v>
      </c>
      <c r="F265" s="174">
        <v>136.69</v>
      </c>
      <c r="G265" s="174">
        <v>1971</v>
      </c>
      <c r="H265" s="174">
        <v>50.709090000000003</v>
      </c>
      <c r="I265" s="174">
        <v>45.096870000000003</v>
      </c>
      <c r="J265" s="174">
        <v>59.066310000000001</v>
      </c>
    </row>
    <row r="266" spans="1:10" x14ac:dyDescent="0.25">
      <c r="A266" s="174" t="s">
        <v>163</v>
      </c>
      <c r="B266" s="174">
        <v>145959</v>
      </c>
      <c r="C266" s="174">
        <v>523</v>
      </c>
      <c r="D266" s="174">
        <v>811</v>
      </c>
      <c r="E266" s="174">
        <v>658</v>
      </c>
      <c r="F266" s="174">
        <v>136.66</v>
      </c>
      <c r="G266" s="174">
        <v>1971</v>
      </c>
      <c r="H266" s="174">
        <v>50.713639999999998</v>
      </c>
      <c r="I266" s="174">
        <v>45.096870000000003</v>
      </c>
      <c r="J266" s="174">
        <v>59.066310000000001</v>
      </c>
    </row>
    <row r="267" spans="1:10" x14ac:dyDescent="0.25">
      <c r="A267" s="174" t="s">
        <v>163</v>
      </c>
      <c r="B267" s="174">
        <v>146523</v>
      </c>
      <c r="C267" s="174">
        <v>527</v>
      </c>
      <c r="D267" s="174">
        <v>808</v>
      </c>
      <c r="E267" s="174">
        <v>659</v>
      </c>
      <c r="F267" s="174">
        <v>136.63999999999999</v>
      </c>
      <c r="G267" s="174">
        <v>1971</v>
      </c>
      <c r="H267" s="174">
        <v>50.709090000000003</v>
      </c>
      <c r="I267" s="174">
        <v>45.105809999999998</v>
      </c>
      <c r="J267" s="174">
        <v>59.066310000000001</v>
      </c>
    </row>
    <row r="268" spans="1:10" x14ac:dyDescent="0.25">
      <c r="A268" s="174" t="s">
        <v>163</v>
      </c>
      <c r="B268" s="174">
        <v>147087</v>
      </c>
      <c r="C268" s="174">
        <v>523</v>
      </c>
      <c r="D268" s="174">
        <v>812</v>
      </c>
      <c r="E268" s="174">
        <v>658</v>
      </c>
      <c r="F268" s="174">
        <v>136.62</v>
      </c>
      <c r="G268" s="174">
        <v>1971</v>
      </c>
      <c r="H268" s="174">
        <v>50.709090000000003</v>
      </c>
      <c r="I268" s="174">
        <v>45.096870000000003</v>
      </c>
      <c r="J268" s="174">
        <v>59.066310000000001</v>
      </c>
    </row>
    <row r="269" spans="1:10" x14ac:dyDescent="0.25">
      <c r="A269" s="174" t="s">
        <v>163</v>
      </c>
      <c r="B269" s="174">
        <v>147650</v>
      </c>
      <c r="C269" s="174">
        <v>547</v>
      </c>
      <c r="D269" s="174">
        <v>788</v>
      </c>
      <c r="E269" s="174">
        <v>659</v>
      </c>
      <c r="F269" s="174">
        <v>136.59</v>
      </c>
      <c r="G269" s="174">
        <v>1971</v>
      </c>
      <c r="H269" s="174">
        <v>50.709090000000003</v>
      </c>
      <c r="I269" s="174">
        <v>45.096870000000003</v>
      </c>
      <c r="J269" s="174">
        <v>59.066310000000001</v>
      </c>
    </row>
    <row r="270" spans="1:10" x14ac:dyDescent="0.25">
      <c r="A270" s="174" t="s">
        <v>163</v>
      </c>
      <c r="B270" s="174">
        <v>148216</v>
      </c>
      <c r="C270" s="174">
        <v>541</v>
      </c>
      <c r="D270" s="174">
        <v>792</v>
      </c>
      <c r="E270" s="174">
        <v>659</v>
      </c>
      <c r="F270" s="174">
        <v>136.57</v>
      </c>
      <c r="G270" s="174">
        <v>1971</v>
      </c>
      <c r="H270" s="174">
        <v>50.718179999999997</v>
      </c>
      <c r="I270" s="174">
        <v>45.105809999999998</v>
      </c>
      <c r="J270" s="174">
        <v>59.066310000000001</v>
      </c>
    </row>
    <row r="271" spans="1:10" x14ac:dyDescent="0.25">
      <c r="A271" s="174" t="s">
        <v>163</v>
      </c>
      <c r="B271" s="174">
        <v>148783</v>
      </c>
      <c r="C271" s="174">
        <v>534</v>
      </c>
      <c r="D271" s="174">
        <v>801</v>
      </c>
      <c r="E271" s="174">
        <v>659</v>
      </c>
      <c r="F271" s="174">
        <v>136.55000000000001</v>
      </c>
      <c r="G271" s="174">
        <v>1972</v>
      </c>
      <c r="H271" s="174">
        <v>50.709090000000003</v>
      </c>
      <c r="I271" s="174">
        <v>45.105809999999998</v>
      </c>
      <c r="J271" s="174">
        <v>59.675240000000002</v>
      </c>
    </row>
    <row r="272" spans="1:10" x14ac:dyDescent="0.25">
      <c r="A272" s="174" t="s">
        <v>163</v>
      </c>
      <c r="B272" s="174">
        <v>149351</v>
      </c>
      <c r="C272" s="174">
        <v>542</v>
      </c>
      <c r="D272" s="174">
        <v>792</v>
      </c>
      <c r="E272" s="174">
        <v>659</v>
      </c>
      <c r="F272" s="174">
        <v>136.53</v>
      </c>
      <c r="G272" s="174">
        <v>1972</v>
      </c>
      <c r="H272" s="174">
        <v>50.713639999999998</v>
      </c>
      <c r="I272" s="174">
        <v>45.105809999999998</v>
      </c>
      <c r="J272" s="174">
        <v>59.675240000000002</v>
      </c>
    </row>
    <row r="273" spans="1:10" x14ac:dyDescent="0.25">
      <c r="A273" s="174" t="s">
        <v>163</v>
      </c>
      <c r="B273" s="174">
        <v>149920</v>
      </c>
      <c r="C273" s="174">
        <v>536</v>
      </c>
      <c r="D273" s="174">
        <v>798</v>
      </c>
      <c r="E273" s="174">
        <v>658</v>
      </c>
      <c r="F273" s="174">
        <v>136.5</v>
      </c>
      <c r="G273" s="174">
        <v>1972</v>
      </c>
      <c r="H273" s="174">
        <v>50.713639999999998</v>
      </c>
      <c r="I273" s="174">
        <v>45.105809999999998</v>
      </c>
      <c r="J273" s="174">
        <v>59.675240000000002</v>
      </c>
    </row>
    <row r="274" spans="1:10" x14ac:dyDescent="0.25">
      <c r="A274" s="174" t="s">
        <v>163</v>
      </c>
      <c r="B274" s="174">
        <v>150488</v>
      </c>
      <c r="C274" s="174">
        <v>520</v>
      </c>
      <c r="D274" s="174">
        <v>814</v>
      </c>
      <c r="E274" s="174">
        <v>658</v>
      </c>
      <c r="F274" s="174">
        <v>136.47999999999999</v>
      </c>
      <c r="G274" s="174">
        <v>1972</v>
      </c>
      <c r="H274" s="174">
        <v>50.713639999999998</v>
      </c>
      <c r="I274" s="174">
        <v>45.096870000000003</v>
      </c>
      <c r="J274" s="174">
        <v>59.675240000000002</v>
      </c>
    </row>
    <row r="275" spans="1:10" x14ac:dyDescent="0.25">
      <c r="A275" s="174" t="s">
        <v>163</v>
      </c>
      <c r="B275" s="174">
        <v>151056</v>
      </c>
      <c r="C275" s="174">
        <v>516</v>
      </c>
      <c r="D275" s="174">
        <v>819</v>
      </c>
      <c r="E275" s="174">
        <v>658</v>
      </c>
      <c r="F275" s="174">
        <v>136.46</v>
      </c>
      <c r="G275" s="174">
        <v>1973</v>
      </c>
      <c r="H275" s="174">
        <v>50.709090000000003</v>
      </c>
      <c r="I275" s="174">
        <v>45.096870000000003</v>
      </c>
      <c r="J275" s="174">
        <v>60.284170000000003</v>
      </c>
    </row>
    <row r="276" spans="1:10" x14ac:dyDescent="0.25">
      <c r="A276" s="174" t="s">
        <v>163</v>
      </c>
      <c r="B276" s="174">
        <v>151621</v>
      </c>
      <c r="C276" s="174">
        <v>538</v>
      </c>
      <c r="D276" s="174">
        <v>798</v>
      </c>
      <c r="E276" s="174">
        <v>659</v>
      </c>
      <c r="F276" s="174">
        <v>136.44</v>
      </c>
      <c r="G276" s="174">
        <v>1972</v>
      </c>
      <c r="H276" s="174">
        <v>50.704540000000001</v>
      </c>
      <c r="I276" s="174">
        <v>45.105809999999998</v>
      </c>
      <c r="J276" s="174">
        <v>59.675240000000002</v>
      </c>
    </row>
    <row r="277" spans="1:10" x14ac:dyDescent="0.25">
      <c r="A277" s="174" t="s">
        <v>163</v>
      </c>
      <c r="B277" s="174">
        <v>152186</v>
      </c>
      <c r="C277" s="174">
        <v>532</v>
      </c>
      <c r="D277" s="174">
        <v>802</v>
      </c>
      <c r="E277" s="174">
        <v>659</v>
      </c>
      <c r="F277" s="174">
        <v>136.41</v>
      </c>
      <c r="G277" s="174">
        <v>1972</v>
      </c>
      <c r="H277" s="174">
        <v>50.713639999999998</v>
      </c>
      <c r="I277" s="174">
        <v>45.105809999999998</v>
      </c>
      <c r="J277" s="174">
        <v>59.675240000000002</v>
      </c>
    </row>
    <row r="278" spans="1:10" x14ac:dyDescent="0.25">
      <c r="A278" s="174" t="s">
        <v>163</v>
      </c>
      <c r="B278" s="174">
        <v>152751</v>
      </c>
      <c r="C278" s="174">
        <v>525</v>
      </c>
      <c r="D278" s="174">
        <v>810</v>
      </c>
      <c r="E278" s="174">
        <v>658</v>
      </c>
      <c r="F278" s="174">
        <v>136.38999999999999</v>
      </c>
      <c r="G278" s="174">
        <v>1973</v>
      </c>
      <c r="H278" s="174">
        <v>50.709090000000003</v>
      </c>
      <c r="I278" s="174">
        <v>45.096870000000003</v>
      </c>
      <c r="J278" s="174">
        <v>60.284170000000003</v>
      </c>
    </row>
    <row r="279" spans="1:10" x14ac:dyDescent="0.25">
      <c r="A279" s="174" t="s">
        <v>163</v>
      </c>
      <c r="B279" s="174">
        <v>153316</v>
      </c>
      <c r="C279" s="174">
        <v>549</v>
      </c>
      <c r="D279" s="174">
        <v>786</v>
      </c>
      <c r="E279" s="174">
        <v>659</v>
      </c>
      <c r="F279" s="174">
        <v>136.36000000000001</v>
      </c>
      <c r="G279" s="174">
        <v>1973</v>
      </c>
      <c r="H279" s="174">
        <v>50.709090000000003</v>
      </c>
      <c r="I279" s="174">
        <v>45.105809999999998</v>
      </c>
      <c r="J279" s="174">
        <v>60.284170000000003</v>
      </c>
    </row>
    <row r="280" spans="1:10" x14ac:dyDescent="0.25">
      <c r="A280" s="174" t="s">
        <v>163</v>
      </c>
      <c r="B280" s="174">
        <v>153879</v>
      </c>
      <c r="C280" s="174">
        <v>516</v>
      </c>
      <c r="D280" s="174">
        <v>819</v>
      </c>
      <c r="E280" s="174">
        <v>659</v>
      </c>
      <c r="F280" s="174">
        <v>136.34</v>
      </c>
      <c r="G280" s="174">
        <v>1973</v>
      </c>
      <c r="H280" s="174">
        <v>50.713639999999998</v>
      </c>
      <c r="I280" s="174">
        <v>45.105809999999998</v>
      </c>
      <c r="J280" s="174">
        <v>60.284170000000003</v>
      </c>
    </row>
    <row r="281" spans="1:10" x14ac:dyDescent="0.25">
      <c r="A281" s="174" t="s">
        <v>163</v>
      </c>
      <c r="B281" s="174">
        <v>154443</v>
      </c>
      <c r="C281" s="174">
        <v>527</v>
      </c>
      <c r="D281" s="174">
        <v>807</v>
      </c>
      <c r="E281" s="174">
        <v>658</v>
      </c>
      <c r="F281" s="174">
        <v>136.32</v>
      </c>
      <c r="G281" s="174">
        <v>1973</v>
      </c>
      <c r="H281" s="174">
        <v>50.713639999999998</v>
      </c>
      <c r="I281" s="174">
        <v>45.096870000000003</v>
      </c>
      <c r="J281" s="174">
        <v>60.284170000000003</v>
      </c>
    </row>
    <row r="282" spans="1:10" x14ac:dyDescent="0.25">
      <c r="A282" s="174" t="s">
        <v>163</v>
      </c>
      <c r="B282" s="174">
        <v>155007</v>
      </c>
      <c r="C282" s="174">
        <v>542</v>
      </c>
      <c r="D282" s="174">
        <v>792</v>
      </c>
      <c r="E282" s="174">
        <v>659</v>
      </c>
      <c r="F282" s="174">
        <v>136.29</v>
      </c>
      <c r="G282" s="174">
        <v>1973</v>
      </c>
      <c r="H282" s="174">
        <v>50.713639999999998</v>
      </c>
      <c r="I282" s="174">
        <v>45.105809999999998</v>
      </c>
      <c r="J282" s="174">
        <v>59.675240000000002</v>
      </c>
    </row>
    <row r="283" spans="1:10" x14ac:dyDescent="0.25">
      <c r="A283" s="174" t="s">
        <v>163</v>
      </c>
      <c r="B283" s="174">
        <v>155571</v>
      </c>
      <c r="C283" s="174">
        <v>530</v>
      </c>
      <c r="D283" s="174">
        <v>805</v>
      </c>
      <c r="E283" s="174">
        <v>658</v>
      </c>
      <c r="F283" s="174">
        <v>136.27000000000001</v>
      </c>
      <c r="G283" s="174">
        <v>1973</v>
      </c>
      <c r="H283" s="174">
        <v>50.713639999999998</v>
      </c>
      <c r="I283" s="174">
        <v>45.096870000000003</v>
      </c>
      <c r="J283" s="174">
        <v>60.284170000000003</v>
      </c>
    </row>
    <row r="284" spans="1:10" x14ac:dyDescent="0.25">
      <c r="A284" s="174" t="s">
        <v>163</v>
      </c>
      <c r="B284" s="174">
        <v>156137</v>
      </c>
      <c r="C284" s="174">
        <v>539</v>
      </c>
      <c r="D284" s="174">
        <v>795</v>
      </c>
      <c r="E284" s="174">
        <v>658</v>
      </c>
      <c r="F284" s="174">
        <v>136.24</v>
      </c>
      <c r="G284" s="174">
        <v>1974</v>
      </c>
      <c r="H284" s="174">
        <v>50.713639999999998</v>
      </c>
      <c r="I284" s="174">
        <v>45.096870000000003</v>
      </c>
      <c r="J284" s="174">
        <v>60.284170000000003</v>
      </c>
    </row>
    <row r="285" spans="1:10" x14ac:dyDescent="0.25">
      <c r="A285" s="174" t="s">
        <v>163</v>
      </c>
      <c r="B285" s="174">
        <v>156705</v>
      </c>
      <c r="C285" s="174">
        <v>537</v>
      </c>
      <c r="D285" s="174">
        <v>798</v>
      </c>
      <c r="E285" s="174">
        <v>658</v>
      </c>
      <c r="F285" s="174">
        <v>136.22</v>
      </c>
      <c r="G285" s="174">
        <v>1973</v>
      </c>
      <c r="H285" s="174">
        <v>50.709090000000003</v>
      </c>
      <c r="I285" s="174">
        <v>45.096870000000003</v>
      </c>
      <c r="J285" s="174">
        <v>60.284170000000003</v>
      </c>
    </row>
    <row r="286" spans="1:10" x14ac:dyDescent="0.25">
      <c r="A286" s="174" t="s">
        <v>163</v>
      </c>
      <c r="B286" s="174">
        <v>157274</v>
      </c>
      <c r="C286" s="174">
        <v>555</v>
      </c>
      <c r="D286" s="174">
        <v>778</v>
      </c>
      <c r="E286" s="174">
        <v>658</v>
      </c>
      <c r="F286" s="174">
        <v>136.19999999999999</v>
      </c>
      <c r="G286" s="174">
        <v>1974</v>
      </c>
      <c r="H286" s="174">
        <v>50.718179999999997</v>
      </c>
      <c r="I286" s="174">
        <v>45.096870000000003</v>
      </c>
      <c r="J286" s="174">
        <v>60.893099999999997</v>
      </c>
    </row>
    <row r="287" spans="1:10" x14ac:dyDescent="0.25">
      <c r="A287" s="174" t="s">
        <v>163</v>
      </c>
      <c r="B287" s="174">
        <v>157843</v>
      </c>
      <c r="C287" s="174">
        <v>535</v>
      </c>
      <c r="D287" s="174">
        <v>800</v>
      </c>
      <c r="E287" s="174">
        <v>658</v>
      </c>
      <c r="F287" s="174">
        <v>136.16999999999999</v>
      </c>
      <c r="G287" s="174">
        <v>1973</v>
      </c>
      <c r="H287" s="174">
        <v>50.709090000000003</v>
      </c>
      <c r="I287" s="174">
        <v>45.096870000000003</v>
      </c>
      <c r="J287" s="174">
        <v>60.284170000000003</v>
      </c>
    </row>
    <row r="288" spans="1:10" x14ac:dyDescent="0.25">
      <c r="A288" s="174" t="s">
        <v>163</v>
      </c>
      <c r="B288" s="174">
        <v>158411</v>
      </c>
      <c r="C288" s="174">
        <v>545</v>
      </c>
      <c r="D288" s="174">
        <v>790</v>
      </c>
      <c r="E288" s="174">
        <v>658</v>
      </c>
      <c r="F288" s="174">
        <v>136.15</v>
      </c>
      <c r="G288" s="174">
        <v>1974</v>
      </c>
      <c r="H288" s="174">
        <v>50.709090000000003</v>
      </c>
      <c r="I288" s="174">
        <v>45.096870000000003</v>
      </c>
      <c r="J288" s="174">
        <v>60.893099999999997</v>
      </c>
    </row>
    <row r="289" spans="1:10" x14ac:dyDescent="0.25">
      <c r="A289" s="174" t="s">
        <v>163</v>
      </c>
      <c r="B289" s="174">
        <v>158979</v>
      </c>
      <c r="C289" s="174">
        <v>519</v>
      </c>
      <c r="D289" s="174">
        <v>815</v>
      </c>
      <c r="E289" s="174">
        <v>658</v>
      </c>
      <c r="F289" s="174">
        <v>136.13</v>
      </c>
      <c r="G289" s="174">
        <v>1974</v>
      </c>
      <c r="H289" s="174">
        <v>50.713639999999998</v>
      </c>
      <c r="I289" s="174">
        <v>45.096870000000003</v>
      </c>
      <c r="J289" s="174">
        <v>60.893099999999997</v>
      </c>
    </row>
    <row r="290" spans="1:10" x14ac:dyDescent="0.25">
      <c r="A290" s="174" t="s">
        <v>163</v>
      </c>
      <c r="B290" s="174">
        <v>159545</v>
      </c>
      <c r="C290" s="174">
        <v>530</v>
      </c>
      <c r="D290" s="174">
        <v>804</v>
      </c>
      <c r="E290" s="174">
        <v>658</v>
      </c>
      <c r="F290" s="174">
        <v>136.11000000000001</v>
      </c>
      <c r="G290" s="174">
        <v>1974</v>
      </c>
      <c r="H290" s="174">
        <v>50.713639999999998</v>
      </c>
      <c r="I290" s="174">
        <v>45.096870000000003</v>
      </c>
      <c r="J290" s="174">
        <v>60.893099999999997</v>
      </c>
    </row>
    <row r="291" spans="1:10" x14ac:dyDescent="0.25">
      <c r="A291" s="174" t="s">
        <v>163</v>
      </c>
      <c r="B291" s="174">
        <v>160110</v>
      </c>
      <c r="C291" s="174">
        <v>550</v>
      </c>
      <c r="D291" s="174">
        <v>783</v>
      </c>
      <c r="E291" s="174">
        <v>658</v>
      </c>
      <c r="F291" s="174">
        <v>136.08000000000001</v>
      </c>
      <c r="G291" s="174">
        <v>1974</v>
      </c>
      <c r="H291" s="174">
        <v>50.718179999999997</v>
      </c>
      <c r="I291" s="174">
        <v>45.096870000000003</v>
      </c>
      <c r="J291" s="174">
        <v>61.502029999999998</v>
      </c>
    </row>
    <row r="292" spans="1:10" x14ac:dyDescent="0.25">
      <c r="A292" s="174" t="s">
        <v>163</v>
      </c>
      <c r="B292" s="174">
        <v>160675</v>
      </c>
      <c r="C292" s="174">
        <v>541</v>
      </c>
      <c r="D292" s="174">
        <v>793</v>
      </c>
      <c r="E292" s="174">
        <v>658</v>
      </c>
      <c r="F292" s="174">
        <v>136.06</v>
      </c>
      <c r="G292" s="174">
        <v>1974</v>
      </c>
      <c r="H292" s="174">
        <v>50.713639999999998</v>
      </c>
      <c r="I292" s="174">
        <v>45.096870000000003</v>
      </c>
      <c r="J292" s="174">
        <v>60.893099999999997</v>
      </c>
    </row>
    <row r="293" spans="1:10" x14ac:dyDescent="0.25">
      <c r="A293" s="174" t="s">
        <v>163</v>
      </c>
      <c r="B293" s="174">
        <v>161240</v>
      </c>
      <c r="C293" s="174">
        <v>528</v>
      </c>
      <c r="D293" s="174">
        <v>805</v>
      </c>
      <c r="E293" s="174">
        <v>657</v>
      </c>
      <c r="F293" s="174">
        <v>136.04</v>
      </c>
      <c r="G293" s="174">
        <v>1975</v>
      </c>
      <c r="H293" s="174">
        <v>50.718179999999997</v>
      </c>
      <c r="I293" s="174">
        <v>45.08793</v>
      </c>
      <c r="J293" s="174">
        <v>61.502029999999998</v>
      </c>
    </row>
    <row r="294" spans="1:10" x14ac:dyDescent="0.25">
      <c r="A294" s="174" t="s">
        <v>163</v>
      </c>
      <c r="B294" s="174">
        <v>161804</v>
      </c>
      <c r="C294" s="174">
        <v>542</v>
      </c>
      <c r="D294" s="174">
        <v>791</v>
      </c>
      <c r="E294" s="174">
        <v>657</v>
      </c>
      <c r="F294" s="174">
        <v>136.02000000000001</v>
      </c>
      <c r="G294" s="174">
        <v>1975</v>
      </c>
      <c r="H294" s="174">
        <v>50.718179999999997</v>
      </c>
      <c r="I294" s="174">
        <v>45.08793</v>
      </c>
      <c r="J294" s="174">
        <v>62.110959999999999</v>
      </c>
    </row>
    <row r="295" spans="1:10" x14ac:dyDescent="0.25">
      <c r="A295" s="174" t="s">
        <v>163</v>
      </c>
      <c r="B295" s="174">
        <v>162368</v>
      </c>
      <c r="C295" s="174">
        <v>529</v>
      </c>
      <c r="D295" s="174">
        <v>805</v>
      </c>
      <c r="E295" s="174">
        <v>658</v>
      </c>
      <c r="F295" s="174">
        <v>136.01</v>
      </c>
      <c r="G295" s="174">
        <v>1976</v>
      </c>
      <c r="H295" s="174">
        <v>50.713639999999998</v>
      </c>
      <c r="I295" s="174">
        <v>45.096870000000003</v>
      </c>
      <c r="J295" s="174">
        <v>62.110959999999999</v>
      </c>
    </row>
    <row r="296" spans="1:10" x14ac:dyDescent="0.25">
      <c r="A296" s="174" t="s">
        <v>163</v>
      </c>
      <c r="B296" s="174">
        <v>162932</v>
      </c>
      <c r="C296" s="174">
        <v>557</v>
      </c>
      <c r="D296" s="174">
        <v>776</v>
      </c>
      <c r="E296" s="174">
        <v>658</v>
      </c>
      <c r="F296" s="174">
        <v>135.99</v>
      </c>
      <c r="G296" s="174">
        <v>1975</v>
      </c>
      <c r="H296" s="174">
        <v>50.718179999999997</v>
      </c>
      <c r="I296" s="174">
        <v>45.096870000000003</v>
      </c>
      <c r="J296" s="174">
        <v>61.502029999999998</v>
      </c>
    </row>
    <row r="297" spans="1:10" x14ac:dyDescent="0.25">
      <c r="A297" s="174" t="s">
        <v>163</v>
      </c>
      <c r="B297" s="174">
        <v>163497</v>
      </c>
      <c r="C297" s="174">
        <v>532</v>
      </c>
      <c r="D297" s="174">
        <v>801</v>
      </c>
      <c r="E297" s="174">
        <v>658</v>
      </c>
      <c r="F297" s="174">
        <v>135.97</v>
      </c>
      <c r="G297" s="174">
        <v>1975</v>
      </c>
      <c r="H297" s="174">
        <v>50.718179999999997</v>
      </c>
      <c r="I297" s="174">
        <v>45.096870000000003</v>
      </c>
      <c r="J297" s="174">
        <v>61.502029999999998</v>
      </c>
    </row>
    <row r="298" spans="1:10" x14ac:dyDescent="0.25">
      <c r="A298" s="174" t="s">
        <v>163</v>
      </c>
      <c r="B298" s="174">
        <v>164065</v>
      </c>
      <c r="C298" s="174">
        <v>514</v>
      </c>
      <c r="D298" s="174">
        <v>820</v>
      </c>
      <c r="E298" s="174">
        <v>657</v>
      </c>
      <c r="F298" s="174">
        <v>135.94999999999999</v>
      </c>
      <c r="G298" s="174">
        <v>1975</v>
      </c>
      <c r="H298" s="174">
        <v>50.713639999999998</v>
      </c>
      <c r="I298" s="174">
        <v>45.08793</v>
      </c>
      <c r="J298" s="174">
        <v>61.502029999999998</v>
      </c>
    </row>
    <row r="299" spans="1:10" x14ac:dyDescent="0.25">
      <c r="A299" s="174" t="s">
        <v>163</v>
      </c>
      <c r="B299" s="174">
        <v>164634</v>
      </c>
      <c r="C299" s="174">
        <v>537</v>
      </c>
      <c r="D299" s="174">
        <v>796</v>
      </c>
      <c r="E299" s="174">
        <v>657</v>
      </c>
      <c r="F299" s="174">
        <v>135.93</v>
      </c>
      <c r="G299" s="174">
        <v>1975</v>
      </c>
      <c r="H299" s="174">
        <v>50.713639999999998</v>
      </c>
      <c r="I299" s="174">
        <v>45.08793</v>
      </c>
      <c r="J299" s="174">
        <v>61.502029999999998</v>
      </c>
    </row>
    <row r="300" spans="1:10" x14ac:dyDescent="0.25">
      <c r="A300" s="174" t="s">
        <v>163</v>
      </c>
      <c r="B300" s="174">
        <v>165203</v>
      </c>
      <c r="C300" s="174">
        <v>549</v>
      </c>
      <c r="D300" s="174">
        <v>784</v>
      </c>
      <c r="E300" s="174">
        <v>658</v>
      </c>
      <c r="F300" s="174">
        <v>135.91999999999999</v>
      </c>
      <c r="G300" s="174">
        <v>1976</v>
      </c>
      <c r="H300" s="174">
        <v>50.718179999999997</v>
      </c>
      <c r="I300" s="174">
        <v>45.096870000000003</v>
      </c>
      <c r="J300" s="174">
        <v>62.110959999999999</v>
      </c>
    </row>
    <row r="301" spans="1:10" x14ac:dyDescent="0.25">
      <c r="A301" s="174" t="s">
        <v>163</v>
      </c>
      <c r="B301" s="174">
        <v>165772</v>
      </c>
      <c r="C301" s="174">
        <v>541</v>
      </c>
      <c r="D301" s="174">
        <v>793</v>
      </c>
      <c r="E301" s="174">
        <v>658</v>
      </c>
      <c r="F301" s="174">
        <v>135.9</v>
      </c>
      <c r="G301" s="174">
        <v>1976</v>
      </c>
      <c r="H301" s="174">
        <v>50.713639999999998</v>
      </c>
      <c r="I301" s="174">
        <v>45.096870000000003</v>
      </c>
      <c r="J301" s="174">
        <v>61.502029999999998</v>
      </c>
    </row>
    <row r="302" spans="1:10" x14ac:dyDescent="0.25">
      <c r="A302" s="174" t="s">
        <v>163</v>
      </c>
      <c r="B302" s="174">
        <v>166340</v>
      </c>
      <c r="C302" s="174">
        <v>530</v>
      </c>
      <c r="D302" s="174">
        <v>803</v>
      </c>
      <c r="E302" s="174">
        <v>657</v>
      </c>
      <c r="F302" s="174">
        <v>135.88</v>
      </c>
      <c r="G302" s="174">
        <v>1975</v>
      </c>
      <c r="H302" s="174">
        <v>50.718179999999997</v>
      </c>
      <c r="I302" s="174">
        <v>45.08793</v>
      </c>
      <c r="J302" s="174">
        <v>61.502029999999998</v>
      </c>
    </row>
    <row r="303" spans="1:10" x14ac:dyDescent="0.25">
      <c r="A303" s="174" t="s">
        <v>163</v>
      </c>
      <c r="B303" s="174">
        <v>166907</v>
      </c>
      <c r="C303" s="174">
        <v>521</v>
      </c>
      <c r="D303" s="174">
        <v>811</v>
      </c>
      <c r="E303" s="174">
        <v>657</v>
      </c>
      <c r="F303" s="174">
        <v>135.87</v>
      </c>
      <c r="G303" s="174">
        <v>1975</v>
      </c>
      <c r="H303" s="174">
        <v>50.722729999999999</v>
      </c>
      <c r="I303" s="174">
        <v>45.08793</v>
      </c>
      <c r="J303" s="174">
        <v>61.502029999999998</v>
      </c>
    </row>
    <row r="304" spans="1:10" x14ac:dyDescent="0.25">
      <c r="A304" s="174" t="s">
        <v>163</v>
      </c>
      <c r="B304" s="174">
        <v>167473</v>
      </c>
      <c r="C304" s="174">
        <v>538</v>
      </c>
      <c r="D304" s="174">
        <v>795</v>
      </c>
      <c r="E304" s="174">
        <v>658</v>
      </c>
      <c r="F304" s="174">
        <v>135.85</v>
      </c>
      <c r="G304" s="174">
        <v>1975</v>
      </c>
      <c r="H304" s="174">
        <v>50.718179999999997</v>
      </c>
      <c r="I304" s="174">
        <v>45.096870000000003</v>
      </c>
      <c r="J304" s="174">
        <v>61.502029999999998</v>
      </c>
    </row>
    <row r="305" spans="1:10" x14ac:dyDescent="0.25">
      <c r="A305" s="174" t="s">
        <v>163</v>
      </c>
      <c r="B305" s="174">
        <v>168039</v>
      </c>
      <c r="C305" s="174">
        <v>552</v>
      </c>
      <c r="D305" s="174">
        <v>781</v>
      </c>
      <c r="E305" s="174">
        <v>658</v>
      </c>
      <c r="F305" s="174">
        <v>135.84</v>
      </c>
      <c r="G305" s="174">
        <v>1974</v>
      </c>
      <c r="H305" s="174">
        <v>50.718179999999997</v>
      </c>
      <c r="I305" s="174">
        <v>45.096870000000003</v>
      </c>
      <c r="J305" s="174">
        <v>60.893099999999997</v>
      </c>
    </row>
    <row r="306" spans="1:10" x14ac:dyDescent="0.25">
      <c r="A306" s="174" t="s">
        <v>163</v>
      </c>
      <c r="B306" s="174">
        <v>168604</v>
      </c>
      <c r="C306" s="174">
        <v>552</v>
      </c>
      <c r="D306" s="174">
        <v>780</v>
      </c>
      <c r="E306" s="174">
        <v>658</v>
      </c>
      <c r="F306" s="174">
        <v>135.82</v>
      </c>
      <c r="G306" s="174">
        <v>1975</v>
      </c>
      <c r="H306" s="174">
        <v>50.722729999999999</v>
      </c>
      <c r="I306" s="174">
        <v>45.096870000000003</v>
      </c>
      <c r="J306" s="174">
        <v>61.502029999999998</v>
      </c>
    </row>
    <row r="307" spans="1:10" x14ac:dyDescent="0.25">
      <c r="A307" s="174" t="s">
        <v>163</v>
      </c>
      <c r="B307" s="174">
        <v>169169</v>
      </c>
      <c r="C307" s="174">
        <v>530</v>
      </c>
      <c r="D307" s="174">
        <v>803</v>
      </c>
      <c r="E307" s="174">
        <v>657</v>
      </c>
      <c r="F307" s="174">
        <v>135.81</v>
      </c>
      <c r="G307" s="174">
        <v>1976</v>
      </c>
      <c r="H307" s="174">
        <v>50.718179999999997</v>
      </c>
      <c r="I307" s="174">
        <v>45.08793</v>
      </c>
      <c r="J307" s="174">
        <v>62.110959999999999</v>
      </c>
    </row>
    <row r="308" spans="1:10" x14ac:dyDescent="0.25">
      <c r="A308" s="174" t="s">
        <v>163</v>
      </c>
      <c r="B308" s="174">
        <v>169733</v>
      </c>
      <c r="C308" s="174">
        <v>531</v>
      </c>
      <c r="D308" s="174">
        <v>801</v>
      </c>
      <c r="E308" s="174">
        <v>658</v>
      </c>
      <c r="F308" s="174">
        <v>135.79</v>
      </c>
      <c r="G308" s="174">
        <v>1975</v>
      </c>
      <c r="H308" s="174">
        <v>50.722729999999999</v>
      </c>
      <c r="I308" s="174">
        <v>45.096870000000003</v>
      </c>
      <c r="J308" s="174">
        <v>61.502029999999998</v>
      </c>
    </row>
    <row r="309" spans="1:10" x14ac:dyDescent="0.25">
      <c r="A309" s="174" t="s">
        <v>163</v>
      </c>
      <c r="B309" s="174">
        <v>170297</v>
      </c>
      <c r="C309" s="174">
        <v>540</v>
      </c>
      <c r="D309" s="174">
        <v>793</v>
      </c>
      <c r="E309" s="174">
        <v>658</v>
      </c>
      <c r="F309" s="174">
        <v>135.78</v>
      </c>
      <c r="G309" s="174">
        <v>1975</v>
      </c>
      <c r="H309" s="174">
        <v>50.718179999999997</v>
      </c>
      <c r="I309" s="174">
        <v>45.096870000000003</v>
      </c>
      <c r="J309" s="174">
        <v>61.502029999999998</v>
      </c>
    </row>
    <row r="310" spans="1:10" x14ac:dyDescent="0.25">
      <c r="A310" s="174" t="s">
        <v>163</v>
      </c>
      <c r="B310" s="174">
        <v>170861</v>
      </c>
      <c r="C310" s="174">
        <v>540</v>
      </c>
      <c r="D310" s="174">
        <v>793</v>
      </c>
      <c r="E310" s="174">
        <v>657</v>
      </c>
      <c r="F310" s="174">
        <v>135.76</v>
      </c>
      <c r="G310" s="174">
        <v>1975</v>
      </c>
      <c r="H310" s="174">
        <v>50.718179999999997</v>
      </c>
      <c r="I310" s="174">
        <v>45.08793</v>
      </c>
      <c r="J310" s="174">
        <v>61.502029999999998</v>
      </c>
    </row>
    <row r="311" spans="1:10" x14ac:dyDescent="0.25">
      <c r="A311" s="174" t="s">
        <v>163</v>
      </c>
      <c r="B311" s="174">
        <v>171426</v>
      </c>
      <c r="C311" s="174">
        <v>535</v>
      </c>
      <c r="D311" s="174">
        <v>798</v>
      </c>
      <c r="E311" s="174">
        <v>657</v>
      </c>
      <c r="F311" s="174">
        <v>135.75</v>
      </c>
      <c r="G311" s="174">
        <v>1975</v>
      </c>
      <c r="H311" s="174">
        <v>50.718179999999997</v>
      </c>
      <c r="I311" s="174">
        <v>45.08793</v>
      </c>
      <c r="J311" s="174">
        <v>61.502029999999998</v>
      </c>
    </row>
    <row r="312" spans="1:10" x14ac:dyDescent="0.25">
      <c r="A312" s="174" t="s">
        <v>163</v>
      </c>
      <c r="B312" s="174">
        <v>171994</v>
      </c>
      <c r="C312" s="174">
        <v>526</v>
      </c>
      <c r="D312" s="174">
        <v>807</v>
      </c>
      <c r="E312" s="174">
        <v>657</v>
      </c>
      <c r="F312" s="174">
        <v>135.72999999999999</v>
      </c>
      <c r="G312" s="174">
        <v>1975</v>
      </c>
      <c r="H312" s="174">
        <v>50.718179999999997</v>
      </c>
      <c r="I312" s="174">
        <v>45.08793</v>
      </c>
      <c r="J312" s="174">
        <v>61.502029999999998</v>
      </c>
    </row>
    <row r="313" spans="1:10" x14ac:dyDescent="0.25">
      <c r="A313" s="174" t="s">
        <v>163</v>
      </c>
      <c r="B313" s="174">
        <v>172562</v>
      </c>
      <c r="C313" s="174">
        <v>539</v>
      </c>
      <c r="D313" s="174">
        <v>793</v>
      </c>
      <c r="E313" s="174">
        <v>657</v>
      </c>
      <c r="F313" s="174">
        <v>135.72</v>
      </c>
      <c r="G313" s="174">
        <v>1975</v>
      </c>
      <c r="H313" s="174">
        <v>50.722729999999999</v>
      </c>
      <c r="I313" s="174">
        <v>45.08793</v>
      </c>
      <c r="J313" s="174">
        <v>61.502029999999998</v>
      </c>
    </row>
    <row r="314" spans="1:10" x14ac:dyDescent="0.25">
      <c r="A314" s="174" t="s">
        <v>163</v>
      </c>
      <c r="B314" s="174">
        <v>173132</v>
      </c>
      <c r="C314" s="174">
        <v>564</v>
      </c>
      <c r="D314" s="174">
        <v>768</v>
      </c>
      <c r="E314" s="174">
        <v>657</v>
      </c>
      <c r="F314" s="174">
        <v>135.69999999999999</v>
      </c>
      <c r="G314" s="174">
        <v>1974</v>
      </c>
      <c r="H314" s="174">
        <v>50.722729999999999</v>
      </c>
      <c r="I314" s="174">
        <v>45.08793</v>
      </c>
      <c r="J314" s="174">
        <v>60.893099999999997</v>
      </c>
    </row>
    <row r="315" spans="1:10" x14ac:dyDescent="0.25">
      <c r="A315" s="174" t="s">
        <v>163</v>
      </c>
      <c r="B315" s="174">
        <v>173700</v>
      </c>
      <c r="C315" s="174">
        <v>521</v>
      </c>
      <c r="D315" s="174">
        <v>811</v>
      </c>
      <c r="E315" s="174">
        <v>658</v>
      </c>
      <c r="F315" s="174">
        <v>135.69</v>
      </c>
      <c r="G315" s="174">
        <v>1974</v>
      </c>
      <c r="H315" s="174">
        <v>50.722729999999999</v>
      </c>
      <c r="I315" s="174">
        <v>45.096870000000003</v>
      </c>
      <c r="J315" s="174">
        <v>60.893099999999997</v>
      </c>
    </row>
    <row r="316" spans="1:10" x14ac:dyDescent="0.25">
      <c r="A316" s="174" t="s">
        <v>163</v>
      </c>
      <c r="B316" s="174">
        <v>174268</v>
      </c>
      <c r="C316" s="174">
        <v>534</v>
      </c>
      <c r="D316" s="174">
        <v>799</v>
      </c>
      <c r="E316" s="174">
        <v>657</v>
      </c>
      <c r="F316" s="174">
        <v>135.68</v>
      </c>
      <c r="G316" s="174">
        <v>1975</v>
      </c>
      <c r="H316" s="174">
        <v>50.718179999999997</v>
      </c>
      <c r="I316" s="174">
        <v>45.08793</v>
      </c>
      <c r="J316" s="174">
        <v>61.502029999999998</v>
      </c>
    </row>
    <row r="317" spans="1:10" x14ac:dyDescent="0.25">
      <c r="A317" s="174" t="s">
        <v>163</v>
      </c>
      <c r="B317" s="174">
        <v>174834</v>
      </c>
      <c r="C317" s="174">
        <v>539</v>
      </c>
      <c r="D317" s="174">
        <v>794</v>
      </c>
      <c r="E317" s="174">
        <v>657</v>
      </c>
      <c r="F317" s="174">
        <v>135.66</v>
      </c>
      <c r="G317" s="174">
        <v>1976</v>
      </c>
      <c r="H317" s="174">
        <v>50.718179999999997</v>
      </c>
      <c r="I317" s="174">
        <v>45.08793</v>
      </c>
      <c r="J317" s="174">
        <v>62.110959999999999</v>
      </c>
    </row>
    <row r="318" spans="1:10" x14ac:dyDescent="0.25">
      <c r="A318" s="174" t="s">
        <v>163</v>
      </c>
      <c r="B318" s="174">
        <v>175400</v>
      </c>
      <c r="C318" s="174">
        <v>553</v>
      </c>
      <c r="D318" s="174">
        <v>778</v>
      </c>
      <c r="E318" s="174">
        <v>657</v>
      </c>
      <c r="F318" s="174">
        <v>135.65</v>
      </c>
      <c r="G318" s="174">
        <v>1975</v>
      </c>
      <c r="H318" s="174">
        <v>50.727269999999997</v>
      </c>
      <c r="I318" s="174">
        <v>45.08793</v>
      </c>
      <c r="J318" s="174">
        <v>61.502029999999998</v>
      </c>
    </row>
    <row r="319" spans="1:10" x14ac:dyDescent="0.25">
      <c r="A319" s="174" t="s">
        <v>163</v>
      </c>
      <c r="B319" s="174">
        <v>175965</v>
      </c>
      <c r="C319" s="174">
        <v>532</v>
      </c>
      <c r="D319" s="174">
        <v>799</v>
      </c>
      <c r="E319" s="174">
        <v>657</v>
      </c>
      <c r="F319" s="174">
        <v>135.63999999999999</v>
      </c>
      <c r="G319" s="174">
        <v>1975</v>
      </c>
      <c r="H319" s="174">
        <v>50.731819999999999</v>
      </c>
      <c r="I319" s="174">
        <v>45.08793</v>
      </c>
      <c r="J319" s="174">
        <v>61.502029999999998</v>
      </c>
    </row>
    <row r="320" spans="1:10" x14ac:dyDescent="0.25">
      <c r="A320" s="174" t="s">
        <v>163</v>
      </c>
      <c r="B320" s="174">
        <v>176530</v>
      </c>
      <c r="C320" s="174">
        <v>544</v>
      </c>
      <c r="D320" s="174">
        <v>789</v>
      </c>
      <c r="E320" s="174">
        <v>657</v>
      </c>
      <c r="F320" s="174">
        <v>135.63</v>
      </c>
      <c r="G320" s="174">
        <v>1975</v>
      </c>
      <c r="H320" s="174">
        <v>50.718179999999997</v>
      </c>
      <c r="I320" s="174">
        <v>45.08793</v>
      </c>
      <c r="J320" s="174">
        <v>61.502029999999998</v>
      </c>
    </row>
    <row r="321" spans="1:10" x14ac:dyDescent="0.25">
      <c r="A321" s="174" t="s">
        <v>163</v>
      </c>
      <c r="B321" s="174">
        <v>177094</v>
      </c>
      <c r="C321" s="174">
        <v>538</v>
      </c>
      <c r="D321" s="174">
        <v>794</v>
      </c>
      <c r="E321" s="174">
        <v>657</v>
      </c>
      <c r="F321" s="174">
        <v>135.61000000000001</v>
      </c>
      <c r="G321" s="174">
        <v>1975</v>
      </c>
      <c r="H321" s="174">
        <v>50.722729999999999</v>
      </c>
      <c r="I321" s="174">
        <v>45.08793</v>
      </c>
      <c r="J321" s="174">
        <v>61.502029999999998</v>
      </c>
    </row>
    <row r="322" spans="1:10" x14ac:dyDescent="0.25">
      <c r="A322" s="174" t="s">
        <v>163</v>
      </c>
      <c r="B322" s="174">
        <v>177658</v>
      </c>
      <c r="C322" s="174">
        <v>541</v>
      </c>
      <c r="D322" s="174">
        <v>792</v>
      </c>
      <c r="E322" s="174">
        <v>657</v>
      </c>
      <c r="F322" s="174">
        <v>135.6</v>
      </c>
      <c r="G322" s="174">
        <v>1974</v>
      </c>
      <c r="H322" s="174">
        <v>50.718179999999997</v>
      </c>
      <c r="I322" s="174">
        <v>45.08793</v>
      </c>
      <c r="J322" s="174">
        <v>60.893099999999997</v>
      </c>
    </row>
    <row r="323" spans="1:10" x14ac:dyDescent="0.25">
      <c r="A323" s="174" t="s">
        <v>163</v>
      </c>
      <c r="B323" s="174">
        <v>178222</v>
      </c>
      <c r="C323" s="174">
        <v>546</v>
      </c>
      <c r="D323" s="174">
        <v>786</v>
      </c>
      <c r="E323" s="174">
        <v>657</v>
      </c>
      <c r="F323" s="174">
        <v>135.59</v>
      </c>
      <c r="G323" s="174">
        <v>1975</v>
      </c>
      <c r="H323" s="174">
        <v>50.722729999999999</v>
      </c>
      <c r="I323" s="174">
        <v>45.08793</v>
      </c>
      <c r="J323" s="174">
        <v>61.502029999999998</v>
      </c>
    </row>
    <row r="324" spans="1:10" x14ac:dyDescent="0.25">
      <c r="A324" s="174" t="s">
        <v>163</v>
      </c>
      <c r="B324" s="174">
        <v>178786</v>
      </c>
      <c r="C324" s="174">
        <v>529</v>
      </c>
      <c r="D324" s="174">
        <v>803</v>
      </c>
      <c r="E324" s="174">
        <v>657</v>
      </c>
      <c r="F324" s="174">
        <v>135.58000000000001</v>
      </c>
      <c r="G324" s="174">
        <v>1975</v>
      </c>
      <c r="H324" s="174">
        <v>50.722729999999999</v>
      </c>
      <c r="I324" s="174">
        <v>45.08793</v>
      </c>
      <c r="J324" s="174">
        <v>61.502029999999998</v>
      </c>
    </row>
    <row r="325" spans="1:10" x14ac:dyDescent="0.25">
      <c r="A325" s="174" t="s">
        <v>163</v>
      </c>
      <c r="B325" s="174">
        <v>179351</v>
      </c>
      <c r="C325" s="174">
        <v>522</v>
      </c>
      <c r="D325" s="174">
        <v>810</v>
      </c>
      <c r="E325" s="174">
        <v>656</v>
      </c>
      <c r="F325" s="174">
        <v>135.57</v>
      </c>
      <c r="G325" s="174">
        <v>1974</v>
      </c>
      <c r="H325" s="174">
        <v>50.727269999999997</v>
      </c>
      <c r="I325" s="174">
        <v>45.078989999999997</v>
      </c>
      <c r="J325" s="174">
        <v>60.893099999999997</v>
      </c>
    </row>
    <row r="326" spans="1:10" x14ac:dyDescent="0.25">
      <c r="A326" s="174" t="s">
        <v>163</v>
      </c>
      <c r="B326" s="174">
        <v>179917</v>
      </c>
      <c r="C326" s="174">
        <v>540</v>
      </c>
      <c r="D326" s="174">
        <v>791</v>
      </c>
      <c r="E326" s="174">
        <v>657</v>
      </c>
      <c r="F326" s="174">
        <v>135.56</v>
      </c>
      <c r="G326" s="174">
        <v>1975</v>
      </c>
      <c r="H326" s="174">
        <v>50.727269999999997</v>
      </c>
      <c r="I326" s="174">
        <v>45.08793</v>
      </c>
      <c r="J326" s="174">
        <v>61.502029999999998</v>
      </c>
    </row>
    <row r="327" spans="1:10" x14ac:dyDescent="0.25">
      <c r="A327" s="174" t="s">
        <v>163</v>
      </c>
      <c r="B327" s="174">
        <v>180485</v>
      </c>
      <c r="C327" s="174">
        <v>549</v>
      </c>
      <c r="D327" s="174">
        <v>783</v>
      </c>
      <c r="E327" s="174">
        <v>656</v>
      </c>
      <c r="F327" s="174">
        <v>135.55000000000001</v>
      </c>
      <c r="G327" s="174">
        <v>1975</v>
      </c>
      <c r="H327" s="174">
        <v>50.727269999999997</v>
      </c>
      <c r="I327" s="174">
        <v>45.078989999999997</v>
      </c>
      <c r="J327" s="174">
        <v>61.502029999999998</v>
      </c>
    </row>
    <row r="328" spans="1:10" x14ac:dyDescent="0.25">
      <c r="A328" s="174" t="s">
        <v>163</v>
      </c>
      <c r="B328" s="174">
        <v>181053</v>
      </c>
      <c r="C328" s="174">
        <v>546</v>
      </c>
      <c r="D328" s="174">
        <v>786</v>
      </c>
      <c r="E328" s="174">
        <v>657</v>
      </c>
      <c r="F328" s="174">
        <v>135.54</v>
      </c>
      <c r="G328" s="174">
        <v>1975</v>
      </c>
      <c r="H328" s="174">
        <v>50.722729999999999</v>
      </c>
      <c r="I328" s="174">
        <v>45.08793</v>
      </c>
      <c r="J328" s="174">
        <v>61.502029999999998</v>
      </c>
    </row>
    <row r="329" spans="1:10" x14ac:dyDescent="0.25">
      <c r="A329" s="174" t="s">
        <v>163</v>
      </c>
      <c r="B329" s="174">
        <v>181622</v>
      </c>
      <c r="C329" s="174">
        <v>537</v>
      </c>
      <c r="D329" s="174">
        <v>794</v>
      </c>
      <c r="E329" s="174">
        <v>657</v>
      </c>
      <c r="F329" s="174">
        <v>135.53</v>
      </c>
      <c r="G329" s="174">
        <v>1975</v>
      </c>
      <c r="H329" s="174">
        <v>50.722729999999999</v>
      </c>
      <c r="I329" s="174">
        <v>45.08793</v>
      </c>
      <c r="J329" s="174">
        <v>61.502029999999998</v>
      </c>
    </row>
    <row r="330" spans="1:10" x14ac:dyDescent="0.25">
      <c r="A330" s="174" t="s">
        <v>163</v>
      </c>
      <c r="B330" s="174">
        <v>182191</v>
      </c>
      <c r="C330" s="174">
        <v>528</v>
      </c>
      <c r="D330" s="174">
        <v>803</v>
      </c>
      <c r="E330" s="174">
        <v>657</v>
      </c>
      <c r="F330" s="174">
        <v>135.52000000000001</v>
      </c>
      <c r="G330" s="174">
        <v>1975</v>
      </c>
      <c r="H330" s="174">
        <v>50.727269999999997</v>
      </c>
      <c r="I330" s="174">
        <v>45.08793</v>
      </c>
      <c r="J330" s="174">
        <v>61.502029999999998</v>
      </c>
    </row>
    <row r="331" spans="1:10" x14ac:dyDescent="0.25">
      <c r="A331" s="174" t="s">
        <v>163</v>
      </c>
      <c r="B331" s="174">
        <v>182759</v>
      </c>
      <c r="C331" s="174">
        <v>539</v>
      </c>
      <c r="D331" s="174">
        <v>793</v>
      </c>
      <c r="E331" s="174">
        <v>657</v>
      </c>
      <c r="F331" s="174">
        <v>135.51</v>
      </c>
      <c r="G331" s="174">
        <v>1975</v>
      </c>
      <c r="H331" s="174">
        <v>50.722729999999999</v>
      </c>
      <c r="I331" s="174">
        <v>45.08793</v>
      </c>
      <c r="J331" s="174">
        <v>61.502029999999998</v>
      </c>
    </row>
    <row r="332" spans="1:10" x14ac:dyDescent="0.25">
      <c r="A332" s="174" t="s">
        <v>163</v>
      </c>
      <c r="B332" s="174">
        <v>183325</v>
      </c>
      <c r="C332" s="174">
        <v>549</v>
      </c>
      <c r="D332" s="174">
        <v>783</v>
      </c>
      <c r="E332" s="174">
        <v>657</v>
      </c>
      <c r="F332" s="174">
        <v>135.5</v>
      </c>
      <c r="G332" s="174">
        <v>1975</v>
      </c>
      <c r="H332" s="174">
        <v>50.722729999999999</v>
      </c>
      <c r="I332" s="174">
        <v>45.08793</v>
      </c>
      <c r="J332" s="174">
        <v>61.502029999999998</v>
      </c>
    </row>
    <row r="333" spans="1:10" x14ac:dyDescent="0.25">
      <c r="A333" s="174" t="s">
        <v>163</v>
      </c>
      <c r="B333" s="174">
        <v>183891</v>
      </c>
      <c r="C333" s="174">
        <v>547</v>
      </c>
      <c r="D333" s="174">
        <v>784</v>
      </c>
      <c r="E333" s="174">
        <v>656</v>
      </c>
      <c r="F333" s="174">
        <v>135.49</v>
      </c>
      <c r="G333" s="174">
        <v>1974</v>
      </c>
      <c r="H333" s="174">
        <v>50.727269999999997</v>
      </c>
      <c r="I333" s="174">
        <v>45.078989999999997</v>
      </c>
      <c r="J333" s="174">
        <v>60.893099999999997</v>
      </c>
    </row>
    <row r="334" spans="1:10" x14ac:dyDescent="0.25">
      <c r="A334" s="174" t="s">
        <v>163</v>
      </c>
      <c r="B334" s="174">
        <v>184455</v>
      </c>
      <c r="C334" s="174">
        <v>523</v>
      </c>
      <c r="D334" s="174">
        <v>808</v>
      </c>
      <c r="E334" s="174">
        <v>657</v>
      </c>
      <c r="F334" s="174">
        <v>135.47999999999999</v>
      </c>
      <c r="G334" s="174">
        <v>1975</v>
      </c>
      <c r="H334" s="174">
        <v>50.727269999999997</v>
      </c>
      <c r="I334" s="174">
        <v>45.08793</v>
      </c>
      <c r="J334" s="174">
        <v>60.893099999999997</v>
      </c>
    </row>
    <row r="335" spans="1:10" x14ac:dyDescent="0.25">
      <c r="A335" s="174" t="s">
        <v>163</v>
      </c>
      <c r="B335" s="174">
        <v>185019</v>
      </c>
      <c r="C335" s="174">
        <v>556</v>
      </c>
      <c r="D335" s="174">
        <v>775</v>
      </c>
      <c r="E335" s="174">
        <v>657</v>
      </c>
      <c r="F335" s="174">
        <v>135.47</v>
      </c>
      <c r="G335" s="174">
        <v>1975</v>
      </c>
      <c r="H335" s="174">
        <v>50.727269999999997</v>
      </c>
      <c r="I335" s="174">
        <v>45.08793</v>
      </c>
      <c r="J335" s="174">
        <v>61.502029999999998</v>
      </c>
    </row>
    <row r="336" spans="1:10" x14ac:dyDescent="0.25">
      <c r="A336" s="174" t="s">
        <v>163</v>
      </c>
      <c r="B336" s="174">
        <v>185583</v>
      </c>
      <c r="C336" s="174">
        <v>537</v>
      </c>
      <c r="D336" s="174">
        <v>794</v>
      </c>
      <c r="E336" s="174">
        <v>657</v>
      </c>
      <c r="F336" s="174">
        <v>135.46</v>
      </c>
      <c r="G336" s="174">
        <v>1975</v>
      </c>
      <c r="H336" s="174">
        <v>50.727269999999997</v>
      </c>
      <c r="I336" s="174">
        <v>45.08793</v>
      </c>
      <c r="J336" s="174">
        <v>61.502029999999998</v>
      </c>
    </row>
    <row r="337" spans="1:10" x14ac:dyDescent="0.25">
      <c r="A337" s="174" t="s">
        <v>163</v>
      </c>
      <c r="B337" s="174">
        <v>186147</v>
      </c>
      <c r="C337" s="174">
        <v>550</v>
      </c>
      <c r="D337" s="174">
        <v>780</v>
      </c>
      <c r="E337" s="174">
        <v>657</v>
      </c>
      <c r="F337" s="174">
        <v>135.44999999999999</v>
      </c>
      <c r="G337" s="174">
        <v>1975</v>
      </c>
      <c r="H337" s="174">
        <v>50.731819999999999</v>
      </c>
      <c r="I337" s="174">
        <v>45.08793</v>
      </c>
      <c r="J337" s="174">
        <v>61.502029999999998</v>
      </c>
    </row>
    <row r="338" spans="1:10" x14ac:dyDescent="0.25">
      <c r="A338" s="174" t="s">
        <v>163</v>
      </c>
      <c r="B338" s="174">
        <v>186712</v>
      </c>
      <c r="C338" s="174">
        <v>536</v>
      </c>
      <c r="D338" s="174">
        <v>795</v>
      </c>
      <c r="E338" s="174">
        <v>657</v>
      </c>
      <c r="F338" s="174">
        <v>135.44999999999999</v>
      </c>
      <c r="G338" s="174">
        <v>1975</v>
      </c>
      <c r="H338" s="174">
        <v>50.727269999999997</v>
      </c>
      <c r="I338" s="174">
        <v>45.08793</v>
      </c>
      <c r="J338" s="174">
        <v>61.502029999999998</v>
      </c>
    </row>
    <row r="339" spans="1:10" x14ac:dyDescent="0.25">
      <c r="A339" s="174" t="s">
        <v>163</v>
      </c>
      <c r="B339" s="174">
        <v>187278</v>
      </c>
      <c r="C339" s="174">
        <v>534</v>
      </c>
      <c r="D339" s="174">
        <v>796</v>
      </c>
      <c r="E339" s="174">
        <v>656</v>
      </c>
      <c r="F339" s="174">
        <v>135.44</v>
      </c>
      <c r="G339" s="174">
        <v>1975</v>
      </c>
      <c r="H339" s="174">
        <v>50.731819999999999</v>
      </c>
      <c r="I339" s="174">
        <v>45.08793</v>
      </c>
      <c r="J339" s="174">
        <v>61.502029999999998</v>
      </c>
    </row>
    <row r="340" spans="1:10" x14ac:dyDescent="0.25">
      <c r="A340" s="174" t="s">
        <v>163</v>
      </c>
      <c r="B340" s="174">
        <v>187847</v>
      </c>
      <c r="C340" s="174">
        <v>543</v>
      </c>
      <c r="D340" s="174">
        <v>788</v>
      </c>
      <c r="E340" s="174">
        <v>656</v>
      </c>
      <c r="F340" s="174">
        <v>135.43</v>
      </c>
      <c r="G340" s="174">
        <v>1974</v>
      </c>
      <c r="H340" s="174">
        <v>50.727269999999997</v>
      </c>
      <c r="I340" s="174">
        <v>45.08793</v>
      </c>
      <c r="J340" s="174">
        <v>60.893099999999997</v>
      </c>
    </row>
    <row r="341" spans="1:10" x14ac:dyDescent="0.25">
      <c r="A341" s="174" t="s">
        <v>163</v>
      </c>
      <c r="B341" s="174">
        <v>188416</v>
      </c>
      <c r="C341" s="174">
        <v>549</v>
      </c>
      <c r="D341" s="174">
        <v>781</v>
      </c>
      <c r="E341" s="174">
        <v>657</v>
      </c>
      <c r="F341" s="174">
        <v>135.41999999999999</v>
      </c>
      <c r="G341" s="174">
        <v>1975</v>
      </c>
      <c r="H341" s="174">
        <v>50.731819999999999</v>
      </c>
      <c r="I341" s="174">
        <v>45.08793</v>
      </c>
      <c r="J341" s="174">
        <v>61.502029999999998</v>
      </c>
    </row>
    <row r="342" spans="1:10" x14ac:dyDescent="0.25">
      <c r="A342" s="174" t="s">
        <v>163</v>
      </c>
      <c r="B342" s="174">
        <v>188985</v>
      </c>
      <c r="C342" s="174">
        <v>530</v>
      </c>
      <c r="D342" s="174">
        <v>800</v>
      </c>
      <c r="E342" s="174">
        <v>657</v>
      </c>
      <c r="F342" s="174">
        <v>135.41</v>
      </c>
      <c r="G342" s="174">
        <v>1975</v>
      </c>
      <c r="H342" s="174">
        <v>50.731819999999999</v>
      </c>
      <c r="I342" s="174">
        <v>45.08793</v>
      </c>
      <c r="J342" s="174">
        <v>61.502029999999998</v>
      </c>
    </row>
    <row r="343" spans="1:10" x14ac:dyDescent="0.25">
      <c r="A343" s="174" t="s">
        <v>163</v>
      </c>
      <c r="B343" s="174">
        <v>189552</v>
      </c>
      <c r="C343" s="174">
        <v>521</v>
      </c>
      <c r="D343" s="174">
        <v>810</v>
      </c>
      <c r="E343" s="174">
        <v>656</v>
      </c>
      <c r="F343" s="174">
        <v>135.41</v>
      </c>
      <c r="G343" s="174">
        <v>1975</v>
      </c>
      <c r="H343" s="174">
        <v>50.727269999999997</v>
      </c>
      <c r="I343" s="174">
        <v>45.078989999999997</v>
      </c>
      <c r="J343" s="174">
        <v>61.502029999999998</v>
      </c>
    </row>
    <row r="344" spans="1:10" x14ac:dyDescent="0.25">
      <c r="A344" s="174" t="s">
        <v>163</v>
      </c>
      <c r="B344" s="174">
        <v>190118</v>
      </c>
      <c r="C344" s="174">
        <v>530</v>
      </c>
      <c r="D344" s="174">
        <v>802</v>
      </c>
      <c r="E344" s="174">
        <v>657</v>
      </c>
      <c r="F344" s="174">
        <v>135.4</v>
      </c>
      <c r="G344" s="174">
        <v>1975</v>
      </c>
      <c r="H344" s="174">
        <v>50.722729999999999</v>
      </c>
      <c r="I344" s="174">
        <v>45.08793</v>
      </c>
      <c r="J344" s="174">
        <v>61.502029999999998</v>
      </c>
    </row>
    <row r="345" spans="1:10" x14ac:dyDescent="0.25">
      <c r="A345" s="174" t="s">
        <v>163</v>
      </c>
      <c r="B345" s="174">
        <v>190684</v>
      </c>
      <c r="C345" s="174">
        <v>534</v>
      </c>
      <c r="D345" s="174">
        <v>797</v>
      </c>
      <c r="E345" s="174">
        <v>657</v>
      </c>
      <c r="F345" s="174">
        <v>135.38999999999999</v>
      </c>
      <c r="G345" s="174">
        <v>1976</v>
      </c>
      <c r="H345" s="174">
        <v>50.727269999999997</v>
      </c>
      <c r="I345" s="174">
        <v>45.08793</v>
      </c>
      <c r="J345" s="174">
        <v>62.110959999999999</v>
      </c>
    </row>
    <row r="346" spans="1:10" x14ac:dyDescent="0.25">
      <c r="A346" s="174" t="s">
        <v>163</v>
      </c>
      <c r="B346" s="174">
        <v>191249</v>
      </c>
      <c r="C346" s="174">
        <v>548</v>
      </c>
      <c r="D346" s="174">
        <v>782</v>
      </c>
      <c r="E346" s="174">
        <v>657</v>
      </c>
      <c r="F346" s="174">
        <v>135.38</v>
      </c>
      <c r="G346" s="174">
        <v>1976</v>
      </c>
      <c r="H346" s="174">
        <v>50.731819999999999</v>
      </c>
      <c r="I346" s="174">
        <v>45.08793</v>
      </c>
      <c r="J346" s="174">
        <v>62.110959999999999</v>
      </c>
    </row>
    <row r="347" spans="1:10" x14ac:dyDescent="0.25">
      <c r="A347" s="174" t="s">
        <v>163</v>
      </c>
      <c r="B347" s="174">
        <v>191814</v>
      </c>
      <c r="C347" s="174">
        <v>545</v>
      </c>
      <c r="D347" s="174">
        <v>786</v>
      </c>
      <c r="E347" s="174">
        <v>657</v>
      </c>
      <c r="F347" s="174">
        <v>135.38</v>
      </c>
      <c r="G347" s="174">
        <v>1975</v>
      </c>
      <c r="H347" s="174">
        <v>50.727269999999997</v>
      </c>
      <c r="I347" s="174">
        <v>45.08793</v>
      </c>
      <c r="J347" s="174">
        <v>61.502029999999998</v>
      </c>
    </row>
    <row r="348" spans="1:10" x14ac:dyDescent="0.25">
      <c r="A348" s="174" t="s">
        <v>163</v>
      </c>
      <c r="B348" s="174">
        <v>192378</v>
      </c>
      <c r="C348" s="174">
        <v>543</v>
      </c>
      <c r="D348" s="174">
        <v>787</v>
      </c>
      <c r="E348" s="174">
        <v>657</v>
      </c>
      <c r="F348" s="174">
        <v>135.37</v>
      </c>
      <c r="G348" s="174">
        <v>1976</v>
      </c>
      <c r="H348" s="174">
        <v>50.727269999999997</v>
      </c>
      <c r="I348" s="174">
        <v>45.08793</v>
      </c>
      <c r="J348" s="174">
        <v>62.110959999999999</v>
      </c>
    </row>
    <row r="349" spans="1:10" x14ac:dyDescent="0.25">
      <c r="A349" s="174" t="s">
        <v>163</v>
      </c>
      <c r="B349" s="174">
        <v>192942</v>
      </c>
      <c r="C349" s="174">
        <v>521</v>
      </c>
      <c r="D349" s="174">
        <v>809</v>
      </c>
      <c r="E349" s="174">
        <v>657</v>
      </c>
      <c r="F349" s="174">
        <v>135.36000000000001</v>
      </c>
      <c r="G349" s="174">
        <v>1976</v>
      </c>
      <c r="H349" s="174">
        <v>50.731819999999999</v>
      </c>
      <c r="I349" s="174">
        <v>45.08793</v>
      </c>
      <c r="J349" s="174">
        <v>62.110959999999999</v>
      </c>
    </row>
    <row r="350" spans="1:10" x14ac:dyDescent="0.25">
      <c r="A350" s="174" t="s">
        <v>163</v>
      </c>
      <c r="B350" s="174">
        <v>193506</v>
      </c>
      <c r="C350" s="174">
        <v>553</v>
      </c>
      <c r="D350" s="174">
        <v>776</v>
      </c>
      <c r="E350" s="174">
        <v>656</v>
      </c>
      <c r="F350" s="174">
        <v>135.35</v>
      </c>
      <c r="G350" s="174">
        <v>1976</v>
      </c>
      <c r="H350" s="174">
        <v>50.736359999999998</v>
      </c>
      <c r="I350" s="174">
        <v>45.078989999999997</v>
      </c>
      <c r="J350" s="174">
        <v>62.719889999999999</v>
      </c>
    </row>
    <row r="351" spans="1:10" x14ac:dyDescent="0.25">
      <c r="A351" s="174" t="s">
        <v>163</v>
      </c>
      <c r="B351" s="174">
        <v>194071</v>
      </c>
      <c r="C351" s="174">
        <v>522</v>
      </c>
      <c r="D351" s="174">
        <v>808</v>
      </c>
      <c r="E351" s="174">
        <v>656</v>
      </c>
      <c r="F351" s="174">
        <v>135.35</v>
      </c>
      <c r="G351" s="174">
        <v>1976</v>
      </c>
      <c r="H351" s="174">
        <v>50.731819999999999</v>
      </c>
      <c r="I351" s="174">
        <v>45.078989999999997</v>
      </c>
      <c r="J351" s="174">
        <v>62.110959999999999</v>
      </c>
    </row>
    <row r="352" spans="1:10" x14ac:dyDescent="0.25">
      <c r="A352" s="174" t="s">
        <v>163</v>
      </c>
      <c r="B352" s="174">
        <v>194638</v>
      </c>
      <c r="C352" s="174">
        <v>541</v>
      </c>
      <c r="D352" s="174">
        <v>789</v>
      </c>
      <c r="E352" s="174">
        <v>656</v>
      </c>
      <c r="F352" s="174">
        <v>135.34</v>
      </c>
      <c r="G352" s="174">
        <v>1977</v>
      </c>
      <c r="H352" s="174">
        <v>50.731819999999999</v>
      </c>
      <c r="I352" s="174">
        <v>45.078989999999997</v>
      </c>
      <c r="J352" s="174">
        <v>62.719889999999999</v>
      </c>
    </row>
    <row r="353" spans="1:10" x14ac:dyDescent="0.25">
      <c r="A353" s="174" t="s">
        <v>163</v>
      </c>
      <c r="B353" s="174">
        <v>195206</v>
      </c>
      <c r="C353" s="174">
        <v>542</v>
      </c>
      <c r="D353" s="174">
        <v>788</v>
      </c>
      <c r="E353" s="174">
        <v>657</v>
      </c>
      <c r="F353" s="174">
        <v>135.33000000000001</v>
      </c>
      <c r="G353" s="174">
        <v>1975</v>
      </c>
      <c r="H353" s="174">
        <v>50.731819999999999</v>
      </c>
      <c r="I353" s="174">
        <v>45.08793</v>
      </c>
      <c r="J353" s="174">
        <v>61.502029999999998</v>
      </c>
    </row>
    <row r="354" spans="1:10" x14ac:dyDescent="0.25">
      <c r="A354" s="174" t="s">
        <v>163</v>
      </c>
      <c r="B354" s="174">
        <v>195775</v>
      </c>
      <c r="C354" s="174">
        <v>526</v>
      </c>
      <c r="D354" s="174">
        <v>803</v>
      </c>
      <c r="E354" s="174">
        <v>657</v>
      </c>
      <c r="F354" s="174">
        <v>135.33000000000001</v>
      </c>
      <c r="G354" s="174">
        <v>1976</v>
      </c>
      <c r="H354" s="174">
        <v>50.736359999999998</v>
      </c>
      <c r="I354" s="174">
        <v>45.08793</v>
      </c>
      <c r="J354" s="174">
        <v>62.110959999999999</v>
      </c>
    </row>
    <row r="355" spans="1:10" x14ac:dyDescent="0.25">
      <c r="A355" s="174" t="s">
        <v>163</v>
      </c>
      <c r="B355" s="174">
        <v>196344</v>
      </c>
      <c r="C355" s="174">
        <v>539</v>
      </c>
      <c r="D355" s="174">
        <v>791</v>
      </c>
      <c r="E355" s="174">
        <v>657</v>
      </c>
      <c r="F355" s="174">
        <v>135.32</v>
      </c>
      <c r="G355" s="174">
        <v>1977</v>
      </c>
      <c r="H355" s="174">
        <v>50.731819999999999</v>
      </c>
      <c r="I355" s="174">
        <v>45.08793</v>
      </c>
      <c r="J355" s="174">
        <v>62.719889999999999</v>
      </c>
    </row>
    <row r="356" spans="1:10" x14ac:dyDescent="0.25">
      <c r="A356" s="174" t="s">
        <v>163</v>
      </c>
      <c r="B356" s="174">
        <v>196913</v>
      </c>
      <c r="C356" s="174">
        <v>552</v>
      </c>
      <c r="D356" s="174">
        <v>776</v>
      </c>
      <c r="E356" s="174">
        <v>657</v>
      </c>
      <c r="F356" s="174">
        <v>135.32</v>
      </c>
      <c r="G356" s="174">
        <v>1977</v>
      </c>
      <c r="H356" s="174">
        <v>50.74091</v>
      </c>
      <c r="I356" s="174">
        <v>45.08793</v>
      </c>
      <c r="J356" s="174">
        <v>62.719889999999999</v>
      </c>
    </row>
    <row r="357" spans="1:10" x14ac:dyDescent="0.25">
      <c r="A357" s="174" t="s">
        <v>163</v>
      </c>
      <c r="B357" s="174">
        <v>197481</v>
      </c>
      <c r="C357" s="174">
        <v>536</v>
      </c>
      <c r="D357" s="174">
        <v>794</v>
      </c>
      <c r="E357" s="174">
        <v>657</v>
      </c>
      <c r="F357" s="174">
        <v>135.31</v>
      </c>
      <c r="G357" s="174">
        <v>1977</v>
      </c>
      <c r="H357" s="174">
        <v>50.731819999999999</v>
      </c>
      <c r="I357" s="174">
        <v>45.08793</v>
      </c>
      <c r="J357" s="174">
        <v>62.719889999999999</v>
      </c>
    </row>
    <row r="358" spans="1:10" x14ac:dyDescent="0.25">
      <c r="A358" s="174" t="s">
        <v>163</v>
      </c>
      <c r="B358" s="174">
        <v>198047</v>
      </c>
      <c r="C358" s="174">
        <v>553</v>
      </c>
      <c r="D358" s="174">
        <v>777</v>
      </c>
      <c r="E358" s="174">
        <v>657</v>
      </c>
      <c r="F358" s="174">
        <v>135.30000000000001</v>
      </c>
      <c r="G358" s="174">
        <v>1976</v>
      </c>
      <c r="H358" s="174">
        <v>50.731819999999999</v>
      </c>
      <c r="I358" s="174">
        <v>45.08793</v>
      </c>
      <c r="J358" s="174">
        <v>62.110959999999999</v>
      </c>
    </row>
    <row r="359" spans="1:10" x14ac:dyDescent="0.25">
      <c r="A359" s="174" t="s">
        <v>163</v>
      </c>
      <c r="B359" s="174">
        <v>198612</v>
      </c>
      <c r="C359" s="174">
        <v>555</v>
      </c>
      <c r="D359" s="174">
        <v>775</v>
      </c>
      <c r="E359" s="174">
        <v>656</v>
      </c>
      <c r="F359" s="174">
        <v>135.30000000000001</v>
      </c>
      <c r="G359" s="174">
        <v>1977</v>
      </c>
      <c r="H359" s="174">
        <v>50.731819999999999</v>
      </c>
      <c r="I359" s="174">
        <v>45.078989999999997</v>
      </c>
      <c r="J359" s="174">
        <v>62.719889999999999</v>
      </c>
    </row>
    <row r="360" spans="1:10" x14ac:dyDescent="0.25">
      <c r="A360" s="174" t="s">
        <v>163</v>
      </c>
      <c r="B360" s="174">
        <v>199177</v>
      </c>
      <c r="C360" s="174">
        <v>541</v>
      </c>
      <c r="D360" s="174">
        <v>789</v>
      </c>
      <c r="E360" s="174">
        <v>657</v>
      </c>
      <c r="F360" s="174">
        <v>135.29</v>
      </c>
      <c r="G360" s="174">
        <v>1977</v>
      </c>
      <c r="H360" s="174">
        <v>50.731819999999999</v>
      </c>
      <c r="I360" s="174">
        <v>45.08793</v>
      </c>
      <c r="J360" s="174">
        <v>62.110959999999999</v>
      </c>
    </row>
    <row r="361" spans="1:10" x14ac:dyDescent="0.25">
      <c r="A361" s="174" t="s">
        <v>163</v>
      </c>
      <c r="B361" s="174">
        <v>199742</v>
      </c>
      <c r="C361" s="174">
        <v>532</v>
      </c>
      <c r="D361" s="174">
        <v>798</v>
      </c>
      <c r="E361" s="174">
        <v>656</v>
      </c>
      <c r="F361" s="174">
        <v>135.29</v>
      </c>
      <c r="G361" s="174">
        <v>1977</v>
      </c>
      <c r="H361" s="174">
        <v>50.731819999999999</v>
      </c>
      <c r="I361" s="174">
        <v>45.078989999999997</v>
      </c>
      <c r="J361" s="174">
        <v>62.719889999999999</v>
      </c>
    </row>
    <row r="362" spans="1:10" x14ac:dyDescent="0.25">
      <c r="A362" s="174" t="s">
        <v>163</v>
      </c>
      <c r="B362" s="174">
        <v>200306</v>
      </c>
      <c r="C362" s="174">
        <v>519</v>
      </c>
      <c r="D362" s="174">
        <v>810</v>
      </c>
      <c r="E362" s="174">
        <v>657</v>
      </c>
      <c r="F362" s="174">
        <v>135.28</v>
      </c>
      <c r="G362" s="174">
        <v>1977</v>
      </c>
      <c r="H362" s="174">
        <v>50.736359999999998</v>
      </c>
      <c r="I362" s="174">
        <v>45.08793</v>
      </c>
      <c r="J362" s="174">
        <v>63.32882</v>
      </c>
    </row>
    <row r="363" spans="1:10" x14ac:dyDescent="0.25">
      <c r="A363" s="174" t="s">
        <v>163</v>
      </c>
      <c r="B363" s="174">
        <v>200871</v>
      </c>
      <c r="C363" s="174">
        <v>550</v>
      </c>
      <c r="D363" s="174">
        <v>781</v>
      </c>
      <c r="E363" s="174">
        <v>656</v>
      </c>
      <c r="F363" s="174">
        <v>135.28</v>
      </c>
      <c r="G363" s="174">
        <v>1978</v>
      </c>
      <c r="H363" s="174">
        <v>50.727269999999997</v>
      </c>
      <c r="I363" s="174">
        <v>45.078989999999997</v>
      </c>
      <c r="J363" s="174">
        <v>63.32882</v>
      </c>
    </row>
    <row r="364" spans="1:10" x14ac:dyDescent="0.25">
      <c r="A364" s="174" t="s">
        <v>163</v>
      </c>
      <c r="B364" s="174">
        <v>201435</v>
      </c>
      <c r="C364" s="174">
        <v>551</v>
      </c>
      <c r="D364" s="174">
        <v>778</v>
      </c>
      <c r="E364" s="174">
        <v>657</v>
      </c>
      <c r="F364" s="174">
        <v>135.27000000000001</v>
      </c>
      <c r="G364" s="174">
        <v>1978</v>
      </c>
      <c r="H364" s="174">
        <v>50.736359999999998</v>
      </c>
      <c r="I364" s="174">
        <v>45.08793</v>
      </c>
      <c r="J364" s="174">
        <v>63.32882</v>
      </c>
    </row>
    <row r="365" spans="1:10" x14ac:dyDescent="0.25">
      <c r="A365" s="174" t="s">
        <v>163</v>
      </c>
      <c r="B365" s="174">
        <v>201999</v>
      </c>
      <c r="C365" s="174">
        <v>529</v>
      </c>
      <c r="D365" s="174">
        <v>800</v>
      </c>
      <c r="E365" s="174">
        <v>657</v>
      </c>
      <c r="F365" s="174">
        <v>135.26</v>
      </c>
      <c r="G365" s="174">
        <v>1978</v>
      </c>
      <c r="H365" s="174">
        <v>50.736359999999998</v>
      </c>
      <c r="I365" s="174">
        <v>45.08793</v>
      </c>
      <c r="J365" s="174">
        <v>63.32882</v>
      </c>
    </row>
    <row r="366" spans="1:10" x14ac:dyDescent="0.25">
      <c r="A366" s="174" t="s">
        <v>163</v>
      </c>
      <c r="B366" s="174">
        <v>202563</v>
      </c>
      <c r="C366" s="174">
        <v>536</v>
      </c>
      <c r="D366" s="174">
        <v>794</v>
      </c>
      <c r="E366" s="174">
        <v>657</v>
      </c>
      <c r="F366" s="174">
        <v>135.26</v>
      </c>
      <c r="G366" s="174">
        <v>1977</v>
      </c>
      <c r="H366" s="174">
        <v>50.731819999999999</v>
      </c>
      <c r="I366" s="174">
        <v>45.08793</v>
      </c>
      <c r="J366" s="174">
        <v>62.719889999999999</v>
      </c>
    </row>
    <row r="367" spans="1:10" x14ac:dyDescent="0.25">
      <c r="A367" s="174" t="s">
        <v>163</v>
      </c>
      <c r="B367" s="174">
        <v>203130</v>
      </c>
      <c r="C367" s="174">
        <v>536</v>
      </c>
      <c r="D367" s="174">
        <v>794</v>
      </c>
      <c r="E367" s="174">
        <v>657</v>
      </c>
      <c r="F367" s="174">
        <v>135.25</v>
      </c>
      <c r="G367" s="174">
        <v>1979</v>
      </c>
      <c r="H367" s="174">
        <v>50.731819999999999</v>
      </c>
      <c r="I367" s="174">
        <v>45.08793</v>
      </c>
      <c r="J367" s="174">
        <v>63.937759999999997</v>
      </c>
    </row>
    <row r="368" spans="1:10" x14ac:dyDescent="0.25">
      <c r="A368" s="174" t="s">
        <v>163</v>
      </c>
      <c r="B368" s="174">
        <v>203698</v>
      </c>
      <c r="C368" s="174">
        <v>555</v>
      </c>
      <c r="D368" s="174">
        <v>774</v>
      </c>
      <c r="E368" s="174">
        <v>657</v>
      </c>
      <c r="F368" s="174">
        <v>135.25</v>
      </c>
      <c r="G368" s="174">
        <v>1978</v>
      </c>
      <c r="H368" s="174">
        <v>50.736359999999998</v>
      </c>
      <c r="I368" s="174">
        <v>45.08793</v>
      </c>
      <c r="J368" s="174">
        <v>63.32882</v>
      </c>
    </row>
    <row r="369" spans="1:10" x14ac:dyDescent="0.25">
      <c r="A369" s="174" t="s">
        <v>163</v>
      </c>
      <c r="B369" s="174">
        <v>204266</v>
      </c>
      <c r="C369" s="174">
        <v>547</v>
      </c>
      <c r="D369" s="174">
        <v>783</v>
      </c>
      <c r="E369" s="174">
        <v>657</v>
      </c>
      <c r="F369" s="174">
        <v>135.24</v>
      </c>
      <c r="G369" s="174">
        <v>1978</v>
      </c>
      <c r="H369" s="174">
        <v>50.731819999999999</v>
      </c>
      <c r="I369" s="174">
        <v>45.08793</v>
      </c>
      <c r="J369" s="174">
        <v>63.32882</v>
      </c>
    </row>
    <row r="370" spans="1:10" x14ac:dyDescent="0.25">
      <c r="A370" s="174" t="s">
        <v>163</v>
      </c>
      <c r="B370" s="174">
        <v>204836</v>
      </c>
      <c r="C370" s="174">
        <v>553</v>
      </c>
      <c r="D370" s="174">
        <v>776</v>
      </c>
      <c r="E370" s="174">
        <v>657</v>
      </c>
      <c r="F370" s="174">
        <v>135.24</v>
      </c>
      <c r="G370" s="174">
        <v>1979</v>
      </c>
      <c r="H370" s="174">
        <v>50.736359999999998</v>
      </c>
      <c r="I370" s="174">
        <v>45.08793</v>
      </c>
      <c r="J370" s="174">
        <v>63.937759999999997</v>
      </c>
    </row>
    <row r="371" spans="1:10" x14ac:dyDescent="0.25">
      <c r="A371" s="174" t="s">
        <v>163</v>
      </c>
      <c r="B371" s="174">
        <v>205404</v>
      </c>
      <c r="C371" s="174">
        <v>535</v>
      </c>
      <c r="D371" s="174">
        <v>795</v>
      </c>
      <c r="E371" s="174">
        <v>657</v>
      </c>
      <c r="F371" s="174">
        <v>135.22999999999999</v>
      </c>
      <c r="G371" s="174">
        <v>1979</v>
      </c>
      <c r="H371" s="174">
        <v>50.731819999999999</v>
      </c>
      <c r="I371" s="174">
        <v>45.08793</v>
      </c>
      <c r="J371" s="174">
        <v>63.937759999999997</v>
      </c>
    </row>
    <row r="372" spans="1:10" x14ac:dyDescent="0.25">
      <c r="A372" s="174" t="s">
        <v>163</v>
      </c>
      <c r="B372" s="174">
        <v>205972</v>
      </c>
      <c r="C372" s="174">
        <v>548</v>
      </c>
      <c r="D372" s="174">
        <v>780</v>
      </c>
      <c r="E372" s="174">
        <v>656</v>
      </c>
      <c r="F372" s="174">
        <v>135.22999999999999</v>
      </c>
      <c r="G372" s="174">
        <v>0</v>
      </c>
      <c r="H372" s="174">
        <v>50.74091</v>
      </c>
      <c r="I372" s="174">
        <v>45.078989999999997</v>
      </c>
      <c r="J372" s="174">
        <v>-1141.13672</v>
      </c>
    </row>
    <row r="373" spans="1:10" x14ac:dyDescent="0.25">
      <c r="A373" s="174" t="s">
        <v>163</v>
      </c>
      <c r="B373" s="174">
        <v>206539</v>
      </c>
      <c r="C373" s="174">
        <v>553</v>
      </c>
      <c r="D373" s="174">
        <v>775</v>
      </c>
      <c r="E373" s="174">
        <v>657</v>
      </c>
      <c r="F373" s="174">
        <v>135.22</v>
      </c>
      <c r="G373" s="174">
        <v>1979</v>
      </c>
      <c r="H373" s="174">
        <v>50.74091</v>
      </c>
      <c r="I373" s="174">
        <v>45.08793</v>
      </c>
      <c r="J373" s="174">
        <v>63.937759999999997</v>
      </c>
    </row>
    <row r="374" spans="1:10" x14ac:dyDescent="0.25">
      <c r="A374" s="174" t="s">
        <v>163</v>
      </c>
      <c r="B374" s="174">
        <v>207105</v>
      </c>
      <c r="C374" s="174">
        <v>543</v>
      </c>
      <c r="D374" s="174">
        <v>787</v>
      </c>
      <c r="E374" s="174">
        <v>657</v>
      </c>
      <c r="F374" s="174">
        <v>135.22</v>
      </c>
      <c r="G374" s="174">
        <v>1978</v>
      </c>
      <c r="H374" s="174">
        <v>50.731819999999999</v>
      </c>
      <c r="I374" s="174">
        <v>45.078989999999997</v>
      </c>
      <c r="J374" s="174">
        <v>63.32882</v>
      </c>
    </row>
    <row r="375" spans="1:10" x14ac:dyDescent="0.25">
      <c r="A375" s="174" t="s">
        <v>163</v>
      </c>
      <c r="B375" s="174">
        <v>207670</v>
      </c>
      <c r="C375" s="174">
        <v>536</v>
      </c>
      <c r="D375" s="174">
        <v>794</v>
      </c>
      <c r="E375" s="174">
        <v>656</v>
      </c>
      <c r="F375" s="174">
        <v>135.21</v>
      </c>
      <c r="G375" s="174">
        <v>1979</v>
      </c>
      <c r="H375" s="174">
        <v>50.731819999999999</v>
      </c>
      <c r="I375" s="174">
        <v>45.078989999999997</v>
      </c>
      <c r="J375" s="174">
        <v>63.937759999999997</v>
      </c>
    </row>
    <row r="376" spans="1:10" x14ac:dyDescent="0.25">
      <c r="A376" s="174" t="s">
        <v>163</v>
      </c>
      <c r="B376" s="174">
        <v>208234</v>
      </c>
      <c r="C376" s="174">
        <v>545</v>
      </c>
      <c r="D376" s="174">
        <v>784</v>
      </c>
      <c r="E376" s="174">
        <v>657</v>
      </c>
      <c r="F376" s="174">
        <v>135.21</v>
      </c>
      <c r="G376" s="174">
        <v>1979</v>
      </c>
      <c r="H376" s="174">
        <v>50.736359999999998</v>
      </c>
      <c r="I376" s="174">
        <v>45.08793</v>
      </c>
      <c r="J376" s="174">
        <v>63.937759999999997</v>
      </c>
    </row>
    <row r="377" spans="1:10" x14ac:dyDescent="0.25">
      <c r="A377" s="174" t="s">
        <v>163</v>
      </c>
      <c r="B377" s="174">
        <v>208798</v>
      </c>
      <c r="C377" s="174">
        <v>532</v>
      </c>
      <c r="D377" s="174">
        <v>798</v>
      </c>
      <c r="E377" s="174">
        <v>656</v>
      </c>
      <c r="F377" s="174">
        <v>135.21</v>
      </c>
      <c r="G377" s="174">
        <v>1980</v>
      </c>
      <c r="H377" s="174">
        <v>50.731819999999999</v>
      </c>
      <c r="I377" s="174">
        <v>45.078989999999997</v>
      </c>
      <c r="J377" s="174">
        <v>64.546679999999995</v>
      </c>
    </row>
    <row r="378" spans="1:10" x14ac:dyDescent="0.25">
      <c r="A378" s="174" t="s">
        <v>163</v>
      </c>
      <c r="B378" s="174">
        <v>209362</v>
      </c>
      <c r="C378" s="174">
        <v>548</v>
      </c>
      <c r="D378" s="174">
        <v>781</v>
      </c>
      <c r="E378" s="174">
        <v>657</v>
      </c>
      <c r="F378" s="174">
        <v>135.19999999999999</v>
      </c>
      <c r="G378" s="174">
        <v>1980</v>
      </c>
      <c r="H378" s="174">
        <v>50.736359999999998</v>
      </c>
      <c r="I378" s="174">
        <v>45.08793</v>
      </c>
      <c r="J378" s="174">
        <v>64.546679999999995</v>
      </c>
    </row>
    <row r="379" spans="1:10" x14ac:dyDescent="0.25">
      <c r="A379" s="174" t="s">
        <v>163</v>
      </c>
      <c r="B379" s="174">
        <v>209927</v>
      </c>
      <c r="C379" s="174">
        <v>528</v>
      </c>
      <c r="D379" s="174">
        <v>801</v>
      </c>
      <c r="E379" s="174">
        <v>657</v>
      </c>
      <c r="F379" s="174">
        <v>135.19999999999999</v>
      </c>
      <c r="G379" s="174">
        <v>1980</v>
      </c>
      <c r="H379" s="174">
        <v>50.736359999999998</v>
      </c>
      <c r="I379" s="174">
        <v>45.08793</v>
      </c>
      <c r="J379" s="174">
        <v>64.546679999999995</v>
      </c>
    </row>
    <row r="380" spans="1:10" x14ac:dyDescent="0.25">
      <c r="A380" s="174" t="s">
        <v>163</v>
      </c>
      <c r="B380" s="174">
        <v>210493</v>
      </c>
      <c r="C380" s="174">
        <v>537</v>
      </c>
      <c r="D380" s="174">
        <v>793</v>
      </c>
      <c r="E380" s="174">
        <v>656</v>
      </c>
      <c r="F380" s="174">
        <v>135.19</v>
      </c>
      <c r="G380" s="174">
        <v>1980</v>
      </c>
      <c r="H380" s="174">
        <v>50.731819999999999</v>
      </c>
      <c r="I380" s="174">
        <v>45.078989999999997</v>
      </c>
      <c r="J380" s="174">
        <v>64.546679999999995</v>
      </c>
    </row>
    <row r="381" spans="1:10" x14ac:dyDescent="0.25">
      <c r="A381" s="174" t="s">
        <v>163</v>
      </c>
      <c r="B381" s="174">
        <v>211062</v>
      </c>
      <c r="C381" s="174">
        <v>555</v>
      </c>
      <c r="D381" s="174">
        <v>774</v>
      </c>
      <c r="E381" s="174">
        <v>655</v>
      </c>
      <c r="F381" s="174">
        <v>135.19</v>
      </c>
      <c r="G381" s="174">
        <v>1980</v>
      </c>
      <c r="H381" s="174">
        <v>50.736359999999998</v>
      </c>
      <c r="I381" s="174">
        <v>45.070050000000002</v>
      </c>
      <c r="J381" s="174">
        <v>64.546679999999995</v>
      </c>
    </row>
    <row r="382" spans="1:10" x14ac:dyDescent="0.25">
      <c r="A382" s="174" t="s">
        <v>163</v>
      </c>
      <c r="B382" s="174">
        <v>211631</v>
      </c>
      <c r="C382" s="174">
        <v>541</v>
      </c>
      <c r="D382" s="174">
        <v>788</v>
      </c>
      <c r="E382" s="174">
        <v>656</v>
      </c>
      <c r="F382" s="174">
        <v>135.18</v>
      </c>
      <c r="G382" s="174">
        <v>1980</v>
      </c>
      <c r="H382" s="174">
        <v>50.736359999999998</v>
      </c>
      <c r="I382" s="174">
        <v>45.078989999999997</v>
      </c>
      <c r="J382" s="174">
        <v>64.546679999999995</v>
      </c>
    </row>
    <row r="383" spans="1:10" x14ac:dyDescent="0.25">
      <c r="A383" s="174" t="s">
        <v>163</v>
      </c>
      <c r="B383" s="174">
        <v>212200</v>
      </c>
      <c r="C383" s="174">
        <v>539</v>
      </c>
      <c r="D383" s="174">
        <v>790</v>
      </c>
      <c r="E383" s="174">
        <v>657</v>
      </c>
      <c r="F383" s="174">
        <v>135.18</v>
      </c>
      <c r="G383" s="174">
        <v>1980</v>
      </c>
      <c r="H383" s="174">
        <v>50.736359999999998</v>
      </c>
      <c r="I383" s="174">
        <v>45.08793</v>
      </c>
      <c r="J383" s="174">
        <v>64.546679999999995</v>
      </c>
    </row>
    <row r="384" spans="1:10" x14ac:dyDescent="0.25">
      <c r="A384" s="174" t="s">
        <v>163</v>
      </c>
      <c r="B384" s="174">
        <v>212768</v>
      </c>
      <c r="C384" s="174">
        <v>544</v>
      </c>
      <c r="D384" s="174">
        <v>784</v>
      </c>
      <c r="E384" s="174">
        <v>657</v>
      </c>
      <c r="F384" s="174">
        <v>135.18</v>
      </c>
      <c r="G384" s="174">
        <v>1980</v>
      </c>
      <c r="H384" s="174">
        <v>50.74091</v>
      </c>
      <c r="I384" s="174">
        <v>45.08793</v>
      </c>
      <c r="J384" s="174">
        <v>64.546679999999995</v>
      </c>
    </row>
    <row r="385" spans="1:10" x14ac:dyDescent="0.25">
      <c r="A385" s="174" t="s">
        <v>163</v>
      </c>
      <c r="B385" s="174">
        <v>213335</v>
      </c>
      <c r="C385" s="174">
        <v>534</v>
      </c>
      <c r="D385" s="174">
        <v>795</v>
      </c>
      <c r="E385" s="174">
        <v>657</v>
      </c>
      <c r="F385" s="174">
        <v>135.16999999999999</v>
      </c>
      <c r="G385" s="174">
        <v>1980</v>
      </c>
      <c r="H385" s="174">
        <v>50.736359999999998</v>
      </c>
      <c r="I385" s="174">
        <v>45.08793</v>
      </c>
      <c r="J385" s="174">
        <v>64.546679999999995</v>
      </c>
    </row>
    <row r="386" spans="1:10" x14ac:dyDescent="0.25">
      <c r="A386" s="174" t="s">
        <v>163</v>
      </c>
      <c r="B386" s="174">
        <v>213901</v>
      </c>
      <c r="C386" s="174">
        <v>553</v>
      </c>
      <c r="D386" s="174">
        <v>775</v>
      </c>
      <c r="E386" s="174">
        <v>657</v>
      </c>
      <c r="F386" s="174">
        <v>135.16999999999999</v>
      </c>
      <c r="G386" s="174">
        <v>1981</v>
      </c>
      <c r="H386" s="174">
        <v>50.74091</v>
      </c>
      <c r="I386" s="174">
        <v>45.08793</v>
      </c>
      <c r="J386" s="174">
        <v>65.155619999999999</v>
      </c>
    </row>
    <row r="387" spans="1:10" x14ac:dyDescent="0.25">
      <c r="A387" s="174" t="s">
        <v>163</v>
      </c>
      <c r="B387" s="174">
        <v>214466</v>
      </c>
      <c r="C387" s="174">
        <v>539</v>
      </c>
      <c r="D387" s="174">
        <v>791</v>
      </c>
      <c r="E387" s="174">
        <v>656</v>
      </c>
      <c r="F387" s="174">
        <v>135.16</v>
      </c>
      <c r="G387" s="174">
        <v>1980</v>
      </c>
      <c r="H387" s="174">
        <v>50.731819999999999</v>
      </c>
      <c r="I387" s="174">
        <v>45.078989999999997</v>
      </c>
      <c r="J387" s="174">
        <v>64.546679999999995</v>
      </c>
    </row>
    <row r="388" spans="1:10" x14ac:dyDescent="0.25">
      <c r="A388" s="174" t="s">
        <v>163</v>
      </c>
      <c r="B388" s="174">
        <v>215031</v>
      </c>
      <c r="C388" s="174">
        <v>526</v>
      </c>
      <c r="D388" s="174">
        <v>803</v>
      </c>
      <c r="E388" s="174">
        <v>656</v>
      </c>
      <c r="F388" s="174">
        <v>135.16</v>
      </c>
      <c r="G388" s="174">
        <v>1981</v>
      </c>
      <c r="H388" s="174">
        <v>50.736359999999998</v>
      </c>
      <c r="I388" s="174">
        <v>45.078989999999997</v>
      </c>
      <c r="J388" s="174">
        <v>65.155619999999999</v>
      </c>
    </row>
    <row r="389" spans="1:10" x14ac:dyDescent="0.25">
      <c r="A389" s="174" t="s">
        <v>163</v>
      </c>
      <c r="B389" s="174">
        <v>215596</v>
      </c>
      <c r="C389" s="174">
        <v>529</v>
      </c>
      <c r="D389" s="174">
        <v>799</v>
      </c>
      <c r="E389" s="174">
        <v>657</v>
      </c>
      <c r="F389" s="174">
        <v>135.16</v>
      </c>
      <c r="G389" s="174">
        <v>1981</v>
      </c>
      <c r="H389" s="174">
        <v>50.745449999999998</v>
      </c>
      <c r="I389" s="174">
        <v>45.08793</v>
      </c>
      <c r="J389" s="174">
        <v>65.155619999999999</v>
      </c>
    </row>
    <row r="390" spans="1:10" x14ac:dyDescent="0.25">
      <c r="A390" s="174" t="s">
        <v>163</v>
      </c>
      <c r="B390" s="174">
        <v>216162</v>
      </c>
      <c r="C390" s="174">
        <v>541</v>
      </c>
      <c r="D390" s="174">
        <v>787</v>
      </c>
      <c r="E390" s="174">
        <v>657</v>
      </c>
      <c r="F390" s="174">
        <v>135.15</v>
      </c>
      <c r="G390" s="174">
        <v>1981</v>
      </c>
      <c r="H390" s="174">
        <v>50.74091</v>
      </c>
      <c r="I390" s="174">
        <v>45.08793</v>
      </c>
      <c r="J390" s="174">
        <v>65.155619999999999</v>
      </c>
    </row>
    <row r="391" spans="1:10" x14ac:dyDescent="0.25">
      <c r="A391" s="174" t="s">
        <v>163</v>
      </c>
      <c r="B391" s="174">
        <v>216727</v>
      </c>
      <c r="C391" s="174">
        <v>534</v>
      </c>
      <c r="D391" s="174">
        <v>795</v>
      </c>
      <c r="E391" s="174">
        <v>656</v>
      </c>
      <c r="F391" s="174">
        <v>135.15</v>
      </c>
      <c r="G391" s="174">
        <v>1981</v>
      </c>
      <c r="H391" s="174">
        <v>50.736359999999998</v>
      </c>
      <c r="I391" s="174">
        <v>45.078989999999997</v>
      </c>
      <c r="J391" s="174">
        <v>65.155619999999999</v>
      </c>
    </row>
    <row r="392" spans="1:10" x14ac:dyDescent="0.25">
      <c r="A392" s="174" t="s">
        <v>163</v>
      </c>
      <c r="B392" s="174">
        <v>217293</v>
      </c>
      <c r="C392" s="174">
        <v>538</v>
      </c>
      <c r="D392" s="174">
        <v>792</v>
      </c>
      <c r="E392" s="174">
        <v>657</v>
      </c>
      <c r="F392" s="174">
        <v>135.15</v>
      </c>
      <c r="G392" s="174">
        <v>1981</v>
      </c>
      <c r="H392" s="174">
        <v>50.736359999999998</v>
      </c>
      <c r="I392" s="174">
        <v>45.08793</v>
      </c>
      <c r="J392" s="174">
        <v>65.155619999999999</v>
      </c>
    </row>
    <row r="393" spans="1:10" x14ac:dyDescent="0.25">
      <c r="A393" s="174" t="s">
        <v>163</v>
      </c>
      <c r="B393" s="174">
        <v>217858</v>
      </c>
      <c r="C393" s="174">
        <v>539</v>
      </c>
      <c r="D393" s="174">
        <v>790</v>
      </c>
      <c r="E393" s="174">
        <v>657</v>
      </c>
      <c r="F393" s="174">
        <v>135.13999999999999</v>
      </c>
      <c r="G393" s="174">
        <v>1981</v>
      </c>
      <c r="H393" s="174">
        <v>50.736359999999998</v>
      </c>
      <c r="I393" s="174">
        <v>45.08793</v>
      </c>
      <c r="J393" s="174">
        <v>65.155619999999999</v>
      </c>
    </row>
    <row r="394" spans="1:10" x14ac:dyDescent="0.25">
      <c r="A394" s="174" t="s">
        <v>163</v>
      </c>
      <c r="B394" s="174">
        <v>218423</v>
      </c>
      <c r="C394" s="174">
        <v>527</v>
      </c>
      <c r="D394" s="174">
        <v>801</v>
      </c>
      <c r="E394" s="174">
        <v>656</v>
      </c>
      <c r="F394" s="174">
        <v>135.13999999999999</v>
      </c>
      <c r="G394" s="174">
        <v>1981</v>
      </c>
      <c r="H394" s="174">
        <v>50.74091</v>
      </c>
      <c r="I394" s="174">
        <v>45.078989999999997</v>
      </c>
      <c r="J394" s="174">
        <v>65.155619999999999</v>
      </c>
    </row>
    <row r="395" spans="1:10" x14ac:dyDescent="0.25">
      <c r="A395" s="174" t="s">
        <v>163</v>
      </c>
      <c r="B395" s="174">
        <v>218987</v>
      </c>
      <c r="C395" s="174">
        <v>558</v>
      </c>
      <c r="D395" s="174">
        <v>769</v>
      </c>
      <c r="E395" s="174">
        <v>657</v>
      </c>
      <c r="F395" s="174">
        <v>135.13999999999999</v>
      </c>
      <c r="G395" s="174">
        <v>1981</v>
      </c>
      <c r="H395" s="174">
        <v>50.745449999999998</v>
      </c>
      <c r="I395" s="174">
        <v>45.08793</v>
      </c>
      <c r="J395" s="174">
        <v>65.155619999999999</v>
      </c>
    </row>
    <row r="396" spans="1:10" x14ac:dyDescent="0.25">
      <c r="A396" s="174" t="s">
        <v>163</v>
      </c>
      <c r="B396" s="174">
        <v>219551</v>
      </c>
      <c r="C396" s="174">
        <v>541</v>
      </c>
      <c r="D396" s="174">
        <v>788</v>
      </c>
      <c r="E396" s="174">
        <v>656</v>
      </c>
      <c r="F396" s="174">
        <v>135.13999999999999</v>
      </c>
      <c r="G396" s="174">
        <v>1981</v>
      </c>
      <c r="H396" s="174">
        <v>50.736359999999998</v>
      </c>
      <c r="I396" s="174">
        <v>45.078989999999997</v>
      </c>
      <c r="J396" s="174">
        <v>65.155619999999999</v>
      </c>
    </row>
    <row r="397" spans="1:10" x14ac:dyDescent="0.25">
      <c r="A397" s="174" t="s">
        <v>163</v>
      </c>
      <c r="B397" s="174">
        <v>220115</v>
      </c>
      <c r="C397" s="174">
        <v>540</v>
      </c>
      <c r="D397" s="174">
        <v>788</v>
      </c>
      <c r="E397" s="174">
        <v>657</v>
      </c>
      <c r="F397" s="174">
        <v>135.13</v>
      </c>
      <c r="G397" s="174">
        <v>1981</v>
      </c>
      <c r="H397" s="174">
        <v>50.74091</v>
      </c>
      <c r="I397" s="174">
        <v>45.08793</v>
      </c>
      <c r="J397" s="174">
        <v>65.155619999999999</v>
      </c>
    </row>
    <row r="398" spans="1:10" x14ac:dyDescent="0.25">
      <c r="A398" s="174" t="s">
        <v>163</v>
      </c>
      <c r="B398" s="174">
        <v>220680</v>
      </c>
      <c r="C398" s="174">
        <v>550</v>
      </c>
      <c r="D398" s="174">
        <v>778</v>
      </c>
      <c r="E398" s="174">
        <v>657</v>
      </c>
      <c r="F398" s="174">
        <v>135.13</v>
      </c>
      <c r="G398" s="174">
        <v>1981</v>
      </c>
      <c r="H398" s="174">
        <v>50.74091</v>
      </c>
      <c r="I398" s="174">
        <v>45.08793</v>
      </c>
      <c r="J398" s="174">
        <v>65.155619999999999</v>
      </c>
    </row>
    <row r="399" spans="1:10" x14ac:dyDescent="0.25">
      <c r="A399" s="174" t="s">
        <v>163</v>
      </c>
      <c r="B399" s="174">
        <v>221248</v>
      </c>
      <c r="C399" s="174">
        <v>525</v>
      </c>
      <c r="D399" s="174">
        <v>803</v>
      </c>
      <c r="E399" s="174">
        <v>656</v>
      </c>
      <c r="F399" s="174">
        <v>135.13</v>
      </c>
      <c r="G399" s="174">
        <v>1980</v>
      </c>
      <c r="H399" s="174">
        <v>50.736359999999998</v>
      </c>
      <c r="I399" s="174">
        <v>45.078989999999997</v>
      </c>
      <c r="J399" s="174">
        <v>64.546679999999995</v>
      </c>
    </row>
    <row r="400" spans="1:10" x14ac:dyDescent="0.25">
      <c r="A400" s="174" t="s">
        <v>163</v>
      </c>
      <c r="B400" s="174">
        <v>221816</v>
      </c>
      <c r="C400" s="174">
        <v>538</v>
      </c>
      <c r="D400" s="174">
        <v>790</v>
      </c>
      <c r="E400" s="174">
        <v>657</v>
      </c>
      <c r="F400" s="174">
        <v>135.13</v>
      </c>
      <c r="G400" s="174">
        <v>1981</v>
      </c>
      <c r="H400" s="174">
        <v>50.74091</v>
      </c>
      <c r="I400" s="174">
        <v>45.08793</v>
      </c>
      <c r="J400" s="174">
        <v>65.155619999999999</v>
      </c>
    </row>
    <row r="401" spans="1:10" x14ac:dyDescent="0.25">
      <c r="A401" s="174" t="s">
        <v>163</v>
      </c>
      <c r="B401" s="174">
        <v>222386</v>
      </c>
      <c r="C401" s="174">
        <v>543</v>
      </c>
      <c r="D401" s="174">
        <v>786</v>
      </c>
      <c r="E401" s="174">
        <v>657</v>
      </c>
      <c r="F401" s="174">
        <v>135.13</v>
      </c>
      <c r="G401" s="174">
        <v>1981</v>
      </c>
      <c r="H401" s="174">
        <v>50.736359999999998</v>
      </c>
      <c r="I401" s="174">
        <v>45.08793</v>
      </c>
      <c r="J401" s="174">
        <v>65.155619999999999</v>
      </c>
    </row>
    <row r="402" spans="1:10" x14ac:dyDescent="0.25">
      <c r="A402" s="174" t="s">
        <v>163</v>
      </c>
      <c r="B402" s="174">
        <v>222955</v>
      </c>
      <c r="C402" s="174">
        <v>523</v>
      </c>
      <c r="D402" s="174">
        <v>804</v>
      </c>
      <c r="E402" s="174">
        <v>656</v>
      </c>
      <c r="F402" s="174">
        <v>135.13</v>
      </c>
      <c r="G402" s="174">
        <v>1980</v>
      </c>
      <c r="H402" s="174">
        <v>50.745449999999998</v>
      </c>
      <c r="I402" s="174">
        <v>45.078989999999997</v>
      </c>
      <c r="J402" s="174">
        <v>64.546679999999995</v>
      </c>
    </row>
    <row r="403" spans="1:10" x14ac:dyDescent="0.25">
      <c r="A403" s="174" t="s">
        <v>163</v>
      </c>
      <c r="B403" s="174">
        <v>223523</v>
      </c>
      <c r="C403" s="174">
        <v>520</v>
      </c>
      <c r="D403" s="174">
        <v>808</v>
      </c>
      <c r="E403" s="174">
        <v>656</v>
      </c>
      <c r="F403" s="174">
        <v>135.13</v>
      </c>
      <c r="G403" s="174">
        <v>1981</v>
      </c>
      <c r="H403" s="174">
        <v>50.74091</v>
      </c>
      <c r="I403" s="174">
        <v>45.078989999999997</v>
      </c>
      <c r="J403" s="174">
        <v>65.155619999999999</v>
      </c>
    </row>
    <row r="404" spans="1:10" x14ac:dyDescent="0.25">
      <c r="A404" s="174" t="s">
        <v>163</v>
      </c>
      <c r="B404" s="174">
        <v>224090</v>
      </c>
      <c r="C404" s="174">
        <v>561</v>
      </c>
      <c r="D404" s="174">
        <v>766</v>
      </c>
      <c r="E404" s="174">
        <v>657</v>
      </c>
      <c r="F404" s="174">
        <v>135.13999999999999</v>
      </c>
      <c r="G404" s="174">
        <v>1980</v>
      </c>
      <c r="H404" s="174">
        <v>50.745449999999998</v>
      </c>
      <c r="I404" s="174">
        <v>45.08793</v>
      </c>
      <c r="J404" s="174">
        <v>64.546679999999995</v>
      </c>
    </row>
    <row r="405" spans="1:10" x14ac:dyDescent="0.25">
      <c r="A405" s="174" t="s">
        <v>163</v>
      </c>
      <c r="B405" s="174">
        <v>224656</v>
      </c>
      <c r="C405" s="174">
        <v>536</v>
      </c>
      <c r="D405" s="174">
        <v>792</v>
      </c>
      <c r="E405" s="174">
        <v>656</v>
      </c>
      <c r="F405" s="174">
        <v>135.13999999999999</v>
      </c>
      <c r="G405" s="174">
        <v>1981</v>
      </c>
      <c r="H405" s="174">
        <v>50.74091</v>
      </c>
      <c r="I405" s="174">
        <v>45.078989999999997</v>
      </c>
      <c r="J405" s="174">
        <v>65.155619999999999</v>
      </c>
    </row>
    <row r="406" spans="1:10" x14ac:dyDescent="0.25">
      <c r="A406" s="174" t="s">
        <v>163</v>
      </c>
      <c r="B406" s="174">
        <v>225221</v>
      </c>
      <c r="C406" s="174">
        <v>538</v>
      </c>
      <c r="D406" s="174">
        <v>791</v>
      </c>
      <c r="E406" s="174">
        <v>657</v>
      </c>
      <c r="F406" s="174">
        <v>135.13999999999999</v>
      </c>
      <c r="G406" s="174">
        <v>1981</v>
      </c>
      <c r="H406" s="174">
        <v>50.736359999999998</v>
      </c>
      <c r="I406" s="174">
        <v>45.08793</v>
      </c>
      <c r="J406" s="174">
        <v>65.155619999999999</v>
      </c>
    </row>
    <row r="407" spans="1:10" x14ac:dyDescent="0.25">
      <c r="A407" s="174" t="s">
        <v>163</v>
      </c>
      <c r="B407" s="174">
        <v>225786</v>
      </c>
      <c r="C407" s="174">
        <v>541</v>
      </c>
      <c r="D407" s="174">
        <v>787</v>
      </c>
      <c r="E407" s="174">
        <v>657</v>
      </c>
      <c r="F407" s="174">
        <v>135.13999999999999</v>
      </c>
      <c r="G407" s="174">
        <v>1981</v>
      </c>
      <c r="H407" s="174">
        <v>50.74091</v>
      </c>
      <c r="I407" s="174">
        <v>45.08793</v>
      </c>
      <c r="J407" s="174">
        <v>65.155619999999999</v>
      </c>
    </row>
    <row r="408" spans="1:10" x14ac:dyDescent="0.25">
      <c r="A408" s="174" t="s">
        <v>163</v>
      </c>
      <c r="B408" s="174">
        <v>226351</v>
      </c>
      <c r="C408" s="174">
        <v>524</v>
      </c>
      <c r="D408" s="174">
        <v>804</v>
      </c>
      <c r="E408" s="174">
        <v>656</v>
      </c>
      <c r="F408" s="174">
        <v>135.13999999999999</v>
      </c>
      <c r="G408" s="174">
        <v>1981</v>
      </c>
      <c r="H408" s="174">
        <v>50.74091</v>
      </c>
      <c r="I408" s="174">
        <v>45.078989999999997</v>
      </c>
      <c r="J408" s="174">
        <v>65.155619999999999</v>
      </c>
    </row>
    <row r="409" spans="1:10" x14ac:dyDescent="0.25">
      <c r="A409" s="174" t="s">
        <v>163</v>
      </c>
      <c r="B409" s="174">
        <v>226915</v>
      </c>
      <c r="C409" s="174">
        <v>541</v>
      </c>
      <c r="D409" s="174">
        <v>787</v>
      </c>
      <c r="E409" s="174">
        <v>656</v>
      </c>
      <c r="F409" s="174">
        <v>135.13999999999999</v>
      </c>
      <c r="G409" s="174">
        <v>1981</v>
      </c>
      <c r="H409" s="174">
        <v>50.74091</v>
      </c>
      <c r="I409" s="174">
        <v>45.078989999999997</v>
      </c>
      <c r="J409" s="174">
        <v>65.155619999999999</v>
      </c>
    </row>
    <row r="410" spans="1:10" x14ac:dyDescent="0.25">
      <c r="A410" s="174" t="s">
        <v>163</v>
      </c>
      <c r="B410" s="174">
        <v>227480</v>
      </c>
      <c r="C410" s="174">
        <v>548</v>
      </c>
      <c r="D410" s="174">
        <v>778</v>
      </c>
      <c r="E410" s="174">
        <v>657</v>
      </c>
      <c r="F410" s="174">
        <v>135.13999999999999</v>
      </c>
      <c r="G410" s="174">
        <v>1981</v>
      </c>
      <c r="H410" s="174">
        <v>50.75</v>
      </c>
      <c r="I410" s="174">
        <v>45.08793</v>
      </c>
      <c r="J410" s="174">
        <v>65.155619999999999</v>
      </c>
    </row>
    <row r="411" spans="1:10" x14ac:dyDescent="0.25">
      <c r="A411" s="174" t="s">
        <v>163</v>
      </c>
      <c r="B411" s="174">
        <v>228044</v>
      </c>
      <c r="C411" s="174">
        <v>538</v>
      </c>
      <c r="D411" s="174">
        <v>791</v>
      </c>
      <c r="E411" s="174">
        <v>657</v>
      </c>
      <c r="F411" s="174">
        <v>135.13999999999999</v>
      </c>
      <c r="G411" s="174">
        <v>1981</v>
      </c>
      <c r="H411" s="174">
        <v>50.736359999999998</v>
      </c>
      <c r="I411" s="174">
        <v>45.08793</v>
      </c>
      <c r="J411" s="174">
        <v>65.155619999999999</v>
      </c>
    </row>
    <row r="412" spans="1:10" x14ac:dyDescent="0.25">
      <c r="A412" s="174" t="s">
        <v>163</v>
      </c>
      <c r="B412" s="174">
        <v>228609</v>
      </c>
      <c r="C412" s="174">
        <v>530</v>
      </c>
      <c r="D412" s="174">
        <v>797</v>
      </c>
      <c r="E412" s="174">
        <v>656</v>
      </c>
      <c r="F412" s="174">
        <v>135.13999999999999</v>
      </c>
      <c r="G412" s="174">
        <v>1981</v>
      </c>
      <c r="H412" s="174">
        <v>50.745449999999998</v>
      </c>
      <c r="I412" s="174">
        <v>45.078989999999997</v>
      </c>
      <c r="J412" s="174">
        <v>65.155619999999999</v>
      </c>
    </row>
    <row r="413" spans="1:10" x14ac:dyDescent="0.25">
      <c r="A413" s="174" t="s">
        <v>163</v>
      </c>
      <c r="B413" s="174">
        <v>229176</v>
      </c>
      <c r="C413" s="174">
        <v>552</v>
      </c>
      <c r="D413" s="174">
        <v>774</v>
      </c>
      <c r="E413" s="174">
        <v>656</v>
      </c>
      <c r="F413" s="174">
        <v>135.15</v>
      </c>
      <c r="G413" s="174">
        <v>1982</v>
      </c>
      <c r="H413" s="174">
        <v>50.75</v>
      </c>
      <c r="I413" s="174">
        <v>45.078989999999997</v>
      </c>
      <c r="J413" s="174">
        <v>65.76455</v>
      </c>
    </row>
    <row r="414" spans="1:10" x14ac:dyDescent="0.25">
      <c r="A414" s="174" t="s">
        <v>163</v>
      </c>
      <c r="B414" s="174">
        <v>229745</v>
      </c>
      <c r="C414" s="174">
        <v>526</v>
      </c>
      <c r="D414" s="174">
        <v>800</v>
      </c>
      <c r="E414" s="174">
        <v>656</v>
      </c>
      <c r="F414" s="174">
        <v>135.15</v>
      </c>
      <c r="G414" s="174">
        <v>1981</v>
      </c>
      <c r="H414" s="174">
        <v>50.75</v>
      </c>
      <c r="I414" s="174">
        <v>45.078989999999997</v>
      </c>
      <c r="J414" s="174">
        <v>65.155619999999999</v>
      </c>
    </row>
    <row r="415" spans="1:10" x14ac:dyDescent="0.25">
      <c r="A415" s="174" t="s">
        <v>163</v>
      </c>
      <c r="B415" s="174">
        <v>230314</v>
      </c>
      <c r="C415" s="174">
        <v>536</v>
      </c>
      <c r="D415" s="174">
        <v>792</v>
      </c>
      <c r="E415" s="174">
        <v>656</v>
      </c>
      <c r="F415" s="174">
        <v>135.15</v>
      </c>
      <c r="G415" s="174">
        <v>1981</v>
      </c>
      <c r="H415" s="174">
        <v>50.74091</v>
      </c>
      <c r="I415" s="174">
        <v>45.078989999999997</v>
      </c>
      <c r="J415" s="174">
        <v>65.155619999999999</v>
      </c>
    </row>
    <row r="416" spans="1:10" x14ac:dyDescent="0.25">
      <c r="A416" s="174" t="s">
        <v>163</v>
      </c>
      <c r="B416" s="174">
        <v>230883</v>
      </c>
      <c r="C416" s="174">
        <v>521</v>
      </c>
      <c r="D416" s="174">
        <v>807</v>
      </c>
      <c r="E416" s="174">
        <v>656</v>
      </c>
      <c r="F416" s="174">
        <v>135.15</v>
      </c>
      <c r="G416" s="174">
        <v>1982</v>
      </c>
      <c r="H416" s="174">
        <v>50.74091</v>
      </c>
      <c r="I416" s="174">
        <v>45.078989999999997</v>
      </c>
      <c r="J416" s="174">
        <v>65.76455</v>
      </c>
    </row>
    <row r="417" spans="1:10" x14ac:dyDescent="0.25">
      <c r="A417" s="174" t="s">
        <v>163</v>
      </c>
      <c r="B417" s="174">
        <v>231452</v>
      </c>
      <c r="C417" s="174">
        <v>541</v>
      </c>
      <c r="D417" s="174">
        <v>787</v>
      </c>
      <c r="E417" s="174">
        <v>657</v>
      </c>
      <c r="F417" s="174">
        <v>135.15</v>
      </c>
      <c r="G417" s="174">
        <v>1981</v>
      </c>
      <c r="H417" s="174">
        <v>50.74091</v>
      </c>
      <c r="I417" s="174">
        <v>45.08793</v>
      </c>
      <c r="J417" s="174">
        <v>64.546679999999995</v>
      </c>
    </row>
    <row r="418" spans="1:10" x14ac:dyDescent="0.25">
      <c r="A418" s="174" t="s">
        <v>163</v>
      </c>
      <c r="B418" s="174">
        <v>232018</v>
      </c>
      <c r="C418" s="174">
        <v>553</v>
      </c>
      <c r="D418" s="174">
        <v>774</v>
      </c>
      <c r="E418" s="174">
        <v>657</v>
      </c>
      <c r="F418" s="174">
        <v>135.15</v>
      </c>
      <c r="G418" s="174">
        <v>1981</v>
      </c>
      <c r="H418" s="174">
        <v>50.745449999999998</v>
      </c>
      <c r="I418" s="174">
        <v>45.08793</v>
      </c>
      <c r="J418" s="174">
        <v>65.155619999999999</v>
      </c>
    </row>
    <row r="419" spans="1:10" x14ac:dyDescent="0.25">
      <c r="A419" s="174" t="s">
        <v>163</v>
      </c>
      <c r="B419" s="174">
        <v>232584</v>
      </c>
      <c r="C419" s="174">
        <v>527</v>
      </c>
      <c r="D419" s="174">
        <v>800</v>
      </c>
      <c r="E419" s="174">
        <v>657</v>
      </c>
      <c r="F419" s="174">
        <v>135.15</v>
      </c>
      <c r="G419" s="174">
        <v>1982</v>
      </c>
      <c r="H419" s="174">
        <v>50.745449999999998</v>
      </c>
      <c r="I419" s="174">
        <v>45.08793</v>
      </c>
      <c r="J419" s="174">
        <v>65.76455</v>
      </c>
    </row>
    <row r="420" spans="1:10" x14ac:dyDescent="0.25">
      <c r="A420" s="174" t="s">
        <v>163</v>
      </c>
      <c r="B420" s="174">
        <v>233149</v>
      </c>
      <c r="C420" s="174">
        <v>532</v>
      </c>
      <c r="D420" s="174">
        <v>795</v>
      </c>
      <c r="E420" s="174">
        <v>656</v>
      </c>
      <c r="F420" s="174">
        <v>135.15</v>
      </c>
      <c r="G420" s="174">
        <v>1982</v>
      </c>
      <c r="H420" s="174">
        <v>50.745449999999998</v>
      </c>
      <c r="I420" s="174">
        <v>45.078989999999997</v>
      </c>
      <c r="J420" s="174">
        <v>65.76455</v>
      </c>
    </row>
    <row r="421" spans="1:10" x14ac:dyDescent="0.25">
      <c r="A421" s="174" t="s">
        <v>163</v>
      </c>
      <c r="B421" s="174">
        <v>233715</v>
      </c>
      <c r="C421" s="174">
        <v>540</v>
      </c>
      <c r="D421" s="174">
        <v>787</v>
      </c>
      <c r="E421" s="174">
        <v>657</v>
      </c>
      <c r="F421" s="174">
        <v>135.16</v>
      </c>
      <c r="G421" s="174">
        <v>1983</v>
      </c>
      <c r="H421" s="174">
        <v>50.745449999999998</v>
      </c>
      <c r="I421" s="174">
        <v>45.08793</v>
      </c>
      <c r="J421" s="174">
        <v>66.373480000000001</v>
      </c>
    </row>
    <row r="422" spans="1:10" x14ac:dyDescent="0.25">
      <c r="A422" s="174" t="s">
        <v>163</v>
      </c>
      <c r="B422" s="174">
        <v>234280</v>
      </c>
      <c r="C422" s="174">
        <v>543</v>
      </c>
      <c r="D422" s="174">
        <v>785</v>
      </c>
      <c r="E422" s="174">
        <v>657</v>
      </c>
      <c r="F422" s="174">
        <v>135.16</v>
      </c>
      <c r="G422" s="174">
        <v>1983</v>
      </c>
      <c r="H422" s="174">
        <v>50.74091</v>
      </c>
      <c r="I422" s="174">
        <v>45.08793</v>
      </c>
      <c r="J422" s="174">
        <v>66.373480000000001</v>
      </c>
    </row>
    <row r="423" spans="1:10" x14ac:dyDescent="0.25">
      <c r="A423" s="174" t="s">
        <v>163</v>
      </c>
      <c r="B423" s="174">
        <v>234845</v>
      </c>
      <c r="C423" s="174">
        <v>540</v>
      </c>
      <c r="D423" s="174">
        <v>788</v>
      </c>
      <c r="E423" s="174">
        <v>657</v>
      </c>
      <c r="F423" s="174">
        <v>135.16</v>
      </c>
      <c r="G423" s="174">
        <v>1983</v>
      </c>
      <c r="H423" s="174">
        <v>50.74091</v>
      </c>
      <c r="I423" s="174">
        <v>45.08793</v>
      </c>
      <c r="J423" s="174">
        <v>66.373480000000001</v>
      </c>
    </row>
    <row r="424" spans="1:10" x14ac:dyDescent="0.25">
      <c r="A424" s="174" t="s">
        <v>163</v>
      </c>
      <c r="B424" s="174">
        <v>235410</v>
      </c>
      <c r="C424" s="174">
        <v>538</v>
      </c>
      <c r="D424" s="174">
        <v>790</v>
      </c>
      <c r="E424" s="174">
        <v>657</v>
      </c>
      <c r="F424" s="174">
        <v>135.16</v>
      </c>
      <c r="G424" s="174">
        <v>1982</v>
      </c>
      <c r="H424" s="174">
        <v>50.736359999999998</v>
      </c>
      <c r="I424" s="174">
        <v>45.08793</v>
      </c>
      <c r="J424" s="174">
        <v>65.76455</v>
      </c>
    </row>
    <row r="425" spans="1:10" x14ac:dyDescent="0.25">
      <c r="A425" s="174" t="s">
        <v>163</v>
      </c>
      <c r="B425" s="174">
        <v>235975</v>
      </c>
      <c r="C425" s="174">
        <v>520</v>
      </c>
      <c r="D425" s="174">
        <v>807</v>
      </c>
      <c r="E425" s="174">
        <v>656</v>
      </c>
      <c r="F425" s="174">
        <v>135.16</v>
      </c>
      <c r="G425" s="174">
        <v>1983</v>
      </c>
      <c r="H425" s="174">
        <v>50.745449999999998</v>
      </c>
      <c r="I425" s="174">
        <v>45.078989999999997</v>
      </c>
      <c r="J425" s="174">
        <v>66.373480000000001</v>
      </c>
    </row>
    <row r="426" spans="1:10" x14ac:dyDescent="0.25">
      <c r="A426" s="174" t="s">
        <v>163</v>
      </c>
      <c r="B426" s="174">
        <v>236540</v>
      </c>
      <c r="C426" s="174">
        <v>554</v>
      </c>
      <c r="D426" s="174">
        <v>772</v>
      </c>
      <c r="E426" s="174">
        <v>657</v>
      </c>
      <c r="F426" s="174">
        <v>135.16</v>
      </c>
      <c r="G426" s="174">
        <v>1983</v>
      </c>
      <c r="H426" s="174">
        <v>50.75</v>
      </c>
      <c r="I426" s="174">
        <v>45.08793</v>
      </c>
      <c r="J426" s="174">
        <v>66.373480000000001</v>
      </c>
    </row>
    <row r="427" spans="1:10" x14ac:dyDescent="0.25">
      <c r="A427" s="174" t="s">
        <v>163</v>
      </c>
      <c r="B427" s="174">
        <v>237105</v>
      </c>
      <c r="C427" s="174">
        <v>535</v>
      </c>
      <c r="D427" s="174">
        <v>792</v>
      </c>
      <c r="E427" s="174">
        <v>657</v>
      </c>
      <c r="F427" s="174">
        <v>135.16</v>
      </c>
      <c r="G427" s="174">
        <v>1983</v>
      </c>
      <c r="H427" s="174">
        <v>50.745449999999998</v>
      </c>
      <c r="I427" s="174">
        <v>45.08793</v>
      </c>
      <c r="J427" s="174">
        <v>66.373480000000001</v>
      </c>
    </row>
    <row r="428" spans="1:10" x14ac:dyDescent="0.25">
      <c r="A428" s="174" t="s">
        <v>163</v>
      </c>
      <c r="B428" s="174">
        <v>237669</v>
      </c>
      <c r="C428" s="174">
        <v>547</v>
      </c>
      <c r="D428" s="174">
        <v>780</v>
      </c>
      <c r="E428" s="174">
        <v>657</v>
      </c>
      <c r="F428" s="174">
        <v>135.16</v>
      </c>
      <c r="G428" s="174">
        <v>1984</v>
      </c>
      <c r="H428" s="174">
        <v>50.745449999999998</v>
      </c>
      <c r="I428" s="174">
        <v>45.08793</v>
      </c>
      <c r="J428" s="174">
        <v>66.982410000000002</v>
      </c>
    </row>
    <row r="429" spans="1:10" x14ac:dyDescent="0.25">
      <c r="A429" s="174" t="s">
        <v>163</v>
      </c>
      <c r="B429" s="174">
        <v>238233</v>
      </c>
      <c r="C429" s="174">
        <v>545</v>
      </c>
      <c r="D429" s="174">
        <v>782</v>
      </c>
      <c r="E429" s="174">
        <v>657</v>
      </c>
      <c r="F429" s="174">
        <v>135.16</v>
      </c>
      <c r="G429" s="174">
        <v>1984</v>
      </c>
      <c r="H429" s="174">
        <v>50.745449999999998</v>
      </c>
      <c r="I429" s="174">
        <v>45.08793</v>
      </c>
      <c r="J429" s="174">
        <v>66.982410000000002</v>
      </c>
    </row>
    <row r="430" spans="1:10" x14ac:dyDescent="0.25">
      <c r="A430" s="174" t="s">
        <v>163</v>
      </c>
      <c r="B430" s="174">
        <v>238797</v>
      </c>
      <c r="C430" s="174">
        <v>517</v>
      </c>
      <c r="D430" s="174">
        <v>810</v>
      </c>
      <c r="E430" s="174">
        <v>657</v>
      </c>
      <c r="F430" s="174">
        <v>135.16</v>
      </c>
      <c r="G430" s="174">
        <v>1984</v>
      </c>
      <c r="H430" s="174">
        <v>50.745449999999998</v>
      </c>
      <c r="I430" s="174">
        <v>45.08793</v>
      </c>
      <c r="J430" s="174">
        <v>66.982410000000002</v>
      </c>
    </row>
    <row r="431" spans="1:10" x14ac:dyDescent="0.25">
      <c r="A431" s="174" t="s">
        <v>163</v>
      </c>
      <c r="B431" s="174">
        <v>239363</v>
      </c>
      <c r="C431" s="174">
        <v>552</v>
      </c>
      <c r="D431" s="174">
        <v>774</v>
      </c>
      <c r="E431" s="174">
        <v>657</v>
      </c>
      <c r="F431" s="174">
        <v>135.16</v>
      </c>
      <c r="G431" s="174">
        <v>1984</v>
      </c>
      <c r="H431" s="174">
        <v>50.75</v>
      </c>
      <c r="I431" s="174">
        <v>45.078989999999997</v>
      </c>
      <c r="J431" s="174">
        <v>66.982410000000002</v>
      </c>
    </row>
    <row r="432" spans="1:10" x14ac:dyDescent="0.25">
      <c r="A432" s="174" t="s">
        <v>163</v>
      </c>
      <c r="B432" s="174">
        <v>239931</v>
      </c>
      <c r="C432" s="174">
        <v>538</v>
      </c>
      <c r="D432" s="174">
        <v>790</v>
      </c>
      <c r="E432" s="174">
        <v>657</v>
      </c>
      <c r="F432" s="174">
        <v>135.16</v>
      </c>
      <c r="G432" s="174">
        <v>1984</v>
      </c>
      <c r="H432" s="174">
        <v>50.74091</v>
      </c>
      <c r="I432" s="174">
        <v>45.08793</v>
      </c>
      <c r="J432" s="174">
        <v>66.982410000000002</v>
      </c>
    </row>
    <row r="433" spans="1:10" x14ac:dyDescent="0.25">
      <c r="A433" s="174" t="s">
        <v>163</v>
      </c>
      <c r="B433" s="174">
        <v>240500</v>
      </c>
      <c r="C433" s="174">
        <v>546</v>
      </c>
      <c r="D433" s="174">
        <v>782</v>
      </c>
      <c r="E433" s="174">
        <v>657</v>
      </c>
      <c r="F433" s="174">
        <v>135.15</v>
      </c>
      <c r="G433" s="174">
        <v>1984</v>
      </c>
      <c r="H433" s="174">
        <v>50.74091</v>
      </c>
      <c r="I433" s="174">
        <v>45.08793</v>
      </c>
      <c r="J433" s="174">
        <v>66.982410000000002</v>
      </c>
    </row>
    <row r="434" spans="1:10" x14ac:dyDescent="0.25">
      <c r="A434" s="174" t="s">
        <v>163</v>
      </c>
      <c r="B434" s="174">
        <v>241069</v>
      </c>
      <c r="C434" s="174">
        <v>535</v>
      </c>
      <c r="D434" s="174">
        <v>793</v>
      </c>
      <c r="E434" s="174">
        <v>657</v>
      </c>
      <c r="F434" s="174">
        <v>135.15</v>
      </c>
      <c r="G434" s="174">
        <v>1984</v>
      </c>
      <c r="H434" s="174">
        <v>50.74091</v>
      </c>
      <c r="I434" s="174">
        <v>45.08793</v>
      </c>
      <c r="J434" s="174">
        <v>66.982410000000002</v>
      </c>
    </row>
    <row r="435" spans="1:10" x14ac:dyDescent="0.25">
      <c r="A435" s="174" t="s">
        <v>163</v>
      </c>
      <c r="B435" s="174">
        <v>241638</v>
      </c>
      <c r="C435" s="174">
        <v>521</v>
      </c>
      <c r="D435" s="174">
        <v>807</v>
      </c>
      <c r="E435" s="174">
        <v>656</v>
      </c>
      <c r="F435" s="174">
        <v>135.15</v>
      </c>
      <c r="G435" s="174">
        <v>1984</v>
      </c>
      <c r="H435" s="174">
        <v>50.74091</v>
      </c>
      <c r="I435" s="174">
        <v>45.078989999999997</v>
      </c>
      <c r="J435" s="174">
        <v>67.591340000000002</v>
      </c>
    </row>
    <row r="436" spans="1:10" x14ac:dyDescent="0.25">
      <c r="A436" s="174" t="s">
        <v>163</v>
      </c>
      <c r="B436" s="174">
        <v>242206</v>
      </c>
      <c r="C436" s="174">
        <v>527</v>
      </c>
      <c r="D436" s="174">
        <v>801</v>
      </c>
      <c r="E436" s="174">
        <v>657</v>
      </c>
      <c r="F436" s="174">
        <v>135.13999999999999</v>
      </c>
      <c r="G436" s="174">
        <v>1984</v>
      </c>
      <c r="H436" s="174">
        <v>50.74091</v>
      </c>
      <c r="I436" s="174">
        <v>45.078989999999997</v>
      </c>
      <c r="J436" s="174">
        <v>66.982410000000002</v>
      </c>
    </row>
    <row r="437" spans="1:10" x14ac:dyDescent="0.25">
      <c r="A437" s="174" t="s">
        <v>163</v>
      </c>
      <c r="B437" s="174">
        <v>242772</v>
      </c>
      <c r="C437" s="174">
        <v>550</v>
      </c>
      <c r="D437" s="174">
        <v>777</v>
      </c>
      <c r="E437" s="174">
        <v>656</v>
      </c>
      <c r="F437" s="174">
        <v>135.13999999999999</v>
      </c>
      <c r="G437" s="174">
        <v>1984</v>
      </c>
      <c r="H437" s="174">
        <v>50.745449999999998</v>
      </c>
      <c r="I437" s="174">
        <v>45.078989999999997</v>
      </c>
      <c r="J437" s="174">
        <v>66.982410000000002</v>
      </c>
    </row>
    <row r="438" spans="1:10" x14ac:dyDescent="0.25">
      <c r="A438" s="174" t="s">
        <v>163</v>
      </c>
      <c r="B438" s="174">
        <v>243338</v>
      </c>
      <c r="C438" s="174">
        <v>531</v>
      </c>
      <c r="D438" s="174">
        <v>797</v>
      </c>
      <c r="E438" s="174">
        <v>656</v>
      </c>
      <c r="F438" s="174">
        <v>135.13</v>
      </c>
      <c r="G438" s="174">
        <v>1984</v>
      </c>
      <c r="H438" s="174">
        <v>50.745449999999998</v>
      </c>
      <c r="I438" s="174">
        <v>45.078989999999997</v>
      </c>
      <c r="J438" s="174">
        <v>66.982410000000002</v>
      </c>
    </row>
    <row r="439" spans="1:10" x14ac:dyDescent="0.25">
      <c r="A439" s="174" t="s">
        <v>163</v>
      </c>
      <c r="B439" s="174">
        <v>243903</v>
      </c>
      <c r="C439" s="174">
        <v>551</v>
      </c>
      <c r="D439" s="174">
        <v>776</v>
      </c>
      <c r="E439" s="174">
        <v>657</v>
      </c>
      <c r="F439" s="174">
        <v>135.13</v>
      </c>
      <c r="G439" s="174">
        <v>1984</v>
      </c>
      <c r="H439" s="174">
        <v>50.745449999999998</v>
      </c>
      <c r="I439" s="174">
        <v>45.08793</v>
      </c>
      <c r="J439" s="174">
        <v>66.982410000000002</v>
      </c>
    </row>
    <row r="440" spans="1:10" x14ac:dyDescent="0.25">
      <c r="A440" s="174" t="s">
        <v>163</v>
      </c>
      <c r="B440" s="174">
        <v>244467</v>
      </c>
      <c r="C440" s="174">
        <v>547</v>
      </c>
      <c r="D440" s="174">
        <v>782</v>
      </c>
      <c r="E440" s="174">
        <v>656</v>
      </c>
      <c r="F440" s="174">
        <v>135.13</v>
      </c>
      <c r="G440" s="174">
        <v>1985</v>
      </c>
      <c r="H440" s="174">
        <v>50.736359999999998</v>
      </c>
      <c r="I440" s="174">
        <v>45.078989999999997</v>
      </c>
      <c r="J440" s="174">
        <v>66.982410000000002</v>
      </c>
    </row>
    <row r="441" spans="1:10" x14ac:dyDescent="0.25">
      <c r="A441" s="174" t="s">
        <v>163</v>
      </c>
      <c r="B441" s="174">
        <v>245031</v>
      </c>
      <c r="C441" s="174">
        <v>531</v>
      </c>
      <c r="D441" s="174">
        <v>796</v>
      </c>
      <c r="E441" s="174">
        <v>656</v>
      </c>
      <c r="F441" s="174">
        <v>135.12</v>
      </c>
      <c r="G441" s="174">
        <v>1985</v>
      </c>
      <c r="H441" s="174">
        <v>50.745449999999998</v>
      </c>
      <c r="I441" s="174">
        <v>45.078989999999997</v>
      </c>
      <c r="J441" s="174">
        <v>67.591340000000002</v>
      </c>
    </row>
    <row r="442" spans="1:10" x14ac:dyDescent="0.25">
      <c r="A442" s="174" t="s">
        <v>163</v>
      </c>
      <c r="B442" s="174">
        <v>245596</v>
      </c>
      <c r="C442" s="174">
        <v>542</v>
      </c>
      <c r="D442" s="174">
        <v>786</v>
      </c>
      <c r="E442" s="174">
        <v>656</v>
      </c>
      <c r="F442" s="174">
        <v>135.12</v>
      </c>
      <c r="G442" s="174">
        <v>1984</v>
      </c>
      <c r="H442" s="174">
        <v>50.74091</v>
      </c>
      <c r="I442" s="174">
        <v>45.078989999999997</v>
      </c>
      <c r="J442" s="174">
        <v>66.982410000000002</v>
      </c>
    </row>
    <row r="443" spans="1:10" x14ac:dyDescent="0.25">
      <c r="A443" s="174" t="s">
        <v>163</v>
      </c>
      <c r="B443" s="174">
        <v>246161</v>
      </c>
      <c r="C443" s="174">
        <v>531</v>
      </c>
      <c r="D443" s="174">
        <v>796</v>
      </c>
      <c r="E443" s="174">
        <v>655</v>
      </c>
      <c r="F443" s="174">
        <v>135.12</v>
      </c>
      <c r="G443" s="174">
        <v>1985</v>
      </c>
      <c r="H443" s="174">
        <v>50.745449999999998</v>
      </c>
      <c r="I443" s="174">
        <v>45.070050000000002</v>
      </c>
      <c r="J443" s="174">
        <v>67.591340000000002</v>
      </c>
    </row>
    <row r="444" spans="1:10" x14ac:dyDescent="0.25">
      <c r="A444" s="174" t="s">
        <v>163</v>
      </c>
      <c r="B444" s="174">
        <v>246728</v>
      </c>
      <c r="C444" s="174">
        <v>534</v>
      </c>
      <c r="D444" s="174">
        <v>793</v>
      </c>
      <c r="E444" s="174">
        <v>656</v>
      </c>
      <c r="F444" s="174">
        <v>135.11000000000001</v>
      </c>
      <c r="G444" s="174">
        <v>1986</v>
      </c>
      <c r="H444" s="174">
        <v>50.745449999999998</v>
      </c>
      <c r="I444" s="174">
        <v>45.078989999999997</v>
      </c>
      <c r="J444" s="174">
        <v>68.200270000000003</v>
      </c>
    </row>
    <row r="445" spans="1:10" x14ac:dyDescent="0.25">
      <c r="A445" s="174" t="s">
        <v>163</v>
      </c>
      <c r="B445" s="174">
        <v>247297</v>
      </c>
      <c r="C445" s="174">
        <v>549</v>
      </c>
      <c r="D445" s="174">
        <v>778</v>
      </c>
      <c r="E445" s="174">
        <v>656</v>
      </c>
      <c r="F445" s="174">
        <v>135.11000000000001</v>
      </c>
      <c r="G445" s="174">
        <v>1987</v>
      </c>
      <c r="H445" s="174">
        <v>50.745449999999998</v>
      </c>
      <c r="I445" s="174">
        <v>45.078989999999997</v>
      </c>
      <c r="J445" s="174">
        <v>68.809200000000004</v>
      </c>
    </row>
    <row r="446" spans="1:10" x14ac:dyDescent="0.25">
      <c r="A446" s="174" t="s">
        <v>163</v>
      </c>
      <c r="B446" s="174">
        <v>247866</v>
      </c>
      <c r="C446" s="174">
        <v>535</v>
      </c>
      <c r="D446" s="174">
        <v>793</v>
      </c>
      <c r="E446" s="174">
        <v>656</v>
      </c>
      <c r="F446" s="174">
        <v>135.11000000000001</v>
      </c>
      <c r="G446" s="174">
        <v>1986</v>
      </c>
      <c r="H446" s="174">
        <v>50.74091</v>
      </c>
      <c r="I446" s="174">
        <v>45.078989999999997</v>
      </c>
      <c r="J446" s="174">
        <v>68.200270000000003</v>
      </c>
    </row>
    <row r="447" spans="1:10" x14ac:dyDescent="0.25">
      <c r="A447" s="174" t="s">
        <v>163</v>
      </c>
      <c r="B447" s="174">
        <v>248435</v>
      </c>
      <c r="C447" s="174">
        <v>535</v>
      </c>
      <c r="D447" s="174">
        <v>792</v>
      </c>
      <c r="E447" s="174">
        <v>656</v>
      </c>
      <c r="F447" s="174">
        <v>135.11000000000001</v>
      </c>
      <c r="G447" s="174">
        <v>1986</v>
      </c>
      <c r="H447" s="174">
        <v>50.745449999999998</v>
      </c>
      <c r="I447" s="174">
        <v>45.078989999999997</v>
      </c>
      <c r="J447" s="174">
        <v>68.200270000000003</v>
      </c>
    </row>
    <row r="448" spans="1:10" x14ac:dyDescent="0.25">
      <c r="A448" s="174" t="s">
        <v>163</v>
      </c>
      <c r="B448" s="174">
        <v>249004</v>
      </c>
      <c r="C448" s="174">
        <v>544</v>
      </c>
      <c r="D448" s="174">
        <v>784</v>
      </c>
      <c r="E448" s="174">
        <v>657</v>
      </c>
      <c r="F448" s="174">
        <v>135.11000000000001</v>
      </c>
      <c r="G448" s="174">
        <v>1985</v>
      </c>
      <c r="H448" s="174">
        <v>50.745449999999998</v>
      </c>
      <c r="I448" s="174">
        <v>45.08793</v>
      </c>
      <c r="J448" s="174">
        <v>67.591340000000002</v>
      </c>
    </row>
    <row r="449" spans="1:10" x14ac:dyDescent="0.25">
      <c r="A449" s="174" t="s">
        <v>163</v>
      </c>
      <c r="B449" s="174">
        <v>249572</v>
      </c>
      <c r="C449" s="174">
        <v>530</v>
      </c>
      <c r="D449" s="174">
        <v>797</v>
      </c>
      <c r="E449" s="174">
        <v>656</v>
      </c>
      <c r="F449" s="174">
        <v>135.1</v>
      </c>
      <c r="G449" s="174">
        <v>1986</v>
      </c>
      <c r="H449" s="174">
        <v>50.745449999999998</v>
      </c>
      <c r="I449" s="174">
        <v>45.078989999999997</v>
      </c>
      <c r="J449" s="174">
        <v>68.200270000000003</v>
      </c>
    </row>
    <row r="450" spans="1:10" x14ac:dyDescent="0.25">
      <c r="A450" s="174" t="s">
        <v>163</v>
      </c>
      <c r="B450" s="174">
        <v>250138</v>
      </c>
      <c r="C450" s="174">
        <v>547</v>
      </c>
      <c r="D450" s="174">
        <v>781</v>
      </c>
      <c r="E450" s="174">
        <v>657</v>
      </c>
      <c r="F450" s="174">
        <v>135.1</v>
      </c>
      <c r="G450" s="174">
        <v>1986</v>
      </c>
      <c r="H450" s="174">
        <v>50.74091</v>
      </c>
      <c r="I450" s="174">
        <v>45.08793</v>
      </c>
      <c r="J450" s="174">
        <v>68.200270000000003</v>
      </c>
    </row>
    <row r="451" spans="1:10" x14ac:dyDescent="0.25">
      <c r="A451" s="174" t="s">
        <v>163</v>
      </c>
      <c r="B451" s="174">
        <v>250704</v>
      </c>
      <c r="C451" s="174">
        <v>540</v>
      </c>
      <c r="D451" s="174">
        <v>787</v>
      </c>
      <c r="E451" s="174">
        <v>656</v>
      </c>
      <c r="F451" s="174">
        <v>135.1</v>
      </c>
      <c r="G451" s="174">
        <v>1987</v>
      </c>
      <c r="H451" s="174">
        <v>50.745449999999998</v>
      </c>
      <c r="I451" s="174">
        <v>45.078989999999997</v>
      </c>
      <c r="J451" s="174">
        <v>68.809200000000004</v>
      </c>
    </row>
    <row r="452" spans="1:10" x14ac:dyDescent="0.25">
      <c r="A452" s="174" t="s">
        <v>163</v>
      </c>
      <c r="B452" s="174">
        <v>251270</v>
      </c>
      <c r="C452" s="174">
        <v>534</v>
      </c>
      <c r="D452" s="174">
        <v>793</v>
      </c>
      <c r="E452" s="174">
        <v>656</v>
      </c>
      <c r="F452" s="174">
        <v>135.1</v>
      </c>
      <c r="G452" s="174">
        <v>1987</v>
      </c>
      <c r="H452" s="174">
        <v>50.745449999999998</v>
      </c>
      <c r="I452" s="174">
        <v>45.078989999999997</v>
      </c>
      <c r="J452" s="174">
        <v>68.809200000000004</v>
      </c>
    </row>
    <row r="453" spans="1:10" x14ac:dyDescent="0.25">
      <c r="A453" s="174" t="s">
        <v>163</v>
      </c>
      <c r="B453" s="174">
        <v>251835</v>
      </c>
      <c r="C453" s="174">
        <v>542</v>
      </c>
      <c r="D453" s="174">
        <v>785</v>
      </c>
      <c r="E453" s="174">
        <v>656</v>
      </c>
      <c r="F453" s="174">
        <v>135.09</v>
      </c>
      <c r="G453" s="174">
        <v>1986</v>
      </c>
      <c r="H453" s="174">
        <v>50.745449999999998</v>
      </c>
      <c r="I453" s="174">
        <v>45.078989999999997</v>
      </c>
      <c r="J453" s="174">
        <v>68.809200000000004</v>
      </c>
    </row>
    <row r="454" spans="1:10" x14ac:dyDescent="0.25">
      <c r="A454" s="174" t="s">
        <v>163</v>
      </c>
      <c r="B454" s="174">
        <v>252399</v>
      </c>
      <c r="C454" s="174">
        <v>547</v>
      </c>
      <c r="D454" s="174">
        <v>780</v>
      </c>
      <c r="E454" s="174">
        <v>656</v>
      </c>
      <c r="F454" s="174">
        <v>135.09</v>
      </c>
      <c r="G454" s="174">
        <v>1988</v>
      </c>
      <c r="H454" s="174">
        <v>50.745449999999998</v>
      </c>
      <c r="I454" s="174">
        <v>45.078989999999997</v>
      </c>
      <c r="J454" s="174">
        <v>68.809200000000004</v>
      </c>
    </row>
    <row r="455" spans="1:10" x14ac:dyDescent="0.25">
      <c r="A455" s="174" t="s">
        <v>163</v>
      </c>
      <c r="B455" s="174">
        <v>252963</v>
      </c>
      <c r="C455" s="174">
        <v>523</v>
      </c>
      <c r="D455" s="174">
        <v>802</v>
      </c>
      <c r="E455" s="174">
        <v>655</v>
      </c>
      <c r="F455" s="174">
        <v>135.09</v>
      </c>
      <c r="G455" s="174">
        <v>1987</v>
      </c>
      <c r="H455" s="174">
        <v>50.754550000000002</v>
      </c>
      <c r="I455" s="174">
        <v>45.070050000000002</v>
      </c>
      <c r="J455" s="174">
        <v>68.809200000000004</v>
      </c>
    </row>
    <row r="574" spans="10:10" x14ac:dyDescent="0.25">
      <c r="J574" s="3"/>
    </row>
    <row r="575" spans="10:10" x14ac:dyDescent="0.25">
      <c r="J575" s="3"/>
    </row>
    <row r="576" spans="10:10" x14ac:dyDescent="0.25">
      <c r="J576" s="3"/>
    </row>
    <row r="577" spans="10:10" x14ac:dyDescent="0.25">
      <c r="J577" s="3"/>
    </row>
    <row r="578" spans="10:10" x14ac:dyDescent="0.25">
      <c r="J578" s="3"/>
    </row>
    <row r="579" spans="10:10" x14ac:dyDescent="0.25">
      <c r="J579" s="3"/>
    </row>
    <row r="580" spans="10:10" x14ac:dyDescent="0.25">
      <c r="J580" s="3"/>
    </row>
    <row r="581" spans="10:10" x14ac:dyDescent="0.25">
      <c r="J581" s="3"/>
    </row>
    <row r="582" spans="10:10" x14ac:dyDescent="0.25">
      <c r="J582" s="3"/>
    </row>
    <row r="583" spans="10:10" x14ac:dyDescent="0.25">
      <c r="J583" s="3"/>
    </row>
    <row r="584" spans="10:10" x14ac:dyDescent="0.25">
      <c r="J584" s="3"/>
    </row>
    <row r="585" spans="10:10" x14ac:dyDescent="0.25">
      <c r="J585" s="3"/>
    </row>
    <row r="586" spans="10:10" x14ac:dyDescent="0.25">
      <c r="J586" s="3"/>
    </row>
    <row r="587" spans="10:10" x14ac:dyDescent="0.25">
      <c r="J587" s="3"/>
    </row>
    <row r="588" spans="10:10" x14ac:dyDescent="0.25">
      <c r="J588" s="3"/>
    </row>
    <row r="589" spans="10:10" x14ac:dyDescent="0.25">
      <c r="J589" s="3"/>
    </row>
    <row r="590" spans="10:10" x14ac:dyDescent="0.25">
      <c r="J590" s="3"/>
    </row>
    <row r="591" spans="10:10" x14ac:dyDescent="0.25">
      <c r="J591" s="3"/>
    </row>
    <row r="592" spans="10:10" x14ac:dyDescent="0.25">
      <c r="J592" s="3"/>
    </row>
    <row r="593" spans="10:10" x14ac:dyDescent="0.25">
      <c r="J593" s="3"/>
    </row>
    <row r="594" spans="10:10" x14ac:dyDescent="0.25">
      <c r="J594" s="3"/>
    </row>
    <row r="595" spans="10:10" x14ac:dyDescent="0.25">
      <c r="J595" s="3"/>
    </row>
    <row r="596" spans="10:10" x14ac:dyDescent="0.25">
      <c r="J596" s="3"/>
    </row>
    <row r="597" spans="10:10" x14ac:dyDescent="0.25">
      <c r="J597" s="3"/>
    </row>
    <row r="598" spans="10:10" x14ac:dyDescent="0.25">
      <c r="J598" s="3"/>
    </row>
    <row r="599" spans="10:10" x14ac:dyDescent="0.25">
      <c r="J599" s="3"/>
    </row>
    <row r="600" spans="10:10" x14ac:dyDescent="0.25">
      <c r="J600" s="3"/>
    </row>
    <row r="601" spans="10:10" x14ac:dyDescent="0.25">
      <c r="J601" s="3"/>
    </row>
    <row r="602" spans="10:10" x14ac:dyDescent="0.25">
      <c r="J602" s="3"/>
    </row>
    <row r="603" spans="10:10" x14ac:dyDescent="0.25">
      <c r="J603" s="3"/>
    </row>
    <row r="604" spans="10:10" x14ac:dyDescent="0.25">
      <c r="J604" s="3"/>
    </row>
    <row r="605" spans="10:10" x14ac:dyDescent="0.25">
      <c r="J605" s="3"/>
    </row>
    <row r="606" spans="10:10" x14ac:dyDescent="0.25">
      <c r="J606" s="3"/>
    </row>
    <row r="607" spans="10:10" x14ac:dyDescent="0.25">
      <c r="J607" s="3"/>
    </row>
    <row r="608" spans="10:10" x14ac:dyDescent="0.25">
      <c r="J608" s="3"/>
    </row>
    <row r="609" spans="10:10" x14ac:dyDescent="0.25">
      <c r="J609" s="3"/>
    </row>
    <row r="610" spans="10:10" x14ac:dyDescent="0.25">
      <c r="J610" s="3"/>
    </row>
    <row r="611" spans="10:10" x14ac:dyDescent="0.25">
      <c r="J611" s="3"/>
    </row>
    <row r="612" spans="10:10" x14ac:dyDescent="0.25">
      <c r="J612" s="3"/>
    </row>
    <row r="613" spans="10:10" x14ac:dyDescent="0.25">
      <c r="J613" s="3"/>
    </row>
    <row r="614" spans="10:10" x14ac:dyDescent="0.25">
      <c r="J614" s="3"/>
    </row>
    <row r="615" spans="10:10" x14ac:dyDescent="0.25">
      <c r="J615" s="3"/>
    </row>
    <row r="616" spans="10:10" x14ac:dyDescent="0.25">
      <c r="J616" s="3"/>
    </row>
    <row r="617" spans="10:10" x14ac:dyDescent="0.25">
      <c r="J617" s="3"/>
    </row>
    <row r="618" spans="10:10" x14ac:dyDescent="0.25">
      <c r="J618" s="3"/>
    </row>
    <row r="619" spans="10:10" x14ac:dyDescent="0.25">
      <c r="J619" s="3"/>
    </row>
    <row r="620" spans="10:10" x14ac:dyDescent="0.25">
      <c r="J620" s="3"/>
    </row>
    <row r="621" spans="10:10" x14ac:dyDescent="0.25">
      <c r="J621" s="3"/>
    </row>
    <row r="622" spans="10:10" x14ac:dyDescent="0.25">
      <c r="J622" s="3"/>
    </row>
    <row r="623" spans="10:10" x14ac:dyDescent="0.25">
      <c r="J623" s="3"/>
    </row>
    <row r="624" spans="10:10" x14ac:dyDescent="0.25">
      <c r="J624" s="3"/>
    </row>
    <row r="625" spans="10:10" x14ac:dyDescent="0.25">
      <c r="J625" s="3"/>
    </row>
    <row r="626" spans="10:10" x14ac:dyDescent="0.25">
      <c r="J626" s="3"/>
    </row>
    <row r="627" spans="10:10" x14ac:dyDescent="0.25">
      <c r="J627" s="3"/>
    </row>
    <row r="628" spans="10:10" x14ac:dyDescent="0.25">
      <c r="J628" s="3"/>
    </row>
    <row r="629" spans="10:10" x14ac:dyDescent="0.25">
      <c r="J629" s="3"/>
    </row>
    <row r="630" spans="10:10" x14ac:dyDescent="0.25">
      <c r="J630" s="3"/>
    </row>
    <row r="631" spans="10:10" x14ac:dyDescent="0.25">
      <c r="J631" s="3"/>
    </row>
    <row r="632" spans="10:10" x14ac:dyDescent="0.25">
      <c r="J632" s="3"/>
    </row>
    <row r="633" spans="10:10" x14ac:dyDescent="0.25">
      <c r="J633" s="3"/>
    </row>
    <row r="634" spans="10:10" x14ac:dyDescent="0.25">
      <c r="J634" s="3"/>
    </row>
    <row r="635" spans="10:10" x14ac:dyDescent="0.25">
      <c r="J635" s="3"/>
    </row>
    <row r="636" spans="10:10" x14ac:dyDescent="0.25">
      <c r="J636" s="3"/>
    </row>
    <row r="637" spans="10:10" x14ac:dyDescent="0.25">
      <c r="J637" s="3"/>
    </row>
    <row r="638" spans="10:10" x14ac:dyDescent="0.25">
      <c r="J638" s="3"/>
    </row>
    <row r="639" spans="10:10" x14ac:dyDescent="0.25">
      <c r="J639" s="3"/>
    </row>
    <row r="640" spans="10:10" x14ac:dyDescent="0.25">
      <c r="J640" s="3"/>
    </row>
    <row r="641" spans="10:10" x14ac:dyDescent="0.25">
      <c r="J641" s="3"/>
    </row>
    <row r="642" spans="10:10" x14ac:dyDescent="0.25">
      <c r="J642" s="3"/>
    </row>
    <row r="643" spans="10:10" x14ac:dyDescent="0.25">
      <c r="J643" s="3"/>
    </row>
    <row r="644" spans="10:10" x14ac:dyDescent="0.25">
      <c r="J644" s="3"/>
    </row>
    <row r="645" spans="10:10" x14ac:dyDescent="0.25">
      <c r="J645" s="3"/>
    </row>
    <row r="646" spans="10:10" x14ac:dyDescent="0.25">
      <c r="J646" s="3"/>
    </row>
    <row r="647" spans="10:10" x14ac:dyDescent="0.25">
      <c r="J647" s="3"/>
    </row>
    <row r="648" spans="10:10" x14ac:dyDescent="0.25">
      <c r="J648" s="3"/>
    </row>
    <row r="649" spans="10:10" x14ac:dyDescent="0.25">
      <c r="J649" s="3"/>
    </row>
    <row r="650" spans="10:10" x14ac:dyDescent="0.25">
      <c r="J650" s="3"/>
    </row>
    <row r="651" spans="10:10" x14ac:dyDescent="0.25">
      <c r="J651" s="3"/>
    </row>
    <row r="652" spans="10:10" x14ac:dyDescent="0.25">
      <c r="J652" s="3"/>
    </row>
    <row r="653" spans="10:10" x14ac:dyDescent="0.25">
      <c r="J653" s="3"/>
    </row>
    <row r="654" spans="10:10" x14ac:dyDescent="0.25">
      <c r="J654" s="3"/>
    </row>
    <row r="655" spans="10:10" x14ac:dyDescent="0.25">
      <c r="J655" s="3"/>
    </row>
    <row r="656" spans="10:10" x14ac:dyDescent="0.25">
      <c r="J656" s="3"/>
    </row>
    <row r="657" spans="10:10" x14ac:dyDescent="0.25">
      <c r="J657" s="3"/>
    </row>
    <row r="658" spans="10:10" x14ac:dyDescent="0.25">
      <c r="J658" s="3"/>
    </row>
    <row r="659" spans="10:10" x14ac:dyDescent="0.25">
      <c r="J659" s="3"/>
    </row>
    <row r="660" spans="10:10" x14ac:dyDescent="0.25">
      <c r="J660" s="3"/>
    </row>
    <row r="661" spans="10:10" x14ac:dyDescent="0.25">
      <c r="J661" s="3"/>
    </row>
    <row r="662" spans="10:10" x14ac:dyDescent="0.25">
      <c r="J662" s="3"/>
    </row>
    <row r="663" spans="10:10" x14ac:dyDescent="0.25">
      <c r="J663" s="3"/>
    </row>
    <row r="664" spans="10:10" x14ac:dyDescent="0.25">
      <c r="J664" s="3"/>
    </row>
    <row r="665" spans="10:10" x14ac:dyDescent="0.25">
      <c r="J665" s="3"/>
    </row>
    <row r="666" spans="10:10" x14ac:dyDescent="0.25">
      <c r="J666" s="3"/>
    </row>
    <row r="667" spans="10:10" x14ac:dyDescent="0.25">
      <c r="J667" s="3"/>
    </row>
    <row r="668" spans="10:10" x14ac:dyDescent="0.25">
      <c r="J668" s="3"/>
    </row>
    <row r="669" spans="10:10" x14ac:dyDescent="0.25">
      <c r="J669" s="3"/>
    </row>
    <row r="670" spans="10:10" x14ac:dyDescent="0.25">
      <c r="J670" s="3"/>
    </row>
    <row r="671" spans="10:10" x14ac:dyDescent="0.25">
      <c r="J671" s="3"/>
    </row>
    <row r="672" spans="10:10" x14ac:dyDescent="0.25">
      <c r="J672" s="3"/>
    </row>
    <row r="673" spans="10:10" x14ac:dyDescent="0.25">
      <c r="J673" s="3"/>
    </row>
    <row r="674" spans="10:10" x14ac:dyDescent="0.25">
      <c r="J674" s="3"/>
    </row>
    <row r="675" spans="10:10" x14ac:dyDescent="0.25">
      <c r="J675" s="3"/>
    </row>
    <row r="676" spans="10:10" x14ac:dyDescent="0.25">
      <c r="J676" s="3"/>
    </row>
    <row r="677" spans="10:10" x14ac:dyDescent="0.25">
      <c r="J677" s="3"/>
    </row>
    <row r="678" spans="10:10" x14ac:dyDescent="0.25">
      <c r="J678" s="3"/>
    </row>
    <row r="679" spans="10:10" x14ac:dyDescent="0.25">
      <c r="J679" s="3"/>
    </row>
    <row r="680" spans="10:10" x14ac:dyDescent="0.25">
      <c r="J680" s="3"/>
    </row>
    <row r="681" spans="10:10" x14ac:dyDescent="0.25">
      <c r="J681" s="3"/>
    </row>
    <row r="682" spans="10:10" x14ac:dyDescent="0.25">
      <c r="J682" s="3"/>
    </row>
    <row r="683" spans="10:10" x14ac:dyDescent="0.25">
      <c r="J683" s="3"/>
    </row>
    <row r="684" spans="10:10" x14ac:dyDescent="0.25">
      <c r="J684" s="3"/>
    </row>
    <row r="685" spans="10:10" x14ac:dyDescent="0.25">
      <c r="J685" s="3"/>
    </row>
    <row r="686" spans="10:10" x14ac:dyDescent="0.25">
      <c r="J686" s="3"/>
    </row>
    <row r="687" spans="10:10" x14ac:dyDescent="0.25">
      <c r="J687" s="3"/>
    </row>
    <row r="688" spans="10:10" x14ac:dyDescent="0.25">
      <c r="J688" s="3"/>
    </row>
    <row r="689" spans="10:10" x14ac:dyDescent="0.25">
      <c r="J689" s="3"/>
    </row>
    <row r="690" spans="10:10" x14ac:dyDescent="0.25">
      <c r="J690" s="3"/>
    </row>
    <row r="691" spans="10:10" x14ac:dyDescent="0.25">
      <c r="J691" s="3"/>
    </row>
    <row r="692" spans="10:10" x14ac:dyDescent="0.25">
      <c r="J692" s="3"/>
    </row>
    <row r="693" spans="10:10" x14ac:dyDescent="0.25">
      <c r="J693" s="3"/>
    </row>
    <row r="694" spans="10:10" x14ac:dyDescent="0.25">
      <c r="J694" s="3"/>
    </row>
    <row r="695" spans="10:10" x14ac:dyDescent="0.25">
      <c r="J695" s="3"/>
    </row>
    <row r="696" spans="10:10" x14ac:dyDescent="0.25">
      <c r="J696" s="3"/>
    </row>
    <row r="697" spans="10:10" x14ac:dyDescent="0.25">
      <c r="J697" s="3"/>
    </row>
    <row r="698" spans="10:10" x14ac:dyDescent="0.25">
      <c r="J698" s="3"/>
    </row>
    <row r="699" spans="10:10" x14ac:dyDescent="0.25">
      <c r="J699" s="3"/>
    </row>
    <row r="700" spans="10:10" x14ac:dyDescent="0.25">
      <c r="J700" s="3"/>
    </row>
    <row r="701" spans="10:10" x14ac:dyDescent="0.25">
      <c r="J701" s="3"/>
    </row>
    <row r="702" spans="10:10" x14ac:dyDescent="0.25">
      <c r="J702" s="3"/>
    </row>
    <row r="703" spans="10:10" x14ac:dyDescent="0.25">
      <c r="J703" s="3"/>
    </row>
    <row r="704" spans="10:10" x14ac:dyDescent="0.25">
      <c r="J704" s="3"/>
    </row>
    <row r="705" spans="10:10" x14ac:dyDescent="0.25">
      <c r="J705" s="3"/>
    </row>
    <row r="706" spans="10:10" x14ac:dyDescent="0.25">
      <c r="J706" s="3"/>
    </row>
    <row r="707" spans="10:10" x14ac:dyDescent="0.25">
      <c r="J707" s="3"/>
    </row>
    <row r="708" spans="10:10" x14ac:dyDescent="0.25">
      <c r="J708" s="3"/>
    </row>
    <row r="709" spans="10:10" x14ac:dyDescent="0.25">
      <c r="J709" s="3"/>
    </row>
    <row r="710" spans="10:10" x14ac:dyDescent="0.25">
      <c r="J710" s="3"/>
    </row>
    <row r="711" spans="10:10" x14ac:dyDescent="0.25">
      <c r="J711" s="3"/>
    </row>
    <row r="712" spans="10:10" x14ac:dyDescent="0.25">
      <c r="J712" s="3"/>
    </row>
    <row r="713" spans="10:10" x14ac:dyDescent="0.25">
      <c r="J713" s="3"/>
    </row>
    <row r="714" spans="10:10" x14ac:dyDescent="0.25">
      <c r="J714" s="3"/>
    </row>
    <row r="715" spans="10:10" x14ac:dyDescent="0.25">
      <c r="J715" s="3"/>
    </row>
    <row r="716" spans="10:10" x14ac:dyDescent="0.25">
      <c r="J716" s="3"/>
    </row>
    <row r="717" spans="10:10" x14ac:dyDescent="0.25">
      <c r="J717" s="3"/>
    </row>
    <row r="718" spans="10:10" x14ac:dyDescent="0.25">
      <c r="J718" s="3"/>
    </row>
    <row r="719" spans="10:10" x14ac:dyDescent="0.25">
      <c r="J719" s="3"/>
    </row>
    <row r="720" spans="10:10" x14ac:dyDescent="0.25">
      <c r="J720" s="3"/>
    </row>
    <row r="721" spans="10:10" x14ac:dyDescent="0.25">
      <c r="J721" s="3"/>
    </row>
    <row r="722" spans="10:10" x14ac:dyDescent="0.25">
      <c r="J722" s="3"/>
    </row>
    <row r="723" spans="10:10" x14ac:dyDescent="0.25">
      <c r="J723" s="3"/>
    </row>
    <row r="724" spans="10:10" x14ac:dyDescent="0.25">
      <c r="J724" s="3"/>
    </row>
    <row r="725" spans="10:10" x14ac:dyDescent="0.25">
      <c r="J725" s="3"/>
    </row>
    <row r="726" spans="10:10" x14ac:dyDescent="0.25">
      <c r="J726" s="3"/>
    </row>
    <row r="727" spans="10:10" x14ac:dyDescent="0.25">
      <c r="J727" s="3"/>
    </row>
    <row r="728" spans="10:10" x14ac:dyDescent="0.25">
      <c r="J728" s="3"/>
    </row>
    <row r="729" spans="10:10" x14ac:dyDescent="0.25">
      <c r="J729" s="3"/>
    </row>
    <row r="730" spans="10:10" x14ac:dyDescent="0.25">
      <c r="J730" s="3"/>
    </row>
    <row r="731" spans="10:10" x14ac:dyDescent="0.25">
      <c r="J731" s="3"/>
    </row>
    <row r="732" spans="10:10" x14ac:dyDescent="0.25">
      <c r="J732" s="3"/>
    </row>
    <row r="733" spans="10:10" x14ac:dyDescent="0.25">
      <c r="J733" s="3"/>
    </row>
    <row r="734" spans="10:10" x14ac:dyDescent="0.25">
      <c r="J734" s="3"/>
    </row>
    <row r="735" spans="10:10" x14ac:dyDescent="0.25">
      <c r="J735" s="3"/>
    </row>
    <row r="736" spans="10:10" x14ac:dyDescent="0.25">
      <c r="J736" s="3"/>
    </row>
    <row r="737" spans="10:10" x14ac:dyDescent="0.25">
      <c r="J737" s="3"/>
    </row>
    <row r="738" spans="10:10" x14ac:dyDescent="0.25">
      <c r="J738" s="3"/>
    </row>
    <row r="739" spans="10:10" x14ac:dyDescent="0.25">
      <c r="J739" s="3"/>
    </row>
    <row r="740" spans="10:10" x14ac:dyDescent="0.25">
      <c r="J740" s="3"/>
    </row>
    <row r="741" spans="10:10" x14ac:dyDescent="0.25">
      <c r="J741" s="3"/>
    </row>
    <row r="742" spans="10:10" x14ac:dyDescent="0.25">
      <c r="J742" s="3"/>
    </row>
    <row r="743" spans="10:10" x14ac:dyDescent="0.25">
      <c r="J743" s="3"/>
    </row>
    <row r="744" spans="10:10" x14ac:dyDescent="0.25">
      <c r="J744" s="3"/>
    </row>
    <row r="745" spans="10:10" x14ac:dyDescent="0.25">
      <c r="J745" s="3"/>
    </row>
    <row r="746" spans="10:10" x14ac:dyDescent="0.25">
      <c r="J746" s="3"/>
    </row>
    <row r="747" spans="10:10" x14ac:dyDescent="0.25">
      <c r="J747" s="3"/>
    </row>
    <row r="748" spans="10:10" x14ac:dyDescent="0.25">
      <c r="J748" s="3"/>
    </row>
    <row r="749" spans="10:10" x14ac:dyDescent="0.25">
      <c r="J749" s="3"/>
    </row>
    <row r="750" spans="10:10" x14ac:dyDescent="0.25">
      <c r="J750" s="3"/>
    </row>
    <row r="751" spans="10:10" x14ac:dyDescent="0.25">
      <c r="J751" s="3"/>
    </row>
    <row r="752" spans="10:10" x14ac:dyDescent="0.25">
      <c r="J752" s="3"/>
    </row>
    <row r="753" spans="10:10" x14ac:dyDescent="0.25">
      <c r="J753" s="3"/>
    </row>
    <row r="754" spans="10:10" x14ac:dyDescent="0.25">
      <c r="J754" s="3"/>
    </row>
    <row r="755" spans="10:10" x14ac:dyDescent="0.25">
      <c r="J755" s="3"/>
    </row>
    <row r="756" spans="10:10" x14ac:dyDescent="0.25">
      <c r="J756" s="3"/>
    </row>
    <row r="757" spans="10:10" x14ac:dyDescent="0.25">
      <c r="J757" s="3"/>
    </row>
    <row r="758" spans="10:10" x14ac:dyDescent="0.25">
      <c r="J758" s="3"/>
    </row>
    <row r="759" spans="10:10" x14ac:dyDescent="0.25">
      <c r="J759" s="3"/>
    </row>
    <row r="760" spans="10:10" x14ac:dyDescent="0.25">
      <c r="J760" s="3"/>
    </row>
    <row r="761" spans="10:10" x14ac:dyDescent="0.25">
      <c r="J761" s="3"/>
    </row>
    <row r="762" spans="10:10" x14ac:dyDescent="0.25">
      <c r="J762" s="3"/>
    </row>
    <row r="763" spans="10:10" x14ac:dyDescent="0.25">
      <c r="J763" s="3"/>
    </row>
    <row r="764" spans="10:10" x14ac:dyDescent="0.25">
      <c r="J764" s="3"/>
    </row>
    <row r="765" spans="10:10" x14ac:dyDescent="0.25">
      <c r="J765" s="3"/>
    </row>
    <row r="766" spans="10:10" x14ac:dyDescent="0.25">
      <c r="J766" s="3"/>
    </row>
    <row r="767" spans="10:10" x14ac:dyDescent="0.25">
      <c r="J767" s="3"/>
    </row>
    <row r="768" spans="10:10" x14ac:dyDescent="0.25">
      <c r="J768" s="3"/>
    </row>
    <row r="769" spans="10:10" x14ac:dyDescent="0.25">
      <c r="J769" s="3"/>
    </row>
    <row r="770" spans="10:10" x14ac:dyDescent="0.25">
      <c r="J770" s="3"/>
    </row>
    <row r="771" spans="10:10" x14ac:dyDescent="0.25">
      <c r="J771" s="3"/>
    </row>
    <row r="772" spans="10:10" x14ac:dyDescent="0.25">
      <c r="J772" s="3"/>
    </row>
    <row r="773" spans="10:10" x14ac:dyDescent="0.25">
      <c r="J773" s="3"/>
    </row>
    <row r="774" spans="10:10" x14ac:dyDescent="0.25">
      <c r="J774" s="3"/>
    </row>
    <row r="775" spans="10:10" x14ac:dyDescent="0.25">
      <c r="J775" s="3"/>
    </row>
    <row r="776" spans="10:10" x14ac:dyDescent="0.25">
      <c r="J776" s="3"/>
    </row>
    <row r="777" spans="10:10" x14ac:dyDescent="0.25">
      <c r="J777" s="3"/>
    </row>
    <row r="778" spans="10:10" x14ac:dyDescent="0.25">
      <c r="J778" s="3"/>
    </row>
    <row r="779" spans="10:10" x14ac:dyDescent="0.25">
      <c r="J779" s="3"/>
    </row>
    <row r="780" spans="10:10" x14ac:dyDescent="0.25">
      <c r="J780" s="3"/>
    </row>
    <row r="781" spans="10:10" x14ac:dyDescent="0.25">
      <c r="J781" s="3"/>
    </row>
    <row r="782" spans="10:10" x14ac:dyDescent="0.25">
      <c r="J782" s="3"/>
    </row>
    <row r="783" spans="10:10" x14ac:dyDescent="0.25">
      <c r="J783" s="3"/>
    </row>
    <row r="784" spans="10:10" x14ac:dyDescent="0.25">
      <c r="J784" s="3"/>
    </row>
    <row r="785" spans="10:10" x14ac:dyDescent="0.25">
      <c r="J785" s="3"/>
    </row>
    <row r="786" spans="10:10" x14ac:dyDescent="0.25">
      <c r="J786" s="3"/>
    </row>
    <row r="787" spans="10:10" x14ac:dyDescent="0.25">
      <c r="J787" s="3"/>
    </row>
    <row r="788" spans="10:10" x14ac:dyDescent="0.25">
      <c r="J788" s="3"/>
    </row>
    <row r="789" spans="10:10" x14ac:dyDescent="0.25">
      <c r="J789" s="3"/>
    </row>
  </sheetData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901"/>
  <sheetViews>
    <sheetView workbookViewId="0">
      <selection activeCell="I6" sqref="I6"/>
    </sheetView>
  </sheetViews>
  <sheetFormatPr baseColWidth="10" defaultColWidth="11.42578125" defaultRowHeight="15" x14ac:dyDescent="0.25"/>
  <cols>
    <col min="1" max="7" width="11.42578125" style="174"/>
    <col min="8" max="8" width="12.5703125" style="174" bestFit="1" customWidth="1"/>
    <col min="9" max="10" width="11.42578125" style="174"/>
    <col min="11" max="11" width="11.42578125" style="95"/>
    <col min="12" max="16384" width="11.42578125" style="174"/>
  </cols>
  <sheetData>
    <row r="1" spans="1:16" x14ac:dyDescent="0.25">
      <c r="A1" s="174" t="s">
        <v>147</v>
      </c>
      <c r="B1" s="174">
        <f>Typosoil3!B1</f>
        <v>3</v>
      </c>
      <c r="H1" s="174" t="s">
        <v>0</v>
      </c>
      <c r="K1" s="95" t="s">
        <v>12</v>
      </c>
      <c r="M1" s="174" t="s">
        <v>13</v>
      </c>
      <c r="N1" s="174" t="s">
        <v>14</v>
      </c>
      <c r="P1" s="174" t="s">
        <v>15</v>
      </c>
    </row>
    <row r="2" spans="1:16" x14ac:dyDescent="0.25">
      <c r="A2" s="174" t="s">
        <v>148</v>
      </c>
      <c r="B2" s="174" t="str">
        <f>Typosoil3!B2</f>
        <v>RR LOC2 UD</v>
      </c>
      <c r="E2" s="174" t="s">
        <v>2</v>
      </c>
      <c r="F2" s="59">
        <v>130.88200000000001</v>
      </c>
      <c r="H2" s="174" t="s">
        <v>3</v>
      </c>
      <c r="K2" s="96">
        <f>VALUE(MID(F2,1,7))</f>
        <v>130.88200000000001</v>
      </c>
      <c r="L2" s="4"/>
      <c r="M2" s="4" t="e">
        <f>VALUE(MID(F4,1,7))</f>
        <v>#VALUE!</v>
      </c>
      <c r="N2" s="174" t="s">
        <v>16</v>
      </c>
      <c r="P2" s="174">
        <f>MAX(M8:M500)</f>
        <v>1099.5841244010487</v>
      </c>
    </row>
    <row r="3" spans="1:16" x14ac:dyDescent="0.25">
      <c r="A3" s="174" t="s">
        <v>149</v>
      </c>
      <c r="B3" s="174" t="str">
        <f>Typosoil3!B3</f>
        <v>25/7/2013-8h32</v>
      </c>
      <c r="E3" s="174" t="s">
        <v>4</v>
      </c>
      <c r="F3" s="1"/>
      <c r="H3" s="174" t="s">
        <v>5</v>
      </c>
      <c r="K3" s="95" t="s">
        <v>17</v>
      </c>
      <c r="L3" s="174" t="s">
        <v>18</v>
      </c>
      <c r="M3" s="174" t="s">
        <v>19</v>
      </c>
      <c r="P3" s="174">
        <f>VLOOKUP(P2,M8:O500,3,0)</f>
        <v>448</v>
      </c>
    </row>
    <row r="4" spans="1:16" x14ac:dyDescent="0.25">
      <c r="A4" s="174" t="s">
        <v>150</v>
      </c>
      <c r="B4" s="174" t="s">
        <v>164</v>
      </c>
      <c r="E4" s="174" t="s">
        <v>6</v>
      </c>
      <c r="F4" s="1"/>
      <c r="H4" s="174" t="s">
        <v>7</v>
      </c>
      <c r="K4" s="95">
        <f>(MIN(F10:F700)-VALUE(MID(F2,1,7)))/VALUE(MID(F2,1,7))</f>
        <v>2.275331978423319E-2</v>
      </c>
      <c r="L4" s="174" t="s">
        <v>20</v>
      </c>
      <c r="M4" s="174" t="e">
        <f>(VALUE(MID(F3,1,7))-VALUE(MID(F4,1,7)))/VALUE(MID(F4,1,7))</f>
        <v>#VALUE!</v>
      </c>
      <c r="N4" s="174" t="e">
        <f>(MIN(F10:F700)-K2)/M4</f>
        <v>#VALUE!</v>
      </c>
    </row>
    <row r="5" spans="1:16" x14ac:dyDescent="0.25">
      <c r="A5" s="174" t="s">
        <v>151</v>
      </c>
      <c r="B5" s="174" t="str">
        <f>Typosoil3!B5</f>
        <v>QEERI</v>
      </c>
      <c r="E5" s="174" t="s">
        <v>8</v>
      </c>
      <c r="F5" s="174" t="e">
        <f>(F3-F4)/F4</f>
        <v>#DIV/0!</v>
      </c>
      <c r="H5" s="174" t="s">
        <v>9</v>
      </c>
      <c r="I5" s="174">
        <v>1946</v>
      </c>
    </row>
    <row r="6" spans="1:16" x14ac:dyDescent="0.25">
      <c r="A6" s="174" t="s">
        <v>152</v>
      </c>
      <c r="B6" s="174" t="str">
        <f>Typosoil3!B6</f>
        <v>20130728-093816</v>
      </c>
      <c r="H6" s="174" t="s">
        <v>10</v>
      </c>
      <c r="I6" s="177">
        <v>1.76976</v>
      </c>
    </row>
    <row r="7" spans="1:16" x14ac:dyDescent="0.25">
      <c r="A7" s="174" t="s">
        <v>153</v>
      </c>
      <c r="B7" s="174" t="s">
        <v>154</v>
      </c>
      <c r="C7" s="174" t="s">
        <v>155</v>
      </c>
      <c r="D7" s="174" t="s">
        <v>156</v>
      </c>
      <c r="E7" s="174" t="s">
        <v>157</v>
      </c>
      <c r="F7" s="174" t="s">
        <v>158</v>
      </c>
      <c r="G7" s="174" t="s">
        <v>159</v>
      </c>
      <c r="H7" s="174" t="s">
        <v>160</v>
      </c>
      <c r="I7" s="174" t="s">
        <v>161</v>
      </c>
      <c r="J7" s="2" t="s">
        <v>11</v>
      </c>
      <c r="K7" s="95" t="s">
        <v>21</v>
      </c>
      <c r="L7" s="174" t="s">
        <v>22</v>
      </c>
      <c r="M7" s="174" t="s">
        <v>23</v>
      </c>
      <c r="N7" s="174" t="s">
        <v>24</v>
      </c>
      <c r="P7" s="174" t="s">
        <v>25</v>
      </c>
    </row>
    <row r="8" spans="1:16" x14ac:dyDescent="0.25">
      <c r="A8" s="174" t="s">
        <v>163</v>
      </c>
      <c r="B8" s="174">
        <v>152</v>
      </c>
      <c r="C8" s="174">
        <v>80</v>
      </c>
      <c r="D8" s="174">
        <v>776</v>
      </c>
      <c r="E8" s="174">
        <v>702</v>
      </c>
      <c r="F8" s="174">
        <v>172.23</v>
      </c>
      <c r="G8" s="174">
        <v>1942</v>
      </c>
      <c r="H8" s="174">
        <v>52.463630000000002</v>
      </c>
      <c r="I8" s="174">
        <v>45.293590000000002</v>
      </c>
      <c r="J8" s="3">
        <f t="shared" ref="J8:J71" si="0">G8/I$6-I$5/I$6</f>
        <v>-2.2601934725612409</v>
      </c>
      <c r="K8" s="95">
        <f>IF(B8="",0,(F8-K$2)/K$2)</f>
        <v>0.31591815528491302</v>
      </c>
      <c r="L8" s="174">
        <f>IF(B8="","",H8*H8*I8/4*3.1416/K$2/1000)</f>
        <v>0.74810815956368848</v>
      </c>
      <c r="M8" s="174">
        <f>IF(OR(J8="",-(J8-MAX(J$8:J$58))&lt;0),"",-(J8))</f>
        <v>2.2601934725612409</v>
      </c>
      <c r="N8" s="174">
        <f t="shared" ref="N8:N71" si="1">IF(B8="","",K8+1/2.66)</f>
        <v>0.69185800490897309</v>
      </c>
      <c r="O8" s="174">
        <v>1</v>
      </c>
      <c r="P8" s="174" t="e">
        <f t="shared" ref="P8:P71" si="2">IF(B8="","",(F8-N$4)/N$4)</f>
        <v>#VALUE!</v>
      </c>
    </row>
    <row r="9" spans="1:16" x14ac:dyDescent="0.25">
      <c r="A9" s="174" t="s">
        <v>163</v>
      </c>
      <c r="B9" s="174">
        <v>729</v>
      </c>
      <c r="C9" s="174">
        <v>769</v>
      </c>
      <c r="D9" s="174">
        <v>180</v>
      </c>
      <c r="E9" s="174">
        <v>680</v>
      </c>
      <c r="F9" s="174">
        <v>171.97</v>
      </c>
      <c r="G9" s="174">
        <v>1940</v>
      </c>
      <c r="H9" s="174">
        <v>52.463630000000002</v>
      </c>
      <c r="I9" s="174">
        <v>45.293590000000002</v>
      </c>
      <c r="J9" s="3">
        <f t="shared" si="0"/>
        <v>-3.3902902088418614</v>
      </c>
      <c r="K9" s="95">
        <f t="shared" ref="K9:K72" si="3">IF(B9="",0,(F9-K$2)/K$2)</f>
        <v>0.31393163307406668</v>
      </c>
      <c r="L9" s="174">
        <f t="shared" ref="L9:L72" si="4">IF(B9="","",H9*H9*I9/4*3.1416/K$2/1000)</f>
        <v>0.74810815956368848</v>
      </c>
      <c r="M9" s="174">
        <f t="shared" ref="M9:M72" si="5">IF(OR(J9="",-(J9-MAX(J$8:J$58))&lt;0),"",-(J9))</f>
        <v>3.3902902088418614</v>
      </c>
      <c r="N9" s="174">
        <f t="shared" si="1"/>
        <v>0.68987148269812681</v>
      </c>
      <c r="O9" s="174">
        <v>2</v>
      </c>
      <c r="P9" s="174" t="e">
        <f t="shared" si="2"/>
        <v>#VALUE!</v>
      </c>
    </row>
    <row r="10" spans="1:16" x14ac:dyDescent="0.25">
      <c r="A10" s="174" t="s">
        <v>163</v>
      </c>
      <c r="B10" s="174">
        <v>1298</v>
      </c>
      <c r="C10" s="174">
        <v>789</v>
      </c>
      <c r="D10" s="174">
        <v>168</v>
      </c>
      <c r="E10" s="174">
        <v>677</v>
      </c>
      <c r="F10" s="174">
        <v>171.83</v>
      </c>
      <c r="G10" s="174">
        <v>1937</v>
      </c>
      <c r="H10" s="174">
        <v>52.42727</v>
      </c>
      <c r="I10" s="174">
        <v>45.266770000000001</v>
      </c>
      <c r="J10" s="3">
        <f t="shared" si="0"/>
        <v>-5.0854353132629058</v>
      </c>
      <c r="K10" s="95">
        <f t="shared" si="3"/>
        <v>0.3128619672682264</v>
      </c>
      <c r="L10" s="174">
        <f t="shared" si="4"/>
        <v>0.74662919531740735</v>
      </c>
      <c r="M10" s="174">
        <f t="shared" si="5"/>
        <v>5.0854353132629058</v>
      </c>
      <c r="N10" s="174">
        <f t="shared" si="1"/>
        <v>0.68880181689228648</v>
      </c>
      <c r="O10" s="174">
        <v>3</v>
      </c>
      <c r="P10" s="174" t="e">
        <f t="shared" si="2"/>
        <v>#VALUE!</v>
      </c>
    </row>
    <row r="11" spans="1:16" x14ac:dyDescent="0.25">
      <c r="A11" s="174" t="s">
        <v>163</v>
      </c>
      <c r="B11" s="174">
        <v>1868</v>
      </c>
      <c r="C11" s="174">
        <v>782</v>
      </c>
      <c r="D11" s="174">
        <v>174</v>
      </c>
      <c r="E11" s="174">
        <v>677</v>
      </c>
      <c r="F11" s="174">
        <v>171.7</v>
      </c>
      <c r="G11" s="174">
        <v>1934</v>
      </c>
      <c r="H11" s="174">
        <v>52.431820000000002</v>
      </c>
      <c r="I11" s="174">
        <v>45.266770000000001</v>
      </c>
      <c r="J11" s="3">
        <f t="shared" si="0"/>
        <v>-6.7805804176837228</v>
      </c>
      <c r="K11" s="95">
        <f t="shared" si="3"/>
        <v>0.31186870616280299</v>
      </c>
      <c r="L11" s="174">
        <f t="shared" si="4"/>
        <v>0.74675879620081409</v>
      </c>
      <c r="M11" s="174">
        <f t="shared" si="5"/>
        <v>6.7805804176837228</v>
      </c>
      <c r="N11" s="174">
        <f t="shared" si="1"/>
        <v>0.68780855578686317</v>
      </c>
      <c r="O11" s="174">
        <v>4</v>
      </c>
      <c r="P11" s="174" t="e">
        <f t="shared" si="2"/>
        <v>#VALUE!</v>
      </c>
    </row>
    <row r="12" spans="1:16" x14ac:dyDescent="0.25">
      <c r="A12" s="174" t="s">
        <v>163</v>
      </c>
      <c r="B12" s="174">
        <v>2439</v>
      </c>
      <c r="C12" s="174">
        <v>787</v>
      </c>
      <c r="D12" s="174">
        <v>174</v>
      </c>
      <c r="E12" s="174">
        <v>678</v>
      </c>
      <c r="F12" s="174">
        <v>171.57</v>
      </c>
      <c r="G12" s="174">
        <v>1933</v>
      </c>
      <c r="H12" s="174">
        <v>52.409089999999999</v>
      </c>
      <c r="I12" s="174">
        <v>45.275709999999997</v>
      </c>
      <c r="J12" s="3">
        <f t="shared" si="0"/>
        <v>-7.3456287858241467</v>
      </c>
      <c r="K12" s="95">
        <f t="shared" si="3"/>
        <v>0.31087544505737985</v>
      </c>
      <c r="L12" s="174">
        <f t="shared" si="4"/>
        <v>0.74625882763991835</v>
      </c>
      <c r="M12" s="174">
        <f t="shared" si="5"/>
        <v>7.3456287858241467</v>
      </c>
      <c r="N12" s="174">
        <f t="shared" si="1"/>
        <v>0.68681529468143998</v>
      </c>
      <c r="O12" s="174">
        <v>5</v>
      </c>
      <c r="P12" s="174" t="e">
        <f t="shared" si="2"/>
        <v>#VALUE!</v>
      </c>
    </row>
    <row r="13" spans="1:16" x14ac:dyDescent="0.25">
      <c r="A13" s="174" t="s">
        <v>163</v>
      </c>
      <c r="B13" s="174">
        <v>3009</v>
      </c>
      <c r="C13" s="174">
        <v>787</v>
      </c>
      <c r="D13" s="174">
        <v>176</v>
      </c>
      <c r="E13" s="174">
        <v>677</v>
      </c>
      <c r="F13" s="174">
        <v>171.43</v>
      </c>
      <c r="G13" s="174">
        <v>1932</v>
      </c>
      <c r="H13" s="174">
        <v>52.4</v>
      </c>
      <c r="I13" s="174">
        <v>45.266770000000001</v>
      </c>
      <c r="J13" s="3">
        <f t="shared" si="0"/>
        <v>-7.9106771539643432</v>
      </c>
      <c r="K13" s="95">
        <f t="shared" si="3"/>
        <v>0.30980577925153957</v>
      </c>
      <c r="L13" s="174">
        <f t="shared" si="4"/>
        <v>0.74585268023708429</v>
      </c>
      <c r="M13" s="174">
        <f t="shared" si="5"/>
        <v>7.9106771539643432</v>
      </c>
      <c r="N13" s="174">
        <f t="shared" si="1"/>
        <v>0.68574562887559964</v>
      </c>
      <c r="O13" s="174">
        <v>6</v>
      </c>
      <c r="P13" s="174" t="e">
        <f t="shared" si="2"/>
        <v>#VALUE!</v>
      </c>
    </row>
    <row r="14" spans="1:16" x14ac:dyDescent="0.25">
      <c r="A14" s="174" t="s">
        <v>163</v>
      </c>
      <c r="B14" s="174">
        <v>3580</v>
      </c>
      <c r="C14" s="174">
        <v>794</v>
      </c>
      <c r="D14" s="174">
        <v>174</v>
      </c>
      <c r="E14" s="174">
        <v>677</v>
      </c>
      <c r="F14" s="174">
        <v>171.28</v>
      </c>
      <c r="G14" s="174">
        <v>1929</v>
      </c>
      <c r="H14" s="174">
        <v>52.377270000000003</v>
      </c>
      <c r="I14" s="174">
        <v>45.266770000000001</v>
      </c>
      <c r="J14" s="3">
        <f t="shared" si="0"/>
        <v>-9.6058222583853876</v>
      </c>
      <c r="K14" s="95">
        <f t="shared" si="3"/>
        <v>0.30865970874528198</v>
      </c>
      <c r="L14" s="174">
        <f t="shared" si="4"/>
        <v>0.74520575067803585</v>
      </c>
      <c r="M14" s="174">
        <f t="shared" si="5"/>
        <v>9.6058222583853876</v>
      </c>
      <c r="N14" s="174">
        <f t="shared" si="1"/>
        <v>0.68459955836934205</v>
      </c>
      <c r="O14" s="174">
        <v>7</v>
      </c>
      <c r="P14" s="174" t="e">
        <f t="shared" si="2"/>
        <v>#VALUE!</v>
      </c>
    </row>
    <row r="15" spans="1:16" x14ac:dyDescent="0.25">
      <c r="A15" s="174" t="s">
        <v>163</v>
      </c>
      <c r="B15" s="174">
        <v>4148</v>
      </c>
      <c r="C15" s="174">
        <v>804</v>
      </c>
      <c r="D15" s="174">
        <v>167</v>
      </c>
      <c r="E15" s="174">
        <v>676</v>
      </c>
      <c r="F15" s="174">
        <v>171.12</v>
      </c>
      <c r="G15" s="174">
        <v>1926</v>
      </c>
      <c r="H15" s="174">
        <v>52.363639999999997</v>
      </c>
      <c r="I15" s="174">
        <v>45.257820000000002</v>
      </c>
      <c r="J15" s="3">
        <f t="shared" si="0"/>
        <v>-11.300967362806205</v>
      </c>
      <c r="K15" s="95">
        <f t="shared" si="3"/>
        <v>0.3074372335386073</v>
      </c>
      <c r="L15" s="174">
        <f t="shared" si="4"/>
        <v>0.74467069224697169</v>
      </c>
      <c r="M15" s="174">
        <f t="shared" si="5"/>
        <v>11.300967362806205</v>
      </c>
      <c r="N15" s="174">
        <f t="shared" si="1"/>
        <v>0.68337708316266743</v>
      </c>
      <c r="O15" s="174">
        <v>8</v>
      </c>
      <c r="P15" s="174" t="e">
        <f t="shared" si="2"/>
        <v>#VALUE!</v>
      </c>
    </row>
    <row r="16" spans="1:16" x14ac:dyDescent="0.25">
      <c r="A16" s="174" t="s">
        <v>163</v>
      </c>
      <c r="B16" s="174">
        <v>4716</v>
      </c>
      <c r="C16" s="174">
        <v>783</v>
      </c>
      <c r="D16" s="174">
        <v>188</v>
      </c>
      <c r="E16" s="174">
        <v>677</v>
      </c>
      <c r="F16" s="174">
        <v>170.96</v>
      </c>
      <c r="G16" s="174">
        <v>1923</v>
      </c>
      <c r="H16" s="174">
        <v>52.363639999999997</v>
      </c>
      <c r="I16" s="174">
        <v>45.266770000000001</v>
      </c>
      <c r="J16" s="3">
        <f t="shared" si="0"/>
        <v>-12.996112467227249</v>
      </c>
      <c r="K16" s="95">
        <f t="shared" si="3"/>
        <v>0.30621475833193257</v>
      </c>
      <c r="L16" s="174">
        <f t="shared" si="4"/>
        <v>0.74481795525468197</v>
      </c>
      <c r="M16" s="174">
        <f t="shared" si="5"/>
        <v>12.996112467227249</v>
      </c>
      <c r="N16" s="174">
        <f t="shared" si="1"/>
        <v>0.6821546079559927</v>
      </c>
      <c r="O16" s="174">
        <v>9</v>
      </c>
      <c r="P16" s="174" t="e">
        <f t="shared" si="2"/>
        <v>#VALUE!</v>
      </c>
    </row>
    <row r="17" spans="1:16" x14ac:dyDescent="0.25">
      <c r="A17" s="174" t="s">
        <v>163</v>
      </c>
      <c r="B17" s="174">
        <v>5282</v>
      </c>
      <c r="C17" s="174">
        <v>789</v>
      </c>
      <c r="D17" s="174">
        <v>187</v>
      </c>
      <c r="E17" s="174">
        <v>676</v>
      </c>
      <c r="F17" s="174">
        <v>170.79</v>
      </c>
      <c r="G17" s="174">
        <v>1921</v>
      </c>
      <c r="H17" s="174">
        <v>52.340910000000001</v>
      </c>
      <c r="I17" s="174">
        <v>45.257820000000002</v>
      </c>
      <c r="J17" s="3">
        <f t="shared" si="0"/>
        <v>-14.126209203507869</v>
      </c>
      <c r="K17" s="95">
        <f t="shared" si="3"/>
        <v>0.30491587842484058</v>
      </c>
      <c r="L17" s="174">
        <f t="shared" si="4"/>
        <v>0.74402433950533742</v>
      </c>
      <c r="M17" s="174">
        <f t="shared" si="5"/>
        <v>14.126209203507869</v>
      </c>
      <c r="N17" s="174">
        <f t="shared" si="1"/>
        <v>0.68085572804890071</v>
      </c>
      <c r="O17" s="174">
        <v>10</v>
      </c>
      <c r="P17" s="174" t="e">
        <f t="shared" si="2"/>
        <v>#VALUE!</v>
      </c>
    </row>
    <row r="18" spans="1:16" x14ac:dyDescent="0.25">
      <c r="A18" s="174" t="s">
        <v>163</v>
      </c>
      <c r="B18" s="174">
        <v>5848</v>
      </c>
      <c r="C18" s="174">
        <v>794</v>
      </c>
      <c r="D18" s="174">
        <v>187</v>
      </c>
      <c r="E18" s="174">
        <v>673</v>
      </c>
      <c r="F18" s="174">
        <v>170.62</v>
      </c>
      <c r="G18" s="174">
        <v>1918</v>
      </c>
      <c r="H18" s="174">
        <v>52.318179999999998</v>
      </c>
      <c r="I18" s="174">
        <v>45.239939999999997</v>
      </c>
      <c r="J18" s="3">
        <f t="shared" si="0"/>
        <v>-15.821354307928686</v>
      </c>
      <c r="K18" s="95">
        <f t="shared" si="3"/>
        <v>0.30361699851774882</v>
      </c>
      <c r="L18" s="174">
        <f t="shared" si="4"/>
        <v>0.74308458105531416</v>
      </c>
      <c r="M18" s="174">
        <f t="shared" si="5"/>
        <v>15.821354307928686</v>
      </c>
      <c r="N18" s="174">
        <f t="shared" si="1"/>
        <v>0.67955684814180894</v>
      </c>
      <c r="O18" s="174">
        <v>11</v>
      </c>
      <c r="P18" s="174" t="e">
        <f t="shared" si="2"/>
        <v>#VALUE!</v>
      </c>
    </row>
    <row r="19" spans="1:16" x14ac:dyDescent="0.25">
      <c r="A19" s="174" t="s">
        <v>163</v>
      </c>
      <c r="B19" s="174">
        <v>6414</v>
      </c>
      <c r="C19" s="174">
        <v>807</v>
      </c>
      <c r="D19" s="174">
        <v>179</v>
      </c>
      <c r="E19" s="174">
        <v>672</v>
      </c>
      <c r="F19" s="174">
        <v>170.45</v>
      </c>
      <c r="G19" s="174">
        <v>1913</v>
      </c>
      <c r="H19" s="174">
        <v>52.295459999999999</v>
      </c>
      <c r="I19" s="174">
        <v>45.231000000000002</v>
      </c>
      <c r="J19" s="3">
        <f t="shared" si="0"/>
        <v>-18.646596148630351</v>
      </c>
      <c r="K19" s="95">
        <f t="shared" si="3"/>
        <v>0.30231811861065677</v>
      </c>
      <c r="L19" s="174">
        <f t="shared" si="4"/>
        <v>0.74229261298711713</v>
      </c>
      <c r="M19" s="174">
        <f t="shared" si="5"/>
        <v>18.646596148630351</v>
      </c>
      <c r="N19" s="174">
        <f t="shared" si="1"/>
        <v>0.67825796823471696</v>
      </c>
      <c r="O19" s="174">
        <v>12</v>
      </c>
      <c r="P19" s="174" t="e">
        <f t="shared" si="2"/>
        <v>#VALUE!</v>
      </c>
    </row>
    <row r="20" spans="1:16" x14ac:dyDescent="0.25">
      <c r="A20" s="174" t="s">
        <v>163</v>
      </c>
      <c r="B20" s="174">
        <v>6979</v>
      </c>
      <c r="C20" s="174">
        <v>799</v>
      </c>
      <c r="D20" s="174">
        <v>191</v>
      </c>
      <c r="E20" s="174">
        <v>672</v>
      </c>
      <c r="F20" s="174">
        <v>170.28</v>
      </c>
      <c r="G20" s="174">
        <v>1909</v>
      </c>
      <c r="H20" s="174">
        <v>52.277270000000001</v>
      </c>
      <c r="I20" s="174">
        <v>45.222059999999999</v>
      </c>
      <c r="J20" s="3">
        <f t="shared" si="0"/>
        <v>-20.906789621191592</v>
      </c>
      <c r="K20" s="95">
        <f t="shared" si="3"/>
        <v>0.30101923870356501</v>
      </c>
      <c r="L20" s="174">
        <f t="shared" si="4"/>
        <v>0.74162970391218708</v>
      </c>
      <c r="M20" s="174">
        <f t="shared" si="5"/>
        <v>20.906789621191592</v>
      </c>
      <c r="N20" s="174">
        <f t="shared" si="1"/>
        <v>0.67695908832762508</v>
      </c>
      <c r="O20" s="174">
        <v>13</v>
      </c>
      <c r="P20" s="174" t="e">
        <f t="shared" si="2"/>
        <v>#VALUE!</v>
      </c>
    </row>
    <row r="21" spans="1:16" x14ac:dyDescent="0.25">
      <c r="A21" s="174" t="s">
        <v>163</v>
      </c>
      <c r="B21" s="174">
        <v>7545</v>
      </c>
      <c r="C21" s="174">
        <v>791</v>
      </c>
      <c r="D21" s="174">
        <v>201</v>
      </c>
      <c r="E21" s="174">
        <v>671</v>
      </c>
      <c r="F21" s="174">
        <v>170.11</v>
      </c>
      <c r="G21" s="174">
        <v>1905</v>
      </c>
      <c r="H21" s="174">
        <v>52.272730000000003</v>
      </c>
      <c r="I21" s="174">
        <v>45.213120000000004</v>
      </c>
      <c r="J21" s="3">
        <f t="shared" si="0"/>
        <v>-23.166983093752833</v>
      </c>
      <c r="K21" s="95">
        <f t="shared" si="3"/>
        <v>0.29972035879647324</v>
      </c>
      <c r="L21" s="174">
        <f t="shared" si="4"/>
        <v>0.7413543082481524</v>
      </c>
      <c r="M21" s="174">
        <f t="shared" si="5"/>
        <v>23.166983093752833</v>
      </c>
      <c r="N21" s="174">
        <f t="shared" si="1"/>
        <v>0.67566020842053343</v>
      </c>
      <c r="O21" s="174">
        <v>14</v>
      </c>
      <c r="P21" s="174" t="e">
        <f t="shared" si="2"/>
        <v>#VALUE!</v>
      </c>
    </row>
    <row r="22" spans="1:16" x14ac:dyDescent="0.25">
      <c r="A22" s="174" t="s">
        <v>163</v>
      </c>
      <c r="B22" s="174">
        <v>8112</v>
      </c>
      <c r="C22" s="174">
        <v>799</v>
      </c>
      <c r="D22" s="174">
        <v>199</v>
      </c>
      <c r="E22" s="174">
        <v>670</v>
      </c>
      <c r="F22" s="174">
        <v>169.9</v>
      </c>
      <c r="G22" s="174">
        <v>1898</v>
      </c>
      <c r="H22" s="174">
        <v>52.24091</v>
      </c>
      <c r="I22" s="174">
        <v>45.204169999999998</v>
      </c>
      <c r="J22" s="3">
        <f t="shared" si="0"/>
        <v>-27.122321670734891</v>
      </c>
      <c r="K22" s="95">
        <f t="shared" si="3"/>
        <v>0.29811586008771257</v>
      </c>
      <c r="L22" s="174">
        <f t="shared" si="4"/>
        <v>0.74030543963926498</v>
      </c>
      <c r="M22" s="174">
        <f t="shared" si="5"/>
        <v>27.122321670734891</v>
      </c>
      <c r="N22" s="174">
        <f t="shared" si="1"/>
        <v>0.67405570971177275</v>
      </c>
      <c r="O22" s="174">
        <v>15</v>
      </c>
      <c r="P22" s="174" t="e">
        <f t="shared" si="2"/>
        <v>#VALUE!</v>
      </c>
    </row>
    <row r="23" spans="1:16" x14ac:dyDescent="0.25">
      <c r="A23" s="174" t="s">
        <v>163</v>
      </c>
      <c r="B23" s="174">
        <v>8682</v>
      </c>
      <c r="C23" s="174">
        <v>817</v>
      </c>
      <c r="D23" s="174">
        <v>192</v>
      </c>
      <c r="E23" s="174">
        <v>668</v>
      </c>
      <c r="F23" s="174">
        <v>169.68</v>
      </c>
      <c r="G23" s="174">
        <v>1891</v>
      </c>
      <c r="H23" s="174">
        <v>52.190910000000002</v>
      </c>
      <c r="I23" s="174">
        <v>45.18629</v>
      </c>
      <c r="J23" s="3">
        <f t="shared" si="0"/>
        <v>-31.077660247717176</v>
      </c>
      <c r="K23" s="95">
        <f t="shared" si="3"/>
        <v>0.29643495667853487</v>
      </c>
      <c r="L23" s="174">
        <f t="shared" si="4"/>
        <v>0.73859675952025183</v>
      </c>
      <c r="M23" s="174">
        <f t="shared" si="5"/>
        <v>31.077660247717176</v>
      </c>
      <c r="N23" s="174">
        <f t="shared" si="1"/>
        <v>0.67237480630259494</v>
      </c>
      <c r="O23" s="174">
        <v>16</v>
      </c>
      <c r="P23" s="174" t="e">
        <f t="shared" si="2"/>
        <v>#VALUE!</v>
      </c>
    </row>
    <row r="24" spans="1:16" x14ac:dyDescent="0.25">
      <c r="A24" s="174" t="s">
        <v>163</v>
      </c>
      <c r="B24" s="174">
        <v>9252</v>
      </c>
      <c r="C24" s="174">
        <v>811</v>
      </c>
      <c r="D24" s="174">
        <v>200</v>
      </c>
      <c r="E24" s="174">
        <v>667</v>
      </c>
      <c r="F24" s="174">
        <v>169.5</v>
      </c>
      <c r="G24" s="174">
        <v>1887</v>
      </c>
      <c r="H24" s="174">
        <v>52.181820000000002</v>
      </c>
      <c r="I24" s="174">
        <v>45.177349999999997</v>
      </c>
      <c r="J24" s="3">
        <f t="shared" si="0"/>
        <v>-33.337853720278417</v>
      </c>
      <c r="K24" s="95">
        <f t="shared" si="3"/>
        <v>0.29505967207102574</v>
      </c>
      <c r="L24" s="174">
        <f t="shared" si="4"/>
        <v>0.73819342298563095</v>
      </c>
      <c r="M24" s="174">
        <f t="shared" si="5"/>
        <v>33.337853720278417</v>
      </c>
      <c r="N24" s="174">
        <f t="shared" si="1"/>
        <v>0.67099952169508592</v>
      </c>
      <c r="O24" s="174">
        <v>17</v>
      </c>
      <c r="P24" s="174" t="e">
        <f t="shared" si="2"/>
        <v>#VALUE!</v>
      </c>
    </row>
    <row r="25" spans="1:16" x14ac:dyDescent="0.25">
      <c r="A25" s="174" t="s">
        <v>163</v>
      </c>
      <c r="B25" s="174">
        <v>9822</v>
      </c>
      <c r="C25" s="174">
        <v>808</v>
      </c>
      <c r="D25" s="174">
        <v>205</v>
      </c>
      <c r="E25" s="174">
        <v>667</v>
      </c>
      <c r="F25" s="174">
        <v>169.32</v>
      </c>
      <c r="G25" s="174">
        <v>1880</v>
      </c>
      <c r="H25" s="174">
        <v>52.172730000000001</v>
      </c>
      <c r="I25" s="174">
        <v>45.177349999999997</v>
      </c>
      <c r="J25" s="3">
        <f t="shared" si="0"/>
        <v>-37.293192297260703</v>
      </c>
      <c r="K25" s="95">
        <f t="shared" si="3"/>
        <v>0.29368438746351666</v>
      </c>
      <c r="L25" s="174">
        <f t="shared" si="4"/>
        <v>0.73793626086429776</v>
      </c>
      <c r="M25" s="174">
        <f t="shared" si="5"/>
        <v>37.293192297260703</v>
      </c>
      <c r="N25" s="174">
        <f t="shared" si="1"/>
        <v>0.66962423708757679</v>
      </c>
      <c r="O25" s="174">
        <v>18</v>
      </c>
      <c r="P25" s="174" t="e">
        <f t="shared" si="2"/>
        <v>#VALUE!</v>
      </c>
    </row>
    <row r="26" spans="1:16" x14ac:dyDescent="0.25">
      <c r="A26" s="174" t="s">
        <v>163</v>
      </c>
      <c r="B26" s="174">
        <v>10391</v>
      </c>
      <c r="C26" s="174">
        <v>813</v>
      </c>
      <c r="D26" s="174">
        <v>204</v>
      </c>
      <c r="E26" s="174">
        <v>665</v>
      </c>
      <c r="F26" s="174">
        <v>169.14</v>
      </c>
      <c r="G26" s="174">
        <v>1874</v>
      </c>
      <c r="H26" s="174">
        <v>52.154539999999997</v>
      </c>
      <c r="I26" s="174">
        <v>45.159460000000003</v>
      </c>
      <c r="J26" s="3">
        <f t="shared" si="0"/>
        <v>-40.683482506102564</v>
      </c>
      <c r="K26" s="95">
        <f t="shared" si="3"/>
        <v>0.29230910285600753</v>
      </c>
      <c r="L26" s="174">
        <f t="shared" si="4"/>
        <v>0.73712977297769988</v>
      </c>
      <c r="M26" s="174">
        <f t="shared" si="5"/>
        <v>40.683482506102564</v>
      </c>
      <c r="N26" s="174">
        <f t="shared" si="1"/>
        <v>0.66824895248006766</v>
      </c>
      <c r="O26" s="174">
        <v>19</v>
      </c>
      <c r="P26" s="174" t="e">
        <f t="shared" si="2"/>
        <v>#VALUE!</v>
      </c>
    </row>
    <row r="27" spans="1:16" x14ac:dyDescent="0.25">
      <c r="A27" s="174" t="s">
        <v>163</v>
      </c>
      <c r="B27" s="174">
        <v>10959</v>
      </c>
      <c r="C27" s="174">
        <v>799</v>
      </c>
      <c r="D27" s="174">
        <v>219</v>
      </c>
      <c r="E27" s="174">
        <v>665</v>
      </c>
      <c r="F27" s="174">
        <v>168.97</v>
      </c>
      <c r="G27" s="174">
        <v>1868</v>
      </c>
      <c r="H27" s="174">
        <v>52.15</v>
      </c>
      <c r="I27" s="174">
        <v>45.159460000000003</v>
      </c>
      <c r="J27" s="3">
        <f t="shared" si="0"/>
        <v>-44.073772714944425</v>
      </c>
      <c r="K27" s="95">
        <f t="shared" si="3"/>
        <v>0.29101022294891576</v>
      </c>
      <c r="L27" s="174">
        <f t="shared" si="4"/>
        <v>0.73700144575972093</v>
      </c>
      <c r="M27" s="174">
        <f t="shared" si="5"/>
        <v>44.073772714944425</v>
      </c>
      <c r="N27" s="174">
        <f t="shared" si="1"/>
        <v>0.66695007257297589</v>
      </c>
      <c r="O27" s="174">
        <v>20</v>
      </c>
      <c r="P27" s="174" t="e">
        <f t="shared" si="2"/>
        <v>#VALUE!</v>
      </c>
    </row>
    <row r="28" spans="1:16" x14ac:dyDescent="0.25">
      <c r="A28" s="174" t="s">
        <v>163</v>
      </c>
      <c r="B28" s="174">
        <v>11526</v>
      </c>
      <c r="C28" s="174">
        <v>805</v>
      </c>
      <c r="D28" s="174">
        <v>217</v>
      </c>
      <c r="E28" s="174">
        <v>664</v>
      </c>
      <c r="F28" s="174">
        <v>168.8</v>
      </c>
      <c r="G28" s="174">
        <v>1861</v>
      </c>
      <c r="H28" s="174">
        <v>52.131819999999998</v>
      </c>
      <c r="I28" s="174">
        <v>45.15052</v>
      </c>
      <c r="J28" s="3">
        <f t="shared" si="0"/>
        <v>-48.029111291926483</v>
      </c>
      <c r="K28" s="95">
        <f t="shared" si="3"/>
        <v>0.28971134304182394</v>
      </c>
      <c r="L28" s="174">
        <f t="shared" si="4"/>
        <v>0.73634188459703998</v>
      </c>
      <c r="M28" s="174">
        <f t="shared" si="5"/>
        <v>48.029111291926483</v>
      </c>
      <c r="N28" s="174">
        <f t="shared" si="1"/>
        <v>0.66565119266588413</v>
      </c>
      <c r="O28" s="174">
        <v>21</v>
      </c>
      <c r="P28" s="174" t="e">
        <f t="shared" si="2"/>
        <v>#VALUE!</v>
      </c>
    </row>
    <row r="29" spans="1:16" x14ac:dyDescent="0.25">
      <c r="A29" s="174" t="s">
        <v>163</v>
      </c>
      <c r="B29" s="174">
        <v>12092</v>
      </c>
      <c r="C29" s="174">
        <v>828</v>
      </c>
      <c r="D29" s="174">
        <v>201</v>
      </c>
      <c r="E29" s="174">
        <v>663</v>
      </c>
      <c r="F29" s="174">
        <v>168.63</v>
      </c>
      <c r="G29" s="174">
        <v>1854</v>
      </c>
      <c r="H29" s="174">
        <v>52.1</v>
      </c>
      <c r="I29" s="174">
        <v>45.141579999999998</v>
      </c>
      <c r="J29" s="3">
        <f t="shared" si="0"/>
        <v>-51.984449868908769</v>
      </c>
      <c r="K29" s="95">
        <f t="shared" si="3"/>
        <v>0.28841246313473196</v>
      </c>
      <c r="L29" s="174">
        <f t="shared" si="4"/>
        <v>0.73529764745488391</v>
      </c>
      <c r="M29" s="174">
        <f t="shared" si="5"/>
        <v>51.984449868908769</v>
      </c>
      <c r="N29" s="174">
        <f t="shared" si="1"/>
        <v>0.66435231275879203</v>
      </c>
      <c r="O29" s="174">
        <v>22</v>
      </c>
      <c r="P29" s="174" t="e">
        <f t="shared" si="2"/>
        <v>#VALUE!</v>
      </c>
    </row>
    <row r="30" spans="1:16" x14ac:dyDescent="0.25">
      <c r="A30" s="174" t="s">
        <v>163</v>
      </c>
      <c r="B30" s="174">
        <v>12658</v>
      </c>
      <c r="C30" s="174">
        <v>814</v>
      </c>
      <c r="D30" s="174">
        <v>215</v>
      </c>
      <c r="E30" s="174">
        <v>662</v>
      </c>
      <c r="F30" s="174">
        <v>168.45</v>
      </c>
      <c r="G30" s="174">
        <v>1847</v>
      </c>
      <c r="H30" s="174">
        <v>52.1</v>
      </c>
      <c r="I30" s="174">
        <v>45.132640000000002</v>
      </c>
      <c r="J30" s="3">
        <f t="shared" si="0"/>
        <v>-55.939788445891054</v>
      </c>
      <c r="K30" s="95">
        <f t="shared" si="3"/>
        <v>0.28703717852722288</v>
      </c>
      <c r="L30" s="174">
        <f t="shared" si="4"/>
        <v>0.7351520264782091</v>
      </c>
      <c r="M30" s="174">
        <f t="shared" si="5"/>
        <v>55.939788445891054</v>
      </c>
      <c r="N30" s="174">
        <f t="shared" si="1"/>
        <v>0.66297702815128301</v>
      </c>
      <c r="O30" s="174">
        <v>23</v>
      </c>
      <c r="P30" s="174" t="e">
        <f t="shared" si="2"/>
        <v>#VALUE!</v>
      </c>
    </row>
    <row r="31" spans="1:16" x14ac:dyDescent="0.25">
      <c r="A31" s="174" t="s">
        <v>163</v>
      </c>
      <c r="B31" s="174">
        <v>13223</v>
      </c>
      <c r="C31" s="174">
        <v>817</v>
      </c>
      <c r="D31" s="174">
        <v>215</v>
      </c>
      <c r="E31" s="174">
        <v>661</v>
      </c>
      <c r="F31" s="174">
        <v>168.28</v>
      </c>
      <c r="G31" s="174">
        <v>1838</v>
      </c>
      <c r="H31" s="174">
        <v>52.086359999999999</v>
      </c>
      <c r="I31" s="174">
        <v>45.123699999999999</v>
      </c>
      <c r="J31" s="3">
        <f t="shared" si="0"/>
        <v>-61.025223759153732</v>
      </c>
      <c r="K31" s="95">
        <f t="shared" si="3"/>
        <v>0.28573829862013106</v>
      </c>
      <c r="L31" s="174">
        <f t="shared" si="4"/>
        <v>0.73462160031867119</v>
      </c>
      <c r="M31" s="174">
        <f t="shared" si="5"/>
        <v>61.025223759153732</v>
      </c>
      <c r="N31" s="174">
        <f t="shared" si="1"/>
        <v>0.66167814824419113</v>
      </c>
      <c r="O31" s="174">
        <v>24</v>
      </c>
      <c r="P31" s="174" t="e">
        <f t="shared" si="2"/>
        <v>#VALUE!</v>
      </c>
    </row>
    <row r="32" spans="1:16" x14ac:dyDescent="0.25">
      <c r="A32" s="174" t="s">
        <v>163</v>
      </c>
      <c r="B32" s="174">
        <v>13787</v>
      </c>
      <c r="C32" s="174">
        <v>848</v>
      </c>
      <c r="D32" s="174">
        <v>193</v>
      </c>
      <c r="E32" s="174">
        <v>659</v>
      </c>
      <c r="F32" s="174">
        <v>168.1</v>
      </c>
      <c r="G32" s="174">
        <v>1831</v>
      </c>
      <c r="H32" s="174">
        <v>52.040909999999997</v>
      </c>
      <c r="I32" s="174">
        <v>45.105809999999998</v>
      </c>
      <c r="J32" s="3">
        <f t="shared" si="0"/>
        <v>-64.980562336136018</v>
      </c>
      <c r="K32" s="95">
        <f t="shared" si="3"/>
        <v>0.28436301401262198</v>
      </c>
      <c r="L32" s="174">
        <f t="shared" si="4"/>
        <v>0.73304936957126221</v>
      </c>
      <c r="M32" s="174">
        <f t="shared" si="5"/>
        <v>64.980562336136018</v>
      </c>
      <c r="N32" s="174">
        <f t="shared" si="1"/>
        <v>0.66030286363668211</v>
      </c>
      <c r="O32" s="174">
        <v>25</v>
      </c>
      <c r="P32" s="174" t="e">
        <f t="shared" si="2"/>
        <v>#VALUE!</v>
      </c>
    </row>
    <row r="33" spans="1:16" x14ac:dyDescent="0.25">
      <c r="A33" s="174" t="s">
        <v>163</v>
      </c>
      <c r="B33" s="174">
        <v>14352</v>
      </c>
      <c r="C33" s="174">
        <v>821</v>
      </c>
      <c r="D33" s="174">
        <v>217</v>
      </c>
      <c r="E33" s="174">
        <v>661</v>
      </c>
      <c r="F33" s="174">
        <v>167.92</v>
      </c>
      <c r="G33" s="174">
        <v>1823</v>
      </c>
      <c r="H33" s="174">
        <v>52.059089999999998</v>
      </c>
      <c r="I33" s="174">
        <v>45.123699999999999</v>
      </c>
      <c r="J33" s="3">
        <f t="shared" si="0"/>
        <v>-69.500949281258499</v>
      </c>
      <c r="K33" s="95">
        <f t="shared" si="3"/>
        <v>0.28298772940511285</v>
      </c>
      <c r="L33" s="174">
        <f t="shared" si="4"/>
        <v>0.73385257415397098</v>
      </c>
      <c r="M33" s="174">
        <f t="shared" si="5"/>
        <v>69.500949281258499</v>
      </c>
      <c r="N33" s="174">
        <f t="shared" si="1"/>
        <v>0.65892757902917298</v>
      </c>
      <c r="O33" s="174">
        <v>26</v>
      </c>
      <c r="P33" s="174" t="e">
        <f t="shared" si="2"/>
        <v>#VALUE!</v>
      </c>
    </row>
    <row r="34" spans="1:16" x14ac:dyDescent="0.25">
      <c r="A34" s="174" t="s">
        <v>163</v>
      </c>
      <c r="B34" s="174">
        <v>14917</v>
      </c>
      <c r="C34" s="174">
        <v>828</v>
      </c>
      <c r="D34" s="174">
        <v>214</v>
      </c>
      <c r="E34" s="174">
        <v>659</v>
      </c>
      <c r="F34" s="174">
        <v>167.74</v>
      </c>
      <c r="G34" s="174">
        <v>1813</v>
      </c>
      <c r="H34" s="174">
        <v>52.040909999999997</v>
      </c>
      <c r="I34" s="174">
        <v>45.105809999999998</v>
      </c>
      <c r="J34" s="3">
        <f t="shared" si="0"/>
        <v>-75.151432962661602</v>
      </c>
      <c r="K34" s="95">
        <f t="shared" si="3"/>
        <v>0.28161244479760394</v>
      </c>
      <c r="L34" s="174">
        <f t="shared" si="4"/>
        <v>0.73304936957126221</v>
      </c>
      <c r="M34" s="174">
        <f t="shared" si="5"/>
        <v>75.151432962661602</v>
      </c>
      <c r="N34" s="174">
        <f t="shared" si="1"/>
        <v>0.65755229442166407</v>
      </c>
      <c r="O34" s="174">
        <v>27</v>
      </c>
      <c r="P34" s="174" t="e">
        <f t="shared" si="2"/>
        <v>#VALUE!</v>
      </c>
    </row>
    <row r="35" spans="1:16" x14ac:dyDescent="0.25">
      <c r="A35" s="174" t="s">
        <v>163</v>
      </c>
      <c r="B35" s="174">
        <v>15483</v>
      </c>
      <c r="C35" s="174">
        <v>827</v>
      </c>
      <c r="D35" s="174">
        <v>218</v>
      </c>
      <c r="E35" s="174">
        <v>658</v>
      </c>
      <c r="F35" s="174">
        <v>167.55</v>
      </c>
      <c r="G35" s="174">
        <v>1804</v>
      </c>
      <c r="H35" s="174">
        <v>52.027270000000001</v>
      </c>
      <c r="I35" s="174">
        <v>45.096870000000003</v>
      </c>
      <c r="J35" s="3">
        <f t="shared" si="0"/>
        <v>-80.236868275924394</v>
      </c>
      <c r="K35" s="95">
        <f t="shared" si="3"/>
        <v>0.28016075548967778</v>
      </c>
      <c r="L35" s="174">
        <f t="shared" si="4"/>
        <v>0.73251993857151387</v>
      </c>
      <c r="M35" s="174">
        <f t="shared" si="5"/>
        <v>80.236868275924394</v>
      </c>
      <c r="N35" s="174">
        <f t="shared" si="1"/>
        <v>0.65610060511373791</v>
      </c>
      <c r="O35" s="174">
        <v>28</v>
      </c>
      <c r="P35" s="174" t="e">
        <f t="shared" si="2"/>
        <v>#VALUE!</v>
      </c>
    </row>
    <row r="36" spans="1:16" x14ac:dyDescent="0.25">
      <c r="A36" s="174" t="s">
        <v>163</v>
      </c>
      <c r="B36" s="174">
        <v>16052</v>
      </c>
      <c r="C36" s="174">
        <v>829</v>
      </c>
      <c r="D36" s="174">
        <v>218</v>
      </c>
      <c r="E36" s="174">
        <v>658</v>
      </c>
      <c r="F36" s="174">
        <v>167.36</v>
      </c>
      <c r="G36" s="174">
        <v>1794</v>
      </c>
      <c r="H36" s="174">
        <v>52.018180000000001</v>
      </c>
      <c r="I36" s="174">
        <v>45.096870000000003</v>
      </c>
      <c r="J36" s="3">
        <f t="shared" si="0"/>
        <v>-85.887351957327496</v>
      </c>
      <c r="K36" s="95">
        <f t="shared" si="3"/>
        <v>0.27870906618175156</v>
      </c>
      <c r="L36" s="174">
        <f t="shared" si="4"/>
        <v>0.73226399492661887</v>
      </c>
      <c r="M36" s="174">
        <f t="shared" si="5"/>
        <v>85.887351957327496</v>
      </c>
      <c r="N36" s="174">
        <f t="shared" si="1"/>
        <v>0.65464891580581175</v>
      </c>
      <c r="O36" s="174">
        <v>29</v>
      </c>
      <c r="P36" s="174" t="e">
        <f t="shared" si="2"/>
        <v>#VALUE!</v>
      </c>
    </row>
    <row r="37" spans="1:16" x14ac:dyDescent="0.25">
      <c r="A37" s="174" t="s">
        <v>163</v>
      </c>
      <c r="B37" s="174">
        <v>16620</v>
      </c>
      <c r="C37" s="174">
        <v>830</v>
      </c>
      <c r="D37" s="174">
        <v>220</v>
      </c>
      <c r="E37" s="174">
        <v>657</v>
      </c>
      <c r="F37" s="174">
        <v>167.18</v>
      </c>
      <c r="G37" s="174">
        <v>1785</v>
      </c>
      <c r="H37" s="174">
        <v>52.004550000000002</v>
      </c>
      <c r="I37" s="174">
        <v>45.08793</v>
      </c>
      <c r="J37" s="3">
        <f t="shared" si="0"/>
        <v>-90.972787270590288</v>
      </c>
      <c r="K37" s="95">
        <f t="shared" si="3"/>
        <v>0.27733378157424243</v>
      </c>
      <c r="L37" s="174">
        <f t="shared" si="4"/>
        <v>0.73173521615121428</v>
      </c>
      <c r="M37" s="174">
        <f t="shared" si="5"/>
        <v>90.972787270590288</v>
      </c>
      <c r="N37" s="174">
        <f t="shared" si="1"/>
        <v>0.65327363119830251</v>
      </c>
      <c r="O37" s="174">
        <v>30</v>
      </c>
      <c r="P37" s="174" t="e">
        <f t="shared" si="2"/>
        <v>#VALUE!</v>
      </c>
    </row>
    <row r="38" spans="1:16" x14ac:dyDescent="0.25">
      <c r="A38" s="174" t="s">
        <v>163</v>
      </c>
      <c r="B38" s="174">
        <v>17190</v>
      </c>
      <c r="C38" s="174">
        <v>834</v>
      </c>
      <c r="D38" s="174">
        <v>218</v>
      </c>
      <c r="E38" s="174">
        <v>656</v>
      </c>
      <c r="F38" s="174">
        <v>166.99</v>
      </c>
      <c r="G38" s="174">
        <v>1774</v>
      </c>
      <c r="H38" s="174">
        <v>51.995449999999998</v>
      </c>
      <c r="I38" s="174">
        <v>45.078989999999997</v>
      </c>
      <c r="J38" s="3">
        <f t="shared" si="0"/>
        <v>-97.188319320133814</v>
      </c>
      <c r="K38" s="95">
        <f t="shared" si="3"/>
        <v>0.27588209226631627</v>
      </c>
      <c r="L38" s="174">
        <f t="shared" si="4"/>
        <v>0.7313341165158096</v>
      </c>
      <c r="M38" s="174">
        <f t="shared" si="5"/>
        <v>97.188319320133814</v>
      </c>
      <c r="N38" s="174">
        <f t="shared" si="1"/>
        <v>0.65182194189037634</v>
      </c>
      <c r="O38" s="174">
        <v>31</v>
      </c>
      <c r="P38" s="174" t="e">
        <f t="shared" si="2"/>
        <v>#VALUE!</v>
      </c>
    </row>
    <row r="39" spans="1:16" x14ac:dyDescent="0.25">
      <c r="A39" s="174" t="s">
        <v>163</v>
      </c>
      <c r="B39" s="174">
        <v>17759</v>
      </c>
      <c r="C39" s="174">
        <v>831</v>
      </c>
      <c r="D39" s="174">
        <v>223</v>
      </c>
      <c r="E39" s="174">
        <v>656</v>
      </c>
      <c r="F39" s="174">
        <v>166.79</v>
      </c>
      <c r="G39" s="174">
        <v>1764</v>
      </c>
      <c r="H39" s="174">
        <v>51.986359999999998</v>
      </c>
      <c r="I39" s="174">
        <v>45.078989999999997</v>
      </c>
      <c r="J39" s="3">
        <f t="shared" si="0"/>
        <v>-102.83880300153692</v>
      </c>
      <c r="K39" s="95">
        <f t="shared" si="3"/>
        <v>0.27435399825797274</v>
      </c>
      <c r="L39" s="174">
        <f t="shared" si="4"/>
        <v>0.7310784308347501</v>
      </c>
      <c r="M39" s="174">
        <f t="shared" si="5"/>
        <v>102.83880300153692</v>
      </c>
      <c r="N39" s="174">
        <f t="shared" si="1"/>
        <v>0.65029384788203282</v>
      </c>
      <c r="O39" s="174">
        <v>32</v>
      </c>
      <c r="P39" s="174" t="e">
        <f t="shared" si="2"/>
        <v>#VALUE!</v>
      </c>
    </row>
    <row r="40" spans="1:16" x14ac:dyDescent="0.25">
      <c r="A40" s="174" t="s">
        <v>163</v>
      </c>
      <c r="B40" s="174">
        <v>18327</v>
      </c>
      <c r="C40" s="174">
        <v>831</v>
      </c>
      <c r="D40" s="174">
        <v>225</v>
      </c>
      <c r="E40" s="174">
        <v>655</v>
      </c>
      <c r="F40" s="174">
        <v>166.61</v>
      </c>
      <c r="G40" s="174">
        <v>1752</v>
      </c>
      <c r="H40" s="174">
        <v>51.977269999999997</v>
      </c>
      <c r="I40" s="174">
        <v>45.070050000000002</v>
      </c>
      <c r="J40" s="3">
        <f t="shared" si="0"/>
        <v>-109.61938341922064</v>
      </c>
      <c r="K40" s="95">
        <f t="shared" si="3"/>
        <v>0.27297871365046383</v>
      </c>
      <c r="L40" s="174">
        <f t="shared" si="4"/>
        <v>0.73067785414024367</v>
      </c>
      <c r="M40" s="174">
        <f t="shared" si="5"/>
        <v>109.61938341922064</v>
      </c>
      <c r="N40" s="174">
        <f t="shared" si="1"/>
        <v>0.64891856327452402</v>
      </c>
      <c r="O40" s="174">
        <v>33</v>
      </c>
      <c r="P40" s="174" t="e">
        <f t="shared" si="2"/>
        <v>#VALUE!</v>
      </c>
    </row>
    <row r="41" spans="1:16" x14ac:dyDescent="0.25">
      <c r="A41" s="174" t="s">
        <v>163</v>
      </c>
      <c r="B41" s="174">
        <v>18894</v>
      </c>
      <c r="C41" s="174">
        <v>852</v>
      </c>
      <c r="D41" s="174">
        <v>211</v>
      </c>
      <c r="E41" s="174">
        <v>654</v>
      </c>
      <c r="F41" s="174">
        <v>166.41</v>
      </c>
      <c r="G41" s="174">
        <v>1740</v>
      </c>
      <c r="H41" s="174">
        <v>51.945450000000001</v>
      </c>
      <c r="I41" s="174">
        <v>45.061100000000003</v>
      </c>
      <c r="J41" s="3">
        <f t="shared" si="0"/>
        <v>-116.39996383690448</v>
      </c>
      <c r="K41" s="95">
        <f t="shared" si="3"/>
        <v>0.27145061964212031</v>
      </c>
      <c r="L41" s="174">
        <f t="shared" si="4"/>
        <v>0.72963857940763499</v>
      </c>
      <c r="M41" s="174">
        <f t="shared" si="5"/>
        <v>116.39996383690448</v>
      </c>
      <c r="N41" s="174">
        <f t="shared" si="1"/>
        <v>0.64739046926618049</v>
      </c>
      <c r="O41" s="174">
        <v>34</v>
      </c>
      <c r="P41" s="174" t="e">
        <f t="shared" si="2"/>
        <v>#VALUE!</v>
      </c>
    </row>
    <row r="42" spans="1:16" x14ac:dyDescent="0.25">
      <c r="A42" s="174" t="s">
        <v>163</v>
      </c>
      <c r="B42" s="174">
        <v>19460</v>
      </c>
      <c r="C42" s="174">
        <v>834</v>
      </c>
      <c r="D42" s="174">
        <v>227</v>
      </c>
      <c r="E42" s="174">
        <v>654</v>
      </c>
      <c r="F42" s="174">
        <v>166.21</v>
      </c>
      <c r="G42" s="174">
        <v>1728</v>
      </c>
      <c r="H42" s="174">
        <v>51.954540000000001</v>
      </c>
      <c r="I42" s="174">
        <v>45.061100000000003</v>
      </c>
      <c r="J42" s="3">
        <f t="shared" si="0"/>
        <v>-123.1805442545882</v>
      </c>
      <c r="K42" s="95">
        <f t="shared" si="3"/>
        <v>0.269922525633777</v>
      </c>
      <c r="L42" s="174">
        <f t="shared" si="4"/>
        <v>0.72989396250641014</v>
      </c>
      <c r="M42" s="174">
        <f t="shared" si="5"/>
        <v>123.1805442545882</v>
      </c>
      <c r="N42" s="174">
        <f t="shared" si="1"/>
        <v>0.64586237525783718</v>
      </c>
      <c r="O42" s="174">
        <v>35</v>
      </c>
      <c r="P42" s="174" t="e">
        <f t="shared" si="2"/>
        <v>#VALUE!</v>
      </c>
    </row>
    <row r="43" spans="1:16" x14ac:dyDescent="0.25">
      <c r="A43" s="174" t="s">
        <v>163</v>
      </c>
      <c r="B43" s="174">
        <v>20025</v>
      </c>
      <c r="C43" s="174">
        <v>841</v>
      </c>
      <c r="D43" s="174">
        <v>225</v>
      </c>
      <c r="E43" s="174">
        <v>654</v>
      </c>
      <c r="F43" s="174">
        <v>166.02</v>
      </c>
      <c r="G43" s="174">
        <v>1715</v>
      </c>
      <c r="H43" s="174">
        <v>51.936360000000001</v>
      </c>
      <c r="I43" s="174">
        <v>45.061100000000003</v>
      </c>
      <c r="J43" s="3">
        <f t="shared" si="0"/>
        <v>-130.52617304041223</v>
      </c>
      <c r="K43" s="95">
        <f t="shared" si="3"/>
        <v>0.26847083632585078</v>
      </c>
      <c r="L43" s="174">
        <f t="shared" si="4"/>
        <v>0.72938324099476148</v>
      </c>
      <c r="M43" s="174">
        <f t="shared" si="5"/>
        <v>130.52617304041223</v>
      </c>
      <c r="N43" s="174">
        <f t="shared" si="1"/>
        <v>0.64441068594991091</v>
      </c>
      <c r="O43" s="174">
        <v>36</v>
      </c>
      <c r="P43" s="174" t="e">
        <f t="shared" si="2"/>
        <v>#VALUE!</v>
      </c>
    </row>
    <row r="44" spans="1:16" x14ac:dyDescent="0.25">
      <c r="A44" s="174" t="s">
        <v>163</v>
      </c>
      <c r="B44" s="174">
        <v>20590</v>
      </c>
      <c r="C44" s="174">
        <v>837</v>
      </c>
      <c r="D44" s="174">
        <v>229</v>
      </c>
      <c r="E44" s="174">
        <v>653</v>
      </c>
      <c r="F44" s="174">
        <v>165.82</v>
      </c>
      <c r="G44" s="174">
        <v>1702</v>
      </c>
      <c r="H44" s="174">
        <v>51.931820000000002</v>
      </c>
      <c r="I44" s="174">
        <v>45.052160000000001</v>
      </c>
      <c r="J44" s="3">
        <f t="shared" si="0"/>
        <v>-137.87180182623626</v>
      </c>
      <c r="K44" s="95">
        <f t="shared" si="3"/>
        <v>0.26694274231750725</v>
      </c>
      <c r="L44" s="174">
        <f t="shared" si="4"/>
        <v>0.72911104661280579</v>
      </c>
      <c r="M44" s="174">
        <f t="shared" si="5"/>
        <v>137.87180182623626</v>
      </c>
      <c r="N44" s="174">
        <f t="shared" si="1"/>
        <v>0.64288259194156738</v>
      </c>
      <c r="O44" s="174">
        <v>37</v>
      </c>
      <c r="P44" s="174" t="e">
        <f t="shared" si="2"/>
        <v>#VALUE!</v>
      </c>
    </row>
    <row r="45" spans="1:16" x14ac:dyDescent="0.25">
      <c r="A45" s="174" t="s">
        <v>163</v>
      </c>
      <c r="B45" s="174">
        <v>21154</v>
      </c>
      <c r="C45" s="174">
        <v>834</v>
      </c>
      <c r="D45" s="174">
        <v>232</v>
      </c>
      <c r="E45" s="174">
        <v>652</v>
      </c>
      <c r="F45" s="174">
        <v>165.62</v>
      </c>
      <c r="G45" s="174">
        <v>1687</v>
      </c>
      <c r="H45" s="174">
        <v>51.931820000000002</v>
      </c>
      <c r="I45" s="174">
        <v>45.052160000000001</v>
      </c>
      <c r="J45" s="3">
        <f t="shared" si="0"/>
        <v>-146.34752734834103</v>
      </c>
      <c r="K45" s="95">
        <f t="shared" si="3"/>
        <v>0.26541464830916395</v>
      </c>
      <c r="L45" s="174">
        <f t="shared" si="4"/>
        <v>0.72911104661280579</v>
      </c>
      <c r="M45" s="174">
        <f t="shared" si="5"/>
        <v>146.34752734834103</v>
      </c>
      <c r="N45" s="174">
        <f t="shared" si="1"/>
        <v>0.64135449793322408</v>
      </c>
      <c r="O45" s="174">
        <v>38</v>
      </c>
      <c r="P45" s="174" t="e">
        <f t="shared" si="2"/>
        <v>#VALUE!</v>
      </c>
    </row>
    <row r="46" spans="1:16" x14ac:dyDescent="0.25">
      <c r="A46" s="174" t="s">
        <v>163</v>
      </c>
      <c r="B46" s="174">
        <v>21719</v>
      </c>
      <c r="C46" s="174">
        <v>846</v>
      </c>
      <c r="D46" s="174">
        <v>225</v>
      </c>
      <c r="E46" s="174">
        <v>652</v>
      </c>
      <c r="F46" s="174">
        <v>165.43</v>
      </c>
      <c r="G46" s="174">
        <v>1670</v>
      </c>
      <c r="H46" s="174">
        <v>51.909089999999999</v>
      </c>
      <c r="I46" s="174">
        <v>45.043219999999998</v>
      </c>
      <c r="J46" s="3">
        <f t="shared" si="0"/>
        <v>-155.95334960672631</v>
      </c>
      <c r="K46" s="95">
        <f t="shared" si="3"/>
        <v>0.26396295900123778</v>
      </c>
      <c r="L46" s="174">
        <f t="shared" si="4"/>
        <v>0.72832838240311348</v>
      </c>
      <c r="M46" s="174">
        <f t="shared" si="5"/>
        <v>155.95334960672631</v>
      </c>
      <c r="N46" s="174">
        <f t="shared" si="1"/>
        <v>0.63990280862529791</v>
      </c>
      <c r="O46" s="174">
        <v>39</v>
      </c>
      <c r="P46" s="174" t="e">
        <f t="shared" si="2"/>
        <v>#VALUE!</v>
      </c>
    </row>
    <row r="47" spans="1:16" x14ac:dyDescent="0.25">
      <c r="A47" s="174" t="s">
        <v>163</v>
      </c>
      <c r="B47" s="174">
        <v>22284</v>
      </c>
      <c r="C47" s="174">
        <v>841</v>
      </c>
      <c r="D47" s="174">
        <v>231</v>
      </c>
      <c r="E47" s="174">
        <v>651</v>
      </c>
      <c r="F47" s="174">
        <v>165.22</v>
      </c>
      <c r="G47" s="174">
        <v>1653</v>
      </c>
      <c r="H47" s="174">
        <v>51.904539999999997</v>
      </c>
      <c r="I47" s="174">
        <v>45.034280000000003</v>
      </c>
      <c r="J47" s="3">
        <f t="shared" si="0"/>
        <v>-165.55917186511158</v>
      </c>
      <c r="K47" s="95">
        <f t="shared" si="3"/>
        <v>0.26235846029247711</v>
      </c>
      <c r="L47" s="174">
        <f t="shared" si="4"/>
        <v>0.72805617691801694</v>
      </c>
      <c r="M47" s="174">
        <f t="shared" si="5"/>
        <v>165.55917186511158</v>
      </c>
      <c r="N47" s="174">
        <f t="shared" si="1"/>
        <v>0.63829830991653724</v>
      </c>
      <c r="O47" s="174">
        <v>40</v>
      </c>
      <c r="P47" s="174" t="e">
        <f t="shared" si="2"/>
        <v>#VALUE!</v>
      </c>
    </row>
    <row r="48" spans="1:16" x14ac:dyDescent="0.25">
      <c r="A48" s="174" t="s">
        <v>163</v>
      </c>
      <c r="B48" s="174">
        <v>22850</v>
      </c>
      <c r="C48" s="174">
        <v>843</v>
      </c>
      <c r="D48" s="174">
        <v>232</v>
      </c>
      <c r="E48" s="174">
        <v>650</v>
      </c>
      <c r="F48" s="174">
        <v>165.02</v>
      </c>
      <c r="G48" s="174">
        <v>1635</v>
      </c>
      <c r="H48" s="174">
        <v>51.890909999999998</v>
      </c>
      <c r="I48" s="174">
        <v>45.02534</v>
      </c>
      <c r="J48" s="3">
        <f t="shared" si="0"/>
        <v>-175.73004249163728</v>
      </c>
      <c r="K48" s="95">
        <f t="shared" si="3"/>
        <v>0.26083036628413381</v>
      </c>
      <c r="L48" s="174">
        <f t="shared" si="4"/>
        <v>0.72752940123047094</v>
      </c>
      <c r="M48" s="174">
        <f t="shared" si="5"/>
        <v>175.73004249163728</v>
      </c>
      <c r="N48" s="174">
        <f t="shared" si="1"/>
        <v>0.63677021590819394</v>
      </c>
      <c r="O48" s="174">
        <v>41</v>
      </c>
      <c r="P48" s="174" t="e">
        <f t="shared" si="2"/>
        <v>#VALUE!</v>
      </c>
    </row>
    <row r="49" spans="1:16" x14ac:dyDescent="0.25">
      <c r="A49" s="174" t="s">
        <v>163</v>
      </c>
      <c r="B49" s="174">
        <v>23418</v>
      </c>
      <c r="C49" s="174">
        <v>851</v>
      </c>
      <c r="D49" s="174">
        <v>227</v>
      </c>
      <c r="E49" s="174">
        <v>650</v>
      </c>
      <c r="F49" s="174">
        <v>164.82</v>
      </c>
      <c r="G49" s="174">
        <v>1614</v>
      </c>
      <c r="H49" s="174">
        <v>51.877270000000003</v>
      </c>
      <c r="I49" s="174">
        <v>45.02534</v>
      </c>
      <c r="J49" s="3">
        <f t="shared" si="0"/>
        <v>-187.59605822258379</v>
      </c>
      <c r="K49" s="95">
        <f t="shared" si="3"/>
        <v>0.25930227227579028</v>
      </c>
      <c r="L49" s="174">
        <f t="shared" si="4"/>
        <v>0.72714697599293698</v>
      </c>
      <c r="M49" s="174">
        <f t="shared" si="5"/>
        <v>187.59605822258379</v>
      </c>
      <c r="N49" s="174">
        <f t="shared" si="1"/>
        <v>0.63524212189985041</v>
      </c>
      <c r="O49" s="174">
        <v>42</v>
      </c>
      <c r="P49" s="174" t="e">
        <f t="shared" si="2"/>
        <v>#VALUE!</v>
      </c>
    </row>
    <row r="50" spans="1:16" x14ac:dyDescent="0.25">
      <c r="A50" s="174" t="s">
        <v>163</v>
      </c>
      <c r="B50" s="174">
        <v>23988</v>
      </c>
      <c r="C50" s="174">
        <v>855</v>
      </c>
      <c r="D50" s="174">
        <v>227</v>
      </c>
      <c r="E50" s="174">
        <v>649</v>
      </c>
      <c r="F50" s="174">
        <v>164.61</v>
      </c>
      <c r="G50" s="174">
        <v>1590</v>
      </c>
      <c r="H50" s="174">
        <v>51.859090000000002</v>
      </c>
      <c r="I50" s="174">
        <v>45.016390000000001</v>
      </c>
      <c r="J50" s="3">
        <f t="shared" si="0"/>
        <v>-201.15721905795135</v>
      </c>
      <c r="K50" s="95">
        <f t="shared" si="3"/>
        <v>0.25769777356702989</v>
      </c>
      <c r="L50" s="174">
        <f t="shared" si="4"/>
        <v>0.7264929801171387</v>
      </c>
      <c r="M50" s="174">
        <f t="shared" si="5"/>
        <v>201.15721905795135</v>
      </c>
      <c r="N50" s="174">
        <f t="shared" si="1"/>
        <v>0.63363762319109007</v>
      </c>
      <c r="O50" s="174">
        <v>43</v>
      </c>
      <c r="P50" s="174" t="e">
        <f t="shared" si="2"/>
        <v>#VALUE!</v>
      </c>
    </row>
    <row r="51" spans="1:16" x14ac:dyDescent="0.25">
      <c r="A51" s="174" t="s">
        <v>163</v>
      </c>
      <c r="B51" s="174">
        <v>24557</v>
      </c>
      <c r="C51" s="174">
        <v>844</v>
      </c>
      <c r="D51" s="174">
        <v>238</v>
      </c>
      <c r="E51" s="174">
        <v>649</v>
      </c>
      <c r="F51" s="174">
        <v>164.41</v>
      </c>
      <c r="G51" s="174">
        <v>1565</v>
      </c>
      <c r="H51" s="174">
        <v>51.863639999999997</v>
      </c>
      <c r="I51" s="174">
        <v>45.016390000000001</v>
      </c>
      <c r="J51" s="3">
        <f t="shared" si="0"/>
        <v>-215.28342826145911</v>
      </c>
      <c r="K51" s="95">
        <f t="shared" si="3"/>
        <v>0.25616967955868636</v>
      </c>
      <c r="L51" s="174">
        <f t="shared" si="4"/>
        <v>0.72662046743209119</v>
      </c>
      <c r="M51" s="174">
        <f t="shared" si="5"/>
        <v>215.28342826145911</v>
      </c>
      <c r="N51" s="174">
        <f t="shared" si="1"/>
        <v>0.63210952918274654</v>
      </c>
      <c r="O51" s="174">
        <v>44</v>
      </c>
      <c r="P51" s="174" t="e">
        <f t="shared" si="2"/>
        <v>#VALUE!</v>
      </c>
    </row>
    <row r="52" spans="1:16" x14ac:dyDescent="0.25">
      <c r="A52" s="174" t="s">
        <v>163</v>
      </c>
      <c r="B52" s="174">
        <v>25125</v>
      </c>
      <c r="C52" s="174">
        <v>862</v>
      </c>
      <c r="D52" s="174">
        <v>225</v>
      </c>
      <c r="E52" s="174">
        <v>647</v>
      </c>
      <c r="F52" s="174">
        <v>164.2</v>
      </c>
      <c r="G52" s="174">
        <v>1538</v>
      </c>
      <c r="H52" s="174">
        <v>51.836359999999999</v>
      </c>
      <c r="I52" s="174">
        <v>44.998510000000003</v>
      </c>
      <c r="J52" s="3">
        <f t="shared" si="0"/>
        <v>-230.5397342012476</v>
      </c>
      <c r="K52" s="95">
        <f t="shared" si="3"/>
        <v>0.25456518084992574</v>
      </c>
      <c r="L52" s="174">
        <f t="shared" si="4"/>
        <v>0.72556796954438241</v>
      </c>
      <c r="M52" s="174">
        <f t="shared" si="5"/>
        <v>230.5397342012476</v>
      </c>
      <c r="N52" s="174">
        <f t="shared" si="1"/>
        <v>0.63050503047398587</v>
      </c>
      <c r="O52" s="174">
        <v>45</v>
      </c>
      <c r="P52" s="174" t="e">
        <f t="shared" si="2"/>
        <v>#VALUE!</v>
      </c>
    </row>
    <row r="53" spans="1:16" x14ac:dyDescent="0.25">
      <c r="A53" s="174" t="s">
        <v>163</v>
      </c>
      <c r="B53" s="174">
        <v>25693</v>
      </c>
      <c r="C53" s="174">
        <v>848</v>
      </c>
      <c r="D53" s="174">
        <v>240</v>
      </c>
      <c r="E53" s="174">
        <v>647</v>
      </c>
      <c r="F53" s="174">
        <v>163.99</v>
      </c>
      <c r="G53" s="174">
        <v>1508</v>
      </c>
      <c r="H53" s="174">
        <v>51.83182</v>
      </c>
      <c r="I53" s="174">
        <v>44.998510000000003</v>
      </c>
      <c r="J53" s="3">
        <f t="shared" si="0"/>
        <v>-247.49118524545702</v>
      </c>
      <c r="K53" s="95">
        <f t="shared" si="3"/>
        <v>0.25296068214116535</v>
      </c>
      <c r="L53" s="174">
        <f t="shared" si="4"/>
        <v>0.72544087982093064</v>
      </c>
      <c r="M53" s="174">
        <f t="shared" si="5"/>
        <v>247.49118524545702</v>
      </c>
      <c r="N53" s="174">
        <f t="shared" si="1"/>
        <v>0.62890053176522542</v>
      </c>
      <c r="O53" s="174">
        <v>46</v>
      </c>
      <c r="P53" s="174" t="e">
        <f t="shared" si="2"/>
        <v>#VALUE!</v>
      </c>
    </row>
    <row r="54" spans="1:16" x14ac:dyDescent="0.25">
      <c r="A54" s="174" t="s">
        <v>163</v>
      </c>
      <c r="B54" s="174">
        <v>26259</v>
      </c>
      <c r="C54" s="174">
        <v>845</v>
      </c>
      <c r="D54" s="174">
        <v>245</v>
      </c>
      <c r="E54" s="174">
        <v>647</v>
      </c>
      <c r="F54" s="174">
        <v>163.79</v>
      </c>
      <c r="G54" s="174">
        <v>1476</v>
      </c>
      <c r="H54" s="174">
        <v>51.82273</v>
      </c>
      <c r="I54" s="174">
        <v>44.998510000000003</v>
      </c>
      <c r="J54" s="3">
        <f t="shared" si="0"/>
        <v>-265.57273302594706</v>
      </c>
      <c r="K54" s="95">
        <f t="shared" si="3"/>
        <v>0.25143258813282182</v>
      </c>
      <c r="L54" s="174">
        <f t="shared" si="4"/>
        <v>0.72518645389631697</v>
      </c>
      <c r="M54" s="174">
        <f t="shared" si="5"/>
        <v>265.57273302594706</v>
      </c>
      <c r="N54" s="174">
        <f t="shared" si="1"/>
        <v>0.6273724377568819</v>
      </c>
      <c r="O54" s="174">
        <v>47</v>
      </c>
      <c r="P54" s="174" t="e">
        <f t="shared" si="2"/>
        <v>#VALUE!</v>
      </c>
    </row>
    <row r="55" spans="1:16" x14ac:dyDescent="0.25">
      <c r="A55" s="174" t="s">
        <v>163</v>
      </c>
      <c r="B55" s="174">
        <v>26824</v>
      </c>
      <c r="C55" s="174">
        <v>859</v>
      </c>
      <c r="D55" s="174">
        <v>235</v>
      </c>
      <c r="E55" s="174">
        <v>647</v>
      </c>
      <c r="F55" s="174">
        <v>163.58000000000001</v>
      </c>
      <c r="G55" s="174">
        <v>1441</v>
      </c>
      <c r="H55" s="174">
        <v>51.804549999999999</v>
      </c>
      <c r="I55" s="174">
        <v>44.998510000000003</v>
      </c>
      <c r="J55" s="3">
        <f t="shared" si="0"/>
        <v>-285.34942591085792</v>
      </c>
      <c r="K55" s="95">
        <f t="shared" si="3"/>
        <v>0.24982808942406143</v>
      </c>
      <c r="L55" s="174">
        <f t="shared" si="4"/>
        <v>0.72467773591858797</v>
      </c>
      <c r="M55" s="174">
        <f t="shared" si="5"/>
        <v>285.34942591085792</v>
      </c>
      <c r="N55" s="174">
        <f t="shared" si="1"/>
        <v>0.62576793904812156</v>
      </c>
      <c r="O55" s="174">
        <v>48</v>
      </c>
      <c r="P55" s="174" t="e">
        <f t="shared" si="2"/>
        <v>#VALUE!</v>
      </c>
    </row>
    <row r="56" spans="1:16" x14ac:dyDescent="0.25">
      <c r="A56" s="174" t="s">
        <v>163</v>
      </c>
      <c r="B56" s="174">
        <v>27389</v>
      </c>
      <c r="C56" s="174">
        <v>850</v>
      </c>
      <c r="D56" s="174">
        <v>245</v>
      </c>
      <c r="E56" s="174">
        <v>646</v>
      </c>
      <c r="F56" s="174">
        <v>163.37</v>
      </c>
      <c r="G56" s="174">
        <v>1403</v>
      </c>
      <c r="H56" s="174">
        <v>51.8</v>
      </c>
      <c r="I56" s="174">
        <v>44.989570000000001</v>
      </c>
      <c r="J56" s="3">
        <f t="shared" si="0"/>
        <v>-306.82126390018982</v>
      </c>
      <c r="K56" s="95">
        <f t="shared" si="3"/>
        <v>0.24822359071530078</v>
      </c>
      <c r="L56" s="174">
        <f t="shared" si="4"/>
        <v>0.72440649565150828</v>
      </c>
      <c r="M56" s="174">
        <f t="shared" si="5"/>
        <v>306.82126390018982</v>
      </c>
      <c r="N56" s="174">
        <f t="shared" si="1"/>
        <v>0.62416344033936089</v>
      </c>
      <c r="O56" s="174">
        <v>49</v>
      </c>
      <c r="P56" s="174" t="e">
        <f t="shared" si="2"/>
        <v>#VALUE!</v>
      </c>
    </row>
    <row r="57" spans="1:16" x14ac:dyDescent="0.25">
      <c r="A57" s="174" t="s">
        <v>163</v>
      </c>
      <c r="B57" s="174">
        <v>27953</v>
      </c>
      <c r="C57" s="174">
        <v>858</v>
      </c>
      <c r="D57" s="174">
        <v>241</v>
      </c>
      <c r="E57" s="174">
        <v>644</v>
      </c>
      <c r="F57" s="174">
        <v>163.16</v>
      </c>
      <c r="G57" s="174">
        <v>1363</v>
      </c>
      <c r="H57" s="174">
        <v>51.781820000000003</v>
      </c>
      <c r="I57" s="174">
        <v>44.971679999999999</v>
      </c>
      <c r="J57" s="3">
        <f t="shared" si="0"/>
        <v>-329.42319862580234</v>
      </c>
      <c r="K57" s="95">
        <f t="shared" si="3"/>
        <v>0.24661909200654017</v>
      </c>
      <c r="L57" s="174">
        <f t="shared" si="4"/>
        <v>0.72361024543557151</v>
      </c>
      <c r="M57" s="174">
        <f t="shared" si="5"/>
        <v>329.42319862580234</v>
      </c>
      <c r="N57" s="174">
        <f t="shared" si="1"/>
        <v>0.62255894163060033</v>
      </c>
      <c r="O57" s="174">
        <v>50</v>
      </c>
      <c r="P57" s="174" t="e">
        <f t="shared" si="2"/>
        <v>#VALUE!</v>
      </c>
    </row>
    <row r="58" spans="1:16" x14ac:dyDescent="0.25">
      <c r="A58" s="174" t="s">
        <v>163</v>
      </c>
      <c r="B58" s="174">
        <v>28517</v>
      </c>
      <c r="C58" s="174">
        <v>871</v>
      </c>
      <c r="D58" s="174">
        <v>233</v>
      </c>
      <c r="E58" s="174">
        <v>643</v>
      </c>
      <c r="F58" s="174">
        <v>162.94999999999999</v>
      </c>
      <c r="G58" s="174">
        <v>1317</v>
      </c>
      <c r="H58" s="174">
        <v>51.75909</v>
      </c>
      <c r="I58" s="174">
        <v>44.962739999999997</v>
      </c>
      <c r="J58" s="3">
        <f t="shared" si="0"/>
        <v>-355.41542356025673</v>
      </c>
      <c r="K58" s="95">
        <f t="shared" si="3"/>
        <v>0.24501459329777955</v>
      </c>
      <c r="L58" s="174">
        <f t="shared" si="4"/>
        <v>0.72283139557942067</v>
      </c>
      <c r="M58" s="174">
        <f t="shared" si="5"/>
        <v>355.41542356025673</v>
      </c>
      <c r="N58" s="174">
        <f t="shared" si="1"/>
        <v>0.62095444292183966</v>
      </c>
      <c r="O58" s="174">
        <v>51</v>
      </c>
      <c r="P58" s="174" t="e">
        <f t="shared" si="2"/>
        <v>#VALUE!</v>
      </c>
    </row>
    <row r="59" spans="1:16" x14ac:dyDescent="0.25">
      <c r="A59" s="174" t="s">
        <v>163</v>
      </c>
      <c r="B59" s="174">
        <v>29082</v>
      </c>
      <c r="C59" s="174">
        <v>858</v>
      </c>
      <c r="D59" s="174">
        <v>246</v>
      </c>
      <c r="E59" s="174">
        <v>643</v>
      </c>
      <c r="F59" s="174">
        <v>162.75</v>
      </c>
      <c r="G59" s="174">
        <v>1270</v>
      </c>
      <c r="H59" s="174">
        <v>51.75909</v>
      </c>
      <c r="I59" s="174">
        <v>44.962739999999997</v>
      </c>
      <c r="J59" s="3">
        <f t="shared" si="0"/>
        <v>-381.97269686285142</v>
      </c>
      <c r="K59" s="95">
        <f t="shared" si="3"/>
        <v>0.24348649928943625</v>
      </c>
      <c r="L59" s="174">
        <f t="shared" si="4"/>
        <v>0.72283139557942067</v>
      </c>
      <c r="M59" s="174">
        <f t="shared" si="5"/>
        <v>381.97269686285142</v>
      </c>
      <c r="N59" s="174">
        <f t="shared" si="1"/>
        <v>0.61942634891349635</v>
      </c>
      <c r="O59" s="174">
        <v>52</v>
      </c>
      <c r="P59" s="174" t="e">
        <f t="shared" si="2"/>
        <v>#VALUE!</v>
      </c>
    </row>
    <row r="60" spans="1:16" x14ac:dyDescent="0.25">
      <c r="A60" s="174" t="s">
        <v>163</v>
      </c>
      <c r="B60" s="174">
        <v>29647</v>
      </c>
      <c r="C60" s="174">
        <v>870</v>
      </c>
      <c r="D60" s="174">
        <v>238</v>
      </c>
      <c r="E60" s="174">
        <v>642</v>
      </c>
      <c r="F60" s="174">
        <v>162.54</v>
      </c>
      <c r="G60" s="174">
        <v>1218</v>
      </c>
      <c r="H60" s="174">
        <v>51.74091</v>
      </c>
      <c r="I60" s="174">
        <v>44.953800000000001</v>
      </c>
      <c r="J60" s="3">
        <f t="shared" si="0"/>
        <v>-411.35521200614767</v>
      </c>
      <c r="K60" s="95">
        <f t="shared" si="3"/>
        <v>0.2418820005806756</v>
      </c>
      <c r="L60" s="174">
        <f t="shared" si="4"/>
        <v>0.72218008576368853</v>
      </c>
      <c r="M60" s="174">
        <f t="shared" si="5"/>
        <v>411.35521200614767</v>
      </c>
      <c r="N60" s="174">
        <f t="shared" si="1"/>
        <v>0.61782185020473568</v>
      </c>
      <c r="O60" s="174">
        <v>53</v>
      </c>
      <c r="P60" s="174" t="e">
        <f t="shared" si="2"/>
        <v>#VALUE!</v>
      </c>
    </row>
    <row r="61" spans="1:16" x14ac:dyDescent="0.25">
      <c r="A61" s="174" t="s">
        <v>163</v>
      </c>
      <c r="B61" s="174">
        <v>30215</v>
      </c>
      <c r="C61" s="174">
        <v>867</v>
      </c>
      <c r="D61" s="174">
        <v>243</v>
      </c>
      <c r="E61" s="174">
        <v>642</v>
      </c>
      <c r="F61" s="174">
        <v>162.33000000000001</v>
      </c>
      <c r="G61" s="174">
        <v>1162</v>
      </c>
      <c r="H61" s="174">
        <v>51.731819999999999</v>
      </c>
      <c r="I61" s="174">
        <v>44.953800000000001</v>
      </c>
      <c r="J61" s="3">
        <f t="shared" si="0"/>
        <v>-442.99792062200527</v>
      </c>
      <c r="K61" s="95">
        <f t="shared" si="3"/>
        <v>0.24027750187191521</v>
      </c>
      <c r="L61" s="174">
        <f t="shared" si="4"/>
        <v>0.72192635847772946</v>
      </c>
      <c r="M61" s="174">
        <f t="shared" si="5"/>
        <v>442.99792062200527</v>
      </c>
      <c r="N61" s="174">
        <f t="shared" si="1"/>
        <v>0.61621735149597534</v>
      </c>
      <c r="O61" s="174">
        <v>54</v>
      </c>
      <c r="P61" s="174" t="e">
        <f t="shared" si="2"/>
        <v>#VALUE!</v>
      </c>
    </row>
    <row r="62" spans="1:16" x14ac:dyDescent="0.25">
      <c r="A62" s="174" t="s">
        <v>163</v>
      </c>
      <c r="B62" s="174">
        <v>30784</v>
      </c>
      <c r="C62" s="174">
        <v>864</v>
      </c>
      <c r="D62" s="174">
        <v>249</v>
      </c>
      <c r="E62" s="174">
        <v>639</v>
      </c>
      <c r="F62" s="174">
        <v>162.12</v>
      </c>
      <c r="G62" s="174">
        <v>1102</v>
      </c>
      <c r="H62" s="174">
        <v>51.718179999999997</v>
      </c>
      <c r="I62" s="174">
        <v>44.92698</v>
      </c>
      <c r="J62" s="3">
        <f t="shared" si="0"/>
        <v>-476.90082271042399</v>
      </c>
      <c r="K62" s="95">
        <f t="shared" si="3"/>
        <v>0.2386730031631546</v>
      </c>
      <c r="L62" s="174">
        <f t="shared" si="4"/>
        <v>0.72111522841354425</v>
      </c>
      <c r="M62" s="174">
        <f t="shared" si="5"/>
        <v>476.90082271042399</v>
      </c>
      <c r="N62" s="174">
        <f t="shared" si="1"/>
        <v>0.61461285278721478</v>
      </c>
      <c r="O62" s="174">
        <v>55</v>
      </c>
      <c r="P62" s="174" t="e">
        <f t="shared" si="2"/>
        <v>#VALUE!</v>
      </c>
    </row>
    <row r="63" spans="1:16" x14ac:dyDescent="0.25">
      <c r="A63" s="174" t="s">
        <v>163</v>
      </c>
      <c r="B63" s="174">
        <v>31353</v>
      </c>
      <c r="C63" s="174">
        <v>868</v>
      </c>
      <c r="D63" s="174">
        <v>247</v>
      </c>
      <c r="E63" s="174">
        <v>638</v>
      </c>
      <c r="F63" s="174">
        <v>161.91</v>
      </c>
      <c r="G63" s="174">
        <v>1038</v>
      </c>
      <c r="H63" s="174">
        <v>51.709090000000003</v>
      </c>
      <c r="I63" s="174">
        <v>44.918030000000002</v>
      </c>
      <c r="J63" s="3">
        <f t="shared" si="0"/>
        <v>-513.06391827140396</v>
      </c>
      <c r="K63" s="95">
        <f t="shared" si="3"/>
        <v>0.23706850445439395</v>
      </c>
      <c r="L63" s="174">
        <f t="shared" si="4"/>
        <v>0.72071815949384577</v>
      </c>
      <c r="M63" s="174">
        <f t="shared" si="5"/>
        <v>513.06391827140396</v>
      </c>
      <c r="N63" s="174">
        <f t="shared" si="1"/>
        <v>0.61300835407845411</v>
      </c>
      <c r="O63" s="174">
        <v>56</v>
      </c>
      <c r="P63" s="174" t="e">
        <f t="shared" si="2"/>
        <v>#VALUE!</v>
      </c>
    </row>
    <row r="64" spans="1:16" x14ac:dyDescent="0.25">
      <c r="A64" s="174" t="s">
        <v>163</v>
      </c>
      <c r="B64" s="174">
        <v>31921</v>
      </c>
      <c r="C64" s="174">
        <v>879</v>
      </c>
      <c r="D64" s="174">
        <v>241</v>
      </c>
      <c r="E64" s="174">
        <v>638</v>
      </c>
      <c r="F64" s="174">
        <v>161.69</v>
      </c>
      <c r="G64" s="174">
        <v>971</v>
      </c>
      <c r="H64" s="174">
        <v>51.686360000000001</v>
      </c>
      <c r="I64" s="174">
        <v>44.918030000000002</v>
      </c>
      <c r="J64" s="3">
        <f t="shared" si="0"/>
        <v>-550.92215893680498</v>
      </c>
      <c r="K64" s="95">
        <f t="shared" si="3"/>
        <v>0.23538760104521625</v>
      </c>
      <c r="L64" s="174">
        <f t="shared" si="4"/>
        <v>0.72008468003300397</v>
      </c>
      <c r="M64" s="174">
        <f t="shared" si="5"/>
        <v>550.92215893680498</v>
      </c>
      <c r="N64" s="174">
        <f t="shared" si="1"/>
        <v>0.61132745066927641</v>
      </c>
      <c r="O64" s="174">
        <v>57</v>
      </c>
      <c r="P64" s="174" t="e">
        <f t="shared" si="2"/>
        <v>#VALUE!</v>
      </c>
    </row>
    <row r="65" spans="1:16" x14ac:dyDescent="0.25">
      <c r="A65" s="174" t="s">
        <v>163</v>
      </c>
      <c r="B65" s="174">
        <v>32490</v>
      </c>
      <c r="C65" s="174">
        <v>855</v>
      </c>
      <c r="D65" s="174">
        <v>265</v>
      </c>
      <c r="E65" s="174">
        <v>638</v>
      </c>
      <c r="F65" s="174">
        <v>161.47999999999999</v>
      </c>
      <c r="G65" s="174">
        <v>900</v>
      </c>
      <c r="H65" s="174">
        <v>51.686360000000001</v>
      </c>
      <c r="I65" s="174">
        <v>44.918030000000002</v>
      </c>
      <c r="J65" s="3">
        <f t="shared" si="0"/>
        <v>-591.04059307476723</v>
      </c>
      <c r="K65" s="95">
        <f t="shared" si="3"/>
        <v>0.23378310233645561</v>
      </c>
      <c r="L65" s="174">
        <f t="shared" si="4"/>
        <v>0.72008468003300397</v>
      </c>
      <c r="M65" s="174">
        <f t="shared" si="5"/>
        <v>591.04059307476723</v>
      </c>
      <c r="N65" s="174">
        <f t="shared" si="1"/>
        <v>0.60972295196051574</v>
      </c>
      <c r="O65" s="174">
        <v>58</v>
      </c>
      <c r="P65" s="174" t="e">
        <f t="shared" si="2"/>
        <v>#VALUE!</v>
      </c>
    </row>
    <row r="66" spans="1:16" x14ac:dyDescent="0.25">
      <c r="A66" s="174" t="s">
        <v>163</v>
      </c>
      <c r="B66" s="174">
        <v>33057</v>
      </c>
      <c r="C66" s="174">
        <v>873</v>
      </c>
      <c r="D66" s="174">
        <v>251</v>
      </c>
      <c r="E66" s="174">
        <v>636</v>
      </c>
      <c r="F66" s="174">
        <v>161.27000000000001</v>
      </c>
      <c r="G66" s="174">
        <v>824</v>
      </c>
      <c r="H66" s="174">
        <v>51.66818</v>
      </c>
      <c r="I66" s="174">
        <v>44.900149999999996</v>
      </c>
      <c r="J66" s="3">
        <f t="shared" si="0"/>
        <v>-633.98426905343103</v>
      </c>
      <c r="K66" s="95">
        <f t="shared" si="3"/>
        <v>0.23217860362769521</v>
      </c>
      <c r="L66" s="174">
        <f t="shared" si="4"/>
        <v>0.71929177425205659</v>
      </c>
      <c r="M66" s="174">
        <f t="shared" si="5"/>
        <v>633.98426905343103</v>
      </c>
      <c r="N66" s="174">
        <f t="shared" si="1"/>
        <v>0.6081184532517554</v>
      </c>
      <c r="O66" s="174">
        <v>59</v>
      </c>
      <c r="P66" s="174" t="e">
        <f t="shared" si="2"/>
        <v>#VALUE!</v>
      </c>
    </row>
    <row r="67" spans="1:16" x14ac:dyDescent="0.25">
      <c r="A67" s="174" t="s">
        <v>163</v>
      </c>
      <c r="B67" s="174">
        <v>33622</v>
      </c>
      <c r="C67" s="174">
        <v>883</v>
      </c>
      <c r="D67" s="174">
        <v>245</v>
      </c>
      <c r="E67" s="174">
        <v>635</v>
      </c>
      <c r="F67" s="174">
        <v>161.06</v>
      </c>
      <c r="G67" s="174">
        <v>745</v>
      </c>
      <c r="H67" s="174">
        <v>51.65</v>
      </c>
      <c r="I67" s="174">
        <v>44.882269999999998</v>
      </c>
      <c r="J67" s="3">
        <f t="shared" si="0"/>
        <v>-678.62309013651566</v>
      </c>
      <c r="K67" s="95">
        <f t="shared" si="3"/>
        <v>0.2305741049189346</v>
      </c>
      <c r="L67" s="174">
        <f t="shared" si="4"/>
        <v>0.71849944971593416</v>
      </c>
      <c r="M67" s="174">
        <f t="shared" si="5"/>
        <v>678.62309013651566</v>
      </c>
      <c r="N67" s="174">
        <f t="shared" si="1"/>
        <v>0.60651395454299473</v>
      </c>
      <c r="O67" s="174">
        <v>60</v>
      </c>
      <c r="P67" s="174" t="e">
        <f t="shared" si="2"/>
        <v>#VALUE!</v>
      </c>
    </row>
    <row r="68" spans="1:16" x14ac:dyDescent="0.25">
      <c r="A68" s="174" t="s">
        <v>163</v>
      </c>
      <c r="B68" s="174">
        <v>34188</v>
      </c>
      <c r="C68" s="174">
        <v>885</v>
      </c>
      <c r="D68" s="174">
        <v>247</v>
      </c>
      <c r="E68" s="174">
        <v>635</v>
      </c>
      <c r="F68" s="174">
        <v>160.85</v>
      </c>
      <c r="G68" s="174">
        <v>665</v>
      </c>
      <c r="H68" s="174">
        <v>51.631819999999998</v>
      </c>
      <c r="I68" s="174">
        <v>44.891210000000001</v>
      </c>
      <c r="J68" s="3">
        <f t="shared" si="0"/>
        <v>-723.8269595877407</v>
      </c>
      <c r="K68" s="95">
        <f t="shared" si="3"/>
        <v>0.22896960621017395</v>
      </c>
      <c r="L68" s="174">
        <f t="shared" si="4"/>
        <v>0.71813675296097979</v>
      </c>
      <c r="M68" s="174">
        <f t="shared" si="5"/>
        <v>723.8269595877407</v>
      </c>
      <c r="N68" s="174">
        <f t="shared" si="1"/>
        <v>0.60490945583423406</v>
      </c>
      <c r="O68" s="174">
        <v>61</v>
      </c>
      <c r="P68" s="174" t="e">
        <f t="shared" si="2"/>
        <v>#VALUE!</v>
      </c>
    </row>
    <row r="69" spans="1:16" x14ac:dyDescent="0.25">
      <c r="A69" s="174" t="s">
        <v>163</v>
      </c>
      <c r="B69" s="174">
        <v>34753</v>
      </c>
      <c r="C69" s="174">
        <v>880</v>
      </c>
      <c r="D69" s="174">
        <v>253</v>
      </c>
      <c r="E69" s="174">
        <v>634</v>
      </c>
      <c r="F69" s="174">
        <v>160.63999999999999</v>
      </c>
      <c r="G69" s="174">
        <v>588</v>
      </c>
      <c r="H69" s="174">
        <v>51.627270000000003</v>
      </c>
      <c r="I69" s="174">
        <v>44.882269999999998</v>
      </c>
      <c r="J69" s="3">
        <f t="shared" si="0"/>
        <v>-767.3356839345447</v>
      </c>
      <c r="K69" s="95">
        <f t="shared" si="3"/>
        <v>0.22736510750141334</v>
      </c>
      <c r="L69" s="174">
        <f t="shared" si="4"/>
        <v>0.71786719806322163</v>
      </c>
      <c r="M69" s="174">
        <f t="shared" si="5"/>
        <v>767.3356839345447</v>
      </c>
      <c r="N69" s="174">
        <f t="shared" si="1"/>
        <v>0.6033049571254735</v>
      </c>
      <c r="O69" s="174">
        <v>62</v>
      </c>
      <c r="P69" s="174" t="e">
        <f t="shared" si="2"/>
        <v>#VALUE!</v>
      </c>
    </row>
    <row r="70" spans="1:16" x14ac:dyDescent="0.25">
      <c r="A70" s="174" t="s">
        <v>163</v>
      </c>
      <c r="B70" s="174">
        <v>35317</v>
      </c>
      <c r="C70" s="174">
        <v>895</v>
      </c>
      <c r="D70" s="174">
        <v>244</v>
      </c>
      <c r="E70" s="174">
        <v>633</v>
      </c>
      <c r="F70" s="174">
        <v>160.44</v>
      </c>
      <c r="G70" s="174">
        <v>514</v>
      </c>
      <c r="H70" s="174">
        <v>51.6</v>
      </c>
      <c r="I70" s="174">
        <v>44.873330000000003</v>
      </c>
      <c r="J70" s="3">
        <f t="shared" si="0"/>
        <v>-809.14926317692789</v>
      </c>
      <c r="K70" s="95">
        <f t="shared" si="3"/>
        <v>0.22583701349307003</v>
      </c>
      <c r="L70" s="174">
        <f t="shared" si="4"/>
        <v>0.71696619084654822</v>
      </c>
      <c r="M70" s="174">
        <f t="shared" si="5"/>
        <v>809.14926317692789</v>
      </c>
      <c r="N70" s="174">
        <f t="shared" si="1"/>
        <v>0.60177686311713019</v>
      </c>
      <c r="O70" s="174">
        <v>63</v>
      </c>
      <c r="P70" s="174" t="e">
        <f t="shared" si="2"/>
        <v>#VALUE!</v>
      </c>
    </row>
    <row r="71" spans="1:16" x14ac:dyDescent="0.25">
      <c r="A71" s="174" t="s">
        <v>163</v>
      </c>
      <c r="B71" s="174">
        <v>35881</v>
      </c>
      <c r="C71" s="174">
        <v>880</v>
      </c>
      <c r="D71" s="174">
        <v>258</v>
      </c>
      <c r="E71" s="174">
        <v>633</v>
      </c>
      <c r="F71" s="174">
        <v>160.22999999999999</v>
      </c>
      <c r="G71" s="174">
        <v>461</v>
      </c>
      <c r="H71" s="174">
        <v>51.604550000000003</v>
      </c>
      <c r="I71" s="174">
        <v>44.873330000000003</v>
      </c>
      <c r="J71" s="3">
        <f t="shared" si="0"/>
        <v>-839.09682668836444</v>
      </c>
      <c r="K71" s="95">
        <f t="shared" si="3"/>
        <v>0.22423251478430942</v>
      </c>
      <c r="L71" s="174">
        <f t="shared" si="4"/>
        <v>0.71709263813320723</v>
      </c>
      <c r="M71" s="174">
        <f t="shared" si="5"/>
        <v>839.09682668836444</v>
      </c>
      <c r="N71" s="174">
        <f t="shared" si="1"/>
        <v>0.60017236440836952</v>
      </c>
      <c r="O71" s="174">
        <v>64</v>
      </c>
      <c r="P71" s="174" t="e">
        <f t="shared" si="2"/>
        <v>#VALUE!</v>
      </c>
    </row>
    <row r="72" spans="1:16" x14ac:dyDescent="0.25">
      <c r="A72" s="174" t="s">
        <v>163</v>
      </c>
      <c r="B72" s="174">
        <v>36445</v>
      </c>
      <c r="C72" s="174">
        <v>886</v>
      </c>
      <c r="D72" s="174">
        <v>254</v>
      </c>
      <c r="E72" s="174">
        <v>632</v>
      </c>
      <c r="F72" s="174">
        <v>160.02000000000001</v>
      </c>
      <c r="G72" s="174">
        <v>441</v>
      </c>
      <c r="H72" s="174">
        <v>51.590910000000001</v>
      </c>
      <c r="I72" s="174">
        <v>44.864379999999997</v>
      </c>
      <c r="J72" s="3">
        <f t="shared" ref="J72:J135" si="6">G72/I$6-I$5/I$6</f>
        <v>-850.39779405117076</v>
      </c>
      <c r="K72" s="95">
        <f t="shared" si="3"/>
        <v>0.222628016075549</v>
      </c>
      <c r="L72" s="174">
        <f t="shared" si="4"/>
        <v>0.71657065880843429</v>
      </c>
      <c r="M72" s="174">
        <f t="shared" si="5"/>
        <v>850.39779405117076</v>
      </c>
      <c r="N72" s="174">
        <f t="shared" ref="N72:N135" si="7">IF(B72="","",K72+1/2.66)</f>
        <v>0.59856786569960918</v>
      </c>
      <c r="O72" s="174">
        <v>65</v>
      </c>
      <c r="P72" s="174" t="e">
        <f t="shared" ref="P72:P135" si="8">IF(B72="","",(F72-N$4)/N$4)</f>
        <v>#VALUE!</v>
      </c>
    </row>
    <row r="73" spans="1:16" x14ac:dyDescent="0.25">
      <c r="A73" s="174" t="s">
        <v>163</v>
      </c>
      <c r="B73" s="174">
        <v>37011</v>
      </c>
      <c r="C73" s="174">
        <v>898</v>
      </c>
      <c r="D73" s="174">
        <v>249</v>
      </c>
      <c r="E73" s="174">
        <v>630</v>
      </c>
      <c r="F73" s="174">
        <v>159.81</v>
      </c>
      <c r="G73" s="174">
        <v>413</v>
      </c>
      <c r="H73" s="174">
        <v>51.563639999999999</v>
      </c>
      <c r="I73" s="174">
        <v>44.846499999999999</v>
      </c>
      <c r="J73" s="3">
        <f t="shared" si="6"/>
        <v>-866.21914835909956</v>
      </c>
      <c r="K73" s="95">
        <f t="shared" ref="K73:K136" si="9">IF(B73="",0,(F73-K$2)/K$2)</f>
        <v>0.22102351736678838</v>
      </c>
      <c r="L73" s="174">
        <f t="shared" ref="L73:L136" si="10">IF(B73="","",H73*H73*I73/4*3.1416/K$2/1000)</f>
        <v>0.71552805079173365</v>
      </c>
      <c r="M73" s="174">
        <f t="shared" ref="M73:M136" si="11">IF(OR(J73="",-(J73-MAX(J$8:J$58))&lt;0),"",-(J73))</f>
        <v>866.21914835909956</v>
      </c>
      <c r="N73" s="174">
        <f t="shared" si="7"/>
        <v>0.59696336699084851</v>
      </c>
      <c r="O73" s="174">
        <v>66</v>
      </c>
      <c r="P73" s="174" t="e">
        <f t="shared" si="8"/>
        <v>#VALUE!</v>
      </c>
    </row>
    <row r="74" spans="1:16" x14ac:dyDescent="0.25">
      <c r="A74" s="174" t="s">
        <v>163</v>
      </c>
      <c r="B74" s="174">
        <v>37579</v>
      </c>
      <c r="C74" s="174">
        <v>893</v>
      </c>
      <c r="D74" s="174">
        <v>255</v>
      </c>
      <c r="E74" s="174">
        <v>630</v>
      </c>
      <c r="F74" s="174">
        <v>159.6</v>
      </c>
      <c r="G74" s="174">
        <v>436</v>
      </c>
      <c r="H74" s="174">
        <v>51.559089999999998</v>
      </c>
      <c r="I74" s="174">
        <v>44.846499999999999</v>
      </c>
      <c r="J74" s="3">
        <f t="shared" si="6"/>
        <v>-853.22303589187231</v>
      </c>
      <c r="K74" s="95">
        <f t="shared" si="9"/>
        <v>0.21941901865802776</v>
      </c>
      <c r="L74" s="174">
        <f t="shared" si="10"/>
        <v>0.71540177929534832</v>
      </c>
      <c r="M74" s="174">
        <f t="shared" si="11"/>
        <v>853.22303589187231</v>
      </c>
      <c r="N74" s="174">
        <f t="shared" si="7"/>
        <v>0.59535886828208784</v>
      </c>
      <c r="O74" s="174">
        <v>67</v>
      </c>
      <c r="P74" s="174" t="e">
        <f t="shared" si="8"/>
        <v>#VALUE!</v>
      </c>
    </row>
    <row r="75" spans="1:16" x14ac:dyDescent="0.25">
      <c r="A75" s="174" t="s">
        <v>163</v>
      </c>
      <c r="B75" s="174">
        <v>38147</v>
      </c>
      <c r="C75" s="174">
        <v>893</v>
      </c>
      <c r="D75" s="174">
        <v>256</v>
      </c>
      <c r="E75" s="174">
        <v>630</v>
      </c>
      <c r="F75" s="174">
        <v>159.38999999999999</v>
      </c>
      <c r="G75" s="174">
        <v>456</v>
      </c>
      <c r="H75" s="174">
        <v>51.554549999999999</v>
      </c>
      <c r="I75" s="174">
        <v>44.846499999999999</v>
      </c>
      <c r="J75" s="3">
        <f t="shared" si="6"/>
        <v>-841.92206852906611</v>
      </c>
      <c r="K75" s="95">
        <f t="shared" si="9"/>
        <v>0.21781451994926712</v>
      </c>
      <c r="L75" s="174">
        <f t="shared" si="10"/>
        <v>0.71527579642477612</v>
      </c>
      <c r="M75" s="174">
        <f t="shared" si="11"/>
        <v>841.92206852906611</v>
      </c>
      <c r="N75" s="174">
        <f t="shared" si="7"/>
        <v>0.59375436957332728</v>
      </c>
      <c r="O75" s="174">
        <v>68</v>
      </c>
      <c r="P75" s="174" t="e">
        <f t="shared" si="8"/>
        <v>#VALUE!</v>
      </c>
    </row>
    <row r="76" spans="1:16" x14ac:dyDescent="0.25">
      <c r="A76" s="174" t="s">
        <v>163</v>
      </c>
      <c r="B76" s="174">
        <v>38716</v>
      </c>
      <c r="C76" s="174">
        <v>894</v>
      </c>
      <c r="D76" s="174">
        <v>258</v>
      </c>
      <c r="E76" s="174">
        <v>629</v>
      </c>
      <c r="F76" s="174">
        <v>159.18</v>
      </c>
      <c r="G76" s="174">
        <v>472</v>
      </c>
      <c r="H76" s="174">
        <v>51.540909999999997</v>
      </c>
      <c r="I76" s="174">
        <v>44.828609999999998</v>
      </c>
      <c r="J76" s="3">
        <f t="shared" si="6"/>
        <v>-832.88129463882115</v>
      </c>
      <c r="K76" s="95">
        <f t="shared" si="9"/>
        <v>0.21621002124050673</v>
      </c>
      <c r="L76" s="174">
        <f t="shared" si="10"/>
        <v>0.71461217534455734</v>
      </c>
      <c r="M76" s="174">
        <f t="shared" si="11"/>
        <v>832.88129463882115</v>
      </c>
      <c r="N76" s="174">
        <f t="shared" si="7"/>
        <v>0.59214987086456683</v>
      </c>
      <c r="O76" s="174">
        <v>69</v>
      </c>
      <c r="P76" s="174" t="e">
        <f t="shared" si="8"/>
        <v>#VALUE!</v>
      </c>
    </row>
    <row r="77" spans="1:16" x14ac:dyDescent="0.25">
      <c r="A77" s="174" t="s">
        <v>163</v>
      </c>
      <c r="B77" s="174">
        <v>39285</v>
      </c>
      <c r="C77" s="174">
        <v>897</v>
      </c>
      <c r="D77" s="174">
        <v>258</v>
      </c>
      <c r="E77" s="174">
        <v>628</v>
      </c>
      <c r="F77" s="174">
        <v>158.97</v>
      </c>
      <c r="G77" s="174">
        <v>490</v>
      </c>
      <c r="H77" s="174">
        <v>51.527270000000001</v>
      </c>
      <c r="I77" s="174">
        <v>44.83755</v>
      </c>
      <c r="J77" s="3">
        <f t="shared" si="6"/>
        <v>-822.71042401229545</v>
      </c>
      <c r="K77" s="95">
        <f t="shared" si="9"/>
        <v>0.21460552253174608</v>
      </c>
      <c r="L77" s="174">
        <f t="shared" si="10"/>
        <v>0.71437642651976041</v>
      </c>
      <c r="M77" s="174">
        <f t="shared" si="11"/>
        <v>822.71042401229545</v>
      </c>
      <c r="N77" s="174">
        <f t="shared" si="7"/>
        <v>0.59054537215580627</v>
      </c>
      <c r="O77" s="174">
        <v>70</v>
      </c>
      <c r="P77" s="174" t="e">
        <f t="shared" si="8"/>
        <v>#VALUE!</v>
      </c>
    </row>
    <row r="78" spans="1:16" x14ac:dyDescent="0.25">
      <c r="A78" s="174" t="s">
        <v>163</v>
      </c>
      <c r="B78" s="174">
        <v>39853</v>
      </c>
      <c r="C78" s="174">
        <v>900</v>
      </c>
      <c r="D78" s="174">
        <v>258</v>
      </c>
      <c r="E78" s="174">
        <v>628</v>
      </c>
      <c r="F78" s="174">
        <v>158.76</v>
      </c>
      <c r="G78" s="174">
        <v>505</v>
      </c>
      <c r="H78" s="174">
        <v>51.513640000000002</v>
      </c>
      <c r="I78" s="174">
        <v>44.828609999999998</v>
      </c>
      <c r="J78" s="3">
        <f t="shared" si="6"/>
        <v>-814.23469849019079</v>
      </c>
      <c r="K78" s="95">
        <f t="shared" si="9"/>
        <v>0.21300102382298547</v>
      </c>
      <c r="L78" s="174">
        <f t="shared" si="10"/>
        <v>0.7138561809833307</v>
      </c>
      <c r="M78" s="174">
        <f t="shared" si="11"/>
        <v>814.23469849019079</v>
      </c>
      <c r="N78" s="174">
        <f t="shared" si="7"/>
        <v>0.5889408734470456</v>
      </c>
      <c r="O78" s="174">
        <v>71</v>
      </c>
      <c r="P78" s="174" t="e">
        <f t="shared" si="8"/>
        <v>#VALUE!</v>
      </c>
    </row>
    <row r="79" spans="1:16" x14ac:dyDescent="0.25">
      <c r="A79" s="174" t="s">
        <v>163</v>
      </c>
      <c r="B79" s="174">
        <v>40419</v>
      </c>
      <c r="C79" s="174">
        <v>902</v>
      </c>
      <c r="D79" s="174">
        <v>258</v>
      </c>
      <c r="E79" s="174">
        <v>628</v>
      </c>
      <c r="F79" s="174">
        <v>158.55000000000001</v>
      </c>
      <c r="G79" s="174">
        <v>520</v>
      </c>
      <c r="H79" s="174">
        <v>51.5</v>
      </c>
      <c r="I79" s="174">
        <v>44.828609999999998</v>
      </c>
      <c r="J79" s="3">
        <f t="shared" si="6"/>
        <v>-805.75897296808603</v>
      </c>
      <c r="K79" s="95">
        <f t="shared" si="9"/>
        <v>0.21139652511422508</v>
      </c>
      <c r="L79" s="174">
        <f t="shared" si="10"/>
        <v>0.71347819530005263</v>
      </c>
      <c r="M79" s="174">
        <f t="shared" si="11"/>
        <v>805.75897296808603</v>
      </c>
      <c r="N79" s="174">
        <f t="shared" si="7"/>
        <v>0.58733637473828515</v>
      </c>
      <c r="O79" s="174">
        <v>72</v>
      </c>
      <c r="P79" s="174" t="e">
        <f t="shared" si="8"/>
        <v>#VALUE!</v>
      </c>
    </row>
    <row r="80" spans="1:16" x14ac:dyDescent="0.25">
      <c r="A80" s="174" t="s">
        <v>163</v>
      </c>
      <c r="B80" s="174">
        <v>40985</v>
      </c>
      <c r="C80" s="174">
        <v>902</v>
      </c>
      <c r="D80" s="174">
        <v>260</v>
      </c>
      <c r="E80" s="174">
        <v>628</v>
      </c>
      <c r="F80" s="174">
        <v>158.34</v>
      </c>
      <c r="G80" s="174">
        <v>536</v>
      </c>
      <c r="H80" s="174">
        <v>51.495449999999998</v>
      </c>
      <c r="I80" s="174">
        <v>44.828609999999998</v>
      </c>
      <c r="J80" s="3">
        <f t="shared" si="6"/>
        <v>-796.71819907784106</v>
      </c>
      <c r="K80" s="95">
        <f t="shared" si="9"/>
        <v>0.20979202640546443</v>
      </c>
      <c r="L80" s="174">
        <f t="shared" si="10"/>
        <v>0.71335212996479203</v>
      </c>
      <c r="M80" s="174">
        <f t="shared" si="11"/>
        <v>796.71819907784106</v>
      </c>
      <c r="N80" s="174">
        <f t="shared" si="7"/>
        <v>0.58573187602952459</v>
      </c>
      <c r="O80" s="174">
        <v>73</v>
      </c>
      <c r="P80" s="174" t="e">
        <f t="shared" si="8"/>
        <v>#VALUE!</v>
      </c>
    </row>
    <row r="81" spans="1:16" x14ac:dyDescent="0.25">
      <c r="A81" s="174" t="s">
        <v>163</v>
      </c>
      <c r="B81" s="174">
        <v>41550</v>
      </c>
      <c r="C81" s="174">
        <v>902</v>
      </c>
      <c r="D81" s="174">
        <v>264</v>
      </c>
      <c r="E81" s="174">
        <v>627</v>
      </c>
      <c r="F81" s="174">
        <v>158.13</v>
      </c>
      <c r="G81" s="174">
        <v>552</v>
      </c>
      <c r="H81" s="174">
        <v>51.477269999999997</v>
      </c>
      <c r="I81" s="174">
        <v>44.819670000000002</v>
      </c>
      <c r="J81" s="3">
        <f t="shared" si="6"/>
        <v>-787.6774251875961</v>
      </c>
      <c r="K81" s="95">
        <f t="shared" si="9"/>
        <v>0.20818752769670382</v>
      </c>
      <c r="L81" s="174">
        <f t="shared" si="10"/>
        <v>0.71270637323517949</v>
      </c>
      <c r="M81" s="174">
        <f t="shared" si="11"/>
        <v>787.6774251875961</v>
      </c>
      <c r="N81" s="174">
        <f t="shared" si="7"/>
        <v>0.58412737732076392</v>
      </c>
      <c r="O81" s="174">
        <v>74</v>
      </c>
      <c r="P81" s="174" t="e">
        <f t="shared" si="8"/>
        <v>#VALUE!</v>
      </c>
    </row>
    <row r="82" spans="1:16" x14ac:dyDescent="0.25">
      <c r="A82" s="174" t="s">
        <v>163</v>
      </c>
      <c r="B82" s="174">
        <v>42114</v>
      </c>
      <c r="C82" s="174">
        <v>914</v>
      </c>
      <c r="D82" s="174">
        <v>255</v>
      </c>
      <c r="E82" s="174">
        <v>626</v>
      </c>
      <c r="F82" s="174">
        <v>157.91999999999999</v>
      </c>
      <c r="G82" s="174">
        <v>570</v>
      </c>
      <c r="H82" s="174">
        <v>51.463630000000002</v>
      </c>
      <c r="I82" s="174">
        <v>44.81073</v>
      </c>
      <c r="J82" s="3">
        <f t="shared" si="6"/>
        <v>-777.5065545610704</v>
      </c>
      <c r="K82" s="95">
        <f t="shared" si="9"/>
        <v>0.2065830289879432</v>
      </c>
      <c r="L82" s="174">
        <f t="shared" si="10"/>
        <v>0.7121866444245033</v>
      </c>
      <c r="M82" s="174">
        <f t="shared" si="11"/>
        <v>777.5065545610704</v>
      </c>
      <c r="N82" s="174">
        <f t="shared" si="7"/>
        <v>0.58252287861200336</v>
      </c>
      <c r="O82" s="174">
        <v>75</v>
      </c>
      <c r="P82" s="174" t="e">
        <f t="shared" si="8"/>
        <v>#VALUE!</v>
      </c>
    </row>
    <row r="83" spans="1:16" x14ac:dyDescent="0.25">
      <c r="A83" s="174" t="s">
        <v>163</v>
      </c>
      <c r="B83" s="174">
        <v>42677</v>
      </c>
      <c r="C83" s="174">
        <v>906</v>
      </c>
      <c r="D83" s="174">
        <v>264</v>
      </c>
      <c r="E83" s="174">
        <v>626</v>
      </c>
      <c r="F83" s="174">
        <v>157.71</v>
      </c>
      <c r="G83" s="174">
        <v>589</v>
      </c>
      <c r="H83" s="174">
        <v>51.454540000000001</v>
      </c>
      <c r="I83" s="174">
        <v>44.81073</v>
      </c>
      <c r="J83" s="3">
        <f t="shared" si="6"/>
        <v>-766.77063556640451</v>
      </c>
      <c r="K83" s="95">
        <f t="shared" si="9"/>
        <v>0.20497853027918278</v>
      </c>
      <c r="L83" s="174">
        <f t="shared" si="10"/>
        <v>0.71193508016960882</v>
      </c>
      <c r="M83" s="174">
        <f t="shared" si="11"/>
        <v>766.77063556640451</v>
      </c>
      <c r="N83" s="174">
        <f t="shared" si="7"/>
        <v>0.58091837990324291</v>
      </c>
      <c r="O83" s="174">
        <v>76</v>
      </c>
      <c r="P83" s="174" t="e">
        <f t="shared" si="8"/>
        <v>#VALUE!</v>
      </c>
    </row>
    <row r="84" spans="1:16" x14ac:dyDescent="0.25">
      <c r="A84" s="174" t="s">
        <v>163</v>
      </c>
      <c r="B84" s="174">
        <v>43241</v>
      </c>
      <c r="C84" s="174">
        <v>909</v>
      </c>
      <c r="D84" s="174">
        <v>263</v>
      </c>
      <c r="E84" s="174">
        <v>626</v>
      </c>
      <c r="F84" s="174">
        <v>157.5</v>
      </c>
      <c r="G84" s="174">
        <v>606</v>
      </c>
      <c r="H84" s="174">
        <v>51.45</v>
      </c>
      <c r="I84" s="174">
        <v>44.81073</v>
      </c>
      <c r="J84" s="3">
        <f t="shared" si="6"/>
        <v>-757.16481330801912</v>
      </c>
      <c r="K84" s="95">
        <f t="shared" si="9"/>
        <v>0.20337403157042216</v>
      </c>
      <c r="L84" s="174">
        <f t="shared" si="10"/>
        <v>0.71180945305600896</v>
      </c>
      <c r="M84" s="174">
        <f t="shared" si="11"/>
        <v>757.16481330801912</v>
      </c>
      <c r="N84" s="174">
        <f t="shared" si="7"/>
        <v>0.57931388119448224</v>
      </c>
      <c r="O84" s="174">
        <v>77</v>
      </c>
      <c r="P84" s="174" t="e">
        <f t="shared" si="8"/>
        <v>#VALUE!</v>
      </c>
    </row>
    <row r="85" spans="1:16" x14ac:dyDescent="0.25">
      <c r="A85" s="174" t="s">
        <v>163</v>
      </c>
      <c r="B85" s="174">
        <v>43805</v>
      </c>
      <c r="C85" s="174">
        <v>910</v>
      </c>
      <c r="D85" s="174">
        <v>265</v>
      </c>
      <c r="E85" s="174">
        <v>626</v>
      </c>
      <c r="F85" s="174">
        <v>157.29</v>
      </c>
      <c r="G85" s="174">
        <v>625</v>
      </c>
      <c r="H85" s="174">
        <v>51.436360000000001</v>
      </c>
      <c r="I85" s="174">
        <v>44.81073</v>
      </c>
      <c r="J85" s="3">
        <f t="shared" si="6"/>
        <v>-746.42889431335323</v>
      </c>
      <c r="K85" s="95">
        <f t="shared" si="9"/>
        <v>0.20176953286166155</v>
      </c>
      <c r="L85" s="174">
        <f t="shared" si="10"/>
        <v>0.71143208497266897</v>
      </c>
      <c r="M85" s="174">
        <f t="shared" si="11"/>
        <v>746.42889431335323</v>
      </c>
      <c r="N85" s="174">
        <f t="shared" si="7"/>
        <v>0.57770938248572168</v>
      </c>
      <c r="O85" s="174">
        <v>78</v>
      </c>
      <c r="P85" s="174" t="e">
        <f t="shared" si="8"/>
        <v>#VALUE!</v>
      </c>
    </row>
    <row r="86" spans="1:16" x14ac:dyDescent="0.25">
      <c r="A86" s="174" t="s">
        <v>163</v>
      </c>
      <c r="B86" s="174">
        <v>44369</v>
      </c>
      <c r="C86" s="174">
        <v>915</v>
      </c>
      <c r="D86" s="174">
        <v>262</v>
      </c>
      <c r="E86" s="174">
        <v>625</v>
      </c>
      <c r="F86" s="174">
        <v>157.09</v>
      </c>
      <c r="G86" s="174">
        <v>643</v>
      </c>
      <c r="H86" s="174">
        <v>51.42727</v>
      </c>
      <c r="I86" s="174">
        <v>44.801789999999997</v>
      </c>
      <c r="J86" s="3">
        <f t="shared" si="6"/>
        <v>-736.25802368682753</v>
      </c>
      <c r="K86" s="95">
        <f t="shared" si="9"/>
        <v>0.20024143885331824</v>
      </c>
      <c r="L86" s="174">
        <f t="shared" si="10"/>
        <v>0.71103876937382282</v>
      </c>
      <c r="M86" s="174">
        <f t="shared" si="11"/>
        <v>736.25802368682753</v>
      </c>
      <c r="N86" s="174">
        <f t="shared" si="7"/>
        <v>0.57618128847737837</v>
      </c>
      <c r="O86" s="174">
        <v>79</v>
      </c>
      <c r="P86" s="174" t="e">
        <f t="shared" si="8"/>
        <v>#VALUE!</v>
      </c>
    </row>
    <row r="87" spans="1:16" x14ac:dyDescent="0.25">
      <c r="A87" s="174" t="s">
        <v>163</v>
      </c>
      <c r="B87" s="174">
        <v>44935</v>
      </c>
      <c r="C87" s="174">
        <v>915</v>
      </c>
      <c r="D87" s="174">
        <v>264</v>
      </c>
      <c r="E87" s="174">
        <v>624</v>
      </c>
      <c r="F87" s="174">
        <v>156.88</v>
      </c>
      <c r="G87" s="174">
        <v>660</v>
      </c>
      <c r="H87" s="174">
        <v>51.41818</v>
      </c>
      <c r="I87" s="174">
        <v>44.792850000000001</v>
      </c>
      <c r="J87" s="3">
        <f t="shared" si="6"/>
        <v>-726.65220142844225</v>
      </c>
      <c r="K87" s="95">
        <f t="shared" si="9"/>
        <v>0.1986369401445576</v>
      </c>
      <c r="L87" s="174">
        <f t="shared" si="10"/>
        <v>0.71064559851871856</v>
      </c>
      <c r="M87" s="174">
        <f t="shared" si="11"/>
        <v>726.65220142844225</v>
      </c>
      <c r="N87" s="174">
        <f t="shared" si="7"/>
        <v>0.5745767897686177</v>
      </c>
      <c r="O87" s="174">
        <v>80</v>
      </c>
      <c r="P87" s="174" t="e">
        <f t="shared" si="8"/>
        <v>#VALUE!</v>
      </c>
    </row>
    <row r="88" spans="1:16" x14ac:dyDescent="0.25">
      <c r="A88" s="174" t="s">
        <v>163</v>
      </c>
      <c r="B88" s="174">
        <v>45502</v>
      </c>
      <c r="C88" s="174">
        <v>926</v>
      </c>
      <c r="D88" s="174">
        <v>256</v>
      </c>
      <c r="E88" s="174">
        <v>624</v>
      </c>
      <c r="F88" s="174">
        <v>156.66</v>
      </c>
      <c r="G88" s="174">
        <v>678</v>
      </c>
      <c r="H88" s="174">
        <v>51.404539999999997</v>
      </c>
      <c r="I88" s="174">
        <v>44.792850000000001</v>
      </c>
      <c r="J88" s="3">
        <f t="shared" si="6"/>
        <v>-716.48133080191656</v>
      </c>
      <c r="K88" s="95">
        <f t="shared" si="9"/>
        <v>0.1969560367353799</v>
      </c>
      <c r="L88" s="174">
        <f t="shared" si="10"/>
        <v>0.71026861433619004</v>
      </c>
      <c r="M88" s="174">
        <f t="shared" si="11"/>
        <v>716.48133080191656</v>
      </c>
      <c r="N88" s="174">
        <f t="shared" si="7"/>
        <v>0.57289588635944</v>
      </c>
      <c r="O88" s="174">
        <v>81</v>
      </c>
      <c r="P88" s="174" t="e">
        <f t="shared" si="8"/>
        <v>#VALUE!</v>
      </c>
    </row>
    <row r="89" spans="1:16" x14ac:dyDescent="0.25">
      <c r="A89" s="174" t="s">
        <v>163</v>
      </c>
      <c r="B89" s="174">
        <v>46071</v>
      </c>
      <c r="C89" s="174">
        <v>920</v>
      </c>
      <c r="D89" s="174">
        <v>264</v>
      </c>
      <c r="E89" s="174">
        <v>623</v>
      </c>
      <c r="F89" s="174">
        <v>156.46</v>
      </c>
      <c r="G89" s="174">
        <v>694</v>
      </c>
      <c r="H89" s="174">
        <v>51.395449999999997</v>
      </c>
      <c r="I89" s="174">
        <v>44.783900000000003</v>
      </c>
      <c r="J89" s="3">
        <f t="shared" si="6"/>
        <v>-707.44055691167159</v>
      </c>
      <c r="K89" s="95">
        <f t="shared" si="9"/>
        <v>0.19542794272703659</v>
      </c>
      <c r="L89" s="174">
        <f t="shared" si="10"/>
        <v>0.7098755715684032</v>
      </c>
      <c r="M89" s="174">
        <f t="shared" si="11"/>
        <v>707.44055691167159</v>
      </c>
      <c r="N89" s="174">
        <f t="shared" si="7"/>
        <v>0.57136779235109669</v>
      </c>
      <c r="O89" s="174">
        <v>82</v>
      </c>
      <c r="P89" s="174" t="e">
        <f t="shared" si="8"/>
        <v>#VALUE!</v>
      </c>
    </row>
    <row r="90" spans="1:16" x14ac:dyDescent="0.25">
      <c r="A90" s="174" t="s">
        <v>163</v>
      </c>
      <c r="B90" s="174">
        <v>46640</v>
      </c>
      <c r="C90" s="174">
        <v>919</v>
      </c>
      <c r="D90" s="174">
        <v>266</v>
      </c>
      <c r="E90" s="174">
        <v>624</v>
      </c>
      <c r="F90" s="174">
        <v>156.24</v>
      </c>
      <c r="G90" s="174">
        <v>712</v>
      </c>
      <c r="H90" s="174">
        <v>51.390909999999998</v>
      </c>
      <c r="I90" s="174">
        <v>44.792850000000001</v>
      </c>
      <c r="J90" s="3">
        <f t="shared" si="6"/>
        <v>-697.26968628514601</v>
      </c>
      <c r="K90" s="95">
        <f t="shared" si="9"/>
        <v>0.19374703931785886</v>
      </c>
      <c r="L90" s="174">
        <f t="shared" si="10"/>
        <v>0.70989200644311867</v>
      </c>
      <c r="M90" s="174">
        <f t="shared" si="11"/>
        <v>697.26968628514601</v>
      </c>
      <c r="N90" s="174">
        <f t="shared" si="7"/>
        <v>0.56968688894191899</v>
      </c>
      <c r="O90" s="174">
        <v>83</v>
      </c>
      <c r="P90" s="174" t="e">
        <f t="shared" si="8"/>
        <v>#VALUE!</v>
      </c>
    </row>
    <row r="91" spans="1:16" x14ac:dyDescent="0.25">
      <c r="A91" s="174" t="s">
        <v>163</v>
      </c>
      <c r="B91" s="174">
        <v>47208</v>
      </c>
      <c r="C91" s="174">
        <v>920</v>
      </c>
      <c r="D91" s="174">
        <v>266</v>
      </c>
      <c r="E91" s="174">
        <v>623</v>
      </c>
      <c r="F91" s="174">
        <v>156.04</v>
      </c>
      <c r="G91" s="174">
        <v>729</v>
      </c>
      <c r="H91" s="174">
        <v>51.381819999999998</v>
      </c>
      <c r="I91" s="174">
        <v>44.783900000000003</v>
      </c>
      <c r="J91" s="3">
        <f t="shared" si="6"/>
        <v>-687.66386402676062</v>
      </c>
      <c r="K91" s="95">
        <f t="shared" si="9"/>
        <v>0.19221894530951533</v>
      </c>
      <c r="L91" s="174">
        <f t="shared" si="10"/>
        <v>0.70949910551694195</v>
      </c>
      <c r="M91" s="174">
        <f t="shared" si="11"/>
        <v>687.66386402676062</v>
      </c>
      <c r="N91" s="174">
        <f t="shared" si="7"/>
        <v>0.56815879493357546</v>
      </c>
      <c r="O91" s="174">
        <v>84</v>
      </c>
      <c r="P91" s="174" t="e">
        <f t="shared" si="8"/>
        <v>#VALUE!</v>
      </c>
    </row>
    <row r="92" spans="1:16" x14ac:dyDescent="0.25">
      <c r="A92" s="174" t="s">
        <v>163</v>
      </c>
      <c r="B92" s="174">
        <v>47775</v>
      </c>
      <c r="C92" s="174">
        <v>923</v>
      </c>
      <c r="D92" s="174">
        <v>265</v>
      </c>
      <c r="E92" s="174">
        <v>623</v>
      </c>
      <c r="F92" s="174">
        <v>155.83000000000001</v>
      </c>
      <c r="G92" s="174">
        <v>746</v>
      </c>
      <c r="H92" s="174">
        <v>51.377270000000003</v>
      </c>
      <c r="I92" s="174">
        <v>44.783900000000003</v>
      </c>
      <c r="J92" s="3">
        <f t="shared" si="6"/>
        <v>-678.05804176837535</v>
      </c>
      <c r="K92" s="95">
        <f t="shared" si="9"/>
        <v>0.19061444660075494</v>
      </c>
      <c r="L92" s="174">
        <f t="shared" si="10"/>
        <v>0.7093734549270555</v>
      </c>
      <c r="M92" s="174">
        <f t="shared" si="11"/>
        <v>678.05804176837535</v>
      </c>
      <c r="N92" s="174">
        <f t="shared" si="7"/>
        <v>0.56655429622481512</v>
      </c>
      <c r="O92" s="174">
        <v>85</v>
      </c>
      <c r="P92" s="174" t="e">
        <f t="shared" si="8"/>
        <v>#VALUE!</v>
      </c>
    </row>
    <row r="93" spans="1:16" x14ac:dyDescent="0.25">
      <c r="A93" s="174" t="s">
        <v>163</v>
      </c>
      <c r="B93" s="174">
        <v>48341</v>
      </c>
      <c r="C93" s="174">
        <v>919</v>
      </c>
      <c r="D93" s="174">
        <v>270</v>
      </c>
      <c r="E93" s="174">
        <v>623</v>
      </c>
      <c r="F93" s="174">
        <v>155.63</v>
      </c>
      <c r="G93" s="174">
        <v>763</v>
      </c>
      <c r="H93" s="174">
        <v>51.372729999999997</v>
      </c>
      <c r="I93" s="174">
        <v>44.783900000000003</v>
      </c>
      <c r="J93" s="3">
        <f t="shared" si="6"/>
        <v>-668.45221950999007</v>
      </c>
      <c r="K93" s="95">
        <f t="shared" si="9"/>
        <v>0.18908635259241141</v>
      </c>
      <c r="L93" s="174">
        <f t="shared" si="10"/>
        <v>0.70924809158284929</v>
      </c>
      <c r="M93" s="174">
        <f t="shared" si="11"/>
        <v>668.45221950999007</v>
      </c>
      <c r="N93" s="174">
        <f t="shared" si="7"/>
        <v>0.5650262022164716</v>
      </c>
      <c r="O93" s="174">
        <v>86</v>
      </c>
      <c r="P93" s="174" t="e">
        <f t="shared" si="8"/>
        <v>#VALUE!</v>
      </c>
    </row>
    <row r="94" spans="1:16" x14ac:dyDescent="0.25">
      <c r="A94" s="174" t="s">
        <v>163</v>
      </c>
      <c r="B94" s="174">
        <v>48906</v>
      </c>
      <c r="C94" s="174">
        <v>922</v>
      </c>
      <c r="D94" s="174">
        <v>269</v>
      </c>
      <c r="E94" s="174">
        <v>623</v>
      </c>
      <c r="F94" s="174">
        <v>155.41999999999999</v>
      </c>
      <c r="G94" s="174">
        <v>781</v>
      </c>
      <c r="H94" s="174">
        <v>51.363639999999997</v>
      </c>
      <c r="I94" s="174">
        <v>44.783900000000003</v>
      </c>
      <c r="J94" s="3">
        <f t="shared" si="6"/>
        <v>-658.28134888346449</v>
      </c>
      <c r="K94" s="95">
        <f t="shared" si="9"/>
        <v>0.18748185388365077</v>
      </c>
      <c r="L94" s="174">
        <f t="shared" si="10"/>
        <v>0.70899712205976628</v>
      </c>
      <c r="M94" s="174">
        <f t="shared" si="11"/>
        <v>658.28134888346449</v>
      </c>
      <c r="N94" s="174">
        <f t="shared" si="7"/>
        <v>0.56342170350771092</v>
      </c>
      <c r="O94" s="174">
        <v>87</v>
      </c>
      <c r="P94" s="174" t="e">
        <f t="shared" si="8"/>
        <v>#VALUE!</v>
      </c>
    </row>
    <row r="95" spans="1:16" x14ac:dyDescent="0.25">
      <c r="A95" s="174" t="s">
        <v>163</v>
      </c>
      <c r="B95" s="174">
        <v>49470</v>
      </c>
      <c r="C95" s="174">
        <v>924</v>
      </c>
      <c r="D95" s="174">
        <v>268</v>
      </c>
      <c r="E95" s="174">
        <v>622</v>
      </c>
      <c r="F95" s="174">
        <v>155.22</v>
      </c>
      <c r="G95" s="174">
        <v>799</v>
      </c>
      <c r="H95" s="174">
        <v>51.359090000000002</v>
      </c>
      <c r="I95" s="174">
        <v>44.77496</v>
      </c>
      <c r="J95" s="3">
        <f t="shared" si="6"/>
        <v>-648.11047825693879</v>
      </c>
      <c r="K95" s="95">
        <f t="shared" si="9"/>
        <v>0.18595375987530746</v>
      </c>
      <c r="L95" s="174">
        <f t="shared" si="10"/>
        <v>0.70873000723237056</v>
      </c>
      <c r="M95" s="174">
        <f t="shared" si="11"/>
        <v>648.11047825693879</v>
      </c>
      <c r="N95" s="174">
        <f t="shared" si="7"/>
        <v>0.56189360949936762</v>
      </c>
      <c r="O95" s="174">
        <v>88</v>
      </c>
      <c r="P95" s="174" t="e">
        <f t="shared" si="8"/>
        <v>#VALUE!</v>
      </c>
    </row>
    <row r="96" spans="1:16" x14ac:dyDescent="0.25">
      <c r="A96" s="174" t="s">
        <v>163</v>
      </c>
      <c r="B96" s="174">
        <v>50035</v>
      </c>
      <c r="C96" s="174">
        <v>925</v>
      </c>
      <c r="D96" s="174">
        <v>269</v>
      </c>
      <c r="E96" s="174">
        <v>622</v>
      </c>
      <c r="F96" s="174">
        <v>155.02000000000001</v>
      </c>
      <c r="G96" s="174">
        <v>816</v>
      </c>
      <c r="H96" s="174">
        <v>51.35</v>
      </c>
      <c r="I96" s="174">
        <v>44.77496</v>
      </c>
      <c r="J96" s="3">
        <f t="shared" si="6"/>
        <v>-638.50465599855352</v>
      </c>
      <c r="K96" s="95">
        <f t="shared" si="9"/>
        <v>0.18442566586696416</v>
      </c>
      <c r="L96" s="174">
        <f t="shared" si="10"/>
        <v>0.70847915443679677</v>
      </c>
      <c r="M96" s="174">
        <f t="shared" si="11"/>
        <v>638.50465599855352</v>
      </c>
      <c r="N96" s="174">
        <f t="shared" si="7"/>
        <v>0.56036551549102431</v>
      </c>
      <c r="O96" s="174">
        <v>89</v>
      </c>
      <c r="P96" s="174" t="e">
        <f t="shared" si="8"/>
        <v>#VALUE!</v>
      </c>
    </row>
    <row r="97" spans="1:16" x14ac:dyDescent="0.25">
      <c r="A97" s="174" t="s">
        <v>163</v>
      </c>
      <c r="B97" s="174">
        <v>50598</v>
      </c>
      <c r="C97" s="174">
        <v>926</v>
      </c>
      <c r="D97" s="174">
        <v>269</v>
      </c>
      <c r="E97" s="174">
        <v>621</v>
      </c>
      <c r="F97" s="174">
        <v>154.82</v>
      </c>
      <c r="G97" s="174">
        <v>834</v>
      </c>
      <c r="H97" s="174">
        <v>51.345460000000003</v>
      </c>
      <c r="I97" s="174">
        <v>44.766019999999997</v>
      </c>
      <c r="J97" s="3">
        <f t="shared" si="6"/>
        <v>-628.33378537202782</v>
      </c>
      <c r="K97" s="95">
        <f t="shared" si="9"/>
        <v>0.18289757185862066</v>
      </c>
      <c r="L97" s="174">
        <f t="shared" si="10"/>
        <v>0.70821244904983605</v>
      </c>
      <c r="M97" s="174">
        <f t="shared" si="11"/>
        <v>628.33378537202782</v>
      </c>
      <c r="N97" s="174">
        <f t="shared" si="7"/>
        <v>0.55883742148268079</v>
      </c>
      <c r="O97" s="174">
        <v>90</v>
      </c>
      <c r="P97" s="174" t="e">
        <f t="shared" si="8"/>
        <v>#VALUE!</v>
      </c>
    </row>
    <row r="98" spans="1:16" x14ac:dyDescent="0.25">
      <c r="A98" s="174" t="s">
        <v>163</v>
      </c>
      <c r="B98" s="174">
        <v>51162</v>
      </c>
      <c r="C98" s="174">
        <v>919</v>
      </c>
      <c r="D98" s="174">
        <v>276</v>
      </c>
      <c r="E98" s="174">
        <v>622</v>
      </c>
      <c r="F98" s="174">
        <v>154.62</v>
      </c>
      <c r="G98" s="174">
        <v>852</v>
      </c>
      <c r="H98" s="174">
        <v>51.345460000000003</v>
      </c>
      <c r="I98" s="174">
        <v>44.77496</v>
      </c>
      <c r="J98" s="3">
        <f t="shared" si="6"/>
        <v>-618.16291474550212</v>
      </c>
      <c r="K98" s="95">
        <f t="shared" si="9"/>
        <v>0.18136947785027735</v>
      </c>
      <c r="L98" s="174">
        <f t="shared" si="10"/>
        <v>0.70835388264823307</v>
      </c>
      <c r="M98" s="174">
        <f t="shared" si="11"/>
        <v>618.16291474550212</v>
      </c>
      <c r="N98" s="174">
        <f t="shared" si="7"/>
        <v>0.55730932747433748</v>
      </c>
      <c r="O98" s="174">
        <v>91</v>
      </c>
      <c r="P98" s="174" t="e">
        <f t="shared" si="8"/>
        <v>#VALUE!</v>
      </c>
    </row>
    <row r="99" spans="1:16" x14ac:dyDescent="0.25">
      <c r="A99" s="174" t="s">
        <v>163</v>
      </c>
      <c r="B99" s="174">
        <v>51726</v>
      </c>
      <c r="C99" s="174">
        <v>921</v>
      </c>
      <c r="D99" s="174">
        <v>276</v>
      </c>
      <c r="E99" s="174">
        <v>622</v>
      </c>
      <c r="F99" s="174">
        <v>154.41999999999999</v>
      </c>
      <c r="G99" s="174">
        <v>869</v>
      </c>
      <c r="H99" s="174">
        <v>51.336359999999999</v>
      </c>
      <c r="I99" s="174">
        <v>44.77496</v>
      </c>
      <c r="J99" s="3">
        <f t="shared" si="6"/>
        <v>-608.55709248711696</v>
      </c>
      <c r="K99" s="95">
        <f t="shared" si="9"/>
        <v>0.17984138384193382</v>
      </c>
      <c r="L99" s="174">
        <f t="shared" si="10"/>
        <v>0.70810282056347451</v>
      </c>
      <c r="M99" s="174">
        <f t="shared" si="11"/>
        <v>608.55709248711696</v>
      </c>
      <c r="N99" s="174">
        <f t="shared" si="7"/>
        <v>0.55578123346599395</v>
      </c>
      <c r="O99" s="174">
        <v>92</v>
      </c>
      <c r="P99" s="174" t="e">
        <f t="shared" si="8"/>
        <v>#VALUE!</v>
      </c>
    </row>
    <row r="100" spans="1:16" x14ac:dyDescent="0.25">
      <c r="A100" s="174" t="s">
        <v>163</v>
      </c>
      <c r="B100" s="174">
        <v>52291</v>
      </c>
      <c r="C100" s="174">
        <v>930</v>
      </c>
      <c r="D100" s="174">
        <v>269</v>
      </c>
      <c r="E100" s="174">
        <v>621</v>
      </c>
      <c r="F100" s="174">
        <v>154.22</v>
      </c>
      <c r="G100" s="174">
        <v>889</v>
      </c>
      <c r="H100" s="174">
        <v>51.327269999999999</v>
      </c>
      <c r="I100" s="174">
        <v>44.766019999999997</v>
      </c>
      <c r="J100" s="3">
        <f t="shared" si="6"/>
        <v>-597.25612512431064</v>
      </c>
      <c r="K100" s="95">
        <f t="shared" si="9"/>
        <v>0.17831328983359052</v>
      </c>
      <c r="L100" s="174">
        <f t="shared" si="10"/>
        <v>0.70771074539203904</v>
      </c>
      <c r="M100" s="174">
        <f t="shared" si="11"/>
        <v>597.25612512431064</v>
      </c>
      <c r="N100" s="174">
        <f t="shared" si="7"/>
        <v>0.55425313945765065</v>
      </c>
      <c r="O100" s="174">
        <v>93</v>
      </c>
      <c r="P100" s="174" t="e">
        <f t="shared" si="8"/>
        <v>#VALUE!</v>
      </c>
    </row>
    <row r="101" spans="1:16" x14ac:dyDescent="0.25">
      <c r="A101" s="174" t="s">
        <v>163</v>
      </c>
      <c r="B101" s="174">
        <v>52856</v>
      </c>
      <c r="C101" s="174">
        <v>933</v>
      </c>
      <c r="D101" s="174">
        <v>268</v>
      </c>
      <c r="E101" s="174">
        <v>620</v>
      </c>
      <c r="F101" s="174">
        <v>154.03</v>
      </c>
      <c r="G101" s="174">
        <v>907</v>
      </c>
      <c r="H101" s="174">
        <v>51.318179999999998</v>
      </c>
      <c r="I101" s="174">
        <v>44.757080000000002</v>
      </c>
      <c r="J101" s="3">
        <f t="shared" si="6"/>
        <v>-587.08525449778494</v>
      </c>
      <c r="K101" s="95">
        <f t="shared" si="9"/>
        <v>0.1768616005256643</v>
      </c>
      <c r="L101" s="174">
        <f t="shared" si="10"/>
        <v>0.70731881473381131</v>
      </c>
      <c r="M101" s="174">
        <f t="shared" si="11"/>
        <v>587.08525449778494</v>
      </c>
      <c r="N101" s="174">
        <f t="shared" si="7"/>
        <v>0.55280145014972448</v>
      </c>
      <c r="O101" s="174">
        <v>94</v>
      </c>
      <c r="P101" s="174" t="e">
        <f t="shared" si="8"/>
        <v>#VALUE!</v>
      </c>
    </row>
    <row r="102" spans="1:16" x14ac:dyDescent="0.25">
      <c r="A102" s="174" t="s">
        <v>163</v>
      </c>
      <c r="B102" s="174">
        <v>53424</v>
      </c>
      <c r="C102" s="174">
        <v>934</v>
      </c>
      <c r="D102" s="174">
        <v>268</v>
      </c>
      <c r="E102" s="174">
        <v>620</v>
      </c>
      <c r="F102" s="174">
        <v>153.83000000000001</v>
      </c>
      <c r="G102" s="174">
        <v>948</v>
      </c>
      <c r="H102" s="174">
        <v>51.313639999999999</v>
      </c>
      <c r="I102" s="174">
        <v>44.757080000000002</v>
      </c>
      <c r="J102" s="3">
        <f t="shared" si="6"/>
        <v>-563.91827140403211</v>
      </c>
      <c r="K102" s="95">
        <f t="shared" si="9"/>
        <v>0.17533350651732099</v>
      </c>
      <c r="L102" s="174">
        <f t="shared" si="10"/>
        <v>0.70719367056954141</v>
      </c>
      <c r="M102" s="174">
        <f t="shared" si="11"/>
        <v>563.91827140403211</v>
      </c>
      <c r="N102" s="174">
        <f t="shared" si="7"/>
        <v>0.55127335614138118</v>
      </c>
      <c r="O102" s="174">
        <v>95</v>
      </c>
      <c r="P102" s="174" t="e">
        <f t="shared" si="8"/>
        <v>#VALUE!</v>
      </c>
    </row>
    <row r="103" spans="1:16" x14ac:dyDescent="0.25">
      <c r="A103" s="174" t="s">
        <v>163</v>
      </c>
      <c r="B103" s="174">
        <v>53992</v>
      </c>
      <c r="C103" s="174">
        <v>939</v>
      </c>
      <c r="D103" s="174">
        <v>266</v>
      </c>
      <c r="E103" s="174">
        <v>620</v>
      </c>
      <c r="F103" s="174">
        <v>153.63</v>
      </c>
      <c r="G103" s="174">
        <v>1078</v>
      </c>
      <c r="H103" s="174">
        <v>51.3</v>
      </c>
      <c r="I103" s="174">
        <v>44.757080000000002</v>
      </c>
      <c r="J103" s="3">
        <f t="shared" si="6"/>
        <v>-490.46198354579155</v>
      </c>
      <c r="K103" s="95">
        <f t="shared" si="9"/>
        <v>0.17380541250897746</v>
      </c>
      <c r="L103" s="174">
        <f t="shared" si="10"/>
        <v>0.70681775338188657</v>
      </c>
      <c r="M103" s="174">
        <f t="shared" si="11"/>
        <v>490.46198354579155</v>
      </c>
      <c r="N103" s="174">
        <f t="shared" si="7"/>
        <v>0.54974526213303765</v>
      </c>
      <c r="O103" s="174">
        <v>96</v>
      </c>
      <c r="P103" s="174" t="e">
        <f t="shared" si="8"/>
        <v>#VALUE!</v>
      </c>
    </row>
    <row r="104" spans="1:16" x14ac:dyDescent="0.25">
      <c r="A104" s="174" t="s">
        <v>163</v>
      </c>
      <c r="B104" s="174">
        <v>54561</v>
      </c>
      <c r="C104" s="174">
        <v>908</v>
      </c>
      <c r="D104" s="174">
        <v>292</v>
      </c>
      <c r="E104" s="174">
        <v>620</v>
      </c>
      <c r="F104" s="174">
        <v>153.43</v>
      </c>
      <c r="G104" s="174">
        <v>1406</v>
      </c>
      <c r="H104" s="174">
        <v>51.32273</v>
      </c>
      <c r="I104" s="174">
        <v>44.757080000000002</v>
      </c>
      <c r="J104" s="3">
        <f t="shared" si="6"/>
        <v>-305.12611879576889</v>
      </c>
      <c r="K104" s="95">
        <f t="shared" si="9"/>
        <v>0.17227731850063416</v>
      </c>
      <c r="L104" s="174">
        <f t="shared" si="10"/>
        <v>0.70744424565433062</v>
      </c>
      <c r="M104" s="174">
        <f t="shared" si="11"/>
        <v>305.12611879576889</v>
      </c>
      <c r="N104" s="174">
        <f t="shared" si="7"/>
        <v>0.54821716812469434</v>
      </c>
      <c r="O104" s="174">
        <v>97</v>
      </c>
      <c r="P104" s="174" t="e">
        <f t="shared" si="8"/>
        <v>#VALUE!</v>
      </c>
    </row>
    <row r="105" spans="1:16" x14ac:dyDescent="0.25">
      <c r="A105" s="174" t="s">
        <v>163</v>
      </c>
      <c r="B105" s="174">
        <v>55129</v>
      </c>
      <c r="C105" s="174">
        <v>935</v>
      </c>
      <c r="D105" s="174">
        <v>271</v>
      </c>
      <c r="E105" s="174">
        <v>619</v>
      </c>
      <c r="F105" s="174">
        <v>153.22999999999999</v>
      </c>
      <c r="G105" s="174">
        <v>1676</v>
      </c>
      <c r="H105" s="174">
        <v>51.295459999999999</v>
      </c>
      <c r="I105" s="174">
        <v>44.748139999999999</v>
      </c>
      <c r="J105" s="3">
        <f t="shared" si="6"/>
        <v>-152.56305939788444</v>
      </c>
      <c r="K105" s="95">
        <f t="shared" si="9"/>
        <v>0.17074922449229063</v>
      </c>
      <c r="L105" s="174">
        <f t="shared" si="10"/>
        <v>0.70655149527561145</v>
      </c>
      <c r="M105" s="174">
        <f t="shared" si="11"/>
        <v>152.56305939788444</v>
      </c>
      <c r="N105" s="174">
        <f t="shared" si="7"/>
        <v>0.54668907411635081</v>
      </c>
      <c r="O105" s="174">
        <v>98</v>
      </c>
      <c r="P105" s="174" t="e">
        <f t="shared" si="8"/>
        <v>#VALUE!</v>
      </c>
    </row>
    <row r="106" spans="1:16" x14ac:dyDescent="0.25">
      <c r="A106" s="174" t="s">
        <v>163</v>
      </c>
      <c r="B106" s="174">
        <v>55697</v>
      </c>
      <c r="C106" s="174">
        <v>942</v>
      </c>
      <c r="D106" s="174">
        <v>267</v>
      </c>
      <c r="E106" s="174">
        <v>619</v>
      </c>
      <c r="F106" s="174">
        <v>153.03</v>
      </c>
      <c r="G106" s="174">
        <v>1842</v>
      </c>
      <c r="H106" s="174">
        <v>51.281820000000003</v>
      </c>
      <c r="I106" s="174">
        <v>44.748139999999999</v>
      </c>
      <c r="J106" s="3">
        <f t="shared" si="6"/>
        <v>-58.765030286592491</v>
      </c>
      <c r="K106" s="95">
        <f t="shared" si="9"/>
        <v>0.16922113048394732</v>
      </c>
      <c r="L106" s="174">
        <f t="shared" si="10"/>
        <v>0.70617578635097145</v>
      </c>
      <c r="M106" s="174">
        <f t="shared" si="11"/>
        <v>58.765030286592491</v>
      </c>
      <c r="N106" s="174">
        <f t="shared" si="7"/>
        <v>0.54516098010800751</v>
      </c>
      <c r="O106" s="174">
        <v>99</v>
      </c>
      <c r="P106" s="174" t="e">
        <f t="shared" si="8"/>
        <v>#VALUE!</v>
      </c>
    </row>
    <row r="107" spans="1:16" x14ac:dyDescent="0.25">
      <c r="A107" s="174" t="s">
        <v>163</v>
      </c>
      <c r="B107" s="174">
        <v>56263</v>
      </c>
      <c r="C107" s="174">
        <v>936</v>
      </c>
      <c r="D107" s="174">
        <v>272</v>
      </c>
      <c r="E107" s="174">
        <v>619</v>
      </c>
      <c r="F107" s="174">
        <v>152.83000000000001</v>
      </c>
      <c r="G107" s="174">
        <v>1921</v>
      </c>
      <c r="H107" s="174">
        <v>51.286369999999998</v>
      </c>
      <c r="I107" s="174">
        <v>44.748139999999999</v>
      </c>
      <c r="J107" s="3">
        <f t="shared" si="6"/>
        <v>-14.126209203507869</v>
      </c>
      <c r="K107" s="95">
        <f t="shared" si="9"/>
        <v>0.16769303647560402</v>
      </c>
      <c r="L107" s="174">
        <f t="shared" si="10"/>
        <v>0.70630110336856844</v>
      </c>
      <c r="M107" s="174">
        <f t="shared" si="11"/>
        <v>14.126209203507869</v>
      </c>
      <c r="N107" s="174">
        <f t="shared" si="7"/>
        <v>0.5436328860996642</v>
      </c>
      <c r="O107" s="174">
        <v>100</v>
      </c>
      <c r="P107" s="174" t="e">
        <f t="shared" si="8"/>
        <v>#VALUE!</v>
      </c>
    </row>
    <row r="108" spans="1:16" x14ac:dyDescent="0.25">
      <c r="A108" s="174" t="s">
        <v>163</v>
      </c>
      <c r="B108" s="174">
        <v>56828</v>
      </c>
      <c r="C108" s="174">
        <v>935</v>
      </c>
      <c r="D108" s="174">
        <v>274</v>
      </c>
      <c r="E108" s="174">
        <v>619</v>
      </c>
      <c r="F108" s="174">
        <v>152.63999999999999</v>
      </c>
      <c r="G108" s="174">
        <v>1945</v>
      </c>
      <c r="H108" s="174">
        <v>51.281820000000003</v>
      </c>
      <c r="I108" s="174">
        <v>44.748139999999999</v>
      </c>
      <c r="J108" s="3">
        <f t="shared" si="6"/>
        <v>-0.56504836814019654</v>
      </c>
      <c r="K108" s="95">
        <f t="shared" si="9"/>
        <v>0.16624134716767761</v>
      </c>
      <c r="L108" s="174">
        <f t="shared" si="10"/>
        <v>0.70617578635097145</v>
      </c>
      <c r="M108" s="174" t="str">
        <f t="shared" si="11"/>
        <v/>
      </c>
      <c r="N108" s="174">
        <f t="shared" si="7"/>
        <v>0.54218119679173771</v>
      </c>
      <c r="O108" s="174">
        <v>101</v>
      </c>
      <c r="P108" s="174" t="e">
        <f t="shared" si="8"/>
        <v>#VALUE!</v>
      </c>
    </row>
    <row r="109" spans="1:16" x14ac:dyDescent="0.25">
      <c r="A109" s="174" t="s">
        <v>163</v>
      </c>
      <c r="B109" s="174">
        <v>57393</v>
      </c>
      <c r="C109" s="174">
        <v>942</v>
      </c>
      <c r="D109" s="174">
        <v>270</v>
      </c>
      <c r="E109" s="174">
        <v>619</v>
      </c>
      <c r="F109" s="174">
        <v>152.44</v>
      </c>
      <c r="G109" s="174">
        <v>1950</v>
      </c>
      <c r="H109" s="174">
        <v>51.268180000000001</v>
      </c>
      <c r="I109" s="174">
        <v>44.748139999999999</v>
      </c>
      <c r="J109" s="3">
        <f t="shared" si="6"/>
        <v>2.2601934725612409</v>
      </c>
      <c r="K109" s="95">
        <f t="shared" si="9"/>
        <v>0.1647132531593343</v>
      </c>
      <c r="L109" s="174">
        <f t="shared" si="10"/>
        <v>0.70580017734455314</v>
      </c>
      <c r="M109" s="174" t="str">
        <f t="shared" si="11"/>
        <v/>
      </c>
      <c r="N109" s="174">
        <f t="shared" si="7"/>
        <v>0.5406531027833944</v>
      </c>
      <c r="O109" s="174">
        <v>102</v>
      </c>
      <c r="P109" s="174" t="e">
        <f t="shared" si="8"/>
        <v>#VALUE!</v>
      </c>
    </row>
    <row r="110" spans="1:16" x14ac:dyDescent="0.25">
      <c r="A110" s="174" t="s">
        <v>163</v>
      </c>
      <c r="B110" s="174">
        <v>57958</v>
      </c>
      <c r="C110" s="174">
        <v>939</v>
      </c>
      <c r="D110" s="174">
        <v>274</v>
      </c>
      <c r="E110" s="174">
        <v>619</v>
      </c>
      <c r="F110" s="174">
        <v>152.24</v>
      </c>
      <c r="G110" s="174">
        <v>1951</v>
      </c>
      <c r="H110" s="174">
        <v>51.263640000000002</v>
      </c>
      <c r="I110" s="174">
        <v>44.748139999999999</v>
      </c>
      <c r="J110" s="3">
        <f t="shared" si="6"/>
        <v>2.8252418407016648</v>
      </c>
      <c r="K110" s="95">
        <f t="shared" si="9"/>
        <v>0.16318515915099099</v>
      </c>
      <c r="L110" s="174">
        <f t="shared" si="10"/>
        <v>0.70567518008789321</v>
      </c>
      <c r="M110" s="174" t="str">
        <f t="shared" si="11"/>
        <v/>
      </c>
      <c r="N110" s="174">
        <f t="shared" si="7"/>
        <v>0.5391250087750511</v>
      </c>
      <c r="O110" s="174">
        <v>103</v>
      </c>
      <c r="P110" s="174" t="e">
        <f t="shared" si="8"/>
        <v>#VALUE!</v>
      </c>
    </row>
    <row r="111" spans="1:16" x14ac:dyDescent="0.25">
      <c r="A111" s="174" t="s">
        <v>163</v>
      </c>
      <c r="B111" s="174">
        <v>58522</v>
      </c>
      <c r="C111" s="174">
        <v>940</v>
      </c>
      <c r="D111" s="174">
        <v>274</v>
      </c>
      <c r="E111" s="174">
        <v>619</v>
      </c>
      <c r="F111" s="174">
        <v>152.05000000000001</v>
      </c>
      <c r="G111" s="174">
        <v>1951</v>
      </c>
      <c r="H111" s="174">
        <v>51.25909</v>
      </c>
      <c r="I111" s="174">
        <v>44.748139999999999</v>
      </c>
      <c r="J111" s="3">
        <f t="shared" si="6"/>
        <v>2.8252418407016648</v>
      </c>
      <c r="K111" s="95">
        <f t="shared" si="9"/>
        <v>0.16173346984306478</v>
      </c>
      <c r="L111" s="174">
        <f t="shared" si="10"/>
        <v>0.70554991861297067</v>
      </c>
      <c r="M111" s="174" t="str">
        <f t="shared" si="11"/>
        <v/>
      </c>
      <c r="N111" s="174">
        <f t="shared" si="7"/>
        <v>0.53767331946712493</v>
      </c>
      <c r="O111" s="174">
        <v>104</v>
      </c>
      <c r="P111" s="174" t="e">
        <f t="shared" si="8"/>
        <v>#VALUE!</v>
      </c>
    </row>
    <row r="112" spans="1:16" x14ac:dyDescent="0.25">
      <c r="A112" s="174" t="s">
        <v>163</v>
      </c>
      <c r="B112" s="174">
        <v>59085</v>
      </c>
      <c r="C112" s="174">
        <v>942</v>
      </c>
      <c r="D112" s="174">
        <v>272</v>
      </c>
      <c r="E112" s="174">
        <v>618</v>
      </c>
      <c r="F112" s="174">
        <v>151.85</v>
      </c>
      <c r="G112" s="174">
        <v>1951</v>
      </c>
      <c r="H112" s="174">
        <v>51.25909</v>
      </c>
      <c r="I112" s="174">
        <v>44.739199999999997</v>
      </c>
      <c r="J112" s="3">
        <f t="shared" si="6"/>
        <v>2.8252418407016648</v>
      </c>
      <c r="K112" s="95">
        <f t="shared" si="9"/>
        <v>0.16020537583472128</v>
      </c>
      <c r="L112" s="174">
        <f t="shared" si="10"/>
        <v>0.70540896043521395</v>
      </c>
      <c r="M112" s="174" t="str">
        <f t="shared" si="11"/>
        <v/>
      </c>
      <c r="N112" s="174">
        <f t="shared" si="7"/>
        <v>0.5361452254587814</v>
      </c>
      <c r="O112" s="174">
        <v>105</v>
      </c>
      <c r="P112" s="174" t="e">
        <f t="shared" si="8"/>
        <v>#VALUE!</v>
      </c>
    </row>
    <row r="113" spans="1:16" x14ac:dyDescent="0.25">
      <c r="A113" s="174" t="s">
        <v>163</v>
      </c>
      <c r="B113" s="174">
        <v>59649</v>
      </c>
      <c r="C113" s="174">
        <v>943</v>
      </c>
      <c r="D113" s="174">
        <v>273</v>
      </c>
      <c r="E113" s="174">
        <v>618</v>
      </c>
      <c r="F113" s="174">
        <v>151.66</v>
      </c>
      <c r="G113" s="174">
        <v>1952</v>
      </c>
      <c r="H113" s="174">
        <v>51.25</v>
      </c>
      <c r="I113" s="174">
        <v>44.739199999999997</v>
      </c>
      <c r="J113" s="3">
        <f t="shared" si="6"/>
        <v>3.3902902088418614</v>
      </c>
      <c r="K113" s="95">
        <f t="shared" si="9"/>
        <v>0.15875368652679506</v>
      </c>
      <c r="L113" s="174">
        <f t="shared" si="10"/>
        <v>0.70515879606821408</v>
      </c>
      <c r="M113" s="174" t="str">
        <f t="shared" si="11"/>
        <v/>
      </c>
      <c r="N113" s="174">
        <f t="shared" si="7"/>
        <v>0.53469353615085513</v>
      </c>
      <c r="O113" s="174">
        <v>106</v>
      </c>
      <c r="P113" s="174" t="e">
        <f t="shared" si="8"/>
        <v>#VALUE!</v>
      </c>
    </row>
    <row r="114" spans="1:16" x14ac:dyDescent="0.25">
      <c r="A114" s="174" t="s">
        <v>163</v>
      </c>
      <c r="B114" s="174">
        <v>60213</v>
      </c>
      <c r="C114" s="174">
        <v>940</v>
      </c>
      <c r="D114" s="174">
        <v>277</v>
      </c>
      <c r="E114" s="174">
        <v>618</v>
      </c>
      <c r="F114" s="174">
        <v>151.46</v>
      </c>
      <c r="G114" s="174">
        <v>1952</v>
      </c>
      <c r="H114" s="174">
        <v>51.245449999999998</v>
      </c>
      <c r="I114" s="174">
        <v>44.739199999999997</v>
      </c>
      <c r="J114" s="3">
        <f t="shared" si="6"/>
        <v>3.3902902088418614</v>
      </c>
      <c r="K114" s="95">
        <f t="shared" si="9"/>
        <v>0.15722559251845175</v>
      </c>
      <c r="L114" s="174">
        <f t="shared" si="10"/>
        <v>0.70503359294246826</v>
      </c>
      <c r="M114" s="174" t="str">
        <f t="shared" si="11"/>
        <v/>
      </c>
      <c r="N114" s="174">
        <f t="shared" si="7"/>
        <v>0.53316544214251183</v>
      </c>
      <c r="O114" s="174">
        <v>107</v>
      </c>
      <c r="P114" s="174" t="e">
        <f t="shared" si="8"/>
        <v>#VALUE!</v>
      </c>
    </row>
    <row r="115" spans="1:16" x14ac:dyDescent="0.25">
      <c r="A115" s="174" t="s">
        <v>163</v>
      </c>
      <c r="B115" s="174">
        <v>60778</v>
      </c>
      <c r="C115" s="174">
        <v>947</v>
      </c>
      <c r="D115" s="174">
        <v>272</v>
      </c>
      <c r="E115" s="174">
        <v>618</v>
      </c>
      <c r="F115" s="174">
        <v>151.27000000000001</v>
      </c>
      <c r="G115" s="174">
        <v>1952</v>
      </c>
      <c r="H115" s="174">
        <v>51.236359999999998</v>
      </c>
      <c r="I115" s="174">
        <v>44.739199999999997</v>
      </c>
      <c r="J115" s="3">
        <f t="shared" si="6"/>
        <v>3.3902902088418614</v>
      </c>
      <c r="K115" s="95">
        <f t="shared" si="9"/>
        <v>0.15577390321052553</v>
      </c>
      <c r="L115" s="174">
        <f t="shared" si="10"/>
        <v>0.70478349514989536</v>
      </c>
      <c r="M115" s="174" t="str">
        <f t="shared" si="11"/>
        <v/>
      </c>
      <c r="N115" s="174">
        <f t="shared" si="7"/>
        <v>0.53171375283458566</v>
      </c>
      <c r="O115" s="174">
        <v>108</v>
      </c>
      <c r="P115" s="174" t="e">
        <f t="shared" si="8"/>
        <v>#VALUE!</v>
      </c>
    </row>
    <row r="116" spans="1:16" x14ac:dyDescent="0.25">
      <c r="A116" s="174" t="s">
        <v>163</v>
      </c>
      <c r="B116" s="174">
        <v>61345</v>
      </c>
      <c r="C116" s="174">
        <v>946</v>
      </c>
      <c r="D116" s="174">
        <v>273</v>
      </c>
      <c r="E116" s="174">
        <v>618</v>
      </c>
      <c r="F116" s="174">
        <v>151.08000000000001</v>
      </c>
      <c r="G116" s="174">
        <v>1954</v>
      </c>
      <c r="H116" s="174">
        <v>51.236359999999998</v>
      </c>
      <c r="I116" s="174">
        <v>44.739199999999997</v>
      </c>
      <c r="J116" s="3">
        <f t="shared" si="6"/>
        <v>4.5203869451224818</v>
      </c>
      <c r="K116" s="95">
        <f t="shared" si="9"/>
        <v>0.15432221390259934</v>
      </c>
      <c r="L116" s="174">
        <f t="shared" si="10"/>
        <v>0.70478349514989536</v>
      </c>
      <c r="M116" s="174" t="str">
        <f t="shared" si="11"/>
        <v/>
      </c>
      <c r="N116" s="174">
        <f t="shared" si="7"/>
        <v>0.5302620635266595</v>
      </c>
      <c r="O116" s="174">
        <v>109</v>
      </c>
      <c r="P116" s="174" t="e">
        <f t="shared" si="8"/>
        <v>#VALUE!</v>
      </c>
    </row>
    <row r="117" spans="1:16" x14ac:dyDescent="0.25">
      <c r="A117" s="174" t="s">
        <v>163</v>
      </c>
      <c r="B117" s="174">
        <v>61914</v>
      </c>
      <c r="C117" s="174">
        <v>924</v>
      </c>
      <c r="D117" s="174">
        <v>291</v>
      </c>
      <c r="E117" s="174">
        <v>617</v>
      </c>
      <c r="F117" s="174">
        <v>150.88</v>
      </c>
      <c r="G117" s="174">
        <v>1952</v>
      </c>
      <c r="H117" s="174">
        <v>51.254550000000002</v>
      </c>
      <c r="I117" s="174">
        <v>44.730249999999998</v>
      </c>
      <c r="J117" s="3">
        <f t="shared" si="6"/>
        <v>3.3902902088418614</v>
      </c>
      <c r="K117" s="95">
        <f t="shared" si="9"/>
        <v>0.15279411989425581</v>
      </c>
      <c r="L117" s="174">
        <f t="shared" si="10"/>
        <v>0.70514291945700891</v>
      </c>
      <c r="M117" s="174" t="str">
        <f t="shared" si="11"/>
        <v/>
      </c>
      <c r="N117" s="174">
        <f t="shared" si="7"/>
        <v>0.52873396951831597</v>
      </c>
      <c r="O117" s="174">
        <v>110</v>
      </c>
      <c r="P117" s="174" t="e">
        <f t="shared" si="8"/>
        <v>#VALUE!</v>
      </c>
    </row>
    <row r="118" spans="1:16" x14ac:dyDescent="0.25">
      <c r="A118" s="174" t="s">
        <v>163</v>
      </c>
      <c r="B118" s="174">
        <v>62482</v>
      </c>
      <c r="C118" s="174">
        <v>952</v>
      </c>
      <c r="D118" s="174">
        <v>270</v>
      </c>
      <c r="E118" s="174">
        <v>617</v>
      </c>
      <c r="F118" s="174">
        <v>150.69</v>
      </c>
      <c r="G118" s="174">
        <v>1952</v>
      </c>
      <c r="H118" s="174">
        <v>51.222729999999999</v>
      </c>
      <c r="I118" s="174">
        <v>44.730249999999998</v>
      </c>
      <c r="J118" s="3">
        <f t="shared" si="6"/>
        <v>3.3902902088418614</v>
      </c>
      <c r="K118" s="95">
        <f t="shared" si="9"/>
        <v>0.1513424305863296</v>
      </c>
      <c r="L118" s="174">
        <f t="shared" si="10"/>
        <v>0.70426765344476183</v>
      </c>
      <c r="M118" s="174" t="str">
        <f t="shared" si="11"/>
        <v/>
      </c>
      <c r="N118" s="174">
        <f t="shared" si="7"/>
        <v>0.5272822802103897</v>
      </c>
      <c r="O118" s="174">
        <v>111</v>
      </c>
      <c r="P118" s="174" t="e">
        <f t="shared" si="8"/>
        <v>#VALUE!</v>
      </c>
    </row>
    <row r="119" spans="1:16" x14ac:dyDescent="0.25">
      <c r="A119" s="174" t="s">
        <v>163</v>
      </c>
      <c r="B119" s="174">
        <v>63051</v>
      </c>
      <c r="C119" s="174">
        <v>949</v>
      </c>
      <c r="D119" s="174">
        <v>273</v>
      </c>
      <c r="E119" s="174">
        <v>616</v>
      </c>
      <c r="F119" s="174">
        <v>150.5</v>
      </c>
      <c r="G119" s="174">
        <v>1952</v>
      </c>
      <c r="H119" s="174">
        <v>51.218179999999997</v>
      </c>
      <c r="I119" s="174">
        <v>44.721310000000003</v>
      </c>
      <c r="J119" s="3">
        <f t="shared" si="6"/>
        <v>3.3902902088418614</v>
      </c>
      <c r="K119" s="95">
        <f t="shared" si="9"/>
        <v>0.14989074127840341</v>
      </c>
      <c r="L119" s="174">
        <f t="shared" si="10"/>
        <v>0.70400180870615592</v>
      </c>
      <c r="M119" s="174" t="str">
        <f t="shared" si="11"/>
        <v/>
      </c>
      <c r="N119" s="174">
        <f t="shared" si="7"/>
        <v>0.52583059090246353</v>
      </c>
      <c r="O119" s="174">
        <v>112</v>
      </c>
      <c r="P119" s="174" t="e">
        <f t="shared" si="8"/>
        <v>#VALUE!</v>
      </c>
    </row>
    <row r="120" spans="1:16" x14ac:dyDescent="0.25">
      <c r="A120" s="174" t="s">
        <v>163</v>
      </c>
      <c r="B120" s="174">
        <v>63618</v>
      </c>
      <c r="C120" s="174">
        <v>945</v>
      </c>
      <c r="D120" s="174">
        <v>278</v>
      </c>
      <c r="E120" s="174">
        <v>616</v>
      </c>
      <c r="F120" s="174">
        <v>150.30000000000001</v>
      </c>
      <c r="G120" s="174">
        <v>1952</v>
      </c>
      <c r="H120" s="174">
        <v>51.218179999999997</v>
      </c>
      <c r="I120" s="174">
        <v>44.721310000000003</v>
      </c>
      <c r="J120" s="3">
        <f t="shared" si="6"/>
        <v>3.3902902088418614</v>
      </c>
      <c r="K120" s="95">
        <f t="shared" si="9"/>
        <v>0.1483626472700601</v>
      </c>
      <c r="L120" s="174">
        <f t="shared" si="10"/>
        <v>0.70400180870615592</v>
      </c>
      <c r="M120" s="174" t="str">
        <f t="shared" si="11"/>
        <v/>
      </c>
      <c r="N120" s="174">
        <f t="shared" si="7"/>
        <v>0.52430249689412023</v>
      </c>
      <c r="O120" s="174">
        <v>113</v>
      </c>
      <c r="P120" s="174" t="e">
        <f t="shared" si="8"/>
        <v>#VALUE!</v>
      </c>
    </row>
    <row r="121" spans="1:16" x14ac:dyDescent="0.25">
      <c r="A121" s="174" t="s">
        <v>163</v>
      </c>
      <c r="B121" s="174">
        <v>64184</v>
      </c>
      <c r="C121" s="174">
        <v>955</v>
      </c>
      <c r="D121" s="174">
        <v>271</v>
      </c>
      <c r="E121" s="174">
        <v>616</v>
      </c>
      <c r="F121" s="174">
        <v>150.11000000000001</v>
      </c>
      <c r="G121" s="174">
        <v>1952</v>
      </c>
      <c r="H121" s="174">
        <v>51.204540000000001</v>
      </c>
      <c r="I121" s="174">
        <v>44.721310000000003</v>
      </c>
      <c r="J121" s="3">
        <f t="shared" si="6"/>
        <v>3.3902902088418614</v>
      </c>
      <c r="K121" s="95">
        <f t="shared" si="9"/>
        <v>0.14691095796213388</v>
      </c>
      <c r="L121" s="174">
        <f t="shared" si="10"/>
        <v>0.70362689081448226</v>
      </c>
      <c r="M121" s="174" t="str">
        <f t="shared" si="11"/>
        <v/>
      </c>
      <c r="N121" s="174">
        <f t="shared" si="7"/>
        <v>0.52285080758619396</v>
      </c>
      <c r="O121" s="174">
        <v>114</v>
      </c>
      <c r="P121" s="174" t="e">
        <f t="shared" si="8"/>
        <v>#VALUE!</v>
      </c>
    </row>
    <row r="122" spans="1:16" x14ac:dyDescent="0.25">
      <c r="A122" s="174" t="s">
        <v>163</v>
      </c>
      <c r="B122" s="174">
        <v>64749</v>
      </c>
      <c r="C122" s="174">
        <v>949</v>
      </c>
      <c r="D122" s="174">
        <v>275</v>
      </c>
      <c r="E122" s="174">
        <v>615</v>
      </c>
      <c r="F122" s="174">
        <v>149.91999999999999</v>
      </c>
      <c r="G122" s="174">
        <v>1954</v>
      </c>
      <c r="H122" s="174">
        <v>51.213630000000002</v>
      </c>
      <c r="I122" s="174">
        <v>44.71237</v>
      </c>
      <c r="J122" s="3">
        <f t="shared" si="6"/>
        <v>4.5203869451224818</v>
      </c>
      <c r="K122" s="95">
        <f t="shared" si="9"/>
        <v>0.14545926865420747</v>
      </c>
      <c r="L122" s="174">
        <f t="shared" si="10"/>
        <v>0.70373602508771549</v>
      </c>
      <c r="M122" s="174" t="str">
        <f t="shared" si="11"/>
        <v/>
      </c>
      <c r="N122" s="174">
        <f t="shared" si="7"/>
        <v>0.52139911827826757</v>
      </c>
      <c r="O122" s="174">
        <v>115</v>
      </c>
      <c r="P122" s="174" t="e">
        <f t="shared" si="8"/>
        <v>#VALUE!</v>
      </c>
    </row>
    <row r="123" spans="1:16" x14ac:dyDescent="0.25">
      <c r="A123" s="174" t="s">
        <v>163</v>
      </c>
      <c r="B123" s="174">
        <v>65314</v>
      </c>
      <c r="C123" s="174">
        <v>950</v>
      </c>
      <c r="D123" s="174">
        <v>276</v>
      </c>
      <c r="E123" s="174">
        <v>615</v>
      </c>
      <c r="F123" s="174">
        <v>149.72</v>
      </c>
      <c r="G123" s="174">
        <v>1952</v>
      </c>
      <c r="H123" s="174">
        <v>51.204540000000001</v>
      </c>
      <c r="I123" s="174">
        <v>44.71237</v>
      </c>
      <c r="J123" s="3">
        <f t="shared" si="6"/>
        <v>3.3902902088418614</v>
      </c>
      <c r="K123" s="95">
        <f t="shared" si="9"/>
        <v>0.14393117464586416</v>
      </c>
      <c r="L123" s="174">
        <f t="shared" si="10"/>
        <v>0.70348623249289277</v>
      </c>
      <c r="M123" s="174" t="str">
        <f t="shared" si="11"/>
        <v/>
      </c>
      <c r="N123" s="174">
        <f t="shared" si="7"/>
        <v>0.51987102426992426</v>
      </c>
      <c r="O123" s="174">
        <v>116</v>
      </c>
      <c r="P123" s="174" t="e">
        <f t="shared" si="8"/>
        <v>#VALUE!</v>
      </c>
    </row>
    <row r="124" spans="1:16" x14ac:dyDescent="0.25">
      <c r="A124" s="174" t="s">
        <v>163</v>
      </c>
      <c r="B124" s="174">
        <v>65878</v>
      </c>
      <c r="C124" s="174">
        <v>968</v>
      </c>
      <c r="D124" s="174">
        <v>260</v>
      </c>
      <c r="E124" s="174">
        <v>615</v>
      </c>
      <c r="F124" s="174">
        <v>149.52000000000001</v>
      </c>
      <c r="G124" s="174">
        <v>1954</v>
      </c>
      <c r="H124" s="174">
        <v>51.195450000000001</v>
      </c>
      <c r="I124" s="174">
        <v>44.71237</v>
      </c>
      <c r="J124" s="3">
        <f t="shared" si="6"/>
        <v>4.5203869451224818</v>
      </c>
      <c r="K124" s="95">
        <f t="shared" si="9"/>
        <v>0.14240308063752086</v>
      </c>
      <c r="L124" s="174">
        <f t="shared" si="10"/>
        <v>0.70323648423814544</v>
      </c>
      <c r="M124" s="174" t="str">
        <f t="shared" si="11"/>
        <v/>
      </c>
      <c r="N124" s="174">
        <f t="shared" si="7"/>
        <v>0.51834293026158096</v>
      </c>
      <c r="O124" s="174">
        <v>117</v>
      </c>
      <c r="P124" s="174" t="e">
        <f t="shared" si="8"/>
        <v>#VALUE!</v>
      </c>
    </row>
    <row r="125" spans="1:16" x14ac:dyDescent="0.25">
      <c r="A125" s="174" t="s">
        <v>163</v>
      </c>
      <c r="B125" s="174">
        <v>66441</v>
      </c>
      <c r="C125" s="174">
        <v>930</v>
      </c>
      <c r="D125" s="174">
        <v>294</v>
      </c>
      <c r="E125" s="174">
        <v>616</v>
      </c>
      <c r="F125" s="174">
        <v>149.32</v>
      </c>
      <c r="G125" s="174">
        <v>1954</v>
      </c>
      <c r="H125" s="174">
        <v>51.213630000000002</v>
      </c>
      <c r="I125" s="174">
        <v>44.721310000000003</v>
      </c>
      <c r="J125" s="3">
        <f t="shared" si="6"/>
        <v>4.5203869451224818</v>
      </c>
      <c r="K125" s="95">
        <f t="shared" si="9"/>
        <v>0.14087498662917733</v>
      </c>
      <c r="L125" s="174">
        <f t="shared" si="10"/>
        <v>0.70387673335400258</v>
      </c>
      <c r="M125" s="174" t="str">
        <f t="shared" si="11"/>
        <v/>
      </c>
      <c r="N125" s="174">
        <f t="shared" si="7"/>
        <v>0.51681483625323743</v>
      </c>
      <c r="O125" s="174">
        <v>118</v>
      </c>
      <c r="P125" s="174" t="e">
        <f t="shared" si="8"/>
        <v>#VALUE!</v>
      </c>
    </row>
    <row r="126" spans="1:16" x14ac:dyDescent="0.25">
      <c r="A126" s="174" t="s">
        <v>163</v>
      </c>
      <c r="B126" s="174">
        <v>67005</v>
      </c>
      <c r="C126" s="174">
        <v>949</v>
      </c>
      <c r="D126" s="174">
        <v>280</v>
      </c>
      <c r="E126" s="174">
        <v>614</v>
      </c>
      <c r="F126" s="174">
        <v>149.12</v>
      </c>
      <c r="G126" s="174">
        <v>1954</v>
      </c>
      <c r="H126" s="174">
        <v>51.186360000000001</v>
      </c>
      <c r="I126" s="174">
        <v>44.703429999999997</v>
      </c>
      <c r="J126" s="3">
        <f t="shared" si="6"/>
        <v>4.5203869451224818</v>
      </c>
      <c r="K126" s="95">
        <f t="shared" si="9"/>
        <v>0.13934689262083402</v>
      </c>
      <c r="L126" s="174">
        <f t="shared" si="10"/>
        <v>0.70284622186468237</v>
      </c>
      <c r="M126" s="174" t="str">
        <f t="shared" si="11"/>
        <v/>
      </c>
      <c r="N126" s="174">
        <f t="shared" si="7"/>
        <v>0.51528674224489412</v>
      </c>
      <c r="O126" s="174">
        <v>119</v>
      </c>
      <c r="P126" s="174" t="e">
        <f t="shared" si="8"/>
        <v>#VALUE!</v>
      </c>
    </row>
    <row r="127" spans="1:16" x14ac:dyDescent="0.25">
      <c r="A127" s="174" t="s">
        <v>163</v>
      </c>
      <c r="B127" s="174">
        <v>67568</v>
      </c>
      <c r="C127" s="174">
        <v>961</v>
      </c>
      <c r="D127" s="174">
        <v>271</v>
      </c>
      <c r="E127" s="174">
        <v>614</v>
      </c>
      <c r="F127" s="174">
        <v>148.91999999999999</v>
      </c>
      <c r="G127" s="174">
        <v>1954</v>
      </c>
      <c r="H127" s="174">
        <v>51.17727</v>
      </c>
      <c r="I127" s="174">
        <v>44.703429999999997</v>
      </c>
      <c r="J127" s="3">
        <f t="shared" si="6"/>
        <v>4.5203869451224818</v>
      </c>
      <c r="K127" s="95">
        <f t="shared" si="9"/>
        <v>0.1378187986124905</v>
      </c>
      <c r="L127" s="174">
        <f t="shared" si="10"/>
        <v>0.70259661220818659</v>
      </c>
      <c r="M127" s="174" t="str">
        <f t="shared" si="11"/>
        <v/>
      </c>
      <c r="N127" s="174">
        <f t="shared" si="7"/>
        <v>0.5137586482365506</v>
      </c>
      <c r="O127" s="174">
        <v>120</v>
      </c>
      <c r="P127" s="174" t="e">
        <f t="shared" si="8"/>
        <v>#VALUE!</v>
      </c>
    </row>
    <row r="128" spans="1:16" x14ac:dyDescent="0.25">
      <c r="A128" s="174" t="s">
        <v>163</v>
      </c>
      <c r="B128" s="174">
        <v>68132</v>
      </c>
      <c r="C128" s="174">
        <v>959</v>
      </c>
      <c r="D128" s="174">
        <v>273</v>
      </c>
      <c r="E128" s="174">
        <v>614</v>
      </c>
      <c r="F128" s="174">
        <v>148.72</v>
      </c>
      <c r="G128" s="174">
        <v>1955</v>
      </c>
      <c r="H128" s="174">
        <v>51.17727</v>
      </c>
      <c r="I128" s="174">
        <v>44.703429999999997</v>
      </c>
      <c r="J128" s="3">
        <f t="shared" si="6"/>
        <v>5.0854353132629058</v>
      </c>
      <c r="K128" s="95">
        <f t="shared" si="9"/>
        <v>0.13629070460414719</v>
      </c>
      <c r="L128" s="174">
        <f t="shared" si="10"/>
        <v>0.70259661220818659</v>
      </c>
      <c r="M128" s="174" t="str">
        <f t="shared" si="11"/>
        <v/>
      </c>
      <c r="N128" s="174">
        <f t="shared" si="7"/>
        <v>0.51223055422820729</v>
      </c>
      <c r="O128" s="174">
        <v>121</v>
      </c>
      <c r="P128" s="174" t="e">
        <f t="shared" si="8"/>
        <v>#VALUE!</v>
      </c>
    </row>
    <row r="129" spans="1:16" x14ac:dyDescent="0.25">
      <c r="A129" s="174" t="s">
        <v>163</v>
      </c>
      <c r="B129" s="174">
        <v>68698</v>
      </c>
      <c r="C129" s="174">
        <v>961</v>
      </c>
      <c r="D129" s="174">
        <v>273</v>
      </c>
      <c r="E129" s="174">
        <v>613</v>
      </c>
      <c r="F129" s="174">
        <v>148.51</v>
      </c>
      <c r="G129" s="174">
        <v>1955</v>
      </c>
      <c r="H129" s="174">
        <v>51.16818</v>
      </c>
      <c r="I129" s="174">
        <v>44.694479999999999</v>
      </c>
      <c r="J129" s="3">
        <f t="shared" si="6"/>
        <v>5.0854353132629058</v>
      </c>
      <c r="K129" s="95">
        <f t="shared" si="9"/>
        <v>0.13468620589538657</v>
      </c>
      <c r="L129" s="174">
        <f t="shared" si="10"/>
        <v>0.7022064311388827</v>
      </c>
      <c r="M129" s="174" t="str">
        <f t="shared" si="11"/>
        <v/>
      </c>
      <c r="N129" s="174">
        <f t="shared" si="7"/>
        <v>0.51062605551944673</v>
      </c>
      <c r="O129" s="174">
        <v>122</v>
      </c>
      <c r="P129" s="174" t="e">
        <f t="shared" si="8"/>
        <v>#VALUE!</v>
      </c>
    </row>
    <row r="130" spans="1:16" x14ac:dyDescent="0.25">
      <c r="A130" s="174" t="s">
        <v>163</v>
      </c>
      <c r="B130" s="174">
        <v>69265</v>
      </c>
      <c r="C130" s="174">
        <v>968</v>
      </c>
      <c r="D130" s="174">
        <v>268</v>
      </c>
      <c r="E130" s="174">
        <v>613</v>
      </c>
      <c r="F130" s="174">
        <v>148.31</v>
      </c>
      <c r="G130" s="174">
        <v>1954</v>
      </c>
      <c r="H130" s="174">
        <v>51.159089999999999</v>
      </c>
      <c r="I130" s="174">
        <v>44.694479999999999</v>
      </c>
      <c r="J130" s="3">
        <f t="shared" si="6"/>
        <v>4.5203869451224818</v>
      </c>
      <c r="K130" s="95">
        <f t="shared" si="9"/>
        <v>0.13315811188704327</v>
      </c>
      <c r="L130" s="174">
        <f t="shared" si="10"/>
        <v>0.70195696010099318</v>
      </c>
      <c r="M130" s="174" t="str">
        <f t="shared" si="11"/>
        <v/>
      </c>
      <c r="N130" s="174">
        <f t="shared" si="7"/>
        <v>0.50909796151110343</v>
      </c>
      <c r="O130" s="174">
        <v>123</v>
      </c>
      <c r="P130" s="174" t="e">
        <f t="shared" si="8"/>
        <v>#VALUE!</v>
      </c>
    </row>
    <row r="131" spans="1:16" x14ac:dyDescent="0.25">
      <c r="A131" s="174" t="s">
        <v>163</v>
      </c>
      <c r="B131" s="174">
        <v>69833</v>
      </c>
      <c r="C131" s="174">
        <v>946</v>
      </c>
      <c r="D131" s="174">
        <v>287</v>
      </c>
      <c r="E131" s="174">
        <v>613</v>
      </c>
      <c r="F131" s="174">
        <v>148.11000000000001</v>
      </c>
      <c r="G131" s="174">
        <v>1954</v>
      </c>
      <c r="H131" s="174">
        <v>51.172730000000001</v>
      </c>
      <c r="I131" s="174">
        <v>44.694479999999999</v>
      </c>
      <c r="J131" s="3">
        <f t="shared" si="6"/>
        <v>4.5203869451224818</v>
      </c>
      <c r="K131" s="95">
        <f t="shared" si="9"/>
        <v>0.13163001787869996</v>
      </c>
      <c r="L131" s="174">
        <f t="shared" si="10"/>
        <v>0.70233132052588243</v>
      </c>
      <c r="M131" s="174" t="str">
        <f t="shared" si="11"/>
        <v/>
      </c>
      <c r="N131" s="174">
        <f t="shared" si="7"/>
        <v>0.50756986750276012</v>
      </c>
      <c r="O131" s="174">
        <v>124</v>
      </c>
      <c r="P131" s="174" t="e">
        <f t="shared" si="8"/>
        <v>#VALUE!</v>
      </c>
    </row>
    <row r="132" spans="1:16" x14ac:dyDescent="0.25">
      <c r="A132" s="174" t="s">
        <v>163</v>
      </c>
      <c r="B132" s="174">
        <v>70402</v>
      </c>
      <c r="C132" s="174">
        <v>950</v>
      </c>
      <c r="D132" s="174">
        <v>285</v>
      </c>
      <c r="E132" s="174">
        <v>613</v>
      </c>
      <c r="F132" s="174">
        <v>147.91</v>
      </c>
      <c r="G132" s="174">
        <v>1954</v>
      </c>
      <c r="H132" s="174">
        <v>51.163640000000001</v>
      </c>
      <c r="I132" s="174">
        <v>44.694479999999999</v>
      </c>
      <c r="J132" s="3">
        <f t="shared" si="6"/>
        <v>4.5203869451224818</v>
      </c>
      <c r="K132" s="95">
        <f t="shared" si="9"/>
        <v>0.13010192387035643</v>
      </c>
      <c r="L132" s="174">
        <f t="shared" si="10"/>
        <v>0.70208182730244606</v>
      </c>
      <c r="M132" s="174" t="str">
        <f t="shared" si="11"/>
        <v/>
      </c>
      <c r="N132" s="174">
        <f t="shared" si="7"/>
        <v>0.50604177349441659</v>
      </c>
      <c r="O132" s="174">
        <v>125</v>
      </c>
      <c r="P132" s="174" t="e">
        <f t="shared" si="8"/>
        <v>#VALUE!</v>
      </c>
    </row>
    <row r="133" spans="1:16" x14ac:dyDescent="0.25">
      <c r="A133" s="174" t="s">
        <v>163</v>
      </c>
      <c r="B133" s="174">
        <v>70970</v>
      </c>
      <c r="C133" s="174">
        <v>965</v>
      </c>
      <c r="D133" s="174">
        <v>273</v>
      </c>
      <c r="E133" s="174">
        <v>612</v>
      </c>
      <c r="F133" s="174">
        <v>147.69999999999999</v>
      </c>
      <c r="G133" s="174">
        <v>1954</v>
      </c>
      <c r="H133" s="174">
        <v>51.15</v>
      </c>
      <c r="I133" s="174">
        <v>44.685540000000003</v>
      </c>
      <c r="J133" s="3">
        <f t="shared" si="6"/>
        <v>4.5203869451224818</v>
      </c>
      <c r="K133" s="95">
        <f t="shared" si="9"/>
        <v>0.12849742516159582</v>
      </c>
      <c r="L133" s="174">
        <f t="shared" si="10"/>
        <v>0.70156717454585737</v>
      </c>
      <c r="M133" s="174" t="str">
        <f t="shared" si="11"/>
        <v/>
      </c>
      <c r="N133" s="174">
        <f t="shared" si="7"/>
        <v>0.50443727478565592</v>
      </c>
      <c r="O133" s="174">
        <v>126</v>
      </c>
      <c r="P133" s="174" t="e">
        <f t="shared" si="8"/>
        <v>#VALUE!</v>
      </c>
    </row>
    <row r="134" spans="1:16" x14ac:dyDescent="0.25">
      <c r="A134" s="174" t="s">
        <v>163</v>
      </c>
      <c r="B134" s="174">
        <v>71537</v>
      </c>
      <c r="C134" s="174">
        <v>960</v>
      </c>
      <c r="D134" s="174">
        <v>279</v>
      </c>
      <c r="E134" s="174">
        <v>611</v>
      </c>
      <c r="F134" s="174">
        <v>147.5</v>
      </c>
      <c r="G134" s="174">
        <v>1954</v>
      </c>
      <c r="H134" s="174">
        <v>51.145449999999997</v>
      </c>
      <c r="I134" s="174">
        <v>44.676600000000001</v>
      </c>
      <c r="J134" s="3">
        <f t="shared" si="6"/>
        <v>4.5203869451224818</v>
      </c>
      <c r="K134" s="95">
        <f t="shared" si="9"/>
        <v>0.12696933115325251</v>
      </c>
      <c r="L134" s="174">
        <f t="shared" si="10"/>
        <v>0.70130203173507866</v>
      </c>
      <c r="M134" s="174" t="str">
        <f t="shared" si="11"/>
        <v/>
      </c>
      <c r="N134" s="174">
        <f t="shared" si="7"/>
        <v>0.50290918077731261</v>
      </c>
      <c r="O134" s="174">
        <v>127</v>
      </c>
      <c r="P134" s="174" t="e">
        <f t="shared" si="8"/>
        <v>#VALUE!</v>
      </c>
    </row>
    <row r="135" spans="1:16" x14ac:dyDescent="0.25">
      <c r="A135" s="174" t="s">
        <v>163</v>
      </c>
      <c r="B135" s="174">
        <v>72104</v>
      </c>
      <c r="C135" s="174">
        <v>968</v>
      </c>
      <c r="D135" s="174">
        <v>274</v>
      </c>
      <c r="E135" s="174">
        <v>612</v>
      </c>
      <c r="F135" s="174">
        <v>147.30000000000001</v>
      </c>
      <c r="G135" s="174">
        <v>1954</v>
      </c>
      <c r="H135" s="174">
        <v>51.131819999999998</v>
      </c>
      <c r="I135" s="174">
        <v>44.685540000000003</v>
      </c>
      <c r="J135" s="3">
        <f t="shared" si="6"/>
        <v>4.5203869451224818</v>
      </c>
      <c r="K135" s="95">
        <f t="shared" si="9"/>
        <v>0.12544123714490921</v>
      </c>
      <c r="L135" s="174">
        <f t="shared" si="10"/>
        <v>0.70106855383816169</v>
      </c>
      <c r="M135" s="174" t="str">
        <f t="shared" si="11"/>
        <v/>
      </c>
      <c r="N135" s="174">
        <f t="shared" si="7"/>
        <v>0.50138108676896931</v>
      </c>
      <c r="O135" s="174">
        <v>128</v>
      </c>
      <c r="P135" s="174" t="e">
        <f t="shared" si="8"/>
        <v>#VALUE!</v>
      </c>
    </row>
    <row r="136" spans="1:16" x14ac:dyDescent="0.25">
      <c r="A136" s="174" t="s">
        <v>163</v>
      </c>
      <c r="B136" s="174">
        <v>72669</v>
      </c>
      <c r="C136" s="174">
        <v>971</v>
      </c>
      <c r="D136" s="174">
        <v>273</v>
      </c>
      <c r="E136" s="174">
        <v>611</v>
      </c>
      <c r="F136" s="174">
        <v>147.11000000000001</v>
      </c>
      <c r="G136" s="174">
        <v>1954</v>
      </c>
      <c r="H136" s="174">
        <v>51.122729999999997</v>
      </c>
      <c r="I136" s="174">
        <v>44.676600000000001</v>
      </c>
      <c r="J136" s="3">
        <f t="shared" ref="J136:J199" si="12">G136/I$6-I$5/I$6</f>
        <v>4.5203869451224818</v>
      </c>
      <c r="K136" s="95">
        <f t="shared" si="9"/>
        <v>0.12398954783698299</v>
      </c>
      <c r="L136" s="174">
        <f t="shared" si="10"/>
        <v>0.70067910073625539</v>
      </c>
      <c r="M136" s="174" t="str">
        <f t="shared" si="11"/>
        <v/>
      </c>
      <c r="N136" s="174">
        <f t="shared" ref="N136:N199" si="13">IF(B136="","",K136+1/2.66)</f>
        <v>0.49992939746104315</v>
      </c>
      <c r="O136" s="174">
        <v>129</v>
      </c>
      <c r="P136" s="174" t="e">
        <f t="shared" ref="P136:P199" si="14">IF(B136="","",(F136-N$4)/N$4)</f>
        <v>#VALUE!</v>
      </c>
    </row>
    <row r="137" spans="1:16" x14ac:dyDescent="0.25">
      <c r="A137" s="174" t="s">
        <v>163</v>
      </c>
      <c r="B137" s="174">
        <v>73234</v>
      </c>
      <c r="C137" s="174">
        <v>963</v>
      </c>
      <c r="D137" s="174">
        <v>280</v>
      </c>
      <c r="E137" s="174">
        <v>611</v>
      </c>
      <c r="F137" s="174">
        <v>146.91</v>
      </c>
      <c r="G137" s="174">
        <v>1954</v>
      </c>
      <c r="H137" s="174">
        <v>51.127270000000003</v>
      </c>
      <c r="I137" s="174">
        <v>44.676600000000001</v>
      </c>
      <c r="J137" s="3">
        <f t="shared" si="12"/>
        <v>4.5203869451224818</v>
      </c>
      <c r="K137" s="95">
        <f t="shared" ref="K137:K200" si="15">IF(B137="",0,(F137-K$2)/K$2)</f>
        <v>0.12246145382863947</v>
      </c>
      <c r="L137" s="174">
        <f t="shared" ref="L137:L200" si="16">IF(B137="","",H137*H137*I137/4*3.1416/K$2/1000)</f>
        <v>0.7008035551371381</v>
      </c>
      <c r="M137" s="174" t="str">
        <f t="shared" ref="M137:M200" si="17">IF(OR(J137="",-(J137-MAX(J$8:J$58))&lt;0),"",-(J137))</f>
        <v/>
      </c>
      <c r="N137" s="174">
        <f t="shared" si="13"/>
        <v>0.49840130345269962</v>
      </c>
      <c r="O137" s="174">
        <v>130</v>
      </c>
      <c r="P137" s="174" t="e">
        <f t="shared" si="14"/>
        <v>#VALUE!</v>
      </c>
    </row>
    <row r="138" spans="1:16" x14ac:dyDescent="0.25">
      <c r="A138" s="174" t="s">
        <v>163</v>
      </c>
      <c r="B138" s="174">
        <v>73798</v>
      </c>
      <c r="C138" s="174">
        <v>972</v>
      </c>
      <c r="D138" s="174">
        <v>275</v>
      </c>
      <c r="E138" s="174">
        <v>610</v>
      </c>
      <c r="F138" s="174">
        <v>146.72</v>
      </c>
      <c r="G138" s="174">
        <v>1954</v>
      </c>
      <c r="H138" s="174">
        <v>51.113639999999997</v>
      </c>
      <c r="I138" s="174">
        <v>44.667659999999998</v>
      </c>
      <c r="J138" s="3">
        <f t="shared" si="12"/>
        <v>4.5203869451224818</v>
      </c>
      <c r="K138" s="95">
        <f t="shared" si="15"/>
        <v>0.12100976452071326</v>
      </c>
      <c r="L138" s="174">
        <f t="shared" si="16"/>
        <v>0.70028979165990179</v>
      </c>
      <c r="M138" s="174" t="str">
        <f t="shared" si="17"/>
        <v/>
      </c>
      <c r="N138" s="174">
        <f t="shared" si="13"/>
        <v>0.4969496141447734</v>
      </c>
      <c r="O138" s="174">
        <v>131</v>
      </c>
      <c r="P138" s="174" t="e">
        <f t="shared" si="14"/>
        <v>#VALUE!</v>
      </c>
    </row>
    <row r="139" spans="1:16" x14ac:dyDescent="0.25">
      <c r="A139" s="174" t="s">
        <v>163</v>
      </c>
      <c r="B139" s="174">
        <v>74362</v>
      </c>
      <c r="C139" s="174">
        <v>969</v>
      </c>
      <c r="D139" s="174">
        <v>278</v>
      </c>
      <c r="E139" s="174">
        <v>610</v>
      </c>
      <c r="F139" s="174">
        <v>146.52000000000001</v>
      </c>
      <c r="G139" s="174">
        <v>1954</v>
      </c>
      <c r="H139" s="174">
        <v>51.113639999999997</v>
      </c>
      <c r="I139" s="174">
        <v>44.667659999999998</v>
      </c>
      <c r="J139" s="3">
        <f t="shared" si="12"/>
        <v>4.5203869451224818</v>
      </c>
      <c r="K139" s="95">
        <f t="shared" si="15"/>
        <v>0.11948167051236995</v>
      </c>
      <c r="L139" s="174">
        <f t="shared" si="16"/>
        <v>0.70028979165990179</v>
      </c>
      <c r="M139" s="174" t="str">
        <f t="shared" si="17"/>
        <v/>
      </c>
      <c r="N139" s="174">
        <f t="shared" si="13"/>
        <v>0.49542152013643009</v>
      </c>
      <c r="O139" s="174">
        <v>132</v>
      </c>
      <c r="P139" s="174" t="e">
        <f t="shared" si="14"/>
        <v>#VALUE!</v>
      </c>
    </row>
    <row r="140" spans="1:16" x14ac:dyDescent="0.25">
      <c r="A140" s="174" t="s">
        <v>163</v>
      </c>
      <c r="B140" s="174">
        <v>74926</v>
      </c>
      <c r="C140" s="174">
        <v>959</v>
      </c>
      <c r="D140" s="174">
        <v>286</v>
      </c>
      <c r="E140" s="174">
        <v>611</v>
      </c>
      <c r="F140" s="174">
        <v>146.33000000000001</v>
      </c>
      <c r="G140" s="174">
        <v>1955</v>
      </c>
      <c r="H140" s="174">
        <v>51.118180000000002</v>
      </c>
      <c r="I140" s="174">
        <v>44.676600000000001</v>
      </c>
      <c r="J140" s="3">
        <f t="shared" si="12"/>
        <v>5.0854353132629058</v>
      </c>
      <c r="K140" s="95">
        <f t="shared" si="15"/>
        <v>0.11802998120444375</v>
      </c>
      <c r="L140" s="174">
        <f t="shared" si="16"/>
        <v>0.70055438329507236</v>
      </c>
      <c r="M140" s="174" t="str">
        <f t="shared" si="17"/>
        <v/>
      </c>
      <c r="N140" s="174">
        <f t="shared" si="13"/>
        <v>0.49396983082850388</v>
      </c>
      <c r="O140" s="174">
        <v>133</v>
      </c>
      <c r="P140" s="174" t="e">
        <f t="shared" si="14"/>
        <v>#VALUE!</v>
      </c>
    </row>
    <row r="141" spans="1:16" x14ac:dyDescent="0.25">
      <c r="A141" s="174" t="s">
        <v>163</v>
      </c>
      <c r="B141" s="174">
        <v>75490</v>
      </c>
      <c r="C141" s="174">
        <v>971</v>
      </c>
      <c r="D141" s="174">
        <v>278</v>
      </c>
      <c r="E141" s="174">
        <v>609</v>
      </c>
      <c r="F141" s="174">
        <v>146.13999999999999</v>
      </c>
      <c r="G141" s="174">
        <v>1955</v>
      </c>
      <c r="H141" s="174">
        <v>51.1</v>
      </c>
      <c r="I141" s="174">
        <v>44.658720000000002</v>
      </c>
      <c r="J141" s="3">
        <f t="shared" si="12"/>
        <v>5.0854353132629058</v>
      </c>
      <c r="K141" s="95">
        <f t="shared" si="15"/>
        <v>0.11657829189651733</v>
      </c>
      <c r="L141" s="174">
        <f t="shared" si="16"/>
        <v>0.69977600339001911</v>
      </c>
      <c r="M141" s="174" t="str">
        <f t="shared" si="17"/>
        <v/>
      </c>
      <c r="N141" s="174">
        <f t="shared" si="13"/>
        <v>0.49251814152057749</v>
      </c>
      <c r="O141" s="174">
        <v>134</v>
      </c>
      <c r="P141" s="174" t="e">
        <f t="shared" si="14"/>
        <v>#VALUE!</v>
      </c>
    </row>
    <row r="142" spans="1:16" x14ac:dyDescent="0.25">
      <c r="A142" s="174" t="s">
        <v>163</v>
      </c>
      <c r="B142" s="174">
        <v>76055</v>
      </c>
      <c r="C142" s="174">
        <v>978</v>
      </c>
      <c r="D142" s="174">
        <v>274</v>
      </c>
      <c r="E142" s="174">
        <v>609</v>
      </c>
      <c r="F142" s="174">
        <v>145.94999999999999</v>
      </c>
      <c r="G142" s="174">
        <v>1954</v>
      </c>
      <c r="H142" s="174">
        <v>51.086359999999999</v>
      </c>
      <c r="I142" s="174">
        <v>44.658720000000002</v>
      </c>
      <c r="J142" s="3">
        <f t="shared" si="12"/>
        <v>4.5203869451224818</v>
      </c>
      <c r="K142" s="95">
        <f t="shared" si="15"/>
        <v>0.11512660258859111</v>
      </c>
      <c r="L142" s="174">
        <f t="shared" si="16"/>
        <v>0.69940247420091206</v>
      </c>
      <c r="M142" s="174" t="str">
        <f t="shared" si="17"/>
        <v/>
      </c>
      <c r="N142" s="174">
        <f t="shared" si="13"/>
        <v>0.49106645221265122</v>
      </c>
      <c r="O142" s="174">
        <v>135</v>
      </c>
      <c r="P142" s="174" t="e">
        <f t="shared" si="14"/>
        <v>#VALUE!</v>
      </c>
    </row>
    <row r="143" spans="1:16" x14ac:dyDescent="0.25">
      <c r="A143" s="174" t="s">
        <v>163</v>
      </c>
      <c r="B143" s="174">
        <v>76621</v>
      </c>
      <c r="C143" s="174">
        <v>972</v>
      </c>
      <c r="D143" s="174">
        <v>280</v>
      </c>
      <c r="E143" s="174">
        <v>608</v>
      </c>
      <c r="F143" s="174">
        <v>145.76</v>
      </c>
      <c r="G143" s="174">
        <v>1954</v>
      </c>
      <c r="H143" s="174">
        <v>51.086359999999999</v>
      </c>
      <c r="I143" s="174">
        <v>44.64978</v>
      </c>
      <c r="J143" s="3">
        <f t="shared" si="12"/>
        <v>4.5203869451224818</v>
      </c>
      <c r="K143" s="95">
        <f t="shared" si="15"/>
        <v>0.11367491328066491</v>
      </c>
      <c r="L143" s="174">
        <f t="shared" si="16"/>
        <v>0.69926246440843798</v>
      </c>
      <c r="M143" s="174" t="str">
        <f t="shared" si="17"/>
        <v/>
      </c>
      <c r="N143" s="174">
        <f t="shared" si="13"/>
        <v>0.48961476290472505</v>
      </c>
      <c r="O143" s="174">
        <v>136</v>
      </c>
      <c r="P143" s="174" t="e">
        <f t="shared" si="14"/>
        <v>#VALUE!</v>
      </c>
    </row>
    <row r="144" spans="1:16" x14ac:dyDescent="0.25">
      <c r="A144" s="174" t="s">
        <v>163</v>
      </c>
      <c r="B144" s="174">
        <v>77189</v>
      </c>
      <c r="C144" s="174">
        <v>974</v>
      </c>
      <c r="D144" s="174">
        <v>280</v>
      </c>
      <c r="E144" s="174">
        <v>608</v>
      </c>
      <c r="F144" s="174">
        <v>145.57</v>
      </c>
      <c r="G144" s="174">
        <v>1954</v>
      </c>
      <c r="H144" s="174">
        <v>51.077269999999999</v>
      </c>
      <c r="I144" s="174">
        <v>44.64978</v>
      </c>
      <c r="J144" s="3">
        <f t="shared" si="12"/>
        <v>4.5203869451224818</v>
      </c>
      <c r="K144" s="95">
        <f t="shared" si="15"/>
        <v>0.11222322397273871</v>
      </c>
      <c r="L144" s="174">
        <f t="shared" si="16"/>
        <v>0.69901364142316635</v>
      </c>
      <c r="M144" s="174" t="str">
        <f t="shared" si="17"/>
        <v/>
      </c>
      <c r="N144" s="174">
        <f t="shared" si="13"/>
        <v>0.48816307359679884</v>
      </c>
      <c r="O144" s="174">
        <v>137</v>
      </c>
      <c r="P144" s="174" t="e">
        <f t="shared" si="14"/>
        <v>#VALUE!</v>
      </c>
    </row>
    <row r="145" spans="1:16" x14ac:dyDescent="0.25">
      <c r="A145" s="174" t="s">
        <v>163</v>
      </c>
      <c r="B145" s="174">
        <v>77758</v>
      </c>
      <c r="C145" s="174">
        <v>979</v>
      </c>
      <c r="D145" s="174">
        <v>276</v>
      </c>
      <c r="E145" s="174">
        <v>607</v>
      </c>
      <c r="F145" s="174">
        <v>145.38</v>
      </c>
      <c r="G145" s="174">
        <v>1954</v>
      </c>
      <c r="H145" s="174">
        <v>51.07273</v>
      </c>
      <c r="I145" s="174">
        <v>44.640830000000001</v>
      </c>
      <c r="J145" s="3">
        <f t="shared" si="12"/>
        <v>4.5203869451224818</v>
      </c>
      <c r="K145" s="95">
        <f t="shared" si="15"/>
        <v>0.1107715346648125</v>
      </c>
      <c r="L145" s="174">
        <f t="shared" si="16"/>
        <v>0.69874929175747125</v>
      </c>
      <c r="M145" s="174" t="str">
        <f t="shared" si="17"/>
        <v/>
      </c>
      <c r="N145" s="174">
        <f t="shared" si="13"/>
        <v>0.48671138428887262</v>
      </c>
      <c r="O145" s="174">
        <v>138</v>
      </c>
      <c r="P145" s="174" t="e">
        <f t="shared" si="14"/>
        <v>#VALUE!</v>
      </c>
    </row>
    <row r="146" spans="1:16" x14ac:dyDescent="0.25">
      <c r="A146" s="174" t="s">
        <v>163</v>
      </c>
      <c r="B146" s="174">
        <v>78327</v>
      </c>
      <c r="C146" s="174">
        <v>976</v>
      </c>
      <c r="D146" s="174">
        <v>280</v>
      </c>
      <c r="E146" s="174">
        <v>607</v>
      </c>
      <c r="F146" s="174">
        <v>145.19999999999999</v>
      </c>
      <c r="G146" s="174">
        <v>1954</v>
      </c>
      <c r="H146" s="174">
        <v>51.068179999999998</v>
      </c>
      <c r="I146" s="174">
        <v>44.640830000000001</v>
      </c>
      <c r="J146" s="3">
        <f t="shared" si="12"/>
        <v>4.5203869451224818</v>
      </c>
      <c r="K146" s="95">
        <f t="shared" si="15"/>
        <v>0.1093962500573034</v>
      </c>
      <c r="L146" s="174">
        <f t="shared" si="16"/>
        <v>0.69862479605664118</v>
      </c>
      <c r="M146" s="174" t="str">
        <f t="shared" si="17"/>
        <v/>
      </c>
      <c r="N146" s="174">
        <f t="shared" si="13"/>
        <v>0.48533609968136354</v>
      </c>
      <c r="O146" s="174">
        <v>139</v>
      </c>
      <c r="P146" s="174" t="e">
        <f t="shared" si="14"/>
        <v>#VALUE!</v>
      </c>
    </row>
    <row r="147" spans="1:16" x14ac:dyDescent="0.25">
      <c r="A147" s="174" t="s">
        <v>163</v>
      </c>
      <c r="B147" s="174">
        <v>78895</v>
      </c>
      <c r="C147" s="174">
        <v>991</v>
      </c>
      <c r="D147" s="174">
        <v>270</v>
      </c>
      <c r="E147" s="174">
        <v>606</v>
      </c>
      <c r="F147" s="174">
        <v>145.01</v>
      </c>
      <c r="G147" s="174">
        <v>1954</v>
      </c>
      <c r="H147" s="174">
        <v>51.045459999999999</v>
      </c>
      <c r="I147" s="174">
        <v>44.631889999999999</v>
      </c>
      <c r="J147" s="3">
        <f t="shared" si="12"/>
        <v>4.5203869451224818</v>
      </c>
      <c r="K147" s="95">
        <f t="shared" si="15"/>
        <v>0.10794456074937719</v>
      </c>
      <c r="L147" s="174">
        <f t="shared" si="16"/>
        <v>0.69786351867887086</v>
      </c>
      <c r="M147" s="174" t="str">
        <f t="shared" si="17"/>
        <v/>
      </c>
      <c r="N147" s="174">
        <f t="shared" si="13"/>
        <v>0.48388441037343732</v>
      </c>
      <c r="O147" s="174">
        <v>140</v>
      </c>
      <c r="P147" s="174" t="e">
        <f t="shared" si="14"/>
        <v>#VALUE!</v>
      </c>
    </row>
    <row r="148" spans="1:16" x14ac:dyDescent="0.25">
      <c r="A148" s="174" t="s">
        <v>163</v>
      </c>
      <c r="B148" s="174">
        <v>79462</v>
      </c>
      <c r="C148" s="174">
        <v>992</v>
      </c>
      <c r="D148" s="174">
        <v>269</v>
      </c>
      <c r="E148" s="174">
        <v>606</v>
      </c>
      <c r="F148" s="174">
        <v>144.83000000000001</v>
      </c>
      <c r="G148" s="174">
        <v>1955</v>
      </c>
      <c r="H148" s="174">
        <v>51.045459999999999</v>
      </c>
      <c r="I148" s="174">
        <v>44.631889999999999</v>
      </c>
      <c r="J148" s="3">
        <f t="shared" si="12"/>
        <v>5.0854353132629058</v>
      </c>
      <c r="K148" s="95">
        <f t="shared" si="15"/>
        <v>0.1065692761418683</v>
      </c>
      <c r="L148" s="174">
        <f t="shared" si="16"/>
        <v>0.69786351867887086</v>
      </c>
      <c r="M148" s="174" t="str">
        <f t="shared" si="17"/>
        <v/>
      </c>
      <c r="N148" s="174">
        <f t="shared" si="13"/>
        <v>0.48250912576592841</v>
      </c>
      <c r="O148" s="174">
        <v>141</v>
      </c>
      <c r="P148" s="174" t="e">
        <f t="shared" si="14"/>
        <v>#VALUE!</v>
      </c>
    </row>
    <row r="149" spans="1:16" x14ac:dyDescent="0.25">
      <c r="A149" s="174" t="s">
        <v>163</v>
      </c>
      <c r="B149" s="174">
        <v>80027</v>
      </c>
      <c r="C149" s="174">
        <v>980</v>
      </c>
      <c r="D149" s="174">
        <v>280</v>
      </c>
      <c r="E149" s="174">
        <v>607</v>
      </c>
      <c r="F149" s="174">
        <v>144.65</v>
      </c>
      <c r="G149" s="174">
        <v>1952</v>
      </c>
      <c r="H149" s="174">
        <v>51.05</v>
      </c>
      <c r="I149" s="174">
        <v>44.640830000000001</v>
      </c>
      <c r="J149" s="3">
        <f t="shared" si="12"/>
        <v>3.3902902088418614</v>
      </c>
      <c r="K149" s="95">
        <f t="shared" si="15"/>
        <v>0.1051939915343592</v>
      </c>
      <c r="L149" s="174">
        <f t="shared" si="16"/>
        <v>0.69812747118434837</v>
      </c>
      <c r="M149" s="174" t="str">
        <f t="shared" si="17"/>
        <v/>
      </c>
      <c r="N149" s="174">
        <f t="shared" si="13"/>
        <v>0.48113384115841934</v>
      </c>
      <c r="O149" s="174">
        <v>142</v>
      </c>
      <c r="P149" s="174" t="e">
        <f t="shared" si="14"/>
        <v>#VALUE!</v>
      </c>
    </row>
    <row r="150" spans="1:16" x14ac:dyDescent="0.25">
      <c r="A150" s="174" t="s">
        <v>163</v>
      </c>
      <c r="B150" s="174">
        <v>80592</v>
      </c>
      <c r="C150" s="174">
        <v>959</v>
      </c>
      <c r="D150" s="174">
        <v>299</v>
      </c>
      <c r="E150" s="174">
        <v>608</v>
      </c>
      <c r="F150" s="174">
        <v>144.47</v>
      </c>
      <c r="G150" s="174">
        <v>1951</v>
      </c>
      <c r="H150" s="174">
        <v>51.059089999999998</v>
      </c>
      <c r="I150" s="174">
        <v>44.64978</v>
      </c>
      <c r="J150" s="3">
        <f t="shared" si="12"/>
        <v>2.8252418407016648</v>
      </c>
      <c r="K150" s="95">
        <f t="shared" si="15"/>
        <v>0.10381870692685009</v>
      </c>
      <c r="L150" s="174">
        <f t="shared" si="16"/>
        <v>0.69851612828664278</v>
      </c>
      <c r="M150" s="174" t="str">
        <f t="shared" si="17"/>
        <v/>
      </c>
      <c r="N150" s="174">
        <f t="shared" si="13"/>
        <v>0.47975855655091021</v>
      </c>
      <c r="O150" s="174">
        <v>143</v>
      </c>
      <c r="P150" s="174" t="e">
        <f t="shared" si="14"/>
        <v>#VALUE!</v>
      </c>
    </row>
    <row r="151" spans="1:16" x14ac:dyDescent="0.25">
      <c r="A151" s="174" t="s">
        <v>163</v>
      </c>
      <c r="B151" s="174">
        <v>81156</v>
      </c>
      <c r="C151" s="174">
        <v>985</v>
      </c>
      <c r="D151" s="174">
        <v>277</v>
      </c>
      <c r="E151" s="174">
        <v>607</v>
      </c>
      <c r="F151" s="174">
        <v>144.30000000000001</v>
      </c>
      <c r="G151" s="174">
        <v>1952</v>
      </c>
      <c r="H151" s="174">
        <v>51.040909999999997</v>
      </c>
      <c r="I151" s="174">
        <v>44.640830000000001</v>
      </c>
      <c r="J151" s="3">
        <f t="shared" si="12"/>
        <v>3.3902902088418614</v>
      </c>
      <c r="K151" s="95">
        <f t="shared" si="15"/>
        <v>0.1025198270197583</v>
      </c>
      <c r="L151" s="174">
        <f t="shared" si="16"/>
        <v>0.69787887515189861</v>
      </c>
      <c r="M151" s="174" t="str">
        <f t="shared" si="17"/>
        <v/>
      </c>
      <c r="N151" s="174">
        <f t="shared" si="13"/>
        <v>0.47845967664381844</v>
      </c>
      <c r="O151" s="174">
        <v>144</v>
      </c>
      <c r="P151" s="174" t="e">
        <f t="shared" si="14"/>
        <v>#VALUE!</v>
      </c>
    </row>
    <row r="152" spans="1:16" x14ac:dyDescent="0.25">
      <c r="A152" s="174" t="s">
        <v>163</v>
      </c>
      <c r="B152" s="174">
        <v>81720</v>
      </c>
      <c r="C152" s="174">
        <v>981</v>
      </c>
      <c r="D152" s="174">
        <v>281</v>
      </c>
      <c r="E152" s="174">
        <v>607</v>
      </c>
      <c r="F152" s="174">
        <v>144.12</v>
      </c>
      <c r="G152" s="174">
        <v>1952</v>
      </c>
      <c r="H152" s="174">
        <v>51.040909999999997</v>
      </c>
      <c r="I152" s="174">
        <v>44.640830000000001</v>
      </c>
      <c r="J152" s="3">
        <f t="shared" si="12"/>
        <v>3.3902902088418614</v>
      </c>
      <c r="K152" s="95">
        <f t="shared" si="15"/>
        <v>0.1011445424122492</v>
      </c>
      <c r="L152" s="174">
        <f t="shared" si="16"/>
        <v>0.69787887515189861</v>
      </c>
      <c r="M152" s="174" t="str">
        <f t="shared" si="17"/>
        <v/>
      </c>
      <c r="N152" s="174">
        <f t="shared" si="13"/>
        <v>0.47708439203630931</v>
      </c>
      <c r="O152" s="174">
        <v>145</v>
      </c>
      <c r="P152" s="174" t="e">
        <f t="shared" si="14"/>
        <v>#VALUE!</v>
      </c>
    </row>
    <row r="153" spans="1:16" x14ac:dyDescent="0.25">
      <c r="A153" s="174" t="s">
        <v>163</v>
      </c>
      <c r="B153" s="174">
        <v>82284</v>
      </c>
      <c r="C153" s="174">
        <v>982</v>
      </c>
      <c r="D153" s="174">
        <v>281</v>
      </c>
      <c r="E153" s="174">
        <v>606</v>
      </c>
      <c r="F153" s="174">
        <v>143.94999999999999</v>
      </c>
      <c r="G153" s="174">
        <v>1952</v>
      </c>
      <c r="H153" s="174">
        <v>51.036369999999998</v>
      </c>
      <c r="I153" s="174">
        <v>44.631889999999999</v>
      </c>
      <c r="J153" s="3">
        <f t="shared" si="12"/>
        <v>3.3902902088418614</v>
      </c>
      <c r="K153" s="95">
        <f t="shared" si="15"/>
        <v>9.9845662505157182E-2</v>
      </c>
      <c r="L153" s="174">
        <f t="shared" si="16"/>
        <v>0.6976149945373159</v>
      </c>
      <c r="M153" s="174" t="str">
        <f t="shared" si="17"/>
        <v/>
      </c>
      <c r="N153" s="174">
        <f t="shared" si="13"/>
        <v>0.47578551212921733</v>
      </c>
      <c r="O153" s="174">
        <v>146</v>
      </c>
      <c r="P153" s="174" t="e">
        <f t="shared" si="14"/>
        <v>#VALUE!</v>
      </c>
    </row>
    <row r="154" spans="1:16" x14ac:dyDescent="0.25">
      <c r="A154" s="174" t="s">
        <v>163</v>
      </c>
      <c r="B154" s="174">
        <v>82848</v>
      </c>
      <c r="C154" s="174">
        <v>996</v>
      </c>
      <c r="D154" s="174">
        <v>271</v>
      </c>
      <c r="E154" s="174">
        <v>606</v>
      </c>
      <c r="F154" s="174">
        <v>143.78</v>
      </c>
      <c r="G154" s="174">
        <v>1952</v>
      </c>
      <c r="H154" s="174">
        <v>51.018180000000001</v>
      </c>
      <c r="I154" s="174">
        <v>44.631889999999999</v>
      </c>
      <c r="J154" s="3">
        <f t="shared" si="12"/>
        <v>3.3902902088418614</v>
      </c>
      <c r="K154" s="95">
        <f t="shared" si="15"/>
        <v>9.8546782598065402E-2</v>
      </c>
      <c r="L154" s="174">
        <f t="shared" si="16"/>
        <v>0.69711780575286098</v>
      </c>
      <c r="M154" s="174" t="str">
        <f t="shared" si="17"/>
        <v/>
      </c>
      <c r="N154" s="174">
        <f t="shared" si="13"/>
        <v>0.4744866322221255</v>
      </c>
      <c r="O154" s="174">
        <v>147</v>
      </c>
      <c r="P154" s="174" t="e">
        <f t="shared" si="14"/>
        <v>#VALUE!</v>
      </c>
    </row>
    <row r="155" spans="1:16" x14ac:dyDescent="0.25">
      <c r="A155" s="174" t="s">
        <v>163</v>
      </c>
      <c r="B155" s="174">
        <v>83413</v>
      </c>
      <c r="C155" s="174">
        <v>969</v>
      </c>
      <c r="D155" s="174">
        <v>293</v>
      </c>
      <c r="E155" s="174">
        <v>607</v>
      </c>
      <c r="F155" s="174">
        <v>143.61000000000001</v>
      </c>
      <c r="G155" s="174">
        <v>1952</v>
      </c>
      <c r="H155" s="174">
        <v>51.040909999999997</v>
      </c>
      <c r="I155" s="174">
        <v>44.640830000000001</v>
      </c>
      <c r="J155" s="3">
        <f t="shared" si="12"/>
        <v>3.3902902088418614</v>
      </c>
      <c r="K155" s="95">
        <f t="shared" si="15"/>
        <v>9.7247902690973609E-2</v>
      </c>
      <c r="L155" s="174">
        <f t="shared" si="16"/>
        <v>0.69787887515189861</v>
      </c>
      <c r="M155" s="174" t="str">
        <f t="shared" si="17"/>
        <v/>
      </c>
      <c r="N155" s="174">
        <f t="shared" si="13"/>
        <v>0.47318775231503374</v>
      </c>
      <c r="O155" s="174">
        <v>148</v>
      </c>
      <c r="P155" s="174" t="e">
        <f t="shared" si="14"/>
        <v>#VALUE!</v>
      </c>
    </row>
    <row r="156" spans="1:16" x14ac:dyDescent="0.25">
      <c r="A156" s="174" t="s">
        <v>163</v>
      </c>
      <c r="B156" s="174">
        <v>83980</v>
      </c>
      <c r="C156" s="174">
        <v>990</v>
      </c>
      <c r="D156" s="174">
        <v>277</v>
      </c>
      <c r="E156" s="174">
        <v>605</v>
      </c>
      <c r="F156" s="174">
        <v>143.44999999999999</v>
      </c>
      <c r="G156" s="174">
        <v>1952</v>
      </c>
      <c r="H156" s="174">
        <v>51.018180000000001</v>
      </c>
      <c r="I156" s="174">
        <v>44.622950000000003</v>
      </c>
      <c r="J156" s="3">
        <f t="shared" si="12"/>
        <v>3.3902902088418614</v>
      </c>
      <c r="K156" s="95">
        <f t="shared" si="15"/>
        <v>9.6025427484298709E-2</v>
      </c>
      <c r="L156" s="174">
        <f t="shared" si="16"/>
        <v>0.69697816942593349</v>
      </c>
      <c r="M156" s="174" t="str">
        <f t="shared" si="17"/>
        <v/>
      </c>
      <c r="N156" s="174">
        <f t="shared" si="13"/>
        <v>0.47196527710835884</v>
      </c>
      <c r="O156" s="174">
        <v>149</v>
      </c>
      <c r="P156" s="174" t="e">
        <f t="shared" si="14"/>
        <v>#VALUE!</v>
      </c>
    </row>
    <row r="157" spans="1:16" x14ac:dyDescent="0.25">
      <c r="A157" s="174" t="s">
        <v>163</v>
      </c>
      <c r="B157" s="174">
        <v>84549</v>
      </c>
      <c r="C157" s="174">
        <v>1001</v>
      </c>
      <c r="D157" s="174">
        <v>268</v>
      </c>
      <c r="E157" s="174">
        <v>605</v>
      </c>
      <c r="F157" s="174">
        <v>143.28</v>
      </c>
      <c r="G157" s="174">
        <v>1952</v>
      </c>
      <c r="H157" s="174">
        <v>51.004550000000002</v>
      </c>
      <c r="I157" s="174">
        <v>44.622950000000003</v>
      </c>
      <c r="J157" s="3">
        <f t="shared" si="12"/>
        <v>3.3902902088418614</v>
      </c>
      <c r="K157" s="95">
        <f t="shared" si="15"/>
        <v>9.4726547577206915E-2</v>
      </c>
      <c r="L157" s="174">
        <f t="shared" si="16"/>
        <v>0.69660581026040047</v>
      </c>
      <c r="M157" s="174" t="str">
        <f t="shared" si="17"/>
        <v/>
      </c>
      <c r="N157" s="174">
        <f t="shared" si="13"/>
        <v>0.47066639720126702</v>
      </c>
      <c r="O157" s="174">
        <v>150</v>
      </c>
      <c r="P157" s="174" t="e">
        <f t="shared" si="14"/>
        <v>#VALUE!</v>
      </c>
    </row>
    <row r="158" spans="1:16" x14ac:dyDescent="0.25">
      <c r="A158" s="174" t="s">
        <v>163</v>
      </c>
      <c r="B158" s="174">
        <v>85118</v>
      </c>
      <c r="C158" s="174">
        <v>993</v>
      </c>
      <c r="D158" s="174">
        <v>276</v>
      </c>
      <c r="E158" s="174">
        <v>606</v>
      </c>
      <c r="F158" s="174">
        <v>143.12</v>
      </c>
      <c r="G158" s="174">
        <v>1952</v>
      </c>
      <c r="H158" s="174">
        <v>51.00909</v>
      </c>
      <c r="I158" s="174">
        <v>44.631889999999999</v>
      </c>
      <c r="J158" s="3">
        <f t="shared" si="12"/>
        <v>3.3902902088418614</v>
      </c>
      <c r="K158" s="95">
        <f t="shared" si="15"/>
        <v>9.3504072370532224E-2</v>
      </c>
      <c r="L158" s="174">
        <f t="shared" si="16"/>
        <v>0.69686941444079353</v>
      </c>
      <c r="M158" s="174" t="str">
        <f t="shared" si="17"/>
        <v/>
      </c>
      <c r="N158" s="174">
        <f t="shared" si="13"/>
        <v>0.46944392199459234</v>
      </c>
      <c r="O158" s="174">
        <v>151</v>
      </c>
      <c r="P158" s="174" t="e">
        <f t="shared" si="14"/>
        <v>#VALUE!</v>
      </c>
    </row>
    <row r="159" spans="1:16" x14ac:dyDescent="0.25">
      <c r="A159" s="174" t="s">
        <v>163</v>
      </c>
      <c r="B159" s="174">
        <v>85686</v>
      </c>
      <c r="C159" s="174">
        <v>998</v>
      </c>
      <c r="D159" s="174">
        <v>273</v>
      </c>
      <c r="E159" s="174">
        <v>605</v>
      </c>
      <c r="F159" s="174">
        <v>142.96</v>
      </c>
      <c r="G159" s="174">
        <v>1952</v>
      </c>
      <c r="H159" s="174">
        <v>51</v>
      </c>
      <c r="I159" s="174">
        <v>44.622950000000003</v>
      </c>
      <c r="J159" s="3">
        <f t="shared" si="12"/>
        <v>3.3902902088418614</v>
      </c>
      <c r="K159" s="95">
        <f t="shared" si="15"/>
        <v>9.2281597163857546E-2</v>
      </c>
      <c r="L159" s="174">
        <f t="shared" si="16"/>
        <v>0.69648153056134532</v>
      </c>
      <c r="M159" s="174" t="str">
        <f t="shared" si="17"/>
        <v/>
      </c>
      <c r="N159" s="174">
        <f t="shared" si="13"/>
        <v>0.46822144678791766</v>
      </c>
      <c r="O159" s="174">
        <v>152</v>
      </c>
      <c r="P159" s="174" t="e">
        <f t="shared" si="14"/>
        <v>#VALUE!</v>
      </c>
    </row>
    <row r="160" spans="1:16" x14ac:dyDescent="0.25">
      <c r="A160" s="174" t="s">
        <v>163</v>
      </c>
      <c r="B160" s="174">
        <v>86254</v>
      </c>
      <c r="C160" s="174">
        <v>997</v>
      </c>
      <c r="D160" s="174">
        <v>274</v>
      </c>
      <c r="E160" s="174">
        <v>605</v>
      </c>
      <c r="F160" s="174">
        <v>142.80000000000001</v>
      </c>
      <c r="G160" s="174">
        <v>1952</v>
      </c>
      <c r="H160" s="174">
        <v>51</v>
      </c>
      <c r="I160" s="174">
        <v>44.622950000000003</v>
      </c>
      <c r="J160" s="3">
        <f t="shared" si="12"/>
        <v>3.3902902088418614</v>
      </c>
      <c r="K160" s="95">
        <f t="shared" si="15"/>
        <v>9.1059121957182854E-2</v>
      </c>
      <c r="L160" s="174">
        <f t="shared" si="16"/>
        <v>0.69648153056134532</v>
      </c>
      <c r="M160" s="174" t="str">
        <f t="shared" si="17"/>
        <v/>
      </c>
      <c r="N160" s="174">
        <f t="shared" si="13"/>
        <v>0.46699897158124298</v>
      </c>
      <c r="O160" s="174">
        <v>153</v>
      </c>
      <c r="P160" s="174" t="e">
        <f t="shared" si="14"/>
        <v>#VALUE!</v>
      </c>
    </row>
    <row r="161" spans="1:16" x14ac:dyDescent="0.25">
      <c r="A161" s="174" t="s">
        <v>163</v>
      </c>
      <c r="B161" s="174">
        <v>86820</v>
      </c>
      <c r="C161" s="174">
        <v>994</v>
      </c>
      <c r="D161" s="174">
        <v>276</v>
      </c>
      <c r="E161" s="174">
        <v>605</v>
      </c>
      <c r="F161" s="174">
        <v>142.65</v>
      </c>
      <c r="G161" s="174">
        <v>1954</v>
      </c>
      <c r="H161" s="174">
        <v>51.004550000000002</v>
      </c>
      <c r="I161" s="174">
        <v>44.622950000000003</v>
      </c>
      <c r="J161" s="3">
        <f t="shared" si="12"/>
        <v>4.5203869451224818</v>
      </c>
      <c r="K161" s="95">
        <f t="shared" si="15"/>
        <v>8.9913051450925263E-2</v>
      </c>
      <c r="L161" s="174">
        <f t="shared" si="16"/>
        <v>0.69660581026040047</v>
      </c>
      <c r="M161" s="174" t="str">
        <f t="shared" si="17"/>
        <v/>
      </c>
      <c r="N161" s="174">
        <f t="shared" si="13"/>
        <v>0.46585290107498539</v>
      </c>
      <c r="O161" s="174">
        <v>154</v>
      </c>
      <c r="P161" s="174" t="e">
        <f t="shared" si="14"/>
        <v>#VALUE!</v>
      </c>
    </row>
    <row r="162" spans="1:16" x14ac:dyDescent="0.25">
      <c r="A162" s="174" t="s">
        <v>163</v>
      </c>
      <c r="B162" s="174">
        <v>87385</v>
      </c>
      <c r="C162" s="174">
        <v>996</v>
      </c>
      <c r="D162" s="174">
        <v>275</v>
      </c>
      <c r="E162" s="174">
        <v>605</v>
      </c>
      <c r="F162" s="174">
        <v>142.5</v>
      </c>
      <c r="G162" s="174">
        <v>1952</v>
      </c>
      <c r="H162" s="174">
        <v>51</v>
      </c>
      <c r="I162" s="174">
        <v>44.622950000000003</v>
      </c>
      <c r="J162" s="3">
        <f t="shared" si="12"/>
        <v>3.3902902088418614</v>
      </c>
      <c r="K162" s="95">
        <f t="shared" si="15"/>
        <v>8.8766980944667673E-2</v>
      </c>
      <c r="L162" s="174">
        <f t="shared" si="16"/>
        <v>0.69648153056134532</v>
      </c>
      <c r="M162" s="174" t="str">
        <f t="shared" si="17"/>
        <v/>
      </c>
      <c r="N162" s="174">
        <f t="shared" si="13"/>
        <v>0.4647068305687278</v>
      </c>
      <c r="O162" s="174">
        <v>155</v>
      </c>
      <c r="P162" s="174" t="e">
        <f t="shared" si="14"/>
        <v>#VALUE!</v>
      </c>
    </row>
    <row r="163" spans="1:16" x14ac:dyDescent="0.25">
      <c r="A163" s="174" t="s">
        <v>163</v>
      </c>
      <c r="B163" s="174">
        <v>87949</v>
      </c>
      <c r="C163" s="174">
        <v>997</v>
      </c>
      <c r="D163" s="174">
        <v>275</v>
      </c>
      <c r="E163" s="174">
        <v>605</v>
      </c>
      <c r="F163" s="174">
        <v>142.34</v>
      </c>
      <c r="G163" s="174">
        <v>1952</v>
      </c>
      <c r="H163" s="174">
        <v>50.995449999999998</v>
      </c>
      <c r="I163" s="174">
        <v>44.622950000000003</v>
      </c>
      <c r="J163" s="3">
        <f t="shared" si="12"/>
        <v>3.3902902088418614</v>
      </c>
      <c r="K163" s="95">
        <f t="shared" si="15"/>
        <v>8.7544505737992981E-2</v>
      </c>
      <c r="L163" s="174">
        <f t="shared" si="16"/>
        <v>0.69635726194949432</v>
      </c>
      <c r="M163" s="174" t="str">
        <f t="shared" si="17"/>
        <v/>
      </c>
      <c r="N163" s="174">
        <f t="shared" si="13"/>
        <v>0.46348435536205312</v>
      </c>
      <c r="O163" s="174">
        <v>156</v>
      </c>
      <c r="P163" s="174" t="e">
        <f t="shared" si="14"/>
        <v>#VALUE!</v>
      </c>
    </row>
    <row r="164" spans="1:16" x14ac:dyDescent="0.25">
      <c r="A164" s="174" t="s">
        <v>163</v>
      </c>
      <c r="B164" s="174">
        <v>88513</v>
      </c>
      <c r="C164" s="174">
        <v>992</v>
      </c>
      <c r="D164" s="174">
        <v>280</v>
      </c>
      <c r="E164" s="174">
        <v>606</v>
      </c>
      <c r="F164" s="174">
        <v>142.19999999999999</v>
      </c>
      <c r="G164" s="174">
        <v>1952</v>
      </c>
      <c r="H164" s="174">
        <v>50.995449999999998</v>
      </c>
      <c r="I164" s="174">
        <v>44.631889999999999</v>
      </c>
      <c r="J164" s="3">
        <f t="shared" si="12"/>
        <v>3.3902902088418614</v>
      </c>
      <c r="K164" s="95">
        <f t="shared" si="15"/>
        <v>8.6474839932152492E-2</v>
      </c>
      <c r="L164" s="174">
        <f t="shared" si="16"/>
        <v>0.69649677388050335</v>
      </c>
      <c r="M164" s="174" t="str">
        <f t="shared" si="17"/>
        <v/>
      </c>
      <c r="N164" s="174">
        <f t="shared" si="13"/>
        <v>0.46241468955621262</v>
      </c>
      <c r="O164" s="174">
        <v>157</v>
      </c>
      <c r="P164" s="174" t="e">
        <f t="shared" si="14"/>
        <v>#VALUE!</v>
      </c>
    </row>
    <row r="165" spans="1:16" x14ac:dyDescent="0.25">
      <c r="A165" s="174" t="s">
        <v>163</v>
      </c>
      <c r="B165" s="174">
        <v>89077</v>
      </c>
      <c r="C165" s="174">
        <v>985</v>
      </c>
      <c r="D165" s="174">
        <v>285</v>
      </c>
      <c r="E165" s="174">
        <v>606</v>
      </c>
      <c r="F165" s="174">
        <v>142.05000000000001</v>
      </c>
      <c r="G165" s="174">
        <v>1951</v>
      </c>
      <c r="H165" s="174">
        <v>51.004550000000002</v>
      </c>
      <c r="I165" s="174">
        <v>44.631889999999999</v>
      </c>
      <c r="J165" s="3">
        <f t="shared" si="12"/>
        <v>2.8252418407016648</v>
      </c>
      <c r="K165" s="95">
        <f t="shared" si="15"/>
        <v>8.5328769425895123E-2</v>
      </c>
      <c r="L165" s="174">
        <f t="shared" si="16"/>
        <v>0.69674537198690512</v>
      </c>
      <c r="M165" s="174" t="str">
        <f t="shared" si="17"/>
        <v/>
      </c>
      <c r="N165" s="174">
        <f t="shared" si="13"/>
        <v>0.46126861904995525</v>
      </c>
      <c r="O165" s="174">
        <v>158</v>
      </c>
      <c r="P165" s="174" t="e">
        <f t="shared" si="14"/>
        <v>#VALUE!</v>
      </c>
    </row>
    <row r="166" spans="1:16" x14ac:dyDescent="0.25">
      <c r="A166" s="174" t="s">
        <v>163</v>
      </c>
      <c r="B166" s="174">
        <v>89640</v>
      </c>
      <c r="C166" s="174">
        <v>1006</v>
      </c>
      <c r="D166" s="174">
        <v>269</v>
      </c>
      <c r="E166" s="174">
        <v>605</v>
      </c>
      <c r="F166" s="174">
        <v>141.91</v>
      </c>
      <c r="G166" s="174">
        <v>1950</v>
      </c>
      <c r="H166" s="174">
        <v>50.981819999999999</v>
      </c>
      <c r="I166" s="174">
        <v>44.622950000000003</v>
      </c>
      <c r="J166" s="3">
        <f t="shared" si="12"/>
        <v>2.2601934725612409</v>
      </c>
      <c r="K166" s="95">
        <f t="shared" si="15"/>
        <v>8.4259103620054634E-2</v>
      </c>
      <c r="L166" s="174">
        <f t="shared" si="16"/>
        <v>0.69598506870235666</v>
      </c>
      <c r="M166" s="174" t="str">
        <f t="shared" si="17"/>
        <v/>
      </c>
      <c r="N166" s="174">
        <f t="shared" si="13"/>
        <v>0.46019895324411475</v>
      </c>
      <c r="O166" s="174">
        <v>159</v>
      </c>
      <c r="P166" s="174" t="e">
        <f t="shared" si="14"/>
        <v>#VALUE!</v>
      </c>
    </row>
    <row r="167" spans="1:16" x14ac:dyDescent="0.25">
      <c r="A167" s="174" t="s">
        <v>163</v>
      </c>
      <c r="B167" s="174">
        <v>90204</v>
      </c>
      <c r="C167" s="174">
        <v>996</v>
      </c>
      <c r="D167" s="174">
        <v>277</v>
      </c>
      <c r="E167" s="174">
        <v>606</v>
      </c>
      <c r="F167" s="174">
        <v>141.77000000000001</v>
      </c>
      <c r="G167" s="174">
        <v>1952</v>
      </c>
      <c r="H167" s="174">
        <v>50.99091</v>
      </c>
      <c r="I167" s="174">
        <v>44.631889999999999</v>
      </c>
      <c r="J167" s="3">
        <f t="shared" si="12"/>
        <v>3.3902902088418614</v>
      </c>
      <c r="K167" s="95">
        <f t="shared" si="15"/>
        <v>8.3189437814214368E-2</v>
      </c>
      <c r="L167" s="174">
        <f t="shared" si="16"/>
        <v>0.69637276459745501</v>
      </c>
      <c r="M167" s="174" t="str">
        <f t="shared" si="17"/>
        <v/>
      </c>
      <c r="N167" s="174">
        <f t="shared" si="13"/>
        <v>0.45912928743827452</v>
      </c>
      <c r="O167" s="174">
        <v>160</v>
      </c>
      <c r="P167" s="174" t="e">
        <f t="shared" si="14"/>
        <v>#VALUE!</v>
      </c>
    </row>
    <row r="168" spans="1:16" x14ac:dyDescent="0.25">
      <c r="A168" s="174" t="s">
        <v>163</v>
      </c>
      <c r="B168" s="174">
        <v>90769</v>
      </c>
      <c r="C168" s="174">
        <v>968</v>
      </c>
      <c r="D168" s="174">
        <v>301</v>
      </c>
      <c r="E168" s="174">
        <v>606</v>
      </c>
      <c r="F168" s="174">
        <v>141.63</v>
      </c>
      <c r="G168" s="174">
        <v>1951</v>
      </c>
      <c r="H168" s="174">
        <v>51.00909</v>
      </c>
      <c r="I168" s="174">
        <v>44.631889999999999</v>
      </c>
      <c r="J168" s="3">
        <f t="shared" si="12"/>
        <v>2.8252418407016648</v>
      </c>
      <c r="K168" s="95">
        <f t="shared" si="15"/>
        <v>8.2119772008373879E-2</v>
      </c>
      <c r="L168" s="174">
        <f t="shared" si="16"/>
        <v>0.69686941444079353</v>
      </c>
      <c r="M168" s="174" t="str">
        <f t="shared" si="17"/>
        <v/>
      </c>
      <c r="N168" s="174">
        <f t="shared" si="13"/>
        <v>0.45805962163243402</v>
      </c>
      <c r="O168" s="174">
        <v>161</v>
      </c>
      <c r="P168" s="174" t="e">
        <f t="shared" si="14"/>
        <v>#VALUE!</v>
      </c>
    </row>
    <row r="169" spans="1:16" x14ac:dyDescent="0.25">
      <c r="A169" s="174" t="s">
        <v>163</v>
      </c>
      <c r="B169" s="174">
        <v>91336</v>
      </c>
      <c r="C169" s="174">
        <v>1002</v>
      </c>
      <c r="D169" s="174">
        <v>272</v>
      </c>
      <c r="E169" s="174">
        <v>605</v>
      </c>
      <c r="F169" s="174">
        <v>141.5</v>
      </c>
      <c r="G169" s="174">
        <v>1951</v>
      </c>
      <c r="H169" s="174">
        <v>50.986359999999998</v>
      </c>
      <c r="I169" s="174">
        <v>44.622950000000003</v>
      </c>
      <c r="J169" s="3">
        <f t="shared" si="12"/>
        <v>2.8252418407016648</v>
      </c>
      <c r="K169" s="95">
        <f t="shared" si="15"/>
        <v>8.1126510902950713E-2</v>
      </c>
      <c r="L169" s="174">
        <f t="shared" si="16"/>
        <v>0.69610903104434052</v>
      </c>
      <c r="M169" s="174" t="str">
        <f t="shared" si="17"/>
        <v/>
      </c>
      <c r="N169" s="174">
        <f t="shared" si="13"/>
        <v>0.45706636052701083</v>
      </c>
      <c r="O169" s="174">
        <v>162</v>
      </c>
      <c r="P169" s="174" t="e">
        <f t="shared" si="14"/>
        <v>#VALUE!</v>
      </c>
    </row>
    <row r="170" spans="1:16" x14ac:dyDescent="0.25">
      <c r="A170" s="174" t="s">
        <v>163</v>
      </c>
      <c r="B170" s="174">
        <v>91904</v>
      </c>
      <c r="C170" s="174">
        <v>1002</v>
      </c>
      <c r="D170" s="174">
        <v>273</v>
      </c>
      <c r="E170" s="174">
        <v>605</v>
      </c>
      <c r="F170" s="174">
        <v>141.37</v>
      </c>
      <c r="G170" s="174">
        <v>1950</v>
      </c>
      <c r="H170" s="174">
        <v>50.981819999999999</v>
      </c>
      <c r="I170" s="174">
        <v>44.622950000000003</v>
      </c>
      <c r="J170" s="3">
        <f t="shared" si="12"/>
        <v>2.2601934725612409</v>
      </c>
      <c r="K170" s="95">
        <f t="shared" si="15"/>
        <v>8.0133249797527534E-2</v>
      </c>
      <c r="L170" s="174">
        <f t="shared" si="16"/>
        <v>0.69598506870235666</v>
      </c>
      <c r="M170" s="174" t="str">
        <f t="shared" si="17"/>
        <v/>
      </c>
      <c r="N170" s="174">
        <f t="shared" si="13"/>
        <v>0.45607309942158769</v>
      </c>
      <c r="O170" s="174">
        <v>163</v>
      </c>
      <c r="P170" s="174" t="e">
        <f t="shared" si="14"/>
        <v>#VALUE!</v>
      </c>
    </row>
    <row r="171" spans="1:16" x14ac:dyDescent="0.25">
      <c r="A171" s="174" t="s">
        <v>163</v>
      </c>
      <c r="B171" s="174">
        <v>92473</v>
      </c>
      <c r="C171" s="174">
        <v>995</v>
      </c>
      <c r="D171" s="174">
        <v>279</v>
      </c>
      <c r="E171" s="174">
        <v>605</v>
      </c>
      <c r="F171" s="174">
        <v>141.24</v>
      </c>
      <c r="G171" s="174">
        <v>1951</v>
      </c>
      <c r="H171" s="174">
        <v>50.986359999999998</v>
      </c>
      <c r="I171" s="174">
        <v>44.622950000000003</v>
      </c>
      <c r="J171" s="3">
        <f t="shared" si="12"/>
        <v>2.8252418407016648</v>
      </c>
      <c r="K171" s="95">
        <f t="shared" si="15"/>
        <v>7.9139988692104368E-2</v>
      </c>
      <c r="L171" s="174">
        <f t="shared" si="16"/>
        <v>0.69610903104434052</v>
      </c>
      <c r="M171" s="174" t="str">
        <f t="shared" si="17"/>
        <v/>
      </c>
      <c r="N171" s="174">
        <f t="shared" si="13"/>
        <v>0.4550798383161645</v>
      </c>
      <c r="O171" s="174">
        <v>164</v>
      </c>
      <c r="P171" s="174" t="e">
        <f t="shared" si="14"/>
        <v>#VALUE!</v>
      </c>
    </row>
    <row r="172" spans="1:16" x14ac:dyDescent="0.25">
      <c r="A172" s="174" t="s">
        <v>163</v>
      </c>
      <c r="B172" s="174">
        <v>93042</v>
      </c>
      <c r="C172" s="174">
        <v>1011</v>
      </c>
      <c r="D172" s="174">
        <v>267</v>
      </c>
      <c r="E172" s="174">
        <v>604</v>
      </c>
      <c r="F172" s="174">
        <v>141.11000000000001</v>
      </c>
      <c r="G172" s="174">
        <v>1951</v>
      </c>
      <c r="H172" s="174">
        <v>50.968179999999997</v>
      </c>
      <c r="I172" s="174">
        <v>44.61401</v>
      </c>
      <c r="J172" s="3">
        <f t="shared" si="12"/>
        <v>2.8252418407016648</v>
      </c>
      <c r="K172" s="95">
        <f t="shared" si="15"/>
        <v>7.8146727586681189E-2</v>
      </c>
      <c r="L172" s="174">
        <f t="shared" si="16"/>
        <v>0.6954733392263408</v>
      </c>
      <c r="M172" s="174" t="str">
        <f t="shared" si="17"/>
        <v/>
      </c>
      <c r="N172" s="174">
        <f t="shared" si="13"/>
        <v>0.4540865772107413</v>
      </c>
      <c r="O172" s="174">
        <v>165</v>
      </c>
      <c r="P172" s="174" t="e">
        <f t="shared" si="14"/>
        <v>#VALUE!</v>
      </c>
    </row>
    <row r="173" spans="1:16" x14ac:dyDescent="0.25">
      <c r="A173" s="174" t="s">
        <v>163</v>
      </c>
      <c r="B173" s="174">
        <v>93610</v>
      </c>
      <c r="C173" s="174">
        <v>994</v>
      </c>
      <c r="D173" s="174">
        <v>281</v>
      </c>
      <c r="E173" s="174">
        <v>605</v>
      </c>
      <c r="F173" s="174">
        <v>140.97999999999999</v>
      </c>
      <c r="G173" s="174">
        <v>1950</v>
      </c>
      <c r="H173" s="174">
        <v>50.981819999999999</v>
      </c>
      <c r="I173" s="174">
        <v>44.622950000000003</v>
      </c>
      <c r="J173" s="3">
        <f t="shared" si="12"/>
        <v>2.2601934725612409</v>
      </c>
      <c r="K173" s="95">
        <f t="shared" si="15"/>
        <v>7.7153466481257801E-2</v>
      </c>
      <c r="L173" s="174">
        <f t="shared" si="16"/>
        <v>0.69598506870235666</v>
      </c>
      <c r="M173" s="174" t="str">
        <f t="shared" si="17"/>
        <v/>
      </c>
      <c r="N173" s="174">
        <f t="shared" si="13"/>
        <v>0.45309331610531794</v>
      </c>
      <c r="O173" s="174">
        <v>166</v>
      </c>
      <c r="P173" s="174" t="e">
        <f t="shared" si="14"/>
        <v>#VALUE!</v>
      </c>
    </row>
    <row r="174" spans="1:16" x14ac:dyDescent="0.25">
      <c r="A174" s="174" t="s">
        <v>163</v>
      </c>
      <c r="B174" s="174">
        <v>94177</v>
      </c>
      <c r="C174" s="174">
        <v>997</v>
      </c>
      <c r="D174" s="174">
        <v>279</v>
      </c>
      <c r="E174" s="174">
        <v>604</v>
      </c>
      <c r="F174" s="174">
        <v>140.86000000000001</v>
      </c>
      <c r="G174" s="174">
        <v>1950</v>
      </c>
      <c r="H174" s="174">
        <v>50.977269999999997</v>
      </c>
      <c r="I174" s="174">
        <v>44.61401</v>
      </c>
      <c r="J174" s="3">
        <f t="shared" si="12"/>
        <v>2.2601934725612409</v>
      </c>
      <c r="K174" s="95">
        <f t="shared" si="15"/>
        <v>7.6236610076251959E-2</v>
      </c>
      <c r="L174" s="174">
        <f t="shared" si="16"/>
        <v>0.69572143191452107</v>
      </c>
      <c r="M174" s="174" t="str">
        <f t="shared" si="17"/>
        <v/>
      </c>
      <c r="N174" s="174">
        <f t="shared" si="13"/>
        <v>0.45217645970031206</v>
      </c>
      <c r="O174" s="174">
        <v>167</v>
      </c>
      <c r="P174" s="174" t="e">
        <f t="shared" si="14"/>
        <v>#VALUE!</v>
      </c>
    </row>
    <row r="175" spans="1:16" x14ac:dyDescent="0.25">
      <c r="A175" s="174" t="s">
        <v>163</v>
      </c>
      <c r="B175" s="174">
        <v>94742</v>
      </c>
      <c r="C175" s="174">
        <v>1005</v>
      </c>
      <c r="D175" s="174">
        <v>273</v>
      </c>
      <c r="E175" s="174">
        <v>604</v>
      </c>
      <c r="F175" s="174">
        <v>140.74</v>
      </c>
      <c r="G175" s="174">
        <v>1950</v>
      </c>
      <c r="H175" s="174">
        <v>50.968179999999997</v>
      </c>
      <c r="I175" s="174">
        <v>44.622950000000003</v>
      </c>
      <c r="J175" s="3">
        <f t="shared" si="12"/>
        <v>2.2601934725612409</v>
      </c>
      <c r="K175" s="95">
        <f t="shared" si="15"/>
        <v>7.5319753671245881E-2</v>
      </c>
      <c r="L175" s="174">
        <f t="shared" si="16"/>
        <v>0.69561270198823311</v>
      </c>
      <c r="M175" s="174" t="str">
        <f t="shared" si="17"/>
        <v/>
      </c>
      <c r="N175" s="174">
        <f t="shared" si="13"/>
        <v>0.45125960329530601</v>
      </c>
      <c r="O175" s="174">
        <v>168</v>
      </c>
      <c r="P175" s="174" t="e">
        <f t="shared" si="14"/>
        <v>#VALUE!</v>
      </c>
    </row>
    <row r="176" spans="1:16" x14ac:dyDescent="0.25">
      <c r="A176" s="174" t="s">
        <v>163</v>
      </c>
      <c r="B176" s="174">
        <v>95307</v>
      </c>
      <c r="C176" s="174">
        <v>1001</v>
      </c>
      <c r="D176" s="174">
        <v>276</v>
      </c>
      <c r="E176" s="174">
        <v>604</v>
      </c>
      <c r="F176" s="174">
        <v>140.62</v>
      </c>
      <c r="G176" s="174">
        <v>1950</v>
      </c>
      <c r="H176" s="174">
        <v>50.972729999999999</v>
      </c>
      <c r="I176" s="174">
        <v>44.61401</v>
      </c>
      <c r="J176" s="3">
        <f t="shared" si="12"/>
        <v>2.2601934725612409</v>
      </c>
      <c r="K176" s="95">
        <f t="shared" si="15"/>
        <v>7.4402897266239817E-2</v>
      </c>
      <c r="L176" s="174">
        <f t="shared" si="16"/>
        <v>0.69559751650474599</v>
      </c>
      <c r="M176" s="174" t="str">
        <f t="shared" si="17"/>
        <v/>
      </c>
      <c r="N176" s="174">
        <f t="shared" si="13"/>
        <v>0.45034274689029996</v>
      </c>
      <c r="O176" s="174">
        <v>169</v>
      </c>
      <c r="P176" s="174" t="e">
        <f t="shared" si="14"/>
        <v>#VALUE!</v>
      </c>
    </row>
    <row r="177" spans="1:16" x14ac:dyDescent="0.25">
      <c r="A177" s="174" t="s">
        <v>163</v>
      </c>
      <c r="B177" s="174">
        <v>95871</v>
      </c>
      <c r="C177" s="174">
        <v>1002</v>
      </c>
      <c r="D177" s="174">
        <v>275</v>
      </c>
      <c r="E177" s="174">
        <v>604</v>
      </c>
      <c r="F177" s="174">
        <v>140.5</v>
      </c>
      <c r="G177" s="174">
        <v>1950</v>
      </c>
      <c r="H177" s="174">
        <v>50.972729999999999</v>
      </c>
      <c r="I177" s="174">
        <v>44.61401</v>
      </c>
      <c r="J177" s="3">
        <f t="shared" si="12"/>
        <v>2.2601934725612409</v>
      </c>
      <c r="K177" s="95">
        <f t="shared" si="15"/>
        <v>7.348604086123374E-2</v>
      </c>
      <c r="L177" s="174">
        <f t="shared" si="16"/>
        <v>0.69559751650474599</v>
      </c>
      <c r="M177" s="174" t="str">
        <f t="shared" si="17"/>
        <v/>
      </c>
      <c r="N177" s="174">
        <f t="shared" si="13"/>
        <v>0.44942589048529386</v>
      </c>
      <c r="O177" s="174">
        <v>170</v>
      </c>
      <c r="P177" s="174" t="e">
        <f t="shared" si="14"/>
        <v>#VALUE!</v>
      </c>
    </row>
    <row r="178" spans="1:16" x14ac:dyDescent="0.25">
      <c r="A178" s="174" t="s">
        <v>163</v>
      </c>
      <c r="B178" s="174">
        <v>96434</v>
      </c>
      <c r="C178" s="174">
        <v>1010</v>
      </c>
      <c r="D178" s="174">
        <v>268</v>
      </c>
      <c r="E178" s="174">
        <v>603</v>
      </c>
      <c r="F178" s="174">
        <v>140.38</v>
      </c>
      <c r="G178" s="174">
        <v>1950</v>
      </c>
      <c r="H178" s="174">
        <v>50.963639999999998</v>
      </c>
      <c r="I178" s="174">
        <v>44.605069999999998</v>
      </c>
      <c r="J178" s="3">
        <f t="shared" si="12"/>
        <v>2.2601934725612409</v>
      </c>
      <c r="K178" s="95">
        <f t="shared" si="15"/>
        <v>7.2569184456227676E-2</v>
      </c>
      <c r="L178" s="174">
        <f t="shared" si="16"/>
        <v>0.69521010797802607</v>
      </c>
      <c r="M178" s="174" t="str">
        <f t="shared" si="17"/>
        <v/>
      </c>
      <c r="N178" s="174">
        <f t="shared" si="13"/>
        <v>0.44850903408028781</v>
      </c>
      <c r="O178" s="174">
        <v>171</v>
      </c>
      <c r="P178" s="174" t="e">
        <f t="shared" si="14"/>
        <v>#VALUE!</v>
      </c>
    </row>
    <row r="179" spans="1:16" x14ac:dyDescent="0.25">
      <c r="A179" s="174" t="s">
        <v>163</v>
      </c>
      <c r="B179" s="174">
        <v>96998</v>
      </c>
      <c r="C179" s="174">
        <v>1002</v>
      </c>
      <c r="D179" s="174">
        <v>276</v>
      </c>
      <c r="E179" s="174">
        <v>605</v>
      </c>
      <c r="F179" s="174">
        <v>140.27000000000001</v>
      </c>
      <c r="G179" s="174">
        <v>1950</v>
      </c>
      <c r="H179" s="174">
        <v>50.968179999999997</v>
      </c>
      <c r="I179" s="174">
        <v>44.622950000000003</v>
      </c>
      <c r="J179" s="3">
        <f t="shared" si="12"/>
        <v>2.2601934725612409</v>
      </c>
      <c r="K179" s="95">
        <f t="shared" si="15"/>
        <v>7.1728732751638921E-2</v>
      </c>
      <c r="L179" s="174">
        <f t="shared" si="16"/>
        <v>0.69561270198823311</v>
      </c>
      <c r="M179" s="174" t="str">
        <f t="shared" si="17"/>
        <v/>
      </c>
      <c r="N179" s="174">
        <f t="shared" si="13"/>
        <v>0.44766858237569906</v>
      </c>
      <c r="O179" s="174">
        <v>172</v>
      </c>
      <c r="P179" s="174" t="e">
        <f t="shared" si="14"/>
        <v>#VALUE!</v>
      </c>
    </row>
    <row r="180" spans="1:16" x14ac:dyDescent="0.25">
      <c r="A180" s="174" t="s">
        <v>163</v>
      </c>
      <c r="B180" s="174">
        <v>97562</v>
      </c>
      <c r="C180" s="174">
        <v>1003</v>
      </c>
      <c r="D180" s="174">
        <v>275</v>
      </c>
      <c r="E180" s="174">
        <v>604</v>
      </c>
      <c r="F180" s="174">
        <v>140.16</v>
      </c>
      <c r="G180" s="174">
        <v>1950</v>
      </c>
      <c r="H180" s="174">
        <v>50.968179999999997</v>
      </c>
      <c r="I180" s="174">
        <v>44.61401</v>
      </c>
      <c r="J180" s="3">
        <f t="shared" si="12"/>
        <v>2.2601934725612409</v>
      </c>
      <c r="K180" s="95">
        <f t="shared" si="15"/>
        <v>7.0888281047049945E-2</v>
      </c>
      <c r="L180" s="174">
        <f t="shared" si="16"/>
        <v>0.6954733392263408</v>
      </c>
      <c r="M180" s="174" t="str">
        <f t="shared" si="17"/>
        <v/>
      </c>
      <c r="N180" s="174">
        <f t="shared" si="13"/>
        <v>0.44682813067111005</v>
      </c>
      <c r="O180" s="174">
        <v>173</v>
      </c>
      <c r="P180" s="174" t="e">
        <f t="shared" si="14"/>
        <v>#VALUE!</v>
      </c>
    </row>
    <row r="181" spans="1:16" x14ac:dyDescent="0.25">
      <c r="A181" s="174" t="s">
        <v>163</v>
      </c>
      <c r="B181" s="174">
        <v>98128</v>
      </c>
      <c r="C181" s="174">
        <v>1006</v>
      </c>
      <c r="D181" s="174">
        <v>273</v>
      </c>
      <c r="E181" s="174">
        <v>603</v>
      </c>
      <c r="F181" s="174">
        <v>140.05000000000001</v>
      </c>
      <c r="G181" s="174">
        <v>1950</v>
      </c>
      <c r="H181" s="174">
        <v>50.963639999999998</v>
      </c>
      <c r="I181" s="174">
        <v>44.605069999999998</v>
      </c>
      <c r="J181" s="3">
        <f t="shared" si="12"/>
        <v>2.2601934725612409</v>
      </c>
      <c r="K181" s="95">
        <f t="shared" si="15"/>
        <v>7.004782934246119E-2</v>
      </c>
      <c r="L181" s="174">
        <f t="shared" si="16"/>
        <v>0.69521010797802607</v>
      </c>
      <c r="M181" s="174" t="str">
        <f t="shared" si="17"/>
        <v/>
      </c>
      <c r="N181" s="174">
        <f t="shared" si="13"/>
        <v>0.44598767896652131</v>
      </c>
      <c r="O181" s="174">
        <v>174</v>
      </c>
      <c r="P181" s="174" t="e">
        <f t="shared" si="14"/>
        <v>#VALUE!</v>
      </c>
    </row>
    <row r="182" spans="1:16" x14ac:dyDescent="0.25">
      <c r="A182" s="174" t="s">
        <v>163</v>
      </c>
      <c r="B182" s="174">
        <v>98696</v>
      </c>
      <c r="C182" s="174">
        <v>996</v>
      </c>
      <c r="D182" s="174">
        <v>282</v>
      </c>
      <c r="E182" s="174">
        <v>604</v>
      </c>
      <c r="F182" s="174">
        <v>139.94</v>
      </c>
      <c r="G182" s="174">
        <v>1950</v>
      </c>
      <c r="H182" s="174">
        <v>50.968179999999997</v>
      </c>
      <c r="I182" s="174">
        <v>44.61401</v>
      </c>
      <c r="J182" s="3">
        <f t="shared" si="12"/>
        <v>2.2601934725612409</v>
      </c>
      <c r="K182" s="95">
        <f t="shared" si="15"/>
        <v>6.9207377637872228E-2</v>
      </c>
      <c r="L182" s="174">
        <f t="shared" si="16"/>
        <v>0.6954733392263408</v>
      </c>
      <c r="M182" s="174" t="str">
        <f t="shared" si="17"/>
        <v/>
      </c>
      <c r="N182" s="174">
        <f t="shared" si="13"/>
        <v>0.44514722726193234</v>
      </c>
      <c r="O182" s="174">
        <v>175</v>
      </c>
      <c r="P182" s="174" t="e">
        <f t="shared" si="14"/>
        <v>#VALUE!</v>
      </c>
    </row>
    <row r="183" spans="1:16" x14ac:dyDescent="0.25">
      <c r="A183" s="174" t="s">
        <v>163</v>
      </c>
      <c r="B183" s="174">
        <v>99264</v>
      </c>
      <c r="C183" s="174">
        <v>1008</v>
      </c>
      <c r="D183" s="174">
        <v>272</v>
      </c>
      <c r="E183" s="174">
        <v>603</v>
      </c>
      <c r="F183" s="174">
        <v>139.83000000000001</v>
      </c>
      <c r="G183" s="174">
        <v>1949</v>
      </c>
      <c r="H183" s="174">
        <v>50.959090000000003</v>
      </c>
      <c r="I183" s="174">
        <v>44.605069999999998</v>
      </c>
      <c r="J183" s="3">
        <f t="shared" si="12"/>
        <v>1.6951451044210444</v>
      </c>
      <c r="K183" s="95">
        <f t="shared" si="15"/>
        <v>6.8366925933283473E-2</v>
      </c>
      <c r="L183" s="174">
        <f t="shared" si="16"/>
        <v>0.69508597772411063</v>
      </c>
      <c r="M183" s="174" t="str">
        <f t="shared" si="17"/>
        <v/>
      </c>
      <c r="N183" s="174">
        <f t="shared" si="13"/>
        <v>0.4443067755573436</v>
      </c>
      <c r="O183" s="174">
        <v>176</v>
      </c>
      <c r="P183" s="174" t="e">
        <f t="shared" si="14"/>
        <v>#VALUE!</v>
      </c>
    </row>
    <row r="184" spans="1:16" x14ac:dyDescent="0.25">
      <c r="A184" s="174" t="s">
        <v>163</v>
      </c>
      <c r="B184" s="174">
        <v>99833</v>
      </c>
      <c r="C184" s="174">
        <v>1006</v>
      </c>
      <c r="D184" s="174">
        <v>273</v>
      </c>
      <c r="E184" s="174">
        <v>603</v>
      </c>
      <c r="F184" s="174">
        <v>139.72999999999999</v>
      </c>
      <c r="G184" s="174">
        <v>1949</v>
      </c>
      <c r="H184" s="174">
        <v>50.963639999999998</v>
      </c>
      <c r="I184" s="174">
        <v>44.605069999999998</v>
      </c>
      <c r="J184" s="3">
        <f t="shared" si="12"/>
        <v>1.6951451044210444</v>
      </c>
      <c r="K184" s="95">
        <f t="shared" si="15"/>
        <v>6.7602878929111598E-2</v>
      </c>
      <c r="L184" s="174">
        <f t="shared" si="16"/>
        <v>0.69521010797802607</v>
      </c>
      <c r="M184" s="174" t="str">
        <f t="shared" si="17"/>
        <v/>
      </c>
      <c r="N184" s="174">
        <f t="shared" si="13"/>
        <v>0.44354272855317173</v>
      </c>
      <c r="O184" s="174">
        <v>177</v>
      </c>
      <c r="P184" s="174" t="e">
        <f t="shared" si="14"/>
        <v>#VALUE!</v>
      </c>
    </row>
    <row r="185" spans="1:16" x14ac:dyDescent="0.25">
      <c r="A185" s="174" t="s">
        <v>163</v>
      </c>
      <c r="B185" s="174">
        <v>100401</v>
      </c>
      <c r="C185" s="174">
        <v>1005</v>
      </c>
      <c r="D185" s="174">
        <v>274</v>
      </c>
      <c r="E185" s="174">
        <v>603</v>
      </c>
      <c r="F185" s="174">
        <v>139.63</v>
      </c>
      <c r="G185" s="174">
        <v>1950</v>
      </c>
      <c r="H185" s="174">
        <v>50.963639999999998</v>
      </c>
      <c r="I185" s="174">
        <v>44.605069999999998</v>
      </c>
      <c r="J185" s="3">
        <f t="shared" si="12"/>
        <v>2.2601934725612409</v>
      </c>
      <c r="K185" s="95">
        <f t="shared" si="15"/>
        <v>6.6838831924939945E-2</v>
      </c>
      <c r="L185" s="174">
        <f t="shared" si="16"/>
        <v>0.69521010797802607</v>
      </c>
      <c r="M185" s="174" t="str">
        <f t="shared" si="17"/>
        <v/>
      </c>
      <c r="N185" s="174">
        <f t="shared" si="13"/>
        <v>0.44277868154900007</v>
      </c>
      <c r="O185" s="174">
        <v>178</v>
      </c>
      <c r="P185" s="174" t="e">
        <f t="shared" si="14"/>
        <v>#VALUE!</v>
      </c>
    </row>
    <row r="186" spans="1:16" x14ac:dyDescent="0.25">
      <c r="A186" s="174" t="s">
        <v>163</v>
      </c>
      <c r="B186" s="174">
        <v>100969</v>
      </c>
      <c r="C186" s="174">
        <v>1009</v>
      </c>
      <c r="D186" s="174">
        <v>272</v>
      </c>
      <c r="E186" s="174">
        <v>603</v>
      </c>
      <c r="F186" s="174">
        <v>139.53</v>
      </c>
      <c r="G186" s="174">
        <v>1950</v>
      </c>
      <c r="H186" s="174">
        <v>50.954540000000001</v>
      </c>
      <c r="I186" s="174">
        <v>44.605069999999998</v>
      </c>
      <c r="J186" s="3">
        <f t="shared" si="12"/>
        <v>2.2601934725612409</v>
      </c>
      <c r="K186" s="95">
        <f t="shared" si="15"/>
        <v>6.6074784920768292E-2</v>
      </c>
      <c r="L186" s="174">
        <f t="shared" si="16"/>
        <v>0.69496185855295656</v>
      </c>
      <c r="M186" s="174" t="str">
        <f t="shared" si="17"/>
        <v/>
      </c>
      <c r="N186" s="174">
        <f t="shared" si="13"/>
        <v>0.44201463454482842</v>
      </c>
      <c r="O186" s="174">
        <v>179</v>
      </c>
      <c r="P186" s="174" t="e">
        <f t="shared" si="14"/>
        <v>#VALUE!</v>
      </c>
    </row>
    <row r="187" spans="1:16" x14ac:dyDescent="0.25">
      <c r="A187" s="174" t="s">
        <v>163</v>
      </c>
      <c r="B187" s="174">
        <v>101536</v>
      </c>
      <c r="C187" s="174">
        <v>1005</v>
      </c>
      <c r="D187" s="174">
        <v>275</v>
      </c>
      <c r="E187" s="174">
        <v>603</v>
      </c>
      <c r="F187" s="174">
        <v>139.43</v>
      </c>
      <c r="G187" s="174">
        <v>1950</v>
      </c>
      <c r="H187" s="174">
        <v>50.959090000000003</v>
      </c>
      <c r="I187" s="174">
        <v>44.605069999999998</v>
      </c>
      <c r="J187" s="3">
        <f t="shared" si="12"/>
        <v>2.2601934725612409</v>
      </c>
      <c r="K187" s="95">
        <f t="shared" si="15"/>
        <v>6.531073791659664E-2</v>
      </c>
      <c r="L187" s="174">
        <f t="shared" si="16"/>
        <v>0.69508597772411063</v>
      </c>
      <c r="M187" s="174" t="str">
        <f t="shared" si="17"/>
        <v/>
      </c>
      <c r="N187" s="174">
        <f t="shared" si="13"/>
        <v>0.44125058754065677</v>
      </c>
      <c r="O187" s="174">
        <v>180</v>
      </c>
      <c r="P187" s="174" t="e">
        <f t="shared" si="14"/>
        <v>#VALUE!</v>
      </c>
    </row>
    <row r="188" spans="1:16" x14ac:dyDescent="0.25">
      <c r="A188" s="174" t="s">
        <v>163</v>
      </c>
      <c r="B188" s="174">
        <v>102101</v>
      </c>
      <c r="C188" s="174">
        <v>1011</v>
      </c>
      <c r="D188" s="174">
        <v>269</v>
      </c>
      <c r="E188" s="174">
        <v>603</v>
      </c>
      <c r="F188" s="174">
        <v>139.33000000000001</v>
      </c>
      <c r="G188" s="174">
        <v>1950</v>
      </c>
      <c r="H188" s="174">
        <v>50.954540000000001</v>
      </c>
      <c r="I188" s="174">
        <v>44.605069999999998</v>
      </c>
      <c r="J188" s="3">
        <f t="shared" si="12"/>
        <v>2.2601934725612409</v>
      </c>
      <c r="K188" s="95">
        <f t="shared" si="15"/>
        <v>6.4546690912424987E-2</v>
      </c>
      <c r="L188" s="174">
        <f t="shared" si="16"/>
        <v>0.69496185855295656</v>
      </c>
      <c r="M188" s="174" t="str">
        <f t="shared" si="17"/>
        <v/>
      </c>
      <c r="N188" s="174">
        <f t="shared" si="13"/>
        <v>0.44048654053648512</v>
      </c>
      <c r="O188" s="174">
        <v>181</v>
      </c>
      <c r="P188" s="174" t="e">
        <f t="shared" si="14"/>
        <v>#VALUE!</v>
      </c>
    </row>
    <row r="189" spans="1:16" x14ac:dyDescent="0.25">
      <c r="A189" s="174" t="s">
        <v>163</v>
      </c>
      <c r="B189" s="174">
        <v>102665</v>
      </c>
      <c r="C189" s="174">
        <v>1006</v>
      </c>
      <c r="D189" s="174">
        <v>275</v>
      </c>
      <c r="E189" s="174">
        <v>603</v>
      </c>
      <c r="F189" s="174">
        <v>139.22999999999999</v>
      </c>
      <c r="G189" s="174">
        <v>1950</v>
      </c>
      <c r="H189" s="174">
        <v>50.954540000000001</v>
      </c>
      <c r="I189" s="174">
        <v>44.605069999999998</v>
      </c>
      <c r="J189" s="3">
        <f t="shared" si="12"/>
        <v>2.2601934725612409</v>
      </c>
      <c r="K189" s="95">
        <f t="shared" si="15"/>
        <v>6.3782643908253112E-2</v>
      </c>
      <c r="L189" s="174">
        <f t="shared" si="16"/>
        <v>0.69496185855295656</v>
      </c>
      <c r="M189" s="174" t="str">
        <f t="shared" si="17"/>
        <v/>
      </c>
      <c r="N189" s="174">
        <f t="shared" si="13"/>
        <v>0.43972249353231324</v>
      </c>
      <c r="O189" s="174">
        <v>182</v>
      </c>
      <c r="P189" s="174" t="e">
        <f t="shared" si="14"/>
        <v>#VALUE!</v>
      </c>
    </row>
    <row r="190" spans="1:16" x14ac:dyDescent="0.25">
      <c r="A190" s="174" t="s">
        <v>163</v>
      </c>
      <c r="B190" s="174">
        <v>103229</v>
      </c>
      <c r="C190" s="174">
        <v>1004</v>
      </c>
      <c r="D190" s="174">
        <v>276</v>
      </c>
      <c r="E190" s="174">
        <v>604</v>
      </c>
      <c r="F190" s="174">
        <v>139.13999999999999</v>
      </c>
      <c r="G190" s="174">
        <v>1950</v>
      </c>
      <c r="H190" s="174">
        <v>50.959090000000003</v>
      </c>
      <c r="I190" s="174">
        <v>44.61401</v>
      </c>
      <c r="J190" s="3">
        <f t="shared" si="12"/>
        <v>2.2601934725612409</v>
      </c>
      <c r="K190" s="95">
        <f t="shared" si="15"/>
        <v>6.309500160449856E-2</v>
      </c>
      <c r="L190" s="174">
        <f t="shared" si="16"/>
        <v>0.69522529078069484</v>
      </c>
      <c r="M190" s="174" t="str">
        <f t="shared" si="17"/>
        <v/>
      </c>
      <c r="N190" s="174">
        <f t="shared" si="13"/>
        <v>0.43903485122855868</v>
      </c>
      <c r="O190" s="174">
        <v>183</v>
      </c>
      <c r="P190" s="174" t="e">
        <f t="shared" si="14"/>
        <v>#VALUE!</v>
      </c>
    </row>
    <row r="191" spans="1:16" x14ac:dyDescent="0.25">
      <c r="A191" s="174" t="s">
        <v>163</v>
      </c>
      <c r="B191" s="174">
        <v>103793</v>
      </c>
      <c r="C191" s="174">
        <v>1004</v>
      </c>
      <c r="D191" s="174">
        <v>277</v>
      </c>
      <c r="E191" s="174">
        <v>603</v>
      </c>
      <c r="F191" s="174">
        <v>139.05000000000001</v>
      </c>
      <c r="G191" s="174">
        <v>1950</v>
      </c>
      <c r="H191" s="174">
        <v>50.954540000000001</v>
      </c>
      <c r="I191" s="174">
        <v>44.605069999999998</v>
      </c>
      <c r="J191" s="3">
        <f t="shared" si="12"/>
        <v>2.2601934725612409</v>
      </c>
      <c r="K191" s="95">
        <f t="shared" si="15"/>
        <v>6.2407359300744231E-2</v>
      </c>
      <c r="L191" s="174">
        <f t="shared" si="16"/>
        <v>0.69496185855295656</v>
      </c>
      <c r="M191" s="174" t="str">
        <f t="shared" si="17"/>
        <v/>
      </c>
      <c r="N191" s="174">
        <f t="shared" si="13"/>
        <v>0.43834720892480439</v>
      </c>
      <c r="O191" s="174">
        <v>184</v>
      </c>
      <c r="P191" s="174" t="e">
        <f t="shared" si="14"/>
        <v>#VALUE!</v>
      </c>
    </row>
    <row r="192" spans="1:16" x14ac:dyDescent="0.25">
      <c r="A192" s="174" t="s">
        <v>163</v>
      </c>
      <c r="B192" s="174">
        <v>104356</v>
      </c>
      <c r="C192" s="174">
        <v>1005</v>
      </c>
      <c r="D192" s="174">
        <v>276</v>
      </c>
      <c r="E192" s="174">
        <v>603</v>
      </c>
      <c r="F192" s="174">
        <v>138.96</v>
      </c>
      <c r="G192" s="174">
        <v>1950</v>
      </c>
      <c r="H192" s="174">
        <v>50.954540000000001</v>
      </c>
      <c r="I192" s="174">
        <v>44.605069999999998</v>
      </c>
      <c r="J192" s="3">
        <f t="shared" si="12"/>
        <v>2.2601934725612409</v>
      </c>
      <c r="K192" s="95">
        <f t="shared" si="15"/>
        <v>6.1719716996989672E-2</v>
      </c>
      <c r="L192" s="174">
        <f t="shared" si="16"/>
        <v>0.69496185855295656</v>
      </c>
      <c r="M192" s="174" t="str">
        <f t="shared" si="17"/>
        <v/>
      </c>
      <c r="N192" s="174">
        <f t="shared" si="13"/>
        <v>0.43765956662104982</v>
      </c>
      <c r="O192" s="174">
        <v>185</v>
      </c>
      <c r="P192" s="174" t="e">
        <f t="shared" si="14"/>
        <v>#VALUE!</v>
      </c>
    </row>
    <row r="193" spans="1:16" x14ac:dyDescent="0.25">
      <c r="A193" s="174" t="s">
        <v>163</v>
      </c>
      <c r="B193" s="174">
        <v>104920</v>
      </c>
      <c r="C193" s="174">
        <v>1014</v>
      </c>
      <c r="D193" s="174">
        <v>269</v>
      </c>
      <c r="E193" s="174">
        <v>603</v>
      </c>
      <c r="F193" s="174">
        <v>138.87</v>
      </c>
      <c r="G193" s="174">
        <v>1950</v>
      </c>
      <c r="H193" s="174">
        <v>50.945450000000001</v>
      </c>
      <c r="I193" s="174">
        <v>44.605069999999998</v>
      </c>
      <c r="J193" s="3">
        <f t="shared" si="12"/>
        <v>2.2601934725612409</v>
      </c>
      <c r="K193" s="95">
        <f t="shared" si="15"/>
        <v>6.1032074693235121E-2</v>
      </c>
      <c r="L193" s="174">
        <f t="shared" si="16"/>
        <v>0.69471392618745231</v>
      </c>
      <c r="M193" s="174" t="str">
        <f t="shared" si="17"/>
        <v/>
      </c>
      <c r="N193" s="174">
        <f t="shared" si="13"/>
        <v>0.43697192431729526</v>
      </c>
      <c r="O193" s="174">
        <v>186</v>
      </c>
      <c r="P193" s="174" t="e">
        <f t="shared" si="14"/>
        <v>#VALUE!</v>
      </c>
    </row>
    <row r="194" spans="1:16" x14ac:dyDescent="0.25">
      <c r="A194" s="174" t="s">
        <v>163</v>
      </c>
      <c r="B194" s="174">
        <v>105486</v>
      </c>
      <c r="C194" s="174">
        <v>1006</v>
      </c>
      <c r="D194" s="174">
        <v>275</v>
      </c>
      <c r="E194" s="174">
        <v>604</v>
      </c>
      <c r="F194" s="174">
        <v>138.78</v>
      </c>
      <c r="G194" s="174">
        <v>1950</v>
      </c>
      <c r="H194" s="174">
        <v>50.95</v>
      </c>
      <c r="I194" s="174">
        <v>44.61401</v>
      </c>
      <c r="J194" s="3">
        <f t="shared" si="12"/>
        <v>2.2601934725612409</v>
      </c>
      <c r="K194" s="95">
        <f t="shared" si="15"/>
        <v>6.0344432389480569E-2</v>
      </c>
      <c r="L194" s="174">
        <f t="shared" si="16"/>
        <v>0.69497728657758318</v>
      </c>
      <c r="M194" s="174" t="str">
        <f t="shared" si="17"/>
        <v/>
      </c>
      <c r="N194" s="174">
        <f t="shared" si="13"/>
        <v>0.43628428201354069</v>
      </c>
      <c r="O194" s="174">
        <v>187</v>
      </c>
      <c r="P194" s="174" t="e">
        <f t="shared" si="14"/>
        <v>#VALUE!</v>
      </c>
    </row>
    <row r="195" spans="1:16" x14ac:dyDescent="0.25">
      <c r="A195" s="174" t="s">
        <v>163</v>
      </c>
      <c r="B195" s="174">
        <v>106054</v>
      </c>
      <c r="C195" s="174">
        <v>1002</v>
      </c>
      <c r="D195" s="174">
        <v>280</v>
      </c>
      <c r="E195" s="174">
        <v>603</v>
      </c>
      <c r="F195" s="174">
        <v>138.69</v>
      </c>
      <c r="G195" s="174">
        <v>1950</v>
      </c>
      <c r="H195" s="174">
        <v>50.95</v>
      </c>
      <c r="I195" s="174">
        <v>44.605069999999998</v>
      </c>
      <c r="J195" s="3">
        <f t="shared" si="12"/>
        <v>2.2601934725612409</v>
      </c>
      <c r="K195" s="95">
        <f t="shared" si="15"/>
        <v>5.9656790085726018E-2</v>
      </c>
      <c r="L195" s="174">
        <f t="shared" si="16"/>
        <v>0.69483802321744126</v>
      </c>
      <c r="M195" s="174" t="str">
        <f t="shared" si="17"/>
        <v/>
      </c>
      <c r="N195" s="174">
        <f t="shared" si="13"/>
        <v>0.43559663970978613</v>
      </c>
      <c r="O195" s="174">
        <v>188</v>
      </c>
      <c r="P195" s="174" t="e">
        <f t="shared" si="14"/>
        <v>#VALUE!</v>
      </c>
    </row>
    <row r="196" spans="1:16" x14ac:dyDescent="0.25">
      <c r="A196" s="174" t="s">
        <v>163</v>
      </c>
      <c r="B196" s="174">
        <v>106622</v>
      </c>
      <c r="C196" s="174">
        <v>1001</v>
      </c>
      <c r="D196" s="174">
        <v>280</v>
      </c>
      <c r="E196" s="174">
        <v>604</v>
      </c>
      <c r="F196" s="174">
        <v>138.61000000000001</v>
      </c>
      <c r="G196" s="174">
        <v>1950</v>
      </c>
      <c r="H196" s="174">
        <v>50.954540000000001</v>
      </c>
      <c r="I196" s="174">
        <v>44.61401</v>
      </c>
      <c r="J196" s="3">
        <f t="shared" si="12"/>
        <v>2.2601934725612409</v>
      </c>
      <c r="K196" s="95">
        <f t="shared" si="15"/>
        <v>5.9045552482388783E-2</v>
      </c>
      <c r="L196" s="174">
        <f t="shared" si="16"/>
        <v>0.69510114673287571</v>
      </c>
      <c r="M196" s="174" t="str">
        <f t="shared" si="17"/>
        <v/>
      </c>
      <c r="N196" s="174">
        <f t="shared" si="13"/>
        <v>0.43498540210644893</v>
      </c>
      <c r="O196" s="174">
        <v>189</v>
      </c>
      <c r="P196" s="174" t="e">
        <f t="shared" si="14"/>
        <v>#VALUE!</v>
      </c>
    </row>
    <row r="197" spans="1:16" x14ac:dyDescent="0.25">
      <c r="A197" s="174" t="s">
        <v>163</v>
      </c>
      <c r="B197" s="174">
        <v>107191</v>
      </c>
      <c r="C197" s="174">
        <v>1007</v>
      </c>
      <c r="D197" s="174">
        <v>276</v>
      </c>
      <c r="E197" s="174">
        <v>604</v>
      </c>
      <c r="F197" s="174">
        <v>138.52000000000001</v>
      </c>
      <c r="G197" s="174">
        <v>1950</v>
      </c>
      <c r="H197" s="174">
        <v>50.945450000000001</v>
      </c>
      <c r="I197" s="174">
        <v>44.61401</v>
      </c>
      <c r="J197" s="3">
        <f t="shared" si="12"/>
        <v>2.2601934725612409</v>
      </c>
      <c r="K197" s="95">
        <f t="shared" si="15"/>
        <v>5.8357910178634224E-2</v>
      </c>
      <c r="L197" s="174">
        <f t="shared" si="16"/>
        <v>0.69485316467536673</v>
      </c>
      <c r="M197" s="174" t="str">
        <f t="shared" si="17"/>
        <v/>
      </c>
      <c r="N197" s="174">
        <f t="shared" si="13"/>
        <v>0.43429775980269436</v>
      </c>
      <c r="O197" s="174">
        <v>190</v>
      </c>
      <c r="P197" s="174" t="e">
        <f t="shared" si="14"/>
        <v>#VALUE!</v>
      </c>
    </row>
    <row r="198" spans="1:16" x14ac:dyDescent="0.25">
      <c r="A198" s="174" t="s">
        <v>163</v>
      </c>
      <c r="B198" s="174">
        <v>107759</v>
      </c>
      <c r="C198" s="174">
        <v>1014</v>
      </c>
      <c r="D198" s="174">
        <v>271</v>
      </c>
      <c r="E198" s="174">
        <v>603</v>
      </c>
      <c r="F198" s="174">
        <v>138.44</v>
      </c>
      <c r="G198" s="174">
        <v>1950</v>
      </c>
      <c r="H198" s="174">
        <v>50.936360000000001</v>
      </c>
      <c r="I198" s="174">
        <v>44.605069999999998</v>
      </c>
      <c r="J198" s="3">
        <f t="shared" si="12"/>
        <v>2.2601934725612409</v>
      </c>
      <c r="K198" s="95">
        <f t="shared" si="15"/>
        <v>5.7746672575296774E-2</v>
      </c>
      <c r="L198" s="174">
        <f t="shared" si="16"/>
        <v>0.69446603805561713</v>
      </c>
      <c r="M198" s="174" t="str">
        <f t="shared" si="17"/>
        <v/>
      </c>
      <c r="N198" s="174">
        <f t="shared" si="13"/>
        <v>0.43368652219935688</v>
      </c>
      <c r="O198" s="174">
        <v>191</v>
      </c>
      <c r="P198" s="174" t="e">
        <f t="shared" si="14"/>
        <v>#VALUE!</v>
      </c>
    </row>
    <row r="199" spans="1:16" x14ac:dyDescent="0.25">
      <c r="A199" s="174" t="s">
        <v>163</v>
      </c>
      <c r="B199" s="174">
        <v>108326</v>
      </c>
      <c r="C199" s="174">
        <v>1015</v>
      </c>
      <c r="D199" s="174">
        <v>269</v>
      </c>
      <c r="E199" s="174">
        <v>603</v>
      </c>
      <c r="F199" s="174">
        <v>138.36000000000001</v>
      </c>
      <c r="G199" s="174">
        <v>1950</v>
      </c>
      <c r="H199" s="174">
        <v>50.940910000000002</v>
      </c>
      <c r="I199" s="174">
        <v>44.605069999999998</v>
      </c>
      <c r="J199" s="3">
        <f t="shared" si="12"/>
        <v>2.2601934725612409</v>
      </c>
      <c r="K199" s="95">
        <f t="shared" si="15"/>
        <v>5.7135434971959539E-2</v>
      </c>
      <c r="L199" s="174">
        <f t="shared" si="16"/>
        <v>0.69459011294444051</v>
      </c>
      <c r="M199" s="174" t="str">
        <f t="shared" si="17"/>
        <v/>
      </c>
      <c r="N199" s="174">
        <f t="shared" si="13"/>
        <v>0.43307528459601968</v>
      </c>
      <c r="O199" s="174">
        <v>192</v>
      </c>
      <c r="P199" s="174" t="e">
        <f t="shared" si="14"/>
        <v>#VALUE!</v>
      </c>
    </row>
    <row r="200" spans="1:16" x14ac:dyDescent="0.25">
      <c r="A200" s="174" t="s">
        <v>163</v>
      </c>
      <c r="B200" s="174">
        <v>108891</v>
      </c>
      <c r="C200" s="174">
        <v>1009</v>
      </c>
      <c r="D200" s="174">
        <v>274</v>
      </c>
      <c r="E200" s="174">
        <v>604</v>
      </c>
      <c r="F200" s="174">
        <v>138.28</v>
      </c>
      <c r="G200" s="174">
        <v>1950</v>
      </c>
      <c r="H200" s="174">
        <v>50.945450000000001</v>
      </c>
      <c r="I200" s="174">
        <v>44.61401</v>
      </c>
      <c r="J200" s="3">
        <f t="shared" ref="J200:J263" si="18">G200/I$6-I$5/I$6</f>
        <v>2.2601934725612409</v>
      </c>
      <c r="K200" s="95">
        <f t="shared" si="15"/>
        <v>5.6524197368622082E-2</v>
      </c>
      <c r="L200" s="174">
        <f t="shared" si="16"/>
        <v>0.69485316467536673</v>
      </c>
      <c r="M200" s="174" t="str">
        <f t="shared" si="17"/>
        <v/>
      </c>
      <c r="N200" s="174">
        <f t="shared" ref="N200:N263" si="19">IF(B200="","",K200+1/2.66)</f>
        <v>0.43246404699268221</v>
      </c>
      <c r="O200" s="174">
        <v>193</v>
      </c>
      <c r="P200" s="174" t="e">
        <f t="shared" ref="P200:P263" si="20">IF(B200="","",(F200-N$4)/N$4)</f>
        <v>#VALUE!</v>
      </c>
    </row>
    <row r="201" spans="1:16" x14ac:dyDescent="0.25">
      <c r="A201" s="174" t="s">
        <v>163</v>
      </c>
      <c r="B201" s="174">
        <v>109456</v>
      </c>
      <c r="C201" s="174">
        <v>1008</v>
      </c>
      <c r="D201" s="174">
        <v>276</v>
      </c>
      <c r="E201" s="174">
        <v>603</v>
      </c>
      <c r="F201" s="174">
        <v>138.19999999999999</v>
      </c>
      <c r="G201" s="174">
        <v>1950</v>
      </c>
      <c r="H201" s="174">
        <v>50.940910000000002</v>
      </c>
      <c r="I201" s="174">
        <v>44.605069999999998</v>
      </c>
      <c r="J201" s="3">
        <f t="shared" si="18"/>
        <v>2.2601934725612409</v>
      </c>
      <c r="K201" s="95">
        <f t="shared" ref="K201:K264" si="21">IF(B201="",0,(F201-K$2)/K$2)</f>
        <v>5.5912959765284632E-2</v>
      </c>
      <c r="L201" s="174">
        <f t="shared" ref="L201:L264" si="22">IF(B201="","",H201*H201*I201/4*3.1416/K$2/1000)</f>
        <v>0.69459011294444051</v>
      </c>
      <c r="M201" s="174" t="str">
        <f t="shared" ref="M201:M264" si="23">IF(OR(J201="",-(J201-MAX(J$8:J$58))&lt;0),"",-(J201))</f>
        <v/>
      </c>
      <c r="N201" s="174">
        <f t="shared" si="19"/>
        <v>0.43185280938934478</v>
      </c>
      <c r="O201" s="174">
        <v>194</v>
      </c>
      <c r="P201" s="174" t="e">
        <f t="shared" si="20"/>
        <v>#VALUE!</v>
      </c>
    </row>
    <row r="202" spans="1:16" x14ac:dyDescent="0.25">
      <c r="A202" s="174" t="s">
        <v>163</v>
      </c>
      <c r="B202" s="174">
        <v>110020</v>
      </c>
      <c r="C202" s="174">
        <v>1011</v>
      </c>
      <c r="D202" s="174">
        <v>274</v>
      </c>
      <c r="E202" s="174">
        <v>603</v>
      </c>
      <c r="F202" s="174">
        <v>138.13</v>
      </c>
      <c r="G202" s="174">
        <v>1950</v>
      </c>
      <c r="H202" s="174">
        <v>50.936360000000001</v>
      </c>
      <c r="I202" s="174">
        <v>44.605069999999998</v>
      </c>
      <c r="J202" s="3">
        <f t="shared" si="18"/>
        <v>2.2601934725612409</v>
      </c>
      <c r="K202" s="95">
        <f t="shared" si="21"/>
        <v>5.5378126862364499E-2</v>
      </c>
      <c r="L202" s="174">
        <f t="shared" si="22"/>
        <v>0.69446603805561713</v>
      </c>
      <c r="M202" s="174" t="str">
        <f t="shared" si="23"/>
        <v/>
      </c>
      <c r="N202" s="174">
        <f t="shared" si="19"/>
        <v>0.43131797648642461</v>
      </c>
      <c r="O202" s="174">
        <v>195</v>
      </c>
      <c r="P202" s="174" t="e">
        <f t="shared" si="20"/>
        <v>#VALUE!</v>
      </c>
    </row>
    <row r="203" spans="1:16" x14ac:dyDescent="0.25">
      <c r="A203" s="174" t="s">
        <v>163</v>
      </c>
      <c r="B203" s="174">
        <v>110584</v>
      </c>
      <c r="C203" s="174">
        <v>1010</v>
      </c>
      <c r="D203" s="174">
        <v>274</v>
      </c>
      <c r="E203" s="174">
        <v>604</v>
      </c>
      <c r="F203" s="174">
        <v>138.05000000000001</v>
      </c>
      <c r="G203" s="174">
        <v>1950</v>
      </c>
      <c r="H203" s="174">
        <v>50.940910000000002</v>
      </c>
      <c r="I203" s="174">
        <v>44.61401</v>
      </c>
      <c r="J203" s="3">
        <f t="shared" si="18"/>
        <v>2.2601934725612409</v>
      </c>
      <c r="K203" s="95">
        <f t="shared" si="21"/>
        <v>5.4766889259027264E-2</v>
      </c>
      <c r="L203" s="174">
        <f t="shared" si="22"/>
        <v>0.6947293266170057</v>
      </c>
      <c r="M203" s="174" t="str">
        <f t="shared" si="23"/>
        <v/>
      </c>
      <c r="N203" s="174">
        <f t="shared" si="19"/>
        <v>0.43070673888308741</v>
      </c>
      <c r="O203" s="174">
        <v>196</v>
      </c>
      <c r="P203" s="174" t="e">
        <f t="shared" si="20"/>
        <v>#VALUE!</v>
      </c>
    </row>
    <row r="204" spans="1:16" x14ac:dyDescent="0.25">
      <c r="A204" s="174" t="s">
        <v>163</v>
      </c>
      <c r="B204" s="174">
        <v>111147</v>
      </c>
      <c r="C204" s="174">
        <v>1002</v>
      </c>
      <c r="D204" s="174">
        <v>282</v>
      </c>
      <c r="E204" s="174">
        <v>604</v>
      </c>
      <c r="F204" s="174">
        <v>137.97999999999999</v>
      </c>
      <c r="G204" s="174">
        <v>1950</v>
      </c>
      <c r="H204" s="174">
        <v>50.940910000000002</v>
      </c>
      <c r="I204" s="174">
        <v>44.61401</v>
      </c>
      <c r="J204" s="3">
        <f t="shared" si="18"/>
        <v>2.2601934725612409</v>
      </c>
      <c r="K204" s="95">
        <f t="shared" si="21"/>
        <v>5.4232056356106909E-2</v>
      </c>
      <c r="L204" s="174">
        <f t="shared" si="22"/>
        <v>0.6947293266170057</v>
      </c>
      <c r="M204" s="174" t="str">
        <f t="shared" si="23"/>
        <v/>
      </c>
      <c r="N204" s="174">
        <f t="shared" si="19"/>
        <v>0.43017190598016702</v>
      </c>
      <c r="O204" s="174">
        <v>197</v>
      </c>
      <c r="P204" s="174" t="e">
        <f t="shared" si="20"/>
        <v>#VALUE!</v>
      </c>
    </row>
    <row r="205" spans="1:16" x14ac:dyDescent="0.25">
      <c r="A205" s="174" t="s">
        <v>163</v>
      </c>
      <c r="B205" s="174">
        <v>111711</v>
      </c>
      <c r="C205" s="174">
        <v>1015</v>
      </c>
      <c r="D205" s="174">
        <v>270</v>
      </c>
      <c r="E205" s="174">
        <v>604</v>
      </c>
      <c r="F205" s="174">
        <v>137.91</v>
      </c>
      <c r="G205" s="174">
        <v>1950</v>
      </c>
      <c r="H205" s="174">
        <v>50.936360000000001</v>
      </c>
      <c r="I205" s="174">
        <v>44.61401</v>
      </c>
      <c r="J205" s="3">
        <f t="shared" si="18"/>
        <v>2.2601934725612409</v>
      </c>
      <c r="K205" s="95">
        <f t="shared" si="21"/>
        <v>5.3697223453186775E-2</v>
      </c>
      <c r="L205" s="174">
        <f t="shared" si="22"/>
        <v>0.6946052268603925</v>
      </c>
      <c r="M205" s="174" t="str">
        <f t="shared" si="23"/>
        <v/>
      </c>
      <c r="N205" s="174">
        <f t="shared" si="19"/>
        <v>0.42963707307724691</v>
      </c>
      <c r="O205" s="174">
        <v>198</v>
      </c>
      <c r="P205" s="174" t="e">
        <f t="shared" si="20"/>
        <v>#VALUE!</v>
      </c>
    </row>
    <row r="206" spans="1:16" x14ac:dyDescent="0.25">
      <c r="A206" s="174" t="s">
        <v>163</v>
      </c>
      <c r="B206" s="174">
        <v>112275</v>
      </c>
      <c r="C206" s="174">
        <v>1009</v>
      </c>
      <c r="D206" s="174">
        <v>276</v>
      </c>
      <c r="E206" s="174">
        <v>604</v>
      </c>
      <c r="F206" s="174">
        <v>137.84</v>
      </c>
      <c r="G206" s="174">
        <v>1950</v>
      </c>
      <c r="H206" s="174">
        <v>50.936360000000001</v>
      </c>
      <c r="I206" s="174">
        <v>44.61401</v>
      </c>
      <c r="J206" s="3">
        <f t="shared" si="18"/>
        <v>2.2601934725612409</v>
      </c>
      <c r="K206" s="95">
        <f t="shared" si="21"/>
        <v>5.3162390550266642E-2</v>
      </c>
      <c r="L206" s="174">
        <f t="shared" si="22"/>
        <v>0.6946052268603925</v>
      </c>
      <c r="M206" s="174" t="str">
        <f t="shared" si="23"/>
        <v/>
      </c>
      <c r="N206" s="174">
        <f t="shared" si="19"/>
        <v>0.42910224017432674</v>
      </c>
      <c r="O206" s="174">
        <v>199</v>
      </c>
      <c r="P206" s="174" t="e">
        <f t="shared" si="20"/>
        <v>#VALUE!</v>
      </c>
    </row>
    <row r="207" spans="1:16" x14ac:dyDescent="0.25">
      <c r="A207" s="174" t="s">
        <v>163</v>
      </c>
      <c r="B207" s="174">
        <v>112840</v>
      </c>
      <c r="C207" s="174">
        <v>1009</v>
      </c>
      <c r="D207" s="174">
        <v>276</v>
      </c>
      <c r="E207" s="174">
        <v>604</v>
      </c>
      <c r="F207" s="174">
        <v>137.77000000000001</v>
      </c>
      <c r="G207" s="174">
        <v>1950</v>
      </c>
      <c r="H207" s="174">
        <v>50.936360000000001</v>
      </c>
      <c r="I207" s="174">
        <v>44.61401</v>
      </c>
      <c r="J207" s="3">
        <f t="shared" si="18"/>
        <v>2.2601934725612409</v>
      </c>
      <c r="K207" s="95">
        <f t="shared" si="21"/>
        <v>5.2627557647346501E-2</v>
      </c>
      <c r="L207" s="174">
        <f t="shared" si="22"/>
        <v>0.6946052268603925</v>
      </c>
      <c r="M207" s="174" t="str">
        <f t="shared" si="23"/>
        <v/>
      </c>
      <c r="N207" s="174">
        <f t="shared" si="19"/>
        <v>0.42856740727140663</v>
      </c>
      <c r="O207" s="174">
        <v>200</v>
      </c>
      <c r="P207" s="174" t="e">
        <f t="shared" si="20"/>
        <v>#VALUE!</v>
      </c>
    </row>
    <row r="208" spans="1:16" x14ac:dyDescent="0.25">
      <c r="A208" s="174" t="s">
        <v>163</v>
      </c>
      <c r="B208" s="174">
        <v>113406</v>
      </c>
      <c r="C208" s="174">
        <v>1016</v>
      </c>
      <c r="D208" s="174">
        <v>269</v>
      </c>
      <c r="E208" s="174">
        <v>604</v>
      </c>
      <c r="F208" s="174">
        <v>137.69999999999999</v>
      </c>
      <c r="G208" s="174">
        <v>1950</v>
      </c>
      <c r="H208" s="174">
        <v>50.936360000000001</v>
      </c>
      <c r="I208" s="174">
        <v>44.61401</v>
      </c>
      <c r="J208" s="3">
        <f t="shared" si="18"/>
        <v>2.2601934725612409</v>
      </c>
      <c r="K208" s="95">
        <f t="shared" si="21"/>
        <v>5.2092724744426153E-2</v>
      </c>
      <c r="L208" s="174">
        <f t="shared" si="22"/>
        <v>0.6946052268603925</v>
      </c>
      <c r="M208" s="174" t="str">
        <f t="shared" si="23"/>
        <v/>
      </c>
      <c r="N208" s="174">
        <f t="shared" si="19"/>
        <v>0.4280325743684863</v>
      </c>
      <c r="O208" s="174">
        <v>201</v>
      </c>
      <c r="P208" s="174" t="e">
        <f t="shared" si="20"/>
        <v>#VALUE!</v>
      </c>
    </row>
    <row r="209" spans="1:16" x14ac:dyDescent="0.25">
      <c r="A209" s="174" t="s">
        <v>163</v>
      </c>
      <c r="B209" s="174">
        <v>113973</v>
      </c>
      <c r="C209" s="174">
        <v>1009</v>
      </c>
      <c r="D209" s="174">
        <v>276</v>
      </c>
      <c r="E209" s="174">
        <v>605</v>
      </c>
      <c r="F209" s="174">
        <v>137.63</v>
      </c>
      <c r="G209" s="174">
        <v>1951</v>
      </c>
      <c r="H209" s="174">
        <v>50.936360000000001</v>
      </c>
      <c r="I209" s="174">
        <v>44.622950000000003</v>
      </c>
      <c r="J209" s="3">
        <f t="shared" si="18"/>
        <v>2.8252418407016648</v>
      </c>
      <c r="K209" s="95">
        <f t="shared" si="21"/>
        <v>5.1557891841506012E-2</v>
      </c>
      <c r="L209" s="174">
        <f t="shared" si="22"/>
        <v>0.69474441566516776</v>
      </c>
      <c r="M209" s="174" t="str">
        <f t="shared" si="23"/>
        <v/>
      </c>
      <c r="N209" s="174">
        <f t="shared" si="19"/>
        <v>0.42749774146556613</v>
      </c>
      <c r="O209" s="174">
        <v>202</v>
      </c>
      <c r="P209" s="174" t="e">
        <f t="shared" si="20"/>
        <v>#VALUE!</v>
      </c>
    </row>
    <row r="210" spans="1:16" x14ac:dyDescent="0.25">
      <c r="A210" s="174" t="s">
        <v>163</v>
      </c>
      <c r="B210" s="174">
        <v>114542</v>
      </c>
      <c r="C210" s="174">
        <v>1005</v>
      </c>
      <c r="D210" s="174">
        <v>280</v>
      </c>
      <c r="E210" s="174">
        <v>604</v>
      </c>
      <c r="F210" s="174">
        <v>137.56</v>
      </c>
      <c r="G210" s="174">
        <v>1950</v>
      </c>
      <c r="H210" s="174">
        <v>50.936360000000001</v>
      </c>
      <c r="I210" s="174">
        <v>44.61401</v>
      </c>
      <c r="J210" s="3">
        <f t="shared" si="18"/>
        <v>2.2601934725612409</v>
      </c>
      <c r="K210" s="95">
        <f t="shared" si="21"/>
        <v>5.1023058938585879E-2</v>
      </c>
      <c r="L210" s="174">
        <f t="shared" si="22"/>
        <v>0.6946052268603925</v>
      </c>
      <c r="M210" s="174" t="str">
        <f t="shared" si="23"/>
        <v/>
      </c>
      <c r="N210" s="174">
        <f t="shared" si="19"/>
        <v>0.42696290856264602</v>
      </c>
      <c r="O210" s="174">
        <v>203</v>
      </c>
      <c r="P210" s="174" t="e">
        <f t="shared" si="20"/>
        <v>#VALUE!</v>
      </c>
    </row>
    <row r="211" spans="1:16" x14ac:dyDescent="0.25">
      <c r="A211" s="174" t="s">
        <v>163</v>
      </c>
      <c r="B211" s="174">
        <v>115110</v>
      </c>
      <c r="C211" s="174">
        <v>1023</v>
      </c>
      <c r="D211" s="174">
        <v>266</v>
      </c>
      <c r="E211" s="174">
        <v>604</v>
      </c>
      <c r="F211" s="174">
        <v>137.5</v>
      </c>
      <c r="G211" s="174">
        <v>1950</v>
      </c>
      <c r="H211" s="174">
        <v>50.91818</v>
      </c>
      <c r="I211" s="174">
        <v>44.61401</v>
      </c>
      <c r="J211" s="3">
        <f t="shared" si="18"/>
        <v>2.2601934725612409</v>
      </c>
      <c r="K211" s="95">
        <f t="shared" si="21"/>
        <v>5.0564630736082847E-2</v>
      </c>
      <c r="L211" s="174">
        <f t="shared" si="22"/>
        <v>0.6941094839580465</v>
      </c>
      <c r="M211" s="174" t="str">
        <f t="shared" si="23"/>
        <v/>
      </c>
      <c r="N211" s="174">
        <f t="shared" si="19"/>
        <v>0.42650448036014299</v>
      </c>
      <c r="O211" s="174">
        <v>204</v>
      </c>
      <c r="P211" s="174" t="e">
        <f t="shared" si="20"/>
        <v>#VALUE!</v>
      </c>
    </row>
    <row r="212" spans="1:16" x14ac:dyDescent="0.25">
      <c r="A212" s="174" t="s">
        <v>163</v>
      </c>
      <c r="B212" s="174">
        <v>115679</v>
      </c>
      <c r="C212" s="174">
        <v>1005</v>
      </c>
      <c r="D212" s="174">
        <v>279</v>
      </c>
      <c r="E212" s="174">
        <v>605</v>
      </c>
      <c r="F212" s="174">
        <v>137.43</v>
      </c>
      <c r="G212" s="174">
        <v>1950</v>
      </c>
      <c r="H212" s="174">
        <v>50.936360000000001</v>
      </c>
      <c r="I212" s="174">
        <v>44.622950000000003</v>
      </c>
      <c r="J212" s="3">
        <f t="shared" si="18"/>
        <v>2.2601934725612409</v>
      </c>
      <c r="K212" s="95">
        <f t="shared" si="21"/>
        <v>5.0029797833162706E-2</v>
      </c>
      <c r="L212" s="174">
        <f t="shared" si="22"/>
        <v>0.69474441566516776</v>
      </c>
      <c r="M212" s="174" t="str">
        <f t="shared" si="23"/>
        <v/>
      </c>
      <c r="N212" s="174">
        <f t="shared" si="19"/>
        <v>0.42596964745722282</v>
      </c>
      <c r="O212" s="174">
        <v>205</v>
      </c>
      <c r="P212" s="174" t="e">
        <f t="shared" si="20"/>
        <v>#VALUE!</v>
      </c>
    </row>
    <row r="213" spans="1:16" x14ac:dyDescent="0.25">
      <c r="A213" s="174" t="s">
        <v>163</v>
      </c>
      <c r="B213" s="174">
        <v>116246</v>
      </c>
      <c r="C213" s="174">
        <v>1009</v>
      </c>
      <c r="D213" s="174">
        <v>278</v>
      </c>
      <c r="E213" s="174">
        <v>604</v>
      </c>
      <c r="F213" s="174">
        <v>137.37</v>
      </c>
      <c r="G213" s="174">
        <v>1951</v>
      </c>
      <c r="H213" s="174">
        <v>50.92727</v>
      </c>
      <c r="I213" s="174">
        <v>44.61401</v>
      </c>
      <c r="J213" s="3">
        <f t="shared" si="18"/>
        <v>2.8252418407016648</v>
      </c>
      <c r="K213" s="95">
        <f t="shared" si="21"/>
        <v>4.9571369630659674E-2</v>
      </c>
      <c r="L213" s="174">
        <f t="shared" si="22"/>
        <v>0.69435733328795246</v>
      </c>
      <c r="M213" s="174" t="str">
        <f t="shared" si="23"/>
        <v/>
      </c>
      <c r="N213" s="174">
        <f t="shared" si="19"/>
        <v>0.4255112192547198</v>
      </c>
      <c r="O213" s="174">
        <v>206</v>
      </c>
      <c r="P213" s="174" t="e">
        <f t="shared" si="20"/>
        <v>#VALUE!</v>
      </c>
    </row>
    <row r="214" spans="1:16" x14ac:dyDescent="0.25">
      <c r="A214" s="174" t="s">
        <v>163</v>
      </c>
      <c r="B214" s="174">
        <v>116812</v>
      </c>
      <c r="C214" s="174">
        <v>1008</v>
      </c>
      <c r="D214" s="174">
        <v>278</v>
      </c>
      <c r="E214" s="174">
        <v>605</v>
      </c>
      <c r="F214" s="174">
        <v>137.31</v>
      </c>
      <c r="G214" s="174">
        <v>1951</v>
      </c>
      <c r="H214" s="174">
        <v>50.931820000000002</v>
      </c>
      <c r="I214" s="174">
        <v>44.622950000000003</v>
      </c>
      <c r="J214" s="3">
        <f t="shared" si="18"/>
        <v>2.8252418407016648</v>
      </c>
      <c r="K214" s="95">
        <f t="shared" si="21"/>
        <v>4.9112941428156635E-2</v>
      </c>
      <c r="L214" s="174">
        <f t="shared" si="22"/>
        <v>0.69462057489281659</v>
      </c>
      <c r="M214" s="174" t="str">
        <f t="shared" si="23"/>
        <v/>
      </c>
      <c r="N214" s="174">
        <f t="shared" si="19"/>
        <v>0.42505279105221677</v>
      </c>
      <c r="O214" s="174">
        <v>207</v>
      </c>
      <c r="P214" s="174" t="e">
        <f t="shared" si="20"/>
        <v>#VALUE!</v>
      </c>
    </row>
    <row r="215" spans="1:16" x14ac:dyDescent="0.25">
      <c r="A215" s="174" t="s">
        <v>163</v>
      </c>
      <c r="B215" s="174">
        <v>117377</v>
      </c>
      <c r="C215" s="174">
        <v>1009</v>
      </c>
      <c r="D215" s="174">
        <v>277</v>
      </c>
      <c r="E215" s="174">
        <v>605</v>
      </c>
      <c r="F215" s="174">
        <v>137.25</v>
      </c>
      <c r="G215" s="174">
        <v>1950</v>
      </c>
      <c r="H215" s="174">
        <v>50.931820000000002</v>
      </c>
      <c r="I215" s="174">
        <v>44.622950000000003</v>
      </c>
      <c r="J215" s="3">
        <f t="shared" si="18"/>
        <v>2.2601934725612409</v>
      </c>
      <c r="K215" s="95">
        <f t="shared" si="21"/>
        <v>4.8654513225653603E-2</v>
      </c>
      <c r="L215" s="174">
        <f t="shared" si="22"/>
        <v>0.69462057489281659</v>
      </c>
      <c r="M215" s="174" t="str">
        <f t="shared" si="23"/>
        <v/>
      </c>
      <c r="N215" s="174">
        <f t="shared" si="19"/>
        <v>0.42459436284971375</v>
      </c>
      <c r="O215" s="174">
        <v>208</v>
      </c>
      <c r="P215" s="174" t="e">
        <f t="shared" si="20"/>
        <v>#VALUE!</v>
      </c>
    </row>
    <row r="216" spans="1:16" x14ac:dyDescent="0.25">
      <c r="A216" s="174" t="s">
        <v>163</v>
      </c>
      <c r="B216" s="174">
        <v>117941</v>
      </c>
      <c r="C216" s="174">
        <v>1012</v>
      </c>
      <c r="D216" s="174">
        <v>275</v>
      </c>
      <c r="E216" s="174">
        <v>604</v>
      </c>
      <c r="F216" s="174">
        <v>137.18</v>
      </c>
      <c r="G216" s="174">
        <v>1950</v>
      </c>
      <c r="H216" s="174">
        <v>50.92727</v>
      </c>
      <c r="I216" s="174">
        <v>44.61401</v>
      </c>
      <c r="J216" s="3">
        <f t="shared" si="18"/>
        <v>2.2601934725612409</v>
      </c>
      <c r="K216" s="95">
        <f t="shared" si="21"/>
        <v>4.811968032273347E-2</v>
      </c>
      <c r="L216" s="174">
        <f t="shared" si="22"/>
        <v>0.69435733328795246</v>
      </c>
      <c r="M216" s="174" t="str">
        <f t="shared" si="23"/>
        <v/>
      </c>
      <c r="N216" s="174">
        <f t="shared" si="19"/>
        <v>0.42405952994679358</v>
      </c>
      <c r="O216" s="174">
        <v>209</v>
      </c>
      <c r="P216" s="174" t="e">
        <f t="shared" si="20"/>
        <v>#VALUE!</v>
      </c>
    </row>
    <row r="217" spans="1:16" x14ac:dyDescent="0.25">
      <c r="A217" s="174" t="s">
        <v>163</v>
      </c>
      <c r="B217" s="174">
        <v>118505</v>
      </c>
      <c r="C217" s="174">
        <v>1009</v>
      </c>
      <c r="D217" s="174">
        <v>277</v>
      </c>
      <c r="E217" s="174">
        <v>605</v>
      </c>
      <c r="F217" s="174">
        <v>137.13</v>
      </c>
      <c r="G217" s="174">
        <v>1951</v>
      </c>
      <c r="H217" s="174">
        <v>50.931820000000002</v>
      </c>
      <c r="I217" s="174">
        <v>44.61401</v>
      </c>
      <c r="J217" s="3">
        <f t="shared" si="18"/>
        <v>2.8252418407016648</v>
      </c>
      <c r="K217" s="95">
        <f t="shared" si="21"/>
        <v>4.7737656820647532E-2</v>
      </c>
      <c r="L217" s="174">
        <f t="shared" si="22"/>
        <v>0.69448141089896276</v>
      </c>
      <c r="M217" s="174" t="str">
        <f t="shared" si="23"/>
        <v/>
      </c>
      <c r="N217" s="174">
        <f t="shared" si="19"/>
        <v>0.42367750644470764</v>
      </c>
      <c r="O217" s="174">
        <v>210</v>
      </c>
      <c r="P217" s="174" t="e">
        <f t="shared" si="20"/>
        <v>#VALUE!</v>
      </c>
    </row>
    <row r="218" spans="1:16" x14ac:dyDescent="0.25">
      <c r="A218" s="174" t="s">
        <v>163</v>
      </c>
      <c r="B218" s="174">
        <v>119069</v>
      </c>
      <c r="C218" s="174">
        <v>1004</v>
      </c>
      <c r="D218" s="174">
        <v>281</v>
      </c>
      <c r="E218" s="174">
        <v>605</v>
      </c>
      <c r="F218" s="174">
        <v>137.07</v>
      </c>
      <c r="G218" s="174">
        <v>1951</v>
      </c>
      <c r="H218" s="174">
        <v>50.936360000000001</v>
      </c>
      <c r="I218" s="174">
        <v>44.622950000000003</v>
      </c>
      <c r="J218" s="3">
        <f t="shared" si="18"/>
        <v>2.8252418407016648</v>
      </c>
      <c r="K218" s="95">
        <f t="shared" si="21"/>
        <v>4.7279228618144493E-2</v>
      </c>
      <c r="L218" s="174">
        <f t="shared" si="22"/>
        <v>0.69474441566516776</v>
      </c>
      <c r="M218" s="174" t="str">
        <f t="shared" si="23"/>
        <v/>
      </c>
      <c r="N218" s="174">
        <f t="shared" si="19"/>
        <v>0.42321907824220462</v>
      </c>
      <c r="O218" s="174">
        <v>211</v>
      </c>
      <c r="P218" s="174" t="e">
        <f t="shared" si="20"/>
        <v>#VALUE!</v>
      </c>
    </row>
    <row r="219" spans="1:16" x14ac:dyDescent="0.25">
      <c r="A219" s="174" t="s">
        <v>163</v>
      </c>
      <c r="B219" s="174">
        <v>119632</v>
      </c>
      <c r="C219" s="174">
        <v>1007</v>
      </c>
      <c r="D219" s="174">
        <v>279</v>
      </c>
      <c r="E219" s="174">
        <v>604</v>
      </c>
      <c r="F219" s="174">
        <v>137.01</v>
      </c>
      <c r="G219" s="174">
        <v>1951</v>
      </c>
      <c r="H219" s="174">
        <v>50.931820000000002</v>
      </c>
      <c r="I219" s="174">
        <v>44.61401</v>
      </c>
      <c r="J219" s="3">
        <f t="shared" si="18"/>
        <v>2.8252418407016648</v>
      </c>
      <c r="K219" s="95">
        <f t="shared" si="21"/>
        <v>4.6820800415641461E-2</v>
      </c>
      <c r="L219" s="174">
        <f t="shared" si="22"/>
        <v>0.69448141089896276</v>
      </c>
      <c r="M219" s="174" t="str">
        <f t="shared" si="23"/>
        <v/>
      </c>
      <c r="N219" s="174">
        <f t="shared" si="19"/>
        <v>0.42276065003970159</v>
      </c>
      <c r="O219" s="174">
        <v>212</v>
      </c>
      <c r="P219" s="174" t="e">
        <f t="shared" si="20"/>
        <v>#VALUE!</v>
      </c>
    </row>
    <row r="220" spans="1:16" x14ac:dyDescent="0.25">
      <c r="A220" s="174" t="s">
        <v>163</v>
      </c>
      <c r="B220" s="174">
        <v>120197</v>
      </c>
      <c r="C220" s="174">
        <v>1013</v>
      </c>
      <c r="D220" s="174">
        <v>274</v>
      </c>
      <c r="E220" s="174">
        <v>604</v>
      </c>
      <c r="F220" s="174">
        <v>136.96</v>
      </c>
      <c r="G220" s="174">
        <v>1952</v>
      </c>
      <c r="H220" s="174">
        <v>50.92727</v>
      </c>
      <c r="I220" s="174">
        <v>44.61401</v>
      </c>
      <c r="J220" s="3">
        <f t="shared" si="18"/>
        <v>3.3902902088418614</v>
      </c>
      <c r="K220" s="95">
        <f t="shared" si="21"/>
        <v>4.6438776913555746E-2</v>
      </c>
      <c r="L220" s="174">
        <f t="shared" si="22"/>
        <v>0.69435733328795246</v>
      </c>
      <c r="M220" s="174" t="str">
        <f t="shared" si="23"/>
        <v/>
      </c>
      <c r="N220" s="174">
        <f t="shared" si="19"/>
        <v>0.42237862653761588</v>
      </c>
      <c r="O220" s="174">
        <v>213</v>
      </c>
      <c r="P220" s="174" t="e">
        <f t="shared" si="20"/>
        <v>#VALUE!</v>
      </c>
    </row>
    <row r="221" spans="1:16" x14ac:dyDescent="0.25">
      <c r="A221" s="174" t="s">
        <v>163</v>
      </c>
      <c r="B221" s="174">
        <v>120764</v>
      </c>
      <c r="C221" s="174">
        <v>1008</v>
      </c>
      <c r="D221" s="174">
        <v>280</v>
      </c>
      <c r="E221" s="174">
        <v>605</v>
      </c>
      <c r="F221" s="174">
        <v>136.9</v>
      </c>
      <c r="G221" s="174">
        <v>1951</v>
      </c>
      <c r="H221" s="174">
        <v>50.922730000000001</v>
      </c>
      <c r="I221" s="174">
        <v>44.622950000000003</v>
      </c>
      <c r="J221" s="3">
        <f t="shared" si="18"/>
        <v>2.8252418407016648</v>
      </c>
      <c r="K221" s="95">
        <f t="shared" si="21"/>
        <v>4.5980348711052707E-2</v>
      </c>
      <c r="L221" s="174">
        <f t="shared" si="22"/>
        <v>0.69437265374746215</v>
      </c>
      <c r="M221" s="174" t="str">
        <f t="shared" si="23"/>
        <v/>
      </c>
      <c r="N221" s="174">
        <f t="shared" si="19"/>
        <v>0.42192019833511285</v>
      </c>
      <c r="O221" s="174">
        <v>214</v>
      </c>
      <c r="P221" s="174" t="e">
        <f t="shared" si="20"/>
        <v>#VALUE!</v>
      </c>
    </row>
    <row r="222" spans="1:16" x14ac:dyDescent="0.25">
      <c r="A222" s="174" t="s">
        <v>163</v>
      </c>
      <c r="B222" s="174">
        <v>121333</v>
      </c>
      <c r="C222" s="174">
        <v>1008</v>
      </c>
      <c r="D222" s="174">
        <v>279</v>
      </c>
      <c r="E222" s="174">
        <v>604</v>
      </c>
      <c r="F222" s="174">
        <v>136.85</v>
      </c>
      <c r="G222" s="174">
        <v>1951</v>
      </c>
      <c r="H222" s="174">
        <v>50.92727</v>
      </c>
      <c r="I222" s="174">
        <v>44.61401</v>
      </c>
      <c r="J222" s="3">
        <f t="shared" si="18"/>
        <v>2.8252418407016648</v>
      </c>
      <c r="K222" s="95">
        <f t="shared" si="21"/>
        <v>4.559832520896677E-2</v>
      </c>
      <c r="L222" s="174">
        <f t="shared" si="22"/>
        <v>0.69435733328795246</v>
      </c>
      <c r="M222" s="174" t="str">
        <f t="shared" si="23"/>
        <v/>
      </c>
      <c r="N222" s="174">
        <f t="shared" si="19"/>
        <v>0.42153817483302691</v>
      </c>
      <c r="O222" s="174">
        <v>215</v>
      </c>
      <c r="P222" s="174" t="e">
        <f t="shared" si="20"/>
        <v>#VALUE!</v>
      </c>
    </row>
    <row r="223" spans="1:16" x14ac:dyDescent="0.25">
      <c r="A223" s="174" t="s">
        <v>163</v>
      </c>
      <c r="B223" s="174">
        <v>121901</v>
      </c>
      <c r="C223" s="174">
        <v>1016</v>
      </c>
      <c r="D223" s="174">
        <v>273</v>
      </c>
      <c r="E223" s="174">
        <v>604</v>
      </c>
      <c r="F223" s="174">
        <v>136.79</v>
      </c>
      <c r="G223" s="174">
        <v>1952</v>
      </c>
      <c r="H223" s="174">
        <v>50.91818</v>
      </c>
      <c r="I223" s="174">
        <v>44.61401</v>
      </c>
      <c r="J223" s="3">
        <f t="shared" si="18"/>
        <v>3.3902902088418614</v>
      </c>
      <c r="K223" s="95">
        <f t="shared" si="21"/>
        <v>4.5139897006463738E-2</v>
      </c>
      <c r="L223" s="174">
        <f t="shared" si="22"/>
        <v>0.6941094839580465</v>
      </c>
      <c r="M223" s="174" t="str">
        <f t="shared" si="23"/>
        <v/>
      </c>
      <c r="N223" s="174">
        <f t="shared" si="19"/>
        <v>0.42107974663052389</v>
      </c>
      <c r="O223" s="174">
        <v>216</v>
      </c>
      <c r="P223" s="174" t="e">
        <f t="shared" si="20"/>
        <v>#VALUE!</v>
      </c>
    </row>
    <row r="224" spans="1:16" x14ac:dyDescent="0.25">
      <c r="A224" s="174" t="s">
        <v>163</v>
      </c>
      <c r="B224" s="174">
        <v>122470</v>
      </c>
      <c r="C224" s="174">
        <v>1010</v>
      </c>
      <c r="D224" s="174">
        <v>278</v>
      </c>
      <c r="E224" s="174">
        <v>604</v>
      </c>
      <c r="F224" s="174">
        <v>136.74</v>
      </c>
      <c r="G224" s="174">
        <v>1951</v>
      </c>
      <c r="H224" s="174">
        <v>50.922730000000001</v>
      </c>
      <c r="I224" s="174">
        <v>44.61401</v>
      </c>
      <c r="J224" s="3">
        <f t="shared" si="18"/>
        <v>2.8252418407016648</v>
      </c>
      <c r="K224" s="95">
        <f t="shared" si="21"/>
        <v>4.4757873504378022E-2</v>
      </c>
      <c r="L224" s="174">
        <f t="shared" si="22"/>
        <v>0.694233539423454</v>
      </c>
      <c r="M224" s="174" t="str">
        <f t="shared" si="23"/>
        <v/>
      </c>
      <c r="N224" s="174">
        <f t="shared" si="19"/>
        <v>0.42069772312843817</v>
      </c>
      <c r="O224" s="174">
        <v>217</v>
      </c>
      <c r="P224" s="174" t="e">
        <f t="shared" si="20"/>
        <v>#VALUE!</v>
      </c>
    </row>
    <row r="225" spans="1:16" x14ac:dyDescent="0.25">
      <c r="A225" s="174" t="s">
        <v>163</v>
      </c>
      <c r="B225" s="174">
        <v>123037</v>
      </c>
      <c r="C225" s="174">
        <v>1012</v>
      </c>
      <c r="D225" s="174">
        <v>277</v>
      </c>
      <c r="E225" s="174">
        <v>605</v>
      </c>
      <c r="F225" s="174">
        <v>136.69</v>
      </c>
      <c r="G225" s="174">
        <v>1952</v>
      </c>
      <c r="H225" s="174">
        <v>50.91818</v>
      </c>
      <c r="I225" s="174">
        <v>44.622950000000003</v>
      </c>
      <c r="J225" s="3">
        <f t="shared" si="18"/>
        <v>3.3902902088418614</v>
      </c>
      <c r="K225" s="95">
        <f t="shared" si="21"/>
        <v>4.4375850002292085E-2</v>
      </c>
      <c r="L225" s="174">
        <f t="shared" si="22"/>
        <v>0.69424857342314017</v>
      </c>
      <c r="M225" s="174" t="str">
        <f t="shared" si="23"/>
        <v/>
      </c>
      <c r="N225" s="174">
        <f t="shared" si="19"/>
        <v>0.42031569962635223</v>
      </c>
      <c r="O225" s="174">
        <v>218</v>
      </c>
      <c r="P225" s="174" t="e">
        <f t="shared" si="20"/>
        <v>#VALUE!</v>
      </c>
    </row>
    <row r="226" spans="1:16" x14ac:dyDescent="0.25">
      <c r="A226" s="174" t="s">
        <v>163</v>
      </c>
      <c r="B226" s="174">
        <v>123603</v>
      </c>
      <c r="C226" s="174">
        <v>1014</v>
      </c>
      <c r="D226" s="174">
        <v>275</v>
      </c>
      <c r="E226" s="174">
        <v>604</v>
      </c>
      <c r="F226" s="174">
        <v>136.63999999999999</v>
      </c>
      <c r="G226" s="174">
        <v>1951</v>
      </c>
      <c r="H226" s="174">
        <v>50.91818</v>
      </c>
      <c r="I226" s="174">
        <v>44.61401</v>
      </c>
      <c r="J226" s="3">
        <f t="shared" si="18"/>
        <v>2.8252418407016648</v>
      </c>
      <c r="K226" s="95">
        <f t="shared" si="21"/>
        <v>4.3993826500206147E-2</v>
      </c>
      <c r="L226" s="174">
        <f t="shared" si="22"/>
        <v>0.6941094839580465</v>
      </c>
      <c r="M226" s="174" t="str">
        <f t="shared" si="23"/>
        <v/>
      </c>
      <c r="N226" s="174">
        <f t="shared" si="19"/>
        <v>0.4199336761242663</v>
      </c>
      <c r="O226" s="174">
        <v>219</v>
      </c>
      <c r="P226" s="174" t="e">
        <f t="shared" si="20"/>
        <v>#VALUE!</v>
      </c>
    </row>
    <row r="227" spans="1:16" x14ac:dyDescent="0.25">
      <c r="A227" s="174" t="s">
        <v>163</v>
      </c>
      <c r="B227" s="174">
        <v>124168</v>
      </c>
      <c r="C227" s="174">
        <v>1005</v>
      </c>
      <c r="D227" s="174">
        <v>283</v>
      </c>
      <c r="E227" s="174">
        <v>604</v>
      </c>
      <c r="F227" s="174">
        <v>136.59</v>
      </c>
      <c r="G227" s="174">
        <v>1951</v>
      </c>
      <c r="H227" s="174">
        <v>50.922730000000001</v>
      </c>
      <c r="I227" s="174">
        <v>44.61401</v>
      </c>
      <c r="J227" s="3">
        <f t="shared" si="18"/>
        <v>2.8252418407016648</v>
      </c>
      <c r="K227" s="95">
        <f t="shared" si="21"/>
        <v>4.3611802998120432E-2</v>
      </c>
      <c r="L227" s="174">
        <f t="shared" si="22"/>
        <v>0.694233539423454</v>
      </c>
      <c r="M227" s="174" t="str">
        <f t="shared" si="23"/>
        <v/>
      </c>
      <c r="N227" s="174">
        <f t="shared" si="19"/>
        <v>0.41955165262218058</v>
      </c>
      <c r="O227" s="174">
        <v>220</v>
      </c>
      <c r="P227" s="174" t="e">
        <f t="shared" si="20"/>
        <v>#VALUE!</v>
      </c>
    </row>
    <row r="228" spans="1:16" x14ac:dyDescent="0.25">
      <c r="A228" s="174" t="s">
        <v>163</v>
      </c>
      <c r="B228" s="174">
        <v>124733</v>
      </c>
      <c r="C228" s="174">
        <v>995</v>
      </c>
      <c r="D228" s="174">
        <v>291</v>
      </c>
      <c r="E228" s="174">
        <v>605</v>
      </c>
      <c r="F228" s="174">
        <v>136.54</v>
      </c>
      <c r="G228" s="174">
        <v>1952</v>
      </c>
      <c r="H228" s="174">
        <v>50.931820000000002</v>
      </c>
      <c r="I228" s="174">
        <v>44.622950000000003</v>
      </c>
      <c r="J228" s="3">
        <f t="shared" si="18"/>
        <v>3.3902902088418614</v>
      </c>
      <c r="K228" s="95">
        <f t="shared" si="21"/>
        <v>4.3229779496034494E-2</v>
      </c>
      <c r="L228" s="174">
        <f t="shared" si="22"/>
        <v>0.69462057489281659</v>
      </c>
      <c r="M228" s="174" t="str">
        <f t="shared" si="23"/>
        <v/>
      </c>
      <c r="N228" s="174">
        <f t="shared" si="19"/>
        <v>0.41916962912009464</v>
      </c>
      <c r="O228" s="174">
        <v>221</v>
      </c>
      <c r="P228" s="174" t="e">
        <f t="shared" si="20"/>
        <v>#VALUE!</v>
      </c>
    </row>
    <row r="229" spans="1:16" x14ac:dyDescent="0.25">
      <c r="A229" s="174" t="s">
        <v>163</v>
      </c>
      <c r="B229" s="174">
        <v>125296</v>
      </c>
      <c r="C229" s="174">
        <v>1011</v>
      </c>
      <c r="D229" s="174">
        <v>278</v>
      </c>
      <c r="E229" s="174">
        <v>605</v>
      </c>
      <c r="F229" s="174">
        <v>136.49</v>
      </c>
      <c r="G229" s="174">
        <v>1952</v>
      </c>
      <c r="H229" s="174">
        <v>50.91818</v>
      </c>
      <c r="I229" s="174">
        <v>44.622950000000003</v>
      </c>
      <c r="J229" s="3">
        <f t="shared" si="18"/>
        <v>3.3902902088418614</v>
      </c>
      <c r="K229" s="95">
        <f t="shared" si="21"/>
        <v>4.2847755993948779E-2</v>
      </c>
      <c r="L229" s="174">
        <f t="shared" si="22"/>
        <v>0.69424857342314017</v>
      </c>
      <c r="M229" s="174" t="str">
        <f t="shared" si="23"/>
        <v/>
      </c>
      <c r="N229" s="174">
        <f t="shared" si="19"/>
        <v>0.41878760561800893</v>
      </c>
      <c r="O229" s="174">
        <v>222</v>
      </c>
      <c r="P229" s="174" t="e">
        <f t="shared" si="20"/>
        <v>#VALUE!</v>
      </c>
    </row>
    <row r="230" spans="1:16" x14ac:dyDescent="0.25">
      <c r="A230" s="174" t="s">
        <v>163</v>
      </c>
      <c r="B230" s="174">
        <v>125860</v>
      </c>
      <c r="C230" s="174">
        <v>1012</v>
      </c>
      <c r="D230" s="174">
        <v>277</v>
      </c>
      <c r="E230" s="174">
        <v>605</v>
      </c>
      <c r="F230" s="174">
        <v>136.44</v>
      </c>
      <c r="G230" s="174">
        <v>1952</v>
      </c>
      <c r="H230" s="174">
        <v>50.91818</v>
      </c>
      <c r="I230" s="174">
        <v>44.622950000000003</v>
      </c>
      <c r="J230" s="3">
        <f t="shared" si="18"/>
        <v>3.3902902088418614</v>
      </c>
      <c r="K230" s="95">
        <f t="shared" si="21"/>
        <v>4.2465732491862841E-2</v>
      </c>
      <c r="L230" s="174">
        <f t="shared" si="22"/>
        <v>0.69424857342314017</v>
      </c>
      <c r="M230" s="174" t="str">
        <f t="shared" si="23"/>
        <v/>
      </c>
      <c r="N230" s="174">
        <f t="shared" si="19"/>
        <v>0.41840558211592299</v>
      </c>
      <c r="O230" s="174">
        <v>223</v>
      </c>
      <c r="P230" s="174" t="e">
        <f t="shared" si="20"/>
        <v>#VALUE!</v>
      </c>
    </row>
    <row r="231" spans="1:16" x14ac:dyDescent="0.25">
      <c r="A231" s="174" t="s">
        <v>163</v>
      </c>
      <c r="B231" s="174">
        <v>126423</v>
      </c>
      <c r="C231" s="174">
        <v>1011</v>
      </c>
      <c r="D231" s="174">
        <v>277</v>
      </c>
      <c r="E231" s="174">
        <v>604</v>
      </c>
      <c r="F231" s="174">
        <v>136.4</v>
      </c>
      <c r="G231" s="174">
        <v>1952</v>
      </c>
      <c r="H231" s="174">
        <v>50.922730000000001</v>
      </c>
      <c r="I231" s="174">
        <v>44.61401</v>
      </c>
      <c r="J231" s="3">
        <f t="shared" si="18"/>
        <v>3.3902902088418614</v>
      </c>
      <c r="K231" s="95">
        <f t="shared" si="21"/>
        <v>4.2160113690194227E-2</v>
      </c>
      <c r="L231" s="174">
        <f t="shared" si="22"/>
        <v>0.694233539423454</v>
      </c>
      <c r="M231" s="174" t="str">
        <f t="shared" si="23"/>
        <v/>
      </c>
      <c r="N231" s="174">
        <f t="shared" si="19"/>
        <v>0.41809996331425436</v>
      </c>
      <c r="O231" s="174">
        <v>224</v>
      </c>
      <c r="P231" s="174" t="e">
        <f t="shared" si="20"/>
        <v>#VALUE!</v>
      </c>
    </row>
    <row r="232" spans="1:16" x14ac:dyDescent="0.25">
      <c r="A232" s="174" t="s">
        <v>163</v>
      </c>
      <c r="B232" s="174">
        <v>126988</v>
      </c>
      <c r="C232" s="174">
        <v>1014</v>
      </c>
      <c r="D232" s="174">
        <v>275</v>
      </c>
      <c r="E232" s="174">
        <v>604</v>
      </c>
      <c r="F232" s="174">
        <v>136.35</v>
      </c>
      <c r="G232" s="174">
        <v>1952</v>
      </c>
      <c r="H232" s="174">
        <v>50.91818</v>
      </c>
      <c r="I232" s="174">
        <v>44.61401</v>
      </c>
      <c r="J232" s="3">
        <f t="shared" si="18"/>
        <v>3.3902902088418614</v>
      </c>
      <c r="K232" s="95">
        <f t="shared" si="21"/>
        <v>4.177809018810829E-2</v>
      </c>
      <c r="L232" s="174">
        <f t="shared" si="22"/>
        <v>0.6941094839580465</v>
      </c>
      <c r="M232" s="174" t="str">
        <f t="shared" si="23"/>
        <v/>
      </c>
      <c r="N232" s="174">
        <f t="shared" si="19"/>
        <v>0.41771793981216843</v>
      </c>
      <c r="O232" s="174">
        <v>225</v>
      </c>
      <c r="P232" s="174" t="e">
        <f t="shared" si="20"/>
        <v>#VALUE!</v>
      </c>
    </row>
    <row r="233" spans="1:16" x14ac:dyDescent="0.25">
      <c r="A233" s="174" t="s">
        <v>163</v>
      </c>
      <c r="B233" s="174">
        <v>127555</v>
      </c>
      <c r="C233" s="174">
        <v>1011</v>
      </c>
      <c r="D233" s="174">
        <v>279</v>
      </c>
      <c r="E233" s="174">
        <v>605</v>
      </c>
      <c r="F233" s="174">
        <v>136.31</v>
      </c>
      <c r="G233" s="174">
        <v>1952</v>
      </c>
      <c r="H233" s="174">
        <v>50.913640000000001</v>
      </c>
      <c r="I233" s="174">
        <v>44.622950000000003</v>
      </c>
      <c r="J233" s="3">
        <f t="shared" si="18"/>
        <v>3.3902902088418614</v>
      </c>
      <c r="K233" s="95">
        <f t="shared" si="21"/>
        <v>4.1472471386439669E-2</v>
      </c>
      <c r="L233" s="174">
        <f t="shared" si="22"/>
        <v>0.69412477685350771</v>
      </c>
      <c r="M233" s="174" t="str">
        <f t="shared" si="23"/>
        <v/>
      </c>
      <c r="N233" s="174">
        <f t="shared" si="19"/>
        <v>0.4174123210104998</v>
      </c>
      <c r="O233" s="174">
        <v>226</v>
      </c>
      <c r="P233" s="174" t="e">
        <f t="shared" si="20"/>
        <v>#VALUE!</v>
      </c>
    </row>
    <row r="234" spans="1:16" x14ac:dyDescent="0.25">
      <c r="A234" s="174" t="s">
        <v>163</v>
      </c>
      <c r="B234" s="174">
        <v>128123</v>
      </c>
      <c r="C234" s="174">
        <v>1004</v>
      </c>
      <c r="D234" s="174">
        <v>284</v>
      </c>
      <c r="E234" s="174">
        <v>605</v>
      </c>
      <c r="F234" s="174">
        <v>136.26</v>
      </c>
      <c r="G234" s="174">
        <v>1952</v>
      </c>
      <c r="H234" s="174">
        <v>50.922730000000001</v>
      </c>
      <c r="I234" s="174">
        <v>44.622950000000003</v>
      </c>
      <c r="J234" s="3">
        <f t="shared" si="18"/>
        <v>3.3902902088418614</v>
      </c>
      <c r="K234" s="95">
        <f t="shared" si="21"/>
        <v>4.1090447884353738E-2</v>
      </c>
      <c r="L234" s="174">
        <f t="shared" si="22"/>
        <v>0.69437265374746215</v>
      </c>
      <c r="M234" s="174" t="str">
        <f t="shared" si="23"/>
        <v/>
      </c>
      <c r="N234" s="174">
        <f t="shared" si="19"/>
        <v>0.41703029750841386</v>
      </c>
      <c r="O234" s="174">
        <v>227</v>
      </c>
      <c r="P234" s="174" t="e">
        <f t="shared" si="20"/>
        <v>#VALUE!</v>
      </c>
    </row>
    <row r="235" spans="1:16" x14ac:dyDescent="0.25">
      <c r="A235" s="174" t="s">
        <v>163</v>
      </c>
      <c r="B235" s="174">
        <v>128691</v>
      </c>
      <c r="C235" s="174">
        <v>1020</v>
      </c>
      <c r="D235" s="174">
        <v>271</v>
      </c>
      <c r="E235" s="174">
        <v>604</v>
      </c>
      <c r="F235" s="174">
        <v>136.22</v>
      </c>
      <c r="G235" s="174">
        <v>1952</v>
      </c>
      <c r="H235" s="174">
        <v>50.909089999999999</v>
      </c>
      <c r="I235" s="174">
        <v>44.61401</v>
      </c>
      <c r="J235" s="3">
        <f t="shared" si="18"/>
        <v>3.3902902088418614</v>
      </c>
      <c r="K235" s="95">
        <f t="shared" si="21"/>
        <v>4.0784829082685117E-2</v>
      </c>
      <c r="L235" s="174">
        <f t="shared" si="22"/>
        <v>0.69386167887067507</v>
      </c>
      <c r="M235" s="174" t="str">
        <f t="shared" si="23"/>
        <v/>
      </c>
      <c r="N235" s="174">
        <f t="shared" si="19"/>
        <v>0.41672467870674523</v>
      </c>
      <c r="O235" s="174">
        <v>228</v>
      </c>
      <c r="P235" s="174" t="e">
        <f t="shared" si="20"/>
        <v>#VALUE!</v>
      </c>
    </row>
    <row r="236" spans="1:16" x14ac:dyDescent="0.25">
      <c r="A236" s="174" t="s">
        <v>163</v>
      </c>
      <c r="B236" s="174">
        <v>129260</v>
      </c>
      <c r="C236" s="174">
        <v>1009</v>
      </c>
      <c r="D236" s="174">
        <v>281</v>
      </c>
      <c r="E236" s="174">
        <v>605</v>
      </c>
      <c r="F236" s="174">
        <v>136.18</v>
      </c>
      <c r="G236" s="174">
        <v>1954</v>
      </c>
      <c r="H236" s="174">
        <v>50.913640000000001</v>
      </c>
      <c r="I236" s="174">
        <v>44.622950000000003</v>
      </c>
      <c r="J236" s="3">
        <f t="shared" si="18"/>
        <v>4.5203869451224818</v>
      </c>
      <c r="K236" s="95">
        <f t="shared" si="21"/>
        <v>4.0479210281016503E-2</v>
      </c>
      <c r="L236" s="174">
        <f t="shared" si="22"/>
        <v>0.69412477685350771</v>
      </c>
      <c r="M236" s="174" t="str">
        <f t="shared" si="23"/>
        <v/>
      </c>
      <c r="N236" s="174">
        <f t="shared" si="19"/>
        <v>0.41641905990507666</v>
      </c>
      <c r="O236" s="174">
        <v>229</v>
      </c>
      <c r="P236" s="174" t="e">
        <f t="shared" si="20"/>
        <v>#VALUE!</v>
      </c>
    </row>
    <row r="237" spans="1:16" x14ac:dyDescent="0.25">
      <c r="A237" s="174" t="s">
        <v>163</v>
      </c>
      <c r="B237" s="174">
        <v>129828</v>
      </c>
      <c r="C237" s="174">
        <v>1013</v>
      </c>
      <c r="D237" s="174">
        <v>276</v>
      </c>
      <c r="E237" s="174">
        <v>604</v>
      </c>
      <c r="F237" s="174">
        <v>136.13</v>
      </c>
      <c r="G237" s="174">
        <v>1954</v>
      </c>
      <c r="H237" s="174">
        <v>50.91818</v>
      </c>
      <c r="I237" s="174">
        <v>44.61401</v>
      </c>
      <c r="J237" s="3">
        <f t="shared" si="18"/>
        <v>4.5203869451224818</v>
      </c>
      <c r="K237" s="95">
        <f t="shared" si="21"/>
        <v>4.0097186778930566E-2</v>
      </c>
      <c r="L237" s="174">
        <f t="shared" si="22"/>
        <v>0.6941094839580465</v>
      </c>
      <c r="M237" s="174" t="str">
        <f t="shared" si="23"/>
        <v/>
      </c>
      <c r="N237" s="174">
        <f t="shared" si="19"/>
        <v>0.41603703640299072</v>
      </c>
      <c r="O237" s="174">
        <v>230</v>
      </c>
      <c r="P237" s="174" t="e">
        <f t="shared" si="20"/>
        <v>#VALUE!</v>
      </c>
    </row>
    <row r="238" spans="1:16" x14ac:dyDescent="0.25">
      <c r="A238" s="174" t="s">
        <v>163</v>
      </c>
      <c r="B238" s="174">
        <v>130395</v>
      </c>
      <c r="C238" s="174">
        <v>1016</v>
      </c>
      <c r="D238" s="174">
        <v>273</v>
      </c>
      <c r="E238" s="174">
        <v>605</v>
      </c>
      <c r="F238" s="174">
        <v>136.09</v>
      </c>
      <c r="G238" s="174">
        <v>1952</v>
      </c>
      <c r="H238" s="174">
        <v>50.91818</v>
      </c>
      <c r="I238" s="174">
        <v>44.622950000000003</v>
      </c>
      <c r="J238" s="3">
        <f t="shared" si="18"/>
        <v>3.3902902088418614</v>
      </c>
      <c r="K238" s="95">
        <f t="shared" si="21"/>
        <v>3.9791567977261945E-2</v>
      </c>
      <c r="L238" s="174">
        <f t="shared" si="22"/>
        <v>0.69424857342314017</v>
      </c>
      <c r="M238" s="174" t="str">
        <f t="shared" si="23"/>
        <v/>
      </c>
      <c r="N238" s="174">
        <f t="shared" si="19"/>
        <v>0.4157314176013221</v>
      </c>
      <c r="O238" s="174">
        <v>231</v>
      </c>
      <c r="P238" s="174" t="e">
        <f t="shared" si="20"/>
        <v>#VALUE!</v>
      </c>
    </row>
    <row r="239" spans="1:16" x14ac:dyDescent="0.25">
      <c r="A239" s="174" t="s">
        <v>163</v>
      </c>
      <c r="B239" s="174">
        <v>130960</v>
      </c>
      <c r="C239" s="174">
        <v>1014</v>
      </c>
      <c r="D239" s="174">
        <v>276</v>
      </c>
      <c r="E239" s="174">
        <v>604</v>
      </c>
      <c r="F239" s="174">
        <v>136.05000000000001</v>
      </c>
      <c r="G239" s="174">
        <v>1952</v>
      </c>
      <c r="H239" s="174">
        <v>50.91818</v>
      </c>
      <c r="I239" s="174">
        <v>44.61401</v>
      </c>
      <c r="J239" s="3">
        <f t="shared" si="18"/>
        <v>3.3902902088418614</v>
      </c>
      <c r="K239" s="95">
        <f t="shared" si="21"/>
        <v>3.9485949175593331E-2</v>
      </c>
      <c r="L239" s="174">
        <f t="shared" si="22"/>
        <v>0.6941094839580465</v>
      </c>
      <c r="M239" s="174" t="str">
        <f t="shared" si="23"/>
        <v/>
      </c>
      <c r="N239" s="174">
        <f t="shared" si="19"/>
        <v>0.41542579879965347</v>
      </c>
      <c r="O239" s="174">
        <v>232</v>
      </c>
      <c r="P239" s="174" t="e">
        <f t="shared" si="20"/>
        <v>#VALUE!</v>
      </c>
    </row>
    <row r="240" spans="1:16" x14ac:dyDescent="0.25">
      <c r="A240" s="174" t="s">
        <v>163</v>
      </c>
      <c r="B240" s="174">
        <v>131524</v>
      </c>
      <c r="C240" s="174">
        <v>1011</v>
      </c>
      <c r="D240" s="174">
        <v>279</v>
      </c>
      <c r="E240" s="174">
        <v>604</v>
      </c>
      <c r="F240" s="174">
        <v>136.01</v>
      </c>
      <c r="G240" s="174">
        <v>1952</v>
      </c>
      <c r="H240" s="174">
        <v>50.913640000000001</v>
      </c>
      <c r="I240" s="174">
        <v>44.61401</v>
      </c>
      <c r="J240" s="3">
        <f t="shared" si="18"/>
        <v>3.3902902088418614</v>
      </c>
      <c r="K240" s="95">
        <f t="shared" si="21"/>
        <v>3.9180330373924495E-2</v>
      </c>
      <c r="L240" s="174">
        <f t="shared" si="22"/>
        <v>0.69398571219047944</v>
      </c>
      <c r="M240" s="174" t="str">
        <f t="shared" si="23"/>
        <v/>
      </c>
      <c r="N240" s="174">
        <f t="shared" si="19"/>
        <v>0.41512017999798462</v>
      </c>
      <c r="O240" s="174">
        <v>233</v>
      </c>
      <c r="P240" s="174" t="e">
        <f t="shared" si="20"/>
        <v>#VALUE!</v>
      </c>
    </row>
    <row r="241" spans="1:16" x14ac:dyDescent="0.25">
      <c r="A241" s="174" t="s">
        <v>163</v>
      </c>
      <c r="B241" s="174">
        <v>132089</v>
      </c>
      <c r="C241" s="174">
        <v>1017</v>
      </c>
      <c r="D241" s="174">
        <v>274</v>
      </c>
      <c r="E241" s="174">
        <v>604</v>
      </c>
      <c r="F241" s="174">
        <v>135.97</v>
      </c>
      <c r="G241" s="174">
        <v>1952</v>
      </c>
      <c r="H241" s="174">
        <v>50.909089999999999</v>
      </c>
      <c r="I241" s="174">
        <v>44.61401</v>
      </c>
      <c r="J241" s="3">
        <f t="shared" si="18"/>
        <v>3.3902902088418614</v>
      </c>
      <c r="K241" s="95">
        <f t="shared" si="21"/>
        <v>3.8874711572255874E-2</v>
      </c>
      <c r="L241" s="174">
        <f t="shared" si="22"/>
        <v>0.69386167887067507</v>
      </c>
      <c r="M241" s="174" t="str">
        <f t="shared" si="23"/>
        <v/>
      </c>
      <c r="N241" s="174">
        <f t="shared" si="19"/>
        <v>0.41481456119631599</v>
      </c>
      <c r="O241" s="174">
        <v>234</v>
      </c>
      <c r="P241" s="174" t="e">
        <f t="shared" si="20"/>
        <v>#VALUE!</v>
      </c>
    </row>
    <row r="242" spans="1:16" x14ac:dyDescent="0.25">
      <c r="A242" s="174" t="s">
        <v>163</v>
      </c>
      <c r="B242" s="174">
        <v>132653</v>
      </c>
      <c r="C242" s="174">
        <v>1012</v>
      </c>
      <c r="D242" s="174">
        <v>278</v>
      </c>
      <c r="E242" s="174">
        <v>604</v>
      </c>
      <c r="F242" s="174">
        <v>135.94</v>
      </c>
      <c r="G242" s="174">
        <v>1951</v>
      </c>
      <c r="H242" s="174">
        <v>50.913640000000001</v>
      </c>
      <c r="I242" s="174">
        <v>44.61401</v>
      </c>
      <c r="J242" s="3">
        <f t="shared" si="18"/>
        <v>2.8252418407016648</v>
      </c>
      <c r="K242" s="95">
        <f t="shared" si="21"/>
        <v>3.8645497471004361E-2</v>
      </c>
      <c r="L242" s="174">
        <f t="shared" si="22"/>
        <v>0.69398571219047944</v>
      </c>
      <c r="M242" s="174" t="str">
        <f t="shared" si="23"/>
        <v/>
      </c>
      <c r="N242" s="174">
        <f t="shared" si="19"/>
        <v>0.4145853470950645</v>
      </c>
      <c r="O242" s="174">
        <v>235</v>
      </c>
      <c r="P242" s="174" t="e">
        <f t="shared" si="20"/>
        <v>#VALUE!</v>
      </c>
    </row>
    <row r="243" spans="1:16" x14ac:dyDescent="0.25">
      <c r="A243" s="174" t="s">
        <v>163</v>
      </c>
      <c r="B243" s="174">
        <v>133217</v>
      </c>
      <c r="C243" s="174">
        <v>1011</v>
      </c>
      <c r="D243" s="174">
        <v>280</v>
      </c>
      <c r="E243" s="174">
        <v>604</v>
      </c>
      <c r="F243" s="174">
        <v>135.9</v>
      </c>
      <c r="G243" s="174">
        <v>1952</v>
      </c>
      <c r="H243" s="174">
        <v>50.909089999999999</v>
      </c>
      <c r="I243" s="174">
        <v>44.61401</v>
      </c>
      <c r="J243" s="3">
        <f t="shared" si="18"/>
        <v>3.3902902088418614</v>
      </c>
      <c r="K243" s="95">
        <f t="shared" si="21"/>
        <v>3.833987866933574E-2</v>
      </c>
      <c r="L243" s="174">
        <f t="shared" si="22"/>
        <v>0.69386167887067507</v>
      </c>
      <c r="M243" s="174" t="str">
        <f t="shared" si="23"/>
        <v/>
      </c>
      <c r="N243" s="174">
        <f t="shared" si="19"/>
        <v>0.41427972829339588</v>
      </c>
      <c r="O243" s="174">
        <v>236</v>
      </c>
      <c r="P243" s="174" t="e">
        <f t="shared" si="20"/>
        <v>#VALUE!</v>
      </c>
    </row>
    <row r="244" spans="1:16" x14ac:dyDescent="0.25">
      <c r="A244" s="174" t="s">
        <v>163</v>
      </c>
      <c r="B244" s="174">
        <v>133781</v>
      </c>
      <c r="C244" s="174">
        <v>1016</v>
      </c>
      <c r="D244" s="174">
        <v>274</v>
      </c>
      <c r="E244" s="174">
        <v>604</v>
      </c>
      <c r="F244" s="174">
        <v>135.86000000000001</v>
      </c>
      <c r="G244" s="174">
        <v>1952</v>
      </c>
      <c r="H244" s="174">
        <v>50.913640000000001</v>
      </c>
      <c r="I244" s="174">
        <v>44.61401</v>
      </c>
      <c r="J244" s="3">
        <f t="shared" si="18"/>
        <v>3.3902902088418614</v>
      </c>
      <c r="K244" s="95">
        <f t="shared" si="21"/>
        <v>3.8034259867667126E-2</v>
      </c>
      <c r="L244" s="174">
        <f t="shared" si="22"/>
        <v>0.69398571219047944</v>
      </c>
      <c r="M244" s="174" t="str">
        <f t="shared" si="23"/>
        <v/>
      </c>
      <c r="N244" s="174">
        <f t="shared" si="19"/>
        <v>0.41397410949172725</v>
      </c>
      <c r="O244" s="174">
        <v>237</v>
      </c>
      <c r="P244" s="174" t="e">
        <f t="shared" si="20"/>
        <v>#VALUE!</v>
      </c>
    </row>
    <row r="245" spans="1:16" x14ac:dyDescent="0.25">
      <c r="A245" s="174" t="s">
        <v>163</v>
      </c>
      <c r="B245" s="174">
        <v>134346</v>
      </c>
      <c r="C245" s="174">
        <v>1004</v>
      </c>
      <c r="D245" s="174">
        <v>286</v>
      </c>
      <c r="E245" s="174">
        <v>605</v>
      </c>
      <c r="F245" s="174">
        <v>135.83000000000001</v>
      </c>
      <c r="G245" s="174">
        <v>1951</v>
      </c>
      <c r="H245" s="174">
        <v>50.913640000000001</v>
      </c>
      <c r="I245" s="174">
        <v>44.622950000000003</v>
      </c>
      <c r="J245" s="3">
        <f t="shared" si="18"/>
        <v>2.8252418407016648</v>
      </c>
      <c r="K245" s="95">
        <f t="shared" si="21"/>
        <v>3.7805045766415607E-2</v>
      </c>
      <c r="L245" s="174">
        <f t="shared" si="22"/>
        <v>0.69412477685350771</v>
      </c>
      <c r="M245" s="174" t="str">
        <f t="shared" si="23"/>
        <v/>
      </c>
      <c r="N245" s="174">
        <f t="shared" si="19"/>
        <v>0.41374489539047576</v>
      </c>
      <c r="O245" s="174">
        <v>238</v>
      </c>
      <c r="P245" s="174" t="e">
        <f t="shared" si="20"/>
        <v>#VALUE!</v>
      </c>
    </row>
    <row r="246" spans="1:16" x14ac:dyDescent="0.25">
      <c r="A246" s="174" t="s">
        <v>163</v>
      </c>
      <c r="B246" s="174">
        <v>134914</v>
      </c>
      <c r="C246" s="174">
        <v>1005</v>
      </c>
      <c r="D246" s="174">
        <v>284</v>
      </c>
      <c r="E246" s="174">
        <v>605</v>
      </c>
      <c r="F246" s="174">
        <v>135.79</v>
      </c>
      <c r="G246" s="174">
        <v>1952</v>
      </c>
      <c r="H246" s="174">
        <v>50.91818</v>
      </c>
      <c r="I246" s="174">
        <v>44.622950000000003</v>
      </c>
      <c r="J246" s="3">
        <f t="shared" si="18"/>
        <v>3.3902902088418614</v>
      </c>
      <c r="K246" s="95">
        <f t="shared" si="21"/>
        <v>3.7499426964746771E-2</v>
      </c>
      <c r="L246" s="174">
        <f t="shared" si="22"/>
        <v>0.69424857342314017</v>
      </c>
      <c r="M246" s="174" t="str">
        <f t="shared" si="23"/>
        <v/>
      </c>
      <c r="N246" s="174">
        <f t="shared" si="19"/>
        <v>0.41343927658880691</v>
      </c>
      <c r="O246" s="174">
        <v>239</v>
      </c>
      <c r="P246" s="174" t="e">
        <f t="shared" si="20"/>
        <v>#VALUE!</v>
      </c>
    </row>
    <row r="247" spans="1:16" x14ac:dyDescent="0.25">
      <c r="A247" s="174" t="s">
        <v>163</v>
      </c>
      <c r="B247" s="174">
        <v>135483</v>
      </c>
      <c r="C247" s="174">
        <v>1015</v>
      </c>
      <c r="D247" s="174">
        <v>276</v>
      </c>
      <c r="E247" s="174">
        <v>604</v>
      </c>
      <c r="F247" s="174">
        <v>135.76</v>
      </c>
      <c r="G247" s="174">
        <v>1951</v>
      </c>
      <c r="H247" s="174">
        <v>50.909089999999999</v>
      </c>
      <c r="I247" s="174">
        <v>44.61401</v>
      </c>
      <c r="J247" s="3">
        <f t="shared" si="18"/>
        <v>2.8252418407016648</v>
      </c>
      <c r="K247" s="95">
        <f t="shared" si="21"/>
        <v>3.7270212863495251E-2</v>
      </c>
      <c r="L247" s="174">
        <f t="shared" si="22"/>
        <v>0.69386167887067507</v>
      </c>
      <c r="M247" s="174" t="str">
        <f t="shared" si="23"/>
        <v/>
      </c>
      <c r="N247" s="174">
        <f t="shared" si="19"/>
        <v>0.41321006248755537</v>
      </c>
      <c r="O247" s="174">
        <v>240</v>
      </c>
      <c r="P247" s="174" t="e">
        <f t="shared" si="20"/>
        <v>#VALUE!</v>
      </c>
    </row>
    <row r="248" spans="1:16" x14ac:dyDescent="0.25">
      <c r="A248" s="174" t="s">
        <v>163</v>
      </c>
      <c r="B248" s="174">
        <v>136052</v>
      </c>
      <c r="C248" s="174">
        <v>1007</v>
      </c>
      <c r="D248" s="174">
        <v>283</v>
      </c>
      <c r="E248" s="174">
        <v>605</v>
      </c>
      <c r="F248" s="174">
        <v>135.72999999999999</v>
      </c>
      <c r="G248" s="174">
        <v>1951</v>
      </c>
      <c r="H248" s="174">
        <v>50.913640000000001</v>
      </c>
      <c r="I248" s="174">
        <v>44.622950000000003</v>
      </c>
      <c r="J248" s="3">
        <f t="shared" si="18"/>
        <v>2.8252418407016648</v>
      </c>
      <c r="K248" s="95">
        <f t="shared" si="21"/>
        <v>3.7040998762243732E-2</v>
      </c>
      <c r="L248" s="174">
        <f t="shared" si="22"/>
        <v>0.69412477685350771</v>
      </c>
      <c r="M248" s="174" t="str">
        <f t="shared" si="23"/>
        <v/>
      </c>
      <c r="N248" s="174">
        <f t="shared" si="19"/>
        <v>0.41298084838630389</v>
      </c>
      <c r="O248" s="174">
        <v>241</v>
      </c>
      <c r="P248" s="174" t="e">
        <f t="shared" si="20"/>
        <v>#VALUE!</v>
      </c>
    </row>
    <row r="249" spans="1:16" x14ac:dyDescent="0.25">
      <c r="A249" s="174" t="s">
        <v>163</v>
      </c>
      <c r="B249" s="174">
        <v>136620</v>
      </c>
      <c r="C249" s="174">
        <v>1011</v>
      </c>
      <c r="D249" s="174">
        <v>280</v>
      </c>
      <c r="E249" s="174">
        <v>605</v>
      </c>
      <c r="F249" s="174">
        <v>135.69999999999999</v>
      </c>
      <c r="G249" s="174">
        <v>1951</v>
      </c>
      <c r="H249" s="174">
        <v>50.909089999999999</v>
      </c>
      <c r="I249" s="174">
        <v>44.622950000000003</v>
      </c>
      <c r="J249" s="3">
        <f t="shared" si="18"/>
        <v>2.8252418407016648</v>
      </c>
      <c r="K249" s="95">
        <f t="shared" si="21"/>
        <v>3.6811784660992219E-2</v>
      </c>
      <c r="L249" s="174">
        <f t="shared" si="22"/>
        <v>0.69400071867922641</v>
      </c>
      <c r="M249" s="174" t="str">
        <f t="shared" si="23"/>
        <v/>
      </c>
      <c r="N249" s="174">
        <f t="shared" si="19"/>
        <v>0.41275163428505235</v>
      </c>
      <c r="O249" s="174">
        <v>242</v>
      </c>
      <c r="P249" s="174" t="e">
        <f t="shared" si="20"/>
        <v>#VALUE!</v>
      </c>
    </row>
    <row r="250" spans="1:16" x14ac:dyDescent="0.25">
      <c r="A250" s="174" t="s">
        <v>163</v>
      </c>
      <c r="B250" s="174">
        <v>137188</v>
      </c>
      <c r="C250" s="174">
        <v>1012</v>
      </c>
      <c r="D250" s="174">
        <v>279</v>
      </c>
      <c r="E250" s="174">
        <v>604</v>
      </c>
      <c r="F250" s="174">
        <v>135.66999999999999</v>
      </c>
      <c r="G250" s="174">
        <v>1951</v>
      </c>
      <c r="H250" s="174">
        <v>50.909089999999999</v>
      </c>
      <c r="I250" s="174">
        <v>44.61401</v>
      </c>
      <c r="J250" s="3">
        <f t="shared" si="18"/>
        <v>2.8252418407016648</v>
      </c>
      <c r="K250" s="95">
        <f t="shared" si="21"/>
        <v>3.65825705597407E-2</v>
      </c>
      <c r="L250" s="174">
        <f t="shared" si="22"/>
        <v>0.69386167887067507</v>
      </c>
      <c r="M250" s="174" t="str">
        <f t="shared" si="23"/>
        <v/>
      </c>
      <c r="N250" s="174">
        <f t="shared" si="19"/>
        <v>0.41252242018380081</v>
      </c>
      <c r="O250" s="174">
        <v>243</v>
      </c>
      <c r="P250" s="174" t="e">
        <f t="shared" si="20"/>
        <v>#VALUE!</v>
      </c>
    </row>
    <row r="251" spans="1:16" x14ac:dyDescent="0.25">
      <c r="A251" s="174" t="s">
        <v>163</v>
      </c>
      <c r="B251" s="174">
        <v>137754</v>
      </c>
      <c r="C251" s="174">
        <v>1009</v>
      </c>
      <c r="D251" s="174">
        <v>281</v>
      </c>
      <c r="E251" s="174">
        <v>604</v>
      </c>
      <c r="F251" s="174">
        <v>135.63999999999999</v>
      </c>
      <c r="G251" s="174">
        <v>1951</v>
      </c>
      <c r="H251" s="174">
        <v>50.909089999999999</v>
      </c>
      <c r="I251" s="174">
        <v>44.61401</v>
      </c>
      <c r="J251" s="3">
        <f t="shared" si="18"/>
        <v>2.8252418407016648</v>
      </c>
      <c r="K251" s="95">
        <f t="shared" si="21"/>
        <v>3.6353356458489181E-2</v>
      </c>
      <c r="L251" s="174">
        <f t="shared" si="22"/>
        <v>0.69386167887067507</v>
      </c>
      <c r="M251" s="174" t="str">
        <f t="shared" si="23"/>
        <v/>
      </c>
      <c r="N251" s="174">
        <f t="shared" si="19"/>
        <v>0.41229320608254932</v>
      </c>
      <c r="O251" s="174">
        <v>244</v>
      </c>
      <c r="P251" s="174" t="e">
        <f t="shared" si="20"/>
        <v>#VALUE!</v>
      </c>
    </row>
    <row r="252" spans="1:16" x14ac:dyDescent="0.25">
      <c r="A252" s="174" t="s">
        <v>163</v>
      </c>
      <c r="B252" s="174">
        <v>138320</v>
      </c>
      <c r="C252" s="174">
        <v>1011</v>
      </c>
      <c r="D252" s="174">
        <v>280</v>
      </c>
      <c r="E252" s="174">
        <v>604</v>
      </c>
      <c r="F252" s="174">
        <v>135.61000000000001</v>
      </c>
      <c r="G252" s="174">
        <v>1951</v>
      </c>
      <c r="H252" s="174">
        <v>50.909089999999999</v>
      </c>
      <c r="I252" s="174">
        <v>44.61401</v>
      </c>
      <c r="J252" s="3">
        <f t="shared" si="18"/>
        <v>2.8252418407016648</v>
      </c>
      <c r="K252" s="95">
        <f t="shared" si="21"/>
        <v>3.6124142357237883E-2</v>
      </c>
      <c r="L252" s="174">
        <f t="shared" si="22"/>
        <v>0.69386167887067507</v>
      </c>
      <c r="M252" s="174" t="str">
        <f t="shared" si="23"/>
        <v/>
      </c>
      <c r="N252" s="174">
        <f t="shared" si="19"/>
        <v>0.41206399198129801</v>
      </c>
      <c r="O252" s="174">
        <v>245</v>
      </c>
      <c r="P252" s="174" t="e">
        <f t="shared" si="20"/>
        <v>#VALUE!</v>
      </c>
    </row>
    <row r="253" spans="1:16" x14ac:dyDescent="0.25">
      <c r="A253" s="174" t="s">
        <v>163</v>
      </c>
      <c r="B253" s="174">
        <v>138884</v>
      </c>
      <c r="C253" s="174">
        <v>1017</v>
      </c>
      <c r="D253" s="174">
        <v>275</v>
      </c>
      <c r="E253" s="174">
        <v>604</v>
      </c>
      <c r="F253" s="174">
        <v>135.58000000000001</v>
      </c>
      <c r="G253" s="174">
        <v>1951</v>
      </c>
      <c r="H253" s="174">
        <v>50.904539999999997</v>
      </c>
      <c r="I253" s="174">
        <v>44.61401</v>
      </c>
      <c r="J253" s="3">
        <f t="shared" si="18"/>
        <v>2.8252418407016648</v>
      </c>
      <c r="K253" s="95">
        <f t="shared" si="21"/>
        <v>3.5894928255986364E-2</v>
      </c>
      <c r="L253" s="174">
        <f t="shared" si="22"/>
        <v>0.69373765663585352</v>
      </c>
      <c r="M253" s="174" t="str">
        <f t="shared" si="23"/>
        <v/>
      </c>
      <c r="N253" s="174">
        <f t="shared" si="19"/>
        <v>0.41183477788004652</v>
      </c>
      <c r="O253" s="174">
        <v>246</v>
      </c>
      <c r="P253" s="174" t="e">
        <f t="shared" si="20"/>
        <v>#VALUE!</v>
      </c>
    </row>
    <row r="254" spans="1:16" x14ac:dyDescent="0.25">
      <c r="A254" s="174" t="s">
        <v>163</v>
      </c>
      <c r="B254" s="174">
        <v>139448</v>
      </c>
      <c r="C254" s="174">
        <v>1012</v>
      </c>
      <c r="D254" s="174">
        <v>279</v>
      </c>
      <c r="E254" s="174">
        <v>605</v>
      </c>
      <c r="F254" s="174">
        <v>135.56</v>
      </c>
      <c r="G254" s="174">
        <v>1951</v>
      </c>
      <c r="H254" s="174">
        <v>50.909089999999999</v>
      </c>
      <c r="I254" s="174">
        <v>44.622950000000003</v>
      </c>
      <c r="J254" s="3">
        <f t="shared" si="18"/>
        <v>2.8252418407016648</v>
      </c>
      <c r="K254" s="95">
        <f t="shared" si="21"/>
        <v>3.5742118855151946E-2</v>
      </c>
      <c r="L254" s="174">
        <f t="shared" si="22"/>
        <v>0.69400071867922641</v>
      </c>
      <c r="M254" s="174" t="str">
        <f t="shared" si="23"/>
        <v/>
      </c>
      <c r="N254" s="174">
        <f t="shared" si="19"/>
        <v>0.41168196847921207</v>
      </c>
      <c r="O254" s="174">
        <v>247</v>
      </c>
      <c r="P254" s="174" t="e">
        <f t="shared" si="20"/>
        <v>#VALUE!</v>
      </c>
    </row>
    <row r="255" spans="1:16" x14ac:dyDescent="0.25">
      <c r="A255" s="174" t="s">
        <v>163</v>
      </c>
      <c r="B255" s="174">
        <v>140012</v>
      </c>
      <c r="C255" s="174">
        <v>1005</v>
      </c>
      <c r="D255" s="174">
        <v>286</v>
      </c>
      <c r="E255" s="174">
        <v>604</v>
      </c>
      <c r="F255" s="174">
        <v>135.53</v>
      </c>
      <c r="G255" s="174">
        <v>1951</v>
      </c>
      <c r="H255" s="174">
        <v>50.909089999999999</v>
      </c>
      <c r="I255" s="174">
        <v>44.61401</v>
      </c>
      <c r="J255" s="3">
        <f t="shared" si="18"/>
        <v>2.8252418407016648</v>
      </c>
      <c r="K255" s="95">
        <f t="shared" si="21"/>
        <v>3.5512904753900426E-2</v>
      </c>
      <c r="L255" s="174">
        <f t="shared" si="22"/>
        <v>0.69386167887067507</v>
      </c>
      <c r="M255" s="174" t="str">
        <f t="shared" si="23"/>
        <v/>
      </c>
      <c r="N255" s="174">
        <f t="shared" si="19"/>
        <v>0.41145275437796058</v>
      </c>
      <c r="O255" s="174">
        <v>248</v>
      </c>
      <c r="P255" s="174" t="e">
        <f t="shared" si="20"/>
        <v>#VALUE!</v>
      </c>
    </row>
    <row r="256" spans="1:16" x14ac:dyDescent="0.25">
      <c r="A256" s="174" t="s">
        <v>163</v>
      </c>
      <c r="B256" s="174">
        <v>140576</v>
      </c>
      <c r="C256" s="174">
        <v>1023</v>
      </c>
      <c r="D256" s="174">
        <v>270</v>
      </c>
      <c r="E256" s="174">
        <v>603</v>
      </c>
      <c r="F256" s="174">
        <v>135.5</v>
      </c>
      <c r="G256" s="174">
        <v>1950</v>
      </c>
      <c r="H256" s="174">
        <v>50.9</v>
      </c>
      <c r="I256" s="174">
        <v>44.605069999999998</v>
      </c>
      <c r="J256" s="3">
        <f t="shared" si="18"/>
        <v>2.2601934725612409</v>
      </c>
      <c r="K256" s="95">
        <f t="shared" si="21"/>
        <v>3.5283690652648914E-2</v>
      </c>
      <c r="L256" s="174">
        <f t="shared" si="22"/>
        <v>0.69347492786496368</v>
      </c>
      <c r="M256" s="174" t="str">
        <f t="shared" si="23"/>
        <v/>
      </c>
      <c r="N256" s="174">
        <f t="shared" si="19"/>
        <v>0.41122354027670904</v>
      </c>
      <c r="O256" s="174">
        <v>249</v>
      </c>
      <c r="P256" s="174" t="e">
        <f t="shared" si="20"/>
        <v>#VALUE!</v>
      </c>
    </row>
    <row r="257" spans="1:16" x14ac:dyDescent="0.25">
      <c r="A257" s="174" t="s">
        <v>163</v>
      </c>
      <c r="B257" s="174">
        <v>141140</v>
      </c>
      <c r="C257" s="174">
        <v>1005</v>
      </c>
      <c r="D257" s="174">
        <v>286</v>
      </c>
      <c r="E257" s="174">
        <v>604</v>
      </c>
      <c r="F257" s="174">
        <v>135.47999999999999</v>
      </c>
      <c r="G257" s="174">
        <v>1951</v>
      </c>
      <c r="H257" s="174">
        <v>50.909089999999999</v>
      </c>
      <c r="I257" s="174">
        <v>44.61401</v>
      </c>
      <c r="J257" s="3">
        <f t="shared" si="18"/>
        <v>2.8252418407016648</v>
      </c>
      <c r="K257" s="95">
        <f t="shared" si="21"/>
        <v>3.5130881251814496E-2</v>
      </c>
      <c r="L257" s="174">
        <f t="shared" si="22"/>
        <v>0.69386167887067507</v>
      </c>
      <c r="M257" s="174" t="str">
        <f t="shared" si="23"/>
        <v/>
      </c>
      <c r="N257" s="174">
        <f t="shared" si="19"/>
        <v>0.41107073087587465</v>
      </c>
      <c r="O257" s="174">
        <v>250</v>
      </c>
      <c r="P257" s="174" t="e">
        <f t="shared" si="20"/>
        <v>#VALUE!</v>
      </c>
    </row>
    <row r="258" spans="1:16" x14ac:dyDescent="0.25">
      <c r="A258" s="174" t="s">
        <v>163</v>
      </c>
      <c r="B258" s="174">
        <v>141708</v>
      </c>
      <c r="C258" s="174">
        <v>994</v>
      </c>
      <c r="D258" s="174">
        <v>294</v>
      </c>
      <c r="E258" s="174">
        <v>606</v>
      </c>
      <c r="F258" s="174">
        <v>135.46</v>
      </c>
      <c r="G258" s="174">
        <v>1951</v>
      </c>
      <c r="H258" s="174">
        <v>50.922730000000001</v>
      </c>
      <c r="I258" s="174">
        <v>44.631889999999999</v>
      </c>
      <c r="J258" s="3">
        <f t="shared" si="18"/>
        <v>2.8252418407016648</v>
      </c>
      <c r="K258" s="95">
        <f t="shared" si="21"/>
        <v>3.4978071850980293E-2</v>
      </c>
      <c r="L258" s="174">
        <f t="shared" si="22"/>
        <v>0.6945117680714703</v>
      </c>
      <c r="M258" s="174" t="str">
        <f t="shared" si="23"/>
        <v/>
      </c>
      <c r="N258" s="174">
        <f t="shared" si="19"/>
        <v>0.41091792147504042</v>
      </c>
      <c r="O258" s="174">
        <v>251</v>
      </c>
      <c r="P258" s="174" t="e">
        <f t="shared" si="20"/>
        <v>#VALUE!</v>
      </c>
    </row>
    <row r="259" spans="1:16" x14ac:dyDescent="0.25">
      <c r="A259" s="174" t="s">
        <v>163</v>
      </c>
      <c r="B259" s="174">
        <v>142276</v>
      </c>
      <c r="C259" s="174">
        <v>1009</v>
      </c>
      <c r="D259" s="174">
        <v>282</v>
      </c>
      <c r="E259" s="174">
        <v>605</v>
      </c>
      <c r="F259" s="174">
        <v>135.43</v>
      </c>
      <c r="G259" s="174">
        <v>1951</v>
      </c>
      <c r="H259" s="174">
        <v>50.909089999999999</v>
      </c>
      <c r="I259" s="174">
        <v>44.622950000000003</v>
      </c>
      <c r="J259" s="3">
        <f t="shared" si="18"/>
        <v>2.8252418407016648</v>
      </c>
      <c r="K259" s="95">
        <f t="shared" si="21"/>
        <v>3.4748857749728773E-2</v>
      </c>
      <c r="L259" s="174">
        <f t="shared" si="22"/>
        <v>0.69400071867922641</v>
      </c>
      <c r="M259" s="174" t="str">
        <f t="shared" si="23"/>
        <v/>
      </c>
      <c r="N259" s="174">
        <f t="shared" si="19"/>
        <v>0.41068870737378893</v>
      </c>
      <c r="O259" s="174">
        <v>252</v>
      </c>
      <c r="P259" s="174" t="e">
        <f t="shared" si="20"/>
        <v>#VALUE!</v>
      </c>
    </row>
    <row r="260" spans="1:16" x14ac:dyDescent="0.25">
      <c r="A260" s="174" t="s">
        <v>163</v>
      </c>
      <c r="B260" s="174">
        <v>142845</v>
      </c>
      <c r="C260" s="174">
        <v>1009</v>
      </c>
      <c r="D260" s="174">
        <v>283</v>
      </c>
      <c r="E260" s="174">
        <v>604</v>
      </c>
      <c r="F260" s="174">
        <v>135.41</v>
      </c>
      <c r="G260" s="174">
        <v>1950</v>
      </c>
      <c r="H260" s="174">
        <v>50.904539999999997</v>
      </c>
      <c r="I260" s="174">
        <v>44.61401</v>
      </c>
      <c r="J260" s="3">
        <f t="shared" si="18"/>
        <v>2.2601934725612409</v>
      </c>
      <c r="K260" s="95">
        <f t="shared" si="21"/>
        <v>3.4596048348894355E-2</v>
      </c>
      <c r="L260" s="174">
        <f t="shared" si="22"/>
        <v>0.69373765663585352</v>
      </c>
      <c r="M260" s="174" t="str">
        <f t="shared" si="23"/>
        <v/>
      </c>
      <c r="N260" s="174">
        <f t="shared" si="19"/>
        <v>0.41053589797295448</v>
      </c>
      <c r="O260" s="174">
        <v>253</v>
      </c>
      <c r="P260" s="174" t="e">
        <f t="shared" si="20"/>
        <v>#VALUE!</v>
      </c>
    </row>
    <row r="261" spans="1:16" x14ac:dyDescent="0.25">
      <c r="A261" s="174" t="s">
        <v>163</v>
      </c>
      <c r="B261" s="174">
        <v>143413</v>
      </c>
      <c r="C261" s="174">
        <v>1018</v>
      </c>
      <c r="D261" s="174">
        <v>275</v>
      </c>
      <c r="E261" s="174">
        <v>604</v>
      </c>
      <c r="F261" s="174">
        <v>135.38</v>
      </c>
      <c r="G261" s="174">
        <v>1950</v>
      </c>
      <c r="H261" s="174">
        <v>50.9</v>
      </c>
      <c r="I261" s="174">
        <v>44.61401</v>
      </c>
      <c r="J261" s="3">
        <f t="shared" si="18"/>
        <v>2.2601934725612409</v>
      </c>
      <c r="K261" s="95">
        <f t="shared" si="21"/>
        <v>3.4366834247642843E-2</v>
      </c>
      <c r="L261" s="174">
        <f t="shared" si="22"/>
        <v>0.69361391802583805</v>
      </c>
      <c r="M261" s="174" t="str">
        <f t="shared" si="23"/>
        <v/>
      </c>
      <c r="N261" s="174">
        <f t="shared" si="19"/>
        <v>0.41030668387170299</v>
      </c>
      <c r="O261" s="174">
        <v>254</v>
      </c>
      <c r="P261" s="174" t="e">
        <f t="shared" si="20"/>
        <v>#VALUE!</v>
      </c>
    </row>
    <row r="262" spans="1:16" x14ac:dyDescent="0.25">
      <c r="A262" s="174" t="s">
        <v>163</v>
      </c>
      <c r="B262" s="174">
        <v>143981</v>
      </c>
      <c r="C262" s="174">
        <v>1013</v>
      </c>
      <c r="D262" s="174">
        <v>278</v>
      </c>
      <c r="E262" s="174">
        <v>603</v>
      </c>
      <c r="F262" s="174">
        <v>135.36000000000001</v>
      </c>
      <c r="G262" s="174">
        <v>1951</v>
      </c>
      <c r="H262" s="174">
        <v>50.909089999999999</v>
      </c>
      <c r="I262" s="174">
        <v>44.605069999999998</v>
      </c>
      <c r="J262" s="3">
        <f t="shared" si="18"/>
        <v>2.8252418407016648</v>
      </c>
      <c r="K262" s="95">
        <f t="shared" si="21"/>
        <v>3.421402484680864E-2</v>
      </c>
      <c r="L262" s="174">
        <f t="shared" si="22"/>
        <v>0.69372263906212384</v>
      </c>
      <c r="M262" s="174" t="str">
        <f t="shared" si="23"/>
        <v/>
      </c>
      <c r="N262" s="174">
        <f t="shared" si="19"/>
        <v>0.41015387447086876</v>
      </c>
      <c r="O262" s="174">
        <v>255</v>
      </c>
      <c r="P262" s="174" t="e">
        <f t="shared" si="20"/>
        <v>#VALUE!</v>
      </c>
    </row>
    <row r="263" spans="1:16" x14ac:dyDescent="0.25">
      <c r="A263" s="174" t="s">
        <v>163</v>
      </c>
      <c r="B263" s="174">
        <v>144547</v>
      </c>
      <c r="C263" s="174">
        <v>992</v>
      </c>
      <c r="D263" s="174">
        <v>297</v>
      </c>
      <c r="E263" s="174">
        <v>606</v>
      </c>
      <c r="F263" s="174">
        <v>135.34</v>
      </c>
      <c r="G263" s="174">
        <v>1951</v>
      </c>
      <c r="H263" s="174">
        <v>50.91818</v>
      </c>
      <c r="I263" s="174">
        <v>44.631889999999999</v>
      </c>
      <c r="J263" s="3">
        <f t="shared" si="18"/>
        <v>2.8252418407016648</v>
      </c>
      <c r="K263" s="95">
        <f t="shared" si="21"/>
        <v>3.4061215445974222E-2</v>
      </c>
      <c r="L263" s="174">
        <f t="shared" si="22"/>
        <v>0.69438766288823384</v>
      </c>
      <c r="M263" s="174" t="str">
        <f t="shared" si="23"/>
        <v/>
      </c>
      <c r="N263" s="174">
        <f t="shared" si="19"/>
        <v>0.41000106507003437</v>
      </c>
      <c r="O263" s="174">
        <v>256</v>
      </c>
      <c r="P263" s="174" t="e">
        <f t="shared" si="20"/>
        <v>#VALUE!</v>
      </c>
    </row>
    <row r="264" spans="1:16" x14ac:dyDescent="0.25">
      <c r="A264" s="174" t="s">
        <v>163</v>
      </c>
      <c r="B264" s="174">
        <v>145112</v>
      </c>
      <c r="C264" s="174">
        <v>1003</v>
      </c>
      <c r="D264" s="174">
        <v>287</v>
      </c>
      <c r="E264" s="174">
        <v>605</v>
      </c>
      <c r="F264" s="174">
        <v>135.32</v>
      </c>
      <c r="G264" s="174">
        <v>1951</v>
      </c>
      <c r="H264" s="174">
        <v>50.913640000000001</v>
      </c>
      <c r="I264" s="174">
        <v>44.622950000000003</v>
      </c>
      <c r="J264" s="3">
        <f t="shared" ref="J264:J327" si="24">G264/I$6-I$5/I$6</f>
        <v>2.8252418407016648</v>
      </c>
      <c r="K264" s="95">
        <f t="shared" si="21"/>
        <v>3.3908406045139804E-2</v>
      </c>
      <c r="L264" s="174">
        <f t="shared" si="22"/>
        <v>0.69412477685350771</v>
      </c>
      <c r="M264" s="174" t="str">
        <f t="shared" si="23"/>
        <v/>
      </c>
      <c r="N264" s="174">
        <f t="shared" ref="N264:N327" si="25">IF(B264="","",K264+1/2.66)</f>
        <v>0.40984825566919991</v>
      </c>
      <c r="O264" s="174">
        <v>257</v>
      </c>
      <c r="P264" s="174" t="e">
        <f t="shared" ref="P264:P327" si="26">IF(B264="","",(F264-N$4)/N$4)</f>
        <v>#VALUE!</v>
      </c>
    </row>
    <row r="265" spans="1:16" x14ac:dyDescent="0.25">
      <c r="A265" s="174" t="s">
        <v>163</v>
      </c>
      <c r="B265" s="174">
        <v>145677</v>
      </c>
      <c r="C265" s="174">
        <v>1012</v>
      </c>
      <c r="D265" s="174">
        <v>279</v>
      </c>
      <c r="E265" s="174">
        <v>604</v>
      </c>
      <c r="F265" s="174">
        <v>135.30000000000001</v>
      </c>
      <c r="G265" s="174">
        <v>1951</v>
      </c>
      <c r="H265" s="174">
        <v>50.909089999999999</v>
      </c>
      <c r="I265" s="174">
        <v>44.61401</v>
      </c>
      <c r="J265" s="3">
        <f t="shared" si="24"/>
        <v>2.8252418407016648</v>
      </c>
      <c r="K265" s="95">
        <f t="shared" ref="K265:K328" si="27">IF(B265="",0,(F265-K$2)/K$2)</f>
        <v>3.3755596644305608E-2</v>
      </c>
      <c r="L265" s="174">
        <f t="shared" ref="L265:L328" si="28">IF(B265="","",H265*H265*I265/4*3.1416/K$2/1000)</f>
        <v>0.69386167887067507</v>
      </c>
      <c r="M265" s="174" t="str">
        <f t="shared" ref="M265:M328" si="29">IF(OR(J265="",-(J265-MAX(J$8:J$58))&lt;0),"",-(J265))</f>
        <v/>
      </c>
      <c r="N265" s="174">
        <f t="shared" si="25"/>
        <v>0.40969544626836574</v>
      </c>
      <c r="O265" s="174">
        <v>258</v>
      </c>
      <c r="P265" s="174" t="e">
        <f t="shared" si="26"/>
        <v>#VALUE!</v>
      </c>
    </row>
    <row r="266" spans="1:16" x14ac:dyDescent="0.25">
      <c r="A266" s="174" t="s">
        <v>163</v>
      </c>
      <c r="B266" s="174">
        <v>146241</v>
      </c>
      <c r="C266" s="174">
        <v>1013</v>
      </c>
      <c r="D266" s="174">
        <v>279</v>
      </c>
      <c r="E266" s="174">
        <v>605</v>
      </c>
      <c r="F266" s="174">
        <v>135.28</v>
      </c>
      <c r="G266" s="174">
        <v>1950</v>
      </c>
      <c r="H266" s="174">
        <v>50.904539999999997</v>
      </c>
      <c r="I266" s="174">
        <v>44.622950000000003</v>
      </c>
      <c r="J266" s="3">
        <f t="shared" si="24"/>
        <v>2.2601934725612409</v>
      </c>
      <c r="K266" s="95">
        <f t="shared" si="27"/>
        <v>3.360278724347119E-2</v>
      </c>
      <c r="L266" s="174">
        <f t="shared" si="28"/>
        <v>0.69387667159214927</v>
      </c>
      <c r="M266" s="174" t="str">
        <f t="shared" si="29"/>
        <v/>
      </c>
      <c r="N266" s="174">
        <f t="shared" si="25"/>
        <v>0.40954263686753134</v>
      </c>
      <c r="O266" s="174">
        <v>259</v>
      </c>
      <c r="P266" s="174" t="e">
        <f t="shared" si="26"/>
        <v>#VALUE!</v>
      </c>
    </row>
    <row r="267" spans="1:16" x14ac:dyDescent="0.25">
      <c r="B267" s="174">
        <v>146805</v>
      </c>
      <c r="C267" s="174">
        <v>1008</v>
      </c>
      <c r="D267" s="174">
        <v>283</v>
      </c>
      <c r="E267" s="174">
        <v>604</v>
      </c>
      <c r="F267" s="174">
        <v>135.26</v>
      </c>
      <c r="G267" s="174">
        <v>1952</v>
      </c>
      <c r="H267" s="174">
        <v>50.909089999999999</v>
      </c>
      <c r="I267" s="174">
        <v>44.61401</v>
      </c>
      <c r="J267" s="3">
        <f t="shared" si="24"/>
        <v>3.3902902088418614</v>
      </c>
      <c r="K267" s="95">
        <f t="shared" si="27"/>
        <v>3.3449977842636772E-2</v>
      </c>
      <c r="L267" s="174">
        <f t="shared" si="28"/>
        <v>0.69386167887067507</v>
      </c>
      <c r="M267" s="174" t="str">
        <f t="shared" si="29"/>
        <v/>
      </c>
      <c r="N267" s="174">
        <f t="shared" si="25"/>
        <v>0.40938982746669689</v>
      </c>
      <c r="O267" s="174">
        <v>260</v>
      </c>
      <c r="P267" s="174" t="e">
        <f t="shared" si="26"/>
        <v>#VALUE!</v>
      </c>
    </row>
    <row r="268" spans="1:16" x14ac:dyDescent="0.25">
      <c r="B268" s="174">
        <v>147368</v>
      </c>
      <c r="C268" s="174">
        <v>1012</v>
      </c>
      <c r="D268" s="174">
        <v>280</v>
      </c>
      <c r="E268" s="174">
        <v>604</v>
      </c>
      <c r="F268" s="174">
        <v>135.24</v>
      </c>
      <c r="G268" s="174">
        <v>1952</v>
      </c>
      <c r="H268" s="174">
        <v>50.904539999999997</v>
      </c>
      <c r="I268" s="174">
        <v>44.61401</v>
      </c>
      <c r="J268" s="3">
        <f t="shared" si="24"/>
        <v>3.3902902088418614</v>
      </c>
      <c r="K268" s="95">
        <f t="shared" si="27"/>
        <v>3.3297168441802569E-2</v>
      </c>
      <c r="L268" s="174">
        <f t="shared" si="28"/>
        <v>0.69373765663585352</v>
      </c>
      <c r="M268" s="174" t="str">
        <f t="shared" si="29"/>
        <v/>
      </c>
      <c r="N268" s="174">
        <f t="shared" si="25"/>
        <v>0.40923701806586271</v>
      </c>
      <c r="O268" s="174">
        <v>261</v>
      </c>
      <c r="P268" s="174" t="e">
        <f t="shared" si="26"/>
        <v>#VALUE!</v>
      </c>
    </row>
    <row r="269" spans="1:16" x14ac:dyDescent="0.25">
      <c r="B269" s="174">
        <v>147933</v>
      </c>
      <c r="C269" s="174">
        <v>996</v>
      </c>
      <c r="D269" s="174">
        <v>293</v>
      </c>
      <c r="E269" s="174">
        <v>605</v>
      </c>
      <c r="F269" s="174">
        <v>135.22</v>
      </c>
      <c r="G269" s="174">
        <v>1952</v>
      </c>
      <c r="H269" s="174">
        <v>50.91818</v>
      </c>
      <c r="I269" s="174">
        <v>44.622950000000003</v>
      </c>
      <c r="J269" s="3">
        <f t="shared" si="24"/>
        <v>3.3902902088418614</v>
      </c>
      <c r="K269" s="95">
        <f t="shared" si="27"/>
        <v>3.3144359040968151E-2</v>
      </c>
      <c r="L269" s="174">
        <f t="shared" si="28"/>
        <v>0.69424857342314017</v>
      </c>
      <c r="M269" s="174" t="str">
        <f t="shared" si="29"/>
        <v/>
      </c>
      <c r="N269" s="174">
        <f t="shared" si="25"/>
        <v>0.40908420866502826</v>
      </c>
      <c r="O269" s="174">
        <v>262</v>
      </c>
      <c r="P269" s="174" t="e">
        <f t="shared" si="26"/>
        <v>#VALUE!</v>
      </c>
    </row>
    <row r="270" spans="1:16" x14ac:dyDescent="0.25">
      <c r="B270" s="174">
        <v>148499</v>
      </c>
      <c r="C270" s="174">
        <v>1011</v>
      </c>
      <c r="D270" s="174">
        <v>281</v>
      </c>
      <c r="E270" s="174">
        <v>604</v>
      </c>
      <c r="F270" s="174">
        <v>135.19999999999999</v>
      </c>
      <c r="G270" s="174">
        <v>1952</v>
      </c>
      <c r="H270" s="174">
        <v>50.904539999999997</v>
      </c>
      <c r="I270" s="174">
        <v>44.61401</v>
      </c>
      <c r="J270" s="3">
        <f t="shared" si="24"/>
        <v>3.3902902088418614</v>
      </c>
      <c r="K270" s="95">
        <f t="shared" si="27"/>
        <v>3.2991549640133733E-2</v>
      </c>
      <c r="L270" s="174">
        <f t="shared" si="28"/>
        <v>0.69373765663585352</v>
      </c>
      <c r="M270" s="174" t="str">
        <f t="shared" si="29"/>
        <v/>
      </c>
      <c r="N270" s="174">
        <f t="shared" si="25"/>
        <v>0.40893139926419386</v>
      </c>
      <c r="O270" s="174">
        <v>263</v>
      </c>
      <c r="P270" s="174" t="e">
        <f t="shared" si="26"/>
        <v>#VALUE!</v>
      </c>
    </row>
    <row r="271" spans="1:16" x14ac:dyDescent="0.25">
      <c r="B271" s="174">
        <v>149067</v>
      </c>
      <c r="C271" s="174">
        <v>1022</v>
      </c>
      <c r="D271" s="174">
        <v>271</v>
      </c>
      <c r="E271" s="174">
        <v>604</v>
      </c>
      <c r="F271" s="174">
        <v>135.18</v>
      </c>
      <c r="G271" s="174">
        <v>1952</v>
      </c>
      <c r="H271" s="174">
        <v>50.9</v>
      </c>
      <c r="I271" s="174">
        <v>44.61401</v>
      </c>
      <c r="J271" s="3">
        <f t="shared" si="24"/>
        <v>3.3902902088418614</v>
      </c>
      <c r="K271" s="95">
        <f t="shared" si="27"/>
        <v>3.2838740239299537E-2</v>
      </c>
      <c r="L271" s="174">
        <f t="shared" si="28"/>
        <v>0.69361391802583805</v>
      </c>
      <c r="M271" s="174" t="str">
        <f t="shared" si="29"/>
        <v/>
      </c>
      <c r="N271" s="174">
        <f t="shared" si="25"/>
        <v>0.40877858986335969</v>
      </c>
      <c r="O271" s="174">
        <v>264</v>
      </c>
      <c r="P271" s="174" t="e">
        <f t="shared" si="26"/>
        <v>#VALUE!</v>
      </c>
    </row>
    <row r="272" spans="1:16" x14ac:dyDescent="0.25">
      <c r="B272" s="174">
        <v>149636</v>
      </c>
      <c r="C272" s="174">
        <v>1007</v>
      </c>
      <c r="D272" s="174">
        <v>284</v>
      </c>
      <c r="E272" s="174">
        <v>605</v>
      </c>
      <c r="F272" s="174">
        <v>135.16</v>
      </c>
      <c r="G272" s="174">
        <v>1952</v>
      </c>
      <c r="H272" s="174">
        <v>50.909089999999999</v>
      </c>
      <c r="I272" s="174">
        <v>44.622950000000003</v>
      </c>
      <c r="J272" s="3">
        <f t="shared" si="24"/>
        <v>3.3902902088418614</v>
      </c>
      <c r="K272" s="95">
        <f t="shared" si="27"/>
        <v>3.2685930838465119E-2</v>
      </c>
      <c r="L272" s="174">
        <f t="shared" si="28"/>
        <v>0.69400071867922641</v>
      </c>
      <c r="M272" s="174" t="str">
        <f t="shared" si="29"/>
        <v/>
      </c>
      <c r="N272" s="174">
        <f t="shared" si="25"/>
        <v>0.40862578046252523</v>
      </c>
      <c r="O272" s="174">
        <v>265</v>
      </c>
      <c r="P272" s="174" t="e">
        <f t="shared" si="26"/>
        <v>#VALUE!</v>
      </c>
    </row>
    <row r="273" spans="2:16" x14ac:dyDescent="0.25">
      <c r="B273" s="174">
        <v>150204</v>
      </c>
      <c r="C273" s="174">
        <v>1012</v>
      </c>
      <c r="D273" s="174">
        <v>279</v>
      </c>
      <c r="E273" s="174">
        <v>605</v>
      </c>
      <c r="F273" s="174">
        <v>135.13999999999999</v>
      </c>
      <c r="G273" s="174">
        <v>1952</v>
      </c>
      <c r="H273" s="174">
        <v>50.909089999999999</v>
      </c>
      <c r="I273" s="174">
        <v>44.622950000000003</v>
      </c>
      <c r="J273" s="3">
        <f t="shared" si="24"/>
        <v>3.3902902088418614</v>
      </c>
      <c r="K273" s="95">
        <f t="shared" si="27"/>
        <v>3.2533121437630701E-2</v>
      </c>
      <c r="L273" s="174">
        <f t="shared" si="28"/>
        <v>0.69400071867922641</v>
      </c>
      <c r="M273" s="174" t="str">
        <f t="shared" si="29"/>
        <v/>
      </c>
      <c r="N273" s="174">
        <f t="shared" si="25"/>
        <v>0.40847297106169084</v>
      </c>
      <c r="O273" s="174">
        <v>266</v>
      </c>
      <c r="P273" s="174" t="e">
        <f t="shared" si="26"/>
        <v>#VALUE!</v>
      </c>
    </row>
    <row r="274" spans="2:16" x14ac:dyDescent="0.25">
      <c r="B274" s="174">
        <v>150772</v>
      </c>
      <c r="C274" s="174">
        <v>1015</v>
      </c>
      <c r="D274" s="174">
        <v>276</v>
      </c>
      <c r="E274" s="174">
        <v>605</v>
      </c>
      <c r="F274" s="174">
        <v>135.12</v>
      </c>
      <c r="G274" s="174">
        <v>1954</v>
      </c>
      <c r="H274" s="174">
        <v>50.909089999999999</v>
      </c>
      <c r="I274" s="174">
        <v>44.622950000000003</v>
      </c>
      <c r="J274" s="3">
        <f t="shared" si="24"/>
        <v>4.5203869451224818</v>
      </c>
      <c r="K274" s="95">
        <f t="shared" si="27"/>
        <v>3.2380312036796498E-2</v>
      </c>
      <c r="L274" s="174">
        <f t="shared" si="28"/>
        <v>0.69400071867922641</v>
      </c>
      <c r="M274" s="174" t="str">
        <f t="shared" si="29"/>
        <v/>
      </c>
      <c r="N274" s="174">
        <f t="shared" si="25"/>
        <v>0.40832016166085661</v>
      </c>
      <c r="O274" s="174">
        <v>267</v>
      </c>
      <c r="P274" s="174" t="e">
        <f t="shared" si="26"/>
        <v>#VALUE!</v>
      </c>
    </row>
    <row r="275" spans="2:16" x14ac:dyDescent="0.25">
      <c r="B275" s="174">
        <v>151339</v>
      </c>
      <c r="C275" s="174">
        <v>1007</v>
      </c>
      <c r="D275" s="174">
        <v>284</v>
      </c>
      <c r="E275" s="174">
        <v>605</v>
      </c>
      <c r="F275" s="174">
        <v>135.1</v>
      </c>
      <c r="G275" s="174">
        <v>1955</v>
      </c>
      <c r="H275" s="174">
        <v>50.909089999999999</v>
      </c>
      <c r="I275" s="174">
        <v>44.622950000000003</v>
      </c>
      <c r="J275" s="3">
        <f t="shared" si="24"/>
        <v>5.0854353132629058</v>
      </c>
      <c r="K275" s="95">
        <f t="shared" si="27"/>
        <v>3.222750263596208E-2</v>
      </c>
      <c r="L275" s="174">
        <f t="shared" si="28"/>
        <v>0.69400071867922641</v>
      </c>
      <c r="M275" s="174" t="str">
        <f t="shared" si="29"/>
        <v/>
      </c>
      <c r="N275" s="174">
        <f t="shared" si="25"/>
        <v>0.40816735226002221</v>
      </c>
      <c r="O275" s="174">
        <v>268</v>
      </c>
      <c r="P275" s="174" t="e">
        <f t="shared" si="26"/>
        <v>#VALUE!</v>
      </c>
    </row>
    <row r="276" spans="2:16" x14ac:dyDescent="0.25">
      <c r="B276" s="174">
        <v>151904</v>
      </c>
      <c r="C276" s="174">
        <v>1016</v>
      </c>
      <c r="D276" s="174">
        <v>276</v>
      </c>
      <c r="E276" s="174">
        <v>604</v>
      </c>
      <c r="F276" s="174">
        <v>135.08000000000001</v>
      </c>
      <c r="G276" s="174">
        <v>1954</v>
      </c>
      <c r="H276" s="174">
        <v>50.904539999999997</v>
      </c>
      <c r="I276" s="174">
        <v>44.61401</v>
      </c>
      <c r="J276" s="3">
        <f t="shared" si="24"/>
        <v>4.5203869451224818</v>
      </c>
      <c r="K276" s="95">
        <f t="shared" si="27"/>
        <v>3.2074693235127884E-2</v>
      </c>
      <c r="L276" s="174">
        <f t="shared" si="28"/>
        <v>0.69373765663585352</v>
      </c>
      <c r="M276" s="174" t="str">
        <f t="shared" si="29"/>
        <v/>
      </c>
      <c r="N276" s="174">
        <f t="shared" si="25"/>
        <v>0.40801454285918803</v>
      </c>
      <c r="O276" s="174">
        <v>269</v>
      </c>
      <c r="P276" s="174" t="e">
        <f t="shared" si="26"/>
        <v>#VALUE!</v>
      </c>
    </row>
    <row r="277" spans="2:16" x14ac:dyDescent="0.25">
      <c r="B277" s="174">
        <v>152469</v>
      </c>
      <c r="C277" s="174">
        <v>1014</v>
      </c>
      <c r="D277" s="174">
        <v>279</v>
      </c>
      <c r="E277" s="174">
        <v>604</v>
      </c>
      <c r="F277" s="174">
        <v>135.06</v>
      </c>
      <c r="G277" s="174">
        <v>1954</v>
      </c>
      <c r="H277" s="174">
        <v>50.9</v>
      </c>
      <c r="I277" s="174">
        <v>44.61401</v>
      </c>
      <c r="J277" s="3">
        <f t="shared" si="24"/>
        <v>4.5203869451224818</v>
      </c>
      <c r="K277" s="95">
        <f t="shared" si="27"/>
        <v>3.1921883834293466E-2</v>
      </c>
      <c r="L277" s="174">
        <f t="shared" si="28"/>
        <v>0.69361391802583805</v>
      </c>
      <c r="M277" s="174" t="str">
        <f t="shared" si="29"/>
        <v/>
      </c>
      <c r="N277" s="174">
        <f t="shared" si="25"/>
        <v>0.40786173345835358</v>
      </c>
      <c r="O277" s="174">
        <v>270</v>
      </c>
      <c r="P277" s="174" t="e">
        <f t="shared" si="26"/>
        <v>#VALUE!</v>
      </c>
    </row>
    <row r="278" spans="2:16" x14ac:dyDescent="0.25">
      <c r="B278" s="174">
        <v>153033</v>
      </c>
      <c r="C278" s="174">
        <v>1010</v>
      </c>
      <c r="D278" s="174">
        <v>281</v>
      </c>
      <c r="E278" s="174">
        <v>604</v>
      </c>
      <c r="F278" s="174">
        <v>135.04</v>
      </c>
      <c r="G278" s="174">
        <v>1955</v>
      </c>
      <c r="H278" s="174">
        <v>50.909089999999999</v>
      </c>
      <c r="I278" s="174">
        <v>44.61401</v>
      </c>
      <c r="J278" s="3">
        <f t="shared" si="24"/>
        <v>5.0854353132629058</v>
      </c>
      <c r="K278" s="95">
        <f t="shared" si="27"/>
        <v>3.1769074433459048E-2</v>
      </c>
      <c r="L278" s="174">
        <f t="shared" si="28"/>
        <v>0.69386167887067507</v>
      </c>
      <c r="M278" s="174" t="str">
        <f t="shared" si="29"/>
        <v/>
      </c>
      <c r="N278" s="174">
        <f t="shared" si="25"/>
        <v>0.40770892405751918</v>
      </c>
      <c r="O278" s="174">
        <v>271</v>
      </c>
      <c r="P278" s="174" t="e">
        <f t="shared" si="26"/>
        <v>#VALUE!</v>
      </c>
    </row>
    <row r="279" spans="2:16" x14ac:dyDescent="0.25">
      <c r="B279" s="174">
        <v>153598</v>
      </c>
      <c r="C279" s="174">
        <v>1016</v>
      </c>
      <c r="D279" s="174">
        <v>277</v>
      </c>
      <c r="E279" s="174">
        <v>604</v>
      </c>
      <c r="F279" s="174">
        <v>135.02000000000001</v>
      </c>
      <c r="G279" s="174">
        <v>1955</v>
      </c>
      <c r="H279" s="174">
        <v>50.9</v>
      </c>
      <c r="I279" s="174">
        <v>44.61401</v>
      </c>
      <c r="J279" s="3">
        <f t="shared" si="24"/>
        <v>5.0854353132629058</v>
      </c>
      <c r="K279" s="95">
        <f t="shared" si="27"/>
        <v>3.1616265032624845E-2</v>
      </c>
      <c r="L279" s="174">
        <f t="shared" si="28"/>
        <v>0.69361391802583805</v>
      </c>
      <c r="M279" s="174" t="str">
        <f t="shared" si="29"/>
        <v/>
      </c>
      <c r="N279" s="174">
        <f t="shared" si="25"/>
        <v>0.40755611465668495</v>
      </c>
      <c r="O279" s="174">
        <v>272</v>
      </c>
      <c r="P279" s="174" t="e">
        <f t="shared" si="26"/>
        <v>#VALUE!</v>
      </c>
    </row>
    <row r="280" spans="2:16" x14ac:dyDescent="0.25">
      <c r="B280" s="174">
        <v>154161</v>
      </c>
      <c r="C280" s="174">
        <v>1012</v>
      </c>
      <c r="D280" s="174">
        <v>280</v>
      </c>
      <c r="E280" s="174">
        <v>604</v>
      </c>
      <c r="F280" s="174">
        <v>135</v>
      </c>
      <c r="G280" s="174">
        <v>1955</v>
      </c>
      <c r="H280" s="174">
        <v>50.904539999999997</v>
      </c>
      <c r="I280" s="174">
        <v>44.61401</v>
      </c>
      <c r="J280" s="3">
        <f t="shared" si="24"/>
        <v>5.0854353132629058</v>
      </c>
      <c r="K280" s="95">
        <f t="shared" si="27"/>
        <v>3.1463455631790427E-2</v>
      </c>
      <c r="L280" s="174">
        <f t="shared" si="28"/>
        <v>0.69373765663585352</v>
      </c>
      <c r="M280" s="174" t="str">
        <f t="shared" si="29"/>
        <v/>
      </c>
      <c r="N280" s="174">
        <f t="shared" si="25"/>
        <v>0.40740330525585056</v>
      </c>
      <c r="O280" s="174">
        <v>273</v>
      </c>
      <c r="P280" s="174" t="e">
        <f t="shared" si="26"/>
        <v>#VALUE!</v>
      </c>
    </row>
    <row r="281" spans="2:16" x14ac:dyDescent="0.25">
      <c r="B281" s="174">
        <v>154725</v>
      </c>
      <c r="C281" s="174">
        <v>1004</v>
      </c>
      <c r="D281" s="174">
        <v>287</v>
      </c>
      <c r="E281" s="174">
        <v>605</v>
      </c>
      <c r="F281" s="174">
        <v>134.97999999999999</v>
      </c>
      <c r="G281" s="174">
        <v>1955</v>
      </c>
      <c r="H281" s="174">
        <v>50.909089999999999</v>
      </c>
      <c r="I281" s="174">
        <v>44.622950000000003</v>
      </c>
      <c r="J281" s="3">
        <f t="shared" si="24"/>
        <v>5.0854353132629058</v>
      </c>
      <c r="K281" s="95">
        <f t="shared" si="27"/>
        <v>3.1310646230956009E-2</v>
      </c>
      <c r="L281" s="174">
        <f t="shared" si="28"/>
        <v>0.69400071867922641</v>
      </c>
      <c r="M281" s="174" t="str">
        <f t="shared" si="29"/>
        <v/>
      </c>
      <c r="N281" s="174">
        <f t="shared" si="25"/>
        <v>0.40725049585501616</v>
      </c>
      <c r="O281" s="174">
        <v>274</v>
      </c>
      <c r="P281" s="174" t="e">
        <f t="shared" si="26"/>
        <v>#VALUE!</v>
      </c>
    </row>
    <row r="282" spans="2:16" x14ac:dyDescent="0.25">
      <c r="B282" s="174">
        <v>155289</v>
      </c>
      <c r="C282" s="174">
        <v>1017</v>
      </c>
      <c r="D282" s="174">
        <v>276</v>
      </c>
      <c r="E282" s="174">
        <v>604</v>
      </c>
      <c r="F282" s="174">
        <v>134.94999999999999</v>
      </c>
      <c r="G282" s="174">
        <v>1954</v>
      </c>
      <c r="H282" s="174">
        <v>50.9</v>
      </c>
      <c r="I282" s="174">
        <v>44.61401</v>
      </c>
      <c r="J282" s="3">
        <f t="shared" si="24"/>
        <v>4.5203869451224818</v>
      </c>
      <c r="K282" s="95">
        <f t="shared" si="27"/>
        <v>3.1081432129704493E-2</v>
      </c>
      <c r="L282" s="174">
        <f t="shared" si="28"/>
        <v>0.69361391802583805</v>
      </c>
      <c r="M282" s="174" t="str">
        <f t="shared" si="29"/>
        <v/>
      </c>
      <c r="N282" s="174">
        <f t="shared" si="25"/>
        <v>0.40702128175376462</v>
      </c>
      <c r="O282" s="174">
        <v>275</v>
      </c>
      <c r="P282" s="174" t="e">
        <f t="shared" si="26"/>
        <v>#VALUE!</v>
      </c>
    </row>
    <row r="283" spans="2:16" x14ac:dyDescent="0.25">
      <c r="B283" s="174">
        <v>155854</v>
      </c>
      <c r="C283" s="174">
        <v>1012</v>
      </c>
      <c r="D283" s="174">
        <v>280</v>
      </c>
      <c r="E283" s="174">
        <v>604</v>
      </c>
      <c r="F283" s="174">
        <v>134.93</v>
      </c>
      <c r="G283" s="174">
        <v>1955</v>
      </c>
      <c r="H283" s="174">
        <v>50.904539999999997</v>
      </c>
      <c r="I283" s="174">
        <v>44.61401</v>
      </c>
      <c r="J283" s="3">
        <f t="shared" si="24"/>
        <v>5.0854353132629058</v>
      </c>
      <c r="K283" s="95">
        <f t="shared" si="27"/>
        <v>3.0928622728870293E-2</v>
      </c>
      <c r="L283" s="174">
        <f t="shared" si="28"/>
        <v>0.69373765663585352</v>
      </c>
      <c r="M283" s="174" t="str">
        <f t="shared" si="29"/>
        <v/>
      </c>
      <c r="N283" s="174">
        <f t="shared" si="25"/>
        <v>0.40686847235293044</v>
      </c>
      <c r="O283" s="174">
        <v>276</v>
      </c>
      <c r="P283" s="174" t="e">
        <f t="shared" si="26"/>
        <v>#VALUE!</v>
      </c>
    </row>
    <row r="284" spans="2:16" x14ac:dyDescent="0.25">
      <c r="B284" s="174">
        <v>156421</v>
      </c>
      <c r="C284" s="174">
        <v>1008</v>
      </c>
      <c r="D284" s="174">
        <v>284</v>
      </c>
      <c r="E284" s="174">
        <v>604</v>
      </c>
      <c r="F284" s="174">
        <v>134.91</v>
      </c>
      <c r="G284" s="174">
        <v>1955</v>
      </c>
      <c r="H284" s="174">
        <v>50.904539999999997</v>
      </c>
      <c r="I284" s="174">
        <v>44.61401</v>
      </c>
      <c r="J284" s="3">
        <f t="shared" si="24"/>
        <v>5.0854353132629058</v>
      </c>
      <c r="K284" s="95">
        <f t="shared" si="27"/>
        <v>3.0775813328035875E-2</v>
      </c>
      <c r="L284" s="174">
        <f t="shared" si="28"/>
        <v>0.69373765663585352</v>
      </c>
      <c r="M284" s="174" t="str">
        <f t="shared" si="29"/>
        <v/>
      </c>
      <c r="N284" s="174">
        <f t="shared" si="25"/>
        <v>0.40671566295209599</v>
      </c>
      <c r="O284" s="174">
        <v>277</v>
      </c>
      <c r="P284" s="174" t="e">
        <f t="shared" si="26"/>
        <v>#VALUE!</v>
      </c>
    </row>
    <row r="285" spans="2:16" x14ac:dyDescent="0.25">
      <c r="B285" s="174">
        <v>156989</v>
      </c>
      <c r="C285" s="174">
        <v>1008</v>
      </c>
      <c r="D285" s="174">
        <v>284</v>
      </c>
      <c r="E285" s="174">
        <v>604</v>
      </c>
      <c r="F285" s="174">
        <v>134.88999999999999</v>
      </c>
      <c r="G285" s="174">
        <v>1955</v>
      </c>
      <c r="H285" s="174">
        <v>50.904539999999997</v>
      </c>
      <c r="I285" s="174">
        <v>44.61401</v>
      </c>
      <c r="J285" s="3">
        <f t="shared" si="24"/>
        <v>5.0854353132629058</v>
      </c>
      <c r="K285" s="95">
        <f t="shared" si="27"/>
        <v>3.0623003927201457E-2</v>
      </c>
      <c r="L285" s="174">
        <f t="shared" si="28"/>
        <v>0.69373765663585352</v>
      </c>
      <c r="M285" s="174" t="str">
        <f t="shared" si="29"/>
        <v/>
      </c>
      <c r="N285" s="174">
        <f t="shared" si="25"/>
        <v>0.40656285355126159</v>
      </c>
      <c r="O285" s="174">
        <v>278</v>
      </c>
      <c r="P285" s="174" t="e">
        <f t="shared" si="26"/>
        <v>#VALUE!</v>
      </c>
    </row>
    <row r="286" spans="2:16" x14ac:dyDescent="0.25">
      <c r="B286" s="174">
        <v>157558</v>
      </c>
      <c r="C286" s="174">
        <v>1017</v>
      </c>
      <c r="D286" s="174">
        <v>275</v>
      </c>
      <c r="E286" s="174">
        <v>604</v>
      </c>
      <c r="F286" s="174">
        <v>134.87</v>
      </c>
      <c r="G286" s="174">
        <v>1955</v>
      </c>
      <c r="H286" s="174">
        <v>50.904539999999997</v>
      </c>
      <c r="I286" s="174">
        <v>44.61401</v>
      </c>
      <c r="J286" s="3">
        <f t="shared" si="24"/>
        <v>5.0854353132629058</v>
      </c>
      <c r="K286" s="95">
        <f t="shared" si="27"/>
        <v>3.0470194526367258E-2</v>
      </c>
      <c r="L286" s="174">
        <f t="shared" si="28"/>
        <v>0.69373765663585352</v>
      </c>
      <c r="M286" s="174" t="str">
        <f t="shared" si="29"/>
        <v/>
      </c>
      <c r="N286" s="174">
        <f t="shared" si="25"/>
        <v>0.40641004415042736</v>
      </c>
      <c r="O286" s="174">
        <v>279</v>
      </c>
      <c r="P286" s="174" t="e">
        <f t="shared" si="26"/>
        <v>#VALUE!</v>
      </c>
    </row>
    <row r="287" spans="2:16" x14ac:dyDescent="0.25">
      <c r="B287" s="174">
        <v>158127</v>
      </c>
      <c r="C287" s="174">
        <v>1008</v>
      </c>
      <c r="D287" s="174">
        <v>284</v>
      </c>
      <c r="E287" s="174">
        <v>604</v>
      </c>
      <c r="F287" s="174">
        <v>134.85</v>
      </c>
      <c r="G287" s="174">
        <v>1955</v>
      </c>
      <c r="H287" s="174">
        <v>50.904539999999997</v>
      </c>
      <c r="I287" s="174">
        <v>44.61401</v>
      </c>
      <c r="J287" s="3">
        <f t="shared" si="24"/>
        <v>5.0854353132629058</v>
      </c>
      <c r="K287" s="95">
        <f t="shared" si="27"/>
        <v>3.031738512553284E-2</v>
      </c>
      <c r="L287" s="174">
        <f t="shared" si="28"/>
        <v>0.69373765663585352</v>
      </c>
      <c r="M287" s="174" t="str">
        <f t="shared" si="29"/>
        <v/>
      </c>
      <c r="N287" s="174">
        <f t="shared" si="25"/>
        <v>0.40625723474959297</v>
      </c>
      <c r="O287" s="174">
        <v>280</v>
      </c>
      <c r="P287" s="174" t="e">
        <f t="shared" si="26"/>
        <v>#VALUE!</v>
      </c>
    </row>
    <row r="288" spans="2:16" x14ac:dyDescent="0.25">
      <c r="B288" s="174">
        <v>158695</v>
      </c>
      <c r="C288" s="174">
        <v>1011</v>
      </c>
      <c r="D288" s="174">
        <v>282</v>
      </c>
      <c r="E288" s="174">
        <v>603</v>
      </c>
      <c r="F288" s="174">
        <v>134.83000000000001</v>
      </c>
      <c r="G288" s="174">
        <v>1956</v>
      </c>
      <c r="H288" s="174">
        <v>50.9</v>
      </c>
      <c r="I288" s="174">
        <v>44.605069999999998</v>
      </c>
      <c r="J288" s="3">
        <f t="shared" si="24"/>
        <v>5.6504836814031023</v>
      </c>
      <c r="K288" s="95">
        <f t="shared" si="27"/>
        <v>3.016457572469864E-2</v>
      </c>
      <c r="L288" s="174">
        <f t="shared" si="28"/>
        <v>0.69347492786496368</v>
      </c>
      <c r="M288" s="174" t="str">
        <f t="shared" si="29"/>
        <v/>
      </c>
      <c r="N288" s="174">
        <f t="shared" si="25"/>
        <v>0.40610442534875879</v>
      </c>
      <c r="O288" s="174">
        <v>281</v>
      </c>
      <c r="P288" s="174" t="e">
        <f t="shared" si="26"/>
        <v>#VALUE!</v>
      </c>
    </row>
    <row r="289" spans="2:16" x14ac:dyDescent="0.25">
      <c r="B289" s="174">
        <v>159262</v>
      </c>
      <c r="C289" s="174">
        <v>1020</v>
      </c>
      <c r="D289" s="174">
        <v>275</v>
      </c>
      <c r="E289" s="174">
        <v>603</v>
      </c>
      <c r="F289" s="174">
        <v>134.81</v>
      </c>
      <c r="G289" s="174">
        <v>1955</v>
      </c>
      <c r="H289" s="174">
        <v>50.890909999999998</v>
      </c>
      <c r="I289" s="174">
        <v>44.605069999999998</v>
      </c>
      <c r="J289" s="3">
        <f t="shared" si="24"/>
        <v>5.0854353132629058</v>
      </c>
      <c r="K289" s="95">
        <f t="shared" si="27"/>
        <v>3.0011766323864222E-2</v>
      </c>
      <c r="L289" s="174">
        <f t="shared" si="28"/>
        <v>0.69322726090147213</v>
      </c>
      <c r="M289" s="174" t="str">
        <f t="shared" si="29"/>
        <v/>
      </c>
      <c r="N289" s="174">
        <f t="shared" si="25"/>
        <v>0.40595161594792434</v>
      </c>
      <c r="O289" s="174">
        <v>282</v>
      </c>
      <c r="P289" s="174" t="e">
        <f t="shared" si="26"/>
        <v>#VALUE!</v>
      </c>
    </row>
    <row r="290" spans="2:16" x14ac:dyDescent="0.25">
      <c r="B290" s="174">
        <v>159828</v>
      </c>
      <c r="C290" s="174">
        <v>1007</v>
      </c>
      <c r="D290" s="174">
        <v>285</v>
      </c>
      <c r="E290" s="174">
        <v>604</v>
      </c>
      <c r="F290" s="174">
        <v>134.79</v>
      </c>
      <c r="G290" s="174">
        <v>1956</v>
      </c>
      <c r="H290" s="174">
        <v>50.904539999999997</v>
      </c>
      <c r="I290" s="174">
        <v>44.61401</v>
      </c>
      <c r="J290" s="3">
        <f t="shared" si="24"/>
        <v>5.6504836814031023</v>
      </c>
      <c r="K290" s="95">
        <f t="shared" si="27"/>
        <v>2.9858956923029804E-2</v>
      </c>
      <c r="L290" s="174">
        <f t="shared" si="28"/>
        <v>0.69373765663585352</v>
      </c>
      <c r="M290" s="174" t="str">
        <f t="shared" si="29"/>
        <v/>
      </c>
      <c r="N290" s="174">
        <f t="shared" si="25"/>
        <v>0.40579880654708994</v>
      </c>
      <c r="O290" s="174">
        <v>283</v>
      </c>
      <c r="P290" s="174" t="e">
        <f t="shared" si="26"/>
        <v>#VALUE!</v>
      </c>
    </row>
    <row r="291" spans="2:16" x14ac:dyDescent="0.25">
      <c r="B291" s="174">
        <v>160393</v>
      </c>
      <c r="C291" s="174">
        <v>1008</v>
      </c>
      <c r="D291" s="174">
        <v>284</v>
      </c>
      <c r="E291" s="174">
        <v>604</v>
      </c>
      <c r="F291" s="174">
        <v>134.77000000000001</v>
      </c>
      <c r="G291" s="174">
        <v>1955</v>
      </c>
      <c r="H291" s="174">
        <v>50.904539999999997</v>
      </c>
      <c r="I291" s="174">
        <v>44.61401</v>
      </c>
      <c r="J291" s="3">
        <f t="shared" si="24"/>
        <v>5.0854353132629058</v>
      </c>
      <c r="K291" s="95">
        <f t="shared" si="27"/>
        <v>2.9706147522195605E-2</v>
      </c>
      <c r="L291" s="174">
        <f t="shared" si="28"/>
        <v>0.69373765663585352</v>
      </c>
      <c r="M291" s="174" t="str">
        <f t="shared" si="29"/>
        <v/>
      </c>
      <c r="N291" s="174">
        <f t="shared" si="25"/>
        <v>0.40564599714625571</v>
      </c>
      <c r="O291" s="174">
        <v>284</v>
      </c>
      <c r="P291" s="174" t="e">
        <f t="shared" si="26"/>
        <v>#VALUE!</v>
      </c>
    </row>
    <row r="292" spans="2:16" x14ac:dyDescent="0.25">
      <c r="B292" s="174">
        <v>160958</v>
      </c>
      <c r="C292" s="174">
        <v>1017</v>
      </c>
      <c r="D292" s="174">
        <v>276</v>
      </c>
      <c r="E292" s="174">
        <v>603</v>
      </c>
      <c r="F292" s="174">
        <v>134.76</v>
      </c>
      <c r="G292" s="174">
        <v>1956</v>
      </c>
      <c r="H292" s="174">
        <v>50.9</v>
      </c>
      <c r="I292" s="174">
        <v>44.605069999999998</v>
      </c>
      <c r="J292" s="3">
        <f t="shared" si="24"/>
        <v>5.6504836814031023</v>
      </c>
      <c r="K292" s="95">
        <f t="shared" si="27"/>
        <v>2.9629742821778288E-2</v>
      </c>
      <c r="L292" s="174">
        <f t="shared" si="28"/>
        <v>0.69347492786496368</v>
      </c>
      <c r="M292" s="174" t="str">
        <f t="shared" si="29"/>
        <v/>
      </c>
      <c r="N292" s="174">
        <f t="shared" si="25"/>
        <v>0.4055695924458384</v>
      </c>
      <c r="O292" s="174">
        <v>285</v>
      </c>
      <c r="P292" s="174" t="e">
        <f t="shared" si="26"/>
        <v>#VALUE!</v>
      </c>
    </row>
    <row r="293" spans="2:16" x14ac:dyDescent="0.25">
      <c r="B293" s="174">
        <v>161522</v>
      </c>
      <c r="C293" s="174">
        <v>1012</v>
      </c>
      <c r="D293" s="174">
        <v>281</v>
      </c>
      <c r="E293" s="174">
        <v>603</v>
      </c>
      <c r="F293" s="174">
        <v>134.74</v>
      </c>
      <c r="G293" s="174">
        <v>1956</v>
      </c>
      <c r="H293" s="174">
        <v>50.9</v>
      </c>
      <c r="I293" s="174">
        <v>44.605069999999998</v>
      </c>
      <c r="J293" s="3">
        <f t="shared" si="24"/>
        <v>5.6504836814031023</v>
      </c>
      <c r="K293" s="95">
        <f t="shared" si="27"/>
        <v>2.9476933420944085E-2</v>
      </c>
      <c r="L293" s="174">
        <f t="shared" si="28"/>
        <v>0.69347492786496368</v>
      </c>
      <c r="M293" s="174" t="str">
        <f t="shared" si="29"/>
        <v/>
      </c>
      <c r="N293" s="174">
        <f t="shared" si="25"/>
        <v>0.40541678304500423</v>
      </c>
      <c r="O293" s="174">
        <v>286</v>
      </c>
      <c r="P293" s="174" t="e">
        <f t="shared" si="26"/>
        <v>#VALUE!</v>
      </c>
    </row>
    <row r="294" spans="2:16" x14ac:dyDescent="0.25">
      <c r="B294" s="174">
        <v>162086</v>
      </c>
      <c r="C294" s="174">
        <v>1019</v>
      </c>
      <c r="D294" s="174">
        <v>275</v>
      </c>
      <c r="E294" s="174">
        <v>604</v>
      </c>
      <c r="F294" s="174">
        <v>134.72</v>
      </c>
      <c r="G294" s="174">
        <v>1955</v>
      </c>
      <c r="H294" s="174">
        <v>50.895449999999997</v>
      </c>
      <c r="I294" s="174">
        <v>44.61401</v>
      </c>
      <c r="J294" s="3">
        <f t="shared" si="24"/>
        <v>5.0854353132629058</v>
      </c>
      <c r="K294" s="95">
        <f t="shared" si="27"/>
        <v>2.9324124020109667E-2</v>
      </c>
      <c r="L294" s="174">
        <f t="shared" si="28"/>
        <v>0.6934899179366194</v>
      </c>
      <c r="M294" s="174" t="str">
        <f t="shared" si="29"/>
        <v/>
      </c>
      <c r="N294" s="174">
        <f t="shared" si="25"/>
        <v>0.40526397364416977</v>
      </c>
      <c r="O294" s="174">
        <v>287</v>
      </c>
      <c r="P294" s="174" t="e">
        <f t="shared" si="26"/>
        <v>#VALUE!</v>
      </c>
    </row>
    <row r="295" spans="2:16" x14ac:dyDescent="0.25">
      <c r="B295" s="174">
        <v>162650</v>
      </c>
      <c r="C295" s="174">
        <v>1019</v>
      </c>
      <c r="D295" s="174">
        <v>276</v>
      </c>
      <c r="E295" s="174">
        <v>603</v>
      </c>
      <c r="F295" s="174">
        <v>134.69999999999999</v>
      </c>
      <c r="G295" s="174">
        <v>1956</v>
      </c>
      <c r="H295" s="174">
        <v>50.890909999999998</v>
      </c>
      <c r="I295" s="174">
        <v>44.605069999999998</v>
      </c>
      <c r="J295" s="3">
        <f t="shared" si="24"/>
        <v>5.6504836814031023</v>
      </c>
      <c r="K295" s="95">
        <f t="shared" si="27"/>
        <v>2.9171314619275253E-2</v>
      </c>
      <c r="L295" s="174">
        <f t="shared" si="28"/>
        <v>0.69322726090147213</v>
      </c>
      <c r="M295" s="174" t="str">
        <f t="shared" si="29"/>
        <v/>
      </c>
      <c r="N295" s="174">
        <f t="shared" si="25"/>
        <v>0.40511116424333538</v>
      </c>
      <c r="O295" s="174">
        <v>288</v>
      </c>
      <c r="P295" s="174" t="e">
        <f t="shared" si="26"/>
        <v>#VALUE!</v>
      </c>
    </row>
    <row r="296" spans="2:16" x14ac:dyDescent="0.25">
      <c r="B296" s="174">
        <v>163214</v>
      </c>
      <c r="C296" s="174">
        <v>1009</v>
      </c>
      <c r="D296" s="174">
        <v>282</v>
      </c>
      <c r="E296" s="174">
        <v>604</v>
      </c>
      <c r="F296" s="174">
        <v>134.69</v>
      </c>
      <c r="G296" s="174">
        <v>1956</v>
      </c>
      <c r="H296" s="174">
        <v>50.909089999999999</v>
      </c>
      <c r="I296" s="174">
        <v>44.61401</v>
      </c>
      <c r="J296" s="3">
        <f t="shared" si="24"/>
        <v>5.6504836814031023</v>
      </c>
      <c r="K296" s="95">
        <f t="shared" si="27"/>
        <v>2.9094909918858151E-2</v>
      </c>
      <c r="L296" s="174">
        <f t="shared" si="28"/>
        <v>0.69386167887067507</v>
      </c>
      <c r="M296" s="174" t="str">
        <f t="shared" si="29"/>
        <v/>
      </c>
      <c r="N296" s="174">
        <f t="shared" si="25"/>
        <v>0.40503475954291829</v>
      </c>
      <c r="O296" s="174">
        <v>289</v>
      </c>
      <c r="P296" s="174" t="e">
        <f t="shared" si="26"/>
        <v>#VALUE!</v>
      </c>
    </row>
    <row r="297" spans="2:16" x14ac:dyDescent="0.25">
      <c r="B297" s="174">
        <v>163781</v>
      </c>
      <c r="C297" s="174">
        <v>1024</v>
      </c>
      <c r="D297" s="174">
        <v>271</v>
      </c>
      <c r="E297" s="174">
        <v>604</v>
      </c>
      <c r="F297" s="174">
        <v>134.66999999999999</v>
      </c>
      <c r="G297" s="174">
        <v>1956</v>
      </c>
      <c r="H297" s="174">
        <v>50.890909999999998</v>
      </c>
      <c r="I297" s="174">
        <v>44.61401</v>
      </c>
      <c r="J297" s="3">
        <f t="shared" si="24"/>
        <v>5.6504836814031023</v>
      </c>
      <c r="K297" s="95">
        <f t="shared" si="27"/>
        <v>2.8942100518023733E-2</v>
      </c>
      <c r="L297" s="174">
        <f t="shared" si="28"/>
        <v>0.69336620142353522</v>
      </c>
      <c r="M297" s="174" t="str">
        <f t="shared" si="29"/>
        <v/>
      </c>
      <c r="N297" s="174">
        <f t="shared" si="25"/>
        <v>0.40488195014208384</v>
      </c>
      <c r="O297" s="174">
        <v>290</v>
      </c>
      <c r="P297" s="174" t="e">
        <f t="shared" si="26"/>
        <v>#VALUE!</v>
      </c>
    </row>
    <row r="298" spans="2:16" x14ac:dyDescent="0.25">
      <c r="B298" s="174">
        <v>164349</v>
      </c>
      <c r="C298" s="174">
        <v>1024</v>
      </c>
      <c r="D298" s="174">
        <v>270</v>
      </c>
      <c r="E298" s="174">
        <v>604</v>
      </c>
      <c r="F298" s="174">
        <v>134.66</v>
      </c>
      <c r="G298" s="174">
        <v>1956</v>
      </c>
      <c r="H298" s="174">
        <v>50.895449999999997</v>
      </c>
      <c r="I298" s="174">
        <v>44.61401</v>
      </c>
      <c r="J298" s="3">
        <f t="shared" si="24"/>
        <v>5.6504836814031023</v>
      </c>
      <c r="K298" s="95">
        <f t="shared" si="27"/>
        <v>2.8865695817606635E-2</v>
      </c>
      <c r="L298" s="174">
        <f t="shared" si="28"/>
        <v>0.6934899179366194</v>
      </c>
      <c r="M298" s="174" t="str">
        <f t="shared" si="29"/>
        <v/>
      </c>
      <c r="N298" s="174">
        <f t="shared" si="25"/>
        <v>0.40480554544166675</v>
      </c>
      <c r="O298" s="174">
        <v>291</v>
      </c>
      <c r="P298" s="174" t="e">
        <f t="shared" si="26"/>
        <v>#VALUE!</v>
      </c>
    </row>
    <row r="299" spans="2:16" x14ac:dyDescent="0.25">
      <c r="B299" s="174">
        <v>164918</v>
      </c>
      <c r="C299" s="174">
        <v>1010</v>
      </c>
      <c r="D299" s="174">
        <v>283</v>
      </c>
      <c r="E299" s="174">
        <v>603</v>
      </c>
      <c r="F299" s="174">
        <v>134.63999999999999</v>
      </c>
      <c r="G299" s="174">
        <v>1956</v>
      </c>
      <c r="H299" s="174">
        <v>50.9</v>
      </c>
      <c r="I299" s="174">
        <v>44.605069999999998</v>
      </c>
      <c r="J299" s="3">
        <f t="shared" si="24"/>
        <v>5.6504836814031023</v>
      </c>
      <c r="K299" s="95">
        <f t="shared" si="27"/>
        <v>2.8712886416772217E-2</v>
      </c>
      <c r="L299" s="174">
        <f t="shared" si="28"/>
        <v>0.69347492786496368</v>
      </c>
      <c r="M299" s="174" t="str">
        <f t="shared" si="29"/>
        <v/>
      </c>
      <c r="N299" s="174">
        <f t="shared" si="25"/>
        <v>0.40465273604083235</v>
      </c>
      <c r="O299" s="174">
        <v>292</v>
      </c>
      <c r="P299" s="174" t="e">
        <f t="shared" si="26"/>
        <v>#VALUE!</v>
      </c>
    </row>
    <row r="300" spans="2:16" x14ac:dyDescent="0.25">
      <c r="B300" s="174">
        <v>165487</v>
      </c>
      <c r="C300" s="174">
        <v>1014</v>
      </c>
      <c r="D300" s="174">
        <v>280</v>
      </c>
      <c r="E300" s="174">
        <v>604</v>
      </c>
      <c r="F300" s="174">
        <v>134.63</v>
      </c>
      <c r="G300" s="174">
        <v>1956</v>
      </c>
      <c r="H300" s="174">
        <v>50.895449999999997</v>
      </c>
      <c r="I300" s="174">
        <v>44.61401</v>
      </c>
      <c r="J300" s="3">
        <f t="shared" si="24"/>
        <v>5.6504836814031023</v>
      </c>
      <c r="K300" s="95">
        <f t="shared" si="27"/>
        <v>2.8636481716355116E-2</v>
      </c>
      <c r="L300" s="174">
        <f t="shared" si="28"/>
        <v>0.6934899179366194</v>
      </c>
      <c r="M300" s="174" t="str">
        <f t="shared" si="29"/>
        <v/>
      </c>
      <c r="N300" s="174">
        <f t="shared" si="25"/>
        <v>0.40457633134041526</v>
      </c>
      <c r="O300" s="174">
        <v>293</v>
      </c>
      <c r="P300" s="174" t="e">
        <f t="shared" si="26"/>
        <v>#VALUE!</v>
      </c>
    </row>
    <row r="301" spans="2:16" x14ac:dyDescent="0.25">
      <c r="B301" s="174">
        <v>166056</v>
      </c>
      <c r="C301" s="174">
        <v>1016</v>
      </c>
      <c r="D301" s="174">
        <v>277</v>
      </c>
      <c r="E301" s="174">
        <v>603</v>
      </c>
      <c r="F301" s="174">
        <v>134.61000000000001</v>
      </c>
      <c r="G301" s="174">
        <v>1956</v>
      </c>
      <c r="H301" s="174">
        <v>50.9</v>
      </c>
      <c r="I301" s="174">
        <v>44.605069999999998</v>
      </c>
      <c r="J301" s="3">
        <f t="shared" si="24"/>
        <v>5.6504836814031023</v>
      </c>
      <c r="K301" s="95">
        <f t="shared" si="27"/>
        <v>2.8483672315520916E-2</v>
      </c>
      <c r="L301" s="174">
        <f t="shared" si="28"/>
        <v>0.69347492786496368</v>
      </c>
      <c r="M301" s="174" t="str">
        <f t="shared" si="29"/>
        <v/>
      </c>
      <c r="N301" s="174">
        <f t="shared" si="25"/>
        <v>0.40442352193958103</v>
      </c>
      <c r="O301" s="174">
        <v>294</v>
      </c>
      <c r="P301" s="174" t="e">
        <f t="shared" si="26"/>
        <v>#VALUE!</v>
      </c>
    </row>
    <row r="302" spans="2:16" x14ac:dyDescent="0.25">
      <c r="B302" s="174">
        <v>166624</v>
      </c>
      <c r="C302" s="174">
        <v>1010</v>
      </c>
      <c r="D302" s="174">
        <v>284</v>
      </c>
      <c r="E302" s="174">
        <v>603</v>
      </c>
      <c r="F302" s="174">
        <v>134.6</v>
      </c>
      <c r="G302" s="174">
        <v>1956</v>
      </c>
      <c r="H302" s="174">
        <v>50.895449999999997</v>
      </c>
      <c r="I302" s="174">
        <v>44.605069999999998</v>
      </c>
      <c r="J302" s="3">
        <f t="shared" si="24"/>
        <v>5.6504836814031023</v>
      </c>
      <c r="K302" s="95">
        <f t="shared" si="27"/>
        <v>2.84072676151036E-2</v>
      </c>
      <c r="L302" s="174">
        <f t="shared" si="28"/>
        <v>0.69335095262356294</v>
      </c>
      <c r="M302" s="174" t="str">
        <f t="shared" si="29"/>
        <v/>
      </c>
      <c r="N302" s="174">
        <f t="shared" si="25"/>
        <v>0.40434711723916372</v>
      </c>
      <c r="O302" s="174">
        <v>295</v>
      </c>
      <c r="P302" s="174" t="e">
        <f t="shared" si="26"/>
        <v>#VALUE!</v>
      </c>
    </row>
    <row r="303" spans="2:16" x14ac:dyDescent="0.25">
      <c r="B303" s="174">
        <v>167190</v>
      </c>
      <c r="C303" s="174">
        <v>1013</v>
      </c>
      <c r="D303" s="174">
        <v>280</v>
      </c>
      <c r="E303" s="174">
        <v>603</v>
      </c>
      <c r="F303" s="174">
        <v>134.58000000000001</v>
      </c>
      <c r="G303" s="174">
        <v>1957</v>
      </c>
      <c r="H303" s="174">
        <v>50.9</v>
      </c>
      <c r="I303" s="174">
        <v>44.605069999999998</v>
      </c>
      <c r="J303" s="3">
        <f t="shared" si="24"/>
        <v>6.2155320495435262</v>
      </c>
      <c r="K303" s="95">
        <f t="shared" si="27"/>
        <v>2.8254458214269397E-2</v>
      </c>
      <c r="L303" s="174">
        <f t="shared" si="28"/>
        <v>0.69347492786496368</v>
      </c>
      <c r="M303" s="174" t="str">
        <f t="shared" si="29"/>
        <v/>
      </c>
      <c r="N303" s="174">
        <f t="shared" si="25"/>
        <v>0.40419430783832955</v>
      </c>
      <c r="O303" s="174">
        <v>296</v>
      </c>
      <c r="P303" s="174" t="e">
        <f t="shared" si="26"/>
        <v>#VALUE!</v>
      </c>
    </row>
    <row r="304" spans="2:16" x14ac:dyDescent="0.25">
      <c r="B304" s="174">
        <v>167756</v>
      </c>
      <c r="C304" s="174">
        <v>1011</v>
      </c>
      <c r="D304" s="174">
        <v>282</v>
      </c>
      <c r="E304" s="174">
        <v>604</v>
      </c>
      <c r="F304" s="174">
        <v>134.57</v>
      </c>
      <c r="G304" s="174">
        <v>1956</v>
      </c>
      <c r="H304" s="174">
        <v>50.9</v>
      </c>
      <c r="I304" s="174">
        <v>44.61401</v>
      </c>
      <c r="J304" s="3">
        <f t="shared" si="24"/>
        <v>5.6504836814031023</v>
      </c>
      <c r="K304" s="95">
        <f t="shared" si="27"/>
        <v>2.817805351385208E-2</v>
      </c>
      <c r="L304" s="174">
        <f t="shared" si="28"/>
        <v>0.69361391802583805</v>
      </c>
      <c r="M304" s="174" t="str">
        <f t="shared" si="29"/>
        <v/>
      </c>
      <c r="N304" s="174">
        <f t="shared" si="25"/>
        <v>0.40411790313791218</v>
      </c>
      <c r="O304" s="174">
        <v>297</v>
      </c>
      <c r="P304" s="174" t="e">
        <f t="shared" si="26"/>
        <v>#VALUE!</v>
      </c>
    </row>
    <row r="305" spans="2:16" x14ac:dyDescent="0.25">
      <c r="B305" s="174">
        <v>168321</v>
      </c>
      <c r="C305" s="174">
        <v>1008</v>
      </c>
      <c r="D305" s="174">
        <v>284</v>
      </c>
      <c r="E305" s="174">
        <v>604</v>
      </c>
      <c r="F305" s="174">
        <v>134.55000000000001</v>
      </c>
      <c r="G305" s="174">
        <v>1956</v>
      </c>
      <c r="H305" s="174">
        <v>50.904539999999997</v>
      </c>
      <c r="I305" s="174">
        <v>44.61401</v>
      </c>
      <c r="J305" s="3">
        <f t="shared" si="24"/>
        <v>5.6504836814031023</v>
      </c>
      <c r="K305" s="95">
        <f t="shared" si="27"/>
        <v>2.8025244113017881E-2</v>
      </c>
      <c r="L305" s="174">
        <f t="shared" si="28"/>
        <v>0.69373765663585352</v>
      </c>
      <c r="M305" s="174" t="str">
        <f t="shared" si="29"/>
        <v/>
      </c>
      <c r="N305" s="174">
        <f t="shared" si="25"/>
        <v>0.40396509373707801</v>
      </c>
      <c r="O305" s="174">
        <v>298</v>
      </c>
      <c r="P305" s="174" t="e">
        <f t="shared" si="26"/>
        <v>#VALUE!</v>
      </c>
    </row>
    <row r="306" spans="2:16" x14ac:dyDescent="0.25">
      <c r="B306" s="174">
        <v>168886</v>
      </c>
      <c r="C306" s="174">
        <v>1022</v>
      </c>
      <c r="D306" s="174">
        <v>273</v>
      </c>
      <c r="E306" s="174">
        <v>603</v>
      </c>
      <c r="F306" s="174">
        <v>134.54</v>
      </c>
      <c r="G306" s="174">
        <v>1956</v>
      </c>
      <c r="H306" s="174">
        <v>50.890909999999998</v>
      </c>
      <c r="I306" s="174">
        <v>44.605069999999998</v>
      </c>
      <c r="J306" s="3">
        <f t="shared" si="24"/>
        <v>5.6504836814031023</v>
      </c>
      <c r="K306" s="95">
        <f t="shared" si="27"/>
        <v>2.7948839412600564E-2</v>
      </c>
      <c r="L306" s="174">
        <f t="shared" si="28"/>
        <v>0.69322726090147213</v>
      </c>
      <c r="M306" s="174" t="str">
        <f t="shared" si="29"/>
        <v/>
      </c>
      <c r="N306" s="174">
        <f t="shared" si="25"/>
        <v>0.4038886890366607</v>
      </c>
      <c r="O306" s="174">
        <v>299</v>
      </c>
      <c r="P306" s="174" t="e">
        <f t="shared" si="26"/>
        <v>#VALUE!</v>
      </c>
    </row>
    <row r="307" spans="2:16" x14ac:dyDescent="0.25">
      <c r="B307" s="174">
        <v>169451</v>
      </c>
      <c r="C307" s="174">
        <v>1012</v>
      </c>
      <c r="D307" s="174">
        <v>281</v>
      </c>
      <c r="E307" s="174">
        <v>604</v>
      </c>
      <c r="F307" s="174">
        <v>134.53</v>
      </c>
      <c r="G307" s="174">
        <v>1955</v>
      </c>
      <c r="H307" s="174">
        <v>50.9</v>
      </c>
      <c r="I307" s="174">
        <v>44.605069999999998</v>
      </c>
      <c r="J307" s="3">
        <f t="shared" si="24"/>
        <v>5.0854353132629058</v>
      </c>
      <c r="K307" s="95">
        <f t="shared" si="27"/>
        <v>2.7872434712183463E-2</v>
      </c>
      <c r="L307" s="174">
        <f t="shared" si="28"/>
        <v>0.69347492786496368</v>
      </c>
      <c r="M307" s="174" t="str">
        <f t="shared" si="29"/>
        <v/>
      </c>
      <c r="N307" s="174">
        <f t="shared" si="25"/>
        <v>0.40381228433624361</v>
      </c>
      <c r="O307" s="174">
        <v>300</v>
      </c>
      <c r="P307" s="174" t="e">
        <f t="shared" si="26"/>
        <v>#VALUE!</v>
      </c>
    </row>
    <row r="308" spans="2:16" x14ac:dyDescent="0.25">
      <c r="B308" s="174">
        <v>170015</v>
      </c>
      <c r="C308" s="174">
        <v>1009</v>
      </c>
      <c r="D308" s="174">
        <v>284</v>
      </c>
      <c r="E308" s="174">
        <v>603</v>
      </c>
      <c r="F308" s="174">
        <v>134.51</v>
      </c>
      <c r="G308" s="174">
        <v>1956</v>
      </c>
      <c r="H308" s="174">
        <v>50.9</v>
      </c>
      <c r="I308" s="174">
        <v>44.605069999999998</v>
      </c>
      <c r="J308" s="3">
        <f t="shared" si="24"/>
        <v>5.6504836814031023</v>
      </c>
      <c r="K308" s="95">
        <f t="shared" si="27"/>
        <v>2.7719625311349045E-2</v>
      </c>
      <c r="L308" s="174">
        <f t="shared" si="28"/>
        <v>0.69347492786496368</v>
      </c>
      <c r="M308" s="174" t="str">
        <f t="shared" si="29"/>
        <v/>
      </c>
      <c r="N308" s="174">
        <f t="shared" si="25"/>
        <v>0.40365947493540916</v>
      </c>
      <c r="O308" s="174">
        <v>301</v>
      </c>
      <c r="P308" s="174" t="e">
        <f t="shared" si="26"/>
        <v>#VALUE!</v>
      </c>
    </row>
    <row r="309" spans="2:16" x14ac:dyDescent="0.25">
      <c r="B309" s="174">
        <v>170579</v>
      </c>
      <c r="C309" s="174">
        <v>1013</v>
      </c>
      <c r="D309" s="174">
        <v>280</v>
      </c>
      <c r="E309" s="174">
        <v>603</v>
      </c>
      <c r="F309" s="174">
        <v>134.5</v>
      </c>
      <c r="G309" s="174">
        <v>1956</v>
      </c>
      <c r="H309" s="174">
        <v>50.9</v>
      </c>
      <c r="I309" s="174">
        <v>44.605069999999998</v>
      </c>
      <c r="J309" s="3">
        <f t="shared" si="24"/>
        <v>5.6504836814031023</v>
      </c>
      <c r="K309" s="95">
        <f t="shared" si="27"/>
        <v>2.7643220610931947E-2</v>
      </c>
      <c r="L309" s="174">
        <f t="shared" si="28"/>
        <v>0.69347492786496368</v>
      </c>
      <c r="M309" s="174" t="str">
        <f t="shared" si="29"/>
        <v/>
      </c>
      <c r="N309" s="174">
        <f t="shared" si="25"/>
        <v>0.40358307023499207</v>
      </c>
      <c r="O309" s="174">
        <v>302</v>
      </c>
      <c r="P309" s="174" t="e">
        <f t="shared" si="26"/>
        <v>#VALUE!</v>
      </c>
    </row>
    <row r="310" spans="2:16" x14ac:dyDescent="0.25">
      <c r="B310" s="174">
        <v>171143</v>
      </c>
      <c r="C310" s="174">
        <v>1012</v>
      </c>
      <c r="D310" s="174">
        <v>281</v>
      </c>
      <c r="E310" s="174">
        <v>603</v>
      </c>
      <c r="F310" s="174">
        <v>134.49</v>
      </c>
      <c r="G310" s="174">
        <v>1956</v>
      </c>
      <c r="H310" s="174">
        <v>50.9</v>
      </c>
      <c r="I310" s="174">
        <v>44.605069999999998</v>
      </c>
      <c r="J310" s="3">
        <f t="shared" si="24"/>
        <v>5.6504836814031023</v>
      </c>
      <c r="K310" s="95">
        <f t="shared" si="27"/>
        <v>2.7566815910514846E-2</v>
      </c>
      <c r="L310" s="174">
        <f t="shared" si="28"/>
        <v>0.69347492786496368</v>
      </c>
      <c r="M310" s="174" t="str">
        <f t="shared" si="29"/>
        <v/>
      </c>
      <c r="N310" s="174">
        <f t="shared" si="25"/>
        <v>0.40350666553457498</v>
      </c>
      <c r="O310" s="174">
        <v>303</v>
      </c>
      <c r="P310" s="174" t="e">
        <f t="shared" si="26"/>
        <v>#VALUE!</v>
      </c>
    </row>
    <row r="311" spans="2:16" x14ac:dyDescent="0.25">
      <c r="B311" s="174">
        <v>171710</v>
      </c>
      <c r="C311" s="174">
        <v>1013</v>
      </c>
      <c r="D311" s="174">
        <v>281</v>
      </c>
      <c r="E311" s="174">
        <v>603</v>
      </c>
      <c r="F311" s="174">
        <v>134.47</v>
      </c>
      <c r="G311" s="174">
        <v>1956</v>
      </c>
      <c r="H311" s="174">
        <v>50.895449999999997</v>
      </c>
      <c r="I311" s="174">
        <v>44.605069999999998</v>
      </c>
      <c r="J311" s="3">
        <f t="shared" si="24"/>
        <v>5.6504836814031023</v>
      </c>
      <c r="K311" s="95">
        <f t="shared" si="27"/>
        <v>2.7414006509680428E-2</v>
      </c>
      <c r="L311" s="174">
        <f t="shared" si="28"/>
        <v>0.69335095262356294</v>
      </c>
      <c r="M311" s="174" t="str">
        <f t="shared" si="29"/>
        <v/>
      </c>
      <c r="N311" s="174">
        <f t="shared" si="25"/>
        <v>0.40335385613374053</v>
      </c>
      <c r="O311" s="174">
        <v>304</v>
      </c>
      <c r="P311" s="174" t="e">
        <f t="shared" si="26"/>
        <v>#VALUE!</v>
      </c>
    </row>
    <row r="312" spans="2:16" x14ac:dyDescent="0.25">
      <c r="B312" s="174">
        <v>172278</v>
      </c>
      <c r="C312" s="174">
        <v>1021</v>
      </c>
      <c r="D312" s="174">
        <v>274</v>
      </c>
      <c r="E312" s="174">
        <v>603</v>
      </c>
      <c r="F312" s="174">
        <v>134.46</v>
      </c>
      <c r="G312" s="174">
        <v>1956</v>
      </c>
      <c r="H312" s="174">
        <v>50.890909999999998</v>
      </c>
      <c r="I312" s="174">
        <v>44.605069999999998</v>
      </c>
      <c r="J312" s="3">
        <f t="shared" si="24"/>
        <v>5.6504836814031023</v>
      </c>
      <c r="K312" s="95">
        <f t="shared" si="27"/>
        <v>2.7337601809263326E-2</v>
      </c>
      <c r="L312" s="174">
        <f t="shared" si="28"/>
        <v>0.69322726090147213</v>
      </c>
      <c r="M312" s="174" t="str">
        <f t="shared" si="29"/>
        <v/>
      </c>
      <c r="N312" s="174">
        <f t="shared" si="25"/>
        <v>0.40327745143332344</v>
      </c>
      <c r="O312" s="174">
        <v>305</v>
      </c>
      <c r="P312" s="174" t="e">
        <f t="shared" si="26"/>
        <v>#VALUE!</v>
      </c>
    </row>
    <row r="313" spans="2:16" x14ac:dyDescent="0.25">
      <c r="B313" s="174">
        <v>172847</v>
      </c>
      <c r="C313" s="174">
        <v>1013</v>
      </c>
      <c r="D313" s="174">
        <v>281</v>
      </c>
      <c r="E313" s="174">
        <v>603</v>
      </c>
      <c r="F313" s="174">
        <v>134.44999999999999</v>
      </c>
      <c r="G313" s="174">
        <v>1955</v>
      </c>
      <c r="H313" s="174">
        <v>50.9</v>
      </c>
      <c r="I313" s="174">
        <v>44.605069999999998</v>
      </c>
      <c r="J313" s="3">
        <f t="shared" si="24"/>
        <v>5.0854353132629058</v>
      </c>
      <c r="K313" s="95">
        <f t="shared" si="27"/>
        <v>2.7261197108846009E-2</v>
      </c>
      <c r="L313" s="174">
        <f t="shared" si="28"/>
        <v>0.69347492786496368</v>
      </c>
      <c r="M313" s="174" t="str">
        <f t="shared" si="29"/>
        <v/>
      </c>
      <c r="N313" s="174">
        <f t="shared" si="25"/>
        <v>0.40320104673290613</v>
      </c>
      <c r="O313" s="174">
        <v>306</v>
      </c>
      <c r="P313" s="174" t="e">
        <f t="shared" si="26"/>
        <v>#VALUE!</v>
      </c>
    </row>
    <row r="314" spans="2:16" x14ac:dyDescent="0.25">
      <c r="B314" s="174">
        <v>173416</v>
      </c>
      <c r="C314" s="174">
        <v>1009</v>
      </c>
      <c r="D314" s="174">
        <v>284</v>
      </c>
      <c r="E314" s="174">
        <v>603</v>
      </c>
      <c r="F314" s="174">
        <v>134.44</v>
      </c>
      <c r="G314" s="174">
        <v>1955</v>
      </c>
      <c r="H314" s="174">
        <v>50.9</v>
      </c>
      <c r="I314" s="174">
        <v>44.605069999999998</v>
      </c>
      <c r="J314" s="3">
        <f t="shared" si="24"/>
        <v>5.0854353132629058</v>
      </c>
      <c r="K314" s="95">
        <f t="shared" si="27"/>
        <v>2.7184792408428912E-2</v>
      </c>
      <c r="L314" s="174">
        <f t="shared" si="28"/>
        <v>0.69347492786496368</v>
      </c>
      <c r="M314" s="174" t="str">
        <f t="shared" si="29"/>
        <v/>
      </c>
      <c r="N314" s="174">
        <f t="shared" si="25"/>
        <v>0.40312464203248904</v>
      </c>
      <c r="O314" s="174">
        <v>307</v>
      </c>
      <c r="P314" s="174" t="e">
        <f t="shared" si="26"/>
        <v>#VALUE!</v>
      </c>
    </row>
    <row r="315" spans="2:16" x14ac:dyDescent="0.25">
      <c r="B315" s="174">
        <v>173984</v>
      </c>
      <c r="C315" s="174">
        <v>1021</v>
      </c>
      <c r="D315" s="174">
        <v>274</v>
      </c>
      <c r="E315" s="174">
        <v>603</v>
      </c>
      <c r="F315" s="174">
        <v>134.43</v>
      </c>
      <c r="G315" s="174">
        <v>1956</v>
      </c>
      <c r="H315" s="174">
        <v>50.890909999999998</v>
      </c>
      <c r="I315" s="174">
        <v>44.605069999999998</v>
      </c>
      <c r="J315" s="3">
        <f t="shared" si="24"/>
        <v>5.6504836814031023</v>
      </c>
      <c r="K315" s="95">
        <f t="shared" si="27"/>
        <v>2.710838770801181E-2</v>
      </c>
      <c r="L315" s="174">
        <f t="shared" si="28"/>
        <v>0.69322726090147213</v>
      </c>
      <c r="M315" s="174" t="str">
        <f t="shared" si="29"/>
        <v/>
      </c>
      <c r="N315" s="174">
        <f t="shared" si="25"/>
        <v>0.40304823733207196</v>
      </c>
      <c r="O315" s="174">
        <v>308</v>
      </c>
      <c r="P315" s="174" t="e">
        <f t="shared" si="26"/>
        <v>#VALUE!</v>
      </c>
    </row>
    <row r="316" spans="2:16" x14ac:dyDescent="0.25">
      <c r="B316" s="174">
        <v>174551</v>
      </c>
      <c r="C316" s="174">
        <v>1010</v>
      </c>
      <c r="D316" s="174">
        <v>284</v>
      </c>
      <c r="E316" s="174">
        <v>603</v>
      </c>
      <c r="F316" s="174">
        <v>134.41</v>
      </c>
      <c r="G316" s="174">
        <v>1956</v>
      </c>
      <c r="H316" s="174">
        <v>50.895449999999997</v>
      </c>
      <c r="I316" s="174">
        <v>44.605069999999998</v>
      </c>
      <c r="J316" s="3">
        <f t="shared" si="24"/>
        <v>5.6504836814031023</v>
      </c>
      <c r="K316" s="95">
        <f t="shared" si="27"/>
        <v>2.6955578307177392E-2</v>
      </c>
      <c r="L316" s="174">
        <f t="shared" si="28"/>
        <v>0.69335095262356294</v>
      </c>
      <c r="M316" s="174" t="str">
        <f t="shared" si="29"/>
        <v/>
      </c>
      <c r="N316" s="174">
        <f t="shared" si="25"/>
        <v>0.4028954279312375</v>
      </c>
      <c r="O316" s="174">
        <v>309</v>
      </c>
      <c r="P316" s="174" t="e">
        <f t="shared" si="26"/>
        <v>#VALUE!</v>
      </c>
    </row>
    <row r="317" spans="2:16" x14ac:dyDescent="0.25">
      <c r="B317" s="174">
        <v>175117</v>
      </c>
      <c r="C317" s="174">
        <v>1010</v>
      </c>
      <c r="D317" s="174">
        <v>284</v>
      </c>
      <c r="E317" s="174">
        <v>604</v>
      </c>
      <c r="F317" s="174">
        <v>134.4</v>
      </c>
      <c r="G317" s="174">
        <v>1956</v>
      </c>
      <c r="H317" s="174">
        <v>50.895449999999997</v>
      </c>
      <c r="I317" s="174">
        <v>44.61401</v>
      </c>
      <c r="J317" s="3">
        <f t="shared" si="24"/>
        <v>5.6504836814031023</v>
      </c>
      <c r="K317" s="95">
        <f t="shared" si="27"/>
        <v>2.6879173606760291E-2</v>
      </c>
      <c r="L317" s="174">
        <f t="shared" si="28"/>
        <v>0.6934899179366194</v>
      </c>
      <c r="M317" s="174" t="str">
        <f t="shared" si="29"/>
        <v/>
      </c>
      <c r="N317" s="174">
        <f t="shared" si="25"/>
        <v>0.40281902323082042</v>
      </c>
      <c r="O317" s="174">
        <v>310</v>
      </c>
      <c r="P317" s="174" t="e">
        <f t="shared" si="26"/>
        <v>#VALUE!</v>
      </c>
    </row>
    <row r="318" spans="2:16" x14ac:dyDescent="0.25">
      <c r="B318" s="174">
        <v>175682</v>
      </c>
      <c r="C318" s="174">
        <v>1024</v>
      </c>
      <c r="D318" s="174">
        <v>272</v>
      </c>
      <c r="E318" s="174">
        <v>603</v>
      </c>
      <c r="F318" s="174">
        <v>134.38999999999999</v>
      </c>
      <c r="G318" s="174">
        <v>1955</v>
      </c>
      <c r="H318" s="174">
        <v>50.886360000000003</v>
      </c>
      <c r="I318" s="174">
        <v>44.605069999999998</v>
      </c>
      <c r="J318" s="3">
        <f t="shared" si="24"/>
        <v>5.0854353132629058</v>
      </c>
      <c r="K318" s="95">
        <f t="shared" si="27"/>
        <v>2.6802768906342974E-2</v>
      </c>
      <c r="L318" s="174">
        <f t="shared" si="28"/>
        <v>0.69310330780123708</v>
      </c>
      <c r="M318" s="174" t="str">
        <f t="shared" si="29"/>
        <v/>
      </c>
      <c r="N318" s="174">
        <f t="shared" si="25"/>
        <v>0.40274261853040311</v>
      </c>
      <c r="O318" s="174">
        <v>311</v>
      </c>
      <c r="P318" s="174" t="e">
        <f t="shared" si="26"/>
        <v>#VALUE!</v>
      </c>
    </row>
    <row r="319" spans="2:16" x14ac:dyDescent="0.25">
      <c r="B319" s="174">
        <v>176247</v>
      </c>
      <c r="C319" s="174">
        <v>1011</v>
      </c>
      <c r="D319" s="174">
        <v>283</v>
      </c>
      <c r="E319" s="174">
        <v>603</v>
      </c>
      <c r="F319" s="174">
        <v>134.38</v>
      </c>
      <c r="G319" s="174">
        <v>1956</v>
      </c>
      <c r="H319" s="174">
        <v>50.895449999999997</v>
      </c>
      <c r="I319" s="174">
        <v>44.605069999999998</v>
      </c>
      <c r="J319" s="3">
        <f t="shared" si="24"/>
        <v>5.6504836814031023</v>
      </c>
      <c r="K319" s="95">
        <f t="shared" si="27"/>
        <v>2.6726364205925876E-2</v>
      </c>
      <c r="L319" s="174">
        <f t="shared" si="28"/>
        <v>0.69335095262356294</v>
      </c>
      <c r="M319" s="174" t="str">
        <f t="shared" si="29"/>
        <v/>
      </c>
      <c r="N319" s="174">
        <f t="shared" si="25"/>
        <v>0.40266621382998602</v>
      </c>
      <c r="O319" s="174">
        <v>312</v>
      </c>
      <c r="P319" s="174" t="e">
        <f t="shared" si="26"/>
        <v>#VALUE!</v>
      </c>
    </row>
    <row r="320" spans="2:16" x14ac:dyDescent="0.25">
      <c r="B320" s="174">
        <v>176812</v>
      </c>
      <c r="C320" s="174">
        <v>1020</v>
      </c>
      <c r="D320" s="174">
        <v>276</v>
      </c>
      <c r="E320" s="174">
        <v>603</v>
      </c>
      <c r="F320" s="174">
        <v>134.37</v>
      </c>
      <c r="G320" s="174">
        <v>1955</v>
      </c>
      <c r="H320" s="174">
        <v>50.886360000000003</v>
      </c>
      <c r="I320" s="174">
        <v>44.605069999999998</v>
      </c>
      <c r="J320" s="3">
        <f t="shared" si="24"/>
        <v>5.0854353132629058</v>
      </c>
      <c r="K320" s="95">
        <f t="shared" si="27"/>
        <v>2.6649959505508775E-2</v>
      </c>
      <c r="L320" s="174">
        <f t="shared" si="28"/>
        <v>0.69310330780123708</v>
      </c>
      <c r="M320" s="174" t="str">
        <f t="shared" si="29"/>
        <v/>
      </c>
      <c r="N320" s="174">
        <f t="shared" si="25"/>
        <v>0.40258980912956888</v>
      </c>
      <c r="O320" s="174">
        <v>313</v>
      </c>
      <c r="P320" s="174" t="e">
        <f t="shared" si="26"/>
        <v>#VALUE!</v>
      </c>
    </row>
    <row r="321" spans="2:16" x14ac:dyDescent="0.25">
      <c r="B321" s="174">
        <v>177376</v>
      </c>
      <c r="C321" s="174">
        <v>1019</v>
      </c>
      <c r="D321" s="174">
        <v>276</v>
      </c>
      <c r="E321" s="174">
        <v>603</v>
      </c>
      <c r="F321" s="174">
        <v>134.35</v>
      </c>
      <c r="G321" s="174">
        <v>1955</v>
      </c>
      <c r="H321" s="174">
        <v>50.890909999999998</v>
      </c>
      <c r="I321" s="174">
        <v>44.605069999999998</v>
      </c>
      <c r="J321" s="3">
        <f t="shared" si="24"/>
        <v>5.0854353132629058</v>
      </c>
      <c r="K321" s="95">
        <f t="shared" si="27"/>
        <v>2.6497150104674357E-2</v>
      </c>
      <c r="L321" s="174">
        <f t="shared" si="28"/>
        <v>0.69322726090147213</v>
      </c>
      <c r="M321" s="174" t="str">
        <f t="shared" si="29"/>
        <v/>
      </c>
      <c r="N321" s="174">
        <f t="shared" si="25"/>
        <v>0.40243699972873448</v>
      </c>
      <c r="O321" s="174">
        <v>314</v>
      </c>
      <c r="P321" s="174" t="e">
        <f t="shared" si="26"/>
        <v>#VALUE!</v>
      </c>
    </row>
    <row r="322" spans="2:16" x14ac:dyDescent="0.25">
      <c r="B322" s="174">
        <v>177940</v>
      </c>
      <c r="C322" s="174">
        <v>1013</v>
      </c>
      <c r="D322" s="174">
        <v>281</v>
      </c>
      <c r="E322" s="174">
        <v>603</v>
      </c>
      <c r="F322" s="174">
        <v>134.34</v>
      </c>
      <c r="G322" s="174">
        <v>1957</v>
      </c>
      <c r="H322" s="174">
        <v>50.895449999999997</v>
      </c>
      <c r="I322" s="174">
        <v>44.605069999999998</v>
      </c>
      <c r="J322" s="3">
        <f t="shared" si="24"/>
        <v>6.2155320495435262</v>
      </c>
      <c r="K322" s="95">
        <f t="shared" si="27"/>
        <v>2.6420745404257255E-2</v>
      </c>
      <c r="L322" s="174">
        <f t="shared" si="28"/>
        <v>0.69335095262356294</v>
      </c>
      <c r="M322" s="174" t="str">
        <f t="shared" si="29"/>
        <v/>
      </c>
      <c r="N322" s="174">
        <f t="shared" si="25"/>
        <v>0.40236059502831739</v>
      </c>
      <c r="O322" s="174">
        <v>315</v>
      </c>
      <c r="P322" s="174" t="e">
        <f t="shared" si="26"/>
        <v>#VALUE!</v>
      </c>
    </row>
    <row r="323" spans="2:16" x14ac:dyDescent="0.25">
      <c r="B323" s="174">
        <v>178504</v>
      </c>
      <c r="C323" s="174">
        <v>1010</v>
      </c>
      <c r="D323" s="174">
        <v>284</v>
      </c>
      <c r="E323" s="174">
        <v>603</v>
      </c>
      <c r="F323" s="174">
        <v>134.33000000000001</v>
      </c>
      <c r="G323" s="174">
        <v>1956</v>
      </c>
      <c r="H323" s="174">
        <v>50.895449999999997</v>
      </c>
      <c r="I323" s="174">
        <v>44.605069999999998</v>
      </c>
      <c r="J323" s="3">
        <f t="shared" si="24"/>
        <v>5.6504836814031023</v>
      </c>
      <c r="K323" s="95">
        <f t="shared" si="27"/>
        <v>2.6344340703840157E-2</v>
      </c>
      <c r="L323" s="174">
        <f t="shared" si="28"/>
        <v>0.69335095262356294</v>
      </c>
      <c r="M323" s="174" t="str">
        <f t="shared" si="29"/>
        <v/>
      </c>
      <c r="N323" s="174">
        <f t="shared" si="25"/>
        <v>0.4022841903279003</v>
      </c>
      <c r="O323" s="174">
        <v>316</v>
      </c>
      <c r="P323" s="174" t="e">
        <f t="shared" si="26"/>
        <v>#VALUE!</v>
      </c>
    </row>
    <row r="324" spans="2:16" x14ac:dyDescent="0.25">
      <c r="B324" s="174">
        <v>179068</v>
      </c>
      <c r="C324" s="174">
        <v>1019</v>
      </c>
      <c r="D324" s="174">
        <v>277</v>
      </c>
      <c r="E324" s="174">
        <v>602</v>
      </c>
      <c r="F324" s="174">
        <v>134.32</v>
      </c>
      <c r="G324" s="174">
        <v>1955</v>
      </c>
      <c r="H324" s="174">
        <v>50.886360000000003</v>
      </c>
      <c r="I324" s="174">
        <v>44.596130000000002</v>
      </c>
      <c r="J324" s="3">
        <f t="shared" si="24"/>
        <v>5.0854353132629058</v>
      </c>
      <c r="K324" s="95">
        <f t="shared" si="27"/>
        <v>2.6267936003422841E-2</v>
      </c>
      <c r="L324" s="174">
        <f t="shared" si="28"/>
        <v>0.69296439212255423</v>
      </c>
      <c r="M324" s="174" t="str">
        <f t="shared" si="29"/>
        <v/>
      </c>
      <c r="N324" s="174">
        <f t="shared" si="25"/>
        <v>0.40220778562748299</v>
      </c>
      <c r="O324" s="174">
        <v>317</v>
      </c>
      <c r="P324" s="174" t="e">
        <f t="shared" si="26"/>
        <v>#VALUE!</v>
      </c>
    </row>
    <row r="325" spans="2:16" x14ac:dyDescent="0.25">
      <c r="B325" s="174">
        <v>179634</v>
      </c>
      <c r="C325" s="174">
        <v>1012</v>
      </c>
      <c r="D325" s="174">
        <v>281</v>
      </c>
      <c r="E325" s="174">
        <v>603</v>
      </c>
      <c r="F325" s="174">
        <v>134.31</v>
      </c>
      <c r="G325" s="174">
        <v>1956</v>
      </c>
      <c r="H325" s="174">
        <v>50.9</v>
      </c>
      <c r="I325" s="174">
        <v>44.605069999999998</v>
      </c>
      <c r="J325" s="3">
        <f t="shared" si="24"/>
        <v>5.6504836814031023</v>
      </c>
      <c r="K325" s="95">
        <f t="shared" si="27"/>
        <v>2.6191531303005739E-2</v>
      </c>
      <c r="L325" s="174">
        <f t="shared" si="28"/>
        <v>0.69347492786496368</v>
      </c>
      <c r="M325" s="174" t="str">
        <f t="shared" si="29"/>
        <v/>
      </c>
      <c r="N325" s="174">
        <f t="shared" si="25"/>
        <v>0.40213138092706585</v>
      </c>
      <c r="O325" s="174">
        <v>318</v>
      </c>
      <c r="P325" s="174" t="e">
        <f t="shared" si="26"/>
        <v>#VALUE!</v>
      </c>
    </row>
    <row r="326" spans="2:16" x14ac:dyDescent="0.25">
      <c r="B326" s="174">
        <v>180200</v>
      </c>
      <c r="C326" s="174">
        <v>1011</v>
      </c>
      <c r="D326" s="174">
        <v>283</v>
      </c>
      <c r="E326" s="174">
        <v>603</v>
      </c>
      <c r="F326" s="174">
        <v>134.30000000000001</v>
      </c>
      <c r="G326" s="174">
        <v>1955</v>
      </c>
      <c r="H326" s="174">
        <v>50.895449999999997</v>
      </c>
      <c r="I326" s="174">
        <v>44.605069999999998</v>
      </c>
      <c r="J326" s="3">
        <f t="shared" si="24"/>
        <v>5.0854353132629058</v>
      </c>
      <c r="K326" s="95">
        <f t="shared" si="27"/>
        <v>2.6115126602588638E-2</v>
      </c>
      <c r="L326" s="174">
        <f t="shared" si="28"/>
        <v>0.69335095262356294</v>
      </c>
      <c r="M326" s="174" t="str">
        <f t="shared" si="29"/>
        <v/>
      </c>
      <c r="N326" s="174">
        <f t="shared" si="25"/>
        <v>0.40205497622664876</v>
      </c>
      <c r="O326" s="174">
        <v>319</v>
      </c>
      <c r="P326" s="174" t="e">
        <f t="shared" si="26"/>
        <v>#VALUE!</v>
      </c>
    </row>
    <row r="327" spans="2:16" x14ac:dyDescent="0.25">
      <c r="B327" s="174">
        <v>180769</v>
      </c>
      <c r="C327" s="174">
        <v>1013</v>
      </c>
      <c r="D327" s="174">
        <v>281</v>
      </c>
      <c r="E327" s="174">
        <v>603</v>
      </c>
      <c r="F327" s="174">
        <v>134.30000000000001</v>
      </c>
      <c r="G327" s="174">
        <v>1956</v>
      </c>
      <c r="H327" s="174">
        <v>50.895449999999997</v>
      </c>
      <c r="I327" s="174">
        <v>44.605069999999998</v>
      </c>
      <c r="J327" s="3">
        <f t="shared" si="24"/>
        <v>5.6504836814031023</v>
      </c>
      <c r="K327" s="95">
        <f t="shared" si="27"/>
        <v>2.6115126602588638E-2</v>
      </c>
      <c r="L327" s="174">
        <f t="shared" si="28"/>
        <v>0.69335095262356294</v>
      </c>
      <c r="M327" s="174" t="str">
        <f t="shared" si="29"/>
        <v/>
      </c>
      <c r="N327" s="174">
        <f t="shared" si="25"/>
        <v>0.40205497622664876</v>
      </c>
      <c r="O327" s="174">
        <v>320</v>
      </c>
      <c r="P327" s="174" t="e">
        <f t="shared" si="26"/>
        <v>#VALUE!</v>
      </c>
    </row>
    <row r="328" spans="2:16" x14ac:dyDescent="0.25">
      <c r="B328" s="174">
        <v>181337</v>
      </c>
      <c r="C328" s="174">
        <v>1011</v>
      </c>
      <c r="D328" s="174">
        <v>283</v>
      </c>
      <c r="E328" s="174">
        <v>603</v>
      </c>
      <c r="F328" s="174">
        <v>134.28</v>
      </c>
      <c r="G328" s="174">
        <v>1955</v>
      </c>
      <c r="H328" s="174">
        <v>50.895449999999997</v>
      </c>
      <c r="I328" s="174">
        <v>44.605069999999998</v>
      </c>
      <c r="J328" s="3">
        <f t="shared" ref="J328:J391" si="30">G328/I$6-I$5/I$6</f>
        <v>5.0854353132629058</v>
      </c>
      <c r="K328" s="95">
        <f t="shared" si="27"/>
        <v>2.5962317201754223E-2</v>
      </c>
      <c r="L328" s="174">
        <f t="shared" si="28"/>
        <v>0.69335095262356294</v>
      </c>
      <c r="M328" s="174" t="str">
        <f t="shared" si="29"/>
        <v/>
      </c>
      <c r="N328" s="174">
        <f t="shared" ref="N328:N391" si="31">IF(B328="","",K328+1/2.66)</f>
        <v>0.40190216682581437</v>
      </c>
      <c r="O328" s="174">
        <v>321</v>
      </c>
      <c r="P328" s="174" t="e">
        <f t="shared" ref="P328:P391" si="32">IF(B328="","",(F328-N$4)/N$4)</f>
        <v>#VALUE!</v>
      </c>
    </row>
    <row r="329" spans="2:16" x14ac:dyDescent="0.25">
      <c r="B329" s="174">
        <v>181906</v>
      </c>
      <c r="C329" s="174">
        <v>1012</v>
      </c>
      <c r="D329" s="174">
        <v>282</v>
      </c>
      <c r="E329" s="174">
        <v>603</v>
      </c>
      <c r="F329" s="174">
        <v>134.28</v>
      </c>
      <c r="G329" s="174">
        <v>1955</v>
      </c>
      <c r="H329" s="174">
        <v>50.895449999999997</v>
      </c>
      <c r="I329" s="174">
        <v>44.605069999999998</v>
      </c>
      <c r="J329" s="3">
        <f t="shared" si="30"/>
        <v>5.0854353132629058</v>
      </c>
      <c r="K329" s="95">
        <f t="shared" ref="K329:K392" si="33">IF(B329="",0,(F329-K$2)/K$2)</f>
        <v>2.5962317201754223E-2</v>
      </c>
      <c r="L329" s="174">
        <f t="shared" ref="L329:L392" si="34">IF(B329="","",H329*H329*I329/4*3.1416/K$2/1000)</f>
        <v>0.69335095262356294</v>
      </c>
      <c r="M329" s="174" t="str">
        <f t="shared" ref="M329:M392" si="35">IF(OR(J329="",-(J329-MAX(J$8:J$58))&lt;0),"",-(J329))</f>
        <v/>
      </c>
      <c r="N329" s="174">
        <f t="shared" si="31"/>
        <v>0.40190216682581437</v>
      </c>
      <c r="O329" s="174">
        <v>322</v>
      </c>
      <c r="P329" s="174" t="e">
        <f t="shared" si="32"/>
        <v>#VALUE!</v>
      </c>
    </row>
    <row r="330" spans="2:16" x14ac:dyDescent="0.25">
      <c r="B330" s="174">
        <v>182475</v>
      </c>
      <c r="C330" s="174">
        <v>1022</v>
      </c>
      <c r="D330" s="174">
        <v>274</v>
      </c>
      <c r="E330" s="174">
        <v>603</v>
      </c>
      <c r="F330" s="174">
        <v>134.27000000000001</v>
      </c>
      <c r="G330" s="174">
        <v>1956</v>
      </c>
      <c r="H330" s="174">
        <v>50.886360000000003</v>
      </c>
      <c r="I330" s="174">
        <v>44.605069999999998</v>
      </c>
      <c r="J330" s="3">
        <f t="shared" si="30"/>
        <v>5.6504836814031023</v>
      </c>
      <c r="K330" s="95">
        <f t="shared" si="33"/>
        <v>2.5885912501337122E-2</v>
      </c>
      <c r="L330" s="174">
        <f t="shared" si="34"/>
        <v>0.69310330780123708</v>
      </c>
      <c r="M330" s="174" t="str">
        <f t="shared" si="35"/>
        <v/>
      </c>
      <c r="N330" s="174">
        <f t="shared" si="31"/>
        <v>0.40182576212539722</v>
      </c>
      <c r="O330" s="174">
        <v>323</v>
      </c>
      <c r="P330" s="174" t="e">
        <f t="shared" si="32"/>
        <v>#VALUE!</v>
      </c>
    </row>
    <row r="331" spans="2:16" x14ac:dyDescent="0.25">
      <c r="B331" s="174">
        <v>183042</v>
      </c>
      <c r="C331" s="174">
        <v>1011</v>
      </c>
      <c r="D331" s="174">
        <v>283</v>
      </c>
      <c r="E331" s="174">
        <v>604</v>
      </c>
      <c r="F331" s="174">
        <v>134.26</v>
      </c>
      <c r="G331" s="174">
        <v>1955</v>
      </c>
      <c r="H331" s="174">
        <v>50.895449999999997</v>
      </c>
      <c r="I331" s="174">
        <v>44.61401</v>
      </c>
      <c r="J331" s="3">
        <f t="shared" si="30"/>
        <v>5.0854353132629058</v>
      </c>
      <c r="K331" s="95">
        <f t="shared" si="33"/>
        <v>2.5809507800919805E-2</v>
      </c>
      <c r="L331" s="174">
        <f t="shared" si="34"/>
        <v>0.6934899179366194</v>
      </c>
      <c r="M331" s="174" t="str">
        <f t="shared" si="35"/>
        <v/>
      </c>
      <c r="N331" s="174">
        <f t="shared" si="31"/>
        <v>0.40174935742497991</v>
      </c>
      <c r="O331" s="174">
        <v>324</v>
      </c>
      <c r="P331" s="174" t="e">
        <f t="shared" si="32"/>
        <v>#VALUE!</v>
      </c>
    </row>
    <row r="332" spans="2:16" x14ac:dyDescent="0.25">
      <c r="B332" s="174">
        <v>183608</v>
      </c>
      <c r="C332" s="174">
        <v>1011</v>
      </c>
      <c r="D332" s="174">
        <v>283</v>
      </c>
      <c r="E332" s="174">
        <v>603</v>
      </c>
      <c r="F332" s="174">
        <v>134.25</v>
      </c>
      <c r="G332" s="174">
        <v>1955</v>
      </c>
      <c r="H332" s="174">
        <v>50.895449999999997</v>
      </c>
      <c r="I332" s="174">
        <v>44.605069999999998</v>
      </c>
      <c r="J332" s="3">
        <f t="shared" si="30"/>
        <v>5.0854353132629058</v>
      </c>
      <c r="K332" s="95">
        <f t="shared" si="33"/>
        <v>2.5733103100502704E-2</v>
      </c>
      <c r="L332" s="174">
        <f t="shared" si="34"/>
        <v>0.69335095262356294</v>
      </c>
      <c r="M332" s="174" t="str">
        <f t="shared" si="35"/>
        <v/>
      </c>
      <c r="N332" s="174">
        <f t="shared" si="31"/>
        <v>0.40167295272456283</v>
      </c>
      <c r="O332" s="174">
        <v>325</v>
      </c>
      <c r="P332" s="174" t="e">
        <f t="shared" si="32"/>
        <v>#VALUE!</v>
      </c>
    </row>
    <row r="333" spans="2:16" x14ac:dyDescent="0.25">
      <c r="B333" s="174">
        <v>184173</v>
      </c>
      <c r="C333" s="174">
        <v>1020</v>
      </c>
      <c r="D333" s="174">
        <v>275</v>
      </c>
      <c r="E333" s="174">
        <v>603</v>
      </c>
      <c r="F333" s="174">
        <v>134.24</v>
      </c>
      <c r="G333" s="174">
        <v>1955</v>
      </c>
      <c r="H333" s="174">
        <v>50.890909999999998</v>
      </c>
      <c r="I333" s="174">
        <v>44.605069999999998</v>
      </c>
      <c r="J333" s="3">
        <f t="shared" si="30"/>
        <v>5.0854353132629058</v>
      </c>
      <c r="K333" s="95">
        <f t="shared" si="33"/>
        <v>2.5656698400085602E-2</v>
      </c>
      <c r="L333" s="174">
        <f t="shared" si="34"/>
        <v>0.69322726090147213</v>
      </c>
      <c r="M333" s="174" t="str">
        <f t="shared" si="35"/>
        <v/>
      </c>
      <c r="N333" s="174">
        <f t="shared" si="31"/>
        <v>0.40159654802414574</v>
      </c>
      <c r="O333" s="174">
        <v>326</v>
      </c>
      <c r="P333" s="174" t="e">
        <f t="shared" si="32"/>
        <v>#VALUE!</v>
      </c>
    </row>
    <row r="334" spans="2:16" x14ac:dyDescent="0.25">
      <c r="B334" s="174">
        <v>184737</v>
      </c>
      <c r="C334" s="174">
        <v>1019</v>
      </c>
      <c r="D334" s="174">
        <v>276</v>
      </c>
      <c r="E334" s="174">
        <v>603</v>
      </c>
      <c r="F334" s="174">
        <v>134.22999999999999</v>
      </c>
      <c r="G334" s="174">
        <v>1955</v>
      </c>
      <c r="H334" s="174">
        <v>50.890909999999998</v>
      </c>
      <c r="I334" s="174">
        <v>44.605069999999998</v>
      </c>
      <c r="J334" s="3">
        <f t="shared" si="30"/>
        <v>5.0854353132629058</v>
      </c>
      <c r="K334" s="95">
        <f t="shared" si="33"/>
        <v>2.5580293699668286E-2</v>
      </c>
      <c r="L334" s="174">
        <f t="shared" si="34"/>
        <v>0.69322726090147213</v>
      </c>
      <c r="M334" s="174" t="str">
        <f t="shared" si="35"/>
        <v/>
      </c>
      <c r="N334" s="174">
        <f t="shared" si="31"/>
        <v>0.40152014332372843</v>
      </c>
      <c r="O334" s="174">
        <v>327</v>
      </c>
      <c r="P334" s="174" t="e">
        <f t="shared" si="32"/>
        <v>#VALUE!</v>
      </c>
    </row>
    <row r="335" spans="2:16" x14ac:dyDescent="0.25">
      <c r="B335" s="174">
        <v>185301</v>
      </c>
      <c r="C335" s="174">
        <v>1013</v>
      </c>
      <c r="D335" s="174">
        <v>281</v>
      </c>
      <c r="E335" s="174">
        <v>603</v>
      </c>
      <c r="F335" s="174">
        <v>134.22999999999999</v>
      </c>
      <c r="G335" s="174">
        <v>1956</v>
      </c>
      <c r="H335" s="174">
        <v>50.890909999999998</v>
      </c>
      <c r="I335" s="174">
        <v>44.605069999999998</v>
      </c>
      <c r="J335" s="3">
        <f t="shared" si="30"/>
        <v>5.6504836814031023</v>
      </c>
      <c r="K335" s="95">
        <f t="shared" si="33"/>
        <v>2.5580293699668286E-2</v>
      </c>
      <c r="L335" s="174">
        <f t="shared" si="34"/>
        <v>0.69322726090147213</v>
      </c>
      <c r="M335" s="174" t="str">
        <f t="shared" si="35"/>
        <v/>
      </c>
      <c r="N335" s="174">
        <f t="shared" si="31"/>
        <v>0.40152014332372843</v>
      </c>
      <c r="O335" s="174">
        <v>328</v>
      </c>
      <c r="P335" s="174" t="e">
        <f t="shared" si="32"/>
        <v>#VALUE!</v>
      </c>
    </row>
    <row r="336" spans="2:16" x14ac:dyDescent="0.25">
      <c r="B336" s="174">
        <v>185865</v>
      </c>
      <c r="C336" s="174">
        <v>1016</v>
      </c>
      <c r="D336" s="174">
        <v>278</v>
      </c>
      <c r="E336" s="174">
        <v>603</v>
      </c>
      <c r="F336" s="174">
        <v>134.22</v>
      </c>
      <c r="G336" s="174">
        <v>1955</v>
      </c>
      <c r="H336" s="174">
        <v>50.895449999999997</v>
      </c>
      <c r="I336" s="174">
        <v>44.605069999999998</v>
      </c>
      <c r="J336" s="3">
        <f t="shared" si="30"/>
        <v>5.0854353132629058</v>
      </c>
      <c r="K336" s="95">
        <f t="shared" si="33"/>
        <v>2.5503888999251188E-2</v>
      </c>
      <c r="L336" s="174">
        <f t="shared" si="34"/>
        <v>0.69335095262356294</v>
      </c>
      <c r="M336" s="174" t="str">
        <f t="shared" si="35"/>
        <v/>
      </c>
      <c r="N336" s="174">
        <f t="shared" si="31"/>
        <v>0.40144373862331134</v>
      </c>
      <c r="O336" s="174">
        <v>329</v>
      </c>
      <c r="P336" s="174" t="e">
        <f t="shared" si="32"/>
        <v>#VALUE!</v>
      </c>
    </row>
    <row r="337" spans="2:16" x14ac:dyDescent="0.25">
      <c r="B337" s="174">
        <v>186429</v>
      </c>
      <c r="C337" s="174">
        <v>1009</v>
      </c>
      <c r="D337" s="174">
        <v>284</v>
      </c>
      <c r="E337" s="174">
        <v>603</v>
      </c>
      <c r="F337" s="174">
        <v>134.21</v>
      </c>
      <c r="G337" s="174">
        <v>1956</v>
      </c>
      <c r="H337" s="174">
        <v>50.9</v>
      </c>
      <c r="I337" s="174">
        <v>44.605069999999998</v>
      </c>
      <c r="J337" s="3">
        <f t="shared" si="30"/>
        <v>5.6504836814031023</v>
      </c>
      <c r="K337" s="95">
        <f t="shared" si="33"/>
        <v>2.5427484298834086E-2</v>
      </c>
      <c r="L337" s="174">
        <f t="shared" si="34"/>
        <v>0.69347492786496368</v>
      </c>
      <c r="M337" s="174" t="str">
        <f t="shared" si="35"/>
        <v/>
      </c>
      <c r="N337" s="174">
        <f t="shared" si="31"/>
        <v>0.4013673339228942</v>
      </c>
      <c r="O337" s="174">
        <v>330</v>
      </c>
      <c r="P337" s="174" t="e">
        <f t="shared" si="32"/>
        <v>#VALUE!</v>
      </c>
    </row>
    <row r="338" spans="2:16" x14ac:dyDescent="0.25">
      <c r="B338" s="174">
        <v>186995</v>
      </c>
      <c r="C338" s="174">
        <v>1012</v>
      </c>
      <c r="D338" s="174">
        <v>281</v>
      </c>
      <c r="E338" s="174">
        <v>603</v>
      </c>
      <c r="F338" s="174">
        <v>134.19999999999999</v>
      </c>
      <c r="G338" s="174">
        <v>1956</v>
      </c>
      <c r="H338" s="174">
        <v>50.9</v>
      </c>
      <c r="I338" s="174">
        <v>44.605069999999998</v>
      </c>
      <c r="J338" s="3">
        <f t="shared" si="30"/>
        <v>5.6504836814031023</v>
      </c>
      <c r="K338" s="95">
        <f t="shared" si="33"/>
        <v>2.535107959841677E-2</v>
      </c>
      <c r="L338" s="174">
        <f t="shared" si="34"/>
        <v>0.69347492786496368</v>
      </c>
      <c r="M338" s="174" t="str">
        <f t="shared" si="35"/>
        <v/>
      </c>
      <c r="N338" s="174">
        <f t="shared" si="31"/>
        <v>0.40129092922247689</v>
      </c>
      <c r="O338" s="174">
        <v>331</v>
      </c>
      <c r="P338" s="174" t="e">
        <f t="shared" si="32"/>
        <v>#VALUE!</v>
      </c>
    </row>
    <row r="339" spans="2:16" x14ac:dyDescent="0.25">
      <c r="B339" s="174">
        <v>187563</v>
      </c>
      <c r="C339" s="174">
        <v>1015</v>
      </c>
      <c r="D339" s="174">
        <v>280</v>
      </c>
      <c r="E339" s="174">
        <v>603</v>
      </c>
      <c r="F339" s="174">
        <v>134.19</v>
      </c>
      <c r="G339" s="174">
        <v>1955</v>
      </c>
      <c r="H339" s="174">
        <v>50.890909999999998</v>
      </c>
      <c r="I339" s="174">
        <v>44.605069999999998</v>
      </c>
      <c r="J339" s="3">
        <f t="shared" si="30"/>
        <v>5.0854353132629058</v>
      </c>
      <c r="K339" s="95">
        <f t="shared" si="33"/>
        <v>2.5274674897999668E-2</v>
      </c>
      <c r="L339" s="174">
        <f t="shared" si="34"/>
        <v>0.69322726090147213</v>
      </c>
      <c r="M339" s="174" t="str">
        <f t="shared" si="35"/>
        <v/>
      </c>
      <c r="N339" s="174">
        <f t="shared" si="31"/>
        <v>0.4012145245220598</v>
      </c>
      <c r="O339" s="174">
        <v>332</v>
      </c>
      <c r="P339" s="174" t="e">
        <f t="shared" si="32"/>
        <v>#VALUE!</v>
      </c>
    </row>
    <row r="340" spans="2:16" x14ac:dyDescent="0.25">
      <c r="B340" s="174">
        <v>188131</v>
      </c>
      <c r="C340" s="174">
        <v>1019</v>
      </c>
      <c r="D340" s="174">
        <v>276</v>
      </c>
      <c r="E340" s="174">
        <v>603</v>
      </c>
      <c r="F340" s="174">
        <v>134.19</v>
      </c>
      <c r="G340" s="174">
        <v>1955</v>
      </c>
      <c r="H340" s="174">
        <v>50.890909999999998</v>
      </c>
      <c r="I340" s="174">
        <v>44.605069999999998</v>
      </c>
      <c r="J340" s="3">
        <f t="shared" si="30"/>
        <v>5.0854353132629058</v>
      </c>
      <c r="K340" s="95">
        <f t="shared" si="33"/>
        <v>2.5274674897999668E-2</v>
      </c>
      <c r="L340" s="174">
        <f t="shared" si="34"/>
        <v>0.69322726090147213</v>
      </c>
      <c r="M340" s="174" t="str">
        <f t="shared" si="35"/>
        <v/>
      </c>
      <c r="N340" s="174">
        <f t="shared" si="31"/>
        <v>0.4012145245220598</v>
      </c>
      <c r="O340" s="174">
        <v>333</v>
      </c>
      <c r="P340" s="174" t="e">
        <f t="shared" si="32"/>
        <v>#VALUE!</v>
      </c>
    </row>
    <row r="341" spans="2:16" x14ac:dyDescent="0.25">
      <c r="B341" s="174">
        <v>188701</v>
      </c>
      <c r="C341" s="174">
        <v>1009</v>
      </c>
      <c r="D341" s="174">
        <v>284</v>
      </c>
      <c r="E341" s="174">
        <v>603</v>
      </c>
      <c r="F341" s="174">
        <v>134.18</v>
      </c>
      <c r="G341" s="174">
        <v>1956</v>
      </c>
      <c r="H341" s="174">
        <v>50.9</v>
      </c>
      <c r="I341" s="174">
        <v>44.605069999999998</v>
      </c>
      <c r="J341" s="3">
        <f t="shared" si="30"/>
        <v>5.6504836814031023</v>
      </c>
      <c r="K341" s="95">
        <f t="shared" si="33"/>
        <v>2.5198270197582567E-2</v>
      </c>
      <c r="L341" s="174">
        <f t="shared" si="34"/>
        <v>0.69347492786496368</v>
      </c>
      <c r="M341" s="174" t="str">
        <f t="shared" si="35"/>
        <v/>
      </c>
      <c r="N341" s="174">
        <f t="shared" si="31"/>
        <v>0.40113811982164271</v>
      </c>
      <c r="O341" s="174">
        <v>334</v>
      </c>
      <c r="P341" s="174" t="e">
        <f t="shared" si="32"/>
        <v>#VALUE!</v>
      </c>
    </row>
    <row r="342" spans="2:16" x14ac:dyDescent="0.25">
      <c r="B342" s="174">
        <v>189269</v>
      </c>
      <c r="C342" s="174">
        <v>1017</v>
      </c>
      <c r="D342" s="174">
        <v>278</v>
      </c>
      <c r="E342" s="174">
        <v>603</v>
      </c>
      <c r="F342" s="174">
        <v>134.16999999999999</v>
      </c>
      <c r="G342" s="174">
        <v>1955</v>
      </c>
      <c r="H342" s="174">
        <v>50.890909999999998</v>
      </c>
      <c r="I342" s="174">
        <v>44.605069999999998</v>
      </c>
      <c r="J342" s="3">
        <f t="shared" si="30"/>
        <v>5.0854353132629058</v>
      </c>
      <c r="K342" s="95">
        <f t="shared" si="33"/>
        <v>2.512186549716525E-2</v>
      </c>
      <c r="L342" s="174">
        <f t="shared" si="34"/>
        <v>0.69322726090147213</v>
      </c>
      <c r="M342" s="174" t="str">
        <f t="shared" si="35"/>
        <v/>
      </c>
      <c r="N342" s="174">
        <f t="shared" si="31"/>
        <v>0.4010617151212254</v>
      </c>
      <c r="O342" s="174">
        <v>335</v>
      </c>
      <c r="P342" s="174" t="e">
        <f t="shared" si="32"/>
        <v>#VALUE!</v>
      </c>
    </row>
    <row r="343" spans="2:16" x14ac:dyDescent="0.25">
      <c r="B343" s="174">
        <v>189836</v>
      </c>
      <c r="C343" s="174">
        <v>1010</v>
      </c>
      <c r="D343" s="174">
        <v>284</v>
      </c>
      <c r="E343" s="174">
        <v>603</v>
      </c>
      <c r="F343" s="174">
        <v>134.16</v>
      </c>
      <c r="G343" s="174">
        <v>1955</v>
      </c>
      <c r="H343" s="174">
        <v>50.895449999999997</v>
      </c>
      <c r="I343" s="174">
        <v>44.605069999999998</v>
      </c>
      <c r="J343" s="3">
        <f t="shared" si="30"/>
        <v>5.0854353132629058</v>
      </c>
      <c r="K343" s="95">
        <f t="shared" si="33"/>
        <v>2.5045460796748152E-2</v>
      </c>
      <c r="L343" s="174">
        <f t="shared" si="34"/>
        <v>0.69335095262356294</v>
      </c>
      <c r="M343" s="174" t="str">
        <f t="shared" si="35"/>
        <v/>
      </c>
      <c r="N343" s="174">
        <f t="shared" si="31"/>
        <v>0.40098531042080826</v>
      </c>
      <c r="O343" s="174">
        <v>336</v>
      </c>
      <c r="P343" s="174" t="e">
        <f t="shared" si="32"/>
        <v>#VALUE!</v>
      </c>
    </row>
    <row r="344" spans="2:16" x14ac:dyDescent="0.25">
      <c r="B344" s="174">
        <v>190401</v>
      </c>
      <c r="C344" s="174">
        <v>1018</v>
      </c>
      <c r="D344" s="174">
        <v>277</v>
      </c>
      <c r="E344" s="174">
        <v>603</v>
      </c>
      <c r="F344" s="174">
        <v>134.16</v>
      </c>
      <c r="G344" s="174">
        <v>1955</v>
      </c>
      <c r="H344" s="174">
        <v>50.890909999999998</v>
      </c>
      <c r="I344" s="174">
        <v>44.605069999999998</v>
      </c>
      <c r="J344" s="3">
        <f t="shared" si="30"/>
        <v>5.0854353132629058</v>
      </c>
      <c r="K344" s="95">
        <f t="shared" si="33"/>
        <v>2.5045460796748152E-2</v>
      </c>
      <c r="L344" s="174">
        <f t="shared" si="34"/>
        <v>0.69322726090147213</v>
      </c>
      <c r="M344" s="174" t="str">
        <f t="shared" si="35"/>
        <v/>
      </c>
      <c r="N344" s="174">
        <f t="shared" si="31"/>
        <v>0.40098531042080826</v>
      </c>
      <c r="O344" s="174">
        <v>337</v>
      </c>
      <c r="P344" s="174" t="e">
        <f t="shared" si="32"/>
        <v>#VALUE!</v>
      </c>
    </row>
    <row r="345" spans="2:16" x14ac:dyDescent="0.25">
      <c r="B345" s="174">
        <v>190967</v>
      </c>
      <c r="C345" s="174">
        <v>1012</v>
      </c>
      <c r="D345" s="174">
        <v>281</v>
      </c>
      <c r="E345" s="174">
        <v>603</v>
      </c>
      <c r="F345" s="174">
        <v>134.15</v>
      </c>
      <c r="G345" s="174">
        <v>1956</v>
      </c>
      <c r="H345" s="174">
        <v>50.9</v>
      </c>
      <c r="I345" s="174">
        <v>44.605069999999998</v>
      </c>
      <c r="J345" s="3">
        <f t="shared" si="30"/>
        <v>5.6504836814031023</v>
      </c>
      <c r="K345" s="95">
        <f t="shared" si="33"/>
        <v>2.4969056096331051E-2</v>
      </c>
      <c r="L345" s="174">
        <f t="shared" si="34"/>
        <v>0.69347492786496368</v>
      </c>
      <c r="M345" s="174" t="str">
        <f t="shared" si="35"/>
        <v/>
      </c>
      <c r="N345" s="174">
        <f t="shared" si="31"/>
        <v>0.40090890572039117</v>
      </c>
      <c r="O345" s="174">
        <v>338</v>
      </c>
      <c r="P345" s="174" t="e">
        <f t="shared" si="32"/>
        <v>#VALUE!</v>
      </c>
    </row>
    <row r="346" spans="2:16" x14ac:dyDescent="0.25">
      <c r="B346" s="174">
        <v>191532</v>
      </c>
      <c r="C346" s="174">
        <v>1010</v>
      </c>
      <c r="D346" s="174">
        <v>283</v>
      </c>
      <c r="E346" s="174">
        <v>602</v>
      </c>
      <c r="F346" s="174">
        <v>134.13999999999999</v>
      </c>
      <c r="G346" s="174">
        <v>1956</v>
      </c>
      <c r="H346" s="174">
        <v>50.9</v>
      </c>
      <c r="I346" s="174">
        <v>44.596130000000002</v>
      </c>
      <c r="J346" s="3">
        <f t="shared" si="30"/>
        <v>5.6504836814031023</v>
      </c>
      <c r="K346" s="95">
        <f t="shared" si="33"/>
        <v>2.4892651395913734E-2</v>
      </c>
      <c r="L346" s="174">
        <f t="shared" si="34"/>
        <v>0.6933359377040893</v>
      </c>
      <c r="M346" s="174" t="str">
        <f t="shared" si="35"/>
        <v/>
      </c>
      <c r="N346" s="174">
        <f t="shared" si="31"/>
        <v>0.40083250101997386</v>
      </c>
      <c r="O346" s="174">
        <v>339</v>
      </c>
      <c r="P346" s="174" t="e">
        <f t="shared" si="32"/>
        <v>#VALUE!</v>
      </c>
    </row>
    <row r="347" spans="2:16" x14ac:dyDescent="0.25">
      <c r="B347" s="174">
        <v>192096</v>
      </c>
      <c r="C347" s="174">
        <v>1021</v>
      </c>
      <c r="D347" s="174">
        <v>275</v>
      </c>
      <c r="E347" s="174">
        <v>603</v>
      </c>
      <c r="F347" s="174">
        <v>134.13999999999999</v>
      </c>
      <c r="G347" s="174">
        <v>1956</v>
      </c>
      <c r="H347" s="174">
        <v>50.886360000000003</v>
      </c>
      <c r="I347" s="174">
        <v>44.605069999999998</v>
      </c>
      <c r="J347" s="3">
        <f t="shared" si="30"/>
        <v>5.6504836814031023</v>
      </c>
      <c r="K347" s="95">
        <f t="shared" si="33"/>
        <v>2.4892651395913734E-2</v>
      </c>
      <c r="L347" s="174">
        <f t="shared" si="34"/>
        <v>0.69310330780123708</v>
      </c>
      <c r="M347" s="174" t="str">
        <f t="shared" si="35"/>
        <v/>
      </c>
      <c r="N347" s="174">
        <f t="shared" si="31"/>
        <v>0.40083250101997386</v>
      </c>
      <c r="O347" s="174">
        <v>340</v>
      </c>
      <c r="P347" s="174" t="e">
        <f t="shared" si="32"/>
        <v>#VALUE!</v>
      </c>
    </row>
    <row r="348" spans="2:16" x14ac:dyDescent="0.25">
      <c r="B348" s="174">
        <v>192660</v>
      </c>
      <c r="C348" s="174">
        <v>1011</v>
      </c>
      <c r="D348" s="174">
        <v>282</v>
      </c>
      <c r="E348" s="174">
        <v>603</v>
      </c>
      <c r="F348" s="174">
        <v>134.13</v>
      </c>
      <c r="G348" s="174">
        <v>1956</v>
      </c>
      <c r="H348" s="174">
        <v>50.9</v>
      </c>
      <c r="I348" s="174">
        <v>44.605069999999998</v>
      </c>
      <c r="J348" s="3">
        <f t="shared" si="30"/>
        <v>5.6504836814031023</v>
      </c>
      <c r="K348" s="95">
        <f t="shared" si="33"/>
        <v>2.4816246695496633E-2</v>
      </c>
      <c r="L348" s="174">
        <f t="shared" si="34"/>
        <v>0.69347492786496368</v>
      </c>
      <c r="M348" s="174" t="str">
        <f t="shared" si="35"/>
        <v/>
      </c>
      <c r="N348" s="174">
        <f t="shared" si="31"/>
        <v>0.40075609631955678</v>
      </c>
      <c r="O348" s="174">
        <v>341</v>
      </c>
      <c r="P348" s="174" t="e">
        <f t="shared" si="32"/>
        <v>#VALUE!</v>
      </c>
    </row>
    <row r="349" spans="2:16" x14ac:dyDescent="0.25">
      <c r="B349" s="174">
        <v>193224</v>
      </c>
      <c r="C349" s="174">
        <v>1012</v>
      </c>
      <c r="D349" s="174">
        <v>282</v>
      </c>
      <c r="E349" s="174">
        <v>602</v>
      </c>
      <c r="F349" s="174">
        <v>134.12</v>
      </c>
      <c r="G349" s="174">
        <v>1956</v>
      </c>
      <c r="H349" s="174">
        <v>50.895449999999997</v>
      </c>
      <c r="I349" s="174">
        <v>44.596130000000002</v>
      </c>
      <c r="J349" s="3">
        <f t="shared" si="30"/>
        <v>5.6504836814031023</v>
      </c>
      <c r="K349" s="95">
        <f t="shared" si="33"/>
        <v>2.4739841995079531E-2</v>
      </c>
      <c r="L349" s="174">
        <f t="shared" si="34"/>
        <v>0.69321198731050659</v>
      </c>
      <c r="M349" s="174" t="str">
        <f t="shared" si="35"/>
        <v/>
      </c>
      <c r="N349" s="174">
        <f t="shared" si="31"/>
        <v>0.40067969161913963</v>
      </c>
      <c r="O349" s="174">
        <v>342</v>
      </c>
      <c r="P349" s="174" t="e">
        <f t="shared" si="32"/>
        <v>#VALUE!</v>
      </c>
    </row>
    <row r="350" spans="2:16" x14ac:dyDescent="0.25">
      <c r="B350" s="174">
        <v>193788</v>
      </c>
      <c r="C350" s="174">
        <v>1014</v>
      </c>
      <c r="D350" s="174">
        <v>281</v>
      </c>
      <c r="E350" s="174">
        <v>603</v>
      </c>
      <c r="F350" s="174">
        <v>134.12</v>
      </c>
      <c r="G350" s="174">
        <v>1956</v>
      </c>
      <c r="H350" s="174">
        <v>50.890909999999998</v>
      </c>
      <c r="I350" s="174">
        <v>44.605069999999998</v>
      </c>
      <c r="J350" s="3">
        <f t="shared" si="30"/>
        <v>5.6504836814031023</v>
      </c>
      <c r="K350" s="95">
        <f t="shared" si="33"/>
        <v>2.4739841995079531E-2</v>
      </c>
      <c r="L350" s="174">
        <f t="shared" si="34"/>
        <v>0.69322726090147213</v>
      </c>
      <c r="M350" s="174" t="str">
        <f t="shared" si="35"/>
        <v/>
      </c>
      <c r="N350" s="174">
        <f t="shared" si="31"/>
        <v>0.40067969161913963</v>
      </c>
      <c r="O350" s="174">
        <v>343</v>
      </c>
      <c r="P350" s="174" t="e">
        <f t="shared" si="32"/>
        <v>#VALUE!</v>
      </c>
    </row>
    <row r="351" spans="2:16" x14ac:dyDescent="0.25">
      <c r="B351" s="174">
        <v>194354</v>
      </c>
      <c r="C351" s="174">
        <v>1022</v>
      </c>
      <c r="D351" s="174">
        <v>274</v>
      </c>
      <c r="E351" s="174">
        <v>603</v>
      </c>
      <c r="F351" s="174">
        <v>134.11000000000001</v>
      </c>
      <c r="G351" s="174">
        <v>1956</v>
      </c>
      <c r="H351" s="174">
        <v>50.886360000000003</v>
      </c>
      <c r="I351" s="174">
        <v>44.605069999999998</v>
      </c>
      <c r="J351" s="3">
        <f t="shared" si="30"/>
        <v>5.6504836814031023</v>
      </c>
      <c r="K351" s="95">
        <f t="shared" si="33"/>
        <v>2.4663437294662433E-2</v>
      </c>
      <c r="L351" s="174">
        <f t="shared" si="34"/>
        <v>0.69310330780123708</v>
      </c>
      <c r="M351" s="174" t="str">
        <f t="shared" si="35"/>
        <v/>
      </c>
      <c r="N351" s="174">
        <f t="shared" si="31"/>
        <v>0.40060328691872255</v>
      </c>
      <c r="O351" s="174">
        <v>344</v>
      </c>
      <c r="P351" s="174" t="e">
        <f t="shared" si="32"/>
        <v>#VALUE!</v>
      </c>
    </row>
    <row r="352" spans="2:16" x14ac:dyDescent="0.25">
      <c r="B352" s="174">
        <v>194922</v>
      </c>
      <c r="C352" s="174">
        <v>1013</v>
      </c>
      <c r="D352" s="174">
        <v>281</v>
      </c>
      <c r="E352" s="174">
        <v>603</v>
      </c>
      <c r="F352" s="174">
        <v>134.1</v>
      </c>
      <c r="G352" s="174">
        <v>1957</v>
      </c>
      <c r="H352" s="174">
        <v>50.895449999999997</v>
      </c>
      <c r="I352" s="174">
        <v>44.605069999999998</v>
      </c>
      <c r="J352" s="3">
        <f t="shared" si="30"/>
        <v>6.2155320495435262</v>
      </c>
      <c r="K352" s="95">
        <f t="shared" si="33"/>
        <v>2.4587032594245117E-2</v>
      </c>
      <c r="L352" s="174">
        <f t="shared" si="34"/>
        <v>0.69335095262356294</v>
      </c>
      <c r="M352" s="174" t="str">
        <f t="shared" si="35"/>
        <v/>
      </c>
      <c r="N352" s="174">
        <f t="shared" si="31"/>
        <v>0.40052688221830524</v>
      </c>
      <c r="O352" s="174">
        <v>345</v>
      </c>
      <c r="P352" s="174" t="e">
        <f t="shared" si="32"/>
        <v>#VALUE!</v>
      </c>
    </row>
    <row r="353" spans="2:16" x14ac:dyDescent="0.25">
      <c r="B353" s="174">
        <v>195491</v>
      </c>
      <c r="C353" s="174">
        <v>1018</v>
      </c>
      <c r="D353" s="174">
        <v>277</v>
      </c>
      <c r="E353" s="174">
        <v>603</v>
      </c>
      <c r="F353" s="174">
        <v>134.1</v>
      </c>
      <c r="G353" s="174">
        <v>1956</v>
      </c>
      <c r="H353" s="174">
        <v>50.890909999999998</v>
      </c>
      <c r="I353" s="174">
        <v>44.605069999999998</v>
      </c>
      <c r="J353" s="3">
        <f t="shared" si="30"/>
        <v>5.6504836814031023</v>
      </c>
      <c r="K353" s="95">
        <f t="shared" si="33"/>
        <v>2.4587032594245117E-2</v>
      </c>
      <c r="L353" s="174">
        <f t="shared" si="34"/>
        <v>0.69322726090147213</v>
      </c>
      <c r="M353" s="174" t="str">
        <f t="shared" si="35"/>
        <v/>
      </c>
      <c r="N353" s="174">
        <f t="shared" si="31"/>
        <v>0.40052688221830524</v>
      </c>
      <c r="O353" s="174">
        <v>346</v>
      </c>
      <c r="P353" s="174" t="e">
        <f t="shared" si="32"/>
        <v>#VALUE!</v>
      </c>
    </row>
    <row r="354" spans="2:16" x14ac:dyDescent="0.25">
      <c r="B354" s="174">
        <v>196060</v>
      </c>
      <c r="C354" s="174">
        <v>1010</v>
      </c>
      <c r="D354" s="174">
        <v>284</v>
      </c>
      <c r="E354" s="174">
        <v>603</v>
      </c>
      <c r="F354" s="174">
        <v>134.09</v>
      </c>
      <c r="G354" s="174">
        <v>1957</v>
      </c>
      <c r="H354" s="174">
        <v>50.895449999999997</v>
      </c>
      <c r="I354" s="174">
        <v>44.605069999999998</v>
      </c>
      <c r="J354" s="3">
        <f t="shared" si="30"/>
        <v>6.2155320495435262</v>
      </c>
      <c r="K354" s="95">
        <f t="shared" si="33"/>
        <v>2.4510627893828015E-2</v>
      </c>
      <c r="L354" s="174">
        <f t="shared" si="34"/>
        <v>0.69335095262356294</v>
      </c>
      <c r="M354" s="174" t="str">
        <f t="shared" si="35"/>
        <v/>
      </c>
      <c r="N354" s="174">
        <f t="shared" si="31"/>
        <v>0.40045047751788815</v>
      </c>
      <c r="O354" s="174">
        <v>347</v>
      </c>
      <c r="P354" s="174" t="e">
        <f t="shared" si="32"/>
        <v>#VALUE!</v>
      </c>
    </row>
    <row r="355" spans="2:16" x14ac:dyDescent="0.25">
      <c r="B355" s="174">
        <v>196629</v>
      </c>
      <c r="C355" s="174">
        <v>1010</v>
      </c>
      <c r="D355" s="174">
        <v>284</v>
      </c>
      <c r="E355" s="174">
        <v>603</v>
      </c>
      <c r="F355" s="174">
        <v>134.09</v>
      </c>
      <c r="G355" s="174">
        <v>1957</v>
      </c>
      <c r="H355" s="174">
        <v>50.895449999999997</v>
      </c>
      <c r="I355" s="174">
        <v>44.605069999999998</v>
      </c>
      <c r="J355" s="3">
        <f t="shared" si="30"/>
        <v>6.2155320495435262</v>
      </c>
      <c r="K355" s="95">
        <f t="shared" si="33"/>
        <v>2.4510627893828015E-2</v>
      </c>
      <c r="L355" s="174">
        <f t="shared" si="34"/>
        <v>0.69335095262356294</v>
      </c>
      <c r="M355" s="174" t="str">
        <f t="shared" si="35"/>
        <v/>
      </c>
      <c r="N355" s="174">
        <f t="shared" si="31"/>
        <v>0.40045047751788815</v>
      </c>
      <c r="O355" s="174">
        <v>348</v>
      </c>
      <c r="P355" s="174" t="e">
        <f t="shared" si="32"/>
        <v>#VALUE!</v>
      </c>
    </row>
    <row r="356" spans="2:16" x14ac:dyDescent="0.25">
      <c r="B356" s="174">
        <v>197197</v>
      </c>
      <c r="C356" s="174">
        <v>1017</v>
      </c>
      <c r="D356" s="174">
        <v>278</v>
      </c>
      <c r="E356" s="174">
        <v>603</v>
      </c>
      <c r="F356" s="174">
        <v>134.08000000000001</v>
      </c>
      <c r="G356" s="174">
        <v>1957</v>
      </c>
      <c r="H356" s="174">
        <v>50.890909999999998</v>
      </c>
      <c r="I356" s="174">
        <v>44.605069999999998</v>
      </c>
      <c r="J356" s="3">
        <f t="shared" si="30"/>
        <v>6.2155320495435262</v>
      </c>
      <c r="K356" s="95">
        <f t="shared" si="33"/>
        <v>2.4434223193410914E-2</v>
      </c>
      <c r="L356" s="174">
        <f t="shared" si="34"/>
        <v>0.69322726090147213</v>
      </c>
      <c r="M356" s="174" t="str">
        <f t="shared" si="35"/>
        <v/>
      </c>
      <c r="N356" s="174">
        <f t="shared" si="31"/>
        <v>0.40037407281747106</v>
      </c>
      <c r="O356" s="174">
        <v>349</v>
      </c>
      <c r="P356" s="174" t="e">
        <f t="shared" si="32"/>
        <v>#VALUE!</v>
      </c>
    </row>
    <row r="357" spans="2:16" x14ac:dyDescent="0.25">
      <c r="B357" s="174">
        <v>197764</v>
      </c>
      <c r="C357" s="174">
        <v>1012</v>
      </c>
      <c r="D357" s="174">
        <v>282</v>
      </c>
      <c r="E357" s="174">
        <v>603</v>
      </c>
      <c r="F357" s="174">
        <v>134.07</v>
      </c>
      <c r="G357" s="174">
        <v>1958</v>
      </c>
      <c r="H357" s="174">
        <v>50.895449999999997</v>
      </c>
      <c r="I357" s="174">
        <v>44.605069999999998</v>
      </c>
      <c r="J357" s="3">
        <f t="shared" si="30"/>
        <v>6.7805804176837228</v>
      </c>
      <c r="K357" s="95">
        <f t="shared" si="33"/>
        <v>2.4357818492993597E-2</v>
      </c>
      <c r="L357" s="174">
        <f t="shared" si="34"/>
        <v>0.69335095262356294</v>
      </c>
      <c r="M357" s="174" t="str">
        <f t="shared" si="35"/>
        <v/>
      </c>
      <c r="N357" s="174">
        <f t="shared" si="31"/>
        <v>0.40029766811705375</v>
      </c>
      <c r="O357" s="174">
        <v>350</v>
      </c>
      <c r="P357" s="174" t="e">
        <f t="shared" si="32"/>
        <v>#VALUE!</v>
      </c>
    </row>
    <row r="358" spans="2:16" x14ac:dyDescent="0.25">
      <c r="B358" s="174">
        <v>198330</v>
      </c>
      <c r="C358" s="174">
        <v>1012</v>
      </c>
      <c r="D358" s="174">
        <v>283</v>
      </c>
      <c r="E358" s="174">
        <v>602</v>
      </c>
      <c r="F358" s="174">
        <v>134.07</v>
      </c>
      <c r="G358" s="174">
        <v>1958</v>
      </c>
      <c r="H358" s="174">
        <v>50.890909999999998</v>
      </c>
      <c r="I358" s="174">
        <v>44.596130000000002</v>
      </c>
      <c r="J358" s="3">
        <f t="shared" si="30"/>
        <v>6.7805804176837228</v>
      </c>
      <c r="K358" s="95">
        <f t="shared" si="33"/>
        <v>2.4357818492993597E-2</v>
      </c>
      <c r="L358" s="174">
        <f t="shared" si="34"/>
        <v>0.69308832037940915</v>
      </c>
      <c r="M358" s="174" t="str">
        <f t="shared" si="35"/>
        <v/>
      </c>
      <c r="N358" s="174">
        <f t="shared" si="31"/>
        <v>0.40029766811705375</v>
      </c>
      <c r="O358" s="174">
        <v>351</v>
      </c>
      <c r="P358" s="174" t="e">
        <f t="shared" si="32"/>
        <v>#VALUE!</v>
      </c>
    </row>
    <row r="359" spans="2:16" x14ac:dyDescent="0.25">
      <c r="B359" s="174">
        <v>198895</v>
      </c>
      <c r="C359" s="174">
        <v>1018</v>
      </c>
      <c r="D359" s="174">
        <v>277</v>
      </c>
      <c r="E359" s="174">
        <v>603</v>
      </c>
      <c r="F359" s="174">
        <v>134.06</v>
      </c>
      <c r="G359" s="174">
        <v>1957</v>
      </c>
      <c r="H359" s="174">
        <v>50.890909999999998</v>
      </c>
      <c r="I359" s="174">
        <v>44.605069999999998</v>
      </c>
      <c r="J359" s="3">
        <f t="shared" si="30"/>
        <v>6.2155320495435262</v>
      </c>
      <c r="K359" s="95">
        <f t="shared" si="33"/>
        <v>2.4281413792576499E-2</v>
      </c>
      <c r="L359" s="174">
        <f t="shared" si="34"/>
        <v>0.69322726090147213</v>
      </c>
      <c r="M359" s="174" t="str">
        <f t="shared" si="35"/>
        <v/>
      </c>
      <c r="N359" s="174">
        <f t="shared" si="31"/>
        <v>0.40022126341663661</v>
      </c>
      <c r="O359" s="174">
        <v>352</v>
      </c>
      <c r="P359" s="174" t="e">
        <f t="shared" si="32"/>
        <v>#VALUE!</v>
      </c>
    </row>
    <row r="360" spans="2:16" x14ac:dyDescent="0.25">
      <c r="B360" s="174">
        <v>199460</v>
      </c>
      <c r="C360" s="174">
        <v>1012</v>
      </c>
      <c r="D360" s="174">
        <v>282</v>
      </c>
      <c r="E360" s="174">
        <v>603</v>
      </c>
      <c r="F360" s="174">
        <v>134.06</v>
      </c>
      <c r="G360" s="174">
        <v>1958</v>
      </c>
      <c r="H360" s="174">
        <v>50.895449999999997</v>
      </c>
      <c r="I360" s="174">
        <v>44.605069999999998</v>
      </c>
      <c r="J360" s="3">
        <f t="shared" si="30"/>
        <v>6.7805804176837228</v>
      </c>
      <c r="K360" s="95">
        <f t="shared" si="33"/>
        <v>2.4281413792576499E-2</v>
      </c>
      <c r="L360" s="174">
        <f t="shared" si="34"/>
        <v>0.69335095262356294</v>
      </c>
      <c r="M360" s="174" t="str">
        <f t="shared" si="35"/>
        <v/>
      </c>
      <c r="N360" s="174">
        <f t="shared" si="31"/>
        <v>0.40022126341663661</v>
      </c>
      <c r="O360" s="174">
        <v>353</v>
      </c>
      <c r="P360" s="174" t="e">
        <f t="shared" si="32"/>
        <v>#VALUE!</v>
      </c>
    </row>
    <row r="361" spans="2:16" x14ac:dyDescent="0.25">
      <c r="B361" s="174">
        <v>200025</v>
      </c>
      <c r="C361" s="174">
        <v>1011</v>
      </c>
      <c r="D361" s="174">
        <v>283</v>
      </c>
      <c r="E361" s="174">
        <v>603</v>
      </c>
      <c r="F361" s="174">
        <v>134.05000000000001</v>
      </c>
      <c r="G361" s="174">
        <v>1957</v>
      </c>
      <c r="H361" s="174">
        <v>50.895449999999997</v>
      </c>
      <c r="I361" s="174">
        <v>44.605069999999998</v>
      </c>
      <c r="J361" s="3">
        <f t="shared" si="30"/>
        <v>6.2155320495435262</v>
      </c>
      <c r="K361" s="95">
        <f t="shared" si="33"/>
        <v>2.4205009092159398E-2</v>
      </c>
      <c r="L361" s="174">
        <f t="shared" si="34"/>
        <v>0.69335095262356294</v>
      </c>
      <c r="M361" s="174" t="str">
        <f t="shared" si="35"/>
        <v/>
      </c>
      <c r="N361" s="174">
        <f t="shared" si="31"/>
        <v>0.40014485871621952</v>
      </c>
      <c r="O361" s="174">
        <v>354</v>
      </c>
      <c r="P361" s="174" t="e">
        <f t="shared" si="32"/>
        <v>#VALUE!</v>
      </c>
    </row>
    <row r="362" spans="2:16" x14ac:dyDescent="0.25">
      <c r="B362" s="174">
        <v>200588</v>
      </c>
      <c r="C362" s="174">
        <v>1024</v>
      </c>
      <c r="D362" s="174">
        <v>273</v>
      </c>
      <c r="E362" s="174">
        <v>602</v>
      </c>
      <c r="F362" s="174">
        <v>134.05000000000001</v>
      </c>
      <c r="G362" s="174">
        <v>1958</v>
      </c>
      <c r="H362" s="174">
        <v>50.881819999999998</v>
      </c>
      <c r="I362" s="174">
        <v>44.596130000000002</v>
      </c>
      <c r="J362" s="3">
        <f t="shared" si="30"/>
        <v>6.7805804176837228</v>
      </c>
      <c r="K362" s="95">
        <f t="shared" si="33"/>
        <v>2.4205009092159398E-2</v>
      </c>
      <c r="L362" s="174">
        <f t="shared" si="34"/>
        <v>0.69284074727953215</v>
      </c>
      <c r="M362" s="174" t="str">
        <f t="shared" si="35"/>
        <v/>
      </c>
      <c r="N362" s="174">
        <f t="shared" si="31"/>
        <v>0.40014485871621952</v>
      </c>
      <c r="O362" s="174">
        <v>355</v>
      </c>
      <c r="P362" s="174" t="e">
        <f t="shared" si="32"/>
        <v>#VALUE!</v>
      </c>
    </row>
    <row r="363" spans="2:16" x14ac:dyDescent="0.25">
      <c r="B363" s="174">
        <v>201153</v>
      </c>
      <c r="C363" s="174">
        <v>1012</v>
      </c>
      <c r="D363" s="174">
        <v>283</v>
      </c>
      <c r="E363" s="174">
        <v>603</v>
      </c>
      <c r="F363" s="174">
        <v>134.04</v>
      </c>
      <c r="G363" s="174">
        <v>1958</v>
      </c>
      <c r="H363" s="174">
        <v>50.890909999999998</v>
      </c>
      <c r="I363" s="174">
        <v>44.605069999999998</v>
      </c>
      <c r="J363" s="3">
        <f t="shared" si="30"/>
        <v>6.7805804176837228</v>
      </c>
      <c r="K363" s="95">
        <f t="shared" si="33"/>
        <v>2.4128604391742081E-2</v>
      </c>
      <c r="L363" s="174">
        <f t="shared" si="34"/>
        <v>0.69322726090147213</v>
      </c>
      <c r="M363" s="174" t="str">
        <f t="shared" si="35"/>
        <v/>
      </c>
      <c r="N363" s="174">
        <f t="shared" si="31"/>
        <v>0.40006845401580221</v>
      </c>
      <c r="O363" s="174">
        <v>356</v>
      </c>
      <c r="P363" s="174" t="e">
        <f t="shared" si="32"/>
        <v>#VALUE!</v>
      </c>
    </row>
    <row r="364" spans="2:16" x14ac:dyDescent="0.25">
      <c r="B364" s="174">
        <v>201717</v>
      </c>
      <c r="C364" s="174">
        <v>1009</v>
      </c>
      <c r="D364" s="174">
        <v>285</v>
      </c>
      <c r="E364" s="174">
        <v>603</v>
      </c>
      <c r="F364" s="174">
        <v>134.04</v>
      </c>
      <c r="G364" s="174">
        <v>1958</v>
      </c>
      <c r="H364" s="174">
        <v>50.895449999999997</v>
      </c>
      <c r="I364" s="174">
        <v>44.605069999999998</v>
      </c>
      <c r="J364" s="3">
        <f t="shared" si="30"/>
        <v>6.7805804176837228</v>
      </c>
      <c r="K364" s="95">
        <f t="shared" si="33"/>
        <v>2.4128604391742081E-2</v>
      </c>
      <c r="L364" s="174">
        <f t="shared" si="34"/>
        <v>0.69335095262356294</v>
      </c>
      <c r="M364" s="174" t="str">
        <f t="shared" si="35"/>
        <v/>
      </c>
      <c r="N364" s="174">
        <f t="shared" si="31"/>
        <v>0.40006845401580221</v>
      </c>
      <c r="O364" s="174">
        <v>357</v>
      </c>
      <c r="P364" s="174" t="e">
        <f t="shared" si="32"/>
        <v>#VALUE!</v>
      </c>
    </row>
    <row r="365" spans="2:16" x14ac:dyDescent="0.25">
      <c r="B365" s="174">
        <v>202281</v>
      </c>
      <c r="C365" s="174">
        <v>1020</v>
      </c>
      <c r="D365" s="174">
        <v>276</v>
      </c>
      <c r="E365" s="174">
        <v>602</v>
      </c>
      <c r="F365" s="174">
        <v>134.03</v>
      </c>
      <c r="G365" s="174">
        <v>1957</v>
      </c>
      <c r="H365" s="174">
        <v>50.886360000000003</v>
      </c>
      <c r="I365" s="174">
        <v>44.596130000000002</v>
      </c>
      <c r="J365" s="3">
        <f t="shared" si="30"/>
        <v>6.2155320495435262</v>
      </c>
      <c r="K365" s="95">
        <f t="shared" si="33"/>
        <v>2.405219969132498E-2</v>
      </c>
      <c r="L365" s="174">
        <f t="shared" si="34"/>
        <v>0.69296439212255423</v>
      </c>
      <c r="M365" s="174" t="str">
        <f t="shared" si="35"/>
        <v/>
      </c>
      <c r="N365" s="174">
        <f t="shared" si="31"/>
        <v>0.39999204931538512</v>
      </c>
      <c r="O365" s="174">
        <v>358</v>
      </c>
      <c r="P365" s="174" t="e">
        <f t="shared" si="32"/>
        <v>#VALUE!</v>
      </c>
    </row>
    <row r="366" spans="2:16" x14ac:dyDescent="0.25">
      <c r="B366" s="174">
        <v>202846</v>
      </c>
      <c r="C366" s="174">
        <v>1010</v>
      </c>
      <c r="D366" s="174">
        <v>284</v>
      </c>
      <c r="E366" s="174">
        <v>603</v>
      </c>
      <c r="F366" s="174">
        <v>134.03</v>
      </c>
      <c r="G366" s="174">
        <v>1959</v>
      </c>
      <c r="H366" s="174">
        <v>50.895449999999997</v>
      </c>
      <c r="I366" s="174">
        <v>44.605069999999998</v>
      </c>
      <c r="J366" s="3">
        <f t="shared" si="30"/>
        <v>7.3456287858241467</v>
      </c>
      <c r="K366" s="95">
        <f t="shared" si="33"/>
        <v>2.405219969132498E-2</v>
      </c>
      <c r="L366" s="174">
        <f t="shared" si="34"/>
        <v>0.69335095262356294</v>
      </c>
      <c r="M366" s="174" t="str">
        <f t="shared" si="35"/>
        <v/>
      </c>
      <c r="N366" s="174">
        <f t="shared" si="31"/>
        <v>0.39999204931538512</v>
      </c>
      <c r="O366" s="174">
        <v>359</v>
      </c>
      <c r="P366" s="174" t="e">
        <f t="shared" si="32"/>
        <v>#VALUE!</v>
      </c>
    </row>
    <row r="367" spans="2:16" x14ac:dyDescent="0.25">
      <c r="B367" s="174">
        <v>203414</v>
      </c>
      <c r="C367" s="174">
        <v>1012</v>
      </c>
      <c r="D367" s="174">
        <v>282</v>
      </c>
      <c r="E367" s="174">
        <v>603</v>
      </c>
      <c r="F367" s="174">
        <v>134.02000000000001</v>
      </c>
      <c r="G367" s="174">
        <v>1959</v>
      </c>
      <c r="H367" s="174">
        <v>50.895449999999997</v>
      </c>
      <c r="I367" s="174">
        <v>44.605069999999998</v>
      </c>
      <c r="J367" s="3">
        <f t="shared" si="30"/>
        <v>7.3456287858241467</v>
      </c>
      <c r="K367" s="95">
        <f t="shared" si="33"/>
        <v>2.3975794990907878E-2</v>
      </c>
      <c r="L367" s="174">
        <f t="shared" si="34"/>
        <v>0.69335095262356294</v>
      </c>
      <c r="M367" s="174" t="str">
        <f t="shared" si="35"/>
        <v/>
      </c>
      <c r="N367" s="174">
        <f t="shared" si="31"/>
        <v>0.39991564461496798</v>
      </c>
      <c r="O367" s="174">
        <v>360</v>
      </c>
      <c r="P367" s="174" t="e">
        <f t="shared" si="32"/>
        <v>#VALUE!</v>
      </c>
    </row>
    <row r="368" spans="2:16" x14ac:dyDescent="0.25">
      <c r="B368" s="174">
        <v>203982</v>
      </c>
      <c r="C368" s="174">
        <v>1011</v>
      </c>
      <c r="D368" s="174">
        <v>283</v>
      </c>
      <c r="E368" s="174">
        <v>603</v>
      </c>
      <c r="F368" s="174">
        <v>134.02000000000001</v>
      </c>
      <c r="G368" s="174">
        <v>1959</v>
      </c>
      <c r="H368" s="174">
        <v>50.9</v>
      </c>
      <c r="I368" s="174">
        <v>44.605069999999998</v>
      </c>
      <c r="J368" s="3">
        <f t="shared" si="30"/>
        <v>7.3456287858241467</v>
      </c>
      <c r="K368" s="95">
        <f t="shared" si="33"/>
        <v>2.3975794990907878E-2</v>
      </c>
      <c r="L368" s="174">
        <f t="shared" si="34"/>
        <v>0.69347492786496368</v>
      </c>
      <c r="M368" s="174" t="str">
        <f t="shared" si="35"/>
        <v/>
      </c>
      <c r="N368" s="174">
        <f t="shared" si="31"/>
        <v>0.39991564461496798</v>
      </c>
      <c r="O368" s="174">
        <v>361</v>
      </c>
      <c r="P368" s="174" t="e">
        <f t="shared" si="32"/>
        <v>#VALUE!</v>
      </c>
    </row>
    <row r="369" spans="2:16" x14ac:dyDescent="0.25">
      <c r="B369" s="174">
        <v>204551</v>
      </c>
      <c r="C369" s="174">
        <v>1012</v>
      </c>
      <c r="D369" s="174">
        <v>282</v>
      </c>
      <c r="E369" s="174">
        <v>603</v>
      </c>
      <c r="F369" s="174">
        <v>134.01</v>
      </c>
      <c r="G369" s="174">
        <v>1959</v>
      </c>
      <c r="H369" s="174">
        <v>50.895449999999997</v>
      </c>
      <c r="I369" s="174">
        <v>44.605069999999998</v>
      </c>
      <c r="J369" s="3">
        <f t="shared" si="30"/>
        <v>7.3456287858241467</v>
      </c>
      <c r="K369" s="95">
        <f t="shared" si="33"/>
        <v>2.3899390290490562E-2</v>
      </c>
      <c r="L369" s="174">
        <f t="shared" si="34"/>
        <v>0.69335095262356294</v>
      </c>
      <c r="M369" s="174" t="str">
        <f t="shared" si="35"/>
        <v/>
      </c>
      <c r="N369" s="174">
        <f t="shared" si="31"/>
        <v>0.39983923991455067</v>
      </c>
      <c r="O369" s="174">
        <v>362</v>
      </c>
      <c r="P369" s="174" t="e">
        <f t="shared" si="32"/>
        <v>#VALUE!</v>
      </c>
    </row>
    <row r="370" spans="2:16" x14ac:dyDescent="0.25">
      <c r="B370" s="174">
        <v>205120</v>
      </c>
      <c r="C370" s="174">
        <v>1012</v>
      </c>
      <c r="D370" s="174">
        <v>282</v>
      </c>
      <c r="E370" s="174">
        <v>602</v>
      </c>
      <c r="F370" s="174">
        <v>134.01</v>
      </c>
      <c r="G370" s="174">
        <v>1959</v>
      </c>
      <c r="H370" s="174">
        <v>50.890909999999998</v>
      </c>
      <c r="I370" s="174">
        <v>44.596130000000002</v>
      </c>
      <c r="J370" s="3">
        <f t="shared" si="30"/>
        <v>7.3456287858241467</v>
      </c>
      <c r="K370" s="95">
        <f t="shared" si="33"/>
        <v>2.3899390290490562E-2</v>
      </c>
      <c r="L370" s="174">
        <f t="shared" si="34"/>
        <v>0.69308832037940915</v>
      </c>
      <c r="M370" s="174" t="str">
        <f t="shared" si="35"/>
        <v/>
      </c>
      <c r="N370" s="174">
        <f t="shared" si="31"/>
        <v>0.39983923991455067</v>
      </c>
      <c r="O370" s="174">
        <v>363</v>
      </c>
      <c r="P370" s="174" t="e">
        <f t="shared" si="32"/>
        <v>#VALUE!</v>
      </c>
    </row>
    <row r="371" spans="2:16" x14ac:dyDescent="0.25">
      <c r="B371" s="174">
        <v>205689</v>
      </c>
      <c r="C371" s="174">
        <v>1018</v>
      </c>
      <c r="D371" s="174">
        <v>278</v>
      </c>
      <c r="E371" s="174">
        <v>603</v>
      </c>
      <c r="F371" s="174">
        <v>134</v>
      </c>
      <c r="G371" s="174">
        <v>1959</v>
      </c>
      <c r="H371" s="174">
        <v>50.886360000000003</v>
      </c>
      <c r="I371" s="174">
        <v>44.605069999999998</v>
      </c>
      <c r="J371" s="3">
        <f t="shared" si="30"/>
        <v>7.3456287858241467</v>
      </c>
      <c r="K371" s="95">
        <f t="shared" si="33"/>
        <v>2.3822985590073464E-2</v>
      </c>
      <c r="L371" s="174">
        <f t="shared" si="34"/>
        <v>0.69310330780123708</v>
      </c>
      <c r="M371" s="174" t="str">
        <f t="shared" si="35"/>
        <v/>
      </c>
      <c r="N371" s="174">
        <f t="shared" si="31"/>
        <v>0.39976283521413358</v>
      </c>
      <c r="O371" s="174">
        <v>364</v>
      </c>
      <c r="P371" s="174" t="e">
        <f t="shared" si="32"/>
        <v>#VALUE!</v>
      </c>
    </row>
    <row r="372" spans="2:16" x14ac:dyDescent="0.25">
      <c r="B372" s="174">
        <v>206256</v>
      </c>
      <c r="C372" s="174">
        <v>1012</v>
      </c>
      <c r="D372" s="174">
        <v>283</v>
      </c>
      <c r="E372" s="174">
        <v>602</v>
      </c>
      <c r="F372" s="174">
        <v>134</v>
      </c>
      <c r="G372" s="174">
        <v>1959</v>
      </c>
      <c r="H372" s="174">
        <v>50.890909999999998</v>
      </c>
      <c r="I372" s="174">
        <v>44.596130000000002</v>
      </c>
      <c r="J372" s="3">
        <f t="shared" si="30"/>
        <v>7.3456287858241467</v>
      </c>
      <c r="K372" s="95">
        <f t="shared" si="33"/>
        <v>2.3822985590073464E-2</v>
      </c>
      <c r="L372" s="174">
        <f t="shared" si="34"/>
        <v>0.69308832037940915</v>
      </c>
      <c r="M372" s="174" t="str">
        <f>IF(OR(J372="",-(J372-MAX(J$8:J$58))&lt;10),"",-(J372))</f>
        <v/>
      </c>
      <c r="N372" s="174">
        <f t="shared" si="31"/>
        <v>0.39976283521413358</v>
      </c>
      <c r="O372" s="174">
        <v>365</v>
      </c>
      <c r="P372" s="174" t="e">
        <f t="shared" si="32"/>
        <v>#VALUE!</v>
      </c>
    </row>
    <row r="373" spans="2:16" x14ac:dyDescent="0.25">
      <c r="B373" s="174">
        <v>206822</v>
      </c>
      <c r="C373" s="174">
        <v>1013</v>
      </c>
      <c r="D373" s="174">
        <v>283</v>
      </c>
      <c r="E373" s="174">
        <v>603</v>
      </c>
      <c r="F373" s="174">
        <v>133.99</v>
      </c>
      <c r="G373" s="174">
        <v>1959</v>
      </c>
      <c r="H373" s="174">
        <v>50.886360000000003</v>
      </c>
      <c r="I373" s="174">
        <v>44.605069999999998</v>
      </c>
      <c r="J373" s="3">
        <f t="shared" si="30"/>
        <v>7.3456287858241467</v>
      </c>
      <c r="K373" s="95">
        <f t="shared" si="33"/>
        <v>2.3746580889656362E-2</v>
      </c>
      <c r="L373" s="174">
        <f t="shared" si="34"/>
        <v>0.69310330780123708</v>
      </c>
      <c r="M373" s="174" t="str">
        <f t="shared" si="35"/>
        <v/>
      </c>
      <c r="N373" s="174">
        <f t="shared" si="31"/>
        <v>0.3996864305137165</v>
      </c>
      <c r="O373" s="174">
        <v>366</v>
      </c>
      <c r="P373" s="174" t="e">
        <f t="shared" si="32"/>
        <v>#VALUE!</v>
      </c>
    </row>
    <row r="374" spans="2:16" x14ac:dyDescent="0.25">
      <c r="B374" s="174">
        <v>207387</v>
      </c>
      <c r="C374" s="174">
        <v>1018</v>
      </c>
      <c r="D374" s="174">
        <v>277</v>
      </c>
      <c r="E374" s="174">
        <v>603</v>
      </c>
      <c r="F374" s="174">
        <v>133.99</v>
      </c>
      <c r="G374" s="174">
        <v>1959</v>
      </c>
      <c r="H374" s="174">
        <v>50.890909999999998</v>
      </c>
      <c r="I374" s="174">
        <v>44.605069999999998</v>
      </c>
      <c r="J374" s="3">
        <f t="shared" si="30"/>
        <v>7.3456287858241467</v>
      </c>
      <c r="K374" s="95">
        <f t="shared" si="33"/>
        <v>2.3746580889656362E-2</v>
      </c>
      <c r="L374" s="174">
        <f t="shared" si="34"/>
        <v>0.69322726090147213</v>
      </c>
      <c r="M374" s="174" t="str">
        <f t="shared" si="35"/>
        <v/>
      </c>
      <c r="N374" s="174">
        <f t="shared" si="31"/>
        <v>0.3996864305137165</v>
      </c>
      <c r="O374" s="174">
        <v>367</v>
      </c>
      <c r="P374" s="174" t="e">
        <f t="shared" si="32"/>
        <v>#VALUE!</v>
      </c>
    </row>
    <row r="375" spans="2:16" x14ac:dyDescent="0.25">
      <c r="B375" s="174">
        <v>207952</v>
      </c>
      <c r="C375" s="174">
        <v>1010</v>
      </c>
      <c r="D375" s="174">
        <v>284</v>
      </c>
      <c r="E375" s="174">
        <v>603</v>
      </c>
      <c r="F375" s="174">
        <v>133.97999999999999</v>
      </c>
      <c r="G375" s="174">
        <v>1959</v>
      </c>
      <c r="H375" s="174">
        <v>50.895449999999997</v>
      </c>
      <c r="I375" s="174">
        <v>44.605069999999998</v>
      </c>
      <c r="J375" s="3">
        <f t="shared" si="30"/>
        <v>7.3456287858241467</v>
      </c>
      <c r="K375" s="95">
        <f t="shared" si="33"/>
        <v>2.3670176189239046E-2</v>
      </c>
      <c r="L375" s="174">
        <f t="shared" si="34"/>
        <v>0.69335095262356294</v>
      </c>
      <c r="M375" s="174" t="str">
        <f t="shared" si="35"/>
        <v/>
      </c>
      <c r="N375" s="174">
        <f t="shared" si="31"/>
        <v>0.39961002581329919</v>
      </c>
      <c r="O375" s="174">
        <v>368</v>
      </c>
      <c r="P375" s="174" t="e">
        <f t="shared" si="32"/>
        <v>#VALUE!</v>
      </c>
    </row>
    <row r="376" spans="2:16" x14ac:dyDescent="0.25">
      <c r="B376" s="174">
        <v>208516</v>
      </c>
      <c r="C376" s="174">
        <v>1012</v>
      </c>
      <c r="D376" s="174">
        <v>282</v>
      </c>
      <c r="E376" s="174">
        <v>603</v>
      </c>
      <c r="F376" s="174">
        <v>133.97999999999999</v>
      </c>
      <c r="G376" s="174">
        <v>1959</v>
      </c>
      <c r="H376" s="174">
        <v>50.895449999999997</v>
      </c>
      <c r="I376" s="174">
        <v>44.605069999999998</v>
      </c>
      <c r="J376" s="3">
        <f t="shared" si="30"/>
        <v>7.3456287858241467</v>
      </c>
      <c r="K376" s="95">
        <f t="shared" si="33"/>
        <v>2.3670176189239046E-2</v>
      </c>
      <c r="L376" s="174">
        <f t="shared" si="34"/>
        <v>0.69335095262356294</v>
      </c>
      <c r="M376" s="174" t="str">
        <f t="shared" si="35"/>
        <v/>
      </c>
      <c r="N376" s="174">
        <f t="shared" si="31"/>
        <v>0.39961002581329919</v>
      </c>
      <c r="O376" s="174">
        <v>369</v>
      </c>
      <c r="P376" s="174" t="e">
        <f t="shared" si="32"/>
        <v>#VALUE!</v>
      </c>
    </row>
    <row r="377" spans="2:16" x14ac:dyDescent="0.25">
      <c r="B377" s="174">
        <v>209080</v>
      </c>
      <c r="C377" s="174">
        <v>1013</v>
      </c>
      <c r="D377" s="174">
        <v>282</v>
      </c>
      <c r="E377" s="174">
        <v>603</v>
      </c>
      <c r="F377" s="174">
        <v>133.97</v>
      </c>
      <c r="G377" s="174">
        <v>1960</v>
      </c>
      <c r="H377" s="174">
        <v>50.890909999999998</v>
      </c>
      <c r="I377" s="174">
        <v>44.605069999999998</v>
      </c>
      <c r="J377" s="3">
        <f t="shared" si="30"/>
        <v>7.9106771539643432</v>
      </c>
      <c r="K377" s="95">
        <f t="shared" si="33"/>
        <v>2.3593771488821944E-2</v>
      </c>
      <c r="L377" s="174">
        <f t="shared" si="34"/>
        <v>0.69322726090147213</v>
      </c>
      <c r="M377" s="174" t="str">
        <f t="shared" si="35"/>
        <v/>
      </c>
      <c r="N377" s="174">
        <f t="shared" si="31"/>
        <v>0.3995336211128821</v>
      </c>
      <c r="O377" s="174">
        <v>370</v>
      </c>
      <c r="P377" s="174" t="e">
        <f t="shared" si="32"/>
        <v>#VALUE!</v>
      </c>
    </row>
    <row r="378" spans="2:16" x14ac:dyDescent="0.25">
      <c r="B378" s="174">
        <v>209644</v>
      </c>
      <c r="C378" s="174">
        <v>1019</v>
      </c>
      <c r="D378" s="174">
        <v>277</v>
      </c>
      <c r="E378" s="174">
        <v>603</v>
      </c>
      <c r="F378" s="174">
        <v>133.97</v>
      </c>
      <c r="G378" s="174">
        <v>1959</v>
      </c>
      <c r="H378" s="174">
        <v>50.886360000000003</v>
      </c>
      <c r="I378" s="174">
        <v>44.605069999999998</v>
      </c>
      <c r="J378" s="3">
        <f t="shared" si="30"/>
        <v>7.3456287858241467</v>
      </c>
      <c r="K378" s="95">
        <f t="shared" si="33"/>
        <v>2.3593771488821944E-2</v>
      </c>
      <c r="L378" s="174">
        <f t="shared" si="34"/>
        <v>0.69310330780123708</v>
      </c>
      <c r="M378" s="174" t="str">
        <f t="shared" si="35"/>
        <v/>
      </c>
      <c r="N378" s="174">
        <f t="shared" si="31"/>
        <v>0.3995336211128821</v>
      </c>
      <c r="O378" s="174">
        <v>371</v>
      </c>
      <c r="P378" s="174" t="e">
        <f t="shared" si="32"/>
        <v>#VALUE!</v>
      </c>
    </row>
    <row r="379" spans="2:16" x14ac:dyDescent="0.25">
      <c r="B379" s="174">
        <v>210210</v>
      </c>
      <c r="C379" s="174">
        <v>1014</v>
      </c>
      <c r="D379" s="174">
        <v>281</v>
      </c>
      <c r="E379" s="174">
        <v>602</v>
      </c>
      <c r="F379" s="174">
        <v>133.97</v>
      </c>
      <c r="G379" s="174">
        <v>1961</v>
      </c>
      <c r="H379" s="174">
        <v>50.890909999999998</v>
      </c>
      <c r="I379" s="174">
        <v>44.596130000000002</v>
      </c>
      <c r="J379" s="3">
        <f t="shared" si="30"/>
        <v>8.4757255221047672</v>
      </c>
      <c r="K379" s="95">
        <f t="shared" si="33"/>
        <v>2.3593771488821944E-2</v>
      </c>
      <c r="L379" s="174">
        <f t="shared" si="34"/>
        <v>0.69308832037940915</v>
      </c>
      <c r="M379" s="174" t="str">
        <f t="shared" si="35"/>
        <v/>
      </c>
      <c r="N379" s="174">
        <f t="shared" si="31"/>
        <v>0.3995336211128821</v>
      </c>
      <c r="O379" s="174">
        <v>372</v>
      </c>
      <c r="P379" s="174" t="e">
        <f t="shared" si="32"/>
        <v>#VALUE!</v>
      </c>
    </row>
    <row r="380" spans="2:16" x14ac:dyDescent="0.25">
      <c r="B380" s="174">
        <v>210778</v>
      </c>
      <c r="C380" s="174">
        <v>998</v>
      </c>
      <c r="D380" s="174">
        <v>296</v>
      </c>
      <c r="E380" s="174">
        <v>603</v>
      </c>
      <c r="F380" s="174">
        <v>133.96</v>
      </c>
      <c r="G380" s="174">
        <v>1960</v>
      </c>
      <c r="H380" s="174">
        <v>50.9</v>
      </c>
      <c r="I380" s="174">
        <v>44.605069999999998</v>
      </c>
      <c r="J380" s="3">
        <f t="shared" si="30"/>
        <v>7.9106771539643432</v>
      </c>
      <c r="K380" s="95">
        <f t="shared" si="33"/>
        <v>2.3517366788404843E-2</v>
      </c>
      <c r="L380" s="174">
        <f t="shared" si="34"/>
        <v>0.69347492786496368</v>
      </c>
      <c r="M380" s="174" t="str">
        <f t="shared" si="35"/>
        <v/>
      </c>
      <c r="N380" s="174">
        <f t="shared" si="31"/>
        <v>0.39945721641246495</v>
      </c>
      <c r="O380" s="174">
        <v>373</v>
      </c>
      <c r="P380" s="174" t="e">
        <f t="shared" si="32"/>
        <v>#VALUE!</v>
      </c>
    </row>
    <row r="381" spans="2:16" x14ac:dyDescent="0.25">
      <c r="B381" s="174">
        <v>211346</v>
      </c>
      <c r="C381" s="174">
        <v>1013</v>
      </c>
      <c r="D381" s="174">
        <v>282</v>
      </c>
      <c r="E381" s="174">
        <v>603</v>
      </c>
      <c r="F381" s="174">
        <v>133.96</v>
      </c>
      <c r="G381" s="174">
        <v>1960</v>
      </c>
      <c r="H381" s="174">
        <v>50.890909999999998</v>
      </c>
      <c r="I381" s="174">
        <v>44.605069999999998</v>
      </c>
      <c r="J381" s="3">
        <f t="shared" si="30"/>
        <v>7.9106771539643432</v>
      </c>
      <c r="K381" s="95">
        <f t="shared" si="33"/>
        <v>2.3517366788404843E-2</v>
      </c>
      <c r="L381" s="174">
        <f t="shared" si="34"/>
        <v>0.69322726090147213</v>
      </c>
      <c r="M381" s="174" t="str">
        <f t="shared" si="35"/>
        <v/>
      </c>
      <c r="N381" s="174">
        <f t="shared" si="31"/>
        <v>0.39945721641246495</v>
      </c>
      <c r="O381" s="174">
        <v>374</v>
      </c>
      <c r="P381" s="174" t="e">
        <f t="shared" si="32"/>
        <v>#VALUE!</v>
      </c>
    </row>
    <row r="382" spans="2:16" x14ac:dyDescent="0.25">
      <c r="B382" s="174">
        <v>211916</v>
      </c>
      <c r="C382" s="174">
        <v>1022</v>
      </c>
      <c r="D382" s="174">
        <v>274</v>
      </c>
      <c r="E382" s="174">
        <v>603</v>
      </c>
      <c r="F382" s="174">
        <v>133.94999999999999</v>
      </c>
      <c r="G382" s="174">
        <v>1960</v>
      </c>
      <c r="H382" s="174">
        <v>50.886360000000003</v>
      </c>
      <c r="I382" s="174">
        <v>44.605069999999998</v>
      </c>
      <c r="J382" s="3">
        <f t="shared" si="30"/>
        <v>7.9106771539643432</v>
      </c>
      <c r="K382" s="95">
        <f t="shared" si="33"/>
        <v>2.3440962087987526E-2</v>
      </c>
      <c r="L382" s="174">
        <f t="shared" si="34"/>
        <v>0.69310330780123708</v>
      </c>
      <c r="M382" s="174" t="str">
        <f t="shared" si="35"/>
        <v/>
      </c>
      <c r="N382" s="174">
        <f t="shared" si="31"/>
        <v>0.39938081171204765</v>
      </c>
      <c r="O382" s="174">
        <v>375</v>
      </c>
      <c r="P382" s="174" t="e">
        <f t="shared" si="32"/>
        <v>#VALUE!</v>
      </c>
    </row>
    <row r="383" spans="2:16" x14ac:dyDescent="0.25">
      <c r="B383" s="174">
        <v>212484</v>
      </c>
      <c r="C383" s="174">
        <v>1012</v>
      </c>
      <c r="D383" s="174">
        <v>283</v>
      </c>
      <c r="E383" s="174">
        <v>602</v>
      </c>
      <c r="F383" s="174">
        <v>133.94999999999999</v>
      </c>
      <c r="G383" s="174">
        <v>1960</v>
      </c>
      <c r="H383" s="174">
        <v>50.890909999999998</v>
      </c>
      <c r="I383" s="174">
        <v>44.596130000000002</v>
      </c>
      <c r="J383" s="3">
        <f t="shared" si="30"/>
        <v>7.9106771539643432</v>
      </c>
      <c r="K383" s="95">
        <f t="shared" si="33"/>
        <v>2.3440962087987526E-2</v>
      </c>
      <c r="L383" s="174">
        <f t="shared" si="34"/>
        <v>0.69308832037940915</v>
      </c>
      <c r="M383" s="174" t="str">
        <f t="shared" si="35"/>
        <v/>
      </c>
      <c r="N383" s="174">
        <f t="shared" si="31"/>
        <v>0.39938081171204765</v>
      </c>
      <c r="O383" s="174">
        <v>376</v>
      </c>
      <c r="P383" s="174" t="e">
        <f t="shared" si="32"/>
        <v>#VALUE!</v>
      </c>
    </row>
    <row r="384" spans="2:16" x14ac:dyDescent="0.25">
      <c r="B384" s="174">
        <v>213052</v>
      </c>
      <c r="C384" s="174">
        <v>1012</v>
      </c>
      <c r="D384" s="174">
        <v>282</v>
      </c>
      <c r="E384" s="174">
        <v>602</v>
      </c>
      <c r="F384" s="174">
        <v>133.94999999999999</v>
      </c>
      <c r="G384" s="174">
        <v>1960</v>
      </c>
      <c r="H384" s="174">
        <v>50.895449999999997</v>
      </c>
      <c r="I384" s="174">
        <v>44.596130000000002</v>
      </c>
      <c r="J384" s="3">
        <f t="shared" si="30"/>
        <v>7.9106771539643432</v>
      </c>
      <c r="K384" s="95">
        <f t="shared" si="33"/>
        <v>2.3440962087987526E-2</v>
      </c>
      <c r="L384" s="174">
        <f t="shared" si="34"/>
        <v>0.69321198731050659</v>
      </c>
      <c r="M384" s="174" t="str">
        <f t="shared" si="35"/>
        <v/>
      </c>
      <c r="N384" s="174">
        <f t="shared" si="31"/>
        <v>0.39938081171204765</v>
      </c>
      <c r="O384" s="174">
        <v>377</v>
      </c>
      <c r="P384" s="174" t="e">
        <f t="shared" si="32"/>
        <v>#VALUE!</v>
      </c>
    </row>
    <row r="385" spans="2:16" x14ac:dyDescent="0.25">
      <c r="B385" s="174">
        <v>213618</v>
      </c>
      <c r="C385" s="174">
        <v>1013</v>
      </c>
      <c r="D385" s="174">
        <v>282</v>
      </c>
      <c r="E385" s="174">
        <v>602</v>
      </c>
      <c r="F385" s="174">
        <v>133.94</v>
      </c>
      <c r="G385" s="174">
        <v>1960</v>
      </c>
      <c r="H385" s="174">
        <v>50.890909999999998</v>
      </c>
      <c r="I385" s="174">
        <v>44.596130000000002</v>
      </c>
      <c r="J385" s="3">
        <f t="shared" si="30"/>
        <v>7.9106771539643432</v>
      </c>
      <c r="K385" s="95">
        <f t="shared" si="33"/>
        <v>2.3364557387570428E-2</v>
      </c>
      <c r="L385" s="174">
        <f t="shared" si="34"/>
        <v>0.69308832037940915</v>
      </c>
      <c r="M385" s="174" t="str">
        <f t="shared" si="35"/>
        <v/>
      </c>
      <c r="N385" s="174">
        <f t="shared" si="31"/>
        <v>0.39930440701163056</v>
      </c>
      <c r="O385" s="174">
        <v>378</v>
      </c>
      <c r="P385" s="174" t="e">
        <f t="shared" si="32"/>
        <v>#VALUE!</v>
      </c>
    </row>
    <row r="386" spans="2:16" x14ac:dyDescent="0.25">
      <c r="B386" s="174">
        <v>214184</v>
      </c>
      <c r="C386" s="174">
        <v>995</v>
      </c>
      <c r="D386" s="174">
        <v>297</v>
      </c>
      <c r="E386" s="174">
        <v>604</v>
      </c>
      <c r="F386" s="174">
        <v>133.94</v>
      </c>
      <c r="G386" s="174">
        <v>1961</v>
      </c>
      <c r="H386" s="174">
        <v>50.904539999999997</v>
      </c>
      <c r="I386" s="174">
        <v>44.61401</v>
      </c>
      <c r="J386" s="3">
        <f t="shared" si="30"/>
        <v>8.4757255221047672</v>
      </c>
      <c r="K386" s="95">
        <f t="shared" si="33"/>
        <v>2.3364557387570428E-2</v>
      </c>
      <c r="L386" s="174">
        <f t="shared" si="34"/>
        <v>0.69373765663585352</v>
      </c>
      <c r="M386" s="174" t="str">
        <f t="shared" si="35"/>
        <v/>
      </c>
      <c r="N386" s="174">
        <f t="shared" si="31"/>
        <v>0.39930440701163056</v>
      </c>
      <c r="O386" s="174">
        <v>379</v>
      </c>
      <c r="P386" s="174" t="e">
        <f t="shared" si="32"/>
        <v>#VALUE!</v>
      </c>
    </row>
    <row r="387" spans="2:16" x14ac:dyDescent="0.25">
      <c r="B387" s="174">
        <v>214749</v>
      </c>
      <c r="C387" s="174">
        <v>1011</v>
      </c>
      <c r="D387" s="174">
        <v>284</v>
      </c>
      <c r="E387" s="174">
        <v>603</v>
      </c>
      <c r="F387" s="174">
        <v>133.93</v>
      </c>
      <c r="G387" s="174">
        <v>1961</v>
      </c>
      <c r="H387" s="174">
        <v>50.890909999999998</v>
      </c>
      <c r="I387" s="174">
        <v>44.605069999999998</v>
      </c>
      <c r="J387" s="3">
        <f t="shared" si="30"/>
        <v>8.4757255221047672</v>
      </c>
      <c r="K387" s="95">
        <f t="shared" si="33"/>
        <v>2.3288152687153327E-2</v>
      </c>
      <c r="L387" s="174">
        <f t="shared" si="34"/>
        <v>0.69322726090147213</v>
      </c>
      <c r="M387" s="174" t="str">
        <f t="shared" si="35"/>
        <v/>
      </c>
      <c r="N387" s="174">
        <f t="shared" si="31"/>
        <v>0.39922800231121347</v>
      </c>
      <c r="O387" s="174">
        <v>380</v>
      </c>
      <c r="P387" s="174" t="e">
        <f t="shared" si="32"/>
        <v>#VALUE!</v>
      </c>
    </row>
    <row r="388" spans="2:16" x14ac:dyDescent="0.25">
      <c r="B388" s="174">
        <v>215314</v>
      </c>
      <c r="C388" s="174">
        <v>1014</v>
      </c>
      <c r="D388" s="174">
        <v>280</v>
      </c>
      <c r="E388" s="174">
        <v>602</v>
      </c>
      <c r="F388" s="174">
        <v>133.93</v>
      </c>
      <c r="G388" s="174">
        <v>1961</v>
      </c>
      <c r="H388" s="174">
        <v>50.895449999999997</v>
      </c>
      <c r="I388" s="174">
        <v>44.596130000000002</v>
      </c>
      <c r="J388" s="3">
        <f t="shared" si="30"/>
        <v>8.4757255221047672</v>
      </c>
      <c r="K388" s="95">
        <f t="shared" si="33"/>
        <v>2.3288152687153327E-2</v>
      </c>
      <c r="L388" s="174">
        <f t="shared" si="34"/>
        <v>0.69321198731050659</v>
      </c>
      <c r="M388" s="174" t="str">
        <f t="shared" si="35"/>
        <v/>
      </c>
      <c r="N388" s="174">
        <f t="shared" si="31"/>
        <v>0.39922800231121347</v>
      </c>
      <c r="O388" s="174">
        <v>381</v>
      </c>
      <c r="P388" s="174" t="e">
        <f t="shared" si="32"/>
        <v>#VALUE!</v>
      </c>
    </row>
    <row r="389" spans="2:16" x14ac:dyDescent="0.25">
      <c r="B389" s="174">
        <v>215879</v>
      </c>
      <c r="C389" s="174">
        <v>1016</v>
      </c>
      <c r="D389" s="174">
        <v>279</v>
      </c>
      <c r="E389" s="174">
        <v>603</v>
      </c>
      <c r="F389" s="174">
        <v>133.93</v>
      </c>
      <c r="G389" s="174">
        <v>1960</v>
      </c>
      <c r="H389" s="174">
        <v>50.890909999999998</v>
      </c>
      <c r="I389" s="174">
        <v>44.605069999999998</v>
      </c>
      <c r="J389" s="3">
        <f t="shared" si="30"/>
        <v>7.9106771539643432</v>
      </c>
      <c r="K389" s="95">
        <f t="shared" si="33"/>
        <v>2.3288152687153327E-2</v>
      </c>
      <c r="L389" s="174">
        <f t="shared" si="34"/>
        <v>0.69322726090147213</v>
      </c>
      <c r="M389" s="174" t="str">
        <f t="shared" si="35"/>
        <v/>
      </c>
      <c r="N389" s="174">
        <f t="shared" si="31"/>
        <v>0.39922800231121347</v>
      </c>
      <c r="O389" s="174">
        <v>382</v>
      </c>
      <c r="P389" s="174" t="e">
        <f t="shared" si="32"/>
        <v>#VALUE!</v>
      </c>
    </row>
    <row r="390" spans="2:16" x14ac:dyDescent="0.25">
      <c r="B390" s="174">
        <v>216445</v>
      </c>
      <c r="C390" s="174">
        <v>1011</v>
      </c>
      <c r="D390" s="174">
        <v>283</v>
      </c>
      <c r="E390" s="174">
        <v>603</v>
      </c>
      <c r="F390" s="174">
        <v>133.93</v>
      </c>
      <c r="G390" s="174">
        <v>1960</v>
      </c>
      <c r="H390" s="174">
        <v>50.895449999999997</v>
      </c>
      <c r="I390" s="174">
        <v>44.605069999999998</v>
      </c>
      <c r="J390" s="3">
        <f t="shared" si="30"/>
        <v>7.9106771539643432</v>
      </c>
      <c r="K390" s="95">
        <f t="shared" si="33"/>
        <v>2.3288152687153327E-2</v>
      </c>
      <c r="L390" s="174">
        <f t="shared" si="34"/>
        <v>0.69335095262356294</v>
      </c>
      <c r="M390" s="174" t="str">
        <f t="shared" si="35"/>
        <v/>
      </c>
      <c r="N390" s="174">
        <f t="shared" si="31"/>
        <v>0.39922800231121347</v>
      </c>
      <c r="O390" s="174">
        <v>383</v>
      </c>
      <c r="P390" s="174" t="e">
        <f t="shared" si="32"/>
        <v>#VALUE!</v>
      </c>
    </row>
    <row r="391" spans="2:16" x14ac:dyDescent="0.25">
      <c r="B391" s="174">
        <v>217010</v>
      </c>
      <c r="C391" s="174">
        <v>1015</v>
      </c>
      <c r="D391" s="174">
        <v>280</v>
      </c>
      <c r="E391" s="174">
        <v>603</v>
      </c>
      <c r="F391" s="174">
        <v>133.91999999999999</v>
      </c>
      <c r="G391" s="174">
        <v>1961</v>
      </c>
      <c r="H391" s="174">
        <v>50.890909999999998</v>
      </c>
      <c r="I391" s="174">
        <v>44.605069999999998</v>
      </c>
      <c r="J391" s="3">
        <f t="shared" si="30"/>
        <v>8.4757255221047672</v>
      </c>
      <c r="K391" s="95">
        <f t="shared" si="33"/>
        <v>2.321174798673601E-2</v>
      </c>
      <c r="L391" s="174">
        <f t="shared" si="34"/>
        <v>0.69322726090147213</v>
      </c>
      <c r="M391" s="174" t="str">
        <f t="shared" si="35"/>
        <v/>
      </c>
      <c r="N391" s="174">
        <f t="shared" si="31"/>
        <v>0.39915159761079616</v>
      </c>
      <c r="O391" s="174">
        <v>384</v>
      </c>
      <c r="P391" s="174" t="e">
        <f t="shared" si="32"/>
        <v>#VALUE!</v>
      </c>
    </row>
    <row r="392" spans="2:16" x14ac:dyDescent="0.25">
      <c r="B392" s="174">
        <v>217575</v>
      </c>
      <c r="C392" s="174">
        <v>1012</v>
      </c>
      <c r="D392" s="174">
        <v>282</v>
      </c>
      <c r="E392" s="174">
        <v>603</v>
      </c>
      <c r="F392" s="174">
        <v>133.91999999999999</v>
      </c>
      <c r="G392" s="174">
        <v>1960</v>
      </c>
      <c r="H392" s="174">
        <v>50.895449999999997</v>
      </c>
      <c r="I392" s="174">
        <v>44.605069999999998</v>
      </c>
      <c r="J392" s="3">
        <f t="shared" ref="J392:J455" si="36">G392/I$6-I$5/I$6</f>
        <v>7.9106771539643432</v>
      </c>
      <c r="K392" s="95">
        <f t="shared" si="33"/>
        <v>2.321174798673601E-2</v>
      </c>
      <c r="L392" s="174">
        <f t="shared" si="34"/>
        <v>0.69335095262356294</v>
      </c>
      <c r="M392" s="174" t="str">
        <f t="shared" si="35"/>
        <v/>
      </c>
      <c r="N392" s="174">
        <f t="shared" ref="N392:N455" si="37">IF(B392="","",K392+1/2.66)</f>
        <v>0.39915159761079616</v>
      </c>
      <c r="O392" s="174">
        <v>385</v>
      </c>
      <c r="P392" s="174" t="e">
        <f t="shared" ref="P392:P455" si="38">IF(B392="","",(F392-N$4)/N$4)</f>
        <v>#VALUE!</v>
      </c>
    </row>
    <row r="393" spans="2:16" x14ac:dyDescent="0.25">
      <c r="B393" s="174">
        <v>218140</v>
      </c>
      <c r="C393" s="174">
        <v>1019</v>
      </c>
      <c r="D393" s="174">
        <v>276</v>
      </c>
      <c r="E393" s="174">
        <v>602</v>
      </c>
      <c r="F393" s="174">
        <v>133.91999999999999</v>
      </c>
      <c r="G393" s="174">
        <v>1961</v>
      </c>
      <c r="H393" s="174">
        <v>50.890909999999998</v>
      </c>
      <c r="I393" s="174">
        <v>44.596130000000002</v>
      </c>
      <c r="J393" s="3">
        <f t="shared" si="36"/>
        <v>8.4757255221047672</v>
      </c>
      <c r="K393" s="95">
        <f t="shared" ref="K393:K456" si="39">IF(B393="",0,(F393-K$2)/K$2)</f>
        <v>2.321174798673601E-2</v>
      </c>
      <c r="L393" s="174">
        <f t="shared" ref="L393:L456" si="40">IF(B393="","",H393*H393*I393/4*3.1416/K$2/1000)</f>
        <v>0.69308832037940915</v>
      </c>
      <c r="M393" s="174" t="str">
        <f t="shared" ref="M393:M456" si="41">IF(OR(J393="",-(J393-MAX(J$8:J$58))&lt;0),"",-(J393))</f>
        <v/>
      </c>
      <c r="N393" s="174">
        <f t="shared" si="37"/>
        <v>0.39915159761079616</v>
      </c>
      <c r="O393" s="174">
        <v>386</v>
      </c>
      <c r="P393" s="174" t="e">
        <f t="shared" si="38"/>
        <v>#VALUE!</v>
      </c>
    </row>
    <row r="394" spans="2:16" x14ac:dyDescent="0.25">
      <c r="B394" s="174">
        <v>218705</v>
      </c>
      <c r="C394" s="174">
        <v>1019</v>
      </c>
      <c r="D394" s="174">
        <v>277</v>
      </c>
      <c r="E394" s="174">
        <v>602</v>
      </c>
      <c r="F394" s="174">
        <v>133.91</v>
      </c>
      <c r="G394" s="174">
        <v>1961</v>
      </c>
      <c r="H394" s="174">
        <v>50.886360000000003</v>
      </c>
      <c r="I394" s="174">
        <v>44.596130000000002</v>
      </c>
      <c r="J394" s="3">
        <f t="shared" si="36"/>
        <v>8.4757255221047672</v>
      </c>
      <c r="K394" s="95">
        <f t="shared" si="39"/>
        <v>2.3135343286318909E-2</v>
      </c>
      <c r="L394" s="174">
        <f t="shared" si="40"/>
        <v>0.69296439212255423</v>
      </c>
      <c r="M394" s="174" t="str">
        <f t="shared" si="41"/>
        <v/>
      </c>
      <c r="N394" s="174">
        <f t="shared" si="37"/>
        <v>0.39907519291037902</v>
      </c>
      <c r="O394" s="174">
        <v>387</v>
      </c>
      <c r="P394" s="174" t="e">
        <f t="shared" si="38"/>
        <v>#VALUE!</v>
      </c>
    </row>
    <row r="395" spans="2:16" x14ac:dyDescent="0.25">
      <c r="B395" s="174">
        <v>219269</v>
      </c>
      <c r="C395" s="174">
        <v>1009</v>
      </c>
      <c r="D395" s="174">
        <v>286</v>
      </c>
      <c r="E395" s="174">
        <v>602</v>
      </c>
      <c r="F395" s="174">
        <v>133.91</v>
      </c>
      <c r="G395" s="174">
        <v>1961</v>
      </c>
      <c r="H395" s="174">
        <v>50.890909999999998</v>
      </c>
      <c r="I395" s="174">
        <v>44.596130000000002</v>
      </c>
      <c r="J395" s="3">
        <f t="shared" si="36"/>
        <v>8.4757255221047672</v>
      </c>
      <c r="K395" s="95">
        <f t="shared" si="39"/>
        <v>2.3135343286318909E-2</v>
      </c>
      <c r="L395" s="174">
        <f t="shared" si="40"/>
        <v>0.69308832037940915</v>
      </c>
      <c r="M395" s="174" t="str">
        <f t="shared" si="41"/>
        <v/>
      </c>
      <c r="N395" s="174">
        <f t="shared" si="37"/>
        <v>0.39907519291037902</v>
      </c>
      <c r="O395" s="174">
        <v>388</v>
      </c>
      <c r="P395" s="174" t="e">
        <f t="shared" si="38"/>
        <v>#VALUE!</v>
      </c>
    </row>
    <row r="396" spans="2:16" x14ac:dyDescent="0.25">
      <c r="B396" s="174">
        <v>219833</v>
      </c>
      <c r="C396" s="174">
        <v>1011</v>
      </c>
      <c r="D396" s="174">
        <v>283</v>
      </c>
      <c r="E396" s="174">
        <v>603</v>
      </c>
      <c r="F396" s="174">
        <v>133.91</v>
      </c>
      <c r="G396" s="174">
        <v>1961</v>
      </c>
      <c r="H396" s="174">
        <v>50.895449999999997</v>
      </c>
      <c r="I396" s="174">
        <v>44.605069999999998</v>
      </c>
      <c r="J396" s="3">
        <f t="shared" si="36"/>
        <v>8.4757255221047672</v>
      </c>
      <c r="K396" s="95">
        <f t="shared" si="39"/>
        <v>2.3135343286318909E-2</v>
      </c>
      <c r="L396" s="174">
        <f t="shared" si="40"/>
        <v>0.69335095262356294</v>
      </c>
      <c r="M396" s="174" t="str">
        <f t="shared" si="41"/>
        <v/>
      </c>
      <c r="N396" s="174">
        <f t="shared" si="37"/>
        <v>0.39907519291037902</v>
      </c>
      <c r="O396" s="174">
        <v>389</v>
      </c>
      <c r="P396" s="174" t="e">
        <f t="shared" si="38"/>
        <v>#VALUE!</v>
      </c>
    </row>
    <row r="397" spans="2:16" x14ac:dyDescent="0.25">
      <c r="B397" s="174">
        <v>220398</v>
      </c>
      <c r="C397" s="174">
        <v>1011</v>
      </c>
      <c r="D397" s="174">
        <v>283</v>
      </c>
      <c r="E397" s="174">
        <v>602</v>
      </c>
      <c r="F397" s="174">
        <v>133.91</v>
      </c>
      <c r="G397" s="174">
        <v>1960</v>
      </c>
      <c r="H397" s="174">
        <v>50.895449999999997</v>
      </c>
      <c r="I397" s="174">
        <v>44.596130000000002</v>
      </c>
      <c r="J397" s="3">
        <f t="shared" si="36"/>
        <v>7.9106771539643432</v>
      </c>
      <c r="K397" s="95">
        <f t="shared" si="39"/>
        <v>2.3135343286318909E-2</v>
      </c>
      <c r="L397" s="174">
        <f t="shared" si="40"/>
        <v>0.69321198731050659</v>
      </c>
      <c r="M397" s="174" t="str">
        <f t="shared" si="41"/>
        <v/>
      </c>
      <c r="N397" s="174">
        <f t="shared" si="37"/>
        <v>0.39907519291037902</v>
      </c>
      <c r="O397" s="174">
        <v>390</v>
      </c>
      <c r="P397" s="174" t="e">
        <f t="shared" si="38"/>
        <v>#VALUE!</v>
      </c>
    </row>
    <row r="398" spans="2:16" x14ac:dyDescent="0.25">
      <c r="B398" s="174">
        <v>220964</v>
      </c>
      <c r="C398" s="174">
        <v>1012</v>
      </c>
      <c r="D398" s="174">
        <v>283</v>
      </c>
      <c r="E398" s="174">
        <v>603</v>
      </c>
      <c r="F398" s="174">
        <v>133.91</v>
      </c>
      <c r="G398" s="174">
        <v>1960</v>
      </c>
      <c r="H398" s="174">
        <v>50.890909999999998</v>
      </c>
      <c r="I398" s="174">
        <v>44.605069999999998</v>
      </c>
      <c r="J398" s="3">
        <f t="shared" si="36"/>
        <v>7.9106771539643432</v>
      </c>
      <c r="K398" s="95">
        <f t="shared" si="39"/>
        <v>2.3135343286318909E-2</v>
      </c>
      <c r="L398" s="174">
        <f t="shared" si="40"/>
        <v>0.69322726090147213</v>
      </c>
      <c r="M398" s="174" t="str">
        <f t="shared" si="41"/>
        <v/>
      </c>
      <c r="N398" s="174">
        <f t="shared" si="37"/>
        <v>0.39907519291037902</v>
      </c>
      <c r="O398" s="174">
        <v>391</v>
      </c>
      <c r="P398" s="174" t="e">
        <f t="shared" si="38"/>
        <v>#VALUE!</v>
      </c>
    </row>
    <row r="399" spans="2:16" x14ac:dyDescent="0.25">
      <c r="B399" s="174">
        <v>221532</v>
      </c>
      <c r="C399" s="174">
        <v>1012</v>
      </c>
      <c r="D399" s="174">
        <v>283</v>
      </c>
      <c r="E399" s="174">
        <v>603</v>
      </c>
      <c r="F399" s="174">
        <v>133.91</v>
      </c>
      <c r="G399" s="174">
        <v>1961</v>
      </c>
      <c r="H399" s="174">
        <v>50.890909999999998</v>
      </c>
      <c r="I399" s="174">
        <v>44.605069999999998</v>
      </c>
      <c r="J399" s="3">
        <f t="shared" si="36"/>
        <v>8.4757255221047672</v>
      </c>
      <c r="K399" s="95">
        <f t="shared" si="39"/>
        <v>2.3135343286318909E-2</v>
      </c>
      <c r="L399" s="174">
        <f t="shared" si="40"/>
        <v>0.69322726090147213</v>
      </c>
      <c r="M399" s="174" t="str">
        <f t="shared" si="41"/>
        <v/>
      </c>
      <c r="N399" s="174">
        <f t="shared" si="37"/>
        <v>0.39907519291037902</v>
      </c>
      <c r="O399" s="174">
        <v>392</v>
      </c>
      <c r="P399" s="174" t="e">
        <f t="shared" si="38"/>
        <v>#VALUE!</v>
      </c>
    </row>
    <row r="400" spans="2:16" x14ac:dyDescent="0.25">
      <c r="B400" s="174">
        <v>222101</v>
      </c>
      <c r="C400" s="174">
        <v>1010</v>
      </c>
      <c r="D400" s="174">
        <v>284</v>
      </c>
      <c r="E400" s="174">
        <v>603</v>
      </c>
      <c r="F400" s="174">
        <v>133.91</v>
      </c>
      <c r="G400" s="174">
        <v>1961</v>
      </c>
      <c r="H400" s="174">
        <v>50.895449999999997</v>
      </c>
      <c r="I400" s="174">
        <v>44.605069999999998</v>
      </c>
      <c r="J400" s="3">
        <f t="shared" si="36"/>
        <v>8.4757255221047672</v>
      </c>
      <c r="K400" s="95">
        <f t="shared" si="39"/>
        <v>2.3135343286318909E-2</v>
      </c>
      <c r="L400" s="174">
        <f t="shared" si="40"/>
        <v>0.69335095262356294</v>
      </c>
      <c r="M400" s="174" t="str">
        <f t="shared" si="41"/>
        <v/>
      </c>
      <c r="N400" s="174">
        <f t="shared" si="37"/>
        <v>0.39907519291037902</v>
      </c>
      <c r="O400" s="174">
        <v>393</v>
      </c>
      <c r="P400" s="174" t="e">
        <f t="shared" si="38"/>
        <v>#VALUE!</v>
      </c>
    </row>
    <row r="401" spans="2:16" x14ac:dyDescent="0.25">
      <c r="B401" s="174">
        <v>222670</v>
      </c>
      <c r="C401" s="174">
        <v>1019</v>
      </c>
      <c r="D401" s="174">
        <v>278</v>
      </c>
      <c r="E401" s="174">
        <v>602</v>
      </c>
      <c r="F401" s="174">
        <v>133.91</v>
      </c>
      <c r="G401" s="174">
        <v>1960</v>
      </c>
      <c r="H401" s="174">
        <v>50.881819999999998</v>
      </c>
      <c r="I401" s="174">
        <v>44.596130000000002</v>
      </c>
      <c r="J401" s="3">
        <f t="shared" si="36"/>
        <v>7.9106771539643432</v>
      </c>
      <c r="K401" s="95">
        <f t="shared" si="39"/>
        <v>2.3135343286318909E-2</v>
      </c>
      <c r="L401" s="174">
        <f t="shared" si="40"/>
        <v>0.69284074727953215</v>
      </c>
      <c r="M401" s="174" t="str">
        <f t="shared" si="41"/>
        <v/>
      </c>
      <c r="N401" s="174">
        <f t="shared" si="37"/>
        <v>0.39907519291037902</v>
      </c>
      <c r="O401" s="174">
        <v>394</v>
      </c>
      <c r="P401" s="174" t="e">
        <f t="shared" si="38"/>
        <v>#VALUE!</v>
      </c>
    </row>
    <row r="402" spans="2:16" x14ac:dyDescent="0.25">
      <c r="B402" s="174">
        <v>223239</v>
      </c>
      <c r="C402" s="174">
        <v>1019</v>
      </c>
      <c r="D402" s="174">
        <v>277</v>
      </c>
      <c r="E402" s="174">
        <v>602</v>
      </c>
      <c r="F402" s="174">
        <v>133.91</v>
      </c>
      <c r="G402" s="174">
        <v>1961</v>
      </c>
      <c r="H402" s="174">
        <v>50.886360000000003</v>
      </c>
      <c r="I402" s="174">
        <v>44.596130000000002</v>
      </c>
      <c r="J402" s="3">
        <f t="shared" si="36"/>
        <v>8.4757255221047672</v>
      </c>
      <c r="K402" s="95">
        <f t="shared" si="39"/>
        <v>2.3135343286318909E-2</v>
      </c>
      <c r="L402" s="174">
        <f t="shared" si="40"/>
        <v>0.69296439212255423</v>
      </c>
      <c r="M402" s="174" t="str">
        <f t="shared" si="41"/>
        <v/>
      </c>
      <c r="N402" s="174">
        <f t="shared" si="37"/>
        <v>0.39907519291037902</v>
      </c>
      <c r="O402" s="174">
        <v>395</v>
      </c>
      <c r="P402" s="174" t="e">
        <f t="shared" si="38"/>
        <v>#VALUE!</v>
      </c>
    </row>
    <row r="403" spans="2:16" x14ac:dyDescent="0.25">
      <c r="B403" s="174">
        <v>223807</v>
      </c>
      <c r="C403" s="174">
        <v>1012</v>
      </c>
      <c r="D403" s="174">
        <v>282</v>
      </c>
      <c r="E403" s="174">
        <v>603</v>
      </c>
      <c r="F403" s="174">
        <v>133.91</v>
      </c>
      <c r="G403" s="174">
        <v>1961</v>
      </c>
      <c r="H403" s="174">
        <v>50.895449999999997</v>
      </c>
      <c r="I403" s="174">
        <v>44.605069999999998</v>
      </c>
      <c r="J403" s="3">
        <f t="shared" si="36"/>
        <v>8.4757255221047672</v>
      </c>
      <c r="K403" s="95">
        <f t="shared" si="39"/>
        <v>2.3135343286318909E-2</v>
      </c>
      <c r="L403" s="174">
        <f t="shared" si="40"/>
        <v>0.69335095262356294</v>
      </c>
      <c r="M403" s="174" t="str">
        <f t="shared" si="41"/>
        <v/>
      </c>
      <c r="N403" s="174">
        <f t="shared" si="37"/>
        <v>0.39907519291037902</v>
      </c>
      <c r="O403" s="174">
        <v>396</v>
      </c>
      <c r="P403" s="174" t="e">
        <f t="shared" si="38"/>
        <v>#VALUE!</v>
      </c>
    </row>
    <row r="404" spans="2:16" x14ac:dyDescent="0.25">
      <c r="B404" s="174">
        <v>224373</v>
      </c>
      <c r="C404" s="174">
        <v>1011</v>
      </c>
      <c r="D404" s="174">
        <v>284</v>
      </c>
      <c r="E404" s="174">
        <v>603</v>
      </c>
      <c r="F404" s="174">
        <v>133.91</v>
      </c>
      <c r="G404" s="174">
        <v>1961</v>
      </c>
      <c r="H404" s="174">
        <v>50.890909999999998</v>
      </c>
      <c r="I404" s="174">
        <v>44.605069999999998</v>
      </c>
      <c r="J404" s="3">
        <f t="shared" si="36"/>
        <v>8.4757255221047672</v>
      </c>
      <c r="K404" s="95">
        <f t="shared" si="39"/>
        <v>2.3135343286318909E-2</v>
      </c>
      <c r="L404" s="174">
        <f t="shared" si="40"/>
        <v>0.69322726090147213</v>
      </c>
      <c r="M404" s="174" t="str">
        <f t="shared" si="41"/>
        <v/>
      </c>
      <c r="N404" s="174">
        <f t="shared" si="37"/>
        <v>0.39907519291037902</v>
      </c>
      <c r="O404" s="174">
        <v>397</v>
      </c>
      <c r="P404" s="174" t="e">
        <f t="shared" si="38"/>
        <v>#VALUE!</v>
      </c>
    </row>
    <row r="405" spans="2:16" x14ac:dyDescent="0.25">
      <c r="B405" s="174">
        <v>224938</v>
      </c>
      <c r="C405" s="174">
        <v>1018</v>
      </c>
      <c r="D405" s="174">
        <v>277</v>
      </c>
      <c r="E405" s="174">
        <v>602</v>
      </c>
      <c r="F405" s="174">
        <v>133.91</v>
      </c>
      <c r="G405" s="174">
        <v>1960</v>
      </c>
      <c r="H405" s="174">
        <v>50.886360000000003</v>
      </c>
      <c r="I405" s="174">
        <v>44.596130000000002</v>
      </c>
      <c r="J405" s="3">
        <f t="shared" si="36"/>
        <v>7.9106771539643432</v>
      </c>
      <c r="K405" s="95">
        <f t="shared" si="39"/>
        <v>2.3135343286318909E-2</v>
      </c>
      <c r="L405" s="174">
        <f t="shared" si="40"/>
        <v>0.69296439212255423</v>
      </c>
      <c r="M405" s="174" t="str">
        <f t="shared" si="41"/>
        <v/>
      </c>
      <c r="N405" s="174">
        <f t="shared" si="37"/>
        <v>0.39907519291037902</v>
      </c>
      <c r="O405" s="174">
        <v>398</v>
      </c>
      <c r="P405" s="174" t="e">
        <f t="shared" si="38"/>
        <v>#VALUE!</v>
      </c>
    </row>
    <row r="406" spans="2:16" x14ac:dyDescent="0.25">
      <c r="B406" s="174">
        <v>225504</v>
      </c>
      <c r="C406" s="174">
        <v>1017</v>
      </c>
      <c r="D406" s="174">
        <v>279</v>
      </c>
      <c r="E406" s="174">
        <v>602</v>
      </c>
      <c r="F406" s="174">
        <v>133.91</v>
      </c>
      <c r="G406" s="174">
        <v>1961</v>
      </c>
      <c r="H406" s="174">
        <v>50.886360000000003</v>
      </c>
      <c r="I406" s="174">
        <v>44.605069999999998</v>
      </c>
      <c r="J406" s="3">
        <f t="shared" si="36"/>
        <v>8.4757255221047672</v>
      </c>
      <c r="K406" s="95">
        <f t="shared" si="39"/>
        <v>2.3135343286318909E-2</v>
      </c>
      <c r="L406" s="174">
        <f t="shared" si="40"/>
        <v>0.69310330780123708</v>
      </c>
      <c r="M406" s="174" t="str">
        <f t="shared" si="41"/>
        <v/>
      </c>
      <c r="N406" s="174">
        <f t="shared" si="37"/>
        <v>0.39907519291037902</v>
      </c>
      <c r="O406" s="174">
        <v>399</v>
      </c>
      <c r="P406" s="174" t="e">
        <f t="shared" si="38"/>
        <v>#VALUE!</v>
      </c>
    </row>
    <row r="407" spans="2:16" x14ac:dyDescent="0.25">
      <c r="B407" s="174">
        <v>226069</v>
      </c>
      <c r="C407" s="174">
        <v>1019</v>
      </c>
      <c r="D407" s="174">
        <v>277</v>
      </c>
      <c r="E407" s="174">
        <v>603</v>
      </c>
      <c r="F407" s="174">
        <v>133.91</v>
      </c>
      <c r="G407" s="174">
        <v>1961</v>
      </c>
      <c r="H407" s="174">
        <v>50.886360000000003</v>
      </c>
      <c r="I407" s="174">
        <v>44.605069999999998</v>
      </c>
      <c r="J407" s="3">
        <f t="shared" si="36"/>
        <v>8.4757255221047672</v>
      </c>
      <c r="K407" s="95">
        <f t="shared" si="39"/>
        <v>2.3135343286318909E-2</v>
      </c>
      <c r="L407" s="174">
        <f t="shared" si="40"/>
        <v>0.69310330780123708</v>
      </c>
      <c r="M407" s="174" t="str">
        <f t="shared" si="41"/>
        <v/>
      </c>
      <c r="N407" s="174">
        <f t="shared" si="37"/>
        <v>0.39907519291037902</v>
      </c>
      <c r="O407" s="174">
        <v>400</v>
      </c>
      <c r="P407" s="174" t="e">
        <f t="shared" si="38"/>
        <v>#VALUE!</v>
      </c>
    </row>
    <row r="408" spans="2:16" x14ac:dyDescent="0.25">
      <c r="B408" s="174">
        <v>226634</v>
      </c>
      <c r="C408" s="174">
        <v>1012</v>
      </c>
      <c r="D408" s="174">
        <v>283</v>
      </c>
      <c r="E408" s="174">
        <v>603</v>
      </c>
      <c r="F408" s="174">
        <v>133.91</v>
      </c>
      <c r="G408" s="174">
        <v>1961</v>
      </c>
      <c r="H408" s="174">
        <v>50.890909999999998</v>
      </c>
      <c r="I408" s="174">
        <v>44.605069999999998</v>
      </c>
      <c r="J408" s="3">
        <f t="shared" si="36"/>
        <v>8.4757255221047672</v>
      </c>
      <c r="K408" s="95">
        <f t="shared" si="39"/>
        <v>2.3135343286318909E-2</v>
      </c>
      <c r="L408" s="174">
        <f t="shared" si="40"/>
        <v>0.69322726090147213</v>
      </c>
      <c r="M408" s="174" t="str">
        <f t="shared" si="41"/>
        <v/>
      </c>
      <c r="N408" s="174">
        <f t="shared" si="37"/>
        <v>0.39907519291037902</v>
      </c>
      <c r="O408" s="174">
        <v>401</v>
      </c>
      <c r="P408" s="174" t="e">
        <f t="shared" si="38"/>
        <v>#VALUE!</v>
      </c>
    </row>
    <row r="409" spans="2:16" x14ac:dyDescent="0.25">
      <c r="B409" s="174">
        <v>227198</v>
      </c>
      <c r="C409" s="174">
        <v>1010</v>
      </c>
      <c r="D409" s="174">
        <v>285</v>
      </c>
      <c r="E409" s="174">
        <v>603</v>
      </c>
      <c r="F409" s="174">
        <v>133.91</v>
      </c>
      <c r="G409" s="174">
        <v>1961</v>
      </c>
      <c r="H409" s="174">
        <v>50.890909999999998</v>
      </c>
      <c r="I409" s="174">
        <v>44.605069999999998</v>
      </c>
      <c r="J409" s="3">
        <f t="shared" si="36"/>
        <v>8.4757255221047672</v>
      </c>
      <c r="K409" s="95">
        <f t="shared" si="39"/>
        <v>2.3135343286318909E-2</v>
      </c>
      <c r="L409" s="174">
        <f t="shared" si="40"/>
        <v>0.69322726090147213</v>
      </c>
      <c r="M409" s="174" t="str">
        <f t="shared" si="41"/>
        <v/>
      </c>
      <c r="N409" s="174">
        <f t="shared" si="37"/>
        <v>0.39907519291037902</v>
      </c>
      <c r="O409" s="174">
        <v>402</v>
      </c>
      <c r="P409" s="174" t="e">
        <f t="shared" si="38"/>
        <v>#VALUE!</v>
      </c>
    </row>
    <row r="410" spans="2:16" x14ac:dyDescent="0.25">
      <c r="B410" s="174">
        <v>227762</v>
      </c>
      <c r="C410" s="174">
        <v>1010</v>
      </c>
      <c r="D410" s="174">
        <v>284</v>
      </c>
      <c r="E410" s="174">
        <v>602</v>
      </c>
      <c r="F410" s="174">
        <v>133.91999999999999</v>
      </c>
      <c r="G410" s="174">
        <v>1960</v>
      </c>
      <c r="H410" s="174">
        <v>50.895449999999997</v>
      </c>
      <c r="I410" s="174">
        <v>44.596130000000002</v>
      </c>
      <c r="J410" s="3">
        <f t="shared" si="36"/>
        <v>7.9106771539643432</v>
      </c>
      <c r="K410" s="95">
        <f t="shared" si="39"/>
        <v>2.321174798673601E-2</v>
      </c>
      <c r="L410" s="174">
        <f t="shared" si="40"/>
        <v>0.69321198731050659</v>
      </c>
      <c r="M410" s="174" t="str">
        <f t="shared" si="41"/>
        <v/>
      </c>
      <c r="N410" s="174">
        <f t="shared" si="37"/>
        <v>0.39915159761079616</v>
      </c>
      <c r="O410" s="174">
        <v>403</v>
      </c>
      <c r="P410" s="174" t="e">
        <f t="shared" si="38"/>
        <v>#VALUE!</v>
      </c>
    </row>
    <row r="411" spans="2:16" x14ac:dyDescent="0.25">
      <c r="B411" s="174">
        <v>228327</v>
      </c>
      <c r="C411" s="174">
        <v>1021</v>
      </c>
      <c r="D411" s="174">
        <v>276</v>
      </c>
      <c r="E411" s="174">
        <v>602</v>
      </c>
      <c r="F411" s="174">
        <v>133.91999999999999</v>
      </c>
      <c r="G411" s="174">
        <v>1960</v>
      </c>
      <c r="H411" s="174">
        <v>50.886360000000003</v>
      </c>
      <c r="I411" s="174">
        <v>44.596130000000002</v>
      </c>
      <c r="J411" s="3">
        <f t="shared" si="36"/>
        <v>7.9106771539643432</v>
      </c>
      <c r="K411" s="95">
        <f t="shared" si="39"/>
        <v>2.321174798673601E-2</v>
      </c>
      <c r="L411" s="174">
        <f t="shared" si="40"/>
        <v>0.69296439212255423</v>
      </c>
      <c r="M411" s="174" t="str">
        <f t="shared" si="41"/>
        <v/>
      </c>
      <c r="N411" s="174">
        <f t="shared" si="37"/>
        <v>0.39915159761079616</v>
      </c>
      <c r="O411" s="174">
        <v>404</v>
      </c>
      <c r="P411" s="174" t="e">
        <f t="shared" si="38"/>
        <v>#VALUE!</v>
      </c>
    </row>
    <row r="412" spans="2:16" x14ac:dyDescent="0.25">
      <c r="B412" s="174">
        <v>228893</v>
      </c>
      <c r="C412" s="174">
        <v>1012</v>
      </c>
      <c r="D412" s="174">
        <v>282</v>
      </c>
      <c r="E412" s="174">
        <v>603</v>
      </c>
      <c r="F412" s="174">
        <v>133.91999999999999</v>
      </c>
      <c r="G412" s="174">
        <v>1961</v>
      </c>
      <c r="H412" s="174">
        <v>50.895449999999997</v>
      </c>
      <c r="I412" s="174">
        <v>44.605069999999998</v>
      </c>
      <c r="J412" s="3">
        <f t="shared" si="36"/>
        <v>8.4757255221047672</v>
      </c>
      <c r="K412" s="95">
        <f t="shared" si="39"/>
        <v>2.321174798673601E-2</v>
      </c>
      <c r="L412" s="174">
        <f t="shared" si="40"/>
        <v>0.69335095262356294</v>
      </c>
      <c r="M412" s="174" t="str">
        <f t="shared" si="41"/>
        <v/>
      </c>
      <c r="N412" s="174">
        <f t="shared" si="37"/>
        <v>0.39915159761079616</v>
      </c>
      <c r="O412" s="174">
        <v>405</v>
      </c>
      <c r="P412" s="174" t="e">
        <f t="shared" si="38"/>
        <v>#VALUE!</v>
      </c>
    </row>
    <row r="413" spans="2:16" x14ac:dyDescent="0.25">
      <c r="B413" s="174">
        <v>229461</v>
      </c>
      <c r="C413" s="174">
        <v>1012</v>
      </c>
      <c r="D413" s="174">
        <v>283</v>
      </c>
      <c r="E413" s="174">
        <v>602</v>
      </c>
      <c r="F413" s="174">
        <v>133.91999999999999</v>
      </c>
      <c r="G413" s="174">
        <v>1961</v>
      </c>
      <c r="H413" s="174">
        <v>50.890909999999998</v>
      </c>
      <c r="I413" s="174">
        <v>44.596130000000002</v>
      </c>
      <c r="J413" s="3">
        <f t="shared" si="36"/>
        <v>8.4757255221047672</v>
      </c>
      <c r="K413" s="95">
        <f t="shared" si="39"/>
        <v>2.321174798673601E-2</v>
      </c>
      <c r="L413" s="174">
        <f t="shared" si="40"/>
        <v>0.69308832037940915</v>
      </c>
      <c r="M413" s="174" t="str">
        <f t="shared" si="41"/>
        <v/>
      </c>
      <c r="N413" s="174">
        <f t="shared" si="37"/>
        <v>0.39915159761079616</v>
      </c>
      <c r="O413" s="174">
        <v>406</v>
      </c>
      <c r="P413" s="174" t="e">
        <f t="shared" si="38"/>
        <v>#VALUE!</v>
      </c>
    </row>
    <row r="414" spans="2:16" x14ac:dyDescent="0.25">
      <c r="B414" s="174">
        <v>230030</v>
      </c>
      <c r="C414" s="174">
        <v>1017</v>
      </c>
      <c r="D414" s="174">
        <v>278</v>
      </c>
      <c r="E414" s="174">
        <v>603</v>
      </c>
      <c r="F414" s="174">
        <v>133.91999999999999</v>
      </c>
      <c r="G414" s="174">
        <v>1961</v>
      </c>
      <c r="H414" s="174">
        <v>50.890909999999998</v>
      </c>
      <c r="I414" s="174">
        <v>44.605069999999998</v>
      </c>
      <c r="J414" s="3">
        <f t="shared" si="36"/>
        <v>8.4757255221047672</v>
      </c>
      <c r="K414" s="95">
        <f t="shared" si="39"/>
        <v>2.321174798673601E-2</v>
      </c>
      <c r="L414" s="174">
        <f t="shared" si="40"/>
        <v>0.69322726090147213</v>
      </c>
      <c r="M414" s="174" t="str">
        <f t="shared" si="41"/>
        <v/>
      </c>
      <c r="N414" s="174">
        <f t="shared" si="37"/>
        <v>0.39915159761079616</v>
      </c>
      <c r="O414" s="174">
        <v>407</v>
      </c>
      <c r="P414" s="174" t="e">
        <f t="shared" si="38"/>
        <v>#VALUE!</v>
      </c>
    </row>
    <row r="415" spans="2:16" x14ac:dyDescent="0.25">
      <c r="B415" s="174">
        <v>230599</v>
      </c>
      <c r="C415" s="174">
        <v>1017</v>
      </c>
      <c r="D415" s="174">
        <v>278</v>
      </c>
      <c r="E415" s="174">
        <v>602</v>
      </c>
      <c r="F415" s="174">
        <v>133.91999999999999</v>
      </c>
      <c r="G415" s="174">
        <v>1961</v>
      </c>
      <c r="H415" s="174">
        <v>50.890909999999998</v>
      </c>
      <c r="I415" s="174">
        <v>44.596130000000002</v>
      </c>
      <c r="J415" s="3">
        <f t="shared" si="36"/>
        <v>8.4757255221047672</v>
      </c>
      <c r="K415" s="95">
        <f t="shared" si="39"/>
        <v>2.321174798673601E-2</v>
      </c>
      <c r="L415" s="174">
        <f t="shared" si="40"/>
        <v>0.69308832037940915</v>
      </c>
      <c r="M415" s="174" t="str">
        <f t="shared" si="41"/>
        <v/>
      </c>
      <c r="N415" s="174">
        <f t="shared" si="37"/>
        <v>0.39915159761079616</v>
      </c>
      <c r="O415" s="174">
        <v>408</v>
      </c>
      <c r="P415" s="174" t="e">
        <f t="shared" si="38"/>
        <v>#VALUE!</v>
      </c>
    </row>
    <row r="416" spans="2:16" x14ac:dyDescent="0.25">
      <c r="B416" s="174">
        <v>231168</v>
      </c>
      <c r="C416" s="174">
        <v>1019</v>
      </c>
      <c r="D416" s="174">
        <v>277</v>
      </c>
      <c r="E416" s="174">
        <v>602</v>
      </c>
      <c r="F416" s="174">
        <v>133.91999999999999</v>
      </c>
      <c r="G416" s="174">
        <v>1961</v>
      </c>
      <c r="H416" s="174">
        <v>50.886360000000003</v>
      </c>
      <c r="I416" s="174">
        <v>44.596130000000002</v>
      </c>
      <c r="J416" s="3">
        <f t="shared" si="36"/>
        <v>8.4757255221047672</v>
      </c>
      <c r="K416" s="95">
        <f t="shared" si="39"/>
        <v>2.321174798673601E-2</v>
      </c>
      <c r="L416" s="174">
        <f t="shared" si="40"/>
        <v>0.69296439212255423</v>
      </c>
      <c r="M416" s="174" t="str">
        <f t="shared" si="41"/>
        <v/>
      </c>
      <c r="N416" s="174">
        <f t="shared" si="37"/>
        <v>0.39915159761079616</v>
      </c>
      <c r="O416" s="174">
        <v>409</v>
      </c>
      <c r="P416" s="174" t="e">
        <f t="shared" si="38"/>
        <v>#VALUE!</v>
      </c>
    </row>
    <row r="417" spans="2:16" x14ac:dyDescent="0.25">
      <c r="B417" s="174">
        <v>231735</v>
      </c>
      <c r="C417" s="174">
        <v>1016</v>
      </c>
      <c r="D417" s="174">
        <v>280</v>
      </c>
      <c r="E417" s="174">
        <v>603</v>
      </c>
      <c r="F417" s="174">
        <v>133.91999999999999</v>
      </c>
      <c r="G417" s="174">
        <v>1961</v>
      </c>
      <c r="H417" s="174">
        <v>50.886360000000003</v>
      </c>
      <c r="I417" s="174">
        <v>44.605069999999998</v>
      </c>
      <c r="J417" s="3">
        <f t="shared" si="36"/>
        <v>8.4757255221047672</v>
      </c>
      <c r="K417" s="95">
        <f t="shared" si="39"/>
        <v>2.321174798673601E-2</v>
      </c>
      <c r="L417" s="174">
        <f t="shared" si="40"/>
        <v>0.69310330780123708</v>
      </c>
      <c r="M417" s="174" t="str">
        <f t="shared" si="41"/>
        <v/>
      </c>
      <c r="N417" s="174">
        <f t="shared" si="37"/>
        <v>0.39915159761079616</v>
      </c>
      <c r="O417" s="174">
        <v>410</v>
      </c>
      <c r="P417" s="174" t="e">
        <f t="shared" si="38"/>
        <v>#VALUE!</v>
      </c>
    </row>
    <row r="418" spans="2:16" x14ac:dyDescent="0.25">
      <c r="B418" s="174">
        <v>232301</v>
      </c>
      <c r="C418" s="174">
        <v>1018</v>
      </c>
      <c r="D418" s="174">
        <v>277</v>
      </c>
      <c r="E418" s="174">
        <v>602</v>
      </c>
      <c r="F418" s="174">
        <v>133.91999999999999</v>
      </c>
      <c r="G418" s="174">
        <v>1962</v>
      </c>
      <c r="H418" s="174">
        <v>50.890909999999998</v>
      </c>
      <c r="I418" s="174">
        <v>44.596130000000002</v>
      </c>
      <c r="J418" s="3">
        <f t="shared" si="36"/>
        <v>9.0407738902449637</v>
      </c>
      <c r="K418" s="95">
        <f t="shared" si="39"/>
        <v>2.321174798673601E-2</v>
      </c>
      <c r="L418" s="174">
        <f t="shared" si="40"/>
        <v>0.69308832037940915</v>
      </c>
      <c r="M418" s="174" t="str">
        <f t="shared" si="41"/>
        <v/>
      </c>
      <c r="N418" s="174">
        <f t="shared" si="37"/>
        <v>0.39915159761079616</v>
      </c>
      <c r="O418" s="174">
        <v>411</v>
      </c>
      <c r="P418" s="174" t="e">
        <f t="shared" si="38"/>
        <v>#VALUE!</v>
      </c>
    </row>
    <row r="419" spans="2:16" x14ac:dyDescent="0.25">
      <c r="B419" s="174">
        <v>232867</v>
      </c>
      <c r="C419" s="174">
        <v>1016</v>
      </c>
      <c r="D419" s="174">
        <v>280</v>
      </c>
      <c r="E419" s="174">
        <v>602</v>
      </c>
      <c r="F419" s="174">
        <v>133.93</v>
      </c>
      <c r="G419" s="174">
        <v>1962</v>
      </c>
      <c r="H419" s="174">
        <v>50.886360000000003</v>
      </c>
      <c r="I419" s="174">
        <v>44.596130000000002</v>
      </c>
      <c r="J419" s="3">
        <f t="shared" si="36"/>
        <v>9.0407738902449637</v>
      </c>
      <c r="K419" s="95">
        <f t="shared" si="39"/>
        <v>2.3288152687153327E-2</v>
      </c>
      <c r="L419" s="174">
        <f t="shared" si="40"/>
        <v>0.69296439212255423</v>
      </c>
      <c r="M419" s="174" t="str">
        <f t="shared" si="41"/>
        <v/>
      </c>
      <c r="N419" s="174">
        <f t="shared" si="37"/>
        <v>0.39922800231121347</v>
      </c>
      <c r="O419" s="174">
        <v>412</v>
      </c>
      <c r="P419" s="174" t="e">
        <f t="shared" si="38"/>
        <v>#VALUE!</v>
      </c>
    </row>
    <row r="420" spans="2:16" x14ac:dyDescent="0.25">
      <c r="B420" s="174">
        <v>233432</v>
      </c>
      <c r="C420" s="174">
        <v>1011</v>
      </c>
      <c r="D420" s="174">
        <v>284</v>
      </c>
      <c r="E420" s="174">
        <v>603</v>
      </c>
      <c r="F420" s="174">
        <v>133.93</v>
      </c>
      <c r="G420" s="174">
        <v>1963</v>
      </c>
      <c r="H420" s="174">
        <v>50.890909999999998</v>
      </c>
      <c r="I420" s="174">
        <v>44.605069999999998</v>
      </c>
      <c r="J420" s="3">
        <f t="shared" si="36"/>
        <v>9.6058222583853876</v>
      </c>
      <c r="K420" s="95">
        <f t="shared" si="39"/>
        <v>2.3288152687153327E-2</v>
      </c>
      <c r="L420" s="174">
        <f t="shared" si="40"/>
        <v>0.69322726090147213</v>
      </c>
      <c r="M420" s="174" t="str">
        <f t="shared" si="41"/>
        <v/>
      </c>
      <c r="N420" s="174">
        <f t="shared" si="37"/>
        <v>0.39922800231121347</v>
      </c>
      <c r="O420" s="174">
        <v>413</v>
      </c>
      <c r="P420" s="174" t="e">
        <f t="shared" si="38"/>
        <v>#VALUE!</v>
      </c>
    </row>
    <row r="421" spans="2:16" x14ac:dyDescent="0.25">
      <c r="B421" s="174">
        <v>233997</v>
      </c>
      <c r="C421" s="174">
        <v>1011</v>
      </c>
      <c r="D421" s="174">
        <v>283</v>
      </c>
      <c r="E421" s="174">
        <v>603</v>
      </c>
      <c r="F421" s="174">
        <v>133.93</v>
      </c>
      <c r="G421" s="174">
        <v>1963</v>
      </c>
      <c r="H421" s="174">
        <v>50.895449999999997</v>
      </c>
      <c r="I421" s="174">
        <v>44.605069999999998</v>
      </c>
      <c r="J421" s="3">
        <f t="shared" si="36"/>
        <v>9.6058222583853876</v>
      </c>
      <c r="K421" s="95">
        <f t="shared" si="39"/>
        <v>2.3288152687153327E-2</v>
      </c>
      <c r="L421" s="174">
        <f t="shared" si="40"/>
        <v>0.69335095262356294</v>
      </c>
      <c r="M421" s="174" t="str">
        <f t="shared" si="41"/>
        <v/>
      </c>
      <c r="N421" s="174">
        <f t="shared" si="37"/>
        <v>0.39922800231121347</v>
      </c>
      <c r="O421" s="174">
        <v>414</v>
      </c>
      <c r="P421" s="174" t="e">
        <f t="shared" si="38"/>
        <v>#VALUE!</v>
      </c>
    </row>
    <row r="422" spans="2:16" x14ac:dyDescent="0.25">
      <c r="B422" s="174">
        <v>234563</v>
      </c>
      <c r="C422" s="174">
        <v>1011</v>
      </c>
      <c r="D422" s="174">
        <v>283</v>
      </c>
      <c r="E422" s="174">
        <v>603</v>
      </c>
      <c r="F422" s="174">
        <v>133.93</v>
      </c>
      <c r="G422" s="174">
        <v>1963</v>
      </c>
      <c r="H422" s="174">
        <v>50.895449999999997</v>
      </c>
      <c r="I422" s="174">
        <v>44.605069999999998</v>
      </c>
      <c r="J422" s="3">
        <f t="shared" si="36"/>
        <v>9.6058222583853876</v>
      </c>
      <c r="K422" s="95">
        <f t="shared" si="39"/>
        <v>2.3288152687153327E-2</v>
      </c>
      <c r="L422" s="174">
        <f t="shared" si="40"/>
        <v>0.69335095262356294</v>
      </c>
      <c r="M422" s="174" t="str">
        <f t="shared" si="41"/>
        <v/>
      </c>
      <c r="N422" s="174">
        <f t="shared" si="37"/>
        <v>0.39922800231121347</v>
      </c>
      <c r="O422" s="174">
        <v>415</v>
      </c>
      <c r="P422" s="174" t="e">
        <f t="shared" si="38"/>
        <v>#VALUE!</v>
      </c>
    </row>
    <row r="423" spans="2:16" x14ac:dyDescent="0.25">
      <c r="B423" s="174">
        <v>235128</v>
      </c>
      <c r="C423" s="174">
        <v>1009</v>
      </c>
      <c r="D423" s="174">
        <v>285</v>
      </c>
      <c r="E423" s="174">
        <v>603</v>
      </c>
      <c r="F423" s="174">
        <v>133.93</v>
      </c>
      <c r="G423" s="174">
        <v>1964</v>
      </c>
      <c r="H423" s="174">
        <v>50.895449999999997</v>
      </c>
      <c r="I423" s="174">
        <v>44.605069999999998</v>
      </c>
      <c r="J423" s="3">
        <f t="shared" si="36"/>
        <v>10.170870626525584</v>
      </c>
      <c r="K423" s="95">
        <f t="shared" si="39"/>
        <v>2.3288152687153327E-2</v>
      </c>
      <c r="L423" s="174">
        <f t="shared" si="40"/>
        <v>0.69335095262356294</v>
      </c>
      <c r="M423" s="174" t="str">
        <f t="shared" si="41"/>
        <v/>
      </c>
      <c r="N423" s="174">
        <f t="shared" si="37"/>
        <v>0.39922800231121347</v>
      </c>
      <c r="O423" s="174">
        <v>416</v>
      </c>
      <c r="P423" s="174" t="e">
        <f t="shared" si="38"/>
        <v>#VALUE!</v>
      </c>
    </row>
    <row r="424" spans="2:16" x14ac:dyDescent="0.25">
      <c r="B424" s="174">
        <v>235693</v>
      </c>
      <c r="C424" s="174">
        <v>1023</v>
      </c>
      <c r="D424" s="174">
        <v>273</v>
      </c>
      <c r="E424" s="174">
        <v>602</v>
      </c>
      <c r="F424" s="174">
        <v>133.93</v>
      </c>
      <c r="G424" s="174">
        <v>1964</v>
      </c>
      <c r="H424" s="174">
        <v>50.886360000000003</v>
      </c>
      <c r="I424" s="174">
        <v>44.596130000000002</v>
      </c>
      <c r="J424" s="3">
        <f t="shared" si="36"/>
        <v>10.170870626525584</v>
      </c>
      <c r="K424" s="95">
        <f t="shared" si="39"/>
        <v>2.3288152687153327E-2</v>
      </c>
      <c r="L424" s="174">
        <f t="shared" si="40"/>
        <v>0.69296439212255423</v>
      </c>
      <c r="M424" s="174" t="str">
        <f t="shared" si="41"/>
        <v/>
      </c>
      <c r="N424" s="174">
        <f t="shared" si="37"/>
        <v>0.39922800231121347</v>
      </c>
      <c r="O424" s="174">
        <v>417</v>
      </c>
      <c r="P424" s="174" t="e">
        <f t="shared" si="38"/>
        <v>#VALUE!</v>
      </c>
    </row>
    <row r="425" spans="2:16" x14ac:dyDescent="0.25">
      <c r="B425" s="174">
        <v>236258</v>
      </c>
      <c r="C425" s="174">
        <v>1018</v>
      </c>
      <c r="D425" s="174">
        <v>278</v>
      </c>
      <c r="E425" s="174">
        <v>603</v>
      </c>
      <c r="F425" s="174">
        <v>133.94</v>
      </c>
      <c r="G425" s="174">
        <v>1964</v>
      </c>
      <c r="H425" s="174">
        <v>50.886360000000003</v>
      </c>
      <c r="I425" s="174">
        <v>44.605069999999998</v>
      </c>
      <c r="J425" s="3">
        <f t="shared" si="36"/>
        <v>10.170870626525584</v>
      </c>
      <c r="K425" s="95">
        <f t="shared" si="39"/>
        <v>2.3364557387570428E-2</v>
      </c>
      <c r="L425" s="174">
        <f t="shared" si="40"/>
        <v>0.69310330780123708</v>
      </c>
      <c r="M425" s="174" t="str">
        <f t="shared" si="41"/>
        <v/>
      </c>
      <c r="N425" s="174">
        <f t="shared" si="37"/>
        <v>0.39930440701163056</v>
      </c>
      <c r="O425" s="174">
        <v>418</v>
      </c>
      <c r="P425" s="174" t="e">
        <f t="shared" si="38"/>
        <v>#VALUE!</v>
      </c>
    </row>
    <row r="426" spans="2:16" x14ac:dyDescent="0.25">
      <c r="B426" s="174">
        <v>236823</v>
      </c>
      <c r="C426" s="174">
        <v>1013</v>
      </c>
      <c r="D426" s="174">
        <v>282</v>
      </c>
      <c r="E426" s="174">
        <v>603</v>
      </c>
      <c r="F426" s="174">
        <v>133.94</v>
      </c>
      <c r="G426" s="174">
        <v>1964</v>
      </c>
      <c r="H426" s="174">
        <v>50.890909999999998</v>
      </c>
      <c r="I426" s="174">
        <v>44.605069999999998</v>
      </c>
      <c r="J426" s="3">
        <f t="shared" si="36"/>
        <v>10.170870626525584</v>
      </c>
      <c r="K426" s="95">
        <f t="shared" si="39"/>
        <v>2.3364557387570428E-2</v>
      </c>
      <c r="L426" s="174">
        <f t="shared" si="40"/>
        <v>0.69322726090147213</v>
      </c>
      <c r="M426" s="174" t="str">
        <f t="shared" si="41"/>
        <v/>
      </c>
      <c r="N426" s="174">
        <f t="shared" si="37"/>
        <v>0.39930440701163056</v>
      </c>
      <c r="O426" s="174">
        <v>419</v>
      </c>
      <c r="P426" s="174" t="e">
        <f t="shared" si="38"/>
        <v>#VALUE!</v>
      </c>
    </row>
    <row r="427" spans="2:16" x14ac:dyDescent="0.25">
      <c r="B427" s="174">
        <v>237387</v>
      </c>
      <c r="C427" s="174">
        <v>1016</v>
      </c>
      <c r="D427" s="174">
        <v>279</v>
      </c>
      <c r="E427" s="174">
        <v>603</v>
      </c>
      <c r="F427" s="174">
        <v>133.94</v>
      </c>
      <c r="G427" s="174">
        <v>1964</v>
      </c>
      <c r="H427" s="174">
        <v>50.890909999999998</v>
      </c>
      <c r="I427" s="174">
        <v>44.605069999999998</v>
      </c>
      <c r="J427" s="3">
        <f t="shared" si="36"/>
        <v>10.170870626525584</v>
      </c>
      <c r="K427" s="95">
        <f t="shared" si="39"/>
        <v>2.3364557387570428E-2</v>
      </c>
      <c r="L427" s="174">
        <f t="shared" si="40"/>
        <v>0.69322726090147213</v>
      </c>
      <c r="M427" s="174" t="str">
        <f t="shared" si="41"/>
        <v/>
      </c>
      <c r="N427" s="174">
        <f t="shared" si="37"/>
        <v>0.39930440701163056</v>
      </c>
      <c r="O427" s="174">
        <v>420</v>
      </c>
      <c r="P427" s="174" t="e">
        <f t="shared" si="38"/>
        <v>#VALUE!</v>
      </c>
    </row>
    <row r="428" spans="2:16" x14ac:dyDescent="0.25">
      <c r="B428" s="174">
        <v>237951</v>
      </c>
      <c r="C428" s="174">
        <v>1016</v>
      </c>
      <c r="D428" s="174">
        <v>279</v>
      </c>
      <c r="E428" s="174">
        <v>603</v>
      </c>
      <c r="F428" s="174">
        <v>133.94</v>
      </c>
      <c r="G428" s="174">
        <v>1964</v>
      </c>
      <c r="H428" s="174">
        <v>50.895449999999997</v>
      </c>
      <c r="I428" s="174">
        <v>44.605069999999998</v>
      </c>
      <c r="J428" s="3">
        <f t="shared" si="36"/>
        <v>10.170870626525584</v>
      </c>
      <c r="K428" s="95">
        <f t="shared" si="39"/>
        <v>2.3364557387570428E-2</v>
      </c>
      <c r="L428" s="174">
        <f t="shared" si="40"/>
        <v>0.69335095262356294</v>
      </c>
      <c r="M428" s="174" t="str">
        <f t="shared" si="41"/>
        <v/>
      </c>
      <c r="N428" s="174">
        <f t="shared" si="37"/>
        <v>0.39930440701163056</v>
      </c>
      <c r="O428" s="174">
        <v>421</v>
      </c>
      <c r="P428" s="174" t="e">
        <f t="shared" si="38"/>
        <v>#VALUE!</v>
      </c>
    </row>
    <row r="429" spans="2:16" x14ac:dyDescent="0.25">
      <c r="B429" s="174">
        <v>238515</v>
      </c>
      <c r="C429" s="174">
        <v>1017</v>
      </c>
      <c r="D429" s="174">
        <v>278</v>
      </c>
      <c r="E429" s="174">
        <v>603</v>
      </c>
      <c r="F429" s="174">
        <v>133.93</v>
      </c>
      <c r="G429" s="174">
        <v>1964</v>
      </c>
      <c r="H429" s="174">
        <v>50.890909999999998</v>
      </c>
      <c r="I429" s="174">
        <v>44.605069999999998</v>
      </c>
      <c r="J429" s="3">
        <f t="shared" si="36"/>
        <v>10.170870626525584</v>
      </c>
      <c r="K429" s="95">
        <f t="shared" si="39"/>
        <v>2.3288152687153327E-2</v>
      </c>
      <c r="L429" s="174">
        <f t="shared" si="40"/>
        <v>0.69322726090147213</v>
      </c>
      <c r="M429" s="174" t="str">
        <f t="shared" si="41"/>
        <v/>
      </c>
      <c r="N429" s="174">
        <f t="shared" si="37"/>
        <v>0.39922800231121347</v>
      </c>
      <c r="O429" s="174">
        <v>422</v>
      </c>
      <c r="P429" s="174" t="e">
        <f t="shared" si="38"/>
        <v>#VALUE!</v>
      </c>
    </row>
    <row r="430" spans="2:16" x14ac:dyDescent="0.25">
      <c r="B430" s="174">
        <v>239080</v>
      </c>
      <c r="C430" s="174">
        <v>1022</v>
      </c>
      <c r="D430" s="174">
        <v>274</v>
      </c>
      <c r="E430" s="174">
        <v>602</v>
      </c>
      <c r="F430" s="174">
        <v>133.93</v>
      </c>
      <c r="G430" s="174">
        <v>1964</v>
      </c>
      <c r="H430" s="174">
        <v>50.886360000000003</v>
      </c>
      <c r="I430" s="174">
        <v>44.596130000000002</v>
      </c>
      <c r="J430" s="3">
        <f t="shared" si="36"/>
        <v>10.170870626525584</v>
      </c>
      <c r="K430" s="95">
        <f t="shared" si="39"/>
        <v>2.3288152687153327E-2</v>
      </c>
      <c r="L430" s="174">
        <f t="shared" si="40"/>
        <v>0.69296439212255423</v>
      </c>
      <c r="M430" s="174" t="str">
        <f t="shared" si="41"/>
        <v/>
      </c>
      <c r="N430" s="174">
        <f t="shared" si="37"/>
        <v>0.39922800231121347</v>
      </c>
      <c r="O430" s="174">
        <v>423</v>
      </c>
      <c r="P430" s="174" t="e">
        <f t="shared" si="38"/>
        <v>#VALUE!</v>
      </c>
    </row>
    <row r="431" spans="2:16" x14ac:dyDescent="0.25">
      <c r="B431" s="174">
        <v>239647</v>
      </c>
      <c r="C431" s="174">
        <v>1008</v>
      </c>
      <c r="D431" s="174">
        <v>285</v>
      </c>
      <c r="E431" s="174">
        <v>603</v>
      </c>
      <c r="F431" s="174">
        <v>133.93</v>
      </c>
      <c r="G431" s="174">
        <v>1964</v>
      </c>
      <c r="H431" s="174">
        <v>50.9</v>
      </c>
      <c r="I431" s="174">
        <v>44.605069999999998</v>
      </c>
      <c r="J431" s="3">
        <f t="shared" si="36"/>
        <v>10.170870626525584</v>
      </c>
      <c r="K431" s="95">
        <f t="shared" si="39"/>
        <v>2.3288152687153327E-2</v>
      </c>
      <c r="L431" s="174">
        <f t="shared" si="40"/>
        <v>0.69347492786496368</v>
      </c>
      <c r="M431" s="174" t="str">
        <f t="shared" si="41"/>
        <v/>
      </c>
      <c r="N431" s="174">
        <f t="shared" si="37"/>
        <v>0.39922800231121347</v>
      </c>
      <c r="O431" s="174">
        <v>424</v>
      </c>
      <c r="P431" s="174" t="e">
        <f t="shared" si="38"/>
        <v>#VALUE!</v>
      </c>
    </row>
    <row r="432" spans="2:16" x14ac:dyDescent="0.25">
      <c r="B432" s="174">
        <v>240215</v>
      </c>
      <c r="C432" s="174">
        <v>1017</v>
      </c>
      <c r="D432" s="174">
        <v>279</v>
      </c>
      <c r="E432" s="174">
        <v>603</v>
      </c>
      <c r="F432" s="174">
        <v>133.93</v>
      </c>
      <c r="G432" s="174">
        <v>1964</v>
      </c>
      <c r="H432" s="174">
        <v>50.886360000000003</v>
      </c>
      <c r="I432" s="174">
        <v>44.605069999999998</v>
      </c>
      <c r="J432" s="3">
        <f t="shared" si="36"/>
        <v>10.170870626525584</v>
      </c>
      <c r="K432" s="95">
        <f t="shared" si="39"/>
        <v>2.3288152687153327E-2</v>
      </c>
      <c r="L432" s="174">
        <f t="shared" si="40"/>
        <v>0.69310330780123708</v>
      </c>
      <c r="M432" s="174" t="str">
        <f t="shared" si="41"/>
        <v/>
      </c>
      <c r="N432" s="174">
        <f t="shared" si="37"/>
        <v>0.39922800231121347</v>
      </c>
      <c r="O432" s="174">
        <v>425</v>
      </c>
      <c r="P432" s="174" t="e">
        <f t="shared" si="38"/>
        <v>#VALUE!</v>
      </c>
    </row>
    <row r="433" spans="2:16" x14ac:dyDescent="0.25">
      <c r="B433" s="174">
        <v>240785</v>
      </c>
      <c r="C433" s="174">
        <v>1021</v>
      </c>
      <c r="D433" s="174">
        <v>275</v>
      </c>
      <c r="E433" s="174">
        <v>602</v>
      </c>
      <c r="F433" s="174">
        <v>133.91999999999999</v>
      </c>
      <c r="G433" s="174">
        <v>1964</v>
      </c>
      <c r="H433" s="174">
        <v>50.886360000000003</v>
      </c>
      <c r="I433" s="174">
        <v>44.596130000000002</v>
      </c>
      <c r="J433" s="3">
        <f t="shared" si="36"/>
        <v>10.170870626525584</v>
      </c>
      <c r="K433" s="95">
        <f t="shared" si="39"/>
        <v>2.321174798673601E-2</v>
      </c>
      <c r="L433" s="174">
        <f t="shared" si="40"/>
        <v>0.69296439212255423</v>
      </c>
      <c r="M433" s="174" t="str">
        <f t="shared" si="41"/>
        <v/>
      </c>
      <c r="N433" s="174">
        <f t="shared" si="37"/>
        <v>0.39915159761079616</v>
      </c>
      <c r="O433" s="174">
        <v>426</v>
      </c>
      <c r="P433" s="174" t="e">
        <f t="shared" si="38"/>
        <v>#VALUE!</v>
      </c>
    </row>
    <row r="434" spans="2:16" x14ac:dyDescent="0.25">
      <c r="B434" s="174">
        <v>241354</v>
      </c>
      <c r="C434" s="174">
        <v>1008</v>
      </c>
      <c r="D434" s="174">
        <v>286</v>
      </c>
      <c r="E434" s="174">
        <v>602</v>
      </c>
      <c r="F434" s="174">
        <v>133.91999999999999</v>
      </c>
      <c r="G434" s="174">
        <v>1965</v>
      </c>
      <c r="H434" s="174">
        <v>50.895449999999997</v>
      </c>
      <c r="I434" s="174">
        <v>44.596130000000002</v>
      </c>
      <c r="J434" s="3">
        <f t="shared" si="36"/>
        <v>10.735918994666008</v>
      </c>
      <c r="K434" s="95">
        <f t="shared" si="39"/>
        <v>2.321174798673601E-2</v>
      </c>
      <c r="L434" s="174">
        <f t="shared" si="40"/>
        <v>0.69321198731050659</v>
      </c>
      <c r="M434" s="174" t="str">
        <f t="shared" si="41"/>
        <v/>
      </c>
      <c r="N434" s="174">
        <f t="shared" si="37"/>
        <v>0.39915159761079616</v>
      </c>
      <c r="O434" s="174">
        <v>427</v>
      </c>
      <c r="P434" s="174" t="e">
        <f t="shared" si="38"/>
        <v>#VALUE!</v>
      </c>
    </row>
    <row r="435" spans="2:16" x14ac:dyDescent="0.25">
      <c r="B435" s="174">
        <v>241922</v>
      </c>
      <c r="C435" s="174">
        <v>1024</v>
      </c>
      <c r="D435" s="174">
        <v>272</v>
      </c>
      <c r="E435" s="174">
        <v>603</v>
      </c>
      <c r="F435" s="174">
        <v>133.91999999999999</v>
      </c>
      <c r="G435" s="174">
        <v>1965</v>
      </c>
      <c r="H435" s="174">
        <v>50.886360000000003</v>
      </c>
      <c r="I435" s="174">
        <v>44.605069999999998</v>
      </c>
      <c r="J435" s="3">
        <f t="shared" si="36"/>
        <v>10.735918994666008</v>
      </c>
      <c r="K435" s="95">
        <f t="shared" si="39"/>
        <v>2.321174798673601E-2</v>
      </c>
      <c r="L435" s="174">
        <f t="shared" si="40"/>
        <v>0.69310330780123708</v>
      </c>
      <c r="M435" s="174" t="str">
        <f t="shared" si="41"/>
        <v/>
      </c>
      <c r="N435" s="174">
        <f t="shared" si="37"/>
        <v>0.39915159761079616</v>
      </c>
      <c r="O435" s="174">
        <v>428</v>
      </c>
      <c r="P435" s="174" t="e">
        <f t="shared" si="38"/>
        <v>#VALUE!</v>
      </c>
    </row>
    <row r="436" spans="2:16" x14ac:dyDescent="0.25">
      <c r="B436" s="174">
        <v>242489</v>
      </c>
      <c r="C436" s="174">
        <v>1009</v>
      </c>
      <c r="D436" s="174">
        <v>285</v>
      </c>
      <c r="E436" s="174">
        <v>603</v>
      </c>
      <c r="F436" s="174">
        <v>133.91</v>
      </c>
      <c r="G436" s="174">
        <v>1964</v>
      </c>
      <c r="H436" s="174">
        <v>50.895449999999997</v>
      </c>
      <c r="I436" s="174">
        <v>44.605069999999998</v>
      </c>
      <c r="J436" s="3">
        <f t="shared" si="36"/>
        <v>10.170870626525584</v>
      </c>
      <c r="K436" s="95">
        <f t="shared" si="39"/>
        <v>2.3135343286318909E-2</v>
      </c>
      <c r="L436" s="174">
        <f t="shared" si="40"/>
        <v>0.69335095262356294</v>
      </c>
      <c r="M436" s="174" t="str">
        <f t="shared" si="41"/>
        <v/>
      </c>
      <c r="N436" s="174">
        <f t="shared" si="37"/>
        <v>0.39907519291037902</v>
      </c>
      <c r="O436" s="174">
        <v>429</v>
      </c>
      <c r="P436" s="174" t="e">
        <f t="shared" si="38"/>
        <v>#VALUE!</v>
      </c>
    </row>
    <row r="437" spans="2:16" x14ac:dyDescent="0.25">
      <c r="B437" s="174">
        <v>243055</v>
      </c>
      <c r="C437" s="174">
        <v>1012</v>
      </c>
      <c r="D437" s="174">
        <v>283</v>
      </c>
      <c r="E437" s="174">
        <v>603</v>
      </c>
      <c r="F437" s="174">
        <v>133.91</v>
      </c>
      <c r="G437" s="174">
        <v>1964</v>
      </c>
      <c r="H437" s="174">
        <v>50.890909999999998</v>
      </c>
      <c r="I437" s="174">
        <v>44.605069999999998</v>
      </c>
      <c r="J437" s="3">
        <f t="shared" si="36"/>
        <v>10.170870626525584</v>
      </c>
      <c r="K437" s="95">
        <f t="shared" si="39"/>
        <v>2.3135343286318909E-2</v>
      </c>
      <c r="L437" s="174">
        <f t="shared" si="40"/>
        <v>0.69322726090147213</v>
      </c>
      <c r="M437" s="174" t="str">
        <f t="shared" si="41"/>
        <v/>
      </c>
      <c r="N437" s="174">
        <f t="shared" si="37"/>
        <v>0.39907519291037902</v>
      </c>
      <c r="O437" s="174">
        <v>430</v>
      </c>
      <c r="P437" s="174" t="e">
        <f t="shared" si="38"/>
        <v>#VALUE!</v>
      </c>
    </row>
    <row r="438" spans="2:16" x14ac:dyDescent="0.25">
      <c r="B438" s="174">
        <v>243620</v>
      </c>
      <c r="C438" s="174">
        <v>1024</v>
      </c>
      <c r="D438" s="174">
        <v>272</v>
      </c>
      <c r="E438" s="174">
        <v>603</v>
      </c>
      <c r="F438" s="174">
        <v>133.9</v>
      </c>
      <c r="G438" s="174">
        <v>1964</v>
      </c>
      <c r="H438" s="174">
        <v>50.886360000000003</v>
      </c>
      <c r="I438" s="174">
        <v>44.596130000000002</v>
      </c>
      <c r="J438" s="3">
        <f t="shared" si="36"/>
        <v>10.170870626525584</v>
      </c>
      <c r="K438" s="95">
        <f t="shared" si="39"/>
        <v>2.3058938585901807E-2</v>
      </c>
      <c r="L438" s="174">
        <f t="shared" si="40"/>
        <v>0.69296439212255423</v>
      </c>
      <c r="M438" s="174" t="str">
        <f t="shared" si="41"/>
        <v/>
      </c>
      <c r="N438" s="174">
        <f t="shared" si="37"/>
        <v>0.39899878820996193</v>
      </c>
      <c r="O438" s="174">
        <v>431</v>
      </c>
      <c r="P438" s="174" t="e">
        <f t="shared" si="38"/>
        <v>#VALUE!</v>
      </c>
    </row>
    <row r="439" spans="2:16" x14ac:dyDescent="0.25">
      <c r="B439" s="174">
        <v>244185</v>
      </c>
      <c r="C439" s="174">
        <v>1010</v>
      </c>
      <c r="D439" s="174">
        <v>284</v>
      </c>
      <c r="E439" s="174">
        <v>603</v>
      </c>
      <c r="F439" s="174">
        <v>133.9</v>
      </c>
      <c r="G439" s="174">
        <v>1965</v>
      </c>
      <c r="H439" s="174">
        <v>50.895449999999997</v>
      </c>
      <c r="I439" s="174">
        <v>44.605069999999998</v>
      </c>
      <c r="J439" s="3">
        <f t="shared" si="36"/>
        <v>10.735918994666008</v>
      </c>
      <c r="K439" s="95">
        <f t="shared" si="39"/>
        <v>2.3058938585901807E-2</v>
      </c>
      <c r="L439" s="174">
        <f t="shared" si="40"/>
        <v>0.69335095262356294</v>
      </c>
      <c r="M439" s="174" t="str">
        <f t="shared" si="41"/>
        <v/>
      </c>
      <c r="N439" s="174">
        <f t="shared" si="37"/>
        <v>0.39899878820996193</v>
      </c>
      <c r="O439" s="174">
        <v>432</v>
      </c>
      <c r="P439" s="174" t="e">
        <f t="shared" si="38"/>
        <v>#VALUE!</v>
      </c>
    </row>
    <row r="440" spans="2:16" x14ac:dyDescent="0.25">
      <c r="B440" s="174">
        <v>244749</v>
      </c>
      <c r="C440" s="174">
        <v>1016</v>
      </c>
      <c r="D440" s="174">
        <v>280</v>
      </c>
      <c r="E440" s="174">
        <v>602</v>
      </c>
      <c r="F440" s="174">
        <v>133.9</v>
      </c>
      <c r="G440" s="174">
        <v>1965</v>
      </c>
      <c r="H440" s="174">
        <v>50.886360000000003</v>
      </c>
      <c r="I440" s="174">
        <v>44.596130000000002</v>
      </c>
      <c r="J440" s="3">
        <f t="shared" si="36"/>
        <v>10.735918994666008</v>
      </c>
      <c r="K440" s="95">
        <f t="shared" si="39"/>
        <v>2.3058938585901807E-2</v>
      </c>
      <c r="L440" s="174">
        <f t="shared" si="40"/>
        <v>0.69296439212255423</v>
      </c>
      <c r="M440" s="174" t="str">
        <f t="shared" si="41"/>
        <v/>
      </c>
      <c r="N440" s="174">
        <f t="shared" si="37"/>
        <v>0.39899878820996193</v>
      </c>
      <c r="O440" s="174">
        <v>433</v>
      </c>
      <c r="P440" s="174" t="e">
        <f t="shared" si="38"/>
        <v>#VALUE!</v>
      </c>
    </row>
    <row r="441" spans="2:16" x14ac:dyDescent="0.25">
      <c r="B441" s="174">
        <v>245314</v>
      </c>
      <c r="C441" s="174">
        <v>1017</v>
      </c>
      <c r="D441" s="174">
        <v>279</v>
      </c>
      <c r="E441" s="174">
        <v>603</v>
      </c>
      <c r="F441" s="174">
        <v>133.88999999999999</v>
      </c>
      <c r="G441" s="174">
        <v>1965</v>
      </c>
      <c r="H441" s="174">
        <v>50.886360000000003</v>
      </c>
      <c r="I441" s="174">
        <v>44.605069999999998</v>
      </c>
      <c r="J441" s="3">
        <f t="shared" si="36"/>
        <v>10.735918994666008</v>
      </c>
      <c r="K441" s="95">
        <f t="shared" si="39"/>
        <v>2.2982533885484491E-2</v>
      </c>
      <c r="L441" s="174">
        <f t="shared" si="40"/>
        <v>0.69310330780123708</v>
      </c>
      <c r="M441" s="174" t="str">
        <f t="shared" si="41"/>
        <v/>
      </c>
      <c r="N441" s="174">
        <f t="shared" si="37"/>
        <v>0.39892238350954462</v>
      </c>
      <c r="O441" s="174">
        <v>434</v>
      </c>
      <c r="P441" s="174" t="e">
        <f t="shared" si="38"/>
        <v>#VALUE!</v>
      </c>
    </row>
    <row r="442" spans="2:16" x14ac:dyDescent="0.25">
      <c r="B442" s="174">
        <v>245878</v>
      </c>
      <c r="C442" s="174">
        <v>1012</v>
      </c>
      <c r="D442" s="174">
        <v>282</v>
      </c>
      <c r="E442" s="174">
        <v>603</v>
      </c>
      <c r="F442" s="174">
        <v>133.88999999999999</v>
      </c>
      <c r="G442" s="174">
        <v>1965</v>
      </c>
      <c r="H442" s="174">
        <v>50.895449999999997</v>
      </c>
      <c r="I442" s="174">
        <v>44.605069999999998</v>
      </c>
      <c r="J442" s="3">
        <f t="shared" si="36"/>
        <v>10.735918994666008</v>
      </c>
      <c r="K442" s="95">
        <f t="shared" si="39"/>
        <v>2.2982533885484491E-2</v>
      </c>
      <c r="L442" s="174">
        <f t="shared" si="40"/>
        <v>0.69335095262356294</v>
      </c>
      <c r="M442" s="174" t="str">
        <f t="shared" si="41"/>
        <v/>
      </c>
      <c r="N442" s="174">
        <f t="shared" si="37"/>
        <v>0.39892238350954462</v>
      </c>
      <c r="O442" s="174">
        <v>435</v>
      </c>
      <c r="P442" s="174" t="e">
        <f t="shared" si="38"/>
        <v>#VALUE!</v>
      </c>
    </row>
    <row r="443" spans="2:16" x14ac:dyDescent="0.25">
      <c r="B443" s="174">
        <v>246444</v>
      </c>
      <c r="C443" s="174">
        <v>1022</v>
      </c>
      <c r="D443" s="174">
        <v>275</v>
      </c>
      <c r="E443" s="174">
        <v>602</v>
      </c>
      <c r="F443" s="174">
        <v>133.88999999999999</v>
      </c>
      <c r="G443" s="174">
        <v>1966</v>
      </c>
      <c r="H443" s="174">
        <v>50.881819999999998</v>
      </c>
      <c r="I443" s="174">
        <v>44.596130000000002</v>
      </c>
      <c r="J443" s="3">
        <f t="shared" si="36"/>
        <v>11.300967362806205</v>
      </c>
      <c r="K443" s="95">
        <f t="shared" si="39"/>
        <v>2.2982533885484491E-2</v>
      </c>
      <c r="L443" s="174">
        <f t="shared" si="40"/>
        <v>0.69284074727953215</v>
      </c>
      <c r="M443" s="174" t="str">
        <f t="shared" si="41"/>
        <v/>
      </c>
      <c r="N443" s="174">
        <f t="shared" si="37"/>
        <v>0.39892238350954462</v>
      </c>
      <c r="O443" s="174">
        <v>436</v>
      </c>
      <c r="P443" s="174" t="e">
        <f t="shared" si="38"/>
        <v>#VALUE!</v>
      </c>
    </row>
    <row r="444" spans="2:16" x14ac:dyDescent="0.25">
      <c r="B444" s="174">
        <v>247012</v>
      </c>
      <c r="C444" s="174">
        <v>1013</v>
      </c>
      <c r="D444" s="174">
        <v>282</v>
      </c>
      <c r="E444" s="174">
        <v>603</v>
      </c>
      <c r="F444" s="174">
        <v>133.88999999999999</v>
      </c>
      <c r="G444" s="174">
        <v>1966</v>
      </c>
      <c r="H444" s="174">
        <v>50.890909999999998</v>
      </c>
      <c r="I444" s="174">
        <v>44.605069999999998</v>
      </c>
      <c r="J444" s="3">
        <f t="shared" si="36"/>
        <v>11.300967362806205</v>
      </c>
      <c r="K444" s="95">
        <f t="shared" si="39"/>
        <v>2.2982533885484491E-2</v>
      </c>
      <c r="L444" s="174">
        <f t="shared" si="40"/>
        <v>0.69322726090147213</v>
      </c>
      <c r="M444" s="174" t="str">
        <f t="shared" si="41"/>
        <v/>
      </c>
      <c r="N444" s="174">
        <f t="shared" si="37"/>
        <v>0.39892238350954462</v>
      </c>
      <c r="O444" s="174">
        <v>437</v>
      </c>
      <c r="P444" s="174" t="e">
        <f t="shared" si="38"/>
        <v>#VALUE!</v>
      </c>
    </row>
    <row r="445" spans="2:16" x14ac:dyDescent="0.25">
      <c r="B445" s="174">
        <v>247581</v>
      </c>
      <c r="C445" s="174">
        <v>1010</v>
      </c>
      <c r="D445" s="174">
        <v>284</v>
      </c>
      <c r="E445" s="174">
        <v>601</v>
      </c>
      <c r="F445" s="174">
        <v>133.88</v>
      </c>
      <c r="G445" s="174">
        <v>1966</v>
      </c>
      <c r="H445" s="174">
        <v>50.9</v>
      </c>
      <c r="I445" s="174">
        <v>44.587179999999996</v>
      </c>
      <c r="J445" s="3">
        <f t="shared" si="36"/>
        <v>11.300967362806205</v>
      </c>
      <c r="K445" s="95">
        <f t="shared" si="39"/>
        <v>2.2906129185067393E-2</v>
      </c>
      <c r="L445" s="174">
        <f t="shared" si="40"/>
        <v>0.69319679207323626</v>
      </c>
      <c r="M445" s="174" t="str">
        <f t="shared" si="41"/>
        <v/>
      </c>
      <c r="N445" s="174">
        <f t="shared" si="37"/>
        <v>0.39884597880912753</v>
      </c>
      <c r="O445" s="174">
        <v>438</v>
      </c>
      <c r="P445" s="174" t="e">
        <f t="shared" si="38"/>
        <v>#VALUE!</v>
      </c>
    </row>
    <row r="446" spans="2:16" x14ac:dyDescent="0.25">
      <c r="B446" s="174">
        <v>248151</v>
      </c>
      <c r="C446" s="174">
        <v>1013</v>
      </c>
      <c r="D446" s="174">
        <v>282</v>
      </c>
      <c r="E446" s="174">
        <v>603</v>
      </c>
      <c r="F446" s="174">
        <v>133.88</v>
      </c>
      <c r="G446" s="174">
        <v>1966</v>
      </c>
      <c r="H446" s="174">
        <v>50.890909999999998</v>
      </c>
      <c r="I446" s="174">
        <v>44.596130000000002</v>
      </c>
      <c r="J446" s="3">
        <f t="shared" si="36"/>
        <v>11.300967362806205</v>
      </c>
      <c r="K446" s="95">
        <f t="shared" si="39"/>
        <v>2.2906129185067393E-2</v>
      </c>
      <c r="L446" s="174">
        <f t="shared" si="40"/>
        <v>0.69308832037940915</v>
      </c>
      <c r="M446" s="174" t="str">
        <f t="shared" si="41"/>
        <v/>
      </c>
      <c r="N446" s="174">
        <f t="shared" si="37"/>
        <v>0.39884597880912753</v>
      </c>
      <c r="O446" s="174">
        <v>439</v>
      </c>
      <c r="P446" s="174" t="e">
        <f t="shared" si="38"/>
        <v>#VALUE!</v>
      </c>
    </row>
    <row r="447" spans="2:16" x14ac:dyDescent="0.25">
      <c r="B447" s="174">
        <v>248720</v>
      </c>
      <c r="C447" s="174">
        <v>1012</v>
      </c>
      <c r="D447" s="174">
        <v>283</v>
      </c>
      <c r="E447" s="174">
        <v>602</v>
      </c>
      <c r="F447" s="174">
        <v>133.88</v>
      </c>
      <c r="G447" s="174">
        <v>1965</v>
      </c>
      <c r="H447" s="174">
        <v>50.890909999999998</v>
      </c>
      <c r="I447" s="174">
        <v>44.596130000000002</v>
      </c>
      <c r="J447" s="3">
        <f t="shared" si="36"/>
        <v>10.735918994666008</v>
      </c>
      <c r="K447" s="95">
        <f t="shared" si="39"/>
        <v>2.2906129185067393E-2</v>
      </c>
      <c r="L447" s="174">
        <f t="shared" si="40"/>
        <v>0.69308832037940915</v>
      </c>
      <c r="M447" s="174" t="str">
        <f t="shared" si="41"/>
        <v/>
      </c>
      <c r="N447" s="174">
        <f t="shared" si="37"/>
        <v>0.39884597880912753</v>
      </c>
      <c r="O447" s="174">
        <v>440</v>
      </c>
      <c r="P447" s="174" t="e">
        <f t="shared" si="38"/>
        <v>#VALUE!</v>
      </c>
    </row>
    <row r="448" spans="2:16" x14ac:dyDescent="0.25">
      <c r="B448" s="174">
        <v>249288</v>
      </c>
      <c r="C448" s="174">
        <v>1012</v>
      </c>
      <c r="D448" s="174">
        <v>283</v>
      </c>
      <c r="E448" s="174">
        <v>602</v>
      </c>
      <c r="F448" s="174">
        <v>133.88</v>
      </c>
      <c r="G448" s="174">
        <v>1966</v>
      </c>
      <c r="H448" s="174">
        <v>50.890909999999998</v>
      </c>
      <c r="I448" s="174">
        <v>44.596130000000002</v>
      </c>
      <c r="J448" s="3">
        <f t="shared" si="36"/>
        <v>11.300967362806205</v>
      </c>
      <c r="K448" s="95">
        <f t="shared" si="39"/>
        <v>2.2906129185067393E-2</v>
      </c>
      <c r="L448" s="174">
        <f t="shared" si="40"/>
        <v>0.69308832037940915</v>
      </c>
      <c r="M448" s="174" t="str">
        <f t="shared" si="41"/>
        <v/>
      </c>
      <c r="N448" s="174">
        <f t="shared" si="37"/>
        <v>0.39884597880912753</v>
      </c>
      <c r="O448" s="174">
        <v>441</v>
      </c>
      <c r="P448" s="174" t="e">
        <f t="shared" si="38"/>
        <v>#VALUE!</v>
      </c>
    </row>
    <row r="449" spans="2:16" x14ac:dyDescent="0.25">
      <c r="B449" s="174">
        <v>249856</v>
      </c>
      <c r="C449" s="174">
        <v>1014</v>
      </c>
      <c r="D449" s="174">
        <v>281</v>
      </c>
      <c r="E449" s="174">
        <v>603</v>
      </c>
      <c r="F449" s="174">
        <v>133.87</v>
      </c>
      <c r="G449" s="174">
        <v>1967</v>
      </c>
      <c r="H449" s="174">
        <v>50.890909999999998</v>
      </c>
      <c r="I449" s="174">
        <v>44.605069999999998</v>
      </c>
      <c r="J449" s="3">
        <f t="shared" si="36"/>
        <v>11.866015730946629</v>
      </c>
      <c r="K449" s="95">
        <f t="shared" si="39"/>
        <v>2.2829724484650291E-2</v>
      </c>
      <c r="L449" s="174">
        <f t="shared" si="40"/>
        <v>0.69322726090147213</v>
      </c>
      <c r="M449" s="174" t="str">
        <f t="shared" si="41"/>
        <v/>
      </c>
      <c r="N449" s="174">
        <f t="shared" si="37"/>
        <v>0.39876957410871045</v>
      </c>
      <c r="O449" s="174">
        <v>442</v>
      </c>
      <c r="P449" s="174" t="e">
        <f t="shared" si="38"/>
        <v>#VALUE!</v>
      </c>
    </row>
    <row r="450" spans="2:16" x14ac:dyDescent="0.25">
      <c r="B450" s="174">
        <v>250421</v>
      </c>
      <c r="C450" s="174">
        <v>1000</v>
      </c>
      <c r="D450" s="174">
        <v>293</v>
      </c>
      <c r="E450" s="174">
        <v>603</v>
      </c>
      <c r="F450" s="174">
        <v>133.87</v>
      </c>
      <c r="G450" s="174">
        <v>1966</v>
      </c>
      <c r="H450" s="174">
        <v>50.9</v>
      </c>
      <c r="I450" s="174">
        <v>44.605069999999998</v>
      </c>
      <c r="J450" s="3">
        <f t="shared" si="36"/>
        <v>11.300967362806205</v>
      </c>
      <c r="K450" s="95">
        <f t="shared" si="39"/>
        <v>2.2829724484650291E-2</v>
      </c>
      <c r="L450" s="174">
        <f t="shared" si="40"/>
        <v>0.69347492786496368</v>
      </c>
      <c r="M450" s="174" t="str">
        <f t="shared" si="41"/>
        <v/>
      </c>
      <c r="N450" s="174">
        <f t="shared" si="37"/>
        <v>0.39876957410871045</v>
      </c>
      <c r="O450" s="174">
        <v>443</v>
      </c>
      <c r="P450" s="174" t="e">
        <f t="shared" si="38"/>
        <v>#VALUE!</v>
      </c>
    </row>
    <row r="451" spans="2:16" x14ac:dyDescent="0.25">
      <c r="B451" s="174">
        <v>250987</v>
      </c>
      <c r="C451" s="174">
        <v>1012</v>
      </c>
      <c r="D451" s="174">
        <v>283</v>
      </c>
      <c r="E451" s="174">
        <v>602</v>
      </c>
      <c r="F451" s="174">
        <v>133.87</v>
      </c>
      <c r="G451" s="174">
        <v>1967</v>
      </c>
      <c r="H451" s="174">
        <v>50.890909999999998</v>
      </c>
      <c r="I451" s="174">
        <v>44.596130000000002</v>
      </c>
      <c r="J451" s="3">
        <f t="shared" si="36"/>
        <v>11.866015730946629</v>
      </c>
      <c r="K451" s="95">
        <f t="shared" si="39"/>
        <v>2.2829724484650291E-2</v>
      </c>
      <c r="L451" s="174">
        <f t="shared" si="40"/>
        <v>0.69308832037940915</v>
      </c>
      <c r="M451" s="174" t="str">
        <f t="shared" si="41"/>
        <v/>
      </c>
      <c r="N451" s="174">
        <f t="shared" si="37"/>
        <v>0.39876957410871045</v>
      </c>
      <c r="O451" s="174">
        <v>444</v>
      </c>
      <c r="P451" s="174" t="e">
        <f t="shared" si="38"/>
        <v>#VALUE!</v>
      </c>
    </row>
    <row r="452" spans="2:16" x14ac:dyDescent="0.25">
      <c r="B452" s="174">
        <v>251553</v>
      </c>
      <c r="C452" s="174">
        <v>1017</v>
      </c>
      <c r="D452" s="174">
        <v>278</v>
      </c>
      <c r="E452" s="174">
        <v>602</v>
      </c>
      <c r="F452" s="174">
        <v>133.87</v>
      </c>
      <c r="G452" s="174">
        <v>1967</v>
      </c>
      <c r="H452" s="174">
        <v>50.890909999999998</v>
      </c>
      <c r="I452" s="174">
        <v>44.596130000000002</v>
      </c>
      <c r="J452" s="3">
        <f t="shared" si="36"/>
        <v>11.866015730946629</v>
      </c>
      <c r="K452" s="95">
        <f t="shared" si="39"/>
        <v>2.2829724484650291E-2</v>
      </c>
      <c r="L452" s="174">
        <f t="shared" si="40"/>
        <v>0.69308832037940915</v>
      </c>
      <c r="M452" s="174" t="str">
        <f t="shared" si="41"/>
        <v/>
      </c>
      <c r="N452" s="174">
        <f t="shared" si="37"/>
        <v>0.39876957410871045</v>
      </c>
      <c r="O452" s="174">
        <v>445</v>
      </c>
      <c r="P452" s="174" t="e">
        <f t="shared" si="38"/>
        <v>#VALUE!</v>
      </c>
    </row>
    <row r="453" spans="2:16" x14ac:dyDescent="0.25">
      <c r="B453" s="174">
        <v>252117</v>
      </c>
      <c r="C453" s="174">
        <v>1012</v>
      </c>
      <c r="D453" s="174">
        <v>284</v>
      </c>
      <c r="E453" s="174">
        <v>602</v>
      </c>
      <c r="F453" s="174">
        <v>133.87</v>
      </c>
      <c r="G453" s="174">
        <v>1967</v>
      </c>
      <c r="H453" s="174">
        <v>50.886360000000003</v>
      </c>
      <c r="I453" s="174">
        <v>44.596130000000002</v>
      </c>
      <c r="J453" s="3">
        <f t="shared" si="36"/>
        <v>11.866015730946629</v>
      </c>
      <c r="K453" s="95">
        <f t="shared" si="39"/>
        <v>2.2829724484650291E-2</v>
      </c>
      <c r="L453" s="174">
        <f t="shared" si="40"/>
        <v>0.69296439212255423</v>
      </c>
      <c r="M453" s="174" t="str">
        <f t="shared" si="41"/>
        <v/>
      </c>
      <c r="N453" s="174">
        <f t="shared" si="37"/>
        <v>0.39876957410871045</v>
      </c>
      <c r="O453" s="174">
        <v>446</v>
      </c>
      <c r="P453" s="174" t="e">
        <f t="shared" si="38"/>
        <v>#VALUE!</v>
      </c>
    </row>
    <row r="454" spans="2:16" x14ac:dyDescent="0.25">
      <c r="B454" s="174">
        <v>252681</v>
      </c>
      <c r="C454" s="174">
        <v>1020</v>
      </c>
      <c r="D454" s="174">
        <v>274</v>
      </c>
      <c r="E454" s="174">
        <v>601</v>
      </c>
      <c r="F454" s="174">
        <v>133.86000000000001</v>
      </c>
      <c r="G454" s="174">
        <v>1967</v>
      </c>
      <c r="H454" s="174">
        <v>50.895449999999997</v>
      </c>
      <c r="I454" s="174">
        <v>44.587179999999996</v>
      </c>
      <c r="J454" s="3">
        <f t="shared" si="36"/>
        <v>11.866015730946629</v>
      </c>
      <c r="K454" s="95">
        <f t="shared" si="39"/>
        <v>2.275331978423319E-2</v>
      </c>
      <c r="L454" s="174">
        <f t="shared" si="40"/>
        <v>0.69307286655526534</v>
      </c>
      <c r="M454" s="174" t="str">
        <f t="shared" si="41"/>
        <v/>
      </c>
      <c r="N454" s="174">
        <f t="shared" si="37"/>
        <v>0.3986931694082933</v>
      </c>
      <c r="O454" s="174">
        <v>447</v>
      </c>
      <c r="P454" s="174" t="e">
        <f t="shared" si="38"/>
        <v>#VALUE!</v>
      </c>
    </row>
    <row r="455" spans="2:16" x14ac:dyDescent="0.25">
      <c r="J455" s="3">
        <f t="shared" si="36"/>
        <v>-1099.5841244010487</v>
      </c>
      <c r="K455" s="95">
        <f t="shared" si="39"/>
        <v>0</v>
      </c>
      <c r="L455" s="174" t="str">
        <f t="shared" si="40"/>
        <v/>
      </c>
      <c r="M455" s="174">
        <f t="shared" si="41"/>
        <v>1099.5841244010487</v>
      </c>
      <c r="N455" s="174" t="str">
        <f t="shared" si="37"/>
        <v/>
      </c>
      <c r="O455" s="174">
        <v>448</v>
      </c>
      <c r="P455" s="174" t="str">
        <f t="shared" si="38"/>
        <v/>
      </c>
    </row>
    <row r="456" spans="2:16" x14ac:dyDescent="0.25">
      <c r="J456" s="3">
        <f t="shared" ref="J456:J519" si="42">G456/I$6-I$5/I$6</f>
        <v>-1099.5841244010487</v>
      </c>
      <c r="K456" s="95">
        <f t="shared" si="39"/>
        <v>0</v>
      </c>
      <c r="L456" s="174" t="str">
        <f t="shared" si="40"/>
        <v/>
      </c>
      <c r="M456" s="174">
        <f t="shared" si="41"/>
        <v>1099.5841244010487</v>
      </c>
      <c r="N456" s="174" t="str">
        <f t="shared" ref="N456:N519" si="43">IF(B456="","",K456+1/2.66)</f>
        <v/>
      </c>
      <c r="O456" s="174">
        <v>449</v>
      </c>
      <c r="P456" s="174" t="str">
        <f t="shared" ref="P456:P519" si="44">IF(B456="","",(F456-N$4)/N$4)</f>
        <v/>
      </c>
    </row>
    <row r="457" spans="2:16" x14ac:dyDescent="0.25">
      <c r="J457" s="3">
        <f t="shared" si="42"/>
        <v>-1099.5841244010487</v>
      </c>
      <c r="K457" s="95">
        <f t="shared" ref="K457:K520" si="45">IF(B457="",0,(F457-K$2)/K$2)</f>
        <v>0</v>
      </c>
      <c r="L457" s="174" t="str">
        <f t="shared" ref="L457:L520" si="46">IF(B457="","",H457*H457*I457/4*3.1416/K$2/1000)</f>
        <v/>
      </c>
      <c r="M457" s="174">
        <f t="shared" ref="M457:M520" si="47">IF(OR(J457="",-(J457-MAX(J$8:J$58))&lt;0),"",-(J457))</f>
        <v>1099.5841244010487</v>
      </c>
      <c r="N457" s="174" t="str">
        <f t="shared" si="43"/>
        <v/>
      </c>
      <c r="O457" s="174">
        <v>450</v>
      </c>
      <c r="P457" s="174" t="str">
        <f t="shared" si="44"/>
        <v/>
      </c>
    </row>
    <row r="458" spans="2:16" x14ac:dyDescent="0.25">
      <c r="J458" s="3">
        <f t="shared" si="42"/>
        <v>-1099.5841244010487</v>
      </c>
      <c r="K458" s="95">
        <f t="shared" si="45"/>
        <v>0</v>
      </c>
      <c r="L458" s="174" t="str">
        <f t="shared" si="46"/>
        <v/>
      </c>
      <c r="M458" s="174">
        <f t="shared" si="47"/>
        <v>1099.5841244010487</v>
      </c>
      <c r="N458" s="174" t="str">
        <f t="shared" si="43"/>
        <v/>
      </c>
      <c r="O458" s="174">
        <v>451</v>
      </c>
      <c r="P458" s="174" t="str">
        <f t="shared" si="44"/>
        <v/>
      </c>
    </row>
    <row r="459" spans="2:16" x14ac:dyDescent="0.25">
      <c r="J459" s="3">
        <f t="shared" si="42"/>
        <v>-1099.5841244010487</v>
      </c>
      <c r="K459" s="95">
        <f t="shared" si="45"/>
        <v>0</v>
      </c>
      <c r="L459" s="174" t="str">
        <f t="shared" si="46"/>
        <v/>
      </c>
      <c r="M459" s="174">
        <f t="shared" si="47"/>
        <v>1099.5841244010487</v>
      </c>
      <c r="N459" s="174" t="str">
        <f t="shared" si="43"/>
        <v/>
      </c>
      <c r="O459" s="174">
        <v>452</v>
      </c>
      <c r="P459" s="174" t="str">
        <f t="shared" si="44"/>
        <v/>
      </c>
    </row>
    <row r="460" spans="2:16" x14ac:dyDescent="0.25">
      <c r="J460" s="3">
        <f t="shared" si="42"/>
        <v>-1099.5841244010487</v>
      </c>
      <c r="K460" s="95">
        <f t="shared" si="45"/>
        <v>0</v>
      </c>
      <c r="L460" s="174" t="str">
        <f t="shared" si="46"/>
        <v/>
      </c>
      <c r="M460" s="174">
        <f t="shared" si="47"/>
        <v>1099.5841244010487</v>
      </c>
      <c r="N460" s="174" t="str">
        <f t="shared" si="43"/>
        <v/>
      </c>
      <c r="O460" s="174">
        <v>453</v>
      </c>
      <c r="P460" s="174" t="str">
        <f t="shared" si="44"/>
        <v/>
      </c>
    </row>
    <row r="461" spans="2:16" x14ac:dyDescent="0.25">
      <c r="J461" s="3">
        <f t="shared" si="42"/>
        <v>-1099.5841244010487</v>
      </c>
      <c r="K461" s="95">
        <f t="shared" si="45"/>
        <v>0</v>
      </c>
      <c r="L461" s="174" t="str">
        <f t="shared" si="46"/>
        <v/>
      </c>
      <c r="M461" s="174">
        <f t="shared" si="47"/>
        <v>1099.5841244010487</v>
      </c>
      <c r="N461" s="174" t="str">
        <f t="shared" si="43"/>
        <v/>
      </c>
      <c r="O461" s="174">
        <v>454</v>
      </c>
      <c r="P461" s="174" t="str">
        <f t="shared" si="44"/>
        <v/>
      </c>
    </row>
    <row r="462" spans="2:16" x14ac:dyDescent="0.25">
      <c r="J462" s="3">
        <f t="shared" si="42"/>
        <v>-1099.5841244010487</v>
      </c>
      <c r="K462" s="95">
        <f t="shared" si="45"/>
        <v>0</v>
      </c>
      <c r="L462" s="174" t="str">
        <f t="shared" si="46"/>
        <v/>
      </c>
      <c r="M462" s="174">
        <f t="shared" si="47"/>
        <v>1099.5841244010487</v>
      </c>
      <c r="N462" s="174" t="str">
        <f t="shared" si="43"/>
        <v/>
      </c>
      <c r="O462" s="174">
        <v>455</v>
      </c>
      <c r="P462" s="174" t="str">
        <f t="shared" si="44"/>
        <v/>
      </c>
    </row>
    <row r="463" spans="2:16" x14ac:dyDescent="0.25">
      <c r="J463" s="3">
        <f t="shared" si="42"/>
        <v>-1099.5841244010487</v>
      </c>
      <c r="K463" s="95">
        <f t="shared" si="45"/>
        <v>0</v>
      </c>
      <c r="L463" s="174" t="str">
        <f t="shared" si="46"/>
        <v/>
      </c>
      <c r="M463" s="174">
        <f t="shared" si="47"/>
        <v>1099.5841244010487</v>
      </c>
      <c r="N463" s="174" t="str">
        <f t="shared" si="43"/>
        <v/>
      </c>
      <c r="O463" s="174">
        <v>456</v>
      </c>
      <c r="P463" s="174" t="str">
        <f t="shared" si="44"/>
        <v/>
      </c>
    </row>
    <row r="464" spans="2:16" x14ac:dyDescent="0.25">
      <c r="J464" s="3">
        <f t="shared" si="42"/>
        <v>-1099.5841244010487</v>
      </c>
      <c r="K464" s="95">
        <f t="shared" si="45"/>
        <v>0</v>
      </c>
      <c r="L464" s="174" t="str">
        <f t="shared" si="46"/>
        <v/>
      </c>
      <c r="M464" s="174">
        <f t="shared" si="47"/>
        <v>1099.5841244010487</v>
      </c>
      <c r="N464" s="174" t="str">
        <f t="shared" si="43"/>
        <v/>
      </c>
      <c r="O464" s="174">
        <v>457</v>
      </c>
      <c r="P464" s="174" t="str">
        <f t="shared" si="44"/>
        <v/>
      </c>
    </row>
    <row r="465" spans="10:16" x14ac:dyDescent="0.25">
      <c r="J465" s="3">
        <f t="shared" si="42"/>
        <v>-1099.5841244010487</v>
      </c>
      <c r="K465" s="95">
        <f t="shared" si="45"/>
        <v>0</v>
      </c>
      <c r="L465" s="174" t="str">
        <f t="shared" si="46"/>
        <v/>
      </c>
      <c r="M465" s="174">
        <f t="shared" si="47"/>
        <v>1099.5841244010487</v>
      </c>
      <c r="N465" s="174" t="str">
        <f t="shared" si="43"/>
        <v/>
      </c>
      <c r="O465" s="174">
        <v>458</v>
      </c>
      <c r="P465" s="174" t="str">
        <f t="shared" si="44"/>
        <v/>
      </c>
    </row>
    <row r="466" spans="10:16" x14ac:dyDescent="0.25">
      <c r="J466" s="3">
        <f t="shared" si="42"/>
        <v>-1099.5841244010487</v>
      </c>
      <c r="K466" s="95">
        <f t="shared" si="45"/>
        <v>0</v>
      </c>
      <c r="L466" s="174" t="str">
        <f t="shared" si="46"/>
        <v/>
      </c>
      <c r="M466" s="174">
        <f t="shared" si="47"/>
        <v>1099.5841244010487</v>
      </c>
      <c r="N466" s="174" t="str">
        <f t="shared" si="43"/>
        <v/>
      </c>
      <c r="O466" s="174">
        <v>459</v>
      </c>
      <c r="P466" s="174" t="str">
        <f t="shared" si="44"/>
        <v/>
      </c>
    </row>
    <row r="467" spans="10:16" x14ac:dyDescent="0.25">
      <c r="J467" s="3">
        <f t="shared" si="42"/>
        <v>-1099.5841244010487</v>
      </c>
      <c r="K467" s="95">
        <f t="shared" si="45"/>
        <v>0</v>
      </c>
      <c r="L467" s="174" t="str">
        <f t="shared" si="46"/>
        <v/>
      </c>
      <c r="M467" s="174">
        <f t="shared" si="47"/>
        <v>1099.5841244010487</v>
      </c>
      <c r="N467" s="174" t="str">
        <f t="shared" si="43"/>
        <v/>
      </c>
      <c r="O467" s="174">
        <v>460</v>
      </c>
      <c r="P467" s="174" t="str">
        <f t="shared" si="44"/>
        <v/>
      </c>
    </row>
    <row r="468" spans="10:16" x14ac:dyDescent="0.25">
      <c r="J468" s="3">
        <f t="shared" si="42"/>
        <v>-1099.5841244010487</v>
      </c>
      <c r="K468" s="95">
        <f t="shared" si="45"/>
        <v>0</v>
      </c>
      <c r="L468" s="174" t="str">
        <f t="shared" si="46"/>
        <v/>
      </c>
      <c r="M468" s="174">
        <f t="shared" si="47"/>
        <v>1099.5841244010487</v>
      </c>
      <c r="N468" s="174" t="str">
        <f t="shared" si="43"/>
        <v/>
      </c>
      <c r="O468" s="174">
        <v>461</v>
      </c>
      <c r="P468" s="174" t="str">
        <f t="shared" si="44"/>
        <v/>
      </c>
    </row>
    <row r="469" spans="10:16" x14ac:dyDescent="0.25">
      <c r="J469" s="3">
        <f t="shared" si="42"/>
        <v>-1099.5841244010487</v>
      </c>
      <c r="K469" s="95">
        <f t="shared" si="45"/>
        <v>0</v>
      </c>
      <c r="L469" s="174" t="str">
        <f t="shared" si="46"/>
        <v/>
      </c>
      <c r="M469" s="174">
        <f t="shared" si="47"/>
        <v>1099.5841244010487</v>
      </c>
      <c r="N469" s="174" t="str">
        <f t="shared" si="43"/>
        <v/>
      </c>
      <c r="O469" s="174">
        <v>462</v>
      </c>
      <c r="P469" s="174" t="str">
        <f t="shared" si="44"/>
        <v/>
      </c>
    </row>
    <row r="470" spans="10:16" x14ac:dyDescent="0.25">
      <c r="J470" s="3">
        <f t="shared" si="42"/>
        <v>-1099.5841244010487</v>
      </c>
      <c r="K470" s="95">
        <f t="shared" si="45"/>
        <v>0</v>
      </c>
      <c r="L470" s="174" t="str">
        <f t="shared" si="46"/>
        <v/>
      </c>
      <c r="M470" s="174">
        <f t="shared" si="47"/>
        <v>1099.5841244010487</v>
      </c>
      <c r="N470" s="174" t="str">
        <f t="shared" si="43"/>
        <v/>
      </c>
      <c r="O470" s="174">
        <v>463</v>
      </c>
      <c r="P470" s="174" t="str">
        <f t="shared" si="44"/>
        <v/>
      </c>
    </row>
    <row r="471" spans="10:16" x14ac:dyDescent="0.25">
      <c r="J471" s="3">
        <f t="shared" si="42"/>
        <v>-1099.5841244010487</v>
      </c>
      <c r="K471" s="95">
        <f t="shared" si="45"/>
        <v>0</v>
      </c>
      <c r="L471" s="174" t="str">
        <f t="shared" si="46"/>
        <v/>
      </c>
      <c r="M471" s="174">
        <f t="shared" si="47"/>
        <v>1099.5841244010487</v>
      </c>
      <c r="N471" s="174" t="str">
        <f t="shared" si="43"/>
        <v/>
      </c>
      <c r="O471" s="174">
        <v>464</v>
      </c>
      <c r="P471" s="174" t="str">
        <f t="shared" si="44"/>
        <v/>
      </c>
    </row>
    <row r="472" spans="10:16" x14ac:dyDescent="0.25">
      <c r="J472" s="3">
        <f t="shared" si="42"/>
        <v>-1099.5841244010487</v>
      </c>
      <c r="K472" s="95">
        <f t="shared" si="45"/>
        <v>0</v>
      </c>
      <c r="L472" s="174" t="str">
        <f t="shared" si="46"/>
        <v/>
      </c>
      <c r="M472" s="174">
        <f t="shared" si="47"/>
        <v>1099.5841244010487</v>
      </c>
      <c r="N472" s="174" t="str">
        <f t="shared" si="43"/>
        <v/>
      </c>
      <c r="O472" s="174">
        <v>465</v>
      </c>
      <c r="P472" s="174" t="str">
        <f t="shared" si="44"/>
        <v/>
      </c>
    </row>
    <row r="473" spans="10:16" x14ac:dyDescent="0.25">
      <c r="J473" s="3">
        <f t="shared" si="42"/>
        <v>-1099.5841244010487</v>
      </c>
      <c r="K473" s="95">
        <f t="shared" si="45"/>
        <v>0</v>
      </c>
      <c r="L473" s="174" t="str">
        <f t="shared" si="46"/>
        <v/>
      </c>
      <c r="M473" s="174">
        <f t="shared" si="47"/>
        <v>1099.5841244010487</v>
      </c>
      <c r="N473" s="174" t="str">
        <f t="shared" si="43"/>
        <v/>
      </c>
      <c r="O473" s="174">
        <v>466</v>
      </c>
      <c r="P473" s="174" t="str">
        <f t="shared" si="44"/>
        <v/>
      </c>
    </row>
    <row r="474" spans="10:16" x14ac:dyDescent="0.25">
      <c r="J474" s="3">
        <f t="shared" si="42"/>
        <v>-1099.5841244010487</v>
      </c>
      <c r="K474" s="95">
        <f t="shared" si="45"/>
        <v>0</v>
      </c>
      <c r="L474" s="174" t="str">
        <f t="shared" si="46"/>
        <v/>
      </c>
      <c r="M474" s="174">
        <f t="shared" si="47"/>
        <v>1099.5841244010487</v>
      </c>
      <c r="N474" s="174" t="str">
        <f t="shared" si="43"/>
        <v/>
      </c>
      <c r="O474" s="174">
        <v>467</v>
      </c>
      <c r="P474" s="174" t="str">
        <f t="shared" si="44"/>
        <v/>
      </c>
    </row>
    <row r="475" spans="10:16" x14ac:dyDescent="0.25">
      <c r="J475" s="3">
        <f t="shared" si="42"/>
        <v>-1099.5841244010487</v>
      </c>
      <c r="K475" s="95">
        <f t="shared" si="45"/>
        <v>0</v>
      </c>
      <c r="L475" s="174" t="str">
        <f t="shared" si="46"/>
        <v/>
      </c>
      <c r="M475" s="174">
        <f t="shared" si="47"/>
        <v>1099.5841244010487</v>
      </c>
      <c r="N475" s="174" t="str">
        <f t="shared" si="43"/>
        <v/>
      </c>
      <c r="O475" s="174">
        <v>468</v>
      </c>
      <c r="P475" s="174" t="str">
        <f t="shared" si="44"/>
        <v/>
      </c>
    </row>
    <row r="476" spans="10:16" x14ac:dyDescent="0.25">
      <c r="J476" s="3">
        <f t="shared" si="42"/>
        <v>-1099.5841244010487</v>
      </c>
      <c r="K476" s="95">
        <f t="shared" si="45"/>
        <v>0</v>
      </c>
      <c r="L476" s="174" t="str">
        <f t="shared" si="46"/>
        <v/>
      </c>
      <c r="M476" s="174">
        <f t="shared" si="47"/>
        <v>1099.5841244010487</v>
      </c>
      <c r="N476" s="174" t="str">
        <f t="shared" si="43"/>
        <v/>
      </c>
      <c r="O476" s="174">
        <v>469</v>
      </c>
      <c r="P476" s="174" t="str">
        <f t="shared" si="44"/>
        <v/>
      </c>
    </row>
    <row r="477" spans="10:16" x14ac:dyDescent="0.25">
      <c r="J477" s="3">
        <f t="shared" si="42"/>
        <v>-1099.5841244010487</v>
      </c>
      <c r="K477" s="95">
        <f t="shared" si="45"/>
        <v>0</v>
      </c>
      <c r="L477" s="174" t="str">
        <f t="shared" si="46"/>
        <v/>
      </c>
      <c r="M477" s="174">
        <f t="shared" si="47"/>
        <v>1099.5841244010487</v>
      </c>
      <c r="N477" s="174" t="str">
        <f t="shared" si="43"/>
        <v/>
      </c>
      <c r="O477" s="174">
        <v>470</v>
      </c>
      <c r="P477" s="174" t="str">
        <f t="shared" si="44"/>
        <v/>
      </c>
    </row>
    <row r="478" spans="10:16" x14ac:dyDescent="0.25">
      <c r="J478" s="3">
        <f t="shared" si="42"/>
        <v>-1099.5841244010487</v>
      </c>
      <c r="K478" s="95">
        <f t="shared" si="45"/>
        <v>0</v>
      </c>
      <c r="L478" s="174" t="str">
        <f t="shared" si="46"/>
        <v/>
      </c>
      <c r="M478" s="174">
        <f t="shared" si="47"/>
        <v>1099.5841244010487</v>
      </c>
      <c r="N478" s="174" t="str">
        <f t="shared" si="43"/>
        <v/>
      </c>
      <c r="O478" s="174">
        <v>471</v>
      </c>
      <c r="P478" s="174" t="str">
        <f t="shared" si="44"/>
        <v/>
      </c>
    </row>
    <row r="479" spans="10:16" x14ac:dyDescent="0.25">
      <c r="J479" s="3">
        <f t="shared" si="42"/>
        <v>-1099.5841244010487</v>
      </c>
      <c r="K479" s="95">
        <f t="shared" si="45"/>
        <v>0</v>
      </c>
      <c r="L479" s="174" t="str">
        <f t="shared" si="46"/>
        <v/>
      </c>
      <c r="M479" s="174">
        <f t="shared" si="47"/>
        <v>1099.5841244010487</v>
      </c>
      <c r="N479" s="174" t="str">
        <f t="shared" si="43"/>
        <v/>
      </c>
      <c r="O479" s="174">
        <v>472</v>
      </c>
      <c r="P479" s="174" t="str">
        <f t="shared" si="44"/>
        <v/>
      </c>
    </row>
    <row r="480" spans="10:16" x14ac:dyDescent="0.25">
      <c r="J480" s="3">
        <f t="shared" si="42"/>
        <v>-1099.5841244010487</v>
      </c>
      <c r="K480" s="95">
        <f t="shared" si="45"/>
        <v>0</v>
      </c>
      <c r="L480" s="174" t="str">
        <f t="shared" si="46"/>
        <v/>
      </c>
      <c r="M480" s="174">
        <f t="shared" si="47"/>
        <v>1099.5841244010487</v>
      </c>
      <c r="N480" s="174" t="str">
        <f t="shared" si="43"/>
        <v/>
      </c>
      <c r="O480" s="174">
        <v>473</v>
      </c>
      <c r="P480" s="174" t="str">
        <f t="shared" si="44"/>
        <v/>
      </c>
    </row>
    <row r="481" spans="10:16" x14ac:dyDescent="0.25">
      <c r="J481" s="3">
        <f t="shared" si="42"/>
        <v>-1099.5841244010487</v>
      </c>
      <c r="K481" s="95">
        <f t="shared" si="45"/>
        <v>0</v>
      </c>
      <c r="L481" s="174" t="str">
        <f t="shared" si="46"/>
        <v/>
      </c>
      <c r="M481" s="174">
        <f t="shared" si="47"/>
        <v>1099.5841244010487</v>
      </c>
      <c r="N481" s="174" t="str">
        <f t="shared" si="43"/>
        <v/>
      </c>
      <c r="O481" s="174">
        <v>474</v>
      </c>
      <c r="P481" s="174" t="str">
        <f t="shared" si="44"/>
        <v/>
      </c>
    </row>
    <row r="482" spans="10:16" x14ac:dyDescent="0.25">
      <c r="J482" s="3">
        <f t="shared" si="42"/>
        <v>-1099.5841244010487</v>
      </c>
      <c r="K482" s="95">
        <f t="shared" si="45"/>
        <v>0</v>
      </c>
      <c r="L482" s="174" t="str">
        <f t="shared" si="46"/>
        <v/>
      </c>
      <c r="M482" s="174">
        <f t="shared" si="47"/>
        <v>1099.5841244010487</v>
      </c>
      <c r="N482" s="174" t="str">
        <f t="shared" si="43"/>
        <v/>
      </c>
      <c r="O482" s="174">
        <v>475</v>
      </c>
      <c r="P482" s="174" t="str">
        <f t="shared" si="44"/>
        <v/>
      </c>
    </row>
    <row r="483" spans="10:16" x14ac:dyDescent="0.25">
      <c r="J483" s="3">
        <f t="shared" si="42"/>
        <v>-1099.5841244010487</v>
      </c>
      <c r="K483" s="95">
        <f t="shared" si="45"/>
        <v>0</v>
      </c>
      <c r="L483" s="174" t="str">
        <f t="shared" si="46"/>
        <v/>
      </c>
      <c r="M483" s="174">
        <f t="shared" si="47"/>
        <v>1099.5841244010487</v>
      </c>
      <c r="N483" s="174" t="str">
        <f t="shared" si="43"/>
        <v/>
      </c>
      <c r="O483" s="174">
        <v>476</v>
      </c>
      <c r="P483" s="174" t="str">
        <f t="shared" si="44"/>
        <v/>
      </c>
    </row>
    <row r="484" spans="10:16" x14ac:dyDescent="0.25">
      <c r="J484" s="3">
        <f t="shared" si="42"/>
        <v>-1099.5841244010487</v>
      </c>
      <c r="K484" s="95">
        <f t="shared" si="45"/>
        <v>0</v>
      </c>
      <c r="L484" s="174" t="str">
        <f t="shared" si="46"/>
        <v/>
      </c>
      <c r="M484" s="174">
        <f t="shared" si="47"/>
        <v>1099.5841244010487</v>
      </c>
      <c r="N484" s="174" t="str">
        <f t="shared" si="43"/>
        <v/>
      </c>
      <c r="O484" s="174">
        <v>477</v>
      </c>
      <c r="P484" s="174" t="str">
        <f t="shared" si="44"/>
        <v/>
      </c>
    </row>
    <row r="485" spans="10:16" x14ac:dyDescent="0.25">
      <c r="J485" s="3">
        <f t="shared" si="42"/>
        <v>-1099.5841244010487</v>
      </c>
      <c r="K485" s="95">
        <f t="shared" si="45"/>
        <v>0</v>
      </c>
      <c r="L485" s="174" t="str">
        <f t="shared" si="46"/>
        <v/>
      </c>
      <c r="M485" s="174">
        <f t="shared" si="47"/>
        <v>1099.5841244010487</v>
      </c>
      <c r="N485" s="174" t="str">
        <f t="shared" si="43"/>
        <v/>
      </c>
      <c r="O485" s="174">
        <v>478</v>
      </c>
      <c r="P485" s="174" t="str">
        <f t="shared" si="44"/>
        <v/>
      </c>
    </row>
    <row r="486" spans="10:16" x14ac:dyDescent="0.25">
      <c r="J486" s="3">
        <f t="shared" si="42"/>
        <v>-1099.5841244010487</v>
      </c>
      <c r="K486" s="95">
        <f t="shared" si="45"/>
        <v>0</v>
      </c>
      <c r="L486" s="174" t="str">
        <f t="shared" si="46"/>
        <v/>
      </c>
      <c r="M486" s="174">
        <f t="shared" si="47"/>
        <v>1099.5841244010487</v>
      </c>
      <c r="N486" s="174" t="str">
        <f t="shared" si="43"/>
        <v/>
      </c>
      <c r="O486" s="174">
        <v>479</v>
      </c>
      <c r="P486" s="174" t="str">
        <f t="shared" si="44"/>
        <v/>
      </c>
    </row>
    <row r="487" spans="10:16" x14ac:dyDescent="0.25">
      <c r="J487" s="3">
        <f t="shared" si="42"/>
        <v>-1099.5841244010487</v>
      </c>
      <c r="K487" s="95">
        <f t="shared" si="45"/>
        <v>0</v>
      </c>
      <c r="L487" s="174" t="str">
        <f t="shared" si="46"/>
        <v/>
      </c>
      <c r="M487" s="174">
        <f t="shared" si="47"/>
        <v>1099.5841244010487</v>
      </c>
      <c r="N487" s="174" t="str">
        <f t="shared" si="43"/>
        <v/>
      </c>
      <c r="O487" s="174">
        <v>480</v>
      </c>
      <c r="P487" s="174" t="str">
        <f t="shared" si="44"/>
        <v/>
      </c>
    </row>
    <row r="488" spans="10:16" x14ac:dyDescent="0.25">
      <c r="J488" s="3">
        <f t="shared" si="42"/>
        <v>-1099.5841244010487</v>
      </c>
      <c r="K488" s="95">
        <f t="shared" si="45"/>
        <v>0</v>
      </c>
      <c r="L488" s="174" t="str">
        <f t="shared" si="46"/>
        <v/>
      </c>
      <c r="M488" s="174">
        <f t="shared" si="47"/>
        <v>1099.5841244010487</v>
      </c>
      <c r="N488" s="174" t="str">
        <f t="shared" si="43"/>
        <v/>
      </c>
      <c r="O488" s="174">
        <v>481</v>
      </c>
      <c r="P488" s="174" t="str">
        <f t="shared" si="44"/>
        <v/>
      </c>
    </row>
    <row r="489" spans="10:16" x14ac:dyDescent="0.25">
      <c r="J489" s="3">
        <f t="shared" si="42"/>
        <v>-1099.5841244010487</v>
      </c>
      <c r="K489" s="95">
        <f t="shared" si="45"/>
        <v>0</v>
      </c>
      <c r="L489" s="174" t="str">
        <f t="shared" si="46"/>
        <v/>
      </c>
      <c r="M489" s="174">
        <f t="shared" si="47"/>
        <v>1099.5841244010487</v>
      </c>
      <c r="N489" s="174" t="str">
        <f t="shared" si="43"/>
        <v/>
      </c>
      <c r="O489" s="174">
        <v>482</v>
      </c>
      <c r="P489" s="174" t="str">
        <f t="shared" si="44"/>
        <v/>
      </c>
    </row>
    <row r="490" spans="10:16" x14ac:dyDescent="0.25">
      <c r="J490" s="3">
        <f t="shared" si="42"/>
        <v>-1099.5841244010487</v>
      </c>
      <c r="K490" s="95">
        <f t="shared" si="45"/>
        <v>0</v>
      </c>
      <c r="L490" s="174" t="str">
        <f t="shared" si="46"/>
        <v/>
      </c>
      <c r="M490" s="174">
        <f t="shared" si="47"/>
        <v>1099.5841244010487</v>
      </c>
      <c r="N490" s="174" t="str">
        <f t="shared" si="43"/>
        <v/>
      </c>
      <c r="O490" s="174">
        <v>483</v>
      </c>
      <c r="P490" s="174" t="str">
        <f t="shared" si="44"/>
        <v/>
      </c>
    </row>
    <row r="491" spans="10:16" x14ac:dyDescent="0.25">
      <c r="J491" s="3">
        <f t="shared" si="42"/>
        <v>-1099.5841244010487</v>
      </c>
      <c r="K491" s="95">
        <f t="shared" si="45"/>
        <v>0</v>
      </c>
      <c r="L491" s="174" t="str">
        <f t="shared" si="46"/>
        <v/>
      </c>
      <c r="M491" s="174">
        <f t="shared" si="47"/>
        <v>1099.5841244010487</v>
      </c>
      <c r="N491" s="174" t="str">
        <f t="shared" si="43"/>
        <v/>
      </c>
      <c r="O491" s="174">
        <v>484</v>
      </c>
      <c r="P491" s="174" t="str">
        <f t="shared" si="44"/>
        <v/>
      </c>
    </row>
    <row r="492" spans="10:16" x14ac:dyDescent="0.25">
      <c r="J492" s="3">
        <f t="shared" si="42"/>
        <v>-1099.5841244010487</v>
      </c>
      <c r="K492" s="95">
        <f t="shared" si="45"/>
        <v>0</v>
      </c>
      <c r="L492" s="174" t="str">
        <f t="shared" si="46"/>
        <v/>
      </c>
      <c r="M492" s="174">
        <f t="shared" si="47"/>
        <v>1099.5841244010487</v>
      </c>
      <c r="N492" s="174" t="str">
        <f t="shared" si="43"/>
        <v/>
      </c>
      <c r="O492" s="174">
        <v>485</v>
      </c>
      <c r="P492" s="174" t="str">
        <f t="shared" si="44"/>
        <v/>
      </c>
    </row>
    <row r="493" spans="10:16" x14ac:dyDescent="0.25">
      <c r="J493" s="3">
        <f t="shared" si="42"/>
        <v>-1099.5841244010487</v>
      </c>
      <c r="K493" s="95">
        <f t="shared" si="45"/>
        <v>0</v>
      </c>
      <c r="L493" s="174" t="str">
        <f t="shared" si="46"/>
        <v/>
      </c>
      <c r="M493" s="174">
        <f t="shared" si="47"/>
        <v>1099.5841244010487</v>
      </c>
      <c r="N493" s="174" t="str">
        <f t="shared" si="43"/>
        <v/>
      </c>
      <c r="O493" s="174">
        <v>486</v>
      </c>
      <c r="P493" s="174" t="str">
        <f t="shared" si="44"/>
        <v/>
      </c>
    </row>
    <row r="494" spans="10:16" x14ac:dyDescent="0.25">
      <c r="J494" s="3">
        <f t="shared" si="42"/>
        <v>-1099.5841244010487</v>
      </c>
      <c r="K494" s="95">
        <f t="shared" si="45"/>
        <v>0</v>
      </c>
      <c r="L494" s="174" t="str">
        <f t="shared" si="46"/>
        <v/>
      </c>
      <c r="M494" s="174">
        <f t="shared" si="47"/>
        <v>1099.5841244010487</v>
      </c>
      <c r="N494" s="174" t="str">
        <f t="shared" si="43"/>
        <v/>
      </c>
      <c r="O494" s="174">
        <v>487</v>
      </c>
      <c r="P494" s="174" t="str">
        <f t="shared" si="44"/>
        <v/>
      </c>
    </row>
    <row r="495" spans="10:16" x14ac:dyDescent="0.25">
      <c r="J495" s="3">
        <f t="shared" si="42"/>
        <v>-1099.5841244010487</v>
      </c>
      <c r="K495" s="95">
        <f t="shared" si="45"/>
        <v>0</v>
      </c>
      <c r="L495" s="174" t="str">
        <f t="shared" si="46"/>
        <v/>
      </c>
      <c r="M495" s="174">
        <f t="shared" si="47"/>
        <v>1099.5841244010487</v>
      </c>
      <c r="N495" s="174" t="str">
        <f t="shared" si="43"/>
        <v/>
      </c>
      <c r="O495" s="174">
        <v>488</v>
      </c>
      <c r="P495" s="174" t="str">
        <f t="shared" si="44"/>
        <v/>
      </c>
    </row>
    <row r="496" spans="10:16" x14ac:dyDescent="0.25">
      <c r="J496" s="3">
        <f t="shared" si="42"/>
        <v>-1099.5841244010487</v>
      </c>
      <c r="K496" s="95">
        <f t="shared" si="45"/>
        <v>0</v>
      </c>
      <c r="L496" s="174" t="str">
        <f t="shared" si="46"/>
        <v/>
      </c>
      <c r="M496" s="174">
        <f t="shared" si="47"/>
        <v>1099.5841244010487</v>
      </c>
      <c r="N496" s="174" t="str">
        <f t="shared" si="43"/>
        <v/>
      </c>
      <c r="O496" s="174">
        <v>489</v>
      </c>
      <c r="P496" s="174" t="str">
        <f t="shared" si="44"/>
        <v/>
      </c>
    </row>
    <row r="497" spans="10:16" x14ac:dyDescent="0.25">
      <c r="J497" s="3">
        <f t="shared" si="42"/>
        <v>-1099.5841244010487</v>
      </c>
      <c r="K497" s="95">
        <f t="shared" si="45"/>
        <v>0</v>
      </c>
      <c r="L497" s="174" t="str">
        <f t="shared" si="46"/>
        <v/>
      </c>
      <c r="M497" s="174">
        <f t="shared" si="47"/>
        <v>1099.5841244010487</v>
      </c>
      <c r="N497" s="174" t="str">
        <f t="shared" si="43"/>
        <v/>
      </c>
      <c r="O497" s="174">
        <v>490</v>
      </c>
      <c r="P497" s="174" t="str">
        <f t="shared" si="44"/>
        <v/>
      </c>
    </row>
    <row r="498" spans="10:16" x14ac:dyDescent="0.25">
      <c r="J498" s="3">
        <f t="shared" si="42"/>
        <v>-1099.5841244010487</v>
      </c>
      <c r="K498" s="95">
        <f t="shared" si="45"/>
        <v>0</v>
      </c>
      <c r="L498" s="174" t="str">
        <f t="shared" si="46"/>
        <v/>
      </c>
      <c r="M498" s="174">
        <f t="shared" si="47"/>
        <v>1099.5841244010487</v>
      </c>
      <c r="N498" s="174" t="str">
        <f t="shared" si="43"/>
        <v/>
      </c>
      <c r="O498" s="174">
        <v>491</v>
      </c>
      <c r="P498" s="174" t="str">
        <f t="shared" si="44"/>
        <v/>
      </c>
    </row>
    <row r="499" spans="10:16" x14ac:dyDescent="0.25">
      <c r="J499" s="3">
        <f t="shared" si="42"/>
        <v>-1099.5841244010487</v>
      </c>
      <c r="K499" s="95">
        <f t="shared" si="45"/>
        <v>0</v>
      </c>
      <c r="L499" s="174" t="str">
        <f t="shared" si="46"/>
        <v/>
      </c>
      <c r="M499" s="174">
        <f t="shared" si="47"/>
        <v>1099.5841244010487</v>
      </c>
      <c r="N499" s="174" t="str">
        <f t="shared" si="43"/>
        <v/>
      </c>
      <c r="O499" s="174">
        <v>492</v>
      </c>
      <c r="P499" s="174" t="str">
        <f t="shared" si="44"/>
        <v/>
      </c>
    </row>
    <row r="500" spans="10:16" x14ac:dyDescent="0.25">
      <c r="J500" s="3">
        <f t="shared" si="42"/>
        <v>-1099.5841244010487</v>
      </c>
      <c r="K500" s="95">
        <f t="shared" si="45"/>
        <v>0</v>
      </c>
      <c r="L500" s="174" t="str">
        <f t="shared" si="46"/>
        <v/>
      </c>
      <c r="M500" s="174">
        <f t="shared" si="47"/>
        <v>1099.5841244010487</v>
      </c>
      <c r="N500" s="174" t="str">
        <f t="shared" si="43"/>
        <v/>
      </c>
      <c r="O500" s="174">
        <v>493</v>
      </c>
      <c r="P500" s="174" t="str">
        <f t="shared" si="44"/>
        <v/>
      </c>
    </row>
    <row r="501" spans="10:16" x14ac:dyDescent="0.25">
      <c r="J501" s="3">
        <f t="shared" si="42"/>
        <v>-1099.5841244010487</v>
      </c>
      <c r="K501" s="95">
        <f t="shared" si="45"/>
        <v>0</v>
      </c>
      <c r="L501" s="174" t="str">
        <f t="shared" si="46"/>
        <v/>
      </c>
      <c r="M501" s="174">
        <f t="shared" si="47"/>
        <v>1099.5841244010487</v>
      </c>
      <c r="N501" s="174" t="str">
        <f t="shared" si="43"/>
        <v/>
      </c>
      <c r="O501" s="174">
        <v>494</v>
      </c>
      <c r="P501" s="174" t="str">
        <f t="shared" si="44"/>
        <v/>
      </c>
    </row>
    <row r="502" spans="10:16" x14ac:dyDescent="0.25">
      <c r="J502" s="3">
        <f t="shared" si="42"/>
        <v>-1099.5841244010487</v>
      </c>
      <c r="K502" s="95">
        <f t="shared" si="45"/>
        <v>0</v>
      </c>
      <c r="L502" s="174" t="str">
        <f t="shared" si="46"/>
        <v/>
      </c>
      <c r="M502" s="174">
        <f t="shared" si="47"/>
        <v>1099.5841244010487</v>
      </c>
      <c r="N502" s="174" t="str">
        <f t="shared" si="43"/>
        <v/>
      </c>
      <c r="O502" s="174">
        <v>495</v>
      </c>
      <c r="P502" s="174" t="str">
        <f t="shared" si="44"/>
        <v/>
      </c>
    </row>
    <row r="503" spans="10:16" x14ac:dyDescent="0.25">
      <c r="J503" s="3">
        <f t="shared" si="42"/>
        <v>-1099.5841244010487</v>
      </c>
      <c r="K503" s="95">
        <f t="shared" si="45"/>
        <v>0</v>
      </c>
      <c r="L503" s="174" t="str">
        <f t="shared" si="46"/>
        <v/>
      </c>
      <c r="M503" s="174">
        <f t="shared" si="47"/>
        <v>1099.5841244010487</v>
      </c>
      <c r="N503" s="174" t="str">
        <f t="shared" si="43"/>
        <v/>
      </c>
      <c r="O503" s="174">
        <v>496</v>
      </c>
      <c r="P503" s="174" t="str">
        <f t="shared" si="44"/>
        <v/>
      </c>
    </row>
    <row r="504" spans="10:16" x14ac:dyDescent="0.25">
      <c r="J504" s="3">
        <f t="shared" si="42"/>
        <v>-1099.5841244010487</v>
      </c>
      <c r="K504" s="95">
        <f t="shared" si="45"/>
        <v>0</v>
      </c>
      <c r="L504" s="174" t="str">
        <f t="shared" si="46"/>
        <v/>
      </c>
      <c r="M504" s="174">
        <f t="shared" si="47"/>
        <v>1099.5841244010487</v>
      </c>
      <c r="N504" s="174" t="str">
        <f t="shared" si="43"/>
        <v/>
      </c>
      <c r="O504" s="174">
        <v>497</v>
      </c>
      <c r="P504" s="174" t="str">
        <f t="shared" si="44"/>
        <v/>
      </c>
    </row>
    <row r="505" spans="10:16" x14ac:dyDescent="0.25">
      <c r="J505" s="3">
        <f t="shared" si="42"/>
        <v>-1099.5841244010487</v>
      </c>
      <c r="K505" s="95">
        <f t="shared" si="45"/>
        <v>0</v>
      </c>
      <c r="L505" s="174" t="str">
        <f t="shared" si="46"/>
        <v/>
      </c>
      <c r="M505" s="174">
        <f t="shared" si="47"/>
        <v>1099.5841244010487</v>
      </c>
      <c r="N505" s="174" t="str">
        <f t="shared" si="43"/>
        <v/>
      </c>
      <c r="O505" s="174">
        <v>498</v>
      </c>
      <c r="P505" s="174" t="str">
        <f t="shared" si="44"/>
        <v/>
      </c>
    </row>
    <row r="506" spans="10:16" x14ac:dyDescent="0.25">
      <c r="J506" s="3">
        <f t="shared" si="42"/>
        <v>-1099.5841244010487</v>
      </c>
      <c r="K506" s="95">
        <f t="shared" si="45"/>
        <v>0</v>
      </c>
      <c r="L506" s="174" t="str">
        <f t="shared" si="46"/>
        <v/>
      </c>
      <c r="M506" s="174">
        <f t="shared" si="47"/>
        <v>1099.5841244010487</v>
      </c>
      <c r="N506" s="174" t="str">
        <f t="shared" si="43"/>
        <v/>
      </c>
      <c r="O506" s="174">
        <v>499</v>
      </c>
      <c r="P506" s="174" t="str">
        <f t="shared" si="44"/>
        <v/>
      </c>
    </row>
    <row r="507" spans="10:16" x14ac:dyDescent="0.25">
      <c r="J507" s="3">
        <f t="shared" si="42"/>
        <v>-1099.5841244010487</v>
      </c>
      <c r="K507" s="95">
        <f t="shared" si="45"/>
        <v>0</v>
      </c>
      <c r="L507" s="174" t="str">
        <f t="shared" si="46"/>
        <v/>
      </c>
      <c r="M507" s="174">
        <f t="shared" si="47"/>
        <v>1099.5841244010487</v>
      </c>
      <c r="N507" s="174" t="str">
        <f t="shared" si="43"/>
        <v/>
      </c>
      <c r="O507" s="174">
        <v>500</v>
      </c>
      <c r="P507" s="174" t="str">
        <f t="shared" si="44"/>
        <v/>
      </c>
    </row>
    <row r="508" spans="10:16" x14ac:dyDescent="0.25">
      <c r="J508" s="3">
        <f t="shared" si="42"/>
        <v>-1099.5841244010487</v>
      </c>
      <c r="K508" s="95">
        <f t="shared" si="45"/>
        <v>0</v>
      </c>
      <c r="L508" s="174" t="str">
        <f t="shared" si="46"/>
        <v/>
      </c>
      <c r="M508" s="174">
        <f t="shared" si="47"/>
        <v>1099.5841244010487</v>
      </c>
      <c r="N508" s="174" t="str">
        <f t="shared" si="43"/>
        <v/>
      </c>
      <c r="O508" s="174">
        <v>501</v>
      </c>
      <c r="P508" s="174" t="str">
        <f t="shared" si="44"/>
        <v/>
      </c>
    </row>
    <row r="509" spans="10:16" x14ac:dyDescent="0.25">
      <c r="J509" s="3">
        <f t="shared" si="42"/>
        <v>-1099.5841244010487</v>
      </c>
      <c r="K509" s="95">
        <f t="shared" si="45"/>
        <v>0</v>
      </c>
      <c r="L509" s="174" t="str">
        <f t="shared" si="46"/>
        <v/>
      </c>
      <c r="M509" s="174">
        <f t="shared" si="47"/>
        <v>1099.5841244010487</v>
      </c>
      <c r="N509" s="174" t="str">
        <f t="shared" si="43"/>
        <v/>
      </c>
      <c r="O509" s="174">
        <v>502</v>
      </c>
      <c r="P509" s="174" t="str">
        <f t="shared" si="44"/>
        <v/>
      </c>
    </row>
    <row r="510" spans="10:16" x14ac:dyDescent="0.25">
      <c r="J510" s="3">
        <f t="shared" si="42"/>
        <v>-1099.5841244010487</v>
      </c>
      <c r="K510" s="95">
        <f t="shared" si="45"/>
        <v>0</v>
      </c>
      <c r="L510" s="174" t="str">
        <f t="shared" si="46"/>
        <v/>
      </c>
      <c r="M510" s="174">
        <f t="shared" si="47"/>
        <v>1099.5841244010487</v>
      </c>
      <c r="N510" s="174" t="str">
        <f t="shared" si="43"/>
        <v/>
      </c>
      <c r="O510" s="174">
        <v>503</v>
      </c>
      <c r="P510" s="174" t="str">
        <f t="shared" si="44"/>
        <v/>
      </c>
    </row>
    <row r="511" spans="10:16" x14ac:dyDescent="0.25">
      <c r="J511" s="3">
        <f t="shared" si="42"/>
        <v>-1099.5841244010487</v>
      </c>
      <c r="K511" s="95">
        <f t="shared" si="45"/>
        <v>0</v>
      </c>
      <c r="L511" s="174" t="str">
        <f t="shared" si="46"/>
        <v/>
      </c>
      <c r="M511" s="174">
        <f t="shared" si="47"/>
        <v>1099.5841244010487</v>
      </c>
      <c r="N511" s="174" t="str">
        <f t="shared" si="43"/>
        <v/>
      </c>
      <c r="O511" s="174">
        <v>504</v>
      </c>
      <c r="P511" s="174" t="str">
        <f t="shared" si="44"/>
        <v/>
      </c>
    </row>
    <row r="512" spans="10:16" x14ac:dyDescent="0.25">
      <c r="J512" s="3">
        <f t="shared" si="42"/>
        <v>-1099.5841244010487</v>
      </c>
      <c r="K512" s="95">
        <f t="shared" si="45"/>
        <v>0</v>
      </c>
      <c r="L512" s="174" t="str">
        <f t="shared" si="46"/>
        <v/>
      </c>
      <c r="M512" s="174">
        <f t="shared" si="47"/>
        <v>1099.5841244010487</v>
      </c>
      <c r="N512" s="174" t="str">
        <f t="shared" si="43"/>
        <v/>
      </c>
      <c r="O512" s="174">
        <v>505</v>
      </c>
      <c r="P512" s="174" t="str">
        <f t="shared" si="44"/>
        <v/>
      </c>
    </row>
    <row r="513" spans="10:16" x14ac:dyDescent="0.25">
      <c r="J513" s="3">
        <f t="shared" si="42"/>
        <v>-1099.5841244010487</v>
      </c>
      <c r="K513" s="95">
        <f t="shared" si="45"/>
        <v>0</v>
      </c>
      <c r="L513" s="174" t="str">
        <f t="shared" si="46"/>
        <v/>
      </c>
      <c r="M513" s="174">
        <f t="shared" si="47"/>
        <v>1099.5841244010487</v>
      </c>
      <c r="N513" s="174" t="str">
        <f t="shared" si="43"/>
        <v/>
      </c>
      <c r="O513" s="174">
        <v>506</v>
      </c>
      <c r="P513" s="174" t="str">
        <f t="shared" si="44"/>
        <v/>
      </c>
    </row>
    <row r="514" spans="10:16" x14ac:dyDescent="0.25">
      <c r="J514" s="3">
        <f t="shared" si="42"/>
        <v>-1099.5841244010487</v>
      </c>
      <c r="K514" s="95">
        <f t="shared" si="45"/>
        <v>0</v>
      </c>
      <c r="L514" s="174" t="str">
        <f t="shared" si="46"/>
        <v/>
      </c>
      <c r="M514" s="174">
        <f t="shared" si="47"/>
        <v>1099.5841244010487</v>
      </c>
      <c r="N514" s="174" t="str">
        <f t="shared" si="43"/>
        <v/>
      </c>
      <c r="O514" s="174">
        <v>507</v>
      </c>
      <c r="P514" s="174" t="str">
        <f t="shared" si="44"/>
        <v/>
      </c>
    </row>
    <row r="515" spans="10:16" x14ac:dyDescent="0.25">
      <c r="J515" s="3">
        <f t="shared" si="42"/>
        <v>-1099.5841244010487</v>
      </c>
      <c r="K515" s="95">
        <f t="shared" si="45"/>
        <v>0</v>
      </c>
      <c r="L515" s="174" t="str">
        <f t="shared" si="46"/>
        <v/>
      </c>
      <c r="M515" s="174">
        <f t="shared" si="47"/>
        <v>1099.5841244010487</v>
      </c>
      <c r="N515" s="174" t="str">
        <f t="shared" si="43"/>
        <v/>
      </c>
      <c r="O515" s="174">
        <v>508</v>
      </c>
      <c r="P515" s="174" t="str">
        <f t="shared" si="44"/>
        <v/>
      </c>
    </row>
    <row r="516" spans="10:16" x14ac:dyDescent="0.25">
      <c r="J516" s="3">
        <f t="shared" si="42"/>
        <v>-1099.5841244010487</v>
      </c>
      <c r="K516" s="95">
        <f t="shared" si="45"/>
        <v>0</v>
      </c>
      <c r="L516" s="174" t="str">
        <f t="shared" si="46"/>
        <v/>
      </c>
      <c r="M516" s="174">
        <f t="shared" si="47"/>
        <v>1099.5841244010487</v>
      </c>
      <c r="N516" s="174" t="str">
        <f t="shared" si="43"/>
        <v/>
      </c>
      <c r="O516" s="174">
        <v>509</v>
      </c>
      <c r="P516" s="174" t="str">
        <f t="shared" si="44"/>
        <v/>
      </c>
    </row>
    <row r="517" spans="10:16" x14ac:dyDescent="0.25">
      <c r="J517" s="3">
        <f t="shared" si="42"/>
        <v>-1099.5841244010487</v>
      </c>
      <c r="K517" s="95">
        <f t="shared" si="45"/>
        <v>0</v>
      </c>
      <c r="L517" s="174" t="str">
        <f t="shared" si="46"/>
        <v/>
      </c>
      <c r="M517" s="174">
        <f t="shared" si="47"/>
        <v>1099.5841244010487</v>
      </c>
      <c r="N517" s="174" t="str">
        <f t="shared" si="43"/>
        <v/>
      </c>
      <c r="O517" s="174">
        <v>510</v>
      </c>
      <c r="P517" s="174" t="str">
        <f t="shared" si="44"/>
        <v/>
      </c>
    </row>
    <row r="518" spans="10:16" x14ac:dyDescent="0.25">
      <c r="J518" s="3">
        <f t="shared" si="42"/>
        <v>-1099.5841244010487</v>
      </c>
      <c r="K518" s="95">
        <f t="shared" si="45"/>
        <v>0</v>
      </c>
      <c r="L518" s="174" t="str">
        <f t="shared" si="46"/>
        <v/>
      </c>
      <c r="M518" s="174">
        <f t="shared" si="47"/>
        <v>1099.5841244010487</v>
      </c>
      <c r="N518" s="174" t="str">
        <f t="shared" si="43"/>
        <v/>
      </c>
      <c r="O518" s="174">
        <v>511</v>
      </c>
      <c r="P518" s="174" t="str">
        <f t="shared" si="44"/>
        <v/>
      </c>
    </row>
    <row r="519" spans="10:16" x14ac:dyDescent="0.25">
      <c r="J519" s="3">
        <f t="shared" si="42"/>
        <v>-1099.5841244010487</v>
      </c>
      <c r="K519" s="95">
        <f t="shared" si="45"/>
        <v>0</v>
      </c>
      <c r="L519" s="174" t="str">
        <f t="shared" si="46"/>
        <v/>
      </c>
      <c r="M519" s="174">
        <f t="shared" si="47"/>
        <v>1099.5841244010487</v>
      </c>
      <c r="N519" s="174" t="str">
        <f t="shared" si="43"/>
        <v/>
      </c>
      <c r="O519" s="174">
        <v>512</v>
      </c>
      <c r="P519" s="174" t="str">
        <f t="shared" si="44"/>
        <v/>
      </c>
    </row>
    <row r="520" spans="10:16" x14ac:dyDescent="0.25">
      <c r="J520" s="3">
        <f t="shared" ref="J520:J572" si="48">G520/I$6-I$5/I$6</f>
        <v>-1099.5841244010487</v>
      </c>
      <c r="K520" s="95">
        <f t="shared" si="45"/>
        <v>0</v>
      </c>
      <c r="L520" s="174" t="str">
        <f t="shared" si="46"/>
        <v/>
      </c>
      <c r="M520" s="174">
        <f t="shared" si="47"/>
        <v>1099.5841244010487</v>
      </c>
      <c r="N520" s="174" t="str">
        <f t="shared" ref="N520:N572" si="49">IF(B520="","",K520+1/2.66)</f>
        <v/>
      </c>
      <c r="O520" s="174">
        <v>513</v>
      </c>
      <c r="P520" s="174" t="str">
        <f t="shared" ref="P520:P572" si="50">IF(B520="","",(F520-N$4)/N$4)</f>
        <v/>
      </c>
    </row>
    <row r="521" spans="10:16" x14ac:dyDescent="0.25">
      <c r="J521" s="3">
        <f t="shared" si="48"/>
        <v>-1099.5841244010487</v>
      </c>
      <c r="K521" s="95">
        <f t="shared" ref="K521:K572" si="51">IF(B521="",0,(F521-K$2)/K$2)</f>
        <v>0</v>
      </c>
      <c r="L521" s="174" t="str">
        <f t="shared" ref="L521:L572" si="52">IF(B521="","",H521*H521*I521/4*3.1416/K$2/1000)</f>
        <v/>
      </c>
      <c r="M521" s="174">
        <f t="shared" ref="M521:M572" si="53">IF(OR(J521="",-(J521-MAX(J$8:J$58))&lt;0),"",-(J521))</f>
        <v>1099.5841244010487</v>
      </c>
      <c r="N521" s="174" t="str">
        <f t="shared" si="49"/>
        <v/>
      </c>
      <c r="O521" s="174">
        <v>514</v>
      </c>
      <c r="P521" s="174" t="str">
        <f t="shared" si="50"/>
        <v/>
      </c>
    </row>
    <row r="522" spans="10:16" x14ac:dyDescent="0.25">
      <c r="J522" s="3">
        <f t="shared" si="48"/>
        <v>-1099.5841244010487</v>
      </c>
      <c r="K522" s="95">
        <f t="shared" si="51"/>
        <v>0</v>
      </c>
      <c r="L522" s="174" t="str">
        <f t="shared" si="52"/>
        <v/>
      </c>
      <c r="M522" s="174">
        <f t="shared" si="53"/>
        <v>1099.5841244010487</v>
      </c>
      <c r="N522" s="174" t="str">
        <f t="shared" si="49"/>
        <v/>
      </c>
      <c r="O522" s="174">
        <v>515</v>
      </c>
      <c r="P522" s="174" t="str">
        <f t="shared" si="50"/>
        <v/>
      </c>
    </row>
    <row r="523" spans="10:16" x14ac:dyDescent="0.25">
      <c r="J523" s="3">
        <f t="shared" si="48"/>
        <v>-1099.5841244010487</v>
      </c>
      <c r="K523" s="95">
        <f t="shared" si="51"/>
        <v>0</v>
      </c>
      <c r="L523" s="174" t="str">
        <f t="shared" si="52"/>
        <v/>
      </c>
      <c r="M523" s="174">
        <f t="shared" si="53"/>
        <v>1099.5841244010487</v>
      </c>
      <c r="N523" s="174" t="str">
        <f t="shared" si="49"/>
        <v/>
      </c>
      <c r="O523" s="174">
        <v>516</v>
      </c>
      <c r="P523" s="174" t="str">
        <f t="shared" si="50"/>
        <v/>
      </c>
    </row>
    <row r="524" spans="10:16" x14ac:dyDescent="0.25">
      <c r="J524" s="3">
        <f t="shared" si="48"/>
        <v>-1099.5841244010487</v>
      </c>
      <c r="K524" s="95">
        <f t="shared" si="51"/>
        <v>0</v>
      </c>
      <c r="L524" s="174" t="str">
        <f t="shared" si="52"/>
        <v/>
      </c>
      <c r="M524" s="174">
        <f t="shared" si="53"/>
        <v>1099.5841244010487</v>
      </c>
      <c r="N524" s="174" t="str">
        <f t="shared" si="49"/>
        <v/>
      </c>
      <c r="O524" s="174">
        <v>517</v>
      </c>
      <c r="P524" s="174" t="str">
        <f t="shared" si="50"/>
        <v/>
      </c>
    </row>
    <row r="525" spans="10:16" x14ac:dyDescent="0.25">
      <c r="J525" s="3">
        <f t="shared" si="48"/>
        <v>-1099.5841244010487</v>
      </c>
      <c r="K525" s="95">
        <f t="shared" si="51"/>
        <v>0</v>
      </c>
      <c r="L525" s="174" t="str">
        <f t="shared" si="52"/>
        <v/>
      </c>
      <c r="M525" s="174">
        <f t="shared" si="53"/>
        <v>1099.5841244010487</v>
      </c>
      <c r="N525" s="174" t="str">
        <f t="shared" si="49"/>
        <v/>
      </c>
      <c r="O525" s="174">
        <v>518</v>
      </c>
      <c r="P525" s="174" t="str">
        <f t="shared" si="50"/>
        <v/>
      </c>
    </row>
    <row r="526" spans="10:16" x14ac:dyDescent="0.25">
      <c r="J526" s="3">
        <f t="shared" si="48"/>
        <v>-1099.5841244010487</v>
      </c>
      <c r="K526" s="95">
        <f t="shared" si="51"/>
        <v>0</v>
      </c>
      <c r="L526" s="174" t="str">
        <f t="shared" si="52"/>
        <v/>
      </c>
      <c r="M526" s="174">
        <f t="shared" si="53"/>
        <v>1099.5841244010487</v>
      </c>
      <c r="N526" s="174" t="str">
        <f t="shared" si="49"/>
        <v/>
      </c>
      <c r="O526" s="174">
        <v>519</v>
      </c>
      <c r="P526" s="174" t="str">
        <f t="shared" si="50"/>
        <v/>
      </c>
    </row>
    <row r="527" spans="10:16" x14ac:dyDescent="0.25">
      <c r="J527" s="3">
        <f t="shared" si="48"/>
        <v>-1099.5841244010487</v>
      </c>
      <c r="K527" s="95">
        <f t="shared" si="51"/>
        <v>0</v>
      </c>
      <c r="L527" s="174" t="str">
        <f t="shared" si="52"/>
        <v/>
      </c>
      <c r="M527" s="174">
        <f t="shared" si="53"/>
        <v>1099.5841244010487</v>
      </c>
      <c r="N527" s="174" t="str">
        <f t="shared" si="49"/>
        <v/>
      </c>
      <c r="O527" s="174">
        <v>520</v>
      </c>
      <c r="P527" s="174" t="str">
        <f t="shared" si="50"/>
        <v/>
      </c>
    </row>
    <row r="528" spans="10:16" x14ac:dyDescent="0.25">
      <c r="J528" s="3">
        <f t="shared" si="48"/>
        <v>-1099.5841244010487</v>
      </c>
      <c r="K528" s="95">
        <f t="shared" si="51"/>
        <v>0</v>
      </c>
      <c r="L528" s="174" t="str">
        <f t="shared" si="52"/>
        <v/>
      </c>
      <c r="M528" s="174">
        <f t="shared" si="53"/>
        <v>1099.5841244010487</v>
      </c>
      <c r="N528" s="174" t="str">
        <f t="shared" si="49"/>
        <v/>
      </c>
      <c r="O528" s="174">
        <v>521</v>
      </c>
      <c r="P528" s="174" t="str">
        <f t="shared" si="50"/>
        <v/>
      </c>
    </row>
    <row r="529" spans="10:16" x14ac:dyDescent="0.25">
      <c r="J529" s="3">
        <f t="shared" si="48"/>
        <v>-1099.5841244010487</v>
      </c>
      <c r="K529" s="95">
        <f t="shared" si="51"/>
        <v>0</v>
      </c>
      <c r="L529" s="174" t="str">
        <f t="shared" si="52"/>
        <v/>
      </c>
      <c r="M529" s="174">
        <f t="shared" si="53"/>
        <v>1099.5841244010487</v>
      </c>
      <c r="N529" s="174" t="str">
        <f t="shared" si="49"/>
        <v/>
      </c>
      <c r="O529" s="174">
        <v>522</v>
      </c>
      <c r="P529" s="174" t="str">
        <f t="shared" si="50"/>
        <v/>
      </c>
    </row>
    <row r="530" spans="10:16" x14ac:dyDescent="0.25">
      <c r="J530" s="3">
        <f t="shared" si="48"/>
        <v>-1099.5841244010487</v>
      </c>
      <c r="K530" s="95">
        <f t="shared" si="51"/>
        <v>0</v>
      </c>
      <c r="L530" s="174" t="str">
        <f t="shared" si="52"/>
        <v/>
      </c>
      <c r="M530" s="174">
        <f t="shared" si="53"/>
        <v>1099.5841244010487</v>
      </c>
      <c r="N530" s="174" t="str">
        <f t="shared" si="49"/>
        <v/>
      </c>
      <c r="O530" s="174">
        <v>523</v>
      </c>
      <c r="P530" s="174" t="str">
        <f t="shared" si="50"/>
        <v/>
      </c>
    </row>
    <row r="531" spans="10:16" x14ac:dyDescent="0.25">
      <c r="J531" s="3">
        <f t="shared" si="48"/>
        <v>-1099.5841244010487</v>
      </c>
      <c r="K531" s="95">
        <f t="shared" si="51"/>
        <v>0</v>
      </c>
      <c r="L531" s="174" t="str">
        <f t="shared" si="52"/>
        <v/>
      </c>
      <c r="M531" s="174">
        <f t="shared" si="53"/>
        <v>1099.5841244010487</v>
      </c>
      <c r="N531" s="174" t="str">
        <f t="shared" si="49"/>
        <v/>
      </c>
      <c r="O531" s="174">
        <v>524</v>
      </c>
      <c r="P531" s="174" t="str">
        <f t="shared" si="50"/>
        <v/>
      </c>
    </row>
    <row r="532" spans="10:16" x14ac:dyDescent="0.25">
      <c r="J532" s="3">
        <f t="shared" si="48"/>
        <v>-1099.5841244010487</v>
      </c>
      <c r="K532" s="95">
        <f t="shared" si="51"/>
        <v>0</v>
      </c>
      <c r="L532" s="174" t="str">
        <f t="shared" si="52"/>
        <v/>
      </c>
      <c r="M532" s="174">
        <f t="shared" si="53"/>
        <v>1099.5841244010487</v>
      </c>
      <c r="N532" s="174" t="str">
        <f t="shared" si="49"/>
        <v/>
      </c>
      <c r="O532" s="174">
        <v>525</v>
      </c>
      <c r="P532" s="174" t="str">
        <f t="shared" si="50"/>
        <v/>
      </c>
    </row>
    <row r="533" spans="10:16" x14ac:dyDescent="0.25">
      <c r="J533" s="3">
        <f t="shared" si="48"/>
        <v>-1099.5841244010487</v>
      </c>
      <c r="K533" s="95">
        <f t="shared" si="51"/>
        <v>0</v>
      </c>
      <c r="L533" s="174" t="str">
        <f t="shared" si="52"/>
        <v/>
      </c>
      <c r="M533" s="174">
        <f t="shared" si="53"/>
        <v>1099.5841244010487</v>
      </c>
      <c r="N533" s="174" t="str">
        <f t="shared" si="49"/>
        <v/>
      </c>
      <c r="O533" s="174">
        <v>526</v>
      </c>
      <c r="P533" s="174" t="str">
        <f t="shared" si="50"/>
        <v/>
      </c>
    </row>
    <row r="534" spans="10:16" x14ac:dyDescent="0.25">
      <c r="J534" s="3">
        <f t="shared" si="48"/>
        <v>-1099.5841244010487</v>
      </c>
      <c r="K534" s="95">
        <f t="shared" si="51"/>
        <v>0</v>
      </c>
      <c r="L534" s="174" t="str">
        <f t="shared" si="52"/>
        <v/>
      </c>
      <c r="M534" s="174">
        <f t="shared" si="53"/>
        <v>1099.5841244010487</v>
      </c>
      <c r="N534" s="174" t="str">
        <f t="shared" si="49"/>
        <v/>
      </c>
      <c r="O534" s="174">
        <v>527</v>
      </c>
      <c r="P534" s="174" t="str">
        <f t="shared" si="50"/>
        <v/>
      </c>
    </row>
    <row r="535" spans="10:16" x14ac:dyDescent="0.25">
      <c r="J535" s="3">
        <f t="shared" si="48"/>
        <v>-1099.5841244010487</v>
      </c>
      <c r="K535" s="95">
        <f t="shared" si="51"/>
        <v>0</v>
      </c>
      <c r="L535" s="174" t="str">
        <f t="shared" si="52"/>
        <v/>
      </c>
      <c r="M535" s="174">
        <f t="shared" si="53"/>
        <v>1099.5841244010487</v>
      </c>
      <c r="N535" s="174" t="str">
        <f t="shared" si="49"/>
        <v/>
      </c>
      <c r="O535" s="174">
        <v>528</v>
      </c>
      <c r="P535" s="174" t="str">
        <f t="shared" si="50"/>
        <v/>
      </c>
    </row>
    <row r="536" spans="10:16" x14ac:dyDescent="0.25">
      <c r="J536" s="3">
        <f t="shared" si="48"/>
        <v>-1099.5841244010487</v>
      </c>
      <c r="K536" s="95">
        <f t="shared" si="51"/>
        <v>0</v>
      </c>
      <c r="L536" s="174" t="str">
        <f t="shared" si="52"/>
        <v/>
      </c>
      <c r="M536" s="174">
        <f t="shared" si="53"/>
        <v>1099.5841244010487</v>
      </c>
      <c r="N536" s="174" t="str">
        <f t="shared" si="49"/>
        <v/>
      </c>
      <c r="O536" s="174">
        <v>529</v>
      </c>
      <c r="P536" s="174" t="str">
        <f t="shared" si="50"/>
        <v/>
      </c>
    </row>
    <row r="537" spans="10:16" x14ac:dyDescent="0.25">
      <c r="J537" s="3">
        <f t="shared" si="48"/>
        <v>-1099.5841244010487</v>
      </c>
      <c r="K537" s="95">
        <f t="shared" si="51"/>
        <v>0</v>
      </c>
      <c r="L537" s="174" t="str">
        <f t="shared" si="52"/>
        <v/>
      </c>
      <c r="M537" s="174">
        <f t="shared" si="53"/>
        <v>1099.5841244010487</v>
      </c>
      <c r="N537" s="174" t="str">
        <f t="shared" si="49"/>
        <v/>
      </c>
      <c r="O537" s="174">
        <v>530</v>
      </c>
      <c r="P537" s="174" t="str">
        <f t="shared" si="50"/>
        <v/>
      </c>
    </row>
    <row r="538" spans="10:16" x14ac:dyDescent="0.25">
      <c r="J538" s="3">
        <f t="shared" si="48"/>
        <v>-1099.5841244010487</v>
      </c>
      <c r="K538" s="95">
        <f t="shared" si="51"/>
        <v>0</v>
      </c>
      <c r="L538" s="174" t="str">
        <f t="shared" si="52"/>
        <v/>
      </c>
      <c r="M538" s="174">
        <f t="shared" si="53"/>
        <v>1099.5841244010487</v>
      </c>
      <c r="N538" s="174" t="str">
        <f t="shared" si="49"/>
        <v/>
      </c>
      <c r="O538" s="174">
        <v>531</v>
      </c>
      <c r="P538" s="174" t="str">
        <f t="shared" si="50"/>
        <v/>
      </c>
    </row>
    <row r="539" spans="10:16" x14ac:dyDescent="0.25">
      <c r="J539" s="3">
        <f t="shared" si="48"/>
        <v>-1099.5841244010487</v>
      </c>
      <c r="K539" s="95">
        <f t="shared" si="51"/>
        <v>0</v>
      </c>
      <c r="L539" s="174" t="str">
        <f t="shared" si="52"/>
        <v/>
      </c>
      <c r="M539" s="174">
        <f t="shared" si="53"/>
        <v>1099.5841244010487</v>
      </c>
      <c r="N539" s="174" t="str">
        <f t="shared" si="49"/>
        <v/>
      </c>
      <c r="O539" s="174">
        <v>532</v>
      </c>
      <c r="P539" s="174" t="str">
        <f t="shared" si="50"/>
        <v/>
      </c>
    </row>
    <row r="540" spans="10:16" x14ac:dyDescent="0.25">
      <c r="J540" s="3">
        <f t="shared" si="48"/>
        <v>-1099.5841244010487</v>
      </c>
      <c r="K540" s="95">
        <f t="shared" si="51"/>
        <v>0</v>
      </c>
      <c r="L540" s="174" t="str">
        <f t="shared" si="52"/>
        <v/>
      </c>
      <c r="M540" s="174">
        <f t="shared" si="53"/>
        <v>1099.5841244010487</v>
      </c>
      <c r="N540" s="174" t="str">
        <f t="shared" si="49"/>
        <v/>
      </c>
      <c r="O540" s="174">
        <v>533</v>
      </c>
      <c r="P540" s="174" t="str">
        <f t="shared" si="50"/>
        <v/>
      </c>
    </row>
    <row r="541" spans="10:16" x14ac:dyDescent="0.25">
      <c r="J541" s="3">
        <f t="shared" si="48"/>
        <v>-1099.5841244010487</v>
      </c>
      <c r="K541" s="95">
        <f t="shared" si="51"/>
        <v>0</v>
      </c>
      <c r="L541" s="174" t="str">
        <f t="shared" si="52"/>
        <v/>
      </c>
      <c r="M541" s="174">
        <f t="shared" si="53"/>
        <v>1099.5841244010487</v>
      </c>
      <c r="N541" s="174" t="str">
        <f t="shared" si="49"/>
        <v/>
      </c>
      <c r="O541" s="174">
        <v>534</v>
      </c>
      <c r="P541" s="174" t="str">
        <f t="shared" si="50"/>
        <v/>
      </c>
    </row>
    <row r="542" spans="10:16" x14ac:dyDescent="0.25">
      <c r="J542" s="3">
        <f t="shared" si="48"/>
        <v>-1099.5841244010487</v>
      </c>
      <c r="K542" s="95">
        <f t="shared" si="51"/>
        <v>0</v>
      </c>
      <c r="L542" s="174" t="str">
        <f t="shared" si="52"/>
        <v/>
      </c>
      <c r="M542" s="174">
        <f t="shared" si="53"/>
        <v>1099.5841244010487</v>
      </c>
      <c r="N542" s="174" t="str">
        <f t="shared" si="49"/>
        <v/>
      </c>
      <c r="O542" s="174">
        <v>535</v>
      </c>
      <c r="P542" s="174" t="str">
        <f t="shared" si="50"/>
        <v/>
      </c>
    </row>
    <row r="543" spans="10:16" x14ac:dyDescent="0.25">
      <c r="J543" s="3">
        <f t="shared" si="48"/>
        <v>-1099.5841244010487</v>
      </c>
      <c r="K543" s="95">
        <f t="shared" si="51"/>
        <v>0</v>
      </c>
      <c r="L543" s="174" t="str">
        <f t="shared" si="52"/>
        <v/>
      </c>
      <c r="M543" s="174">
        <f t="shared" si="53"/>
        <v>1099.5841244010487</v>
      </c>
      <c r="N543" s="174" t="str">
        <f t="shared" si="49"/>
        <v/>
      </c>
      <c r="O543" s="174">
        <v>536</v>
      </c>
      <c r="P543" s="174" t="str">
        <f t="shared" si="50"/>
        <v/>
      </c>
    </row>
    <row r="544" spans="10:16" x14ac:dyDescent="0.25">
      <c r="J544" s="3">
        <f t="shared" si="48"/>
        <v>-1099.5841244010487</v>
      </c>
      <c r="K544" s="95">
        <f t="shared" si="51"/>
        <v>0</v>
      </c>
      <c r="L544" s="174" t="str">
        <f t="shared" si="52"/>
        <v/>
      </c>
      <c r="M544" s="174">
        <f t="shared" si="53"/>
        <v>1099.5841244010487</v>
      </c>
      <c r="N544" s="174" t="str">
        <f t="shared" si="49"/>
        <v/>
      </c>
      <c r="O544" s="174">
        <v>537</v>
      </c>
      <c r="P544" s="174" t="str">
        <f t="shared" si="50"/>
        <v/>
      </c>
    </row>
    <row r="545" spans="10:16" x14ac:dyDescent="0.25">
      <c r="J545" s="3">
        <f t="shared" si="48"/>
        <v>-1099.5841244010487</v>
      </c>
      <c r="K545" s="95">
        <f t="shared" si="51"/>
        <v>0</v>
      </c>
      <c r="L545" s="174" t="str">
        <f t="shared" si="52"/>
        <v/>
      </c>
      <c r="M545" s="174">
        <f t="shared" si="53"/>
        <v>1099.5841244010487</v>
      </c>
      <c r="N545" s="174" t="str">
        <f t="shared" si="49"/>
        <v/>
      </c>
      <c r="O545" s="174">
        <v>538</v>
      </c>
      <c r="P545" s="174" t="str">
        <f t="shared" si="50"/>
        <v/>
      </c>
    </row>
    <row r="546" spans="10:16" x14ac:dyDescent="0.25">
      <c r="J546" s="3">
        <f t="shared" si="48"/>
        <v>-1099.5841244010487</v>
      </c>
      <c r="K546" s="95">
        <f t="shared" si="51"/>
        <v>0</v>
      </c>
      <c r="L546" s="174" t="str">
        <f t="shared" si="52"/>
        <v/>
      </c>
      <c r="M546" s="174">
        <f t="shared" si="53"/>
        <v>1099.5841244010487</v>
      </c>
      <c r="N546" s="174" t="str">
        <f t="shared" si="49"/>
        <v/>
      </c>
      <c r="O546" s="174">
        <v>539</v>
      </c>
      <c r="P546" s="174" t="str">
        <f t="shared" si="50"/>
        <v/>
      </c>
    </row>
    <row r="547" spans="10:16" x14ac:dyDescent="0.25">
      <c r="J547" s="3">
        <f t="shared" si="48"/>
        <v>-1099.5841244010487</v>
      </c>
      <c r="K547" s="95">
        <f t="shared" si="51"/>
        <v>0</v>
      </c>
      <c r="L547" s="174" t="str">
        <f t="shared" si="52"/>
        <v/>
      </c>
      <c r="M547" s="174">
        <f t="shared" si="53"/>
        <v>1099.5841244010487</v>
      </c>
      <c r="N547" s="174" t="str">
        <f t="shared" si="49"/>
        <v/>
      </c>
      <c r="O547" s="174">
        <v>540</v>
      </c>
      <c r="P547" s="174" t="str">
        <f t="shared" si="50"/>
        <v/>
      </c>
    </row>
    <row r="548" spans="10:16" x14ac:dyDescent="0.25">
      <c r="J548" s="3">
        <f t="shared" si="48"/>
        <v>-1099.5841244010487</v>
      </c>
      <c r="K548" s="95">
        <f t="shared" si="51"/>
        <v>0</v>
      </c>
      <c r="L548" s="174" t="str">
        <f t="shared" si="52"/>
        <v/>
      </c>
      <c r="M548" s="174">
        <f t="shared" si="53"/>
        <v>1099.5841244010487</v>
      </c>
      <c r="N548" s="174" t="str">
        <f t="shared" si="49"/>
        <v/>
      </c>
      <c r="O548" s="174">
        <v>541</v>
      </c>
      <c r="P548" s="174" t="str">
        <f t="shared" si="50"/>
        <v/>
      </c>
    </row>
    <row r="549" spans="10:16" x14ac:dyDescent="0.25">
      <c r="J549" s="3">
        <f t="shared" si="48"/>
        <v>-1099.5841244010487</v>
      </c>
      <c r="K549" s="95">
        <f t="shared" si="51"/>
        <v>0</v>
      </c>
      <c r="L549" s="174" t="str">
        <f t="shared" si="52"/>
        <v/>
      </c>
      <c r="M549" s="174">
        <f t="shared" si="53"/>
        <v>1099.5841244010487</v>
      </c>
      <c r="N549" s="174" t="str">
        <f t="shared" si="49"/>
        <v/>
      </c>
      <c r="O549" s="174">
        <v>542</v>
      </c>
      <c r="P549" s="174" t="str">
        <f t="shared" si="50"/>
        <v/>
      </c>
    </row>
    <row r="550" spans="10:16" x14ac:dyDescent="0.25">
      <c r="J550" s="3">
        <f t="shared" si="48"/>
        <v>-1099.5841244010487</v>
      </c>
      <c r="K550" s="95">
        <f t="shared" si="51"/>
        <v>0</v>
      </c>
      <c r="L550" s="174" t="str">
        <f t="shared" si="52"/>
        <v/>
      </c>
      <c r="M550" s="174">
        <f t="shared" si="53"/>
        <v>1099.5841244010487</v>
      </c>
      <c r="N550" s="174" t="str">
        <f t="shared" si="49"/>
        <v/>
      </c>
      <c r="O550" s="174">
        <v>543</v>
      </c>
      <c r="P550" s="174" t="str">
        <f t="shared" si="50"/>
        <v/>
      </c>
    </row>
    <row r="551" spans="10:16" x14ac:dyDescent="0.25">
      <c r="J551" s="3">
        <f t="shared" si="48"/>
        <v>-1099.5841244010487</v>
      </c>
      <c r="K551" s="95">
        <f t="shared" si="51"/>
        <v>0</v>
      </c>
      <c r="L551" s="174" t="str">
        <f t="shared" si="52"/>
        <v/>
      </c>
      <c r="M551" s="174">
        <f t="shared" si="53"/>
        <v>1099.5841244010487</v>
      </c>
      <c r="N551" s="174" t="str">
        <f t="shared" si="49"/>
        <v/>
      </c>
      <c r="O551" s="174">
        <v>544</v>
      </c>
      <c r="P551" s="174" t="str">
        <f t="shared" si="50"/>
        <v/>
      </c>
    </row>
    <row r="552" spans="10:16" x14ac:dyDescent="0.25">
      <c r="J552" s="3">
        <f t="shared" si="48"/>
        <v>-1099.5841244010487</v>
      </c>
      <c r="K552" s="95">
        <f t="shared" si="51"/>
        <v>0</v>
      </c>
      <c r="L552" s="174" t="str">
        <f t="shared" si="52"/>
        <v/>
      </c>
      <c r="M552" s="174">
        <f t="shared" si="53"/>
        <v>1099.5841244010487</v>
      </c>
      <c r="N552" s="174" t="str">
        <f t="shared" si="49"/>
        <v/>
      </c>
      <c r="O552" s="174">
        <v>545</v>
      </c>
      <c r="P552" s="174" t="str">
        <f t="shared" si="50"/>
        <v/>
      </c>
    </row>
    <row r="553" spans="10:16" x14ac:dyDescent="0.25">
      <c r="J553" s="3">
        <f t="shared" si="48"/>
        <v>-1099.5841244010487</v>
      </c>
      <c r="K553" s="95">
        <f t="shared" si="51"/>
        <v>0</v>
      </c>
      <c r="L553" s="174" t="str">
        <f t="shared" si="52"/>
        <v/>
      </c>
      <c r="M553" s="174">
        <f t="shared" si="53"/>
        <v>1099.5841244010487</v>
      </c>
      <c r="N553" s="174" t="str">
        <f t="shared" si="49"/>
        <v/>
      </c>
      <c r="O553" s="174">
        <v>546</v>
      </c>
      <c r="P553" s="174" t="str">
        <f t="shared" si="50"/>
        <v/>
      </c>
    </row>
    <row r="554" spans="10:16" x14ac:dyDescent="0.25">
      <c r="J554" s="3">
        <f t="shared" si="48"/>
        <v>-1099.5841244010487</v>
      </c>
      <c r="K554" s="95">
        <f t="shared" si="51"/>
        <v>0</v>
      </c>
      <c r="L554" s="174" t="str">
        <f t="shared" si="52"/>
        <v/>
      </c>
      <c r="M554" s="174">
        <f t="shared" si="53"/>
        <v>1099.5841244010487</v>
      </c>
      <c r="N554" s="174" t="str">
        <f t="shared" si="49"/>
        <v/>
      </c>
      <c r="O554" s="174">
        <v>547</v>
      </c>
      <c r="P554" s="174" t="str">
        <f t="shared" si="50"/>
        <v/>
      </c>
    </row>
    <row r="555" spans="10:16" x14ac:dyDescent="0.25">
      <c r="J555" s="3">
        <f t="shared" si="48"/>
        <v>-1099.5841244010487</v>
      </c>
      <c r="K555" s="95">
        <f t="shared" si="51"/>
        <v>0</v>
      </c>
      <c r="L555" s="174" t="str">
        <f t="shared" si="52"/>
        <v/>
      </c>
      <c r="M555" s="174">
        <f t="shared" si="53"/>
        <v>1099.5841244010487</v>
      </c>
      <c r="N555" s="174" t="str">
        <f t="shared" si="49"/>
        <v/>
      </c>
      <c r="O555" s="174">
        <v>548</v>
      </c>
      <c r="P555" s="174" t="str">
        <f t="shared" si="50"/>
        <v/>
      </c>
    </row>
    <row r="556" spans="10:16" x14ac:dyDescent="0.25">
      <c r="J556" s="3">
        <f t="shared" si="48"/>
        <v>-1099.5841244010487</v>
      </c>
      <c r="K556" s="95">
        <f t="shared" si="51"/>
        <v>0</v>
      </c>
      <c r="L556" s="174" t="str">
        <f t="shared" si="52"/>
        <v/>
      </c>
      <c r="M556" s="174">
        <f t="shared" si="53"/>
        <v>1099.5841244010487</v>
      </c>
      <c r="N556" s="174" t="str">
        <f t="shared" si="49"/>
        <v/>
      </c>
      <c r="O556" s="174">
        <v>549</v>
      </c>
      <c r="P556" s="174" t="str">
        <f t="shared" si="50"/>
        <v/>
      </c>
    </row>
    <row r="557" spans="10:16" x14ac:dyDescent="0.25">
      <c r="J557" s="3">
        <f t="shared" si="48"/>
        <v>-1099.5841244010487</v>
      </c>
      <c r="K557" s="95">
        <f t="shared" si="51"/>
        <v>0</v>
      </c>
      <c r="L557" s="174" t="str">
        <f t="shared" si="52"/>
        <v/>
      </c>
      <c r="M557" s="174">
        <f t="shared" si="53"/>
        <v>1099.5841244010487</v>
      </c>
      <c r="N557" s="174" t="str">
        <f t="shared" si="49"/>
        <v/>
      </c>
      <c r="O557" s="174">
        <v>550</v>
      </c>
      <c r="P557" s="174" t="str">
        <f t="shared" si="50"/>
        <v/>
      </c>
    </row>
    <row r="558" spans="10:16" x14ac:dyDescent="0.25">
      <c r="J558" s="3">
        <f t="shared" si="48"/>
        <v>-1099.5841244010487</v>
      </c>
      <c r="K558" s="95">
        <f t="shared" si="51"/>
        <v>0</v>
      </c>
      <c r="L558" s="174" t="str">
        <f t="shared" si="52"/>
        <v/>
      </c>
      <c r="M558" s="174">
        <f t="shared" si="53"/>
        <v>1099.5841244010487</v>
      </c>
      <c r="N558" s="174" t="str">
        <f t="shared" si="49"/>
        <v/>
      </c>
      <c r="O558" s="174">
        <v>551</v>
      </c>
      <c r="P558" s="174" t="str">
        <f t="shared" si="50"/>
        <v/>
      </c>
    </row>
    <row r="559" spans="10:16" x14ac:dyDescent="0.25">
      <c r="J559" s="3">
        <f t="shared" si="48"/>
        <v>-1099.5841244010487</v>
      </c>
      <c r="K559" s="95">
        <f t="shared" si="51"/>
        <v>0</v>
      </c>
      <c r="L559" s="174" t="str">
        <f t="shared" si="52"/>
        <v/>
      </c>
      <c r="M559" s="174">
        <f t="shared" si="53"/>
        <v>1099.5841244010487</v>
      </c>
      <c r="N559" s="174" t="str">
        <f t="shared" si="49"/>
        <v/>
      </c>
      <c r="O559" s="174">
        <v>552</v>
      </c>
      <c r="P559" s="174" t="str">
        <f t="shared" si="50"/>
        <v/>
      </c>
    </row>
    <row r="560" spans="10:16" x14ac:dyDescent="0.25">
      <c r="J560" s="3">
        <f t="shared" si="48"/>
        <v>-1099.5841244010487</v>
      </c>
      <c r="K560" s="95">
        <f t="shared" si="51"/>
        <v>0</v>
      </c>
      <c r="L560" s="174" t="str">
        <f t="shared" si="52"/>
        <v/>
      </c>
      <c r="M560" s="174">
        <f t="shared" si="53"/>
        <v>1099.5841244010487</v>
      </c>
      <c r="N560" s="174" t="str">
        <f t="shared" si="49"/>
        <v/>
      </c>
      <c r="O560" s="174">
        <v>553</v>
      </c>
      <c r="P560" s="174" t="str">
        <f t="shared" si="50"/>
        <v/>
      </c>
    </row>
    <row r="561" spans="10:16" x14ac:dyDescent="0.25">
      <c r="J561" s="3">
        <f t="shared" si="48"/>
        <v>-1099.5841244010487</v>
      </c>
      <c r="K561" s="95">
        <f t="shared" si="51"/>
        <v>0</v>
      </c>
      <c r="L561" s="174" t="str">
        <f t="shared" si="52"/>
        <v/>
      </c>
      <c r="M561" s="174">
        <f t="shared" si="53"/>
        <v>1099.5841244010487</v>
      </c>
      <c r="N561" s="174" t="str">
        <f t="shared" si="49"/>
        <v/>
      </c>
      <c r="O561" s="174">
        <v>554</v>
      </c>
      <c r="P561" s="174" t="str">
        <f t="shared" si="50"/>
        <v/>
      </c>
    </row>
    <row r="562" spans="10:16" x14ac:dyDescent="0.25">
      <c r="J562" s="3">
        <f t="shared" si="48"/>
        <v>-1099.5841244010487</v>
      </c>
      <c r="K562" s="95">
        <f t="shared" si="51"/>
        <v>0</v>
      </c>
      <c r="L562" s="174" t="str">
        <f t="shared" si="52"/>
        <v/>
      </c>
      <c r="M562" s="174">
        <f t="shared" si="53"/>
        <v>1099.5841244010487</v>
      </c>
      <c r="N562" s="174" t="str">
        <f t="shared" si="49"/>
        <v/>
      </c>
      <c r="O562" s="174">
        <v>555</v>
      </c>
      <c r="P562" s="174" t="str">
        <f t="shared" si="50"/>
        <v/>
      </c>
    </row>
    <row r="563" spans="10:16" x14ac:dyDescent="0.25">
      <c r="J563" s="3">
        <f t="shared" si="48"/>
        <v>-1099.5841244010487</v>
      </c>
      <c r="K563" s="95">
        <f t="shared" si="51"/>
        <v>0</v>
      </c>
      <c r="L563" s="174" t="str">
        <f t="shared" si="52"/>
        <v/>
      </c>
      <c r="M563" s="174">
        <f t="shared" si="53"/>
        <v>1099.5841244010487</v>
      </c>
      <c r="N563" s="174" t="str">
        <f t="shared" si="49"/>
        <v/>
      </c>
      <c r="O563" s="174">
        <v>556</v>
      </c>
      <c r="P563" s="174" t="str">
        <f t="shared" si="50"/>
        <v/>
      </c>
    </row>
    <row r="564" spans="10:16" x14ac:dyDescent="0.25">
      <c r="J564" s="3">
        <f t="shared" si="48"/>
        <v>-1099.5841244010487</v>
      </c>
      <c r="K564" s="95">
        <f t="shared" si="51"/>
        <v>0</v>
      </c>
      <c r="L564" s="174" t="str">
        <f t="shared" si="52"/>
        <v/>
      </c>
      <c r="M564" s="174">
        <f t="shared" si="53"/>
        <v>1099.5841244010487</v>
      </c>
      <c r="N564" s="174" t="str">
        <f t="shared" si="49"/>
        <v/>
      </c>
      <c r="O564" s="174">
        <v>557</v>
      </c>
      <c r="P564" s="174" t="str">
        <f t="shared" si="50"/>
        <v/>
      </c>
    </row>
    <row r="565" spans="10:16" x14ac:dyDescent="0.25">
      <c r="J565" s="3">
        <f t="shared" si="48"/>
        <v>-1099.5841244010487</v>
      </c>
      <c r="K565" s="95">
        <f t="shared" si="51"/>
        <v>0</v>
      </c>
      <c r="L565" s="174" t="str">
        <f t="shared" si="52"/>
        <v/>
      </c>
      <c r="M565" s="174">
        <f t="shared" si="53"/>
        <v>1099.5841244010487</v>
      </c>
      <c r="N565" s="174" t="str">
        <f t="shared" si="49"/>
        <v/>
      </c>
      <c r="O565" s="174">
        <v>558</v>
      </c>
      <c r="P565" s="174" t="str">
        <f t="shared" si="50"/>
        <v/>
      </c>
    </row>
    <row r="566" spans="10:16" x14ac:dyDescent="0.25">
      <c r="J566" s="3">
        <f t="shared" si="48"/>
        <v>-1099.5841244010487</v>
      </c>
      <c r="K566" s="95">
        <f t="shared" si="51"/>
        <v>0</v>
      </c>
      <c r="L566" s="174" t="str">
        <f t="shared" si="52"/>
        <v/>
      </c>
      <c r="M566" s="174">
        <f t="shared" si="53"/>
        <v>1099.5841244010487</v>
      </c>
      <c r="N566" s="174" t="str">
        <f t="shared" si="49"/>
        <v/>
      </c>
      <c r="O566" s="174">
        <v>559</v>
      </c>
      <c r="P566" s="174" t="str">
        <f t="shared" si="50"/>
        <v/>
      </c>
    </row>
    <row r="567" spans="10:16" x14ac:dyDescent="0.25">
      <c r="J567" s="3">
        <f t="shared" si="48"/>
        <v>-1099.5841244010487</v>
      </c>
      <c r="K567" s="95">
        <f t="shared" si="51"/>
        <v>0</v>
      </c>
      <c r="L567" s="174" t="str">
        <f t="shared" si="52"/>
        <v/>
      </c>
      <c r="M567" s="174">
        <f t="shared" si="53"/>
        <v>1099.5841244010487</v>
      </c>
      <c r="N567" s="174" t="str">
        <f t="shared" si="49"/>
        <v/>
      </c>
      <c r="O567" s="174">
        <v>560</v>
      </c>
      <c r="P567" s="174" t="str">
        <f t="shared" si="50"/>
        <v/>
      </c>
    </row>
    <row r="568" spans="10:16" x14ac:dyDescent="0.25">
      <c r="J568" s="3">
        <f t="shared" si="48"/>
        <v>-1099.5841244010487</v>
      </c>
      <c r="K568" s="95">
        <f t="shared" si="51"/>
        <v>0</v>
      </c>
      <c r="L568" s="174" t="str">
        <f t="shared" si="52"/>
        <v/>
      </c>
      <c r="M568" s="174">
        <f t="shared" si="53"/>
        <v>1099.5841244010487</v>
      </c>
      <c r="N568" s="174" t="str">
        <f t="shared" si="49"/>
        <v/>
      </c>
      <c r="O568" s="174">
        <v>561</v>
      </c>
      <c r="P568" s="174" t="str">
        <f t="shared" si="50"/>
        <v/>
      </c>
    </row>
    <row r="569" spans="10:16" x14ac:dyDescent="0.25">
      <c r="J569" s="3">
        <f t="shared" si="48"/>
        <v>-1099.5841244010487</v>
      </c>
      <c r="K569" s="95">
        <f t="shared" si="51"/>
        <v>0</v>
      </c>
      <c r="L569" s="174" t="str">
        <f t="shared" si="52"/>
        <v/>
      </c>
      <c r="M569" s="174">
        <f t="shared" si="53"/>
        <v>1099.5841244010487</v>
      </c>
      <c r="N569" s="174" t="str">
        <f t="shared" si="49"/>
        <v/>
      </c>
      <c r="O569" s="174">
        <v>562</v>
      </c>
      <c r="P569" s="174" t="str">
        <f t="shared" si="50"/>
        <v/>
      </c>
    </row>
    <row r="570" spans="10:16" x14ac:dyDescent="0.25">
      <c r="J570" s="3">
        <f t="shared" si="48"/>
        <v>-1099.5841244010487</v>
      </c>
      <c r="K570" s="95">
        <f t="shared" si="51"/>
        <v>0</v>
      </c>
      <c r="L570" s="174" t="str">
        <f t="shared" si="52"/>
        <v/>
      </c>
      <c r="M570" s="174">
        <f t="shared" si="53"/>
        <v>1099.5841244010487</v>
      </c>
      <c r="N570" s="174" t="str">
        <f t="shared" si="49"/>
        <v/>
      </c>
      <c r="O570" s="174">
        <v>563</v>
      </c>
      <c r="P570" s="174" t="str">
        <f t="shared" si="50"/>
        <v/>
      </c>
    </row>
    <row r="571" spans="10:16" x14ac:dyDescent="0.25">
      <c r="J571" s="3">
        <f t="shared" si="48"/>
        <v>-1099.5841244010487</v>
      </c>
      <c r="K571" s="95">
        <f t="shared" si="51"/>
        <v>0</v>
      </c>
      <c r="L571" s="174" t="str">
        <f t="shared" si="52"/>
        <v/>
      </c>
      <c r="M571" s="174">
        <f t="shared" si="53"/>
        <v>1099.5841244010487</v>
      </c>
      <c r="N571" s="174" t="str">
        <f t="shared" si="49"/>
        <v/>
      </c>
      <c r="O571" s="174">
        <v>564</v>
      </c>
      <c r="P571" s="174" t="str">
        <f t="shared" si="50"/>
        <v/>
      </c>
    </row>
    <row r="572" spans="10:16" x14ac:dyDescent="0.25">
      <c r="J572" s="3">
        <f t="shared" si="48"/>
        <v>-1099.5841244010487</v>
      </c>
      <c r="K572" s="95">
        <f t="shared" si="51"/>
        <v>0</v>
      </c>
      <c r="L572" s="174" t="str">
        <f t="shared" si="52"/>
        <v/>
      </c>
      <c r="M572" s="174">
        <f t="shared" si="53"/>
        <v>1099.5841244010487</v>
      </c>
      <c r="N572" s="174" t="str">
        <f t="shared" si="49"/>
        <v/>
      </c>
      <c r="O572" s="174">
        <v>565</v>
      </c>
      <c r="P572" s="174" t="str">
        <f t="shared" si="50"/>
        <v/>
      </c>
    </row>
    <row r="573" spans="10:16" x14ac:dyDescent="0.25">
      <c r="J573" s="3"/>
    </row>
    <row r="574" spans="10:16" x14ac:dyDescent="0.25">
      <c r="J574" s="3"/>
    </row>
    <row r="575" spans="10:16" x14ac:dyDescent="0.25">
      <c r="J575" s="3"/>
    </row>
    <row r="576" spans="10:16" x14ac:dyDescent="0.25">
      <c r="J576" s="3"/>
    </row>
    <row r="577" spans="10:10" x14ac:dyDescent="0.25">
      <c r="J577" s="3"/>
    </row>
    <row r="578" spans="10:10" x14ac:dyDescent="0.25">
      <c r="J578" s="3"/>
    </row>
    <row r="579" spans="10:10" x14ac:dyDescent="0.25">
      <c r="J579" s="3"/>
    </row>
    <row r="580" spans="10:10" x14ac:dyDescent="0.25">
      <c r="J580" s="3"/>
    </row>
    <row r="581" spans="10:10" x14ac:dyDescent="0.25">
      <c r="J581" s="3"/>
    </row>
    <row r="582" spans="10:10" x14ac:dyDescent="0.25">
      <c r="J582" s="3"/>
    </row>
    <row r="583" spans="10:10" x14ac:dyDescent="0.25">
      <c r="J583" s="3"/>
    </row>
    <row r="584" spans="10:10" x14ac:dyDescent="0.25">
      <c r="J584" s="3"/>
    </row>
    <row r="585" spans="10:10" x14ac:dyDescent="0.25">
      <c r="J585" s="3"/>
    </row>
    <row r="586" spans="10:10" x14ac:dyDescent="0.25">
      <c r="J586" s="3"/>
    </row>
    <row r="587" spans="10:10" x14ac:dyDescent="0.25">
      <c r="J587" s="3"/>
    </row>
    <row r="588" spans="10:10" x14ac:dyDescent="0.25">
      <c r="J588" s="3"/>
    </row>
    <row r="589" spans="10:10" x14ac:dyDescent="0.25">
      <c r="J589" s="3"/>
    </row>
    <row r="590" spans="10:10" x14ac:dyDescent="0.25">
      <c r="J590" s="3"/>
    </row>
    <row r="591" spans="10:10" x14ac:dyDescent="0.25">
      <c r="J591" s="3"/>
    </row>
    <row r="592" spans="10:10" x14ac:dyDescent="0.25">
      <c r="J592" s="3"/>
    </row>
    <row r="593" spans="10:10" x14ac:dyDescent="0.25">
      <c r="J593" s="3"/>
    </row>
    <row r="594" spans="10:10" x14ac:dyDescent="0.25">
      <c r="J594" s="3"/>
    </row>
    <row r="595" spans="10:10" x14ac:dyDescent="0.25">
      <c r="J595" s="3"/>
    </row>
    <row r="596" spans="10:10" x14ac:dyDescent="0.25">
      <c r="J596" s="3"/>
    </row>
    <row r="597" spans="10:10" x14ac:dyDescent="0.25">
      <c r="J597" s="3"/>
    </row>
    <row r="598" spans="10:10" x14ac:dyDescent="0.25">
      <c r="J598" s="3"/>
    </row>
    <row r="599" spans="10:10" x14ac:dyDescent="0.25">
      <c r="J599" s="3"/>
    </row>
    <row r="600" spans="10:10" x14ac:dyDescent="0.25">
      <c r="J600" s="3"/>
    </row>
    <row r="601" spans="10:10" x14ac:dyDescent="0.25">
      <c r="J601" s="3"/>
    </row>
    <row r="602" spans="10:10" x14ac:dyDescent="0.25">
      <c r="J602" s="3"/>
    </row>
    <row r="603" spans="10:10" x14ac:dyDescent="0.25">
      <c r="J603" s="3"/>
    </row>
    <row r="604" spans="10:10" x14ac:dyDescent="0.25">
      <c r="J604" s="3"/>
    </row>
    <row r="605" spans="10:10" x14ac:dyDescent="0.25">
      <c r="J605" s="3"/>
    </row>
    <row r="606" spans="10:10" x14ac:dyDescent="0.25">
      <c r="J606" s="3"/>
    </row>
    <row r="607" spans="10:10" x14ac:dyDescent="0.25">
      <c r="J607" s="3"/>
    </row>
    <row r="608" spans="10:10" x14ac:dyDescent="0.25">
      <c r="J608" s="3"/>
    </row>
    <row r="609" spans="10:10" x14ac:dyDescent="0.25">
      <c r="J609" s="3"/>
    </row>
    <row r="610" spans="10:10" x14ac:dyDescent="0.25">
      <c r="J610" s="3"/>
    </row>
    <row r="611" spans="10:10" x14ac:dyDescent="0.25">
      <c r="J611" s="3"/>
    </row>
    <row r="612" spans="10:10" x14ac:dyDescent="0.25">
      <c r="J612" s="3"/>
    </row>
    <row r="613" spans="10:10" x14ac:dyDescent="0.25">
      <c r="J613" s="3"/>
    </row>
    <row r="614" spans="10:10" x14ac:dyDescent="0.25">
      <c r="J614" s="3"/>
    </row>
    <row r="615" spans="10:10" x14ac:dyDescent="0.25">
      <c r="J615" s="3"/>
    </row>
    <row r="616" spans="10:10" x14ac:dyDescent="0.25">
      <c r="J616" s="3"/>
    </row>
    <row r="617" spans="10:10" x14ac:dyDescent="0.25">
      <c r="J617" s="3"/>
    </row>
    <row r="618" spans="10:10" x14ac:dyDescent="0.25">
      <c r="J618" s="3"/>
    </row>
    <row r="619" spans="10:10" x14ac:dyDescent="0.25">
      <c r="J619" s="3"/>
    </row>
    <row r="620" spans="10:10" x14ac:dyDescent="0.25">
      <c r="J620" s="3"/>
    </row>
    <row r="621" spans="10:10" x14ac:dyDescent="0.25">
      <c r="J621" s="3"/>
    </row>
    <row r="622" spans="10:10" x14ac:dyDescent="0.25">
      <c r="J622" s="3"/>
    </row>
    <row r="623" spans="10:10" x14ac:dyDescent="0.25">
      <c r="J623" s="3"/>
    </row>
    <row r="624" spans="10:10" x14ac:dyDescent="0.25">
      <c r="J624" s="3"/>
    </row>
    <row r="625" spans="10:10" x14ac:dyDescent="0.25">
      <c r="J625" s="3"/>
    </row>
    <row r="626" spans="10:10" x14ac:dyDescent="0.25">
      <c r="J626" s="3"/>
    </row>
    <row r="627" spans="10:10" x14ac:dyDescent="0.25">
      <c r="J627" s="3"/>
    </row>
    <row r="628" spans="10:10" x14ac:dyDescent="0.25">
      <c r="J628" s="3"/>
    </row>
    <row r="629" spans="10:10" x14ac:dyDescent="0.25">
      <c r="J629" s="3"/>
    </row>
    <row r="630" spans="10:10" x14ac:dyDescent="0.25">
      <c r="J630" s="3"/>
    </row>
    <row r="631" spans="10:10" x14ac:dyDescent="0.25">
      <c r="J631" s="3"/>
    </row>
    <row r="632" spans="10:10" x14ac:dyDescent="0.25">
      <c r="J632" s="3"/>
    </row>
    <row r="633" spans="10:10" x14ac:dyDescent="0.25">
      <c r="J633" s="3"/>
    </row>
    <row r="634" spans="10:10" x14ac:dyDescent="0.25">
      <c r="J634" s="3"/>
    </row>
    <row r="635" spans="10:10" x14ac:dyDescent="0.25">
      <c r="J635" s="3"/>
    </row>
    <row r="636" spans="10:10" x14ac:dyDescent="0.25">
      <c r="J636" s="3"/>
    </row>
    <row r="637" spans="10:10" x14ac:dyDescent="0.25">
      <c r="J637" s="3"/>
    </row>
    <row r="638" spans="10:10" x14ac:dyDescent="0.25">
      <c r="J638" s="3"/>
    </row>
    <row r="639" spans="10:10" x14ac:dyDescent="0.25">
      <c r="J639" s="3"/>
    </row>
    <row r="640" spans="10:10" x14ac:dyDescent="0.25">
      <c r="J640" s="3"/>
    </row>
    <row r="641" spans="10:10" x14ac:dyDescent="0.25">
      <c r="J641" s="3"/>
    </row>
    <row r="642" spans="10:10" x14ac:dyDescent="0.25">
      <c r="J642" s="3"/>
    </row>
    <row r="643" spans="10:10" x14ac:dyDescent="0.25">
      <c r="J643" s="3"/>
    </row>
    <row r="644" spans="10:10" x14ac:dyDescent="0.25">
      <c r="J644" s="3"/>
    </row>
    <row r="645" spans="10:10" x14ac:dyDescent="0.25">
      <c r="J645" s="3"/>
    </row>
    <row r="646" spans="10:10" x14ac:dyDescent="0.25">
      <c r="J646" s="3"/>
    </row>
    <row r="647" spans="10:10" x14ac:dyDescent="0.25">
      <c r="J647" s="3"/>
    </row>
    <row r="648" spans="10:10" x14ac:dyDescent="0.25">
      <c r="J648" s="3"/>
    </row>
    <row r="649" spans="10:10" x14ac:dyDescent="0.25">
      <c r="J649" s="3"/>
    </row>
    <row r="650" spans="10:10" x14ac:dyDescent="0.25">
      <c r="J650" s="3"/>
    </row>
    <row r="651" spans="10:10" x14ac:dyDescent="0.25">
      <c r="J651" s="3"/>
    </row>
    <row r="652" spans="10:10" x14ac:dyDescent="0.25">
      <c r="J652" s="3"/>
    </row>
    <row r="653" spans="10:10" x14ac:dyDescent="0.25">
      <c r="J653" s="3"/>
    </row>
    <row r="654" spans="10:10" x14ac:dyDescent="0.25">
      <c r="J654" s="3"/>
    </row>
    <row r="655" spans="10:10" x14ac:dyDescent="0.25">
      <c r="J655" s="3"/>
    </row>
    <row r="656" spans="10:10" x14ac:dyDescent="0.25">
      <c r="J656" s="3"/>
    </row>
    <row r="657" spans="10:10" x14ac:dyDescent="0.25">
      <c r="J657" s="3"/>
    </row>
    <row r="658" spans="10:10" x14ac:dyDescent="0.25">
      <c r="J658" s="3"/>
    </row>
    <row r="659" spans="10:10" x14ac:dyDescent="0.25">
      <c r="J659" s="3"/>
    </row>
    <row r="660" spans="10:10" x14ac:dyDescent="0.25">
      <c r="J660" s="3"/>
    </row>
    <row r="661" spans="10:10" x14ac:dyDescent="0.25">
      <c r="J661" s="3"/>
    </row>
    <row r="662" spans="10:10" x14ac:dyDescent="0.25">
      <c r="J662" s="3"/>
    </row>
    <row r="663" spans="10:10" x14ac:dyDescent="0.25">
      <c r="J663" s="3"/>
    </row>
    <row r="664" spans="10:10" x14ac:dyDescent="0.25">
      <c r="J664" s="3"/>
    </row>
    <row r="665" spans="10:10" x14ac:dyDescent="0.25">
      <c r="J665" s="3"/>
    </row>
    <row r="666" spans="10:10" x14ac:dyDescent="0.25">
      <c r="J666" s="3"/>
    </row>
    <row r="667" spans="10:10" x14ac:dyDescent="0.25">
      <c r="J667" s="3"/>
    </row>
    <row r="668" spans="10:10" x14ac:dyDescent="0.25">
      <c r="J668" s="3"/>
    </row>
    <row r="669" spans="10:10" x14ac:dyDescent="0.25">
      <c r="J669" s="3"/>
    </row>
    <row r="670" spans="10:10" x14ac:dyDescent="0.25">
      <c r="J670" s="3"/>
    </row>
    <row r="671" spans="10:10" x14ac:dyDescent="0.25">
      <c r="J671" s="3"/>
    </row>
    <row r="672" spans="10:10" x14ac:dyDescent="0.25">
      <c r="J672" s="3"/>
    </row>
    <row r="673" spans="10:10" x14ac:dyDescent="0.25">
      <c r="J673" s="3"/>
    </row>
    <row r="674" spans="10:10" x14ac:dyDescent="0.25">
      <c r="J674" s="3"/>
    </row>
    <row r="675" spans="10:10" x14ac:dyDescent="0.25">
      <c r="J675" s="3"/>
    </row>
    <row r="676" spans="10:10" x14ac:dyDescent="0.25">
      <c r="J676" s="3"/>
    </row>
    <row r="677" spans="10:10" x14ac:dyDescent="0.25">
      <c r="J677" s="3"/>
    </row>
    <row r="678" spans="10:10" x14ac:dyDescent="0.25">
      <c r="J678" s="3"/>
    </row>
    <row r="679" spans="10:10" x14ac:dyDescent="0.25">
      <c r="J679" s="3"/>
    </row>
    <row r="680" spans="10:10" x14ac:dyDescent="0.25">
      <c r="J680" s="3"/>
    </row>
    <row r="681" spans="10:10" x14ac:dyDescent="0.25">
      <c r="J681" s="3"/>
    </row>
    <row r="682" spans="10:10" x14ac:dyDescent="0.25">
      <c r="J682" s="3"/>
    </row>
    <row r="683" spans="10:10" x14ac:dyDescent="0.25">
      <c r="J683" s="3"/>
    </row>
    <row r="684" spans="10:10" x14ac:dyDescent="0.25">
      <c r="J684" s="3"/>
    </row>
    <row r="685" spans="10:10" x14ac:dyDescent="0.25">
      <c r="J685" s="3"/>
    </row>
    <row r="686" spans="10:10" x14ac:dyDescent="0.25">
      <c r="J686" s="3"/>
    </row>
    <row r="687" spans="10:10" x14ac:dyDescent="0.25">
      <c r="J687" s="3"/>
    </row>
    <row r="688" spans="10:10" x14ac:dyDescent="0.25">
      <c r="J688" s="3"/>
    </row>
    <row r="689" spans="10:10" x14ac:dyDescent="0.25">
      <c r="J689" s="3"/>
    </row>
    <row r="690" spans="10:10" x14ac:dyDescent="0.25">
      <c r="J690" s="3"/>
    </row>
    <row r="691" spans="10:10" x14ac:dyDescent="0.25">
      <c r="J691" s="3"/>
    </row>
    <row r="692" spans="10:10" x14ac:dyDescent="0.25">
      <c r="J692" s="3"/>
    </row>
    <row r="693" spans="10:10" x14ac:dyDescent="0.25">
      <c r="J693" s="3"/>
    </row>
    <row r="694" spans="10:10" x14ac:dyDescent="0.25">
      <c r="J694" s="3"/>
    </row>
    <row r="695" spans="10:10" x14ac:dyDescent="0.25">
      <c r="J695" s="3"/>
    </row>
    <row r="696" spans="10:10" x14ac:dyDescent="0.25">
      <c r="J696" s="3"/>
    </row>
    <row r="697" spans="10:10" x14ac:dyDescent="0.25">
      <c r="J697" s="3"/>
    </row>
    <row r="698" spans="10:10" x14ac:dyDescent="0.25">
      <c r="J698" s="3"/>
    </row>
    <row r="699" spans="10:10" x14ac:dyDescent="0.25">
      <c r="J699" s="3"/>
    </row>
    <row r="700" spans="10:10" x14ac:dyDescent="0.25">
      <c r="J700" s="3"/>
    </row>
    <row r="701" spans="10:10" x14ac:dyDescent="0.25">
      <c r="J701" s="3"/>
    </row>
    <row r="702" spans="10:10" x14ac:dyDescent="0.25">
      <c r="J702" s="3"/>
    </row>
    <row r="703" spans="10:10" x14ac:dyDescent="0.25">
      <c r="J703" s="3"/>
    </row>
    <row r="704" spans="10:10" x14ac:dyDescent="0.25">
      <c r="J704" s="3"/>
    </row>
    <row r="705" spans="10:10" x14ac:dyDescent="0.25">
      <c r="J705" s="3"/>
    </row>
    <row r="706" spans="10:10" x14ac:dyDescent="0.25">
      <c r="J706" s="3"/>
    </row>
    <row r="707" spans="10:10" x14ac:dyDescent="0.25">
      <c r="J707" s="3"/>
    </row>
    <row r="708" spans="10:10" x14ac:dyDescent="0.25">
      <c r="J708" s="3"/>
    </row>
    <row r="709" spans="10:10" x14ac:dyDescent="0.25">
      <c r="J709" s="3"/>
    </row>
    <row r="710" spans="10:10" x14ac:dyDescent="0.25">
      <c r="J710" s="3"/>
    </row>
    <row r="711" spans="10:10" x14ac:dyDescent="0.25">
      <c r="J711" s="3"/>
    </row>
    <row r="712" spans="10:10" x14ac:dyDescent="0.25">
      <c r="J712" s="3"/>
    </row>
    <row r="713" spans="10:10" x14ac:dyDescent="0.25">
      <c r="J713" s="3"/>
    </row>
    <row r="714" spans="10:10" x14ac:dyDescent="0.25">
      <c r="J714" s="3"/>
    </row>
    <row r="715" spans="10:10" x14ac:dyDescent="0.25">
      <c r="J715" s="3"/>
    </row>
    <row r="716" spans="10:10" x14ac:dyDescent="0.25">
      <c r="J716" s="3"/>
    </row>
    <row r="717" spans="10:10" x14ac:dyDescent="0.25">
      <c r="J717" s="3"/>
    </row>
    <row r="718" spans="10:10" x14ac:dyDescent="0.25">
      <c r="J718" s="3"/>
    </row>
    <row r="719" spans="10:10" x14ac:dyDescent="0.25">
      <c r="J719" s="3"/>
    </row>
    <row r="720" spans="10:10" x14ac:dyDescent="0.25">
      <c r="J720" s="3"/>
    </row>
    <row r="721" spans="10:10" x14ac:dyDescent="0.25">
      <c r="J721" s="3"/>
    </row>
    <row r="722" spans="10:10" x14ac:dyDescent="0.25">
      <c r="J722" s="3"/>
    </row>
    <row r="723" spans="10:10" x14ac:dyDescent="0.25">
      <c r="J723" s="3"/>
    </row>
    <row r="724" spans="10:10" x14ac:dyDescent="0.25">
      <c r="J724" s="3"/>
    </row>
    <row r="725" spans="10:10" x14ac:dyDescent="0.25">
      <c r="J725" s="3"/>
    </row>
    <row r="726" spans="10:10" x14ac:dyDescent="0.25">
      <c r="J726" s="3"/>
    </row>
    <row r="727" spans="10:10" x14ac:dyDescent="0.25">
      <c r="J727" s="3"/>
    </row>
    <row r="728" spans="10:10" x14ac:dyDescent="0.25">
      <c r="J728" s="3"/>
    </row>
    <row r="729" spans="10:10" x14ac:dyDescent="0.25">
      <c r="J729" s="3"/>
    </row>
    <row r="730" spans="10:10" x14ac:dyDescent="0.25">
      <c r="J730" s="3"/>
    </row>
    <row r="731" spans="10:10" x14ac:dyDescent="0.25">
      <c r="J731" s="3"/>
    </row>
    <row r="732" spans="10:10" x14ac:dyDescent="0.25">
      <c r="J732" s="3"/>
    </row>
    <row r="733" spans="10:10" x14ac:dyDescent="0.25">
      <c r="J733" s="3"/>
    </row>
    <row r="734" spans="10:10" x14ac:dyDescent="0.25">
      <c r="J734" s="3"/>
    </row>
    <row r="735" spans="10:10" x14ac:dyDescent="0.25">
      <c r="J735" s="3"/>
    </row>
    <row r="736" spans="10:10" x14ac:dyDescent="0.25">
      <c r="J736" s="3"/>
    </row>
    <row r="737" spans="10:10" x14ac:dyDescent="0.25">
      <c r="J737" s="3"/>
    </row>
    <row r="738" spans="10:10" x14ac:dyDescent="0.25">
      <c r="J738" s="3"/>
    </row>
    <row r="739" spans="10:10" x14ac:dyDescent="0.25">
      <c r="J739" s="3"/>
    </row>
    <row r="740" spans="10:10" x14ac:dyDescent="0.25">
      <c r="J740" s="3"/>
    </row>
    <row r="741" spans="10:10" x14ac:dyDescent="0.25">
      <c r="J741" s="3"/>
    </row>
    <row r="742" spans="10:10" x14ac:dyDescent="0.25">
      <c r="J742" s="3"/>
    </row>
    <row r="743" spans="10:10" x14ac:dyDescent="0.25">
      <c r="J743" s="3"/>
    </row>
    <row r="744" spans="10:10" x14ac:dyDescent="0.25">
      <c r="J744" s="3"/>
    </row>
    <row r="745" spans="10:10" x14ac:dyDescent="0.25">
      <c r="J745" s="3"/>
    </row>
    <row r="746" spans="10:10" x14ac:dyDescent="0.25">
      <c r="J746" s="3"/>
    </row>
    <row r="747" spans="10:10" x14ac:dyDescent="0.25">
      <c r="J747" s="3"/>
    </row>
    <row r="748" spans="10:10" x14ac:dyDescent="0.25">
      <c r="J748" s="3"/>
    </row>
    <row r="749" spans="10:10" x14ac:dyDescent="0.25">
      <c r="J749" s="3"/>
    </row>
    <row r="750" spans="10:10" x14ac:dyDescent="0.25">
      <c r="J750" s="3"/>
    </row>
    <row r="751" spans="10:10" x14ac:dyDescent="0.25">
      <c r="J751" s="3"/>
    </row>
    <row r="752" spans="10:10" x14ac:dyDescent="0.25">
      <c r="J752" s="3"/>
    </row>
    <row r="753" spans="10:10" x14ac:dyDescent="0.25">
      <c r="J753" s="3"/>
    </row>
    <row r="754" spans="10:10" x14ac:dyDescent="0.25">
      <c r="J754" s="3"/>
    </row>
    <row r="755" spans="10:10" x14ac:dyDescent="0.25">
      <c r="J755" s="3"/>
    </row>
    <row r="756" spans="10:10" x14ac:dyDescent="0.25">
      <c r="J756" s="3"/>
    </row>
    <row r="757" spans="10:10" x14ac:dyDescent="0.25">
      <c r="J757" s="3"/>
    </row>
    <row r="758" spans="10:10" x14ac:dyDescent="0.25">
      <c r="J758" s="3"/>
    </row>
    <row r="759" spans="10:10" x14ac:dyDescent="0.25">
      <c r="J759" s="3"/>
    </row>
    <row r="760" spans="10:10" x14ac:dyDescent="0.25">
      <c r="J760" s="3"/>
    </row>
    <row r="761" spans="10:10" x14ac:dyDescent="0.25">
      <c r="J761" s="3"/>
    </row>
    <row r="762" spans="10:10" x14ac:dyDescent="0.25">
      <c r="J762" s="3"/>
    </row>
    <row r="763" spans="10:10" x14ac:dyDescent="0.25">
      <c r="J763" s="3"/>
    </row>
    <row r="764" spans="10:10" x14ac:dyDescent="0.25">
      <c r="J764" s="3"/>
    </row>
    <row r="765" spans="10:10" x14ac:dyDescent="0.25">
      <c r="J765" s="3"/>
    </row>
    <row r="766" spans="10:10" x14ac:dyDescent="0.25">
      <c r="J766" s="3"/>
    </row>
    <row r="767" spans="10:10" x14ac:dyDescent="0.25">
      <c r="J767" s="3"/>
    </row>
    <row r="768" spans="10:10" x14ac:dyDescent="0.25">
      <c r="J768" s="3"/>
    </row>
    <row r="769" spans="10:10" x14ac:dyDescent="0.25">
      <c r="J769" s="3"/>
    </row>
    <row r="770" spans="10:10" x14ac:dyDescent="0.25">
      <c r="J770" s="3"/>
    </row>
    <row r="771" spans="10:10" x14ac:dyDescent="0.25">
      <c r="J771" s="3"/>
    </row>
    <row r="772" spans="10:10" x14ac:dyDescent="0.25">
      <c r="J772" s="3"/>
    </row>
    <row r="773" spans="10:10" x14ac:dyDescent="0.25">
      <c r="J773" s="3"/>
    </row>
    <row r="774" spans="10:10" x14ac:dyDescent="0.25">
      <c r="J774" s="3"/>
    </row>
    <row r="775" spans="10:10" x14ac:dyDescent="0.25">
      <c r="J775" s="3"/>
    </row>
    <row r="776" spans="10:10" x14ac:dyDescent="0.25">
      <c r="J776" s="3"/>
    </row>
    <row r="777" spans="10:10" x14ac:dyDescent="0.25">
      <c r="J777" s="3"/>
    </row>
    <row r="778" spans="10:10" x14ac:dyDescent="0.25">
      <c r="J778" s="3"/>
    </row>
    <row r="779" spans="10:10" x14ac:dyDescent="0.25">
      <c r="J779" s="3"/>
    </row>
    <row r="780" spans="10:10" x14ac:dyDescent="0.25">
      <c r="J780" s="3"/>
    </row>
    <row r="781" spans="10:10" x14ac:dyDescent="0.25">
      <c r="J781" s="3"/>
    </row>
    <row r="782" spans="10:10" x14ac:dyDescent="0.25">
      <c r="J782" s="3"/>
    </row>
    <row r="783" spans="10:10" x14ac:dyDescent="0.25">
      <c r="J783" s="3"/>
    </row>
    <row r="784" spans="10:10" x14ac:dyDescent="0.25">
      <c r="J784" s="3"/>
    </row>
    <row r="785" spans="1:16" x14ac:dyDescent="0.25">
      <c r="J785" s="3"/>
    </row>
    <row r="786" spans="1:16" x14ac:dyDescent="0.25">
      <c r="J786" s="3"/>
    </row>
    <row r="787" spans="1:16" x14ac:dyDescent="0.25">
      <c r="J787" s="3"/>
    </row>
    <row r="788" spans="1:16" x14ac:dyDescent="0.25">
      <c r="J788" s="3"/>
    </row>
    <row r="789" spans="1:16" x14ac:dyDescent="0.25">
      <c r="J789" s="3"/>
    </row>
    <row r="790" spans="1:16" x14ac:dyDescent="0.25">
      <c r="J790" s="3"/>
    </row>
    <row r="791" spans="1:16" x14ac:dyDescent="0.25">
      <c r="A791" s="5"/>
      <c r="B791" s="5"/>
      <c r="C791" s="5"/>
      <c r="D791" s="5"/>
      <c r="E791" s="5"/>
      <c r="F791" s="5"/>
      <c r="G791" s="5"/>
      <c r="H791" s="5"/>
      <c r="I791" s="5"/>
      <c r="J791" s="5"/>
      <c r="M791" s="174" t="str">
        <f t="shared" ref="M791:M806" si="54">IF(OR(J791="",-(J791-MAX(J$8:J$58))&lt;0),"",-(J791))</f>
        <v/>
      </c>
      <c r="N791" s="174" t="str">
        <f t="shared" ref="N791:N806" si="55">IF(B791="","",K791+1/2.66)</f>
        <v/>
      </c>
      <c r="O791" s="174">
        <v>784</v>
      </c>
      <c r="P791" s="174" t="str">
        <f t="shared" ref="P791:P806" si="56">IF(B791="","",(F791-N$4)/N$4)</f>
        <v/>
      </c>
    </row>
    <row r="792" spans="1:16" x14ac:dyDescent="0.25">
      <c r="A792" s="5"/>
      <c r="B792" s="5"/>
      <c r="C792" s="5"/>
      <c r="D792" s="5"/>
      <c r="E792" s="5"/>
      <c r="F792" s="5"/>
      <c r="G792" s="5"/>
      <c r="H792" s="5"/>
      <c r="I792" s="5"/>
      <c r="J792" s="5"/>
      <c r="M792" s="174" t="str">
        <f t="shared" si="54"/>
        <v/>
      </c>
      <c r="N792" s="174" t="str">
        <f t="shared" si="55"/>
        <v/>
      </c>
      <c r="O792" s="174">
        <v>785</v>
      </c>
      <c r="P792" s="174" t="str">
        <f t="shared" si="56"/>
        <v/>
      </c>
    </row>
    <row r="793" spans="1:16" x14ac:dyDescent="0.25">
      <c r="A793" s="5"/>
      <c r="B793" s="5"/>
      <c r="C793" s="5"/>
      <c r="D793" s="5"/>
      <c r="E793" s="5"/>
      <c r="F793" s="5"/>
      <c r="G793" s="5"/>
      <c r="H793" s="5"/>
      <c r="I793" s="5"/>
      <c r="J793" s="5"/>
      <c r="M793" s="174" t="str">
        <f t="shared" si="54"/>
        <v/>
      </c>
      <c r="N793" s="174" t="str">
        <f t="shared" si="55"/>
        <v/>
      </c>
      <c r="O793" s="174">
        <v>786</v>
      </c>
      <c r="P793" s="174" t="str">
        <f t="shared" si="56"/>
        <v/>
      </c>
    </row>
    <row r="794" spans="1:16" x14ac:dyDescent="0.25">
      <c r="A794" s="5"/>
      <c r="B794" s="5"/>
      <c r="C794" s="5"/>
      <c r="D794" s="5"/>
      <c r="E794" s="5"/>
      <c r="F794" s="5"/>
      <c r="G794" s="5"/>
      <c r="H794" s="5"/>
      <c r="I794" s="5"/>
      <c r="J794" s="5"/>
      <c r="M794" s="174" t="str">
        <f t="shared" si="54"/>
        <v/>
      </c>
      <c r="N794" s="174" t="str">
        <f t="shared" si="55"/>
        <v/>
      </c>
      <c r="O794" s="174">
        <v>787</v>
      </c>
      <c r="P794" s="174" t="str">
        <f t="shared" si="56"/>
        <v/>
      </c>
    </row>
    <row r="795" spans="1:16" x14ac:dyDescent="0.25">
      <c r="A795" s="5"/>
      <c r="B795" s="5"/>
      <c r="C795" s="5"/>
      <c r="D795" s="5"/>
      <c r="E795" s="5"/>
      <c r="F795" s="5"/>
      <c r="G795" s="5"/>
      <c r="H795" s="5"/>
      <c r="I795" s="5"/>
      <c r="J795" s="5"/>
      <c r="M795" s="174" t="str">
        <f t="shared" si="54"/>
        <v/>
      </c>
      <c r="N795" s="174" t="str">
        <f t="shared" si="55"/>
        <v/>
      </c>
      <c r="O795" s="174">
        <v>788</v>
      </c>
      <c r="P795" s="174" t="str">
        <f t="shared" si="56"/>
        <v/>
      </c>
    </row>
    <row r="796" spans="1:16" x14ac:dyDescent="0.25">
      <c r="A796" s="5"/>
      <c r="B796" s="5"/>
      <c r="C796" s="5"/>
      <c r="D796" s="5"/>
      <c r="E796" s="5"/>
      <c r="F796" s="5"/>
      <c r="G796" s="5"/>
      <c r="H796" s="5"/>
      <c r="I796" s="5"/>
      <c r="J796" s="5"/>
      <c r="M796" s="174" t="str">
        <f t="shared" si="54"/>
        <v/>
      </c>
      <c r="N796" s="174" t="str">
        <f t="shared" si="55"/>
        <v/>
      </c>
      <c r="O796" s="174">
        <v>789</v>
      </c>
      <c r="P796" s="174" t="str">
        <f t="shared" si="56"/>
        <v/>
      </c>
    </row>
    <row r="797" spans="1:16" x14ac:dyDescent="0.25">
      <c r="A797" s="5"/>
      <c r="B797" s="5"/>
      <c r="C797" s="5"/>
      <c r="D797" s="5"/>
      <c r="E797" s="5"/>
      <c r="F797" s="5"/>
      <c r="G797" s="5"/>
      <c r="H797" s="5"/>
      <c r="I797" s="5"/>
      <c r="J797" s="5"/>
      <c r="M797" s="174" t="str">
        <f t="shared" si="54"/>
        <v/>
      </c>
      <c r="N797" s="174" t="str">
        <f t="shared" si="55"/>
        <v/>
      </c>
      <c r="O797" s="174">
        <v>790</v>
      </c>
      <c r="P797" s="174" t="str">
        <f t="shared" si="56"/>
        <v/>
      </c>
    </row>
    <row r="798" spans="1:16" x14ac:dyDescent="0.25">
      <c r="A798" s="5"/>
      <c r="B798" s="5"/>
      <c r="C798" s="5"/>
      <c r="D798" s="5"/>
      <c r="E798" s="5"/>
      <c r="F798" s="5"/>
      <c r="G798" s="5"/>
      <c r="H798" s="5"/>
      <c r="I798" s="5"/>
      <c r="J798" s="5"/>
      <c r="M798" s="174" t="str">
        <f t="shared" si="54"/>
        <v/>
      </c>
      <c r="N798" s="174" t="str">
        <f t="shared" si="55"/>
        <v/>
      </c>
      <c r="O798" s="174">
        <v>791</v>
      </c>
      <c r="P798" s="174" t="str">
        <f t="shared" si="56"/>
        <v/>
      </c>
    </row>
    <row r="799" spans="1:16" x14ac:dyDescent="0.25">
      <c r="A799" s="5"/>
      <c r="B799" s="5"/>
      <c r="C799" s="5"/>
      <c r="D799" s="5"/>
      <c r="E799" s="5"/>
      <c r="F799" s="5"/>
      <c r="G799" s="5"/>
      <c r="H799" s="5"/>
      <c r="I799" s="5"/>
      <c r="J799" s="5"/>
      <c r="M799" s="174" t="str">
        <f t="shared" si="54"/>
        <v/>
      </c>
      <c r="N799" s="174" t="str">
        <f t="shared" si="55"/>
        <v/>
      </c>
      <c r="O799" s="174">
        <v>792</v>
      </c>
      <c r="P799" s="174" t="str">
        <f t="shared" si="56"/>
        <v/>
      </c>
    </row>
    <row r="800" spans="1:16" x14ac:dyDescent="0.25">
      <c r="A800" s="5"/>
      <c r="B800" s="5"/>
      <c r="C800" s="5"/>
      <c r="D800" s="5"/>
      <c r="E800" s="5"/>
      <c r="F800" s="5"/>
      <c r="G800" s="5"/>
      <c r="H800" s="5"/>
      <c r="I800" s="5"/>
      <c r="J800" s="5"/>
      <c r="M800" s="174" t="str">
        <f t="shared" si="54"/>
        <v/>
      </c>
      <c r="N800" s="174" t="str">
        <f t="shared" si="55"/>
        <v/>
      </c>
      <c r="O800" s="174">
        <v>793</v>
      </c>
      <c r="P800" s="174" t="str">
        <f t="shared" si="56"/>
        <v/>
      </c>
    </row>
    <row r="801" spans="1:16" x14ac:dyDescent="0.25">
      <c r="A801" s="5"/>
      <c r="B801" s="5"/>
      <c r="C801" s="5"/>
      <c r="D801" s="5"/>
      <c r="E801" s="5"/>
      <c r="F801" s="5"/>
      <c r="G801" s="5"/>
      <c r="H801" s="5"/>
      <c r="I801" s="5"/>
      <c r="J801" s="5"/>
      <c r="M801" s="174" t="str">
        <f t="shared" si="54"/>
        <v/>
      </c>
      <c r="N801" s="174" t="str">
        <f t="shared" si="55"/>
        <v/>
      </c>
      <c r="O801" s="174">
        <v>794</v>
      </c>
      <c r="P801" s="174" t="str">
        <f t="shared" si="56"/>
        <v/>
      </c>
    </row>
    <row r="802" spans="1:16" x14ac:dyDescent="0.25">
      <c r="A802" s="5"/>
      <c r="B802" s="5"/>
      <c r="C802" s="5"/>
      <c r="D802" s="5"/>
      <c r="E802" s="5"/>
      <c r="F802" s="5"/>
      <c r="G802" s="5"/>
      <c r="H802" s="5"/>
      <c r="I802" s="5"/>
      <c r="J802" s="5"/>
      <c r="M802" s="174" t="str">
        <f t="shared" si="54"/>
        <v/>
      </c>
      <c r="N802" s="174" t="str">
        <f t="shared" si="55"/>
        <v/>
      </c>
      <c r="O802" s="174">
        <v>795</v>
      </c>
      <c r="P802" s="174" t="str">
        <f t="shared" si="56"/>
        <v/>
      </c>
    </row>
    <row r="803" spans="1:16" x14ac:dyDescent="0.25">
      <c r="A803" s="5"/>
      <c r="B803" s="5"/>
      <c r="C803" s="5"/>
      <c r="D803" s="5"/>
      <c r="E803" s="5"/>
      <c r="F803" s="5"/>
      <c r="G803" s="5"/>
      <c r="H803" s="5"/>
      <c r="I803" s="5"/>
      <c r="J803" s="5"/>
      <c r="M803" s="174" t="str">
        <f t="shared" si="54"/>
        <v/>
      </c>
      <c r="N803" s="174" t="str">
        <f t="shared" si="55"/>
        <v/>
      </c>
      <c r="O803" s="174">
        <v>796</v>
      </c>
      <c r="P803" s="174" t="str">
        <f t="shared" si="56"/>
        <v/>
      </c>
    </row>
    <row r="804" spans="1:16" x14ac:dyDescent="0.25">
      <c r="A804" s="5"/>
      <c r="B804" s="5"/>
      <c r="C804" s="5"/>
      <c r="D804" s="5"/>
      <c r="E804" s="5"/>
      <c r="F804" s="5"/>
      <c r="G804" s="5"/>
      <c r="H804" s="5"/>
      <c r="I804" s="5"/>
      <c r="J804" s="5"/>
      <c r="M804" s="174" t="str">
        <f t="shared" si="54"/>
        <v/>
      </c>
      <c r="N804" s="174" t="str">
        <f t="shared" si="55"/>
        <v/>
      </c>
      <c r="O804" s="174">
        <v>797</v>
      </c>
      <c r="P804" s="174" t="str">
        <f t="shared" si="56"/>
        <v/>
      </c>
    </row>
    <row r="805" spans="1:16" x14ac:dyDescent="0.25">
      <c r="A805" s="5"/>
      <c r="B805" s="5"/>
      <c r="C805" s="5"/>
      <c r="D805" s="5"/>
      <c r="E805" s="5"/>
      <c r="F805" s="5"/>
      <c r="G805" s="5"/>
      <c r="H805" s="5"/>
      <c r="I805" s="5"/>
      <c r="J805" s="5"/>
      <c r="M805" s="174" t="str">
        <f t="shared" si="54"/>
        <v/>
      </c>
      <c r="N805" s="174" t="str">
        <f t="shared" si="55"/>
        <v/>
      </c>
      <c r="O805" s="174">
        <v>798</v>
      </c>
      <c r="P805" s="174" t="str">
        <f t="shared" si="56"/>
        <v/>
      </c>
    </row>
    <row r="806" spans="1:16" x14ac:dyDescent="0.25">
      <c r="A806" s="5"/>
      <c r="B806" s="5"/>
      <c r="C806" s="5"/>
      <c r="D806" s="5"/>
      <c r="E806" s="5"/>
      <c r="F806" s="5"/>
      <c r="G806" s="5"/>
      <c r="H806" s="5"/>
      <c r="I806" s="5"/>
      <c r="J806" s="5"/>
      <c r="M806" s="174" t="str">
        <f t="shared" si="54"/>
        <v/>
      </c>
      <c r="N806" s="174" t="str">
        <f t="shared" si="55"/>
        <v/>
      </c>
      <c r="O806" s="174">
        <v>799</v>
      </c>
      <c r="P806" s="174" t="str">
        <f t="shared" si="56"/>
        <v/>
      </c>
    </row>
    <row r="807" spans="1:16" x14ac:dyDescent="0.25">
      <c r="A807" s="5"/>
      <c r="B807" s="5"/>
      <c r="C807" s="5"/>
      <c r="D807" s="5"/>
      <c r="E807" s="5"/>
      <c r="F807" s="5"/>
      <c r="G807" s="5"/>
      <c r="H807" s="5"/>
      <c r="I807" s="5"/>
      <c r="J807" s="5"/>
    </row>
    <row r="808" spans="1:16" x14ac:dyDescent="0.25">
      <c r="A808" s="5"/>
      <c r="B808" s="5"/>
      <c r="C808" s="5"/>
      <c r="D808" s="5"/>
      <c r="E808" s="5"/>
      <c r="F808" s="5"/>
      <c r="G808" s="5"/>
      <c r="H808" s="5"/>
      <c r="I808" s="5"/>
      <c r="J808" s="5"/>
    </row>
    <row r="809" spans="1:16" x14ac:dyDescent="0.25">
      <c r="A809" s="5"/>
      <c r="B809" s="5"/>
      <c r="C809" s="5"/>
      <c r="D809" s="5"/>
      <c r="E809" s="5"/>
      <c r="F809" s="5"/>
      <c r="G809" s="5"/>
      <c r="H809" s="5"/>
      <c r="I809" s="5"/>
      <c r="J809" s="5"/>
    </row>
    <row r="810" spans="1:16" x14ac:dyDescent="0.25">
      <c r="A810" s="5"/>
      <c r="B810" s="5"/>
      <c r="C810" s="5"/>
      <c r="D810" s="5"/>
      <c r="E810" s="5"/>
      <c r="F810" s="5"/>
      <c r="G810" s="5"/>
      <c r="H810" s="5"/>
      <c r="I810" s="5"/>
      <c r="J810" s="5"/>
    </row>
    <row r="811" spans="1:16" x14ac:dyDescent="0.25">
      <c r="A811" s="5"/>
      <c r="B811" s="5"/>
      <c r="C811" s="5"/>
      <c r="D811" s="5"/>
      <c r="E811" s="5"/>
      <c r="F811" s="5"/>
      <c r="G811" s="5"/>
      <c r="H811" s="5"/>
      <c r="I811" s="5"/>
      <c r="J811" s="5"/>
    </row>
    <row r="812" spans="1:16" x14ac:dyDescent="0.25">
      <c r="A812" s="5"/>
      <c r="B812" s="5"/>
      <c r="C812" s="5"/>
      <c r="D812" s="5"/>
      <c r="E812" s="5"/>
      <c r="F812" s="5"/>
      <c r="G812" s="5"/>
      <c r="H812" s="5"/>
      <c r="I812" s="5"/>
      <c r="J812" s="5"/>
    </row>
    <row r="813" spans="1:16" x14ac:dyDescent="0.25">
      <c r="A813" s="5"/>
      <c r="B813" s="5"/>
      <c r="C813" s="5"/>
      <c r="D813" s="5"/>
      <c r="E813" s="5"/>
      <c r="F813" s="5"/>
      <c r="G813" s="5"/>
      <c r="H813" s="5"/>
      <c r="I813" s="5"/>
      <c r="J813" s="5"/>
    </row>
    <row r="814" spans="1:16" x14ac:dyDescent="0.25">
      <c r="A814" s="5"/>
      <c r="B814" s="5"/>
      <c r="C814" s="5"/>
      <c r="D814" s="5"/>
      <c r="E814" s="5"/>
      <c r="F814" s="5"/>
      <c r="G814" s="5"/>
      <c r="H814" s="5"/>
      <c r="I814" s="5"/>
      <c r="J814" s="5"/>
    </row>
    <row r="815" spans="1:16" x14ac:dyDescent="0.25">
      <c r="A815" s="5"/>
      <c r="B815" s="5"/>
      <c r="C815" s="5"/>
      <c r="D815" s="5"/>
      <c r="E815" s="5"/>
      <c r="F815" s="5"/>
      <c r="G815" s="5"/>
      <c r="H815" s="5"/>
      <c r="I815" s="5"/>
      <c r="J815" s="5"/>
    </row>
    <row r="816" spans="1:16" x14ac:dyDescent="0.25">
      <c r="A816" s="5"/>
      <c r="B816" s="5"/>
      <c r="C816" s="5"/>
      <c r="D816" s="5"/>
      <c r="E816" s="5"/>
      <c r="F816" s="5"/>
      <c r="G816" s="5"/>
      <c r="H816" s="5"/>
      <c r="I816" s="5"/>
      <c r="J816" s="5"/>
    </row>
    <row r="817" spans="1:10" x14ac:dyDescent="0.25">
      <c r="A817" s="5"/>
      <c r="B817" s="5"/>
      <c r="C817" s="5"/>
      <c r="D817" s="5"/>
      <c r="E817" s="5"/>
      <c r="F817" s="5"/>
      <c r="G817" s="5"/>
      <c r="H817" s="5"/>
      <c r="I817" s="5"/>
      <c r="J817" s="5"/>
    </row>
    <row r="818" spans="1:10" x14ac:dyDescent="0.25">
      <c r="A818" s="5"/>
      <c r="B818" s="5"/>
      <c r="C818" s="5"/>
      <c r="D818" s="5"/>
      <c r="E818" s="5"/>
      <c r="F818" s="5"/>
      <c r="G818" s="5"/>
      <c r="H818" s="5"/>
      <c r="I818" s="5"/>
      <c r="J818" s="5"/>
    </row>
    <row r="819" spans="1:10" x14ac:dyDescent="0.25">
      <c r="A819" s="5"/>
      <c r="B819" s="5"/>
      <c r="C819" s="5"/>
      <c r="D819" s="5"/>
      <c r="E819" s="5"/>
      <c r="F819" s="5"/>
      <c r="G819" s="5"/>
      <c r="H819" s="5"/>
      <c r="I819" s="5"/>
      <c r="J819" s="5"/>
    </row>
    <row r="820" spans="1:10" x14ac:dyDescent="0.25">
      <c r="A820" s="5"/>
      <c r="B820" s="5"/>
      <c r="C820" s="5"/>
      <c r="D820" s="5"/>
      <c r="E820" s="5"/>
      <c r="F820" s="5"/>
      <c r="G820" s="5"/>
      <c r="H820" s="5"/>
      <c r="I820" s="5"/>
      <c r="J820" s="5"/>
    </row>
    <row r="821" spans="1:10" x14ac:dyDescent="0.25">
      <c r="A821" s="5"/>
      <c r="B821" s="5"/>
      <c r="C821" s="5"/>
      <c r="D821" s="5"/>
      <c r="E821" s="5"/>
      <c r="F821" s="5"/>
      <c r="G821" s="5"/>
      <c r="H821" s="5"/>
      <c r="I821" s="5"/>
      <c r="J821" s="5"/>
    </row>
    <row r="822" spans="1:10" x14ac:dyDescent="0.25">
      <c r="A822" s="5"/>
      <c r="B822" s="5"/>
      <c r="C822" s="5"/>
      <c r="D822" s="5"/>
      <c r="E822" s="5"/>
      <c r="F822" s="5"/>
      <c r="G822" s="5"/>
      <c r="H822" s="5"/>
      <c r="I822" s="5"/>
      <c r="J822" s="5"/>
    </row>
    <row r="823" spans="1:10" x14ac:dyDescent="0.25">
      <c r="A823" s="5"/>
      <c r="B823" s="5"/>
      <c r="C823" s="5"/>
      <c r="D823" s="5"/>
      <c r="E823" s="5"/>
      <c r="F823" s="5"/>
      <c r="G823" s="5"/>
      <c r="H823" s="5"/>
      <c r="I823" s="5"/>
      <c r="J823" s="5"/>
    </row>
    <row r="824" spans="1:10" x14ac:dyDescent="0.25">
      <c r="A824" s="5"/>
      <c r="B824" s="5"/>
      <c r="C824" s="5"/>
      <c r="D824" s="5"/>
      <c r="E824" s="5"/>
      <c r="F824" s="5"/>
      <c r="G824" s="5"/>
      <c r="H824" s="5"/>
      <c r="I824" s="5"/>
      <c r="J824" s="5"/>
    </row>
    <row r="825" spans="1:10" x14ac:dyDescent="0.25">
      <c r="A825" s="5"/>
      <c r="B825" s="5"/>
      <c r="C825" s="5"/>
      <c r="D825" s="5"/>
      <c r="E825" s="5"/>
      <c r="F825" s="5"/>
      <c r="G825" s="5"/>
      <c r="H825" s="5"/>
      <c r="I825" s="5"/>
      <c r="J825" s="5"/>
    </row>
    <row r="826" spans="1:10" x14ac:dyDescent="0.25">
      <c r="A826" s="5"/>
      <c r="B826" s="5"/>
      <c r="C826" s="5"/>
      <c r="D826" s="5"/>
      <c r="E826" s="5"/>
      <c r="F826" s="5"/>
      <c r="G826" s="5"/>
      <c r="H826" s="5"/>
      <c r="I826" s="5"/>
      <c r="J826" s="5"/>
    </row>
    <row r="827" spans="1:10" x14ac:dyDescent="0.25">
      <c r="A827" s="5"/>
      <c r="B827" s="5"/>
      <c r="C827" s="5"/>
      <c r="D827" s="5"/>
      <c r="E827" s="5"/>
      <c r="F827" s="5"/>
      <c r="G827" s="5"/>
      <c r="H827" s="5"/>
      <c r="I827" s="5"/>
      <c r="J827" s="5"/>
    </row>
    <row r="828" spans="1:10" x14ac:dyDescent="0.25">
      <c r="A828" s="5"/>
      <c r="B828" s="5"/>
      <c r="C828" s="5"/>
      <c r="D828" s="5"/>
      <c r="E828" s="5"/>
      <c r="F828" s="5"/>
      <c r="G828" s="5"/>
      <c r="H828" s="5"/>
      <c r="I828" s="5"/>
      <c r="J828" s="5"/>
    </row>
    <row r="829" spans="1:10" x14ac:dyDescent="0.25">
      <c r="A829" s="5"/>
      <c r="B829" s="5"/>
      <c r="C829" s="5"/>
      <c r="D829" s="5"/>
      <c r="E829" s="5"/>
      <c r="F829" s="5"/>
      <c r="G829" s="5"/>
      <c r="H829" s="5"/>
      <c r="I829" s="5"/>
      <c r="J829" s="5"/>
    </row>
    <row r="830" spans="1:10" x14ac:dyDescent="0.25">
      <c r="A830" s="5"/>
      <c r="B830" s="5"/>
      <c r="C830" s="5"/>
      <c r="D830" s="5"/>
      <c r="E830" s="5"/>
      <c r="F830" s="5"/>
      <c r="G830" s="5"/>
      <c r="H830" s="5"/>
      <c r="I830" s="5"/>
      <c r="J830" s="5"/>
    </row>
    <row r="831" spans="1:10" x14ac:dyDescent="0.25">
      <c r="A831" s="5"/>
      <c r="B831" s="5"/>
      <c r="C831" s="5"/>
      <c r="D831" s="5"/>
      <c r="E831" s="5"/>
      <c r="F831" s="5"/>
      <c r="G831" s="5"/>
      <c r="H831" s="5"/>
      <c r="I831" s="5"/>
      <c r="J831" s="5"/>
    </row>
    <row r="832" spans="1:10" x14ac:dyDescent="0.25">
      <c r="A832" s="5"/>
      <c r="B832" s="5"/>
      <c r="C832" s="5"/>
      <c r="D832" s="5"/>
      <c r="E832" s="5"/>
      <c r="F832" s="5"/>
      <c r="G832" s="5"/>
      <c r="H832" s="5"/>
      <c r="I832" s="5"/>
      <c r="J832" s="5"/>
    </row>
    <row r="833" spans="1:10" x14ac:dyDescent="0.25">
      <c r="A833" s="5"/>
      <c r="B833" s="5"/>
      <c r="C833" s="5"/>
      <c r="D833" s="5"/>
      <c r="E833" s="5"/>
      <c r="F833" s="5"/>
      <c r="G833" s="5"/>
      <c r="H833" s="5"/>
      <c r="I833" s="5"/>
      <c r="J833" s="5"/>
    </row>
    <row r="834" spans="1:10" x14ac:dyDescent="0.25">
      <c r="A834" s="5"/>
      <c r="B834" s="5"/>
      <c r="C834" s="5"/>
      <c r="D834" s="5"/>
      <c r="E834" s="5"/>
      <c r="F834" s="5"/>
      <c r="G834" s="5"/>
      <c r="H834" s="5"/>
      <c r="I834" s="5"/>
      <c r="J834" s="5"/>
    </row>
    <row r="835" spans="1:10" x14ac:dyDescent="0.25">
      <c r="A835" s="5"/>
      <c r="B835" s="5"/>
      <c r="C835" s="5"/>
      <c r="D835" s="5"/>
      <c r="E835" s="5"/>
      <c r="F835" s="5"/>
      <c r="G835" s="5"/>
      <c r="H835" s="5"/>
      <c r="I835" s="5"/>
      <c r="J835" s="5"/>
    </row>
    <row r="836" spans="1:10" x14ac:dyDescent="0.25">
      <c r="A836" s="5"/>
      <c r="B836" s="5"/>
      <c r="C836" s="5"/>
      <c r="D836" s="5"/>
      <c r="E836" s="5"/>
      <c r="F836" s="5"/>
      <c r="G836" s="5"/>
      <c r="H836" s="5"/>
      <c r="I836" s="5"/>
      <c r="J836" s="5"/>
    </row>
    <row r="837" spans="1:10" x14ac:dyDescent="0.25">
      <c r="A837" s="5"/>
      <c r="B837" s="5"/>
      <c r="C837" s="5"/>
      <c r="D837" s="5"/>
      <c r="E837" s="5"/>
      <c r="F837" s="5"/>
      <c r="G837" s="5"/>
      <c r="H837" s="5"/>
      <c r="I837" s="5"/>
      <c r="J837" s="5"/>
    </row>
    <row r="838" spans="1:10" x14ac:dyDescent="0.25">
      <c r="A838" s="5"/>
      <c r="B838" s="5"/>
      <c r="C838" s="5"/>
      <c r="D838" s="5"/>
      <c r="E838" s="5"/>
      <c r="F838" s="5"/>
      <c r="G838" s="5"/>
      <c r="H838" s="5"/>
      <c r="I838" s="5"/>
      <c r="J838" s="5"/>
    </row>
    <row r="839" spans="1:10" x14ac:dyDescent="0.25">
      <c r="A839" s="5"/>
      <c r="B839" s="5"/>
      <c r="C839" s="5"/>
      <c r="D839" s="5"/>
      <c r="E839" s="5"/>
      <c r="F839" s="5"/>
      <c r="G839" s="5"/>
      <c r="H839" s="5"/>
      <c r="I839" s="5"/>
      <c r="J839" s="5"/>
    </row>
    <row r="840" spans="1:10" x14ac:dyDescent="0.25">
      <c r="A840" s="5"/>
      <c r="B840" s="5"/>
      <c r="C840" s="5"/>
      <c r="D840" s="5"/>
      <c r="E840" s="5"/>
      <c r="F840" s="5"/>
      <c r="G840" s="5"/>
      <c r="H840" s="5"/>
      <c r="I840" s="5"/>
      <c r="J840" s="5"/>
    </row>
    <row r="841" spans="1:10" x14ac:dyDescent="0.25">
      <c r="A841" s="5"/>
      <c r="B841" s="5"/>
      <c r="C841" s="5"/>
      <c r="D841" s="5"/>
      <c r="E841" s="5"/>
      <c r="F841" s="5"/>
      <c r="G841" s="5"/>
      <c r="H841" s="5"/>
      <c r="I841" s="5"/>
      <c r="J841" s="5"/>
    </row>
    <row r="842" spans="1:10" x14ac:dyDescent="0.25">
      <c r="A842" s="5"/>
      <c r="B842" s="5"/>
      <c r="C842" s="5"/>
      <c r="D842" s="5"/>
      <c r="E842" s="5"/>
      <c r="F842" s="5"/>
      <c r="G842" s="5"/>
      <c r="H842" s="5"/>
      <c r="I842" s="5"/>
      <c r="J842" s="5"/>
    </row>
    <row r="843" spans="1:10" x14ac:dyDescent="0.25">
      <c r="A843" s="5"/>
      <c r="B843" s="5"/>
      <c r="C843" s="5"/>
      <c r="D843" s="5"/>
      <c r="E843" s="5"/>
      <c r="F843" s="5"/>
      <c r="G843" s="5"/>
      <c r="H843" s="5"/>
      <c r="I843" s="5"/>
      <c r="J843" s="5"/>
    </row>
    <row r="844" spans="1:10" x14ac:dyDescent="0.25">
      <c r="A844" s="5"/>
      <c r="B844" s="5"/>
      <c r="C844" s="5"/>
      <c r="D844" s="5"/>
      <c r="E844" s="5"/>
      <c r="F844" s="5"/>
      <c r="G844" s="5"/>
      <c r="H844" s="5"/>
      <c r="I844" s="5"/>
      <c r="J844" s="5"/>
    </row>
    <row r="845" spans="1:10" x14ac:dyDescent="0.25">
      <c r="A845" s="5"/>
      <c r="B845" s="5"/>
      <c r="C845" s="5"/>
      <c r="D845" s="5"/>
      <c r="E845" s="5"/>
      <c r="F845" s="5"/>
      <c r="G845" s="5"/>
      <c r="H845" s="5"/>
      <c r="I845" s="5"/>
      <c r="J845" s="5"/>
    </row>
    <row r="846" spans="1:10" x14ac:dyDescent="0.25">
      <c r="A846" s="5"/>
      <c r="B846" s="5"/>
      <c r="C846" s="5"/>
      <c r="D846" s="5"/>
      <c r="E846" s="5"/>
      <c r="F846" s="5"/>
      <c r="G846" s="5"/>
      <c r="H846" s="5"/>
      <c r="I846" s="5"/>
      <c r="J846" s="5"/>
    </row>
    <row r="847" spans="1:10" x14ac:dyDescent="0.25">
      <c r="A847" s="5"/>
      <c r="B847" s="5"/>
      <c r="C847" s="5"/>
      <c r="D847" s="5"/>
      <c r="E847" s="5"/>
      <c r="F847" s="5"/>
      <c r="G847" s="5"/>
      <c r="H847" s="5"/>
      <c r="I847" s="5"/>
      <c r="J847" s="5"/>
    </row>
    <row r="848" spans="1:10" x14ac:dyDescent="0.25">
      <c r="A848" s="5"/>
      <c r="B848" s="5"/>
      <c r="C848" s="5"/>
      <c r="D848" s="5"/>
      <c r="E848" s="5"/>
      <c r="F848" s="5"/>
      <c r="G848" s="5"/>
      <c r="H848" s="5"/>
      <c r="I848" s="5"/>
      <c r="J848" s="5"/>
    </row>
    <row r="849" spans="1:10" x14ac:dyDescent="0.25">
      <c r="A849" s="5"/>
      <c r="B849" s="5"/>
      <c r="C849" s="5"/>
      <c r="D849" s="5"/>
      <c r="E849" s="5"/>
      <c r="F849" s="5"/>
      <c r="G849" s="5"/>
      <c r="H849" s="5"/>
      <c r="I849" s="5"/>
      <c r="J849" s="5"/>
    </row>
    <row r="850" spans="1:10" x14ac:dyDescent="0.25">
      <c r="A850" s="5"/>
      <c r="B850" s="5"/>
      <c r="C850" s="5"/>
      <c r="D850" s="5"/>
      <c r="E850" s="5"/>
      <c r="F850" s="5"/>
      <c r="G850" s="5"/>
      <c r="H850" s="5"/>
      <c r="I850" s="5"/>
      <c r="J850" s="5"/>
    </row>
    <row r="851" spans="1:10" x14ac:dyDescent="0.25">
      <c r="A851" s="5"/>
      <c r="B851" s="5"/>
      <c r="C851" s="5"/>
      <c r="D851" s="5"/>
      <c r="E851" s="5"/>
      <c r="F851" s="5"/>
      <c r="G851" s="5"/>
      <c r="H851" s="5"/>
      <c r="I851" s="5"/>
      <c r="J851" s="5"/>
    </row>
    <row r="852" spans="1:10" x14ac:dyDescent="0.25">
      <c r="A852" s="5"/>
      <c r="B852" s="5"/>
      <c r="C852" s="5"/>
      <c r="D852" s="5"/>
      <c r="E852" s="5"/>
      <c r="F852" s="5"/>
      <c r="G852" s="5"/>
      <c r="H852" s="5"/>
      <c r="I852" s="5"/>
      <c r="J852" s="5"/>
    </row>
    <row r="853" spans="1:10" x14ac:dyDescent="0.25">
      <c r="A853" s="5"/>
      <c r="B853" s="5"/>
      <c r="C853" s="5"/>
      <c r="D853" s="5"/>
      <c r="E853" s="5"/>
      <c r="F853" s="5"/>
      <c r="G853" s="5"/>
      <c r="H853" s="5"/>
      <c r="I853" s="5"/>
      <c r="J853" s="5"/>
    </row>
    <row r="854" spans="1:10" x14ac:dyDescent="0.25">
      <c r="A854" s="5"/>
      <c r="B854" s="5"/>
      <c r="C854" s="5"/>
      <c r="D854" s="5"/>
      <c r="E854" s="5"/>
      <c r="F854" s="5"/>
      <c r="G854" s="5"/>
      <c r="H854" s="5"/>
      <c r="I854" s="5"/>
      <c r="J854" s="5"/>
    </row>
    <row r="855" spans="1:10" x14ac:dyDescent="0.25">
      <c r="A855" s="5"/>
      <c r="B855" s="5"/>
      <c r="C855" s="5"/>
      <c r="D855" s="5"/>
      <c r="E855" s="5"/>
      <c r="F855" s="5"/>
      <c r="G855" s="5"/>
      <c r="H855" s="5"/>
      <c r="I855" s="5"/>
      <c r="J855" s="5"/>
    </row>
    <row r="856" spans="1:10" x14ac:dyDescent="0.25">
      <c r="A856" s="5"/>
      <c r="B856" s="5"/>
      <c r="C856" s="5"/>
      <c r="D856" s="5"/>
      <c r="E856" s="5"/>
      <c r="F856" s="5"/>
      <c r="G856" s="5"/>
      <c r="H856" s="5"/>
      <c r="I856" s="5"/>
      <c r="J856" s="5"/>
    </row>
    <row r="857" spans="1:10" x14ac:dyDescent="0.25">
      <c r="A857" s="5"/>
      <c r="B857" s="5"/>
      <c r="C857" s="5"/>
      <c r="D857" s="5"/>
      <c r="E857" s="5"/>
      <c r="F857" s="5"/>
      <c r="G857" s="5"/>
      <c r="H857" s="5"/>
      <c r="I857" s="5"/>
      <c r="J857" s="5"/>
    </row>
    <row r="858" spans="1:10" x14ac:dyDescent="0.25">
      <c r="A858" s="5"/>
      <c r="B858" s="5"/>
      <c r="C858" s="5"/>
      <c r="D858" s="5"/>
      <c r="E858" s="5"/>
      <c r="F858" s="5"/>
      <c r="G858" s="5"/>
      <c r="H858" s="5"/>
      <c r="I858" s="5"/>
      <c r="J858" s="5"/>
    </row>
    <row r="859" spans="1:10" x14ac:dyDescent="0.25">
      <c r="A859" s="5"/>
      <c r="B859" s="5"/>
      <c r="C859" s="5"/>
      <c r="D859" s="5"/>
      <c r="E859" s="5"/>
      <c r="F859" s="5"/>
      <c r="G859" s="5"/>
      <c r="H859" s="5"/>
      <c r="I859" s="5"/>
      <c r="J859" s="5"/>
    </row>
    <row r="860" spans="1:10" x14ac:dyDescent="0.25">
      <c r="A860" s="5"/>
      <c r="B860" s="5"/>
      <c r="C860" s="5"/>
      <c r="D860" s="5"/>
      <c r="E860" s="5"/>
      <c r="F860" s="5"/>
      <c r="G860" s="5"/>
      <c r="H860" s="5"/>
      <c r="I860" s="5"/>
      <c r="J860" s="5"/>
    </row>
    <row r="861" spans="1:10" x14ac:dyDescent="0.25">
      <c r="A861" s="5"/>
      <c r="B861" s="5"/>
      <c r="C861" s="5"/>
      <c r="D861" s="5"/>
      <c r="E861" s="5"/>
      <c r="F861" s="5"/>
      <c r="G861" s="5"/>
      <c r="H861" s="5"/>
      <c r="I861" s="5"/>
      <c r="J861" s="5"/>
    </row>
    <row r="862" spans="1:10" x14ac:dyDescent="0.25">
      <c r="A862" s="5"/>
      <c r="B862" s="5"/>
      <c r="C862" s="5"/>
      <c r="D862" s="5"/>
      <c r="E862" s="5"/>
      <c r="F862" s="5"/>
      <c r="G862" s="5"/>
      <c r="H862" s="5"/>
      <c r="I862" s="5"/>
      <c r="J862" s="5"/>
    </row>
    <row r="863" spans="1:10" x14ac:dyDescent="0.25">
      <c r="A863" s="5"/>
      <c r="B863" s="5"/>
      <c r="C863" s="5"/>
      <c r="D863" s="5"/>
      <c r="E863" s="5"/>
      <c r="F863" s="5"/>
      <c r="G863" s="5"/>
      <c r="H863" s="5"/>
      <c r="I863" s="5"/>
      <c r="J863" s="5"/>
    </row>
    <row r="864" spans="1:10" x14ac:dyDescent="0.25">
      <c r="A864" s="5"/>
      <c r="B864" s="5"/>
      <c r="C864" s="5"/>
      <c r="D864" s="5"/>
      <c r="E864" s="5"/>
      <c r="F864" s="5"/>
      <c r="G864" s="5"/>
      <c r="H864" s="5"/>
      <c r="I864" s="5"/>
      <c r="J864" s="5"/>
    </row>
    <row r="865" spans="1:10" x14ac:dyDescent="0.25">
      <c r="A865" s="5"/>
      <c r="B865" s="5"/>
      <c r="C865" s="5"/>
      <c r="D865" s="5"/>
      <c r="E865" s="5"/>
      <c r="F865" s="5"/>
      <c r="G865" s="5"/>
      <c r="H865" s="5"/>
      <c r="I865" s="5"/>
      <c r="J865" s="5"/>
    </row>
    <row r="866" spans="1:10" x14ac:dyDescent="0.25">
      <c r="A866" s="5"/>
      <c r="B866" s="5"/>
      <c r="C866" s="5"/>
      <c r="D866" s="5"/>
      <c r="E866" s="5"/>
      <c r="F866" s="5"/>
      <c r="G866" s="5"/>
      <c r="H866" s="5"/>
      <c r="I866" s="5"/>
      <c r="J866" s="5"/>
    </row>
    <row r="867" spans="1:10" x14ac:dyDescent="0.25">
      <c r="A867" s="5"/>
      <c r="B867" s="5"/>
      <c r="C867" s="5"/>
      <c r="D867" s="5"/>
      <c r="E867" s="5"/>
      <c r="F867" s="5"/>
      <c r="G867" s="5"/>
      <c r="H867" s="5"/>
      <c r="I867" s="5"/>
      <c r="J867" s="5"/>
    </row>
    <row r="868" spans="1:10" x14ac:dyDescent="0.25">
      <c r="A868" s="5"/>
      <c r="B868" s="5"/>
      <c r="C868" s="5"/>
      <c r="D868" s="5"/>
      <c r="E868" s="5"/>
      <c r="F868" s="5"/>
      <c r="G868" s="5"/>
      <c r="H868" s="5"/>
      <c r="I868" s="5"/>
      <c r="J868" s="5"/>
    </row>
    <row r="869" spans="1:10" x14ac:dyDescent="0.25">
      <c r="A869" s="5"/>
      <c r="B869" s="5"/>
      <c r="C869" s="5"/>
      <c r="D869" s="5"/>
      <c r="E869" s="5"/>
      <c r="F869" s="5"/>
      <c r="G869" s="5"/>
      <c r="H869" s="5"/>
      <c r="I869" s="5"/>
      <c r="J869" s="5"/>
    </row>
    <row r="870" spans="1:10" x14ac:dyDescent="0.25">
      <c r="A870" s="5"/>
      <c r="B870" s="5"/>
      <c r="C870" s="5"/>
      <c r="D870" s="5"/>
      <c r="E870" s="5"/>
      <c r="F870" s="5"/>
      <c r="G870" s="5"/>
      <c r="H870" s="5"/>
      <c r="I870" s="5"/>
      <c r="J870" s="5"/>
    </row>
    <row r="871" spans="1:10" x14ac:dyDescent="0.25">
      <c r="A871" s="5"/>
      <c r="B871" s="5"/>
      <c r="C871" s="5"/>
      <c r="D871" s="5"/>
      <c r="E871" s="5"/>
      <c r="F871" s="5"/>
      <c r="G871" s="5"/>
      <c r="H871" s="5"/>
      <c r="I871" s="5"/>
      <c r="J871" s="5"/>
    </row>
    <row r="872" spans="1:10" x14ac:dyDescent="0.25">
      <c r="A872" s="5"/>
      <c r="B872" s="5"/>
      <c r="C872" s="5"/>
      <c r="D872" s="5"/>
      <c r="E872" s="5"/>
      <c r="F872" s="5"/>
      <c r="G872" s="5"/>
      <c r="H872" s="5"/>
      <c r="I872" s="5"/>
      <c r="J872" s="5"/>
    </row>
    <row r="873" spans="1:10" x14ac:dyDescent="0.25">
      <c r="A873" s="5"/>
      <c r="B873" s="5"/>
      <c r="C873" s="5"/>
      <c r="D873" s="5"/>
      <c r="E873" s="5"/>
      <c r="F873" s="5"/>
      <c r="G873" s="5"/>
      <c r="H873" s="5"/>
      <c r="I873" s="5"/>
      <c r="J873" s="5"/>
    </row>
    <row r="874" spans="1:10" x14ac:dyDescent="0.25">
      <c r="A874" s="5"/>
      <c r="B874" s="5"/>
      <c r="C874" s="5"/>
      <c r="D874" s="5"/>
      <c r="E874" s="5"/>
      <c r="F874" s="5"/>
      <c r="G874" s="5"/>
      <c r="H874" s="5"/>
      <c r="I874" s="5"/>
      <c r="J874" s="5"/>
    </row>
    <row r="875" spans="1:10" x14ac:dyDescent="0.25">
      <c r="A875" s="5"/>
      <c r="B875" s="5"/>
      <c r="C875" s="5"/>
      <c r="D875" s="5"/>
      <c r="E875" s="5"/>
      <c r="F875" s="5"/>
      <c r="G875" s="5"/>
      <c r="H875" s="5"/>
      <c r="I875" s="5"/>
      <c r="J875" s="5"/>
    </row>
    <row r="876" spans="1:10" x14ac:dyDescent="0.25">
      <c r="A876" s="5"/>
      <c r="B876" s="5"/>
      <c r="C876" s="5"/>
      <c r="D876" s="5"/>
      <c r="E876" s="5"/>
      <c r="F876" s="5"/>
      <c r="G876" s="5"/>
      <c r="H876" s="5"/>
      <c r="I876" s="5"/>
      <c r="J876" s="5"/>
    </row>
    <row r="877" spans="1:10" x14ac:dyDescent="0.25">
      <c r="A877" s="5"/>
      <c r="B877" s="5"/>
      <c r="C877" s="5"/>
      <c r="D877" s="5"/>
      <c r="E877" s="5"/>
      <c r="F877" s="5"/>
      <c r="G877" s="5"/>
      <c r="H877" s="5"/>
      <c r="I877" s="5"/>
      <c r="J877" s="5"/>
    </row>
    <row r="878" spans="1:10" x14ac:dyDescent="0.25">
      <c r="A878" s="5"/>
      <c r="B878" s="5"/>
      <c r="C878" s="5"/>
      <c r="D878" s="5"/>
      <c r="E878" s="5"/>
      <c r="F878" s="5"/>
      <c r="G878" s="5"/>
      <c r="H878" s="5"/>
      <c r="I878" s="5"/>
      <c r="J878" s="5"/>
    </row>
    <row r="879" spans="1:10" x14ac:dyDescent="0.25">
      <c r="A879" s="5"/>
      <c r="B879" s="5"/>
      <c r="C879" s="5"/>
      <c r="D879" s="5"/>
      <c r="E879" s="5"/>
      <c r="F879" s="5"/>
      <c r="G879" s="5"/>
      <c r="H879" s="5"/>
      <c r="I879" s="5"/>
      <c r="J879" s="5"/>
    </row>
    <row r="880" spans="1:10" x14ac:dyDescent="0.25">
      <c r="A880" s="5"/>
      <c r="B880" s="5"/>
      <c r="C880" s="5"/>
      <c r="D880" s="5"/>
      <c r="E880" s="5"/>
      <c r="F880" s="5"/>
      <c r="G880" s="5"/>
      <c r="H880" s="5"/>
      <c r="I880" s="5"/>
      <c r="J880" s="5"/>
    </row>
    <row r="881" spans="1:10" x14ac:dyDescent="0.25">
      <c r="A881" s="5"/>
      <c r="B881" s="5"/>
      <c r="C881" s="5"/>
      <c r="D881" s="5"/>
      <c r="E881" s="5"/>
      <c r="F881" s="5"/>
      <c r="G881" s="5"/>
      <c r="H881" s="5"/>
      <c r="I881" s="5"/>
      <c r="J881" s="5"/>
    </row>
    <row r="882" spans="1:10" x14ac:dyDescent="0.25">
      <c r="A882" s="5"/>
      <c r="B882" s="5"/>
      <c r="C882" s="5"/>
      <c r="D882" s="5"/>
      <c r="E882" s="5"/>
      <c r="F882" s="5"/>
      <c r="G882" s="5"/>
      <c r="H882" s="5"/>
      <c r="I882" s="5"/>
      <c r="J882" s="5"/>
    </row>
    <row r="883" spans="1:10" x14ac:dyDescent="0.25">
      <c r="A883" s="5"/>
      <c r="B883" s="5"/>
      <c r="C883" s="5"/>
      <c r="D883" s="5"/>
      <c r="E883" s="5"/>
      <c r="F883" s="5"/>
      <c r="G883" s="5"/>
      <c r="H883" s="5"/>
      <c r="I883" s="5"/>
      <c r="J883" s="5"/>
    </row>
    <row r="884" spans="1:10" x14ac:dyDescent="0.25">
      <c r="A884" s="5"/>
      <c r="B884" s="5"/>
      <c r="C884" s="5"/>
      <c r="D884" s="5"/>
      <c r="E884" s="5"/>
      <c r="F884" s="5"/>
      <c r="G884" s="5"/>
      <c r="H884" s="5"/>
      <c r="I884" s="5"/>
      <c r="J884" s="5"/>
    </row>
    <row r="885" spans="1:10" x14ac:dyDescent="0.25">
      <c r="A885" s="5"/>
      <c r="B885" s="5"/>
      <c r="C885" s="5"/>
      <c r="D885" s="5"/>
      <c r="E885" s="5"/>
      <c r="F885" s="5"/>
      <c r="G885" s="5"/>
      <c r="H885" s="5"/>
      <c r="I885" s="5"/>
      <c r="J885" s="5"/>
    </row>
    <row r="886" spans="1:10" x14ac:dyDescent="0.25">
      <c r="A886" s="5"/>
      <c r="B886" s="5"/>
      <c r="C886" s="5"/>
      <c r="D886" s="5"/>
      <c r="E886" s="5"/>
      <c r="F886" s="5"/>
      <c r="G886" s="5"/>
      <c r="H886" s="5"/>
      <c r="I886" s="5"/>
      <c r="J886" s="5"/>
    </row>
    <row r="887" spans="1:10" x14ac:dyDescent="0.25">
      <c r="A887" s="5"/>
      <c r="B887" s="5"/>
      <c r="C887" s="5"/>
      <c r="D887" s="5"/>
      <c r="E887" s="5"/>
      <c r="F887" s="5"/>
      <c r="G887" s="5"/>
      <c r="H887" s="5"/>
      <c r="I887" s="5"/>
      <c r="J887" s="5"/>
    </row>
    <row r="888" spans="1:10" x14ac:dyDescent="0.25">
      <c r="A888" s="5"/>
      <c r="B888" s="5"/>
      <c r="C888" s="5"/>
      <c r="D888" s="5"/>
      <c r="E888" s="5"/>
      <c r="F888" s="5"/>
      <c r="G888" s="5"/>
      <c r="H888" s="5"/>
      <c r="I888" s="5"/>
      <c r="J888" s="5"/>
    </row>
    <row r="889" spans="1:10" x14ac:dyDescent="0.25">
      <c r="A889" s="5"/>
      <c r="B889" s="5"/>
      <c r="C889" s="5"/>
      <c r="D889" s="5"/>
      <c r="E889" s="5"/>
      <c r="F889" s="5"/>
      <c r="G889" s="5"/>
      <c r="H889" s="5"/>
      <c r="I889" s="5"/>
      <c r="J889" s="5"/>
    </row>
    <row r="890" spans="1:10" x14ac:dyDescent="0.25">
      <c r="A890" s="5"/>
      <c r="B890" s="5"/>
      <c r="C890" s="5"/>
      <c r="D890" s="5"/>
      <c r="E890" s="5"/>
      <c r="F890" s="5"/>
      <c r="G890" s="5"/>
      <c r="H890" s="5"/>
      <c r="I890" s="5"/>
      <c r="J890" s="5"/>
    </row>
    <row r="891" spans="1:10" x14ac:dyDescent="0.25">
      <c r="A891" s="5"/>
      <c r="B891" s="5"/>
      <c r="C891" s="5"/>
      <c r="D891" s="5"/>
      <c r="E891" s="5"/>
      <c r="F891" s="5"/>
      <c r="G891" s="5"/>
      <c r="H891" s="5"/>
      <c r="I891" s="5"/>
      <c r="J891" s="5"/>
    </row>
    <row r="892" spans="1:10" x14ac:dyDescent="0.25">
      <c r="A892" s="5"/>
      <c r="B892" s="5"/>
      <c r="C892" s="5"/>
      <c r="D892" s="5"/>
      <c r="E892" s="5"/>
      <c r="F892" s="5"/>
      <c r="G892" s="5"/>
      <c r="H892" s="5"/>
      <c r="I892" s="5"/>
      <c r="J892" s="5"/>
    </row>
    <row r="893" spans="1:10" x14ac:dyDescent="0.25">
      <c r="A893" s="5"/>
      <c r="B893" s="5"/>
      <c r="C893" s="5"/>
      <c r="D893" s="5"/>
      <c r="E893" s="5"/>
      <c r="F893" s="5"/>
      <c r="G893" s="5"/>
      <c r="H893" s="5"/>
      <c r="I893" s="5"/>
      <c r="J893" s="5"/>
    </row>
    <row r="894" spans="1:10" x14ac:dyDescent="0.25">
      <c r="A894" s="5"/>
      <c r="B894" s="5"/>
      <c r="C894" s="5"/>
      <c r="D894" s="5"/>
      <c r="E894" s="5"/>
      <c r="F894" s="5"/>
      <c r="G894" s="5"/>
      <c r="H894" s="5"/>
      <c r="I894" s="5"/>
      <c r="J894" s="5"/>
    </row>
    <row r="895" spans="1:10" x14ac:dyDescent="0.25">
      <c r="A895" s="5"/>
      <c r="B895" s="5"/>
      <c r="C895" s="5"/>
      <c r="D895" s="5"/>
      <c r="E895" s="5"/>
      <c r="F895" s="5"/>
      <c r="G895" s="5"/>
      <c r="H895" s="5"/>
      <c r="I895" s="5"/>
      <c r="J895" s="5"/>
    </row>
    <row r="896" spans="1:10" x14ac:dyDescent="0.25">
      <c r="A896" s="5"/>
      <c r="B896" s="5"/>
      <c r="C896" s="5"/>
      <c r="D896" s="5"/>
      <c r="E896" s="5"/>
      <c r="F896" s="5"/>
      <c r="G896" s="5"/>
      <c r="H896" s="5"/>
      <c r="I896" s="5"/>
      <c r="J896" s="5"/>
    </row>
    <row r="897" spans="1:10" x14ac:dyDescent="0.25">
      <c r="A897" s="5"/>
      <c r="B897" s="5"/>
      <c r="C897" s="5"/>
      <c r="D897" s="5"/>
      <c r="E897" s="5"/>
      <c r="F897" s="5"/>
      <c r="G897" s="5"/>
      <c r="H897" s="5"/>
      <c r="I897" s="5"/>
      <c r="J897" s="5"/>
    </row>
    <row r="898" spans="1:10" x14ac:dyDescent="0.25">
      <c r="A898" s="5"/>
      <c r="B898" s="5"/>
      <c r="C898" s="5"/>
      <c r="D898" s="5"/>
      <c r="E898" s="5"/>
      <c r="F898" s="5"/>
      <c r="G898" s="5"/>
      <c r="H898" s="5"/>
      <c r="I898" s="5"/>
      <c r="J898" s="5"/>
    </row>
    <row r="899" spans="1:10" x14ac:dyDescent="0.25">
      <c r="A899" s="5"/>
      <c r="B899" s="5"/>
      <c r="C899" s="5"/>
      <c r="D899" s="5"/>
      <c r="E899" s="5"/>
      <c r="F899" s="5"/>
      <c r="G899" s="5"/>
      <c r="H899" s="5"/>
      <c r="I899" s="5"/>
      <c r="J899" s="5"/>
    </row>
    <row r="900" spans="1:10" x14ac:dyDescent="0.25">
      <c r="A900" s="5"/>
      <c r="B900" s="5"/>
      <c r="C900" s="5"/>
      <c r="D900" s="5"/>
      <c r="E900" s="5"/>
      <c r="F900" s="5"/>
      <c r="G900" s="5"/>
      <c r="H900" s="5"/>
      <c r="I900" s="5"/>
      <c r="J900" s="5"/>
    </row>
    <row r="901" spans="1:10" x14ac:dyDescent="0.25">
      <c r="A901" s="5"/>
      <c r="B901" s="5"/>
      <c r="C901" s="5"/>
      <c r="D901" s="5"/>
      <c r="E901" s="5"/>
      <c r="F901" s="5"/>
      <c r="G901" s="5"/>
      <c r="H901" s="5"/>
      <c r="I901" s="5"/>
      <c r="J901" s="5"/>
    </row>
  </sheetData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706"/>
  <sheetViews>
    <sheetView tabSelected="1" topLeftCell="B1" workbookViewId="0">
      <selection activeCell="S11" sqref="S11"/>
    </sheetView>
  </sheetViews>
  <sheetFormatPr baseColWidth="10" defaultColWidth="11.42578125" defaultRowHeight="15" x14ac:dyDescent="0.25"/>
  <cols>
    <col min="1" max="1" width="0" style="174" hidden="1" customWidth="1"/>
    <col min="2" max="3" width="6.5703125" style="174" bestFit="1" customWidth="1"/>
    <col min="4" max="4" width="10.5703125" style="174" customWidth="1"/>
    <col min="5" max="5" width="8.5703125" style="174" bestFit="1" customWidth="1"/>
    <col min="6" max="8" width="7.5703125" style="174" bestFit="1" customWidth="1"/>
    <col min="9" max="10" width="9.85546875" style="174" bestFit="1" customWidth="1"/>
    <col min="11" max="11" width="7.5703125" style="174" bestFit="1" customWidth="1"/>
    <col min="12" max="12" width="7.7109375" style="174" customWidth="1"/>
    <col min="13" max="13" width="7.5703125" style="174" bestFit="1" customWidth="1"/>
    <col min="14" max="14" width="7.42578125" style="98" bestFit="1" customWidth="1"/>
    <col min="15" max="15" width="8.42578125" style="174" bestFit="1" customWidth="1"/>
    <col min="16" max="16" width="8.42578125" style="174" customWidth="1"/>
    <col min="17" max="17" width="4" style="174" bestFit="1" customWidth="1"/>
    <col min="18" max="18" width="6.5703125" style="9" bestFit="1" customWidth="1"/>
    <col min="19" max="21" width="11.42578125" style="174"/>
    <col min="22" max="22" width="11.7109375" style="174" bestFit="1" customWidth="1"/>
    <col min="23" max="16384" width="11.42578125" style="174"/>
  </cols>
  <sheetData>
    <row r="1" spans="1:32" x14ac:dyDescent="0.25">
      <c r="B1" s="101" t="s">
        <v>26</v>
      </c>
      <c r="C1" s="101" t="s">
        <v>27</v>
      </c>
      <c r="D1" s="101" t="s">
        <v>95</v>
      </c>
      <c r="E1" s="102" t="s">
        <v>28</v>
      </c>
      <c r="F1" s="102" t="s">
        <v>29</v>
      </c>
      <c r="G1" s="102" t="s">
        <v>30</v>
      </c>
      <c r="H1" s="102" t="s">
        <v>31</v>
      </c>
      <c r="I1" s="102" t="s">
        <v>126</v>
      </c>
      <c r="J1" s="102" t="s">
        <v>127</v>
      </c>
      <c r="K1" s="102" t="s">
        <v>32</v>
      </c>
      <c r="L1" s="106" t="s">
        <v>35</v>
      </c>
      <c r="M1" s="102" t="s">
        <v>33</v>
      </c>
      <c r="N1" s="103" t="s">
        <v>130</v>
      </c>
      <c r="O1" s="101" t="s">
        <v>36</v>
      </c>
      <c r="P1" s="101" t="s">
        <v>137</v>
      </c>
      <c r="Q1" s="102"/>
      <c r="R1" s="104" t="s">
        <v>37</v>
      </c>
      <c r="S1" s="170" t="s">
        <v>38</v>
      </c>
      <c r="T1" s="170" t="s">
        <v>146</v>
      </c>
      <c r="U1" s="6" t="s">
        <v>39</v>
      </c>
      <c r="V1" s="105">
        <f ca="1">SUM(INDIRECT("N"&amp;T3):INDIRECT("N"&amp;T2))</f>
        <v>2.163054652567638E-5</v>
      </c>
      <c r="X1" s="8" t="s">
        <v>26</v>
      </c>
      <c r="Y1" s="8" t="s">
        <v>40</v>
      </c>
      <c r="Z1" s="8" t="s">
        <v>41</v>
      </c>
      <c r="AA1" s="8" t="s">
        <v>29</v>
      </c>
      <c r="AB1" s="8" t="s">
        <v>30</v>
      </c>
      <c r="AC1" s="8" t="s">
        <v>42</v>
      </c>
      <c r="AD1" s="8" t="s">
        <v>32</v>
      </c>
      <c r="AE1" s="8" t="s">
        <v>33</v>
      </c>
      <c r="AF1" s="8" t="s">
        <v>34</v>
      </c>
    </row>
    <row r="2" spans="1:32" x14ac:dyDescent="0.25">
      <c r="A2" s="9">
        <f>-B2</f>
        <v>-0.31591815528491302</v>
      </c>
      <c r="B2" s="88">
        <f>IF(Sample3!K8&gt;0,Sample3!K8,"" )</f>
        <v>0.31591815528491302</v>
      </c>
      <c r="C2" s="88">
        <f>IF(Sample3!L8&gt;0,Sample3!L8,"")</f>
        <v>0.74810815956368848</v>
      </c>
      <c r="D2" s="88">
        <f>IF(Sample3!M8&gt;0,Sample3!M8,)</f>
        <v>2.2601934725612409</v>
      </c>
      <c r="E2" s="162">
        <f t="shared" ref="E2:E65" si="0">IF(OR(B2="",B2=0),"",B2+1/$U$17)</f>
        <v>0.71591815528491298</v>
      </c>
      <c r="F2" s="162">
        <f t="shared" ref="F2:F65" si="1">IF(OR(B2="",B2=0),"",$V$18-(LN(1+EXP(-$S$11*(I2-V$18))))/$S$11)</f>
        <v>7.7659778968077089E-2</v>
      </c>
      <c r="G2" s="162">
        <f t="shared" ref="G2:G65" si="2">IF(OR(B2="",B2=0),"",B2-F2-H2-V$5*K2)</f>
        <v>0.15548114475221789</v>
      </c>
      <c r="H2" s="162">
        <f t="shared" ref="H2:H65" si="3">IF(OR(B2="",B2=0),"",1/2*(B2-V$5*K2+T$11)+1/2*POWER((B2-V$5*K2+T$11)^2-4*V$11*(B2-V$5*K2),0.5))</f>
        <v>8.2777231564618053E-2</v>
      </c>
      <c r="I2" s="162">
        <f t="shared" ref="I2:I65" si="4">B2-H2-V$5*K2</f>
        <v>0.23314092372029496</v>
      </c>
      <c r="J2" s="162">
        <f>B2-I2-V$5*K2</f>
        <v>8.2777231564618053E-2</v>
      </c>
      <c r="K2" s="162">
        <f t="shared" ref="K2:K65" si="5">IF(OR(B2="",B2=0),"",LN(1+EXP($U$11*(B2-$U$13)))/$U$11)</f>
        <v>1.8135669297882882E-2</v>
      </c>
      <c r="L2" s="59">
        <f t="shared" ref="L2:L65" si="6">IF(OR(B2="",B2=0),"",-LN(1+EXP($V$15*(B2-$V$13)))/$V$15)</f>
        <v>-2.2300954642173771E-6</v>
      </c>
      <c r="M2" s="162">
        <f>IF(OR(B2="",B2=0),"",$S$15*F2+$T$17+$T$15*G2+$U$15*J2+S$17*(K2+L2))</f>
        <v>0.7478302096843823</v>
      </c>
      <c r="N2" s="99">
        <f t="shared" ref="N2:N65" si="7">IF(OR(B2="",B2=0),"",(M2-C2)*(M2-C2))</f>
        <v>7.7256135406321679E-8</v>
      </c>
      <c r="O2" s="100">
        <f>IF(OR(B2="",B2=0),"",1/V$17*LN(1+EXP(V$17*(B2-V$5*K2-T$13))))</f>
        <v>8.3007448766128519E-2</v>
      </c>
      <c r="P2" s="100">
        <f>(O2-J2)^2</f>
        <v>5.2999959871310448E-8</v>
      </c>
      <c r="Q2" s="11"/>
      <c r="R2" s="9">
        <f t="shared" ref="R2:R65" si="8">IF(OR(B2="",B2=0),"",T$17+T$15*G2)</f>
        <v>0.71423770987349711</v>
      </c>
      <c r="S2" s="168">
        <v>3.7999999999999999E-2</v>
      </c>
      <c r="T2" s="169">
        <f>LOOKUP(-S2,A2:A700,Q2:Q700)</f>
        <v>236</v>
      </c>
      <c r="U2" s="6" t="s">
        <v>43</v>
      </c>
      <c r="V2" s="7">
        <f ca="1">SUM(INDIRECT("N"&amp;MAX(T2,T3)):N2)</f>
        <v>1.3625963820881014E-4</v>
      </c>
      <c r="W2" s="8">
        <v>1</v>
      </c>
      <c r="X2" s="8">
        <f t="shared" ref="X2:X21" si="9">Y2-1/U$17</f>
        <v>0.35386256680738348</v>
      </c>
      <c r="Y2" s="8">
        <f t="shared" ref="Y2:Y21" si="10">C$2+(C$2-T$17)/5-W2*0.005</f>
        <v>0.75386256680738351</v>
      </c>
      <c r="Z2" s="8">
        <f t="shared" ref="Z2:Z21" si="11">Y2</f>
        <v>0.75386256680738351</v>
      </c>
      <c r="AA2" s="8">
        <f t="shared" ref="AA2:AA21" si="12">IF(Z2="","",$S$13-(LN(1+EXP(-$S$11*(X2-AC2-AD2-$S$13))))/$S$11)</f>
        <v>7.8075323873309524E-2</v>
      </c>
      <c r="AB2" s="8">
        <f t="shared" ref="AB2:AB21" si="13">IF(Z2="","",X2-AC2-AD2-AA2)</f>
        <v>0.15579814487802318</v>
      </c>
      <c r="AC2" s="8">
        <f t="shared" ref="AC2:AC21" si="14">IF(Z2="","",1/2*(X2+T$11)+1/2*POWER((X2+T$11)^2-4*V$11*(X2),0.5)-AD2)</f>
        <v>7.9438441316177444E-2</v>
      </c>
      <c r="AD2" s="8">
        <f t="shared" ref="AD2:AD21" si="15">IF(Z2="","",LN(1+EXP($U$11*(X2-$U$13)))/$U$11)</f>
        <v>4.0550656739873361E-2</v>
      </c>
      <c r="AE2" s="8">
        <f t="shared" ref="AE2:AE21" si="16">IF(Z2="","",$S$15*AA2+$T$17+$T$15*AB2+$U$15*AC2+$S$17*AD2)</f>
        <v>0.74651584414627581</v>
      </c>
      <c r="AF2" s="8" t="str">
        <f t="shared" ref="AF2:AF21" si="17">IF(Y2&lt;C$2+0.01,"",(AE2-Y2)*(AE2-Y2))</f>
        <v/>
      </c>
    </row>
    <row r="3" spans="1:32" x14ac:dyDescent="0.25">
      <c r="A3" s="9">
        <f t="shared" ref="A3:A66" si="18">-B3</f>
        <v>-0.31393163307406668</v>
      </c>
      <c r="B3" s="88">
        <f>IF(Sample3!K9&gt;0,Sample3!K9, )</f>
        <v>0.31393163307406668</v>
      </c>
      <c r="C3" s="88">
        <f>IF(Sample3!L9&gt;0,Sample3!L9,"")</f>
        <v>0.74810815956368848</v>
      </c>
      <c r="D3" s="88">
        <f>IF(Sample3!M9&gt;0,Sample3!M9,)</f>
        <v>3.3902902088418614</v>
      </c>
      <c r="E3" s="162">
        <f t="shared" si="0"/>
        <v>0.71393163307406671</v>
      </c>
      <c r="F3" s="162">
        <f t="shared" si="1"/>
        <v>7.7659771791086962E-2</v>
      </c>
      <c r="G3" s="162">
        <f t="shared" si="2"/>
        <v>0.15542494469429072</v>
      </c>
      <c r="H3" s="162">
        <f t="shared" si="3"/>
        <v>8.0846916588689005E-2</v>
      </c>
      <c r="I3" s="162">
        <f t="shared" si="4"/>
        <v>0.23308471648537768</v>
      </c>
      <c r="J3" s="162">
        <f t="shared" ref="J3:J66" si="19">B3-I3-V$5*K3</f>
        <v>8.0846916588689005E-2</v>
      </c>
      <c r="K3" s="162">
        <f t="shared" si="5"/>
        <v>1.7272933717975131E-2</v>
      </c>
      <c r="L3" s="59">
        <f t="shared" si="6"/>
        <v>-1.8283469646741788E-6</v>
      </c>
      <c r="M3" s="162">
        <f t="shared" ref="M3:M66" si="20">IF(OR(B3="",B3=0),"",$S$15*F3+$T$17+$T$15*G3+$U$15*H3+S$17*(K3+L3))</f>
        <v>0.74703965929831984</v>
      </c>
      <c r="N3" s="99">
        <f t="shared" si="7"/>
        <v>1.141692817092862E-6</v>
      </c>
      <c r="O3" s="100">
        <f t="shared" ref="O3:O66" si="21">IF(OR(B3="",B3=0),"",1/V$17*LN(1+EXP(V$17*(B3-V$5*K3-T$13))))</f>
        <v>8.1049586433112067E-2</v>
      </c>
      <c r="P3" s="100">
        <f t="shared" ref="P3:P66" si="22">(O3-J3)^2</f>
        <v>4.1075065838468074E-8</v>
      </c>
      <c r="Q3" s="11">
        <v>1</v>
      </c>
      <c r="R3" s="9">
        <f t="shared" si="8"/>
        <v>0.71423051626608247</v>
      </c>
      <c r="S3" s="168">
        <v>0.18</v>
      </c>
      <c r="T3" s="169">
        <f>IF(LOOKUP(-S$3,A:A,Q:Q)=0,1,LOOKUP(-S$3,A:A,Q:Q))</f>
        <v>90</v>
      </c>
      <c r="U3" s="12" t="s">
        <v>138</v>
      </c>
      <c r="V3" s="13">
        <f ca="1">SUM(INDIRECT("P"&amp;MAX(T2,T3)):P2)</f>
        <v>1.0885484149059766E-4</v>
      </c>
      <c r="W3" s="8">
        <v>2</v>
      </c>
      <c r="X3" s="8">
        <f t="shared" si="9"/>
        <v>0.34886256680738348</v>
      </c>
      <c r="Y3" s="8">
        <f t="shared" si="10"/>
        <v>0.7488625668073835</v>
      </c>
      <c r="Z3" s="8">
        <f t="shared" si="11"/>
        <v>0.7488625668073835</v>
      </c>
      <c r="AA3" s="8">
        <f t="shared" si="12"/>
        <v>7.8075315091112596E-2</v>
      </c>
      <c r="AB3" s="8">
        <f t="shared" si="13"/>
        <v>0.155728133949181</v>
      </c>
      <c r="AC3" s="8">
        <f t="shared" si="14"/>
        <v>7.8071294329619012E-2</v>
      </c>
      <c r="AD3" s="8">
        <f t="shared" si="15"/>
        <v>3.6987823437470875E-2</v>
      </c>
      <c r="AE3" s="8">
        <f t="shared" si="16"/>
        <v>0.74595206973879036</v>
      </c>
      <c r="AF3" s="8" t="str">
        <f t="shared" si="17"/>
        <v/>
      </c>
    </row>
    <row r="4" spans="1:32" x14ac:dyDescent="0.25">
      <c r="A4" s="9">
        <f t="shared" si="18"/>
        <v>-0.3128619672682264</v>
      </c>
      <c r="B4" s="88">
        <f>IF(Sample3!K10&gt;0,Sample3!K10, )</f>
        <v>0.3128619672682264</v>
      </c>
      <c r="C4" s="88">
        <f>IF(Sample3!L10&gt;0,Sample3!L10,"")</f>
        <v>0.74662919531740735</v>
      </c>
      <c r="D4" s="88">
        <f>IF(Sample3!M10&gt;0,Sample3!M10,)</f>
        <v>5.0854353132629058</v>
      </c>
      <c r="E4" s="162">
        <f t="shared" si="0"/>
        <v>0.71286196726822637</v>
      </c>
      <c r="F4" s="162">
        <f t="shared" si="1"/>
        <v>7.7659767778362448E-2</v>
      </c>
      <c r="G4" s="162">
        <f t="shared" si="2"/>
        <v>0.15539360192637114</v>
      </c>
      <c r="H4" s="162">
        <f t="shared" si="3"/>
        <v>7.9808597563492817E-2</v>
      </c>
      <c r="I4" s="162">
        <f t="shared" si="4"/>
        <v>0.23305336970473359</v>
      </c>
      <c r="J4" s="162">
        <f t="shared" si="19"/>
        <v>7.9808597563492817E-2</v>
      </c>
      <c r="K4" s="162">
        <f t="shared" si="5"/>
        <v>1.6821267933141162E-2</v>
      </c>
      <c r="L4" s="59">
        <f t="shared" si="6"/>
        <v>-1.6428868246575538E-6</v>
      </c>
      <c r="M4" s="162">
        <f t="shared" si="20"/>
        <v>0.74661427875780872</v>
      </c>
      <c r="N4" s="99">
        <f t="shared" si="7"/>
        <v>2.2250375025921673E-10</v>
      </c>
      <c r="O4" s="100">
        <f t="shared" si="21"/>
        <v>7.9996596199012643E-2</v>
      </c>
      <c r="P4" s="100">
        <f t="shared" si="22"/>
        <v>3.5343486957316376E-8</v>
      </c>
      <c r="Q4" s="11">
        <v>2</v>
      </c>
      <c r="R4" s="9">
        <f t="shared" si="8"/>
        <v>0.7142265043917887</v>
      </c>
      <c r="S4" s="136" t="s">
        <v>58</v>
      </c>
      <c r="T4" s="137" t="s">
        <v>146</v>
      </c>
      <c r="U4" s="138" t="s">
        <v>101</v>
      </c>
      <c r="V4" s="91" t="s">
        <v>61</v>
      </c>
      <c r="W4" s="8">
        <v>3</v>
      </c>
      <c r="X4" s="8">
        <f t="shared" si="9"/>
        <v>0.34386256680738347</v>
      </c>
      <c r="Y4" s="8">
        <f t="shared" si="10"/>
        <v>0.7438625668073835</v>
      </c>
      <c r="Z4" s="8">
        <f t="shared" si="11"/>
        <v>0.7438625668073835</v>
      </c>
      <c r="AA4" s="8">
        <f t="shared" si="12"/>
        <v>7.8075305500688946E-2</v>
      </c>
      <c r="AB4" s="8">
        <f t="shared" si="13"/>
        <v>0.15565200149175121</v>
      </c>
      <c r="AC4" s="8">
        <f t="shared" si="14"/>
        <v>7.6540098218511821E-2</v>
      </c>
      <c r="AD4" s="8">
        <f t="shared" si="15"/>
        <v>3.3595161596431507E-2</v>
      </c>
      <c r="AE4" s="8">
        <f t="shared" si="16"/>
        <v>0.74532093766968432</v>
      </c>
      <c r="AF4" s="8" t="str">
        <f t="shared" si="17"/>
        <v/>
      </c>
    </row>
    <row r="5" spans="1:32" x14ac:dyDescent="0.25">
      <c r="A5" s="9">
        <f t="shared" si="18"/>
        <v>-0.31186870616280299</v>
      </c>
      <c r="B5" s="88">
        <f>IF(Sample3!K11&gt;0,Sample3!K11, )</f>
        <v>0.31186870616280299</v>
      </c>
      <c r="C5" s="88">
        <f>IF(Sample3!L11&gt;0,Sample3!L11,"")</f>
        <v>0.74675879620081409</v>
      </c>
      <c r="D5" s="88">
        <f>IF(Sample3!M11&gt;0,Sample3!M11,)</f>
        <v>6.7805804176837228</v>
      </c>
      <c r="E5" s="162">
        <f t="shared" si="0"/>
        <v>0.71186870616280307</v>
      </c>
      <c r="F5" s="162">
        <f t="shared" si="1"/>
        <v>7.7659763954735742E-2</v>
      </c>
      <c r="G5" s="162">
        <f t="shared" si="2"/>
        <v>0.15536378880379106</v>
      </c>
      <c r="H5" s="162">
        <f t="shared" si="3"/>
        <v>7.8845153404276197E-2</v>
      </c>
      <c r="I5" s="162">
        <f t="shared" si="4"/>
        <v>0.23302355275852679</v>
      </c>
      <c r="J5" s="162">
        <f t="shared" si="19"/>
        <v>7.8845153404276197E-2</v>
      </c>
      <c r="K5" s="162">
        <f t="shared" si="5"/>
        <v>1.640988656780373E-2</v>
      </c>
      <c r="L5" s="59">
        <f t="shared" si="6"/>
        <v>-1.4875591306984756E-6</v>
      </c>
      <c r="M5" s="162">
        <f t="shared" si="20"/>
        <v>0.74621947958863188</v>
      </c>
      <c r="N5" s="99">
        <f t="shared" si="7"/>
        <v>2.9086240817569168E-7</v>
      </c>
      <c r="O5" s="100">
        <f t="shared" si="21"/>
        <v>7.9019653128996628E-2</v>
      </c>
      <c r="P5" s="100">
        <f t="shared" si="22"/>
        <v>3.0450153927506223E-8</v>
      </c>
      <c r="Q5" s="11">
        <v>3</v>
      </c>
      <c r="R5" s="9">
        <f t="shared" si="8"/>
        <v>0.71422268831209845</v>
      </c>
      <c r="S5" s="166">
        <v>0</v>
      </c>
      <c r="T5" s="138">
        <f ca="1">Potentiel3!L3</f>
        <v>2</v>
      </c>
      <c r="U5" s="167">
        <f>Potentiel3!N3</f>
        <v>866.21914835909956</v>
      </c>
      <c r="V5" s="92">
        <f>IF(V28=1,1,0)</f>
        <v>0</v>
      </c>
      <c r="W5" s="8">
        <v>4</v>
      </c>
      <c r="X5" s="8">
        <f t="shared" si="9"/>
        <v>0.33886256680738347</v>
      </c>
      <c r="Y5" s="8">
        <f t="shared" si="10"/>
        <v>0.73886256680738349</v>
      </c>
      <c r="Z5" s="8">
        <f t="shared" si="11"/>
        <v>0.73886256680738349</v>
      </c>
      <c r="AA5" s="8">
        <f t="shared" si="12"/>
        <v>7.8075294987067417E-2</v>
      </c>
      <c r="AB5" s="8">
        <f t="shared" si="13"/>
        <v>0.15556892271696685</v>
      </c>
      <c r="AC5" s="8">
        <f t="shared" si="14"/>
        <v>7.4835642749755654E-2</v>
      </c>
      <c r="AD5" s="8">
        <f t="shared" si="15"/>
        <v>3.038270635359358E-2</v>
      </c>
      <c r="AE5" s="8">
        <f t="shared" si="16"/>
        <v>0.74461860468658969</v>
      </c>
      <c r="AF5" s="8" t="str">
        <f t="shared" si="17"/>
        <v/>
      </c>
    </row>
    <row r="6" spans="1:32" x14ac:dyDescent="0.25">
      <c r="A6" s="9">
        <f t="shared" si="18"/>
        <v>-0.31087544505737985</v>
      </c>
      <c r="B6" s="88">
        <f>IF(Sample3!K12&gt;0,Sample3!K12, )</f>
        <v>0.31087544505737985</v>
      </c>
      <c r="C6" s="88">
        <f>IF(Sample3!L12&gt;0,Sample3!L12,"")</f>
        <v>0.74625882763991835</v>
      </c>
      <c r="D6" s="88">
        <f>IF(Sample3!M12&gt;0,Sample3!M12,)</f>
        <v>7.3456287858241467</v>
      </c>
      <c r="E6" s="162">
        <f t="shared" si="0"/>
        <v>0.71087544505737987</v>
      </c>
      <c r="F6" s="162">
        <f t="shared" si="1"/>
        <v>7.7659760033616437E-2</v>
      </c>
      <c r="G6" s="162">
        <f t="shared" si="2"/>
        <v>0.15533326867849556</v>
      </c>
      <c r="H6" s="162">
        <f t="shared" si="3"/>
        <v>7.7882416345267852E-2</v>
      </c>
      <c r="I6" s="162">
        <f t="shared" si="4"/>
        <v>0.232993028712112</v>
      </c>
      <c r="J6" s="162">
        <f t="shared" si="19"/>
        <v>7.7882416345267852E-2</v>
      </c>
      <c r="K6" s="162">
        <f t="shared" si="5"/>
        <v>1.6006187369942332E-2</v>
      </c>
      <c r="L6" s="59">
        <f t="shared" si="6"/>
        <v>-1.3469159952532483E-6</v>
      </c>
      <c r="M6" s="162">
        <f t="shared" si="20"/>
        <v>0.74582487687717891</v>
      </c>
      <c r="N6" s="99">
        <f t="shared" si="7"/>
        <v>1.8831326448214474E-7</v>
      </c>
      <c r="O6" s="100">
        <f t="shared" si="21"/>
        <v>7.8043554677516044E-2</v>
      </c>
      <c r="P6" s="100">
        <f t="shared" si="22"/>
        <v>2.5965562119728843E-8</v>
      </c>
      <c r="Q6" s="11">
        <v>4</v>
      </c>
      <c r="R6" s="9">
        <f t="shared" si="8"/>
        <v>0.71421878173606068</v>
      </c>
      <c r="S6" s="108">
        <v>700</v>
      </c>
      <c r="T6" s="138">
        <f ca="1">Potentiel3!L4</f>
        <v>61</v>
      </c>
      <c r="U6" s="138">
        <f>Potentiel3!N4</f>
        <v>67</v>
      </c>
      <c r="V6" s="115" t="s">
        <v>165</v>
      </c>
      <c r="W6" s="8">
        <v>5</v>
      </c>
      <c r="X6" s="8">
        <f t="shared" si="9"/>
        <v>0.33386256680738347</v>
      </c>
      <c r="Y6" s="8">
        <f t="shared" si="10"/>
        <v>0.73386256680738349</v>
      </c>
      <c r="Z6" s="8">
        <f t="shared" si="11"/>
        <v>0.73386256680738349</v>
      </c>
      <c r="AA6" s="8">
        <f t="shared" si="12"/>
        <v>7.8075283412801816E-2</v>
      </c>
      <c r="AB6" s="8">
        <f t="shared" si="13"/>
        <v>0.1554779207862301</v>
      </c>
      <c r="AC6" s="8">
        <f t="shared" si="14"/>
        <v>7.2950473910497776E-2</v>
      </c>
      <c r="AD6" s="8">
        <f t="shared" si="15"/>
        <v>2.7358888697853745E-2</v>
      </c>
      <c r="AE6" s="8">
        <f t="shared" si="16"/>
        <v>0.74384192078074507</v>
      </c>
      <c r="AF6" s="8" t="str">
        <f t="shared" si="17"/>
        <v/>
      </c>
    </row>
    <row r="7" spans="1:32" x14ac:dyDescent="0.25">
      <c r="A7" s="9">
        <f t="shared" si="18"/>
        <v>-0.30980577925153957</v>
      </c>
      <c r="B7" s="88">
        <f>IF(Sample3!K13&gt;0,Sample3!K13, )</f>
        <v>0.30980577925153957</v>
      </c>
      <c r="C7" s="88">
        <f>IF(Sample3!L13&gt;0,Sample3!L13,"")</f>
        <v>0.74585268023708429</v>
      </c>
      <c r="D7" s="88">
        <f>IF(Sample3!M13&gt;0,Sample3!M13,)</f>
        <v>7.9106771539643432</v>
      </c>
      <c r="E7" s="162">
        <f t="shared" si="0"/>
        <v>0.70980577925153954</v>
      </c>
      <c r="F7" s="162">
        <f t="shared" si="1"/>
        <v>7.7659755697636973E-2</v>
      </c>
      <c r="G7" s="162">
        <f t="shared" si="2"/>
        <v>0.15529958192045742</v>
      </c>
      <c r="H7" s="162">
        <f t="shared" si="3"/>
        <v>7.6846441633445173E-2</v>
      </c>
      <c r="I7" s="162">
        <f t="shared" si="4"/>
        <v>0.2329593376180944</v>
      </c>
      <c r="J7" s="162">
        <f t="shared" si="19"/>
        <v>7.6846441633445173E-2</v>
      </c>
      <c r="K7" s="162">
        <f t="shared" si="5"/>
        <v>1.5579973065107925E-2</v>
      </c>
      <c r="L7" s="59">
        <f t="shared" si="6"/>
        <v>-1.2102873153863287E-6</v>
      </c>
      <c r="M7" s="162">
        <f t="shared" si="20"/>
        <v>0.74540014767075935</v>
      </c>
      <c r="N7" s="99">
        <f t="shared" si="7"/>
        <v>2.0478572358463341E-7</v>
      </c>
      <c r="O7" s="100">
        <f t="shared" si="21"/>
        <v>7.6993365566868394E-2</v>
      </c>
      <c r="P7" s="100">
        <f t="shared" si="22"/>
        <v>2.1586642212551035E-8</v>
      </c>
      <c r="Q7" s="11">
        <v>5</v>
      </c>
      <c r="R7" s="9">
        <f t="shared" si="8"/>
        <v>0.71421446983103176</v>
      </c>
      <c r="S7" s="139" t="s">
        <v>142</v>
      </c>
      <c r="T7" s="139"/>
      <c r="U7" s="14"/>
      <c r="W7" s="8">
        <v>6</v>
      </c>
      <c r="X7" s="8">
        <f t="shared" si="9"/>
        <v>0.32886256680738346</v>
      </c>
      <c r="Y7" s="8">
        <f t="shared" si="10"/>
        <v>0.72886256680738348</v>
      </c>
      <c r="Z7" s="8">
        <f t="shared" si="11"/>
        <v>0.72886256680738348</v>
      </c>
      <c r="AA7" s="8">
        <f t="shared" si="12"/>
        <v>7.8075270612311773E-2</v>
      </c>
      <c r="AB7" s="8">
        <f t="shared" si="13"/>
        <v>0.15537783092725999</v>
      </c>
      <c r="AC7" s="8">
        <f t="shared" si="14"/>
        <v>7.087930812745212E-2</v>
      </c>
      <c r="AD7" s="8">
        <f t="shared" si="15"/>
        <v>2.4530157140359558E-2</v>
      </c>
      <c r="AE7" s="8">
        <f t="shared" si="16"/>
        <v>0.74298859269156403</v>
      </c>
      <c r="AF7" s="8" t="str">
        <f t="shared" si="17"/>
        <v/>
      </c>
    </row>
    <row r="8" spans="1:32" x14ac:dyDescent="0.25">
      <c r="A8" s="9">
        <f t="shared" si="18"/>
        <v>-0.30865970874528198</v>
      </c>
      <c r="B8" s="88">
        <f>IF(Sample3!K14&gt;0,Sample3!K14, )</f>
        <v>0.30865970874528198</v>
      </c>
      <c r="C8" s="88">
        <f>IF(Sample3!L14&gt;0,Sample3!L14,"")</f>
        <v>0.74520575067803585</v>
      </c>
      <c r="D8" s="88">
        <f>IF(Sample3!M14&gt;0,Sample3!M14,)</f>
        <v>9.6058222583853876</v>
      </c>
      <c r="E8" s="162">
        <f t="shared" si="0"/>
        <v>0.70865970874528195</v>
      </c>
      <c r="F8" s="162">
        <f t="shared" si="1"/>
        <v>7.7659750916287268E-2</v>
      </c>
      <c r="G8" s="162">
        <f t="shared" si="2"/>
        <v>0.15526251075902525</v>
      </c>
      <c r="H8" s="162">
        <f t="shared" si="3"/>
        <v>7.573744706996946E-2</v>
      </c>
      <c r="I8" s="162">
        <f t="shared" si="4"/>
        <v>0.23292226167531252</v>
      </c>
      <c r="J8" s="162">
        <f t="shared" si="19"/>
        <v>7.573744706996946E-2</v>
      </c>
      <c r="K8" s="162">
        <f t="shared" si="5"/>
        <v>1.5133072493143034E-2</v>
      </c>
      <c r="L8" s="59">
        <f t="shared" si="6"/>
        <v>-1.0792402096865266E-6</v>
      </c>
      <c r="M8" s="162">
        <f t="shared" si="20"/>
        <v>0.74494535248238603</v>
      </c>
      <c r="N8" s="99">
        <f t="shared" si="7"/>
        <v>6.7807220297684379E-8</v>
      </c>
      <c r="O8" s="100">
        <f t="shared" si="21"/>
        <v>7.5869369255264135E-2</v>
      </c>
      <c r="P8" s="100">
        <f t="shared" si="22"/>
        <v>1.7403462972922573E-8</v>
      </c>
      <c r="Q8" s="11">
        <v>6</v>
      </c>
      <c r="R8" s="9">
        <f t="shared" si="8"/>
        <v>0.71420972472236843</v>
      </c>
      <c r="S8" s="15">
        <v>0.12</v>
      </c>
      <c r="T8" s="16">
        <f>LOOKUP(-S8,A2:A700,Q:Q+1)</f>
        <v>130</v>
      </c>
      <c r="U8" s="164" t="s">
        <v>139</v>
      </c>
      <c r="V8" s="165">
        <f ca="1">(INDIRECT("C"&amp;T8)-INDIRECT("C"&amp;T9))/(INDIRECT("B"&amp;T8)-INDIRECT("B"&amp;T9))</f>
        <v>0.12788322879092942</v>
      </c>
      <c r="W8" s="8">
        <v>7</v>
      </c>
      <c r="X8" s="8">
        <f t="shared" si="9"/>
        <v>0.32386256680738346</v>
      </c>
      <c r="Y8" s="8">
        <f t="shared" si="10"/>
        <v>0.72386256680738348</v>
      </c>
      <c r="Z8" s="8">
        <f t="shared" si="11"/>
        <v>0.72386256680738348</v>
      </c>
      <c r="AA8" s="8">
        <f t="shared" si="12"/>
        <v>7.8075256384462999E-2</v>
      </c>
      <c r="AB8" s="8">
        <f t="shared" si="13"/>
        <v>0.15526725417775766</v>
      </c>
      <c r="AC8" s="8">
        <f t="shared" si="14"/>
        <v>6.8619385931679794E-2</v>
      </c>
      <c r="AD8" s="8">
        <f t="shared" si="15"/>
        <v>2.1900670313482973E-2</v>
      </c>
      <c r="AE8" s="8">
        <f t="shared" si="16"/>
        <v>0.74205732150939818</v>
      </c>
      <c r="AF8" s="8" t="str">
        <f t="shared" si="17"/>
        <v/>
      </c>
    </row>
    <row r="9" spans="1:32" ht="15.75" thickBot="1" x14ac:dyDescent="0.3">
      <c r="A9" s="9">
        <f t="shared" si="18"/>
        <v>-0.3074372335386073</v>
      </c>
      <c r="B9" s="88">
        <f>IF(Sample3!K15&gt;0,Sample3!K15, )</f>
        <v>0.3074372335386073</v>
      </c>
      <c r="C9" s="88">
        <f>IF(Sample3!L15&gt;0,Sample3!L15,"")</f>
        <v>0.74467069224697169</v>
      </c>
      <c r="D9" s="88">
        <f>IF(Sample3!M15&gt;0,Sample3!M15,)</f>
        <v>11.300967362806205</v>
      </c>
      <c r="E9" s="162">
        <f t="shared" si="0"/>
        <v>0.70743723353860732</v>
      </c>
      <c r="F9" s="162">
        <f t="shared" si="1"/>
        <v>7.7659745654604415E-2</v>
      </c>
      <c r="G9" s="162">
        <f t="shared" si="2"/>
        <v>0.15522180684814957</v>
      </c>
      <c r="H9" s="162">
        <f t="shared" si="3"/>
        <v>7.4555681035853291E-2</v>
      </c>
      <c r="I9" s="162">
        <f t="shared" si="4"/>
        <v>0.232881552502754</v>
      </c>
      <c r="J9" s="162">
        <f t="shared" si="19"/>
        <v>7.4555681035853305E-2</v>
      </c>
      <c r="K9" s="162">
        <f t="shared" si="5"/>
        <v>1.4667414288502465E-2</v>
      </c>
      <c r="L9" s="59">
        <f t="shared" si="6"/>
        <v>-9.5505721681137814E-7</v>
      </c>
      <c r="M9" s="162">
        <f t="shared" si="20"/>
        <v>0.74446056032127805</v>
      </c>
      <c r="N9" s="99">
        <f t="shared" si="7"/>
        <v>4.4155426195715404E-8</v>
      </c>
      <c r="O9" s="100">
        <f t="shared" si="21"/>
        <v>7.4671895966200261E-2</v>
      </c>
      <c r="P9" s="100">
        <f t="shared" si="22"/>
        <v>1.3505910035547747E-8</v>
      </c>
      <c r="Q9" s="11">
        <v>7</v>
      </c>
      <c r="R9" s="9">
        <f t="shared" si="8"/>
        <v>0.71420451462177637</v>
      </c>
      <c r="S9" s="15">
        <v>0.18</v>
      </c>
      <c r="T9" s="16">
        <f>LOOKUP(-S9,A2:A700,Q2:Q700+1)</f>
        <v>91</v>
      </c>
      <c r="U9" s="174" t="s">
        <v>54</v>
      </c>
      <c r="V9" s="17">
        <f ca="1">(INDIRECT("M"&amp;T8)-INDIRECT("M"&amp;T9))/(INDIRECT("B"&amp;T8)-INDIRECT("B"&amp;T9))</f>
        <v>0.13405135387736314</v>
      </c>
      <c r="W9" s="8">
        <v>8</v>
      </c>
      <c r="X9" s="8">
        <f t="shared" si="9"/>
        <v>0.31886256680738345</v>
      </c>
      <c r="Y9" s="8">
        <f t="shared" si="10"/>
        <v>0.71886256680738347</v>
      </c>
      <c r="Z9" s="8">
        <f t="shared" si="11"/>
        <v>0.71886256680738347</v>
      </c>
      <c r="AA9" s="8">
        <f t="shared" si="12"/>
        <v>7.8075240482730193E-2</v>
      </c>
      <c r="AB9" s="8">
        <f t="shared" si="13"/>
        <v>0.15514449720668455</v>
      </c>
      <c r="AC9" s="8">
        <f t="shared" si="14"/>
        <v>6.6170738667778117E-2</v>
      </c>
      <c r="AD9" s="8">
        <f t="shared" si="15"/>
        <v>1.9472090450190584E-2</v>
      </c>
      <c r="AE9" s="8">
        <f t="shared" si="16"/>
        <v>0.74104790320807989</v>
      </c>
      <c r="AF9" s="8" t="str">
        <f t="shared" si="17"/>
        <v/>
      </c>
    </row>
    <row r="10" spans="1:32" x14ac:dyDescent="0.25">
      <c r="A10" s="9">
        <f t="shared" si="18"/>
        <v>-0.30621475833193257</v>
      </c>
      <c r="B10" s="88">
        <f>IF(Sample3!K16&gt;0,Sample3!K16, )</f>
        <v>0.30621475833193257</v>
      </c>
      <c r="C10" s="88">
        <f>IF(Sample3!L16&gt;0,Sample3!L16,"")</f>
        <v>0.74481795525468197</v>
      </c>
      <c r="D10" s="88">
        <f>IF(Sample3!M16&gt;0,Sample3!M16,)</f>
        <v>12.996112467227249</v>
      </c>
      <c r="E10" s="162">
        <f t="shared" si="0"/>
        <v>0.70621475833193259</v>
      </c>
      <c r="F10" s="162">
        <f t="shared" si="1"/>
        <v>7.7659740218256543E-2</v>
      </c>
      <c r="G10" s="162">
        <f t="shared" si="2"/>
        <v>0.15517985188581418</v>
      </c>
      <c r="H10" s="162">
        <f t="shared" si="3"/>
        <v>7.3375166227861846E-2</v>
      </c>
      <c r="I10" s="162">
        <f t="shared" si="4"/>
        <v>0.23283959210407074</v>
      </c>
      <c r="J10" s="162">
        <f t="shared" si="19"/>
        <v>7.3375166227861832E-2</v>
      </c>
      <c r="K10" s="162">
        <f t="shared" si="5"/>
        <v>1.4213043664957485E-2</v>
      </c>
      <c r="L10" s="59">
        <f t="shared" si="6"/>
        <v>-8.4516276128640777E-7</v>
      </c>
      <c r="M10" s="162">
        <f t="shared" si="20"/>
        <v>0.74397611579580669</v>
      </c>
      <c r="N10" s="99">
        <f t="shared" si="7"/>
        <v>7.0869367451942762E-7</v>
      </c>
      <c r="O10" s="100">
        <f t="shared" si="21"/>
        <v>7.3476017655125778E-2</v>
      </c>
      <c r="P10" s="100">
        <f t="shared" si="22"/>
        <v>1.0171010381174884E-8</v>
      </c>
      <c r="Q10" s="11">
        <v>8</v>
      </c>
      <c r="R10" s="9">
        <f t="shared" si="8"/>
        <v>0.71419914438659748</v>
      </c>
      <c r="S10" s="118" t="s">
        <v>132</v>
      </c>
      <c r="T10" s="119" t="s">
        <v>44</v>
      </c>
      <c r="U10" s="120" t="s">
        <v>133</v>
      </c>
      <c r="V10" s="121" t="s">
        <v>45</v>
      </c>
      <c r="W10" s="8">
        <v>9</v>
      </c>
      <c r="X10" s="8">
        <f t="shared" si="9"/>
        <v>0.31386256680738345</v>
      </c>
      <c r="Y10" s="8">
        <f t="shared" si="10"/>
        <v>0.71386256680738347</v>
      </c>
      <c r="Z10" s="8">
        <f t="shared" si="11"/>
        <v>0.71386256680738347</v>
      </c>
      <c r="AA10" s="8">
        <f t="shared" si="12"/>
        <v>7.8075222601998617E-2</v>
      </c>
      <c r="AB10" s="8">
        <f t="shared" si="13"/>
        <v>0.15500749326803751</v>
      </c>
      <c r="AC10" s="8">
        <f t="shared" si="14"/>
        <v>6.3536351915137179E-2</v>
      </c>
      <c r="AD10" s="8">
        <f t="shared" si="15"/>
        <v>1.7243499022210149E-2</v>
      </c>
      <c r="AE10" s="8">
        <f t="shared" si="16"/>
        <v>0.73996128484631141</v>
      </c>
      <c r="AF10" s="8" t="str">
        <f t="shared" si="17"/>
        <v/>
      </c>
    </row>
    <row r="11" spans="1:32" x14ac:dyDescent="0.25">
      <c r="A11" s="9">
        <f t="shared" si="18"/>
        <v>-0.30491587842484058</v>
      </c>
      <c r="B11" s="88">
        <f>IF(Sample3!K17&gt;0,Sample3!K17, )</f>
        <v>0.30491587842484058</v>
      </c>
      <c r="C11" s="88">
        <f>IF(Sample3!L17&gt;0,Sample3!L17,"")</f>
        <v>0.74402433950533742</v>
      </c>
      <c r="D11" s="88">
        <f>IF(Sample3!M17&gt;0,Sample3!M17,)</f>
        <v>14.126209203507869</v>
      </c>
      <c r="E11" s="162">
        <f t="shared" si="0"/>
        <v>0.7049158784248406</v>
      </c>
      <c r="F11" s="162">
        <f t="shared" si="1"/>
        <v>7.7659734241189632E-2</v>
      </c>
      <c r="G11" s="162">
        <f t="shared" si="2"/>
        <v>0.15513384081466519</v>
      </c>
      <c r="H11" s="162">
        <f t="shared" si="3"/>
        <v>7.2122303368985743E-2</v>
      </c>
      <c r="I11" s="162">
        <f t="shared" si="4"/>
        <v>0.23279357505585485</v>
      </c>
      <c r="J11" s="162">
        <f t="shared" si="19"/>
        <v>7.212230336898573E-2</v>
      </c>
      <c r="K11" s="162">
        <f t="shared" si="5"/>
        <v>1.374251577656847E-2</v>
      </c>
      <c r="L11" s="59">
        <f t="shared" si="6"/>
        <v>-7.4222050991312759E-7</v>
      </c>
      <c r="M11" s="162">
        <f t="shared" si="20"/>
        <v>0.74346179193900697</v>
      </c>
      <c r="N11" s="99">
        <f t="shared" si="7"/>
        <v>3.1645976438431352E-7</v>
      </c>
      <c r="O11" s="100">
        <f t="shared" si="21"/>
        <v>7.2207255794802153E-2</v>
      </c>
      <c r="P11" s="100">
        <f t="shared" si="22"/>
        <v>7.2169146520948592E-9</v>
      </c>
      <c r="Q11" s="11">
        <v>9</v>
      </c>
      <c r="R11" s="9">
        <f t="shared" si="8"/>
        <v>0.71419325496949038</v>
      </c>
      <c r="S11" s="122">
        <f>100*T24</f>
        <v>57.676072696245264</v>
      </c>
      <c r="T11" s="141">
        <f>-T26-V19</f>
        <v>-0.2363641952094962</v>
      </c>
      <c r="U11" s="123">
        <f>V25*100</f>
        <v>32.184120917871859</v>
      </c>
      <c r="V11" s="142">
        <f>IF(V5=0,(T11*(T29-T13)+(T29-T13)*(T13))/(T29),(T11*(U13-T13)+(U13-T13)*(T13))/(U13))</f>
        <v>-8.4456523309530947E-4</v>
      </c>
      <c r="W11" s="8">
        <v>10</v>
      </c>
      <c r="X11" s="8">
        <f t="shared" si="9"/>
        <v>0.30886256680738344</v>
      </c>
      <c r="Y11" s="8">
        <f t="shared" si="10"/>
        <v>0.70886256680738347</v>
      </c>
      <c r="Z11" s="8">
        <f t="shared" si="11"/>
        <v>0.70886256680738347</v>
      </c>
      <c r="AA11" s="8">
        <f t="shared" si="12"/>
        <v>7.8075202360629689E-2</v>
      </c>
      <c r="AB11" s="8">
        <f t="shared" si="13"/>
        <v>0.15485369733815424</v>
      </c>
      <c r="AC11" s="8">
        <f t="shared" si="14"/>
        <v>6.0722223623283E-2</v>
      </c>
      <c r="AD11" s="8">
        <f t="shared" si="15"/>
        <v>1.5211443485316526E-2</v>
      </c>
      <c r="AE11" s="8">
        <f t="shared" si="16"/>
        <v>0.73879957473761482</v>
      </c>
      <c r="AF11" s="8" t="str">
        <f t="shared" si="17"/>
        <v/>
      </c>
    </row>
    <row r="12" spans="1:32" x14ac:dyDescent="0.25">
      <c r="A12" s="9">
        <f t="shared" si="18"/>
        <v>-0.30361699851774882</v>
      </c>
      <c r="B12" s="88">
        <f>IF(Sample3!K18&gt;0,Sample3!K18, )</f>
        <v>0.30361699851774882</v>
      </c>
      <c r="C12" s="88">
        <f>IF(Sample3!L18&gt;0,Sample3!L18,"")</f>
        <v>0.74308458105531416</v>
      </c>
      <c r="D12" s="88">
        <f>IF(Sample3!M18&gt;0,Sample3!M18,)</f>
        <v>15.821354307928686</v>
      </c>
      <c r="E12" s="162">
        <f t="shared" si="0"/>
        <v>0.70361699851774884</v>
      </c>
      <c r="F12" s="162">
        <f t="shared" si="1"/>
        <v>7.7659728046363702E-2</v>
      </c>
      <c r="G12" s="162">
        <f t="shared" si="2"/>
        <v>0.15508628197125568</v>
      </c>
      <c r="H12" s="162">
        <f t="shared" si="3"/>
        <v>7.0870988500129434E-2</v>
      </c>
      <c r="I12" s="162">
        <f t="shared" si="4"/>
        <v>0.23274601001761938</v>
      </c>
      <c r="J12" s="162">
        <f t="shared" si="19"/>
        <v>7.0870988500129434E-2</v>
      </c>
      <c r="K12" s="162">
        <f t="shared" si="5"/>
        <v>1.3284458021331033E-2</v>
      </c>
      <c r="L12" s="59">
        <f t="shared" si="6"/>
        <v>-6.518163899332123E-7</v>
      </c>
      <c r="M12" s="162">
        <f t="shared" si="20"/>
        <v>0.74294789816974482</v>
      </c>
      <c r="N12" s="99">
        <f t="shared" si="7"/>
        <v>1.8682211207561065E-8</v>
      </c>
      <c r="O12" s="100">
        <f t="shared" si="21"/>
        <v>7.0940533175476966E-2</v>
      </c>
      <c r="P12" s="100">
        <f t="shared" si="22"/>
        <v>4.8364618691937106E-9</v>
      </c>
      <c r="Q12" s="11">
        <v>10</v>
      </c>
      <c r="R12" s="9">
        <f t="shared" si="8"/>
        <v>0.71418716743753397</v>
      </c>
      <c r="S12" s="124" t="s">
        <v>131</v>
      </c>
      <c r="T12" s="125" t="s">
        <v>46</v>
      </c>
      <c r="U12" s="126" t="s">
        <v>47</v>
      </c>
      <c r="V12" s="125" t="s">
        <v>48</v>
      </c>
      <c r="W12" s="8">
        <v>11</v>
      </c>
      <c r="X12" s="8">
        <f t="shared" si="9"/>
        <v>0.30386256680738344</v>
      </c>
      <c r="Y12" s="8">
        <f t="shared" si="10"/>
        <v>0.70386256680738346</v>
      </c>
      <c r="Z12" s="8">
        <f t="shared" si="11"/>
        <v>0.70386256680738346</v>
      </c>
      <c r="AA12" s="8">
        <f t="shared" si="12"/>
        <v>7.807517927576052E-2</v>
      </c>
      <c r="AB12" s="8">
        <f t="shared" si="13"/>
        <v>0.15467994559489584</v>
      </c>
      <c r="AC12" s="8">
        <f t="shared" si="14"/>
        <v>5.7737331781364851E-2</v>
      </c>
      <c r="AD12" s="8">
        <f t="shared" si="15"/>
        <v>1.3370110155362215E-2</v>
      </c>
      <c r="AE12" s="8">
        <f t="shared" si="16"/>
        <v>0.73756601134336064</v>
      </c>
      <c r="AF12" s="8" t="str">
        <f t="shared" si="17"/>
        <v/>
      </c>
    </row>
    <row r="13" spans="1:32" x14ac:dyDescent="0.25">
      <c r="A13" s="9">
        <f t="shared" si="18"/>
        <v>-0.30231811861065677</v>
      </c>
      <c r="B13" s="88">
        <f>IF(Sample3!K19&gt;0,Sample3!K19, )</f>
        <v>0.30231811861065677</v>
      </c>
      <c r="C13" s="88">
        <f>IF(Sample3!L19&gt;0,Sample3!L19,"")</f>
        <v>0.74229261298711713</v>
      </c>
      <c r="D13" s="88">
        <f>IF(Sample3!M19&gt;0,Sample3!M19,)</f>
        <v>18.646596148630351</v>
      </c>
      <c r="E13" s="162">
        <f t="shared" si="0"/>
        <v>0.70231811861065685</v>
      </c>
      <c r="F13" s="162">
        <f t="shared" si="1"/>
        <v>7.7659721622097E-2</v>
      </c>
      <c r="G13" s="162">
        <f t="shared" si="2"/>
        <v>0.15503709909103244</v>
      </c>
      <c r="H13" s="162">
        <f t="shared" si="3"/>
        <v>6.9621297897527329E-2</v>
      </c>
      <c r="I13" s="162">
        <f t="shared" si="4"/>
        <v>0.23269682071312944</v>
      </c>
      <c r="J13" s="162">
        <f t="shared" si="19"/>
        <v>6.9621297897527329E-2</v>
      </c>
      <c r="K13" s="162">
        <f t="shared" si="5"/>
        <v>1.283871775307239E-2</v>
      </c>
      <c r="L13" s="59">
        <f t="shared" si="6"/>
        <v>-5.7242337903047181E-7</v>
      </c>
      <c r="M13" s="162">
        <f t="shared" si="20"/>
        <v>0.74243445568043476</v>
      </c>
      <c r="N13" s="99">
        <f t="shared" si="7"/>
        <v>2.011934964759886E-8</v>
      </c>
      <c r="O13" s="100">
        <f t="shared" si="21"/>
        <v>6.9675984133273014E-2</v>
      </c>
      <c r="P13" s="100">
        <f t="shared" si="22"/>
        <v>2.9905843800326462E-9</v>
      </c>
      <c r="Q13" s="11">
        <v>11</v>
      </c>
      <c r="R13" s="9">
        <f t="shared" si="8"/>
        <v>0.71418087202886538</v>
      </c>
      <c r="S13" s="127">
        <f>T25</f>
        <v>7.8077494260573352E-2</v>
      </c>
      <c r="T13" s="128">
        <f>T26</f>
        <v>0.23317782674994744</v>
      </c>
      <c r="U13" s="129">
        <f>V26</f>
        <v>0.32313929644478384</v>
      </c>
      <c r="V13" s="134">
        <f>V29</f>
        <v>0.4</v>
      </c>
      <c r="W13" s="8">
        <v>12</v>
      </c>
      <c r="X13" s="8">
        <f t="shared" si="9"/>
        <v>0.29886256680738355</v>
      </c>
      <c r="Y13" s="8">
        <f t="shared" si="10"/>
        <v>0.69886256680738357</v>
      </c>
      <c r="Z13" s="8">
        <f t="shared" si="11"/>
        <v>0.69886256680738357</v>
      </c>
      <c r="AA13" s="8">
        <f t="shared" si="12"/>
        <v>7.807515272879631E-2</v>
      </c>
      <c r="AB13" s="8">
        <f t="shared" si="13"/>
        <v>0.15448226521348257</v>
      </c>
      <c r="AC13" s="8">
        <f t="shared" si="14"/>
        <v>5.4593543660331534E-2</v>
      </c>
      <c r="AD13" s="8">
        <f t="shared" si="15"/>
        <v>1.1711605204773125E-2</v>
      </c>
      <c r="AE13" s="8">
        <f t="shared" si="16"/>
        <v>0.73626490209546525</v>
      </c>
      <c r="AF13" s="8" t="str">
        <f t="shared" si="17"/>
        <v/>
      </c>
    </row>
    <row r="14" spans="1:32" x14ac:dyDescent="0.25">
      <c r="A14" s="9">
        <f t="shared" si="18"/>
        <v>-0.30101923870356501</v>
      </c>
      <c r="B14" s="88">
        <f>IF(Sample3!K20&gt;0,Sample3!K20, )</f>
        <v>0.30101923870356501</v>
      </c>
      <c r="C14" s="88">
        <f>IF(Sample3!L20&gt;0,Sample3!L20,"")</f>
        <v>0.74162970391218708</v>
      </c>
      <c r="D14" s="88">
        <f>IF(Sample3!M20&gt;0,Sample3!M20,)</f>
        <v>20.906789621191592</v>
      </c>
      <c r="E14" s="162">
        <f t="shared" si="0"/>
        <v>0.70101923870356497</v>
      </c>
      <c r="F14" s="162">
        <f t="shared" si="1"/>
        <v>7.7659714955888651E-2</v>
      </c>
      <c r="G14" s="162">
        <f t="shared" si="2"/>
        <v>0.15498621104237845</v>
      </c>
      <c r="H14" s="162">
        <f t="shared" si="3"/>
        <v>6.8373312705297923E-2</v>
      </c>
      <c r="I14" s="162">
        <f t="shared" si="4"/>
        <v>0.23264592599826708</v>
      </c>
      <c r="J14" s="162">
        <f t="shared" si="19"/>
        <v>6.8373312705297923E-2</v>
      </c>
      <c r="K14" s="162">
        <f t="shared" si="5"/>
        <v>1.2405134553060655E-2</v>
      </c>
      <c r="L14" s="59">
        <f t="shared" si="6"/>
        <v>-5.0270040994799586E-7</v>
      </c>
      <c r="M14" s="162">
        <f t="shared" si="20"/>
        <v>0.74192148701598282</v>
      </c>
      <c r="N14" s="99">
        <f t="shared" si="7"/>
        <v>8.5137379660675404E-8</v>
      </c>
      <c r="O14" s="100">
        <f t="shared" si="21"/>
        <v>6.841375133287278E-2</v>
      </c>
      <c r="P14" s="100">
        <f t="shared" si="22"/>
        <v>1.6352826001379805E-9</v>
      </c>
      <c r="Q14" s="11">
        <v>12</v>
      </c>
      <c r="R14" s="9">
        <f t="shared" si="8"/>
        <v>0.71417435835863763</v>
      </c>
      <c r="S14" s="124" t="s">
        <v>129</v>
      </c>
      <c r="T14" s="125" t="s">
        <v>49</v>
      </c>
      <c r="U14" s="126" t="s">
        <v>50</v>
      </c>
      <c r="V14" s="125" t="s">
        <v>124</v>
      </c>
      <c r="W14" s="8">
        <v>13</v>
      </c>
      <c r="X14" s="8">
        <f t="shared" si="9"/>
        <v>0.29386256680738343</v>
      </c>
      <c r="Y14" s="8">
        <f t="shared" si="10"/>
        <v>0.69386256680738345</v>
      </c>
      <c r="Z14" s="8">
        <f t="shared" si="11"/>
        <v>0.69386256680738345</v>
      </c>
      <c r="AA14" s="8">
        <f t="shared" si="12"/>
        <v>7.8075121916476697E-2</v>
      </c>
      <c r="AB14" s="8">
        <f t="shared" si="13"/>
        <v>0.154255614425374</v>
      </c>
      <c r="AC14" s="8">
        <f t="shared" si="14"/>
        <v>5.1305514591643356E-2</v>
      </c>
      <c r="AD14" s="8">
        <f t="shared" si="15"/>
        <v>1.0226315873889395E-2</v>
      </c>
      <c r="AE14" s="8">
        <f t="shared" si="16"/>
        <v>0.73490154904649607</v>
      </c>
      <c r="AF14" s="8" t="str">
        <f t="shared" si="17"/>
        <v/>
      </c>
    </row>
    <row r="15" spans="1:32" x14ac:dyDescent="0.25">
      <c r="A15" s="9">
        <f t="shared" si="18"/>
        <v>-0.29972035879647324</v>
      </c>
      <c r="B15" s="88">
        <f>IF(Sample3!K21&gt;0,Sample3!K21, )</f>
        <v>0.29972035879647324</v>
      </c>
      <c r="C15" s="88">
        <f>IF(Sample3!L21&gt;0,Sample3!L21,"")</f>
        <v>0.7413543082481524</v>
      </c>
      <c r="D15" s="88">
        <f>IF(Sample3!M21&gt;0,Sample3!M21,)</f>
        <v>23.166983093752833</v>
      </c>
      <c r="E15" s="162">
        <f t="shared" si="0"/>
        <v>0.69972035879647332</v>
      </c>
      <c r="F15" s="162">
        <f t="shared" si="1"/>
        <v>7.7659708034348338E-2</v>
      </c>
      <c r="G15" s="162">
        <f t="shared" si="2"/>
        <v>0.15493353145271357</v>
      </c>
      <c r="H15" s="162">
        <f t="shared" si="3"/>
        <v>6.7127119309411315E-2</v>
      </c>
      <c r="I15" s="162">
        <f t="shared" si="4"/>
        <v>0.23259323948706193</v>
      </c>
      <c r="J15" s="162">
        <f t="shared" si="19"/>
        <v>6.7127119309411315E-2</v>
      </c>
      <c r="K15" s="162">
        <f t="shared" si="5"/>
        <v>1.1983540707520229E-2</v>
      </c>
      <c r="L15" s="59">
        <f t="shared" si="6"/>
        <v>-4.414697304708676E-7</v>
      </c>
      <c r="M15" s="162">
        <f t="shared" si="20"/>
        <v>0.74140901617769006</v>
      </c>
      <c r="N15" s="99">
        <f t="shared" si="7"/>
        <v>2.9929575542971603E-9</v>
      </c>
      <c r="O15" s="100">
        <f t="shared" si="21"/>
        <v>6.7153986211494127E-2</v>
      </c>
      <c r="P15" s="100">
        <f t="shared" si="22"/>
        <v>7.218304275273872E-10</v>
      </c>
      <c r="Q15" s="11">
        <v>13</v>
      </c>
      <c r="R15" s="9">
        <f t="shared" si="8"/>
        <v>0.71416761537116058</v>
      </c>
      <c r="S15" s="127">
        <v>0</v>
      </c>
      <c r="T15" s="130">
        <f>V24</f>
        <v>0.128</v>
      </c>
      <c r="U15" s="129">
        <f>V27</f>
        <v>0.40581811176738869</v>
      </c>
      <c r="V15" s="176">
        <f>V30*100</f>
        <v>100</v>
      </c>
      <c r="W15" s="8">
        <v>14</v>
      </c>
      <c r="X15" s="8">
        <f t="shared" si="9"/>
        <v>0.28886256680738354</v>
      </c>
      <c r="Y15" s="8">
        <f t="shared" si="10"/>
        <v>0.68886256680738356</v>
      </c>
      <c r="Z15" s="8">
        <f t="shared" si="11"/>
        <v>0.68886256680738356</v>
      </c>
      <c r="AA15" s="8">
        <f t="shared" si="12"/>
        <v>7.8075085780405812E-2</v>
      </c>
      <c r="AB15" s="8">
        <f t="shared" si="13"/>
        <v>0.1539935242160318</v>
      </c>
      <c r="AC15" s="8">
        <f t="shared" si="14"/>
        <v>4.7890638139540781E-2</v>
      </c>
      <c r="AD15" s="8">
        <f t="shared" si="15"/>
        <v>8.9033186714051436E-3</v>
      </c>
      <c r="AE15" s="8">
        <f t="shared" si="16"/>
        <v>0.73348218278598898</v>
      </c>
      <c r="AF15" s="8" t="str">
        <f t="shared" si="17"/>
        <v/>
      </c>
    </row>
    <row r="16" spans="1:32" x14ac:dyDescent="0.25">
      <c r="A16" s="9">
        <f t="shared" si="18"/>
        <v>-0.29811586008771257</v>
      </c>
      <c r="B16" s="88">
        <f>IF(Sample3!K22&gt;0,Sample3!K22, )</f>
        <v>0.29811586008771257</v>
      </c>
      <c r="C16" s="88">
        <f>IF(Sample3!L22&gt;0,Sample3!L22,"")</f>
        <v>0.74030543963926498</v>
      </c>
      <c r="D16" s="88">
        <f>IF(Sample3!M22&gt;0,Sample3!M22,)</f>
        <v>27.122321670734891</v>
      </c>
      <c r="E16" s="162">
        <f t="shared" si="0"/>
        <v>0.69811586008771265</v>
      </c>
      <c r="F16" s="162">
        <f t="shared" si="1"/>
        <v>7.7659699110226202E-2</v>
      </c>
      <c r="G16" s="162">
        <f t="shared" si="2"/>
        <v>0.15486584568651546</v>
      </c>
      <c r="H16" s="162">
        <f t="shared" si="3"/>
        <v>6.5590315290970938E-2</v>
      </c>
      <c r="I16" s="162">
        <f t="shared" si="4"/>
        <v>0.23252554479674165</v>
      </c>
      <c r="J16" s="162">
        <f t="shared" si="19"/>
        <v>6.5590315290970924E-2</v>
      </c>
      <c r="K16" s="162">
        <f t="shared" si="5"/>
        <v>1.1479040683019538E-2</v>
      </c>
      <c r="L16" s="59">
        <f t="shared" si="6"/>
        <v>-3.7602771782154381E-7</v>
      </c>
      <c r="M16" s="162">
        <f t="shared" si="20"/>
        <v>0.74077668949469666</v>
      </c>
      <c r="N16" s="99">
        <f t="shared" si="7"/>
        <v>2.2207642624437633E-7</v>
      </c>
      <c r="O16" s="100">
        <f t="shared" si="21"/>
        <v>6.5601452763093024E-2</v>
      </c>
      <c r="P16" s="100">
        <f t="shared" si="22"/>
        <v>1.2404328527054803E-10</v>
      </c>
      <c r="Q16" s="11">
        <v>14</v>
      </c>
      <c r="R16" s="9">
        <f t="shared" si="8"/>
        <v>0.71415895159308718</v>
      </c>
      <c r="S16" s="124" t="s">
        <v>51</v>
      </c>
      <c r="T16" s="125" t="s">
        <v>128</v>
      </c>
      <c r="U16" s="126" t="s">
        <v>52</v>
      </c>
      <c r="V16" s="131" t="s">
        <v>53</v>
      </c>
      <c r="W16" s="8">
        <v>15</v>
      </c>
      <c r="X16" s="8">
        <f t="shared" si="9"/>
        <v>0.28386256680738353</v>
      </c>
      <c r="Y16" s="8">
        <f t="shared" si="10"/>
        <v>0.68386256680738355</v>
      </c>
      <c r="Z16" s="8">
        <f t="shared" si="11"/>
        <v>0.68386256680738355</v>
      </c>
      <c r="AA16" s="8">
        <f t="shared" si="12"/>
        <v>7.8075042903974309E-2</v>
      </c>
      <c r="AB16" s="8">
        <f t="shared" si="13"/>
        <v>0.15368760123546232</v>
      </c>
      <c r="AC16" s="8">
        <f t="shared" si="14"/>
        <v>4.4369121735200537E-2</v>
      </c>
      <c r="AD16" s="8">
        <f t="shared" si="15"/>
        <v>7.730800932746351E-3</v>
      </c>
      <c r="AE16" s="8">
        <f t="shared" si="16"/>
        <v>0.73201392950670885</v>
      </c>
      <c r="AF16" s="8" t="str">
        <f t="shared" si="17"/>
        <v/>
      </c>
    </row>
    <row r="17" spans="1:32" ht="15.75" thickBot="1" x14ac:dyDescent="0.3">
      <c r="A17" s="9">
        <f t="shared" si="18"/>
        <v>-0.29643495667853487</v>
      </c>
      <c r="B17" s="88">
        <f>IF(Sample3!K23&gt;0,Sample3!K23, )</f>
        <v>0.29643495667853487</v>
      </c>
      <c r="C17" s="88">
        <f>IF(Sample3!L23&gt;0,Sample3!L23,"")</f>
        <v>0.73859675952025183</v>
      </c>
      <c r="D17" s="88">
        <f>IF(Sample3!M23&gt;0,Sample3!M23,)</f>
        <v>31.077660247717176</v>
      </c>
      <c r="E17" s="162">
        <f t="shared" si="0"/>
        <v>0.69643495667853483</v>
      </c>
      <c r="F17" s="162">
        <f t="shared" si="1"/>
        <v>7.7659689287715578E-2</v>
      </c>
      <c r="G17" s="162">
        <f t="shared" si="2"/>
        <v>0.15479165026392841</v>
      </c>
      <c r="H17" s="162">
        <f t="shared" si="3"/>
        <v>6.3983617126890879E-2</v>
      </c>
      <c r="I17" s="162">
        <f t="shared" si="4"/>
        <v>0.23245133955164399</v>
      </c>
      <c r="J17" s="162">
        <f t="shared" si="19"/>
        <v>6.3983617126890879E-2</v>
      </c>
      <c r="K17" s="162">
        <f t="shared" si="5"/>
        <v>1.096948051178348E-2</v>
      </c>
      <c r="L17" s="59">
        <f t="shared" si="6"/>
        <v>-3.1784868186431293E-7</v>
      </c>
      <c r="M17" s="162">
        <f t="shared" si="20"/>
        <v>0.74011516526547849</v>
      </c>
      <c r="N17" s="99">
        <f t="shared" si="7"/>
        <v>2.3055560071373246E-6</v>
      </c>
      <c r="O17" s="100">
        <f t="shared" si="21"/>
        <v>6.3979644295639099E-2</v>
      </c>
      <c r="P17" s="100">
        <f t="shared" si="22"/>
        <v>1.5783388155124661E-11</v>
      </c>
      <c r="Q17" s="11">
        <v>15</v>
      </c>
      <c r="R17" s="9">
        <f t="shared" si="8"/>
        <v>0.71414945457899603</v>
      </c>
      <c r="S17" s="132">
        <f>V28</f>
        <v>0</v>
      </c>
      <c r="T17" s="140">
        <v>0.69433612334521322</v>
      </c>
      <c r="U17" s="133">
        <v>2.5</v>
      </c>
      <c r="V17" s="163">
        <v>51.678144586864676</v>
      </c>
      <c r="W17" s="8">
        <v>16</v>
      </c>
      <c r="X17" s="8">
        <f t="shared" si="9"/>
        <v>0.27886256680738353</v>
      </c>
      <c r="Y17" s="8">
        <f t="shared" si="10"/>
        <v>0.67886256680738355</v>
      </c>
      <c r="Z17" s="8">
        <f t="shared" si="11"/>
        <v>0.67886256680738355</v>
      </c>
      <c r="AA17" s="8">
        <f t="shared" si="12"/>
        <v>7.8074991359288776E-2</v>
      </c>
      <c r="AB17" s="8">
        <f t="shared" si="13"/>
        <v>0.15332683635951821</v>
      </c>
      <c r="AC17" s="8">
        <f t="shared" si="14"/>
        <v>4.0764273162291469E-2</v>
      </c>
      <c r="AD17" s="8">
        <f t="shared" si="15"/>
        <v>6.6964659262850551E-3</v>
      </c>
      <c r="AE17" s="8">
        <f t="shared" si="16"/>
        <v>0.73050483876152272</v>
      </c>
      <c r="AF17" s="8" t="str">
        <f t="shared" si="17"/>
        <v/>
      </c>
    </row>
    <row r="18" spans="1:32" x14ac:dyDescent="0.25">
      <c r="A18" s="9">
        <f t="shared" si="18"/>
        <v>-0.29505967207102574</v>
      </c>
      <c r="B18" s="88">
        <f>IF(Sample3!K24&gt;0,Sample3!K24, )</f>
        <v>0.29505967207102574</v>
      </c>
      <c r="C18" s="88">
        <f>IF(Sample3!L24&gt;0,Sample3!L24,"")</f>
        <v>0.73819342298563095</v>
      </c>
      <c r="D18" s="88">
        <f>IF(Sample3!M24&gt;0,Sample3!M24,)</f>
        <v>33.337853720278417</v>
      </c>
      <c r="E18" s="162">
        <f t="shared" si="0"/>
        <v>0.69505967207102581</v>
      </c>
      <c r="F18" s="162">
        <f t="shared" si="1"/>
        <v>7.7659680865503788E-2</v>
      </c>
      <c r="G18" s="162">
        <f t="shared" si="2"/>
        <v>0.1547282840477241</v>
      </c>
      <c r="H18" s="162">
        <f t="shared" si="3"/>
        <v>6.2671707157797851E-2</v>
      </c>
      <c r="I18" s="162">
        <f t="shared" si="4"/>
        <v>0.23238796491322788</v>
      </c>
      <c r="J18" s="162">
        <f t="shared" si="19"/>
        <v>6.2671707157797851E-2</v>
      </c>
      <c r="K18" s="162">
        <f t="shared" si="5"/>
        <v>1.0566720089430647E-2</v>
      </c>
      <c r="L18" s="59">
        <f t="shared" si="6"/>
        <v>-2.7700872602777755E-7</v>
      </c>
      <c r="M18" s="162">
        <f t="shared" si="20"/>
        <v>0.73957465756333818</v>
      </c>
      <c r="N18" s="99">
        <f t="shared" si="7"/>
        <v>1.9078089586540546E-6</v>
      </c>
      <c r="O18" s="100">
        <f t="shared" si="21"/>
        <v>6.2656527461512179E-2</v>
      </c>
      <c r="P18" s="100">
        <f t="shared" si="22"/>
        <v>2.304231793252462E-10</v>
      </c>
      <c r="Q18" s="11">
        <v>16</v>
      </c>
      <c r="R18" s="9">
        <f t="shared" si="8"/>
        <v>0.71414134370332194</v>
      </c>
      <c r="S18" s="174" t="s">
        <v>136</v>
      </c>
      <c r="U18" s="148" t="s">
        <v>125</v>
      </c>
      <c r="V18" s="147">
        <f>S13-(1/2*(S13+T$11)+1/2*POWER((S13+T$11)^2-4*V$11*(S13),0.5))</f>
        <v>7.7661989404763002E-2</v>
      </c>
      <c r="W18" s="8">
        <v>17</v>
      </c>
      <c r="X18" s="8">
        <f t="shared" si="9"/>
        <v>0.27386256680738352</v>
      </c>
      <c r="Y18" s="8">
        <f t="shared" si="10"/>
        <v>0.67386256680738355</v>
      </c>
      <c r="Z18" s="8">
        <f t="shared" si="11"/>
        <v>0.67386256680738355</v>
      </c>
      <c r="AA18" s="8">
        <f t="shared" si="12"/>
        <v>7.8074928476753763E-2</v>
      </c>
      <c r="AB18" s="8">
        <f t="shared" si="13"/>
        <v>0.15289664707527773</v>
      </c>
      <c r="AC18" s="8">
        <f t="shared" si="14"/>
        <v>3.7103092880632065E-2</v>
      </c>
      <c r="AD18" s="8">
        <f t="shared" si="15"/>
        <v>5.7878983747199578E-3</v>
      </c>
      <c r="AE18" s="8">
        <f t="shared" si="16"/>
        <v>0.72896400126439687</v>
      </c>
      <c r="AF18" s="8" t="str">
        <f t="shared" si="17"/>
        <v/>
      </c>
    </row>
    <row r="19" spans="1:32" x14ac:dyDescent="0.25">
      <c r="A19" s="9">
        <f t="shared" si="18"/>
        <v>-0.29368438746351666</v>
      </c>
      <c r="B19" s="88">
        <f>IF(Sample3!K25&gt;0,Sample3!K25, )</f>
        <v>0.29368438746351666</v>
      </c>
      <c r="C19" s="88">
        <f>IF(Sample3!L25&gt;0,Sample3!L25,"")</f>
        <v>0.73793626086429776</v>
      </c>
      <c r="D19" s="88">
        <f>IF(Sample3!M25&gt;0,Sample3!M25,)</f>
        <v>37.293192297260703</v>
      </c>
      <c r="E19" s="162">
        <f t="shared" si="0"/>
        <v>0.69368438746351668</v>
      </c>
      <c r="F19" s="162">
        <f t="shared" si="1"/>
        <v>7.7659672072687314E-2</v>
      </c>
      <c r="G19" s="162">
        <f t="shared" si="2"/>
        <v>0.15466237571442262</v>
      </c>
      <c r="H19" s="162">
        <f t="shared" si="3"/>
        <v>6.1362339676406731E-2</v>
      </c>
      <c r="I19" s="162">
        <f t="shared" si="4"/>
        <v>0.23232204778710994</v>
      </c>
      <c r="J19" s="162">
        <f t="shared" si="19"/>
        <v>6.1362339676406724E-2</v>
      </c>
      <c r="K19" s="162">
        <f t="shared" si="5"/>
        <v>1.0176449034038066E-2</v>
      </c>
      <c r="L19" s="59">
        <f t="shared" si="6"/>
        <v>-2.4141617864264184E-7</v>
      </c>
      <c r="M19" s="162">
        <f t="shared" si="20"/>
        <v>0.73903485625776788</v>
      </c>
      <c r="N19" s="99">
        <f t="shared" si="7"/>
        <v>1.2069118385537795E-6</v>
      </c>
      <c r="O19" s="100">
        <f t="shared" si="21"/>
        <v>6.1337097117410262E-2</v>
      </c>
      <c r="P19" s="100">
        <f t="shared" si="22"/>
        <v>6.3718678468986155E-10</v>
      </c>
      <c r="Q19" s="11">
        <v>17</v>
      </c>
      <c r="R19" s="9">
        <f t="shared" si="8"/>
        <v>0.71413290743665936</v>
      </c>
      <c r="S19" s="174" t="s">
        <v>145</v>
      </c>
      <c r="U19" s="145" t="s">
        <v>63</v>
      </c>
      <c r="V19" s="146">
        <f>IF(V$5=0,-T13/T29*(T29-T13)/(1/T27-(T29-T13)/T29)-T13,-T13/U13*(U13-T13)/(1/T27-(U13-T13)/U13)-T13)</f>
        <v>3.1863684595487551E-3</v>
      </c>
      <c r="W19" s="8">
        <v>18</v>
      </c>
      <c r="X19" s="8">
        <f t="shared" si="9"/>
        <v>0.26886256680738352</v>
      </c>
      <c r="Y19" s="8">
        <f t="shared" si="10"/>
        <v>0.66886256680738354</v>
      </c>
      <c r="Z19" s="8">
        <f t="shared" si="11"/>
        <v>0.66886256680738354</v>
      </c>
      <c r="AA19" s="8">
        <f t="shared" si="12"/>
        <v>7.8074850494645853E-2</v>
      </c>
      <c r="AB19" s="8">
        <f t="shared" si="13"/>
        <v>0.15237757350524236</v>
      </c>
      <c r="AC19" s="8">
        <f t="shared" si="14"/>
        <v>3.3417267610691054E-2</v>
      </c>
      <c r="AD19" s="8">
        <f t="shared" si="15"/>
        <v>4.9928751968042352E-3</v>
      </c>
      <c r="AE19" s="8">
        <f t="shared" si="16"/>
        <v>0.72740178519608034</v>
      </c>
      <c r="AF19" s="8" t="str">
        <f t="shared" si="17"/>
        <v/>
      </c>
    </row>
    <row r="20" spans="1:32" x14ac:dyDescent="0.25">
      <c r="A20" s="9">
        <f t="shared" si="18"/>
        <v>-0.29230910285600753</v>
      </c>
      <c r="B20" s="88">
        <f>IF(Sample3!K26&gt;0,Sample3!K26, )</f>
        <v>0.29230910285600753</v>
      </c>
      <c r="C20" s="88">
        <f>IF(Sample3!L26&gt;0,Sample3!L26,"")</f>
        <v>0.73712977297769988</v>
      </c>
      <c r="D20" s="88">
        <f>IF(Sample3!M26&gt;0,Sample3!M26,)</f>
        <v>40.683482506102564</v>
      </c>
      <c r="E20" s="162">
        <f t="shared" si="0"/>
        <v>0.69230910285600755</v>
      </c>
      <c r="F20" s="162">
        <f t="shared" si="1"/>
        <v>7.7659662885438893E-2</v>
      </c>
      <c r="G20" s="162">
        <f t="shared" si="2"/>
        <v>0.15459377747854613</v>
      </c>
      <c r="H20" s="162">
        <f t="shared" si="3"/>
        <v>6.0055662492022502E-2</v>
      </c>
      <c r="I20" s="162">
        <f t="shared" si="4"/>
        <v>0.23225344036398504</v>
      </c>
      <c r="J20" s="162">
        <f t="shared" si="19"/>
        <v>6.0055662492022488E-2</v>
      </c>
      <c r="K20" s="162">
        <f t="shared" si="5"/>
        <v>9.7984306034600618E-3</v>
      </c>
      <c r="L20" s="59">
        <f t="shared" si="6"/>
        <v>-2.1039683052381165E-7</v>
      </c>
      <c r="M20" s="162">
        <f t="shared" si="20"/>
        <v>0.73849580241591939</v>
      </c>
      <c r="N20" s="99">
        <f t="shared" si="7"/>
        <v>1.866036426082302E-6</v>
      </c>
      <c r="O20" s="100">
        <f t="shared" si="21"/>
        <v>6.0021601996629384E-2</v>
      </c>
      <c r="P20" s="100">
        <f t="shared" si="22"/>
        <v>1.1601173464236562E-9</v>
      </c>
      <c r="Q20" s="11">
        <v>18</v>
      </c>
      <c r="R20" s="9">
        <f t="shared" si="8"/>
        <v>0.71412412686246718</v>
      </c>
      <c r="S20" s="135" t="s">
        <v>140</v>
      </c>
      <c r="T20" s="116"/>
      <c r="U20" s="116"/>
      <c r="W20" s="8">
        <v>19</v>
      </c>
      <c r="X20" s="8">
        <f t="shared" si="9"/>
        <v>0.26386256680738351</v>
      </c>
      <c r="Y20" s="8">
        <f t="shared" si="10"/>
        <v>0.66386256680738354</v>
      </c>
      <c r="Z20" s="8">
        <f t="shared" si="11"/>
        <v>0.66386256680738354</v>
      </c>
      <c r="AA20" s="8">
        <f t="shared" si="12"/>
        <v>7.8074752024056143E-2</v>
      </c>
      <c r="AB20" s="8">
        <f t="shared" si="13"/>
        <v>0.15174357391240428</v>
      </c>
      <c r="AC20" s="8">
        <f t="shared" si="14"/>
        <v>2.9744626819926158E-2</v>
      </c>
      <c r="AD20" s="8">
        <f t="shared" si="15"/>
        <v>4.2996140509969421E-3</v>
      </c>
      <c r="AE20" s="8">
        <f t="shared" si="16"/>
        <v>0.72583020909728901</v>
      </c>
      <c r="AF20" s="8" t="str">
        <f t="shared" si="17"/>
        <v/>
      </c>
    </row>
    <row r="21" spans="1:32" ht="15.75" thickBot="1" x14ac:dyDescent="0.3">
      <c r="A21" s="9">
        <f t="shared" si="18"/>
        <v>-0.29101022294891576</v>
      </c>
      <c r="B21" s="88">
        <f>IF(Sample3!K27&gt;0,Sample3!K27, )</f>
        <v>0.29101022294891576</v>
      </c>
      <c r="C21" s="88">
        <f>IF(Sample3!L27&gt;0,Sample3!L27,"")</f>
        <v>0.73700144575972093</v>
      </c>
      <c r="D21" s="88">
        <f>IF(Sample3!M27&gt;0,Sample3!M27,)</f>
        <v>44.073772714944425</v>
      </c>
      <c r="E21" s="162">
        <f t="shared" si="0"/>
        <v>0.69101022294891579</v>
      </c>
      <c r="F21" s="162">
        <f t="shared" si="1"/>
        <v>7.7659653823186847E-2</v>
      </c>
      <c r="G21" s="162">
        <f t="shared" si="2"/>
        <v>0.15452637744149414</v>
      </c>
      <c r="H21" s="162">
        <f t="shared" si="3"/>
        <v>5.8824191684234785E-2</v>
      </c>
      <c r="I21" s="162">
        <f t="shared" si="4"/>
        <v>0.23218603126468099</v>
      </c>
      <c r="J21" s="162">
        <f t="shared" si="19"/>
        <v>5.8824191684234778E-2</v>
      </c>
      <c r="K21" s="162">
        <f t="shared" si="5"/>
        <v>9.4524458852145998E-3</v>
      </c>
      <c r="L21" s="59">
        <f t="shared" si="6"/>
        <v>-1.84769427028802E-7</v>
      </c>
      <c r="M21" s="162">
        <f t="shared" si="20"/>
        <v>0.73798742205326351</v>
      </c>
      <c r="N21" s="99">
        <f t="shared" si="7"/>
        <v>9.7214925142796129E-7</v>
      </c>
      <c r="O21" s="100">
        <f t="shared" si="21"/>
        <v>5.878304084721514E-2</v>
      </c>
      <c r="P21" s="100">
        <f t="shared" si="22"/>
        <v>1.6933913874167963E-9</v>
      </c>
      <c r="Q21" s="11">
        <v>19</v>
      </c>
      <c r="R21" s="9">
        <f t="shared" si="8"/>
        <v>0.71411549965772447</v>
      </c>
      <c r="S21" s="18" t="s">
        <v>55</v>
      </c>
      <c r="T21" s="18" t="s">
        <v>56</v>
      </c>
      <c r="U21" s="18" t="s">
        <v>57</v>
      </c>
      <c r="W21" s="8">
        <v>20</v>
      </c>
      <c r="X21" s="8">
        <f t="shared" si="9"/>
        <v>0.25886256680738351</v>
      </c>
      <c r="Y21" s="8">
        <f t="shared" si="10"/>
        <v>0.65886256680738353</v>
      </c>
      <c r="Z21" s="8">
        <f t="shared" si="11"/>
        <v>0.65886256680738353</v>
      </c>
      <c r="AA21" s="8">
        <f t="shared" si="12"/>
        <v>7.8074625237775419E-2</v>
      </c>
      <c r="AB21" s="8">
        <f t="shared" si="13"/>
        <v>0.15095999087052958</v>
      </c>
      <c r="AC21" s="8">
        <f t="shared" si="14"/>
        <v>2.6130991825947952E-2</v>
      </c>
      <c r="AD21" s="8">
        <f t="shared" si="15"/>
        <v>3.696958873130578E-3</v>
      </c>
      <c r="AE21" s="8">
        <f t="shared" si="16"/>
        <v>0.72426343193805631</v>
      </c>
      <c r="AF21" s="8" t="str">
        <f t="shared" si="17"/>
        <v/>
      </c>
    </row>
    <row r="22" spans="1:32" x14ac:dyDescent="0.25">
      <c r="A22" s="9">
        <f t="shared" si="18"/>
        <v>-0.28971134304182394</v>
      </c>
      <c r="B22" s="88">
        <f>IF(Sample3!K28&gt;0,Sample3!K28, )</f>
        <v>0.28971134304182394</v>
      </c>
      <c r="C22" s="88">
        <f>IF(Sample3!L28&gt;0,Sample3!L28,"")</f>
        <v>0.73634188459703998</v>
      </c>
      <c r="D22" s="88">
        <f>IF(Sample3!M28&gt;0,Sample3!M28,)</f>
        <v>48.029111291926483</v>
      </c>
      <c r="E22" s="162">
        <f t="shared" si="0"/>
        <v>0.68971134304182402</v>
      </c>
      <c r="F22" s="162">
        <f t="shared" si="1"/>
        <v>7.7659644362576899E-2</v>
      </c>
      <c r="G22" s="162">
        <f t="shared" si="2"/>
        <v>0.15445629309955572</v>
      </c>
      <c r="H22" s="162">
        <f t="shared" si="3"/>
        <v>5.7595405579691353E-2</v>
      </c>
      <c r="I22" s="162">
        <f t="shared" si="4"/>
        <v>0.2321159374621326</v>
      </c>
      <c r="J22" s="162">
        <f t="shared" si="19"/>
        <v>5.7595405579691339E-2</v>
      </c>
      <c r="K22" s="162">
        <f t="shared" si="5"/>
        <v>9.1169674241443014E-3</v>
      </c>
      <c r="L22" s="59">
        <f t="shared" si="6"/>
        <v>-1.6226354622860755E-7</v>
      </c>
      <c r="M22" s="162">
        <f t="shared" si="20"/>
        <v>0.73747978760078359</v>
      </c>
      <c r="N22" s="99">
        <f t="shared" si="7"/>
        <v>1.294823245928735E-6</v>
      </c>
      <c r="O22" s="100">
        <f t="shared" si="21"/>
        <v>5.7548460112809077E-2</v>
      </c>
      <c r="P22" s="100">
        <f t="shared" si="22"/>
        <v>2.2038768607935248E-9</v>
      </c>
      <c r="Q22" s="11">
        <v>20</v>
      </c>
      <c r="R22" s="9">
        <f t="shared" si="8"/>
        <v>0.71410652886195636</v>
      </c>
      <c r="S22" s="19">
        <f ca="1">Potentiel3!L5</f>
        <v>286.30546170356808</v>
      </c>
      <c r="T22" s="19">
        <f ca="1">1000*V1*Potentiel3!L5</f>
        <v>6.1929436099342867</v>
      </c>
      <c r="U22" s="19">
        <f ca="1">1000*V2*Potentiel3!L5</f>
        <v>39.011878628934539</v>
      </c>
      <c r="X22" s="21" t="s">
        <v>64</v>
      </c>
      <c r="Y22" s="22" t="s">
        <v>65</v>
      </c>
      <c r="Z22" s="23" t="s">
        <v>66</v>
      </c>
      <c r="AA22" s="23" t="s">
        <v>67</v>
      </c>
      <c r="AB22" s="23" t="s">
        <v>68</v>
      </c>
      <c r="AC22" s="23" t="s">
        <v>69</v>
      </c>
      <c r="AD22" s="23" t="s">
        <v>70</v>
      </c>
      <c r="AE22" s="24" t="s">
        <v>71</v>
      </c>
      <c r="AF22" s="8"/>
    </row>
    <row r="23" spans="1:32" x14ac:dyDescent="0.25">
      <c r="A23" s="9">
        <f t="shared" si="18"/>
        <v>-0.28841246313473196</v>
      </c>
      <c r="B23" s="88">
        <f>IF(Sample3!K29&gt;0,Sample3!K29, )</f>
        <v>0.28841246313473196</v>
      </c>
      <c r="C23" s="88">
        <f>IF(Sample3!L29&gt;0,Sample3!L29,"")</f>
        <v>0.73529764745488391</v>
      </c>
      <c r="D23" s="88">
        <f>IF(Sample3!M29&gt;0,Sample3!M29,)</f>
        <v>51.984449868908769</v>
      </c>
      <c r="E23" s="162">
        <f t="shared" si="0"/>
        <v>0.68841246313473192</v>
      </c>
      <c r="F23" s="162">
        <f t="shared" si="1"/>
        <v>7.7659634478176323E-2</v>
      </c>
      <c r="G23" s="162">
        <f t="shared" si="2"/>
        <v>0.15438337071050898</v>
      </c>
      <c r="H23" s="162">
        <f t="shared" si="3"/>
        <v>5.6369457946046669E-2</v>
      </c>
      <c r="I23" s="162">
        <f t="shared" si="4"/>
        <v>0.23204300518868529</v>
      </c>
      <c r="J23" s="162">
        <f t="shared" si="19"/>
        <v>5.6369457946046669E-2</v>
      </c>
      <c r="K23" s="162">
        <f t="shared" si="5"/>
        <v>8.7917850636004113E-3</v>
      </c>
      <c r="L23" s="59">
        <f t="shared" si="6"/>
        <v>-1.4249897967006149E-7</v>
      </c>
      <c r="M23" s="162">
        <f t="shared" si="20"/>
        <v>0.73697294178117434</v>
      </c>
      <c r="N23" s="99">
        <f t="shared" si="7"/>
        <v>2.8066110797009155E-6</v>
      </c>
      <c r="O23" s="100">
        <f t="shared" si="21"/>
        <v>5.6318107922105308E-2</v>
      </c>
      <c r="P23" s="100">
        <f t="shared" si="22"/>
        <v>2.6368249587783888E-9</v>
      </c>
      <c r="Q23" s="11">
        <v>21</v>
      </c>
      <c r="R23" s="9">
        <f t="shared" si="8"/>
        <v>0.71409719479615841</v>
      </c>
      <c r="S23" s="117" t="s">
        <v>141</v>
      </c>
      <c r="T23" s="117"/>
      <c r="U23" s="116"/>
      <c r="V23" s="116"/>
      <c r="W23" s="143" t="s">
        <v>143</v>
      </c>
      <c r="X23" s="27">
        <f>S11</f>
        <v>57.676072696245264</v>
      </c>
      <c r="Y23" s="28">
        <f>-V17</f>
        <v>-51.678144586864676</v>
      </c>
      <c r="Z23" s="29">
        <f>U11</f>
        <v>32.184120917871859</v>
      </c>
      <c r="AA23" s="90">
        <f>V15</f>
        <v>100</v>
      </c>
      <c r="AB23" s="30">
        <f>T15</f>
        <v>0.128</v>
      </c>
      <c r="AC23" s="30">
        <f>U15</f>
        <v>0.40581811176738869</v>
      </c>
      <c r="AD23" s="30">
        <f>S17</f>
        <v>0</v>
      </c>
      <c r="AE23" s="31">
        <f>T17</f>
        <v>0.69433612334521322</v>
      </c>
      <c r="AF23" s="8"/>
    </row>
    <row r="24" spans="1:32" x14ac:dyDescent="0.25">
      <c r="A24" s="9">
        <f t="shared" si="18"/>
        <v>-0.28703717852722288</v>
      </c>
      <c r="B24" s="88">
        <f>IF(Sample3!K30&gt;0,Sample3!K30, )</f>
        <v>0.28703717852722288</v>
      </c>
      <c r="C24" s="88">
        <f>IF(Sample3!L30&gt;0,Sample3!L30,"")</f>
        <v>0.7351520264782091</v>
      </c>
      <c r="D24" s="88">
        <f>IF(Sample3!M30&gt;0,Sample3!M30,)</f>
        <v>55.939788445891054</v>
      </c>
      <c r="E24" s="162">
        <f t="shared" si="0"/>
        <v>0.6870371785272229</v>
      </c>
      <c r="F24" s="162">
        <f t="shared" si="1"/>
        <v>7.7659623519799909E-2</v>
      </c>
      <c r="G24" s="162">
        <f t="shared" si="2"/>
        <v>0.15430288197898837</v>
      </c>
      <c r="H24" s="162">
        <f t="shared" si="3"/>
        <v>5.5074673028434606E-2</v>
      </c>
      <c r="I24" s="162">
        <f t="shared" si="4"/>
        <v>0.23196250549878827</v>
      </c>
      <c r="J24" s="162">
        <f t="shared" si="19"/>
        <v>5.5074673028434606E-2</v>
      </c>
      <c r="K24" s="162">
        <f t="shared" si="5"/>
        <v>8.4584603759651922E-3</v>
      </c>
      <c r="L24" s="59">
        <f t="shared" si="6"/>
        <v>-1.2418933474630026E-7</v>
      </c>
      <c r="M24" s="162">
        <f t="shared" si="20"/>
        <v>0.73643719205312941</v>
      </c>
      <c r="N24" s="99">
        <f t="shared" si="7"/>
        <v>1.6516505549602524E-6</v>
      </c>
      <c r="O24" s="100">
        <f t="shared" si="21"/>
        <v>5.5020282027782252E-2</v>
      </c>
      <c r="P24" s="100">
        <f t="shared" si="22"/>
        <v>2.9583809519643763E-9</v>
      </c>
      <c r="Q24" s="11">
        <v>22</v>
      </c>
      <c r="R24" s="9">
        <f t="shared" si="8"/>
        <v>0.71408689223852373</v>
      </c>
      <c r="S24" s="149" t="s">
        <v>135</v>
      </c>
      <c r="T24" s="150">
        <v>0.57676072696245262</v>
      </c>
      <c r="U24" s="151" t="s">
        <v>49</v>
      </c>
      <c r="V24" s="152">
        <v>0.128</v>
      </c>
      <c r="W24" s="144">
        <f ca="1">$V$8</f>
        <v>0.12788322879092942</v>
      </c>
      <c r="X24" s="34" t="s">
        <v>75</v>
      </c>
      <c r="Y24" s="35" t="s">
        <v>76</v>
      </c>
      <c r="Z24" s="35" t="s">
        <v>77</v>
      </c>
      <c r="AA24" s="35" t="s">
        <v>78</v>
      </c>
      <c r="AB24" s="35" t="s">
        <v>79</v>
      </c>
      <c r="AC24" s="36" t="s">
        <v>80</v>
      </c>
      <c r="AD24" s="35" t="s">
        <v>81</v>
      </c>
      <c r="AE24" s="37" t="s">
        <v>61</v>
      </c>
      <c r="AF24" s="8"/>
    </row>
    <row r="25" spans="1:32" ht="15.75" thickBot="1" x14ac:dyDescent="0.3">
      <c r="A25" s="9">
        <f t="shared" si="18"/>
        <v>-0.28573829862013106</v>
      </c>
      <c r="B25" s="88">
        <f>IF(Sample3!K31&gt;0,Sample3!K31, )</f>
        <v>0.28573829862013106</v>
      </c>
      <c r="C25" s="88">
        <f>IF(Sample3!L31&gt;0,Sample3!L31,"")</f>
        <v>0.73462160031867119</v>
      </c>
      <c r="D25" s="88">
        <f>IF(Sample3!M31&gt;0,Sample3!M31,)</f>
        <v>61.025223759153732</v>
      </c>
      <c r="E25" s="162">
        <f t="shared" si="0"/>
        <v>0.68573829862013103</v>
      </c>
      <c r="F25" s="162">
        <f t="shared" si="1"/>
        <v>7.7659612673672662E-2</v>
      </c>
      <c r="G25" s="162">
        <f t="shared" si="2"/>
        <v>0.1542235840032628</v>
      </c>
      <c r="H25" s="162">
        <f t="shared" si="3"/>
        <v>5.3855101943195594E-2</v>
      </c>
      <c r="I25" s="162">
        <f t="shared" si="4"/>
        <v>0.23188319667693547</v>
      </c>
      <c r="J25" s="162">
        <f t="shared" si="19"/>
        <v>5.3855101943195594E-2</v>
      </c>
      <c r="K25" s="162">
        <f t="shared" si="5"/>
        <v>8.1538040863401683E-3</v>
      </c>
      <c r="L25" s="59">
        <f t="shared" si="6"/>
        <v>-1.0906238520593484E-7</v>
      </c>
      <c r="M25" s="162">
        <f t="shared" si="20"/>
        <v>0.73593211787725865</v>
      </c>
      <c r="N25" s="99">
        <f t="shared" si="7"/>
        <v>1.7174562713660501E-6</v>
      </c>
      <c r="O25" s="100">
        <f t="shared" si="21"/>
        <v>5.3799475023406762E-2</v>
      </c>
      <c r="P25" s="100">
        <f t="shared" si="22"/>
        <v>3.0943542051930931E-9</v>
      </c>
      <c r="Q25" s="11">
        <v>23</v>
      </c>
      <c r="R25" s="9">
        <f t="shared" si="8"/>
        <v>0.71407674209763083</v>
      </c>
      <c r="S25" s="153" t="s">
        <v>131</v>
      </c>
      <c r="T25" s="154">
        <v>7.8077494260573352E-2</v>
      </c>
      <c r="U25" s="113" t="s">
        <v>122</v>
      </c>
      <c r="V25" s="155">
        <v>0.32184120917871856</v>
      </c>
      <c r="X25" s="39">
        <f>S13</f>
        <v>7.8077494260573352E-2</v>
      </c>
      <c r="Y25" s="40">
        <f>T26</f>
        <v>0.23317782674994744</v>
      </c>
      <c r="Z25" s="40">
        <f>U13</f>
        <v>0.32313929644478384</v>
      </c>
      <c r="AA25" s="40">
        <f>V13</f>
        <v>0.4</v>
      </c>
      <c r="AB25" s="40">
        <f>T29</f>
        <v>0.31727280252636009</v>
      </c>
      <c r="AC25" s="40">
        <f>T27</f>
        <v>279.86493635693512</v>
      </c>
      <c r="AD25" s="40">
        <f>T28</f>
        <v>249.31758221461405</v>
      </c>
      <c r="AE25" s="41">
        <f>V5</f>
        <v>0</v>
      </c>
      <c r="AF25" s="8"/>
    </row>
    <row r="26" spans="1:32" x14ac:dyDescent="0.25">
      <c r="A26" s="9">
        <f t="shared" si="18"/>
        <v>-0.28436301401262198</v>
      </c>
      <c r="B26" s="88">
        <f>IF(Sample3!K32&gt;0,Sample3!K32, )</f>
        <v>0.28436301401262198</v>
      </c>
      <c r="C26" s="88">
        <f>IF(Sample3!L32&gt;0,Sample3!L32,"")</f>
        <v>0.73304936957126221</v>
      </c>
      <c r="D26" s="88">
        <f>IF(Sample3!M32&gt;0,Sample3!M32,)</f>
        <v>64.980562336136018</v>
      </c>
      <c r="E26" s="162">
        <f t="shared" si="0"/>
        <v>0.68436301401262201</v>
      </c>
      <c r="F26" s="162">
        <f t="shared" si="1"/>
        <v>7.7659600626966169E-2</v>
      </c>
      <c r="G26" s="162">
        <f t="shared" si="2"/>
        <v>0.15413593147583504</v>
      </c>
      <c r="H26" s="162">
        <f t="shared" si="3"/>
        <v>5.2567481909820787E-2</v>
      </c>
      <c r="I26" s="162">
        <f t="shared" si="4"/>
        <v>0.23179553210280118</v>
      </c>
      <c r="J26" s="162">
        <f t="shared" si="19"/>
        <v>5.2567481909820801E-2</v>
      </c>
      <c r="K26" s="162">
        <f t="shared" si="5"/>
        <v>7.8417292830544535E-3</v>
      </c>
      <c r="L26" s="59">
        <f t="shared" si="6"/>
        <v>-9.5048976395843271E-8</v>
      </c>
      <c r="M26" s="162">
        <f t="shared" si="20"/>
        <v>0.73539835882312998</v>
      </c>
      <c r="N26" s="99">
        <f t="shared" si="7"/>
        <v>5.5177505053903173E-6</v>
      </c>
      <c r="O26" s="100">
        <f t="shared" si="21"/>
        <v>5.251239205538559E-2</v>
      </c>
      <c r="P26" s="100">
        <f t="shared" si="22"/>
        <v>3.0348920616927707E-9</v>
      </c>
      <c r="Q26" s="11">
        <v>24</v>
      </c>
      <c r="R26" s="9">
        <f t="shared" si="8"/>
        <v>0.71406552257412015</v>
      </c>
      <c r="S26" s="156" t="s">
        <v>121</v>
      </c>
      <c r="T26" s="157">
        <v>0.23317782674994744</v>
      </c>
      <c r="U26" s="113" t="s">
        <v>134</v>
      </c>
      <c r="V26" s="155">
        <v>0.32313929644478384</v>
      </c>
      <c r="X26" s="42"/>
      <c r="Y26" s="4" t="s">
        <v>26</v>
      </c>
      <c r="AA26" s="43" t="s">
        <v>33</v>
      </c>
      <c r="AB26" s="174" t="s">
        <v>83</v>
      </c>
      <c r="AC26" s="174" t="s">
        <v>31</v>
      </c>
      <c r="AD26" s="174" t="s">
        <v>84</v>
      </c>
      <c r="AE26" s="174" t="s">
        <v>85</v>
      </c>
      <c r="AF26" s="8"/>
    </row>
    <row r="27" spans="1:32" ht="15.75" thickBot="1" x14ac:dyDescent="0.3">
      <c r="A27" s="9">
        <f t="shared" si="18"/>
        <v>-0.28298772940511285</v>
      </c>
      <c r="B27" s="88">
        <f>IF(Sample3!K33&gt;0,Sample3!K33, )</f>
        <v>0.28298772940511285</v>
      </c>
      <c r="C27" s="88">
        <f>IF(Sample3!L33&gt;0,Sample3!L33,"")</f>
        <v>0.73385257415397098</v>
      </c>
      <c r="D27" s="88">
        <f>IF(Sample3!M33&gt;0,Sample3!M33,)</f>
        <v>69.500949281258499</v>
      </c>
      <c r="E27" s="162">
        <f t="shared" si="0"/>
        <v>0.68298772940511288</v>
      </c>
      <c r="F27" s="162">
        <f t="shared" si="1"/>
        <v>7.7659587960341087E-2</v>
      </c>
      <c r="G27" s="162">
        <f t="shared" si="2"/>
        <v>0.15404424387982524</v>
      </c>
      <c r="H27" s="162">
        <f t="shared" si="3"/>
        <v>5.1283897564946515E-2</v>
      </c>
      <c r="I27" s="162">
        <f t="shared" si="4"/>
        <v>0.23170383184016635</v>
      </c>
      <c r="J27" s="162">
        <f t="shared" si="19"/>
        <v>5.1283897564946501E-2</v>
      </c>
      <c r="K27" s="162">
        <f t="shared" si="5"/>
        <v>7.5402036709672476E-3</v>
      </c>
      <c r="L27" s="59">
        <f t="shared" si="6"/>
        <v>-8.2836140833338085E-8</v>
      </c>
      <c r="M27" s="162">
        <f t="shared" si="20"/>
        <v>0.73486572103570957</v>
      </c>
      <c r="N27" s="99">
        <f t="shared" si="7"/>
        <v>1.0264666039766312E-6</v>
      </c>
      <c r="O27" s="100">
        <f t="shared" si="21"/>
        <v>5.1231360492104597E-2</v>
      </c>
      <c r="P27" s="100">
        <f t="shared" si="22"/>
        <v>2.7601440227955744E-9</v>
      </c>
      <c r="Q27" s="11">
        <v>25</v>
      </c>
      <c r="R27" s="9">
        <f t="shared" si="8"/>
        <v>0.71405378656183083</v>
      </c>
      <c r="S27" s="158" t="s">
        <v>59</v>
      </c>
      <c r="T27" s="159">
        <v>279.86493635693512</v>
      </c>
      <c r="U27" s="160" t="s">
        <v>50</v>
      </c>
      <c r="V27" s="161">
        <v>0.40581811176738869</v>
      </c>
      <c r="X27" s="45" t="s">
        <v>87</v>
      </c>
      <c r="Y27" s="46">
        <f>IF(X25-(4.8*LN(2)/X23)&lt;0,0,X25-(4.8*LN(2)/X23))</f>
        <v>2.0391415594812647E-2</v>
      </c>
      <c r="Z27" s="174">
        <f t="shared" ref="Z27:Z33" ca="1" si="23">LOOKUP(-Y27,A$2:A$700,Q:Q)+2</f>
        <v>447</v>
      </c>
      <c r="AA27" s="47">
        <f t="shared" ref="AA27:AA33" ca="1" si="24">INDIRECT("L"&amp;$Z27)</f>
        <v>0</v>
      </c>
      <c r="AB27" s="48">
        <f t="shared" ref="AB27:AB33" ca="1" si="25">AA27-INDIRECT("F"&amp;$Z27)-INDIRECT("E"&amp;$Z27)-Y$34</f>
        <v>-0.12893382017374611</v>
      </c>
      <c r="AC27" s="174">
        <f t="shared" ref="AC27:AC33" ca="1" si="26">INDIRECT("G"&amp;$Z27)</f>
        <v>7.1498611323017255E-4</v>
      </c>
      <c r="AD27" s="49">
        <f t="shared" ref="AD27:AD33" ca="1" si="27">INDIRECT("H"&amp;$Z27)+INDIRECT("K"&amp;$Z27)</f>
        <v>9.2228824400884728E-5</v>
      </c>
      <c r="AE27" s="50">
        <f t="shared" ref="AE27:AE32" ca="1" si="28">AB27-AC27-AD27</f>
        <v>-0.12974103511137716</v>
      </c>
      <c r="AF27" s="8"/>
    </row>
    <row r="28" spans="1:32" ht="15.75" thickTop="1" x14ac:dyDescent="0.25">
      <c r="A28" s="9">
        <f t="shared" si="18"/>
        <v>-0.28161244479760394</v>
      </c>
      <c r="B28" s="88">
        <f>IF(Sample3!K34&gt;0,Sample3!K34, )</f>
        <v>0.28161244479760394</v>
      </c>
      <c r="C28" s="88">
        <f>IF(Sample3!L34&gt;0,Sample3!L34,"")</f>
        <v>0.73304936957126221</v>
      </c>
      <c r="D28" s="88">
        <f>IF(Sample3!M34&gt;0,Sample3!M34,)</f>
        <v>75.151432962661602</v>
      </c>
      <c r="E28" s="162">
        <f t="shared" si="0"/>
        <v>0.68161244479760397</v>
      </c>
      <c r="F28" s="162">
        <f t="shared" si="1"/>
        <v>7.7659574627900324E-2</v>
      </c>
      <c r="G28" s="162">
        <f t="shared" si="2"/>
        <v>0.15394825774704912</v>
      </c>
      <c r="H28" s="162">
        <f t="shared" si="3"/>
        <v>5.0004612422654492E-2</v>
      </c>
      <c r="I28" s="162">
        <f t="shared" si="4"/>
        <v>0.23160783237494945</v>
      </c>
      <c r="J28" s="162">
        <f t="shared" si="19"/>
        <v>5.0004612422654499E-2</v>
      </c>
      <c r="K28" s="162">
        <f t="shared" si="5"/>
        <v>7.2489683383351782E-3</v>
      </c>
      <c r="L28" s="59">
        <f t="shared" si="6"/>
        <v>-7.2192525895737237E-8</v>
      </c>
      <c r="M28" s="162">
        <f t="shared" si="20"/>
        <v>0.73433427772985727</v>
      </c>
      <c r="N28" s="99">
        <f t="shared" si="7"/>
        <v>1.6509889760241351E-6</v>
      </c>
      <c r="O28" s="100">
        <f t="shared" si="21"/>
        <v>4.9956763022939617E-2</v>
      </c>
      <c r="P28" s="100">
        <f t="shared" si="22"/>
        <v>2.289565053074534E-9</v>
      </c>
      <c r="Q28" s="11">
        <v>26</v>
      </c>
      <c r="R28" s="9">
        <f t="shared" si="8"/>
        <v>0.71404150033683556</v>
      </c>
      <c r="S28" s="89" t="s">
        <v>60</v>
      </c>
      <c r="T28" s="112">
        <v>249.31758221461405</v>
      </c>
      <c r="U28" s="109" t="s">
        <v>51</v>
      </c>
      <c r="V28" s="110">
        <v>0</v>
      </c>
      <c r="X28" s="42" t="s">
        <v>88</v>
      </c>
      <c r="Y28" s="51">
        <f>X25+(3.46*LN(2)/X23)</f>
        <v>0.11965954263214251</v>
      </c>
      <c r="Z28" s="174">
        <f t="shared" ca="1" si="23"/>
        <v>131</v>
      </c>
      <c r="AA28" s="47">
        <f t="shared" ca="1" si="24"/>
        <v>-8.844036614160087E-15</v>
      </c>
      <c r="AB28" s="48">
        <f t="shared" ca="1" si="25"/>
        <v>-0.28287659016444844</v>
      </c>
      <c r="AC28" s="174">
        <f t="shared" ca="1" si="26"/>
        <v>4.522503137110867E-2</v>
      </c>
      <c r="AD28" s="49">
        <f t="shared" ca="1" si="27"/>
        <v>9.4954892448839104E-4</v>
      </c>
      <c r="AE28" s="50">
        <f t="shared" ca="1" si="28"/>
        <v>-0.32905117046004551</v>
      </c>
      <c r="AF28" s="8"/>
    </row>
    <row r="29" spans="1:32" ht="15.75" thickBot="1" x14ac:dyDescent="0.3">
      <c r="A29" s="9">
        <f t="shared" si="18"/>
        <v>-0.28016075548967778</v>
      </c>
      <c r="B29" s="88">
        <f>IF(Sample3!K35&gt;0,Sample3!K35, )</f>
        <v>0.28016075548967778</v>
      </c>
      <c r="C29" s="88">
        <f>IF(Sample3!L35&gt;0,Sample3!L35,"")</f>
        <v>0.73251993857151387</v>
      </c>
      <c r="D29" s="88">
        <f>IF(Sample3!M35&gt;0,Sample3!M35,)</f>
        <v>80.236868275924394</v>
      </c>
      <c r="E29" s="162">
        <f t="shared" si="0"/>
        <v>0.6801607554896778</v>
      </c>
      <c r="F29" s="162">
        <f t="shared" si="1"/>
        <v>7.7659559776877329E-2</v>
      </c>
      <c r="G29" s="162">
        <f t="shared" si="2"/>
        <v>0.15384196067834552</v>
      </c>
      <c r="H29" s="162">
        <f t="shared" si="3"/>
        <v>4.8659235034454941E-2</v>
      </c>
      <c r="I29" s="162">
        <f t="shared" si="4"/>
        <v>0.23150152045522285</v>
      </c>
      <c r="J29" s="162">
        <f t="shared" si="19"/>
        <v>4.8659235034454934E-2</v>
      </c>
      <c r="K29" s="162">
        <f t="shared" si="5"/>
        <v>6.9524305383201809E-3</v>
      </c>
      <c r="L29" s="59">
        <f t="shared" si="6"/>
        <v>-6.2437626225633285E-8</v>
      </c>
      <c r="M29" s="162">
        <f t="shared" si="20"/>
        <v>0.73377469319376953</v>
      </c>
      <c r="N29" s="99">
        <f t="shared" si="7"/>
        <v>1.5744091620719452E-6</v>
      </c>
      <c r="O29" s="100">
        <f t="shared" si="21"/>
        <v>4.8618779659050967E-2</v>
      </c>
      <c r="P29" s="100">
        <f t="shared" si="22"/>
        <v>1.6366373990758656E-9</v>
      </c>
      <c r="Q29" s="11">
        <v>27</v>
      </c>
      <c r="R29" s="9">
        <f t="shared" si="8"/>
        <v>0.7140278943120415</v>
      </c>
      <c r="S29" s="89" t="s">
        <v>74</v>
      </c>
      <c r="T29" s="107">
        <v>0.31727280252636009</v>
      </c>
      <c r="U29" s="109" t="s">
        <v>48</v>
      </c>
      <c r="V29" s="111">
        <v>0.4</v>
      </c>
      <c r="X29" s="52" t="s">
        <v>89</v>
      </c>
      <c r="Y29" s="53">
        <f>Y25+(3.46*LN(2)/Y23)</f>
        <v>0.18676963497158014</v>
      </c>
      <c r="Z29" s="174">
        <f t="shared" ca="1" si="23"/>
        <v>87</v>
      </c>
      <c r="AA29" s="47">
        <f t="shared" ca="1" si="24"/>
        <v>-6.9204864037642866E-12</v>
      </c>
      <c r="AB29" s="48">
        <f t="shared" ca="1" si="25"/>
        <v>-0.35079431478656631</v>
      </c>
      <c r="AC29" s="174">
        <f t="shared" ca="1" si="26"/>
        <v>0.1082921812294653</v>
      </c>
      <c r="AD29" s="49">
        <f t="shared" ca="1" si="27"/>
        <v>3.5786434138382868E-3</v>
      </c>
      <c r="AE29" s="50">
        <f t="shared" ca="1" si="28"/>
        <v>-0.46266513942986986</v>
      </c>
      <c r="AF29" s="8"/>
    </row>
    <row r="30" spans="1:32" ht="15.75" thickBot="1" x14ac:dyDescent="0.3">
      <c r="A30" s="9">
        <f t="shared" si="18"/>
        <v>-0.27870906618175156</v>
      </c>
      <c r="B30" s="88">
        <f>IF(Sample3!K36&gt;0,Sample3!K36, )</f>
        <v>0.27870906618175156</v>
      </c>
      <c r="C30" s="88">
        <f>IF(Sample3!L36&gt;0,Sample3!L36,"")</f>
        <v>0.73226399492661887</v>
      </c>
      <c r="D30" s="88">
        <f>IF(Sample3!M36&gt;0,Sample3!M36,)</f>
        <v>85.887351957327496</v>
      </c>
      <c r="E30" s="162">
        <f t="shared" si="0"/>
        <v>0.67870906618175164</v>
      </c>
      <c r="F30" s="162">
        <f t="shared" si="1"/>
        <v>7.7659544063112082E-2</v>
      </c>
      <c r="G30" s="162">
        <f t="shared" si="2"/>
        <v>0.15373019366489887</v>
      </c>
      <c r="H30" s="162">
        <f t="shared" si="3"/>
        <v>4.7319328453740601E-2</v>
      </c>
      <c r="I30" s="162">
        <f t="shared" si="4"/>
        <v>0.23138973772801097</v>
      </c>
      <c r="J30" s="162">
        <f t="shared" si="19"/>
        <v>4.7319328453740594E-2</v>
      </c>
      <c r="K30" s="162">
        <f t="shared" si="5"/>
        <v>6.6667647710010524E-3</v>
      </c>
      <c r="L30" s="59">
        <f t="shared" si="6"/>
        <v>-5.400083822184756E-8</v>
      </c>
      <c r="M30" s="162">
        <f t="shared" si="20"/>
        <v>0.73321662865751813</v>
      </c>
      <c r="N30" s="99">
        <f t="shared" si="7"/>
        <v>9.0751102524705523E-7</v>
      </c>
      <c r="O30" s="100">
        <f t="shared" si="21"/>
        <v>4.7288911050318627E-2</v>
      </c>
      <c r="P30" s="100">
        <f t="shared" si="22"/>
        <v>9.2521843093470827E-10</v>
      </c>
      <c r="Q30" s="11">
        <v>28</v>
      </c>
      <c r="R30" s="9">
        <f t="shared" si="8"/>
        <v>0.71401358813432025</v>
      </c>
      <c r="S30" s="113" t="s">
        <v>94</v>
      </c>
      <c r="T30" s="114">
        <v>0.27543508249251764</v>
      </c>
      <c r="U30" s="109" t="s">
        <v>123</v>
      </c>
      <c r="V30" s="111">
        <v>1</v>
      </c>
      <c r="X30" s="4" t="s">
        <v>90</v>
      </c>
      <c r="Y30" s="54">
        <f>Y25</f>
        <v>0.23317782674994744</v>
      </c>
      <c r="Z30" s="174">
        <f t="shared" ca="1" si="23"/>
        <v>58</v>
      </c>
      <c r="AA30" s="47">
        <f t="shared" ca="1" si="24"/>
        <v>-7.0953583156344389E-10</v>
      </c>
      <c r="AB30" s="48">
        <f t="shared" ca="1" si="25"/>
        <v>-0.39712494654869868</v>
      </c>
      <c r="AC30" s="174">
        <f t="shared" ca="1" si="26"/>
        <v>0.14411006325449394</v>
      </c>
      <c r="AD30" s="49">
        <f t="shared" ca="1" si="27"/>
        <v>1.5411395032064913E-2</v>
      </c>
      <c r="AE30" s="50">
        <f t="shared" ca="1" si="28"/>
        <v>-0.55664640483525751</v>
      </c>
      <c r="AF30" s="8"/>
    </row>
    <row r="31" spans="1:32" x14ac:dyDescent="0.25">
      <c r="A31" s="9">
        <f t="shared" si="18"/>
        <v>-0.27733378157424243</v>
      </c>
      <c r="B31" s="88">
        <f>IF(Sample3!K37&gt;0,Sample3!K37, )</f>
        <v>0.27733378157424243</v>
      </c>
      <c r="C31" s="88">
        <f>IF(Sample3!L37&gt;0,Sample3!L37,"")</f>
        <v>0.73173521615121428</v>
      </c>
      <c r="D31" s="88">
        <f>IF(Sample3!M37&gt;0,Sample3!M37,)</f>
        <v>90.972787270590288</v>
      </c>
      <c r="E31" s="162">
        <f t="shared" si="0"/>
        <v>0.6773337815742424</v>
      </c>
      <c r="F31" s="162">
        <f t="shared" si="1"/>
        <v>7.7659528315796519E-2</v>
      </c>
      <c r="G31" s="162">
        <f t="shared" si="2"/>
        <v>0.15361890627673058</v>
      </c>
      <c r="H31" s="162">
        <f t="shared" si="3"/>
        <v>4.6055346981715317E-2</v>
      </c>
      <c r="I31" s="162">
        <f t="shared" si="4"/>
        <v>0.23127843459252712</v>
      </c>
      <c r="J31" s="162">
        <f t="shared" si="19"/>
        <v>4.6055346981715317E-2</v>
      </c>
      <c r="K31" s="162">
        <f t="shared" si="5"/>
        <v>6.405887599257378E-3</v>
      </c>
      <c r="L31" s="59">
        <f t="shared" si="6"/>
        <v>-4.7062262322287016E-8</v>
      </c>
      <c r="M31" s="162">
        <f t="shared" si="20"/>
        <v>0.73268943729754632</v>
      </c>
      <c r="N31" s="99">
        <f t="shared" si="7"/>
        <v>9.1053799610722281E-7</v>
      </c>
      <c r="O31" s="100">
        <f t="shared" si="21"/>
        <v>4.6036994217135314E-2</v>
      </c>
      <c r="P31" s="100">
        <f t="shared" si="22"/>
        <v>3.3682396772900291E-10</v>
      </c>
      <c r="Q31" s="11">
        <v>29</v>
      </c>
      <c r="R31" s="9">
        <f t="shared" si="8"/>
        <v>0.71399934334863469</v>
      </c>
      <c r="S31" s="25" t="s">
        <v>72</v>
      </c>
      <c r="T31" s="26">
        <f>F2+G2</f>
        <v>0.23314092372029499</v>
      </c>
      <c r="U31" s="25" t="s">
        <v>73</v>
      </c>
      <c r="X31" s="55" t="s">
        <v>1</v>
      </c>
      <c r="Y31" s="56">
        <f>IF(Y25-(4.8*LN(2)/Y23)&gt;B$2,B$2,Y25-(4.8*LN(2)/Y23))</f>
        <v>0.29755913326328937</v>
      </c>
      <c r="Z31" s="174">
        <f t="shared" ca="1" si="23"/>
        <v>15</v>
      </c>
      <c r="AA31" s="47">
        <f t="shared" ca="1" si="24"/>
        <v>-4.414697304708676E-7</v>
      </c>
      <c r="AB31" s="48">
        <f t="shared" ca="1" si="25"/>
        <v>-0.46146012292017491</v>
      </c>
      <c r="AC31" s="174">
        <f t="shared" ca="1" si="26"/>
        <v>0.15493353145271357</v>
      </c>
      <c r="AD31" s="49">
        <f t="shared" ca="1" si="27"/>
        <v>7.9110660016931539E-2</v>
      </c>
      <c r="AE31" s="50">
        <f t="shared" ca="1" si="28"/>
        <v>-0.69550431438982008</v>
      </c>
      <c r="AF31" s="8"/>
    </row>
    <row r="32" spans="1:32" x14ac:dyDescent="0.25">
      <c r="A32" s="9">
        <f t="shared" si="18"/>
        <v>-0.27588209226631627</v>
      </c>
      <c r="B32" s="88">
        <f>IF(Sample3!K38&gt;0,Sample3!K38, )</f>
        <v>0.27588209226631627</v>
      </c>
      <c r="C32" s="88">
        <f>IF(Sample3!L38&gt;0,Sample3!L38,"")</f>
        <v>0.7313341165158096</v>
      </c>
      <c r="D32" s="88">
        <f>IF(Sample3!M38&gt;0,Sample3!M38,)</f>
        <v>97.188319320133814</v>
      </c>
      <c r="E32" s="162">
        <f t="shared" si="0"/>
        <v>0.67588209226631624</v>
      </c>
      <c r="F32" s="162">
        <f t="shared" si="1"/>
        <v>7.765951070982631E-2</v>
      </c>
      <c r="G32" s="162">
        <f t="shared" si="2"/>
        <v>0.15349532370385696</v>
      </c>
      <c r="H32" s="162">
        <f t="shared" si="3"/>
        <v>4.4727257852633012E-2</v>
      </c>
      <c r="I32" s="162">
        <f t="shared" si="4"/>
        <v>0.23115483441368326</v>
      </c>
      <c r="J32" s="162">
        <f t="shared" si="19"/>
        <v>4.4727257852633012E-2</v>
      </c>
      <c r="K32" s="162">
        <f t="shared" si="5"/>
        <v>6.1405235639312812E-3</v>
      </c>
      <c r="L32" s="59">
        <f t="shared" si="6"/>
        <v>-4.0703042437714742E-8</v>
      </c>
      <c r="M32" s="162">
        <f t="shared" si="20"/>
        <v>0.73213465610559558</v>
      </c>
      <c r="N32" s="99">
        <f t="shared" si="7"/>
        <v>6.4086363481471608E-7</v>
      </c>
      <c r="O32" s="100">
        <f t="shared" si="21"/>
        <v>4.4724450944134284E-2</v>
      </c>
      <c r="P32" s="100">
        <f t="shared" si="22"/>
        <v>7.8787353202352156E-12</v>
      </c>
      <c r="Q32" s="11">
        <v>30</v>
      </c>
      <c r="R32" s="9">
        <f t="shared" si="8"/>
        <v>0.71398352477930693</v>
      </c>
      <c r="S32" s="32" t="s">
        <v>144</v>
      </c>
      <c r="T32" s="25">
        <f>(T11*T13+T13^2)/(T13+T11-V11)</f>
        <v>0.31727280252635948</v>
      </c>
      <c r="U32" s="33">
        <f>T11/V11</f>
        <v>279.86493635693199</v>
      </c>
      <c r="X32" s="4" t="s">
        <v>91</v>
      </c>
      <c r="Y32" s="51">
        <f>Z25-(4.8*LN(2)/Z23)</f>
        <v>0.21976202927698019</v>
      </c>
      <c r="Z32" s="174">
        <f t="shared" ca="1" si="23"/>
        <v>66</v>
      </c>
      <c r="AA32" s="47">
        <f t="shared" ca="1" si="24"/>
        <v>-1.9807634225382453E-10</v>
      </c>
      <c r="AB32" s="48">
        <f t="shared" ca="1" si="25"/>
        <v>-0.38436301543968765</v>
      </c>
      <c r="AC32" s="174">
        <f t="shared" ca="1" si="26"/>
        <v>0.13650466760796681</v>
      </c>
      <c r="AD32" s="49">
        <f t="shared" ca="1" si="27"/>
        <v>9.6676352050299522E-3</v>
      </c>
      <c r="AE32" s="50">
        <f t="shared" ca="1" si="28"/>
        <v>-0.53053531825268441</v>
      </c>
      <c r="AF32" s="8"/>
    </row>
    <row r="33" spans="1:32" x14ac:dyDescent="0.25">
      <c r="A33" s="9">
        <f t="shared" si="18"/>
        <v>-0.27435399825797274</v>
      </c>
      <c r="B33" s="88">
        <f>IF(Sample3!K39&gt;0,Sample3!K39, )</f>
        <v>0.27435399825797274</v>
      </c>
      <c r="C33" s="88">
        <f>IF(Sample3!L39&gt;0,Sample3!L39,"")</f>
        <v>0.7310784308347501</v>
      </c>
      <c r="D33" s="88">
        <f>IF(Sample3!M39&gt;0,Sample3!M39,)</f>
        <v>102.83880300153692</v>
      </c>
      <c r="E33" s="162">
        <f t="shared" si="0"/>
        <v>0.67435399825797271</v>
      </c>
      <c r="F33" s="162">
        <f t="shared" si="1"/>
        <v>7.7659490991474761E-2</v>
      </c>
      <c r="G33" s="162">
        <f t="shared" si="2"/>
        <v>0.15335795147627185</v>
      </c>
      <c r="H33" s="162">
        <f t="shared" si="3"/>
        <v>4.3336555790226119E-2</v>
      </c>
      <c r="I33" s="162">
        <f t="shared" si="4"/>
        <v>0.23101744246774664</v>
      </c>
      <c r="J33" s="162">
        <f t="shared" si="19"/>
        <v>4.3336555790226106E-2</v>
      </c>
      <c r="K33" s="162">
        <f t="shared" si="5"/>
        <v>5.8719710136629242E-3</v>
      </c>
      <c r="L33" s="59">
        <f t="shared" si="6"/>
        <v>-3.4935158536103741E-8</v>
      </c>
      <c r="M33" s="162">
        <f t="shared" si="20"/>
        <v>0.7315527003754676</v>
      </c>
      <c r="N33" s="99">
        <f t="shared" si="7"/>
        <v>2.2493159725238642E-7</v>
      </c>
      <c r="O33" s="100">
        <f t="shared" si="21"/>
        <v>4.33533473857401E-2</v>
      </c>
      <c r="P33" s="100">
        <f t="shared" si="22"/>
        <v>2.819576799055967E-10</v>
      </c>
      <c r="Q33" s="11">
        <v>31</v>
      </c>
      <c r="R33" s="9">
        <f t="shared" si="8"/>
        <v>0.713965941134176</v>
      </c>
      <c r="S33" s="32"/>
      <c r="T33" s="38"/>
      <c r="U33" s="33"/>
      <c r="X33" s="4" t="s">
        <v>92</v>
      </c>
      <c r="Y33" s="57">
        <f>IF(AB25&gt;B$2,B$2,AB25)</f>
        <v>0.31591815528491302</v>
      </c>
      <c r="Z33" s="174">
        <f t="shared" ca="1" si="23"/>
        <v>2</v>
      </c>
      <c r="AA33" s="47">
        <f t="shared" ca="1" si="24"/>
        <v>-2.2300954642173771E-6</v>
      </c>
      <c r="AB33" s="48">
        <f t="shared" ca="1" si="25"/>
        <v>-0.47765977896807699</v>
      </c>
      <c r="AC33" s="174">
        <f t="shared" ca="1" si="26"/>
        <v>0.15548114475221789</v>
      </c>
      <c r="AD33" s="49">
        <f t="shared" ca="1" si="27"/>
        <v>0.10091290086250093</v>
      </c>
      <c r="AE33" s="50">
        <f ca="1">AB33-AC33-AD33</f>
        <v>-0.73405382458279578</v>
      </c>
      <c r="AF33" s="8"/>
    </row>
    <row r="34" spans="1:32" x14ac:dyDescent="0.25">
      <c r="A34" s="9">
        <f t="shared" si="18"/>
        <v>-0.27297871365046383</v>
      </c>
      <c r="B34" s="88">
        <f>IF(Sample3!K40&gt;0,Sample3!K40, )</f>
        <v>0.27297871365046383</v>
      </c>
      <c r="C34" s="88">
        <f>IF(Sample3!L40&gt;0,Sample3!L40,"")</f>
        <v>0.73067785414024367</v>
      </c>
      <c r="D34" s="88">
        <f>IF(Sample3!M40&gt;0,Sample3!M40,)</f>
        <v>109.61938341922064</v>
      </c>
      <c r="E34" s="162">
        <f t="shared" si="0"/>
        <v>0.67297871365046391</v>
      </c>
      <c r="F34" s="162">
        <f t="shared" si="1"/>
        <v>7.7659472113780964E-2</v>
      </c>
      <c r="G34" s="162">
        <f t="shared" si="2"/>
        <v>0.15322744803254634</v>
      </c>
      <c r="H34" s="162">
        <f t="shared" si="3"/>
        <v>4.209179350413654E-2</v>
      </c>
      <c r="I34" s="162">
        <f t="shared" si="4"/>
        <v>0.23088692014632728</v>
      </c>
      <c r="J34" s="162">
        <f t="shared" si="19"/>
        <v>4.2091793504136554E-2</v>
      </c>
      <c r="K34" s="162">
        <f t="shared" si="5"/>
        <v>5.6394432108496668E-3</v>
      </c>
      <c r="L34" s="59">
        <f t="shared" si="6"/>
        <v>-3.0446330981405896E-8</v>
      </c>
      <c r="M34" s="162">
        <f t="shared" si="20"/>
        <v>0.73103084885413072</v>
      </c>
      <c r="N34" s="99">
        <f t="shared" si="7"/>
        <v>1.246052680322045E-7</v>
      </c>
      <c r="O34" s="100">
        <f t="shared" si="21"/>
        <v>4.2129146714394258E-2</v>
      </c>
      <c r="P34" s="100">
        <f t="shared" si="22"/>
        <v>1.395262316556243E-9</v>
      </c>
      <c r="Q34" s="11">
        <v>32</v>
      </c>
      <c r="R34" s="9">
        <f t="shared" si="8"/>
        <v>0.71394923669337917</v>
      </c>
      <c r="T34" s="32" t="s">
        <v>82</v>
      </c>
      <c r="U34" s="25">
        <f>0.5*(T32-T11)-0.5*POWER((T32-T11)^2+4*(T32*(T11-V11)),0.5)</f>
        <v>0.23317782674994736</v>
      </c>
      <c r="V34" s="25"/>
      <c r="X34" s="58" t="s">
        <v>93</v>
      </c>
      <c r="Y34" s="59">
        <f ca="1">AA33-Y33</f>
        <v>-0.31592038538037726</v>
      </c>
      <c r="AA34" s="42"/>
    </row>
    <row r="35" spans="1:32" x14ac:dyDescent="0.25">
      <c r="A35" s="9">
        <f t="shared" si="18"/>
        <v>-0.27145061964212031</v>
      </c>
      <c r="B35" s="88">
        <f>IF(Sample3!K41&gt;0,Sample3!K41, )</f>
        <v>0.27145061964212031</v>
      </c>
      <c r="C35" s="88">
        <f>IF(Sample3!L41&gt;0,Sample3!L41,"")</f>
        <v>0.72963857940763499</v>
      </c>
      <c r="D35" s="88">
        <f>IF(Sample3!M41&gt;0,Sample3!M41,)</f>
        <v>116.39996383690448</v>
      </c>
      <c r="E35" s="162">
        <f t="shared" si="0"/>
        <v>0.67145061964212038</v>
      </c>
      <c r="F35" s="162">
        <f t="shared" si="1"/>
        <v>7.7659449766971367E-2</v>
      </c>
      <c r="G35" s="162">
        <f t="shared" si="2"/>
        <v>0.15307422143183902</v>
      </c>
      <c r="H35" s="162">
        <f t="shared" si="3"/>
        <v>4.0716948443309933E-2</v>
      </c>
      <c r="I35" s="162">
        <f t="shared" si="4"/>
        <v>0.23073367119881039</v>
      </c>
      <c r="J35" s="162">
        <f t="shared" si="19"/>
        <v>4.0716948443309919E-2</v>
      </c>
      <c r="K35" s="162">
        <f t="shared" si="5"/>
        <v>5.3909517758949105E-3</v>
      </c>
      <c r="L35" s="59">
        <f t="shared" si="6"/>
        <v>-2.613188741395261E-8</v>
      </c>
      <c r="M35" s="162">
        <f t="shared" si="20"/>
        <v>0.73045329882268284</v>
      </c>
      <c r="N35" s="99">
        <f t="shared" si="7"/>
        <v>6.637677252559088E-7</v>
      </c>
      <c r="O35" s="100">
        <f t="shared" si="21"/>
        <v>4.0780471930583991E-2</v>
      </c>
      <c r="P35" s="100">
        <f t="shared" si="22"/>
        <v>4.0352334354590782E-9</v>
      </c>
      <c r="Q35" s="11">
        <v>33</v>
      </c>
      <c r="R35" s="9">
        <f t="shared" si="8"/>
        <v>0.71392962368848867</v>
      </c>
      <c r="T35" s="44" t="s">
        <v>86</v>
      </c>
      <c r="U35" s="44">
        <f>(T11-V11)/V11</f>
        <v>278.86493635693199</v>
      </c>
      <c r="V35" s="25"/>
    </row>
    <row r="36" spans="1:32" x14ac:dyDescent="0.25">
      <c r="A36" s="9">
        <f t="shared" si="18"/>
        <v>-0.269922525633777</v>
      </c>
      <c r="B36" s="88">
        <f>IF(Sample3!K42&gt;0,Sample3!K42, )</f>
        <v>0.269922525633777</v>
      </c>
      <c r="C36" s="88">
        <f>IF(Sample3!L42&gt;0,Sample3!L42,"")</f>
        <v>0.72989396250641014</v>
      </c>
      <c r="D36" s="88">
        <f>IF(Sample3!M42&gt;0,Sample3!M42,)</f>
        <v>123.1805442545882</v>
      </c>
      <c r="E36" s="162">
        <f t="shared" si="0"/>
        <v>0.66992252563377708</v>
      </c>
      <c r="F36" s="162">
        <f t="shared" si="1"/>
        <v>7.7659425841868593E-2</v>
      </c>
      <c r="G36" s="162">
        <f t="shared" si="2"/>
        <v>0.15291166030365955</v>
      </c>
      <c r="H36" s="162">
        <f t="shared" si="3"/>
        <v>3.9351439488248874E-2</v>
      </c>
      <c r="I36" s="162">
        <f t="shared" si="4"/>
        <v>0.23057108614552813</v>
      </c>
      <c r="J36" s="162">
        <f t="shared" si="19"/>
        <v>3.9351439488248874E-2</v>
      </c>
      <c r="K36" s="162">
        <f t="shared" si="5"/>
        <v>5.1525246408553292E-3</v>
      </c>
      <c r="L36" s="59">
        <f t="shared" si="6"/>
        <v>-2.2428827937704436E-8</v>
      </c>
      <c r="M36" s="162">
        <f t="shared" si="20"/>
        <v>0.72987834273253138</v>
      </c>
      <c r="N36" s="99">
        <f t="shared" si="7"/>
        <v>2.4397733602362829E-10</v>
      </c>
      <c r="O36" s="100">
        <f t="shared" si="21"/>
        <v>3.9444684064951378E-2</v>
      </c>
      <c r="P36" s="100">
        <f t="shared" si="22"/>
        <v>8.6945510844292385E-9</v>
      </c>
      <c r="Q36" s="11">
        <v>34</v>
      </c>
      <c r="R36" s="9">
        <f t="shared" si="8"/>
        <v>0.71390881586408161</v>
      </c>
      <c r="AC36" s="8"/>
    </row>
    <row r="37" spans="1:32" x14ac:dyDescent="0.25">
      <c r="A37" s="9">
        <f t="shared" si="18"/>
        <v>-0.26847083632585078</v>
      </c>
      <c r="B37" s="88">
        <f>IF(Sample3!K43&gt;0,Sample3!K43, )</f>
        <v>0.26847083632585078</v>
      </c>
      <c r="C37" s="88">
        <f>IF(Sample3!L43&gt;0,Sample3!L43,"")</f>
        <v>0.72938324099476148</v>
      </c>
      <c r="D37" s="88">
        <f>IF(Sample3!M43&gt;0,Sample3!M43,)</f>
        <v>130.52617304041223</v>
      </c>
      <c r="E37" s="162">
        <f t="shared" si="0"/>
        <v>0.6684708363258508</v>
      </c>
      <c r="F37" s="162">
        <f t="shared" si="1"/>
        <v>7.7659401509976578E-2</v>
      </c>
      <c r="G37" s="162">
        <f t="shared" si="2"/>
        <v>0.15274788401345746</v>
      </c>
      <c r="H37" s="162">
        <f t="shared" si="3"/>
        <v>3.8063550802416732E-2</v>
      </c>
      <c r="I37" s="162">
        <f t="shared" si="4"/>
        <v>0.23040728552343404</v>
      </c>
      <c r="J37" s="162">
        <f t="shared" si="19"/>
        <v>3.8063550802416746E-2</v>
      </c>
      <c r="K37" s="162">
        <f t="shared" si="5"/>
        <v>4.9350359585499867E-3</v>
      </c>
      <c r="L37" s="59">
        <f t="shared" si="6"/>
        <v>-1.9398161889509202E-8</v>
      </c>
      <c r="M37" s="162">
        <f t="shared" si="20"/>
        <v>0.7293347308127347</v>
      </c>
      <c r="N37" s="99">
        <f t="shared" si="7"/>
        <v>2.3532377602717313E-9</v>
      </c>
      <c r="O37" s="100">
        <f t="shared" si="21"/>
        <v>3.8188336045288436E-2</v>
      </c>
      <c r="P37" s="100">
        <f t="shared" si="22"/>
        <v>1.5571356838546735E-8</v>
      </c>
      <c r="Q37" s="11">
        <v>35</v>
      </c>
      <c r="R37" s="9">
        <f t="shared" si="8"/>
        <v>0.71388785249893583</v>
      </c>
      <c r="AC37" s="8"/>
    </row>
    <row r="38" spans="1:32" x14ac:dyDescent="0.25">
      <c r="A38" s="9">
        <f t="shared" si="18"/>
        <v>-0.26694274231750725</v>
      </c>
      <c r="B38" s="88">
        <f>IF(Sample3!K44&gt;0,Sample3!K44, )</f>
        <v>0.26694274231750725</v>
      </c>
      <c r="C38" s="88">
        <f>IF(Sample3!L44&gt;0,Sample3!L44,"")</f>
        <v>0.72911104661280579</v>
      </c>
      <c r="D38" s="88">
        <f>IF(Sample3!M44&gt;0,Sample3!M44,)</f>
        <v>137.87180182623626</v>
      </c>
      <c r="E38" s="162">
        <f t="shared" si="0"/>
        <v>0.66694274231750728</v>
      </c>
      <c r="F38" s="162">
        <f t="shared" si="1"/>
        <v>7.7659374043904994E-2</v>
      </c>
      <c r="G38" s="162">
        <f t="shared" si="2"/>
        <v>0.152564851961214</v>
      </c>
      <c r="H38" s="162">
        <f t="shared" si="3"/>
        <v>3.6718516312388275E-2</v>
      </c>
      <c r="I38" s="162">
        <f t="shared" si="4"/>
        <v>0.23022422600511899</v>
      </c>
      <c r="J38" s="162">
        <f t="shared" si="19"/>
        <v>3.6718516312388261E-2</v>
      </c>
      <c r="K38" s="162">
        <f t="shared" si="5"/>
        <v>4.7152761287815176E-3</v>
      </c>
      <c r="L38" s="59">
        <f t="shared" si="6"/>
        <v>-1.6649314598137755E-8</v>
      </c>
      <c r="M38" s="162">
        <f t="shared" si="20"/>
        <v>0.72876546335304215</v>
      </c>
      <c r="N38" s="99">
        <f t="shared" si="7"/>
        <v>1.1942778942886189E-7</v>
      </c>
      <c r="O38" s="100">
        <f t="shared" si="21"/>
        <v>3.6879958050758957E-2</v>
      </c>
      <c r="P38" s="100">
        <f t="shared" si="22"/>
        <v>2.606343488815232E-8</v>
      </c>
      <c r="Q38" s="11">
        <v>36</v>
      </c>
      <c r="R38" s="9">
        <f t="shared" si="8"/>
        <v>0.71386442439624864</v>
      </c>
      <c r="AC38" s="8"/>
    </row>
    <row r="39" spans="1:32" x14ac:dyDescent="0.25">
      <c r="A39" s="9">
        <f t="shared" si="18"/>
        <v>-0.26541464830916395</v>
      </c>
      <c r="B39" s="88">
        <f>IF(Sample3!K45&gt;0,Sample3!K45, )</f>
        <v>0.26541464830916395</v>
      </c>
      <c r="C39" s="88">
        <f>IF(Sample3!L45&gt;0,Sample3!L45,"")</f>
        <v>0.72911104661280579</v>
      </c>
      <c r="D39" s="88">
        <f>IF(Sample3!M45&gt;0,Sample3!M45,)</f>
        <v>146.34752734834103</v>
      </c>
      <c r="E39" s="162">
        <f t="shared" si="0"/>
        <v>0.66541464830916397</v>
      </c>
      <c r="F39" s="162">
        <f t="shared" si="1"/>
        <v>7.7659344485987131E-2</v>
      </c>
      <c r="G39" s="162">
        <f t="shared" si="2"/>
        <v>0.15237001517755477</v>
      </c>
      <c r="H39" s="162">
        <f t="shared" si="3"/>
        <v>3.5385288645622029E-2</v>
      </c>
      <c r="I39" s="162">
        <f t="shared" si="4"/>
        <v>0.23002935966354193</v>
      </c>
      <c r="J39" s="162">
        <f t="shared" si="19"/>
        <v>3.5385288645622015E-2</v>
      </c>
      <c r="K39" s="162">
        <f t="shared" si="5"/>
        <v>4.504608528337067E-3</v>
      </c>
      <c r="L39" s="59">
        <f t="shared" si="6"/>
        <v>-1.4289996791943719E-8</v>
      </c>
      <c r="M39" s="162">
        <f t="shared" si="20"/>
        <v>0.72819947631045068</v>
      </c>
      <c r="N39" s="99">
        <f t="shared" si="7"/>
        <v>8.309604161357932E-7</v>
      </c>
      <c r="O39" s="100">
        <f t="shared" si="21"/>
        <v>3.5586856848729323E-2</v>
      </c>
      <c r="P39" s="100">
        <f t="shared" si="22"/>
        <v>4.062974050390895E-8</v>
      </c>
      <c r="Q39" s="11">
        <v>37</v>
      </c>
      <c r="R39" s="9">
        <f t="shared" si="8"/>
        <v>0.71383948528794028</v>
      </c>
      <c r="AA39" s="8"/>
      <c r="AB39" s="8"/>
      <c r="AC39" s="8"/>
    </row>
    <row r="40" spans="1:32" x14ac:dyDescent="0.25">
      <c r="A40" s="9">
        <f t="shared" si="18"/>
        <v>-0.26396295900123778</v>
      </c>
      <c r="B40" s="88">
        <f>IF(Sample3!K46&gt;0,Sample3!K46, )</f>
        <v>0.26396295900123778</v>
      </c>
      <c r="C40" s="88">
        <f>IF(Sample3!L46&gt;0,Sample3!L46,"")</f>
        <v>0.72832838240311348</v>
      </c>
      <c r="D40" s="88">
        <f>IF(Sample3!M46&gt;0,Sample3!M46,)</f>
        <v>155.95334960672631</v>
      </c>
      <c r="E40" s="162">
        <f t="shared" si="0"/>
        <v>0.66396295900123781</v>
      </c>
      <c r="F40" s="162">
        <f t="shared" si="1"/>
        <v>7.7659314270663832E-2</v>
      </c>
      <c r="G40" s="162">
        <f t="shared" si="2"/>
        <v>0.15217308287127029</v>
      </c>
      <c r="H40" s="162">
        <f t="shared" si="3"/>
        <v>3.4130561859303674E-2</v>
      </c>
      <c r="I40" s="162">
        <f t="shared" si="4"/>
        <v>0.2298323971419341</v>
      </c>
      <c r="J40" s="162">
        <f t="shared" si="19"/>
        <v>3.4130561859303687E-2</v>
      </c>
      <c r="K40" s="162">
        <f t="shared" si="5"/>
        <v>4.3126061654912033E-3</v>
      </c>
      <c r="L40" s="59">
        <f t="shared" si="6"/>
        <v>-1.2359078981218188E-8</v>
      </c>
      <c r="M40" s="162">
        <f t="shared" si="20"/>
        <v>0.72766507812003844</v>
      </c>
      <c r="N40" s="99">
        <f t="shared" si="7"/>
        <v>4.3997257194569158E-7</v>
      </c>
      <c r="O40" s="100">
        <f t="shared" si="21"/>
        <v>3.4373342311280343E-2</v>
      </c>
      <c r="P40" s="100">
        <f t="shared" si="22"/>
        <v>5.8942347861989121E-8</v>
      </c>
      <c r="Q40" s="11">
        <v>38</v>
      </c>
      <c r="R40" s="9">
        <f t="shared" si="8"/>
        <v>0.71381427795273578</v>
      </c>
      <c r="AC40" s="8"/>
    </row>
    <row r="41" spans="1:32" x14ac:dyDescent="0.25">
      <c r="A41" s="9">
        <f t="shared" si="18"/>
        <v>-0.26235846029247711</v>
      </c>
      <c r="B41" s="88">
        <f>IF(Sample3!K47&gt;0,Sample3!K47, )</f>
        <v>0.26235846029247711</v>
      </c>
      <c r="C41" s="88">
        <f>IF(Sample3!L47&gt;0,Sample3!L47,"")</f>
        <v>0.72805617691801694</v>
      </c>
      <c r="D41" s="88">
        <f>IF(Sample3!M47&gt;0,Sample3!M47,)</f>
        <v>165.55917186511158</v>
      </c>
      <c r="E41" s="162">
        <f t="shared" si="0"/>
        <v>0.66235846029247714</v>
      </c>
      <c r="F41" s="162">
        <f t="shared" si="1"/>
        <v>7.7659278198150841E-2</v>
      </c>
      <c r="G41" s="162">
        <f t="shared" si="2"/>
        <v>0.15194086819967495</v>
      </c>
      <c r="H41" s="162">
        <f t="shared" si="3"/>
        <v>3.2758313894651322E-2</v>
      </c>
      <c r="I41" s="162">
        <f t="shared" si="4"/>
        <v>0.22960014639782578</v>
      </c>
      <c r="J41" s="162">
        <f t="shared" si="19"/>
        <v>3.2758313894651336E-2</v>
      </c>
      <c r="K41" s="162">
        <f t="shared" si="5"/>
        <v>4.1092838817593149E-3</v>
      </c>
      <c r="L41" s="59">
        <f t="shared" si="6"/>
        <v>-1.0526976509643506E-8</v>
      </c>
      <c r="M41" s="162">
        <f t="shared" si="20"/>
        <v>0.72707847156418248</v>
      </c>
      <c r="N41" s="99">
        <f t="shared" si="7"/>
        <v>9.5590775891656102E-7</v>
      </c>
      <c r="O41" s="100">
        <f t="shared" si="21"/>
        <v>3.304993765318176E-2</v>
      </c>
      <c r="P41" s="100">
        <f t="shared" si="22"/>
        <v>8.5044416539410914E-8</v>
      </c>
      <c r="Q41" s="11">
        <v>39</v>
      </c>
      <c r="R41" s="9">
        <f t="shared" si="8"/>
        <v>0.71378455447477163</v>
      </c>
    </row>
    <row r="42" spans="1:32" x14ac:dyDescent="0.25">
      <c r="A42" s="9">
        <f t="shared" si="18"/>
        <v>-0.26083036628413381</v>
      </c>
      <c r="B42" s="88">
        <f>IF(Sample3!K48&gt;0,Sample3!K48, )</f>
        <v>0.26083036628413381</v>
      </c>
      <c r="C42" s="88">
        <f>IF(Sample3!L48&gt;0,Sample3!L48,"")</f>
        <v>0.72752940123047094</v>
      </c>
      <c r="D42" s="88">
        <f>IF(Sample3!M48&gt;0,Sample3!M48,)</f>
        <v>175.73004249163728</v>
      </c>
      <c r="E42" s="162">
        <f t="shared" si="0"/>
        <v>0.66083036628413383</v>
      </c>
      <c r="F42" s="162">
        <f t="shared" si="1"/>
        <v>7.7659240949529848E-2</v>
      </c>
      <c r="G42" s="162">
        <f t="shared" si="2"/>
        <v>0.15170430274848329</v>
      </c>
      <c r="H42" s="162">
        <f t="shared" si="3"/>
        <v>3.1466822586120657E-2</v>
      </c>
      <c r="I42" s="162">
        <f t="shared" si="4"/>
        <v>0.22936354369801315</v>
      </c>
      <c r="J42" s="162">
        <f t="shared" si="19"/>
        <v>3.1466822586120657E-2</v>
      </c>
      <c r="K42" s="162">
        <f t="shared" si="5"/>
        <v>3.9240099250868448E-3</v>
      </c>
      <c r="L42" s="59">
        <f t="shared" si="6"/>
        <v>-9.0352340425702063E-9</v>
      </c>
      <c r="M42" s="162">
        <f t="shared" si="20"/>
        <v>0.72652408062223794</v>
      </c>
      <c r="N42" s="99">
        <f t="shared" si="7"/>
        <v>1.0106695253379604E-6</v>
      </c>
      <c r="O42" s="100">
        <f t="shared" si="21"/>
        <v>3.1807892054351625E-2</v>
      </c>
      <c r="P42" s="100">
        <f t="shared" si="22"/>
        <v>1.163283821593548E-7</v>
      </c>
      <c r="Q42" s="11">
        <v>40</v>
      </c>
      <c r="R42" s="9">
        <f t="shared" si="8"/>
        <v>0.71375427409701908</v>
      </c>
    </row>
    <row r="43" spans="1:32" x14ac:dyDescent="0.25">
      <c r="A43" s="9">
        <f t="shared" si="18"/>
        <v>-0.25930227227579028</v>
      </c>
      <c r="B43" s="88">
        <f>IF(Sample3!K49&gt;0,Sample3!K49, )</f>
        <v>0.25930227227579028</v>
      </c>
      <c r="C43" s="88">
        <f>IF(Sample3!L49&gt;0,Sample3!L49,"")</f>
        <v>0.72714697599293698</v>
      </c>
      <c r="D43" s="88">
        <f>IF(Sample3!M49&gt;0,Sample3!M49,)</f>
        <v>187.59605822258379</v>
      </c>
      <c r="E43" s="162">
        <f t="shared" si="0"/>
        <v>0.6593022722757903</v>
      </c>
      <c r="F43" s="162">
        <f t="shared" si="1"/>
        <v>7.7659200564292957E-2</v>
      </c>
      <c r="G43" s="162">
        <f t="shared" si="2"/>
        <v>0.15145141239755258</v>
      </c>
      <c r="H43" s="162">
        <f t="shared" si="3"/>
        <v>3.0191659313944741E-2</v>
      </c>
      <c r="I43" s="162">
        <f t="shared" si="4"/>
        <v>0.22911061296184554</v>
      </c>
      <c r="J43" s="162">
        <f t="shared" si="19"/>
        <v>3.0191659313944741E-2</v>
      </c>
      <c r="K43" s="162">
        <f t="shared" si="5"/>
        <v>3.7465949021520391E-3</v>
      </c>
      <c r="L43" s="59">
        <f t="shared" si="6"/>
        <v>-7.7548813033526317E-9</v>
      </c>
      <c r="M43" s="162">
        <f t="shared" si="20"/>
        <v>0.72597422630600927</v>
      </c>
      <c r="N43" s="99">
        <f t="shared" si="7"/>
        <v>1.3753418281890415E-6</v>
      </c>
      <c r="O43" s="100">
        <f t="shared" si="21"/>
        <v>3.0584660377087194E-2</v>
      </c>
      <c r="P43" s="100">
        <f t="shared" si="22"/>
        <v>1.5444983563109875E-7</v>
      </c>
      <c r="Q43" s="11">
        <v>41</v>
      </c>
      <c r="R43" s="9">
        <f t="shared" si="8"/>
        <v>0.7137219041320999</v>
      </c>
    </row>
    <row r="44" spans="1:32" x14ac:dyDescent="0.25">
      <c r="A44" s="9">
        <f t="shared" si="18"/>
        <v>-0.25769777356702989</v>
      </c>
      <c r="B44" s="88">
        <f>IF(Sample3!K50&gt;0,Sample3!K50, )</f>
        <v>0.25769777356702989</v>
      </c>
      <c r="C44" s="88">
        <f>IF(Sample3!L50&gt;0,Sample3!L50,"")</f>
        <v>0.7264929801171387</v>
      </c>
      <c r="D44" s="88">
        <f>IF(Sample3!M50&gt;0,Sample3!M50,)</f>
        <v>201.15721905795135</v>
      </c>
      <c r="E44" s="162">
        <f t="shared" si="0"/>
        <v>0.65769777356702996</v>
      </c>
      <c r="F44" s="162">
        <f t="shared" si="1"/>
        <v>7.7659154403638436E-2</v>
      </c>
      <c r="G44" s="162">
        <f t="shared" si="2"/>
        <v>0.15116680398670199</v>
      </c>
      <c r="H44" s="162">
        <f t="shared" si="3"/>
        <v>2.887181517668946E-2</v>
      </c>
      <c r="I44" s="162">
        <f t="shared" si="4"/>
        <v>0.22882595839034042</v>
      </c>
      <c r="J44" s="162">
        <f t="shared" si="19"/>
        <v>2.8871815176689464E-2</v>
      </c>
      <c r="K44" s="162">
        <f t="shared" si="5"/>
        <v>3.5684487892519391E-3</v>
      </c>
      <c r="L44" s="59">
        <f t="shared" si="6"/>
        <v>-6.6053021153570678E-9</v>
      </c>
      <c r="M44" s="162">
        <f t="shared" si="20"/>
        <v>0.72540217977381227</v>
      </c>
      <c r="N44" s="99">
        <f t="shared" si="7"/>
        <v>1.1898453890010482E-6</v>
      </c>
      <c r="O44" s="100">
        <f t="shared" si="21"/>
        <v>2.9321515691679872E-2</v>
      </c>
      <c r="P44" s="100">
        <f t="shared" si="22"/>
        <v>2.0223055318263886E-7</v>
      </c>
      <c r="Q44" s="11">
        <v>42</v>
      </c>
      <c r="R44" s="9">
        <f t="shared" si="8"/>
        <v>0.7136854742555111</v>
      </c>
    </row>
    <row r="45" spans="1:32" x14ac:dyDescent="0.25">
      <c r="A45" s="9">
        <f t="shared" si="18"/>
        <v>-0.25616967955868636</v>
      </c>
      <c r="B45" s="88">
        <f>IF(Sample3!K51&gt;0,Sample3!K51, )</f>
        <v>0.25616967955868636</v>
      </c>
      <c r="C45" s="88">
        <f>IF(Sample3!L51&gt;0,Sample3!L51,"")</f>
        <v>0.72662046743209119</v>
      </c>
      <c r="D45" s="88">
        <f>IF(Sample3!M51&gt;0,Sample3!M51,)</f>
        <v>215.28342826145911</v>
      </c>
      <c r="E45" s="162">
        <f t="shared" si="0"/>
        <v>0.65616967955868644</v>
      </c>
      <c r="F45" s="162">
        <f t="shared" si="1"/>
        <v>7.7659106455915269E-2</v>
      </c>
      <c r="G45" s="162">
        <f t="shared" si="2"/>
        <v>0.15087604287099077</v>
      </c>
      <c r="H45" s="162">
        <f t="shared" si="3"/>
        <v>2.7634530231780311E-2</v>
      </c>
      <c r="I45" s="162">
        <f t="shared" si="4"/>
        <v>0.22853514932690605</v>
      </c>
      <c r="J45" s="162">
        <f t="shared" si="19"/>
        <v>2.7634530231780308E-2</v>
      </c>
      <c r="K45" s="162">
        <f t="shared" si="5"/>
        <v>3.4062421751440107E-3</v>
      </c>
      <c r="L45" s="59">
        <f t="shared" si="6"/>
        <v>-5.6692867916943223E-9</v>
      </c>
      <c r="M45" s="162">
        <f t="shared" si="20"/>
        <v>0.72486284971093995</v>
      </c>
      <c r="N45" s="99">
        <f t="shared" si="7"/>
        <v>3.0892200537048744E-6</v>
      </c>
      <c r="O45" s="100">
        <f t="shared" si="21"/>
        <v>2.8139712228969459E-2</v>
      </c>
      <c r="P45" s="100">
        <f t="shared" si="22"/>
        <v>2.5520885028401944E-7</v>
      </c>
      <c r="Q45" s="11">
        <v>43</v>
      </c>
      <c r="R45" s="9">
        <f t="shared" si="8"/>
        <v>0.71364825683270006</v>
      </c>
    </row>
    <row r="46" spans="1:32" x14ac:dyDescent="0.25">
      <c r="A46" s="9">
        <f t="shared" si="18"/>
        <v>-0.25456518084992574</v>
      </c>
      <c r="B46" s="88">
        <f>IF(Sample3!K52&gt;0,Sample3!K52, )</f>
        <v>0.25456518084992574</v>
      </c>
      <c r="C46" s="88">
        <f>IF(Sample3!L52&gt;0,Sample3!L52,"")</f>
        <v>0.72556796954438241</v>
      </c>
      <c r="D46" s="88">
        <f>IF(Sample3!M52&gt;0,Sample3!M52,)</f>
        <v>230.5397342012476</v>
      </c>
      <c r="E46" s="162">
        <f t="shared" si="0"/>
        <v>0.65456518084992577</v>
      </c>
      <c r="F46" s="162">
        <f t="shared" si="1"/>
        <v>7.7659051435764223E-2</v>
      </c>
      <c r="G46" s="162">
        <f t="shared" si="2"/>
        <v>0.15054829407334849</v>
      </c>
      <c r="H46" s="162">
        <f t="shared" si="3"/>
        <v>2.6357835340813006E-2</v>
      </c>
      <c r="I46" s="162">
        <f t="shared" si="4"/>
        <v>0.22820734550911273</v>
      </c>
      <c r="J46" s="162">
        <f t="shared" si="19"/>
        <v>2.6357835340813013E-2</v>
      </c>
      <c r="K46" s="162">
        <f t="shared" si="5"/>
        <v>3.2434472180107236E-3</v>
      </c>
      <c r="L46" s="59">
        <f t="shared" si="6"/>
        <v>-4.8288748709091121E-9</v>
      </c>
      <c r="M46" s="162">
        <f t="shared" si="20"/>
        <v>0.72430279195488634</v>
      </c>
      <c r="N46" s="99">
        <f t="shared" si="7"/>
        <v>1.6006743329630843E-6</v>
      </c>
      <c r="O46" s="100">
        <f t="shared" si="21"/>
        <v>2.6922084292423383E-2</v>
      </c>
      <c r="P46" s="100">
        <f t="shared" si="22"/>
        <v>3.1837687939340189E-7</v>
      </c>
      <c r="Q46" s="11">
        <v>44</v>
      </c>
      <c r="R46" s="9">
        <f t="shared" si="8"/>
        <v>0.71360630498660182</v>
      </c>
    </row>
    <row r="47" spans="1:32" x14ac:dyDescent="0.25">
      <c r="A47" s="9">
        <f t="shared" si="18"/>
        <v>-0.25296068214116535</v>
      </c>
      <c r="B47" s="88">
        <f>IF(Sample3!K53&gt;0,Sample3!K53, )</f>
        <v>0.25296068214116535</v>
      </c>
      <c r="C47" s="88">
        <f>IF(Sample3!L53&gt;0,Sample3!L53,"")</f>
        <v>0.72544087982093064</v>
      </c>
      <c r="D47" s="88">
        <f>IF(Sample3!M53&gt;0,Sample3!M53,)</f>
        <v>247.49118524545702</v>
      </c>
      <c r="E47" s="162">
        <f t="shared" si="0"/>
        <v>0.65296068214116532</v>
      </c>
      <c r="F47" s="162">
        <f t="shared" si="1"/>
        <v>7.7658991060002999E-2</v>
      </c>
      <c r="G47" s="162">
        <f t="shared" si="2"/>
        <v>0.15019563270396086</v>
      </c>
      <c r="H47" s="162">
        <f t="shared" si="3"/>
        <v>2.5106058377201493E-2</v>
      </c>
      <c r="I47" s="162">
        <f t="shared" si="4"/>
        <v>0.22785462376396387</v>
      </c>
      <c r="J47" s="162">
        <f t="shared" si="19"/>
        <v>2.5106058377201479E-2</v>
      </c>
      <c r="K47" s="162">
        <f t="shared" si="5"/>
        <v>3.0880518646824455E-3</v>
      </c>
      <c r="L47" s="59">
        <f t="shared" si="6"/>
        <v>-4.1130451201794421E-9</v>
      </c>
      <c r="M47" s="162">
        <f t="shared" si="20"/>
        <v>0.72374965753587794</v>
      </c>
      <c r="N47" s="99">
        <f t="shared" si="7"/>
        <v>2.860232817458862E-6</v>
      </c>
      <c r="O47" s="100">
        <f t="shared" si="21"/>
        <v>2.5729316856603388E-2</v>
      </c>
      <c r="P47" s="100">
        <f t="shared" si="22"/>
        <v>3.884511321463793E-7</v>
      </c>
      <c r="Q47" s="11">
        <v>45</v>
      </c>
      <c r="R47" s="9">
        <f t="shared" si="8"/>
        <v>0.71356116433132022</v>
      </c>
    </row>
    <row r="48" spans="1:32" x14ac:dyDescent="0.25">
      <c r="A48" s="9">
        <f t="shared" si="18"/>
        <v>-0.25143258813282182</v>
      </c>
      <c r="B48" s="88">
        <f>IF(Sample3!K54&gt;0,Sample3!K54, )</f>
        <v>0.25143258813282182</v>
      </c>
      <c r="C48" s="88">
        <f>IF(Sample3!L54&gt;0,Sample3!L54,"")</f>
        <v>0.72518645389631697</v>
      </c>
      <c r="D48" s="88">
        <f>IF(Sample3!M54&gt;0,Sample3!M54,)</f>
        <v>265.57273302594706</v>
      </c>
      <c r="E48" s="162">
        <f t="shared" si="0"/>
        <v>0.65143258813282179</v>
      </c>
      <c r="F48" s="162">
        <f t="shared" si="1"/>
        <v>7.765892798816397E-2</v>
      </c>
      <c r="G48" s="162">
        <f t="shared" si="2"/>
        <v>0.14983472842981016</v>
      </c>
      <c r="H48" s="162">
        <f t="shared" si="3"/>
        <v>2.3938931714847671E-2</v>
      </c>
      <c r="I48" s="162">
        <f t="shared" si="4"/>
        <v>0.22749365641797414</v>
      </c>
      <c r="J48" s="162">
        <f t="shared" si="19"/>
        <v>2.3938931714847678E-2</v>
      </c>
      <c r="K48" s="162">
        <f t="shared" si="5"/>
        <v>2.946659567688273E-3</v>
      </c>
      <c r="L48" s="59">
        <f t="shared" si="6"/>
        <v>-3.5301991560516432E-9</v>
      </c>
      <c r="M48" s="162">
        <f t="shared" si="20"/>
        <v>0.72322982065047681</v>
      </c>
      <c r="N48" s="99">
        <f t="shared" si="7"/>
        <v>3.8284136587270269E-6</v>
      </c>
      <c r="O48" s="100">
        <f t="shared" si="21"/>
        <v>2.4617397352997245E-2</v>
      </c>
      <c r="P48" s="100">
        <f t="shared" si="22"/>
        <v>4.6031562214969993E-7</v>
      </c>
      <c r="Q48" s="11">
        <v>46</v>
      </c>
      <c r="R48" s="9">
        <f t="shared" si="8"/>
        <v>0.71351496858422891</v>
      </c>
    </row>
    <row r="49" spans="1:18" x14ac:dyDescent="0.25">
      <c r="A49" s="9">
        <f t="shared" si="18"/>
        <v>-0.24982808942406143</v>
      </c>
      <c r="B49" s="88">
        <f>IF(Sample3!K55&gt;0,Sample3!K55, )</f>
        <v>0.24982808942406143</v>
      </c>
      <c r="C49" s="88">
        <f>IF(Sample3!L55&gt;0,Sample3!L55,"")</f>
        <v>0.72467773591858797</v>
      </c>
      <c r="D49" s="88">
        <f>IF(Sample3!M55&gt;0,Sample3!M55,)</f>
        <v>285.34942591085792</v>
      </c>
      <c r="E49" s="162">
        <f t="shared" si="0"/>
        <v>0.64982808942406145</v>
      </c>
      <c r="F49" s="162">
        <f t="shared" si="1"/>
        <v>7.7658855214997824E-2</v>
      </c>
      <c r="G49" s="162">
        <f t="shared" si="2"/>
        <v>0.14942743918140899</v>
      </c>
      <c r="H49" s="162">
        <f t="shared" si="3"/>
        <v>2.2741795027654596E-2</v>
      </c>
      <c r="I49" s="162">
        <f t="shared" si="4"/>
        <v>0.22708629439640682</v>
      </c>
      <c r="J49" s="162">
        <f t="shared" si="19"/>
        <v>2.274179502765461E-2</v>
      </c>
      <c r="K49" s="162">
        <f t="shared" si="5"/>
        <v>2.8048498423741651E-3</v>
      </c>
      <c r="L49" s="59">
        <f t="shared" si="6"/>
        <v>-3.0068843490811372E-9</v>
      </c>
      <c r="M49" s="162">
        <f t="shared" si="20"/>
        <v>0.72269186787675732</v>
      </c>
      <c r="N49" s="99">
        <f t="shared" si="7"/>
        <v>3.9436718795643071E-6</v>
      </c>
      <c r="O49" s="100">
        <f t="shared" si="21"/>
        <v>2.3476089028036638E-2</v>
      </c>
      <c r="P49" s="100">
        <f t="shared" si="22"/>
        <v>5.3918767899704126E-7</v>
      </c>
      <c r="Q49" s="11">
        <v>47</v>
      </c>
      <c r="R49" s="9">
        <f t="shared" si="8"/>
        <v>0.71346283556043355</v>
      </c>
    </row>
    <row r="50" spans="1:18" x14ac:dyDescent="0.25">
      <c r="A50" s="9">
        <f t="shared" si="18"/>
        <v>-0.24822359071530078</v>
      </c>
      <c r="B50" s="88">
        <f>IF(Sample3!K56&gt;0,Sample3!K56, )</f>
        <v>0.24822359071530078</v>
      </c>
      <c r="C50" s="88">
        <f>IF(Sample3!L56&gt;0,Sample3!L56,"")</f>
        <v>0.72440649565150828</v>
      </c>
      <c r="D50" s="88">
        <f>IF(Sample3!M56&gt;0,Sample3!M56,)</f>
        <v>306.82126390018982</v>
      </c>
      <c r="E50" s="162">
        <f t="shared" si="0"/>
        <v>0.64822359071530078</v>
      </c>
      <c r="F50" s="162">
        <f t="shared" si="1"/>
        <v>7.7658774933476019E-2</v>
      </c>
      <c r="G50" s="162">
        <f t="shared" si="2"/>
        <v>0.14898895779092805</v>
      </c>
      <c r="H50" s="162">
        <f t="shared" si="3"/>
        <v>2.1575857990896702E-2</v>
      </c>
      <c r="I50" s="162">
        <f t="shared" si="4"/>
        <v>0.22664773272440408</v>
      </c>
      <c r="J50" s="162">
        <f t="shared" si="19"/>
        <v>2.1575857990896702E-2</v>
      </c>
      <c r="K50" s="162">
        <f t="shared" si="5"/>
        <v>2.6695753826480283E-3</v>
      </c>
      <c r="L50" s="59">
        <f t="shared" si="6"/>
        <v>-2.5611454363837396E-9</v>
      </c>
      <c r="M50" s="162">
        <f t="shared" si="20"/>
        <v>0.7221625838920791</v>
      </c>
      <c r="N50" s="99">
        <f t="shared" si="7"/>
        <v>5.0351399841045294E-6</v>
      </c>
      <c r="O50" s="100">
        <f t="shared" si="21"/>
        <v>2.236256763350623E-2</v>
      </c>
      <c r="P50" s="100">
        <f t="shared" si="22"/>
        <v>6.1891206177481146E-7</v>
      </c>
      <c r="Q50" s="11">
        <v>48</v>
      </c>
      <c r="R50" s="9">
        <f t="shared" si="8"/>
        <v>0.71340670994245203</v>
      </c>
    </row>
    <row r="51" spans="1:18" x14ac:dyDescent="0.25">
      <c r="A51" s="9">
        <f t="shared" si="18"/>
        <v>-0.24661909200654017</v>
      </c>
      <c r="B51" s="88">
        <f>IF(Sample3!K57&gt;0,Sample3!K57, )</f>
        <v>0.24661909200654017</v>
      </c>
      <c r="C51" s="88">
        <f>IF(Sample3!L57&gt;0,Sample3!L57,"")</f>
        <v>0.72361024543557151</v>
      </c>
      <c r="D51" s="88">
        <f>IF(Sample3!M57&gt;0,Sample3!M57,)</f>
        <v>329.42319862580234</v>
      </c>
      <c r="E51" s="162">
        <f t="shared" si="0"/>
        <v>0.64661909200654022</v>
      </c>
      <c r="F51" s="162">
        <f t="shared" si="1"/>
        <v>7.7658686235067179E-2</v>
      </c>
      <c r="G51" s="162">
        <f t="shared" si="2"/>
        <v>0.14851706242666193</v>
      </c>
      <c r="H51" s="162">
        <f t="shared" si="3"/>
        <v>2.044334334481105E-2</v>
      </c>
      <c r="I51" s="162">
        <f t="shared" si="4"/>
        <v>0.22617574866172913</v>
      </c>
      <c r="J51" s="162">
        <f t="shared" si="19"/>
        <v>2.0443343344811044E-2</v>
      </c>
      <c r="K51" s="162">
        <f t="shared" si="5"/>
        <v>2.540561581632629E-3</v>
      </c>
      <c r="L51" s="59">
        <f t="shared" si="6"/>
        <v>-2.1814826119733684E-9</v>
      </c>
      <c r="M51" s="162">
        <f t="shared" si="20"/>
        <v>0.7216425863302296</v>
      </c>
      <c r="N51" s="99">
        <f t="shared" si="7"/>
        <v>3.8716823548349346E-6</v>
      </c>
      <c r="O51" s="100">
        <f t="shared" si="21"/>
        <v>2.1277740990771291E-2</v>
      </c>
      <c r="P51" s="100">
        <f t="shared" si="22"/>
        <v>6.9621943158400293E-7</v>
      </c>
      <c r="Q51" s="11">
        <v>49</v>
      </c>
      <c r="R51" s="9">
        <f t="shared" si="8"/>
        <v>0.71334630733582594</v>
      </c>
    </row>
    <row r="52" spans="1:18" x14ac:dyDescent="0.25">
      <c r="A52" s="9">
        <f t="shared" si="18"/>
        <v>-0.24501459329777955</v>
      </c>
      <c r="B52" s="88">
        <f>IF(Sample3!K58&gt;0,Sample3!K58, )</f>
        <v>0.24501459329777955</v>
      </c>
      <c r="C52" s="88">
        <f>IF(Sample3!L58&gt;0,Sample3!L58,"")</f>
        <v>0.72283139557942067</v>
      </c>
      <c r="D52" s="88">
        <f>IF(Sample3!M58&gt;0,Sample3!M58,)</f>
        <v>355.41542356025673</v>
      </c>
      <c r="E52" s="162">
        <f t="shared" si="0"/>
        <v>0.64501459329777955</v>
      </c>
      <c r="F52" s="162">
        <f t="shared" si="1"/>
        <v>7.7658588108174054E-2</v>
      </c>
      <c r="G52" s="162">
        <f t="shared" si="2"/>
        <v>0.14800954941136413</v>
      </c>
      <c r="H52" s="162">
        <f t="shared" si="3"/>
        <v>1.9346455778241383E-2</v>
      </c>
      <c r="I52" s="162">
        <f t="shared" si="4"/>
        <v>0.22566813751953818</v>
      </c>
      <c r="J52" s="162">
        <f t="shared" si="19"/>
        <v>1.9346455778241373E-2</v>
      </c>
      <c r="K52" s="162">
        <f t="shared" si="5"/>
        <v>2.4175429538745644E-3</v>
      </c>
      <c r="L52" s="59">
        <f t="shared" si="6"/>
        <v>-1.8581007937961988E-9</v>
      </c>
      <c r="M52" s="162">
        <f t="shared" si="20"/>
        <v>0.72113248782318495</v>
      </c>
      <c r="N52" s="99">
        <f t="shared" si="7"/>
        <v>2.8862875641978631E-6</v>
      </c>
      <c r="O52" s="100">
        <f t="shared" si="21"/>
        <v>2.022245887219044E-2</v>
      </c>
      <c r="P52" s="100">
        <f t="shared" si="22"/>
        <v>7.6738142060833874E-7</v>
      </c>
      <c r="Q52" s="11">
        <v>50</v>
      </c>
      <c r="R52" s="9">
        <f t="shared" si="8"/>
        <v>0.71328134566986778</v>
      </c>
    </row>
    <row r="53" spans="1:18" x14ac:dyDescent="0.25">
      <c r="A53" s="9">
        <f t="shared" si="18"/>
        <v>-0.24348649928943625</v>
      </c>
      <c r="B53" s="88">
        <f>IF(Sample3!K59&gt;0,Sample3!K59, )</f>
        <v>0.24348649928943625</v>
      </c>
      <c r="C53" s="88">
        <f>IF(Sample3!L59&gt;0,Sample3!L59,"")</f>
        <v>0.72283139557942067</v>
      </c>
      <c r="D53" s="88">
        <f>IF(Sample3!M59&gt;0,Sample3!M59,)</f>
        <v>381.97269686285142</v>
      </c>
      <c r="E53" s="162">
        <f t="shared" si="0"/>
        <v>0.64348649928943624</v>
      </c>
      <c r="F53" s="162">
        <f t="shared" si="1"/>
        <v>7.7658484863506197E-2</v>
      </c>
      <c r="G53" s="162">
        <f t="shared" si="2"/>
        <v>0.14749113783926768</v>
      </c>
      <c r="H53" s="162">
        <f t="shared" si="3"/>
        <v>1.8336876586662356E-2</v>
      </c>
      <c r="I53" s="162">
        <f t="shared" si="4"/>
        <v>0.22514962270277389</v>
      </c>
      <c r="J53" s="162">
        <f t="shared" si="19"/>
        <v>1.833687658666236E-2</v>
      </c>
      <c r="K53" s="162">
        <f t="shared" si="5"/>
        <v>2.3057213699510257E-3</v>
      </c>
      <c r="L53" s="59">
        <f t="shared" si="6"/>
        <v>-1.5947954772962117E-9</v>
      </c>
      <c r="M53" s="162">
        <f t="shared" si="20"/>
        <v>0.72065642562075038</v>
      </c>
      <c r="N53" s="99">
        <f t="shared" si="7"/>
        <v>4.7304943211182033E-6</v>
      </c>
      <c r="O53" s="100">
        <f t="shared" si="21"/>
        <v>1.9245612507804172E-2</v>
      </c>
      <c r="P53" s="100">
        <f t="shared" si="22"/>
        <v>8.2580097437345919E-7</v>
      </c>
      <c r="Q53" s="11">
        <v>51</v>
      </c>
      <c r="R53" s="9">
        <f t="shared" si="8"/>
        <v>0.71321498898863944</v>
      </c>
    </row>
    <row r="54" spans="1:18" x14ac:dyDescent="0.25">
      <c r="A54" s="9">
        <f t="shared" si="18"/>
        <v>-0.2418820005806756</v>
      </c>
      <c r="B54" s="88">
        <f>IF(Sample3!K60&gt;0,Sample3!K60, )</f>
        <v>0.2418820005806756</v>
      </c>
      <c r="C54" s="88">
        <f>IF(Sample3!L60&gt;0,Sample3!L60,"")</f>
        <v>0.72218008576368853</v>
      </c>
      <c r="D54" s="88">
        <f>IF(Sample3!M60&gt;0,Sample3!M60,)</f>
        <v>411.35521200614767</v>
      </c>
      <c r="E54" s="162">
        <f t="shared" si="0"/>
        <v>0.64188200058067557</v>
      </c>
      <c r="F54" s="162">
        <f t="shared" si="1"/>
        <v>7.7658364990765325E-2</v>
      </c>
      <c r="G54" s="162">
        <f t="shared" si="2"/>
        <v>0.14690806184839117</v>
      </c>
      <c r="H54" s="162">
        <f t="shared" si="3"/>
        <v>1.7315573741519083E-2</v>
      </c>
      <c r="I54" s="162">
        <f t="shared" si="4"/>
        <v>0.22456642683915651</v>
      </c>
      <c r="J54" s="162">
        <f t="shared" si="19"/>
        <v>1.7315573741519097E-2</v>
      </c>
      <c r="K54" s="162">
        <f t="shared" si="5"/>
        <v>2.1936766933572556E-3</v>
      </c>
      <c r="L54" s="59">
        <f t="shared" si="6"/>
        <v>-1.3583838419642677E-9</v>
      </c>
      <c r="M54" s="162">
        <f t="shared" si="20"/>
        <v>0.72016732870175959</v>
      </c>
      <c r="N54" s="99">
        <f t="shared" si="7"/>
        <v>4.051190990344811E-6</v>
      </c>
      <c r="O54" s="100">
        <f t="shared" si="21"/>
        <v>1.8250197011808494E-2</v>
      </c>
      <c r="P54" s="100">
        <f t="shared" si="22"/>
        <v>8.7352065736644821E-7</v>
      </c>
      <c r="Q54" s="11">
        <v>52</v>
      </c>
      <c r="R54" s="9">
        <f t="shared" si="8"/>
        <v>0.7131403552618073</v>
      </c>
    </row>
    <row r="55" spans="1:18" x14ac:dyDescent="0.25">
      <c r="A55" s="9">
        <f t="shared" si="18"/>
        <v>-0.24027750187191521</v>
      </c>
      <c r="B55" s="88">
        <f>IF(Sample3!K61&gt;0,Sample3!K61, )</f>
        <v>0.24027750187191521</v>
      </c>
      <c r="C55" s="88">
        <f>IF(Sample3!L61&gt;0,Sample3!L61,"")</f>
        <v>0.72192635847772946</v>
      </c>
      <c r="D55" s="88">
        <f>IF(Sample3!M61&gt;0,Sample3!M61,)</f>
        <v>442.99792062200527</v>
      </c>
      <c r="E55" s="162">
        <f t="shared" si="0"/>
        <v>0.64027750187191523</v>
      </c>
      <c r="F55" s="162">
        <f t="shared" si="1"/>
        <v>7.7658232040281508E-2</v>
      </c>
      <c r="G55" s="162">
        <f t="shared" si="2"/>
        <v>0.14628351650652521</v>
      </c>
      <c r="H55" s="162">
        <f t="shared" si="3"/>
        <v>1.6335753325108497E-2</v>
      </c>
      <c r="I55" s="162">
        <f t="shared" si="4"/>
        <v>0.22394174854680671</v>
      </c>
      <c r="J55" s="162">
        <f t="shared" si="19"/>
        <v>1.6335753325108504E-2</v>
      </c>
      <c r="K55" s="162">
        <f t="shared" si="5"/>
        <v>2.0868957246860088E-3</v>
      </c>
      <c r="L55" s="59">
        <f t="shared" si="6"/>
        <v>-1.1570177390737931E-9</v>
      </c>
      <c r="M55" s="162">
        <f t="shared" si="20"/>
        <v>0.71968975802674184</v>
      </c>
      <c r="N55" s="99">
        <f t="shared" si="7"/>
        <v>5.0023815773579969E-6</v>
      </c>
      <c r="O55" s="100">
        <f t="shared" si="21"/>
        <v>1.7286406778575094E-2</v>
      </c>
      <c r="P55" s="100">
        <f t="shared" si="22"/>
        <v>9.0374198858795382E-7</v>
      </c>
      <c r="Q55" s="11">
        <v>53</v>
      </c>
      <c r="R55" s="9">
        <f t="shared" si="8"/>
        <v>0.71306041345804849</v>
      </c>
    </row>
    <row r="56" spans="1:18" x14ac:dyDescent="0.25">
      <c r="A56" s="9">
        <f t="shared" si="18"/>
        <v>-0.2386730031631546</v>
      </c>
      <c r="B56" s="88">
        <f>IF(Sample3!K62&gt;0,Sample3!K62, )</f>
        <v>0.2386730031631546</v>
      </c>
      <c r="C56" s="88">
        <f>IF(Sample3!L62&gt;0,Sample3!L62,"")</f>
        <v>0.72111522841354425</v>
      </c>
      <c r="D56" s="88">
        <f>IF(Sample3!M62&gt;0,Sample3!M62,)</f>
        <v>476.90082271042399</v>
      </c>
      <c r="E56" s="162">
        <f t="shared" si="0"/>
        <v>0.63867300316315467</v>
      </c>
      <c r="F56" s="162">
        <f t="shared" si="1"/>
        <v>7.7658084534589611E-2</v>
      </c>
      <c r="G56" s="162">
        <f t="shared" si="2"/>
        <v>0.14561595186126144</v>
      </c>
      <c r="H56" s="162">
        <f t="shared" si="3"/>
        <v>1.5398966767303545E-2</v>
      </c>
      <c r="I56" s="162">
        <f t="shared" si="4"/>
        <v>0.22327403639585106</v>
      </c>
      <c r="J56" s="162">
        <f t="shared" si="19"/>
        <v>1.539896676730354E-2</v>
      </c>
      <c r="K56" s="162">
        <f t="shared" si="5"/>
        <v>1.9851480434557962E-3</v>
      </c>
      <c r="L56" s="59">
        <f t="shared" si="6"/>
        <v>-9.8550204026314905E-10</v>
      </c>
      <c r="M56" s="162">
        <f t="shared" si="20"/>
        <v>0.71922414480013064</v>
      </c>
      <c r="N56" s="99">
        <f t="shared" si="7"/>
        <v>3.5761972329214883E-6</v>
      </c>
      <c r="O56" s="100">
        <f t="shared" si="21"/>
        <v>1.6354773822361685E-2</v>
      </c>
      <c r="P56" s="100">
        <f t="shared" si="22"/>
        <v>9.135671264989239E-7</v>
      </c>
      <c r="Q56" s="11">
        <v>54</v>
      </c>
      <c r="R56" s="9">
        <f t="shared" si="8"/>
        <v>0.71297496518345471</v>
      </c>
    </row>
    <row r="57" spans="1:18" x14ac:dyDescent="0.25">
      <c r="A57" s="9">
        <f t="shared" si="18"/>
        <v>-0.23706850445439395</v>
      </c>
      <c r="B57" s="88">
        <f>IF(Sample3!K63&gt;0,Sample3!K63, )</f>
        <v>0.23706850445439395</v>
      </c>
      <c r="C57" s="88">
        <f>IF(Sample3!L63&gt;0,Sample3!L63,"")</f>
        <v>0.72071815949384577</v>
      </c>
      <c r="D57" s="88">
        <f>IF(Sample3!M63&gt;0,Sample3!M63,)</f>
        <v>513.06391827140396</v>
      </c>
      <c r="E57" s="162">
        <f t="shared" si="0"/>
        <v>0.637068504454394</v>
      </c>
      <c r="F57" s="162">
        <f t="shared" si="1"/>
        <v>7.7657920867120353E-2</v>
      </c>
      <c r="G57" s="162">
        <f t="shared" si="2"/>
        <v>0.14490414234902549</v>
      </c>
      <c r="H57" s="162">
        <f t="shared" si="3"/>
        <v>1.4506441238248126E-2</v>
      </c>
      <c r="I57" s="162">
        <f t="shared" si="4"/>
        <v>0.22256206321614583</v>
      </c>
      <c r="J57" s="162">
        <f t="shared" si="19"/>
        <v>1.4506441238248124E-2</v>
      </c>
      <c r="K57" s="162">
        <f t="shared" si="5"/>
        <v>1.8882117561877362E-3</v>
      </c>
      <c r="L57" s="59">
        <f t="shared" si="6"/>
        <v>-8.3941173597234293E-10</v>
      </c>
      <c r="M57" s="162">
        <f t="shared" si="20"/>
        <v>0.71877083015765886</v>
      </c>
      <c r="N57" s="99">
        <f t="shared" si="7"/>
        <v>3.7920915435741486E-6</v>
      </c>
      <c r="O57" s="100">
        <f t="shared" si="21"/>
        <v>1.5455730693658003E-2</v>
      </c>
      <c r="P57" s="100">
        <f t="shared" si="22"/>
        <v>9.0115047015238457E-7</v>
      </c>
      <c r="Q57" s="11">
        <v>55</v>
      </c>
      <c r="R57" s="9">
        <f t="shared" si="8"/>
        <v>0.71288385356588846</v>
      </c>
    </row>
    <row r="58" spans="1:18" x14ac:dyDescent="0.25">
      <c r="A58" s="9">
        <f t="shared" si="18"/>
        <v>-0.23538760104521625</v>
      </c>
      <c r="B58" s="88">
        <f>IF(Sample3!K64&gt;0,Sample3!K64, )</f>
        <v>0.23538760104521625</v>
      </c>
      <c r="C58" s="88">
        <f>IF(Sample3!L64&gt;0,Sample3!L64,"")</f>
        <v>0.72008468003300397</v>
      </c>
      <c r="D58" s="88">
        <f>IF(Sample3!M64&gt;0,Sample3!M64,)</f>
        <v>550.92215893680498</v>
      </c>
      <c r="E58" s="162">
        <f t="shared" si="0"/>
        <v>0.6353876010452163</v>
      </c>
      <c r="F58" s="162">
        <f t="shared" si="1"/>
        <v>7.7657730174323758E-2</v>
      </c>
      <c r="G58" s="162">
        <f t="shared" si="2"/>
        <v>0.14411006325449394</v>
      </c>
      <c r="H58" s="162">
        <f t="shared" si="3"/>
        <v>1.3619807616398565E-2</v>
      </c>
      <c r="I58" s="162">
        <f t="shared" si="4"/>
        <v>0.22176779342881769</v>
      </c>
      <c r="J58" s="162">
        <f t="shared" si="19"/>
        <v>1.3619807616398555E-2</v>
      </c>
      <c r="K58" s="162">
        <f t="shared" si="5"/>
        <v>1.7915874156663469E-3</v>
      </c>
      <c r="L58" s="59">
        <f t="shared" si="6"/>
        <v>-7.0953583156344389E-10</v>
      </c>
      <c r="M58" s="162">
        <f t="shared" si="20"/>
        <v>0.7183093760513104</v>
      </c>
      <c r="N58" s="99">
        <f t="shared" si="7"/>
        <v>3.1517042274170278E-6</v>
      </c>
      <c r="O58" s="100">
        <f t="shared" si="21"/>
        <v>1.4549185922001672E-2</v>
      </c>
      <c r="P58" s="100">
        <f t="shared" si="22"/>
        <v>8.637440349257212E-7</v>
      </c>
      <c r="Q58" s="11">
        <v>56</v>
      </c>
      <c r="R58" s="9">
        <f t="shared" si="8"/>
        <v>0.71278221144178844</v>
      </c>
    </row>
    <row r="59" spans="1:18" x14ac:dyDescent="0.25">
      <c r="A59" s="9">
        <f t="shared" si="18"/>
        <v>-0.23378310233645561</v>
      </c>
      <c r="B59" s="88">
        <f>IF(Sample3!K65&gt;0,Sample3!K65, )</f>
        <v>0.23378310233645561</v>
      </c>
      <c r="C59" s="88">
        <f>IF(Sample3!L65&gt;0,Sample3!L65,"")</f>
        <v>0.72008468003300397</v>
      </c>
      <c r="D59" s="88">
        <f>IF(Sample3!M65&gt;0,Sample3!M65,)</f>
        <v>591.04059307476723</v>
      </c>
      <c r="E59" s="162">
        <f t="shared" si="0"/>
        <v>0.63378310233645563</v>
      </c>
      <c r="F59" s="162">
        <f t="shared" si="1"/>
        <v>7.7657527836395485E-2</v>
      </c>
      <c r="G59" s="162">
        <f t="shared" si="2"/>
        <v>0.14330546572771968</v>
      </c>
      <c r="H59" s="162">
        <f t="shared" si="3"/>
        <v>1.2820108772340435E-2</v>
      </c>
      <c r="I59" s="162">
        <f t="shared" si="4"/>
        <v>0.22096299356411517</v>
      </c>
      <c r="J59" s="162">
        <f t="shared" si="19"/>
        <v>1.2820108772340438E-2</v>
      </c>
      <c r="K59" s="162">
        <f t="shared" si="5"/>
        <v>1.7038456653647594E-3</v>
      </c>
      <c r="L59" s="59">
        <f t="shared" si="6"/>
        <v>-6.0435461252211747E-10</v>
      </c>
      <c r="M59" s="162">
        <f t="shared" si="20"/>
        <v>0.71788185529300508</v>
      </c>
      <c r="N59" s="99">
        <f t="shared" si="7"/>
        <v>4.8524368351511668E-6</v>
      </c>
      <c r="O59" s="100">
        <f t="shared" si="21"/>
        <v>1.3717776478232909E-2</v>
      </c>
      <c r="P59" s="100">
        <f t="shared" si="22"/>
        <v>8.0580731020225137E-7</v>
      </c>
      <c r="Q59" s="11">
        <v>57</v>
      </c>
      <c r="R59" s="9">
        <f t="shared" si="8"/>
        <v>0.71267922295836139</v>
      </c>
    </row>
    <row r="60" spans="1:18" x14ac:dyDescent="0.25">
      <c r="A60" s="9">
        <f t="shared" si="18"/>
        <v>-0.23217860362769521</v>
      </c>
      <c r="B60" s="88">
        <f>IF(Sample3!K66&gt;0,Sample3!K66, )</f>
        <v>0.23217860362769521</v>
      </c>
      <c r="C60" s="88">
        <f>IF(Sample3!L66&gt;0,Sample3!L66,"")</f>
        <v>0.71929177425205659</v>
      </c>
      <c r="D60" s="88">
        <f>IF(Sample3!M66&gt;0,Sample3!M66,)</f>
        <v>633.98426905343103</v>
      </c>
      <c r="E60" s="162">
        <f t="shared" si="0"/>
        <v>0.63217860362769529</v>
      </c>
      <c r="F60" s="162">
        <f t="shared" si="1"/>
        <v>7.7657303600715905E-2</v>
      </c>
      <c r="G60" s="162">
        <f t="shared" si="2"/>
        <v>0.14245536103277351</v>
      </c>
      <c r="H60" s="162">
        <f t="shared" si="3"/>
        <v>1.2065938994205791E-2</v>
      </c>
      <c r="I60" s="162">
        <f t="shared" si="4"/>
        <v>0.22011266463348941</v>
      </c>
      <c r="J60" s="162">
        <f t="shared" si="19"/>
        <v>1.2065938994205799E-2</v>
      </c>
      <c r="K60" s="162">
        <f t="shared" si="5"/>
        <v>1.6202898358168658E-3</v>
      </c>
      <c r="L60" s="59">
        <f t="shared" si="6"/>
        <v>-5.1476540148943377E-10</v>
      </c>
      <c r="M60" s="162">
        <f t="shared" si="20"/>
        <v>0.71746698613673732</v>
      </c>
      <c r="N60" s="99">
        <f t="shared" si="7"/>
        <v>3.3298516658104746E-6</v>
      </c>
      <c r="O60" s="100">
        <f t="shared" si="21"/>
        <v>1.2919609647764953E-2</v>
      </c>
      <c r="P60" s="100">
        <f t="shared" si="22"/>
        <v>7.2875358474811283E-7</v>
      </c>
      <c r="Q60" s="11">
        <v>58</v>
      </c>
      <c r="R60" s="9">
        <f t="shared" si="8"/>
        <v>0.71257040955740825</v>
      </c>
    </row>
    <row r="61" spans="1:18" x14ac:dyDescent="0.25">
      <c r="A61" s="9">
        <f t="shared" si="18"/>
        <v>-0.2305741049189346</v>
      </c>
      <c r="B61" s="88">
        <f>IF(Sample3!K67&gt;0,Sample3!K67, )</f>
        <v>0.2305741049189346</v>
      </c>
      <c r="C61" s="88">
        <f>IF(Sample3!L67&gt;0,Sample3!L67,"")</f>
        <v>0.71849944971593416</v>
      </c>
      <c r="D61" s="88">
        <f>IF(Sample3!M67&gt;0,Sample3!M67,)</f>
        <v>678.62309013651566</v>
      </c>
      <c r="E61" s="162">
        <f t="shared" si="0"/>
        <v>0.63057410491893462</v>
      </c>
      <c r="F61" s="162">
        <f t="shared" si="1"/>
        <v>7.7657055289610033E-2</v>
      </c>
      <c r="G61" s="162">
        <f t="shared" si="2"/>
        <v>0.14156021212494058</v>
      </c>
      <c r="H61" s="162">
        <f t="shared" si="3"/>
        <v>1.1356837504383989E-2</v>
      </c>
      <c r="I61" s="162">
        <f t="shared" si="4"/>
        <v>0.21921726741455061</v>
      </c>
      <c r="J61" s="162">
        <f t="shared" si="19"/>
        <v>1.1356837504383988E-2</v>
      </c>
      <c r="K61" s="162">
        <f t="shared" si="5"/>
        <v>1.5407307049835194E-3</v>
      </c>
      <c r="L61" s="59">
        <f t="shared" si="6"/>
        <v>-4.3845684787555843E-10</v>
      </c>
      <c r="M61" s="162">
        <f t="shared" si="20"/>
        <v>0.71706464084888377</v>
      </c>
      <c r="N61" s="99">
        <f t="shared" si="7"/>
        <v>2.0586764849664109E-6</v>
      </c>
      <c r="O61" s="100">
        <f t="shared" si="21"/>
        <v>1.2154671418719476E-2</v>
      </c>
      <c r="P61" s="100">
        <f t="shared" si="22"/>
        <v>6.3653895486388808E-7</v>
      </c>
      <c r="Q61" s="11">
        <v>59</v>
      </c>
      <c r="R61" s="9">
        <f t="shared" si="8"/>
        <v>0.71245583049720562</v>
      </c>
    </row>
    <row r="62" spans="1:18" x14ac:dyDescent="0.25">
      <c r="A62" s="9">
        <f t="shared" si="18"/>
        <v>-0.22896960621017395</v>
      </c>
      <c r="B62" s="88">
        <f>IF(Sample3!K68&gt;0,Sample3!K68, )</f>
        <v>0.22896960621017395</v>
      </c>
      <c r="C62" s="88">
        <f>IF(Sample3!L68&gt;0,Sample3!L68,"")</f>
        <v>0.71813675296097979</v>
      </c>
      <c r="D62" s="88">
        <f>IF(Sample3!M68&gt;0,Sample3!M68,)</f>
        <v>723.8269595877407</v>
      </c>
      <c r="E62" s="162">
        <f t="shared" si="0"/>
        <v>0.62896960621017395</v>
      </c>
      <c r="F62" s="162">
        <f t="shared" si="1"/>
        <v>7.7656780564089201E-2</v>
      </c>
      <c r="G62" s="162">
        <f t="shared" si="2"/>
        <v>0.14062089655800977</v>
      </c>
      <c r="H62" s="162">
        <f t="shared" si="3"/>
        <v>1.0691929088074986E-2</v>
      </c>
      <c r="I62" s="162">
        <f t="shared" si="4"/>
        <v>0.21827767712209897</v>
      </c>
      <c r="J62" s="162">
        <f t="shared" si="19"/>
        <v>1.0691929088074981E-2</v>
      </c>
      <c r="K62" s="162">
        <f t="shared" si="5"/>
        <v>1.4649866224421501E-3</v>
      </c>
      <c r="L62" s="59">
        <f t="shared" si="6"/>
        <v>-3.7346023575714456E-10</v>
      </c>
      <c r="M62" s="162">
        <f t="shared" si="20"/>
        <v>0.71667457657831179</v>
      </c>
      <c r="N62" s="99">
        <f t="shared" si="7"/>
        <v>2.1379597740320484E-6</v>
      </c>
      <c r="O62" s="100">
        <f t="shared" si="21"/>
        <v>1.1422834006414145E-2</v>
      </c>
      <c r="P62" s="100">
        <f t="shared" si="22"/>
        <v>5.3422199965238051E-7</v>
      </c>
      <c r="Q62" s="11">
        <v>60</v>
      </c>
      <c r="R62" s="9">
        <f t="shared" si="8"/>
        <v>0.71233559810463842</v>
      </c>
    </row>
    <row r="63" spans="1:18" x14ac:dyDescent="0.25">
      <c r="A63" s="9">
        <f t="shared" si="18"/>
        <v>-0.22736510750141334</v>
      </c>
      <c r="B63" s="88">
        <f>IF(Sample3!K69&gt;0,Sample3!K69, )</f>
        <v>0.22736510750141334</v>
      </c>
      <c r="C63" s="88">
        <f>IF(Sample3!L69&gt;0,Sample3!L69,"")</f>
        <v>0.71786719806322163</v>
      </c>
      <c r="D63" s="88">
        <f>IF(Sample3!M69&gt;0,Sample3!M69,)</f>
        <v>767.3356839345447</v>
      </c>
      <c r="E63" s="162">
        <f t="shared" si="0"/>
        <v>0.62736510750141339</v>
      </c>
      <c r="F63" s="162">
        <f t="shared" si="1"/>
        <v>7.7656476910299227E-2</v>
      </c>
      <c r="G63" s="162">
        <f t="shared" si="2"/>
        <v>0.13963866656365476</v>
      </c>
      <c r="H63" s="162">
        <f t="shared" si="3"/>
        <v>1.0069964027459348E-2</v>
      </c>
      <c r="I63" s="162">
        <f t="shared" si="4"/>
        <v>0.21729514347395398</v>
      </c>
      <c r="J63" s="162">
        <f t="shared" si="19"/>
        <v>1.0069964027459355E-2</v>
      </c>
      <c r="K63" s="162">
        <f t="shared" si="5"/>
        <v>1.3928832992080721E-3</v>
      </c>
      <c r="L63" s="59">
        <f t="shared" si="6"/>
        <v>-3.1809868455185164E-10</v>
      </c>
      <c r="M63" s="162">
        <f t="shared" si="20"/>
        <v>0.7162964464525502</v>
      </c>
      <c r="N63" s="99">
        <f t="shared" si="7"/>
        <v>2.4672606224269204E-6</v>
      </c>
      <c r="O63" s="100">
        <f t="shared" si="21"/>
        <v>1.0723857597197814E-2</v>
      </c>
      <c r="P63" s="100">
        <f t="shared" si="22"/>
        <v>4.2757680054530452E-7</v>
      </c>
      <c r="Q63" s="11">
        <v>61</v>
      </c>
      <c r="R63" s="9">
        <f t="shared" si="8"/>
        <v>0.71220987266536107</v>
      </c>
    </row>
    <row r="64" spans="1:18" x14ac:dyDescent="0.25">
      <c r="A64" s="9">
        <f t="shared" si="18"/>
        <v>-0.22583701349307003</v>
      </c>
      <c r="B64" s="88">
        <f>IF(Sample3!K70&gt;0,Sample3!K70, )</f>
        <v>0.22583701349307003</v>
      </c>
      <c r="C64" s="88">
        <f>IF(Sample3!L70&gt;0,Sample3!L70,"")</f>
        <v>0.71696619084654822</v>
      </c>
      <c r="D64" s="88">
        <f>IF(Sample3!M70&gt;0,Sample3!M70,)</f>
        <v>809.14926317692789</v>
      </c>
      <c r="E64" s="162">
        <f t="shared" si="0"/>
        <v>0.62583701349307008</v>
      </c>
      <c r="F64" s="162">
        <f t="shared" si="1"/>
        <v>7.7656158348089852E-2</v>
      </c>
      <c r="G64" s="162">
        <f t="shared" si="2"/>
        <v>0.1386647478105715</v>
      </c>
      <c r="H64" s="162">
        <f t="shared" si="3"/>
        <v>9.5161073344086997E-3</v>
      </c>
      <c r="I64" s="162">
        <f t="shared" si="4"/>
        <v>0.21632090615866134</v>
      </c>
      <c r="J64" s="162">
        <f t="shared" si="19"/>
        <v>9.5161073344086911E-3</v>
      </c>
      <c r="K64" s="162">
        <f t="shared" si="5"/>
        <v>1.3274452989729931E-3</v>
      </c>
      <c r="L64" s="59">
        <f t="shared" si="6"/>
        <v>-2.7302197019071434E-10</v>
      </c>
      <c r="M64" s="162">
        <f t="shared" si="20"/>
        <v>0.71594701977479192</v>
      </c>
      <c r="N64" s="99">
        <f t="shared" si="7"/>
        <v>1.0387096735049025E-6</v>
      </c>
      <c r="O64" s="100">
        <f t="shared" si="21"/>
        <v>1.0088399023462086E-2</v>
      </c>
      <c r="P64" s="100">
        <f t="shared" si="22"/>
        <v>3.2751777735958777E-7</v>
      </c>
      <c r="Q64" s="11">
        <v>62</v>
      </c>
      <c r="R64" s="9">
        <f t="shared" si="8"/>
        <v>0.71208521106496636</v>
      </c>
    </row>
    <row r="65" spans="1:18" x14ac:dyDescent="0.25">
      <c r="A65" s="9">
        <f t="shared" si="18"/>
        <v>-0.22423251478430942</v>
      </c>
      <c r="B65" s="88">
        <f>IF(Sample3!K71&gt;0,Sample3!K71, )</f>
        <v>0.22423251478430942</v>
      </c>
      <c r="C65" s="88">
        <f>IF(Sample3!L71&gt;0,Sample3!L71,"")</f>
        <v>0.71709263813320723</v>
      </c>
      <c r="D65" s="88">
        <f>IF(Sample3!M71&gt;0,Sample3!M71,)</f>
        <v>839.09682668836444</v>
      </c>
      <c r="E65" s="162">
        <f t="shared" si="0"/>
        <v>0.62423251478430941</v>
      </c>
      <c r="F65" s="162">
        <f t="shared" si="1"/>
        <v>7.7655790222893525E-2</v>
      </c>
      <c r="G65" s="162">
        <f t="shared" si="2"/>
        <v>0.13760350218350609</v>
      </c>
      <c r="H65" s="162">
        <f t="shared" si="3"/>
        <v>8.9732223779098071E-3</v>
      </c>
      <c r="I65" s="162">
        <f t="shared" si="4"/>
        <v>0.2152592924063996</v>
      </c>
      <c r="J65" s="162">
        <f t="shared" si="19"/>
        <v>8.9732223779098175E-3</v>
      </c>
      <c r="K65" s="162">
        <f t="shared" si="5"/>
        <v>1.2619747542020356E-3</v>
      </c>
      <c r="L65" s="59">
        <f t="shared" si="6"/>
        <v>-2.3254933486037646E-10</v>
      </c>
      <c r="M65" s="162">
        <f t="shared" si="20"/>
        <v>0.71559086778657421</v>
      </c>
      <c r="N65" s="99">
        <f t="shared" si="7"/>
        <v>2.2553141740262413E-6</v>
      </c>
      <c r="O65" s="100">
        <f t="shared" si="21"/>
        <v>9.4524797895892947E-3</v>
      </c>
      <c r="P65" s="100">
        <f t="shared" si="22"/>
        <v>2.2968766664971195E-7</v>
      </c>
      <c r="Q65" s="11">
        <v>63</v>
      </c>
      <c r="R65" s="9">
        <f t="shared" si="8"/>
        <v>0.71194937162470195</v>
      </c>
    </row>
    <row r="66" spans="1:18" x14ac:dyDescent="0.25">
      <c r="A66" s="9">
        <f t="shared" si="18"/>
        <v>-0.222628016075549</v>
      </c>
      <c r="B66" s="88">
        <f>IF(Sample3!K72&gt;0,Sample3!K72, )</f>
        <v>0.222628016075549</v>
      </c>
      <c r="C66" s="88">
        <f>IF(Sample3!L72&gt;0,Sample3!L72,"")</f>
        <v>0.71657065880843429</v>
      </c>
      <c r="D66" s="88">
        <f>IF(Sample3!M72&gt;0,Sample3!M72,)</f>
        <v>850.39779405117076</v>
      </c>
      <c r="E66" s="162">
        <f t="shared" ref="E66:E129" si="29">IF(OR(B66="",B66=0),"",B66+1/$U$17)</f>
        <v>0.62262801607554907</v>
      </c>
      <c r="F66" s="162">
        <f t="shared" ref="F66:F129" si="30">IF(OR(B66="",B66=0),"",$V$18-(LN(1+EXP(-$S$11*(I66-V$18))))/$S$11)</f>
        <v>7.7655384546439485E-2</v>
      </c>
      <c r="G66" s="162">
        <f t="shared" ref="G66:G129" si="31">IF(OR(B66="",B66=0),"",B66-F66-H66-V$5*K66)</f>
        <v>0.13650466760796681</v>
      </c>
      <c r="H66" s="162">
        <f t="shared" ref="H66:H129" si="32">IF(OR(B66="",B66=0),"",1/2*(B66-V$5*K66+T$11)+1/2*POWER((B66-V$5*K66+T$11)^2-4*V$11*(B66-V$5*K66),0.5))</f>
        <v>8.4679639211426936E-3</v>
      </c>
      <c r="I66" s="162">
        <f t="shared" ref="I66:I129" si="33">B66-H66-V$5*K66</f>
        <v>0.21416005215440631</v>
      </c>
      <c r="J66" s="162">
        <f t="shared" si="19"/>
        <v>8.4679639211426849E-3</v>
      </c>
      <c r="K66" s="162">
        <f t="shared" ref="K66:K129" si="34">IF(OR(B66="",B66=0),"",LN(1+EXP($U$11*(B66-$U$13)))/$U$11)</f>
        <v>1.1996712838872577E-3</v>
      </c>
      <c r="L66" s="59">
        <f t="shared" ref="L66:L129" si="35">IF(OR(B66="",B66=0),"",-LN(1+EXP($V$15*(B66-$V$13)))/$V$15)</f>
        <v>-1.9807634225382453E-10</v>
      </c>
      <c r="M66" s="162">
        <f t="shared" si="20"/>
        <v>0.71524517392802556</v>
      </c>
      <c r="N66" s="99">
        <f t="shared" ref="N66:N129" si="36">IF(OR(B66="",B66=0),"",(M66-C66)*(M66-C66))</f>
        <v>1.7569101681921552E-6</v>
      </c>
      <c r="O66" s="100">
        <f t="shared" si="21"/>
        <v>8.8480976755752998E-3</v>
      </c>
      <c r="P66" s="100">
        <f t="shared" si="22"/>
        <v>1.4450167125903554E-7</v>
      </c>
      <c r="Q66" s="11">
        <v>64</v>
      </c>
      <c r="R66" s="9">
        <f t="shared" ref="R66:R129" si="37">IF(OR(B66="",B66=0),"",T$17+T$15*G66)</f>
        <v>0.71180872079903301</v>
      </c>
    </row>
    <row r="67" spans="1:18" x14ac:dyDescent="0.25">
      <c r="A67" s="9">
        <f t="shared" ref="A67:A130" si="38">-B67</f>
        <v>-0.22102351736678838</v>
      </c>
      <c r="B67" s="88">
        <f>IF(Sample3!K73&gt;0,Sample3!K73, )</f>
        <v>0.22102351736678838</v>
      </c>
      <c r="C67" s="88">
        <f>IF(Sample3!L73&gt;0,Sample3!L73,"")</f>
        <v>0.71552805079173365</v>
      </c>
      <c r="D67" s="88">
        <f>IF(Sample3!M73&gt;0,Sample3!M73,)</f>
        <v>866.21914835909956</v>
      </c>
      <c r="E67" s="162">
        <f t="shared" si="29"/>
        <v>0.6210235173667884</v>
      </c>
      <c r="F67" s="162">
        <f t="shared" si="30"/>
        <v>7.7654937912789698E-2</v>
      </c>
      <c r="G67" s="162">
        <f t="shared" si="31"/>
        <v>0.13537038693067457</v>
      </c>
      <c r="H67" s="162">
        <f t="shared" si="32"/>
        <v>7.9981925233240971E-3</v>
      </c>
      <c r="I67" s="162">
        <f t="shared" si="33"/>
        <v>0.21302532484346429</v>
      </c>
      <c r="J67" s="162">
        <f t="shared" ref="J67:J130" si="39">B67-I67-V$5*K67</f>
        <v>7.9981925233240936E-3</v>
      </c>
      <c r="K67" s="162">
        <f t="shared" si="34"/>
        <v>1.140387586479152E-3</v>
      </c>
      <c r="L67" s="59">
        <f t="shared" si="35"/>
        <v>-1.6871360832624608E-10</v>
      </c>
      <c r="M67" s="162">
        <f t="shared" ref="M67:M130" si="40">IF(OR(B67="",B67=0),"",$S$15*F67+$T$17+$T$15*G67+$U$15*H67+S$17*(K67+L67))</f>
        <v>0.71490934425970698</v>
      </c>
      <c r="N67" s="99">
        <f t="shared" si="36"/>
        <v>3.8279777277246803E-7</v>
      </c>
      <c r="O67" s="100">
        <f t="shared" ref="O67:O130" si="41">IF(OR(B67="",B67=0),"",1/V$17*LN(1+EXP(V$17*(B67-V$5*K67-T$13))))</f>
        <v>8.274614781032032E-3</v>
      </c>
      <c r="P67" s="100">
        <f t="shared" ref="P67:P130" si="42">(O67-J67)^2</f>
        <v>7.6409264556353935E-8</v>
      </c>
      <c r="Q67" s="11">
        <v>65</v>
      </c>
      <c r="R67" s="9">
        <f t="shared" si="37"/>
        <v>0.71166353287233952</v>
      </c>
    </row>
    <row r="68" spans="1:18" x14ac:dyDescent="0.25">
      <c r="A68" s="9">
        <f t="shared" si="38"/>
        <v>-0.21941901865802776</v>
      </c>
      <c r="B68" s="88">
        <f>IF(Sample3!K74&gt;0,Sample3!K74, )</f>
        <v>0.21941901865802776</v>
      </c>
      <c r="C68" s="88">
        <f>IF(Sample3!L74&gt;0,Sample3!L74,"")</f>
        <v>0.71540177929534832</v>
      </c>
      <c r="D68" s="88">
        <f>IF(Sample3!M74&gt;0,Sample3!M74,)</f>
        <v>853.22303589187231</v>
      </c>
      <c r="E68" s="162">
        <f t="shared" si="29"/>
        <v>0.61941901865802773</v>
      </c>
      <c r="F68" s="162">
        <f t="shared" si="30"/>
        <v>7.7654446622534123E-2</v>
      </c>
      <c r="G68" s="162">
        <f t="shared" si="31"/>
        <v>0.13420287121789509</v>
      </c>
      <c r="H68" s="162">
        <f t="shared" si="32"/>
        <v>7.5617008175985524E-3</v>
      </c>
      <c r="I68" s="162">
        <f t="shared" si="33"/>
        <v>0.21185731784042922</v>
      </c>
      <c r="J68" s="162">
        <f t="shared" si="39"/>
        <v>7.561700817598549E-3</v>
      </c>
      <c r="K68" s="162">
        <f t="shared" si="34"/>
        <v>1.0839826515534625E-3</v>
      </c>
      <c r="L68" s="59">
        <f t="shared" si="35"/>
        <v>-1.4370359243673263E-10</v>
      </c>
      <c r="M68" s="162">
        <f t="shared" si="40"/>
        <v>0.71458276600865156</v>
      </c>
      <c r="N68" s="99">
        <f t="shared" si="36"/>
        <v>6.7078276378582427E-7</v>
      </c>
      <c r="O68" s="100">
        <f t="shared" si="41"/>
        <v>7.7313096431375428E-3</v>
      </c>
      <c r="P68" s="100">
        <f t="shared" si="42"/>
        <v>2.8767153700716851E-8</v>
      </c>
      <c r="Q68" s="11">
        <v>66</v>
      </c>
      <c r="R68" s="9">
        <f t="shared" si="37"/>
        <v>0.71151409086110384</v>
      </c>
    </row>
    <row r="69" spans="1:18" x14ac:dyDescent="0.25">
      <c r="A69" s="9">
        <f t="shared" si="38"/>
        <v>-0.21781451994926712</v>
      </c>
      <c r="B69" s="88">
        <f>IF(Sample3!K75&gt;0,Sample3!K75, )</f>
        <v>0.21781451994926712</v>
      </c>
      <c r="C69" s="88">
        <f>IF(Sample3!L75&gt;0,Sample3!L75,"")</f>
        <v>0.71527579642477612</v>
      </c>
      <c r="D69" s="88">
        <f>IF(Sample3!M75&gt;0,Sample3!M75,)</f>
        <v>841.92206852906611</v>
      </c>
      <c r="E69" s="162">
        <f t="shared" si="29"/>
        <v>0.61781451994926717</v>
      </c>
      <c r="F69" s="162">
        <f t="shared" si="30"/>
        <v>7.7653906649085905E-2</v>
      </c>
      <c r="G69" s="162">
        <f t="shared" si="31"/>
        <v>0.13300434677149117</v>
      </c>
      <c r="H69" s="162">
        <f t="shared" si="32"/>
        <v>7.1562665286900203E-3</v>
      </c>
      <c r="I69" s="162">
        <f t="shared" si="33"/>
        <v>0.21065825342057709</v>
      </c>
      <c r="J69" s="162">
        <f t="shared" si="39"/>
        <v>7.1562665286900307E-3</v>
      </c>
      <c r="K69" s="162">
        <f t="shared" si="34"/>
        <v>1.030321544517908E-3</v>
      </c>
      <c r="L69" s="59">
        <f t="shared" si="35"/>
        <v>-1.2240104632662559E-10</v>
      </c>
      <c r="M69" s="162">
        <f t="shared" si="40"/>
        <v>0.71426482230194122</v>
      </c>
      <c r="N69" s="99">
        <f t="shared" si="36"/>
        <v>1.022068677041809E-6</v>
      </c>
      <c r="O69" s="100">
        <f t="shared" si="41"/>
        <v>7.2173859159943279E-3</v>
      </c>
      <c r="P69" s="100">
        <f t="shared" si="42"/>
        <v>3.7355795044526912E-9</v>
      </c>
      <c r="Q69" s="11">
        <v>67</v>
      </c>
      <c r="R69" s="9">
        <f t="shared" si="37"/>
        <v>0.71136067973196404</v>
      </c>
    </row>
    <row r="70" spans="1:18" x14ac:dyDescent="0.25">
      <c r="A70" s="9">
        <f t="shared" si="38"/>
        <v>-0.21621002124050673</v>
      </c>
      <c r="B70" s="88">
        <f>IF(Sample3!K76&gt;0,Sample3!K76, )</f>
        <v>0.21621002124050673</v>
      </c>
      <c r="C70" s="88">
        <f>IF(Sample3!L76&gt;0,Sample3!L76,"")</f>
        <v>0.71461217534455734</v>
      </c>
      <c r="D70" s="88">
        <f>IF(Sample3!M76&gt;0,Sample3!M76,)</f>
        <v>832.88129463882115</v>
      </c>
      <c r="E70" s="162">
        <f t="shared" si="29"/>
        <v>0.61621002124050672</v>
      </c>
      <c r="F70" s="162">
        <f t="shared" si="30"/>
        <v>7.7653313601965604E-2</v>
      </c>
      <c r="G70" s="162">
        <f t="shared" si="31"/>
        <v>0.13177701114932402</v>
      </c>
      <c r="H70" s="162">
        <f t="shared" si="32"/>
        <v>6.7796964892170748E-3</v>
      </c>
      <c r="I70" s="162">
        <f t="shared" si="33"/>
        <v>0.20943032475128964</v>
      </c>
      <c r="J70" s="162">
        <f t="shared" si="39"/>
        <v>6.7796964892170852E-3</v>
      </c>
      <c r="K70" s="162">
        <f t="shared" si="34"/>
        <v>9.7927519339879279E-4</v>
      </c>
      <c r="L70" s="59">
        <f t="shared" si="35"/>
        <v>-1.0425637854192936E-10</v>
      </c>
      <c r="M70" s="162">
        <f t="shared" si="40"/>
        <v>0.71395490439993681</v>
      </c>
      <c r="N70" s="99">
        <f t="shared" si="36"/>
        <v>4.3200509464237174E-7</v>
      </c>
      <c r="O70" s="100">
        <f t="shared" si="41"/>
        <v>6.7319815786415155E-3</v>
      </c>
      <c r="P70" s="100">
        <f t="shared" si="42"/>
        <v>2.2767126912346153E-9</v>
      </c>
      <c r="Q70" s="11">
        <v>68</v>
      </c>
      <c r="R70" s="9">
        <f t="shared" si="37"/>
        <v>0.7112035807723267</v>
      </c>
    </row>
    <row r="71" spans="1:18" x14ac:dyDescent="0.25">
      <c r="A71" s="9">
        <f t="shared" si="38"/>
        <v>-0.21460552253174608</v>
      </c>
      <c r="B71" s="88">
        <f>IF(Sample3!K77&gt;0,Sample3!K77, )</f>
        <v>0.21460552253174608</v>
      </c>
      <c r="C71" s="88">
        <f>IF(Sample3!L77&gt;0,Sample3!L77,"")</f>
        <v>0.71437642651976041</v>
      </c>
      <c r="D71" s="88">
        <f>IF(Sample3!M77&gt;0,Sample3!M77,)</f>
        <v>822.71042401229545</v>
      </c>
      <c r="E71" s="162">
        <f t="shared" si="29"/>
        <v>0.61460552253174616</v>
      </c>
      <c r="F71" s="162">
        <f t="shared" si="30"/>
        <v>7.76526626870499E-2</v>
      </c>
      <c r="G71" s="162">
        <f t="shared" si="31"/>
        <v>0.13052299856106625</v>
      </c>
      <c r="H71" s="162">
        <f t="shared" si="32"/>
        <v>6.4298612836299236E-3</v>
      </c>
      <c r="I71" s="162">
        <f t="shared" si="33"/>
        <v>0.20817566124811615</v>
      </c>
      <c r="J71" s="162">
        <f t="shared" si="39"/>
        <v>6.429861283629934E-3</v>
      </c>
      <c r="K71" s="162">
        <f t="shared" si="34"/>
        <v>9.3072017830488551E-4</v>
      </c>
      <c r="L71" s="59">
        <f t="shared" si="35"/>
        <v>-8.8801468006560318E-11</v>
      </c>
      <c r="M71" s="162">
        <f t="shared" si="40"/>
        <v>0.71365242132607865</v>
      </c>
      <c r="N71" s="99">
        <f t="shared" si="36"/>
        <v>5.2418352047816983E-7</v>
      </c>
      <c r="O71" s="100">
        <f t="shared" si="41"/>
        <v>6.274178462116288E-3</v>
      </c>
      <c r="P71" s="100">
        <f t="shared" si="42"/>
        <v>2.4237140914449771E-8</v>
      </c>
      <c r="Q71" s="11">
        <v>69</v>
      </c>
      <c r="R71" s="9">
        <f t="shared" si="37"/>
        <v>0.71104306716102972</v>
      </c>
    </row>
    <row r="72" spans="1:18" x14ac:dyDescent="0.25">
      <c r="A72" s="9">
        <f t="shared" si="38"/>
        <v>-0.21300102382298547</v>
      </c>
      <c r="B72" s="88">
        <f>IF(Sample3!K78&gt;0,Sample3!K78, )</f>
        <v>0.21300102382298547</v>
      </c>
      <c r="C72" s="88">
        <f>IF(Sample3!L78&gt;0,Sample3!L78,"")</f>
        <v>0.7138561809833307</v>
      </c>
      <c r="D72" s="88">
        <f>IF(Sample3!M78&gt;0,Sample3!M78,)</f>
        <v>814.23469849019079</v>
      </c>
      <c r="E72" s="162">
        <f t="shared" si="29"/>
        <v>0.61300102382298549</v>
      </c>
      <c r="F72" s="162">
        <f t="shared" si="30"/>
        <v>7.7651948663657461E-2</v>
      </c>
      <c r="G72" s="162">
        <f t="shared" si="31"/>
        <v>0.12924435421957303</v>
      </c>
      <c r="H72" s="162">
        <f t="shared" si="32"/>
        <v>6.1047209397549797E-3</v>
      </c>
      <c r="I72" s="162">
        <f t="shared" si="33"/>
        <v>0.20689630288323049</v>
      </c>
      <c r="J72" s="162">
        <f t="shared" si="39"/>
        <v>6.1047209397549762E-3</v>
      </c>
      <c r="K72" s="162">
        <f t="shared" si="34"/>
        <v>8.8453852408728977E-4</v>
      </c>
      <c r="L72" s="59">
        <f t="shared" si="35"/>
        <v>-7.5637584798057352E-11</v>
      </c>
      <c r="M72" s="162">
        <f t="shared" si="40"/>
        <v>0.71335680700995674</v>
      </c>
      <c r="N72" s="99">
        <f t="shared" si="36"/>
        <v>2.4937436528329866E-7</v>
      </c>
      <c r="O72" s="100">
        <f t="shared" si="41"/>
        <v>5.843011893432515E-3</v>
      </c>
      <c r="P72" s="100">
        <f t="shared" si="42"/>
        <v>6.8491624927012155E-8</v>
      </c>
      <c r="Q72" s="11">
        <v>70</v>
      </c>
      <c r="R72" s="9">
        <f t="shared" si="37"/>
        <v>0.71087940068531852</v>
      </c>
    </row>
    <row r="73" spans="1:18" x14ac:dyDescent="0.25">
      <c r="A73" s="9">
        <f t="shared" si="38"/>
        <v>-0.21139652511422508</v>
      </c>
      <c r="B73" s="88">
        <f>IF(Sample3!K79&gt;0,Sample3!K79, )</f>
        <v>0.21139652511422508</v>
      </c>
      <c r="C73" s="88">
        <f>IF(Sample3!L79&gt;0,Sample3!L79,"")</f>
        <v>0.71347819530005263</v>
      </c>
      <c r="D73" s="88">
        <f>IF(Sample3!M79&gt;0,Sample3!M79,)</f>
        <v>805.75897296808603</v>
      </c>
      <c r="E73" s="162">
        <f t="shared" si="29"/>
        <v>0.61139652511422504</v>
      </c>
      <c r="F73" s="162">
        <f t="shared" si="30"/>
        <v>7.7651165798245811E-2</v>
      </c>
      <c r="G73" s="162">
        <f t="shared" si="31"/>
        <v>0.12794301671476738</v>
      </c>
      <c r="H73" s="162">
        <f t="shared" si="32"/>
        <v>5.8023426012118844E-3</v>
      </c>
      <c r="I73" s="162">
        <f t="shared" si="33"/>
        <v>0.2055941825130132</v>
      </c>
      <c r="J73" s="162">
        <f t="shared" si="39"/>
        <v>5.802342601211874E-3</v>
      </c>
      <c r="K73" s="162">
        <f t="shared" si="34"/>
        <v>8.406174966414298E-4</v>
      </c>
      <c r="L73" s="59">
        <f t="shared" si="35"/>
        <v>-6.4425107263536942E-11</v>
      </c>
      <c r="M73" s="162">
        <f t="shared" si="40"/>
        <v>0.7130675252029548</v>
      </c>
      <c r="N73" s="99">
        <f t="shared" si="36"/>
        <v>1.6864992865034247E-7</v>
      </c>
      <c r="O73" s="100">
        <f t="shared" si="41"/>
        <v>5.4374802681764357E-3</v>
      </c>
      <c r="P73" s="100">
        <f t="shared" si="42"/>
        <v>1.3312452206806308E-7</v>
      </c>
      <c r="Q73" s="11">
        <v>71</v>
      </c>
      <c r="R73" s="9">
        <f t="shared" si="37"/>
        <v>0.71071282948470349</v>
      </c>
    </row>
    <row r="74" spans="1:18" x14ac:dyDescent="0.25">
      <c r="A74" s="9">
        <f t="shared" si="38"/>
        <v>-0.20979202640546443</v>
      </c>
      <c r="B74" s="88">
        <f>IF(Sample3!K80&gt;0,Sample3!K80, )</f>
        <v>0.20979202640546443</v>
      </c>
      <c r="C74" s="88">
        <f>IF(Sample3!L80&gt;0,Sample3!L80,"")</f>
        <v>0.71335212996479203</v>
      </c>
      <c r="D74" s="88">
        <f>IF(Sample3!M80&gt;0,Sample3!M80,)</f>
        <v>796.71819907784106</v>
      </c>
      <c r="E74" s="162">
        <f t="shared" si="29"/>
        <v>0.60979202640546448</v>
      </c>
      <c r="F74" s="162">
        <f t="shared" si="30"/>
        <v>7.7650307814405656E-2</v>
      </c>
      <c r="G74" s="162">
        <f t="shared" si="31"/>
        <v>0.12662080720905433</v>
      </c>
      <c r="H74" s="162">
        <f t="shared" si="32"/>
        <v>5.5209113820044384E-3</v>
      </c>
      <c r="I74" s="162">
        <f t="shared" si="33"/>
        <v>0.20427111502345999</v>
      </c>
      <c r="J74" s="162">
        <f t="shared" si="39"/>
        <v>5.5209113820044453E-3</v>
      </c>
      <c r="K74" s="162">
        <f t="shared" si="34"/>
        <v>7.9884940323070623E-4</v>
      </c>
      <c r="L74" s="59">
        <f t="shared" si="35"/>
        <v>-5.4874764581642546E-11</v>
      </c>
      <c r="M74" s="162">
        <f t="shared" si="40"/>
        <v>0.71278407250025222</v>
      </c>
      <c r="N74" s="99">
        <f t="shared" si="36"/>
        <v>3.2268928301939317E-7</v>
      </c>
      <c r="O74" s="100">
        <f t="shared" si="41"/>
        <v>5.0565543823405364E-3</v>
      </c>
      <c r="P74" s="100">
        <f t="shared" si="42"/>
        <v>2.156274231368675E-7</v>
      </c>
      <c r="Q74" s="11">
        <v>72</v>
      </c>
      <c r="R74" s="9">
        <f t="shared" si="37"/>
        <v>0.71054358666797213</v>
      </c>
    </row>
    <row r="75" spans="1:18" x14ac:dyDescent="0.25">
      <c r="A75" s="9">
        <f t="shared" si="38"/>
        <v>-0.20818752769670382</v>
      </c>
      <c r="B75" s="88">
        <f>IF(Sample3!K81&gt;0,Sample3!K81, )</f>
        <v>0.20818752769670382</v>
      </c>
      <c r="C75" s="88">
        <f>IF(Sample3!L81&gt;0,Sample3!L81,"")</f>
        <v>0.71270637323517949</v>
      </c>
      <c r="D75" s="88">
        <f>IF(Sample3!M81&gt;0,Sample3!M81,)</f>
        <v>787.6774251875961</v>
      </c>
      <c r="E75" s="162">
        <f t="shared" si="29"/>
        <v>0.60818752769670381</v>
      </c>
      <c r="F75" s="162">
        <f t="shared" si="30"/>
        <v>7.7649367838763403E-2</v>
      </c>
      <c r="G75" s="162">
        <f t="shared" si="31"/>
        <v>0.1252794241750568</v>
      </c>
      <c r="H75" s="162">
        <f t="shared" si="32"/>
        <v>5.2587356828836321E-3</v>
      </c>
      <c r="I75" s="162">
        <f t="shared" si="33"/>
        <v>0.20292879201382019</v>
      </c>
      <c r="J75" s="162">
        <f t="shared" si="39"/>
        <v>5.2587356828836251E-3</v>
      </c>
      <c r="K75" s="162">
        <f t="shared" si="34"/>
        <v>7.591313971508193E-4</v>
      </c>
      <c r="L75" s="59">
        <f t="shared" si="35"/>
        <v>-4.6740158301097846E-11</v>
      </c>
      <c r="M75" s="162">
        <f t="shared" si="40"/>
        <v>0.71250597982473207</v>
      </c>
      <c r="N75" s="99">
        <f t="shared" si="36"/>
        <v>4.0157518950747824E-8</v>
      </c>
      <c r="O75" s="100">
        <f t="shared" si="41"/>
        <v>4.6991863766190608E-3</v>
      </c>
      <c r="P75" s="100">
        <f t="shared" si="42"/>
        <v>3.1309542614115528E-7</v>
      </c>
      <c r="Q75" s="11">
        <v>73</v>
      </c>
      <c r="R75" s="9">
        <f t="shared" si="37"/>
        <v>0.7103718896396205</v>
      </c>
    </row>
    <row r="76" spans="1:18" x14ac:dyDescent="0.25">
      <c r="A76" s="9">
        <f t="shared" si="38"/>
        <v>-0.2065830289879432</v>
      </c>
      <c r="B76" s="88">
        <f>IF(Sample3!K82&gt;0,Sample3!K82, )</f>
        <v>0.2065830289879432</v>
      </c>
      <c r="C76" s="88">
        <f>IF(Sample3!L82&gt;0,Sample3!L82,"")</f>
        <v>0.7121866444245033</v>
      </c>
      <c r="D76" s="88">
        <f>IF(Sample3!M82&gt;0,Sample3!M82,)</f>
        <v>777.5065545610704</v>
      </c>
      <c r="E76" s="162">
        <f t="shared" si="29"/>
        <v>0.60658302898794325</v>
      </c>
      <c r="F76" s="162">
        <f t="shared" si="30"/>
        <v>7.7648338342338322E-2</v>
      </c>
      <c r="G76" s="162">
        <f t="shared" si="31"/>
        <v>0.12392044244813663</v>
      </c>
      <c r="H76" s="162">
        <f t="shared" si="32"/>
        <v>5.0142481974682317E-3</v>
      </c>
      <c r="I76" s="162">
        <f t="shared" si="33"/>
        <v>0.20156878079047497</v>
      </c>
      <c r="J76" s="162">
        <f t="shared" si="39"/>
        <v>5.0142481974682351E-3</v>
      </c>
      <c r="K76" s="162">
        <f t="shared" si="34"/>
        <v>7.2136528699803218E-4</v>
      </c>
      <c r="L76" s="59">
        <f t="shared" si="35"/>
        <v>-3.981142074740455E-11</v>
      </c>
      <c r="M76" s="162">
        <f t="shared" si="40"/>
        <v>0.71223281271400429</v>
      </c>
      <c r="N76" s="99">
        <f t="shared" si="36"/>
        <v>2.1315109554473927E-9</v>
      </c>
      <c r="O76" s="100">
        <f t="shared" si="41"/>
        <v>4.3643181712618396E-3</v>
      </c>
      <c r="P76" s="100">
        <f t="shared" si="42"/>
        <v>4.2240903896464595E-7</v>
      </c>
      <c r="Q76" s="11">
        <v>74</v>
      </c>
      <c r="R76" s="9">
        <f t="shared" si="37"/>
        <v>0.71019793997857472</v>
      </c>
    </row>
    <row r="77" spans="1:18" x14ac:dyDescent="0.25">
      <c r="A77" s="9">
        <f t="shared" si="38"/>
        <v>-0.20497853027918278</v>
      </c>
      <c r="B77" s="88">
        <f>IF(Sample3!K83&gt;0,Sample3!K83, )</f>
        <v>0.20497853027918278</v>
      </c>
      <c r="C77" s="88">
        <f>IF(Sample3!L83&gt;0,Sample3!L83,"")</f>
        <v>0.71193508016960882</v>
      </c>
      <c r="D77" s="88">
        <f>IF(Sample3!M83&gt;0,Sample3!M83,)</f>
        <v>766.77063556640451</v>
      </c>
      <c r="E77" s="162">
        <f t="shared" si="29"/>
        <v>0.6049785302791828</v>
      </c>
      <c r="F77" s="162">
        <f t="shared" si="30"/>
        <v>7.7647211076845177E-2</v>
      </c>
      <c r="G77" s="162">
        <f t="shared" si="31"/>
        <v>0.12254531549489288</v>
      </c>
      <c r="H77" s="162">
        <f t="shared" si="32"/>
        <v>4.7860037074447109E-3</v>
      </c>
      <c r="I77" s="162">
        <f t="shared" si="33"/>
        <v>0.20019252657173808</v>
      </c>
      <c r="J77" s="162">
        <f t="shared" si="39"/>
        <v>4.7860037074446971E-3</v>
      </c>
      <c r="K77" s="162">
        <f t="shared" si="34"/>
        <v>6.8545735075475705E-4</v>
      </c>
      <c r="L77" s="59">
        <f t="shared" si="35"/>
        <v>-3.39097971349281E-11</v>
      </c>
      <c r="M77" s="162">
        <f t="shared" si="40"/>
        <v>0.71196417071602647</v>
      </c>
      <c r="N77" s="99">
        <f t="shared" si="36"/>
        <v>8.462598908770274E-10</v>
      </c>
      <c r="O77" s="100">
        <f t="shared" si="41"/>
        <v>4.050889295397252E-3</v>
      </c>
      <c r="P77" s="100">
        <f t="shared" si="42"/>
        <v>5.4039319879986077E-7</v>
      </c>
      <c r="Q77" s="11">
        <v>75</v>
      </c>
      <c r="R77" s="9">
        <f t="shared" si="37"/>
        <v>0.71002192372855955</v>
      </c>
    </row>
    <row r="78" spans="1:18" x14ac:dyDescent="0.25">
      <c r="A78" s="9">
        <f t="shared" si="38"/>
        <v>-0.20337403157042216</v>
      </c>
      <c r="B78" s="88">
        <f>IF(Sample3!K84&gt;0,Sample3!K84, )</f>
        <v>0.20337403157042216</v>
      </c>
      <c r="C78" s="88">
        <f>IF(Sample3!L84&gt;0,Sample3!L84,"")</f>
        <v>0.71180945305600896</v>
      </c>
      <c r="D78" s="88">
        <f>IF(Sample3!M84&gt;0,Sample3!M84,)</f>
        <v>757.16481330801912</v>
      </c>
      <c r="E78" s="162">
        <f t="shared" si="29"/>
        <v>0.60337403157042213</v>
      </c>
      <c r="F78" s="162">
        <f t="shared" si="30"/>
        <v>7.7645977005382574E-2</v>
      </c>
      <c r="G78" s="162">
        <f t="shared" si="31"/>
        <v>0.12115537996363737</v>
      </c>
      <c r="H78" s="162">
        <f t="shared" si="32"/>
        <v>4.5726746014022358E-3</v>
      </c>
      <c r="I78" s="162">
        <f t="shared" si="33"/>
        <v>0.19880135696901993</v>
      </c>
      <c r="J78" s="162">
        <f t="shared" si="39"/>
        <v>4.5726746014022324E-3</v>
      </c>
      <c r="K78" s="162">
        <f t="shared" si="34"/>
        <v>6.513181548601976E-4</v>
      </c>
      <c r="L78" s="59">
        <f t="shared" si="35"/>
        <v>-2.8883027039438741E-11</v>
      </c>
      <c r="M78" s="162">
        <f t="shared" si="40"/>
        <v>0.71169968615302659</v>
      </c>
      <c r="N78" s="99">
        <f t="shared" si="36"/>
        <v>1.20487729903403E-8</v>
      </c>
      <c r="O78" s="100">
        <f t="shared" si="41"/>
        <v>3.757844040299438E-3</v>
      </c>
      <c r="P78" s="100">
        <f t="shared" si="42"/>
        <v>6.639488433070946E-7</v>
      </c>
      <c r="Q78" s="11">
        <v>76</v>
      </c>
      <c r="R78" s="9">
        <f t="shared" si="37"/>
        <v>0.7098440119805588</v>
      </c>
    </row>
    <row r="79" spans="1:18" x14ac:dyDescent="0.25">
      <c r="A79" s="9">
        <f t="shared" si="38"/>
        <v>-0.20176953286166155</v>
      </c>
      <c r="B79" s="88">
        <f>IF(Sample3!K85&gt;0,Sample3!K85, )</f>
        <v>0.20176953286166155</v>
      </c>
      <c r="C79" s="88">
        <f>IF(Sample3!L85&gt;0,Sample3!L85,"")</f>
        <v>0.71143208497266897</v>
      </c>
      <c r="D79" s="88">
        <f>IF(Sample3!M85&gt;0,Sample3!M85,)</f>
        <v>746.42889431335323</v>
      </c>
      <c r="E79" s="162">
        <f t="shared" si="29"/>
        <v>0.60176953286166157</v>
      </c>
      <c r="F79" s="162">
        <f t="shared" si="30"/>
        <v>7.7644626226899174E-2</v>
      </c>
      <c r="G79" s="162">
        <f t="shared" si="31"/>
        <v>0.11975186175534336</v>
      </c>
      <c r="H79" s="162">
        <f t="shared" si="32"/>
        <v>4.3730448794190128E-3</v>
      </c>
      <c r="I79" s="162">
        <f t="shared" si="33"/>
        <v>0.19739648798224255</v>
      </c>
      <c r="J79" s="162">
        <f t="shared" si="39"/>
        <v>4.3730448794190024E-3</v>
      </c>
      <c r="K79" s="162">
        <f t="shared" si="34"/>
        <v>6.1886237839321007E-4</v>
      </c>
      <c r="L79" s="59">
        <f t="shared" si="35"/>
        <v>-2.4601420870177102E-11</v>
      </c>
      <c r="M79" s="162">
        <f t="shared" si="40"/>
        <v>0.71143902246553703</v>
      </c>
      <c r="N79" s="99">
        <f t="shared" si="36"/>
        <v>4.8128807294443472E-11</v>
      </c>
      <c r="O79" s="100">
        <f t="shared" si="41"/>
        <v>3.4841378904095304E-3</v>
      </c>
      <c r="P79" s="100">
        <f t="shared" si="42"/>
        <v>7.9015563510988566E-7</v>
      </c>
      <c r="Q79" s="11">
        <v>77</v>
      </c>
      <c r="R79" s="9">
        <f t="shared" si="37"/>
        <v>0.70966436164989721</v>
      </c>
    </row>
    <row r="80" spans="1:18" x14ac:dyDescent="0.25">
      <c r="A80" s="9">
        <f t="shared" si="38"/>
        <v>-0.20024143885331824</v>
      </c>
      <c r="B80" s="88">
        <f>IF(Sample3!K86&gt;0,Sample3!K86, )</f>
        <v>0.20024143885331824</v>
      </c>
      <c r="C80" s="88">
        <f>IF(Sample3!L86&gt;0,Sample3!L86,"")</f>
        <v>0.71103876937382282</v>
      </c>
      <c r="D80" s="88">
        <f>IF(Sample3!M86&gt;0,Sample3!M86,)</f>
        <v>736.25802368682753</v>
      </c>
      <c r="E80" s="162">
        <f t="shared" si="29"/>
        <v>0.60024143885331827</v>
      </c>
      <c r="F80" s="162">
        <f t="shared" si="30"/>
        <v>7.7643221354145378E-2</v>
      </c>
      <c r="G80" s="162">
        <f t="shared" si="31"/>
        <v>0.11840357763331602</v>
      </c>
      <c r="H80" s="162">
        <f t="shared" si="32"/>
        <v>4.1946398658568376E-3</v>
      </c>
      <c r="I80" s="162">
        <f t="shared" si="33"/>
        <v>0.19604679898746141</v>
      </c>
      <c r="J80" s="162">
        <f t="shared" si="39"/>
        <v>4.1946398658568307E-3</v>
      </c>
      <c r="K80" s="162">
        <f t="shared" si="34"/>
        <v>5.8944269994953022E-4</v>
      </c>
      <c r="L80" s="59">
        <f t="shared" si="35"/>
        <v>-2.1115233983427031E-11</v>
      </c>
      <c r="M80" s="162">
        <f t="shared" si="40"/>
        <v>0.71119404211218384</v>
      </c>
      <c r="N80" s="99">
        <f t="shared" si="36"/>
        <v>2.4109623278130724E-8</v>
      </c>
      <c r="O80" s="100">
        <f t="shared" si="41"/>
        <v>3.2405045713915196E-3</v>
      </c>
      <c r="P80" s="100">
        <f t="shared" si="42"/>
        <v>9.1037416014440596E-7</v>
      </c>
      <c r="Q80" s="11">
        <v>78</v>
      </c>
      <c r="R80" s="9">
        <f t="shared" si="37"/>
        <v>0.70949178128227763</v>
      </c>
    </row>
    <row r="81" spans="1:18" x14ac:dyDescent="0.25">
      <c r="A81" s="9">
        <f t="shared" si="38"/>
        <v>-0.1986369401445576</v>
      </c>
      <c r="B81" s="88">
        <f>IF(Sample3!K87&gt;0,Sample3!K87, )</f>
        <v>0.1986369401445576</v>
      </c>
      <c r="C81" s="88">
        <f>IF(Sample3!L87&gt;0,Sample3!L87,"")</f>
        <v>0.71064559851871856</v>
      </c>
      <c r="D81" s="88">
        <f>IF(Sample3!M87&gt;0,Sample3!M87,)</f>
        <v>726.65220142844225</v>
      </c>
      <c r="E81" s="162">
        <f t="shared" si="29"/>
        <v>0.59863694014455759</v>
      </c>
      <c r="F81" s="162">
        <f t="shared" si="30"/>
        <v>7.7641610507992551E-2</v>
      </c>
      <c r="G81" s="162">
        <f t="shared" si="31"/>
        <v>0.11697668679788759</v>
      </c>
      <c r="H81" s="162">
        <f t="shared" si="32"/>
        <v>4.0186428386774671E-3</v>
      </c>
      <c r="I81" s="162">
        <f t="shared" si="33"/>
        <v>0.19461829730588012</v>
      </c>
      <c r="J81" s="162">
        <f t="shared" si="39"/>
        <v>4.0186428386774775E-3</v>
      </c>
      <c r="K81" s="162">
        <f t="shared" si="34"/>
        <v>5.6004251572903084E-4</v>
      </c>
      <c r="L81" s="59">
        <f t="shared" si="35"/>
        <v>-1.7985124484623466E-11</v>
      </c>
      <c r="M81" s="162">
        <f t="shared" si="40"/>
        <v>0.71093997730400238</v>
      </c>
      <c r="N81" s="99">
        <f t="shared" si="36"/>
        <v>8.665886922517857E-8</v>
      </c>
      <c r="O81" s="100">
        <f t="shared" si="41"/>
        <v>3.0016138926542732E-3</v>
      </c>
      <c r="P81" s="100">
        <f t="shared" si="42"/>
        <v>1.0343478770490698E-6</v>
      </c>
      <c r="Q81" s="11">
        <v>79</v>
      </c>
      <c r="R81" s="9">
        <f t="shared" si="37"/>
        <v>0.70930913925534278</v>
      </c>
    </row>
    <row r="82" spans="1:18" x14ac:dyDescent="0.25">
      <c r="A82" s="9">
        <f t="shared" si="38"/>
        <v>-0.1969560367353799</v>
      </c>
      <c r="B82" s="88">
        <f>IF(Sample3!K88&gt;0,Sample3!K88, )</f>
        <v>0.1969560367353799</v>
      </c>
      <c r="C82" s="88">
        <f>IF(Sample3!L88&gt;0,Sample3!L88,"")</f>
        <v>0.71026861433619004</v>
      </c>
      <c r="D82" s="88">
        <f>IF(Sample3!M88&gt;0,Sample3!M88,)</f>
        <v>716.48133080191656</v>
      </c>
      <c r="E82" s="162">
        <f t="shared" si="29"/>
        <v>0.59695603673537989</v>
      </c>
      <c r="F82" s="162">
        <f t="shared" si="30"/>
        <v>7.7639759892040652E-2</v>
      </c>
      <c r="G82" s="162">
        <f t="shared" si="31"/>
        <v>0.11547055863635956</v>
      </c>
      <c r="H82" s="162">
        <f t="shared" si="32"/>
        <v>3.8457182069796779E-3</v>
      </c>
      <c r="I82" s="162">
        <f t="shared" si="33"/>
        <v>0.19311031852840022</v>
      </c>
      <c r="J82" s="162">
        <f t="shared" si="39"/>
        <v>3.8457182069796814E-3</v>
      </c>
      <c r="K82" s="162">
        <f t="shared" si="34"/>
        <v>5.3080049988059677E-4</v>
      </c>
      <c r="L82" s="59">
        <f t="shared" si="35"/>
        <v>-1.5202419311845595E-11</v>
      </c>
      <c r="M82" s="162">
        <f t="shared" si="40"/>
        <v>0.71067701695181318</v>
      </c>
      <c r="N82" s="99">
        <f t="shared" si="36"/>
        <v>1.6679269644782056E-7</v>
      </c>
      <c r="O82" s="100">
        <f t="shared" si="41"/>
        <v>2.7688909589924969E-3</v>
      </c>
      <c r="P82" s="100">
        <f t="shared" si="42"/>
        <v>1.1595569220076533E-6</v>
      </c>
      <c r="Q82" s="11">
        <v>80</v>
      </c>
      <c r="R82" s="9">
        <f t="shared" si="37"/>
        <v>0.70911635485066726</v>
      </c>
    </row>
    <row r="83" spans="1:18" x14ac:dyDescent="0.25">
      <c r="A83" s="9">
        <f t="shared" si="38"/>
        <v>-0.19542794272703659</v>
      </c>
      <c r="B83" s="88">
        <f>IF(Sample3!K89&gt;0,Sample3!K89, )</f>
        <v>0.19542794272703659</v>
      </c>
      <c r="C83" s="88">
        <f>IF(Sample3!L89&gt;0,Sample3!L89,"")</f>
        <v>0.7098755715684032</v>
      </c>
      <c r="D83" s="88">
        <f>IF(Sample3!M89&gt;0,Sample3!M89,)</f>
        <v>707.44055691167159</v>
      </c>
      <c r="E83" s="162">
        <f t="shared" si="29"/>
        <v>0.59542794272703659</v>
      </c>
      <c r="F83" s="162">
        <f t="shared" si="30"/>
        <v>7.7637919183987492E-2</v>
      </c>
      <c r="G83" s="162">
        <f t="shared" si="31"/>
        <v>0.11409214395316324</v>
      </c>
      <c r="H83" s="162">
        <f t="shared" si="32"/>
        <v>3.697879589885867E-3</v>
      </c>
      <c r="I83" s="162">
        <f t="shared" si="33"/>
        <v>0.19173006313715071</v>
      </c>
      <c r="J83" s="162">
        <f t="shared" si="39"/>
        <v>3.6978795898858774E-3</v>
      </c>
      <c r="K83" s="162">
        <f t="shared" si="34"/>
        <v>5.0553315038993928E-4</v>
      </c>
      <c r="L83" s="59">
        <f t="shared" si="35"/>
        <v>-1.3048135896567778E-11</v>
      </c>
      <c r="M83" s="162">
        <f t="shared" si="40"/>
        <v>0.71044058428392876</v>
      </c>
      <c r="N83" s="99">
        <f t="shared" si="36"/>
        <v>3.1923936870556635E-7</v>
      </c>
      <c r="O83" s="100">
        <f t="shared" si="41"/>
        <v>2.5719962728196254E-3</v>
      </c>
      <c r="P83" s="100">
        <f t="shared" si="42"/>
        <v>1.2676132436481064E-6</v>
      </c>
      <c r="Q83" s="11">
        <v>81</v>
      </c>
      <c r="R83" s="9">
        <f t="shared" si="37"/>
        <v>0.70893991777121812</v>
      </c>
    </row>
    <row r="84" spans="1:18" x14ac:dyDescent="0.25">
      <c r="A84" s="9">
        <f t="shared" si="38"/>
        <v>-0.19374703931785886</v>
      </c>
      <c r="B84" s="88">
        <f>IF(Sample3!K90&gt;0,Sample3!K90, )</f>
        <v>0.19374703931785886</v>
      </c>
      <c r="C84" s="88">
        <f>IF(Sample3!L90&gt;0,Sample3!L90,"")</f>
        <v>0.70989200644311867</v>
      </c>
      <c r="D84" s="88">
        <f>IF(Sample3!M90&gt;0,Sample3!M90,)</f>
        <v>697.26968628514601</v>
      </c>
      <c r="E84" s="162">
        <f t="shared" si="29"/>
        <v>0.59374703931785888</v>
      </c>
      <c r="F84" s="162">
        <f t="shared" si="30"/>
        <v>7.7635703652750937E-2</v>
      </c>
      <c r="G84" s="162">
        <f t="shared" si="31"/>
        <v>0.11256659376234211</v>
      </c>
      <c r="H84" s="162">
        <f t="shared" si="32"/>
        <v>3.5447419027658106E-3</v>
      </c>
      <c r="I84" s="162">
        <f t="shared" si="33"/>
        <v>0.19020229741509304</v>
      </c>
      <c r="J84" s="162">
        <f t="shared" si="39"/>
        <v>3.5447419027658245E-3</v>
      </c>
      <c r="K84" s="162">
        <f t="shared" si="34"/>
        <v>4.7911538519643026E-4</v>
      </c>
      <c r="L84" s="59">
        <f t="shared" si="35"/>
        <v>-1.1029295248789573E-11</v>
      </c>
      <c r="M84" s="162">
        <f t="shared" si="40"/>
        <v>0.71018316781247615</v>
      </c>
      <c r="N84" s="99">
        <f t="shared" si="36"/>
        <v>8.4774943006118974E-8</v>
      </c>
      <c r="O84" s="100">
        <f t="shared" si="41"/>
        <v>2.3705730692258234E-3</v>
      </c>
      <c r="P84" s="100">
        <f t="shared" si="42"/>
        <v>1.3786724496566868E-6</v>
      </c>
      <c r="Q84" s="11">
        <v>82</v>
      </c>
      <c r="R84" s="9">
        <f t="shared" si="37"/>
        <v>0.70874464734679299</v>
      </c>
    </row>
    <row r="85" spans="1:18" x14ac:dyDescent="0.25">
      <c r="A85" s="9">
        <f t="shared" si="38"/>
        <v>-0.19221894530951533</v>
      </c>
      <c r="B85" s="88">
        <f>IF(Sample3!K91&gt;0,Sample3!K91, )</f>
        <v>0.19221894530951533</v>
      </c>
      <c r="C85" s="88">
        <f>IF(Sample3!L91&gt;0,Sample3!L91,"")</f>
        <v>0.70949910551694195</v>
      </c>
      <c r="D85" s="88">
        <f>IF(Sample3!M91&gt;0,Sample3!M91,)</f>
        <v>687.66386402676062</v>
      </c>
      <c r="E85" s="162">
        <f t="shared" si="29"/>
        <v>0.59221894530951535</v>
      </c>
      <c r="F85" s="162">
        <f t="shared" si="30"/>
        <v>7.7633500120549509E-2</v>
      </c>
      <c r="G85" s="162">
        <f t="shared" si="31"/>
        <v>0.11117195214241536</v>
      </c>
      <c r="H85" s="162">
        <f t="shared" si="32"/>
        <v>3.413493046550458E-3</v>
      </c>
      <c r="I85" s="162">
        <f t="shared" si="33"/>
        <v>0.18880545226296488</v>
      </c>
      <c r="J85" s="162">
        <f t="shared" si="39"/>
        <v>3.4134930465504476E-3</v>
      </c>
      <c r="K85" s="162">
        <f t="shared" si="34"/>
        <v>4.5629033990558706E-4</v>
      </c>
      <c r="L85" s="59">
        <f t="shared" si="35"/>
        <v>-9.4663699056909708E-12</v>
      </c>
      <c r="M85" s="162">
        <f t="shared" si="40"/>
        <v>0.70995139052212464</v>
      </c>
      <c r="N85" s="99">
        <f t="shared" si="36"/>
        <v>2.0456172591310079E-7</v>
      </c>
      <c r="O85" s="100">
        <f t="shared" si="41"/>
        <v>2.2004148780630892E-3</v>
      </c>
      <c r="P85" s="100">
        <f t="shared" si="42"/>
        <v>1.4715586428606441E-6</v>
      </c>
      <c r="Q85" s="11">
        <v>83</v>
      </c>
      <c r="R85" s="9">
        <f t="shared" si="37"/>
        <v>0.7085661332194424</v>
      </c>
    </row>
    <row r="86" spans="1:18" x14ac:dyDescent="0.25">
      <c r="A86" s="9">
        <f t="shared" si="38"/>
        <v>-0.19061444660075494</v>
      </c>
      <c r="B86" s="88">
        <f>IF(Sample3!K92&gt;0,Sample3!K92, )</f>
        <v>0.19061444660075494</v>
      </c>
      <c r="C86" s="88">
        <f>IF(Sample3!L92&gt;0,Sample3!L92,"")</f>
        <v>0.7093734549270555</v>
      </c>
      <c r="D86" s="88">
        <f>IF(Sample3!M92&gt;0,Sample3!M92,)</f>
        <v>678.05804176837535</v>
      </c>
      <c r="E86" s="162">
        <f t="shared" si="29"/>
        <v>0.59061444660075502</v>
      </c>
      <c r="F86" s="162">
        <f t="shared" si="30"/>
        <v>7.7630974029882477E-2</v>
      </c>
      <c r="G86" s="162">
        <f t="shared" si="31"/>
        <v>0.10970024661995972</v>
      </c>
      <c r="H86" s="162">
        <f t="shared" si="32"/>
        <v>3.2832259509127382E-3</v>
      </c>
      <c r="I86" s="162">
        <f t="shared" si="33"/>
        <v>0.1873312206498422</v>
      </c>
      <c r="J86" s="162">
        <f t="shared" si="39"/>
        <v>3.2832259509127382E-3</v>
      </c>
      <c r="K86" s="162">
        <f t="shared" si="34"/>
        <v>4.3348525996053693E-4</v>
      </c>
      <c r="L86" s="59">
        <f t="shared" si="35"/>
        <v>-8.0630790900394088E-12</v>
      </c>
      <c r="M86" s="162">
        <f t="shared" si="40"/>
        <v>0.70971014746847316</v>
      </c>
      <c r="N86" s="99">
        <f t="shared" si="36"/>
        <v>1.1336186744628287E-7</v>
      </c>
      <c r="O86" s="100">
        <f t="shared" si="41"/>
        <v>2.0341979360877348E-3</v>
      </c>
      <c r="P86" s="100">
        <f t="shared" si="42"/>
        <v>1.5600709818176887E-6</v>
      </c>
      <c r="Q86" s="11">
        <v>84</v>
      </c>
      <c r="R86" s="9">
        <f t="shared" si="37"/>
        <v>0.70837775491256805</v>
      </c>
    </row>
    <row r="87" spans="1:18" x14ac:dyDescent="0.25">
      <c r="A87" s="9">
        <f t="shared" si="38"/>
        <v>-0.18908635259241141</v>
      </c>
      <c r="B87" s="88">
        <f>IF(Sample3!K93&gt;0,Sample3!K93, )</f>
        <v>0.18908635259241141</v>
      </c>
      <c r="C87" s="88">
        <f>IF(Sample3!L93&gt;0,Sample3!L93,"")</f>
        <v>0.70924809158284929</v>
      </c>
      <c r="D87" s="88">
        <f>IF(Sample3!M93&gt;0,Sample3!M93,)</f>
        <v>668.45221950999007</v>
      </c>
      <c r="E87" s="162">
        <f t="shared" si="29"/>
        <v>0.58908635259241149</v>
      </c>
      <c r="F87" s="162">
        <f t="shared" si="30"/>
        <v>7.7628347567611639E-2</v>
      </c>
      <c r="G87" s="162">
        <f t="shared" si="31"/>
        <v>0.1082921812294653</v>
      </c>
      <c r="H87" s="162">
        <f t="shared" si="32"/>
        <v>3.1658237953344839E-3</v>
      </c>
      <c r="I87" s="162">
        <f t="shared" si="33"/>
        <v>0.18592052879707693</v>
      </c>
      <c r="J87" s="162">
        <f t="shared" si="39"/>
        <v>3.165823795334477E-3</v>
      </c>
      <c r="K87" s="162">
        <f t="shared" si="34"/>
        <v>4.12819618503803E-4</v>
      </c>
      <c r="L87" s="59">
        <f t="shared" si="35"/>
        <v>-6.9204864037642866E-12</v>
      </c>
      <c r="M87" s="162">
        <f t="shared" si="40"/>
        <v>0.7094822711773956</v>
      </c>
      <c r="N87" s="99">
        <f t="shared" si="36"/>
        <v>5.4840082501870449E-8</v>
      </c>
      <c r="O87" s="100">
        <f t="shared" si="41"/>
        <v>1.8870214888071536E-3</v>
      </c>
      <c r="P87" s="100">
        <f t="shared" si="42"/>
        <v>1.6353353391796023E-6</v>
      </c>
      <c r="Q87" s="11">
        <v>85</v>
      </c>
      <c r="R87" s="9">
        <f t="shared" si="37"/>
        <v>0.70819752254258472</v>
      </c>
    </row>
    <row r="88" spans="1:18" x14ac:dyDescent="0.25">
      <c r="A88" s="9">
        <f t="shared" si="38"/>
        <v>-0.18748185388365077</v>
      </c>
      <c r="B88" s="88">
        <f>IF(Sample3!K94&gt;0,Sample3!K94, )</f>
        <v>0.18748185388365077</v>
      </c>
      <c r="C88" s="88">
        <f>IF(Sample3!L94&gt;0,Sample3!L94,"")</f>
        <v>0.70899712205976628</v>
      </c>
      <c r="D88" s="88">
        <f>IF(Sample3!M94&gt;0,Sample3!M94,)</f>
        <v>658.28134888346449</v>
      </c>
      <c r="E88" s="162">
        <f t="shared" si="29"/>
        <v>0.58748185388365082</v>
      </c>
      <c r="F88" s="162">
        <f t="shared" si="30"/>
        <v>7.7625336637620737E-2</v>
      </c>
      <c r="G88" s="162">
        <f t="shared" si="31"/>
        <v>0.10680748094355322</v>
      </c>
      <c r="H88" s="162">
        <f t="shared" si="32"/>
        <v>3.0490363024768055E-3</v>
      </c>
      <c r="I88" s="162">
        <f t="shared" si="33"/>
        <v>0.18443281758117397</v>
      </c>
      <c r="J88" s="162">
        <f t="shared" si="39"/>
        <v>3.0490363024767986E-3</v>
      </c>
      <c r="K88" s="162">
        <f t="shared" si="34"/>
        <v>3.921734883104015E-4</v>
      </c>
      <c r="L88" s="59">
        <f t="shared" si="35"/>
        <v>-5.8945981411930485E-12</v>
      </c>
      <c r="M88" s="162">
        <f t="shared" si="40"/>
        <v>0.70924483506096947</v>
      </c>
      <c r="N88" s="99">
        <f t="shared" si="36"/>
        <v>6.13617309650901E-8</v>
      </c>
      <c r="O88" s="100">
        <f t="shared" si="41"/>
        <v>1.7434232837949093E-3</v>
      </c>
      <c r="P88" s="100">
        <f t="shared" si="42"/>
        <v>1.7046253545516355E-6</v>
      </c>
      <c r="Q88" s="11">
        <v>86</v>
      </c>
      <c r="R88" s="9">
        <f t="shared" si="37"/>
        <v>0.70800748090598808</v>
      </c>
    </row>
    <row r="89" spans="1:18" x14ac:dyDescent="0.25">
      <c r="A89" s="9">
        <f t="shared" si="38"/>
        <v>-0.18595375987530746</v>
      </c>
      <c r="B89" s="88">
        <f>IF(Sample3!K95&gt;0,Sample3!K95, )</f>
        <v>0.18595375987530746</v>
      </c>
      <c r="C89" s="88">
        <f>IF(Sample3!L95&gt;0,Sample3!L95,"")</f>
        <v>0.70873000723237056</v>
      </c>
      <c r="D89" s="88">
        <f>IF(Sample3!M95&gt;0,Sample3!M95,)</f>
        <v>648.11047825693879</v>
      </c>
      <c r="E89" s="162">
        <f t="shared" si="29"/>
        <v>0.58595375987530751</v>
      </c>
      <c r="F89" s="162">
        <f t="shared" si="30"/>
        <v>7.762220603439067E-2</v>
      </c>
      <c r="G89" s="162">
        <f t="shared" si="31"/>
        <v>0.10538800460429681</v>
      </c>
      <c r="H89" s="162">
        <f t="shared" si="32"/>
        <v>2.9435492366199807E-3</v>
      </c>
      <c r="I89" s="162">
        <f t="shared" si="33"/>
        <v>0.18301021063868747</v>
      </c>
      <c r="J89" s="162">
        <f t="shared" si="39"/>
        <v>2.9435492366199911E-3</v>
      </c>
      <c r="K89" s="162">
        <f t="shared" si="34"/>
        <v>3.734654959932266E-4</v>
      </c>
      <c r="L89" s="59">
        <f t="shared" si="35"/>
        <v>-5.0592929832751638E-12</v>
      </c>
      <c r="M89" s="162">
        <f t="shared" si="40"/>
        <v>0.70902033352766269</v>
      </c>
      <c r="N89" s="99">
        <f t="shared" si="36"/>
        <v>8.4289357738053932E-8</v>
      </c>
      <c r="O89" s="100">
        <f t="shared" si="41"/>
        <v>1.616415066083081E-3</v>
      </c>
      <c r="P89" s="100">
        <f t="shared" si="42"/>
        <v>1.7612851066066924E-6</v>
      </c>
      <c r="Q89" s="11">
        <v>87</v>
      </c>
      <c r="R89" s="9">
        <f t="shared" si="37"/>
        <v>0.70782578793456319</v>
      </c>
    </row>
    <row r="90" spans="1:18" x14ac:dyDescent="0.25">
      <c r="A90" s="9">
        <f t="shared" si="38"/>
        <v>-0.18442566586696416</v>
      </c>
      <c r="B90" s="88">
        <f>IF(Sample3!K96&gt;0,Sample3!K96, )</f>
        <v>0.18442566586696416</v>
      </c>
      <c r="C90" s="88">
        <f>IF(Sample3!L96&gt;0,Sample3!L96,"")</f>
        <v>0.70847915443679677</v>
      </c>
      <c r="D90" s="88">
        <f>IF(Sample3!M96&gt;0,Sample3!M96,)</f>
        <v>638.50465599855352</v>
      </c>
      <c r="E90" s="162">
        <f t="shared" si="29"/>
        <v>0.58442566586696421</v>
      </c>
      <c r="F90" s="162">
        <f t="shared" si="30"/>
        <v>7.7618795412924282E-2</v>
      </c>
      <c r="G90" s="162">
        <f t="shared" si="31"/>
        <v>0.10396359943252183</v>
      </c>
      <c r="H90" s="162">
        <f t="shared" si="32"/>
        <v>2.8432710215180457E-3</v>
      </c>
      <c r="I90" s="162">
        <f t="shared" si="33"/>
        <v>0.18158239484544611</v>
      </c>
      <c r="J90" s="162">
        <f t="shared" si="39"/>
        <v>2.8432710215180457E-3</v>
      </c>
      <c r="K90" s="162">
        <f t="shared" si="34"/>
        <v>3.5564483900326802E-4</v>
      </c>
      <c r="L90" s="59">
        <f t="shared" si="35"/>
        <v>-4.3423575836762905E-12</v>
      </c>
      <c r="M90" s="162">
        <f t="shared" si="40"/>
        <v>0.7087973149497715</v>
      </c>
      <c r="N90" s="99">
        <f t="shared" si="36"/>
        <v>1.0122611201634335E-7</v>
      </c>
      <c r="O90" s="100">
        <f t="shared" si="41"/>
        <v>1.4983050419051895E-3</v>
      </c>
      <c r="P90" s="100">
        <f t="shared" si="42"/>
        <v>1.8089334863159698E-6</v>
      </c>
      <c r="Q90" s="11">
        <v>88</v>
      </c>
      <c r="R90" s="9">
        <f t="shared" si="37"/>
        <v>0.70764346407257606</v>
      </c>
    </row>
    <row r="91" spans="1:18" x14ac:dyDescent="0.25">
      <c r="A91" s="9">
        <f t="shared" si="38"/>
        <v>-0.18289757185862066</v>
      </c>
      <c r="B91" s="88">
        <f>IF(Sample3!K97&gt;0,Sample3!K97, )</f>
        <v>0.18289757185862066</v>
      </c>
      <c r="C91" s="88">
        <f>IF(Sample3!L97&gt;0,Sample3!L97,"")</f>
        <v>0.70821244904983605</v>
      </c>
      <c r="D91" s="88">
        <f>IF(Sample3!M97&gt;0,Sample3!M97,)</f>
        <v>628.33378537202782</v>
      </c>
      <c r="E91" s="162">
        <f t="shared" si="29"/>
        <v>0.58289757185862068</v>
      </c>
      <c r="F91" s="162">
        <f t="shared" si="30"/>
        <v>7.7615079673286222E-2</v>
      </c>
      <c r="G91" s="162">
        <f t="shared" si="31"/>
        <v>0.10253464235812039</v>
      </c>
      <c r="H91" s="162">
        <f t="shared" si="32"/>
        <v>2.7478498272140439E-3</v>
      </c>
      <c r="I91" s="162">
        <f t="shared" si="33"/>
        <v>0.18014972203140661</v>
      </c>
      <c r="J91" s="162">
        <f t="shared" si="39"/>
        <v>2.7478498272140439E-3</v>
      </c>
      <c r="K91" s="162">
        <f t="shared" si="34"/>
        <v>3.3866990371611956E-4</v>
      </c>
      <c r="L91" s="59">
        <f t="shared" si="35"/>
        <v>-3.7270164725260688E-12</v>
      </c>
      <c r="M91" s="162">
        <f t="shared" si="40"/>
        <v>0.70857568479535293</v>
      </c>
      <c r="N91" s="99">
        <f t="shared" si="36"/>
        <v>1.3194020682120925E-7</v>
      </c>
      <c r="O91" s="100">
        <f t="shared" si="41"/>
        <v>1.3885186728814032E-3</v>
      </c>
      <c r="P91" s="100">
        <f t="shared" si="42"/>
        <v>1.8477811871393096E-6</v>
      </c>
      <c r="Q91" s="11">
        <v>89</v>
      </c>
      <c r="R91" s="9">
        <f t="shared" si="37"/>
        <v>0.70746055756705262</v>
      </c>
    </row>
    <row r="92" spans="1:18" x14ac:dyDescent="0.25">
      <c r="A92" s="9">
        <f t="shared" si="38"/>
        <v>-0.18136947785027735</v>
      </c>
      <c r="B92" s="88">
        <f>IF(Sample3!K98&gt;0,Sample3!K98, )</f>
        <v>0.18136947785027735</v>
      </c>
      <c r="C92" s="88">
        <f>IF(Sample3!L98&gt;0,Sample3!L98,"")</f>
        <v>0.70835388264823307</v>
      </c>
      <c r="D92" s="88">
        <f>IF(Sample3!M98&gt;0,Sample3!M98,)</f>
        <v>618.16291474550212</v>
      </c>
      <c r="E92" s="162">
        <f t="shared" si="29"/>
        <v>0.58136947785027737</v>
      </c>
      <c r="F92" s="162">
        <f t="shared" si="30"/>
        <v>7.7611031454334053E-2</v>
      </c>
      <c r="G92" s="162">
        <f t="shared" si="31"/>
        <v>0.10110148383145762</v>
      </c>
      <c r="H92" s="162">
        <f t="shared" si="32"/>
        <v>2.6569625644856862E-3</v>
      </c>
      <c r="I92" s="162">
        <f t="shared" si="33"/>
        <v>0.17871251528579166</v>
      </c>
      <c r="J92" s="162">
        <f t="shared" si="39"/>
        <v>2.6569625644856931E-3</v>
      </c>
      <c r="K92" s="162">
        <f t="shared" si="34"/>
        <v>3.2250098417018288E-4</v>
      </c>
      <c r="L92" s="59">
        <f t="shared" si="35"/>
        <v>-3.1988744981105772E-12</v>
      </c>
      <c r="M92" s="162">
        <f t="shared" si="40"/>
        <v>0.708355356806596</v>
      </c>
      <c r="N92" s="99">
        <f t="shared" si="36"/>
        <v>2.173142879011745E-12</v>
      </c>
      <c r="O92" s="100">
        <f t="shared" si="41"/>
        <v>1.28651181568815E-3</v>
      </c>
      <c r="P92" s="100">
        <f t="shared" si="42"/>
        <v>1.8781352548797467E-6</v>
      </c>
      <c r="Q92" s="11">
        <v>90</v>
      </c>
      <c r="R92" s="9">
        <f t="shared" si="37"/>
        <v>0.7072771132756398</v>
      </c>
    </row>
    <row r="93" spans="1:18" x14ac:dyDescent="0.25">
      <c r="A93" s="9">
        <f t="shared" si="38"/>
        <v>-0.17984138384193382</v>
      </c>
      <c r="B93" s="88">
        <f>IF(Sample3!K99&gt;0,Sample3!K99, )</f>
        <v>0.17984138384193382</v>
      </c>
      <c r="C93" s="88">
        <f>IF(Sample3!L99&gt;0,Sample3!L99,"")</f>
        <v>0.70810282056347451</v>
      </c>
      <c r="D93" s="88">
        <f>IF(Sample3!M99&gt;0,Sample3!M99,)</f>
        <v>608.55709248711696</v>
      </c>
      <c r="E93" s="162">
        <f t="shared" si="29"/>
        <v>0.57984138384193384</v>
      </c>
      <c r="F93" s="162">
        <f t="shared" si="30"/>
        <v>7.7606620932036324E-2</v>
      </c>
      <c r="G93" s="162">
        <f t="shared" si="31"/>
        <v>9.9664450647902372E-2</v>
      </c>
      <c r="H93" s="162">
        <f t="shared" si="32"/>
        <v>2.5703122619951287E-3</v>
      </c>
      <c r="I93" s="162">
        <f t="shared" si="33"/>
        <v>0.17727107157993868</v>
      </c>
      <c r="J93" s="162">
        <f t="shared" si="39"/>
        <v>2.5703122619951391E-3</v>
      </c>
      <c r="K93" s="162">
        <f t="shared" si="34"/>
        <v>3.0710019869141736E-4</v>
      </c>
      <c r="L93" s="59">
        <f t="shared" si="35"/>
        <v>-2.7455726577369065E-12</v>
      </c>
      <c r="M93" s="162">
        <f t="shared" si="40"/>
        <v>0.70813625229696009</v>
      </c>
      <c r="N93" s="99">
        <f t="shared" si="36"/>
        <v>1.1176808038507349E-9</v>
      </c>
      <c r="O93" s="100">
        <f t="shared" si="41"/>
        <v>1.1917700498354816E-3</v>
      </c>
      <c r="P93" s="100">
        <f t="shared" si="42"/>
        <v>1.900378630706042E-6</v>
      </c>
      <c r="Q93" s="11">
        <v>91</v>
      </c>
      <c r="R93" s="9">
        <f t="shared" si="37"/>
        <v>0.70709317302814467</v>
      </c>
    </row>
    <row r="94" spans="1:18" x14ac:dyDescent="0.25">
      <c r="A94" s="9">
        <f t="shared" si="38"/>
        <v>-0.17831328983359052</v>
      </c>
      <c r="B94" s="88">
        <f>IF(Sample3!K100&gt;0,Sample3!K100, )</f>
        <v>0.17831328983359052</v>
      </c>
      <c r="C94" s="88">
        <f>IF(Sample3!L100&gt;0,Sample3!L100,"")</f>
        <v>0.70771074539203904</v>
      </c>
      <c r="D94" s="88">
        <f>IF(Sample3!M100&gt;0,Sample3!M100,)</f>
        <v>597.25612512431064</v>
      </c>
      <c r="E94" s="162">
        <f t="shared" si="29"/>
        <v>0.57831328983359054</v>
      </c>
      <c r="F94" s="162">
        <f t="shared" si="30"/>
        <v>7.760181560013403E-2</v>
      </c>
      <c r="G94" s="162">
        <f t="shared" si="31"/>
        <v>9.8223848542220688E-2</v>
      </c>
      <c r="H94" s="162">
        <f t="shared" si="32"/>
        <v>2.487625691235798E-3</v>
      </c>
      <c r="I94" s="162">
        <f t="shared" si="33"/>
        <v>0.17582566414235473</v>
      </c>
      <c r="J94" s="162">
        <f t="shared" si="39"/>
        <v>2.4876256912357841E-3</v>
      </c>
      <c r="K94" s="162">
        <f t="shared" si="34"/>
        <v>2.9243140978049394E-4</v>
      </c>
      <c r="L94" s="59">
        <f t="shared" si="35"/>
        <v>-2.3565061010865193E-12</v>
      </c>
      <c r="M94" s="162">
        <f t="shared" si="40"/>
        <v>0.70791829951941876</v>
      </c>
      <c r="N94" s="99">
        <f t="shared" si="36"/>
        <v>4.3078715792355611E-8</v>
      </c>
      <c r="O94" s="100">
        <f t="shared" si="41"/>
        <v>1.1038078731788663E-3</v>
      </c>
      <c r="P94" s="100">
        <f t="shared" si="42"/>
        <v>1.9149517535718092E-6</v>
      </c>
      <c r="Q94" s="11">
        <v>92</v>
      </c>
      <c r="R94" s="9">
        <f t="shared" si="37"/>
        <v>0.70690877595861745</v>
      </c>
    </row>
    <row r="95" spans="1:18" x14ac:dyDescent="0.25">
      <c r="A95" s="9">
        <f t="shared" si="38"/>
        <v>-0.1768616005256643</v>
      </c>
      <c r="B95" s="88">
        <f>IF(Sample3!K101&gt;0,Sample3!K101, )</f>
        <v>0.1768616005256643</v>
      </c>
      <c r="C95" s="88">
        <f>IF(Sample3!L101&gt;0,Sample3!L101,"")</f>
        <v>0.70731881473381131</v>
      </c>
      <c r="D95" s="88">
        <f>IF(Sample3!M101&gt;0,Sample3!M101,)</f>
        <v>587.08525449778494</v>
      </c>
      <c r="E95" s="162">
        <f t="shared" si="29"/>
        <v>0.57686160052566438</v>
      </c>
      <c r="F95" s="162">
        <f t="shared" si="30"/>
        <v>7.7596852610670008E-2</v>
      </c>
      <c r="G95" s="162">
        <f t="shared" si="31"/>
        <v>9.6852232479183425E-2</v>
      </c>
      <c r="H95" s="162">
        <f t="shared" si="32"/>
        <v>2.4125154358108566E-3</v>
      </c>
      <c r="I95" s="162">
        <f t="shared" si="33"/>
        <v>0.17444908508985343</v>
      </c>
      <c r="J95" s="162">
        <f t="shared" si="39"/>
        <v>2.4125154358108636E-3</v>
      </c>
      <c r="K95" s="162">
        <f t="shared" si="34"/>
        <v>2.7914265787431028E-4</v>
      </c>
      <c r="L95" s="59">
        <f t="shared" si="35"/>
        <v>-2.0380852559097938E-12</v>
      </c>
      <c r="M95" s="162">
        <f t="shared" si="40"/>
        <v>0.70771225156131912</v>
      </c>
      <c r="N95" s="99">
        <f t="shared" si="36"/>
        <v>1.5479253723940967E-7</v>
      </c>
      <c r="O95" s="100">
        <f t="shared" si="41"/>
        <v>1.0261063987626092E-3</v>
      </c>
      <c r="P95" s="100">
        <f t="shared" si="42"/>
        <v>1.9221300180090679E-6</v>
      </c>
      <c r="Q95" s="11">
        <v>93</v>
      </c>
      <c r="R95" s="9">
        <f t="shared" si="37"/>
        <v>0.70673320910254867</v>
      </c>
    </row>
    <row r="96" spans="1:18" x14ac:dyDescent="0.25">
      <c r="A96" s="9">
        <f t="shared" si="38"/>
        <v>-0.17533350651732099</v>
      </c>
      <c r="B96" s="88">
        <f>IF(Sample3!K102&gt;0,Sample3!K102, )</f>
        <v>0.17533350651732099</v>
      </c>
      <c r="C96" s="88">
        <f>IF(Sample3!L102&gt;0,Sample3!L102,"")</f>
        <v>0.70719367056954141</v>
      </c>
      <c r="D96" s="88">
        <f>IF(Sample3!M102&gt;0,Sample3!M102,)</f>
        <v>563.91827140403211</v>
      </c>
      <c r="E96" s="162">
        <f t="shared" si="29"/>
        <v>0.57533350651732107</v>
      </c>
      <c r="F96" s="162">
        <f t="shared" si="30"/>
        <v>7.7591172610165987E-2</v>
      </c>
      <c r="G96" s="162">
        <f t="shared" si="31"/>
        <v>9.5405481608854897E-2</v>
      </c>
      <c r="H96" s="162">
        <f t="shared" si="32"/>
        <v>2.3368522983001142E-3</v>
      </c>
      <c r="I96" s="162">
        <f t="shared" si="33"/>
        <v>0.17299665421902088</v>
      </c>
      <c r="J96" s="162">
        <f t="shared" si="39"/>
        <v>2.3368522983001072E-3</v>
      </c>
      <c r="K96" s="162">
        <f t="shared" si="34"/>
        <v>2.6580356924437392E-4</v>
      </c>
      <c r="L96" s="59">
        <f t="shared" si="35"/>
        <v>-1.7492762792305953E-12</v>
      </c>
      <c r="M96" s="162">
        <f t="shared" si="40"/>
        <v>0.70749636197832211</v>
      </c>
      <c r="N96" s="99">
        <f t="shared" si="36"/>
        <v>9.1622088949643352E-8</v>
      </c>
      <c r="O96" s="100">
        <f t="shared" si="41"/>
        <v>9.5007317397155825E-4</v>
      </c>
      <c r="P96" s="100">
        <f t="shared" si="42"/>
        <v>1.9231563396734575E-6</v>
      </c>
      <c r="Q96" s="11">
        <v>94</v>
      </c>
      <c r="R96" s="9">
        <f t="shared" si="37"/>
        <v>0.70654802499114666</v>
      </c>
    </row>
    <row r="97" spans="1:18" x14ac:dyDescent="0.25">
      <c r="A97" s="9">
        <f t="shared" si="38"/>
        <v>-0.17380541250897746</v>
      </c>
      <c r="B97" s="88">
        <f>IF(Sample3!K103&gt;0,Sample3!K103, )</f>
        <v>0.17380541250897746</v>
      </c>
      <c r="C97" s="88">
        <f>IF(Sample3!L103&gt;0,Sample3!L103,"")</f>
        <v>0.70681775338188657</v>
      </c>
      <c r="D97" s="88">
        <f>IF(Sample3!M103&gt;0,Sample3!M103,)</f>
        <v>490.46198354579155</v>
      </c>
      <c r="E97" s="162">
        <f t="shared" si="29"/>
        <v>0.57380541250897754</v>
      </c>
      <c r="F97" s="162">
        <f t="shared" si="30"/>
        <v>7.7584983888311407E-2</v>
      </c>
      <c r="G97" s="162">
        <f t="shared" si="31"/>
        <v>9.3955963126913705E-2</v>
      </c>
      <c r="H97" s="162">
        <f t="shared" si="32"/>
        <v>2.2644654937523517E-3</v>
      </c>
      <c r="I97" s="162">
        <f t="shared" si="33"/>
        <v>0.1715409470152251</v>
      </c>
      <c r="J97" s="162">
        <f t="shared" si="39"/>
        <v>2.2644654937523656E-3</v>
      </c>
      <c r="K97" s="162">
        <f t="shared" si="34"/>
        <v>2.530993082432693E-4</v>
      </c>
      <c r="L97" s="59">
        <f t="shared" si="35"/>
        <v>-1.5013923436707274E-12</v>
      </c>
      <c r="M97" s="162">
        <f t="shared" si="40"/>
        <v>0.7072814477362952</v>
      </c>
      <c r="N97" s="99">
        <f t="shared" si="36"/>
        <v>2.1501245431043434E-7</v>
      </c>
      <c r="O97" s="100">
        <f t="shared" si="41"/>
        <v>8.7954668235339388E-4</v>
      </c>
      <c r="P97" s="100">
        <f t="shared" si="42"/>
        <v>1.9180001141667404E-6</v>
      </c>
      <c r="Q97" s="11">
        <v>95</v>
      </c>
      <c r="R97" s="9">
        <f t="shared" si="37"/>
        <v>0.7063624866254582</v>
      </c>
    </row>
    <row r="98" spans="1:18" x14ac:dyDescent="0.25">
      <c r="A98" s="9">
        <f t="shared" si="38"/>
        <v>-0.17227731850063416</v>
      </c>
      <c r="B98" s="88">
        <f>IF(Sample3!K104&gt;0,Sample3!K104, )</f>
        <v>0.17227731850063416</v>
      </c>
      <c r="C98" s="88">
        <f>IF(Sample3!L104&gt;0,Sample3!L104,"")</f>
        <v>0.70744424565433062</v>
      </c>
      <c r="D98" s="88">
        <f>IF(Sample3!M104&gt;0,Sample3!M104,)</f>
        <v>305.12611879576889</v>
      </c>
      <c r="E98" s="162">
        <f t="shared" si="29"/>
        <v>0.57227731850063424</v>
      </c>
      <c r="F98" s="162">
        <f t="shared" si="30"/>
        <v>7.7578240805733473E-2</v>
      </c>
      <c r="G98" s="162">
        <f t="shared" si="31"/>
        <v>9.2503921229585617E-2</v>
      </c>
      <c r="H98" s="162">
        <f t="shared" si="32"/>
        <v>2.1951564653150749E-3</v>
      </c>
      <c r="I98" s="162">
        <f t="shared" si="33"/>
        <v>0.17008216203531909</v>
      </c>
      <c r="J98" s="162">
        <f t="shared" si="39"/>
        <v>2.1951564653150679E-3</v>
      </c>
      <c r="K98" s="162">
        <f t="shared" si="34"/>
        <v>2.4099990382836498E-4</v>
      </c>
      <c r="L98" s="59">
        <f t="shared" si="35"/>
        <v>-1.2886336441533412E-12</v>
      </c>
      <c r="M98" s="162">
        <f t="shared" si="40"/>
        <v>0.70706745951438832</v>
      </c>
      <c r="N98" s="99">
        <f t="shared" si="36"/>
        <v>1.4196779525261684E-7</v>
      </c>
      <c r="O98" s="100">
        <f t="shared" si="41"/>
        <v>8.1414606803861876E-4</v>
      </c>
      <c r="P98" s="100">
        <f t="shared" si="42"/>
        <v>1.907189717385656E-6</v>
      </c>
      <c r="Q98" s="11">
        <v>96</v>
      </c>
      <c r="R98" s="9">
        <f t="shared" si="37"/>
        <v>0.70617662526260017</v>
      </c>
    </row>
    <row r="99" spans="1:18" x14ac:dyDescent="0.25">
      <c r="A99" s="9">
        <f t="shared" si="38"/>
        <v>-0.17074922449229063</v>
      </c>
      <c r="B99" s="88">
        <f>IF(Sample3!K105&gt;0,Sample3!K105, )</f>
        <v>0.17074922449229063</v>
      </c>
      <c r="C99" s="88">
        <f>IF(Sample3!L105&gt;0,Sample3!L105,"")</f>
        <v>0.70655149527561145</v>
      </c>
      <c r="D99" s="88">
        <f>IF(Sample3!M105&gt;0,Sample3!M105,)</f>
        <v>152.56305939788444</v>
      </c>
      <c r="E99" s="162">
        <f t="shared" si="29"/>
        <v>0.57074922449229071</v>
      </c>
      <c r="F99" s="162">
        <f t="shared" si="30"/>
        <v>7.7570893641271288E-2</v>
      </c>
      <c r="G99" s="162">
        <f t="shared" si="31"/>
        <v>9.1049589250502591E-2</v>
      </c>
      <c r="H99" s="162">
        <f t="shared" si="32"/>
        <v>2.1287416005167509E-3</v>
      </c>
      <c r="I99" s="162">
        <f t="shared" si="33"/>
        <v>0.16862048289177389</v>
      </c>
      <c r="J99" s="162">
        <f t="shared" si="39"/>
        <v>2.128741600516737E-3</v>
      </c>
      <c r="K99" s="162">
        <f t="shared" si="34"/>
        <v>2.2947677747919769E-4</v>
      </c>
      <c r="L99" s="59">
        <f t="shared" si="35"/>
        <v>-1.1060263815309088E-12</v>
      </c>
      <c r="M99" s="162">
        <f t="shared" si="40"/>
        <v>0.70685435266603991</v>
      </c>
      <c r="N99" s="99">
        <f t="shared" si="36"/>
        <v>9.1722598937134864E-8</v>
      </c>
      <c r="O99" s="100">
        <f t="shared" si="41"/>
        <v>7.5351428576270326E-4</v>
      </c>
      <c r="P99" s="100">
        <f t="shared" si="42"/>
        <v>1.8912501672455902E-6</v>
      </c>
      <c r="Q99" s="11">
        <v>97</v>
      </c>
      <c r="R99" s="9">
        <f t="shared" si="37"/>
        <v>0.70599047076927757</v>
      </c>
    </row>
    <row r="100" spans="1:18" x14ac:dyDescent="0.25">
      <c r="A100" s="9">
        <f t="shared" si="38"/>
        <v>-0.16922113048394732</v>
      </c>
      <c r="B100" s="88">
        <f>IF(Sample3!K106&gt;0,Sample3!K106, )</f>
        <v>0.16922113048394732</v>
      </c>
      <c r="C100" s="88">
        <f>IF(Sample3!L106&gt;0,Sample3!L106,"")</f>
        <v>0.70617578635097145</v>
      </c>
      <c r="D100" s="88">
        <f>IF(Sample3!M106&gt;0,Sample3!M106,)</f>
        <v>58.765030286592491</v>
      </c>
      <c r="E100" s="162">
        <f t="shared" si="29"/>
        <v>0.5692211304839474</v>
      </c>
      <c r="F100" s="162">
        <f t="shared" si="30"/>
        <v>7.7562888233400934E-2</v>
      </c>
      <c r="G100" s="162">
        <f t="shared" si="31"/>
        <v>8.9593191321755986E-2</v>
      </c>
      <c r="H100" s="162">
        <f t="shared" si="32"/>
        <v>2.0650509287904045E-3</v>
      </c>
      <c r="I100" s="162">
        <f t="shared" si="33"/>
        <v>0.16715607955515693</v>
      </c>
      <c r="J100" s="162">
        <f t="shared" si="39"/>
        <v>2.0650509287903906E-3</v>
      </c>
      <c r="K100" s="162">
        <f t="shared" si="34"/>
        <v>2.1850268058757445E-4</v>
      </c>
      <c r="L100" s="59">
        <f t="shared" si="35"/>
        <v>-9.4929397671463288E-13</v>
      </c>
      <c r="M100" s="162">
        <f t="shared" si="40"/>
        <v>0.70664208690302321</v>
      </c>
      <c r="N100" s="99">
        <f t="shared" si="36"/>
        <v>2.1743620484378382E-7</v>
      </c>
      <c r="O100" s="100">
        <f t="shared" si="41"/>
        <v>6.9731697156921117E-4</v>
      </c>
      <c r="P100" s="100">
        <f t="shared" si="42"/>
        <v>1.870696177735907E-6</v>
      </c>
      <c r="Q100" s="11">
        <v>98</v>
      </c>
      <c r="R100" s="9">
        <f t="shared" si="37"/>
        <v>0.70580405183439798</v>
      </c>
    </row>
    <row r="101" spans="1:18" x14ac:dyDescent="0.25">
      <c r="A101" s="9">
        <f t="shared" si="38"/>
        <v>-0.16769303647560402</v>
      </c>
      <c r="B101" s="88">
        <f>IF(Sample3!K107&gt;0,Sample3!K107, )</f>
        <v>0.16769303647560402</v>
      </c>
      <c r="C101" s="88">
        <f>IF(Sample3!L107&gt;0,Sample3!L107,"")</f>
        <v>0.70630110336856844</v>
      </c>
      <c r="D101" s="88">
        <f>IF(Sample3!M107&gt;0,Sample3!M107,)</f>
        <v>14.126209203507869</v>
      </c>
      <c r="E101" s="162">
        <f t="shared" si="29"/>
        <v>0.5676930364756041</v>
      </c>
      <c r="F101" s="162">
        <f t="shared" si="30"/>
        <v>7.7554165591435353E-2</v>
      </c>
      <c r="G101" s="162">
        <f t="shared" si="31"/>
        <v>8.8134943940443272E-2</v>
      </c>
      <c r="H101" s="162">
        <f t="shared" si="32"/>
        <v>2.0039269437253995E-3</v>
      </c>
      <c r="I101" s="162">
        <f t="shared" si="33"/>
        <v>0.16568910953187863</v>
      </c>
      <c r="J101" s="162">
        <f t="shared" si="39"/>
        <v>2.0039269437253926E-3</v>
      </c>
      <c r="K101" s="162">
        <f t="shared" si="34"/>
        <v>2.0805163446693342E-4</v>
      </c>
      <c r="L101" s="59">
        <f t="shared" si="35"/>
        <v>-8.1477269372476646E-13</v>
      </c>
      <c r="M101" s="162">
        <f t="shared" si="40"/>
        <v>0.70643062601801243</v>
      </c>
      <c r="N101" s="99">
        <f t="shared" si="36"/>
        <v>1.677611671899114E-8</v>
      </c>
      <c r="O101" s="100">
        <f t="shared" si="41"/>
        <v>6.4524131343225407E-4</v>
      </c>
      <c r="P101" s="100">
        <f t="shared" si="42"/>
        <v>1.8460266419650631E-6</v>
      </c>
      <c r="Q101" s="11">
        <v>99</v>
      </c>
      <c r="R101" s="9">
        <f t="shared" si="37"/>
        <v>0.70561739616958996</v>
      </c>
    </row>
    <row r="102" spans="1:18" x14ac:dyDescent="0.25">
      <c r="A102" s="9">
        <f t="shared" si="38"/>
        <v>-0.16624134716767761</v>
      </c>
      <c r="B102" s="88">
        <f>IF(Sample3!K108&gt;0,Sample3!K108, )</f>
        <v>0.16624134716767761</v>
      </c>
      <c r="C102" s="88">
        <f>IF(Sample3!L108&gt;0,Sample3!L108,"")</f>
        <v>0.70617578635097145</v>
      </c>
      <c r="D102" s="88" t="str">
        <f>IF(Sample3!M108&gt;0,Sample3!M108,)</f>
        <v/>
      </c>
      <c r="E102" s="162">
        <f t="shared" si="29"/>
        <v>0.5662413471676776</v>
      </c>
      <c r="F102" s="162">
        <f t="shared" si="30"/>
        <v>7.7545156295654533E-2</v>
      </c>
      <c r="G102" s="162">
        <f t="shared" si="31"/>
        <v>8.6748087518285402E-2</v>
      </c>
      <c r="H102" s="162">
        <f t="shared" si="32"/>
        <v>1.9481033537376707E-3</v>
      </c>
      <c r="I102" s="162">
        <f t="shared" si="33"/>
        <v>0.16429324381393995</v>
      </c>
      <c r="J102" s="162">
        <f t="shared" si="39"/>
        <v>1.9481033537376569E-3</v>
      </c>
      <c r="K102" s="162">
        <f t="shared" si="34"/>
        <v>1.9858504573448912E-4</v>
      </c>
      <c r="L102" s="59">
        <f t="shared" si="35"/>
        <v>-7.046785377192015E-13</v>
      </c>
      <c r="M102" s="162">
        <f t="shared" si="40"/>
        <v>0.70623045417209529</v>
      </c>
      <c r="N102" s="99">
        <f t="shared" si="36"/>
        <v>2.9885706664285857E-9</v>
      </c>
      <c r="O102" s="100">
        <f t="shared" si="41"/>
        <v>5.9932059646730608E-4</v>
      </c>
      <c r="P102" s="100">
        <f t="shared" si="42"/>
        <v>1.8192149263098099E-6</v>
      </c>
      <c r="Q102" s="11">
        <v>100</v>
      </c>
      <c r="R102" s="9">
        <f t="shared" si="37"/>
        <v>0.70543987854755374</v>
      </c>
    </row>
    <row r="103" spans="1:18" x14ac:dyDescent="0.25">
      <c r="A103" s="9">
        <f t="shared" si="38"/>
        <v>-0.1647132531593343</v>
      </c>
      <c r="B103" s="88">
        <f>IF(Sample3!K109&gt;0,Sample3!K109, )</f>
        <v>0.1647132531593343</v>
      </c>
      <c r="C103" s="88">
        <f>IF(Sample3!L109&gt;0,Sample3!L109,"")</f>
        <v>0.70580017734455314</v>
      </c>
      <c r="D103" s="88" t="str">
        <f>IF(Sample3!M109&gt;0,Sample3!M109,)</f>
        <v/>
      </c>
      <c r="E103" s="162">
        <f t="shared" si="29"/>
        <v>0.56471325315933429</v>
      </c>
      <c r="F103" s="162">
        <f t="shared" si="30"/>
        <v>7.7534845081327436E-2</v>
      </c>
      <c r="G103" s="162">
        <f t="shared" si="31"/>
        <v>8.5286834398905137E-2</v>
      </c>
      <c r="H103" s="162">
        <f t="shared" si="32"/>
        <v>1.8915736791017268E-3</v>
      </c>
      <c r="I103" s="162">
        <f t="shared" si="33"/>
        <v>0.16282167948023257</v>
      </c>
      <c r="J103" s="162">
        <f t="shared" si="39"/>
        <v>1.8915736791017268E-3</v>
      </c>
      <c r="K103" s="162">
        <f t="shared" si="34"/>
        <v>1.8908376956980214E-4</v>
      </c>
      <c r="L103" s="59">
        <f t="shared" si="35"/>
        <v>-6.0482063799885464E-13</v>
      </c>
      <c r="M103" s="162">
        <f t="shared" si="40"/>
        <v>0.70602047300699511</v>
      </c>
      <c r="N103" s="99">
        <f t="shared" si="36"/>
        <v>4.8530178890747109E-8</v>
      </c>
      <c r="O103" s="100">
        <f t="shared" si="41"/>
        <v>5.5445883022464464E-4</v>
      </c>
      <c r="P103" s="100">
        <f t="shared" si="42"/>
        <v>1.7878761190875825E-6</v>
      </c>
      <c r="Q103" s="11">
        <v>101</v>
      </c>
      <c r="R103" s="9">
        <f t="shared" si="37"/>
        <v>0.70525283814827311</v>
      </c>
    </row>
    <row r="104" spans="1:18" x14ac:dyDescent="0.25">
      <c r="A104" s="9">
        <f t="shared" si="38"/>
        <v>-0.16318515915099099</v>
      </c>
      <c r="B104" s="88">
        <f>IF(Sample3!K110&gt;0,Sample3!K110, )</f>
        <v>0.16318515915099099</v>
      </c>
      <c r="C104" s="88">
        <f>IF(Sample3!L110&gt;0,Sample3!L110,"")</f>
        <v>0.70567518008789321</v>
      </c>
      <c r="D104" s="88" t="str">
        <f>IF(Sample3!M110&gt;0,Sample3!M110,)</f>
        <v/>
      </c>
      <c r="E104" s="162">
        <f t="shared" si="29"/>
        <v>0.56318515915099099</v>
      </c>
      <c r="F104" s="162">
        <f t="shared" si="30"/>
        <v>7.7523610258296002E-2</v>
      </c>
      <c r="G104" s="162">
        <f t="shared" si="31"/>
        <v>8.3824340004487491E-2</v>
      </c>
      <c r="H104" s="162">
        <f t="shared" si="32"/>
        <v>1.8372088882075074E-3</v>
      </c>
      <c r="I104" s="162">
        <f t="shared" si="33"/>
        <v>0.16134795026278348</v>
      </c>
      <c r="J104" s="162">
        <f t="shared" si="39"/>
        <v>1.8372088882075144E-3</v>
      </c>
      <c r="K104" s="162">
        <f t="shared" si="34"/>
        <v>1.8003576488231029E-4</v>
      </c>
      <c r="L104" s="59">
        <f t="shared" si="35"/>
        <v>-5.1911364094865822E-13</v>
      </c>
      <c r="M104" s="162">
        <f t="shared" si="40"/>
        <v>0.7058112115077223</v>
      </c>
      <c r="N104" s="99">
        <f t="shared" si="36"/>
        <v>1.8504547180719999E-8</v>
      </c>
      <c r="O104" s="100">
        <f t="shared" si="41"/>
        <v>5.1291082056540598E-4</v>
      </c>
      <c r="P104" s="100">
        <f t="shared" si="42"/>
        <v>1.7537653719606221E-6</v>
      </c>
      <c r="Q104" s="11">
        <v>102</v>
      </c>
      <c r="R104" s="9">
        <f t="shared" si="37"/>
        <v>0.70506563886578766</v>
      </c>
    </row>
    <row r="105" spans="1:18" x14ac:dyDescent="0.25">
      <c r="A105" s="9">
        <f t="shared" si="38"/>
        <v>-0.16173346984306478</v>
      </c>
      <c r="B105" s="88">
        <f>IF(Sample3!K111&gt;0,Sample3!K111, )</f>
        <v>0.16173346984306478</v>
      </c>
      <c r="C105" s="88">
        <f>IF(Sample3!L111&gt;0,Sample3!L111,"")</f>
        <v>0.70554991861297067</v>
      </c>
      <c r="D105" s="88" t="str">
        <f>IF(Sample3!M111&gt;0,Sample3!M111,)</f>
        <v/>
      </c>
      <c r="E105" s="162">
        <f t="shared" si="29"/>
        <v>0.56173346984306483</v>
      </c>
      <c r="F105" s="162">
        <f t="shared" si="30"/>
        <v>7.7512006593683569E-2</v>
      </c>
      <c r="G105" s="162">
        <f t="shared" si="31"/>
        <v>8.2434003044252288E-2</v>
      </c>
      <c r="H105" s="162">
        <f t="shared" si="32"/>
        <v>1.7874602051289185E-3</v>
      </c>
      <c r="I105" s="162">
        <f t="shared" si="33"/>
        <v>0.15994600963793587</v>
      </c>
      <c r="J105" s="162">
        <f t="shared" si="39"/>
        <v>1.7874602051289046E-3</v>
      </c>
      <c r="K105" s="162">
        <f t="shared" si="34"/>
        <v>1.7184040795567573E-4</v>
      </c>
      <c r="L105" s="59">
        <f t="shared" si="35"/>
        <v>-4.4896975025623612E-13</v>
      </c>
      <c r="M105" s="162">
        <f t="shared" si="40"/>
        <v>0.70561305946018227</v>
      </c>
      <c r="N105" s="99">
        <f t="shared" si="36"/>
        <v>3.9867665865980772E-9</v>
      </c>
      <c r="O105" s="100">
        <f t="shared" si="41"/>
        <v>4.7629223366001892E-4</v>
      </c>
      <c r="P105" s="100">
        <f t="shared" si="42"/>
        <v>1.7191614494058323E-6</v>
      </c>
      <c r="Q105" s="11">
        <v>103</v>
      </c>
      <c r="R105" s="9">
        <f t="shared" si="37"/>
        <v>0.70488767573487754</v>
      </c>
    </row>
    <row r="106" spans="1:18" x14ac:dyDescent="0.25">
      <c r="A106" s="9">
        <f t="shared" si="38"/>
        <v>-0.16020537583472128</v>
      </c>
      <c r="B106" s="88">
        <f>IF(Sample3!K112&gt;0,Sample3!K112, )</f>
        <v>0.16020537583472128</v>
      </c>
      <c r="C106" s="88">
        <f>IF(Sample3!L112&gt;0,Sample3!L112,"")</f>
        <v>0.70540896043521395</v>
      </c>
      <c r="D106" s="88" t="str">
        <f>IF(Sample3!M112&gt;0,Sample3!M112,)</f>
        <v/>
      </c>
      <c r="E106" s="162">
        <f t="shared" si="29"/>
        <v>0.5602053758347213</v>
      </c>
      <c r="F106" s="162">
        <f t="shared" si="30"/>
        <v>7.7498726724956724E-2</v>
      </c>
      <c r="G106" s="162">
        <f t="shared" si="31"/>
        <v>8.0969663521777438E-2</v>
      </c>
      <c r="H106" s="162">
        <f t="shared" si="32"/>
        <v>1.7369855879871138E-3</v>
      </c>
      <c r="I106" s="162">
        <f t="shared" si="33"/>
        <v>0.15846839024673415</v>
      </c>
      <c r="J106" s="162">
        <f t="shared" si="39"/>
        <v>1.7369855879871277E-3</v>
      </c>
      <c r="K106" s="162">
        <f t="shared" si="34"/>
        <v>1.6361535882209802E-4</v>
      </c>
      <c r="L106" s="59">
        <f t="shared" si="35"/>
        <v>-3.8534730960972091E-13</v>
      </c>
      <c r="M106" s="162">
        <f t="shared" si="40"/>
        <v>0.70540514048748482</v>
      </c>
      <c r="N106" s="99">
        <f t="shared" si="36"/>
        <v>1.4592000653311499E-11</v>
      </c>
      <c r="O106" s="100">
        <f t="shared" si="41"/>
        <v>4.4053509727092144E-4</v>
      </c>
      <c r="P106" s="100">
        <f t="shared" si="42"/>
        <v>1.6807838748782917E-6</v>
      </c>
      <c r="Q106" s="11">
        <v>104</v>
      </c>
      <c r="R106" s="9">
        <f t="shared" si="37"/>
        <v>0.70470024027600076</v>
      </c>
    </row>
    <row r="107" spans="1:18" x14ac:dyDescent="0.25">
      <c r="A107" s="9">
        <f t="shared" si="38"/>
        <v>-0.15875368652679506</v>
      </c>
      <c r="B107" s="88">
        <f>IF(Sample3!K113&gt;0,Sample3!K113, )</f>
        <v>0.15875368652679506</v>
      </c>
      <c r="C107" s="88">
        <f>IF(Sample3!L113&gt;0,Sample3!L113,"")</f>
        <v>0.70515879606821408</v>
      </c>
      <c r="D107" s="88" t="str">
        <f>IF(Sample3!M113&gt;0,Sample3!M113,)</f>
        <v/>
      </c>
      <c r="E107" s="162">
        <f t="shared" si="29"/>
        <v>0.55875368652679502</v>
      </c>
      <c r="F107" s="162">
        <f t="shared" si="30"/>
        <v>7.7485011519918573E-2</v>
      </c>
      <c r="G107" s="162">
        <f t="shared" si="31"/>
        <v>7.9577934376339407E-2</v>
      </c>
      <c r="H107" s="162">
        <f t="shared" si="32"/>
        <v>1.690740630537077E-3</v>
      </c>
      <c r="I107" s="162">
        <f t="shared" si="33"/>
        <v>0.15706294589625797</v>
      </c>
      <c r="J107" s="162">
        <f t="shared" si="39"/>
        <v>1.6907406305370909E-3</v>
      </c>
      <c r="K107" s="162">
        <f t="shared" si="34"/>
        <v>1.5616559345447872E-4</v>
      </c>
      <c r="L107" s="59">
        <f t="shared" si="35"/>
        <v>-3.3327784975667207E-13</v>
      </c>
      <c r="M107" s="162">
        <f t="shared" si="40"/>
        <v>0.70520823211555761</v>
      </c>
      <c r="N107" s="99">
        <f t="shared" si="36"/>
        <v>2.4439227769519171E-9</v>
      </c>
      <c r="O107" s="100">
        <f t="shared" si="41"/>
        <v>4.0902920918121509E-4</v>
      </c>
      <c r="P107" s="100">
        <f t="shared" si="42"/>
        <v>1.6427841676340995E-6</v>
      </c>
      <c r="Q107" s="11">
        <v>105</v>
      </c>
      <c r="R107" s="9">
        <f t="shared" si="37"/>
        <v>0.70452209894538464</v>
      </c>
    </row>
    <row r="108" spans="1:18" x14ac:dyDescent="0.25">
      <c r="A108" s="9">
        <f t="shared" si="38"/>
        <v>-0.15722559251845175</v>
      </c>
      <c r="B108" s="88">
        <f>IF(Sample3!K114&gt;0,Sample3!K114, )</f>
        <v>0.15722559251845175</v>
      </c>
      <c r="C108" s="88">
        <f>IF(Sample3!L114&gt;0,Sample3!L114,"")</f>
        <v>0.70503359294246826</v>
      </c>
      <c r="D108" s="88" t="str">
        <f>IF(Sample3!M114&gt;0,Sample3!M114,)</f>
        <v/>
      </c>
      <c r="E108" s="162">
        <f t="shared" si="29"/>
        <v>0.55722559251845172</v>
      </c>
      <c r="F108" s="162">
        <f t="shared" si="30"/>
        <v>7.7469316016162498E-2</v>
      </c>
      <c r="G108" s="162">
        <f t="shared" si="31"/>
        <v>7.811251101013679E-2</v>
      </c>
      <c r="H108" s="162">
        <f t="shared" si="32"/>
        <v>1.643765492152463E-3</v>
      </c>
      <c r="I108" s="162">
        <f t="shared" si="33"/>
        <v>0.1555818270262993</v>
      </c>
      <c r="J108" s="162">
        <f t="shared" si="39"/>
        <v>1.6437654921524492E-3</v>
      </c>
      <c r="K108" s="162">
        <f t="shared" si="34"/>
        <v>1.486890169553942E-4</v>
      </c>
      <c r="L108" s="59">
        <f t="shared" si="35"/>
        <v>-2.8604896229058036E-13</v>
      </c>
      <c r="M108" s="162">
        <f t="shared" si="40"/>
        <v>0.70500159456272449</v>
      </c>
      <c r="N108" s="99">
        <f t="shared" si="36"/>
        <v>1.023896306226479E-9</v>
      </c>
      <c r="O108" s="100">
        <f t="shared" si="41"/>
        <v>3.7827253388560562E-4</v>
      </c>
      <c r="P108" s="100">
        <f t="shared" si="42"/>
        <v>1.6014724274229668E-6</v>
      </c>
      <c r="Q108" s="11">
        <v>106</v>
      </c>
      <c r="R108" s="9">
        <f t="shared" si="37"/>
        <v>0.70433452475451075</v>
      </c>
    </row>
    <row r="109" spans="1:18" x14ac:dyDescent="0.25">
      <c r="A109" s="9">
        <f t="shared" si="38"/>
        <v>-0.15577390321052553</v>
      </c>
      <c r="B109" s="88">
        <f>IF(Sample3!K115&gt;0,Sample3!K115, )</f>
        <v>0.15577390321052553</v>
      </c>
      <c r="C109" s="88">
        <f>IF(Sample3!L115&gt;0,Sample3!L115,"")</f>
        <v>0.70478349514989536</v>
      </c>
      <c r="D109" s="88" t="str">
        <f>IF(Sample3!M115&gt;0,Sample3!M115,)</f>
        <v/>
      </c>
      <c r="E109" s="162">
        <f t="shared" si="29"/>
        <v>0.55577390321052555</v>
      </c>
      <c r="F109" s="162">
        <f t="shared" si="30"/>
        <v>7.7453107150294867E-2</v>
      </c>
      <c r="G109" s="162">
        <f t="shared" si="31"/>
        <v>7.6720118711857049E-2</v>
      </c>
      <c r="H109" s="162">
        <f t="shared" si="32"/>
        <v>1.6006773483736095E-3</v>
      </c>
      <c r="I109" s="162">
        <f t="shared" si="33"/>
        <v>0.15417322586215193</v>
      </c>
      <c r="J109" s="162">
        <f t="shared" si="39"/>
        <v>1.6006773483736025E-3</v>
      </c>
      <c r="K109" s="162">
        <f t="shared" si="34"/>
        <v>1.4191732949817528E-4</v>
      </c>
      <c r="L109" s="59">
        <f t="shared" si="35"/>
        <v>-2.4739765791231112E-13</v>
      </c>
      <c r="M109" s="162">
        <f t="shared" si="40"/>
        <v>0.70480588239939668</v>
      </c>
      <c r="N109" s="99">
        <f t="shared" si="36"/>
        <v>5.0118894023440152E-10</v>
      </c>
      <c r="O109" s="100">
        <f t="shared" si="41"/>
        <v>3.5117918130705235E-4</v>
      </c>
      <c r="P109" s="100">
        <f t="shared" si="42"/>
        <v>1.5612456695026687E-6</v>
      </c>
      <c r="Q109" s="11">
        <v>107</v>
      </c>
      <c r="R109" s="9">
        <f t="shared" si="37"/>
        <v>0.7041562985403309</v>
      </c>
    </row>
    <row r="110" spans="1:18" x14ac:dyDescent="0.25">
      <c r="A110" s="9">
        <f t="shared" si="38"/>
        <v>-0.15432221390259934</v>
      </c>
      <c r="B110" s="88">
        <f>IF(Sample3!K116&gt;0,Sample3!K116, )</f>
        <v>0.15432221390259934</v>
      </c>
      <c r="C110" s="88">
        <f>IF(Sample3!L116&gt;0,Sample3!L116,"")</f>
        <v>0.70478349514989536</v>
      </c>
      <c r="D110" s="88" t="str">
        <f>IF(Sample3!M116&gt;0,Sample3!M116,)</f>
        <v/>
      </c>
      <c r="E110" s="162">
        <f t="shared" si="29"/>
        <v>0.55432221390259939</v>
      </c>
      <c r="F110" s="162">
        <f t="shared" si="30"/>
        <v>7.7435525081163165E-2</v>
      </c>
      <c r="G110" s="162">
        <f t="shared" si="31"/>
        <v>7.5327674181945331E-2</v>
      </c>
      <c r="H110" s="162">
        <f t="shared" si="32"/>
        <v>1.5590146394908397E-3</v>
      </c>
      <c r="I110" s="162">
        <f t="shared" si="33"/>
        <v>0.1527631992631085</v>
      </c>
      <c r="J110" s="162">
        <f t="shared" si="39"/>
        <v>1.5590146394908466E-3</v>
      </c>
      <c r="K110" s="162">
        <f t="shared" si="34"/>
        <v>1.3545337064431676E-4</v>
      </c>
      <c r="L110" s="59">
        <f t="shared" si="35"/>
        <v>-2.1396884264161878E-13</v>
      </c>
      <c r="M110" s="162">
        <f t="shared" si="40"/>
        <v>0.70461074201771812</v>
      </c>
      <c r="N110" s="99">
        <f t="shared" si="36"/>
        <v>2.9843644677046641E-8</v>
      </c>
      <c r="O110" s="100">
        <f t="shared" si="41"/>
        <v>3.2601005188111632E-4</v>
      </c>
      <c r="P110" s="100">
        <f t="shared" si="42"/>
        <v>1.5203003130666408E-6</v>
      </c>
      <c r="Q110" s="11">
        <v>108</v>
      </c>
      <c r="R110" s="9">
        <f t="shared" si="37"/>
        <v>0.70397806564050225</v>
      </c>
    </row>
    <row r="111" spans="1:18" x14ac:dyDescent="0.25">
      <c r="A111" s="9">
        <f t="shared" si="38"/>
        <v>-0.15279411989425581</v>
      </c>
      <c r="B111" s="88">
        <f>IF(Sample3!K117&gt;0,Sample3!K117, )</f>
        <v>0.15279411989425581</v>
      </c>
      <c r="C111" s="88">
        <f>IF(Sample3!L117&gt;0,Sample3!L117,"")</f>
        <v>0.70514291945700891</v>
      </c>
      <c r="D111" s="88" t="str">
        <f>IF(Sample3!M117&gt;0,Sample3!M117,)</f>
        <v/>
      </c>
      <c r="E111" s="162">
        <f t="shared" si="29"/>
        <v>0.55279411989425586</v>
      </c>
      <c r="F111" s="162">
        <f t="shared" si="30"/>
        <v>7.7415407175825762E-2</v>
      </c>
      <c r="G111" s="162">
        <f t="shared" si="31"/>
        <v>7.3862087896038903E-2</v>
      </c>
      <c r="H111" s="162">
        <f t="shared" si="32"/>
        <v>1.5166248223911494E-3</v>
      </c>
      <c r="I111" s="162">
        <f t="shared" si="33"/>
        <v>0.15127749507186466</v>
      </c>
      <c r="J111" s="162">
        <f t="shared" si="39"/>
        <v>1.5166248223911494E-3</v>
      </c>
      <c r="K111" s="162">
        <f t="shared" si="34"/>
        <v>1.2896635471141074E-4</v>
      </c>
      <c r="L111" s="59">
        <f t="shared" si="35"/>
        <v>-1.8364643139365936E-13</v>
      </c>
      <c r="M111" s="162">
        <f t="shared" si="40"/>
        <v>0.70440594441758853</v>
      </c>
      <c r="N111" s="99">
        <f t="shared" si="36"/>
        <v>5.4313220872867723E-7</v>
      </c>
      <c r="O111" s="100">
        <f t="shared" si="41"/>
        <v>3.0144740089143592E-4</v>
      </c>
      <c r="P111" s="100">
        <f t="shared" si="42"/>
        <v>1.4766561657226922E-6</v>
      </c>
      <c r="Q111" s="11">
        <v>109</v>
      </c>
      <c r="R111" s="9">
        <f t="shared" si="37"/>
        <v>0.70379047059590616</v>
      </c>
    </row>
    <row r="112" spans="1:18" x14ac:dyDescent="0.25">
      <c r="A112" s="9">
        <f t="shared" si="38"/>
        <v>-0.1513424305863296</v>
      </c>
      <c r="B112" s="88">
        <f>IF(Sample3!K118&gt;0,Sample3!K118, )</f>
        <v>0.1513424305863296</v>
      </c>
      <c r="C112" s="88">
        <f>IF(Sample3!L118&gt;0,Sample3!L118,"")</f>
        <v>0.70426765344476183</v>
      </c>
      <c r="D112" s="88" t="str">
        <f>IF(Sample3!M118&gt;0,Sample3!M118,)</f>
        <v/>
      </c>
      <c r="E112" s="162">
        <f t="shared" si="29"/>
        <v>0.55134243058632959</v>
      </c>
      <c r="F112" s="162">
        <f t="shared" si="30"/>
        <v>7.7394634610345597E-2</v>
      </c>
      <c r="G112" s="162">
        <f t="shared" si="31"/>
        <v>7.2470115341335017E-2</v>
      </c>
      <c r="H112" s="162">
        <f t="shared" si="32"/>
        <v>1.4776806346489882E-3</v>
      </c>
      <c r="I112" s="162">
        <f t="shared" si="33"/>
        <v>0.14986474995168061</v>
      </c>
      <c r="J112" s="162">
        <f t="shared" si="39"/>
        <v>1.4776806346489813E-3</v>
      </c>
      <c r="K112" s="162">
        <f t="shared" si="34"/>
        <v>1.2309111070821723E-4</v>
      </c>
      <c r="L112" s="59">
        <f t="shared" si="35"/>
        <v>-1.5883294679371201E-13</v>
      </c>
      <c r="M112" s="162">
        <f t="shared" si="40"/>
        <v>0.70421196767385263</v>
      </c>
      <c r="N112" s="99">
        <f t="shared" si="36"/>
        <v>3.1009050817516102E-9</v>
      </c>
      <c r="O112" s="100">
        <f t="shared" si="41"/>
        <v>2.7981683982346804E-4</v>
      </c>
      <c r="P112" s="100">
        <f t="shared" si="42"/>
        <v>1.4348776709537789E-6</v>
      </c>
      <c r="Q112" s="11">
        <v>110</v>
      </c>
      <c r="R112" s="9">
        <f t="shared" si="37"/>
        <v>0.70361229810890413</v>
      </c>
    </row>
    <row r="113" spans="1:18" x14ac:dyDescent="0.25">
      <c r="A113" s="9">
        <f t="shared" si="38"/>
        <v>-0.14989074127840341</v>
      </c>
      <c r="B113" s="88">
        <f>IF(Sample3!K119&gt;0,Sample3!K119, )</f>
        <v>0.14989074127840341</v>
      </c>
      <c r="C113" s="88">
        <f>IF(Sample3!L119&gt;0,Sample3!L119,"")</f>
        <v>0.70400180870615592</v>
      </c>
      <c r="D113" s="88" t="str">
        <f>IF(Sample3!M119&gt;0,Sample3!M119,)</f>
        <v/>
      </c>
      <c r="E113" s="162">
        <f t="shared" si="29"/>
        <v>0.54989074127840343</v>
      </c>
      <c r="F113" s="162">
        <f t="shared" si="30"/>
        <v>7.7372106286985931E-2</v>
      </c>
      <c r="G113" s="162">
        <f t="shared" si="31"/>
        <v>7.1078667053022834E-2</v>
      </c>
      <c r="H113" s="162">
        <f t="shared" si="32"/>
        <v>1.4399679383946401E-3</v>
      </c>
      <c r="I113" s="162">
        <f t="shared" si="33"/>
        <v>0.14845077334000878</v>
      </c>
      <c r="J113" s="162">
        <f t="shared" si="39"/>
        <v>1.4399679383946262E-3</v>
      </c>
      <c r="K113" s="162">
        <f t="shared" si="34"/>
        <v>1.1748301599735521E-4</v>
      </c>
      <c r="L113" s="59">
        <f t="shared" si="35"/>
        <v>-1.3737011528197633E-13</v>
      </c>
      <c r="M113" s="162">
        <f t="shared" si="40"/>
        <v>0.70401855779776501</v>
      </c>
      <c r="N113" s="99">
        <f t="shared" si="36"/>
        <v>2.8053206972974834E-10</v>
      </c>
      <c r="O113" s="100">
        <f t="shared" si="41"/>
        <v>2.5972799721443545E-4</v>
      </c>
      <c r="P113" s="100">
        <f t="shared" si="42"/>
        <v>1.3929663187570199E-6</v>
      </c>
      <c r="Q113" s="11">
        <v>111</v>
      </c>
      <c r="R113" s="9">
        <f t="shared" si="37"/>
        <v>0.70343419272800012</v>
      </c>
    </row>
    <row r="114" spans="1:18" x14ac:dyDescent="0.25">
      <c r="A114" s="9">
        <f t="shared" si="38"/>
        <v>-0.1483626472700601</v>
      </c>
      <c r="B114" s="88">
        <f>IF(Sample3!K120&gt;0,Sample3!K120, )</f>
        <v>0.1483626472700601</v>
      </c>
      <c r="C114" s="88">
        <f>IF(Sample3!L120&gt;0,Sample3!L120,"")</f>
        <v>0.70400180870615592</v>
      </c>
      <c r="D114" s="88" t="str">
        <f>IF(Sample3!M120&gt;0,Sample3!M120,)</f>
        <v/>
      </c>
      <c r="E114" s="162">
        <f t="shared" si="29"/>
        <v>0.54836264727006012</v>
      </c>
      <c r="F114" s="162">
        <f t="shared" si="30"/>
        <v>7.7346334209241391E-2</v>
      </c>
      <c r="G114" s="162">
        <f t="shared" si="31"/>
        <v>6.9614773832765736E-2</v>
      </c>
      <c r="H114" s="162">
        <f t="shared" si="32"/>
        <v>1.4015392280529726E-3</v>
      </c>
      <c r="I114" s="162">
        <f t="shared" si="33"/>
        <v>0.14696110804200713</v>
      </c>
      <c r="J114" s="162">
        <f t="shared" si="39"/>
        <v>1.4015392280529726E-3</v>
      </c>
      <c r="K114" s="162">
        <f t="shared" si="34"/>
        <v>1.1185507240879626E-4</v>
      </c>
      <c r="L114" s="59">
        <f t="shared" si="35"/>
        <v>-1.1790346476844732E-13</v>
      </c>
      <c r="M114" s="162">
        <f t="shared" si="40"/>
        <v>0.70381558439890368</v>
      </c>
      <c r="N114" s="99">
        <f t="shared" si="36"/>
        <v>3.4679492611575298E-8</v>
      </c>
      <c r="O114" s="100">
        <f t="shared" si="41"/>
        <v>2.4012830478934994E-4</v>
      </c>
      <c r="P114" s="100">
        <f t="shared" si="42"/>
        <v>1.3488753326760602E-6</v>
      </c>
      <c r="Q114" s="11">
        <v>112</v>
      </c>
      <c r="R114" s="9">
        <f t="shared" si="37"/>
        <v>0.70324681439580727</v>
      </c>
    </row>
    <row r="115" spans="1:18" x14ac:dyDescent="0.25">
      <c r="A115" s="9">
        <f t="shared" si="38"/>
        <v>-0.14691095796213388</v>
      </c>
      <c r="B115" s="88">
        <f>IF(Sample3!K121&gt;0,Sample3!K121, )</f>
        <v>0.14691095796213388</v>
      </c>
      <c r="C115" s="88">
        <f>IF(Sample3!L121&gt;0,Sample3!L121,"")</f>
        <v>0.70362689081448226</v>
      </c>
      <c r="D115" s="88" t="str">
        <f>IF(Sample3!M121&gt;0,Sample3!M121,)</f>
        <v/>
      </c>
      <c r="E115" s="162">
        <f t="shared" si="29"/>
        <v>0.54691095796213385</v>
      </c>
      <c r="F115" s="162">
        <f t="shared" si="30"/>
        <v>7.7319729873242676E-2</v>
      </c>
      <c r="G115" s="162">
        <f t="shared" si="31"/>
        <v>6.8225045745786167E-2</v>
      </c>
      <c r="H115" s="162">
        <f t="shared" si="32"/>
        <v>1.3661823431050449E-3</v>
      </c>
      <c r="I115" s="162">
        <f t="shared" si="33"/>
        <v>0.14554477561902884</v>
      </c>
      <c r="J115" s="162">
        <f t="shared" si="39"/>
        <v>1.3661823431050379E-3</v>
      </c>
      <c r="K115" s="162">
        <f t="shared" si="34"/>
        <v>1.0675801838666368E-4</v>
      </c>
      <c r="L115" s="59">
        <f t="shared" si="35"/>
        <v>-1.0197176436525146E-13</v>
      </c>
      <c r="M115" s="162">
        <f t="shared" si="40"/>
        <v>0.70362335073948268</v>
      </c>
      <c r="N115" s="99">
        <f t="shared" si="36"/>
        <v>1.2532131002695203E-11</v>
      </c>
      <c r="O115" s="100">
        <f t="shared" si="41"/>
        <v>2.2287242859858017E-4</v>
      </c>
      <c r="P115" s="100">
        <f t="shared" si="42"/>
        <v>1.307157560608764E-6</v>
      </c>
      <c r="Q115" s="11">
        <v>113</v>
      </c>
      <c r="R115" s="9">
        <f t="shared" si="37"/>
        <v>0.70306892920067388</v>
      </c>
    </row>
    <row r="116" spans="1:18" x14ac:dyDescent="0.25">
      <c r="A116" s="9">
        <f t="shared" si="38"/>
        <v>-0.14545926865420747</v>
      </c>
      <c r="B116" s="88">
        <f>IF(Sample3!K122&gt;0,Sample3!K122, )</f>
        <v>0.14545926865420747</v>
      </c>
      <c r="C116" s="88">
        <f>IF(Sample3!L122&gt;0,Sample3!L122,"")</f>
        <v>0.70373602508771549</v>
      </c>
      <c r="D116" s="88" t="str">
        <f>IF(Sample3!M122&gt;0,Sample3!M122,)</f>
        <v/>
      </c>
      <c r="E116" s="162">
        <f t="shared" si="29"/>
        <v>0.54545926865420746</v>
      </c>
      <c r="F116" s="162">
        <f t="shared" si="30"/>
        <v>7.7290884477813682E-2</v>
      </c>
      <c r="G116" s="162">
        <f t="shared" si="31"/>
        <v>6.6836488324704957E-2</v>
      </c>
      <c r="H116" s="162">
        <f t="shared" si="32"/>
        <v>1.3318958516888371E-3</v>
      </c>
      <c r="I116" s="162">
        <f t="shared" si="33"/>
        <v>0.14412737280251864</v>
      </c>
      <c r="J116" s="162">
        <f t="shared" si="39"/>
        <v>1.3318958516888302E-3</v>
      </c>
      <c r="K116" s="162">
        <f t="shared" si="34"/>
        <v>1.0189284819107054E-4</v>
      </c>
      <c r="L116" s="59">
        <f t="shared" si="35"/>
        <v>-8.8193896629784283E-14</v>
      </c>
      <c r="M116" s="162">
        <f t="shared" si="40"/>
        <v>0.70343170131037869</v>
      </c>
      <c r="N116" s="99">
        <f t="shared" si="36"/>
        <v>9.2612961452539E-8</v>
      </c>
      <c r="O116" s="100">
        <f t="shared" si="41"/>
        <v>2.0684996022725282E-4</v>
      </c>
      <c r="P116" s="100">
        <f t="shared" si="42"/>
        <v>1.2657282578945753E-6</v>
      </c>
      <c r="Q116" s="11">
        <v>114</v>
      </c>
      <c r="R116" s="9">
        <f t="shared" si="37"/>
        <v>0.70289119385077548</v>
      </c>
    </row>
    <row r="117" spans="1:18" x14ac:dyDescent="0.25">
      <c r="A117" s="9">
        <f t="shared" si="38"/>
        <v>-0.14393117464586416</v>
      </c>
      <c r="B117" s="88">
        <f>IF(Sample3!K123&gt;0,Sample3!K123, )</f>
        <v>0.14393117464586416</v>
      </c>
      <c r="C117" s="88">
        <f>IF(Sample3!L123&gt;0,Sample3!L123,"")</f>
        <v>0.70348623249289277</v>
      </c>
      <c r="D117" s="88" t="str">
        <f>IF(Sample3!M123&gt;0,Sample3!M123,)</f>
        <v/>
      </c>
      <c r="E117" s="162">
        <f t="shared" si="29"/>
        <v>0.54393117464586416</v>
      </c>
      <c r="F117" s="162">
        <f t="shared" si="30"/>
        <v>7.7257895788468464E-2</v>
      </c>
      <c r="G117" s="162">
        <f t="shared" si="31"/>
        <v>6.5376369048739683E-2</v>
      </c>
      <c r="H117" s="162">
        <f t="shared" si="32"/>
        <v>1.296909808656016E-3</v>
      </c>
      <c r="I117" s="162">
        <f t="shared" si="33"/>
        <v>0.14263426483720815</v>
      </c>
      <c r="J117" s="162">
        <f t="shared" si="39"/>
        <v>1.296909808656016E-3</v>
      </c>
      <c r="K117" s="162">
        <f t="shared" si="34"/>
        <v>9.7010575524253967E-5</v>
      </c>
      <c r="L117" s="59">
        <f t="shared" si="35"/>
        <v>-7.5695005818656679E-14</v>
      </c>
      <c r="M117" s="162">
        <f t="shared" si="40"/>
        <v>0.7032306080731332</v>
      </c>
      <c r="N117" s="99">
        <f t="shared" si="36"/>
        <v>6.5343843977416986E-8</v>
      </c>
      <c r="O117" s="100">
        <f t="shared" si="41"/>
        <v>1.9122087449785055E-4</v>
      </c>
      <c r="P117" s="100">
        <f t="shared" si="42"/>
        <v>1.2225480191198198E-6</v>
      </c>
      <c r="Q117" s="11">
        <v>115</v>
      </c>
      <c r="R117" s="9">
        <f t="shared" si="37"/>
        <v>0.70270429858345185</v>
      </c>
    </row>
    <row r="118" spans="1:18" x14ac:dyDescent="0.25">
      <c r="A118" s="9">
        <f t="shared" si="38"/>
        <v>-0.14240308063752086</v>
      </c>
      <c r="B118" s="88">
        <f>IF(Sample3!K124&gt;0,Sample3!K124, )</f>
        <v>0.14240308063752086</v>
      </c>
      <c r="C118" s="88">
        <f>IF(Sample3!L124&gt;0,Sample3!L124,"")</f>
        <v>0.70323648423814544</v>
      </c>
      <c r="D118" s="88" t="str">
        <f>IF(Sample3!M124&gt;0,Sample3!M124,)</f>
        <v/>
      </c>
      <c r="E118" s="162">
        <f t="shared" si="29"/>
        <v>0.54240308063752085</v>
      </c>
      <c r="F118" s="162">
        <f t="shared" si="30"/>
        <v>7.7221984524436862E-2</v>
      </c>
      <c r="G118" s="162">
        <f t="shared" si="31"/>
        <v>6.3918089539276995E-2</v>
      </c>
      <c r="H118" s="162">
        <f t="shared" si="32"/>
        <v>1.2630065738070059E-3</v>
      </c>
      <c r="I118" s="162">
        <f t="shared" si="33"/>
        <v>0.14114007406371384</v>
      </c>
      <c r="J118" s="162">
        <f t="shared" si="39"/>
        <v>1.2630065738070129E-3</v>
      </c>
      <c r="K118" s="162">
        <f t="shared" si="34"/>
        <v>9.236189308834936E-5</v>
      </c>
      <c r="L118" s="59">
        <f t="shared" si="35"/>
        <v>-6.4970251400853104E-14</v>
      </c>
      <c r="M118" s="162">
        <f t="shared" si="40"/>
        <v>0.70303018974917275</v>
      </c>
      <c r="N118" s="99">
        <f t="shared" si="36"/>
        <v>4.2557416180503901E-8</v>
      </c>
      <c r="O118" s="100">
        <f t="shared" si="41"/>
        <v>1.7676729793347857E-4</v>
      </c>
      <c r="P118" s="100">
        <f t="shared" si="42"/>
        <v>1.17991576445026E-6</v>
      </c>
      <c r="Q118" s="11">
        <v>116</v>
      </c>
      <c r="R118" s="9">
        <f t="shared" si="37"/>
        <v>0.70251763880624063</v>
      </c>
    </row>
    <row r="119" spans="1:18" x14ac:dyDescent="0.25">
      <c r="A119" s="9">
        <f t="shared" si="38"/>
        <v>-0.14087498662917733</v>
      </c>
      <c r="B119" s="88">
        <f>IF(Sample3!K125&gt;0,Sample3!K125, )</f>
        <v>0.14087498662917733</v>
      </c>
      <c r="C119" s="88">
        <f>IF(Sample3!L125&gt;0,Sample3!L125,"")</f>
        <v>0.70387673335400258</v>
      </c>
      <c r="D119" s="88" t="str">
        <f>IF(Sample3!M125&gt;0,Sample3!M125,)</f>
        <v/>
      </c>
      <c r="E119" s="162">
        <f t="shared" si="29"/>
        <v>0.54087498662917732</v>
      </c>
      <c r="F119" s="162">
        <f t="shared" si="30"/>
        <v>7.7182897540752679E-2</v>
      </c>
      <c r="G119" s="162">
        <f t="shared" si="31"/>
        <v>6.2461951370650234E-2</v>
      </c>
      <c r="H119" s="162">
        <f t="shared" si="32"/>
        <v>1.2301377177744155E-3</v>
      </c>
      <c r="I119" s="162">
        <f t="shared" si="33"/>
        <v>0.13964484891140291</v>
      </c>
      <c r="J119" s="162">
        <f t="shared" si="39"/>
        <v>1.2301377177744155E-3</v>
      </c>
      <c r="K119" s="162">
        <f t="shared" si="34"/>
        <v>8.7935657341871328E-5</v>
      </c>
      <c r="L119" s="59">
        <f t="shared" si="35"/>
        <v>-5.5762061634667643E-14</v>
      </c>
      <c r="M119" s="162">
        <f t="shared" si="40"/>
        <v>0.70283046528649751</v>
      </c>
      <c r="N119" s="99">
        <f t="shared" si="36"/>
        <v>1.094676869080802E-6</v>
      </c>
      <c r="O119" s="100">
        <f t="shared" si="41"/>
        <v>1.6340159876549631E-4</v>
      </c>
      <c r="P119" s="100">
        <f t="shared" si="42"/>
        <v>1.137925947598211E-6</v>
      </c>
      <c r="Q119" s="11">
        <v>117</v>
      </c>
      <c r="R119" s="9">
        <f t="shared" si="37"/>
        <v>0.70233125312065647</v>
      </c>
    </row>
    <row r="120" spans="1:18" x14ac:dyDescent="0.25">
      <c r="A120" s="9">
        <f t="shared" si="38"/>
        <v>-0.13934689262083402</v>
      </c>
      <c r="B120" s="88">
        <f>IF(Sample3!K126&gt;0,Sample3!K126, )</f>
        <v>0.13934689262083402</v>
      </c>
      <c r="C120" s="88">
        <f>IF(Sample3!L126&gt;0,Sample3!L126,"")</f>
        <v>0.70284622186468237</v>
      </c>
      <c r="D120" s="88" t="str">
        <f>IF(Sample3!M126&gt;0,Sample3!M126,)</f>
        <v/>
      </c>
      <c r="E120" s="162">
        <f t="shared" si="29"/>
        <v>0.53934689262083402</v>
      </c>
      <c r="F120" s="162">
        <f t="shared" si="30"/>
        <v>7.7140360965917795E-2</v>
      </c>
      <c r="G120" s="162">
        <f t="shared" si="31"/>
        <v>6.1008274060819837E-2</v>
      </c>
      <c r="H120" s="162">
        <f t="shared" si="32"/>
        <v>1.1982575940963913E-3</v>
      </c>
      <c r="I120" s="162">
        <f t="shared" si="33"/>
        <v>0.13814863502673763</v>
      </c>
      <c r="J120" s="162">
        <f t="shared" si="39"/>
        <v>1.1982575940963913E-3</v>
      </c>
      <c r="K120" s="162">
        <f t="shared" si="34"/>
        <v>8.372125331676285E-5</v>
      </c>
      <c r="L120" s="59">
        <f t="shared" si="35"/>
        <v>-4.7861714591475958E-14</v>
      </c>
      <c r="M120" s="162">
        <f t="shared" si="40"/>
        <v>0.70263145705924523</v>
      </c>
      <c r="N120" s="99">
        <f t="shared" si="36"/>
        <v>4.6123921654452524E-8</v>
      </c>
      <c r="O120" s="100">
        <f t="shared" si="41"/>
        <v>1.5104256463003207E-4</v>
      </c>
      <c r="P120" s="100">
        <f t="shared" si="42"/>
        <v>1.0966593179402277E-6</v>
      </c>
      <c r="Q120" s="11">
        <v>118</v>
      </c>
      <c r="R120" s="9">
        <f t="shared" si="37"/>
        <v>0.70214518242499813</v>
      </c>
    </row>
    <row r="121" spans="1:18" x14ac:dyDescent="0.25">
      <c r="A121" s="9">
        <f t="shared" si="38"/>
        <v>-0.1378187986124905</v>
      </c>
      <c r="B121" s="88">
        <f>IF(Sample3!K127&gt;0,Sample3!K127, )</f>
        <v>0.1378187986124905</v>
      </c>
      <c r="C121" s="88">
        <f>IF(Sample3!L127&gt;0,Sample3!L127,"")</f>
        <v>0.70259661220818659</v>
      </c>
      <c r="D121" s="88" t="str">
        <f>IF(Sample3!M127&gt;0,Sample3!M127,)</f>
        <v/>
      </c>
      <c r="E121" s="162">
        <f t="shared" si="29"/>
        <v>0.53781879861249049</v>
      </c>
      <c r="F121" s="162">
        <f t="shared" si="30"/>
        <v>7.7094078733649096E-2</v>
      </c>
      <c r="G121" s="162">
        <f t="shared" si="31"/>
        <v>5.9557396732162857E-2</v>
      </c>
      <c r="H121" s="162">
        <f t="shared" si="32"/>
        <v>1.1673231466785422E-3</v>
      </c>
      <c r="I121" s="162">
        <f t="shared" si="33"/>
        <v>0.13665147546581197</v>
      </c>
      <c r="J121" s="162">
        <f t="shared" si="39"/>
        <v>1.1673231466785283E-3</v>
      </c>
      <c r="K121" s="162">
        <f t="shared" si="34"/>
        <v>7.9708569830101958E-5</v>
      </c>
      <c r="L121" s="59">
        <f t="shared" si="35"/>
        <v>-4.1078251911046415E-14</v>
      </c>
      <c r="M121" s="162">
        <f t="shared" si="40"/>
        <v>0.70243319100213752</v>
      </c>
      <c r="N121" s="99">
        <f t="shared" si="36"/>
        <v>2.670649058653051E-8</v>
      </c>
      <c r="O121" s="100">
        <f t="shared" si="41"/>
        <v>1.3961494878086703E-4</v>
      </c>
      <c r="P121" s="100">
        <f t="shared" si="42"/>
        <v>1.0561841400260588E-6</v>
      </c>
      <c r="Q121" s="11">
        <v>119</v>
      </c>
      <c r="R121" s="9">
        <f t="shared" si="37"/>
        <v>0.70195947012693005</v>
      </c>
    </row>
    <row r="122" spans="1:18" x14ac:dyDescent="0.25">
      <c r="A122" s="9">
        <f t="shared" si="38"/>
        <v>-0.13629070460414719</v>
      </c>
      <c r="B122" s="88">
        <f>IF(Sample3!K128&gt;0,Sample3!K128, )</f>
        <v>0.13629070460414719</v>
      </c>
      <c r="C122" s="88">
        <f>IF(Sample3!L128&gt;0,Sample3!L128,"")</f>
        <v>0.70259661220818659</v>
      </c>
      <c r="D122" s="88" t="str">
        <f>IF(Sample3!M128&gt;0,Sample3!M128,)</f>
        <v/>
      </c>
      <c r="E122" s="162">
        <f t="shared" si="29"/>
        <v>0.53629070460414718</v>
      </c>
      <c r="F122" s="162">
        <f t="shared" si="30"/>
        <v>7.7043731053673639E-2</v>
      </c>
      <c r="G122" s="162">
        <f t="shared" si="31"/>
        <v>5.8109679817837927E-2</v>
      </c>
      <c r="H122" s="162">
        <f t="shared" si="32"/>
        <v>1.1372937326356233E-3</v>
      </c>
      <c r="I122" s="162">
        <f t="shared" si="33"/>
        <v>0.13515341087151156</v>
      </c>
      <c r="J122" s="162">
        <f t="shared" si="39"/>
        <v>1.1372937326356303E-3</v>
      </c>
      <c r="K122" s="162">
        <f t="shared" si="34"/>
        <v>7.5887975831767741E-5</v>
      </c>
      <c r="L122" s="59">
        <f t="shared" si="35"/>
        <v>-3.5258462815983564E-14</v>
      </c>
      <c r="M122" s="162">
        <f t="shared" si="40"/>
        <v>0.70223569675699959</v>
      </c>
      <c r="N122" s="99">
        <f t="shared" si="36"/>
        <v>1.3025996290551136E-7</v>
      </c>
      <c r="O122" s="100">
        <f t="shared" si="41"/>
        <v>1.290490459738348E-4</v>
      </c>
      <c r="P122" s="100">
        <f t="shared" si="42"/>
        <v>1.0165573481817421E-6</v>
      </c>
      <c r="Q122" s="11">
        <v>120</v>
      </c>
      <c r="R122" s="9">
        <f t="shared" si="37"/>
        <v>0.70177416236189649</v>
      </c>
    </row>
    <row r="123" spans="1:18" x14ac:dyDescent="0.25">
      <c r="A123" s="9">
        <f t="shared" si="38"/>
        <v>-0.13468620589538657</v>
      </c>
      <c r="B123" s="88">
        <f>IF(Sample3!K129&gt;0,Sample3!K129, )</f>
        <v>0.13468620589538657</v>
      </c>
      <c r="C123" s="88">
        <f>IF(Sample3!L129&gt;0,Sample3!L129,"")</f>
        <v>0.7022064311388827</v>
      </c>
      <c r="D123" s="88" t="str">
        <f>IF(Sample3!M129&gt;0,Sample3!M129,)</f>
        <v/>
      </c>
      <c r="E123" s="162">
        <f t="shared" si="29"/>
        <v>0.53468620589538662</v>
      </c>
      <c r="F123" s="162">
        <f t="shared" si="30"/>
        <v>7.6986112585313626E-2</v>
      </c>
      <c r="G123" s="162">
        <f t="shared" si="31"/>
        <v>5.6593398399880632E-2</v>
      </c>
      <c r="H123" s="162">
        <f t="shared" si="32"/>
        <v>1.1066949101923157E-3</v>
      </c>
      <c r="I123" s="162">
        <f t="shared" si="33"/>
        <v>0.13357951098519427</v>
      </c>
      <c r="J123" s="162">
        <f t="shared" si="39"/>
        <v>1.1066949101923018E-3</v>
      </c>
      <c r="K123" s="162">
        <f t="shared" si="34"/>
        <v>7.2073056952649031E-5</v>
      </c>
      <c r="L123" s="59">
        <f t="shared" si="35"/>
        <v>-3.0031532816065387E-14</v>
      </c>
      <c r="M123" s="162">
        <f t="shared" si="40"/>
        <v>0.70202919517915474</v>
      </c>
      <c r="N123" s="99">
        <f t="shared" si="36"/>
        <v>3.141258542069162E-8</v>
      </c>
      <c r="O123" s="100">
        <f t="shared" si="41"/>
        <v>1.1881169243610703E-4</v>
      </c>
      <c r="P123" s="100">
        <f t="shared" si="42"/>
        <v>9.7591325192433333E-7</v>
      </c>
      <c r="Q123" s="11">
        <v>121</v>
      </c>
      <c r="R123" s="9">
        <f t="shared" si="37"/>
        <v>0.70158007834039793</v>
      </c>
    </row>
    <row r="124" spans="1:18" x14ac:dyDescent="0.25">
      <c r="A124" s="9">
        <f t="shared" si="38"/>
        <v>-0.13315811188704327</v>
      </c>
      <c r="B124" s="88">
        <f>IF(Sample3!K130&gt;0,Sample3!K130, )</f>
        <v>0.13315811188704327</v>
      </c>
      <c r="C124" s="88">
        <f>IF(Sample3!L130&gt;0,Sample3!L130,"")</f>
        <v>0.70195696010099318</v>
      </c>
      <c r="D124" s="88" t="str">
        <f>IF(Sample3!M130&gt;0,Sample3!M130,)</f>
        <v/>
      </c>
      <c r="E124" s="162">
        <f t="shared" si="29"/>
        <v>0.53315811188704332</v>
      </c>
      <c r="F124" s="162">
        <f t="shared" si="30"/>
        <v>7.692632237607297E-2</v>
      </c>
      <c r="G124" s="162">
        <f t="shared" si="31"/>
        <v>5.5153386426492548E-2</v>
      </c>
      <c r="H124" s="162">
        <f t="shared" si="32"/>
        <v>1.0784030844777498E-3</v>
      </c>
      <c r="I124" s="162">
        <f t="shared" si="33"/>
        <v>0.13207970880256553</v>
      </c>
      <c r="J124" s="162">
        <f t="shared" si="39"/>
        <v>1.0784030844777359E-3</v>
      </c>
      <c r="K124" s="162">
        <f t="shared" si="34"/>
        <v>6.8618044629041469E-5</v>
      </c>
      <c r="L124" s="59">
        <f t="shared" si="35"/>
        <v>-2.5774937739664417E-14</v>
      </c>
      <c r="M124" s="162">
        <f t="shared" si="40"/>
        <v>0.70183339231127118</v>
      </c>
      <c r="N124" s="99">
        <f t="shared" si="36"/>
        <v>1.5268998656780684E-8</v>
      </c>
      <c r="O124" s="100">
        <f t="shared" si="41"/>
        <v>1.098156924463841E-4</v>
      </c>
      <c r="P124" s="100">
        <f t="shared" si="42"/>
        <v>9.3816153600209566E-7</v>
      </c>
      <c r="Q124" s="11">
        <v>122</v>
      </c>
      <c r="R124" s="9">
        <f t="shared" si="37"/>
        <v>0.7013957568078043</v>
      </c>
    </row>
    <row r="125" spans="1:18" x14ac:dyDescent="0.25">
      <c r="A125" s="9">
        <f t="shared" si="38"/>
        <v>-0.13163001787869996</v>
      </c>
      <c r="B125" s="88">
        <f>IF(Sample3!K131&gt;0,Sample3!K131, )</f>
        <v>0.13163001787869996</v>
      </c>
      <c r="C125" s="88">
        <f>IF(Sample3!L131&gt;0,Sample3!L131,"")</f>
        <v>0.70233132052588243</v>
      </c>
      <c r="D125" s="88" t="str">
        <f>IF(Sample3!M131&gt;0,Sample3!M131,)</f>
        <v/>
      </c>
      <c r="E125" s="162">
        <f t="shared" si="29"/>
        <v>0.53163001787870001</v>
      </c>
      <c r="F125" s="162">
        <f t="shared" si="30"/>
        <v>7.686132813116979E-2</v>
      </c>
      <c r="G125" s="162">
        <f t="shared" si="31"/>
        <v>5.371778414113134E-2</v>
      </c>
      <c r="H125" s="162">
        <f t="shared" si="32"/>
        <v>1.0509056063988317E-3</v>
      </c>
      <c r="I125" s="162">
        <f t="shared" si="33"/>
        <v>0.13057911227230112</v>
      </c>
      <c r="J125" s="162">
        <f t="shared" si="39"/>
        <v>1.0509056063988387E-3</v>
      </c>
      <c r="K125" s="162">
        <f t="shared" si="34"/>
        <v>6.5328483383395874E-5</v>
      </c>
      <c r="L125" s="59">
        <f t="shared" si="35"/>
        <v>-2.2122303988656401E-14</v>
      </c>
      <c r="M125" s="162">
        <f t="shared" si="40"/>
        <v>0.70163847624411257</v>
      </c>
      <c r="N125" s="99">
        <f t="shared" si="36"/>
        <v>4.8003319878118683E-7</v>
      </c>
      <c r="O125" s="100">
        <f t="shared" si="41"/>
        <v>1.0149905255782586E-4</v>
      </c>
      <c r="P125" s="100">
        <f t="shared" si="42"/>
        <v>9.0137280447626798E-7</v>
      </c>
      <c r="Q125" s="11">
        <v>123</v>
      </c>
      <c r="R125" s="9">
        <f t="shared" si="37"/>
        <v>0.70121199971527803</v>
      </c>
    </row>
    <row r="126" spans="1:18" x14ac:dyDescent="0.25">
      <c r="A126" s="9">
        <f t="shared" si="38"/>
        <v>-0.13010192387035643</v>
      </c>
      <c r="B126" s="88">
        <f>IF(Sample3!K132&gt;0,Sample3!K132, )</f>
        <v>0.13010192387035643</v>
      </c>
      <c r="C126" s="88">
        <f>IF(Sample3!L132&gt;0,Sample3!L132,"")</f>
        <v>0.70208182730244606</v>
      </c>
      <c r="D126" s="88" t="str">
        <f>IF(Sample3!M132&gt;0,Sample3!M132,)</f>
        <v/>
      </c>
      <c r="E126" s="162">
        <f t="shared" si="29"/>
        <v>0.53010192387035648</v>
      </c>
      <c r="F126" s="162">
        <f t="shared" si="30"/>
        <v>7.6790697360677659E-2</v>
      </c>
      <c r="G126" s="162">
        <f t="shared" si="31"/>
        <v>5.2287056444741374E-2</v>
      </c>
      <c r="H126" s="162">
        <f t="shared" si="32"/>
        <v>1.0241700649374005E-3</v>
      </c>
      <c r="I126" s="162">
        <f t="shared" si="33"/>
        <v>0.12907775380541903</v>
      </c>
      <c r="J126" s="162">
        <f t="shared" si="39"/>
        <v>1.0241700649374075E-3</v>
      </c>
      <c r="K126" s="162">
        <f t="shared" si="34"/>
        <v>6.2196466495917645E-5</v>
      </c>
      <c r="L126" s="59">
        <f t="shared" si="35"/>
        <v>-1.8987034167121401E-14</v>
      </c>
      <c r="M126" s="162">
        <f t="shared" si="40"/>
        <v>0.70144449333202163</v>
      </c>
      <c r="N126" s="99">
        <f t="shared" si="36"/>
        <v>4.0619458985696206E-7</v>
      </c>
      <c r="O126" s="100">
        <f t="shared" si="41"/>
        <v>9.3810728628855003E-5</v>
      </c>
      <c r="P126" s="100">
        <f t="shared" si="42"/>
        <v>8.6556849465649022E-7</v>
      </c>
      <c r="Q126" s="11">
        <v>124</v>
      </c>
      <c r="R126" s="9">
        <f t="shared" si="37"/>
        <v>0.70102886657014007</v>
      </c>
    </row>
    <row r="127" spans="1:18" x14ac:dyDescent="0.25">
      <c r="A127" s="9">
        <f t="shared" si="38"/>
        <v>-0.12849742516159582</v>
      </c>
      <c r="B127" s="88">
        <f>IF(Sample3!K133&gt;0,Sample3!K133, )</f>
        <v>0.12849742516159582</v>
      </c>
      <c r="C127" s="88">
        <f>IF(Sample3!L133&gt;0,Sample3!L133,"")</f>
        <v>0.70156717454585737</v>
      </c>
      <c r="D127" s="88" t="str">
        <f>IF(Sample3!M133&gt;0,Sample3!M133,)</f>
        <v/>
      </c>
      <c r="E127" s="162">
        <f t="shared" si="29"/>
        <v>0.52849742516159581</v>
      </c>
      <c r="F127" s="162">
        <f t="shared" si="30"/>
        <v>7.6709959972709615E-2</v>
      </c>
      <c r="G127" s="162">
        <f t="shared" si="31"/>
        <v>5.0790580980150081E-2</v>
      </c>
      <c r="H127" s="162">
        <f t="shared" si="32"/>
        <v>9.968842087361221E-4</v>
      </c>
      <c r="I127" s="162">
        <f t="shared" si="33"/>
        <v>0.1275005409528597</v>
      </c>
      <c r="J127" s="162">
        <f t="shared" si="39"/>
        <v>9.9688420873611516E-4</v>
      </c>
      <c r="K127" s="162">
        <f t="shared" si="34"/>
        <v>5.9069171171165383E-5</v>
      </c>
      <c r="L127" s="59">
        <f t="shared" si="35"/>
        <v>-1.6173729022726199E-14</v>
      </c>
      <c r="M127" s="162">
        <f t="shared" si="40"/>
        <v>0.7012418713779125</v>
      </c>
      <c r="N127" s="99">
        <f t="shared" si="36"/>
        <v>1.058221510749743E-7</v>
      </c>
      <c r="O127" s="100">
        <f t="shared" si="41"/>
        <v>8.6362565640048402E-5</v>
      </c>
      <c r="P127" s="100">
        <f t="shared" si="42"/>
        <v>8.290496625463611E-7</v>
      </c>
      <c r="Q127" s="11">
        <v>125</v>
      </c>
      <c r="R127" s="9">
        <f t="shared" si="37"/>
        <v>0.70083731771067248</v>
      </c>
    </row>
    <row r="128" spans="1:18" x14ac:dyDescent="0.25">
      <c r="A128" s="9">
        <f t="shared" si="38"/>
        <v>-0.12696933115325251</v>
      </c>
      <c r="B128" s="88">
        <f>IF(Sample3!K134&gt;0,Sample3!K134, )</f>
        <v>0.12696933115325251</v>
      </c>
      <c r="C128" s="88">
        <f>IF(Sample3!L134&gt;0,Sample3!L134,"")</f>
        <v>0.70130203173507866</v>
      </c>
      <c r="D128" s="88" t="str">
        <f>IF(Sample3!M134&gt;0,Sample3!M134,)</f>
        <v/>
      </c>
      <c r="E128" s="162">
        <f t="shared" si="29"/>
        <v>0.52696933115325251</v>
      </c>
      <c r="F128" s="162">
        <f t="shared" si="30"/>
        <v>7.6626285069222685E-2</v>
      </c>
      <c r="G128" s="162">
        <f t="shared" si="31"/>
        <v>4.937142968097754E-2</v>
      </c>
      <c r="H128" s="162">
        <f t="shared" si="32"/>
        <v>9.7161640305228753E-4</v>
      </c>
      <c r="I128" s="162">
        <f t="shared" si="33"/>
        <v>0.12599771475020022</v>
      </c>
      <c r="J128" s="162">
        <f t="shared" si="39"/>
        <v>9.7161640305229446E-4</v>
      </c>
      <c r="K128" s="162">
        <f t="shared" si="34"/>
        <v>5.6236970439587475E-5</v>
      </c>
      <c r="L128" s="59">
        <f t="shared" si="35"/>
        <v>-1.3882228699903323E-14</v>
      </c>
      <c r="M128" s="162">
        <f t="shared" si="40"/>
        <v>0.70104996587842727</v>
      </c>
      <c r="N128" s="99">
        <f t="shared" si="36"/>
        <v>6.3537196089396312E-8</v>
      </c>
      <c r="O128" s="100">
        <f t="shared" si="41"/>
        <v>7.9818432867428832E-5</v>
      </c>
      <c r="P128" s="100">
        <f t="shared" si="42"/>
        <v>7.9530361962584653E-7</v>
      </c>
      <c r="Q128" s="11">
        <v>126</v>
      </c>
      <c r="R128" s="9">
        <f t="shared" si="37"/>
        <v>0.70065566634437837</v>
      </c>
    </row>
    <row r="129" spans="1:18" x14ac:dyDescent="0.25">
      <c r="A129" s="9">
        <f t="shared" si="38"/>
        <v>-0.12544123714490921</v>
      </c>
      <c r="B129" s="88">
        <f>IF(Sample3!K135&gt;0,Sample3!K135, )</f>
        <v>0.12544123714490921</v>
      </c>
      <c r="C129" s="88">
        <f>IF(Sample3!L135&gt;0,Sample3!L135,"")</f>
        <v>0.70106855383816169</v>
      </c>
      <c r="D129" s="88" t="str">
        <f>IF(Sample3!M135&gt;0,Sample3!M135,)</f>
        <v/>
      </c>
      <c r="E129" s="162">
        <f t="shared" si="29"/>
        <v>0.5254412371449092</v>
      </c>
      <c r="F129" s="162">
        <f t="shared" si="30"/>
        <v>7.6535449491538038E-2</v>
      </c>
      <c r="G129" s="162">
        <f t="shared" si="31"/>
        <v>4.7958765871172308E-2</v>
      </c>
      <c r="H129" s="162">
        <f t="shared" si="32"/>
        <v>9.4702178219886052E-4</v>
      </c>
      <c r="I129" s="162">
        <f t="shared" si="33"/>
        <v>0.12449421536271035</v>
      </c>
      <c r="J129" s="162">
        <f t="shared" si="39"/>
        <v>9.4702178219885358E-4</v>
      </c>
      <c r="K129" s="162">
        <f t="shared" si="34"/>
        <v>5.3540448804008611E-5</v>
      </c>
      <c r="L129" s="59">
        <f t="shared" si="35"/>
        <v>-1.1914913500270081E-14</v>
      </c>
      <c r="M129" s="162">
        <f t="shared" si="40"/>
        <v>0.70085916396817771</v>
      </c>
      <c r="N129" s="99">
        <f t="shared" si="36"/>
        <v>4.3844117651907221E-8</v>
      </c>
      <c r="O129" s="100">
        <f t="shared" si="41"/>
        <v>7.3769237743610027E-5</v>
      </c>
      <c r="P129" s="100">
        <f t="shared" si="42"/>
        <v>7.6257000639755708E-7</v>
      </c>
      <c r="Q129" s="11">
        <v>127</v>
      </c>
      <c r="R129" s="9">
        <f t="shared" si="37"/>
        <v>0.70047484537672322</v>
      </c>
    </row>
    <row r="130" spans="1:18" x14ac:dyDescent="0.25">
      <c r="A130" s="9">
        <f t="shared" si="38"/>
        <v>-0.12398954783698299</v>
      </c>
      <c r="B130" s="88">
        <f>IF(Sample3!K136&gt;0,Sample3!K136, )</f>
        <v>0.12398954783698299</v>
      </c>
      <c r="C130" s="88">
        <f>IF(Sample3!L136&gt;0,Sample3!L136,"")</f>
        <v>0.70067910073625539</v>
      </c>
      <c r="D130" s="88" t="str">
        <f>IF(Sample3!M136&gt;0,Sample3!M136,)</f>
        <v/>
      </c>
      <c r="E130" s="162">
        <f t="shared" ref="E130:E193" si="43">IF(OR(B130="",B130=0),"",B130+1/$U$17)</f>
        <v>0.52398954783698304</v>
      </c>
      <c r="F130" s="162">
        <f t="shared" ref="F130:F193" si="44">IF(OR(B130="",B130=0),"",$V$18-(LN(1+EXP(-$S$11*(I130-V$18))))/$S$11)</f>
        <v>7.6442002145541865E-2</v>
      </c>
      <c r="G130" s="162">
        <f t="shared" ref="G130:G193" si="45">IF(OR(B130="",B130=0),"",B130-F130-H130-V$5*K130)</f>
        <v>4.6623289077425037E-2</v>
      </c>
      <c r="H130" s="162">
        <f t="shared" ref="H130:H193" si="46">IF(OR(B130="",B130=0),"",1/2*(B130-V$5*K130+T$11)+1/2*POWER((B130-V$5*K130+T$11)^2-4*V$11*(B130-V$5*K130),0.5))</f>
        <v>9.2425661401608628E-4</v>
      </c>
      <c r="I130" s="162">
        <f t="shared" ref="I130:I193" si="47">B130-H130-V$5*K130</f>
        <v>0.1230652912229669</v>
      </c>
      <c r="J130" s="162">
        <f t="shared" si="39"/>
        <v>9.2425661401608628E-4</v>
      </c>
      <c r="K130" s="162">
        <f t="shared" ref="K130:K193" si="48">IF(OR(B130="",B130=0),"",LN(1+EXP($U$11*(B130-$U$13)))/$U$11)</f>
        <v>5.1098512298127508E-5</v>
      </c>
      <c r="L130" s="59">
        <f t="shared" ref="L130:L193" si="49">IF(OR(B130="",B130=0),"",-LN(1+EXP($V$15*(B130-$V$13)))/$V$15)</f>
        <v>-1.0305090114565393E-14</v>
      </c>
      <c r="M130" s="162">
        <f t="shared" si="40"/>
        <v>0.70067898442101217</v>
      </c>
      <c r="N130" s="99">
        <f t="shared" ref="N130:N193" si="50">IF(OR(B130="",B130=0),"",(M130-C130)*(M130-C130))</f>
        <v>1.3529235804134509E-14</v>
      </c>
      <c r="O130" s="100">
        <f t="shared" si="41"/>
        <v>6.8446937465534849E-5</v>
      </c>
      <c r="P130" s="100">
        <f t="shared" si="42"/>
        <v>7.3241020247755942E-7</v>
      </c>
      <c r="Q130" s="11">
        <v>128</v>
      </c>
      <c r="R130" s="9">
        <f t="shared" ref="R130:R193" si="51">IF(OR(B130="",B130=0),"",T$17+T$15*G130)</f>
        <v>0.70030390434712364</v>
      </c>
    </row>
    <row r="131" spans="1:18" x14ac:dyDescent="0.25">
      <c r="A131" s="9">
        <f t="shared" ref="A131:A194" si="52">-B131</f>
        <v>-0.12246145382863947</v>
      </c>
      <c r="B131" s="88">
        <f>IF(Sample3!K137&gt;0,Sample3!K137, )</f>
        <v>0.12246145382863947</v>
      </c>
      <c r="C131" s="88">
        <f>IF(Sample3!L137&gt;0,Sample3!L137,"")</f>
        <v>0.7008035551371381</v>
      </c>
      <c r="D131" s="88" t="str">
        <f>IF(Sample3!M137&gt;0,Sample3!M137,)</f>
        <v/>
      </c>
      <c r="E131" s="162">
        <f t="shared" si="43"/>
        <v>0.52246145382863951</v>
      </c>
      <c r="F131" s="162">
        <f t="shared" si="44"/>
        <v>7.6335521716177357E-2</v>
      </c>
      <c r="G131" s="162">
        <f t="shared" si="45"/>
        <v>4.522503137110867E-2</v>
      </c>
      <c r="H131" s="162">
        <f t="shared" si="46"/>
        <v>9.00900741353447E-4</v>
      </c>
      <c r="I131" s="162">
        <f t="shared" si="47"/>
        <v>0.12156055308728603</v>
      </c>
      <c r="J131" s="162">
        <f t="shared" ref="J131:J194" si="53">B131-I131-V$5*K131</f>
        <v>9.00900741353447E-4</v>
      </c>
      <c r="K131" s="162">
        <f t="shared" si="48"/>
        <v>4.8648183134944044E-5</v>
      </c>
      <c r="L131" s="59">
        <f t="shared" si="49"/>
        <v>-8.844036614160087E-15</v>
      </c>
      <c r="M131" s="162">
        <f t="shared" ref="M131:M194" si="54">IF(OR(B131="",B131=0),"",$S$15*F131+$T$17+$T$15*G131+$U$15*H131+S$17*(K131+L131))</f>
        <v>0.700490529198461</v>
      </c>
      <c r="N131" s="99">
        <f t="shared" si="50"/>
        <v>9.7985238284681332E-8</v>
      </c>
      <c r="O131" s="100">
        <f t="shared" ref="O131:O194" si="55">IF(OR(B131="",B131=0),"",1/V$17*LN(1+EXP(V$17*(B131-V$5*K131-T$13))))</f>
        <v>6.3258145129230177E-5</v>
      </c>
      <c r="P131" s="100">
        <f t="shared" ref="P131:P194" si="56">(O131-J131)^2</f>
        <v>7.0164511900924628E-7</v>
      </c>
      <c r="Q131" s="11">
        <v>129</v>
      </c>
      <c r="R131" s="9">
        <f t="shared" si="51"/>
        <v>0.70012492736071508</v>
      </c>
    </row>
    <row r="132" spans="1:18" x14ac:dyDescent="0.25">
      <c r="A132" s="9">
        <f t="shared" si="52"/>
        <v>-0.12100976452071326</v>
      </c>
      <c r="B132" s="88">
        <f>IF(Sample3!K138&gt;0,Sample3!K138, )</f>
        <v>0.12100976452071326</v>
      </c>
      <c r="C132" s="88">
        <f>IF(Sample3!L138&gt;0,Sample3!L138,"")</f>
        <v>0.70028979165990179</v>
      </c>
      <c r="D132" s="88" t="str">
        <f>IF(Sample3!M138&gt;0,Sample3!M138,)</f>
        <v/>
      </c>
      <c r="E132" s="162">
        <f t="shared" si="43"/>
        <v>0.52100976452071324</v>
      </c>
      <c r="F132" s="162">
        <f t="shared" si="44"/>
        <v>7.6226075517008107E-2</v>
      </c>
      <c r="G132" s="162">
        <f t="shared" si="45"/>
        <v>4.3904420421356692E-2</v>
      </c>
      <c r="H132" s="162">
        <f t="shared" si="46"/>
        <v>8.7926858234845667E-4</v>
      </c>
      <c r="I132" s="162">
        <f t="shared" si="47"/>
        <v>0.12013049593836481</v>
      </c>
      <c r="J132" s="162">
        <f t="shared" si="53"/>
        <v>8.7926858234844973E-4</v>
      </c>
      <c r="K132" s="162">
        <f t="shared" si="48"/>
        <v>4.6429212227371181E-5</v>
      </c>
      <c r="L132" s="59">
        <f t="shared" si="49"/>
        <v>-7.6494366396644041E-15</v>
      </c>
      <c r="M132" s="162">
        <f t="shared" si="54"/>
        <v>0.70031271227497194</v>
      </c>
      <c r="N132" s="99">
        <f t="shared" si="50"/>
        <v>5.2535459519368077E-10</v>
      </c>
      <c r="O132" s="100">
        <f t="shared" si="55"/>
        <v>5.8693049103268633E-5</v>
      </c>
      <c r="P132" s="100">
        <f t="shared" si="56"/>
        <v>6.7334420576061338E-7</v>
      </c>
      <c r="Q132" s="11">
        <v>130</v>
      </c>
      <c r="R132" s="9">
        <f t="shared" si="51"/>
        <v>0.69995588915914686</v>
      </c>
    </row>
    <row r="133" spans="1:18" x14ac:dyDescent="0.25">
      <c r="A133" s="9">
        <f t="shared" si="52"/>
        <v>-0.11948167051236995</v>
      </c>
      <c r="B133" s="88">
        <f>IF(Sample3!K139&gt;0,Sample3!K139, )</f>
        <v>0.11948167051236995</v>
      </c>
      <c r="C133" s="88">
        <f>IF(Sample3!L139&gt;0,Sample3!L139,"")</f>
        <v>0.70028979165990179</v>
      </c>
      <c r="D133" s="88" t="str">
        <f>IF(Sample3!M139&gt;0,Sample3!M139,)</f>
        <v/>
      </c>
      <c r="E133" s="162">
        <f t="shared" si="43"/>
        <v>0.51948167051236993</v>
      </c>
      <c r="F133" s="162">
        <f t="shared" si="44"/>
        <v>7.6101482977131818E-2</v>
      </c>
      <c r="G133" s="162">
        <f t="shared" si="45"/>
        <v>4.2523126047452571E-2</v>
      </c>
      <c r="H133" s="162">
        <f t="shared" si="46"/>
        <v>8.5706148778556118E-4</v>
      </c>
      <c r="I133" s="162">
        <f t="shared" si="47"/>
        <v>0.11862460902458438</v>
      </c>
      <c r="J133" s="162">
        <f t="shared" si="53"/>
        <v>8.5706148778556812E-4</v>
      </c>
      <c r="K133" s="162">
        <f t="shared" si="48"/>
        <v>4.4202630975757803E-5</v>
      </c>
      <c r="L133" s="59">
        <f t="shared" si="49"/>
        <v>-6.5658589676310199E-15</v>
      </c>
      <c r="M133" s="162">
        <f t="shared" si="54"/>
        <v>0.70012689455392885</v>
      </c>
      <c r="N133" s="99">
        <f t="shared" si="50"/>
        <v>2.6535467134361791E-8</v>
      </c>
      <c r="O133" s="100">
        <f t="shared" si="55"/>
        <v>5.4242638817027881E-5</v>
      </c>
      <c r="P133" s="100">
        <f t="shared" si="56"/>
        <v>6.4451810425917192E-7</v>
      </c>
      <c r="Q133" s="11">
        <v>131</v>
      </c>
      <c r="R133" s="9">
        <f t="shared" si="51"/>
        <v>0.69977908347928719</v>
      </c>
    </row>
    <row r="134" spans="1:18" x14ac:dyDescent="0.25">
      <c r="A134" s="9">
        <f t="shared" si="52"/>
        <v>-0.11802998120444375</v>
      </c>
      <c r="B134" s="88">
        <f>IF(Sample3!K140&gt;0,Sample3!K140, )</f>
        <v>0.11802998120444375</v>
      </c>
      <c r="C134" s="88">
        <f>IF(Sample3!L140&gt;0,Sample3!L140,"")</f>
        <v>0.70055438329507236</v>
      </c>
      <c r="D134" s="88" t="str">
        <f>IF(Sample3!M140&gt;0,Sample3!M140,)</f>
        <v/>
      </c>
      <c r="E134" s="162">
        <f t="shared" si="43"/>
        <v>0.51802998120444377</v>
      </c>
      <c r="F134" s="162">
        <f t="shared" si="44"/>
        <v>7.5973550764546011E-2</v>
      </c>
      <c r="G134" s="162">
        <f t="shared" si="45"/>
        <v>4.1219949469398928E-2</v>
      </c>
      <c r="H134" s="162">
        <f t="shared" si="46"/>
        <v>8.3648097049880688E-4</v>
      </c>
      <c r="I134" s="162">
        <f t="shared" si="47"/>
        <v>0.11719350023394494</v>
      </c>
      <c r="J134" s="162">
        <f t="shared" si="53"/>
        <v>8.3648097049880688E-4</v>
      </c>
      <c r="K134" s="162">
        <f t="shared" si="48"/>
        <v>4.2186295703420916E-5</v>
      </c>
      <c r="L134" s="59">
        <f t="shared" si="49"/>
        <v>-5.677680547931439E-15</v>
      </c>
      <c r="M134" s="162">
        <f t="shared" si="54"/>
        <v>0.69995173600527349</v>
      </c>
      <c r="N134" s="99">
        <f t="shared" si="50"/>
        <v>3.6318375590191509E-7</v>
      </c>
      <c r="O134" s="100">
        <f t="shared" si="55"/>
        <v>5.0327311264935594E-5</v>
      </c>
      <c r="P134" s="100">
        <f t="shared" si="56"/>
        <v>6.1803757592680586E-7</v>
      </c>
      <c r="Q134" s="11">
        <v>132</v>
      </c>
      <c r="R134" s="9">
        <f t="shared" si="51"/>
        <v>0.69961227687729632</v>
      </c>
    </row>
    <row r="135" spans="1:18" x14ac:dyDescent="0.25">
      <c r="A135" s="9">
        <f t="shared" si="52"/>
        <v>-0.11657829189651733</v>
      </c>
      <c r="B135" s="88">
        <f>IF(Sample3!K141&gt;0,Sample3!K141, )</f>
        <v>0.11657829189651733</v>
      </c>
      <c r="C135" s="88">
        <f>IF(Sample3!L141&gt;0,Sample3!L141,"")</f>
        <v>0.69977600339001911</v>
      </c>
      <c r="D135" s="88" t="str">
        <f>IF(Sample3!M141&gt;0,Sample3!M141,)</f>
        <v/>
      </c>
      <c r="E135" s="162">
        <f t="shared" si="43"/>
        <v>0.51657829189651738</v>
      </c>
      <c r="F135" s="162">
        <f t="shared" si="44"/>
        <v>7.5835623405782301E-2</v>
      </c>
      <c r="G135" s="162">
        <f t="shared" si="45"/>
        <v>3.9926282888479693E-2</v>
      </c>
      <c r="H135" s="162">
        <f t="shared" si="46"/>
        <v>8.1638560225533868E-4</v>
      </c>
      <c r="I135" s="162">
        <f t="shared" si="47"/>
        <v>0.115761906294262</v>
      </c>
      <c r="J135" s="162">
        <f t="shared" si="53"/>
        <v>8.1638560225533174E-4</v>
      </c>
      <c r="K135" s="162">
        <f t="shared" si="48"/>
        <v>4.0261877456371938E-5</v>
      </c>
      <c r="L135" s="59">
        <f t="shared" si="49"/>
        <v>-4.9116266609404858E-15</v>
      </c>
      <c r="M135" s="162">
        <f t="shared" si="54"/>
        <v>0.69977799161852006</v>
      </c>
      <c r="N135" s="99">
        <f t="shared" si="50"/>
        <v>3.9530525719847452E-12</v>
      </c>
      <c r="O135" s="100">
        <f t="shared" si="55"/>
        <v>4.6694257960902887E-5</v>
      </c>
      <c r="P135" s="100">
        <f t="shared" si="56"/>
        <v>5.92424765481765E-7</v>
      </c>
      <c r="Q135" s="11">
        <v>133</v>
      </c>
      <c r="R135" s="9">
        <f t="shared" si="51"/>
        <v>0.69944668755493866</v>
      </c>
    </row>
    <row r="136" spans="1:18" x14ac:dyDescent="0.25">
      <c r="A136" s="9">
        <f t="shared" si="52"/>
        <v>-0.11512660258859111</v>
      </c>
      <c r="B136" s="88">
        <f>IF(Sample3!K142&gt;0,Sample3!K142, )</f>
        <v>0.11512660258859111</v>
      </c>
      <c r="C136" s="88">
        <f>IF(Sample3!L142&gt;0,Sample3!L142,"")</f>
        <v>0.69940247420091206</v>
      </c>
      <c r="D136" s="88" t="str">
        <f>IF(Sample3!M142&gt;0,Sample3!M142,)</f>
        <v/>
      </c>
      <c r="E136" s="162">
        <f t="shared" si="43"/>
        <v>0.51512660258859111</v>
      </c>
      <c r="F136" s="162">
        <f t="shared" si="44"/>
        <v>7.5687006347444505E-2</v>
      </c>
      <c r="G136" s="162">
        <f t="shared" si="45"/>
        <v>3.8642837583180607E-2</v>
      </c>
      <c r="H136" s="162">
        <f t="shared" si="46"/>
        <v>7.967586579660027E-4</v>
      </c>
      <c r="I136" s="162">
        <f t="shared" si="47"/>
        <v>0.11432984393062512</v>
      </c>
      <c r="J136" s="162">
        <f t="shared" si="53"/>
        <v>7.9675865796599576E-4</v>
      </c>
      <c r="K136" s="162">
        <f t="shared" si="48"/>
        <v>3.8425191398151531E-5</v>
      </c>
      <c r="L136" s="59">
        <f t="shared" si="49"/>
        <v>-4.247713292214947E-15</v>
      </c>
      <c r="M136" s="162">
        <f t="shared" si="54"/>
        <v>0.69960574564997047</v>
      </c>
      <c r="N136" s="99">
        <f t="shared" si="50"/>
        <v>4.1319282002304325E-8</v>
      </c>
      <c r="O136" s="100">
        <f t="shared" si="55"/>
        <v>4.3323175843436964E-5</v>
      </c>
      <c r="P136" s="100">
        <f t="shared" si="56"/>
        <v>5.6766502572125264E-7</v>
      </c>
      <c r="Q136" s="11">
        <v>134</v>
      </c>
      <c r="R136" s="9">
        <f t="shared" si="51"/>
        <v>0.69928240655586038</v>
      </c>
    </row>
    <row r="137" spans="1:18" x14ac:dyDescent="0.25">
      <c r="A137" s="9">
        <f t="shared" si="52"/>
        <v>-0.11367491328066491</v>
      </c>
      <c r="B137" s="88">
        <f>IF(Sample3!K143&gt;0,Sample3!K143, )</f>
        <v>0.11367491328066491</v>
      </c>
      <c r="C137" s="88">
        <f>IF(Sample3!L143&gt;0,Sample3!L143,"")</f>
        <v>0.69926246440843798</v>
      </c>
      <c r="D137" s="88" t="str">
        <f>IF(Sample3!M143&gt;0,Sample3!M143,)</f>
        <v/>
      </c>
      <c r="E137" s="162">
        <f t="shared" si="43"/>
        <v>0.51367491328066495</v>
      </c>
      <c r="F137" s="162">
        <f t="shared" si="44"/>
        <v>7.5526970738496998E-2</v>
      </c>
      <c r="G137" s="162">
        <f t="shared" si="45"/>
        <v>3.7370358379942806E-2</v>
      </c>
      <c r="H137" s="162">
        <f t="shared" si="46"/>
        <v>7.7758416222510618E-4</v>
      </c>
      <c r="I137" s="162">
        <f t="shared" si="47"/>
        <v>0.1128973291184398</v>
      </c>
      <c r="J137" s="162">
        <f t="shared" si="53"/>
        <v>7.7758416222510618E-4</v>
      </c>
      <c r="K137" s="162">
        <f t="shared" si="48"/>
        <v>3.6672242748166434E-5</v>
      </c>
      <c r="L137" s="59">
        <f t="shared" si="49"/>
        <v>-3.6726177654593432E-15</v>
      </c>
      <c r="M137" s="162">
        <f t="shared" si="54"/>
        <v>0.69943508695430034</v>
      </c>
      <c r="N137" s="99">
        <f t="shared" si="50"/>
        <v>2.9798543340004816E-8</v>
      </c>
      <c r="O137" s="100">
        <f t="shared" si="55"/>
        <v>4.019521559163194E-5</v>
      </c>
      <c r="P137" s="100">
        <f t="shared" si="56"/>
        <v>5.437424586172247E-7</v>
      </c>
      <c r="Q137" s="11">
        <v>135</v>
      </c>
      <c r="R137" s="9">
        <f t="shared" si="51"/>
        <v>0.69911952921784593</v>
      </c>
    </row>
    <row r="138" spans="1:18" x14ac:dyDescent="0.25">
      <c r="A138" s="9">
        <f t="shared" si="52"/>
        <v>-0.11222322397273871</v>
      </c>
      <c r="B138" s="88">
        <f>IF(Sample3!K144&gt;0,Sample3!K144, )</f>
        <v>0.11222322397273871</v>
      </c>
      <c r="C138" s="88">
        <f>IF(Sample3!L144&gt;0,Sample3!L144,"")</f>
        <v>0.69901364142316635</v>
      </c>
      <c r="D138" s="88" t="str">
        <f>IF(Sample3!M144&gt;0,Sample3!M144,)</f>
        <v/>
      </c>
      <c r="E138" s="162">
        <f t="shared" si="43"/>
        <v>0.51222322397273867</v>
      </c>
      <c r="F138" s="162">
        <f t="shared" si="44"/>
        <v>7.5354753959399792E-2</v>
      </c>
      <c r="G138" s="162">
        <f t="shared" si="45"/>
        <v>3.6109623164989946E-2</v>
      </c>
      <c r="H138" s="162">
        <f t="shared" si="46"/>
        <v>7.5884684834896798E-4</v>
      </c>
      <c r="I138" s="162">
        <f t="shared" si="47"/>
        <v>0.11146437712438974</v>
      </c>
      <c r="J138" s="162">
        <f t="shared" si="53"/>
        <v>7.5884684834896798E-4</v>
      </c>
      <c r="K138" s="162">
        <f t="shared" si="48"/>
        <v>3.4999218192328546E-5</v>
      </c>
      <c r="L138" s="59">
        <f t="shared" si="49"/>
        <v>-3.1774582964766933E-15</v>
      </c>
      <c r="M138" s="162">
        <f t="shared" si="54"/>
        <v>0.69926610890544949</v>
      </c>
      <c r="N138" s="99">
        <f t="shared" si="50"/>
        <v>6.3739829610385748E-8</v>
      </c>
      <c r="O138" s="100">
        <f t="shared" si="55"/>
        <v>3.7292878451331033E-5</v>
      </c>
      <c r="P138" s="100">
        <f t="shared" si="56"/>
        <v>5.2064013147503993E-7</v>
      </c>
      <c r="Q138" s="11">
        <v>136</v>
      </c>
      <c r="R138" s="9">
        <f t="shared" si="51"/>
        <v>0.69895815511033188</v>
      </c>
    </row>
    <row r="139" spans="1:18" x14ac:dyDescent="0.25">
      <c r="A139" s="9">
        <f t="shared" si="52"/>
        <v>-0.1107715346648125</v>
      </c>
      <c r="B139" s="88">
        <f>IF(Sample3!K145&gt;0,Sample3!K145, )</f>
        <v>0.1107715346648125</v>
      </c>
      <c r="C139" s="88">
        <f>IF(Sample3!L145&gt;0,Sample3!L145,"")</f>
        <v>0.69874929175747125</v>
      </c>
      <c r="D139" s="88" t="str">
        <f>IF(Sample3!M145&gt;0,Sample3!M145,)</f>
        <v/>
      </c>
      <c r="E139" s="162">
        <f t="shared" si="43"/>
        <v>0.51077153466481251</v>
      </c>
      <c r="F139" s="162">
        <f t="shared" si="44"/>
        <v>7.5169560568291729E-2</v>
      </c>
      <c r="G139" s="162">
        <f t="shared" si="45"/>
        <v>3.4861441976487981E-2</v>
      </c>
      <c r="H139" s="162">
        <f t="shared" si="46"/>
        <v>7.4053212003279134E-4</v>
      </c>
      <c r="I139" s="162">
        <f t="shared" si="47"/>
        <v>0.11003100254477971</v>
      </c>
      <c r="J139" s="162">
        <f t="shared" si="53"/>
        <v>7.4053212003279134E-4</v>
      </c>
      <c r="K139" s="162">
        <f t="shared" si="48"/>
        <v>3.3402477678263192E-5</v>
      </c>
      <c r="L139" s="59">
        <f t="shared" si="49"/>
        <v>-2.74669176292226E-15</v>
      </c>
      <c r="M139" s="162">
        <f t="shared" si="54"/>
        <v>0.69909890926485851</v>
      </c>
      <c r="N139" s="99">
        <f t="shared" si="50"/>
        <v>1.222324014716861E-7</v>
      </c>
      <c r="O139" s="100">
        <f t="shared" si="55"/>
        <v>3.459992025589495E-5</v>
      </c>
      <c r="P139" s="100">
        <f t="shared" si="56"/>
        <v>4.9834027068184789E-7</v>
      </c>
      <c r="Q139" s="11">
        <v>137</v>
      </c>
      <c r="R139" s="9">
        <f t="shared" si="51"/>
        <v>0.6987983879182037</v>
      </c>
    </row>
    <row r="140" spans="1:18" x14ac:dyDescent="0.25">
      <c r="A140" s="9">
        <f t="shared" si="52"/>
        <v>-0.1093962500573034</v>
      </c>
      <c r="B140" s="88">
        <f>IF(Sample3!K146&gt;0,Sample3!K146, )</f>
        <v>0.1093962500573034</v>
      </c>
      <c r="C140" s="88">
        <f>IF(Sample3!L146&gt;0,Sample3!L146,"")</f>
        <v>0.69862479605664118</v>
      </c>
      <c r="D140" s="88" t="str">
        <f>IF(Sample3!M146&gt;0,Sample3!M146,)</f>
        <v/>
      </c>
      <c r="E140" s="162">
        <f t="shared" si="43"/>
        <v>0.50939625005730338</v>
      </c>
      <c r="F140" s="162">
        <f t="shared" si="44"/>
        <v>7.4981395102951334E-2</v>
      </c>
      <c r="G140" s="162">
        <f t="shared" si="45"/>
        <v>3.3691296480952732E-2</v>
      </c>
      <c r="H140" s="162">
        <f t="shared" si="46"/>
        <v>7.2355847339933277E-4</v>
      </c>
      <c r="I140" s="162">
        <f t="shared" si="47"/>
        <v>0.10867269158390407</v>
      </c>
      <c r="J140" s="162">
        <f t="shared" si="53"/>
        <v>7.2355847339933277E-4</v>
      </c>
      <c r="K140" s="162">
        <f t="shared" si="48"/>
        <v>3.1956992613561018E-5</v>
      </c>
      <c r="L140" s="59">
        <f t="shared" si="49"/>
        <v>-2.3936408410915514E-15</v>
      </c>
      <c r="M140" s="162">
        <f t="shared" si="54"/>
        <v>0.69894224242820335</v>
      </c>
      <c r="N140" s="99">
        <f t="shared" si="50"/>
        <v>1.0077219881798661E-7</v>
      </c>
      <c r="O140" s="100">
        <f t="shared" si="55"/>
        <v>3.222815735032975E-5</v>
      </c>
      <c r="P140" s="100">
        <f t="shared" si="56"/>
        <v>4.7793760588841437E-7</v>
      </c>
      <c r="Q140" s="11">
        <v>138</v>
      </c>
      <c r="R140" s="9">
        <f t="shared" si="51"/>
        <v>0.69864860929477512</v>
      </c>
    </row>
    <row r="141" spans="1:18" x14ac:dyDescent="0.25">
      <c r="A141" s="9">
        <f t="shared" si="52"/>
        <v>-0.10794456074937719</v>
      </c>
      <c r="B141" s="88">
        <f>IF(Sample3!K147&gt;0,Sample3!K147, )</f>
        <v>0.10794456074937719</v>
      </c>
      <c r="C141" s="88">
        <f>IF(Sample3!L147&gt;0,Sample3!L147,"")</f>
        <v>0.69786351867887086</v>
      </c>
      <c r="D141" s="88" t="str">
        <f>IF(Sample3!M147&gt;0,Sample3!M147,)</f>
        <v/>
      </c>
      <c r="E141" s="162">
        <f t="shared" si="43"/>
        <v>0.50794456074937722</v>
      </c>
      <c r="F141" s="162">
        <f t="shared" si="44"/>
        <v>7.4768531829377941E-2</v>
      </c>
      <c r="G141" s="162">
        <f t="shared" si="45"/>
        <v>3.2470001768056644E-2</v>
      </c>
      <c r="H141" s="162">
        <f t="shared" si="46"/>
        <v>7.0602715194260923E-4</v>
      </c>
      <c r="I141" s="162">
        <f t="shared" si="47"/>
        <v>0.10723853359743458</v>
      </c>
      <c r="J141" s="162">
        <f t="shared" si="53"/>
        <v>7.0602715194260923E-4</v>
      </c>
      <c r="K141" s="162">
        <f t="shared" si="48"/>
        <v>3.0498976943239286E-5</v>
      </c>
      <c r="L141" s="59">
        <f t="shared" si="49"/>
        <v>-2.0716761639503276E-15</v>
      </c>
      <c r="M141" s="162">
        <f t="shared" si="54"/>
        <v>0.69877880217718236</v>
      </c>
      <c r="N141" s="99">
        <f t="shared" si="50"/>
        <v>8.3774388228132324E-7</v>
      </c>
      <c r="O141" s="100">
        <f t="shared" si="55"/>
        <v>2.9900645512224214E-5</v>
      </c>
      <c r="P141" s="100">
        <f t="shared" si="56"/>
        <v>4.5714705269775746E-7</v>
      </c>
      <c r="Q141" s="11">
        <v>139</v>
      </c>
      <c r="R141" s="9">
        <f t="shared" si="51"/>
        <v>0.69849228357152449</v>
      </c>
    </row>
    <row r="142" spans="1:18" x14ac:dyDescent="0.25">
      <c r="A142" s="9">
        <f t="shared" si="52"/>
        <v>-0.1065692761418683</v>
      </c>
      <c r="B142" s="88">
        <f>IF(Sample3!K148&gt;0,Sample3!K148, )</f>
        <v>0.1065692761418683</v>
      </c>
      <c r="C142" s="88">
        <f>IF(Sample3!L148&gt;0,Sample3!L148,"")</f>
        <v>0.69786351867887086</v>
      </c>
      <c r="D142" s="88" t="str">
        <f>IF(Sample3!M148&gt;0,Sample3!M148,)</f>
        <v/>
      </c>
      <c r="E142" s="162">
        <f t="shared" si="43"/>
        <v>0.50656927614186831</v>
      </c>
      <c r="F142" s="162">
        <f t="shared" si="44"/>
        <v>7.4552592386384092E-2</v>
      </c>
      <c r="G142" s="162">
        <f t="shared" si="45"/>
        <v>3.1326911608973565E-2</v>
      </c>
      <c r="H142" s="162">
        <f t="shared" si="46"/>
        <v>6.8977214651064211E-4</v>
      </c>
      <c r="I142" s="162">
        <f t="shared" si="47"/>
        <v>0.10587950399535766</v>
      </c>
      <c r="J142" s="162">
        <f t="shared" si="53"/>
        <v>6.8977214651064211E-4</v>
      </c>
      <c r="K142" s="162">
        <f t="shared" si="48"/>
        <v>2.9179081260214886E-5</v>
      </c>
      <c r="L142" s="59">
        <f t="shared" si="49"/>
        <v>-1.8052226380403418E-15</v>
      </c>
      <c r="M142" s="162">
        <f t="shared" si="54"/>
        <v>0.69862589006120857</v>
      </c>
      <c r="N142" s="99">
        <f t="shared" si="50"/>
        <v>5.8121012460749703E-7</v>
      </c>
      <c r="O142" s="100">
        <f t="shared" si="55"/>
        <v>2.7850777746826989E-5</v>
      </c>
      <c r="P142" s="100">
        <f t="shared" si="56"/>
        <v>4.3813989842616258E-7</v>
      </c>
      <c r="Q142" s="11">
        <v>140</v>
      </c>
      <c r="R142" s="9">
        <f t="shared" si="51"/>
        <v>0.69834596803116189</v>
      </c>
    </row>
    <row r="143" spans="1:18" x14ac:dyDescent="0.25">
      <c r="A143" s="9">
        <f t="shared" si="52"/>
        <v>-0.1051939915343592</v>
      </c>
      <c r="B143" s="88">
        <f>IF(Sample3!K149&gt;0,Sample3!K149, )</f>
        <v>0.1051939915343592</v>
      </c>
      <c r="C143" s="88">
        <f>IF(Sample3!L149&gt;0,Sample3!L149,"")</f>
        <v>0.69812747118434837</v>
      </c>
      <c r="D143" s="88" t="str">
        <f>IF(Sample3!M149&gt;0,Sample3!M149,)</f>
        <v/>
      </c>
      <c r="E143" s="162">
        <f t="shared" si="43"/>
        <v>0.50519399153435918</v>
      </c>
      <c r="F143" s="162">
        <f t="shared" si="44"/>
        <v>7.432197550251872E-2</v>
      </c>
      <c r="G143" s="162">
        <f t="shared" si="45"/>
        <v>3.0198165485412792E-2</v>
      </c>
      <c r="H143" s="162">
        <f t="shared" si="46"/>
        <v>6.7385054642768449E-4</v>
      </c>
      <c r="I143" s="162">
        <f t="shared" si="47"/>
        <v>0.10452014098793151</v>
      </c>
      <c r="J143" s="162">
        <f t="shared" si="53"/>
        <v>6.7385054642768449E-4</v>
      </c>
      <c r="K143" s="162">
        <f t="shared" si="48"/>
        <v>2.791628067607743E-5</v>
      </c>
      <c r="L143" s="59">
        <f t="shared" si="49"/>
        <v>-1.572075802869098E-15</v>
      </c>
      <c r="M143" s="162">
        <f t="shared" si="54"/>
        <v>0.69847494928371079</v>
      </c>
      <c r="N143" s="99">
        <f t="shared" si="50"/>
        <v>1.2074102953651939E-7</v>
      </c>
      <c r="O143" s="100">
        <f t="shared" si="55"/>
        <v>2.5941346475021587E-5</v>
      </c>
      <c r="P143" s="100">
        <f t="shared" si="56"/>
        <v>4.1978633138329978E-7</v>
      </c>
      <c r="Q143" s="11">
        <v>141</v>
      </c>
      <c r="R143" s="9">
        <f t="shared" si="51"/>
        <v>0.69820148852734609</v>
      </c>
    </row>
    <row r="144" spans="1:18" x14ac:dyDescent="0.25">
      <c r="A144" s="9">
        <f t="shared" si="52"/>
        <v>-0.10381870692685009</v>
      </c>
      <c r="B144" s="88">
        <f>IF(Sample3!K150&gt;0,Sample3!K150, )</f>
        <v>0.10381870692685009</v>
      </c>
      <c r="C144" s="88">
        <f>IF(Sample3!L150&gt;0,Sample3!L150,"")</f>
        <v>0.69851612828664278</v>
      </c>
      <c r="D144" s="88" t="str">
        <f>IF(Sample3!M150&gt;0,Sample3!M150,)</f>
        <v/>
      </c>
      <c r="E144" s="162">
        <f t="shared" si="43"/>
        <v>0.50381870692685016</v>
      </c>
      <c r="F144" s="162">
        <f t="shared" si="44"/>
        <v>7.4075894737222869E-2</v>
      </c>
      <c r="G144" s="162">
        <f t="shared" si="45"/>
        <v>2.9084559876119298E-2</v>
      </c>
      <c r="H144" s="162">
        <f t="shared" si="46"/>
        <v>6.5825231350792601E-4</v>
      </c>
      <c r="I144" s="162">
        <f t="shared" si="47"/>
        <v>0.10316045461334217</v>
      </c>
      <c r="J144" s="162">
        <f t="shared" si="53"/>
        <v>6.5825231350792601E-4</v>
      </c>
      <c r="K144" s="162">
        <f t="shared" si="48"/>
        <v>2.6708107584192818E-5</v>
      </c>
      <c r="L144" s="59">
        <f t="shared" si="49"/>
        <v>-1.3700152123873493E-15</v>
      </c>
      <c r="M144" s="162">
        <f t="shared" si="54"/>
        <v>0.69832607772029076</v>
      </c>
      <c r="N144" s="99">
        <f t="shared" si="50"/>
        <v>3.6119217770722797E-8</v>
      </c>
      <c r="O144" s="100">
        <f t="shared" si="55"/>
        <v>2.4162742855671819E-5</v>
      </c>
      <c r="P144" s="100">
        <f t="shared" si="56"/>
        <v>4.0206958360996004E-7</v>
      </c>
      <c r="Q144" s="11">
        <v>142</v>
      </c>
      <c r="R144" s="9">
        <f t="shared" si="51"/>
        <v>0.69805894700935645</v>
      </c>
    </row>
    <row r="145" spans="1:18" x14ac:dyDescent="0.25">
      <c r="A145" s="9">
        <f t="shared" si="52"/>
        <v>-0.1025198270197583</v>
      </c>
      <c r="B145" s="88">
        <f>IF(Sample3!K151&gt;0,Sample3!K151, )</f>
        <v>0.1025198270197583</v>
      </c>
      <c r="C145" s="88">
        <f>IF(Sample3!L151&gt;0,Sample3!L151,"")</f>
        <v>0.69787887515189861</v>
      </c>
      <c r="D145" s="88" t="str">
        <f>IF(Sample3!M151&gt;0,Sample3!M151,)</f>
        <v/>
      </c>
      <c r="E145" s="162">
        <f t="shared" si="43"/>
        <v>0.50251982701975828</v>
      </c>
      <c r="F145" s="162">
        <f t="shared" si="44"/>
        <v>7.3828565479153896E-2</v>
      </c>
      <c r="G145" s="162">
        <f t="shared" si="45"/>
        <v>2.8047452668364795E-2</v>
      </c>
      <c r="H145" s="162">
        <f t="shared" si="46"/>
        <v>6.4380887223960959E-4</v>
      </c>
      <c r="I145" s="162">
        <f t="shared" si="47"/>
        <v>0.10187601814751869</v>
      </c>
      <c r="J145" s="162">
        <f t="shared" si="53"/>
        <v>6.4380887223960959E-4</v>
      </c>
      <c r="K145" s="162">
        <f t="shared" si="48"/>
        <v>2.561508555980643E-5</v>
      </c>
      <c r="L145" s="59">
        <f t="shared" si="49"/>
        <v>-1.2034817586935973E-15</v>
      </c>
      <c r="M145" s="162">
        <f t="shared" si="54"/>
        <v>0.6981874665876352</v>
      </c>
      <c r="N145" s="99">
        <f t="shared" si="50"/>
        <v>9.5228674209965419E-8</v>
      </c>
      <c r="O145" s="100">
        <f t="shared" si="55"/>
        <v>2.2595001492477216E-5</v>
      </c>
      <c r="P145" s="100">
        <f t="shared" si="56"/>
        <v>3.859066732086349E-7</v>
      </c>
      <c r="Q145" s="11">
        <v>143</v>
      </c>
      <c r="R145" s="9">
        <f t="shared" si="51"/>
        <v>0.69792619728676386</v>
      </c>
    </row>
    <row r="146" spans="1:18" x14ac:dyDescent="0.25">
      <c r="A146" s="9">
        <f t="shared" si="52"/>
        <v>-0.1011445424122492</v>
      </c>
      <c r="B146" s="88">
        <f>IF(Sample3!K152&gt;0,Sample3!K152, )</f>
        <v>0.1011445424122492</v>
      </c>
      <c r="C146" s="88">
        <f>IF(Sample3!L152&gt;0,Sample3!L152,"")</f>
        <v>0.69787887515189861</v>
      </c>
      <c r="D146" s="88" t="str">
        <f>IF(Sample3!M152&gt;0,Sample3!M152,)</f>
        <v/>
      </c>
      <c r="E146" s="162">
        <f t="shared" si="43"/>
        <v>0.50114454241224926</v>
      </c>
      <c r="F146" s="162">
        <f t="shared" si="44"/>
        <v>7.355011824307213E-2</v>
      </c>
      <c r="G146" s="162">
        <f t="shared" si="45"/>
        <v>2.6965612028548289E-2</v>
      </c>
      <c r="H146" s="162">
        <f t="shared" si="46"/>
        <v>6.2881214062877888E-4</v>
      </c>
      <c r="I146" s="162">
        <f t="shared" si="47"/>
        <v>0.10051573027162042</v>
      </c>
      <c r="J146" s="162">
        <f t="shared" si="53"/>
        <v>6.2881214062877888E-4</v>
      </c>
      <c r="K146" s="162">
        <f t="shared" si="48"/>
        <v>2.450646533312413E-5</v>
      </c>
      <c r="L146" s="59">
        <f t="shared" si="49"/>
        <v>-1.050270981295343E-15</v>
      </c>
      <c r="M146" s="162">
        <f t="shared" si="54"/>
        <v>0.69804290504043376</v>
      </c>
      <c r="N146" s="99">
        <f t="shared" si="50"/>
        <v>2.6905804332851873E-8</v>
      </c>
      <c r="O146" s="100">
        <f t="shared" si="55"/>
        <v>2.1045706908323503E-5</v>
      </c>
      <c r="P146" s="100">
        <f t="shared" si="56"/>
        <v>3.6938003795728071E-7</v>
      </c>
      <c r="Q146" s="11">
        <v>144</v>
      </c>
      <c r="R146" s="9">
        <f t="shared" si="51"/>
        <v>0.69778772168486736</v>
      </c>
    </row>
    <row r="147" spans="1:18" x14ac:dyDescent="0.25">
      <c r="A147" s="9">
        <f t="shared" si="52"/>
        <v>-9.9845662505157182E-2</v>
      </c>
      <c r="B147" s="88">
        <f>IF(Sample3!K153&gt;0,Sample3!K153, )</f>
        <v>9.9845662505157182E-2</v>
      </c>
      <c r="C147" s="88">
        <f>IF(Sample3!L153&gt;0,Sample3!L153,"")</f>
        <v>0.6976149945373159</v>
      </c>
      <c r="D147" s="88" t="str">
        <f>IF(Sample3!M153&gt;0,Sample3!M153,)</f>
        <v/>
      </c>
      <c r="E147" s="162">
        <f t="shared" si="43"/>
        <v>0.49984566250515722</v>
      </c>
      <c r="F147" s="162">
        <f t="shared" si="44"/>
        <v>7.3270771711814744E-2</v>
      </c>
      <c r="G147" s="162">
        <f t="shared" si="45"/>
        <v>2.5959970267091056E-2</v>
      </c>
      <c r="H147" s="162">
        <f t="shared" si="46"/>
        <v>6.1492052625138072E-4</v>
      </c>
      <c r="I147" s="162">
        <f t="shared" si="47"/>
        <v>9.9230741978905801E-2</v>
      </c>
      <c r="J147" s="162">
        <f t="shared" si="53"/>
        <v>6.1492052625138072E-4</v>
      </c>
      <c r="K147" s="162">
        <f t="shared" si="48"/>
        <v>2.3503510843339338E-5</v>
      </c>
      <c r="L147" s="59">
        <f t="shared" si="49"/>
        <v>-9.2148511043883761E-16</v>
      </c>
      <c r="M147" s="162">
        <f t="shared" si="54"/>
        <v>0.69790854542625125</v>
      </c>
      <c r="N147" s="99">
        <f t="shared" si="50"/>
        <v>8.6172124394731566E-8</v>
      </c>
      <c r="O147" s="100">
        <f t="shared" si="55"/>
        <v>1.9680104084156642E-5</v>
      </c>
      <c r="P147" s="100">
        <f t="shared" si="56"/>
        <v>3.5431116018181512E-7</v>
      </c>
      <c r="Q147" s="11">
        <v>145</v>
      </c>
      <c r="R147" s="9">
        <f t="shared" si="51"/>
        <v>0.69765899953940091</v>
      </c>
    </row>
    <row r="148" spans="1:18" x14ac:dyDescent="0.25">
      <c r="A148" s="9">
        <f t="shared" si="52"/>
        <v>-9.8546782598065402E-2</v>
      </c>
      <c r="B148" s="88">
        <f>IF(Sample3!K154&gt;0,Sample3!K154, )</f>
        <v>9.8546782598065402E-2</v>
      </c>
      <c r="C148" s="88">
        <f>IF(Sample3!L154&gt;0,Sample3!L154,"")</f>
        <v>0.69711780575286098</v>
      </c>
      <c r="D148" s="88" t="str">
        <f>IF(Sample3!M154&gt;0,Sample3!M154,)</f>
        <v/>
      </c>
      <c r="E148" s="162">
        <f t="shared" si="43"/>
        <v>0.4985467825980654</v>
      </c>
      <c r="F148" s="162">
        <f t="shared" si="44"/>
        <v>7.2974824294725599E-2</v>
      </c>
      <c r="G148" s="162">
        <f t="shared" si="45"/>
        <v>2.4970672585295992E-2</v>
      </c>
      <c r="H148" s="162">
        <f t="shared" si="46"/>
        <v>6.0128571804381192E-4</v>
      </c>
      <c r="I148" s="162">
        <f t="shared" si="47"/>
        <v>9.794549688002159E-2</v>
      </c>
      <c r="J148" s="162">
        <f t="shared" si="53"/>
        <v>6.0128571804381192E-4</v>
      </c>
      <c r="K148" s="162">
        <f t="shared" si="48"/>
        <v>2.2541588499481209E-5</v>
      </c>
      <c r="L148" s="59">
        <f t="shared" si="49"/>
        <v>-8.0824236192708125E-16</v>
      </c>
      <c r="M148" s="162">
        <f t="shared" si="54"/>
        <v>0.69777638207086035</v>
      </c>
      <c r="N148" s="99">
        <f t="shared" si="50"/>
        <v>4.3372276662960851E-7</v>
      </c>
      <c r="O148" s="100">
        <f t="shared" si="55"/>
        <v>1.840306965168359E-5</v>
      </c>
      <c r="P148" s="100">
        <f t="shared" si="56"/>
        <v>3.3975218179662155E-7</v>
      </c>
      <c r="Q148" s="11">
        <v>146</v>
      </c>
      <c r="R148" s="9">
        <f t="shared" si="51"/>
        <v>0.69753236943613106</v>
      </c>
    </row>
    <row r="149" spans="1:18" x14ac:dyDescent="0.25">
      <c r="A149" s="9">
        <f t="shared" si="52"/>
        <v>-9.7247902690973609E-2</v>
      </c>
      <c r="B149" s="88">
        <f>IF(Sample3!K155&gt;0,Sample3!K155, )</f>
        <v>9.7247902690973609E-2</v>
      </c>
      <c r="C149" s="88">
        <f>IF(Sample3!L155&gt;0,Sample3!L155,"")</f>
        <v>0.69787887515189861</v>
      </c>
      <c r="D149" s="88" t="str">
        <f>IF(Sample3!M155&gt;0,Sample3!M155,)</f>
        <v/>
      </c>
      <c r="E149" s="162">
        <f t="shared" si="43"/>
        <v>0.49724790269097363</v>
      </c>
      <c r="F149" s="162">
        <f t="shared" si="44"/>
        <v>7.2661592850997422E-2</v>
      </c>
      <c r="G149" s="162">
        <f t="shared" si="45"/>
        <v>2.3998409107058249E-2</v>
      </c>
      <c r="H149" s="162">
        <f t="shared" si="46"/>
        <v>5.8790073291793699E-4</v>
      </c>
      <c r="I149" s="162">
        <f t="shared" si="47"/>
        <v>9.6660001958055672E-2</v>
      </c>
      <c r="J149" s="162">
        <f t="shared" si="53"/>
        <v>5.8790073291793699E-4</v>
      </c>
      <c r="K149" s="162">
        <f t="shared" si="48"/>
        <v>2.161902081759808E-5</v>
      </c>
      <c r="L149" s="59">
        <f t="shared" si="49"/>
        <v>-7.1054273576007498E-16</v>
      </c>
      <c r="M149" s="162">
        <f t="shared" si="54"/>
        <v>0.69764650047625609</v>
      </c>
      <c r="N149" s="99">
        <f t="shared" si="50"/>
        <v>5.3997989879967108E-8</v>
      </c>
      <c r="O149" s="100">
        <f t="shared" si="55"/>
        <v>1.720886465270351E-5</v>
      </c>
      <c r="P149" s="100">
        <f t="shared" si="56"/>
        <v>3.2568920850406262E-7</v>
      </c>
      <c r="Q149" s="11">
        <v>147</v>
      </c>
      <c r="R149" s="9">
        <f t="shared" si="51"/>
        <v>0.69740791971091665</v>
      </c>
    </row>
    <row r="150" spans="1:18" x14ac:dyDescent="0.25">
      <c r="A150" s="9">
        <f t="shared" si="52"/>
        <v>-9.6025427484298709E-2</v>
      </c>
      <c r="B150" s="88">
        <f>IF(Sample3!K156&gt;0,Sample3!K156, )</f>
        <v>9.6025427484298709E-2</v>
      </c>
      <c r="C150" s="88">
        <f>IF(Sample3!L156&gt;0,Sample3!L156,"")</f>
        <v>0.69697816942593349</v>
      </c>
      <c r="D150" s="88" t="str">
        <f>IF(Sample3!M156&gt;0,Sample3!M156,)</f>
        <v/>
      </c>
      <c r="E150" s="162">
        <f t="shared" si="43"/>
        <v>0.49602542748429873</v>
      </c>
      <c r="F150" s="162">
        <f t="shared" si="44"/>
        <v>7.2350392748825043E-2</v>
      </c>
      <c r="G150" s="162">
        <f t="shared" si="45"/>
        <v>2.3099509458240408E-2</v>
      </c>
      <c r="H150" s="162">
        <f t="shared" si="46"/>
        <v>5.7552527723325753E-4</v>
      </c>
      <c r="I150" s="162">
        <f t="shared" si="47"/>
        <v>9.5449902207065451E-2</v>
      </c>
      <c r="J150" s="162">
        <f t="shared" si="53"/>
        <v>5.7552527723325753E-4</v>
      </c>
      <c r="K150" s="162">
        <f t="shared" si="48"/>
        <v>2.0785230235919771E-5</v>
      </c>
      <c r="L150" s="59">
        <f t="shared" si="49"/>
        <v>-6.283862319378189E-16</v>
      </c>
      <c r="M150" s="162">
        <f t="shared" si="54"/>
        <v>0.69752641913714919</v>
      </c>
      <c r="N150" s="99">
        <f t="shared" si="50"/>
        <v>3.0057774584809638E-7</v>
      </c>
      <c r="O150" s="100">
        <f t="shared" si="55"/>
        <v>1.6155759355370921E-5</v>
      </c>
      <c r="P150" s="100">
        <f t="shared" si="56"/>
        <v>3.1289425753093934E-7</v>
      </c>
      <c r="Q150" s="11">
        <v>148</v>
      </c>
      <c r="R150" s="9">
        <f t="shared" si="51"/>
        <v>0.69729286055586803</v>
      </c>
    </row>
    <row r="151" spans="1:18" x14ac:dyDescent="0.25">
      <c r="A151" s="9">
        <f t="shared" si="52"/>
        <v>-9.4726547577206915E-2</v>
      </c>
      <c r="B151" s="88">
        <f>IF(Sample3!K157&gt;0,Sample3!K157, )</f>
        <v>9.4726547577206915E-2</v>
      </c>
      <c r="C151" s="88">
        <f>IF(Sample3!L157&gt;0,Sample3!L157,"")</f>
        <v>0.69660581026040047</v>
      </c>
      <c r="D151" s="88" t="str">
        <f>IF(Sample3!M157&gt;0,Sample3!M157,)</f>
        <v/>
      </c>
      <c r="E151" s="162">
        <f t="shared" si="43"/>
        <v>0.49472654757720691</v>
      </c>
      <c r="F151" s="162">
        <f t="shared" si="44"/>
        <v>7.2001692183198726E-2</v>
      </c>
      <c r="G151" s="162">
        <f t="shared" si="45"/>
        <v>2.2162249163977701E-2</v>
      </c>
      <c r="H151" s="162">
        <f t="shared" si="46"/>
        <v>5.6260623003048793E-4</v>
      </c>
      <c r="I151" s="162">
        <f t="shared" si="47"/>
        <v>9.4163941347176427E-2</v>
      </c>
      <c r="J151" s="162">
        <f t="shared" si="53"/>
        <v>5.6260623003048793E-4</v>
      </c>
      <c r="K151" s="162">
        <f t="shared" si="48"/>
        <v>1.9934522601914105E-5</v>
      </c>
      <c r="L151" s="59">
        <f t="shared" si="49"/>
        <v>-5.5289106626331272E-16</v>
      </c>
      <c r="M151" s="162">
        <f t="shared" si="54"/>
        <v>0.69740120703614195</v>
      </c>
      <c r="N151" s="99">
        <f t="shared" si="50"/>
        <v>6.3265603085993395E-7</v>
      </c>
      <c r="O151" s="100">
        <f t="shared" si="55"/>
        <v>1.5107329040699597E-5</v>
      </c>
      <c r="P151" s="100">
        <f t="shared" si="56"/>
        <v>2.9975504658502602E-7</v>
      </c>
      <c r="Q151" s="11">
        <v>149</v>
      </c>
      <c r="R151" s="9">
        <f t="shared" si="51"/>
        <v>0.69717289123820236</v>
      </c>
    </row>
    <row r="152" spans="1:18" x14ac:dyDescent="0.25">
      <c r="A152" s="9">
        <f t="shared" si="52"/>
        <v>-9.3504072370532224E-2</v>
      </c>
      <c r="B152" s="88">
        <f>IF(Sample3!K158&gt;0,Sample3!K158, )</f>
        <v>9.3504072370532224E-2</v>
      </c>
      <c r="C152" s="88">
        <f>IF(Sample3!L158&gt;0,Sample3!L158,"")</f>
        <v>0.69686941444079353</v>
      </c>
      <c r="D152" s="88" t="str">
        <f>IF(Sample3!M158&gt;0,Sample3!M158,)</f>
        <v/>
      </c>
      <c r="E152" s="162">
        <f t="shared" si="43"/>
        <v>0.49350407237053223</v>
      </c>
      <c r="F152" s="162">
        <f t="shared" si="44"/>
        <v>7.16559460965078E-2</v>
      </c>
      <c r="G152" s="162">
        <f t="shared" si="45"/>
        <v>2.1297468309299447E-2</v>
      </c>
      <c r="H152" s="162">
        <f t="shared" si="46"/>
        <v>5.5065796472497652E-4</v>
      </c>
      <c r="I152" s="162">
        <f t="shared" si="47"/>
        <v>9.2953414405807247E-2</v>
      </c>
      <c r="J152" s="162">
        <f t="shared" si="53"/>
        <v>5.5065796472497652E-4</v>
      </c>
      <c r="K152" s="162">
        <f t="shared" si="48"/>
        <v>1.9165678791999087E-5</v>
      </c>
      <c r="L152" s="59">
        <f t="shared" si="49"/>
        <v>-4.8849813083505699E-16</v>
      </c>
      <c r="M152" s="162">
        <f t="shared" si="54"/>
        <v>0.6972856662642779</v>
      </c>
      <c r="N152" s="99">
        <f t="shared" si="50"/>
        <v>1.7326558055406346E-7</v>
      </c>
      <c r="O152" s="100">
        <f t="shared" si="55"/>
        <v>1.4182781167612501E-5</v>
      </c>
      <c r="P152" s="100">
        <f t="shared" si="56"/>
        <v>2.8780562257290739E-7</v>
      </c>
      <c r="Q152" s="11">
        <v>150</v>
      </c>
      <c r="R152" s="9">
        <f t="shared" si="51"/>
        <v>0.69706219928880353</v>
      </c>
    </row>
    <row r="153" spans="1:18" x14ac:dyDescent="0.25">
      <c r="A153" s="9">
        <f t="shared" si="52"/>
        <v>-9.2281597163857546E-2</v>
      </c>
      <c r="B153" s="88">
        <f>IF(Sample3!K159&gt;0,Sample3!K159, )</f>
        <v>9.2281597163857546E-2</v>
      </c>
      <c r="C153" s="88">
        <f>IF(Sample3!L159&gt;0,Sample3!L159,"")</f>
        <v>0.69648153056134532</v>
      </c>
      <c r="D153" s="88" t="str">
        <f>IF(Sample3!M159&gt;0,Sample3!M159,)</f>
        <v/>
      </c>
      <c r="E153" s="162">
        <f t="shared" si="43"/>
        <v>0.49228159716385755</v>
      </c>
      <c r="F153" s="162">
        <f t="shared" si="44"/>
        <v>7.1292640576845145E-2</v>
      </c>
      <c r="G153" s="162">
        <f t="shared" si="45"/>
        <v>2.0450047608515209E-2</v>
      </c>
      <c r="H153" s="162">
        <f t="shared" si="46"/>
        <v>5.3890897849719066E-4</v>
      </c>
      <c r="I153" s="162">
        <f t="shared" si="47"/>
        <v>9.1742688185360355E-2</v>
      </c>
      <c r="J153" s="162">
        <f t="shared" si="53"/>
        <v>5.3890897849719066E-4</v>
      </c>
      <c r="K153" s="162">
        <f t="shared" si="48"/>
        <v>1.8426479310802551E-5</v>
      </c>
      <c r="L153" s="59">
        <f t="shared" si="49"/>
        <v>-4.3298697960380162E-16</v>
      </c>
      <c r="M153" s="162">
        <f t="shared" si="54"/>
        <v>0.6971724284631714</v>
      </c>
      <c r="N153" s="99">
        <f t="shared" si="50"/>
        <v>4.7733991074768234E-7</v>
      </c>
      <c r="O153" s="100">
        <f t="shared" si="55"/>
        <v>1.3314794895405293E-5</v>
      </c>
      <c r="P153" s="100">
        <f t="shared" si="56"/>
        <v>2.7624924583602725E-7</v>
      </c>
      <c r="Q153" s="11">
        <v>151</v>
      </c>
      <c r="R153" s="9">
        <f t="shared" si="51"/>
        <v>0.69695372943910316</v>
      </c>
    </row>
    <row r="154" spans="1:18" x14ac:dyDescent="0.25">
      <c r="A154" s="9">
        <f t="shared" si="52"/>
        <v>-9.1059121957182854E-2</v>
      </c>
      <c r="B154" s="88">
        <f>IF(Sample3!K160&gt;0,Sample3!K160, )</f>
        <v>9.1059121957182854E-2</v>
      </c>
      <c r="C154" s="88">
        <f>IF(Sample3!L160&gt;0,Sample3!L160,"")</f>
        <v>0.69648153056134532</v>
      </c>
      <c r="D154" s="88" t="str">
        <f>IF(Sample3!M160&gt;0,Sample3!M160,)</f>
        <v/>
      </c>
      <c r="E154" s="162">
        <f t="shared" si="43"/>
        <v>0.49105912195718288</v>
      </c>
      <c r="F154" s="162">
        <f t="shared" si="44"/>
        <v>7.0911273067701522E-2</v>
      </c>
      <c r="G154" s="162">
        <f t="shared" si="45"/>
        <v>1.9620494515608086E-2</v>
      </c>
      <c r="H154" s="162">
        <f t="shared" si="46"/>
        <v>5.2735437387324557E-4</v>
      </c>
      <c r="I154" s="162">
        <f t="shared" si="47"/>
        <v>9.0531767583309608E-2</v>
      </c>
      <c r="J154" s="162">
        <f t="shared" si="53"/>
        <v>5.2735437387324557E-4</v>
      </c>
      <c r="K154" s="162">
        <f t="shared" si="48"/>
        <v>1.7715781826238406E-5</v>
      </c>
      <c r="L154" s="59">
        <f t="shared" si="49"/>
        <v>-3.8191672047104655E-16</v>
      </c>
      <c r="M154" s="162">
        <f t="shared" si="54"/>
        <v>0.69706155659944857</v>
      </c>
      <c r="N154" s="99">
        <f t="shared" si="50"/>
        <v>3.3643020487775748E-7</v>
      </c>
      <c r="O154" s="100">
        <f t="shared" si="55"/>
        <v>1.2499912231336961E-5</v>
      </c>
      <c r="P154" s="100">
        <f t="shared" si="56"/>
        <v>2.6507511667257958E-7</v>
      </c>
      <c r="Q154" s="11">
        <v>152</v>
      </c>
      <c r="R154" s="9">
        <f t="shared" si="51"/>
        <v>0.69684754664321102</v>
      </c>
    </row>
    <row r="155" spans="1:18" x14ac:dyDescent="0.25">
      <c r="A155" s="9">
        <f t="shared" si="52"/>
        <v>-8.9913051450925263E-2</v>
      </c>
      <c r="B155" s="88">
        <f>IF(Sample3!K161&gt;0,Sample3!K161, )</f>
        <v>8.9913051450925263E-2</v>
      </c>
      <c r="C155" s="88">
        <f>IF(Sample3!L161&gt;0,Sample3!L161,"")</f>
        <v>0.69660581026040047</v>
      </c>
      <c r="D155" s="88" t="str">
        <f>IF(Sample3!M161&gt;0,Sample3!M161,)</f>
        <v/>
      </c>
      <c r="E155" s="162">
        <f t="shared" si="43"/>
        <v>0.48991305145092529</v>
      </c>
      <c r="F155" s="162">
        <f t="shared" si="44"/>
        <v>7.0536911245701606E-2</v>
      </c>
      <c r="G155" s="162">
        <f t="shared" si="45"/>
        <v>1.8859445952355558E-2</v>
      </c>
      <c r="H155" s="162">
        <f t="shared" si="46"/>
        <v>5.1669425286809956E-4</v>
      </c>
      <c r="I155" s="162">
        <f t="shared" si="47"/>
        <v>8.9396357198057164E-2</v>
      </c>
      <c r="J155" s="162">
        <f t="shared" si="53"/>
        <v>5.1669425286809956E-4</v>
      </c>
      <c r="K155" s="162">
        <f t="shared" si="48"/>
        <v>1.7074411189769082E-5</v>
      </c>
      <c r="L155" s="59">
        <f t="shared" si="49"/>
        <v>-3.4194869158454236E-16</v>
      </c>
      <c r="M155" s="162">
        <f t="shared" si="54"/>
        <v>0.69695981631317472</v>
      </c>
      <c r="N155" s="99">
        <f t="shared" si="50"/>
        <v>1.2532028540080311E-7</v>
      </c>
      <c r="O155" s="100">
        <f t="shared" si="55"/>
        <v>1.1781298433627187E-5</v>
      </c>
      <c r="P155" s="100">
        <f t="shared" si="56"/>
        <v>2.5493709155574754E-7</v>
      </c>
      <c r="Q155" s="11">
        <v>153</v>
      </c>
      <c r="R155" s="9">
        <f t="shared" si="51"/>
        <v>0.6967501324271147</v>
      </c>
    </row>
    <row r="156" spans="1:18" x14ac:dyDescent="0.25">
      <c r="A156" s="9">
        <f t="shared" si="52"/>
        <v>-8.8766980944667673E-2</v>
      </c>
      <c r="B156" s="88">
        <f>IF(Sample3!K162&gt;0,Sample3!K162, )</f>
        <v>8.8766980944667673E-2</v>
      </c>
      <c r="C156" s="88">
        <f>IF(Sample3!L162&gt;0,Sample3!L162,"")</f>
        <v>0.69648153056134532</v>
      </c>
      <c r="D156" s="88" t="str">
        <f>IF(Sample3!M162&gt;0,Sample3!M162,)</f>
        <v/>
      </c>
      <c r="E156" s="162">
        <f t="shared" si="43"/>
        <v>0.48876698094466769</v>
      </c>
      <c r="F156" s="162">
        <f t="shared" si="44"/>
        <v>7.0145881812263403E-2</v>
      </c>
      <c r="G156" s="162">
        <f t="shared" si="45"/>
        <v>1.8114902108982645E-2</v>
      </c>
      <c r="H156" s="162">
        <f t="shared" si="46"/>
        <v>5.0619702342162565E-4</v>
      </c>
      <c r="I156" s="162">
        <f t="shared" si="47"/>
        <v>8.8260783921246047E-2</v>
      </c>
      <c r="J156" s="162">
        <f t="shared" si="53"/>
        <v>5.0619702342162565E-4</v>
      </c>
      <c r="K156" s="162">
        <f t="shared" si="48"/>
        <v>1.6456254169994103E-5</v>
      </c>
      <c r="L156" s="59">
        <f t="shared" si="49"/>
        <v>-3.0420110874728828E-16</v>
      </c>
      <c r="M156" s="162">
        <f t="shared" si="54"/>
        <v>0.69686025473539026</v>
      </c>
      <c r="N156" s="99">
        <f t="shared" si="50"/>
        <v>1.4343200000602358E-7</v>
      </c>
      <c r="O156" s="100">
        <f t="shared" si="55"/>
        <v>1.1103985536883522E-5</v>
      </c>
      <c r="P156" s="100">
        <f t="shared" si="56"/>
        <v>2.4511711616194273E-7</v>
      </c>
      <c r="Q156" s="11">
        <v>154</v>
      </c>
      <c r="R156" s="9">
        <f t="shared" si="51"/>
        <v>0.696654830815163</v>
      </c>
    </row>
    <row r="157" spans="1:18" x14ac:dyDescent="0.25">
      <c r="A157" s="9">
        <f t="shared" si="52"/>
        <v>-8.7544505737992981E-2</v>
      </c>
      <c r="B157" s="88">
        <f>IF(Sample3!K163&gt;0,Sample3!K163, )</f>
        <v>8.7544505737992981E-2</v>
      </c>
      <c r="C157" s="88">
        <f>IF(Sample3!L163&gt;0,Sample3!L163,"")</f>
        <v>0.69635726194949432</v>
      </c>
      <c r="D157" s="88" t="str">
        <f>IF(Sample3!M163&gt;0,Sample3!M163,)</f>
        <v/>
      </c>
      <c r="E157" s="162">
        <f t="shared" si="43"/>
        <v>0.48754450573799302</v>
      </c>
      <c r="F157" s="162">
        <f t="shared" si="44"/>
        <v>6.9710020783959048E-2</v>
      </c>
      <c r="G157" s="162">
        <f t="shared" si="45"/>
        <v>1.7339309567677014E-2</v>
      </c>
      <c r="H157" s="162">
        <f t="shared" si="46"/>
        <v>4.9517538635691916E-4</v>
      </c>
      <c r="I157" s="162">
        <f t="shared" si="47"/>
        <v>8.7049330351636062E-2</v>
      </c>
      <c r="J157" s="162">
        <f t="shared" si="53"/>
        <v>4.9517538635691916E-4</v>
      </c>
      <c r="K157" s="162">
        <f t="shared" si="48"/>
        <v>1.5821527659166486E-5</v>
      </c>
      <c r="L157" s="59">
        <f t="shared" si="49"/>
        <v>-2.6867397195928428E-16</v>
      </c>
      <c r="M157" s="162">
        <f t="shared" si="54"/>
        <v>0.69675650611016093</v>
      </c>
      <c r="N157" s="99">
        <f t="shared" si="50"/>
        <v>1.5939589982638746E-7</v>
      </c>
      <c r="O157" s="100">
        <f t="shared" si="55"/>
        <v>1.0424370821470731E-5</v>
      </c>
      <c r="P157" s="100">
        <f t="shared" si="56"/>
        <v>2.3498354706264855E-7</v>
      </c>
      <c r="Q157" s="11">
        <v>155</v>
      </c>
      <c r="R157" s="9">
        <f t="shared" si="51"/>
        <v>0.69655555496987587</v>
      </c>
    </row>
    <row r="158" spans="1:18" x14ac:dyDescent="0.25">
      <c r="A158" s="9">
        <f t="shared" si="52"/>
        <v>-8.6474839932152492E-2</v>
      </c>
      <c r="B158" s="88">
        <f>IF(Sample3!K164&gt;0,Sample3!K164, )</f>
        <v>8.6474839932152492E-2</v>
      </c>
      <c r="C158" s="88">
        <f>IF(Sample3!L164&gt;0,Sample3!L164,"")</f>
        <v>0.69649677388050335</v>
      </c>
      <c r="D158" s="88" t="str">
        <f>IF(Sample3!M164&gt;0,Sample3!M164,)</f>
        <v/>
      </c>
      <c r="E158" s="162">
        <f t="shared" si="43"/>
        <v>0.48647483993215251</v>
      </c>
      <c r="F158" s="162">
        <f t="shared" si="44"/>
        <v>6.9312454961694525E-2</v>
      </c>
      <c r="G158" s="162">
        <f t="shared" si="45"/>
        <v>1.6676708309891514E-2</v>
      </c>
      <c r="H158" s="162">
        <f t="shared" si="46"/>
        <v>4.8567666056645309E-4</v>
      </c>
      <c r="I158" s="162">
        <f t="shared" si="47"/>
        <v>8.5989163271586039E-2</v>
      </c>
      <c r="J158" s="162">
        <f t="shared" si="53"/>
        <v>4.8567666056645309E-4</v>
      </c>
      <c r="K158" s="162">
        <f t="shared" si="48"/>
        <v>1.5286252323134777E-5</v>
      </c>
      <c r="L158" s="59">
        <f t="shared" si="49"/>
        <v>-2.4202861936828119E-16</v>
      </c>
      <c r="M158" s="162">
        <f t="shared" si="54"/>
        <v>0.69666783839419999</v>
      </c>
      <c r="N158" s="99">
        <f t="shared" si="50"/>
        <v>2.9263067846267706E-8</v>
      </c>
      <c r="O158" s="100">
        <f t="shared" si="55"/>
        <v>9.8639091139861658E-6</v>
      </c>
      <c r="P158" s="100">
        <f t="shared" si="56"/>
        <v>2.2639777444476706E-7</v>
      </c>
      <c r="Q158" s="11">
        <v>156</v>
      </c>
      <c r="R158" s="9">
        <f t="shared" si="51"/>
        <v>0.69647074200887937</v>
      </c>
    </row>
    <row r="159" spans="1:18" x14ac:dyDescent="0.25">
      <c r="A159" s="9">
        <f t="shared" si="52"/>
        <v>-8.5328769425895123E-2</v>
      </c>
      <c r="B159" s="88">
        <f>IF(Sample3!K165&gt;0,Sample3!K165, )</f>
        <v>8.5328769425895123E-2</v>
      </c>
      <c r="C159" s="88">
        <f>IF(Sample3!L165&gt;0,Sample3!L165,"")</f>
        <v>0.69674537198690512</v>
      </c>
      <c r="D159" s="88" t="str">
        <f>IF(Sample3!M165&gt;0,Sample3!M165,)</f>
        <v/>
      </c>
      <c r="E159" s="162">
        <f t="shared" si="43"/>
        <v>0.48532876942589515</v>
      </c>
      <c r="F159" s="162">
        <f t="shared" si="44"/>
        <v>6.8869444068053814E-2</v>
      </c>
      <c r="G159" s="162">
        <f t="shared" si="45"/>
        <v>1.5983678852597591E-2</v>
      </c>
      <c r="H159" s="162">
        <f t="shared" si="46"/>
        <v>4.756465052437181E-4</v>
      </c>
      <c r="I159" s="162">
        <f t="shared" si="47"/>
        <v>8.4853122920651405E-2</v>
      </c>
      <c r="J159" s="162">
        <f t="shared" si="53"/>
        <v>4.756465052437181E-4</v>
      </c>
      <c r="K159" s="162">
        <f t="shared" si="48"/>
        <v>1.4732817940059002E-5</v>
      </c>
      <c r="L159" s="59">
        <f t="shared" si="49"/>
        <v>-2.1538326677727805E-16</v>
      </c>
      <c r="M159" s="162">
        <f t="shared" si="54"/>
        <v>0.6965750602049724</v>
      </c>
      <c r="N159" s="99">
        <f t="shared" si="50"/>
        <v>2.9006103065098146E-8</v>
      </c>
      <c r="O159" s="100">
        <f t="shared" si="55"/>
        <v>9.2968014354155297E-6</v>
      </c>
      <c r="P159" s="100">
        <f t="shared" si="56"/>
        <v>2.1748204624209154E-7</v>
      </c>
      <c r="Q159" s="11">
        <v>157</v>
      </c>
      <c r="R159" s="9">
        <f t="shared" si="51"/>
        <v>0.69638203423834566</v>
      </c>
    </row>
    <row r="160" spans="1:18" x14ac:dyDescent="0.25">
      <c r="A160" s="9">
        <f t="shared" si="52"/>
        <v>-8.4259103620054634E-2</v>
      </c>
      <c r="B160" s="88">
        <f>IF(Sample3!K166&gt;0,Sample3!K166, )</f>
        <v>8.4259103620054634E-2</v>
      </c>
      <c r="C160" s="88">
        <f>IF(Sample3!L166&gt;0,Sample3!L166,"")</f>
        <v>0.69598506870235666</v>
      </c>
      <c r="D160" s="88" t="str">
        <f>IF(Sample3!M166&gt;0,Sample3!M166,)</f>
        <v/>
      </c>
      <c r="E160" s="162">
        <f t="shared" si="43"/>
        <v>0.48425910362005464</v>
      </c>
      <c r="F160" s="162">
        <f t="shared" si="44"/>
        <v>6.8439831332450823E-2</v>
      </c>
      <c r="G160" s="162">
        <f t="shared" si="45"/>
        <v>1.5352852908013886E-2</v>
      </c>
      <c r="H160" s="162">
        <f t="shared" si="46"/>
        <v>4.6641937958992463E-4</v>
      </c>
      <c r="I160" s="162">
        <f t="shared" si="47"/>
        <v>8.379268424046471E-2</v>
      </c>
      <c r="J160" s="162">
        <f t="shared" si="53"/>
        <v>4.6641937958992463E-4</v>
      </c>
      <c r="K160" s="162">
        <f t="shared" si="48"/>
        <v>1.4234367491948806E-5</v>
      </c>
      <c r="L160" s="59">
        <f t="shared" si="49"/>
        <v>-1.9317880628477539E-16</v>
      </c>
      <c r="M160" s="162">
        <f t="shared" si="54"/>
        <v>0.69649056994935588</v>
      </c>
      <c r="N160" s="99">
        <f t="shared" si="50"/>
        <v>2.5553151071776459E-7</v>
      </c>
      <c r="O160" s="100">
        <f t="shared" si="55"/>
        <v>8.7969492203874708E-6</v>
      </c>
      <c r="P160" s="100">
        <f t="shared" si="56"/>
        <v>2.0941828877732191E-7</v>
      </c>
      <c r="Q160" s="11">
        <v>158</v>
      </c>
      <c r="R160" s="9">
        <f t="shared" si="51"/>
        <v>0.696301288517439</v>
      </c>
    </row>
    <row r="161" spans="1:18" x14ac:dyDescent="0.25">
      <c r="A161" s="9">
        <f t="shared" si="52"/>
        <v>-8.3189437814214368E-2</v>
      </c>
      <c r="B161" s="88">
        <f>IF(Sample3!K167&gt;0,Sample3!K167, )</f>
        <v>8.3189437814214368E-2</v>
      </c>
      <c r="C161" s="88">
        <f>IF(Sample3!L167&gt;0,Sample3!L167,"")</f>
        <v>0.69637276459745501</v>
      </c>
      <c r="D161" s="88" t="str">
        <f>IF(Sample3!M167&gt;0,Sample3!M167,)</f>
        <v/>
      </c>
      <c r="E161" s="162">
        <f t="shared" si="43"/>
        <v>0.48318943781421442</v>
      </c>
      <c r="F161" s="162">
        <f t="shared" si="44"/>
        <v>6.7994448365484031E-2</v>
      </c>
      <c r="G161" s="162">
        <f t="shared" si="45"/>
        <v>1.473767019307605E-2</v>
      </c>
      <c r="H161" s="162">
        <f t="shared" si="46"/>
        <v>4.573192556542871E-4</v>
      </c>
      <c r="I161" s="162">
        <f t="shared" si="47"/>
        <v>8.273211855856008E-2</v>
      </c>
      <c r="J161" s="162">
        <f t="shared" si="53"/>
        <v>4.573192556542871E-4</v>
      </c>
      <c r="K161" s="162">
        <f t="shared" si="48"/>
        <v>1.3752777217409048E-5</v>
      </c>
      <c r="L161" s="59">
        <f t="shared" si="49"/>
        <v>-1.731947918415229E-16</v>
      </c>
      <c r="M161" s="162">
        <f t="shared" si="54"/>
        <v>0.69640813356673148</v>
      </c>
      <c r="N161" s="99">
        <f t="shared" si="50"/>
        <v>1.2509639876800545E-9</v>
      </c>
      <c r="O161" s="100">
        <f t="shared" si="55"/>
        <v>8.3239663004469035E-6</v>
      </c>
      <c r="P161" s="100">
        <f t="shared" si="56"/>
        <v>2.0159676986193867E-7</v>
      </c>
      <c r="Q161" s="11">
        <v>159</v>
      </c>
      <c r="R161" s="9">
        <f t="shared" si="51"/>
        <v>0.69622254512992698</v>
      </c>
    </row>
    <row r="162" spans="1:18" x14ac:dyDescent="0.25">
      <c r="A162" s="9">
        <f t="shared" si="52"/>
        <v>-8.2119772008373879E-2</v>
      </c>
      <c r="B162" s="88">
        <f>IF(Sample3!K168&gt;0,Sample3!K168, )</f>
        <v>8.2119772008373879E-2</v>
      </c>
      <c r="C162" s="88">
        <f>IF(Sample3!L168&gt;0,Sample3!L168,"")</f>
        <v>0.69686941444079353</v>
      </c>
      <c r="D162" s="88" t="str">
        <f>IF(Sample3!M168&gt;0,Sample3!M168,)</f>
        <v/>
      </c>
      <c r="E162" s="162">
        <f t="shared" si="43"/>
        <v>0.48211977200837391</v>
      </c>
      <c r="F162" s="162">
        <f t="shared" si="44"/>
        <v>6.7533136001568531E-2</v>
      </c>
      <c r="G162" s="162">
        <f t="shared" si="45"/>
        <v>1.4138292455622772E-2</v>
      </c>
      <c r="H162" s="162">
        <f t="shared" si="46"/>
        <v>4.4834355118257563E-4</v>
      </c>
      <c r="I162" s="162">
        <f t="shared" si="47"/>
        <v>8.1671428457191303E-2</v>
      </c>
      <c r="J162" s="162">
        <f t="shared" si="53"/>
        <v>4.4834355118257563E-4</v>
      </c>
      <c r="K162" s="162">
        <f t="shared" si="48"/>
        <v>1.3287477066350293E-5</v>
      </c>
      <c r="L162" s="59">
        <f t="shared" si="49"/>
        <v>-1.5765166949677099E-16</v>
      </c>
      <c r="M162" s="162">
        <f t="shared" si="54"/>
        <v>0.69632777071289687</v>
      </c>
      <c r="N162" s="99">
        <f t="shared" si="50"/>
        <v>2.9337792796979962E-7</v>
      </c>
      <c r="O162" s="100">
        <f t="shared" si="55"/>
        <v>7.8764089354153007E-6</v>
      </c>
      <c r="P162" s="100">
        <f t="shared" si="56"/>
        <v>1.9401130339938018E-7</v>
      </c>
      <c r="Q162" s="11">
        <v>160</v>
      </c>
      <c r="R162" s="9">
        <f t="shared" si="51"/>
        <v>0.69614582477953291</v>
      </c>
    </row>
    <row r="163" spans="1:18" x14ac:dyDescent="0.25">
      <c r="A163" s="9">
        <f t="shared" si="52"/>
        <v>-8.1126510902950713E-2</v>
      </c>
      <c r="B163" s="88">
        <f>IF(Sample3!K169&gt;0,Sample3!K169, )</f>
        <v>8.1126510902950713E-2</v>
      </c>
      <c r="C163" s="88">
        <f>IF(Sample3!L169&gt;0,Sample3!L169,"")</f>
        <v>0.69610903104434052</v>
      </c>
      <c r="D163" s="88" t="str">
        <f>IF(Sample3!M169&gt;0,Sample3!M169,)</f>
        <v/>
      </c>
      <c r="E163" s="162">
        <f t="shared" si="43"/>
        <v>0.48112651090295072</v>
      </c>
      <c r="F163" s="162">
        <f t="shared" si="44"/>
        <v>6.7090395957275256E-2</v>
      </c>
      <c r="G163" s="162">
        <f t="shared" si="45"/>
        <v>1.359599676891543E-2</v>
      </c>
      <c r="H163" s="162">
        <f t="shared" si="46"/>
        <v>4.4011817676002651E-4</v>
      </c>
      <c r="I163" s="162">
        <f t="shared" si="47"/>
        <v>8.0686392726190687E-2</v>
      </c>
      <c r="J163" s="162">
        <f t="shared" si="53"/>
        <v>4.4011817676002651E-4</v>
      </c>
      <c r="K163" s="162">
        <f t="shared" si="48"/>
        <v>1.2869517215318185E-5</v>
      </c>
      <c r="L163" s="59">
        <f t="shared" si="49"/>
        <v>-1.4210854715201903E-16</v>
      </c>
      <c r="M163" s="162">
        <f t="shared" si="54"/>
        <v>0.6962550188590817</v>
      </c>
      <c r="N163" s="99">
        <f t="shared" si="50"/>
        <v>2.1312442052904362E-8</v>
      </c>
      <c r="O163" s="100">
        <f t="shared" si="55"/>
        <v>7.4823908394621167E-6</v>
      </c>
      <c r="P163" s="100">
        <f t="shared" si="56"/>
        <v>1.8717372325910445E-7</v>
      </c>
      <c r="Q163" s="11">
        <v>161</v>
      </c>
      <c r="R163" s="9">
        <f t="shared" si="51"/>
        <v>0.69607641093163442</v>
      </c>
    </row>
    <row r="164" spans="1:18" x14ac:dyDescent="0.25">
      <c r="A164" s="9">
        <f t="shared" si="52"/>
        <v>-8.0133249797527534E-2</v>
      </c>
      <c r="B164" s="88">
        <f>IF(Sample3!K170&gt;0,Sample3!K170, )</f>
        <v>8.0133249797527534E-2</v>
      </c>
      <c r="C164" s="88">
        <f>IF(Sample3!L170&gt;0,Sample3!L170,"")</f>
        <v>0.69598506870235666</v>
      </c>
      <c r="D164" s="88" t="str">
        <f>IF(Sample3!M170&gt;0,Sample3!M170,)</f>
        <v/>
      </c>
      <c r="E164" s="162">
        <f t="shared" si="43"/>
        <v>0.48013324979752758</v>
      </c>
      <c r="F164" s="162">
        <f t="shared" si="44"/>
        <v>6.6633724373820979E-2</v>
      </c>
      <c r="G164" s="162">
        <f t="shared" si="45"/>
        <v>1.3067529469820524E-2</v>
      </c>
      <c r="H164" s="162">
        <f t="shared" si="46"/>
        <v>4.3199595388603018E-4</v>
      </c>
      <c r="I164" s="162">
        <f t="shared" si="47"/>
        <v>7.9701253843641504E-2</v>
      </c>
      <c r="J164" s="162">
        <f t="shared" si="53"/>
        <v>4.3199595388603018E-4</v>
      </c>
      <c r="K164" s="162">
        <f t="shared" si="48"/>
        <v>1.2464701725582154E-5</v>
      </c>
      <c r="L164" s="59">
        <f t="shared" si="49"/>
        <v>-1.2878587085651731E-16</v>
      </c>
      <c r="M164" s="162">
        <f t="shared" si="54"/>
        <v>0.6961840788996474</v>
      </c>
      <c r="N164" s="99">
        <f t="shared" si="50"/>
        <v>3.9605058625698766E-8</v>
      </c>
      <c r="O164" s="100">
        <f t="shared" si="55"/>
        <v>7.1080799157142485E-6</v>
      </c>
      <c r="P164" s="100">
        <f t="shared" si="56"/>
        <v>1.8052970544701505E-7</v>
      </c>
      <c r="Q164" s="11">
        <v>162</v>
      </c>
      <c r="R164" s="9">
        <f t="shared" si="51"/>
        <v>0.69600876711735027</v>
      </c>
    </row>
    <row r="165" spans="1:18" x14ac:dyDescent="0.25">
      <c r="A165" s="9">
        <f t="shared" si="52"/>
        <v>-7.9139988692104368E-2</v>
      </c>
      <c r="B165" s="88">
        <f>IF(Sample3!K171&gt;0,Sample3!K171, )</f>
        <v>7.9139988692104368E-2</v>
      </c>
      <c r="C165" s="88">
        <f>IF(Sample3!L171&gt;0,Sample3!L171,"")</f>
        <v>0.69610903104434052</v>
      </c>
      <c r="D165" s="88" t="str">
        <f>IF(Sample3!M171&gt;0,Sample3!M171,)</f>
        <v/>
      </c>
      <c r="E165" s="162">
        <f t="shared" si="43"/>
        <v>0.47913998869210439</v>
      </c>
      <c r="F165" s="162">
        <f t="shared" si="44"/>
        <v>6.6163060212611854E-2</v>
      </c>
      <c r="G165" s="162">
        <f t="shared" si="45"/>
        <v>1.2552953509617548E-2</v>
      </c>
      <c r="H165" s="162">
        <f t="shared" si="46"/>
        <v>4.2397496987496563E-4</v>
      </c>
      <c r="I165" s="162">
        <f t="shared" si="47"/>
        <v>7.8716013722229403E-2</v>
      </c>
      <c r="J165" s="162">
        <f t="shared" si="53"/>
        <v>4.2397496987496563E-4</v>
      </c>
      <c r="K165" s="162">
        <f t="shared" si="48"/>
        <v>1.2072617385226529E-5</v>
      </c>
      <c r="L165" s="59">
        <f t="shared" si="49"/>
        <v>-1.1546319456101562E-16</v>
      </c>
      <c r="M165" s="162">
        <f t="shared" si="54"/>
        <v>0.69611495811615554</v>
      </c>
      <c r="N165" s="99">
        <f t="shared" si="50"/>
        <v>3.5130180300345933E-11</v>
      </c>
      <c r="O165" s="100">
        <f t="shared" si="55"/>
        <v>6.7524908451855238E-6</v>
      </c>
      <c r="P165" s="100">
        <f t="shared" si="56"/>
        <v>1.740745970077553E-7</v>
      </c>
      <c r="Q165" s="11">
        <v>163</v>
      </c>
      <c r="R165" s="9">
        <f t="shared" si="51"/>
        <v>0.69594290139444426</v>
      </c>
    </row>
    <row r="166" spans="1:18" x14ac:dyDescent="0.25">
      <c r="A166" s="9">
        <f t="shared" si="52"/>
        <v>-7.8146727586681189E-2</v>
      </c>
      <c r="B166" s="88">
        <f>IF(Sample3!K172&gt;0,Sample3!K172, )</f>
        <v>7.8146727586681189E-2</v>
      </c>
      <c r="C166" s="88">
        <f>IF(Sample3!L172&gt;0,Sample3!L172,"")</f>
        <v>0.6954733392263408</v>
      </c>
      <c r="D166" s="88" t="str">
        <f>IF(Sample3!M172&gt;0,Sample3!M172,)</f>
        <v/>
      </c>
      <c r="E166" s="162">
        <f t="shared" si="43"/>
        <v>0.4781467275866812</v>
      </c>
      <c r="F166" s="162">
        <f t="shared" si="44"/>
        <v>6.5678364749433435E-2</v>
      </c>
      <c r="G166" s="162">
        <f t="shared" si="45"/>
        <v>1.2052309478591039E-2</v>
      </c>
      <c r="H166" s="162">
        <f t="shared" si="46"/>
        <v>4.16053358656715E-4</v>
      </c>
      <c r="I166" s="162">
        <f t="shared" si="47"/>
        <v>7.7730674228024474E-2</v>
      </c>
      <c r="J166" s="162">
        <f t="shared" si="53"/>
        <v>4.16053358656715E-4</v>
      </c>
      <c r="K166" s="162">
        <f t="shared" si="48"/>
        <v>1.1692863962110477E-5</v>
      </c>
      <c r="L166" s="59">
        <f t="shared" si="49"/>
        <v>-1.0436096431476417E-16</v>
      </c>
      <c r="M166" s="162">
        <f t="shared" si="54"/>
        <v>0.69604766094687742</v>
      </c>
      <c r="N166" s="99">
        <f t="shared" si="50"/>
        <v>3.2984543868014244E-7</v>
      </c>
      <c r="O166" s="100">
        <f t="shared" si="55"/>
        <v>6.4146875384149878E-6</v>
      </c>
      <c r="P166" s="100">
        <f t="shared" si="56"/>
        <v>1.6780384087556677E-7</v>
      </c>
      <c r="Q166" s="11">
        <v>164</v>
      </c>
      <c r="R166" s="9">
        <f t="shared" si="51"/>
        <v>0.69587881895847292</v>
      </c>
    </row>
    <row r="167" spans="1:18" x14ac:dyDescent="0.25">
      <c r="A167" s="9">
        <f t="shared" si="52"/>
        <v>-7.7153466481257801E-2</v>
      </c>
      <c r="B167" s="88">
        <f>IF(Sample3!K173&gt;0,Sample3!K173, )</f>
        <v>7.7153466481257801E-2</v>
      </c>
      <c r="C167" s="88">
        <f>IF(Sample3!L173&gt;0,Sample3!L173,"")</f>
        <v>0.69598506870235666</v>
      </c>
      <c r="D167" s="88" t="str">
        <f>IF(Sample3!M173&gt;0,Sample3!M173,)</f>
        <v/>
      </c>
      <c r="E167" s="162">
        <f t="shared" si="43"/>
        <v>0.47715346648125784</v>
      </c>
      <c r="F167" s="162">
        <f t="shared" si="44"/>
        <v>6.5179621822482423E-2</v>
      </c>
      <c r="G167" s="162">
        <f t="shared" si="45"/>
        <v>1.1565615359398665E-2</v>
      </c>
      <c r="H167" s="162">
        <f t="shared" si="46"/>
        <v>4.0822929937671393E-4</v>
      </c>
      <c r="I167" s="162">
        <f t="shared" si="47"/>
        <v>7.6745237181881087E-2</v>
      </c>
      <c r="J167" s="162">
        <f t="shared" si="53"/>
        <v>4.0822929937671393E-4</v>
      </c>
      <c r="K167" s="162">
        <f t="shared" si="48"/>
        <v>1.1325053796813019E-5</v>
      </c>
      <c r="L167" s="59">
        <f t="shared" si="49"/>
        <v>-9.5479180117763005E-17</v>
      </c>
      <c r="M167" s="162">
        <f t="shared" si="54"/>
        <v>0.69598218895465747</v>
      </c>
      <c r="N167" s="99">
        <f t="shared" si="50"/>
        <v>8.2929468109988876E-12</v>
      </c>
      <c r="O167" s="100">
        <f t="shared" si="55"/>
        <v>6.0937806791678649E-6</v>
      </c>
      <c r="P167" s="100">
        <f t="shared" si="56"/>
        <v>1.617129753981444E-7</v>
      </c>
      <c r="Q167" s="11">
        <v>165</v>
      </c>
      <c r="R167" s="9">
        <f t="shared" si="51"/>
        <v>0.69581652211121625</v>
      </c>
    </row>
    <row r="168" spans="1:18" x14ac:dyDescent="0.25">
      <c r="A168" s="9">
        <f t="shared" si="52"/>
        <v>-7.6236610076251959E-2</v>
      </c>
      <c r="B168" s="88">
        <f>IF(Sample3!K174&gt;0,Sample3!K174, )</f>
        <v>7.6236610076251959E-2</v>
      </c>
      <c r="C168" s="88">
        <f>IF(Sample3!L174&gt;0,Sample3!L174,"")</f>
        <v>0.69572143191452107</v>
      </c>
      <c r="D168" s="88" t="str">
        <f>IF(Sample3!M174&gt;0,Sample3!M174,)</f>
        <v/>
      </c>
      <c r="E168" s="162">
        <f t="shared" si="43"/>
        <v>0.47623661007625195</v>
      </c>
      <c r="F168" s="162">
        <f t="shared" si="44"/>
        <v>6.4706780820787346E-2</v>
      </c>
      <c r="G168" s="162">
        <f t="shared" si="45"/>
        <v>1.1128737117573909E-2</v>
      </c>
      <c r="H168" s="162">
        <f t="shared" si="46"/>
        <v>4.0109213789070453E-4</v>
      </c>
      <c r="I168" s="162">
        <f t="shared" si="47"/>
        <v>7.5835517938361255E-2</v>
      </c>
      <c r="J168" s="162">
        <f t="shared" si="53"/>
        <v>4.0109213789070453E-4</v>
      </c>
      <c r="K168" s="162">
        <f t="shared" si="48"/>
        <v>1.0995812326419329E-5</v>
      </c>
      <c r="L168" s="59">
        <f t="shared" si="49"/>
        <v>-8.6597395920761831E-17</v>
      </c>
      <c r="M168" s="162">
        <f t="shared" si="54"/>
        <v>0.6959233721503062</v>
      </c>
      <c r="N168" s="99">
        <f t="shared" si="50"/>
        <v>4.0779858828951963E-8</v>
      </c>
      <c r="O168" s="100">
        <f t="shared" si="55"/>
        <v>5.8118244370751831E-6</v>
      </c>
      <c r="P168" s="100">
        <f t="shared" si="56"/>
        <v>1.5624652620399948E-7</v>
      </c>
      <c r="Q168" s="11">
        <v>166</v>
      </c>
      <c r="R168" s="9">
        <f t="shared" si="51"/>
        <v>0.69576060169626264</v>
      </c>
    </row>
    <row r="169" spans="1:18" x14ac:dyDescent="0.25">
      <c r="A169" s="9">
        <f t="shared" si="52"/>
        <v>-7.5319753671245881E-2</v>
      </c>
      <c r="B169" s="88">
        <f>IF(Sample3!K175&gt;0,Sample3!K175, )</f>
        <v>7.5319753671245881E-2</v>
      </c>
      <c r="C169" s="88">
        <f>IF(Sample3!L175&gt;0,Sample3!L175,"")</f>
        <v>0.69561270198823311</v>
      </c>
      <c r="D169" s="88" t="str">
        <f>IF(Sample3!M175&gt;0,Sample3!M175,)</f>
        <v/>
      </c>
      <c r="E169" s="162">
        <f t="shared" si="43"/>
        <v>0.4753197536712459</v>
      </c>
      <c r="F169" s="162">
        <f t="shared" si="44"/>
        <v>6.4221997915307735E-2</v>
      </c>
      <c r="G169" s="162">
        <f t="shared" si="45"/>
        <v>1.0703720538347214E-2</v>
      </c>
      <c r="H169" s="162">
        <f t="shared" si="46"/>
        <v>3.940352175909323E-4</v>
      </c>
      <c r="I169" s="162">
        <f t="shared" si="47"/>
        <v>7.4925718453654949E-2</v>
      </c>
      <c r="J169" s="162">
        <f t="shared" si="53"/>
        <v>3.940352175909323E-4</v>
      </c>
      <c r="K169" s="162">
        <f t="shared" si="48"/>
        <v>1.0676140905361363E-5</v>
      </c>
      <c r="L169" s="59">
        <f t="shared" si="49"/>
        <v>-7.993605777301096E-17</v>
      </c>
      <c r="M169" s="162">
        <f t="shared" si="54"/>
        <v>0.69586610620209421</v>
      </c>
      <c r="N169" s="99">
        <f t="shared" si="50"/>
        <v>6.4213695602566216E-8</v>
      </c>
      <c r="O169" s="100">
        <f t="shared" si="55"/>
        <v>5.5429123035501633E-6</v>
      </c>
      <c r="P169" s="100">
        <f t="shared" si="56"/>
        <v>1.5092627126750451E-7</v>
      </c>
      <c r="Q169" s="11">
        <v>167</v>
      </c>
      <c r="R169" s="9">
        <f t="shared" si="51"/>
        <v>0.69570619957412161</v>
      </c>
    </row>
    <row r="170" spans="1:18" x14ac:dyDescent="0.25">
      <c r="A170" s="9">
        <f t="shared" si="52"/>
        <v>-7.4402897266239817E-2</v>
      </c>
      <c r="B170" s="88">
        <f>IF(Sample3!K176&gt;0,Sample3!K176, )</f>
        <v>7.4402897266239817E-2</v>
      </c>
      <c r="C170" s="88">
        <f>IF(Sample3!L176&gt;0,Sample3!L176,"")</f>
        <v>0.69559751650474599</v>
      </c>
      <c r="D170" s="88" t="str">
        <f>IF(Sample3!M176&gt;0,Sample3!M176,)</f>
        <v/>
      </c>
      <c r="E170" s="162">
        <f t="shared" si="43"/>
        <v>0.47440289726623985</v>
      </c>
      <c r="F170" s="162">
        <f t="shared" si="44"/>
        <v>6.3725311639194301E-2</v>
      </c>
      <c r="G170" s="162">
        <f t="shared" si="45"/>
        <v>1.0290528423934492E-2</v>
      </c>
      <c r="H170" s="162">
        <f t="shared" si="46"/>
        <v>3.8705720311102421E-4</v>
      </c>
      <c r="I170" s="162">
        <f t="shared" si="47"/>
        <v>7.4015840063128793E-2</v>
      </c>
      <c r="J170" s="162">
        <f t="shared" si="53"/>
        <v>3.8705720311102421E-4</v>
      </c>
      <c r="K170" s="162">
        <f t="shared" si="48"/>
        <v>1.0365761455590452E-5</v>
      </c>
      <c r="L170" s="59">
        <f t="shared" si="49"/>
        <v>-7.3274719625260064E-17</v>
      </c>
      <c r="M170" s="162">
        <f t="shared" si="54"/>
        <v>0.69581038580678933</v>
      </c>
      <c r="N170" s="99">
        <f t="shared" si="50"/>
        <v>4.5313339752418377E-8</v>
      </c>
      <c r="O170" s="100">
        <f t="shared" si="55"/>
        <v>5.2864409894117862E-6</v>
      </c>
      <c r="P170" s="100">
        <f t="shared" si="56"/>
        <v>1.4574891481091678E-7</v>
      </c>
      <c r="Q170" s="11">
        <v>168</v>
      </c>
      <c r="R170" s="9">
        <f t="shared" si="51"/>
        <v>0.69565331098347682</v>
      </c>
    </row>
    <row r="171" spans="1:18" x14ac:dyDescent="0.25">
      <c r="A171" s="9">
        <f t="shared" si="52"/>
        <v>-7.348604086123374E-2</v>
      </c>
      <c r="B171" s="88">
        <f>IF(Sample3!K177&gt;0,Sample3!K177, )</f>
        <v>7.348604086123374E-2</v>
      </c>
      <c r="C171" s="88">
        <f>IF(Sample3!L177&gt;0,Sample3!L177,"")</f>
        <v>0.69559751650474599</v>
      </c>
      <c r="D171" s="88" t="str">
        <f>IF(Sample3!M177&gt;0,Sample3!M177,)</f>
        <v/>
      </c>
      <c r="E171" s="162">
        <f t="shared" si="43"/>
        <v>0.47348604086123375</v>
      </c>
      <c r="F171" s="162">
        <f t="shared" si="44"/>
        <v>6.321677661825445E-2</v>
      </c>
      <c r="G171" s="162">
        <f t="shared" si="45"/>
        <v>9.8891074546532398E-3</v>
      </c>
      <c r="H171" s="162">
        <f t="shared" si="46"/>
        <v>3.8015678832604982E-4</v>
      </c>
      <c r="I171" s="162">
        <f t="shared" si="47"/>
        <v>7.310588407290769E-2</v>
      </c>
      <c r="J171" s="162">
        <f t="shared" si="53"/>
        <v>3.8015678832604982E-4</v>
      </c>
      <c r="K171" s="162">
        <f t="shared" si="48"/>
        <v>1.0064403973800896E-5</v>
      </c>
      <c r="L171" s="59">
        <f t="shared" si="49"/>
        <v>-6.6613381477509168E-17</v>
      </c>
      <c r="M171" s="162">
        <f t="shared" si="54"/>
        <v>0.69575620360942292</v>
      </c>
      <c r="N171" s="99">
        <f t="shared" si="50"/>
        <v>2.518159719074519E-8</v>
      </c>
      <c r="O171" s="100">
        <f t="shared" si="55"/>
        <v>5.0418350923065221E-6</v>
      </c>
      <c r="P171" s="100">
        <f t="shared" si="56"/>
        <v>1.4071122813955342E-7</v>
      </c>
      <c r="Q171" s="11">
        <v>169</v>
      </c>
      <c r="R171" s="9">
        <f t="shared" si="51"/>
        <v>0.69560192909940888</v>
      </c>
    </row>
    <row r="172" spans="1:18" x14ac:dyDescent="0.25">
      <c r="A172" s="9">
        <f t="shared" si="52"/>
        <v>-7.2569184456227676E-2</v>
      </c>
      <c r="B172" s="88">
        <f>IF(Sample3!K178&gt;0,Sample3!K178, )</f>
        <v>7.2569184456227676E-2</v>
      </c>
      <c r="C172" s="88">
        <f>IF(Sample3!L178&gt;0,Sample3!L178,"")</f>
        <v>0.69521010797802607</v>
      </c>
      <c r="D172" s="88" t="str">
        <f>IF(Sample3!M178&gt;0,Sample3!M178,)</f>
        <v/>
      </c>
      <c r="E172" s="162">
        <f t="shared" si="43"/>
        <v>0.4725691844562277</v>
      </c>
      <c r="F172" s="162">
        <f t="shared" si="44"/>
        <v>6.2696463273081746E-2</v>
      </c>
      <c r="G172" s="162">
        <f t="shared" si="45"/>
        <v>9.4993884875832629E-3</v>
      </c>
      <c r="H172" s="162">
        <f t="shared" si="46"/>
        <v>3.7333269556266702E-4</v>
      </c>
      <c r="I172" s="162">
        <f t="shared" si="47"/>
        <v>7.2195851760665009E-2</v>
      </c>
      <c r="J172" s="162">
        <f t="shared" si="53"/>
        <v>3.7333269556266702E-4</v>
      </c>
      <c r="K172" s="162">
        <f t="shared" si="48"/>
        <v>9.7718062972758622E-6</v>
      </c>
      <c r="L172" s="59">
        <f t="shared" si="49"/>
        <v>-5.9952043329758272E-17</v>
      </c>
      <c r="M172" s="162">
        <f t="shared" si="54"/>
        <v>0.69570355024119812</v>
      </c>
      <c r="N172" s="99">
        <f t="shared" si="50"/>
        <v>2.4348526708435495E-7</v>
      </c>
      <c r="O172" s="100">
        <f t="shared" si="55"/>
        <v>4.8085458090207051E-6</v>
      </c>
      <c r="P172" s="100">
        <f t="shared" si="56"/>
        <v>1.3581004895164791E-7</v>
      </c>
      <c r="Q172" s="11">
        <v>170</v>
      </c>
      <c r="R172" s="9">
        <f t="shared" si="51"/>
        <v>0.69555204507162383</v>
      </c>
    </row>
    <row r="173" spans="1:18" x14ac:dyDescent="0.25">
      <c r="A173" s="9">
        <f t="shared" si="52"/>
        <v>-7.1728732751638921E-2</v>
      </c>
      <c r="B173" s="88">
        <f>IF(Sample3!K179&gt;0,Sample3!K179, )</f>
        <v>7.1728732751638921E-2</v>
      </c>
      <c r="C173" s="88">
        <f>IF(Sample3!L179&gt;0,Sample3!L179,"")</f>
        <v>0.69561270198823311</v>
      </c>
      <c r="D173" s="88" t="str">
        <f>IF(Sample3!M179&gt;0,Sample3!M179,)</f>
        <v/>
      </c>
      <c r="E173" s="162">
        <f t="shared" si="43"/>
        <v>0.47172873275163896</v>
      </c>
      <c r="F173" s="162">
        <f t="shared" si="44"/>
        <v>6.2209235483441205E-2</v>
      </c>
      <c r="G173" s="162">
        <f t="shared" si="45"/>
        <v>9.1523540122838976E-3</v>
      </c>
      <c r="H173" s="162">
        <f t="shared" si="46"/>
        <v>3.6714325591381824E-4</v>
      </c>
      <c r="I173" s="162">
        <f t="shared" si="47"/>
        <v>7.1361589495725103E-2</v>
      </c>
      <c r="J173" s="162">
        <f t="shared" si="53"/>
        <v>3.6714325591381824E-4</v>
      </c>
      <c r="K173" s="162">
        <f t="shared" si="48"/>
        <v>9.5110694705345132E-6</v>
      </c>
      <c r="L173" s="59">
        <f t="shared" si="49"/>
        <v>-5.5511151231257667E-17</v>
      </c>
      <c r="M173" s="162">
        <f t="shared" si="54"/>
        <v>0.69565661804164869</v>
      </c>
      <c r="N173" s="99">
        <f t="shared" si="50"/>
        <v>1.9286197476002926E-9</v>
      </c>
      <c r="O173" s="100">
        <f t="shared" si="55"/>
        <v>4.604191147230947E-6</v>
      </c>
      <c r="P173" s="100">
        <f t="shared" si="56"/>
        <v>1.3143457348183181E-7</v>
      </c>
      <c r="Q173" s="11">
        <v>171</v>
      </c>
      <c r="R173" s="9">
        <f t="shared" si="51"/>
        <v>0.69550762465878557</v>
      </c>
    </row>
    <row r="174" spans="1:18" x14ac:dyDescent="0.25">
      <c r="A174" s="9">
        <f t="shared" si="52"/>
        <v>-7.0888281047049945E-2</v>
      </c>
      <c r="B174" s="88">
        <f>IF(Sample3!K180&gt;0,Sample3!K180, )</f>
        <v>7.0888281047049945E-2</v>
      </c>
      <c r="C174" s="88">
        <f>IF(Sample3!L180&gt;0,Sample3!L180,"")</f>
        <v>0.6954733392263408</v>
      </c>
      <c r="D174" s="88" t="str">
        <f>IF(Sample3!M180&gt;0,Sample3!M180,)</f>
        <v/>
      </c>
      <c r="E174" s="162">
        <f t="shared" si="43"/>
        <v>0.47088828104704994</v>
      </c>
      <c r="F174" s="162">
        <f t="shared" si="44"/>
        <v>6.1712259756832193E-2</v>
      </c>
      <c r="G174" s="162">
        <f t="shared" si="45"/>
        <v>8.8150053357856986E-3</v>
      </c>
      <c r="H174" s="162">
        <f t="shared" si="46"/>
        <v>3.6101595443205348E-4</v>
      </c>
      <c r="I174" s="162">
        <f t="shared" si="47"/>
        <v>7.0527265092617891E-2</v>
      </c>
      <c r="J174" s="162">
        <f t="shared" si="53"/>
        <v>3.6101595443205348E-4</v>
      </c>
      <c r="K174" s="162">
        <f t="shared" si="48"/>
        <v>9.2572887339751238E-6</v>
      </c>
      <c r="L174" s="59">
        <f t="shared" si="49"/>
        <v>-5.1070259132757067E-17</v>
      </c>
      <c r="M174" s="162">
        <f t="shared" si="54"/>
        <v>0.69561095084113922</v>
      </c>
      <c r="N174" s="99">
        <f t="shared" si="50"/>
        <v>1.8936956527427715E-8</v>
      </c>
      <c r="O174" s="100">
        <f t="shared" si="55"/>
        <v>4.4085202065834872E-6</v>
      </c>
      <c r="P174" s="100">
        <f t="shared" si="56"/>
        <v>1.2716886214487288E-7</v>
      </c>
      <c r="Q174" s="11">
        <v>172</v>
      </c>
      <c r="R174" s="9">
        <f t="shared" si="51"/>
        <v>0.69546444402819374</v>
      </c>
    </row>
    <row r="175" spans="1:18" x14ac:dyDescent="0.25">
      <c r="A175" s="9">
        <f t="shared" si="52"/>
        <v>-7.004782934246119E-2</v>
      </c>
      <c r="B175" s="88">
        <f>IF(Sample3!K181&gt;0,Sample3!K181, )</f>
        <v>7.004782934246119E-2</v>
      </c>
      <c r="C175" s="88">
        <f>IF(Sample3!L181&gt;0,Sample3!L181,"")</f>
        <v>0.69521010797802607</v>
      </c>
      <c r="D175" s="88" t="str">
        <f>IF(Sample3!M181&gt;0,Sample3!M181,)</f>
        <v/>
      </c>
      <c r="E175" s="162">
        <f t="shared" si="43"/>
        <v>0.4700478293424612</v>
      </c>
      <c r="F175" s="162">
        <f t="shared" si="44"/>
        <v>6.1205623480293778E-2</v>
      </c>
      <c r="G175" s="162">
        <f t="shared" si="45"/>
        <v>8.4872559953833998E-3</v>
      </c>
      <c r="H175" s="162">
        <f t="shared" si="46"/>
        <v>3.5494986678401286E-4</v>
      </c>
      <c r="I175" s="162">
        <f t="shared" si="47"/>
        <v>6.9692879475677177E-2</v>
      </c>
      <c r="J175" s="162">
        <f t="shared" si="53"/>
        <v>3.5494986678401286E-4</v>
      </c>
      <c r="K175" s="162">
        <f t="shared" si="48"/>
        <v>9.0102785634957601E-6</v>
      </c>
      <c r="L175" s="59">
        <f t="shared" si="49"/>
        <v>-4.6629367034256462E-17</v>
      </c>
      <c r="M175" s="162">
        <f t="shared" si="54"/>
        <v>0.69556653719733263</v>
      </c>
      <c r="N175" s="99">
        <f t="shared" si="50"/>
        <v>1.2704178837548693E-7</v>
      </c>
      <c r="O175" s="100">
        <f t="shared" si="55"/>
        <v>4.2211640686696262E-6</v>
      </c>
      <c r="P175" s="100">
        <f t="shared" si="56"/>
        <v>1.2301062290838761E-7</v>
      </c>
      <c r="Q175" s="11">
        <v>173</v>
      </c>
      <c r="R175" s="9">
        <f t="shared" si="51"/>
        <v>0.6954224921126223</v>
      </c>
    </row>
    <row r="176" spans="1:18" x14ac:dyDescent="0.25">
      <c r="A176" s="9">
        <f t="shared" si="52"/>
        <v>-6.9207377637872228E-2</v>
      </c>
      <c r="B176" s="88">
        <f>IF(Sample3!K182&gt;0,Sample3!K182, )</f>
        <v>6.9207377637872228E-2</v>
      </c>
      <c r="C176" s="88">
        <f>IF(Sample3!L182&gt;0,Sample3!L182,"")</f>
        <v>0.6954733392263408</v>
      </c>
      <c r="D176" s="88" t="str">
        <f>IF(Sample3!M182&gt;0,Sample3!M182,)</f>
        <v/>
      </c>
      <c r="E176" s="162">
        <f t="shared" si="43"/>
        <v>0.46920737763787224</v>
      </c>
      <c r="F176" s="162">
        <f t="shared" si="44"/>
        <v>6.0689423875026467E-2</v>
      </c>
      <c r="G176" s="162">
        <f t="shared" si="45"/>
        <v>8.1690096760993272E-3</v>
      </c>
      <c r="H176" s="162">
        <f t="shared" si="46"/>
        <v>3.4894408674643329E-4</v>
      </c>
      <c r="I176" s="162">
        <f t="shared" si="47"/>
        <v>6.8858433551125794E-2</v>
      </c>
      <c r="J176" s="162">
        <f t="shared" si="53"/>
        <v>3.4894408674643329E-4</v>
      </c>
      <c r="K176" s="162">
        <f t="shared" si="48"/>
        <v>8.7698583802034326E-6</v>
      </c>
      <c r="L176" s="59">
        <f t="shared" si="49"/>
        <v>-4.2188474935755863E-17</v>
      </c>
      <c r="M176" s="162">
        <f t="shared" si="54"/>
        <v>0.69552336441414975</v>
      </c>
      <c r="N176" s="99">
        <f t="shared" si="50"/>
        <v>2.5025194153201356E-9</v>
      </c>
      <c r="O176" s="100">
        <f t="shared" si="55"/>
        <v>4.0417694813348784E-6</v>
      </c>
      <c r="P176" s="100">
        <f t="shared" si="56"/>
        <v>1.1895760845483461E-7</v>
      </c>
      <c r="Q176" s="11">
        <v>174</v>
      </c>
      <c r="R176" s="9">
        <f t="shared" si="51"/>
        <v>0.6953817565837539</v>
      </c>
    </row>
    <row r="177" spans="1:18" x14ac:dyDescent="0.25">
      <c r="A177" s="9">
        <f t="shared" si="52"/>
        <v>-6.8366925933283473E-2</v>
      </c>
      <c r="B177" s="88">
        <f>IF(Sample3!K183&gt;0,Sample3!K183, )</f>
        <v>6.8366925933283473E-2</v>
      </c>
      <c r="C177" s="88">
        <f>IF(Sample3!L183&gt;0,Sample3!L183,"")</f>
        <v>0.69508597772411063</v>
      </c>
      <c r="D177" s="88" t="str">
        <f>IF(Sample3!M183&gt;0,Sample3!M183,)</f>
        <v/>
      </c>
      <c r="E177" s="162">
        <f t="shared" si="43"/>
        <v>0.4683669259332835</v>
      </c>
      <c r="F177" s="162">
        <f t="shared" si="44"/>
        <v>6.0163767576180319E-2</v>
      </c>
      <c r="G177" s="162">
        <f t="shared" si="45"/>
        <v>7.8601606313351835E-3</v>
      </c>
      <c r="H177" s="162">
        <f t="shared" si="46"/>
        <v>3.4299772576797116E-4</v>
      </c>
      <c r="I177" s="162">
        <f t="shared" si="47"/>
        <v>6.8023928207515502E-2</v>
      </c>
      <c r="J177" s="162">
        <f t="shared" si="53"/>
        <v>3.4299772576797116E-4</v>
      </c>
      <c r="K177" s="162">
        <f t="shared" si="48"/>
        <v>8.53585241871599E-6</v>
      </c>
      <c r="L177" s="59">
        <f t="shared" si="49"/>
        <v>-3.9968028886505554E-17</v>
      </c>
      <c r="M177" s="162">
        <f t="shared" si="54"/>
        <v>0.69548141859543577</v>
      </c>
      <c r="N177" s="99">
        <f t="shared" si="50"/>
        <v>1.5637348271439211E-7</v>
      </c>
      <c r="O177" s="100">
        <f t="shared" si="55"/>
        <v>3.8699981939686558E-6</v>
      </c>
      <c r="P177" s="100">
        <f t="shared" si="56"/>
        <v>1.1500761560950686E-7</v>
      </c>
      <c r="Q177" s="11">
        <v>175</v>
      </c>
      <c r="R177" s="9">
        <f t="shared" si="51"/>
        <v>0.69534222390602407</v>
      </c>
    </row>
    <row r="178" spans="1:18" x14ac:dyDescent="0.25">
      <c r="A178" s="9">
        <f t="shared" si="52"/>
        <v>-6.7602878929111598E-2</v>
      </c>
      <c r="B178" s="88">
        <f>IF(Sample3!K184&gt;0,Sample3!K184, )</f>
        <v>6.7602878929111598E-2</v>
      </c>
      <c r="C178" s="88">
        <f>IF(Sample3!L184&gt;0,Sample3!L184,"")</f>
        <v>0.69521010797802607</v>
      </c>
      <c r="D178" s="88" t="str">
        <f>IF(Sample3!M184&gt;0,Sample3!M184,)</f>
        <v/>
      </c>
      <c r="E178" s="162">
        <f t="shared" si="43"/>
        <v>0.46760287892911162</v>
      </c>
      <c r="F178" s="162">
        <f t="shared" si="44"/>
        <v>5.9677789098330186E-2</v>
      </c>
      <c r="G178" s="162">
        <f t="shared" si="45"/>
        <v>7.5874470592304372E-3</v>
      </c>
      <c r="H178" s="162">
        <f t="shared" si="46"/>
        <v>3.37642771550975E-4</v>
      </c>
      <c r="I178" s="162">
        <f t="shared" si="47"/>
        <v>6.7265236157560623E-2</v>
      </c>
      <c r="J178" s="162">
        <f t="shared" si="53"/>
        <v>3.37642771550975E-4</v>
      </c>
      <c r="K178" s="162">
        <f t="shared" si="48"/>
        <v>8.3285417398265304E-6</v>
      </c>
      <c r="L178" s="59">
        <f t="shared" si="49"/>
        <v>-3.7747582837255251E-17</v>
      </c>
      <c r="M178" s="162">
        <f t="shared" si="54"/>
        <v>0.69544433812079742</v>
      </c>
      <c r="N178" s="99">
        <f t="shared" si="50"/>
        <v>5.486375978268805E-8</v>
      </c>
      <c r="O178" s="100">
        <f t="shared" si="55"/>
        <v>3.7201849320884636E-6</v>
      </c>
      <c r="P178" s="100">
        <f t="shared" si="56"/>
        <v>1.115042938542478E-7</v>
      </c>
      <c r="Q178" s="11">
        <v>176</v>
      </c>
      <c r="R178" s="9">
        <f t="shared" si="51"/>
        <v>0.69530731656879474</v>
      </c>
    </row>
    <row r="179" spans="1:18" x14ac:dyDescent="0.25">
      <c r="A179" s="9">
        <f t="shared" si="52"/>
        <v>-6.6838831924939945E-2</v>
      </c>
      <c r="B179" s="88">
        <f>IF(Sample3!K185&gt;0,Sample3!K185, )</f>
        <v>6.6838831924939945E-2</v>
      </c>
      <c r="C179" s="88">
        <f>IF(Sample3!L185&gt;0,Sample3!L185,"")</f>
        <v>0.69521010797802607</v>
      </c>
      <c r="D179" s="88" t="str">
        <f>IF(Sample3!M185&gt;0,Sample3!M185,)</f>
        <v/>
      </c>
      <c r="E179" s="162">
        <f t="shared" si="43"/>
        <v>0.46683883192493997</v>
      </c>
      <c r="F179" s="162">
        <f t="shared" si="44"/>
        <v>5.9184183548956333E-2</v>
      </c>
      <c r="G179" s="162">
        <f t="shared" si="45"/>
        <v>7.3223128148161634E-3</v>
      </c>
      <c r="H179" s="162">
        <f t="shared" si="46"/>
        <v>3.3233556116744889E-4</v>
      </c>
      <c r="I179" s="162">
        <f t="shared" si="47"/>
        <v>6.6506496363772497E-2</v>
      </c>
      <c r="J179" s="162">
        <f t="shared" si="53"/>
        <v>3.3233556116744889E-4</v>
      </c>
      <c r="K179" s="162">
        <f t="shared" si="48"/>
        <v>8.1262653674831364E-6</v>
      </c>
      <c r="L179" s="59">
        <f t="shared" si="49"/>
        <v>-3.330669073875464E-17</v>
      </c>
      <c r="M179" s="162">
        <f t="shared" si="54"/>
        <v>0.69540824717541583</v>
      </c>
      <c r="N179" s="99">
        <f t="shared" si="50"/>
        <v>3.9259141542257195E-8</v>
      </c>
      <c r="O179" s="100">
        <f t="shared" si="55"/>
        <v>3.5761706237017405E-6</v>
      </c>
      <c r="P179" s="100">
        <f t="shared" si="56"/>
        <v>1.0808273687069607E-7</v>
      </c>
      <c r="Q179" s="11">
        <v>177</v>
      </c>
      <c r="R179" s="9">
        <f t="shared" si="51"/>
        <v>0.6952733793855097</v>
      </c>
    </row>
    <row r="180" spans="1:18" x14ac:dyDescent="0.25">
      <c r="A180" s="9">
        <f t="shared" si="52"/>
        <v>-6.6074784920768292E-2</v>
      </c>
      <c r="B180" s="88">
        <f>IF(Sample3!K186&gt;0,Sample3!K186, )</f>
        <v>6.6074784920768292E-2</v>
      </c>
      <c r="C180" s="88">
        <f>IF(Sample3!L186&gt;0,Sample3!L186,"")</f>
        <v>0.69496185855295656</v>
      </c>
      <c r="D180" s="88" t="str">
        <f>IF(Sample3!M186&gt;0,Sample3!M186,)</f>
        <v/>
      </c>
      <c r="E180" s="162">
        <f t="shared" si="43"/>
        <v>0.46607478492076831</v>
      </c>
      <c r="F180" s="162">
        <f t="shared" si="44"/>
        <v>5.8683049349992224E-2</v>
      </c>
      <c r="G180" s="162">
        <f t="shared" si="45"/>
        <v>7.0646601074505141E-3</v>
      </c>
      <c r="H180" s="162">
        <f t="shared" si="46"/>
        <v>3.2707546332555459E-4</v>
      </c>
      <c r="I180" s="162">
        <f t="shared" si="47"/>
        <v>6.5747709457442738E-2</v>
      </c>
      <c r="J180" s="162">
        <f t="shared" si="53"/>
        <v>3.2707546332555459E-4</v>
      </c>
      <c r="K180" s="162">
        <f t="shared" si="48"/>
        <v>7.928901080805221E-6</v>
      </c>
      <c r="L180" s="59">
        <f t="shared" si="49"/>
        <v>-3.1086244689504337E-17</v>
      </c>
      <c r="M180" s="162">
        <f t="shared" si="54"/>
        <v>0.69537313298589909</v>
      </c>
      <c r="N180" s="99">
        <f t="shared" si="50"/>
        <v>1.6914665919220142E-7</v>
      </c>
      <c r="O180" s="100">
        <f t="shared" si="55"/>
        <v>3.4377308443142736E-6</v>
      </c>
      <c r="P180" s="100">
        <f t="shared" si="56"/>
        <v>1.0474138188559888E-7</v>
      </c>
      <c r="Q180" s="11">
        <v>178</v>
      </c>
      <c r="R180" s="9">
        <f t="shared" si="51"/>
        <v>0.6952403998389669</v>
      </c>
    </row>
    <row r="181" spans="1:18" x14ac:dyDescent="0.25">
      <c r="A181" s="9">
        <f t="shared" si="52"/>
        <v>-6.531073791659664E-2</v>
      </c>
      <c r="B181" s="88">
        <f>IF(Sample3!K187&gt;0,Sample3!K187, )</f>
        <v>6.531073791659664E-2</v>
      </c>
      <c r="C181" s="88">
        <f>IF(Sample3!L187&gt;0,Sample3!L187,"")</f>
        <v>0.69508597772411063</v>
      </c>
      <c r="D181" s="88" t="str">
        <f>IF(Sample3!M187&gt;0,Sample3!M187,)</f>
        <v/>
      </c>
      <c r="E181" s="162">
        <f t="shared" si="43"/>
        <v>0.46531073791659666</v>
      </c>
      <c r="F181" s="162">
        <f t="shared" si="44"/>
        <v>5.8174490073286352E-2</v>
      </c>
      <c r="G181" s="162">
        <f t="shared" si="45"/>
        <v>6.814385985572928E-3</v>
      </c>
      <c r="H181" s="162">
        <f t="shared" si="46"/>
        <v>3.2186185773735998E-4</v>
      </c>
      <c r="I181" s="162">
        <f t="shared" si="47"/>
        <v>6.498887605885928E-2</v>
      </c>
      <c r="J181" s="162">
        <f t="shared" si="53"/>
        <v>3.2186185773735998E-4</v>
      </c>
      <c r="K181" s="162">
        <f t="shared" si="48"/>
        <v>7.7363296246296409E-6</v>
      </c>
      <c r="L181" s="59">
        <f t="shared" si="49"/>
        <v>-2.8865798640254028E-17</v>
      </c>
      <c r="M181" s="162">
        <f t="shared" si="54"/>
        <v>0.69533898212272349</v>
      </c>
      <c r="N181" s="99">
        <f t="shared" si="50"/>
        <v>6.4011225717458015E-8</v>
      </c>
      <c r="O181" s="100">
        <f t="shared" si="55"/>
        <v>3.3046498517489039E-6</v>
      </c>
      <c r="P181" s="100">
        <f t="shared" si="56"/>
        <v>1.0147869469587644E-7</v>
      </c>
      <c r="Q181" s="11">
        <v>179</v>
      </c>
      <c r="R181" s="9">
        <f t="shared" si="51"/>
        <v>0.6952083647513666</v>
      </c>
    </row>
    <row r="182" spans="1:18" x14ac:dyDescent="0.25">
      <c r="A182" s="9">
        <f t="shared" si="52"/>
        <v>-6.4546690912424987E-2</v>
      </c>
      <c r="B182" s="88">
        <f>IF(Sample3!K188&gt;0,Sample3!K188, )</f>
        <v>6.4546690912424987E-2</v>
      </c>
      <c r="C182" s="88">
        <f>IF(Sample3!L188&gt;0,Sample3!L188,"")</f>
        <v>0.69496185855295656</v>
      </c>
      <c r="D182" s="88" t="str">
        <f>IF(Sample3!M188&gt;0,Sample3!M188,)</f>
        <v/>
      </c>
      <c r="E182" s="162">
        <f t="shared" si="43"/>
        <v>0.46454669091242501</v>
      </c>
      <c r="F182" s="162">
        <f t="shared" si="44"/>
        <v>5.765861410414036E-2</v>
      </c>
      <c r="G182" s="162">
        <f t="shared" si="45"/>
        <v>6.5713826734028064E-3</v>
      </c>
      <c r="H182" s="162">
        <f t="shared" si="46"/>
        <v>3.166941348818203E-4</v>
      </c>
      <c r="I182" s="162">
        <f t="shared" si="47"/>
        <v>6.4229996777543166E-2</v>
      </c>
      <c r="J182" s="162">
        <f t="shared" si="53"/>
        <v>3.166941348818203E-4</v>
      </c>
      <c r="K182" s="162">
        <f t="shared" si="48"/>
        <v>7.5484346376018412E-6</v>
      </c>
      <c r="L182" s="59">
        <f t="shared" si="49"/>
        <v>-2.6645352591003722E-17</v>
      </c>
      <c r="M182" s="162">
        <f t="shared" si="54"/>
        <v>0.69530578054323433</v>
      </c>
      <c r="N182" s="99">
        <f t="shared" si="50"/>
        <v>1.1828233539662492E-7</v>
      </c>
      <c r="O182" s="100">
        <f t="shared" si="55"/>
        <v>3.1767202505194768E-6</v>
      </c>
      <c r="P182" s="100">
        <f t="shared" si="56"/>
        <v>9.8293169277095006E-8</v>
      </c>
      <c r="Q182" s="11">
        <v>180</v>
      </c>
      <c r="R182" s="9">
        <f t="shared" si="51"/>
        <v>0.69517726032740879</v>
      </c>
    </row>
    <row r="183" spans="1:18" x14ac:dyDescent="0.25">
      <c r="A183" s="9">
        <f t="shared" si="52"/>
        <v>-6.3782643908253112E-2</v>
      </c>
      <c r="B183" s="88">
        <f>IF(Sample3!K189&gt;0,Sample3!K189, )</f>
        <v>6.3782643908253112E-2</v>
      </c>
      <c r="C183" s="88">
        <f>IF(Sample3!L189&gt;0,Sample3!L189,"")</f>
        <v>0.69496185855295656</v>
      </c>
      <c r="D183" s="88" t="str">
        <f>IF(Sample3!M189&gt;0,Sample3!M189,)</f>
        <v/>
      </c>
      <c r="E183" s="162">
        <f t="shared" si="43"/>
        <v>0.46378264390825313</v>
      </c>
      <c r="F183" s="162">
        <f t="shared" si="44"/>
        <v>5.7135534297167598E-2</v>
      </c>
      <c r="G183" s="162">
        <f t="shared" si="45"/>
        <v>6.3355379153117175E-3</v>
      </c>
      <c r="H183" s="162">
        <f t="shared" si="46"/>
        <v>3.1157169577379629E-4</v>
      </c>
      <c r="I183" s="162">
        <f t="shared" si="47"/>
        <v>6.3471072212479315E-2</v>
      </c>
      <c r="J183" s="162">
        <f t="shared" si="53"/>
        <v>3.1157169577379629E-4</v>
      </c>
      <c r="K183" s="162">
        <f t="shared" si="48"/>
        <v>7.3651025820671929E-6</v>
      </c>
      <c r="L183" s="59">
        <f t="shared" si="49"/>
        <v>-2.4424906541753413E-17</v>
      </c>
      <c r="M183" s="162">
        <f t="shared" si="54"/>
        <v>0.69527351363563217</v>
      </c>
      <c r="N183" s="99">
        <f t="shared" si="50"/>
        <v>9.7128890557541538E-8</v>
      </c>
      <c r="O183" s="100">
        <f t="shared" si="55"/>
        <v>3.0537426690981112E-6</v>
      </c>
      <c r="P183" s="100">
        <f t="shared" si="56"/>
        <v>9.5183327387912722E-8</v>
      </c>
      <c r="Q183" s="11">
        <v>181</v>
      </c>
      <c r="R183" s="9">
        <f t="shared" si="51"/>
        <v>0.69514707219837313</v>
      </c>
    </row>
    <row r="184" spans="1:18" x14ac:dyDescent="0.25">
      <c r="A184" s="9">
        <f t="shared" si="52"/>
        <v>-6.309500160449856E-2</v>
      </c>
      <c r="B184" s="88">
        <f>IF(Sample3!K190&gt;0,Sample3!K190, )</f>
        <v>6.309500160449856E-2</v>
      </c>
      <c r="C184" s="88">
        <f>IF(Sample3!L190&gt;0,Sample3!L190,"")</f>
        <v>0.69522529078069484</v>
      </c>
      <c r="D184" s="88" t="str">
        <f>IF(Sample3!M190&gt;0,Sample3!M190,)</f>
        <v/>
      </c>
      <c r="E184" s="162">
        <f t="shared" si="43"/>
        <v>0.46309500160449857</v>
      </c>
      <c r="F184" s="162">
        <f t="shared" si="44"/>
        <v>5.6658699789322538E-2</v>
      </c>
      <c r="G184" s="162">
        <f t="shared" si="45"/>
        <v>6.1293020837441467E-3</v>
      </c>
      <c r="H184" s="162">
        <f t="shared" si="46"/>
        <v>3.0699973143187564E-4</v>
      </c>
      <c r="I184" s="162">
        <f t="shared" si="47"/>
        <v>6.2788001873066684E-2</v>
      </c>
      <c r="J184" s="162">
        <f t="shared" si="53"/>
        <v>3.0699973143187564E-4</v>
      </c>
      <c r="K184" s="162">
        <f t="shared" si="48"/>
        <v>7.2039134209535073E-6</v>
      </c>
      <c r="L184" s="59">
        <f t="shared" si="49"/>
        <v>-2.4424906541753413E-17</v>
      </c>
      <c r="M184" s="162">
        <f t="shared" si="54"/>
        <v>0.69524526006325527</v>
      </c>
      <c r="N184" s="99">
        <f t="shared" si="50"/>
        <v>3.9877224597821664E-10</v>
      </c>
      <c r="O184" s="100">
        <f t="shared" si="55"/>
        <v>2.9471382630482823E-6</v>
      </c>
      <c r="P184" s="100">
        <f t="shared" si="56"/>
        <v>9.2447979412688426E-8</v>
      </c>
      <c r="Q184" s="11">
        <v>182</v>
      </c>
      <c r="R184" s="9">
        <f t="shared" si="51"/>
        <v>0.69512067401193245</v>
      </c>
    </row>
    <row r="185" spans="1:18" x14ac:dyDescent="0.25">
      <c r="A185" s="9">
        <f t="shared" si="52"/>
        <v>-6.2407359300744231E-2</v>
      </c>
      <c r="B185" s="88">
        <f>IF(Sample3!K191&gt;0,Sample3!K191, )</f>
        <v>6.2407359300744231E-2</v>
      </c>
      <c r="C185" s="88">
        <f>IF(Sample3!L191&gt;0,Sample3!L191,"")</f>
        <v>0.69496185855295656</v>
      </c>
      <c r="D185" s="88" t="str">
        <f>IF(Sample3!M191&gt;0,Sample3!M191,)</f>
        <v/>
      </c>
      <c r="E185" s="162">
        <f t="shared" si="43"/>
        <v>0.46240735930074428</v>
      </c>
      <c r="F185" s="162">
        <f t="shared" si="44"/>
        <v>5.6176212768638809E-2</v>
      </c>
      <c r="G185" s="162">
        <f t="shared" si="45"/>
        <v>5.9286829842829375E-3</v>
      </c>
      <c r="H185" s="162">
        <f t="shared" si="46"/>
        <v>3.0246354782248464E-4</v>
      </c>
      <c r="I185" s="162">
        <f t="shared" si="47"/>
        <v>6.2104895752921746E-2</v>
      </c>
      <c r="J185" s="162">
        <f t="shared" si="53"/>
        <v>3.0246354782248464E-4</v>
      </c>
      <c r="K185" s="162">
        <f t="shared" si="48"/>
        <v>7.0462515698085986E-6</v>
      </c>
      <c r="L185" s="59">
        <f t="shared" si="49"/>
        <v>-2.2204460492503107E-17</v>
      </c>
      <c r="M185" s="162">
        <f t="shared" si="54"/>
        <v>0.69521773995305713</v>
      </c>
      <c r="N185" s="99">
        <f t="shared" si="50"/>
        <v>6.5475290917431644E-8</v>
      </c>
      <c r="O185" s="100">
        <f t="shared" si="55"/>
        <v>2.8442550822095542E-6</v>
      </c>
      <c r="P185" s="100">
        <f t="shared" si="56"/>
        <v>8.9771720582182667E-8</v>
      </c>
      <c r="Q185" s="11">
        <v>183</v>
      </c>
      <c r="R185" s="9">
        <f t="shared" si="51"/>
        <v>0.69509499476720138</v>
      </c>
    </row>
    <row r="186" spans="1:18" x14ac:dyDescent="0.25">
      <c r="A186" s="9">
        <f t="shared" si="52"/>
        <v>-6.1719716996989672E-2</v>
      </c>
      <c r="B186" s="88">
        <f>IF(Sample3!K192&gt;0,Sample3!K192, )</f>
        <v>6.1719716996989672E-2</v>
      </c>
      <c r="C186" s="88">
        <f>IF(Sample3!L192&gt;0,Sample3!L192,"")</f>
        <v>0.69496185855295656</v>
      </c>
      <c r="D186" s="88" t="str">
        <f>IF(Sample3!M192&gt;0,Sample3!M192,)</f>
        <v/>
      </c>
      <c r="E186" s="162">
        <f t="shared" si="43"/>
        <v>0.46171971699698972</v>
      </c>
      <c r="F186" s="162">
        <f t="shared" si="44"/>
        <v>5.5688163391899595E-2</v>
      </c>
      <c r="G186" s="162">
        <f t="shared" si="45"/>
        <v>5.7335908757974105E-3</v>
      </c>
      <c r="H186" s="162">
        <f t="shared" si="46"/>
        <v>2.9796272929266676E-4</v>
      </c>
      <c r="I186" s="162">
        <f t="shared" si="47"/>
        <v>6.1421754267697005E-2</v>
      </c>
      <c r="J186" s="162">
        <f t="shared" si="53"/>
        <v>2.9796272929266676E-4</v>
      </c>
      <c r="K186" s="162">
        <f t="shared" si="48"/>
        <v>6.8920398576424562E-6</v>
      </c>
      <c r="L186" s="59">
        <f t="shared" si="49"/>
        <v>-1.9984014443252798E-17</v>
      </c>
      <c r="M186" s="162">
        <f t="shared" si="54"/>
        <v>0.6951909416494938</v>
      </c>
      <c r="N186" s="99">
        <f t="shared" si="50"/>
        <v>5.2479065119091092E-8</v>
      </c>
      <c r="O186" s="100">
        <f t="shared" si="55"/>
        <v>2.7449632490446136E-6</v>
      </c>
      <c r="P186" s="100">
        <f t="shared" si="56"/>
        <v>8.7153529387786823E-8</v>
      </c>
      <c r="Q186" s="11">
        <v>184</v>
      </c>
      <c r="R186" s="9">
        <f t="shared" si="51"/>
        <v>0.69507002297731524</v>
      </c>
    </row>
    <row r="187" spans="1:18" x14ac:dyDescent="0.25">
      <c r="A187" s="9">
        <f t="shared" si="52"/>
        <v>-6.1032074693235121E-2</v>
      </c>
      <c r="B187" s="88">
        <f>IF(Sample3!K193&gt;0,Sample3!K193, )</f>
        <v>6.1032074693235121E-2</v>
      </c>
      <c r="C187" s="88">
        <f>IF(Sample3!L193&gt;0,Sample3!L193,"")</f>
        <v>0.69471392618745231</v>
      </c>
      <c r="D187" s="88" t="str">
        <f>IF(Sample3!M193&gt;0,Sample3!M193,)</f>
        <v/>
      </c>
      <c r="E187" s="162">
        <f t="shared" si="43"/>
        <v>0.46103207469323515</v>
      </c>
      <c r="F187" s="162">
        <f t="shared" si="44"/>
        <v>5.5194643868457571E-2</v>
      </c>
      <c r="G187" s="162">
        <f t="shared" si="45"/>
        <v>5.5439339582172079E-3</v>
      </c>
      <c r="H187" s="162">
        <f t="shared" si="46"/>
        <v>2.9349686656034157E-4</v>
      </c>
      <c r="I187" s="162">
        <f t="shared" si="47"/>
        <v>6.0738577826674779E-2</v>
      </c>
      <c r="J187" s="162">
        <f t="shared" si="53"/>
        <v>2.9349686656034157E-4</v>
      </c>
      <c r="K187" s="162">
        <f t="shared" si="48"/>
        <v>6.7412028011025895E-6</v>
      </c>
      <c r="L187" s="59">
        <f t="shared" si="49"/>
        <v>-1.9984014443252798E-17</v>
      </c>
      <c r="M187" s="162">
        <f t="shared" si="54"/>
        <v>0.69516485323606225</v>
      </c>
      <c r="N187" s="99">
        <f t="shared" si="50"/>
        <v>2.0333520316807054E-7</v>
      </c>
      <c r="O187" s="100">
        <f t="shared" si="55"/>
        <v>2.6491374176979804E-6</v>
      </c>
      <c r="P187" s="100">
        <f t="shared" si="56"/>
        <v>8.4592401547432582E-8</v>
      </c>
      <c r="Q187" s="11">
        <v>185</v>
      </c>
      <c r="R187" s="9">
        <f t="shared" si="51"/>
        <v>0.69504574689186505</v>
      </c>
    </row>
    <row r="188" spans="1:18" x14ac:dyDescent="0.25">
      <c r="A188" s="9">
        <f t="shared" si="52"/>
        <v>-6.0344432389480569E-2</v>
      </c>
      <c r="B188" s="88">
        <f>IF(Sample3!K194&gt;0,Sample3!K194, )</f>
        <v>6.0344432389480569E-2</v>
      </c>
      <c r="C188" s="88">
        <f>IF(Sample3!L194&gt;0,Sample3!L194,"")</f>
        <v>0.69497728657758318</v>
      </c>
      <c r="D188" s="88" t="str">
        <f>IF(Sample3!M194&gt;0,Sample3!M194,)</f>
        <v/>
      </c>
      <c r="E188" s="162">
        <f t="shared" si="43"/>
        <v>0.46034443238948058</v>
      </c>
      <c r="F188" s="162">
        <f t="shared" si="44"/>
        <v>5.469574825205066E-2</v>
      </c>
      <c r="G188" s="162">
        <f t="shared" si="45"/>
        <v>5.3596185808364519E-3</v>
      </c>
      <c r="H188" s="162">
        <f t="shared" si="46"/>
        <v>2.890655565934569E-4</v>
      </c>
      <c r="I188" s="162">
        <f t="shared" si="47"/>
        <v>6.0055366832887112E-2</v>
      </c>
      <c r="J188" s="162">
        <f t="shared" si="53"/>
        <v>2.890655565934569E-4</v>
      </c>
      <c r="K188" s="162">
        <f t="shared" si="48"/>
        <v>6.5936665675580435E-6</v>
      </c>
      <c r="L188" s="59">
        <f t="shared" si="49"/>
        <v>-1.776356839400249E-17</v>
      </c>
      <c r="M188" s="162">
        <f t="shared" si="54"/>
        <v>0.69513946256191406</v>
      </c>
      <c r="N188" s="99">
        <f t="shared" si="50"/>
        <v>2.6301049893690226E-8</v>
      </c>
      <c r="O188" s="100">
        <f t="shared" si="55"/>
        <v>2.5566566159690848E-6</v>
      </c>
      <c r="P188" s="100">
        <f t="shared" si="56"/>
        <v>8.208734976631012E-8</v>
      </c>
      <c r="Q188" s="11">
        <v>186</v>
      </c>
      <c r="R188" s="9">
        <f t="shared" si="51"/>
        <v>0.69502215452356031</v>
      </c>
    </row>
    <row r="189" spans="1:18" x14ac:dyDescent="0.25">
      <c r="A189" s="9">
        <f t="shared" si="52"/>
        <v>-5.9656790085726018E-2</v>
      </c>
      <c r="B189" s="88">
        <f>IF(Sample3!K195&gt;0,Sample3!K195, )</f>
        <v>5.9656790085726018E-2</v>
      </c>
      <c r="C189" s="88">
        <f>IF(Sample3!L195&gt;0,Sample3!L195,"")</f>
        <v>0.69483802321744126</v>
      </c>
      <c r="D189" s="88" t="str">
        <f>IF(Sample3!M195&gt;0,Sample3!M195,)</f>
        <v/>
      </c>
      <c r="E189" s="162">
        <f t="shared" si="43"/>
        <v>0.45965679008572602</v>
      </c>
      <c r="F189" s="162">
        <f t="shared" si="44"/>
        <v>5.4191572234517371E-2</v>
      </c>
      <c r="G189" s="162">
        <f t="shared" si="45"/>
        <v>5.1805494487166329E-3</v>
      </c>
      <c r="H189" s="162">
        <f t="shared" si="46"/>
        <v>2.8466840249201375E-4</v>
      </c>
      <c r="I189" s="162">
        <f t="shared" si="47"/>
        <v>5.9372121683234004E-2</v>
      </c>
      <c r="J189" s="162">
        <f t="shared" si="53"/>
        <v>2.8466840249201375E-4</v>
      </c>
      <c r="K189" s="162">
        <f t="shared" si="48"/>
        <v>6.449358939033168E-6</v>
      </c>
      <c r="L189" s="59">
        <f t="shared" si="49"/>
        <v>-1.5543122344752181E-17</v>
      </c>
      <c r="M189" s="162">
        <f t="shared" si="54"/>
        <v>0.69511475726822813</v>
      </c>
      <c r="N189" s="99">
        <f t="shared" si="50"/>
        <v>7.6581734864912931E-8</v>
      </c>
      <c r="O189" s="100">
        <f t="shared" si="55"/>
        <v>2.4674040927514104E-6</v>
      </c>
      <c r="P189" s="100">
        <f t="shared" si="56"/>
        <v>7.9637403497540463E-8</v>
      </c>
      <c r="Q189" s="11">
        <v>187</v>
      </c>
      <c r="R189" s="9">
        <f t="shared" si="51"/>
        <v>0.694999233674649</v>
      </c>
    </row>
    <row r="190" spans="1:18" x14ac:dyDescent="0.25">
      <c r="A190" s="9">
        <f t="shared" si="52"/>
        <v>-5.9045552482388783E-2</v>
      </c>
      <c r="B190" s="88">
        <f>IF(Sample3!K196&gt;0,Sample3!K196, )</f>
        <v>5.9045552482388783E-2</v>
      </c>
      <c r="C190" s="88">
        <f>IF(Sample3!L196&gt;0,Sample3!L196,"")</f>
        <v>0.69510114673287571</v>
      </c>
      <c r="D190" s="88" t="str">
        <f>IF(Sample3!M196&gt;0,Sample3!M196,)</f>
        <v/>
      </c>
      <c r="E190" s="162">
        <f t="shared" si="43"/>
        <v>0.45904555248238882</v>
      </c>
      <c r="F190" s="162">
        <f t="shared" si="44"/>
        <v>5.373906133467686E-2</v>
      </c>
      <c r="G190" s="162">
        <f t="shared" si="45"/>
        <v>5.0257029687121035E-3</v>
      </c>
      <c r="H190" s="162">
        <f t="shared" si="46"/>
        <v>2.80788178999819E-4</v>
      </c>
      <c r="I190" s="162">
        <f t="shared" si="47"/>
        <v>5.8764764303388964E-2</v>
      </c>
      <c r="J190" s="162">
        <f t="shared" si="53"/>
        <v>2.80788178999819E-4</v>
      </c>
      <c r="K190" s="162">
        <f t="shared" si="48"/>
        <v>6.3237387852639673E-6</v>
      </c>
      <c r="L190" s="59">
        <f t="shared" si="49"/>
        <v>-1.5543122344752181E-17</v>
      </c>
      <c r="M190" s="162">
        <f t="shared" si="54"/>
        <v>0.69509336225381668</v>
      </c>
      <c r="N190" s="99">
        <f t="shared" si="50"/>
        <v>6.0598114220404213E-11</v>
      </c>
      <c r="O190" s="100">
        <f t="shared" si="55"/>
        <v>2.3906874975784622E-6</v>
      </c>
      <c r="P190" s="100">
        <f t="shared" si="56"/>
        <v>7.75051632747401E-8</v>
      </c>
      <c r="Q190" s="11">
        <v>188</v>
      </c>
      <c r="R190" s="9">
        <f t="shared" si="51"/>
        <v>0.69497941332520841</v>
      </c>
    </row>
    <row r="191" spans="1:18" x14ac:dyDescent="0.25">
      <c r="A191" s="9">
        <f t="shared" si="52"/>
        <v>-5.8357910178634224E-2</v>
      </c>
      <c r="B191" s="88">
        <f>IF(Sample3!K197&gt;0,Sample3!K197, )</f>
        <v>5.8357910178634224E-2</v>
      </c>
      <c r="C191" s="88">
        <f>IF(Sample3!L197&gt;0,Sample3!L197,"")</f>
        <v>0.69485316467536673</v>
      </c>
      <c r="D191" s="88" t="str">
        <f>IF(Sample3!M197&gt;0,Sample3!M197,)</f>
        <v/>
      </c>
      <c r="E191" s="162">
        <f t="shared" si="43"/>
        <v>0.45835791017863425</v>
      </c>
      <c r="F191" s="162">
        <f t="shared" si="44"/>
        <v>5.3225177227449551E-2</v>
      </c>
      <c r="G191" s="162">
        <f t="shared" si="45"/>
        <v>4.8562784713609697E-3</v>
      </c>
      <c r="H191" s="162">
        <f t="shared" si="46"/>
        <v>2.7645447982370397E-4</v>
      </c>
      <c r="I191" s="162">
        <f t="shared" si="47"/>
        <v>5.808145569881052E-2</v>
      </c>
      <c r="J191" s="162">
        <f t="shared" si="53"/>
        <v>2.7645447982370397E-4</v>
      </c>
      <c r="K191" s="162">
        <f t="shared" si="48"/>
        <v>6.1853381525985552E-6</v>
      </c>
      <c r="L191" s="59">
        <f t="shared" si="49"/>
        <v>-1.5543122344752181E-17</v>
      </c>
      <c r="M191" s="162">
        <f t="shared" si="54"/>
        <v>0.69506991722453904</v>
      </c>
      <c r="N191" s="99">
        <f t="shared" si="50"/>
        <v>4.69816675726927E-8</v>
      </c>
      <c r="O191" s="100">
        <f t="shared" si="55"/>
        <v>2.3072285875582008E-6</v>
      </c>
      <c r="P191" s="100">
        <f t="shared" si="56"/>
        <v>7.5156715360334448E-8</v>
      </c>
      <c r="Q191" s="11">
        <v>189</v>
      </c>
      <c r="R191" s="9">
        <f t="shared" si="51"/>
        <v>0.69495772698954739</v>
      </c>
    </row>
    <row r="192" spans="1:18" x14ac:dyDescent="0.25">
      <c r="A192" s="9">
        <f t="shared" si="52"/>
        <v>-5.7746672575296774E-2</v>
      </c>
      <c r="B192" s="88">
        <f>IF(Sample3!K198&gt;0,Sample3!K198, )</f>
        <v>5.7746672575296774E-2</v>
      </c>
      <c r="C192" s="88">
        <f>IF(Sample3!L198&gt;0,Sample3!L198,"")</f>
        <v>0.69446603805561713</v>
      </c>
      <c r="D192" s="88" t="str">
        <f>IF(Sample3!M198&gt;0,Sample3!M198,)</f>
        <v/>
      </c>
      <c r="E192" s="162">
        <f t="shared" si="43"/>
        <v>0.45774667257529678</v>
      </c>
      <c r="F192" s="162">
        <f t="shared" si="44"/>
        <v>5.2764193566102152E-2</v>
      </c>
      <c r="G192" s="162">
        <f t="shared" si="45"/>
        <v>4.7098489552137093E-3</v>
      </c>
      <c r="H192" s="162">
        <f t="shared" si="46"/>
        <v>2.7263005398091289E-4</v>
      </c>
      <c r="I192" s="162">
        <f t="shared" si="47"/>
        <v>5.7474042521315861E-2</v>
      </c>
      <c r="J192" s="162">
        <f t="shared" si="53"/>
        <v>2.7263005398091289E-4</v>
      </c>
      <c r="K192" s="162">
        <f t="shared" si="48"/>
        <v>6.0648600750158915E-6</v>
      </c>
      <c r="L192" s="59">
        <f t="shared" si="49"/>
        <v>-1.332267629550187E-17</v>
      </c>
      <c r="M192" s="162">
        <f t="shared" si="54"/>
        <v>0.69504962222519817</v>
      </c>
      <c r="N192" s="99">
        <f t="shared" si="50"/>
        <v>3.4057048298559408E-7</v>
      </c>
      <c r="O192" s="100">
        <f t="shared" si="55"/>
        <v>2.2354918858830083E-6</v>
      </c>
      <c r="P192" s="100">
        <f t="shared" si="56"/>
        <v>7.3113219210562982E-8</v>
      </c>
      <c r="Q192" s="11">
        <v>190</v>
      </c>
      <c r="R192" s="9">
        <f t="shared" si="51"/>
        <v>0.69493898401148058</v>
      </c>
    </row>
    <row r="193" spans="1:18" x14ac:dyDescent="0.25">
      <c r="A193" s="9">
        <f t="shared" si="52"/>
        <v>-5.7135434971959539E-2</v>
      </c>
      <c r="B193" s="88">
        <f>IF(Sample3!K199&gt;0,Sample3!K199, )</f>
        <v>5.7135434971959539E-2</v>
      </c>
      <c r="C193" s="88">
        <f>IF(Sample3!L199&gt;0,Sample3!L199,"")</f>
        <v>0.69459011294444051</v>
      </c>
      <c r="D193" s="88" t="str">
        <f>IF(Sample3!M199&gt;0,Sample3!M199,)</f>
        <v/>
      </c>
      <c r="E193" s="162">
        <f t="shared" si="43"/>
        <v>0.45713543497195958</v>
      </c>
      <c r="F193" s="162">
        <f t="shared" si="44"/>
        <v>5.2299332277563032E-2</v>
      </c>
      <c r="G193" s="162">
        <f t="shared" si="45"/>
        <v>4.5672712215322486E-3</v>
      </c>
      <c r="H193" s="162">
        <f t="shared" si="46"/>
        <v>2.6883147286425879E-4</v>
      </c>
      <c r="I193" s="162">
        <f t="shared" si="47"/>
        <v>5.6866603499095281E-2</v>
      </c>
      <c r="J193" s="162">
        <f t="shared" si="53"/>
        <v>2.6883147286425879E-4</v>
      </c>
      <c r="K193" s="162">
        <f t="shared" si="48"/>
        <v>5.9467284460612178E-6</v>
      </c>
      <c r="L193" s="59">
        <f t="shared" si="49"/>
        <v>-1.332267629550187E-17</v>
      </c>
      <c r="M193" s="162">
        <f t="shared" si="54"/>
        <v>0.69502983074227087</v>
      </c>
      <c r="N193" s="99">
        <f t="shared" si="50"/>
        <v>1.933517417287844E-7</v>
      </c>
      <c r="O193" s="100">
        <f t="shared" si="55"/>
        <v>2.1659855078059143E-6</v>
      </c>
      <c r="P193" s="100">
        <f t="shared" si="56"/>
        <v>7.1110482147054509E-8</v>
      </c>
      <c r="Q193" s="11">
        <v>191</v>
      </c>
      <c r="R193" s="9">
        <f t="shared" si="51"/>
        <v>0.6949207340615694</v>
      </c>
    </row>
    <row r="194" spans="1:18" x14ac:dyDescent="0.25">
      <c r="A194" s="9">
        <f t="shared" si="52"/>
        <v>-5.6524197368622082E-2</v>
      </c>
      <c r="B194" s="88">
        <f>IF(Sample3!K200&gt;0,Sample3!K200, )</f>
        <v>5.6524197368622082E-2</v>
      </c>
      <c r="C194" s="88">
        <f>IF(Sample3!L200&gt;0,Sample3!L200,"")</f>
        <v>0.69485316467536673</v>
      </c>
      <c r="D194" s="88" t="str">
        <f>IF(Sample3!M200&gt;0,Sample3!M200,)</f>
        <v/>
      </c>
      <c r="E194" s="162">
        <f t="shared" ref="E194:E257" si="57">IF(OR(B194="",B194=0),"",B194+1/$U$17)</f>
        <v>0.4565241973686221</v>
      </c>
      <c r="F194" s="162">
        <f t="shared" ref="F194:F257" si="58">IF(OR(B194="",B194=0),"",$V$18-(LN(1+EXP(-$S$11*(I194-V$18))))/$S$11)</f>
        <v>5.1830664119230027E-2</v>
      </c>
      <c r="G194" s="162">
        <f t="shared" ref="G194:G257" si="59">IF(OR(B194="",B194=0),"",B194-F194-H194-V$5*K194)</f>
        <v>4.4284747724001525E-3</v>
      </c>
      <c r="H194" s="162">
        <f t="shared" ref="H194:H257" si="60">IF(OR(B194="",B194=0),"",1/2*(B194-V$5*K194+T$11)+1/2*POWER((B194-V$5*K194+T$11)^2-4*V$11*(B194-V$5*K194),0.5))</f>
        <v>2.6505847699190288E-4</v>
      </c>
      <c r="I194" s="162">
        <f t="shared" ref="I194:I257" si="61">B194-H194-V$5*K194</f>
        <v>5.625913889163018E-2</v>
      </c>
      <c r="J194" s="162">
        <f t="shared" si="53"/>
        <v>2.6505847699190288E-4</v>
      </c>
      <c r="K194" s="162">
        <f t="shared" ref="K194:K257" si="62">IF(OR(B194="",B194=0),"",LN(1+EXP($U$11*(B194-$U$13)))/$U$11)</f>
        <v>5.8308975746137332E-6</v>
      </c>
      <c r="L194" s="59">
        <f t="shared" ref="L194:L257" si="63">IF(OR(B194="",B194=0),"",-LN(1+EXP($V$15*(B194-$V$13)))/$V$15)</f>
        <v>-1.110223024625156E-17</v>
      </c>
      <c r="M194" s="162">
        <f t="shared" si="54"/>
        <v>0.69501053364672127</v>
      </c>
      <c r="N194" s="99">
        <f t="shared" ref="N194:N257" si="64">IF(OR(B194="",B194=0),"",(M194-C194)*(M194-C194))</f>
        <v>2.4764993145187107E-8</v>
      </c>
      <c r="O194" s="100">
        <f t="shared" si="55"/>
        <v>2.0986401192856594E-6</v>
      </c>
      <c r="P194" s="100">
        <f t="shared" si="56"/>
        <v>6.9147875808073456E-8</v>
      </c>
      <c r="Q194" s="11">
        <v>192</v>
      </c>
      <c r="R194" s="9">
        <f t="shared" ref="R194:R257" si="65">IF(OR(B194="",B194=0),"",T$17+T$15*G194)</f>
        <v>0.69490296811608043</v>
      </c>
    </row>
    <row r="195" spans="1:18" x14ac:dyDescent="0.25">
      <c r="A195" s="9">
        <f t="shared" ref="A195:A258" si="66">-B195</f>
        <v>-5.5912959765284632E-2</v>
      </c>
      <c r="B195" s="88">
        <f>IF(Sample3!K201&gt;0,Sample3!K201, )</f>
        <v>5.5912959765284632E-2</v>
      </c>
      <c r="C195" s="88">
        <f>IF(Sample3!L201&gt;0,Sample3!L201,"")</f>
        <v>0.69459011294444051</v>
      </c>
      <c r="D195" s="88" t="str">
        <f>IF(Sample3!M201&gt;0,Sample3!M201,)</f>
        <v/>
      </c>
      <c r="E195" s="162">
        <f t="shared" si="57"/>
        <v>0.45591295976528468</v>
      </c>
      <c r="F195" s="162">
        <f t="shared" si="58"/>
        <v>5.135826018554944E-2</v>
      </c>
      <c r="G195" s="162">
        <f t="shared" si="59"/>
        <v>4.2933887694126885E-3</v>
      </c>
      <c r="H195" s="162">
        <f t="shared" si="60"/>
        <v>2.6131081032250425E-4</v>
      </c>
      <c r="I195" s="162">
        <f t="shared" si="61"/>
        <v>5.5651648954962128E-2</v>
      </c>
      <c r="J195" s="162">
        <f t="shared" ref="J195:J258" si="67">B195-I195-V$5*K195</f>
        <v>2.6131081032250425E-4</v>
      </c>
      <c r="K195" s="162">
        <f t="shared" si="62"/>
        <v>5.7173226589515586E-6</v>
      </c>
      <c r="L195" s="59">
        <f t="shared" si="63"/>
        <v>-1.110223024625156E-17</v>
      </c>
      <c r="M195" s="162">
        <f t="shared" ref="M195:M258" si="68">IF(OR(B195="",B195=0),"",$S$15*F195+$T$17+$T$15*G195+$U$15*H195+S$17*(K195+L195))</f>
        <v>0.69499172176732749</v>
      </c>
      <c r="N195" s="99">
        <f t="shared" si="64"/>
        <v>1.6128964662066447E-7</v>
      </c>
      <c r="O195" s="100">
        <f t="shared" ref="O195:O258" si="69">IF(OR(B195="",B195=0),"",1/V$17*LN(1+EXP(V$17*(B195-V$5*K195-T$13))))</f>
        <v>2.0333885412024668E-6</v>
      </c>
      <c r="P195" s="100">
        <f t="shared" ref="P195:P258" si="70">(O195-J195)^2</f>
        <v>6.7224781445559045E-8</v>
      </c>
      <c r="Q195" s="11">
        <v>193</v>
      </c>
      <c r="R195" s="9">
        <f t="shared" si="65"/>
        <v>0.694885677107698</v>
      </c>
    </row>
    <row r="196" spans="1:18" x14ac:dyDescent="0.25">
      <c r="A196" s="9">
        <f t="shared" si="66"/>
        <v>-5.5378126862364499E-2</v>
      </c>
      <c r="B196" s="88">
        <f>IF(Sample3!K202&gt;0,Sample3!K202, )</f>
        <v>5.5378126862364499E-2</v>
      </c>
      <c r="C196" s="88">
        <f>IF(Sample3!L202&gt;0,Sample3!L202,"")</f>
        <v>0.69446603805561713</v>
      </c>
      <c r="D196" s="88" t="str">
        <f>IF(Sample3!M202&gt;0,Sample3!M202,)</f>
        <v/>
      </c>
      <c r="E196" s="162">
        <f t="shared" si="57"/>
        <v>0.45537812686236451</v>
      </c>
      <c r="F196" s="162">
        <f t="shared" si="58"/>
        <v>5.0941898313954133E-2</v>
      </c>
      <c r="G196" s="162">
        <f t="shared" si="59"/>
        <v>4.1781763672661051E-3</v>
      </c>
      <c r="H196" s="162">
        <f t="shared" si="60"/>
        <v>2.5805218114426098E-4</v>
      </c>
      <c r="I196" s="162">
        <f t="shared" si="61"/>
        <v>5.5120074681220238E-2</v>
      </c>
      <c r="J196" s="162">
        <f t="shared" si="67"/>
        <v>2.5805218114426098E-4</v>
      </c>
      <c r="K196" s="162">
        <f t="shared" si="62"/>
        <v>5.619760640841802E-6</v>
      </c>
      <c r="L196" s="59">
        <f t="shared" si="63"/>
        <v>-1.110223024625156E-17</v>
      </c>
      <c r="M196" s="162">
        <f t="shared" si="68"/>
        <v>0.69497565216911272</v>
      </c>
      <c r="N196" s="99">
        <f t="shared" si="64"/>
        <v>2.5970654467389952E-7</v>
      </c>
      <c r="O196" s="100">
        <f t="shared" si="69"/>
        <v>1.9779597689142638E-6</v>
      </c>
      <c r="P196" s="100">
        <f t="shared" si="70"/>
        <v>6.5574006852990088E-8</v>
      </c>
      <c r="Q196" s="11">
        <v>194</v>
      </c>
      <c r="R196" s="9">
        <f t="shared" si="65"/>
        <v>0.69487092992022326</v>
      </c>
    </row>
    <row r="197" spans="1:18" x14ac:dyDescent="0.25">
      <c r="A197" s="9">
        <f t="shared" si="66"/>
        <v>-5.4766889259027264E-2</v>
      </c>
      <c r="B197" s="88">
        <f>IF(Sample3!K203&gt;0,Sample3!K203, )</f>
        <v>5.4766889259027264E-2</v>
      </c>
      <c r="C197" s="88">
        <f>IF(Sample3!L203&gt;0,Sample3!L203,"")</f>
        <v>0.6947293266170057</v>
      </c>
      <c r="D197" s="88" t="str">
        <f>IF(Sample3!M203&gt;0,Sample3!M203,)</f>
        <v/>
      </c>
      <c r="E197" s="162">
        <f t="shared" si="57"/>
        <v>0.45476688925902731</v>
      </c>
      <c r="F197" s="162">
        <f t="shared" si="58"/>
        <v>5.0462682183467285E-2</v>
      </c>
      <c r="G197" s="162">
        <f t="shared" si="59"/>
        <v>4.049855747202083E-3</v>
      </c>
      <c r="H197" s="162">
        <f t="shared" si="60"/>
        <v>2.5435132835789631E-4</v>
      </c>
      <c r="I197" s="162">
        <f t="shared" si="61"/>
        <v>5.4512537930669368E-2</v>
      </c>
      <c r="J197" s="162">
        <f t="shared" si="67"/>
        <v>2.5435132835789631E-4</v>
      </c>
      <c r="K197" s="162">
        <f t="shared" si="62"/>
        <v>5.5102979108013963E-6</v>
      </c>
      <c r="L197" s="59">
        <f t="shared" si="63"/>
        <v>-1.110223024625156E-17</v>
      </c>
      <c r="M197" s="162">
        <f t="shared" si="68"/>
        <v>0.69495772525665478</v>
      </c>
      <c r="N197" s="99">
        <f t="shared" si="64"/>
        <v>5.2165938593547775E-8</v>
      </c>
      <c r="O197" s="100">
        <f t="shared" si="69"/>
        <v>1.9164602364028526E-6</v>
      </c>
      <c r="P197" s="100">
        <f t="shared" si="70"/>
        <v>6.3723362643515809E-8</v>
      </c>
      <c r="Q197" s="11">
        <v>195</v>
      </c>
      <c r="R197" s="9">
        <f t="shared" si="65"/>
        <v>0.6948545048808551</v>
      </c>
    </row>
    <row r="198" spans="1:18" x14ac:dyDescent="0.25">
      <c r="A198" s="9">
        <f t="shared" si="66"/>
        <v>-5.4232056356106909E-2</v>
      </c>
      <c r="B198" s="88">
        <f>IF(Sample3!K204&gt;0,Sample3!K204, )</f>
        <v>5.4232056356106909E-2</v>
      </c>
      <c r="C198" s="88">
        <f>IF(Sample3!L204&gt;0,Sample3!L204,"")</f>
        <v>0.6947293266170057</v>
      </c>
      <c r="D198" s="88" t="str">
        <f>IF(Sample3!M204&gt;0,Sample3!M204,)</f>
        <v/>
      </c>
      <c r="E198" s="162">
        <f t="shared" si="57"/>
        <v>0.45423205635610692</v>
      </c>
      <c r="F198" s="162">
        <f t="shared" si="58"/>
        <v>5.0040469614448954E-2</v>
      </c>
      <c r="G198" s="162">
        <f t="shared" si="59"/>
        <v>3.9404534618241588E-3</v>
      </c>
      <c r="H198" s="162">
        <f t="shared" si="60"/>
        <v>2.5113327983379563E-4</v>
      </c>
      <c r="I198" s="162">
        <f t="shared" si="61"/>
        <v>5.3980923076273113E-2</v>
      </c>
      <c r="J198" s="162">
        <f t="shared" si="67"/>
        <v>2.5113327983379563E-4</v>
      </c>
      <c r="K198" s="162">
        <f t="shared" si="62"/>
        <v>5.4162683139028989E-6</v>
      </c>
      <c r="L198" s="59">
        <f t="shared" si="63"/>
        <v>-8.8817841970012479E-18</v>
      </c>
      <c r="M198" s="162">
        <f t="shared" si="68"/>
        <v>0.69494241582175087</v>
      </c>
      <c r="N198" s="99">
        <f t="shared" si="64"/>
        <v>4.5407009178926807E-8</v>
      </c>
      <c r="O198" s="100">
        <f t="shared" si="69"/>
        <v>1.8642186957024605E-6</v>
      </c>
      <c r="P198" s="100">
        <f t="shared" si="70"/>
        <v>6.2135064840666423E-8</v>
      </c>
      <c r="Q198" s="11">
        <v>196</v>
      </c>
      <c r="R198" s="9">
        <f t="shared" si="65"/>
        <v>0.69484050138832676</v>
      </c>
    </row>
    <row r="199" spans="1:18" x14ac:dyDescent="0.25">
      <c r="A199" s="9">
        <f t="shared" si="66"/>
        <v>-5.3697223453186775E-2</v>
      </c>
      <c r="B199" s="88">
        <f>IF(Sample3!K205&gt;0,Sample3!K205, )</f>
        <v>5.3697223453186775E-2</v>
      </c>
      <c r="C199" s="88">
        <f>IF(Sample3!L205&gt;0,Sample3!L205,"")</f>
        <v>0.6946052268603925</v>
      </c>
      <c r="D199" s="88" t="str">
        <f>IF(Sample3!M205&gt;0,Sample3!M205,)</f>
        <v/>
      </c>
      <c r="E199" s="162">
        <f t="shared" si="57"/>
        <v>0.4536972234531868</v>
      </c>
      <c r="F199" s="162">
        <f t="shared" si="58"/>
        <v>4.9615602010104676E-2</v>
      </c>
      <c r="G199" s="162">
        <f t="shared" si="59"/>
        <v>3.8336875315360328E-3</v>
      </c>
      <c r="H199" s="162">
        <f t="shared" si="60"/>
        <v>2.4793391154606659E-4</v>
      </c>
      <c r="I199" s="162">
        <f t="shared" si="61"/>
        <v>5.3449289541640709E-2</v>
      </c>
      <c r="J199" s="162">
        <f t="shared" si="67"/>
        <v>2.4793391154606659E-4</v>
      </c>
      <c r="K199" s="162">
        <f t="shared" si="62"/>
        <v>5.3238431325550335E-6</v>
      </c>
      <c r="L199" s="59">
        <f t="shared" si="63"/>
        <v>-8.8817841970012479E-18</v>
      </c>
      <c r="M199" s="162">
        <f t="shared" si="68"/>
        <v>0.69492745142107659</v>
      </c>
      <c r="N199" s="99">
        <f t="shared" si="64"/>
        <v>1.038286675080563E-7</v>
      </c>
      <c r="O199" s="100">
        <f t="shared" si="69"/>
        <v>1.813401160910739E-6</v>
      </c>
      <c r="P199" s="100">
        <f t="shared" si="70"/>
        <v>6.0575305632249618E-8</v>
      </c>
      <c r="Q199" s="11">
        <v>197</v>
      </c>
      <c r="R199" s="9">
        <f t="shared" si="65"/>
        <v>0.69482683534924983</v>
      </c>
    </row>
    <row r="200" spans="1:18" x14ac:dyDescent="0.25">
      <c r="A200" s="9">
        <f t="shared" si="66"/>
        <v>-5.3162390550266642E-2</v>
      </c>
      <c r="B200" s="88">
        <f>IF(Sample3!K206&gt;0,Sample3!K206, )</f>
        <v>5.3162390550266642E-2</v>
      </c>
      <c r="C200" s="88">
        <f>IF(Sample3!L206&gt;0,Sample3!L206,"")</f>
        <v>0.6946052268603925</v>
      </c>
      <c r="D200" s="88" t="str">
        <f>IF(Sample3!M206&gt;0,Sample3!M206,)</f>
        <v/>
      </c>
      <c r="E200" s="162">
        <f t="shared" si="57"/>
        <v>0.45316239055026664</v>
      </c>
      <c r="F200" s="162">
        <f t="shared" si="58"/>
        <v>4.9188127219632095E-2</v>
      </c>
      <c r="G200" s="162">
        <f t="shared" si="59"/>
        <v>3.7295102683549478E-3</v>
      </c>
      <c r="H200" s="162">
        <f t="shared" si="60"/>
        <v>2.4475306227959848E-4</v>
      </c>
      <c r="I200" s="162">
        <f t="shared" si="61"/>
        <v>5.2917637487987043E-2</v>
      </c>
      <c r="J200" s="162">
        <f t="shared" si="67"/>
        <v>2.4475306227959848E-4</v>
      </c>
      <c r="K200" s="162">
        <f t="shared" si="62"/>
        <v>5.2329949954611208E-6</v>
      </c>
      <c r="L200" s="59">
        <f t="shared" si="63"/>
        <v>-8.8817841970012479E-18</v>
      </c>
      <c r="M200" s="162">
        <f t="shared" si="68"/>
        <v>0.69491282588514625</v>
      </c>
      <c r="N200" s="99">
        <f t="shared" si="64"/>
        <v>9.4617160029455853E-8</v>
      </c>
      <c r="O200" s="100">
        <f t="shared" si="69"/>
        <v>1.7639688198964239E-6</v>
      </c>
      <c r="P200" s="100">
        <f t="shared" si="70"/>
        <v>5.9043699540367814E-8</v>
      </c>
      <c r="Q200" s="11">
        <v>198</v>
      </c>
      <c r="R200" s="9">
        <f t="shared" si="65"/>
        <v>0.6948135006595626</v>
      </c>
    </row>
    <row r="201" spans="1:18" x14ac:dyDescent="0.25">
      <c r="A201" s="9">
        <f t="shared" si="66"/>
        <v>-5.2627557647346501E-2</v>
      </c>
      <c r="B201" s="88">
        <f>IF(Sample3!K207&gt;0,Sample3!K207, )</f>
        <v>5.2627557647346501E-2</v>
      </c>
      <c r="C201" s="88">
        <f>IF(Sample3!L207&gt;0,Sample3!L207,"")</f>
        <v>0.6946052268603925</v>
      </c>
      <c r="D201" s="88" t="str">
        <f>IF(Sample3!M207&gt;0,Sample3!M207,)</f>
        <v/>
      </c>
      <c r="E201" s="162">
        <f t="shared" si="57"/>
        <v>0.45262755764734652</v>
      </c>
      <c r="F201" s="162">
        <f t="shared" si="58"/>
        <v>4.8758092992363569E-2</v>
      </c>
      <c r="G201" s="162">
        <f t="shared" si="59"/>
        <v>3.6278740823250666E-3</v>
      </c>
      <c r="H201" s="162">
        <f t="shared" si="60"/>
        <v>2.4159057265786543E-4</v>
      </c>
      <c r="I201" s="162">
        <f t="shared" si="61"/>
        <v>5.2385967074688636E-2</v>
      </c>
      <c r="J201" s="162">
        <f t="shared" si="67"/>
        <v>2.4159057265786543E-4</v>
      </c>
      <c r="K201" s="162">
        <f t="shared" si="62"/>
        <v>5.1436969981183914E-6</v>
      </c>
      <c r="L201" s="59">
        <f t="shared" si="63"/>
        <v>-8.8817841970012479E-18</v>
      </c>
      <c r="M201" s="162">
        <f t="shared" si="68"/>
        <v>0.69489853305776761</v>
      </c>
      <c r="N201" s="99">
        <f t="shared" si="64"/>
        <v>8.6028525418646649E-8</v>
      </c>
      <c r="O201" s="100">
        <f t="shared" si="69"/>
        <v>1.715883918188118E-6</v>
      </c>
      <c r="P201" s="100">
        <f t="shared" si="70"/>
        <v>5.7539866297957082E-8</v>
      </c>
      <c r="Q201" s="11">
        <v>199</v>
      </c>
      <c r="R201" s="9">
        <f t="shared" si="65"/>
        <v>0.69480049122775078</v>
      </c>
    </row>
    <row r="202" spans="1:18" x14ac:dyDescent="0.25">
      <c r="A202" s="9">
        <f t="shared" si="66"/>
        <v>-5.2092724744426153E-2</v>
      </c>
      <c r="B202" s="88">
        <f>IF(Sample3!K208&gt;0,Sample3!K208, )</f>
        <v>5.2092724744426153E-2</v>
      </c>
      <c r="C202" s="88">
        <f>IF(Sample3!L208&gt;0,Sample3!L208,"")</f>
        <v>0.6946052268603925</v>
      </c>
      <c r="D202" s="88" t="str">
        <f>IF(Sample3!M208&gt;0,Sample3!M208,)</f>
        <v/>
      </c>
      <c r="E202" s="162">
        <f t="shared" si="57"/>
        <v>0.45209272474442619</v>
      </c>
      <c r="F202" s="162">
        <f t="shared" si="58"/>
        <v>4.8325546937452502E-2</v>
      </c>
      <c r="G202" s="162">
        <f t="shared" si="59"/>
        <v>3.5287315218565651E-3</v>
      </c>
      <c r="H202" s="162">
        <f t="shared" si="60"/>
        <v>2.3844628511708599E-4</v>
      </c>
      <c r="I202" s="162">
        <f t="shared" si="61"/>
        <v>5.1854278459309067E-2</v>
      </c>
      <c r="J202" s="162">
        <f t="shared" si="67"/>
        <v>2.3844628511708599E-4</v>
      </c>
      <c r="K202" s="162">
        <f t="shared" si="62"/>
        <v>5.0559226948710816E-6</v>
      </c>
      <c r="L202" s="59">
        <f t="shared" si="63"/>
        <v>-8.8817841970012479E-18</v>
      </c>
      <c r="M202" s="162">
        <f t="shared" si="68"/>
        <v>0.69488456680119493</v>
      </c>
      <c r="N202" s="99">
        <f t="shared" si="64"/>
        <v>7.8030802527502595E-8</v>
      </c>
      <c r="O202" s="100">
        <f t="shared" si="69"/>
        <v>1.6691097301518495E-6</v>
      </c>
      <c r="P202" s="100">
        <f t="shared" si="70"/>
        <v>5.6063430784214974E-8</v>
      </c>
      <c r="Q202" s="11">
        <v>200</v>
      </c>
      <c r="R202" s="9">
        <f t="shared" si="65"/>
        <v>0.69478780098001081</v>
      </c>
    </row>
    <row r="203" spans="1:18" x14ac:dyDescent="0.25">
      <c r="A203" s="9">
        <f t="shared" si="66"/>
        <v>-5.1557891841506012E-2</v>
      </c>
      <c r="B203" s="88">
        <f>IF(Sample3!K209&gt;0,Sample3!K209, )</f>
        <v>5.1557891841506012E-2</v>
      </c>
      <c r="C203" s="88">
        <f>IF(Sample3!L209&gt;0,Sample3!L209,"")</f>
        <v>0.69474441566516776</v>
      </c>
      <c r="D203" s="88" t="str">
        <f>IF(Sample3!M209&gt;0,Sample3!M209,)</f>
        <v/>
      </c>
      <c r="E203" s="162">
        <f t="shared" si="57"/>
        <v>0.45155789184150602</v>
      </c>
      <c r="F203" s="162">
        <f t="shared" si="58"/>
        <v>4.7890536485250296E-2</v>
      </c>
      <c r="G203" s="162">
        <f t="shared" si="59"/>
        <v>3.4320353123750841E-3</v>
      </c>
      <c r="H203" s="162">
        <f t="shared" si="60"/>
        <v>2.3532004388063243E-4</v>
      </c>
      <c r="I203" s="162">
        <f t="shared" si="61"/>
        <v>5.132257179762538E-2</v>
      </c>
      <c r="J203" s="162">
        <f t="shared" si="67"/>
        <v>2.3532004388063243E-4</v>
      </c>
      <c r="K203" s="162">
        <f t="shared" si="62"/>
        <v>4.9696460910800813E-6</v>
      </c>
      <c r="L203" s="59">
        <f t="shared" si="63"/>
        <v>-6.6613381477509375E-18</v>
      </c>
      <c r="M203" s="162">
        <f t="shared" si="68"/>
        <v>0.69487092100106584</v>
      </c>
      <c r="N203" s="99">
        <f t="shared" si="64"/>
        <v>1.6003600010687591E-8</v>
      </c>
      <c r="O203" s="100">
        <f t="shared" si="69"/>
        <v>1.6236105309784047E-6</v>
      </c>
      <c r="P203" s="100">
        <f t="shared" si="70"/>
        <v>5.4614022960349282E-8</v>
      </c>
      <c r="Q203" s="11">
        <v>201</v>
      </c>
      <c r="R203" s="9">
        <f t="shared" si="65"/>
        <v>0.69477542386519719</v>
      </c>
    </row>
    <row r="204" spans="1:18" x14ac:dyDescent="0.25">
      <c r="A204" s="9">
        <f t="shared" si="66"/>
        <v>-5.1023058938585879E-2</v>
      </c>
      <c r="B204" s="88">
        <f>IF(Sample3!K210&gt;0,Sample3!K210, )</f>
        <v>5.1023058938585879E-2</v>
      </c>
      <c r="C204" s="88">
        <f>IF(Sample3!L210&gt;0,Sample3!L210,"")</f>
        <v>0.6946052268603925</v>
      </c>
      <c r="D204" s="88" t="str">
        <f>IF(Sample3!M210&gt;0,Sample3!M210,)</f>
        <v/>
      </c>
      <c r="E204" s="162">
        <f t="shared" si="57"/>
        <v>0.45102305893858591</v>
      </c>
      <c r="F204" s="162">
        <f t="shared" si="58"/>
        <v>4.7453108850386533E-2</v>
      </c>
      <c r="G204" s="162">
        <f t="shared" si="59"/>
        <v>3.3377383932654756E-3</v>
      </c>
      <c r="H204" s="162">
        <f t="shared" si="60"/>
        <v>2.3221169493387039E-4</v>
      </c>
      <c r="I204" s="162">
        <f t="shared" si="61"/>
        <v>5.0790847243652008E-2</v>
      </c>
      <c r="J204" s="162">
        <f t="shared" si="67"/>
        <v>2.3221169493387039E-4</v>
      </c>
      <c r="K204" s="162">
        <f t="shared" si="62"/>
        <v>4.8848416354436587E-6</v>
      </c>
      <c r="L204" s="59">
        <f t="shared" si="63"/>
        <v>-6.6613381477509375E-18</v>
      </c>
      <c r="M204" s="162">
        <f t="shared" si="68"/>
        <v>0.69485758957111965</v>
      </c>
      <c r="N204" s="99">
        <f t="shared" si="64"/>
        <v>6.3686937765555077E-8</v>
      </c>
      <c r="O204" s="100">
        <f t="shared" si="69"/>
        <v>1.5793515694075228E-6</v>
      </c>
      <c r="P204" s="100">
        <f t="shared" si="70"/>
        <v>5.3191277805783503E-8</v>
      </c>
      <c r="Q204" s="11">
        <v>202</v>
      </c>
      <c r="R204" s="9">
        <f t="shared" si="65"/>
        <v>0.69476335385955124</v>
      </c>
    </row>
    <row r="205" spans="1:18" x14ac:dyDescent="0.25">
      <c r="A205" s="9">
        <f t="shared" si="66"/>
        <v>-5.0564630736082847E-2</v>
      </c>
      <c r="B205" s="88">
        <f>IF(Sample3!K211&gt;0,Sample3!K211, )</f>
        <v>5.0564630736082847E-2</v>
      </c>
      <c r="C205" s="88">
        <f>IF(Sample3!L211&gt;0,Sample3!L211,"")</f>
        <v>0.6941094839580465</v>
      </c>
      <c r="D205" s="88" t="str">
        <f>IF(Sample3!M211&gt;0,Sample3!M211,)</f>
        <v/>
      </c>
      <c r="E205" s="162">
        <f t="shared" si="57"/>
        <v>0.45056463073608288</v>
      </c>
      <c r="F205" s="162">
        <f t="shared" si="58"/>
        <v>4.7076282604376865E-2</v>
      </c>
      <c r="G205" s="162">
        <f t="shared" si="59"/>
        <v>3.2587866105426577E-3</v>
      </c>
      <c r="H205" s="162">
        <f t="shared" si="60"/>
        <v>2.2956152116332396E-4</v>
      </c>
      <c r="I205" s="162">
        <f t="shared" si="61"/>
        <v>5.0335069214919523E-2</v>
      </c>
      <c r="J205" s="162">
        <f t="shared" si="67"/>
        <v>2.2956152116332396E-4</v>
      </c>
      <c r="K205" s="162">
        <f t="shared" si="62"/>
        <v>4.8133047621396633E-6</v>
      </c>
      <c r="L205" s="59">
        <f t="shared" si="63"/>
        <v>-6.6613381477509375E-18</v>
      </c>
      <c r="M205" s="162">
        <f t="shared" si="68"/>
        <v>0.69484640825441557</v>
      </c>
      <c r="N205" s="99">
        <f t="shared" si="64"/>
        <v>5.4305741857904607E-7</v>
      </c>
      <c r="O205" s="100">
        <f t="shared" si="69"/>
        <v>1.5423767952185492E-6</v>
      </c>
      <c r="P205" s="100">
        <f t="shared" si="70"/>
        <v>5.1992730198362895E-8</v>
      </c>
      <c r="Q205" s="11">
        <v>203</v>
      </c>
      <c r="R205" s="9">
        <f t="shared" si="65"/>
        <v>0.69475324803136262</v>
      </c>
    </row>
    <row r="206" spans="1:18" x14ac:dyDescent="0.25">
      <c r="A206" s="9">
        <f t="shared" si="66"/>
        <v>-5.0029797833162706E-2</v>
      </c>
      <c r="B206" s="88">
        <f>IF(Sample3!K212&gt;0,Sample3!K212, )</f>
        <v>5.0029797833162706E-2</v>
      </c>
      <c r="C206" s="88">
        <f>IF(Sample3!L212&gt;0,Sample3!L212,"")</f>
        <v>0.69474441566516776</v>
      </c>
      <c r="D206" s="88" t="str">
        <f>IF(Sample3!M212&gt;0,Sample3!M212,)</f>
        <v/>
      </c>
      <c r="E206" s="162">
        <f t="shared" si="57"/>
        <v>0.45002979783316271</v>
      </c>
      <c r="F206" s="162">
        <f t="shared" si="58"/>
        <v>4.6634490298861561E-2</v>
      </c>
      <c r="G206" s="162">
        <f t="shared" si="59"/>
        <v>3.1688215362482564E-3</v>
      </c>
      <c r="H206" s="162">
        <f t="shared" si="60"/>
        <v>2.2648599805288883E-4</v>
      </c>
      <c r="I206" s="162">
        <f t="shared" si="61"/>
        <v>4.9803311835109818E-2</v>
      </c>
      <c r="J206" s="162">
        <f t="shared" si="67"/>
        <v>2.2648599805288883E-4</v>
      </c>
      <c r="K206" s="162">
        <f t="shared" si="62"/>
        <v>4.7311679877900434E-6</v>
      </c>
      <c r="L206" s="59">
        <f t="shared" si="63"/>
        <v>-6.6613381477509375E-18</v>
      </c>
      <c r="M206" s="162">
        <f t="shared" si="68"/>
        <v>0.69483364462192454</v>
      </c>
      <c r="N206" s="99">
        <f t="shared" si="64"/>
        <v>7.9618067239036122E-9</v>
      </c>
      <c r="O206" s="100">
        <f t="shared" si="69"/>
        <v>1.5003321463382827E-6</v>
      </c>
      <c r="P206" s="100">
        <f t="shared" si="70"/>
        <v>5.0618549863413985E-8</v>
      </c>
      <c r="Q206" s="11">
        <v>204</v>
      </c>
      <c r="R206" s="9">
        <f t="shared" si="65"/>
        <v>0.694741732501853</v>
      </c>
    </row>
    <row r="207" spans="1:18" x14ac:dyDescent="0.25">
      <c r="A207" s="9">
        <f t="shared" si="66"/>
        <v>-4.9571369630659674E-2</v>
      </c>
      <c r="B207" s="88">
        <f>IF(Sample3!K213&gt;0,Sample3!K213, )</f>
        <v>4.9571369630659674E-2</v>
      </c>
      <c r="C207" s="88">
        <f>IF(Sample3!L213&gt;0,Sample3!L213,"")</f>
        <v>0.69435733328795246</v>
      </c>
      <c r="D207" s="88" t="str">
        <f>IF(Sample3!M213&gt;0,Sample3!M213,)</f>
        <v/>
      </c>
      <c r="E207" s="162">
        <f t="shared" si="57"/>
        <v>0.44957136963065969</v>
      </c>
      <c r="F207" s="162">
        <f t="shared" si="58"/>
        <v>4.6253991728015427E-2</v>
      </c>
      <c r="G207" s="162">
        <f t="shared" si="59"/>
        <v>3.0935141635327207E-3</v>
      </c>
      <c r="H207" s="162">
        <f t="shared" si="60"/>
        <v>2.2386373911152668E-4</v>
      </c>
      <c r="I207" s="162">
        <f t="shared" si="61"/>
        <v>4.9347505891548148E-2</v>
      </c>
      <c r="J207" s="162">
        <f t="shared" si="67"/>
        <v>2.2386373911152668E-4</v>
      </c>
      <c r="K207" s="162">
        <f t="shared" si="62"/>
        <v>4.6618814448761948E-6</v>
      </c>
      <c r="L207" s="59">
        <f t="shared" si="63"/>
        <v>-6.6613381477509375E-18</v>
      </c>
      <c r="M207" s="162">
        <f t="shared" si="68"/>
        <v>0.69482294111804488</v>
      </c>
      <c r="N207" s="99">
        <f t="shared" si="64"/>
        <v>2.1679065144337021E-7</v>
      </c>
      <c r="O207" s="100">
        <f t="shared" si="69"/>
        <v>1.4652072545758759E-6</v>
      </c>
      <c r="P207" s="100">
        <f t="shared" si="70"/>
        <v>4.9461106972127156E-8</v>
      </c>
      <c r="Q207" s="11">
        <v>205</v>
      </c>
      <c r="R207" s="9">
        <f t="shared" si="65"/>
        <v>0.69473209315814544</v>
      </c>
    </row>
    <row r="208" spans="1:18" x14ac:dyDescent="0.25">
      <c r="A208" s="9">
        <f t="shared" si="66"/>
        <v>-4.9112941428156635E-2</v>
      </c>
      <c r="B208" s="88">
        <f>IF(Sample3!K214&gt;0,Sample3!K214, )</f>
        <v>4.9112941428156635E-2</v>
      </c>
      <c r="C208" s="88">
        <f>IF(Sample3!L214&gt;0,Sample3!L214,"")</f>
        <v>0.69462057489281659</v>
      </c>
      <c r="D208" s="88" t="str">
        <f>IF(Sample3!M214&gt;0,Sample3!M214,)</f>
        <v/>
      </c>
      <c r="E208" s="162">
        <f t="shared" si="57"/>
        <v>0.44911294142815666</v>
      </c>
      <c r="F208" s="162">
        <f t="shared" si="58"/>
        <v>4.5871844311438079E-2</v>
      </c>
      <c r="G208" s="162">
        <f t="shared" si="59"/>
        <v>3.0198429004694091E-3</v>
      </c>
      <c r="H208" s="162">
        <f t="shared" si="60"/>
        <v>2.2125421624914765E-4</v>
      </c>
      <c r="I208" s="162">
        <f t="shared" si="61"/>
        <v>4.8891687211907488E-2</v>
      </c>
      <c r="J208" s="162">
        <f t="shared" si="67"/>
        <v>2.2125421624914765E-4</v>
      </c>
      <c r="K208" s="162">
        <f t="shared" si="62"/>
        <v>4.5936095076960784E-6</v>
      </c>
      <c r="L208" s="59">
        <f t="shared" si="63"/>
        <v>-6.6613381477509375E-18</v>
      </c>
      <c r="M208" s="162">
        <f t="shared" si="68"/>
        <v>0.69481245220473209</v>
      </c>
      <c r="N208" s="99">
        <f t="shared" si="64"/>
        <v>3.6816902827918226E-8</v>
      </c>
      <c r="O208" s="100">
        <f t="shared" si="69"/>
        <v>1.430904655669884E-6</v>
      </c>
      <c r="P208" s="100">
        <f t="shared" si="70"/>
        <v>4.8322288319923213E-8</v>
      </c>
      <c r="Q208" s="11">
        <v>206</v>
      </c>
      <c r="R208" s="9">
        <f t="shared" si="65"/>
        <v>0.69472266323647325</v>
      </c>
    </row>
    <row r="209" spans="1:18" x14ac:dyDescent="0.25">
      <c r="A209" s="9">
        <f t="shared" si="66"/>
        <v>-4.8654513225653603E-2</v>
      </c>
      <c r="B209" s="88">
        <f>IF(Sample3!K215&gt;0,Sample3!K215, )</f>
        <v>4.8654513225653603E-2</v>
      </c>
      <c r="C209" s="88">
        <f>IF(Sample3!L215&gt;0,Sample3!L215,"")</f>
        <v>0.69462057489281659</v>
      </c>
      <c r="D209" s="88" t="str">
        <f>IF(Sample3!M215&gt;0,Sample3!M215,)</f>
        <v/>
      </c>
      <c r="E209" s="162">
        <f t="shared" si="57"/>
        <v>0.44865451322565364</v>
      </c>
      <c r="F209" s="162">
        <f t="shared" si="58"/>
        <v>4.5488076878574674E-2</v>
      </c>
      <c r="G209" s="162">
        <f t="shared" si="59"/>
        <v>2.947779009649279E-3</v>
      </c>
      <c r="H209" s="162">
        <f t="shared" si="60"/>
        <v>2.1865733742965077E-4</v>
      </c>
      <c r="I209" s="162">
        <f t="shared" si="61"/>
        <v>4.8435855888223953E-2</v>
      </c>
      <c r="J209" s="162">
        <f t="shared" si="67"/>
        <v>2.1865733742965077E-4</v>
      </c>
      <c r="K209" s="162">
        <f t="shared" si="62"/>
        <v>4.5263373209273224E-6</v>
      </c>
      <c r="L209" s="59">
        <f t="shared" si="63"/>
        <v>-4.4408920985006255E-18</v>
      </c>
      <c r="M209" s="162">
        <f t="shared" si="68"/>
        <v>0.69480217416624812</v>
      </c>
      <c r="N209" s="99">
        <f t="shared" si="64"/>
        <v>3.2978296110860295E-8</v>
      </c>
      <c r="O209" s="100">
        <f t="shared" si="69"/>
        <v>1.3974051007013645E-6</v>
      </c>
      <c r="P209" s="100">
        <f t="shared" si="70"/>
        <v>4.7201878195579672E-8</v>
      </c>
      <c r="Q209" s="11">
        <v>207</v>
      </c>
      <c r="R209" s="9">
        <f t="shared" si="65"/>
        <v>0.69471343905844829</v>
      </c>
    </row>
    <row r="210" spans="1:18" x14ac:dyDescent="0.25">
      <c r="A210" s="9">
        <f t="shared" si="66"/>
        <v>-4.811968032273347E-2</v>
      </c>
      <c r="B210" s="88">
        <f>IF(Sample3!K216&gt;0,Sample3!K216, )</f>
        <v>4.811968032273347E-2</v>
      </c>
      <c r="C210" s="88">
        <f>IF(Sample3!L216&gt;0,Sample3!L216,"")</f>
        <v>0.69435733328795246</v>
      </c>
      <c r="D210" s="88" t="str">
        <f>IF(Sample3!M216&gt;0,Sample3!M216,)</f>
        <v/>
      </c>
      <c r="E210" s="162">
        <f t="shared" si="57"/>
        <v>0.44811968032273347</v>
      </c>
      <c r="F210" s="162">
        <f t="shared" si="58"/>
        <v>4.5038338854608138E-2</v>
      </c>
      <c r="G210" s="162">
        <f t="shared" si="59"/>
        <v>2.8656979635504759E-3</v>
      </c>
      <c r="H210" s="162">
        <f t="shared" si="60"/>
        <v>2.1564350457485559E-4</v>
      </c>
      <c r="I210" s="162">
        <f t="shared" si="61"/>
        <v>4.7904036818158614E-2</v>
      </c>
      <c r="J210" s="162">
        <f t="shared" si="67"/>
        <v>2.1564350457485559E-4</v>
      </c>
      <c r="K210" s="162">
        <f t="shared" si="62"/>
        <v>4.449097159954368E-6</v>
      </c>
      <c r="L210" s="59">
        <f t="shared" si="63"/>
        <v>-4.4408920985006255E-18</v>
      </c>
      <c r="M210" s="162">
        <f t="shared" si="68"/>
        <v>0.69479044472438911</v>
      </c>
      <c r="N210" s="99">
        <f t="shared" si="64"/>
        <v>1.8758551637221885E-7</v>
      </c>
      <c r="O210" s="100">
        <f t="shared" si="69"/>
        <v>1.3593121904181493E-6</v>
      </c>
      <c r="P210" s="100">
        <f t="shared" si="70"/>
        <v>4.5917715105850604E-8</v>
      </c>
      <c r="Q210" s="11">
        <v>208</v>
      </c>
      <c r="R210" s="9">
        <f t="shared" si="65"/>
        <v>0.69470293268454764</v>
      </c>
    </row>
    <row r="211" spans="1:18" x14ac:dyDescent="0.25">
      <c r="A211" s="9">
        <f t="shared" si="66"/>
        <v>-4.7737656820647532E-2</v>
      </c>
      <c r="B211" s="88">
        <f>IF(Sample3!K217&gt;0,Sample3!K217, )</f>
        <v>4.7737656820647532E-2</v>
      </c>
      <c r="C211" s="88">
        <f>IF(Sample3!L217&gt;0,Sample3!L217,"")</f>
        <v>0.69448141089896276</v>
      </c>
      <c r="D211" s="88" t="str">
        <f>IF(Sample3!M217&gt;0,Sample3!M217,)</f>
        <v/>
      </c>
      <c r="E211" s="162">
        <f t="shared" si="57"/>
        <v>0.44773765682064753</v>
      </c>
      <c r="F211" s="162">
        <f t="shared" si="58"/>
        <v>4.4715796216856472E-2</v>
      </c>
      <c r="G211" s="162">
        <f t="shared" si="59"/>
        <v>2.8083594556288227E-3</v>
      </c>
      <c r="H211" s="162">
        <f t="shared" si="60"/>
        <v>2.1350114816223731E-4</v>
      </c>
      <c r="I211" s="162">
        <f t="shared" si="61"/>
        <v>4.7524155672485295E-2</v>
      </c>
      <c r="J211" s="162">
        <f t="shared" si="67"/>
        <v>2.1350114816223731E-4</v>
      </c>
      <c r="K211" s="162">
        <f t="shared" si="62"/>
        <v>4.3947338613883531E-6</v>
      </c>
      <c r="L211" s="59">
        <f t="shared" si="63"/>
        <v>-4.4408920985006255E-18</v>
      </c>
      <c r="M211" s="162">
        <f t="shared" si="68"/>
        <v>0.69478223598834099</v>
      </c>
      <c r="N211" s="99">
        <f t="shared" si="64"/>
        <v>9.0495734399421026E-8</v>
      </c>
      <c r="O211" s="100">
        <f t="shared" si="69"/>
        <v>1.3327403690241036E-6</v>
      </c>
      <c r="P211" s="100">
        <f t="shared" si="70"/>
        <v>4.5015433265507208E-8</v>
      </c>
      <c r="Q211" s="11">
        <v>209</v>
      </c>
      <c r="R211" s="9">
        <f t="shared" si="65"/>
        <v>0.69469559335553366</v>
      </c>
    </row>
    <row r="212" spans="1:18" x14ac:dyDescent="0.25">
      <c r="A212" s="9">
        <f t="shared" si="66"/>
        <v>-4.7279228618144493E-2</v>
      </c>
      <c r="B212" s="88">
        <f>IF(Sample3!K218&gt;0,Sample3!K218, )</f>
        <v>4.7279228618144493E-2</v>
      </c>
      <c r="C212" s="88">
        <f>IF(Sample3!L218&gt;0,Sample3!L218,"")</f>
        <v>0.69474441566516776</v>
      </c>
      <c r="D212" s="88" t="str">
        <f>IF(Sample3!M218&gt;0,Sample3!M218,)</f>
        <v/>
      </c>
      <c r="E212" s="162">
        <f t="shared" si="57"/>
        <v>0.44727922861814451</v>
      </c>
      <c r="F212" s="162">
        <f t="shared" si="58"/>
        <v>4.4327339546742846E-2</v>
      </c>
      <c r="G212" s="162">
        <f t="shared" si="59"/>
        <v>2.7409474134031525E-3</v>
      </c>
      <c r="H212" s="162">
        <f t="shared" si="60"/>
        <v>2.1094165799849518E-4</v>
      </c>
      <c r="I212" s="162">
        <f t="shared" si="61"/>
        <v>4.7068286960145998E-2</v>
      </c>
      <c r="J212" s="162">
        <f t="shared" si="67"/>
        <v>2.1094165799849518E-4</v>
      </c>
      <c r="K212" s="162">
        <f t="shared" si="62"/>
        <v>4.3303739525010882E-6</v>
      </c>
      <c r="L212" s="59">
        <f t="shared" si="63"/>
        <v>-4.4408920985006255E-18</v>
      </c>
      <c r="M212" s="162">
        <f t="shared" si="68"/>
        <v>0.69477256855947089</v>
      </c>
      <c r="N212" s="99">
        <f t="shared" si="64"/>
        <v>7.9258545764349436E-10</v>
      </c>
      <c r="O212" s="100">
        <f t="shared" si="69"/>
        <v>1.3015389052025281E-6</v>
      </c>
      <c r="P212" s="100">
        <f t="shared" si="70"/>
        <v>4.394897953344993E-8</v>
      </c>
      <c r="Q212" s="11">
        <v>210</v>
      </c>
      <c r="R212" s="9">
        <f t="shared" si="65"/>
        <v>0.69468696461412882</v>
      </c>
    </row>
    <row r="213" spans="1:18" x14ac:dyDescent="0.25">
      <c r="A213" s="9">
        <f t="shared" si="66"/>
        <v>-4.6820800415641461E-2</v>
      </c>
      <c r="B213" s="88">
        <f>IF(Sample3!K219&gt;0,Sample3!K219, )</f>
        <v>4.6820800415641461E-2</v>
      </c>
      <c r="C213" s="88">
        <f>IF(Sample3!L219&gt;0,Sample3!L219,"")</f>
        <v>0.69448141089896276</v>
      </c>
      <c r="D213" s="88" t="str">
        <f>IF(Sample3!M219&gt;0,Sample3!M219,)</f>
        <v/>
      </c>
      <c r="E213" s="162">
        <f t="shared" si="57"/>
        <v>0.44682080041564148</v>
      </c>
      <c r="F213" s="162">
        <f t="shared" si="58"/>
        <v>4.3937375955850802E-2</v>
      </c>
      <c r="G213" s="162">
        <f t="shared" si="59"/>
        <v>2.6750300073651173E-3</v>
      </c>
      <c r="H213" s="162">
        <f t="shared" si="60"/>
        <v>2.0839445242554211E-4</v>
      </c>
      <c r="I213" s="162">
        <f t="shared" si="61"/>
        <v>4.6612405963215919E-2</v>
      </c>
      <c r="J213" s="162">
        <f t="shared" si="67"/>
        <v>2.0839445242554211E-4</v>
      </c>
      <c r="K213" s="162">
        <f t="shared" si="62"/>
        <v>4.2669565155823206E-6</v>
      </c>
      <c r="L213" s="59">
        <f t="shared" si="63"/>
        <v>-4.4408920985006255E-18</v>
      </c>
      <c r="M213" s="162">
        <f t="shared" si="68"/>
        <v>0.69476309742934206</v>
      </c>
      <c r="N213" s="99">
        <f t="shared" si="64"/>
        <v>7.9347301397127873E-8</v>
      </c>
      <c r="O213" s="100">
        <f t="shared" si="69"/>
        <v>1.2710678907623625E-6</v>
      </c>
      <c r="P213" s="100">
        <f t="shared" si="70"/>
        <v>4.2900096421142238E-8</v>
      </c>
      <c r="Q213" s="11">
        <v>211</v>
      </c>
      <c r="R213" s="9">
        <f t="shared" si="65"/>
        <v>0.69467852718615597</v>
      </c>
    </row>
    <row r="214" spans="1:18" x14ac:dyDescent="0.25">
      <c r="A214" s="9">
        <f t="shared" si="66"/>
        <v>-4.6438776913555746E-2</v>
      </c>
      <c r="B214" s="88">
        <f>IF(Sample3!K220&gt;0,Sample3!K220, )</f>
        <v>4.6438776913555746E-2</v>
      </c>
      <c r="C214" s="88">
        <f>IF(Sample3!L220&gt;0,Sample3!L220,"")</f>
        <v>0.69435733328795246</v>
      </c>
      <c r="D214" s="88" t="str">
        <f>IF(Sample3!M220&gt;0,Sample3!M220,)</f>
        <v/>
      </c>
      <c r="E214" s="162">
        <f t="shared" si="57"/>
        <v>0.44643877691355577</v>
      </c>
      <c r="F214" s="162">
        <f t="shared" si="58"/>
        <v>4.3611275142349887E-2</v>
      </c>
      <c r="G214" s="162">
        <f t="shared" si="59"/>
        <v>2.6212206693544404E-3</v>
      </c>
      <c r="H214" s="162">
        <f t="shared" si="60"/>
        <v>2.0628110185141879E-4</v>
      </c>
      <c r="I214" s="162">
        <f t="shared" si="61"/>
        <v>4.6232495811704327E-2</v>
      </c>
      <c r="J214" s="162">
        <f t="shared" si="67"/>
        <v>2.0628110185141879E-4</v>
      </c>
      <c r="K214" s="162">
        <f t="shared" si="62"/>
        <v>4.2148186336170254E-6</v>
      </c>
      <c r="L214" s="59">
        <f t="shared" si="63"/>
        <v>-4.4408920985006255E-18</v>
      </c>
      <c r="M214" s="162">
        <f t="shared" si="68"/>
        <v>0.69475535219813722</v>
      </c>
      <c r="N214" s="99">
        <f t="shared" si="64"/>
        <v>1.5841905286466475E-7</v>
      </c>
      <c r="O214" s="100">
        <f t="shared" si="69"/>
        <v>1.2462210125262286E-6</v>
      </c>
      <c r="P214" s="100">
        <f t="shared" si="70"/>
        <v>4.2039302360618871E-8</v>
      </c>
      <c r="Q214" s="11">
        <v>212</v>
      </c>
      <c r="R214" s="9">
        <f t="shared" si="65"/>
        <v>0.69467163959089062</v>
      </c>
    </row>
    <row r="215" spans="1:18" x14ac:dyDescent="0.25">
      <c r="A215" s="9">
        <f t="shared" si="66"/>
        <v>-4.5980348711052707E-2</v>
      </c>
      <c r="B215" s="88">
        <f>IF(Sample3!K221&gt;0,Sample3!K221, )</f>
        <v>4.5980348711052707E-2</v>
      </c>
      <c r="C215" s="88">
        <f>IF(Sample3!L221&gt;0,Sample3!L221,"")</f>
        <v>0.69437265374746215</v>
      </c>
      <c r="D215" s="88" t="str">
        <f>IF(Sample3!M221&gt;0,Sample3!M221,)</f>
        <v/>
      </c>
      <c r="E215" s="162">
        <f t="shared" si="57"/>
        <v>0.44598034871105274</v>
      </c>
      <c r="F215" s="162">
        <f t="shared" si="58"/>
        <v>4.3218620521069305E-2</v>
      </c>
      <c r="G215" s="162">
        <f t="shared" si="59"/>
        <v>2.5579719992395375E-3</v>
      </c>
      <c r="H215" s="162">
        <f t="shared" si="60"/>
        <v>2.0375619074386453E-4</v>
      </c>
      <c r="I215" s="162">
        <f t="shared" si="61"/>
        <v>4.5776592520308843E-2</v>
      </c>
      <c r="J215" s="162">
        <f t="shared" si="67"/>
        <v>2.0375619074386453E-4</v>
      </c>
      <c r="K215" s="162">
        <f t="shared" si="62"/>
        <v>4.1530933675035554E-6</v>
      </c>
      <c r="L215" s="59">
        <f t="shared" si="63"/>
        <v>-4.4408920985006255E-18</v>
      </c>
      <c r="M215" s="162">
        <f t="shared" si="68"/>
        <v>0.69474623171370442</v>
      </c>
      <c r="N215" s="99">
        <f t="shared" si="64"/>
        <v>1.3956049686170815E-7</v>
      </c>
      <c r="O215" s="100">
        <f t="shared" si="69"/>
        <v>1.2170450337484164E-6</v>
      </c>
      <c r="P215" s="100">
        <f t="shared" si="70"/>
        <v>4.1022105544983651E-8</v>
      </c>
      <c r="Q215" s="11">
        <v>213</v>
      </c>
      <c r="R215" s="9">
        <f t="shared" si="65"/>
        <v>0.69466354376111583</v>
      </c>
    </row>
    <row r="216" spans="1:18" x14ac:dyDescent="0.25">
      <c r="A216" s="9">
        <f t="shared" si="66"/>
        <v>-4.559832520896677E-2</v>
      </c>
      <c r="B216" s="88">
        <f>IF(Sample3!K222&gt;0,Sample3!K222, )</f>
        <v>4.559832520896677E-2</v>
      </c>
      <c r="C216" s="88">
        <f>IF(Sample3!L222&gt;0,Sample3!L222,"")</f>
        <v>0.69435733328795246</v>
      </c>
      <c r="D216" s="88" t="str">
        <f>IF(Sample3!M222&gt;0,Sample3!M222,)</f>
        <v/>
      </c>
      <c r="E216" s="162">
        <f t="shared" si="57"/>
        <v>0.44559832520896681</v>
      </c>
      <c r="F216" s="162">
        <f t="shared" si="58"/>
        <v>4.2890315416481452E-2</v>
      </c>
      <c r="G216" s="162">
        <f t="shared" si="59"/>
        <v>2.5063484948967332E-3</v>
      </c>
      <c r="H216" s="162">
        <f t="shared" si="60"/>
        <v>2.0166129758858453E-4</v>
      </c>
      <c r="I216" s="162">
        <f t="shared" si="61"/>
        <v>4.5396663911378185E-2</v>
      </c>
      <c r="J216" s="162">
        <f t="shared" si="67"/>
        <v>2.0166129758858453E-4</v>
      </c>
      <c r="K216" s="162">
        <f t="shared" si="62"/>
        <v>4.1023466859082535E-6</v>
      </c>
      <c r="L216" s="59">
        <f t="shared" si="63"/>
        <v>-4.4408920985006255E-18</v>
      </c>
      <c r="M216" s="162">
        <f t="shared" si="68"/>
        <v>0.69473877375956394</v>
      </c>
      <c r="N216" s="99">
        <f t="shared" si="64"/>
        <v>1.4549683338319037E-7</v>
      </c>
      <c r="O216" s="100">
        <f t="shared" si="69"/>
        <v>1.1932541635933666E-6</v>
      </c>
      <c r="P216" s="100">
        <f t="shared" si="70"/>
        <v>4.0187436434644145E-8</v>
      </c>
      <c r="Q216" s="11">
        <v>214</v>
      </c>
      <c r="R216" s="9">
        <f t="shared" si="65"/>
        <v>0.69465693595255995</v>
      </c>
    </row>
    <row r="217" spans="1:18" x14ac:dyDescent="0.25">
      <c r="A217" s="9">
        <f t="shared" si="66"/>
        <v>-4.5139897006463738E-2</v>
      </c>
      <c r="B217" s="88">
        <f>IF(Sample3!K223&gt;0,Sample3!K223, )</f>
        <v>4.5139897006463738E-2</v>
      </c>
      <c r="C217" s="88">
        <f>IF(Sample3!L223&gt;0,Sample3!L223,"")</f>
        <v>0.6941094839580465</v>
      </c>
      <c r="D217" s="88" t="str">
        <f>IF(Sample3!M223&gt;0,Sample3!M223,)</f>
        <v/>
      </c>
      <c r="E217" s="162">
        <f t="shared" si="57"/>
        <v>0.44513989700646378</v>
      </c>
      <c r="F217" s="162">
        <f t="shared" si="58"/>
        <v>4.2495061089693767E-2</v>
      </c>
      <c r="G217" s="162">
        <f t="shared" si="59"/>
        <v>2.4456775256539373E-3</v>
      </c>
      <c r="H217" s="162">
        <f t="shared" si="60"/>
        <v>1.9915839111603328E-4</v>
      </c>
      <c r="I217" s="162">
        <f t="shared" si="61"/>
        <v>4.4940738615347704E-2</v>
      </c>
      <c r="J217" s="162">
        <f t="shared" si="67"/>
        <v>1.9915839111603328E-4</v>
      </c>
      <c r="K217" s="162">
        <f t="shared" si="62"/>
        <v>4.0422684442343847E-6</v>
      </c>
      <c r="L217" s="59">
        <f t="shared" si="63"/>
        <v>-4.4408920985006255E-18</v>
      </c>
      <c r="M217" s="162">
        <f t="shared" si="68"/>
        <v>0.69472999215072229</v>
      </c>
      <c r="N217" s="99">
        <f t="shared" si="64"/>
        <v>3.8503041717776768E-7</v>
      </c>
      <c r="O217" s="100">
        <f t="shared" si="69"/>
        <v>1.1653181840682929E-6</v>
      </c>
      <c r="P217" s="100">
        <f t="shared" si="70"/>
        <v>3.9201256929042403E-8</v>
      </c>
      <c r="Q217" s="11">
        <v>215</v>
      </c>
      <c r="R217" s="9">
        <f t="shared" si="65"/>
        <v>0.69464917006849691</v>
      </c>
    </row>
    <row r="218" spans="1:18" x14ac:dyDescent="0.25">
      <c r="A218" s="9">
        <f t="shared" si="66"/>
        <v>-4.4757873504378022E-2</v>
      </c>
      <c r="B218" s="88">
        <f>IF(Sample3!K224&gt;0,Sample3!K224, )</f>
        <v>4.4757873504378022E-2</v>
      </c>
      <c r="C218" s="88">
        <f>IF(Sample3!L224&gt;0,Sample3!L224,"")</f>
        <v>0.694233539423454</v>
      </c>
      <c r="D218" s="88" t="str">
        <f>IF(Sample3!M224&gt;0,Sample3!M224,)</f>
        <v/>
      </c>
      <c r="E218" s="162">
        <f t="shared" si="57"/>
        <v>0.44475787350437807</v>
      </c>
      <c r="F218" s="162">
        <f t="shared" si="58"/>
        <v>4.2164627081547779E-2</v>
      </c>
      <c r="G218" s="162">
        <f t="shared" si="59"/>
        <v>2.3961647068916833E-3</v>
      </c>
      <c r="H218" s="162">
        <f t="shared" si="60"/>
        <v>1.9708171593856016E-4</v>
      </c>
      <c r="I218" s="162">
        <f t="shared" si="61"/>
        <v>4.4560791788439462E-2</v>
      </c>
      <c r="J218" s="162">
        <f t="shared" si="67"/>
        <v>1.9708171593856016E-4</v>
      </c>
      <c r="K218" s="162">
        <f t="shared" si="62"/>
        <v>3.9928758462731861E-6</v>
      </c>
      <c r="L218" s="59">
        <f t="shared" si="63"/>
        <v>-4.4408920985006255E-18</v>
      </c>
      <c r="M218" s="162">
        <f t="shared" si="68"/>
        <v>0.69472281175752137</v>
      </c>
      <c r="N218" s="99">
        <f t="shared" si="64"/>
        <v>2.3938741688373205E-7</v>
      </c>
      <c r="O218" s="100">
        <f t="shared" si="69"/>
        <v>1.1425384436587207E-6</v>
      </c>
      <c r="P218" s="100">
        <f t="shared" si="70"/>
        <v>3.8392161277378487E-8</v>
      </c>
      <c r="Q218" s="11">
        <v>216</v>
      </c>
      <c r="R218" s="9">
        <f t="shared" si="65"/>
        <v>0.69464283242769531</v>
      </c>
    </row>
    <row r="219" spans="1:18" x14ac:dyDescent="0.25">
      <c r="A219" s="9">
        <f t="shared" si="66"/>
        <v>-4.4375850002292085E-2</v>
      </c>
      <c r="B219" s="88">
        <f>IF(Sample3!K225&gt;0,Sample3!K225, )</f>
        <v>4.4375850002292085E-2</v>
      </c>
      <c r="C219" s="88">
        <f>IF(Sample3!L225&gt;0,Sample3!L225,"")</f>
        <v>0.69424857342314017</v>
      </c>
      <c r="D219" s="88" t="str">
        <f>IF(Sample3!M225&gt;0,Sample3!M225,)</f>
        <v/>
      </c>
      <c r="E219" s="162">
        <f t="shared" si="57"/>
        <v>0.44437585000229213</v>
      </c>
      <c r="F219" s="162">
        <f t="shared" si="58"/>
        <v>4.1833249911656212E-2</v>
      </c>
      <c r="G219" s="162">
        <f t="shared" si="59"/>
        <v>2.3475868470173925E-3</v>
      </c>
      <c r="H219" s="162">
        <f t="shared" si="60"/>
        <v>1.9501324361848038E-4</v>
      </c>
      <c r="I219" s="162">
        <f t="shared" si="61"/>
        <v>4.4180836758673604E-2</v>
      </c>
      <c r="J219" s="162">
        <f t="shared" si="67"/>
        <v>1.9501324361848038E-4</v>
      </c>
      <c r="K219" s="162">
        <f t="shared" si="62"/>
        <v>3.9440867396200742E-6</v>
      </c>
      <c r="L219" s="59">
        <f t="shared" si="63"/>
        <v>-4.4408920985006255E-18</v>
      </c>
      <c r="M219" s="162">
        <f t="shared" si="68"/>
        <v>0.69471575436792643</v>
      </c>
      <c r="N219" s="99">
        <f t="shared" si="64"/>
        <v>2.1825803517138318E-7</v>
      </c>
      <c r="O219" s="100">
        <f t="shared" si="69"/>
        <v>1.1202039906912549E-6</v>
      </c>
      <c r="P219" s="100">
        <f t="shared" si="70"/>
        <v>3.759451081610341E-8</v>
      </c>
      <c r="Q219" s="11">
        <v>217</v>
      </c>
      <c r="R219" s="9">
        <f t="shared" si="65"/>
        <v>0.6946366144616315</v>
      </c>
    </row>
    <row r="220" spans="1:18" x14ac:dyDescent="0.25">
      <c r="A220" s="9">
        <f t="shared" si="66"/>
        <v>-4.3993826500206147E-2</v>
      </c>
      <c r="B220" s="88">
        <f>IF(Sample3!K226&gt;0,Sample3!K226, )</f>
        <v>4.3993826500206147E-2</v>
      </c>
      <c r="C220" s="88">
        <f>IF(Sample3!L226&gt;0,Sample3!L226,"")</f>
        <v>0.6941094839580465</v>
      </c>
      <c r="D220" s="88" t="str">
        <f>IF(Sample3!M226&gt;0,Sample3!M226,)</f>
        <v/>
      </c>
      <c r="E220" s="162">
        <f t="shared" si="57"/>
        <v>0.44399382650020619</v>
      </c>
      <c r="F220" s="162">
        <f t="shared" si="58"/>
        <v>4.1500944705379933E-2</v>
      </c>
      <c r="G220" s="162">
        <f t="shared" si="59"/>
        <v>2.2999288689139266E-3</v>
      </c>
      <c r="H220" s="162">
        <f t="shared" si="60"/>
        <v>1.9295292591228752E-4</v>
      </c>
      <c r="I220" s="162">
        <f t="shared" si="61"/>
        <v>4.380087357429386E-2</v>
      </c>
      <c r="J220" s="162">
        <f t="shared" si="67"/>
        <v>1.9295292591228752E-4</v>
      </c>
      <c r="K220" s="162">
        <f t="shared" si="62"/>
        <v>3.8958937516003568E-6</v>
      </c>
      <c r="L220" s="59">
        <f t="shared" si="63"/>
        <v>-4.4408920985006255E-18</v>
      </c>
      <c r="M220" s="162">
        <f t="shared" si="68"/>
        <v>0.69470881803248796</v>
      </c>
      <c r="N220" s="99">
        <f t="shared" si="64"/>
        <v>3.5920133278660144E-7</v>
      </c>
      <c r="O220" s="100">
        <f t="shared" si="69"/>
        <v>1.0983061214003143E-6</v>
      </c>
      <c r="P220" s="100">
        <f t="shared" si="70"/>
        <v>3.6808195135105891E-8</v>
      </c>
      <c r="Q220" s="11">
        <v>218</v>
      </c>
      <c r="R220" s="9">
        <f t="shared" si="65"/>
        <v>0.6946305142404342</v>
      </c>
    </row>
    <row r="221" spans="1:18" x14ac:dyDescent="0.25">
      <c r="A221" s="9">
        <f t="shared" si="66"/>
        <v>-4.3611802998120432E-2</v>
      </c>
      <c r="B221" s="88">
        <f>IF(Sample3!K227&gt;0,Sample3!K227, )</f>
        <v>4.3611802998120432E-2</v>
      </c>
      <c r="C221" s="88">
        <f>IF(Sample3!L227&gt;0,Sample3!L227,"")</f>
        <v>0.694233539423454</v>
      </c>
      <c r="D221" s="88" t="str">
        <f>IF(Sample3!M227&gt;0,Sample3!M227,)</f>
        <v/>
      </c>
      <c r="E221" s="162">
        <f t="shared" si="57"/>
        <v>0.44361180299812047</v>
      </c>
      <c r="F221" s="162">
        <f t="shared" si="58"/>
        <v>4.1167726441403089E-2</v>
      </c>
      <c r="G221" s="162">
        <f t="shared" si="59"/>
        <v>2.2531758417654174E-3</v>
      </c>
      <c r="H221" s="162">
        <f t="shared" si="60"/>
        <v>1.9090071495192484E-4</v>
      </c>
      <c r="I221" s="162">
        <f t="shared" si="61"/>
        <v>4.3420902283168507E-2</v>
      </c>
      <c r="J221" s="162">
        <f t="shared" si="67"/>
        <v>1.9090071495192484E-4</v>
      </c>
      <c r="K221" s="162">
        <f t="shared" si="62"/>
        <v>3.8482895995858462E-6</v>
      </c>
      <c r="L221" s="59">
        <f t="shared" si="63"/>
        <v>-2.2204460492503127E-18</v>
      </c>
      <c r="M221" s="162">
        <f t="shared" si="68"/>
        <v>0.69470200082063605</v>
      </c>
      <c r="N221" s="99">
        <f t="shared" si="64"/>
        <v>2.1945608064974961E-7</v>
      </c>
      <c r="O221" s="100">
        <f t="shared" si="69"/>
        <v>1.0768363021245189E-6</v>
      </c>
      <c r="P221" s="100">
        <f t="shared" si="70"/>
        <v>3.6033104905654115E-8</v>
      </c>
      <c r="Q221" s="11">
        <v>219</v>
      </c>
      <c r="R221" s="9">
        <f t="shared" si="65"/>
        <v>0.69462452985295919</v>
      </c>
    </row>
    <row r="222" spans="1:18" x14ac:dyDescent="0.25">
      <c r="A222" s="9">
        <f t="shared" si="66"/>
        <v>-4.3229779496034494E-2</v>
      </c>
      <c r="B222" s="88">
        <f>IF(Sample3!K228&gt;0,Sample3!K228, )</f>
        <v>4.3229779496034494E-2</v>
      </c>
      <c r="C222" s="88">
        <f>IF(Sample3!L228&gt;0,Sample3!L228,"")</f>
        <v>0.69462057489281659</v>
      </c>
      <c r="D222" s="88" t="str">
        <f>IF(Sample3!M228&gt;0,Sample3!M228,)</f>
        <v/>
      </c>
      <c r="E222" s="162">
        <f t="shared" si="57"/>
        <v>0.44322977949603454</v>
      </c>
      <c r="F222" s="162">
        <f t="shared" si="58"/>
        <v>4.083360994940128E-2</v>
      </c>
      <c r="G222" s="162">
        <f t="shared" si="59"/>
        <v>2.2073129833919819E-3</v>
      </c>
      <c r="H222" s="162">
        <f t="shared" si="60"/>
        <v>1.8885656324123257E-4</v>
      </c>
      <c r="I222" s="162">
        <f t="shared" si="61"/>
        <v>4.3040922932793262E-2</v>
      </c>
      <c r="J222" s="162">
        <f t="shared" si="67"/>
        <v>1.8885656324123257E-4</v>
      </c>
      <c r="K222" s="162">
        <f t="shared" si="62"/>
        <v>3.801267089886314E-6</v>
      </c>
      <c r="L222" s="59">
        <f t="shared" si="63"/>
        <v>-2.2204460492503127E-18</v>
      </c>
      <c r="M222" s="162">
        <f t="shared" si="68"/>
        <v>0.69469530082097686</v>
      </c>
      <c r="N222" s="99">
        <f t="shared" si="64"/>
        <v>5.5839643394136201E-9</v>
      </c>
      <c r="O222" s="100">
        <f t="shared" si="69"/>
        <v>1.0557861659884045E-6</v>
      </c>
      <c r="P222" s="100">
        <f t="shared" si="70"/>
        <v>3.5269131870065555E-8</v>
      </c>
      <c r="Q222" s="11">
        <v>220</v>
      </c>
      <c r="R222" s="9">
        <f t="shared" si="65"/>
        <v>0.69461865940708745</v>
      </c>
    </row>
    <row r="223" spans="1:18" x14ac:dyDescent="0.25">
      <c r="A223" s="9">
        <f t="shared" si="66"/>
        <v>-4.2847755993948779E-2</v>
      </c>
      <c r="B223" s="88">
        <f>IF(Sample3!K229&gt;0,Sample3!K229, )</f>
        <v>4.2847755993948779E-2</v>
      </c>
      <c r="C223" s="88">
        <f>IF(Sample3!L229&gt;0,Sample3!L229,"")</f>
        <v>0.69424857342314017</v>
      </c>
      <c r="D223" s="88" t="str">
        <f>IF(Sample3!M229&gt;0,Sample3!M229,)</f>
        <v/>
      </c>
      <c r="E223" s="162">
        <f t="shared" si="57"/>
        <v>0.44284775599394882</v>
      </c>
      <c r="F223" s="162">
        <f t="shared" si="58"/>
        <v>4.0498609907887742E-2</v>
      </c>
      <c r="G223" s="162">
        <f t="shared" si="59"/>
        <v>2.1623256624086692E-3</v>
      </c>
      <c r="H223" s="162">
        <f t="shared" si="60"/>
        <v>1.868204236523674E-4</v>
      </c>
      <c r="I223" s="162">
        <f t="shared" si="61"/>
        <v>4.2660935570296411E-2</v>
      </c>
      <c r="J223" s="162">
        <f t="shared" si="67"/>
        <v>1.868204236523674E-4</v>
      </c>
      <c r="K223" s="162">
        <f t="shared" si="62"/>
        <v>3.7548191166822799E-6</v>
      </c>
      <c r="L223" s="59">
        <f t="shared" si="63"/>
        <v>-2.2204460492503127E-18</v>
      </c>
      <c r="M223" s="162">
        <f t="shared" si="68"/>
        <v>0.69468871614156769</v>
      </c>
      <c r="N223" s="99">
        <f t="shared" si="64"/>
        <v>1.9372561258476398E-7</v>
      </c>
      <c r="O223" s="100">
        <f t="shared" si="69"/>
        <v>1.0351475096527663E-6</v>
      </c>
      <c r="P223" s="100">
        <f t="shared" si="70"/>
        <v>3.4516168831424728E-8</v>
      </c>
      <c r="Q223" s="11">
        <v>221</v>
      </c>
      <c r="R223" s="9">
        <f t="shared" si="65"/>
        <v>0.69461290103000151</v>
      </c>
    </row>
    <row r="224" spans="1:18" x14ac:dyDescent="0.25">
      <c r="A224" s="9">
        <f t="shared" si="66"/>
        <v>-4.2465732491862841E-2</v>
      </c>
      <c r="B224" s="88">
        <f>IF(Sample3!K230&gt;0,Sample3!K230, )</f>
        <v>4.2465732491862841E-2</v>
      </c>
      <c r="C224" s="88">
        <f>IF(Sample3!L230&gt;0,Sample3!L230,"")</f>
        <v>0.69424857342314017</v>
      </c>
      <c r="D224" s="88" t="str">
        <f>IF(Sample3!M230&gt;0,Sample3!M230,)</f>
        <v/>
      </c>
      <c r="E224" s="162">
        <f t="shared" si="57"/>
        <v>0.44246573249186288</v>
      </c>
      <c r="F224" s="162">
        <f t="shared" si="58"/>
        <v>4.0162740842228629E-2</v>
      </c>
      <c r="G224" s="162">
        <f t="shared" si="59"/>
        <v>2.1181994002119758E-3</v>
      </c>
      <c r="H224" s="162">
        <f t="shared" si="60"/>
        <v>1.8479224942223593E-4</v>
      </c>
      <c r="I224" s="162">
        <f t="shared" si="61"/>
        <v>4.2280940242440605E-2</v>
      </c>
      <c r="J224" s="162">
        <f t="shared" si="67"/>
        <v>1.8479224942223593E-4</v>
      </c>
      <c r="K224" s="162">
        <f t="shared" si="62"/>
        <v>3.708938660943957E-6</v>
      </c>
      <c r="L224" s="59">
        <f t="shared" si="63"/>
        <v>-2.2204460492503127E-18</v>
      </c>
      <c r="M224" s="162">
        <f t="shared" si="68"/>
        <v>0.69468224491017017</v>
      </c>
      <c r="N224" s="99">
        <f t="shared" si="64"/>
        <v>1.880709586628082E-7</v>
      </c>
      <c r="O224" s="100">
        <f t="shared" si="69"/>
        <v>1.0149122900863748E-6</v>
      </c>
      <c r="P224" s="100">
        <f t="shared" si="70"/>
        <v>3.3774109643383754E-8</v>
      </c>
      <c r="Q224" s="11">
        <v>222</v>
      </c>
      <c r="R224" s="9">
        <f t="shared" si="65"/>
        <v>0.69460725286844038</v>
      </c>
    </row>
    <row r="225" spans="1:18" x14ac:dyDescent="0.25">
      <c r="A225" s="9">
        <f t="shared" si="66"/>
        <v>-4.2160113690194227E-2</v>
      </c>
      <c r="B225" s="88">
        <f>IF(Sample3!K231&gt;0,Sample3!K231, )</f>
        <v>4.2160113690194227E-2</v>
      </c>
      <c r="C225" s="88">
        <f>IF(Sample3!L231&gt;0,Sample3!L231,"")</f>
        <v>0.694233539423454</v>
      </c>
      <c r="D225" s="88" t="str">
        <f>IF(Sample3!M231&gt;0,Sample3!M231,)</f>
        <v/>
      </c>
      <c r="E225" s="162">
        <f t="shared" si="57"/>
        <v>0.44216011369019426</v>
      </c>
      <c r="F225" s="162">
        <f t="shared" si="58"/>
        <v>3.9893429554478284E-2</v>
      </c>
      <c r="G225" s="162">
        <f t="shared" si="59"/>
        <v>2.0835087218135789E-3</v>
      </c>
      <c r="H225" s="162">
        <f t="shared" si="60"/>
        <v>1.8317541390236447E-4</v>
      </c>
      <c r="I225" s="162">
        <f t="shared" si="61"/>
        <v>4.1976938276291863E-2</v>
      </c>
      <c r="J225" s="162">
        <f t="shared" si="67"/>
        <v>1.8317541390236447E-4</v>
      </c>
      <c r="K225" s="162">
        <f t="shared" si="62"/>
        <v>3.6726382468865947E-6</v>
      </c>
      <c r="L225" s="59">
        <f t="shared" si="63"/>
        <v>-2.2204460492503127E-18</v>
      </c>
      <c r="M225" s="162">
        <f t="shared" si="68"/>
        <v>0.69467714836219741</v>
      </c>
      <c r="N225" s="99">
        <f t="shared" si="64"/>
        <v>1.9678889053304612E-7</v>
      </c>
      <c r="O225" s="100">
        <f t="shared" si="69"/>
        <v>9.9900928443651027E-7</v>
      </c>
      <c r="P225" s="100">
        <f t="shared" si="70"/>
        <v>3.3188242399515004E-8</v>
      </c>
      <c r="Q225" s="11">
        <v>223</v>
      </c>
      <c r="R225" s="9">
        <f t="shared" si="65"/>
        <v>0.69460281246160538</v>
      </c>
    </row>
    <row r="226" spans="1:18" x14ac:dyDescent="0.25">
      <c r="A226" s="9">
        <f t="shared" si="66"/>
        <v>-4.177809018810829E-2</v>
      </c>
      <c r="B226" s="88">
        <f>IF(Sample3!K232&gt;0,Sample3!K232, )</f>
        <v>4.177809018810829E-2</v>
      </c>
      <c r="C226" s="88">
        <f>IF(Sample3!L232&gt;0,Sample3!L232,"")</f>
        <v>0.6941094839580465</v>
      </c>
      <c r="D226" s="88" t="str">
        <f>IF(Sample3!M232&gt;0,Sample3!M232,)</f>
        <v/>
      </c>
      <c r="E226" s="162">
        <f t="shared" si="57"/>
        <v>0.44177809018810832</v>
      </c>
      <c r="F226" s="162">
        <f t="shared" si="58"/>
        <v>3.955603235358289E-2</v>
      </c>
      <c r="G226" s="162">
        <f t="shared" si="59"/>
        <v>2.040896373899502E-3</v>
      </c>
      <c r="H226" s="162">
        <f t="shared" si="60"/>
        <v>1.8116146062589766E-4</v>
      </c>
      <c r="I226" s="162">
        <f t="shared" si="61"/>
        <v>4.1596928727482392E-2</v>
      </c>
      <c r="J226" s="162">
        <f t="shared" si="67"/>
        <v>1.8116146062589766E-4</v>
      </c>
      <c r="K226" s="162">
        <f t="shared" si="62"/>
        <v>3.6277619075988826E-6</v>
      </c>
      <c r="L226" s="59">
        <f t="shared" si="63"/>
        <v>-2.2204460492503127E-18</v>
      </c>
      <c r="M226" s="162">
        <f t="shared" si="68"/>
        <v>0.69467087668294858</v>
      </c>
      <c r="N226" s="99">
        <f t="shared" si="64"/>
        <v>3.1516179157297878E-7</v>
      </c>
      <c r="O226" s="100">
        <f t="shared" si="69"/>
        <v>9.7948048246512255E-7</v>
      </c>
      <c r="P226" s="100">
        <f t="shared" si="70"/>
        <v>3.246554596840832E-8</v>
      </c>
      <c r="Q226" s="11">
        <v>224</v>
      </c>
      <c r="R226" s="9">
        <f t="shared" si="65"/>
        <v>0.69459735808107237</v>
      </c>
    </row>
    <row r="227" spans="1:18" x14ac:dyDescent="0.25">
      <c r="A227" s="9">
        <f t="shared" si="66"/>
        <v>-4.1472471386439669E-2</v>
      </c>
      <c r="B227" s="88">
        <f>IF(Sample3!K233&gt;0,Sample3!K233, )</f>
        <v>4.1472471386439669E-2</v>
      </c>
      <c r="C227" s="88">
        <f>IF(Sample3!L233&gt;0,Sample3!L233,"")</f>
        <v>0.69412477685350771</v>
      </c>
      <c r="D227" s="88" t="str">
        <f>IF(Sample3!M233&gt;0,Sample3!M233,)</f>
        <v/>
      </c>
      <c r="E227" s="162">
        <f t="shared" si="57"/>
        <v>0.44147247138643969</v>
      </c>
      <c r="F227" s="162">
        <f t="shared" si="58"/>
        <v>3.9285516910471309E-2</v>
      </c>
      <c r="G227" s="162">
        <f t="shared" si="59"/>
        <v>2.0073985336192327E-3</v>
      </c>
      <c r="H227" s="162">
        <f t="shared" si="60"/>
        <v>1.795559423491272E-4</v>
      </c>
      <c r="I227" s="162">
        <f t="shared" si="61"/>
        <v>4.1292915444090542E-2</v>
      </c>
      <c r="J227" s="162">
        <f t="shared" si="67"/>
        <v>1.795559423491272E-4</v>
      </c>
      <c r="K227" s="162">
        <f t="shared" si="62"/>
        <v>3.5922559470814683E-6</v>
      </c>
      <c r="L227" s="59">
        <f t="shared" si="63"/>
        <v>-2.2204460492503127E-18</v>
      </c>
      <c r="M227" s="162">
        <f t="shared" si="68"/>
        <v>0.69466593741099725</v>
      </c>
      <c r="N227" s="99">
        <f t="shared" si="64"/>
        <v>2.9285474898238918E-7</v>
      </c>
      <c r="O227" s="100">
        <f t="shared" si="69"/>
        <v>9.6413265602118545E-7</v>
      </c>
      <c r="P227" s="100">
        <f t="shared" si="70"/>
        <v>3.1895034489458597E-8</v>
      </c>
      <c r="Q227" s="11">
        <v>225</v>
      </c>
      <c r="R227" s="9">
        <f t="shared" si="65"/>
        <v>0.6945930703575165</v>
      </c>
    </row>
    <row r="228" spans="1:18" x14ac:dyDescent="0.25">
      <c r="A228" s="9">
        <f t="shared" si="66"/>
        <v>-4.1090447884353738E-2</v>
      </c>
      <c r="B228" s="88">
        <f>IF(Sample3!K234&gt;0,Sample3!K234, )</f>
        <v>4.1090447884353738E-2</v>
      </c>
      <c r="C228" s="88">
        <f>IF(Sample3!L234&gt;0,Sample3!L234,"")</f>
        <v>0.69437265374746215</v>
      </c>
      <c r="D228" s="88" t="str">
        <f>IF(Sample3!M234&gt;0,Sample3!M234,)</f>
        <v/>
      </c>
      <c r="E228" s="162">
        <f t="shared" si="57"/>
        <v>0.44109044788435375</v>
      </c>
      <c r="F228" s="162">
        <f t="shared" si="58"/>
        <v>3.8946637216733422E-2</v>
      </c>
      <c r="G228" s="162">
        <f t="shared" si="59"/>
        <v>1.96625460585928E-3</v>
      </c>
      <c r="H228" s="162">
        <f t="shared" si="60"/>
        <v>1.7755606176103611E-4</v>
      </c>
      <c r="I228" s="162">
        <f t="shared" si="61"/>
        <v>4.0912891822592702E-2</v>
      </c>
      <c r="J228" s="162">
        <f t="shared" si="67"/>
        <v>1.7755606176103611E-4</v>
      </c>
      <c r="K228" s="162">
        <f t="shared" si="62"/>
        <v>3.5483617511849323E-6</v>
      </c>
      <c r="L228" s="59">
        <f t="shared" si="63"/>
        <v>-2.2204460492503127E-18</v>
      </c>
      <c r="M228" s="162">
        <f t="shared" si="68"/>
        <v>0.69465985940047992</v>
      </c>
      <c r="N228" s="99">
        <f t="shared" si="64"/>
        <v>8.2487087125360003E-8</v>
      </c>
      <c r="O228" s="100">
        <f t="shared" si="69"/>
        <v>9.452856116153439E-7</v>
      </c>
      <c r="P228" s="100">
        <f t="shared" si="70"/>
        <v>3.1191366252100803E-8</v>
      </c>
      <c r="Q228" s="11">
        <v>226</v>
      </c>
      <c r="R228" s="9">
        <f t="shared" si="65"/>
        <v>0.69458780393476316</v>
      </c>
    </row>
    <row r="229" spans="1:18" x14ac:dyDescent="0.25">
      <c r="A229" s="9">
        <f t="shared" si="66"/>
        <v>-4.0784829082685117E-2</v>
      </c>
      <c r="B229" s="88">
        <f>IF(Sample3!K235&gt;0,Sample3!K235, )</f>
        <v>4.0784829082685117E-2</v>
      </c>
      <c r="C229" s="88">
        <f>IF(Sample3!L235&gt;0,Sample3!L235,"")</f>
        <v>0.69386167887067507</v>
      </c>
      <c r="D229" s="88" t="str">
        <f>IF(Sample3!M235&gt;0,Sample3!M235,)</f>
        <v/>
      </c>
      <c r="E229" s="162">
        <f t="shared" si="57"/>
        <v>0.44078482908268513</v>
      </c>
      <c r="F229" s="162">
        <f t="shared" si="58"/>
        <v>3.8674953761072078E-2</v>
      </c>
      <c r="G229" s="162">
        <f t="shared" si="59"/>
        <v>1.9339135786770323E-3</v>
      </c>
      <c r="H229" s="162">
        <f t="shared" si="60"/>
        <v>1.7596174293600664E-4</v>
      </c>
      <c r="I229" s="162">
        <f t="shared" si="61"/>
        <v>4.0608867339749111E-2</v>
      </c>
      <c r="J229" s="162">
        <f t="shared" si="67"/>
        <v>1.7596174293600664E-4</v>
      </c>
      <c r="K229" s="162">
        <f t="shared" si="62"/>
        <v>3.5136328591373608E-6</v>
      </c>
      <c r="L229" s="59">
        <f t="shared" si="63"/>
        <v>-2.2204460492503127E-18</v>
      </c>
      <c r="M229" s="162">
        <f t="shared" si="68"/>
        <v>0.6946550727455455</v>
      </c>
      <c r="N229" s="99">
        <f t="shared" si="64"/>
        <v>6.2947384068191461E-7</v>
      </c>
      <c r="O229" s="100">
        <f t="shared" si="69"/>
        <v>9.3047358382560886E-7</v>
      </c>
      <c r="P229" s="100">
        <f t="shared" si="70"/>
        <v>3.063594525103574E-8</v>
      </c>
      <c r="Q229" s="11">
        <v>227</v>
      </c>
      <c r="R229" s="9">
        <f t="shared" si="65"/>
        <v>0.69458366428328389</v>
      </c>
    </row>
    <row r="230" spans="1:18" x14ac:dyDescent="0.25">
      <c r="A230" s="9">
        <f t="shared" si="66"/>
        <v>-4.0479210281016503E-2</v>
      </c>
      <c r="B230" s="88">
        <f>IF(Sample3!K236&gt;0,Sample3!K236, )</f>
        <v>4.0479210281016503E-2</v>
      </c>
      <c r="C230" s="88">
        <f>IF(Sample3!L236&gt;0,Sample3!L236,"")</f>
        <v>0.69412477685350771</v>
      </c>
      <c r="D230" s="88" t="str">
        <f>IF(Sample3!M236&gt;0,Sample3!M236,)</f>
        <v/>
      </c>
      <c r="E230" s="162">
        <f t="shared" si="57"/>
        <v>0.44047921028101655</v>
      </c>
      <c r="F230" s="162">
        <f t="shared" si="58"/>
        <v>3.8402762594328156E-2</v>
      </c>
      <c r="G230" s="162">
        <f t="shared" si="59"/>
        <v>1.9020753224279971E-3</v>
      </c>
      <c r="H230" s="162">
        <f t="shared" si="60"/>
        <v>1.7437236426035008E-4</v>
      </c>
      <c r="I230" s="162">
        <f t="shared" si="61"/>
        <v>4.0304837916756153E-2</v>
      </c>
      <c r="J230" s="162">
        <f t="shared" si="67"/>
        <v>1.7437236426035008E-4</v>
      </c>
      <c r="K230" s="162">
        <f t="shared" si="62"/>
        <v>3.4792438502607351E-6</v>
      </c>
      <c r="L230" s="59">
        <f t="shared" si="63"/>
        <v>-2.2204460492503127E-18</v>
      </c>
      <c r="M230" s="162">
        <f t="shared" si="68"/>
        <v>0.69465035245009255</v>
      </c>
      <c r="N230" s="99">
        <f t="shared" si="64"/>
        <v>2.7622970772550778E-7</v>
      </c>
      <c r="O230" s="100">
        <f t="shared" si="69"/>
        <v>9.1589364565447305E-7</v>
      </c>
      <c r="P230" s="100">
        <f t="shared" si="70"/>
        <v>3.008714719810676E-8</v>
      </c>
      <c r="Q230" s="11">
        <v>228</v>
      </c>
      <c r="R230" s="9">
        <f t="shared" si="65"/>
        <v>0.69457958898648398</v>
      </c>
    </row>
    <row r="231" spans="1:18" x14ac:dyDescent="0.25">
      <c r="A231" s="9">
        <f t="shared" si="66"/>
        <v>-4.0097186778930566E-2</v>
      </c>
      <c r="B231" s="88">
        <f>IF(Sample3!K237&gt;0,Sample3!K237, )</f>
        <v>4.0097186778930566E-2</v>
      </c>
      <c r="C231" s="88">
        <f>IF(Sample3!L237&gt;0,Sample3!L237,"")</f>
        <v>0.6941094839580465</v>
      </c>
      <c r="D231" s="88" t="str">
        <f>IF(Sample3!M237&gt;0,Sample3!M237,)</f>
        <v/>
      </c>
      <c r="E231" s="162">
        <f t="shared" si="57"/>
        <v>0.44009718677893062</v>
      </c>
      <c r="F231" s="162">
        <f t="shared" si="58"/>
        <v>3.8061820210544994E-2</v>
      </c>
      <c r="G231" s="162">
        <f t="shared" si="59"/>
        <v>1.8629740151156621E-3</v>
      </c>
      <c r="H231" s="162">
        <f t="shared" si="60"/>
        <v>1.7239255326990943E-4</v>
      </c>
      <c r="I231" s="162">
        <f t="shared" si="61"/>
        <v>3.9924794225660656E-2</v>
      </c>
      <c r="J231" s="162">
        <f t="shared" si="67"/>
        <v>1.7239255326990943E-4</v>
      </c>
      <c r="K231" s="162">
        <f t="shared" si="62"/>
        <v>3.4367304860305837E-6</v>
      </c>
      <c r="L231" s="59">
        <f t="shared" si="63"/>
        <v>-2.2204460492503127E-18</v>
      </c>
      <c r="M231" s="162">
        <f t="shared" si="68"/>
        <v>0.69464454403959885</v>
      </c>
      <c r="N231" s="99">
        <f t="shared" si="64"/>
        <v>2.8628929087080966E-7</v>
      </c>
      <c r="O231" s="100">
        <f t="shared" si="69"/>
        <v>8.9798956450690164E-7</v>
      </c>
      <c r="P231" s="100">
        <f t="shared" si="70"/>
        <v>2.9410385380506371E-8</v>
      </c>
      <c r="Q231" s="11">
        <v>229</v>
      </c>
      <c r="R231" s="9">
        <f t="shared" si="65"/>
        <v>0.69457458401914807</v>
      </c>
    </row>
    <row r="232" spans="1:18" x14ac:dyDescent="0.25">
      <c r="A232" s="9">
        <f t="shared" si="66"/>
        <v>-3.9791567977261945E-2</v>
      </c>
      <c r="B232" s="88">
        <f>IF(Sample3!K238&gt;0,Sample3!K238, )</f>
        <v>3.9791567977261945E-2</v>
      </c>
      <c r="C232" s="88">
        <f>IF(Sample3!L238&gt;0,Sample3!L238,"")</f>
        <v>0.69424857342314017</v>
      </c>
      <c r="D232" s="88" t="str">
        <f>IF(Sample3!M238&gt;0,Sample3!M238,)</f>
        <v/>
      </c>
      <c r="E232" s="162">
        <f t="shared" si="57"/>
        <v>0.43979156797726199</v>
      </c>
      <c r="F232" s="162">
        <f t="shared" si="58"/>
        <v>3.7788511911559457E-2</v>
      </c>
      <c r="G232" s="162">
        <f t="shared" si="59"/>
        <v>1.832241858945996E-3</v>
      </c>
      <c r="H232" s="162">
        <f t="shared" si="60"/>
        <v>1.7081420675649217E-4</v>
      </c>
      <c r="I232" s="162">
        <f t="shared" si="61"/>
        <v>3.9620753770505453E-2</v>
      </c>
      <c r="J232" s="162">
        <f t="shared" si="67"/>
        <v>1.7081420675649217E-4</v>
      </c>
      <c r="K232" s="162">
        <f t="shared" si="62"/>
        <v>3.4030941031902143E-6</v>
      </c>
      <c r="L232" s="59">
        <f t="shared" si="63"/>
        <v>-2.2204460492503127E-18</v>
      </c>
      <c r="M232" s="162">
        <f t="shared" si="68"/>
        <v>0.69463996980200726</v>
      </c>
      <c r="N232" s="99">
        <f t="shared" si="64"/>
        <v>1.5319112539027275E-7</v>
      </c>
      <c r="O232" s="100">
        <f t="shared" si="69"/>
        <v>8.8391861894604126E-7</v>
      </c>
      <c r="P232" s="100">
        <f t="shared" si="70"/>
        <v>2.8876302826509448E-8</v>
      </c>
      <c r="Q232" s="11">
        <v>230</v>
      </c>
      <c r="R232" s="9">
        <f t="shared" si="65"/>
        <v>0.69457065030315834</v>
      </c>
    </row>
    <row r="233" spans="1:18" x14ac:dyDescent="0.25">
      <c r="A233" s="9">
        <f t="shared" si="66"/>
        <v>-3.9485949175593331E-2</v>
      </c>
      <c r="B233" s="88">
        <f>IF(Sample3!K239&gt;0,Sample3!K239, )</f>
        <v>3.9485949175593331E-2</v>
      </c>
      <c r="C233" s="88">
        <f>IF(Sample3!L239&gt;0,Sample3!L239,"")</f>
        <v>0.6941094839580465</v>
      </c>
      <c r="D233" s="88" t="str">
        <f>IF(Sample3!M239&gt;0,Sample3!M239,)</f>
        <v/>
      </c>
      <c r="E233" s="162">
        <f t="shared" si="57"/>
        <v>0.43948594917559336</v>
      </c>
      <c r="F233" s="162">
        <f t="shared" si="58"/>
        <v>3.75147181633931E-2</v>
      </c>
      <c r="G233" s="162">
        <f t="shared" si="59"/>
        <v>1.801990285420621E-3</v>
      </c>
      <c r="H233" s="162">
        <f t="shared" si="60"/>
        <v>1.6924072677960977E-4</v>
      </c>
      <c r="I233" s="162">
        <f t="shared" si="61"/>
        <v>3.9316708448813721E-2</v>
      </c>
      <c r="J233" s="162">
        <f t="shared" si="67"/>
        <v>1.6924072677960977E-4</v>
      </c>
      <c r="K233" s="162">
        <f t="shared" si="62"/>
        <v>3.3697869125526842E-6</v>
      </c>
      <c r="L233" s="59">
        <f t="shared" si="63"/>
        <v>-2.2204460492503127E-18</v>
      </c>
      <c r="M233" s="162">
        <f t="shared" si="68"/>
        <v>0.69463545905392288</v>
      </c>
      <c r="N233" s="99">
        <f t="shared" si="64"/>
        <v>2.7664980148216106E-7</v>
      </c>
      <c r="O233" s="100">
        <f t="shared" si="69"/>
        <v>8.700681515053078E-7</v>
      </c>
      <c r="P233" s="100">
        <f t="shared" si="70"/>
        <v>2.8348678686861688E-8</v>
      </c>
      <c r="Q233" s="11">
        <v>231</v>
      </c>
      <c r="R233" s="9">
        <f t="shared" si="65"/>
        <v>0.69456677810174705</v>
      </c>
    </row>
    <row r="234" spans="1:18" x14ac:dyDescent="0.25">
      <c r="A234" s="9">
        <f t="shared" si="66"/>
        <v>-3.9180330373924495E-2</v>
      </c>
      <c r="B234" s="88">
        <f>IF(Sample3!K240&gt;0,Sample3!K240, )</f>
        <v>3.9180330373924495E-2</v>
      </c>
      <c r="C234" s="88">
        <f>IF(Sample3!L240&gt;0,Sample3!L240,"")</f>
        <v>0.69398571219047944</v>
      </c>
      <c r="D234" s="88" t="str">
        <f>IF(Sample3!M240&gt;0,Sample3!M240,)</f>
        <v/>
      </c>
      <c r="E234" s="162">
        <f t="shared" si="57"/>
        <v>0.43918033037392451</v>
      </c>
      <c r="F234" s="162">
        <f t="shared" si="58"/>
        <v>3.724044567345592E-2</v>
      </c>
      <c r="G234" s="162">
        <f t="shared" si="59"/>
        <v>1.7722126094864843E-3</v>
      </c>
      <c r="H234" s="162">
        <f t="shared" si="60"/>
        <v>1.6767209098209057E-4</v>
      </c>
      <c r="I234" s="162">
        <f t="shared" si="61"/>
        <v>3.9012658282942404E-2</v>
      </c>
      <c r="J234" s="162">
        <f t="shared" si="67"/>
        <v>1.6767209098209057E-4</v>
      </c>
      <c r="K234" s="162">
        <f t="shared" si="62"/>
        <v>3.3368056927351542E-6</v>
      </c>
      <c r="L234" s="59">
        <f t="shared" si="63"/>
        <v>-2.2204460492503127E-18</v>
      </c>
      <c r="M234" s="162">
        <f t="shared" si="68"/>
        <v>0.69463101093058588</v>
      </c>
      <c r="N234" s="99">
        <f t="shared" si="64"/>
        <v>4.1641046398295489E-7</v>
      </c>
      <c r="O234" s="100">
        <f t="shared" si="69"/>
        <v>8.5643470767210103E-7</v>
      </c>
      <c r="P234" s="100">
        <f t="shared" si="70"/>
        <v>2.782746317826493E-8</v>
      </c>
      <c r="Q234" s="11">
        <v>232</v>
      </c>
      <c r="R234" s="9">
        <f t="shared" si="65"/>
        <v>0.69456296655922745</v>
      </c>
    </row>
    <row r="235" spans="1:18" x14ac:dyDescent="0.25">
      <c r="A235" s="9">
        <f t="shared" si="66"/>
        <v>-3.8874711572255874E-2</v>
      </c>
      <c r="B235" s="88">
        <f>IF(Sample3!K241&gt;0,Sample3!K241, )</f>
        <v>3.8874711572255874E-2</v>
      </c>
      <c r="C235" s="88">
        <f>IF(Sample3!L241&gt;0,Sample3!L241,"")</f>
        <v>0.69386167887067507</v>
      </c>
      <c r="D235" s="88" t="str">
        <f>IF(Sample3!M241&gt;0,Sample3!M241,)</f>
        <v/>
      </c>
      <c r="E235" s="162">
        <f t="shared" si="57"/>
        <v>0.43887471157225588</v>
      </c>
      <c r="F235" s="162">
        <f t="shared" si="58"/>
        <v>3.6965701081811478E-2</v>
      </c>
      <c r="G235" s="162">
        <f t="shared" si="59"/>
        <v>1.7429022133016031E-3</v>
      </c>
      <c r="H235" s="162">
        <f t="shared" si="60"/>
        <v>1.6610827714279297E-4</v>
      </c>
      <c r="I235" s="162">
        <f t="shared" si="61"/>
        <v>3.8708603295113081E-2</v>
      </c>
      <c r="J235" s="162">
        <f t="shared" si="67"/>
        <v>1.6610827714279297E-4</v>
      </c>
      <c r="K235" s="162">
        <f t="shared" si="62"/>
        <v>3.3041472538705538E-6</v>
      </c>
      <c r="L235" s="59">
        <f t="shared" si="63"/>
        <v>-2.2204460492503127E-18</v>
      </c>
      <c r="M235" s="162">
        <f t="shared" si="68"/>
        <v>0.69462662457589486</v>
      </c>
      <c r="N235" s="99">
        <f t="shared" si="64"/>
        <v>5.8514193193419928E-7</v>
      </c>
      <c r="O235" s="100">
        <f t="shared" si="69"/>
        <v>8.4301488703966202E-7</v>
      </c>
      <c r="P235" s="100">
        <f t="shared" si="70"/>
        <v>2.7312606908462915E-8</v>
      </c>
      <c r="Q235" s="11">
        <v>233</v>
      </c>
      <c r="R235" s="9">
        <f t="shared" si="65"/>
        <v>0.69455921482851579</v>
      </c>
    </row>
    <row r="236" spans="1:18" x14ac:dyDescent="0.25">
      <c r="A236" s="9">
        <f t="shared" si="66"/>
        <v>-3.8645497471004361E-2</v>
      </c>
      <c r="B236" s="88">
        <f>IF(Sample3!K242&gt;0,Sample3!K242, )</f>
        <v>3.8645497471004361E-2</v>
      </c>
      <c r="C236" s="88">
        <f>IF(Sample3!L242&gt;0,Sample3!L242,"")</f>
        <v>0.69398571219047944</v>
      </c>
      <c r="D236" s="88" t="str">
        <f>IF(Sample3!M242&gt;0,Sample3!M242,)</f>
        <v/>
      </c>
      <c r="E236" s="162">
        <f t="shared" si="57"/>
        <v>0.4386454974710044</v>
      </c>
      <c r="F236" s="162">
        <f t="shared" si="58"/>
        <v>3.6759336777689201E-2</v>
      </c>
      <c r="G236" s="162">
        <f t="shared" si="59"/>
        <v>1.7212221254330265E-3</v>
      </c>
      <c r="H236" s="162">
        <f t="shared" si="60"/>
        <v>1.6493856788213357E-4</v>
      </c>
      <c r="I236" s="162">
        <f t="shared" si="61"/>
        <v>3.8480558903122228E-2</v>
      </c>
      <c r="J236" s="162">
        <f t="shared" si="67"/>
        <v>1.6493856788213357E-4</v>
      </c>
      <c r="K236" s="162">
        <f t="shared" si="62"/>
        <v>3.2798633484297661E-6</v>
      </c>
      <c r="L236" s="59">
        <f t="shared" si="63"/>
        <v>-2.2204460492503127E-18</v>
      </c>
      <c r="M236" s="162">
        <f t="shared" si="68"/>
        <v>0.69462337483544423</v>
      </c>
      <c r="N236" s="99">
        <f t="shared" si="64"/>
        <v>4.0661364878348812E-7</v>
      </c>
      <c r="O236" s="100">
        <f t="shared" si="69"/>
        <v>8.3308819629949992E-7</v>
      </c>
      <c r="P236" s="100">
        <f t="shared" si="70"/>
        <v>2.6930608462917702E-8</v>
      </c>
      <c r="Q236" s="11">
        <v>234</v>
      </c>
      <c r="R236" s="9">
        <f t="shared" si="65"/>
        <v>0.69455643977726866</v>
      </c>
    </row>
    <row r="237" spans="1:18" x14ac:dyDescent="0.25">
      <c r="A237" s="9">
        <f t="shared" si="66"/>
        <v>-3.833987866933574E-2</v>
      </c>
      <c r="B237" s="88">
        <f>IF(Sample3!K243&gt;0,Sample3!K243, )</f>
        <v>3.833987866933574E-2</v>
      </c>
      <c r="C237" s="88">
        <f>IF(Sample3!L243&gt;0,Sample3!L243,"")</f>
        <v>0.69386167887067507</v>
      </c>
      <c r="D237" s="88" t="str">
        <f>IF(Sample3!M243&gt;0,Sample3!M243,)</f>
        <v/>
      </c>
      <c r="E237" s="162">
        <f t="shared" si="57"/>
        <v>0.43833987866933577</v>
      </c>
      <c r="F237" s="162">
        <f t="shared" si="58"/>
        <v>3.6483781782662671E-2</v>
      </c>
      <c r="G237" s="162">
        <f t="shared" si="59"/>
        <v>1.6927137472675241E-3</v>
      </c>
      <c r="H237" s="162">
        <f t="shared" si="60"/>
        <v>1.6338313940554572E-4</v>
      </c>
      <c r="I237" s="162">
        <f t="shared" si="61"/>
        <v>3.8176495529930195E-2</v>
      </c>
      <c r="J237" s="162">
        <f t="shared" si="67"/>
        <v>1.6338313940554572E-4</v>
      </c>
      <c r="K237" s="162">
        <f t="shared" si="62"/>
        <v>3.2477621943028273E-6</v>
      </c>
      <c r="L237" s="59">
        <f t="shared" si="63"/>
        <v>-2.2204460492503127E-18</v>
      </c>
      <c r="M237" s="162">
        <f t="shared" si="68"/>
        <v>0.69461909454199156</v>
      </c>
      <c r="N237" s="99">
        <f t="shared" si="64"/>
        <v>5.7367849915580297E-7</v>
      </c>
      <c r="O237" s="100">
        <f t="shared" si="69"/>
        <v>8.2003419381015634E-7</v>
      </c>
      <c r="P237" s="100">
        <f t="shared" si="70"/>
        <v>2.6426763176081811E-8</v>
      </c>
      <c r="Q237" s="11">
        <v>235</v>
      </c>
      <c r="R237" s="9">
        <f t="shared" si="65"/>
        <v>0.69455279070486342</v>
      </c>
    </row>
    <row r="238" spans="1:18" x14ac:dyDescent="0.25">
      <c r="A238" s="9">
        <f t="shared" si="66"/>
        <v>-3.8034259867667126E-2</v>
      </c>
      <c r="B238" s="88">
        <f>IF(Sample3!K244&gt;0,Sample3!K244, )</f>
        <v>3.8034259867667126E-2</v>
      </c>
      <c r="C238" s="88">
        <f>IF(Sample3!L244&gt;0,Sample3!L244,"")</f>
        <v>0.69398571219047944</v>
      </c>
      <c r="D238" s="88" t="str">
        <f>IF(Sample3!M244&gt;0,Sample3!M244,)</f>
        <v/>
      </c>
      <c r="E238" s="162">
        <f t="shared" si="57"/>
        <v>0.43803425986766714</v>
      </c>
      <c r="F238" s="162">
        <f t="shared" si="58"/>
        <v>3.6207772597822971E-2</v>
      </c>
      <c r="G238" s="162">
        <f t="shared" si="59"/>
        <v>1.6646547973720657E-3</v>
      </c>
      <c r="H238" s="162">
        <f t="shared" si="60"/>
        <v>1.6183247247208987E-4</v>
      </c>
      <c r="I238" s="162">
        <f t="shared" si="61"/>
        <v>3.7872427395195037E-2</v>
      </c>
      <c r="J238" s="162">
        <f t="shared" si="67"/>
        <v>1.6183247247208987E-4</v>
      </c>
      <c r="K238" s="162">
        <f t="shared" si="62"/>
        <v>3.2159752089862573E-6</v>
      </c>
      <c r="L238" s="59">
        <f t="shared" si="63"/>
        <v>-2.2204460492503127E-18</v>
      </c>
      <c r="M238" s="162">
        <f t="shared" si="68"/>
        <v>0.69461487370767805</v>
      </c>
      <c r="N238" s="99">
        <f t="shared" si="64"/>
        <v>3.958442147236524E-7</v>
      </c>
      <c r="O238" s="100">
        <f t="shared" si="69"/>
        <v>8.0718473560114296E-7</v>
      </c>
      <c r="P238" s="100">
        <f t="shared" si="70"/>
        <v>2.5929143290618992E-8</v>
      </c>
      <c r="Q238" s="11">
        <v>236</v>
      </c>
      <c r="R238" s="9">
        <f t="shared" si="65"/>
        <v>0.69454919915927682</v>
      </c>
    </row>
    <row r="239" spans="1:18" x14ac:dyDescent="0.25">
      <c r="A239" s="9">
        <f t="shared" si="66"/>
        <v>-3.7805045766415607E-2</v>
      </c>
      <c r="B239" s="88">
        <f>IF(Sample3!K245&gt;0,Sample3!K245, )</f>
        <v>3.7805045766415607E-2</v>
      </c>
      <c r="C239" s="88">
        <f>IF(Sample3!L245&gt;0,Sample3!L245,"")</f>
        <v>0.69412477685350771</v>
      </c>
      <c r="D239" s="88" t="str">
        <f>IF(Sample3!M245&gt;0,Sample3!M245,)</f>
        <v/>
      </c>
      <c r="E239" s="162">
        <f t="shared" si="57"/>
        <v>0.43780504576641566</v>
      </c>
      <c r="F239" s="162">
        <f t="shared" si="58"/>
        <v>3.6000471491571297E-2</v>
      </c>
      <c r="G239" s="162">
        <f t="shared" si="59"/>
        <v>1.6439016908806128E-3</v>
      </c>
      <c r="H239" s="162">
        <f t="shared" si="60"/>
        <v>1.6067258396369744E-4</v>
      </c>
      <c r="I239" s="162">
        <f t="shared" si="61"/>
        <v>3.764437318245191E-2</v>
      </c>
      <c r="J239" s="162">
        <f t="shared" si="67"/>
        <v>1.6067258396369744E-4</v>
      </c>
      <c r="K239" s="162">
        <f t="shared" si="62"/>
        <v>3.1923392927022836E-6</v>
      </c>
      <c r="L239" s="59">
        <f t="shared" si="63"/>
        <v>-2.2204460492503127E-18</v>
      </c>
      <c r="M239" s="162">
        <f t="shared" si="68"/>
        <v>0.69461174660628289</v>
      </c>
      <c r="N239" s="99">
        <f t="shared" si="64"/>
        <v>2.3713954011791923E-7</v>
      </c>
      <c r="O239" s="100">
        <f t="shared" si="69"/>
        <v>7.9767994429426135E-7</v>
      </c>
      <c r="P239" s="100">
        <f t="shared" si="70"/>
        <v>2.5559984935213379E-8</v>
      </c>
      <c r="Q239" s="11">
        <v>237</v>
      </c>
      <c r="R239" s="9">
        <f t="shared" si="65"/>
        <v>0.69454654276164596</v>
      </c>
    </row>
    <row r="240" spans="1:18" x14ac:dyDescent="0.25">
      <c r="A240" s="9">
        <f t="shared" si="66"/>
        <v>-3.7499426964746771E-2</v>
      </c>
      <c r="B240" s="88">
        <f>IF(Sample3!K246&gt;0,Sample3!K246, )</f>
        <v>3.7499426964746771E-2</v>
      </c>
      <c r="C240" s="88">
        <f>IF(Sample3!L246&gt;0,Sample3!L246,"")</f>
        <v>0.69424857342314017</v>
      </c>
      <c r="D240" s="88" t="str">
        <f>IF(Sample3!M246&gt;0,Sample3!M246,)</f>
        <v/>
      </c>
      <c r="E240" s="162">
        <f t="shared" si="57"/>
        <v>0.43749942696474681</v>
      </c>
      <c r="F240" s="162">
        <f t="shared" si="58"/>
        <v>3.5723682801398308E-2</v>
      </c>
      <c r="G240" s="162">
        <f t="shared" si="59"/>
        <v>1.6166139658028503E-3</v>
      </c>
      <c r="H240" s="162">
        <f t="shared" si="60"/>
        <v>1.591301975456122E-4</v>
      </c>
      <c r="I240" s="162">
        <f t="shared" si="61"/>
        <v>3.7340296767201159E-2</v>
      </c>
      <c r="J240" s="162">
        <f t="shared" si="67"/>
        <v>1.591301975456122E-4</v>
      </c>
      <c r="K240" s="162">
        <f t="shared" si="62"/>
        <v>3.1610947231277835E-6</v>
      </c>
      <c r="L240" s="59">
        <f t="shared" si="63"/>
        <v>-2.2204460492503127E-18</v>
      </c>
      <c r="M240" s="162">
        <f t="shared" si="68"/>
        <v>0.69460762784912911</v>
      </c>
      <c r="N240" s="99">
        <f t="shared" si="64"/>
        <v>1.2892008082224439E-7</v>
      </c>
      <c r="O240" s="100">
        <f t="shared" si="69"/>
        <v>7.851807570532142E-7</v>
      </c>
      <c r="P240" s="100">
        <f t="shared" si="70"/>
        <v>2.5073144341769028E-8</v>
      </c>
      <c r="Q240" s="11">
        <v>238</v>
      </c>
      <c r="R240" s="9">
        <f t="shared" si="65"/>
        <v>0.694543049932836</v>
      </c>
    </row>
    <row r="241" spans="1:18" x14ac:dyDescent="0.25">
      <c r="A241" s="9">
        <f t="shared" si="66"/>
        <v>-3.7270212863495251E-2</v>
      </c>
      <c r="B241" s="88">
        <f>IF(Sample3!K247&gt;0,Sample3!K247, )</f>
        <v>3.7270212863495251E-2</v>
      </c>
      <c r="C241" s="88">
        <f>IF(Sample3!L247&gt;0,Sample3!L247,"")</f>
        <v>0.69386167887067507</v>
      </c>
      <c r="D241" s="88" t="str">
        <f>IF(Sample3!M247&gt;0,Sample3!M247,)</f>
        <v/>
      </c>
      <c r="E241" s="162">
        <f t="shared" si="57"/>
        <v>0.43727021286349527</v>
      </c>
      <c r="F241" s="162">
        <f t="shared" si="58"/>
        <v>3.5515804300200182E-2</v>
      </c>
      <c r="G241" s="162">
        <f t="shared" si="59"/>
        <v>1.5964320686211245E-3</v>
      </c>
      <c r="H241" s="162">
        <f t="shared" si="60"/>
        <v>1.5797649467394481E-4</v>
      </c>
      <c r="I241" s="162">
        <f t="shared" si="61"/>
        <v>3.7112236368821307E-2</v>
      </c>
      <c r="J241" s="162">
        <f t="shared" si="67"/>
        <v>1.5797649467394481E-4</v>
      </c>
      <c r="K241" s="162">
        <f t="shared" si="62"/>
        <v>3.1378621324265001E-6</v>
      </c>
      <c r="L241" s="59">
        <f t="shared" si="63"/>
        <v>-2.2204460492503127E-18</v>
      </c>
      <c r="M241" s="162">
        <f t="shared" si="68"/>
        <v>0.69460457637276896</v>
      </c>
      <c r="N241" s="99">
        <f t="shared" si="64"/>
        <v>5.518966986173363E-7</v>
      </c>
      <c r="O241" s="100">
        <f t="shared" si="69"/>
        <v>7.7593506260445974E-7</v>
      </c>
      <c r="P241" s="100">
        <f t="shared" si="70"/>
        <v>2.4712015942118568E-8</v>
      </c>
      <c r="Q241" s="11">
        <v>239</v>
      </c>
      <c r="R241" s="9">
        <f t="shared" si="65"/>
        <v>0.69454046664999669</v>
      </c>
    </row>
    <row r="242" spans="1:18" x14ac:dyDescent="0.25">
      <c r="A242" s="9">
        <f t="shared" si="66"/>
        <v>-3.7040998762243732E-2</v>
      </c>
      <c r="B242" s="88">
        <f>IF(Sample3!K248&gt;0,Sample3!K248, )</f>
        <v>3.7040998762243732E-2</v>
      </c>
      <c r="C242" s="88">
        <f>IF(Sample3!L248&gt;0,Sample3!L248,"")</f>
        <v>0.69412477685350771</v>
      </c>
      <c r="D242" s="88" t="str">
        <f>IF(Sample3!M248&gt;0,Sample3!M248,)</f>
        <v/>
      </c>
      <c r="E242" s="162">
        <f t="shared" si="57"/>
        <v>0.43704099876224378</v>
      </c>
      <c r="F242" s="162">
        <f t="shared" si="58"/>
        <v>3.5307682725418205E-2</v>
      </c>
      <c r="G242" s="162">
        <f t="shared" si="59"/>
        <v>1.5764906090976194E-3</v>
      </c>
      <c r="H242" s="162">
        <f t="shared" si="60"/>
        <v>1.5682542772790797E-4</v>
      </c>
      <c r="I242" s="162">
        <f t="shared" si="61"/>
        <v>3.6884173334515824E-2</v>
      </c>
      <c r="J242" s="162">
        <f t="shared" si="67"/>
        <v>1.5682542772790797E-4</v>
      </c>
      <c r="K242" s="162">
        <f t="shared" si="62"/>
        <v>3.1148002820073402E-6</v>
      </c>
      <c r="L242" s="59">
        <f t="shared" si="63"/>
        <v>-2.2204460492503127E-18</v>
      </c>
      <c r="M242" s="162">
        <f t="shared" si="68"/>
        <v>0.69460155674213531</v>
      </c>
      <c r="N242" s="99">
        <f t="shared" si="64"/>
        <v>2.2731906219974539E-7</v>
      </c>
      <c r="O242" s="100">
        <f t="shared" si="69"/>
        <v>7.6679823630551638E-7</v>
      </c>
      <c r="P242" s="100">
        <f t="shared" si="70"/>
        <v>2.4354295838797255E-8</v>
      </c>
      <c r="Q242" s="11">
        <v>240</v>
      </c>
      <c r="R242" s="9">
        <f t="shared" si="65"/>
        <v>0.69453791414317767</v>
      </c>
    </row>
    <row r="243" spans="1:18" x14ac:dyDescent="0.25">
      <c r="A243" s="9">
        <f t="shared" si="66"/>
        <v>-3.6811784660992219E-2</v>
      </c>
      <c r="B243" s="88">
        <f>IF(Sample3!K249&gt;0,Sample3!K249, )</f>
        <v>3.6811784660992219E-2</v>
      </c>
      <c r="C243" s="88">
        <f>IF(Sample3!L249&gt;0,Sample3!L249,"")</f>
        <v>0.69400071867922641</v>
      </c>
      <c r="D243" s="88" t="str">
        <f>IF(Sample3!M249&gt;0,Sample3!M249,)</f>
        <v/>
      </c>
      <c r="E243" s="162">
        <f t="shared" si="57"/>
        <v>0.43681178466099224</v>
      </c>
      <c r="F243" s="162">
        <f t="shared" si="58"/>
        <v>3.5099320674951806E-2</v>
      </c>
      <c r="G243" s="162">
        <f t="shared" si="59"/>
        <v>1.5567869983108829E-3</v>
      </c>
      <c r="H243" s="162">
        <f t="shared" si="60"/>
        <v>1.5567698772953054E-4</v>
      </c>
      <c r="I243" s="162">
        <f t="shared" si="61"/>
        <v>3.6656107673262689E-2</v>
      </c>
      <c r="J243" s="162">
        <f t="shared" si="67"/>
        <v>1.5567698772953054E-4</v>
      </c>
      <c r="K243" s="162">
        <f t="shared" si="62"/>
        <v>3.0919079172044049E-6</v>
      </c>
      <c r="L243" s="59">
        <f t="shared" si="63"/>
        <v>-2.2204460492503127E-18</v>
      </c>
      <c r="M243" s="162">
        <f t="shared" si="68"/>
        <v>0.69459856862220304</v>
      </c>
      <c r="N243" s="99">
        <f t="shared" si="64"/>
        <v>3.5742455431715358E-7</v>
      </c>
      <c r="O243" s="100">
        <f t="shared" si="69"/>
        <v>7.5776899627356787E-7</v>
      </c>
      <c r="P243" s="100">
        <f t="shared" si="70"/>
        <v>2.3999964332922712E-8</v>
      </c>
      <c r="Q243" s="11">
        <v>241</v>
      </c>
      <c r="R243" s="9">
        <f t="shared" si="65"/>
        <v>0.69453539208099702</v>
      </c>
    </row>
    <row r="244" spans="1:18" x14ac:dyDescent="0.25">
      <c r="A244" s="9">
        <f t="shared" si="66"/>
        <v>-3.65825705597407E-2</v>
      </c>
      <c r="B244" s="88">
        <f>IF(Sample3!K250&gt;0,Sample3!K250, )</f>
        <v>3.65825705597407E-2</v>
      </c>
      <c r="C244" s="88">
        <f>IF(Sample3!L250&gt;0,Sample3!L250,"")</f>
        <v>0.69386167887067507</v>
      </c>
      <c r="D244" s="88" t="str">
        <f>IF(Sample3!M250&gt;0,Sample3!M250,)</f>
        <v/>
      </c>
      <c r="E244" s="162">
        <f t="shared" si="57"/>
        <v>0.4365825705597407</v>
      </c>
      <c r="F244" s="162">
        <f t="shared" si="58"/>
        <v>3.4890720725302055E-2</v>
      </c>
      <c r="G244" s="162">
        <f t="shared" si="59"/>
        <v>1.5373186686972948E-3</v>
      </c>
      <c r="H244" s="162">
        <f t="shared" si="60"/>
        <v>1.5453116574135062E-4</v>
      </c>
      <c r="I244" s="162">
        <f t="shared" si="61"/>
        <v>3.6428039393999349E-2</v>
      </c>
      <c r="J244" s="162">
        <f t="shared" si="67"/>
        <v>1.5453116574135062E-4</v>
      </c>
      <c r="K244" s="162">
        <f t="shared" si="62"/>
        <v>3.0691837925548284E-6</v>
      </c>
      <c r="L244" s="59">
        <f t="shared" si="63"/>
        <v>-2.2204460492503127E-18</v>
      </c>
      <c r="M244" s="162">
        <f t="shared" si="68"/>
        <v>0.69459561168069683</v>
      </c>
      <c r="N244" s="99">
        <f t="shared" si="64"/>
        <v>5.3865736962644362E-7</v>
      </c>
      <c r="O244" s="100">
        <f t="shared" si="69"/>
        <v>7.4884607573244621E-7</v>
      </c>
      <c r="P244" s="100">
        <f t="shared" si="70"/>
        <v>2.3649001841738375E-8</v>
      </c>
      <c r="Q244" s="11">
        <v>242</v>
      </c>
      <c r="R244" s="9">
        <f t="shared" si="65"/>
        <v>0.69453290013480651</v>
      </c>
    </row>
    <row r="245" spans="1:18" x14ac:dyDescent="0.25">
      <c r="A245" s="9">
        <f t="shared" si="66"/>
        <v>-3.6353356458489181E-2</v>
      </c>
      <c r="B245" s="88">
        <f>IF(Sample3!K251&gt;0,Sample3!K251, )</f>
        <v>3.6353356458489181E-2</v>
      </c>
      <c r="C245" s="88">
        <f>IF(Sample3!L251&gt;0,Sample3!L251,"")</f>
        <v>0.69386167887067507</v>
      </c>
      <c r="D245" s="88" t="str">
        <f>IF(Sample3!M251&gt;0,Sample3!M251,)</f>
        <v/>
      </c>
      <c r="E245" s="162">
        <f t="shared" si="57"/>
        <v>0.43635335645848922</v>
      </c>
      <c r="F245" s="162">
        <f t="shared" si="58"/>
        <v>3.4681885431591564E-2</v>
      </c>
      <c r="G245" s="162">
        <f t="shared" si="59"/>
        <v>1.5180830740313817E-3</v>
      </c>
      <c r="H245" s="162">
        <f t="shared" si="60"/>
        <v>1.5338795286623519E-4</v>
      </c>
      <c r="I245" s="162">
        <f t="shared" si="61"/>
        <v>3.6199968505622945E-2</v>
      </c>
      <c r="J245" s="162">
        <f t="shared" si="67"/>
        <v>1.5338795286623519E-4</v>
      </c>
      <c r="K245" s="162">
        <f t="shared" si="62"/>
        <v>3.0466266717505907E-6</v>
      </c>
      <c r="L245" s="59">
        <f t="shared" si="63"/>
        <v>-2.2204460492503127E-18</v>
      </c>
      <c r="M245" s="162">
        <f t="shared" si="68"/>
        <v>0.69459268558808918</v>
      </c>
      <c r="N245" s="99">
        <f t="shared" si="64"/>
        <v>5.3437082090454749E-7</v>
      </c>
      <c r="O245" s="100">
        <f t="shared" si="69"/>
        <v>7.4002822281939278E-7</v>
      </c>
      <c r="P245" s="100">
        <f t="shared" si="70"/>
        <v>2.3301388897941946E-8</v>
      </c>
      <c r="Q245" s="11">
        <v>243</v>
      </c>
      <c r="R245" s="9">
        <f t="shared" si="65"/>
        <v>0.69453043797868919</v>
      </c>
    </row>
    <row r="246" spans="1:18" x14ac:dyDescent="0.25">
      <c r="A246" s="9">
        <f t="shared" si="66"/>
        <v>-3.6124142357237883E-2</v>
      </c>
      <c r="B246" s="88">
        <f>IF(Sample3!K252&gt;0,Sample3!K252, )</f>
        <v>3.6124142357237883E-2</v>
      </c>
      <c r="C246" s="88">
        <f>IF(Sample3!L252&gt;0,Sample3!L252,"")</f>
        <v>0.69386167887067507</v>
      </c>
      <c r="D246" s="88" t="str">
        <f>IF(Sample3!M252&gt;0,Sample3!M252,)</f>
        <v/>
      </c>
      <c r="E246" s="162">
        <f t="shared" si="57"/>
        <v>0.4361241423572379</v>
      </c>
      <c r="F246" s="162">
        <f t="shared" si="58"/>
        <v>3.4472817327589216E-2</v>
      </c>
      <c r="G246" s="162">
        <f t="shared" si="59"/>
        <v>1.499077689401565E-3</v>
      </c>
      <c r="H246" s="162">
        <f t="shared" si="60"/>
        <v>1.5224734024710251E-4</v>
      </c>
      <c r="I246" s="162">
        <f t="shared" si="61"/>
        <v>3.5971895016990781E-2</v>
      </c>
      <c r="J246" s="162">
        <f t="shared" si="67"/>
        <v>1.5224734024710251E-4</v>
      </c>
      <c r="K246" s="162">
        <f t="shared" si="62"/>
        <v>3.0242353275765306E-6</v>
      </c>
      <c r="L246" s="59">
        <f t="shared" si="63"/>
        <v>-2.2204460492503127E-18</v>
      </c>
      <c r="M246" s="162">
        <f t="shared" si="68"/>
        <v>0.69458979001759724</v>
      </c>
      <c r="N246" s="99">
        <f t="shared" si="64"/>
        <v>5.3014584227232128E-7</v>
      </c>
      <c r="O246" s="100">
        <f t="shared" si="69"/>
        <v>7.3131420040041105E-7</v>
      </c>
      <c r="P246" s="100">
        <f t="shared" si="70"/>
        <v>2.2957106148984909E-8</v>
      </c>
      <c r="Q246" s="11">
        <v>244</v>
      </c>
      <c r="R246" s="9">
        <f t="shared" si="65"/>
        <v>0.69452800528945657</v>
      </c>
    </row>
    <row r="247" spans="1:18" x14ac:dyDescent="0.25">
      <c r="A247" s="9">
        <f t="shared" si="66"/>
        <v>-3.5894928255986364E-2</v>
      </c>
      <c r="B247" s="88">
        <f>IF(Sample3!K253&gt;0,Sample3!K253, )</f>
        <v>3.5894928255986364E-2</v>
      </c>
      <c r="C247" s="88">
        <f>IF(Sample3!L253&gt;0,Sample3!L253,"")</f>
        <v>0.69373765663585352</v>
      </c>
      <c r="D247" s="88" t="str">
        <f>IF(Sample3!M253&gt;0,Sample3!M253,)</f>
        <v/>
      </c>
      <c r="E247" s="162">
        <f t="shared" si="57"/>
        <v>0.43589492825598641</v>
      </c>
      <c r="F247" s="162">
        <f t="shared" si="58"/>
        <v>3.4263518925737944E-2</v>
      </c>
      <c r="G247" s="162">
        <f t="shared" si="59"/>
        <v>1.4803000111817052E-3</v>
      </c>
      <c r="H247" s="162">
        <f t="shared" si="60"/>
        <v>1.5110931906671399E-4</v>
      </c>
      <c r="I247" s="162">
        <f t="shared" si="61"/>
        <v>3.574381893691965E-2</v>
      </c>
      <c r="J247" s="162">
        <f t="shared" si="67"/>
        <v>1.5110931906671399E-4</v>
      </c>
      <c r="K247" s="162">
        <f t="shared" si="62"/>
        <v>3.0020085418276611E-6</v>
      </c>
      <c r="L247" s="59">
        <f t="shared" si="63"/>
        <v>-2.2204460492503127E-18</v>
      </c>
      <c r="M247" s="162">
        <f t="shared" si="68"/>
        <v>0.69458692464517857</v>
      </c>
      <c r="N247" s="99">
        <f t="shared" si="64"/>
        <v>7.2125615166294151E-7</v>
      </c>
      <c r="O247" s="100">
        <f t="shared" si="69"/>
        <v>7.2270278591998824E-7</v>
      </c>
      <c r="P247" s="100">
        <f t="shared" si="70"/>
        <v>2.2616134356386775E-8</v>
      </c>
      <c r="Q247" s="11">
        <v>245</v>
      </c>
      <c r="R247" s="9">
        <f t="shared" si="65"/>
        <v>0.69452560174664446</v>
      </c>
    </row>
    <row r="248" spans="1:18" x14ac:dyDescent="0.25">
      <c r="A248" s="9">
        <f t="shared" si="66"/>
        <v>-3.5742118855151946E-2</v>
      </c>
      <c r="B248" s="88">
        <f>IF(Sample3!K254&gt;0,Sample3!K254, )</f>
        <v>3.5742118855151946E-2</v>
      </c>
      <c r="C248" s="88">
        <f>IF(Sample3!L254&gt;0,Sample3!L254,"")</f>
        <v>0.69400071867922641</v>
      </c>
      <c r="D248" s="88" t="str">
        <f>IF(Sample3!M254&gt;0,Sample3!M254,)</f>
        <v/>
      </c>
      <c r="E248" s="162">
        <f t="shared" si="57"/>
        <v>0.43574211885515196</v>
      </c>
      <c r="F248" s="162">
        <f t="shared" si="58"/>
        <v>3.4123859945660875E-2</v>
      </c>
      <c r="G248" s="162">
        <f t="shared" si="59"/>
        <v>1.4679068358593519E-3</v>
      </c>
      <c r="H248" s="162">
        <f t="shared" si="60"/>
        <v>1.5035207363171821E-4</v>
      </c>
      <c r="I248" s="162">
        <f t="shared" si="61"/>
        <v>3.5591766781520227E-2</v>
      </c>
      <c r="J248" s="162">
        <f t="shared" si="67"/>
        <v>1.5035207363171821E-4</v>
      </c>
      <c r="K248" s="162">
        <f t="shared" si="62"/>
        <v>2.9872815084738891E-6</v>
      </c>
      <c r="L248" s="59">
        <f t="shared" si="63"/>
        <v>-2.2204460492503127E-18</v>
      </c>
      <c r="M248" s="162">
        <f t="shared" si="68"/>
        <v>0.69458503101482483</v>
      </c>
      <c r="N248" s="99">
        <f t="shared" si="64"/>
        <v>3.4142090553247318E-7</v>
      </c>
      <c r="O248" s="100">
        <f t="shared" si="69"/>
        <v>7.1701825012694854E-7</v>
      </c>
      <c r="P248" s="100">
        <f t="shared" si="70"/>
        <v>2.2390649799051882E-8</v>
      </c>
      <c r="Q248" s="11">
        <v>246</v>
      </c>
      <c r="R248" s="9">
        <f t="shared" si="65"/>
        <v>0.69452401542020326</v>
      </c>
    </row>
    <row r="249" spans="1:18" x14ac:dyDescent="0.25">
      <c r="A249" s="9">
        <f t="shared" si="66"/>
        <v>-3.5512904753900426E-2</v>
      </c>
      <c r="B249" s="88">
        <f>IF(Sample3!K255&gt;0,Sample3!K255, )</f>
        <v>3.5512904753900426E-2</v>
      </c>
      <c r="C249" s="88">
        <f>IF(Sample3!L255&gt;0,Sample3!L255,"")</f>
        <v>0.69386167887067507</v>
      </c>
      <c r="D249" s="88" t="str">
        <f>IF(Sample3!M255&gt;0,Sample3!M255,)</f>
        <v/>
      </c>
      <c r="E249" s="162">
        <f t="shared" si="57"/>
        <v>0.43551290475390048</v>
      </c>
      <c r="F249" s="162">
        <f t="shared" si="58"/>
        <v>3.3914183239454346E-2</v>
      </c>
      <c r="G249" s="162">
        <f t="shared" si="59"/>
        <v>1.4495031624165572E-3</v>
      </c>
      <c r="H249" s="162">
        <f t="shared" si="60"/>
        <v>1.4921835202952316E-4</v>
      </c>
      <c r="I249" s="162">
        <f t="shared" si="61"/>
        <v>3.5363686401870903E-2</v>
      </c>
      <c r="J249" s="162">
        <f t="shared" si="67"/>
        <v>1.4921835202952316E-4</v>
      </c>
      <c r="K249" s="162">
        <f t="shared" si="62"/>
        <v>2.9653263039080312E-6</v>
      </c>
      <c r="L249" s="59">
        <f t="shared" si="63"/>
        <v>-2.2204460492503127E-18</v>
      </c>
      <c r="M249" s="162">
        <f t="shared" si="68"/>
        <v>0.69458221525986419</v>
      </c>
      <c r="N249" s="99">
        <f t="shared" si="64"/>
        <v>5.1917268814569387E-7</v>
      </c>
      <c r="O249" s="100">
        <f t="shared" si="69"/>
        <v>7.0857517108762579E-7</v>
      </c>
      <c r="P249" s="100">
        <f t="shared" si="70"/>
        <v>2.2055153822542313E-8</v>
      </c>
      <c r="Q249" s="11">
        <v>247</v>
      </c>
      <c r="R249" s="9">
        <f t="shared" si="65"/>
        <v>0.69452165975000257</v>
      </c>
    </row>
    <row r="250" spans="1:18" x14ac:dyDescent="0.25">
      <c r="A250" s="9">
        <f t="shared" si="66"/>
        <v>-3.5283690652648914E-2</v>
      </c>
      <c r="B250" s="88">
        <f>IF(Sample3!K256&gt;0,Sample3!K256, )</f>
        <v>3.5283690652648914E-2</v>
      </c>
      <c r="C250" s="88">
        <f>IF(Sample3!L256&gt;0,Sample3!L256,"")</f>
        <v>0.69347492786496368</v>
      </c>
      <c r="D250" s="88" t="str">
        <f>IF(Sample3!M256&gt;0,Sample3!M256,)</f>
        <v/>
      </c>
      <c r="E250" s="162">
        <f t="shared" si="57"/>
        <v>0.43528369065264894</v>
      </c>
      <c r="F250" s="162">
        <f t="shared" si="58"/>
        <v>3.3704282831253332E-2</v>
      </c>
      <c r="G250" s="162">
        <f t="shared" si="59"/>
        <v>1.4313206228490638E-3</v>
      </c>
      <c r="H250" s="162">
        <f t="shared" si="60"/>
        <v>1.4808719854651764E-4</v>
      </c>
      <c r="I250" s="162">
        <f t="shared" si="61"/>
        <v>3.5135603454102396E-2</v>
      </c>
      <c r="J250" s="162">
        <f t="shared" si="67"/>
        <v>1.4808719854651764E-4</v>
      </c>
      <c r="K250" s="162">
        <f t="shared" si="62"/>
        <v>2.9435324527944494E-6</v>
      </c>
      <c r="L250" s="59">
        <f t="shared" si="63"/>
        <v>-2.2204460492503127E-18</v>
      </c>
      <c r="M250" s="162">
        <f t="shared" si="68"/>
        <v>0.69457942885222901</v>
      </c>
      <c r="N250" s="99">
        <f t="shared" si="64"/>
        <v>1.219922430870096E-6</v>
      </c>
      <c r="O250" s="100">
        <f t="shared" si="69"/>
        <v>7.0023150973631329E-7</v>
      </c>
      <c r="P250" s="100">
        <f t="shared" si="70"/>
        <v>2.1722918052301266E-8</v>
      </c>
      <c r="Q250" s="11">
        <v>248</v>
      </c>
      <c r="R250" s="9">
        <f t="shared" si="65"/>
        <v>0.6945193323849379</v>
      </c>
    </row>
    <row r="251" spans="1:18" x14ac:dyDescent="0.25">
      <c r="A251" s="9">
        <f t="shared" si="66"/>
        <v>-3.5130881251814496E-2</v>
      </c>
      <c r="B251" s="88">
        <f>IF(Sample3!K257&gt;0,Sample3!K257, )</f>
        <v>3.5130881251814496E-2</v>
      </c>
      <c r="C251" s="88">
        <f>IF(Sample3!L257&gt;0,Sample3!L257,"")</f>
        <v>0.69386167887067507</v>
      </c>
      <c r="D251" s="88" t="str">
        <f>IF(Sample3!M257&gt;0,Sample3!M257,)</f>
        <v/>
      </c>
      <c r="E251" s="162">
        <f t="shared" si="57"/>
        <v>0.43513088125181454</v>
      </c>
      <c r="F251" s="162">
        <f t="shared" si="58"/>
        <v>3.3564226150023184E-2</v>
      </c>
      <c r="G251" s="162">
        <f t="shared" si="59"/>
        <v>1.4193205831184996E-3</v>
      </c>
      <c r="H251" s="162">
        <f t="shared" si="60"/>
        <v>1.47334518672812E-4</v>
      </c>
      <c r="I251" s="162">
        <f t="shared" si="61"/>
        <v>3.4983546733141684E-2</v>
      </c>
      <c r="J251" s="162">
        <f t="shared" si="67"/>
        <v>1.47334518672812E-4</v>
      </c>
      <c r="K251" s="162">
        <f t="shared" si="62"/>
        <v>2.9290922736287897E-6</v>
      </c>
      <c r="L251" s="59">
        <f t="shared" si="63"/>
        <v>-2.2204460492503127E-18</v>
      </c>
      <c r="M251" s="162">
        <f t="shared" si="68"/>
        <v>0.69457758739601827</v>
      </c>
      <c r="N251" s="99">
        <f t="shared" si="64"/>
        <v>5.125250166590762E-7</v>
      </c>
      <c r="O251" s="100">
        <f t="shared" si="69"/>
        <v>6.9472372223412707E-7</v>
      </c>
      <c r="P251" s="100">
        <f t="shared" si="70"/>
        <v>2.1503229463147522E-8</v>
      </c>
      <c r="Q251" s="11">
        <v>249</v>
      </c>
      <c r="R251" s="9">
        <f t="shared" si="65"/>
        <v>0.69451779637985234</v>
      </c>
    </row>
    <row r="252" spans="1:18" x14ac:dyDescent="0.25">
      <c r="A252" s="9">
        <f t="shared" si="66"/>
        <v>-3.4978071850980293E-2</v>
      </c>
      <c r="B252" s="88">
        <f>IF(Sample3!K258&gt;0,Sample3!K258, )</f>
        <v>3.4978071850980293E-2</v>
      </c>
      <c r="C252" s="88">
        <f>IF(Sample3!L258&gt;0,Sample3!L258,"")</f>
        <v>0.6945117680714703</v>
      </c>
      <c r="D252" s="88" t="str">
        <f>IF(Sample3!M258&gt;0,Sample3!M258,)</f>
        <v/>
      </c>
      <c r="E252" s="162">
        <f t="shared" si="57"/>
        <v>0.43497807185098031</v>
      </c>
      <c r="F252" s="162">
        <f t="shared" si="58"/>
        <v>3.3424071844277078E-2</v>
      </c>
      <c r="G252" s="162">
        <f t="shared" si="59"/>
        <v>1.4074170329334765E-3</v>
      </c>
      <c r="H252" s="162">
        <f t="shared" si="60"/>
        <v>1.4658297376973772E-4</v>
      </c>
      <c r="I252" s="162">
        <f t="shared" si="61"/>
        <v>3.4831488877210555E-2</v>
      </c>
      <c r="J252" s="162">
        <f t="shared" si="67"/>
        <v>1.4658297376973772E-4</v>
      </c>
      <c r="K252" s="162">
        <f t="shared" si="62"/>
        <v>2.9147229307793645E-6</v>
      </c>
      <c r="L252" s="59">
        <f t="shared" si="63"/>
        <v>-2.2204460492503127E-18</v>
      </c>
      <c r="M252" s="162">
        <f t="shared" si="68"/>
        <v>0.69457575875106115</v>
      </c>
      <c r="N252" s="99">
        <f t="shared" si="64"/>
        <v>4.0948070744977795E-9</v>
      </c>
      <c r="O252" s="100">
        <f t="shared" si="69"/>
        <v>6.8925925637761758E-7</v>
      </c>
      <c r="P252" s="100">
        <f t="shared" si="70"/>
        <v>2.1284975934505818E-8</v>
      </c>
      <c r="Q252" s="11">
        <v>250</v>
      </c>
      <c r="R252" s="9">
        <f t="shared" si="65"/>
        <v>0.69451627272542871</v>
      </c>
    </row>
    <row r="253" spans="1:18" x14ac:dyDescent="0.25">
      <c r="A253" s="9">
        <f t="shared" si="66"/>
        <v>-3.4748857749728773E-2</v>
      </c>
      <c r="B253" s="88">
        <f>IF(Sample3!K259&gt;0,Sample3!K259, )</f>
        <v>3.4748857749728773E-2</v>
      </c>
      <c r="C253" s="88">
        <f>IF(Sample3!L259&gt;0,Sample3!L259,"")</f>
        <v>0.69400071867922641</v>
      </c>
      <c r="D253" s="88" t="str">
        <f>IF(Sample3!M259&gt;0,Sample3!M259,)</f>
        <v/>
      </c>
      <c r="E253" s="162">
        <f t="shared" si="57"/>
        <v>0.43474885774972882</v>
      </c>
      <c r="F253" s="162">
        <f t="shared" si="58"/>
        <v>3.3213658895966815E-2</v>
      </c>
      <c r="G253" s="162">
        <f t="shared" si="59"/>
        <v>1.3897410748585845E-3</v>
      </c>
      <c r="H253" s="162">
        <f t="shared" si="60"/>
        <v>1.4545777890337397E-4</v>
      </c>
      <c r="I253" s="162">
        <f t="shared" si="61"/>
        <v>3.4603399970825399E-2</v>
      </c>
      <c r="J253" s="162">
        <f t="shared" si="67"/>
        <v>1.4545777890337397E-4</v>
      </c>
      <c r="K253" s="162">
        <f t="shared" si="62"/>
        <v>2.8933009750087576E-6</v>
      </c>
      <c r="L253" s="59">
        <f t="shared" si="63"/>
        <v>-2.2204460492503127E-18</v>
      </c>
      <c r="M253" s="162">
        <f t="shared" si="68"/>
        <v>0.69457303960397154</v>
      </c>
      <c r="N253" s="99">
        <f t="shared" si="64"/>
        <v>3.2755124090111943E-7</v>
      </c>
      <c r="O253" s="100">
        <f t="shared" si="69"/>
        <v>6.8114304105965154E-7</v>
      </c>
      <c r="P253" s="100">
        <f t="shared" si="70"/>
        <v>2.0960274291609159E-8</v>
      </c>
      <c r="Q253" s="11">
        <v>251</v>
      </c>
      <c r="R253" s="9">
        <f t="shared" si="65"/>
        <v>0.69451401020279513</v>
      </c>
    </row>
    <row r="254" spans="1:18" x14ac:dyDescent="0.25">
      <c r="A254" s="9">
        <f t="shared" si="66"/>
        <v>-3.4596048348894355E-2</v>
      </c>
      <c r="B254" s="88">
        <f>IF(Sample3!K260&gt;0,Sample3!K260, )</f>
        <v>3.4596048348894355E-2</v>
      </c>
      <c r="C254" s="88">
        <f>IF(Sample3!L260&gt;0,Sample3!L260,"")</f>
        <v>0.69373765663585352</v>
      </c>
      <c r="D254" s="88" t="str">
        <f>IF(Sample3!M260&gt;0,Sample3!M260,)</f>
        <v/>
      </c>
      <c r="E254" s="162">
        <f t="shared" si="57"/>
        <v>0.43459604834889437</v>
      </c>
      <c r="F254" s="162">
        <f t="shared" si="58"/>
        <v>3.3073263634657825E-2</v>
      </c>
      <c r="G254" s="162">
        <f t="shared" si="59"/>
        <v>1.3780756539605032E-3</v>
      </c>
      <c r="H254" s="162">
        <f t="shared" si="60"/>
        <v>1.4470906027602704E-4</v>
      </c>
      <c r="I254" s="162">
        <f t="shared" si="61"/>
        <v>3.4451339288618328E-2</v>
      </c>
      <c r="J254" s="162">
        <f t="shared" si="67"/>
        <v>1.4470906027602704E-4</v>
      </c>
      <c r="K254" s="162">
        <f t="shared" si="62"/>
        <v>2.8791072065545586E-6</v>
      </c>
      <c r="L254" s="59">
        <f t="shared" si="63"/>
        <v>-2.2204460492503127E-18</v>
      </c>
      <c r="M254" s="162">
        <f t="shared" si="68"/>
        <v>0.69457124258651703</v>
      </c>
      <c r="N254" s="99">
        <f t="shared" si="64"/>
        <v>6.9486553714360092E-7</v>
      </c>
      <c r="O254" s="100">
        <f t="shared" si="69"/>
        <v>6.7578539446423272E-7</v>
      </c>
      <c r="P254" s="100">
        <f t="shared" si="70"/>
        <v>2.074558427310783E-8</v>
      </c>
      <c r="Q254" s="11">
        <v>252</v>
      </c>
      <c r="R254" s="9">
        <f t="shared" si="65"/>
        <v>0.69451251702892014</v>
      </c>
    </row>
    <row r="255" spans="1:18" x14ac:dyDescent="0.25">
      <c r="A255" s="9">
        <f t="shared" si="66"/>
        <v>-3.4366834247642843E-2</v>
      </c>
      <c r="B255" s="88">
        <f>IF(Sample3!K261&gt;0,Sample3!K261, )</f>
        <v>3.4366834247642843E-2</v>
      </c>
      <c r="C255" s="88">
        <f>IF(Sample3!L261&gt;0,Sample3!L261,"")</f>
        <v>0.69361391802583805</v>
      </c>
      <c r="D255" s="88" t="str">
        <f>IF(Sample3!M261&gt;0,Sample3!M261,)</f>
        <v/>
      </c>
      <c r="E255" s="162">
        <f t="shared" si="57"/>
        <v>0.43436683424764289</v>
      </c>
      <c r="F255" s="162">
        <f t="shared" si="58"/>
        <v>3.2862492552967151E-2</v>
      </c>
      <c r="G255" s="162">
        <f t="shared" si="59"/>
        <v>1.3607536017492886E-3</v>
      </c>
      <c r="H255" s="162">
        <f t="shared" si="60"/>
        <v>1.4358809292640273E-4</v>
      </c>
      <c r="I255" s="162">
        <f t="shared" si="61"/>
        <v>3.422324615471644E-2</v>
      </c>
      <c r="J255" s="162">
        <f t="shared" si="67"/>
        <v>1.4358809292640273E-4</v>
      </c>
      <c r="K255" s="162">
        <f t="shared" si="62"/>
        <v>2.857946998945394E-6</v>
      </c>
      <c r="L255" s="59">
        <f t="shared" si="63"/>
        <v>-2.2204460492503127E-18</v>
      </c>
      <c r="M255" s="162">
        <f t="shared" si="68"/>
        <v>0.69456857045498077</v>
      </c>
      <c r="N255" s="99">
        <f t="shared" si="64"/>
        <v>9.1136126046809915E-7</v>
      </c>
      <c r="O255" s="100">
        <f t="shared" si="69"/>
        <v>6.678278347992452E-7</v>
      </c>
      <c r="P255" s="100">
        <f t="shared" si="70"/>
        <v>2.0426202173854209E-8</v>
      </c>
      <c r="Q255" s="11">
        <v>253</v>
      </c>
      <c r="R255" s="9">
        <f t="shared" si="65"/>
        <v>0.69451029980623713</v>
      </c>
    </row>
    <row r="256" spans="1:18" x14ac:dyDescent="0.25">
      <c r="A256" s="9">
        <f t="shared" si="66"/>
        <v>-3.421402484680864E-2</v>
      </c>
      <c r="B256" s="88">
        <f>IF(Sample3!K262&gt;0,Sample3!K262, )</f>
        <v>3.421402484680864E-2</v>
      </c>
      <c r="C256" s="88">
        <f>IF(Sample3!L262&gt;0,Sample3!L262,"")</f>
        <v>0.69372263906212384</v>
      </c>
      <c r="D256" s="88" t="str">
        <f>IF(Sample3!M262&gt;0,Sample3!M262,)</f>
        <v/>
      </c>
      <c r="E256" s="162">
        <f t="shared" si="57"/>
        <v>0.43421402484680865</v>
      </c>
      <c r="F256" s="162">
        <f t="shared" si="58"/>
        <v>3.2721860720927053E-2</v>
      </c>
      <c r="G256" s="162">
        <f t="shared" si="59"/>
        <v>1.3493219411417762E-3</v>
      </c>
      <c r="H256" s="162">
        <f t="shared" si="60"/>
        <v>1.4284218473981092E-4</v>
      </c>
      <c r="I256" s="162">
        <f t="shared" si="61"/>
        <v>3.4071182662068829E-2</v>
      </c>
      <c r="J256" s="162">
        <f t="shared" si="67"/>
        <v>1.4284218473981092E-4</v>
      </c>
      <c r="K256" s="162">
        <f t="shared" si="62"/>
        <v>2.8439266598055671E-6</v>
      </c>
      <c r="L256" s="59">
        <f t="shared" si="63"/>
        <v>-2.2204460492503127E-18</v>
      </c>
      <c r="M256" s="162">
        <f t="shared" si="68"/>
        <v>0.69456680449937114</v>
      </c>
      <c r="N256" s="99">
        <f t="shared" si="64"/>
        <v>7.1261528544292817E-7</v>
      </c>
      <c r="O256" s="100">
        <f t="shared" si="69"/>
        <v>6.6257491943238066E-7</v>
      </c>
      <c r="P256" s="100">
        <f t="shared" si="70"/>
        <v>2.0215041448675079E-8</v>
      </c>
      <c r="Q256" s="11">
        <v>254</v>
      </c>
      <c r="R256" s="9">
        <f t="shared" si="65"/>
        <v>0.69450883655367934</v>
      </c>
    </row>
    <row r="257" spans="1:18" x14ac:dyDescent="0.25">
      <c r="A257" s="9">
        <f t="shared" si="66"/>
        <v>-3.4061215445974222E-2</v>
      </c>
      <c r="B257" s="88">
        <f>IF(Sample3!K263&gt;0,Sample3!K263, )</f>
        <v>3.4061215445974222E-2</v>
      </c>
      <c r="C257" s="88">
        <f>IF(Sample3!L263&gt;0,Sample3!L263,"")</f>
        <v>0.69438766288823384</v>
      </c>
      <c r="D257" s="88" t="str">
        <f>IF(Sample3!M263&gt;0,Sample3!M263,)</f>
        <v/>
      </c>
      <c r="E257" s="162">
        <f t="shared" si="57"/>
        <v>0.43406121544597426</v>
      </c>
      <c r="F257" s="162">
        <f t="shared" si="58"/>
        <v>3.2581135473855688E-2</v>
      </c>
      <c r="G257" s="162">
        <f t="shared" si="59"/>
        <v>1.3379825757964398E-3</v>
      </c>
      <c r="H257" s="162">
        <f t="shared" si="60"/>
        <v>1.4209739632209395E-4</v>
      </c>
      <c r="I257" s="162">
        <f t="shared" si="61"/>
        <v>3.3919118049652128E-2</v>
      </c>
      <c r="J257" s="162">
        <f t="shared" si="67"/>
        <v>1.4209739632209395E-4</v>
      </c>
      <c r="K257" s="162">
        <f t="shared" si="62"/>
        <v>2.8299750976401297E-6</v>
      </c>
      <c r="L257" s="59">
        <f t="shared" si="63"/>
        <v>-2.2204460492503127E-18</v>
      </c>
      <c r="M257" s="162">
        <f t="shared" si="68"/>
        <v>0.69456505081197761</v>
      </c>
      <c r="N257" s="99">
        <f t="shared" si="64"/>
        <v>3.1466475490128039E-8</v>
      </c>
      <c r="O257" s="100">
        <f t="shared" si="69"/>
        <v>6.5736332107851919E-7</v>
      </c>
      <c r="P257" s="100">
        <f t="shared" si="70"/>
        <v>2.0005282935328337E-8</v>
      </c>
      <c r="Q257" s="11">
        <v>255</v>
      </c>
      <c r="R257" s="9">
        <f t="shared" si="65"/>
        <v>0.69450738511491517</v>
      </c>
    </row>
    <row r="258" spans="1:18" x14ac:dyDescent="0.25">
      <c r="A258" s="9">
        <f t="shared" si="66"/>
        <v>-3.3908406045139804E-2</v>
      </c>
      <c r="B258" s="88">
        <f>IF(Sample3!K264&gt;0,Sample3!K264, )</f>
        <v>3.3908406045139804E-2</v>
      </c>
      <c r="C258" s="88">
        <f>IF(Sample3!L264&gt;0,Sample3!L264,"")</f>
        <v>0.69412477685350771</v>
      </c>
      <c r="D258" s="88" t="str">
        <f>IF(Sample3!M264&gt;0,Sample3!M264,)</f>
        <v/>
      </c>
      <c r="E258" s="162">
        <f t="shared" ref="E258:E321" si="71">IF(OR(B258="",B258=0),"",B258+1/$U$17)</f>
        <v>0.43390840604513981</v>
      </c>
      <c r="F258" s="162">
        <f t="shared" ref="F258:F321" si="72">IF(OR(B258="",B258=0),"",$V$18-(LN(1+EXP(-$S$11*(I258-V$18))))/$S$11)</f>
        <v>3.2440317498856328E-2</v>
      </c>
      <c r="G258" s="162">
        <f t="shared" ref="G258:G321" si="73">IF(OR(B258="",B258=0),"",B258-F258-H258-V$5*K258)</f>
        <v>1.3267348211175659E-3</v>
      </c>
      <c r="H258" s="162">
        <f t="shared" ref="H258:H321" si="74">IF(OR(B258="",B258=0),"",1/2*(B258-V$5*K258+T$11)+1/2*POWER((B258-V$5*K258+T$11)^2-4*V$11*(B258-V$5*K258),0.5))</f>
        <v>1.4135372516591027E-4</v>
      </c>
      <c r="I258" s="162">
        <f t="shared" ref="I258:I321" si="75">B258-H258-V$5*K258</f>
        <v>3.3767052319973893E-2</v>
      </c>
      <c r="J258" s="162">
        <f t="shared" si="67"/>
        <v>1.4135372516591027E-4</v>
      </c>
      <c r="K258" s="162">
        <f t="shared" ref="K258:K321" si="76">IF(OR(B258="",B258=0),"",LN(1+EXP($U$11*(B258-$U$13)))/$U$11)</f>
        <v>2.8160919750980727E-6</v>
      </c>
      <c r="L258" s="59">
        <f t="shared" ref="L258:L321" si="77">IF(OR(B258="",B258=0),"",-LN(1+EXP($V$15*(B258-$V$13)))/$V$15)</f>
        <v>-2.2204460492503127E-18</v>
      </c>
      <c r="M258" s="162">
        <f t="shared" si="68"/>
        <v>0.69456330930415433</v>
      </c>
      <c r="N258" s="99">
        <f t="shared" ref="N258:N321" si="78">IF(OR(B258="",B258=0),"",(M258-C258)*(M258-C258))</f>
        <v>1.9231071027013248E-7</v>
      </c>
      <c r="O258" s="100">
        <f t="shared" si="69"/>
        <v>6.521927147680067E-7</v>
      </c>
      <c r="P258" s="100">
        <f t="shared" si="70"/>
        <v>1.9796921234099836E-8</v>
      </c>
      <c r="Q258" s="11">
        <v>256</v>
      </c>
      <c r="R258" s="9">
        <f t="shared" ref="R258:R321" si="79">IF(OR(B258="",B258=0),"",T$17+T$15*G258)</f>
        <v>0.69450594540231625</v>
      </c>
    </row>
    <row r="259" spans="1:18" x14ac:dyDescent="0.25">
      <c r="A259" s="9">
        <f t="shared" ref="A259:A322" si="80">-B259</f>
        <v>-3.3755596644305608E-2</v>
      </c>
      <c r="B259" s="88">
        <f>IF(Sample3!K265&gt;0,Sample3!K265, )</f>
        <v>3.3755596644305608E-2</v>
      </c>
      <c r="C259" s="88">
        <f>IF(Sample3!L265&gt;0,Sample3!L265,"")</f>
        <v>0.69386167887067507</v>
      </c>
      <c r="D259" s="88" t="str">
        <f>IF(Sample3!M265&gt;0,Sample3!M265,)</f>
        <v/>
      </c>
      <c r="E259" s="162">
        <f t="shared" si="71"/>
        <v>0.43375559664430563</v>
      </c>
      <c r="F259" s="162">
        <f t="shared" si="72"/>
        <v>3.2299407478917866E-2</v>
      </c>
      <c r="G259" s="162">
        <f t="shared" si="73"/>
        <v>1.3155779966163433E-3</v>
      </c>
      <c r="H259" s="162">
        <f t="shared" si="74"/>
        <v>1.4061116877139845E-4</v>
      </c>
      <c r="I259" s="162">
        <f t="shared" si="75"/>
        <v>3.3614985475534209E-2</v>
      </c>
      <c r="J259" s="162">
        <f t="shared" ref="J259:J322" si="81">B259-I259-V$5*K259</f>
        <v>1.4061116877139845E-4</v>
      </c>
      <c r="K259" s="162">
        <f t="shared" si="76"/>
        <v>2.8022769564760902E-6</v>
      </c>
      <c r="L259" s="59">
        <f t="shared" si="77"/>
        <v>-2.2204460492503127E-18</v>
      </c>
      <c r="M259" s="162">
        <f t="shared" ref="M259:M322" si="82">IF(OR(B259="",B259=0),"",$S$15*F259+$T$17+$T$15*G259+$U$15*H259+S$17*(K259+L259))</f>
        <v>0.69456157988778433</v>
      </c>
      <c r="N259" s="99">
        <f t="shared" si="78"/>
        <v>4.8986143375057837E-7</v>
      </c>
      <c r="O259" s="100">
        <f t="shared" ref="O259:O322" si="83">IF(OR(B259="",B259=0),"",1/V$17*LN(1+EXP(V$17*(B259-V$5*K259-T$13))))</f>
        <v>6.470627780827244E-7</v>
      </c>
      <c r="P259" s="100">
        <f t="shared" ref="P259:P322" si="84">(O259-J259)^2</f>
        <v>1.9589950966508122E-8</v>
      </c>
      <c r="Q259" s="11">
        <v>257</v>
      </c>
      <c r="R259" s="9">
        <f t="shared" si="79"/>
        <v>0.69450451732878016</v>
      </c>
    </row>
    <row r="260" spans="1:18" x14ac:dyDescent="0.25">
      <c r="A260" s="9">
        <f t="shared" si="80"/>
        <v>-3.360278724347119E-2</v>
      </c>
      <c r="B260" s="88">
        <f>IF(Sample3!K266&gt;0,Sample3!K266, )</f>
        <v>3.360278724347119E-2</v>
      </c>
      <c r="C260" s="88">
        <f>IF(Sample3!L266&gt;0,Sample3!L266,"")</f>
        <v>0.69387667159214927</v>
      </c>
      <c r="D260" s="88" t="str">
        <f>IF(Sample3!M266&gt;0,Sample3!M266,)</f>
        <v/>
      </c>
      <c r="E260" s="162">
        <f t="shared" si="71"/>
        <v>0.43360278724347123</v>
      </c>
      <c r="F260" s="162">
        <f t="shared" si="72"/>
        <v>3.2158406092923177E-2</v>
      </c>
      <c r="G260" s="162">
        <f t="shared" si="73"/>
        <v>1.3045114259019192E-3</v>
      </c>
      <c r="H260" s="162">
        <f t="shared" si="74"/>
        <v>1.3986972464609393E-4</v>
      </c>
      <c r="I260" s="162">
        <f t="shared" si="75"/>
        <v>3.3462917518825096E-2</v>
      </c>
      <c r="J260" s="162">
        <f t="shared" si="81"/>
        <v>1.3986972464609393E-4</v>
      </c>
      <c r="K260" s="162">
        <f t="shared" si="76"/>
        <v>2.7885297077185897E-6</v>
      </c>
      <c r="L260" s="59">
        <f t="shared" si="77"/>
        <v>-2.2204460492503127E-18</v>
      </c>
      <c r="M260" s="162">
        <f t="shared" si="82"/>
        <v>0.69455986247527801</v>
      </c>
      <c r="N260" s="99">
        <f t="shared" si="78"/>
        <v>4.6674978279022358E-7</v>
      </c>
      <c r="O260" s="100">
        <f t="shared" si="83"/>
        <v>6.4197319115609918E-7</v>
      </c>
      <c r="P260" s="100">
        <f t="shared" si="84"/>
        <v>1.9384366775197947E-8</v>
      </c>
      <c r="Q260" s="11">
        <v>258</v>
      </c>
      <c r="R260" s="9">
        <f t="shared" si="79"/>
        <v>0.6945031008077287</v>
      </c>
    </row>
    <row r="261" spans="1:18" x14ac:dyDescent="0.25">
      <c r="A261" s="9">
        <f t="shared" si="80"/>
        <v>-3.3449977842636772E-2</v>
      </c>
      <c r="B261" s="88">
        <f>IF(Sample3!K267&gt;0,Sample3!K267, )</f>
        <v>3.3449977842636772E-2</v>
      </c>
      <c r="C261" s="88">
        <f>IF(Sample3!L267&gt;0,Sample3!L267,"")</f>
        <v>0.69386167887067507</v>
      </c>
      <c r="D261" s="88" t="str">
        <f>IF(Sample3!M267&gt;0,Sample3!M267,)</f>
        <v/>
      </c>
      <c r="E261" s="162">
        <f t="shared" si="71"/>
        <v>0.43344997784263678</v>
      </c>
      <c r="F261" s="162">
        <f t="shared" si="72"/>
        <v>3.2017314015659569E-2</v>
      </c>
      <c r="G261" s="162">
        <f t="shared" si="73"/>
        <v>1.2935344366722737E-3</v>
      </c>
      <c r="H261" s="162">
        <f t="shared" si="74"/>
        <v>1.3912939030492899E-4</v>
      </c>
      <c r="I261" s="162">
        <f t="shared" si="75"/>
        <v>3.3310848452331843E-2</v>
      </c>
      <c r="J261" s="162">
        <f t="shared" si="81"/>
        <v>1.3912939030492899E-4</v>
      </c>
      <c r="K261" s="162">
        <f t="shared" si="76"/>
        <v>2.7748498964108062E-6</v>
      </c>
      <c r="L261" s="59">
        <f t="shared" si="77"/>
        <v>-2.2204460492503127E-18</v>
      </c>
      <c r="M261" s="162">
        <f t="shared" si="82"/>
        <v>0.69455815697957213</v>
      </c>
      <c r="N261" s="99">
        <f t="shared" si="78"/>
        <v>4.850817561728228E-7</v>
      </c>
      <c r="O261" s="100">
        <f t="shared" si="83"/>
        <v>6.3692363661296108E-7</v>
      </c>
      <c r="P261" s="100">
        <f t="shared" si="84"/>
        <v>1.9180163323874631E-8</v>
      </c>
      <c r="Q261" s="11">
        <v>259</v>
      </c>
      <c r="R261" s="9">
        <f t="shared" si="79"/>
        <v>0.69450169575310727</v>
      </c>
    </row>
    <row r="262" spans="1:18" x14ac:dyDescent="0.25">
      <c r="A262" s="9">
        <f t="shared" si="80"/>
        <v>-3.3297168441802569E-2</v>
      </c>
      <c r="B262" s="88">
        <f>IF(Sample3!K268&gt;0,Sample3!K268, )</f>
        <v>3.3297168441802569E-2</v>
      </c>
      <c r="C262" s="88">
        <f>IF(Sample3!L268&gt;0,Sample3!L268,"")</f>
        <v>0.69373765663585352</v>
      </c>
      <c r="D262" s="88" t="str">
        <f>IF(Sample3!M268&gt;0,Sample3!M268,)</f>
        <v/>
      </c>
      <c r="E262" s="162">
        <f t="shared" si="71"/>
        <v>0.4332971684418026</v>
      </c>
      <c r="F262" s="162">
        <f t="shared" si="72"/>
        <v>3.1876131917827566E-2</v>
      </c>
      <c r="G262" s="162">
        <f t="shared" si="73"/>
        <v>1.2826463607048116E-3</v>
      </c>
      <c r="H262" s="162">
        <f t="shared" si="74"/>
        <v>1.3839016327019116E-4</v>
      </c>
      <c r="I262" s="162">
        <f t="shared" si="75"/>
        <v>3.3158778278532378E-2</v>
      </c>
      <c r="J262" s="162">
        <f t="shared" si="81"/>
        <v>1.3839016327019116E-4</v>
      </c>
      <c r="K262" s="162">
        <f t="shared" si="76"/>
        <v>2.761237191765012E-6</v>
      </c>
      <c r="L262" s="59">
        <f t="shared" si="77"/>
        <v>-2.2204460492503127E-18</v>
      </c>
      <c r="M262" s="162">
        <f t="shared" si="82"/>
        <v>0.6945564633141289</v>
      </c>
      <c r="N262" s="99">
        <f t="shared" si="78"/>
        <v>6.7044437638837075E-7</v>
      </c>
      <c r="O262" s="100">
        <f t="shared" si="83"/>
        <v>6.3191379959533342E-7</v>
      </c>
      <c r="P262" s="100">
        <f t="shared" si="84"/>
        <v>1.8977335297202916E-8</v>
      </c>
      <c r="Q262" s="11">
        <v>260</v>
      </c>
      <c r="R262" s="9">
        <f t="shared" si="79"/>
        <v>0.6945003020793834</v>
      </c>
    </row>
    <row r="263" spans="1:18" x14ac:dyDescent="0.25">
      <c r="A263" s="9">
        <f t="shared" si="80"/>
        <v>-3.3144359040968151E-2</v>
      </c>
      <c r="B263" s="88">
        <f>IF(Sample3!K269&gt;0,Sample3!K269, )</f>
        <v>3.3144359040968151E-2</v>
      </c>
      <c r="C263" s="88">
        <f>IF(Sample3!L269&gt;0,Sample3!L269,"")</f>
        <v>0.69424857342314017</v>
      </c>
      <c r="D263" s="88" t="str">
        <f>IF(Sample3!M269&gt;0,Sample3!M269,)</f>
        <v/>
      </c>
      <c r="E263" s="162">
        <f t="shared" si="71"/>
        <v>0.43314435904096815</v>
      </c>
      <c r="F263" s="162">
        <f t="shared" si="72"/>
        <v>3.173486046605007E-2</v>
      </c>
      <c r="G263" s="162">
        <f t="shared" si="73"/>
        <v>1.2718465338465573E-3</v>
      </c>
      <c r="H263" s="162">
        <f t="shared" si="74"/>
        <v>1.3765204107152318E-4</v>
      </c>
      <c r="I263" s="162">
        <f t="shared" si="75"/>
        <v>3.3006706999896628E-2</v>
      </c>
      <c r="J263" s="162">
        <f t="shared" si="81"/>
        <v>1.3765204107152318E-4</v>
      </c>
      <c r="K263" s="162">
        <f t="shared" si="76"/>
        <v>2.7476912646205321E-6</v>
      </c>
      <c r="L263" s="59">
        <f t="shared" si="77"/>
        <v>-2.2204460492503127E-18</v>
      </c>
      <c r="M263" s="162">
        <f t="shared" si="82"/>
        <v>0.69455478139293414</v>
      </c>
      <c r="N263" s="99">
        <f t="shared" si="78"/>
        <v>9.3763320765344931E-8</v>
      </c>
      <c r="O263" s="100">
        <f t="shared" si="83"/>
        <v>6.2694336770658733E-7</v>
      </c>
      <c r="P263" s="100">
        <f t="shared" si="84"/>
        <v>1.8775877400740482E-8</v>
      </c>
      <c r="Q263" s="11">
        <v>261</v>
      </c>
      <c r="R263" s="9">
        <f t="shared" si="79"/>
        <v>0.69449891970154554</v>
      </c>
    </row>
    <row r="264" spans="1:18" x14ac:dyDescent="0.25">
      <c r="A264" s="9">
        <f t="shared" si="80"/>
        <v>-3.2991549640133733E-2</v>
      </c>
      <c r="B264" s="88">
        <f>IF(Sample3!K270&gt;0,Sample3!K270, )</f>
        <v>3.2991549640133733E-2</v>
      </c>
      <c r="C264" s="88">
        <f>IF(Sample3!L270&gt;0,Sample3!L270,"")</f>
        <v>0.69373765663585352</v>
      </c>
      <c r="D264" s="88" t="str">
        <f>IF(Sample3!M270&gt;0,Sample3!M270,)</f>
        <v/>
      </c>
      <c r="E264" s="162">
        <f t="shared" si="71"/>
        <v>0.43299154964013375</v>
      </c>
      <c r="F264" s="162">
        <f t="shared" si="72"/>
        <v>3.1593500322883564E-2</v>
      </c>
      <c r="G264" s="162">
        <f t="shared" si="73"/>
        <v>1.2611342960043292E-3</v>
      </c>
      <c r="H264" s="162">
        <f t="shared" si="74"/>
        <v>1.3691502124583976E-4</v>
      </c>
      <c r="I264" s="162">
        <f t="shared" si="75"/>
        <v>3.2854634618887893E-2</v>
      </c>
      <c r="J264" s="162">
        <f t="shared" si="81"/>
        <v>1.3691502124583976E-4</v>
      </c>
      <c r="K264" s="162">
        <f t="shared" si="76"/>
        <v>2.7342117874230566E-6</v>
      </c>
      <c r="L264" s="59">
        <f t="shared" si="77"/>
        <v>-2.2204460492503127E-18</v>
      </c>
      <c r="M264" s="162">
        <f t="shared" si="82"/>
        <v>0.69455311113049645</v>
      </c>
      <c r="N264" s="99">
        <f t="shared" si="78"/>
        <v>6.6496603283335793E-7</v>
      </c>
      <c r="O264" s="100">
        <f t="shared" si="83"/>
        <v>6.2201203102004382E-7</v>
      </c>
      <c r="P264" s="100">
        <f t="shared" si="84"/>
        <v>1.8575784360830934E-8</v>
      </c>
      <c r="Q264" s="11">
        <v>262</v>
      </c>
      <c r="R264" s="9">
        <f t="shared" si="79"/>
        <v>0.69449754853510182</v>
      </c>
    </row>
    <row r="265" spans="1:18" x14ac:dyDescent="0.25">
      <c r="A265" s="9">
        <f t="shared" si="80"/>
        <v>-3.2838740239299537E-2</v>
      </c>
      <c r="B265" s="88">
        <f>IF(Sample3!K271&gt;0,Sample3!K271, )</f>
        <v>3.2838740239299537E-2</v>
      </c>
      <c r="C265" s="88">
        <f>IF(Sample3!L271&gt;0,Sample3!L271,"")</f>
        <v>0.69361391802583805</v>
      </c>
      <c r="D265" s="88" t="str">
        <f>IF(Sample3!M271&gt;0,Sample3!M271,)</f>
        <v/>
      </c>
      <c r="E265" s="162">
        <f t="shared" si="71"/>
        <v>0.43283874023929958</v>
      </c>
      <c r="F265" s="162">
        <f t="shared" si="72"/>
        <v>3.1452052146827635E-2</v>
      </c>
      <c r="G265" s="162">
        <f t="shared" si="73"/>
        <v>1.250508991134533E-3</v>
      </c>
      <c r="H265" s="162">
        <f t="shared" si="74"/>
        <v>1.3617910133736921E-4</v>
      </c>
      <c r="I265" s="162">
        <f t="shared" si="75"/>
        <v>3.2702561137962168E-2</v>
      </c>
      <c r="J265" s="162">
        <f t="shared" si="81"/>
        <v>1.3617910133736921E-4</v>
      </c>
      <c r="K265" s="162">
        <f t="shared" si="76"/>
        <v>2.7207984342246508E-6</v>
      </c>
      <c r="L265" s="59">
        <f t="shared" si="77"/>
        <v>-2.2204460492503127E-18</v>
      </c>
      <c r="M265" s="162">
        <f t="shared" si="82"/>
        <v>0.69455145244184535</v>
      </c>
      <c r="N265" s="99">
        <f t="shared" si="78"/>
        <v>8.7897078119815242E-7</v>
      </c>
      <c r="O265" s="100">
        <f t="shared" si="83"/>
        <v>6.1711948204031531E-7</v>
      </c>
      <c r="P265" s="100">
        <f t="shared" si="84"/>
        <v>1.8377050924544521E-8</v>
      </c>
      <c r="Q265" s="11">
        <v>263</v>
      </c>
      <c r="R265" s="9">
        <f t="shared" si="79"/>
        <v>0.69449618849607841</v>
      </c>
    </row>
    <row r="266" spans="1:18" x14ac:dyDescent="0.25">
      <c r="A266" s="9">
        <f t="shared" si="80"/>
        <v>-3.2685930838465119E-2</v>
      </c>
      <c r="B266" s="88">
        <f>IF(Sample3!K272&gt;0,Sample3!K272, )</f>
        <v>3.2685930838465119E-2</v>
      </c>
      <c r="C266" s="88">
        <f>IF(Sample3!L272&gt;0,Sample3!L272,"")</f>
        <v>0.69400071867922641</v>
      </c>
      <c r="D266" s="88" t="str">
        <f>IF(Sample3!M272&gt;0,Sample3!M272,)</f>
        <v/>
      </c>
      <c r="E266" s="162">
        <f t="shared" si="71"/>
        <v>0.43268593083846513</v>
      </c>
      <c r="F266" s="162">
        <f t="shared" si="72"/>
        <v>3.1310516592334886E-2</v>
      </c>
      <c r="G266" s="162">
        <f t="shared" si="73"/>
        <v>1.2399699672326764E-3</v>
      </c>
      <c r="H266" s="162">
        <f t="shared" si="74"/>
        <v>1.3544427889755628E-4</v>
      </c>
      <c r="I266" s="162">
        <f t="shared" si="75"/>
        <v>3.2550486559567562E-2</v>
      </c>
      <c r="J266" s="162">
        <f t="shared" si="81"/>
        <v>1.3544427889755628E-4</v>
      </c>
      <c r="K266" s="162">
        <f t="shared" si="76"/>
        <v>2.7074508806975651E-6</v>
      </c>
      <c r="L266" s="59">
        <f t="shared" si="77"/>
        <v>-2.2204460492503127E-18</v>
      </c>
      <c r="M266" s="162">
        <f t="shared" si="82"/>
        <v>0.69454980524253085</v>
      </c>
      <c r="N266" s="99">
        <f t="shared" si="78"/>
        <v>3.0149605400147535E-7</v>
      </c>
      <c r="O266" s="100">
        <f t="shared" si="83"/>
        <v>6.122654156818312E-7</v>
      </c>
      <c r="P266" s="100">
        <f t="shared" si="84"/>
        <v>1.8179671859576376E-8</v>
      </c>
      <c r="Q266" s="11">
        <v>264</v>
      </c>
      <c r="R266" s="9">
        <f t="shared" si="79"/>
        <v>0.69449483950101898</v>
      </c>
    </row>
    <row r="267" spans="1:18" x14ac:dyDescent="0.25">
      <c r="A267" s="9">
        <f t="shared" si="80"/>
        <v>-3.2533121437630701E-2</v>
      </c>
      <c r="B267" s="88">
        <f>IF(Sample3!K273&gt;0,Sample3!K273, )</f>
        <v>3.2533121437630701E-2</v>
      </c>
      <c r="C267" s="88">
        <f>IF(Sample3!L273&gt;0,Sample3!L273,"")</f>
        <v>0.69400071867922641</v>
      </c>
      <c r="D267" s="88" t="str">
        <f>IF(Sample3!M273&gt;0,Sample3!M273,)</f>
        <v/>
      </c>
      <c r="E267" s="162">
        <f t="shared" si="71"/>
        <v>0.43253312143763073</v>
      </c>
      <c r="F267" s="162">
        <f t="shared" si="72"/>
        <v>3.1168894309822823E-2</v>
      </c>
      <c r="G267" s="162">
        <f t="shared" si="73"/>
        <v>1.2295165763227742E-3</v>
      </c>
      <c r="H267" s="162">
        <f t="shared" si="74"/>
        <v>1.347105514851038E-4</v>
      </c>
      <c r="I267" s="162">
        <f t="shared" si="75"/>
        <v>3.2398410886145597E-2</v>
      </c>
      <c r="J267" s="162">
        <f t="shared" si="81"/>
        <v>1.347105514851038E-4</v>
      </c>
      <c r="K267" s="162">
        <f t="shared" si="76"/>
        <v>2.6941688040652562E-6</v>
      </c>
      <c r="L267" s="59">
        <f t="shared" si="77"/>
        <v>0</v>
      </c>
      <c r="M267" s="162">
        <f t="shared" si="82"/>
        <v>0.6945481694486213</v>
      </c>
      <c r="N267" s="99">
        <f t="shared" si="78"/>
        <v>2.9970234491105265E-7</v>
      </c>
      <c r="O267" s="100">
        <f t="shared" si="83"/>
        <v>6.0744952927744044E-7</v>
      </c>
      <c r="P267" s="100">
        <f t="shared" si="84"/>
        <v>1.7983641954174756E-8</v>
      </c>
      <c r="Q267" s="11">
        <v>265</v>
      </c>
      <c r="R267" s="9">
        <f t="shared" si="79"/>
        <v>0.69449350146698252</v>
      </c>
    </row>
    <row r="268" spans="1:18" x14ac:dyDescent="0.25">
      <c r="A268" s="9">
        <f t="shared" si="80"/>
        <v>-3.2380312036796498E-2</v>
      </c>
      <c r="B268" s="88">
        <f>IF(Sample3!K274&gt;0,Sample3!K274, )</f>
        <v>3.2380312036796498E-2</v>
      </c>
      <c r="C268" s="88">
        <f>IF(Sample3!L274&gt;0,Sample3!L274,"")</f>
        <v>0.69400071867922641</v>
      </c>
      <c r="D268" s="88" t="str">
        <f>IF(Sample3!M274&gt;0,Sample3!M274,)</f>
        <v/>
      </c>
      <c r="E268" s="162">
        <f t="shared" si="71"/>
        <v>0.4323803120367965</v>
      </c>
      <c r="F268" s="162">
        <f t="shared" si="72"/>
        <v>3.1027185945684113E-2</v>
      </c>
      <c r="G268" s="162">
        <f t="shared" si="73"/>
        <v>1.2191481744464674E-3</v>
      </c>
      <c r="H268" s="162">
        <f t="shared" si="74"/>
        <v>1.3397791666591718E-4</v>
      </c>
      <c r="I268" s="162">
        <f t="shared" si="75"/>
        <v>3.2246334120130581E-2</v>
      </c>
      <c r="J268" s="162">
        <f t="shared" si="81"/>
        <v>1.3397791666591718E-4</v>
      </c>
      <c r="K268" s="162">
        <f t="shared" si="76"/>
        <v>2.680951883171386E-6</v>
      </c>
      <c r="L268" s="59">
        <f t="shared" si="77"/>
        <v>0</v>
      </c>
      <c r="M268" s="162">
        <f t="shared" si="82"/>
        <v>0.69454654497670232</v>
      </c>
      <c r="N268" s="99">
        <f t="shared" si="78"/>
        <v>2.9792634701625436E-7</v>
      </c>
      <c r="O268" s="100">
        <f t="shared" si="83"/>
        <v>6.0267152251826949E-7</v>
      </c>
      <c r="P268" s="100">
        <f t="shared" si="84"/>
        <v>1.7788956017061755E-8</v>
      </c>
      <c r="Q268" s="11">
        <v>266</v>
      </c>
      <c r="R268" s="9">
        <f t="shared" si="79"/>
        <v>0.69449217431154242</v>
      </c>
    </row>
    <row r="269" spans="1:18" x14ac:dyDescent="0.25">
      <c r="A269" s="9">
        <f t="shared" si="80"/>
        <v>-3.222750263596208E-2</v>
      </c>
      <c r="B269" s="88">
        <f>IF(Sample3!K275&gt;0,Sample3!K275, )</f>
        <v>3.222750263596208E-2</v>
      </c>
      <c r="C269" s="88">
        <f>IF(Sample3!L275&gt;0,Sample3!L275,"")</f>
        <v>0.69400071867922641</v>
      </c>
      <c r="D269" s="88" t="str">
        <f>IF(Sample3!M275&gt;0,Sample3!M275,)</f>
        <v/>
      </c>
      <c r="E269" s="162">
        <f t="shared" si="71"/>
        <v>0.4322275026359621</v>
      </c>
      <c r="F269" s="162">
        <f t="shared" si="72"/>
        <v>3.0885392142297151E-2</v>
      </c>
      <c r="G269" s="162">
        <f t="shared" si="73"/>
        <v>1.20886412165188E-3</v>
      </c>
      <c r="H269" s="162">
        <f t="shared" si="74"/>
        <v>1.332463720130489E-4</v>
      </c>
      <c r="I269" s="162">
        <f t="shared" si="75"/>
        <v>3.2094256263949031E-2</v>
      </c>
      <c r="J269" s="162">
        <f t="shared" si="81"/>
        <v>1.332463720130489E-4</v>
      </c>
      <c r="K269" s="162">
        <f t="shared" si="76"/>
        <v>2.667799798417744E-6</v>
      </c>
      <c r="L269" s="59">
        <f t="shared" si="77"/>
        <v>0</v>
      </c>
      <c r="M269" s="162">
        <f t="shared" si="82"/>
        <v>0.69454493174387488</v>
      </c>
      <c r="N269" s="99">
        <f t="shared" si="78"/>
        <v>2.9616785973407856E-7</v>
      </c>
      <c r="O269" s="100">
        <f t="shared" si="83"/>
        <v>5.9793109747950944E-7</v>
      </c>
      <c r="P269" s="100">
        <f t="shared" si="84"/>
        <v>1.7595608877331301E-8</v>
      </c>
      <c r="Q269" s="11">
        <v>267</v>
      </c>
      <c r="R269" s="9">
        <f t="shared" si="79"/>
        <v>0.69449085795278465</v>
      </c>
    </row>
    <row r="270" spans="1:18" x14ac:dyDescent="0.25">
      <c r="A270" s="9">
        <f t="shared" si="80"/>
        <v>-3.2074693235127884E-2</v>
      </c>
      <c r="B270" s="88">
        <f>IF(Sample3!K276&gt;0,Sample3!K276, )</f>
        <v>3.2074693235127884E-2</v>
      </c>
      <c r="C270" s="88">
        <f>IF(Sample3!L276&gt;0,Sample3!L276,"")</f>
        <v>0.69373765663585352</v>
      </c>
      <c r="D270" s="88" t="str">
        <f>IF(Sample3!M276&gt;0,Sample3!M276,)</f>
        <v/>
      </c>
      <c r="E270" s="162">
        <f t="shared" si="71"/>
        <v>0.43207469323512793</v>
      </c>
      <c r="F270" s="162">
        <f t="shared" si="72"/>
        <v>3.0743513538038822E-2</v>
      </c>
      <c r="G270" s="162">
        <f t="shared" si="73"/>
        <v>1.1986637819823356E-3</v>
      </c>
      <c r="H270" s="162">
        <f t="shared" si="74"/>
        <v>1.3251591510672622E-4</v>
      </c>
      <c r="I270" s="162">
        <f t="shared" si="75"/>
        <v>3.1942177320021158E-2</v>
      </c>
      <c r="J270" s="162">
        <f t="shared" si="81"/>
        <v>1.3251591510672622E-4</v>
      </c>
      <c r="K270" s="162">
        <f t="shared" si="76"/>
        <v>2.6547122317642556E-6</v>
      </c>
      <c r="L270" s="59">
        <f t="shared" si="77"/>
        <v>0</v>
      </c>
      <c r="M270" s="162">
        <f t="shared" si="82"/>
        <v>0.69454332966775467</v>
      </c>
      <c r="N270" s="99">
        <f t="shared" si="78"/>
        <v>6.4910903433279978E-7</v>
      </c>
      <c r="O270" s="100">
        <f t="shared" si="83"/>
        <v>5.9322795856457041E-7</v>
      </c>
      <c r="P270" s="100">
        <f t="shared" si="84"/>
        <v>1.7403595384391732E-8</v>
      </c>
      <c r="Q270" s="11">
        <v>268</v>
      </c>
      <c r="R270" s="9">
        <f t="shared" si="79"/>
        <v>0.69448955230930698</v>
      </c>
    </row>
    <row r="271" spans="1:18" x14ac:dyDescent="0.25">
      <c r="A271" s="9">
        <f t="shared" si="80"/>
        <v>-3.1921883834293466E-2</v>
      </c>
      <c r="B271" s="88">
        <f>IF(Sample3!K277&gt;0,Sample3!K277, )</f>
        <v>3.1921883834293466E-2</v>
      </c>
      <c r="C271" s="88">
        <f>IF(Sample3!L277&gt;0,Sample3!L277,"")</f>
        <v>0.69361391802583805</v>
      </c>
      <c r="D271" s="88" t="str">
        <f>IF(Sample3!M277&gt;0,Sample3!M277,)</f>
        <v/>
      </c>
      <c r="E271" s="162">
        <f t="shared" si="71"/>
        <v>0.43192188383429347</v>
      </c>
      <c r="F271" s="162">
        <f t="shared" si="72"/>
        <v>3.0601550767294407E-2</v>
      </c>
      <c r="G271" s="162">
        <f t="shared" si="73"/>
        <v>1.188546523464791E-3</v>
      </c>
      <c r="H271" s="162">
        <f t="shared" si="74"/>
        <v>1.31786543534268E-4</v>
      </c>
      <c r="I271" s="162">
        <f t="shared" si="75"/>
        <v>3.1790097290759198E-2</v>
      </c>
      <c r="J271" s="162">
        <f t="shared" si="81"/>
        <v>1.31786543534268E-4</v>
      </c>
      <c r="K271" s="162">
        <f t="shared" si="76"/>
        <v>2.6416888667565873E-6</v>
      </c>
      <c r="L271" s="59">
        <f t="shared" si="77"/>
        <v>0</v>
      </c>
      <c r="M271" s="162">
        <f t="shared" si="82"/>
        <v>0.69454173866647007</v>
      </c>
      <c r="N271" s="99">
        <f t="shared" si="78"/>
        <v>8.6085114118280368E-7</v>
      </c>
      <c r="O271" s="100">
        <f t="shared" si="83"/>
        <v>5.8856181250938606E-7</v>
      </c>
      <c r="P271" s="100">
        <f t="shared" si="84"/>
        <v>1.7212910407862902E-8</v>
      </c>
      <c r="Q271" s="11">
        <v>269</v>
      </c>
      <c r="R271" s="9">
        <f t="shared" si="79"/>
        <v>0.69448825730021668</v>
      </c>
    </row>
    <row r="272" spans="1:18" x14ac:dyDescent="0.25">
      <c r="A272" s="9">
        <f t="shared" si="80"/>
        <v>-3.1769074433459048E-2</v>
      </c>
      <c r="B272" s="88">
        <f>IF(Sample3!K278&gt;0,Sample3!K278, )</f>
        <v>3.1769074433459048E-2</v>
      </c>
      <c r="C272" s="88">
        <f>IF(Sample3!L278&gt;0,Sample3!L278,"")</f>
        <v>0.69386167887067507</v>
      </c>
      <c r="D272" s="88" t="str">
        <f>IF(Sample3!M278&gt;0,Sample3!M278,)</f>
        <v/>
      </c>
      <c r="E272" s="162">
        <f t="shared" si="71"/>
        <v>0.43176907443345908</v>
      </c>
      <c r="F272" s="162">
        <f t="shared" si="72"/>
        <v>3.045950446047082E-2</v>
      </c>
      <c r="G272" s="162">
        <f t="shared" si="73"/>
        <v>1.178511718098102E-3</v>
      </c>
      <c r="H272" s="162">
        <f t="shared" si="74"/>
        <v>1.3105825489012624E-4</v>
      </c>
      <c r="I272" s="162">
        <f t="shared" si="75"/>
        <v>3.1638016178568922E-2</v>
      </c>
      <c r="J272" s="162">
        <f t="shared" si="81"/>
        <v>1.3105825489012624E-4</v>
      </c>
      <c r="K272" s="162">
        <f t="shared" si="76"/>
        <v>2.62872938847097E-6</v>
      </c>
      <c r="L272" s="59">
        <f t="shared" si="77"/>
        <v>0</v>
      </c>
      <c r="M272" s="162">
        <f t="shared" si="82"/>
        <v>0.69454015865866081</v>
      </c>
      <c r="N272" s="99">
        <f t="shared" si="78"/>
        <v>4.6033482270517718E-7</v>
      </c>
      <c r="O272" s="100">
        <f t="shared" si="83"/>
        <v>5.8393236834375353E-7</v>
      </c>
      <c r="P272" s="100">
        <f t="shared" si="84"/>
        <v>1.7023548837518113E-8</v>
      </c>
      <c r="Q272" s="11">
        <v>270</v>
      </c>
      <c r="R272" s="9">
        <f t="shared" si="79"/>
        <v>0.69448697284512972</v>
      </c>
    </row>
    <row r="273" spans="1:18" x14ac:dyDescent="0.25">
      <c r="A273" s="9">
        <f t="shared" si="80"/>
        <v>-3.1616265032624845E-2</v>
      </c>
      <c r="B273" s="88">
        <f>IF(Sample3!K279&gt;0,Sample3!K279, )</f>
        <v>3.1616265032624845E-2</v>
      </c>
      <c r="C273" s="88">
        <f>IF(Sample3!L279&gt;0,Sample3!L279,"")</f>
        <v>0.69361391802583805</v>
      </c>
      <c r="D273" s="88" t="str">
        <f>IF(Sample3!M279&gt;0,Sample3!M279,)</f>
        <v/>
      </c>
      <c r="E273" s="162">
        <f t="shared" si="71"/>
        <v>0.43161626503262485</v>
      </c>
      <c r="F273" s="162">
        <f t="shared" si="72"/>
        <v>3.0317375244007926E-2</v>
      </c>
      <c r="G273" s="162">
        <f t="shared" si="73"/>
        <v>1.1685587418411303E-3</v>
      </c>
      <c r="H273" s="162">
        <f t="shared" si="74"/>
        <v>1.3033104677578899E-4</v>
      </c>
      <c r="I273" s="162">
        <f t="shared" si="75"/>
        <v>3.1485933985849056E-2</v>
      </c>
      <c r="J273" s="162">
        <f t="shared" si="81"/>
        <v>1.3033104677578899E-4</v>
      </c>
      <c r="K273" s="162">
        <f t="shared" si="76"/>
        <v>2.6158334835280014E-6</v>
      </c>
      <c r="L273" s="59">
        <f t="shared" si="77"/>
        <v>0</v>
      </c>
      <c r="M273" s="162">
        <f t="shared" si="82"/>
        <v>0.69453858956347614</v>
      </c>
      <c r="N273" s="99">
        <f t="shared" si="78"/>
        <v>8.5501745251798739E-7</v>
      </c>
      <c r="O273" s="100">
        <f t="shared" si="83"/>
        <v>5.793393374042312E-7</v>
      </c>
      <c r="P273" s="100">
        <f t="shared" si="84"/>
        <v>1.6835505583176189E-8</v>
      </c>
      <c r="Q273" s="11">
        <v>271</v>
      </c>
      <c r="R273" s="9">
        <f t="shared" si="79"/>
        <v>0.69448569886416889</v>
      </c>
    </row>
    <row r="274" spans="1:18" x14ac:dyDescent="0.25">
      <c r="A274" s="9">
        <f t="shared" si="80"/>
        <v>-3.1463455631790427E-2</v>
      </c>
      <c r="B274" s="88">
        <f>IF(Sample3!K280&gt;0,Sample3!K280, )</f>
        <v>3.1463455631790427E-2</v>
      </c>
      <c r="C274" s="88">
        <f>IF(Sample3!L280&gt;0,Sample3!L280,"")</f>
        <v>0.69373765663585352</v>
      </c>
      <c r="D274" s="88" t="str">
        <f>IF(Sample3!M280&gt;0,Sample3!M280,)</f>
        <v/>
      </c>
      <c r="E274" s="162">
        <f t="shared" si="71"/>
        <v>0.43146345563179045</v>
      </c>
      <c r="F274" s="162">
        <f t="shared" si="72"/>
        <v>3.0175163740390115E-2</v>
      </c>
      <c r="G274" s="162">
        <f t="shared" si="73"/>
        <v>1.1586869746005035E-3</v>
      </c>
      <c r="H274" s="162">
        <f t="shared" si="74"/>
        <v>1.2960491679980812E-4</v>
      </c>
      <c r="I274" s="162">
        <f t="shared" si="75"/>
        <v>3.1333850714990619E-2</v>
      </c>
      <c r="J274" s="162">
        <f t="shared" si="81"/>
        <v>1.2960491679980812E-4</v>
      </c>
      <c r="K274" s="162">
        <f t="shared" si="76"/>
        <v>2.6030008401064572E-6</v>
      </c>
      <c r="L274" s="59">
        <f t="shared" si="77"/>
        <v>0</v>
      </c>
      <c r="M274" s="162">
        <f t="shared" si="82"/>
        <v>0.69453703130057354</v>
      </c>
      <c r="N274" s="99">
        <f t="shared" si="78"/>
        <v>6.3899985459624538E-7</v>
      </c>
      <c r="O274" s="100">
        <f t="shared" si="83"/>
        <v>5.7478243328688498E-7</v>
      </c>
      <c r="P274" s="100">
        <f t="shared" si="84"/>
        <v>1.6648775574642527E-8</v>
      </c>
      <c r="Q274" s="11">
        <v>272</v>
      </c>
      <c r="R274" s="9">
        <f t="shared" si="79"/>
        <v>0.69448443527796211</v>
      </c>
    </row>
    <row r="275" spans="1:18" x14ac:dyDescent="0.25">
      <c r="A275" s="9">
        <f t="shared" si="80"/>
        <v>-3.1310646230956009E-2</v>
      </c>
      <c r="B275" s="88">
        <f>IF(Sample3!K281&gt;0,Sample3!K281, )</f>
        <v>3.1310646230956009E-2</v>
      </c>
      <c r="C275" s="88">
        <f>IF(Sample3!L281&gt;0,Sample3!L281,"")</f>
        <v>0.69400071867922641</v>
      </c>
      <c r="D275" s="88" t="str">
        <f>IF(Sample3!M281&gt;0,Sample3!M281,)</f>
        <v/>
      </c>
      <c r="E275" s="162">
        <f t="shared" si="71"/>
        <v>0.43131064623095605</v>
      </c>
      <c r="F275" s="162">
        <f t="shared" si="72"/>
        <v>3.0032870568159856E-2</v>
      </c>
      <c r="G275" s="162">
        <f t="shared" si="73"/>
        <v>1.1488958002184094E-3</v>
      </c>
      <c r="H275" s="162">
        <f t="shared" si="74"/>
        <v>1.2887986257774375E-4</v>
      </c>
      <c r="I275" s="162">
        <f t="shared" si="75"/>
        <v>3.1181766368378265E-2</v>
      </c>
      <c r="J275" s="162">
        <f t="shared" si="81"/>
        <v>1.2887986257774375E-4</v>
      </c>
      <c r="K275" s="162">
        <f t="shared" si="76"/>
        <v>2.5902311478812093E-6</v>
      </c>
      <c r="L275" s="59">
        <f t="shared" si="77"/>
        <v>0</v>
      </c>
      <c r="M275" s="162">
        <f t="shared" si="82"/>
        <v>0.69453548379011731</v>
      </c>
      <c r="N275" s="99">
        <f t="shared" si="78"/>
        <v>2.8597372382615678E-7</v>
      </c>
      <c r="O275" s="100">
        <f t="shared" si="83"/>
        <v>5.7026137183440625E-7</v>
      </c>
      <c r="P275" s="100">
        <f t="shared" si="84"/>
        <v>1.6463353761619491E-8</v>
      </c>
      <c r="Q275" s="11">
        <v>273</v>
      </c>
      <c r="R275" s="9">
        <f t="shared" si="79"/>
        <v>0.69448318200764114</v>
      </c>
    </row>
    <row r="276" spans="1:18" x14ac:dyDescent="0.25">
      <c r="A276" s="9">
        <f t="shared" si="80"/>
        <v>-3.1081432129704493E-2</v>
      </c>
      <c r="B276" s="88">
        <f>IF(Sample3!K282&gt;0,Sample3!K282, )</f>
        <v>3.1081432129704493E-2</v>
      </c>
      <c r="C276" s="88">
        <f>IF(Sample3!L282&gt;0,Sample3!L282,"")</f>
        <v>0.69361391802583805</v>
      </c>
      <c r="D276" s="88" t="str">
        <f>IF(Sample3!M282&gt;0,Sample3!M282,)</f>
        <v/>
      </c>
      <c r="E276" s="162">
        <f t="shared" si="71"/>
        <v>0.43108143212970451</v>
      </c>
      <c r="F276" s="162">
        <f t="shared" si="72"/>
        <v>2.9819279024559227E-2</v>
      </c>
      <c r="G276" s="162">
        <f t="shared" si="73"/>
        <v>1.1343588120607644E-3</v>
      </c>
      <c r="H276" s="162">
        <f t="shared" si="74"/>
        <v>1.2779429308450163E-4</v>
      </c>
      <c r="I276" s="162">
        <f t="shared" si="75"/>
        <v>3.0953637836619991E-2</v>
      </c>
      <c r="J276" s="162">
        <f t="shared" si="81"/>
        <v>1.2779429308450163E-4</v>
      </c>
      <c r="K276" s="162">
        <f t="shared" si="76"/>
        <v>2.5711939680133528E-6</v>
      </c>
      <c r="L276" s="59">
        <f t="shared" si="77"/>
        <v>0</v>
      </c>
      <c r="M276" s="162">
        <f t="shared" si="82"/>
        <v>0.69453318251187113</v>
      </c>
      <c r="N276" s="99">
        <f t="shared" si="78"/>
        <v>8.4504719528165884E-7</v>
      </c>
      <c r="O276" s="100">
        <f t="shared" si="83"/>
        <v>5.6354636858833886E-7</v>
      </c>
      <c r="P276" s="100">
        <f t="shared" si="84"/>
        <v>1.6187662909888881E-8</v>
      </c>
      <c r="Q276" s="11">
        <v>274</v>
      </c>
      <c r="R276" s="9">
        <f t="shared" si="79"/>
        <v>0.69448132127315698</v>
      </c>
    </row>
    <row r="277" spans="1:18" x14ac:dyDescent="0.25">
      <c r="A277" s="9">
        <f t="shared" si="80"/>
        <v>-3.0928622728870293E-2</v>
      </c>
      <c r="B277" s="88">
        <f>IF(Sample3!K283&gt;0,Sample3!K283, )</f>
        <v>3.0928622728870293E-2</v>
      </c>
      <c r="C277" s="88">
        <f>IF(Sample3!L283&gt;0,Sample3!L283,"")</f>
        <v>0.69373765663585352</v>
      </c>
      <c r="D277" s="88" t="str">
        <f>IF(Sample3!M283&gt;0,Sample3!M283,)</f>
        <v/>
      </c>
      <c r="E277" s="162">
        <f t="shared" si="71"/>
        <v>0.43092862272887034</v>
      </c>
      <c r="F277" s="162">
        <f t="shared" si="72"/>
        <v>2.9676784361161536E-2</v>
      </c>
      <c r="G277" s="162">
        <f t="shared" si="73"/>
        <v>1.1247664498476029E-3</v>
      </c>
      <c r="H277" s="162">
        <f t="shared" si="74"/>
        <v>1.2707191786115457E-4</v>
      </c>
      <c r="I277" s="162">
        <f t="shared" si="75"/>
        <v>3.0801550811009139E-2</v>
      </c>
      <c r="J277" s="162">
        <f t="shared" si="81"/>
        <v>1.2707191786115457E-4</v>
      </c>
      <c r="K277" s="162">
        <f t="shared" si="76"/>
        <v>2.5585803061872259E-6</v>
      </c>
      <c r="L277" s="59">
        <f t="shared" si="77"/>
        <v>0</v>
      </c>
      <c r="M277" s="162">
        <f t="shared" si="82"/>
        <v>0.69453166153655888</v>
      </c>
      <c r="N277" s="99">
        <f t="shared" si="78"/>
        <v>6.3044378234412612E-7</v>
      </c>
      <c r="O277" s="100">
        <f t="shared" si="83"/>
        <v>5.5911368528488117E-7</v>
      </c>
      <c r="P277" s="100">
        <f t="shared" si="84"/>
        <v>1.600548962044195E-8</v>
      </c>
      <c r="Q277" s="11">
        <v>275</v>
      </c>
      <c r="R277" s="9">
        <f t="shared" si="79"/>
        <v>0.69448009345079376</v>
      </c>
    </row>
    <row r="278" spans="1:18" x14ac:dyDescent="0.25">
      <c r="A278" s="9">
        <f t="shared" si="80"/>
        <v>-3.0775813328035875E-2</v>
      </c>
      <c r="B278" s="88">
        <f>IF(Sample3!K284&gt;0,Sample3!K284, )</f>
        <v>3.0775813328035875E-2</v>
      </c>
      <c r="C278" s="88">
        <f>IF(Sample3!L284&gt;0,Sample3!L284,"")</f>
        <v>0.69373765663585352</v>
      </c>
      <c r="D278" s="88" t="str">
        <f>IF(Sample3!M284&gt;0,Sample3!M284,)</f>
        <v/>
      </c>
      <c r="E278" s="162">
        <f t="shared" si="71"/>
        <v>0.43077581332803588</v>
      </c>
      <c r="F278" s="162">
        <f t="shared" si="72"/>
        <v>2.9534210163184658E-2</v>
      </c>
      <c r="G278" s="162">
        <f t="shared" si="73"/>
        <v>1.1152525547501249E-3</v>
      </c>
      <c r="H278" s="162">
        <f t="shared" si="74"/>
        <v>1.2635061010109194E-4</v>
      </c>
      <c r="I278" s="162">
        <f t="shared" si="75"/>
        <v>3.0649462717934783E-2</v>
      </c>
      <c r="J278" s="162">
        <f t="shared" si="81"/>
        <v>1.2635061010109194E-4</v>
      </c>
      <c r="K278" s="162">
        <f t="shared" si="76"/>
        <v>2.546028521426428E-6</v>
      </c>
      <c r="L278" s="59">
        <f t="shared" si="77"/>
        <v>0</v>
      </c>
      <c r="M278" s="162">
        <f t="shared" si="82"/>
        <v>0.69453015103823312</v>
      </c>
      <c r="N278" s="99">
        <f t="shared" si="78"/>
        <v>6.2804737780300976E-7</v>
      </c>
      <c r="O278" s="100">
        <f t="shared" si="83"/>
        <v>5.5471586761345527E-7</v>
      </c>
      <c r="P278" s="100">
        <f t="shared" si="84"/>
        <v>1.5824607006000509E-8</v>
      </c>
      <c r="Q278" s="11">
        <v>276</v>
      </c>
      <c r="R278" s="9">
        <f t="shared" si="79"/>
        <v>0.69447887567222122</v>
      </c>
    </row>
    <row r="279" spans="1:18" x14ac:dyDescent="0.25">
      <c r="A279" s="9">
        <f t="shared" si="80"/>
        <v>-3.0623003927201457E-2</v>
      </c>
      <c r="B279" s="88">
        <f>IF(Sample3!K285&gt;0,Sample3!K285, )</f>
        <v>3.0623003927201457E-2</v>
      </c>
      <c r="C279" s="88">
        <f>IF(Sample3!L285&gt;0,Sample3!L285,"")</f>
        <v>0.69373765663585352</v>
      </c>
      <c r="D279" s="88" t="str">
        <f>IF(Sample3!M285&gt;0,Sample3!M285,)</f>
        <v/>
      </c>
      <c r="E279" s="162">
        <f t="shared" si="71"/>
        <v>0.43062300392720149</v>
      </c>
      <c r="F279" s="162">
        <f t="shared" si="72"/>
        <v>2.9391557031587613E-2</v>
      </c>
      <c r="G279" s="162">
        <f t="shared" si="73"/>
        <v>1.1058165281627036E-3</v>
      </c>
      <c r="H279" s="162">
        <f t="shared" si="74"/>
        <v>1.2563036745114053E-4</v>
      </c>
      <c r="I279" s="162">
        <f t="shared" si="75"/>
        <v>3.0497373559750317E-2</v>
      </c>
      <c r="J279" s="162">
        <f t="shared" si="81"/>
        <v>1.2563036745114053E-4</v>
      </c>
      <c r="K279" s="162">
        <f t="shared" si="76"/>
        <v>2.5335383102246219E-6</v>
      </c>
      <c r="L279" s="59">
        <f t="shared" si="77"/>
        <v>0</v>
      </c>
      <c r="M279" s="162">
        <f t="shared" si="82"/>
        <v>0.6945286509393177</v>
      </c>
      <c r="N279" s="99">
        <f t="shared" si="78"/>
        <v>6.2567198811279517E-7</v>
      </c>
      <c r="O279" s="100">
        <f t="shared" si="83"/>
        <v>5.5035264133976471E-7</v>
      </c>
      <c r="P279" s="100">
        <f t="shared" si="84"/>
        <v>1.5645010104819982E-8</v>
      </c>
      <c r="Q279" s="11">
        <v>277</v>
      </c>
      <c r="R279" s="9">
        <f t="shared" si="79"/>
        <v>0.69447766786081799</v>
      </c>
    </row>
    <row r="280" spans="1:18" x14ac:dyDescent="0.25">
      <c r="A280" s="9">
        <f t="shared" si="80"/>
        <v>-3.0470194526367258E-2</v>
      </c>
      <c r="B280" s="88">
        <f>IF(Sample3!K286&gt;0,Sample3!K286, )</f>
        <v>3.0470194526367258E-2</v>
      </c>
      <c r="C280" s="88">
        <f>IF(Sample3!L286&gt;0,Sample3!L286,"")</f>
        <v>0.69373765663585352</v>
      </c>
      <c r="D280" s="88" t="str">
        <f>IF(Sample3!M286&gt;0,Sample3!M286,)</f>
        <v/>
      </c>
      <c r="E280" s="162">
        <f t="shared" si="71"/>
        <v>0.43047019452636726</v>
      </c>
      <c r="F280" s="162">
        <f t="shared" si="72"/>
        <v>2.9248825563458085E-2</v>
      </c>
      <c r="G280" s="162">
        <f t="shared" si="73"/>
        <v>1.0964577753441625E-3</v>
      </c>
      <c r="H280" s="162">
        <f t="shared" si="74"/>
        <v>1.2491118756501052E-4</v>
      </c>
      <c r="I280" s="162">
        <f t="shared" si="75"/>
        <v>3.0345283338802247E-2</v>
      </c>
      <c r="J280" s="162">
        <f t="shared" si="81"/>
        <v>1.2491118756501052E-4</v>
      </c>
      <c r="K280" s="162">
        <f t="shared" si="76"/>
        <v>2.5211093705440262E-6</v>
      </c>
      <c r="L280" s="59">
        <f t="shared" si="77"/>
        <v>0</v>
      </c>
      <c r="M280" s="162">
        <f t="shared" si="82"/>
        <v>0.69452716116273361</v>
      </c>
      <c r="N280" s="99">
        <f t="shared" si="78"/>
        <v>6.233173979641572E-7</v>
      </c>
      <c r="O280" s="100">
        <f t="shared" si="83"/>
        <v>5.4602373439024995E-7</v>
      </c>
      <c r="P280" s="100">
        <f t="shared" si="84"/>
        <v>1.546669397461702E-8</v>
      </c>
      <c r="Q280" s="11">
        <v>278</v>
      </c>
      <c r="R280" s="9">
        <f t="shared" si="79"/>
        <v>0.69447646994045731</v>
      </c>
    </row>
    <row r="281" spans="1:18" x14ac:dyDescent="0.25">
      <c r="A281" s="9">
        <f t="shared" si="80"/>
        <v>-3.031738512553284E-2</v>
      </c>
      <c r="B281" s="88">
        <f>IF(Sample3!K287&gt;0,Sample3!K287, )</f>
        <v>3.031738512553284E-2</v>
      </c>
      <c r="C281" s="88">
        <f>IF(Sample3!L287&gt;0,Sample3!L287,"")</f>
        <v>0.69373765663585352</v>
      </c>
      <c r="D281" s="88" t="str">
        <f>IF(Sample3!M287&gt;0,Sample3!M287,)</f>
        <v/>
      </c>
      <c r="E281" s="162">
        <f t="shared" si="71"/>
        <v>0.43031738512553286</v>
      </c>
      <c r="F281" s="162">
        <f t="shared" si="72"/>
        <v>2.9106016352025241E-2</v>
      </c>
      <c r="G281" s="162">
        <f t="shared" si="73"/>
        <v>1.0871757054043175E-3</v>
      </c>
      <c r="H281" s="162">
        <f t="shared" si="74"/>
        <v>1.2419306810328157E-4</v>
      </c>
      <c r="I281" s="162">
        <f t="shared" si="75"/>
        <v>3.0193192057429558E-2</v>
      </c>
      <c r="J281" s="162">
        <f t="shared" si="81"/>
        <v>1.2419306810328157E-4</v>
      </c>
      <c r="K281" s="162">
        <f t="shared" si="76"/>
        <v>2.5087414018361172E-6</v>
      </c>
      <c r="L281" s="59">
        <f t="shared" si="77"/>
        <v>0</v>
      </c>
      <c r="M281" s="162">
        <f t="shared" si="82"/>
        <v>0.69452568163189732</v>
      </c>
      <c r="N281" s="99">
        <f t="shared" si="78"/>
        <v>6.2098339438983301E-7</v>
      </c>
      <c r="O281" s="100">
        <f t="shared" si="83"/>
        <v>5.4172887683920559E-7</v>
      </c>
      <c r="P281" s="100">
        <f t="shared" si="84"/>
        <v>1.5289653692492724E-8</v>
      </c>
      <c r="Q281" s="11">
        <v>279</v>
      </c>
      <c r="R281" s="9">
        <f t="shared" si="79"/>
        <v>0.694475281835505</v>
      </c>
    </row>
    <row r="282" spans="1:18" x14ac:dyDescent="0.25">
      <c r="A282" s="9">
        <f t="shared" si="80"/>
        <v>-3.016457572469864E-2</v>
      </c>
      <c r="B282" s="88">
        <f>IF(Sample3!K288&gt;0,Sample3!K288, )</f>
        <v>3.016457572469864E-2</v>
      </c>
      <c r="C282" s="88">
        <f>IF(Sample3!L288&gt;0,Sample3!L288,"")</f>
        <v>0.69347492786496368</v>
      </c>
      <c r="D282" s="88" t="str">
        <f>IF(Sample3!M288&gt;0,Sample3!M288,)</f>
        <v/>
      </c>
      <c r="E282" s="162">
        <f t="shared" si="71"/>
        <v>0.43016457572469868</v>
      </c>
      <c r="F282" s="162">
        <f t="shared" si="72"/>
        <v>2.8963129986674996E-2</v>
      </c>
      <c r="G282" s="162">
        <f t="shared" si="73"/>
        <v>1.077969731290325E-3</v>
      </c>
      <c r="H282" s="162">
        <f t="shared" si="74"/>
        <v>1.234760067333196E-4</v>
      </c>
      <c r="I282" s="162">
        <f t="shared" si="75"/>
        <v>3.0041099717965321E-2</v>
      </c>
      <c r="J282" s="162">
        <f t="shared" si="81"/>
        <v>1.234760067333196E-4</v>
      </c>
      <c r="K282" s="162">
        <f t="shared" si="76"/>
        <v>2.4964341050347414E-6</v>
      </c>
      <c r="L282" s="59">
        <f t="shared" si="77"/>
        <v>0</v>
      </c>
      <c r="M282" s="162">
        <f t="shared" si="82"/>
        <v>0.69452421227071948</v>
      </c>
      <c r="N282" s="99">
        <f t="shared" si="78"/>
        <v>1.1009977641623056E-6</v>
      </c>
      <c r="O282" s="100">
        <f t="shared" si="83"/>
        <v>5.3746780086582228E-7</v>
      </c>
      <c r="P282" s="100">
        <f t="shared" si="84"/>
        <v>1.5113884354846449E-8</v>
      </c>
      <c r="Q282" s="11">
        <v>280</v>
      </c>
      <c r="R282" s="9">
        <f t="shared" si="79"/>
        <v>0.69447410347081839</v>
      </c>
    </row>
    <row r="283" spans="1:18" x14ac:dyDescent="0.25">
      <c r="A283" s="9">
        <f t="shared" si="80"/>
        <v>-3.0011766323864222E-2</v>
      </c>
      <c r="B283" s="88">
        <f>IF(Sample3!K289&gt;0,Sample3!K289, )</f>
        <v>3.0011766323864222E-2</v>
      </c>
      <c r="C283" s="88">
        <f>IF(Sample3!L289&gt;0,Sample3!L289,"")</f>
        <v>0.69322726090147213</v>
      </c>
      <c r="D283" s="88" t="str">
        <f>IF(Sample3!M289&gt;0,Sample3!M289,)</f>
        <v/>
      </c>
      <c r="E283" s="162">
        <f t="shared" si="71"/>
        <v>0.43001176632386423</v>
      </c>
      <c r="F283" s="162">
        <f t="shared" si="72"/>
        <v>2.8820167052961962E-2</v>
      </c>
      <c r="G283" s="162">
        <f t="shared" si="73"/>
        <v>1.0688392697729421E-3</v>
      </c>
      <c r="H283" s="162">
        <f t="shared" si="74"/>
        <v>1.227600011293184E-4</v>
      </c>
      <c r="I283" s="162">
        <f t="shared" si="75"/>
        <v>2.9889006322734904E-2</v>
      </c>
      <c r="J283" s="162">
        <f t="shared" si="81"/>
        <v>1.227600011293184E-4</v>
      </c>
      <c r="K283" s="162">
        <f t="shared" si="76"/>
        <v>2.4841871825285301E-6</v>
      </c>
      <c r="L283" s="59">
        <f t="shared" si="77"/>
        <v>0</v>
      </c>
      <c r="M283" s="162">
        <f t="shared" si="82"/>
        <v>0.69452275300360311</v>
      </c>
      <c r="N283" s="99">
        <f t="shared" si="78"/>
        <v>1.6782997866837442E-6</v>
      </c>
      <c r="O283" s="100">
        <f t="shared" si="83"/>
        <v>5.3324024076708299E-7</v>
      </c>
      <c r="P283" s="100">
        <f t="shared" si="84"/>
        <v>1.49393810773071E-8</v>
      </c>
      <c r="Q283" s="11">
        <v>281</v>
      </c>
      <c r="R283" s="9">
        <f t="shared" si="79"/>
        <v>0.69447293477174421</v>
      </c>
    </row>
    <row r="284" spans="1:18" x14ac:dyDescent="0.25">
      <c r="A284" s="9">
        <f t="shared" si="80"/>
        <v>-2.9858956923029804E-2</v>
      </c>
      <c r="B284" s="88">
        <f>IF(Sample3!K290&gt;0,Sample3!K290, )</f>
        <v>2.9858956923029804E-2</v>
      </c>
      <c r="C284" s="88">
        <f>IF(Sample3!L290&gt;0,Sample3!L290,"")</f>
        <v>0.69373765663585352</v>
      </c>
      <c r="D284" s="88" t="str">
        <f>IF(Sample3!M290&gt;0,Sample3!M290,)</f>
        <v/>
      </c>
      <c r="E284" s="162">
        <f t="shared" si="71"/>
        <v>0.42985895692302983</v>
      </c>
      <c r="F284" s="162">
        <f t="shared" si="72"/>
        <v>2.8677128132624879E-2</v>
      </c>
      <c r="G284" s="162">
        <f t="shared" si="73"/>
        <v>1.059783741432653E-3</v>
      </c>
      <c r="H284" s="162">
        <f t="shared" si="74"/>
        <v>1.2204504897227186E-4</v>
      </c>
      <c r="I284" s="162">
        <f t="shared" si="75"/>
        <v>2.9736911874057533E-2</v>
      </c>
      <c r="J284" s="162">
        <f t="shared" si="81"/>
        <v>1.2204504897227186E-4</v>
      </c>
      <c r="K284" s="162">
        <f t="shared" si="76"/>
        <v>2.4720003381747022E-6</v>
      </c>
      <c r="L284" s="59">
        <f t="shared" si="77"/>
        <v>0</v>
      </c>
      <c r="M284" s="162">
        <f t="shared" si="82"/>
        <v>0.69452130375544108</v>
      </c>
      <c r="N284" s="99">
        <f t="shared" si="78"/>
        <v>6.1410280803788037E-7</v>
      </c>
      <c r="O284" s="100">
        <f t="shared" si="83"/>
        <v>5.2904593293628756E-7</v>
      </c>
      <c r="P284" s="100">
        <f t="shared" si="84"/>
        <v>1.4766138994655814E-8</v>
      </c>
      <c r="Q284" s="11">
        <v>282</v>
      </c>
      <c r="R284" s="9">
        <f t="shared" si="79"/>
        <v>0.69447177566411655</v>
      </c>
    </row>
    <row r="285" spans="1:18" x14ac:dyDescent="0.25">
      <c r="A285" s="9">
        <f t="shared" si="80"/>
        <v>-2.9706147522195605E-2</v>
      </c>
      <c r="B285" s="88">
        <f>IF(Sample3!K291&gt;0,Sample3!K291, )</f>
        <v>2.9706147522195605E-2</v>
      </c>
      <c r="C285" s="88">
        <f>IF(Sample3!L291&gt;0,Sample3!L291,"")</f>
        <v>0.69373765663585352</v>
      </c>
      <c r="D285" s="88" t="str">
        <f>IF(Sample3!M291&gt;0,Sample3!M291,)</f>
        <v/>
      </c>
      <c r="E285" s="162">
        <f t="shared" si="71"/>
        <v>0.4297061475221956</v>
      </c>
      <c r="F285" s="162">
        <f t="shared" si="72"/>
        <v>2.8534013803600211E-2</v>
      </c>
      <c r="G285" s="162">
        <f t="shared" si="73"/>
        <v>1.0508025706455031E-3</v>
      </c>
      <c r="H285" s="162">
        <f t="shared" si="74"/>
        <v>1.2133114794989075E-4</v>
      </c>
      <c r="I285" s="162">
        <f t="shared" si="75"/>
        <v>2.9584816374245714E-2</v>
      </c>
      <c r="J285" s="162">
        <f t="shared" si="81"/>
        <v>1.2133114794989075E-4</v>
      </c>
      <c r="K285" s="162">
        <f t="shared" si="76"/>
        <v>2.4598732772783811E-6</v>
      </c>
      <c r="L285" s="59">
        <f t="shared" si="77"/>
        <v>0</v>
      </c>
      <c r="M285" s="162">
        <f t="shared" si="82"/>
        <v>0.6945198644516154</v>
      </c>
      <c r="N285" s="99">
        <f t="shared" si="78"/>
        <v>6.1184906703897391E-7</v>
      </c>
      <c r="O285" s="100">
        <f t="shared" si="83"/>
        <v>5.2488461582009374E-7</v>
      </c>
      <c r="P285" s="100">
        <f t="shared" si="84"/>
        <v>1.4594153260740823E-8</v>
      </c>
      <c r="Q285" s="11">
        <v>283</v>
      </c>
      <c r="R285" s="9">
        <f t="shared" si="79"/>
        <v>0.6944706260742558</v>
      </c>
    </row>
    <row r="286" spans="1:18" x14ac:dyDescent="0.25">
      <c r="A286" s="9">
        <f t="shared" si="80"/>
        <v>-2.9629742821778288E-2</v>
      </c>
      <c r="B286" s="88">
        <f>IF(Sample3!K292&gt;0,Sample3!K292, )</f>
        <v>2.9629742821778288E-2</v>
      </c>
      <c r="C286" s="88">
        <f>IF(Sample3!L292&gt;0,Sample3!L292,"")</f>
        <v>0.69347492786496368</v>
      </c>
      <c r="D286" s="88" t="str">
        <f>IF(Sample3!M292&gt;0,Sample3!M292,)</f>
        <v/>
      </c>
      <c r="E286" s="162">
        <f t="shared" si="71"/>
        <v>0.42962974282177829</v>
      </c>
      <c r="F286" s="162">
        <f t="shared" si="72"/>
        <v>2.8462428540398599E-2</v>
      </c>
      <c r="G286" s="162">
        <f t="shared" si="73"/>
        <v>1.0463396904862345E-3</v>
      </c>
      <c r="H286" s="162">
        <f t="shared" si="74"/>
        <v>1.2097459089345508E-4</v>
      </c>
      <c r="I286" s="162">
        <f t="shared" si="75"/>
        <v>2.9508768230884833E-2</v>
      </c>
      <c r="J286" s="162">
        <f t="shared" si="81"/>
        <v>1.2097459089345508E-4</v>
      </c>
      <c r="K286" s="162">
        <f t="shared" si="76"/>
        <v>2.4538320739310882E-6</v>
      </c>
      <c r="L286" s="59">
        <f t="shared" si="77"/>
        <v>0</v>
      </c>
      <c r="M286" s="162">
        <f t="shared" si="82"/>
        <v>0.69451914850564367</v>
      </c>
      <c r="N286" s="99">
        <f t="shared" si="78"/>
        <v>1.0903967464221365E-6</v>
      </c>
      <c r="O286" s="100">
        <f t="shared" si="83"/>
        <v>5.2281624761696234E-7</v>
      </c>
      <c r="P286" s="100">
        <f t="shared" si="84"/>
        <v>1.450863001533177E-8</v>
      </c>
      <c r="Q286" s="11">
        <v>284</v>
      </c>
      <c r="R286" s="9">
        <f t="shared" si="79"/>
        <v>0.69447005482559543</v>
      </c>
    </row>
    <row r="287" spans="1:18" x14ac:dyDescent="0.25">
      <c r="A287" s="9">
        <f t="shared" si="80"/>
        <v>-2.9476933420944085E-2</v>
      </c>
      <c r="B287" s="88">
        <f>IF(Sample3!K293&gt;0,Sample3!K293, )</f>
        <v>2.9476933420944085E-2</v>
      </c>
      <c r="C287" s="88">
        <f>IF(Sample3!L293&gt;0,Sample3!L293,"")</f>
        <v>0.69347492786496368</v>
      </c>
      <c r="D287" s="88" t="str">
        <f>IF(Sample3!M293&gt;0,Sample3!M293,)</f>
        <v/>
      </c>
      <c r="E287" s="162">
        <f t="shared" si="71"/>
        <v>0.42947693342094412</v>
      </c>
      <c r="F287" s="162">
        <f t="shared" si="72"/>
        <v>2.8319202173690002E-2</v>
      </c>
      <c r="G287" s="162">
        <f t="shared" si="73"/>
        <v>1.0374689850017986E-3</v>
      </c>
      <c r="H287" s="162">
        <f t="shared" si="74"/>
        <v>1.2026226225228531E-4</v>
      </c>
      <c r="I287" s="162">
        <f t="shared" si="75"/>
        <v>2.93566711586918E-2</v>
      </c>
      <c r="J287" s="162">
        <f t="shared" si="81"/>
        <v>1.2026226225228531E-4</v>
      </c>
      <c r="K287" s="162">
        <f t="shared" si="76"/>
        <v>2.4417941388259535E-6</v>
      </c>
      <c r="L287" s="59">
        <f t="shared" si="77"/>
        <v>0</v>
      </c>
      <c r="M287" s="162">
        <f t="shared" si="82"/>
        <v>0.69451772397947753</v>
      </c>
      <c r="N287" s="99">
        <f t="shared" si="78"/>
        <v>1.0874237364451936E-6</v>
      </c>
      <c r="O287" s="100">
        <f t="shared" si="83"/>
        <v>5.1870393068787437E-7</v>
      </c>
      <c r="P287" s="100">
        <f t="shared" si="84"/>
        <v>1.4338519759517805E-8</v>
      </c>
      <c r="Q287" s="11">
        <v>285</v>
      </c>
      <c r="R287" s="9">
        <f t="shared" si="79"/>
        <v>0.69446891937529343</v>
      </c>
    </row>
    <row r="288" spans="1:18" x14ac:dyDescent="0.25">
      <c r="A288" s="9">
        <f t="shared" si="80"/>
        <v>-2.9324124020109667E-2</v>
      </c>
      <c r="B288" s="88">
        <f>IF(Sample3!K294&gt;0,Sample3!K294, )</f>
        <v>2.9324124020109667E-2</v>
      </c>
      <c r="C288" s="88">
        <f>IF(Sample3!L294&gt;0,Sample3!L294,"")</f>
        <v>0.6934899179366194</v>
      </c>
      <c r="D288" s="88" t="str">
        <f>IF(Sample3!M294&gt;0,Sample3!M294,)</f>
        <v/>
      </c>
      <c r="E288" s="162">
        <f t="shared" si="71"/>
        <v>0.42932412402010967</v>
      </c>
      <c r="F288" s="162">
        <f t="shared" si="72"/>
        <v>2.8175901826592326E-2</v>
      </c>
      <c r="G288" s="162">
        <f t="shared" si="73"/>
        <v>1.0286712145228492E-3</v>
      </c>
      <c r="H288" s="162">
        <f t="shared" si="74"/>
        <v>1.1955097899449263E-4</v>
      </c>
      <c r="I288" s="162">
        <f t="shared" si="75"/>
        <v>2.9204573041115175E-2</v>
      </c>
      <c r="J288" s="162">
        <f t="shared" si="81"/>
        <v>1.1955097899449263E-4</v>
      </c>
      <c r="K288" s="162">
        <f t="shared" si="76"/>
        <v>2.4298152567498908E-6</v>
      </c>
      <c r="L288" s="59">
        <f t="shared" si="77"/>
        <v>0</v>
      </c>
      <c r="M288" s="162">
        <f t="shared" si="82"/>
        <v>0.6945163092132276</v>
      </c>
      <c r="N288" s="99">
        <f t="shared" si="78"/>
        <v>1.0534790526974027E-6</v>
      </c>
      <c r="O288" s="100">
        <f t="shared" si="83"/>
        <v>5.1462395958962874E-7</v>
      </c>
      <c r="P288" s="100">
        <f t="shared" si="84"/>
        <v>1.4169653819995476E-8</v>
      </c>
      <c r="Q288" s="11">
        <v>286</v>
      </c>
      <c r="R288" s="9">
        <f t="shared" si="79"/>
        <v>0.69446779326067209</v>
      </c>
    </row>
    <row r="289" spans="1:18" x14ac:dyDescent="0.25">
      <c r="A289" s="9">
        <f t="shared" si="80"/>
        <v>-2.9171314619275253E-2</v>
      </c>
      <c r="B289" s="88">
        <f>IF(Sample3!K295&gt;0,Sample3!K295, )</f>
        <v>2.9171314619275253E-2</v>
      </c>
      <c r="C289" s="88">
        <f>IF(Sample3!L295&gt;0,Sample3!L295,"")</f>
        <v>0.69322726090147213</v>
      </c>
      <c r="D289" s="88" t="str">
        <f>IF(Sample3!M295&gt;0,Sample3!M295,)</f>
        <v/>
      </c>
      <c r="E289" s="162">
        <f t="shared" si="71"/>
        <v>0.42917131461927527</v>
      </c>
      <c r="F289" s="162">
        <f t="shared" si="72"/>
        <v>2.8032528063846596E-2</v>
      </c>
      <c r="G289" s="162">
        <f t="shared" si="73"/>
        <v>1.0199458165974021E-3</v>
      </c>
      <c r="H289" s="162">
        <f t="shared" si="74"/>
        <v>1.1884073883125512E-4</v>
      </c>
      <c r="I289" s="162">
        <f t="shared" si="75"/>
        <v>2.9052473880443998E-2</v>
      </c>
      <c r="J289" s="162">
        <f t="shared" si="81"/>
        <v>1.1884073883125512E-4</v>
      </c>
      <c r="K289" s="162">
        <f t="shared" si="76"/>
        <v>2.4178951380343562E-6</v>
      </c>
      <c r="L289" s="59">
        <f t="shared" si="77"/>
        <v>0</v>
      </c>
      <c r="M289" s="162">
        <f t="shared" si="82"/>
        <v>0.69451490413397121</v>
      </c>
      <c r="N289" s="99">
        <f t="shared" si="78"/>
        <v>1.6580250942006812E-6</v>
      </c>
      <c r="O289" s="100">
        <f t="shared" si="83"/>
        <v>5.1057607990842534E-7</v>
      </c>
      <c r="P289" s="100">
        <f t="shared" si="84"/>
        <v>1.4002027416760199E-8</v>
      </c>
      <c r="Q289" s="11">
        <v>287</v>
      </c>
      <c r="R289" s="9">
        <f t="shared" si="79"/>
        <v>0.69446667640973769</v>
      </c>
    </row>
    <row r="290" spans="1:18" x14ac:dyDescent="0.25">
      <c r="A290" s="9">
        <f t="shared" si="80"/>
        <v>-2.9094909918858151E-2</v>
      </c>
      <c r="B290" s="88">
        <f>IF(Sample3!K296&gt;0,Sample3!K296, )</f>
        <v>2.9094909918858151E-2</v>
      </c>
      <c r="C290" s="88">
        <f>IF(Sample3!L296&gt;0,Sample3!L296,"")</f>
        <v>0.69386167887067507</v>
      </c>
      <c r="D290" s="88" t="str">
        <f>IF(Sample3!M296&gt;0,Sample3!M296,)</f>
        <v/>
      </c>
      <c r="E290" s="162">
        <f t="shared" si="71"/>
        <v>0.42909490991885818</v>
      </c>
      <c r="F290" s="162">
        <f t="shared" si="72"/>
        <v>2.7960813827065042E-2</v>
      </c>
      <c r="G290" s="162">
        <f t="shared" si="73"/>
        <v>1.0156100825964506E-3</v>
      </c>
      <c r="H290" s="162">
        <f t="shared" si="74"/>
        <v>1.184860091966583E-4</v>
      </c>
      <c r="I290" s="162">
        <f t="shared" si="75"/>
        <v>2.8976423909661493E-2</v>
      </c>
      <c r="J290" s="162">
        <f t="shared" si="81"/>
        <v>1.184860091966583E-4</v>
      </c>
      <c r="K290" s="162">
        <f t="shared" si="76"/>
        <v>2.4119570248062215E-6</v>
      </c>
      <c r="L290" s="59">
        <f t="shared" si="77"/>
        <v>0</v>
      </c>
      <c r="M290" s="162">
        <f t="shared" si="82"/>
        <v>0.69451420520430862</v>
      </c>
      <c r="N290" s="99">
        <f t="shared" si="78"/>
        <v>4.2579061608524541E-7</v>
      </c>
      <c r="O290" s="100">
        <f t="shared" si="83"/>
        <v>5.0856409539261256E-7</v>
      </c>
      <c r="P290" s="100">
        <f t="shared" si="84"/>
        <v>1.3918677552622159E-8</v>
      </c>
      <c r="Q290" s="11">
        <v>288</v>
      </c>
      <c r="R290" s="9">
        <f t="shared" si="79"/>
        <v>0.69446612143578557</v>
      </c>
    </row>
    <row r="291" spans="1:18" x14ac:dyDescent="0.25">
      <c r="A291" s="9">
        <f t="shared" si="80"/>
        <v>-2.8942100518023733E-2</v>
      </c>
      <c r="B291" s="88">
        <f>IF(Sample3!K297&gt;0,Sample3!K297, )</f>
        <v>2.8942100518023733E-2</v>
      </c>
      <c r="C291" s="88">
        <f>IF(Sample3!L297&gt;0,Sample3!L297,"")</f>
        <v>0.69336620142353522</v>
      </c>
      <c r="D291" s="88" t="str">
        <f>IF(Sample3!M297&gt;0,Sample3!M297,)</f>
        <v/>
      </c>
      <c r="E291" s="162">
        <f t="shared" si="71"/>
        <v>0.42894210051802373</v>
      </c>
      <c r="F291" s="162">
        <f t="shared" si="72"/>
        <v>2.7817330991565116E-2</v>
      </c>
      <c r="G291" s="162">
        <f t="shared" si="73"/>
        <v>1.0069921970603732E-3</v>
      </c>
      <c r="H291" s="162">
        <f t="shared" si="74"/>
        <v>1.1777732939824426E-4</v>
      </c>
      <c r="I291" s="162">
        <f t="shared" si="75"/>
        <v>2.8824323188625489E-2</v>
      </c>
      <c r="J291" s="162">
        <f t="shared" si="81"/>
        <v>1.1777732939824426E-4</v>
      </c>
      <c r="K291" s="162">
        <f t="shared" si="76"/>
        <v>2.4001245111203144E-6</v>
      </c>
      <c r="L291" s="59">
        <f t="shared" si="77"/>
        <v>0</v>
      </c>
      <c r="M291" s="162">
        <f t="shared" si="82"/>
        <v>0.69451281451986235</v>
      </c>
      <c r="N291" s="99">
        <f t="shared" si="78"/>
        <v>1.3147215926688916E-6</v>
      </c>
      <c r="O291" s="100">
        <f t="shared" si="83"/>
        <v>5.0456388018956243E-7</v>
      </c>
      <c r="P291" s="100">
        <f t="shared" si="84"/>
        <v>1.3752901532252638E-8</v>
      </c>
      <c r="Q291" s="11">
        <v>289</v>
      </c>
      <c r="R291" s="9">
        <f t="shared" si="79"/>
        <v>0.69446501834643692</v>
      </c>
    </row>
    <row r="292" spans="1:18" x14ac:dyDescent="0.25">
      <c r="A292" s="9">
        <f t="shared" si="80"/>
        <v>-2.8865695817606635E-2</v>
      </c>
      <c r="B292" s="88">
        <f>IF(Sample3!K298&gt;0,Sample3!K298, )</f>
        <v>2.8865695817606635E-2</v>
      </c>
      <c r="C292" s="88">
        <f>IF(Sample3!L298&gt;0,Sample3!L298,"")</f>
        <v>0.6934899179366194</v>
      </c>
      <c r="D292" s="88" t="str">
        <f>IF(Sample3!M298&gt;0,Sample3!M298,)</f>
        <v/>
      </c>
      <c r="E292" s="162">
        <f t="shared" si="71"/>
        <v>0.42886569581760664</v>
      </c>
      <c r="F292" s="162">
        <f t="shared" si="72"/>
        <v>2.7745562531703107E-2</v>
      </c>
      <c r="G292" s="162">
        <f t="shared" si="73"/>
        <v>1.0027099072371613E-3</v>
      </c>
      <c r="H292" s="162">
        <f t="shared" si="74"/>
        <v>1.1742337866636754E-4</v>
      </c>
      <c r="I292" s="162">
        <f t="shared" si="75"/>
        <v>2.8748272438940268E-2</v>
      </c>
      <c r="J292" s="162">
        <f t="shared" si="81"/>
        <v>1.1742337866636754E-4</v>
      </c>
      <c r="K292" s="162">
        <f t="shared" si="76"/>
        <v>2.3942300391262271E-6</v>
      </c>
      <c r="L292" s="59">
        <f t="shared" si="77"/>
        <v>0</v>
      </c>
      <c r="M292" s="162">
        <f t="shared" si="82"/>
        <v>0.69451212274714735</v>
      </c>
      <c r="N292" s="99">
        <f t="shared" si="78"/>
        <v>1.0449026746664804E-6</v>
      </c>
      <c r="O292" s="100">
        <f t="shared" si="83"/>
        <v>5.025755871382051E-7</v>
      </c>
      <c r="P292" s="100">
        <f t="shared" si="84"/>
        <v>1.3670474192691924E-8</v>
      </c>
      <c r="Q292" s="11">
        <v>290</v>
      </c>
      <c r="R292" s="9">
        <f t="shared" si="79"/>
        <v>0.69446447021333957</v>
      </c>
    </row>
    <row r="293" spans="1:18" x14ac:dyDescent="0.25">
      <c r="A293" s="9">
        <f t="shared" si="80"/>
        <v>-2.8712886416772217E-2</v>
      </c>
      <c r="B293" s="88">
        <f>IF(Sample3!K299&gt;0,Sample3!K299, )</f>
        <v>2.8712886416772217E-2</v>
      </c>
      <c r="C293" s="88">
        <f>IF(Sample3!L299&gt;0,Sample3!L299,"")</f>
        <v>0.69347492786496368</v>
      </c>
      <c r="D293" s="88" t="str">
        <f>IF(Sample3!M299&gt;0,Sample3!M299,)</f>
        <v/>
      </c>
      <c r="E293" s="162">
        <f t="shared" si="71"/>
        <v>0.42871288641677224</v>
      </c>
      <c r="F293" s="162">
        <f t="shared" si="72"/>
        <v>2.7601971873159707E-2</v>
      </c>
      <c r="G293" s="162">
        <f t="shared" si="73"/>
        <v>9.9419828949231029E-4</v>
      </c>
      <c r="H293" s="162">
        <f t="shared" si="74"/>
        <v>1.1671625412019992E-4</v>
      </c>
      <c r="I293" s="162">
        <f t="shared" si="75"/>
        <v>2.8596170162652017E-2</v>
      </c>
      <c r="J293" s="162">
        <f t="shared" si="81"/>
        <v>1.1671625412019992E-4</v>
      </c>
      <c r="K293" s="162">
        <f t="shared" si="76"/>
        <v>2.3824844866707102E-6</v>
      </c>
      <c r="L293" s="59">
        <f t="shared" si="77"/>
        <v>0</v>
      </c>
      <c r="M293" s="162">
        <f t="shared" si="82"/>
        <v>0.69451074629612786</v>
      </c>
      <c r="N293" s="99">
        <f t="shared" si="78"/>
        <v>1.0729198223394265E-6</v>
      </c>
      <c r="O293" s="100">
        <f t="shared" si="83"/>
        <v>4.9862247516630738E-7</v>
      </c>
      <c r="P293" s="100">
        <f t="shared" si="84"/>
        <v>1.350653790518072E-8</v>
      </c>
      <c r="Q293" s="11">
        <v>291</v>
      </c>
      <c r="R293" s="9">
        <f t="shared" si="79"/>
        <v>0.69446338072626823</v>
      </c>
    </row>
    <row r="294" spans="1:18" x14ac:dyDescent="0.25">
      <c r="A294" s="9">
        <f t="shared" si="80"/>
        <v>-2.8636481716355116E-2</v>
      </c>
      <c r="B294" s="88">
        <f>IF(Sample3!K300&gt;0,Sample3!K300, )</f>
        <v>2.8636481716355116E-2</v>
      </c>
      <c r="C294" s="88">
        <f>IF(Sample3!L300&gt;0,Sample3!L300,"")</f>
        <v>0.6934899179366194</v>
      </c>
      <c r="D294" s="88" t="str">
        <f>IF(Sample3!M300&gt;0,Sample3!M300,)</f>
        <v/>
      </c>
      <c r="E294" s="162">
        <f t="shared" si="71"/>
        <v>0.42863648171635516</v>
      </c>
      <c r="F294" s="162">
        <f t="shared" si="72"/>
        <v>2.7530149811948547E-2</v>
      </c>
      <c r="G294" s="162">
        <f t="shared" si="73"/>
        <v>9.8996882466624928E-4</v>
      </c>
      <c r="H294" s="162">
        <f t="shared" si="74"/>
        <v>1.1636307974031979E-4</v>
      </c>
      <c r="I294" s="162">
        <f t="shared" si="75"/>
        <v>2.8520118636614796E-2</v>
      </c>
      <c r="J294" s="162">
        <f t="shared" si="81"/>
        <v>1.1636307974031979E-4</v>
      </c>
      <c r="K294" s="162">
        <f t="shared" si="76"/>
        <v>2.3766333351969802E-6</v>
      </c>
      <c r="L294" s="59">
        <f t="shared" si="77"/>
        <v>0</v>
      </c>
      <c r="M294" s="162">
        <f t="shared" si="82"/>
        <v>0.69451006160007012</v>
      </c>
      <c r="N294" s="99">
        <f t="shared" si="78"/>
        <v>1.0406930940786398E-6</v>
      </c>
      <c r="O294" s="100">
        <f t="shared" si="83"/>
        <v>4.9665759462052338E-7</v>
      </c>
      <c r="P294" s="100">
        <f t="shared" si="84"/>
        <v>1.3425027780845389E-8</v>
      </c>
      <c r="Q294" s="11">
        <v>292</v>
      </c>
      <c r="R294" s="9">
        <f t="shared" si="79"/>
        <v>0.69446283935477049</v>
      </c>
    </row>
    <row r="295" spans="1:18" x14ac:dyDescent="0.25">
      <c r="A295" s="9">
        <f t="shared" si="80"/>
        <v>-2.8483672315520916E-2</v>
      </c>
      <c r="B295" s="88">
        <f>IF(Sample3!K301&gt;0,Sample3!K301, )</f>
        <v>2.8483672315520916E-2</v>
      </c>
      <c r="C295" s="88">
        <f>IF(Sample3!L301&gt;0,Sample3!L301,"")</f>
        <v>0.69347492786496368</v>
      </c>
      <c r="D295" s="88" t="str">
        <f>IF(Sample3!M301&gt;0,Sample3!M301,)</f>
        <v/>
      </c>
      <c r="E295" s="162">
        <f t="shared" si="71"/>
        <v>0.42848367231552092</v>
      </c>
      <c r="F295" s="162">
        <f t="shared" si="72"/>
        <v>2.738645256759762E-2</v>
      </c>
      <c r="G295" s="162">
        <f t="shared" si="73"/>
        <v>9.8156224256727015E-4</v>
      </c>
      <c r="H295" s="162">
        <f t="shared" si="74"/>
        <v>1.1565750535602604E-4</v>
      </c>
      <c r="I295" s="162">
        <f t="shared" si="75"/>
        <v>2.836801481016489E-2</v>
      </c>
      <c r="J295" s="162">
        <f t="shared" si="81"/>
        <v>1.1565750535602604E-4</v>
      </c>
      <c r="K295" s="162">
        <f t="shared" si="76"/>
        <v>2.3649741049163413E-6</v>
      </c>
      <c r="L295" s="59">
        <f t="shared" si="77"/>
        <v>0</v>
      </c>
      <c r="M295" s="162">
        <f t="shared" si="82"/>
        <v>0.6945086992226972</v>
      </c>
      <c r="N295" s="99">
        <f t="shared" si="78"/>
        <v>1.0686832200702181E-6</v>
      </c>
      <c r="O295" s="100">
        <f t="shared" si="83"/>
        <v>4.9275103124399588E-7</v>
      </c>
      <c r="P295" s="100">
        <f t="shared" si="84"/>
        <v>1.3262920638687403E-8</v>
      </c>
      <c r="Q295" s="11">
        <v>293</v>
      </c>
      <c r="R295" s="9">
        <f t="shared" si="79"/>
        <v>0.69446176331226184</v>
      </c>
    </row>
    <row r="296" spans="1:18" x14ac:dyDescent="0.25">
      <c r="A296" s="9">
        <f t="shared" si="80"/>
        <v>-2.84072676151036E-2</v>
      </c>
      <c r="B296" s="88">
        <f>IF(Sample3!K302&gt;0,Sample3!K302, )</f>
        <v>2.84072676151036E-2</v>
      </c>
      <c r="C296" s="88">
        <f>IF(Sample3!L302&gt;0,Sample3!L302,"")</f>
        <v>0.69335095262356294</v>
      </c>
      <c r="D296" s="88" t="str">
        <f>IF(Sample3!M302&gt;0,Sample3!M302,)</f>
        <v/>
      </c>
      <c r="E296" s="162">
        <f t="shared" si="71"/>
        <v>0.42840726761510362</v>
      </c>
      <c r="F296" s="162">
        <f t="shared" si="72"/>
        <v>2.7314577520550061E-2</v>
      </c>
      <c r="G296" s="162">
        <f t="shared" si="73"/>
        <v>9.7738498976505939E-4</v>
      </c>
      <c r="H296" s="162">
        <f t="shared" si="74"/>
        <v>1.1530510478847955E-4</v>
      </c>
      <c r="I296" s="162">
        <f t="shared" si="75"/>
        <v>2.829196251031512E-2</v>
      </c>
      <c r="J296" s="162">
        <f t="shared" si="81"/>
        <v>1.1530510478847955E-4</v>
      </c>
      <c r="K296" s="162">
        <f t="shared" si="76"/>
        <v>2.3591659556211518E-6</v>
      </c>
      <c r="L296" s="59">
        <f t="shared" si="77"/>
        <v>0</v>
      </c>
      <c r="M296" s="162">
        <f t="shared" si="82"/>
        <v>0.69450802152380553</v>
      </c>
      <c r="N296" s="99">
        <f t="shared" si="78"/>
        <v>1.3388084399085875E-6</v>
      </c>
      <c r="O296" s="100">
        <f t="shared" si="83"/>
        <v>4.9080928752259216E-7</v>
      </c>
      <c r="P296" s="100">
        <f t="shared" si="84"/>
        <v>1.3182322451381065E-8</v>
      </c>
      <c r="Q296" s="11">
        <v>294</v>
      </c>
      <c r="R296" s="9">
        <f t="shared" si="79"/>
        <v>0.69446122862390314</v>
      </c>
    </row>
    <row r="297" spans="1:18" x14ac:dyDescent="0.25">
      <c r="A297" s="9">
        <f t="shared" si="80"/>
        <v>-2.8254458214269397E-2</v>
      </c>
      <c r="B297" s="88">
        <f>IF(Sample3!K303&gt;0,Sample3!K303, )</f>
        <v>2.8254458214269397E-2</v>
      </c>
      <c r="C297" s="88">
        <f>IF(Sample3!L303&gt;0,Sample3!L303,"")</f>
        <v>0.69347492786496368</v>
      </c>
      <c r="D297" s="88" t="str">
        <f>IF(Sample3!M303&gt;0,Sample3!M303,)</f>
        <v/>
      </c>
      <c r="E297" s="162">
        <f t="shared" si="71"/>
        <v>0.42825445821426944</v>
      </c>
      <c r="F297" s="162">
        <f t="shared" si="72"/>
        <v>2.7170774915228853E-2</v>
      </c>
      <c r="G297" s="162">
        <f t="shared" si="73"/>
        <v>9.6908222354276374E-4</v>
      </c>
      <c r="H297" s="162">
        <f t="shared" si="74"/>
        <v>1.1460107549778054E-4</v>
      </c>
      <c r="I297" s="162">
        <f t="shared" si="75"/>
        <v>2.8139857138771616E-2</v>
      </c>
      <c r="J297" s="162">
        <f t="shared" si="81"/>
        <v>1.1460107549778054E-4</v>
      </c>
      <c r="K297" s="162">
        <f t="shared" si="76"/>
        <v>2.3475924131484562E-6</v>
      </c>
      <c r="L297" s="59">
        <f t="shared" si="77"/>
        <v>0</v>
      </c>
      <c r="M297" s="162">
        <f t="shared" si="82"/>
        <v>0.69450667306189173</v>
      </c>
      <c r="N297" s="99">
        <f t="shared" si="78"/>
        <v>1.0644981513841166E-6</v>
      </c>
      <c r="O297" s="100">
        <f t="shared" si="83"/>
        <v>4.8694872464386075E-7</v>
      </c>
      <c r="P297" s="100">
        <f t="shared" si="84"/>
        <v>1.302203392919551E-8</v>
      </c>
      <c r="Q297" s="11">
        <v>295</v>
      </c>
      <c r="R297" s="9">
        <f t="shared" si="79"/>
        <v>0.69446016586982673</v>
      </c>
    </row>
    <row r="298" spans="1:18" x14ac:dyDescent="0.25">
      <c r="A298" s="9">
        <f t="shared" si="80"/>
        <v>-2.817805351385208E-2</v>
      </c>
      <c r="B298" s="88">
        <f>IF(Sample3!K304&gt;0,Sample3!K304, )</f>
        <v>2.817805351385208E-2</v>
      </c>
      <c r="C298" s="88">
        <f>IF(Sample3!L304&gt;0,Sample3!L304,"")</f>
        <v>0.69361391802583805</v>
      </c>
      <c r="D298" s="88" t="str">
        <f>IF(Sample3!M304&gt;0,Sample3!M304,)</f>
        <v/>
      </c>
      <c r="E298" s="162">
        <f t="shared" si="71"/>
        <v>0.42817805351385207</v>
      </c>
      <c r="F298" s="162">
        <f t="shared" si="72"/>
        <v>2.7098847491678235E-2</v>
      </c>
      <c r="G298" s="162">
        <f t="shared" si="73"/>
        <v>9.6495657595993545E-4</v>
      </c>
      <c r="H298" s="162">
        <f t="shared" si="74"/>
        <v>1.1424944621390987E-4</v>
      </c>
      <c r="I298" s="162">
        <f t="shared" si="75"/>
        <v>2.8063804067638171E-2</v>
      </c>
      <c r="J298" s="162">
        <f t="shared" si="81"/>
        <v>1.1424944621390987E-4</v>
      </c>
      <c r="K298" s="162">
        <f t="shared" si="76"/>
        <v>2.3418269500066931E-6</v>
      </c>
      <c r="L298" s="59">
        <f t="shared" si="77"/>
        <v>0</v>
      </c>
      <c r="M298" s="162">
        <f t="shared" si="82"/>
        <v>0.69450600228146908</v>
      </c>
      <c r="N298" s="99">
        <f t="shared" si="78"/>
        <v>7.9581431914477162E-7</v>
      </c>
      <c r="O298" s="100">
        <f t="shared" si="83"/>
        <v>4.8502984530467983E-7</v>
      </c>
      <c r="P298" s="100">
        <f t="shared" si="84"/>
        <v>1.2942342431689365E-8</v>
      </c>
      <c r="Q298" s="11">
        <v>296</v>
      </c>
      <c r="R298" s="9">
        <f t="shared" si="79"/>
        <v>0.69445963778693609</v>
      </c>
    </row>
    <row r="299" spans="1:18" x14ac:dyDescent="0.25">
      <c r="A299" s="9">
        <f t="shared" si="80"/>
        <v>-2.8025244113017881E-2</v>
      </c>
      <c r="B299" s="88">
        <f>IF(Sample3!K305&gt;0,Sample3!K305, )</f>
        <v>2.8025244113017881E-2</v>
      </c>
      <c r="C299" s="88">
        <f>IF(Sample3!L305&gt;0,Sample3!L305,"")</f>
        <v>0.69373765663585352</v>
      </c>
      <c r="D299" s="88" t="str">
        <f>IF(Sample3!M305&gt;0,Sample3!M305,)</f>
        <v/>
      </c>
      <c r="E299" s="162">
        <f t="shared" si="71"/>
        <v>0.4280252441130179</v>
      </c>
      <c r="F299" s="162">
        <f t="shared" si="72"/>
        <v>2.6954940737903367E-2</v>
      </c>
      <c r="G299" s="162">
        <f t="shared" si="73"/>
        <v>9.5675641814403287E-4</v>
      </c>
      <c r="H299" s="162">
        <f t="shared" si="74"/>
        <v>1.1354695697048112E-4</v>
      </c>
      <c r="I299" s="162">
        <f t="shared" si="75"/>
        <v>2.79116971560474E-2</v>
      </c>
      <c r="J299" s="162">
        <f t="shared" si="81"/>
        <v>1.1354695697048112E-4</v>
      </c>
      <c r="K299" s="162">
        <f t="shared" si="76"/>
        <v>2.3303384656429264E-6</v>
      </c>
      <c r="L299" s="59">
        <f t="shared" si="77"/>
        <v>0</v>
      </c>
      <c r="M299" s="162">
        <f t="shared" si="82"/>
        <v>0.69450466757841034</v>
      </c>
      <c r="N299" s="99">
        <f t="shared" si="78"/>
        <v>5.8830578600190568E-7</v>
      </c>
      <c r="O299" s="100">
        <f t="shared" si="83"/>
        <v>4.8121474126988222E-7</v>
      </c>
      <c r="P299" s="100">
        <f t="shared" si="84"/>
        <v>1.278386206584244E-8</v>
      </c>
      <c r="Q299" s="11">
        <v>297</v>
      </c>
      <c r="R299" s="9">
        <f t="shared" si="79"/>
        <v>0.69445858816673567</v>
      </c>
    </row>
    <row r="300" spans="1:18" x14ac:dyDescent="0.25">
      <c r="A300" s="9">
        <f t="shared" si="80"/>
        <v>-2.7948839412600564E-2</v>
      </c>
      <c r="B300" s="88">
        <f>IF(Sample3!K306&gt;0,Sample3!K306, )</f>
        <v>2.7948839412600564E-2</v>
      </c>
      <c r="C300" s="88">
        <f>IF(Sample3!L306&gt;0,Sample3!L306,"")</f>
        <v>0.69322726090147213</v>
      </c>
      <c r="D300" s="88" t="str">
        <f>IF(Sample3!M306&gt;0,Sample3!M306,)</f>
        <v/>
      </c>
      <c r="E300" s="162">
        <f t="shared" si="71"/>
        <v>0.42794883941260059</v>
      </c>
      <c r="F300" s="162">
        <f t="shared" si="72"/>
        <v>2.6882961541041847E-2</v>
      </c>
      <c r="G300" s="162">
        <f t="shared" si="73"/>
        <v>9.5268177510608384E-4</v>
      </c>
      <c r="H300" s="162">
        <f t="shared" si="74"/>
        <v>1.1319609645263351E-4</v>
      </c>
      <c r="I300" s="162">
        <f t="shared" si="75"/>
        <v>2.7835643316147931E-2</v>
      </c>
      <c r="J300" s="162">
        <f t="shared" si="81"/>
        <v>1.1319609645263351E-4</v>
      </c>
      <c r="K300" s="162">
        <f t="shared" si="76"/>
        <v>2.3246153749668955E-6</v>
      </c>
      <c r="L300" s="59">
        <f t="shared" si="77"/>
        <v>0</v>
      </c>
      <c r="M300" s="162">
        <f t="shared" si="82"/>
        <v>0.69450400363854869</v>
      </c>
      <c r="N300" s="99">
        <f t="shared" si="78"/>
        <v>1.6300720166777557E-6</v>
      </c>
      <c r="O300" s="100">
        <f t="shared" si="83"/>
        <v>4.7931845709692635E-7</v>
      </c>
      <c r="P300" s="100">
        <f t="shared" si="84"/>
        <v>1.2705072041695081E-8</v>
      </c>
      <c r="Q300" s="11">
        <v>298</v>
      </c>
      <c r="R300" s="9">
        <f t="shared" si="79"/>
        <v>0.69445806661242682</v>
      </c>
    </row>
    <row r="301" spans="1:18" x14ac:dyDescent="0.25">
      <c r="A301" s="9">
        <f t="shared" si="80"/>
        <v>-2.7872434712183463E-2</v>
      </c>
      <c r="B301" s="88">
        <f>IF(Sample3!K307&gt;0,Sample3!K307, )</f>
        <v>2.7872434712183463E-2</v>
      </c>
      <c r="C301" s="88">
        <f>IF(Sample3!L307&gt;0,Sample3!L307,"")</f>
        <v>0.69347492786496368</v>
      </c>
      <c r="D301" s="88" t="str">
        <f>IF(Sample3!M307&gt;0,Sample3!M307,)</f>
        <v/>
      </c>
      <c r="E301" s="162">
        <f t="shared" si="71"/>
        <v>0.4278724347121835</v>
      </c>
      <c r="F301" s="162">
        <f t="shared" si="72"/>
        <v>2.6810965219397208E-2</v>
      </c>
      <c r="G301" s="162">
        <f t="shared" si="73"/>
        <v>9.4862400115374237E-4</v>
      </c>
      <c r="H301" s="162">
        <f t="shared" si="74"/>
        <v>1.1284549163251278E-4</v>
      </c>
      <c r="I301" s="162">
        <f t="shared" si="75"/>
        <v>2.775958922055095E-2</v>
      </c>
      <c r="J301" s="162">
        <f t="shared" si="81"/>
        <v>1.1284549163251278E-4</v>
      </c>
      <c r="K301" s="162">
        <f t="shared" si="76"/>
        <v>2.3189063391368794E-6</v>
      </c>
      <c r="L301" s="59">
        <f t="shared" si="77"/>
        <v>0</v>
      </c>
      <c r="M301" s="162">
        <f t="shared" si="82"/>
        <v>0.69450334196169661</v>
      </c>
      <c r="N301" s="99">
        <f t="shared" si="78"/>
        <v>1.0576355543590135E-6</v>
      </c>
      <c r="O301" s="100">
        <f t="shared" si="83"/>
        <v>4.7742964536631448E-7</v>
      </c>
      <c r="P301" s="100">
        <f t="shared" si="84"/>
        <v>1.2626581354747192E-8</v>
      </c>
      <c r="Q301" s="11">
        <v>299</v>
      </c>
      <c r="R301" s="9">
        <f t="shared" si="79"/>
        <v>0.69445754721736086</v>
      </c>
    </row>
    <row r="302" spans="1:18" x14ac:dyDescent="0.25">
      <c r="A302" s="9">
        <f t="shared" si="80"/>
        <v>-2.7719625311349045E-2</v>
      </c>
      <c r="B302" s="88">
        <f>IF(Sample3!K308&gt;0,Sample3!K308, )</f>
        <v>2.7719625311349045E-2</v>
      </c>
      <c r="C302" s="88">
        <f>IF(Sample3!L308&gt;0,Sample3!L308,"")</f>
        <v>0.69347492786496368</v>
      </c>
      <c r="D302" s="88" t="str">
        <f>IF(Sample3!M308&gt;0,Sample3!M308,)</f>
        <v/>
      </c>
      <c r="E302" s="162">
        <f t="shared" si="71"/>
        <v>0.42771962531134905</v>
      </c>
      <c r="F302" s="162">
        <f t="shared" si="72"/>
        <v>2.6666921466005432E-2</v>
      </c>
      <c r="G302" s="162">
        <f t="shared" si="73"/>
        <v>9.4055879737024381E-4</v>
      </c>
      <c r="H302" s="162">
        <f t="shared" si="74"/>
        <v>1.1214504797336933E-4</v>
      </c>
      <c r="I302" s="162">
        <f t="shared" si="75"/>
        <v>2.7607480263375676E-2</v>
      </c>
      <c r="J302" s="162">
        <f t="shared" si="81"/>
        <v>1.1214504797336933E-4</v>
      </c>
      <c r="K302" s="162">
        <f t="shared" si="76"/>
        <v>2.3075302940376641E-6</v>
      </c>
      <c r="L302" s="59">
        <f t="shared" si="77"/>
        <v>0</v>
      </c>
      <c r="M302" s="162">
        <f t="shared" si="82"/>
        <v>0.69450202536288919</v>
      </c>
      <c r="N302" s="99">
        <f t="shared" si="78"/>
        <v>1.054929270244845E-6</v>
      </c>
      <c r="O302" s="100">
        <f t="shared" si="83"/>
        <v>4.7367432156619386E-7</v>
      </c>
      <c r="P302" s="100">
        <f t="shared" si="84"/>
        <v>1.2470495693280633E-8</v>
      </c>
      <c r="Q302" s="11">
        <v>300</v>
      </c>
      <c r="R302" s="9">
        <f t="shared" si="79"/>
        <v>0.69445651487127658</v>
      </c>
    </row>
    <row r="303" spans="1:18" x14ac:dyDescent="0.25">
      <c r="A303" s="9">
        <f t="shared" si="80"/>
        <v>-2.7643220610931947E-2</v>
      </c>
      <c r="B303" s="88">
        <f>IF(Sample3!K309&gt;0,Sample3!K309, )</f>
        <v>2.7643220610931947E-2</v>
      </c>
      <c r="C303" s="88">
        <f>IF(Sample3!L309&gt;0,Sample3!L309,"")</f>
        <v>0.69347492786496368</v>
      </c>
      <c r="D303" s="88" t="str">
        <f>IF(Sample3!M309&gt;0,Sample3!M309,)</f>
        <v/>
      </c>
      <c r="E303" s="162">
        <f t="shared" si="71"/>
        <v>0.42764322061093196</v>
      </c>
      <c r="F303" s="162">
        <f t="shared" si="72"/>
        <v>2.6594874165821576E-2</v>
      </c>
      <c r="G303" s="162">
        <f t="shared" si="73"/>
        <v>9.3655123653109407E-4</v>
      </c>
      <c r="H303" s="162">
        <f t="shared" si="74"/>
        <v>1.1179520857927672E-4</v>
      </c>
      <c r="I303" s="162">
        <f t="shared" si="75"/>
        <v>2.753142540235267E-2</v>
      </c>
      <c r="J303" s="162">
        <f t="shared" si="81"/>
        <v>1.1179520857927672E-4</v>
      </c>
      <c r="K303" s="162">
        <f t="shared" si="76"/>
        <v>2.3018632160039509E-6</v>
      </c>
      <c r="L303" s="59">
        <f t="shared" si="77"/>
        <v>0</v>
      </c>
      <c r="M303" s="162">
        <f t="shared" si="82"/>
        <v>0.69450137042393945</v>
      </c>
      <c r="N303" s="99">
        <f t="shared" si="78"/>
        <v>1.0535843268767289E-6</v>
      </c>
      <c r="O303" s="100">
        <f t="shared" si="83"/>
        <v>4.7180775095583775E-7</v>
      </c>
      <c r="P303" s="100">
        <f t="shared" si="84"/>
        <v>1.2392899571982996E-8</v>
      </c>
      <c r="Q303" s="11">
        <v>301</v>
      </c>
      <c r="R303" s="9">
        <f t="shared" si="79"/>
        <v>0.69445600190348922</v>
      </c>
    </row>
    <row r="304" spans="1:18" x14ac:dyDescent="0.25">
      <c r="A304" s="9">
        <f t="shared" si="80"/>
        <v>-2.7566815910514846E-2</v>
      </c>
      <c r="B304" s="88">
        <f>IF(Sample3!K310&gt;0,Sample3!K310, )</f>
        <v>2.7566815910514846E-2</v>
      </c>
      <c r="C304" s="88">
        <f>IF(Sample3!L310&gt;0,Sample3!L310,"")</f>
        <v>0.69347492786496368</v>
      </c>
      <c r="D304" s="88" t="str">
        <f>IF(Sample3!M310&gt;0,Sample3!M310,)</f>
        <v/>
      </c>
      <c r="E304" s="162">
        <f t="shared" si="71"/>
        <v>0.42756681591051487</v>
      </c>
      <c r="F304" s="162">
        <f t="shared" si="72"/>
        <v>2.6522810003981469E-2</v>
      </c>
      <c r="G304" s="162">
        <f t="shared" si="73"/>
        <v>9.3256028276057779E-4</v>
      </c>
      <c r="H304" s="162">
        <f t="shared" si="74"/>
        <v>1.1144562377279899E-4</v>
      </c>
      <c r="I304" s="162">
        <f t="shared" si="75"/>
        <v>2.7455370286742047E-2</v>
      </c>
      <c r="J304" s="162">
        <f t="shared" si="81"/>
        <v>1.1144562377279899E-4</v>
      </c>
      <c r="K304" s="162">
        <f t="shared" si="76"/>
        <v>2.2962100552596261E-6</v>
      </c>
      <c r="L304" s="59">
        <f t="shared" si="77"/>
        <v>0</v>
      </c>
      <c r="M304" s="162">
        <f t="shared" si="82"/>
        <v>0.69450071771401078</v>
      </c>
      <c r="N304" s="99">
        <f t="shared" si="78"/>
        <v>1.0522448144080918E-6</v>
      </c>
      <c r="O304" s="100">
        <f t="shared" si="83"/>
        <v>4.6994853570183491E-7</v>
      </c>
      <c r="P304" s="100">
        <f t="shared" si="84"/>
        <v>1.2315600494329658E-8</v>
      </c>
      <c r="Q304" s="11">
        <v>302</v>
      </c>
      <c r="R304" s="9">
        <f t="shared" si="79"/>
        <v>0.69445549106140658</v>
      </c>
    </row>
    <row r="305" spans="1:18" x14ac:dyDescent="0.25">
      <c r="A305" s="9">
        <f t="shared" si="80"/>
        <v>-2.7414006509680428E-2</v>
      </c>
      <c r="B305" s="88">
        <f>IF(Sample3!K311&gt;0,Sample3!K311, )</f>
        <v>2.7414006509680428E-2</v>
      </c>
      <c r="C305" s="88">
        <f>IF(Sample3!L311&gt;0,Sample3!L311,"")</f>
        <v>0.69335095262356294</v>
      </c>
      <c r="D305" s="88" t="str">
        <f>IF(Sample3!M311&gt;0,Sample3!M311,)</f>
        <v/>
      </c>
      <c r="E305" s="162">
        <f t="shared" si="71"/>
        <v>0.42741400650968042</v>
      </c>
      <c r="F305" s="162">
        <f t="shared" si="72"/>
        <v>2.6378631356001499E-2</v>
      </c>
      <c r="G305" s="162">
        <f t="shared" si="73"/>
        <v>9.2462793686192563E-4</v>
      </c>
      <c r="H305" s="162">
        <f t="shared" si="74"/>
        <v>1.1074721681700317E-4</v>
      </c>
      <c r="I305" s="162">
        <f t="shared" si="75"/>
        <v>2.7303259292863424E-2</v>
      </c>
      <c r="J305" s="162">
        <f t="shared" si="81"/>
        <v>1.1074721681700317E-4</v>
      </c>
      <c r="K305" s="162">
        <f t="shared" si="76"/>
        <v>2.2849453490478531E-6</v>
      </c>
      <c r="L305" s="59">
        <f t="shared" si="77"/>
        <v>0</v>
      </c>
      <c r="M305" s="162">
        <f t="shared" si="82"/>
        <v>0.69449941894754363</v>
      </c>
      <c r="N305" s="99">
        <f t="shared" si="78"/>
        <v>1.3189748973177198E-6</v>
      </c>
      <c r="O305" s="100">
        <f t="shared" si="83"/>
        <v>4.6625205544417193E-7</v>
      </c>
      <c r="P305" s="100">
        <f t="shared" si="84"/>
        <v>1.2161891188740216E-8</v>
      </c>
      <c r="Q305" s="11">
        <v>303</v>
      </c>
      <c r="R305" s="9">
        <f t="shared" si="79"/>
        <v>0.6944544757211315</v>
      </c>
    </row>
    <row r="306" spans="1:18" x14ac:dyDescent="0.25">
      <c r="A306" s="9">
        <f t="shared" si="80"/>
        <v>-2.7337601809263326E-2</v>
      </c>
      <c r="B306" s="88">
        <f>IF(Sample3!K312&gt;0,Sample3!K312, )</f>
        <v>2.7337601809263326E-2</v>
      </c>
      <c r="C306" s="88">
        <f>IF(Sample3!L312&gt;0,Sample3!L312,"")</f>
        <v>0.69322726090147213</v>
      </c>
      <c r="D306" s="88" t="str">
        <f>IF(Sample3!M312&gt;0,Sample3!M312,)</f>
        <v/>
      </c>
      <c r="E306" s="162">
        <f t="shared" si="71"/>
        <v>0.42733760180926333</v>
      </c>
      <c r="F306" s="162">
        <f t="shared" si="72"/>
        <v>2.6306516999640588E-2</v>
      </c>
      <c r="G306" s="162">
        <f t="shared" si="73"/>
        <v>9.2068641550693137E-4</v>
      </c>
      <c r="H306" s="162">
        <f t="shared" si="74"/>
        <v>1.103983941158071E-4</v>
      </c>
      <c r="I306" s="162">
        <f t="shared" si="75"/>
        <v>2.7227203415147519E-2</v>
      </c>
      <c r="J306" s="162">
        <f t="shared" si="81"/>
        <v>1.103983941158071E-4</v>
      </c>
      <c r="K306" s="162">
        <f t="shared" si="76"/>
        <v>2.2793337354847125E-6</v>
      </c>
      <c r="L306" s="59">
        <f t="shared" si="77"/>
        <v>0</v>
      </c>
      <c r="M306" s="162">
        <f t="shared" si="82"/>
        <v>0.69449877287424033</v>
      </c>
      <c r="N306" s="99">
        <f t="shared" si="78"/>
        <v>1.6167426968928856E-6</v>
      </c>
      <c r="O306" s="100">
        <f t="shared" si="83"/>
        <v>4.6441473281467912E-7</v>
      </c>
      <c r="P306" s="100">
        <f t="shared" si="84"/>
        <v>1.2085479822980203E-8</v>
      </c>
      <c r="Q306" s="11">
        <v>304</v>
      </c>
      <c r="R306" s="9">
        <f t="shared" si="79"/>
        <v>0.69445397120639807</v>
      </c>
    </row>
    <row r="307" spans="1:18" x14ac:dyDescent="0.25">
      <c r="A307" s="9">
        <f t="shared" si="80"/>
        <v>-2.7261197108846009E-2</v>
      </c>
      <c r="B307" s="88">
        <f>IF(Sample3!K313&gt;0,Sample3!K313, )</f>
        <v>2.7261197108846009E-2</v>
      </c>
      <c r="C307" s="88">
        <f>IF(Sample3!L313&gt;0,Sample3!L313,"")</f>
        <v>0.69347492786496368</v>
      </c>
      <c r="D307" s="88" t="str">
        <f>IF(Sample3!M313&gt;0,Sample3!M313,)</f>
        <v/>
      </c>
      <c r="E307" s="162">
        <f t="shared" si="71"/>
        <v>0.42726119710884602</v>
      </c>
      <c r="F307" s="162">
        <f t="shared" si="72"/>
        <v>2.6234386041181688E-2</v>
      </c>
      <c r="G307" s="162">
        <f t="shared" si="73"/>
        <v>9.167612427658095E-4</v>
      </c>
      <c r="H307" s="162">
        <f t="shared" si="74"/>
        <v>1.1004982489851156E-4</v>
      </c>
      <c r="I307" s="162">
        <f t="shared" si="75"/>
        <v>2.7151147283947498E-2</v>
      </c>
      <c r="J307" s="162">
        <f t="shared" si="81"/>
        <v>1.1004982489851156E-4</v>
      </c>
      <c r="K307" s="162">
        <f t="shared" si="76"/>
        <v>2.2737359030126786E-6</v>
      </c>
      <c r="L307" s="59">
        <f t="shared" si="77"/>
        <v>0</v>
      </c>
      <c r="M307" s="162">
        <f t="shared" si="82"/>
        <v>0.69449812899642793</v>
      </c>
      <c r="N307" s="99">
        <f t="shared" si="78"/>
        <v>1.0469405554297368E-6</v>
      </c>
      <c r="O307" s="100">
        <f t="shared" si="83"/>
        <v>4.6258465028987451E-7</v>
      </c>
      <c r="P307" s="100">
        <f t="shared" si="84"/>
        <v>1.2009363225221458E-8</v>
      </c>
      <c r="Q307" s="11">
        <v>305</v>
      </c>
      <c r="R307" s="9">
        <f t="shared" si="79"/>
        <v>0.69445346878428726</v>
      </c>
    </row>
    <row r="308" spans="1:18" x14ac:dyDescent="0.25">
      <c r="A308" s="9">
        <f t="shared" si="80"/>
        <v>-2.7184792408428912E-2</v>
      </c>
      <c r="B308" s="88">
        <f>IF(Sample3!K314&gt;0,Sample3!K314, )</f>
        <v>2.7184792408428912E-2</v>
      </c>
      <c r="C308" s="88">
        <f>IF(Sample3!L314&gt;0,Sample3!L314,"")</f>
        <v>0.69347492786496368</v>
      </c>
      <c r="D308" s="88" t="str">
        <f>IF(Sample3!M314&gt;0,Sample3!M314,)</f>
        <v/>
      </c>
      <c r="E308" s="162">
        <f t="shared" si="71"/>
        <v>0.42718479240842894</v>
      </c>
      <c r="F308" s="162">
        <f t="shared" si="72"/>
        <v>2.6162238544960983E-2</v>
      </c>
      <c r="G308" s="162">
        <f t="shared" si="73"/>
        <v>9.1285235457777211E-4</v>
      </c>
      <c r="H308" s="162">
        <f t="shared" si="74"/>
        <v>1.0970150889015595E-4</v>
      </c>
      <c r="I308" s="162">
        <f t="shared" si="75"/>
        <v>2.7075090899538756E-2</v>
      </c>
      <c r="J308" s="162">
        <f t="shared" si="81"/>
        <v>1.0970150889015595E-4</v>
      </c>
      <c r="K308" s="162">
        <f t="shared" si="76"/>
        <v>2.2681518178011074E-6</v>
      </c>
      <c r="L308" s="59">
        <f t="shared" si="77"/>
        <v>0</v>
      </c>
      <c r="M308" s="162">
        <f t="shared" si="82"/>
        <v>0.69449748730579508</v>
      </c>
      <c r="N308" s="99">
        <f t="shared" si="78"/>
        <v>1.0456278100334365E-6</v>
      </c>
      <c r="O308" s="100">
        <f t="shared" si="83"/>
        <v>4.6076177934251656E-7</v>
      </c>
      <c r="P308" s="100">
        <f t="shared" si="84"/>
        <v>1.1933540829328693E-8</v>
      </c>
      <c r="Q308" s="11">
        <v>306</v>
      </c>
      <c r="R308" s="9">
        <f t="shared" si="79"/>
        <v>0.69445296844659921</v>
      </c>
    </row>
    <row r="309" spans="1:18" x14ac:dyDescent="0.25">
      <c r="A309" s="9">
        <f t="shared" si="80"/>
        <v>-2.710838770801181E-2</v>
      </c>
      <c r="B309" s="88">
        <f>IF(Sample3!K315&gt;0,Sample3!K315, )</f>
        <v>2.710838770801181E-2</v>
      </c>
      <c r="C309" s="88">
        <f>IF(Sample3!L315&gt;0,Sample3!L315,"")</f>
        <v>0.69322726090147213</v>
      </c>
      <c r="D309" s="88" t="str">
        <f>IF(Sample3!M315&gt;0,Sample3!M315,)</f>
        <v/>
      </c>
      <c r="E309" s="162">
        <f t="shared" si="71"/>
        <v>0.42710838770801185</v>
      </c>
      <c r="F309" s="162">
        <f t="shared" si="72"/>
        <v>2.6090074575093422E-2</v>
      </c>
      <c r="G309" s="162">
        <f t="shared" si="73"/>
        <v>9.0895968710216421E-4</v>
      </c>
      <c r="H309" s="162">
        <f t="shared" si="74"/>
        <v>1.0935344581622375E-4</v>
      </c>
      <c r="I309" s="162">
        <f t="shared" si="75"/>
        <v>2.6999034262195586E-2</v>
      </c>
      <c r="J309" s="162">
        <f t="shared" si="81"/>
        <v>1.0935344581622375E-4</v>
      </c>
      <c r="K309" s="162">
        <f t="shared" si="76"/>
        <v>2.2625814460813994E-6</v>
      </c>
      <c r="L309" s="59">
        <f t="shared" si="77"/>
        <v>0</v>
      </c>
      <c r="M309" s="162">
        <f t="shared" si="82"/>
        <v>0.69449684779405874</v>
      </c>
      <c r="N309" s="99">
        <f t="shared" si="78"/>
        <v>1.6118508778277117E-6</v>
      </c>
      <c r="O309" s="100">
        <f t="shared" si="83"/>
        <v>4.5894609155275943E-7</v>
      </c>
      <c r="P309" s="100">
        <f t="shared" si="84"/>
        <v>1.185801207028637E-8</v>
      </c>
      <c r="Q309" s="11">
        <v>307</v>
      </c>
      <c r="R309" s="9">
        <f t="shared" si="79"/>
        <v>0.69445247018516232</v>
      </c>
    </row>
    <row r="310" spans="1:18" x14ac:dyDescent="0.25">
      <c r="A310" s="9">
        <f t="shared" si="80"/>
        <v>-2.6955578307177392E-2</v>
      </c>
      <c r="B310" s="88">
        <f>IF(Sample3!K316&gt;0,Sample3!K316, )</f>
        <v>2.6955578307177392E-2</v>
      </c>
      <c r="C310" s="88">
        <f>IF(Sample3!L316&gt;0,Sample3!L316,"")</f>
        <v>0.69335095262356294</v>
      </c>
      <c r="D310" s="88" t="str">
        <f>IF(Sample3!M316&gt;0,Sample3!M316,)</f>
        <v/>
      </c>
      <c r="E310" s="162">
        <f t="shared" si="71"/>
        <v>0.4269555783071774</v>
      </c>
      <c r="F310" s="162">
        <f t="shared" si="72"/>
        <v>2.5945697469778671E-2</v>
      </c>
      <c r="G310" s="162">
        <f t="shared" si="73"/>
        <v>9.0122276002335341E-4</v>
      </c>
      <c r="H310" s="162">
        <f t="shared" si="74"/>
        <v>1.0865807737536759E-4</v>
      </c>
      <c r="I310" s="162">
        <f t="shared" si="75"/>
        <v>2.6846920229802024E-2</v>
      </c>
      <c r="J310" s="162">
        <f t="shared" si="81"/>
        <v>1.0865807737536759E-4</v>
      </c>
      <c r="K310" s="162">
        <f t="shared" si="76"/>
        <v>2.2514817085258746E-6</v>
      </c>
      <c r="L310" s="59">
        <f t="shared" si="77"/>
        <v>0</v>
      </c>
      <c r="M310" s="162">
        <f t="shared" si="82"/>
        <v>0.69449557527428496</v>
      </c>
      <c r="N310" s="99">
        <f t="shared" si="78"/>
        <v>1.3101610125458939E-6</v>
      </c>
      <c r="O310" s="100">
        <f t="shared" si="83"/>
        <v>4.5533615234231308E-7</v>
      </c>
      <c r="P310" s="100">
        <f t="shared" si="84"/>
        <v>1.1707833208176974E-8</v>
      </c>
      <c r="Q310" s="11">
        <v>308</v>
      </c>
      <c r="R310" s="9">
        <f t="shared" si="79"/>
        <v>0.6944514798584962</v>
      </c>
    </row>
    <row r="311" spans="1:18" x14ac:dyDescent="0.25">
      <c r="A311" s="9">
        <f t="shared" si="80"/>
        <v>-2.6879173606760291E-2</v>
      </c>
      <c r="B311" s="88">
        <f>IF(Sample3!K317&gt;0,Sample3!K317, )</f>
        <v>2.6879173606760291E-2</v>
      </c>
      <c r="C311" s="88">
        <f>IF(Sample3!L317&gt;0,Sample3!L317,"")</f>
        <v>0.6934899179366194</v>
      </c>
      <c r="D311" s="88" t="str">
        <f>IF(Sample3!M317&gt;0,Sample3!M317,)</f>
        <v/>
      </c>
      <c r="E311" s="162">
        <f t="shared" si="71"/>
        <v>0.42687917360676031</v>
      </c>
      <c r="F311" s="162">
        <f t="shared" si="72"/>
        <v>2.5873484461463828E-2</v>
      </c>
      <c r="G311" s="162">
        <f t="shared" si="73"/>
        <v>8.9737837383510946E-4</v>
      </c>
      <c r="H311" s="162">
        <f t="shared" si="74"/>
        <v>1.0831077146135348E-4</v>
      </c>
      <c r="I311" s="162">
        <f t="shared" si="75"/>
        <v>2.6770862835298937E-2</v>
      </c>
      <c r="J311" s="162">
        <f t="shared" si="81"/>
        <v>1.0831077146135348E-4</v>
      </c>
      <c r="K311" s="162">
        <f t="shared" si="76"/>
        <v>2.2459522755872665E-6</v>
      </c>
      <c r="L311" s="59">
        <f t="shared" si="77"/>
        <v>0</v>
      </c>
      <c r="M311" s="162">
        <f t="shared" si="82"/>
        <v>0.69449494224982267</v>
      </c>
      <c r="N311" s="99">
        <f t="shared" si="78"/>
        <v>1.0100738701296887E-6</v>
      </c>
      <c r="O311" s="100">
        <f t="shared" si="83"/>
        <v>4.5354184464469143E-7</v>
      </c>
      <c r="P311" s="100">
        <f t="shared" si="84"/>
        <v>1.1633181980591444E-8</v>
      </c>
      <c r="Q311" s="11">
        <v>309</v>
      </c>
      <c r="R311" s="9">
        <f t="shared" si="79"/>
        <v>0.69445098777706415</v>
      </c>
    </row>
    <row r="312" spans="1:18" x14ac:dyDescent="0.25">
      <c r="A312" s="9">
        <f t="shared" si="80"/>
        <v>-2.6802768906342974E-2</v>
      </c>
      <c r="B312" s="88">
        <f>IF(Sample3!K318&gt;0,Sample3!K318, )</f>
        <v>2.6802768906342974E-2</v>
      </c>
      <c r="C312" s="88">
        <f>IF(Sample3!L318&gt;0,Sample3!L318,"")</f>
        <v>0.69310330780123708</v>
      </c>
      <c r="D312" s="88" t="str">
        <f>IF(Sample3!M318&gt;0,Sample3!M318,)</f>
        <v/>
      </c>
      <c r="E312" s="162">
        <f t="shared" si="71"/>
        <v>0.426802768906343</v>
      </c>
      <c r="F312" s="162">
        <f t="shared" si="72"/>
        <v>2.5801255233767341E-2</v>
      </c>
      <c r="G312" s="162">
        <f t="shared" si="73"/>
        <v>8.9354995518813388E-4</v>
      </c>
      <c r="H312" s="162">
        <f t="shared" si="74"/>
        <v>1.0796371738749921E-4</v>
      </c>
      <c r="I312" s="162">
        <f t="shared" si="75"/>
        <v>2.6694805188955475E-2</v>
      </c>
      <c r="J312" s="162">
        <f t="shared" si="81"/>
        <v>1.0796371738749921E-4</v>
      </c>
      <c r="K312" s="162">
        <f t="shared" si="76"/>
        <v>2.2404364219280407E-6</v>
      </c>
      <c r="L312" s="59">
        <f t="shared" si="77"/>
        <v>0</v>
      </c>
      <c r="M312" s="162">
        <f t="shared" si="82"/>
        <v>0.69449431137140694</v>
      </c>
      <c r="N312" s="99">
        <f t="shared" si="78"/>
        <v>1.9348909322252896E-6</v>
      </c>
      <c r="O312" s="100">
        <f t="shared" si="83"/>
        <v>4.5175460755510298E-7</v>
      </c>
      <c r="P312" s="100">
        <f t="shared" si="84"/>
        <v>1.1558822140796089E-8</v>
      </c>
      <c r="Q312" s="11">
        <v>310</v>
      </c>
      <c r="R312" s="9">
        <f t="shared" si="79"/>
        <v>0.69445049773947731</v>
      </c>
    </row>
    <row r="313" spans="1:18" x14ac:dyDescent="0.25">
      <c r="A313" s="9">
        <f t="shared" si="80"/>
        <v>-2.6726364205925876E-2</v>
      </c>
      <c r="B313" s="88">
        <f>IF(Sample3!K319&gt;0,Sample3!K319, )</f>
        <v>2.6726364205925876E-2</v>
      </c>
      <c r="C313" s="88">
        <f>IF(Sample3!L319&gt;0,Sample3!L319,"")</f>
        <v>0.69335095262356294</v>
      </c>
      <c r="D313" s="88" t="str">
        <f>IF(Sample3!M319&gt;0,Sample3!M319,)</f>
        <v/>
      </c>
      <c r="E313" s="162">
        <f t="shared" si="71"/>
        <v>0.42672636420592591</v>
      </c>
      <c r="F313" s="162">
        <f t="shared" si="72"/>
        <v>2.5729009849709571E-2</v>
      </c>
      <c r="G313" s="162">
        <f t="shared" si="73"/>
        <v>8.8973744133506033E-4</v>
      </c>
      <c r="H313" s="162">
        <f t="shared" si="74"/>
        <v>1.0761691488124503E-4</v>
      </c>
      <c r="I313" s="162">
        <f t="shared" si="75"/>
        <v>2.6618747291044631E-2</v>
      </c>
      <c r="J313" s="162">
        <f t="shared" si="81"/>
        <v>1.0761691488124503E-4</v>
      </c>
      <c r="K313" s="162">
        <f t="shared" si="76"/>
        <v>2.234934114220906E-6</v>
      </c>
      <c r="L313" s="59">
        <f t="shared" si="77"/>
        <v>0</v>
      </c>
      <c r="M313" s="162">
        <f t="shared" si="82"/>
        <v>0.69449368263089539</v>
      </c>
      <c r="N313" s="99">
        <f t="shared" si="78"/>
        <v>1.3058318696580181E-6</v>
      </c>
      <c r="O313" s="100">
        <f t="shared" si="83"/>
        <v>4.49974413207869E-7</v>
      </c>
      <c r="P313" s="100">
        <f t="shared" si="84"/>
        <v>1.148475312927982E-8</v>
      </c>
      <c r="Q313" s="11">
        <v>311</v>
      </c>
      <c r="R313" s="9">
        <f t="shared" si="79"/>
        <v>0.6944500097377041</v>
      </c>
    </row>
    <row r="314" spans="1:18" x14ac:dyDescent="0.25">
      <c r="A314" s="9">
        <f t="shared" si="80"/>
        <v>-2.6649959505508775E-2</v>
      </c>
      <c r="B314" s="88">
        <f>IF(Sample3!K320&gt;0,Sample3!K320, )</f>
        <v>2.6649959505508775E-2</v>
      </c>
      <c r="C314" s="88">
        <f>IF(Sample3!L320&gt;0,Sample3!L320,"")</f>
        <v>0.69310330780123708</v>
      </c>
      <c r="D314" s="88" t="str">
        <f>IF(Sample3!M320&gt;0,Sample3!M320,)</f>
        <v/>
      </c>
      <c r="E314" s="162">
        <f t="shared" si="71"/>
        <v>0.42664995950550877</v>
      </c>
      <c r="F314" s="162">
        <f t="shared" si="72"/>
        <v>2.5656748372092801E-2</v>
      </c>
      <c r="G314" s="162">
        <f t="shared" si="73"/>
        <v>8.8594076974556762E-4</v>
      </c>
      <c r="H314" s="162">
        <f t="shared" si="74"/>
        <v>1.0727036367040588E-4</v>
      </c>
      <c r="I314" s="162">
        <f t="shared" si="75"/>
        <v>2.6542689141838369E-2</v>
      </c>
      <c r="J314" s="162">
        <f t="shared" si="81"/>
        <v>1.0727036367040588E-4</v>
      </c>
      <c r="K314" s="162">
        <f t="shared" si="76"/>
        <v>2.2294453192006163E-6</v>
      </c>
      <c r="L314" s="59">
        <f t="shared" si="77"/>
        <v>0</v>
      </c>
      <c r="M314" s="162">
        <f t="shared" si="82"/>
        <v>0.69449305602017397</v>
      </c>
      <c r="N314" s="99">
        <f t="shared" si="78"/>
        <v>1.931400112038265E-6</v>
      </c>
      <c r="O314" s="100">
        <f t="shared" si="83"/>
        <v>4.482012338533006E-7</v>
      </c>
      <c r="P314" s="100">
        <f t="shared" si="84"/>
        <v>1.1410974387621223E-8</v>
      </c>
      <c r="Q314" s="11">
        <v>312</v>
      </c>
      <c r="R314" s="9">
        <f t="shared" si="79"/>
        <v>0.69444952376374069</v>
      </c>
    </row>
    <row r="315" spans="1:18" x14ac:dyDescent="0.25">
      <c r="A315" s="9">
        <f t="shared" si="80"/>
        <v>-2.6497150104674357E-2</v>
      </c>
      <c r="B315" s="88">
        <f>IF(Sample3!K321&gt;0,Sample3!K321, )</f>
        <v>2.6497150104674357E-2</v>
      </c>
      <c r="C315" s="88">
        <f>IF(Sample3!L321&gt;0,Sample3!L321,"")</f>
        <v>0.69322726090147213</v>
      </c>
      <c r="D315" s="88" t="str">
        <f>IF(Sample3!M321&gt;0,Sample3!M321,)</f>
        <v/>
      </c>
      <c r="E315" s="162">
        <f t="shared" si="71"/>
        <v>0.42649715010467437</v>
      </c>
      <c r="F315" s="162">
        <f t="shared" si="72"/>
        <v>2.5512177386307434E-2</v>
      </c>
      <c r="G315" s="162">
        <f t="shared" si="73"/>
        <v>8.7839470431871902E-4</v>
      </c>
      <c r="H315" s="162">
        <f t="shared" si="74"/>
        <v>1.0657801404820311E-4</v>
      </c>
      <c r="I315" s="162">
        <f t="shared" si="75"/>
        <v>2.6390572090626153E-2</v>
      </c>
      <c r="J315" s="162">
        <f t="shared" si="81"/>
        <v>1.0657801404820311E-4</v>
      </c>
      <c r="K315" s="162">
        <f t="shared" si="76"/>
        <v>2.2185081345457138E-6</v>
      </c>
      <c r="L315" s="59">
        <f t="shared" si="77"/>
        <v>0</v>
      </c>
      <c r="M315" s="162">
        <f t="shared" si="82"/>
        <v>0.69449180915578301</v>
      </c>
      <c r="N315" s="99">
        <f t="shared" si="78"/>
        <v>1.5990822874806995E-6</v>
      </c>
      <c r="O315" s="100">
        <f t="shared" si="83"/>
        <v>4.44675809660389E-7</v>
      </c>
      <c r="P315" s="100">
        <f t="shared" si="84"/>
        <v>1.1264285485656914E-8</v>
      </c>
      <c r="Q315" s="11">
        <v>313</v>
      </c>
      <c r="R315" s="9">
        <f t="shared" si="79"/>
        <v>0.69444855786736603</v>
      </c>
    </row>
    <row r="316" spans="1:18" x14ac:dyDescent="0.25">
      <c r="A316" s="9">
        <f t="shared" si="80"/>
        <v>-2.6420745404257255E-2</v>
      </c>
      <c r="B316" s="88">
        <f>IF(Sample3!K322&gt;0,Sample3!K322, )</f>
        <v>2.6420745404257255E-2</v>
      </c>
      <c r="C316" s="88">
        <f>IF(Sample3!L322&gt;0,Sample3!L322,"")</f>
        <v>0.69335095262356294</v>
      </c>
      <c r="D316" s="88" t="str">
        <f>IF(Sample3!M322&gt;0,Sample3!M322,)</f>
        <v/>
      </c>
      <c r="E316" s="162">
        <f t="shared" si="71"/>
        <v>0.42642074540425728</v>
      </c>
      <c r="F316" s="162">
        <f t="shared" si="72"/>
        <v>2.5439868002660952E-2</v>
      </c>
      <c r="G316" s="162">
        <f t="shared" si="73"/>
        <v>8.7464518650187673E-4</v>
      </c>
      <c r="H316" s="162">
        <f t="shared" si="74"/>
        <v>1.0623221509442615E-4</v>
      </c>
      <c r="I316" s="162">
        <f t="shared" si="75"/>
        <v>2.6314513189162829E-2</v>
      </c>
      <c r="J316" s="162">
        <f t="shared" si="81"/>
        <v>1.0623221509442615E-4</v>
      </c>
      <c r="K316" s="162">
        <f t="shared" si="76"/>
        <v>2.2130596787943277E-6</v>
      </c>
      <c r="L316" s="59">
        <f t="shared" si="77"/>
        <v>0</v>
      </c>
      <c r="M316" s="162">
        <f t="shared" si="82"/>
        <v>0.69449118888602401</v>
      </c>
      <c r="N316" s="99">
        <f t="shared" si="78"/>
        <v>1.3001387342311891E-6</v>
      </c>
      <c r="O316" s="100">
        <f t="shared" si="83"/>
        <v>4.4292350986824553E-7</v>
      </c>
      <c r="P316" s="100">
        <f t="shared" si="84"/>
        <v>1.1191374213962614E-8</v>
      </c>
      <c r="Q316" s="11">
        <v>314</v>
      </c>
      <c r="R316" s="9">
        <f t="shared" si="79"/>
        <v>0.69444807792908547</v>
      </c>
    </row>
    <row r="317" spans="1:18" x14ac:dyDescent="0.25">
      <c r="A317" s="9">
        <f t="shared" si="80"/>
        <v>-2.6344340703840157E-2</v>
      </c>
      <c r="B317" s="88">
        <f>IF(Sample3!K323&gt;0,Sample3!K323, )</f>
        <v>2.6344340703840157E-2</v>
      </c>
      <c r="C317" s="88">
        <f>IF(Sample3!L323&gt;0,Sample3!L323,"")</f>
        <v>0.69335095262356294</v>
      </c>
      <c r="D317" s="88" t="str">
        <f>IF(Sample3!M323&gt;0,Sample3!M323,)</f>
        <v/>
      </c>
      <c r="E317" s="162">
        <f t="shared" si="71"/>
        <v>0.4263443407038402</v>
      </c>
      <c r="F317" s="162">
        <f t="shared" si="72"/>
        <v>2.5367542774500366E-2</v>
      </c>
      <c r="G317" s="162">
        <f t="shared" si="73"/>
        <v>8.7091126298858082E-4</v>
      </c>
      <c r="H317" s="162">
        <f t="shared" si="74"/>
        <v>1.058866663512098E-4</v>
      </c>
      <c r="I317" s="162">
        <f t="shared" si="75"/>
        <v>2.6238454037488947E-2</v>
      </c>
      <c r="J317" s="162">
        <f t="shared" si="81"/>
        <v>1.058866663512098E-4</v>
      </c>
      <c r="K317" s="162">
        <f t="shared" si="76"/>
        <v>2.2076246034893426E-6</v>
      </c>
      <c r="L317" s="59">
        <f t="shared" si="77"/>
        <v>0</v>
      </c>
      <c r="M317" s="162">
        <f t="shared" si="82"/>
        <v>0.69449057071387577</v>
      </c>
      <c r="N317" s="99">
        <f t="shared" si="78"/>
        <v>1.2987293917682425E-6</v>
      </c>
      <c r="O317" s="100">
        <f t="shared" si="83"/>
        <v>4.4117811514398123E-7</v>
      </c>
      <c r="P317" s="100">
        <f t="shared" si="84"/>
        <v>1.1118750989342296E-8</v>
      </c>
      <c r="Q317" s="11">
        <v>315</v>
      </c>
      <c r="R317" s="9">
        <f t="shared" si="79"/>
        <v>0.69444759998687577</v>
      </c>
    </row>
    <row r="318" spans="1:18" x14ac:dyDescent="0.25">
      <c r="A318" s="9">
        <f t="shared" si="80"/>
        <v>-2.6267936003422841E-2</v>
      </c>
      <c r="B318" s="88">
        <f>IF(Sample3!K324&gt;0,Sample3!K324, )</f>
        <v>2.6267936003422841E-2</v>
      </c>
      <c r="C318" s="88">
        <f>IF(Sample3!L324&gt;0,Sample3!L324,"")</f>
        <v>0.69296439212255423</v>
      </c>
      <c r="D318" s="88" t="str">
        <f>IF(Sample3!M324&gt;0,Sample3!M324,)</f>
        <v/>
      </c>
      <c r="E318" s="162">
        <f t="shared" si="71"/>
        <v>0.42626793600342289</v>
      </c>
      <c r="F318" s="162">
        <f t="shared" si="72"/>
        <v>2.5295201763547957E-2</v>
      </c>
      <c r="G318" s="162">
        <f t="shared" si="73"/>
        <v>8.671928723265436E-4</v>
      </c>
      <c r="H318" s="162">
        <f t="shared" si="74"/>
        <v>1.0554136754833965E-4</v>
      </c>
      <c r="I318" s="162">
        <f t="shared" si="75"/>
        <v>2.6162394635874501E-2</v>
      </c>
      <c r="J318" s="162">
        <f t="shared" si="81"/>
        <v>1.0554136754833965E-4</v>
      </c>
      <c r="K318" s="162">
        <f t="shared" si="76"/>
        <v>2.2022028757585347E-6</v>
      </c>
      <c r="L318" s="59">
        <f t="shared" si="77"/>
        <v>0</v>
      </c>
      <c r="M318" s="162">
        <f t="shared" si="82"/>
        <v>0.69448995463136287</v>
      </c>
      <c r="N318" s="99">
        <f t="shared" si="78"/>
        <v>2.3273409682825186E-6</v>
      </c>
      <c r="O318" s="100">
        <f t="shared" si="83"/>
        <v>4.3943959828778246E-7</v>
      </c>
      <c r="P318" s="100">
        <f t="shared" si="84"/>
        <v>1.1046415258817894E-8</v>
      </c>
      <c r="Q318" s="11">
        <v>316</v>
      </c>
      <c r="R318" s="9">
        <f t="shared" si="79"/>
        <v>0.69444712403287101</v>
      </c>
    </row>
    <row r="319" spans="1:18" x14ac:dyDescent="0.25">
      <c r="A319" s="9">
        <f t="shared" si="80"/>
        <v>-2.6191531303005739E-2</v>
      </c>
      <c r="B319" s="88">
        <f>IF(Sample3!K325&gt;0,Sample3!K325, )</f>
        <v>2.6191531303005739E-2</v>
      </c>
      <c r="C319" s="88">
        <f>IF(Sample3!L325&gt;0,Sample3!L325,"")</f>
        <v>0.69347492786496368</v>
      </c>
      <c r="D319" s="88" t="str">
        <f>IF(Sample3!M325&gt;0,Sample3!M325,)</f>
        <v/>
      </c>
      <c r="E319" s="162">
        <f t="shared" si="71"/>
        <v>0.42619153130300574</v>
      </c>
      <c r="F319" s="162">
        <f t="shared" si="72"/>
        <v>2.5222845031312169E-2</v>
      </c>
      <c r="G319" s="162">
        <f t="shared" si="73"/>
        <v>8.6348995327760816E-4</v>
      </c>
      <c r="H319" s="162">
        <f t="shared" si="74"/>
        <v>1.0519631841596211E-4</v>
      </c>
      <c r="I319" s="162">
        <f t="shared" si="75"/>
        <v>2.6086334984589777E-2</v>
      </c>
      <c r="J319" s="162">
        <f t="shared" si="81"/>
        <v>1.0519631841596211E-4</v>
      </c>
      <c r="K319" s="162">
        <f t="shared" si="76"/>
        <v>2.1967944628400215E-6</v>
      </c>
      <c r="L319" s="59">
        <f t="shared" si="77"/>
        <v>0</v>
      </c>
      <c r="M319" s="162">
        <f t="shared" si="82"/>
        <v>0.69448934063053724</v>
      </c>
      <c r="N319" s="99">
        <f t="shared" si="78"/>
        <v>1.0290332589586168E-6</v>
      </c>
      <c r="O319" s="100">
        <f t="shared" si="83"/>
        <v>4.3770793219434306E-7</v>
      </c>
      <c r="P319" s="100">
        <f t="shared" si="84"/>
        <v>1.0974366470489776E-8</v>
      </c>
      <c r="Q319" s="11">
        <v>317</v>
      </c>
      <c r="R319" s="9">
        <f t="shared" si="79"/>
        <v>0.69444665005923278</v>
      </c>
    </row>
    <row r="320" spans="1:18" x14ac:dyDescent="0.25">
      <c r="A320" s="9">
        <f t="shared" si="80"/>
        <v>-2.6115126602588638E-2</v>
      </c>
      <c r="B320" s="88">
        <f>IF(Sample3!K326&gt;0,Sample3!K326, )</f>
        <v>2.6115126602588638E-2</v>
      </c>
      <c r="C320" s="88">
        <f>IF(Sample3!L326&gt;0,Sample3!L326,"")</f>
        <v>0.69335095262356294</v>
      </c>
      <c r="D320" s="88" t="str">
        <f>IF(Sample3!M326&gt;0,Sample3!M326,)</f>
        <v/>
      </c>
      <c r="E320" s="162">
        <f t="shared" si="71"/>
        <v>0.42611512660258866</v>
      </c>
      <c r="F320" s="162">
        <f t="shared" si="72"/>
        <v>2.5150472639086922E-2</v>
      </c>
      <c r="G320" s="162">
        <f t="shared" si="73"/>
        <v>8.5980244481710308E-4</v>
      </c>
      <c r="H320" s="162">
        <f t="shared" si="74"/>
        <v>1.0485151868461218E-4</v>
      </c>
      <c r="I320" s="162">
        <f t="shared" si="75"/>
        <v>2.6010275083904025E-2</v>
      </c>
      <c r="J320" s="162">
        <f t="shared" si="81"/>
        <v>1.0485151868461218E-4</v>
      </c>
      <c r="K320" s="162">
        <f t="shared" si="76"/>
        <v>2.1913993320270682E-6</v>
      </c>
      <c r="L320" s="59">
        <f t="shared" si="77"/>
        <v>0</v>
      </c>
      <c r="M320" s="162">
        <f t="shared" si="82"/>
        <v>0.69448872870347833</v>
      </c>
      <c r="N320" s="99">
        <f t="shared" si="78"/>
        <v>1.2945344080276249E-6</v>
      </c>
      <c r="O320" s="100">
        <f t="shared" si="83"/>
        <v>4.3598308987005133E-7</v>
      </c>
      <c r="P320" s="100">
        <f t="shared" si="84"/>
        <v>1.0902604073536859E-8</v>
      </c>
      <c r="Q320" s="11">
        <v>318</v>
      </c>
      <c r="R320" s="9">
        <f t="shared" si="79"/>
        <v>0.69444617805814979</v>
      </c>
    </row>
    <row r="321" spans="1:18" x14ac:dyDescent="0.25">
      <c r="A321" s="9">
        <f t="shared" si="80"/>
        <v>-2.6115126602588638E-2</v>
      </c>
      <c r="B321" s="88">
        <f>IF(Sample3!K327&gt;0,Sample3!K327, )</f>
        <v>2.6115126602588638E-2</v>
      </c>
      <c r="C321" s="88">
        <f>IF(Sample3!L327&gt;0,Sample3!L327,"")</f>
        <v>0.69335095262356294</v>
      </c>
      <c r="D321" s="88" t="str">
        <f>IF(Sample3!M327&gt;0,Sample3!M327,)</f>
        <v/>
      </c>
      <c r="E321" s="162">
        <f t="shared" si="71"/>
        <v>0.42611512660258866</v>
      </c>
      <c r="F321" s="162">
        <f t="shared" si="72"/>
        <v>2.5150472639086922E-2</v>
      </c>
      <c r="G321" s="162">
        <f t="shared" si="73"/>
        <v>8.5980244481710308E-4</v>
      </c>
      <c r="H321" s="162">
        <f t="shared" si="74"/>
        <v>1.0485151868461218E-4</v>
      </c>
      <c r="I321" s="162">
        <f t="shared" si="75"/>
        <v>2.6010275083904025E-2</v>
      </c>
      <c r="J321" s="162">
        <f t="shared" si="81"/>
        <v>1.0485151868461218E-4</v>
      </c>
      <c r="K321" s="162">
        <f t="shared" si="76"/>
        <v>2.1913993320270682E-6</v>
      </c>
      <c r="L321" s="59">
        <f t="shared" si="77"/>
        <v>0</v>
      </c>
      <c r="M321" s="162">
        <f t="shared" si="82"/>
        <v>0.69448872870347833</v>
      </c>
      <c r="N321" s="99">
        <f t="shared" si="78"/>
        <v>1.2945344080276249E-6</v>
      </c>
      <c r="O321" s="100">
        <f t="shared" si="83"/>
        <v>4.3598308987005133E-7</v>
      </c>
      <c r="P321" s="100">
        <f t="shared" si="84"/>
        <v>1.0902604073536859E-8</v>
      </c>
      <c r="Q321" s="11">
        <v>319</v>
      </c>
      <c r="R321" s="9">
        <f t="shared" si="79"/>
        <v>0.69444617805814979</v>
      </c>
    </row>
    <row r="322" spans="1:18" x14ac:dyDescent="0.25">
      <c r="A322" s="9">
        <f t="shared" si="80"/>
        <v>-2.5962317201754223E-2</v>
      </c>
      <c r="B322" s="88">
        <f>IF(Sample3!K328&gt;0,Sample3!K328, )</f>
        <v>2.5962317201754223E-2</v>
      </c>
      <c r="C322" s="88">
        <f>IF(Sample3!L328&gt;0,Sample3!L328,"")</f>
        <v>0.69335095262356294</v>
      </c>
      <c r="D322" s="88" t="str">
        <f>IF(Sample3!M328&gt;0,Sample3!M328,)</f>
        <v/>
      </c>
      <c r="E322" s="162">
        <f t="shared" ref="E322:E385" si="85">IF(OR(B322="",B322=0),"",B322+1/$U$17)</f>
        <v>0.42596231720175426</v>
      </c>
      <c r="F322" s="162">
        <f t="shared" ref="F322:F385" si="86">IF(OR(B322="",B322=0),"",$V$18-(LN(1+EXP(-$S$11*(I322-V$18))))/$S$11)</f>
        <v>2.5005681118777573E-2</v>
      </c>
      <c r="G322" s="162">
        <f t="shared" ref="G322:G385" si="87">IF(OR(B322="",B322=0),"",B322-F322-H322-V$5*K322)</f>
        <v>8.524734166275999E-4</v>
      </c>
      <c r="H322" s="162">
        <f t="shared" ref="H322:H385" si="88">IF(OR(B322="",B322=0),"",1/2*(B322-V$5*K322+T$11)+1/2*POWER((B322-V$5*K322+T$11)^2-4*V$11*(B322-V$5*K322),0.5))</f>
        <v>1.0416266634905025E-4</v>
      </c>
      <c r="I322" s="162">
        <f t="shared" ref="I322:I385" si="89">B322-H322-V$5*K322</f>
        <v>2.5858154535405173E-2</v>
      </c>
      <c r="J322" s="162">
        <f t="shared" si="81"/>
        <v>1.0416266634905025E-4</v>
      </c>
      <c r="K322" s="162">
        <f t="shared" ref="K322:K385" si="90">IF(OR(B322="",B322=0),"",LN(1+EXP($U$11*(B322-$U$13)))/$U$11)</f>
        <v>2.1806487863460245E-6</v>
      </c>
      <c r="L322" s="59">
        <f t="shared" ref="L322:L385" si="91">IF(OR(B322="",B322=0),"",-LN(1+EXP($V$15*(B322-$V$13)))/$V$15)</f>
        <v>0</v>
      </c>
      <c r="M322" s="162">
        <f t="shared" si="82"/>
        <v>0.69448751103911599</v>
      </c>
      <c r="N322" s="99">
        <f t="shared" ref="N322:N385" si="92">IF(OR(B322="",B322=0),"",(M322-C322)*(M322-C322))</f>
        <v>1.2917650319644507E-6</v>
      </c>
      <c r="O322" s="100">
        <f t="shared" si="83"/>
        <v>4.3255376906996974E-7</v>
      </c>
      <c r="P322" s="100">
        <f t="shared" si="84"/>
        <v>1.0759936255855382E-8</v>
      </c>
      <c r="Q322" s="11">
        <v>320</v>
      </c>
      <c r="R322" s="9">
        <f t="shared" ref="R322:R385" si="93">IF(OR(B322="",B322=0),"",T$17+T$15*G322)</f>
        <v>0.69444523994254159</v>
      </c>
    </row>
    <row r="323" spans="1:18" x14ac:dyDescent="0.25">
      <c r="A323" s="9">
        <f t="shared" ref="A323:A386" si="94">-B323</f>
        <v>-2.5962317201754223E-2</v>
      </c>
      <c r="B323" s="88">
        <f>IF(Sample3!K329&gt;0,Sample3!K329, )</f>
        <v>2.5962317201754223E-2</v>
      </c>
      <c r="C323" s="88">
        <f>IF(Sample3!L329&gt;0,Sample3!L329,"")</f>
        <v>0.69335095262356294</v>
      </c>
      <c r="D323" s="88" t="str">
        <f>IF(Sample3!M329&gt;0,Sample3!M329,)</f>
        <v/>
      </c>
      <c r="E323" s="162">
        <f t="shared" si="85"/>
        <v>0.42596231720175426</v>
      </c>
      <c r="F323" s="162">
        <f t="shared" si="86"/>
        <v>2.5005681118777573E-2</v>
      </c>
      <c r="G323" s="162">
        <f t="shared" si="87"/>
        <v>8.524734166275999E-4</v>
      </c>
      <c r="H323" s="162">
        <f t="shared" si="88"/>
        <v>1.0416266634905025E-4</v>
      </c>
      <c r="I323" s="162">
        <f t="shared" si="89"/>
        <v>2.5858154535405173E-2</v>
      </c>
      <c r="J323" s="162">
        <f t="shared" ref="J323:J386" si="95">B323-I323-V$5*K323</f>
        <v>1.0416266634905025E-4</v>
      </c>
      <c r="K323" s="162">
        <f t="shared" si="90"/>
        <v>2.1806487863460245E-6</v>
      </c>
      <c r="L323" s="59">
        <f t="shared" si="91"/>
        <v>0</v>
      </c>
      <c r="M323" s="162">
        <f t="shared" ref="M323:M386" si="96">IF(OR(B323="",B323=0),"",$S$15*F323+$T$17+$T$15*G323+$U$15*H323+S$17*(K323+L323))</f>
        <v>0.69448751103911599</v>
      </c>
      <c r="N323" s="99">
        <f t="shared" si="92"/>
        <v>1.2917650319644507E-6</v>
      </c>
      <c r="O323" s="100">
        <f t="shared" ref="O323:O386" si="97">IF(OR(B323="",B323=0),"",1/V$17*LN(1+EXP(V$17*(B323-V$5*K323-T$13))))</f>
        <v>4.3255376906996974E-7</v>
      </c>
      <c r="P323" s="100">
        <f t="shared" ref="P323:P386" si="98">(O323-J323)^2</f>
        <v>1.0759936255855382E-8</v>
      </c>
      <c r="Q323" s="11">
        <v>321</v>
      </c>
      <c r="R323" s="9">
        <f t="shared" si="93"/>
        <v>0.69444523994254159</v>
      </c>
    </row>
    <row r="324" spans="1:18" x14ac:dyDescent="0.25">
      <c r="A324" s="9">
        <f t="shared" si="94"/>
        <v>-2.5885912501337122E-2</v>
      </c>
      <c r="B324" s="88">
        <f>IF(Sample3!K330&gt;0,Sample3!K330, )</f>
        <v>2.5885912501337122E-2</v>
      </c>
      <c r="C324" s="88">
        <f>IF(Sample3!L330&gt;0,Sample3!L330,"")</f>
        <v>0.69310330780123708</v>
      </c>
      <c r="D324" s="88" t="str">
        <f>IF(Sample3!M330&gt;0,Sample3!M330,)</f>
        <v/>
      </c>
      <c r="E324" s="162">
        <f t="shared" si="85"/>
        <v>0.42588591250133712</v>
      </c>
      <c r="F324" s="162">
        <f t="shared" si="86"/>
        <v>2.4933262112216775E-2</v>
      </c>
      <c r="G324" s="162">
        <f t="shared" si="87"/>
        <v>8.4883177591250913E-4</v>
      </c>
      <c r="H324" s="162">
        <f t="shared" si="88"/>
        <v>1.0381861320783725E-4</v>
      </c>
      <c r="I324" s="162">
        <f t="shared" si="89"/>
        <v>2.5782093888129284E-2</v>
      </c>
      <c r="J324" s="162">
        <f t="shared" si="95"/>
        <v>1.0381861320783725E-4</v>
      </c>
      <c r="K324" s="162">
        <f t="shared" si="90"/>
        <v>2.1752933064850892E-6</v>
      </c>
      <c r="L324" s="59">
        <f t="shared" si="91"/>
        <v>0</v>
      </c>
      <c r="M324" s="162">
        <f t="shared" si="96"/>
        <v>0.69448690528610835</v>
      </c>
      <c r="N324" s="99">
        <f t="shared" si="92"/>
        <v>1.9143420001420999E-6</v>
      </c>
      <c r="O324" s="100">
        <f t="shared" si="97"/>
        <v>4.3084923713535275E-7</v>
      </c>
      <c r="P324" s="100">
        <f t="shared" si="98"/>
        <v>1.0689029738861567E-8</v>
      </c>
      <c r="Q324" s="11">
        <v>322</v>
      </c>
      <c r="R324" s="9">
        <f t="shared" si="93"/>
        <v>0.69444477381253</v>
      </c>
    </row>
    <row r="325" spans="1:18" x14ac:dyDescent="0.25">
      <c r="A325" s="9">
        <f t="shared" si="94"/>
        <v>-2.5809507800919805E-2</v>
      </c>
      <c r="B325" s="88">
        <f>IF(Sample3!K331&gt;0,Sample3!K331, )</f>
        <v>2.5809507800919805E-2</v>
      </c>
      <c r="C325" s="88">
        <f>IF(Sample3!L331&gt;0,Sample3!L331,"")</f>
        <v>0.6934899179366194</v>
      </c>
      <c r="D325" s="88" t="str">
        <f>IF(Sample3!M331&gt;0,Sample3!M331,)</f>
        <v/>
      </c>
      <c r="E325" s="162">
        <f t="shared" si="85"/>
        <v>0.42580950780091981</v>
      </c>
      <c r="F325" s="162">
        <f t="shared" si="86"/>
        <v>2.4860827688713519E-2</v>
      </c>
      <c r="G325" s="162">
        <f t="shared" si="87"/>
        <v>8.4520530381263642E-4</v>
      </c>
      <c r="H325" s="162">
        <f t="shared" si="88"/>
        <v>1.0347480839364986E-4</v>
      </c>
      <c r="I325" s="162">
        <f t="shared" si="89"/>
        <v>2.5706032992526155E-2</v>
      </c>
      <c r="J325" s="162">
        <f t="shared" si="95"/>
        <v>1.0347480839364986E-4</v>
      </c>
      <c r="K325" s="162">
        <f t="shared" si="90"/>
        <v>2.1699509787509246E-6</v>
      </c>
      <c r="L325" s="59">
        <f t="shared" si="91"/>
        <v>0</v>
      </c>
      <c r="M325" s="162">
        <f t="shared" si="96"/>
        <v>0.69448630157545899</v>
      </c>
      <c r="N325" s="99">
        <f t="shared" si="92"/>
        <v>9.9278035574720635E-7</v>
      </c>
      <c r="O325" s="100">
        <f t="shared" si="97"/>
        <v>4.2915142204793267E-7</v>
      </c>
      <c r="P325" s="100">
        <f t="shared" si="98"/>
        <v>1.0618407420709054E-8</v>
      </c>
      <c r="Q325" s="11">
        <v>323</v>
      </c>
      <c r="R325" s="9">
        <f t="shared" si="93"/>
        <v>0.6944443096241012</v>
      </c>
    </row>
    <row r="326" spans="1:18" x14ac:dyDescent="0.25">
      <c r="A326" s="9">
        <f t="shared" si="94"/>
        <v>-2.5733103100502704E-2</v>
      </c>
      <c r="B326" s="88">
        <f>IF(Sample3!K332&gt;0,Sample3!K332, )</f>
        <v>2.5733103100502704E-2</v>
      </c>
      <c r="C326" s="88">
        <f>IF(Sample3!L332&gt;0,Sample3!L332,"")</f>
        <v>0.69335095262356294</v>
      </c>
      <c r="D326" s="88" t="str">
        <f>IF(Sample3!M332&gt;0,Sample3!M332,)</f>
        <v/>
      </c>
      <c r="E326" s="162">
        <f t="shared" si="85"/>
        <v>0.42573310310050272</v>
      </c>
      <c r="F326" s="162">
        <f t="shared" si="86"/>
        <v>2.4788377908500324E-2</v>
      </c>
      <c r="G326" s="162">
        <f t="shared" si="87"/>
        <v>8.4159394036344148E-4</v>
      </c>
      <c r="H326" s="162">
        <f t="shared" si="88"/>
        <v>1.0313125163893822E-4</v>
      </c>
      <c r="I326" s="162">
        <f t="shared" si="89"/>
        <v>2.5629971848863765E-2</v>
      </c>
      <c r="J326" s="162">
        <f t="shared" si="95"/>
        <v>1.0313125163893822E-4</v>
      </c>
      <c r="K326" s="162">
        <f t="shared" si="90"/>
        <v>2.1646217708367254E-6</v>
      </c>
      <c r="L326" s="59">
        <f t="shared" si="91"/>
        <v>0</v>
      </c>
      <c r="M326" s="162">
        <f t="shared" si="96"/>
        <v>0.69448569989938413</v>
      </c>
      <c r="N326" s="99">
        <f t="shared" si="92"/>
        <v>1.2876513799836135E-6</v>
      </c>
      <c r="O326" s="100">
        <f t="shared" si="97"/>
        <v>4.2746029733819856E-7</v>
      </c>
      <c r="P326" s="100">
        <f t="shared" si="98"/>
        <v>1.0548068755938914E-8</v>
      </c>
      <c r="Q326" s="11">
        <v>324</v>
      </c>
      <c r="R326" s="9">
        <f t="shared" si="93"/>
        <v>0.69444384736957976</v>
      </c>
    </row>
    <row r="327" spans="1:18" x14ac:dyDescent="0.25">
      <c r="A327" s="9">
        <f t="shared" si="94"/>
        <v>-2.5656698400085602E-2</v>
      </c>
      <c r="B327" s="88">
        <f>IF(Sample3!K333&gt;0,Sample3!K333, )</f>
        <v>2.5656698400085602E-2</v>
      </c>
      <c r="C327" s="88">
        <f>IF(Sample3!L333&gt;0,Sample3!L333,"")</f>
        <v>0.69322726090147213</v>
      </c>
      <c r="D327" s="88" t="str">
        <f>IF(Sample3!M333&gt;0,Sample3!M333,)</f>
        <v/>
      </c>
      <c r="E327" s="162">
        <f t="shared" si="85"/>
        <v>0.42565669840008563</v>
      </c>
      <c r="F327" s="162">
        <f t="shared" si="86"/>
        <v>2.4715912831598193E-2</v>
      </c>
      <c r="G327" s="162">
        <f t="shared" si="87"/>
        <v>8.3799762581085457E-4</v>
      </c>
      <c r="H327" s="162">
        <f t="shared" si="88"/>
        <v>1.0278794267655489E-4</v>
      </c>
      <c r="I327" s="162">
        <f t="shared" si="89"/>
        <v>2.5553910457409047E-2</v>
      </c>
      <c r="J327" s="162">
        <f t="shared" si="95"/>
        <v>1.0278794267655489E-4</v>
      </c>
      <c r="K327" s="162">
        <f t="shared" si="90"/>
        <v>2.1593056505322295E-6</v>
      </c>
      <c r="L327" s="59">
        <f t="shared" si="91"/>
        <v>0</v>
      </c>
      <c r="M327" s="162">
        <f t="shared" si="96"/>
        <v>0.69448510025012644</v>
      </c>
      <c r="N327" s="99">
        <f t="shared" si="92"/>
        <v>1.5821598270231E-6</v>
      </c>
      <c r="O327" s="100">
        <f t="shared" si="97"/>
        <v>4.2577583663974104E-7</v>
      </c>
      <c r="P327" s="100">
        <f t="shared" si="98"/>
        <v>1.0478013200162626E-8</v>
      </c>
      <c r="Q327" s="11">
        <v>325</v>
      </c>
      <c r="R327" s="9">
        <f t="shared" si="93"/>
        <v>0.69444338704131703</v>
      </c>
    </row>
    <row r="328" spans="1:18" x14ac:dyDescent="0.25">
      <c r="A328" s="9">
        <f t="shared" si="94"/>
        <v>-2.5580293699668286E-2</v>
      </c>
      <c r="B328" s="88">
        <f>IF(Sample3!K334&gt;0,Sample3!K334, )</f>
        <v>2.5580293699668286E-2</v>
      </c>
      <c r="C328" s="88">
        <f>IF(Sample3!L334&gt;0,Sample3!L334,"")</f>
        <v>0.69322726090147213</v>
      </c>
      <c r="D328" s="88" t="str">
        <f>IF(Sample3!M334&gt;0,Sample3!M334,)</f>
        <v/>
      </c>
      <c r="E328" s="162">
        <f t="shared" si="85"/>
        <v>0.42558029369966832</v>
      </c>
      <c r="F328" s="162">
        <f t="shared" si="86"/>
        <v>2.4643432517817879E-2</v>
      </c>
      <c r="G328" s="162">
        <f t="shared" si="87"/>
        <v>8.3441630061070748E-4</v>
      </c>
      <c r="H328" s="162">
        <f t="shared" si="88"/>
        <v>1.0244488123969941E-4</v>
      </c>
      <c r="I328" s="162">
        <f t="shared" si="89"/>
        <v>2.5477848818428586E-2</v>
      </c>
      <c r="J328" s="162">
        <f t="shared" si="95"/>
        <v>1.0244488123969941E-4</v>
      </c>
      <c r="K328" s="162">
        <f t="shared" si="90"/>
        <v>2.1540025857030217E-6</v>
      </c>
      <c r="L328" s="59">
        <f t="shared" si="91"/>
        <v>0</v>
      </c>
      <c r="M328" s="162">
        <f t="shared" si="96"/>
        <v>0.69448450261995631</v>
      </c>
      <c r="N328" s="99">
        <f t="shared" si="92"/>
        <v>1.5806567386970568E-6</v>
      </c>
      <c r="O328" s="100">
        <f t="shared" si="97"/>
        <v>4.2409801370214281E-7</v>
      </c>
      <c r="P328" s="100">
        <f t="shared" si="98"/>
        <v>1.0408240210045927E-8</v>
      </c>
      <c r="Q328" s="11">
        <v>326</v>
      </c>
      <c r="R328" s="9">
        <f t="shared" si="93"/>
        <v>0.69444292863169144</v>
      </c>
    </row>
    <row r="329" spans="1:18" x14ac:dyDescent="0.25">
      <c r="A329" s="9">
        <f t="shared" si="94"/>
        <v>-2.5580293699668286E-2</v>
      </c>
      <c r="B329" s="88">
        <f>IF(Sample3!K335&gt;0,Sample3!K335, )</f>
        <v>2.5580293699668286E-2</v>
      </c>
      <c r="C329" s="88">
        <f>IF(Sample3!L335&gt;0,Sample3!L335,"")</f>
        <v>0.69322726090147213</v>
      </c>
      <c r="D329" s="88" t="str">
        <f>IF(Sample3!M335&gt;0,Sample3!M335,)</f>
        <v/>
      </c>
      <c r="E329" s="162">
        <f t="shared" si="85"/>
        <v>0.42558029369966832</v>
      </c>
      <c r="F329" s="162">
        <f t="shared" si="86"/>
        <v>2.4643432517817879E-2</v>
      </c>
      <c r="G329" s="162">
        <f t="shared" si="87"/>
        <v>8.3441630061070748E-4</v>
      </c>
      <c r="H329" s="162">
        <f t="shared" si="88"/>
        <v>1.0244488123969941E-4</v>
      </c>
      <c r="I329" s="162">
        <f t="shared" si="89"/>
        <v>2.5477848818428586E-2</v>
      </c>
      <c r="J329" s="162">
        <f t="shared" si="95"/>
        <v>1.0244488123969941E-4</v>
      </c>
      <c r="K329" s="162">
        <f t="shared" si="90"/>
        <v>2.1540025857030217E-6</v>
      </c>
      <c r="L329" s="59">
        <f t="shared" si="91"/>
        <v>0</v>
      </c>
      <c r="M329" s="162">
        <f t="shared" si="96"/>
        <v>0.69448450261995631</v>
      </c>
      <c r="N329" s="99">
        <f t="shared" si="92"/>
        <v>1.5806567386970568E-6</v>
      </c>
      <c r="O329" s="100">
        <f t="shared" si="97"/>
        <v>4.2409801370214281E-7</v>
      </c>
      <c r="P329" s="100">
        <f t="shared" si="98"/>
        <v>1.0408240210045927E-8</v>
      </c>
      <c r="Q329" s="11">
        <v>327</v>
      </c>
      <c r="R329" s="9">
        <f t="shared" si="93"/>
        <v>0.69444292863169144</v>
      </c>
    </row>
    <row r="330" spans="1:18" x14ac:dyDescent="0.25">
      <c r="A330" s="9">
        <f t="shared" si="94"/>
        <v>-2.5503888999251188E-2</v>
      </c>
      <c r="B330" s="88">
        <f>IF(Sample3!K336&gt;0,Sample3!K336, )</f>
        <v>2.5503888999251188E-2</v>
      </c>
      <c r="C330" s="88">
        <f>IF(Sample3!L336&gt;0,Sample3!L336,"")</f>
        <v>0.69335095262356294</v>
      </c>
      <c r="D330" s="88" t="str">
        <f>IF(Sample3!M336&gt;0,Sample3!M336,)</f>
        <v/>
      </c>
      <c r="E330" s="162">
        <f t="shared" si="85"/>
        <v>0.42550388899925123</v>
      </c>
      <c r="F330" s="162">
        <f t="shared" si="86"/>
        <v>2.4570937026760865E-2</v>
      </c>
      <c r="G330" s="162">
        <f t="shared" si="87"/>
        <v>8.3084990542833456E-4</v>
      </c>
      <c r="H330" s="162">
        <f t="shared" si="88"/>
        <v>1.0210206706198766E-4</v>
      </c>
      <c r="I330" s="162">
        <f t="shared" si="89"/>
        <v>2.54017869321892E-2</v>
      </c>
      <c r="J330" s="162">
        <f t="shared" si="95"/>
        <v>1.0210206706198766E-4</v>
      </c>
      <c r="K330" s="162">
        <f t="shared" si="90"/>
        <v>2.1487125442836362E-6</v>
      </c>
      <c r="L330" s="59">
        <f t="shared" si="91"/>
        <v>0</v>
      </c>
      <c r="M330" s="162">
        <f t="shared" si="96"/>
        <v>0.69448390700117069</v>
      </c>
      <c r="N330" s="99">
        <f t="shared" si="92"/>
        <v>1.2835856217405464E-6</v>
      </c>
      <c r="O330" s="100">
        <f t="shared" si="97"/>
        <v>4.2242680236090215E-7</v>
      </c>
      <c r="P330" s="100">
        <f t="shared" si="98"/>
        <v>1.033874924332711E-8</v>
      </c>
      <c r="Q330" s="11">
        <v>328</v>
      </c>
      <c r="R330" s="9">
        <f t="shared" si="93"/>
        <v>0.69444247213310806</v>
      </c>
    </row>
    <row r="331" spans="1:18" x14ac:dyDescent="0.25">
      <c r="A331" s="9">
        <f t="shared" si="94"/>
        <v>-2.5427484298834086E-2</v>
      </c>
      <c r="B331" s="88">
        <f>IF(Sample3!K337&gt;0,Sample3!K337, )</f>
        <v>2.5427484298834086E-2</v>
      </c>
      <c r="C331" s="88">
        <f>IF(Sample3!L337&gt;0,Sample3!L337,"")</f>
        <v>0.69347492786496368</v>
      </c>
      <c r="D331" s="88" t="str">
        <f>IF(Sample3!M337&gt;0,Sample3!M337,)</f>
        <v/>
      </c>
      <c r="E331" s="162">
        <f t="shared" si="85"/>
        <v>0.42542748429883409</v>
      </c>
      <c r="F331" s="162">
        <f t="shared" si="86"/>
        <v>2.4498426417818742E-2</v>
      </c>
      <c r="G331" s="162">
        <f t="shared" si="87"/>
        <v>8.2729838113793433E-4</v>
      </c>
      <c r="H331" s="162">
        <f t="shared" si="88"/>
        <v>1.0175949987741018E-4</v>
      </c>
      <c r="I331" s="162">
        <f t="shared" si="89"/>
        <v>2.5325724798956676E-2</v>
      </c>
      <c r="J331" s="162">
        <f t="shared" si="95"/>
        <v>1.0175949987741018E-4</v>
      </c>
      <c r="K331" s="162">
        <f t="shared" si="90"/>
        <v>2.1434354942913534E-6</v>
      </c>
      <c r="L331" s="59">
        <f t="shared" si="91"/>
        <v>0</v>
      </c>
      <c r="M331" s="162">
        <f t="shared" si="96"/>
        <v>0.69448331338609348</v>
      </c>
      <c r="N331" s="99">
        <f t="shared" si="92"/>
        <v>1.0168413592242314E-6</v>
      </c>
      <c r="O331" s="100">
        <f t="shared" si="97"/>
        <v>4.2076217656321314E-7</v>
      </c>
      <c r="P331" s="100">
        <f t="shared" si="98"/>
        <v>1.0269539758801063E-8</v>
      </c>
      <c r="Q331" s="11">
        <v>329</v>
      </c>
      <c r="R331" s="9">
        <f t="shared" si="93"/>
        <v>0.69444201753799883</v>
      </c>
    </row>
    <row r="332" spans="1:18" x14ac:dyDescent="0.25">
      <c r="A332" s="9">
        <f t="shared" si="94"/>
        <v>-2.535107959841677E-2</v>
      </c>
      <c r="B332" s="88">
        <f>IF(Sample3!K338&gt;0,Sample3!K338, )</f>
        <v>2.535107959841677E-2</v>
      </c>
      <c r="C332" s="88">
        <f>IF(Sample3!L338&gt;0,Sample3!L338,"")</f>
        <v>0.69347492786496368</v>
      </c>
      <c r="D332" s="88" t="str">
        <f>IF(Sample3!M338&gt;0,Sample3!M338,)</f>
        <v/>
      </c>
      <c r="E332" s="162">
        <f t="shared" si="85"/>
        <v>0.42535107959841678</v>
      </c>
      <c r="F332" s="162">
        <f t="shared" si="86"/>
        <v>2.4425900750174347E-2</v>
      </c>
      <c r="G332" s="162">
        <f t="shared" si="87"/>
        <v>8.237616688220907E-4</v>
      </c>
      <c r="H332" s="162">
        <f t="shared" si="88"/>
        <v>1.0141717942033224E-4</v>
      </c>
      <c r="I332" s="162">
        <f t="shared" si="89"/>
        <v>2.5249662418996437E-2</v>
      </c>
      <c r="J332" s="162">
        <f t="shared" si="95"/>
        <v>1.0141717942033224E-4</v>
      </c>
      <c r="K332" s="162">
        <f t="shared" si="90"/>
        <v>2.1381714038262004E-6</v>
      </c>
      <c r="L332" s="59">
        <f t="shared" si="91"/>
        <v>0</v>
      </c>
      <c r="M332" s="162">
        <f t="shared" si="96"/>
        <v>0.69448272176707559</v>
      </c>
      <c r="N332" s="99">
        <f t="shared" si="92"/>
        <v>1.0156485491339698E-6</v>
      </c>
      <c r="O332" s="100">
        <f t="shared" si="97"/>
        <v>4.1910411036366869E-7</v>
      </c>
      <c r="P332" s="100">
        <f t="shared" si="98"/>
        <v>1.0200611216318083E-8</v>
      </c>
      <c r="Q332" s="11">
        <v>330</v>
      </c>
      <c r="R332" s="9">
        <f t="shared" si="93"/>
        <v>0.69444156483882247</v>
      </c>
    </row>
    <row r="333" spans="1:18" x14ac:dyDescent="0.25">
      <c r="A333" s="9">
        <f t="shared" si="94"/>
        <v>-2.5274674897999668E-2</v>
      </c>
      <c r="B333" s="88">
        <f>IF(Sample3!K339&gt;0,Sample3!K339, )</f>
        <v>2.5274674897999668E-2</v>
      </c>
      <c r="C333" s="88">
        <f>IF(Sample3!L339&gt;0,Sample3!L339,"")</f>
        <v>0.69322726090147213</v>
      </c>
      <c r="D333" s="88" t="str">
        <f>IF(Sample3!M339&gt;0,Sample3!M339,)</f>
        <v/>
      </c>
      <c r="E333" s="162">
        <f t="shared" si="85"/>
        <v>0.42527467489799969</v>
      </c>
      <c r="F333" s="162">
        <f t="shared" si="86"/>
        <v>2.4353360082802852E-2</v>
      </c>
      <c r="G333" s="162">
        <f t="shared" si="87"/>
        <v>8.2023970977132196E-4</v>
      </c>
      <c r="H333" s="162">
        <f t="shared" si="88"/>
        <v>1.0107510542549381E-4</v>
      </c>
      <c r="I333" s="162">
        <f t="shared" si="89"/>
        <v>2.5173599792574174E-2</v>
      </c>
      <c r="J333" s="162">
        <f t="shared" si="95"/>
        <v>1.0107510542549381E-4</v>
      </c>
      <c r="K333" s="162">
        <f t="shared" si="90"/>
        <v>2.1329202410709509E-6</v>
      </c>
      <c r="L333" s="59">
        <f t="shared" si="91"/>
        <v>0</v>
      </c>
      <c r="M333" s="162">
        <f t="shared" si="96"/>
        <v>0.69448213213649446</v>
      </c>
      <c r="N333" s="99">
        <f t="shared" si="92"/>
        <v>1.5747018164864569E-6</v>
      </c>
      <c r="O333" s="100">
        <f t="shared" si="97"/>
        <v>4.1745257791137108E-7</v>
      </c>
      <c r="P333" s="100">
        <f t="shared" si="98"/>
        <v>1.0131963076784421E-8</v>
      </c>
      <c r="Q333" s="11">
        <v>331</v>
      </c>
      <c r="R333" s="9">
        <f t="shared" si="93"/>
        <v>0.69444111402806397</v>
      </c>
    </row>
    <row r="334" spans="1:18" x14ac:dyDescent="0.25">
      <c r="A334" s="9">
        <f t="shared" si="94"/>
        <v>-2.5274674897999668E-2</v>
      </c>
      <c r="B334" s="88">
        <f>IF(Sample3!K340&gt;0,Sample3!K340, )</f>
        <v>2.5274674897999668E-2</v>
      </c>
      <c r="C334" s="88">
        <f>IF(Sample3!L340&gt;0,Sample3!L340,"")</f>
        <v>0.69322726090147213</v>
      </c>
      <c r="D334" s="88" t="str">
        <f>IF(Sample3!M340&gt;0,Sample3!M340,)</f>
        <v/>
      </c>
      <c r="E334" s="162">
        <f t="shared" si="85"/>
        <v>0.42527467489799969</v>
      </c>
      <c r="F334" s="162">
        <f t="shared" si="86"/>
        <v>2.4353360082802852E-2</v>
      </c>
      <c r="G334" s="162">
        <f t="shared" si="87"/>
        <v>8.2023970977132196E-4</v>
      </c>
      <c r="H334" s="162">
        <f t="shared" si="88"/>
        <v>1.0107510542549381E-4</v>
      </c>
      <c r="I334" s="162">
        <f t="shared" si="89"/>
        <v>2.5173599792574174E-2</v>
      </c>
      <c r="J334" s="162">
        <f t="shared" si="95"/>
        <v>1.0107510542549381E-4</v>
      </c>
      <c r="K334" s="162">
        <f t="shared" si="90"/>
        <v>2.1329202410709509E-6</v>
      </c>
      <c r="L334" s="59">
        <f t="shared" si="91"/>
        <v>0</v>
      </c>
      <c r="M334" s="162">
        <f t="shared" si="96"/>
        <v>0.69448213213649446</v>
      </c>
      <c r="N334" s="99">
        <f t="shared" si="92"/>
        <v>1.5747018164864569E-6</v>
      </c>
      <c r="O334" s="100">
        <f t="shared" si="97"/>
        <v>4.1745257791137108E-7</v>
      </c>
      <c r="P334" s="100">
        <f t="shared" si="98"/>
        <v>1.0131963076784421E-8</v>
      </c>
      <c r="Q334" s="11">
        <v>332</v>
      </c>
      <c r="R334" s="9">
        <f t="shared" si="93"/>
        <v>0.69444111402806397</v>
      </c>
    </row>
    <row r="335" spans="1:18" x14ac:dyDescent="0.25">
      <c r="A335" s="9">
        <f t="shared" si="94"/>
        <v>-2.5198270197582567E-2</v>
      </c>
      <c r="B335" s="88">
        <f>IF(Sample3!K341&gt;0,Sample3!K341, )</f>
        <v>2.5198270197582567E-2</v>
      </c>
      <c r="C335" s="88">
        <f>IF(Sample3!L341&gt;0,Sample3!L341,"")</f>
        <v>0.69347492786496368</v>
      </c>
      <c r="D335" s="88" t="str">
        <f>IF(Sample3!M341&gt;0,Sample3!M341,)</f>
        <v/>
      </c>
      <c r="E335" s="162">
        <f t="shared" si="85"/>
        <v>0.42519827019758261</v>
      </c>
      <c r="F335" s="162">
        <f t="shared" si="86"/>
        <v>2.4280804474471125E-2</v>
      </c>
      <c r="G335" s="162">
        <f t="shared" si="87"/>
        <v>8.1673244548344584E-4</v>
      </c>
      <c r="H335" s="162">
        <f t="shared" si="88"/>
        <v>1.0073327762799567E-4</v>
      </c>
      <c r="I335" s="162">
        <f t="shared" si="89"/>
        <v>2.5097536919954571E-2</v>
      </c>
      <c r="J335" s="162">
        <f t="shared" si="95"/>
        <v>1.0073327762799567E-4</v>
      </c>
      <c r="K335" s="162">
        <f t="shared" si="90"/>
        <v>2.1276819742635306E-6</v>
      </c>
      <c r="L335" s="59">
        <f t="shared" si="91"/>
        <v>0</v>
      </c>
      <c r="M335" s="162">
        <f t="shared" si="96"/>
        <v>0.69448154448675425</v>
      </c>
      <c r="N335" s="99">
        <f t="shared" si="92"/>
        <v>1.013277023265078E-6</v>
      </c>
      <c r="O335" s="100">
        <f t="shared" si="97"/>
        <v>4.1580755345852554E-7</v>
      </c>
      <c r="P335" s="100">
        <f t="shared" si="98"/>
        <v>1.0063594802155654E-8</v>
      </c>
      <c r="Q335" s="11">
        <v>333</v>
      </c>
      <c r="R335" s="9">
        <f t="shared" si="93"/>
        <v>0.6944406650982351</v>
      </c>
    </row>
    <row r="336" spans="1:18" x14ac:dyDescent="0.25">
      <c r="A336" s="9">
        <f t="shared" si="94"/>
        <v>-2.512186549716525E-2</v>
      </c>
      <c r="B336" s="88">
        <f>IF(Sample3!K342&gt;0,Sample3!K342, )</f>
        <v>2.512186549716525E-2</v>
      </c>
      <c r="C336" s="88">
        <f>IF(Sample3!L342&gt;0,Sample3!L342,"")</f>
        <v>0.69322726090147213</v>
      </c>
      <c r="D336" s="88" t="str">
        <f>IF(Sample3!M342&gt;0,Sample3!M342,)</f>
        <v/>
      </c>
      <c r="E336" s="162">
        <f t="shared" si="85"/>
        <v>0.4251218654971653</v>
      </c>
      <c r="F336" s="162">
        <f t="shared" si="86"/>
        <v>2.4208233983738787E-2</v>
      </c>
      <c r="G336" s="162">
        <f t="shared" si="87"/>
        <v>8.1323981766310768E-4</v>
      </c>
      <c r="H336" s="162">
        <f t="shared" si="88"/>
        <v>1.0039169576335494E-4</v>
      </c>
      <c r="I336" s="162">
        <f t="shared" si="89"/>
        <v>2.5021473801401895E-2</v>
      </c>
      <c r="J336" s="162">
        <f t="shared" si="95"/>
        <v>1.0039169576335494E-4</v>
      </c>
      <c r="K336" s="162">
        <f t="shared" si="90"/>
        <v>2.1224565717453086E-6</v>
      </c>
      <c r="L336" s="59">
        <f t="shared" si="91"/>
        <v>0</v>
      </c>
      <c r="M336" s="162">
        <f t="shared" si="96"/>
        <v>0.69448095881028582</v>
      </c>
      <c r="N336" s="99">
        <f t="shared" si="92"/>
        <v>1.5717584465638169E-6</v>
      </c>
      <c r="O336" s="100">
        <f t="shared" si="97"/>
        <v>4.1416901136473648E-7</v>
      </c>
      <c r="P336" s="100">
        <f t="shared" si="98"/>
        <v>9.9955058554449175E-9</v>
      </c>
      <c r="Q336" s="11">
        <v>334</v>
      </c>
      <c r="R336" s="9">
        <f t="shared" si="93"/>
        <v>0.69444021804187406</v>
      </c>
    </row>
    <row r="337" spans="1:18" x14ac:dyDescent="0.25">
      <c r="A337" s="9">
        <f t="shared" si="94"/>
        <v>-2.5045460796748152E-2</v>
      </c>
      <c r="B337" s="88">
        <f>IF(Sample3!K343&gt;0,Sample3!K343, )</f>
        <v>2.5045460796748152E-2</v>
      </c>
      <c r="C337" s="88">
        <f>IF(Sample3!L343&gt;0,Sample3!L343,"")</f>
        <v>0.69335095262356294</v>
      </c>
      <c r="D337" s="88" t="str">
        <f>IF(Sample3!M343&gt;0,Sample3!M343,)</f>
        <v/>
      </c>
      <c r="E337" s="162">
        <f t="shared" si="85"/>
        <v>0.42504546079674815</v>
      </c>
      <c r="F337" s="162">
        <f t="shared" si="86"/>
        <v>2.4135648668959397E-2</v>
      </c>
      <c r="G337" s="162">
        <f t="shared" si="87"/>
        <v>8.0976176822130513E-4</v>
      </c>
      <c r="H337" s="162">
        <f t="shared" si="88"/>
        <v>1.0005035956744956E-4</v>
      </c>
      <c r="I337" s="162">
        <f t="shared" si="89"/>
        <v>2.4945410437180703E-2</v>
      </c>
      <c r="J337" s="162">
        <f t="shared" si="95"/>
        <v>1.0005035956744956E-4</v>
      </c>
      <c r="K337" s="162">
        <f t="shared" si="90"/>
        <v>2.1172440019335037E-6</v>
      </c>
      <c r="L337" s="59">
        <f t="shared" si="91"/>
        <v>0</v>
      </c>
      <c r="M337" s="162">
        <f t="shared" si="96"/>
        <v>0.69448037509954685</v>
      </c>
      <c r="N337" s="99">
        <f t="shared" si="92"/>
        <v>1.2755951292576258E-6</v>
      </c>
      <c r="O337" s="100">
        <f t="shared" si="97"/>
        <v>4.1253692608411824E-7</v>
      </c>
      <c r="P337" s="100">
        <f t="shared" si="98"/>
        <v>9.9276957007121978E-9</v>
      </c>
      <c r="Q337" s="11">
        <v>335</v>
      </c>
      <c r="R337" s="9">
        <f t="shared" si="93"/>
        <v>0.69443977285154557</v>
      </c>
    </row>
    <row r="338" spans="1:18" x14ac:dyDescent="0.25">
      <c r="A338" s="9">
        <f t="shared" si="94"/>
        <v>-2.5045460796748152E-2</v>
      </c>
      <c r="B338" s="88">
        <f>IF(Sample3!K344&gt;0,Sample3!K344, )</f>
        <v>2.5045460796748152E-2</v>
      </c>
      <c r="C338" s="88">
        <f>IF(Sample3!L344&gt;0,Sample3!L344,"")</f>
        <v>0.69322726090147213</v>
      </c>
      <c r="D338" s="88" t="str">
        <f>IF(Sample3!M344&gt;0,Sample3!M344,)</f>
        <v/>
      </c>
      <c r="E338" s="162">
        <f t="shared" si="85"/>
        <v>0.42504546079674815</v>
      </c>
      <c r="F338" s="162">
        <f t="shared" si="86"/>
        <v>2.4135648668959397E-2</v>
      </c>
      <c r="G338" s="162">
        <f t="shared" si="87"/>
        <v>8.0976176822130513E-4</v>
      </c>
      <c r="H338" s="162">
        <f t="shared" si="88"/>
        <v>1.0005035956744956E-4</v>
      </c>
      <c r="I338" s="162">
        <f t="shared" si="89"/>
        <v>2.4945410437180703E-2</v>
      </c>
      <c r="J338" s="162">
        <f t="shared" si="95"/>
        <v>1.0005035956744956E-4</v>
      </c>
      <c r="K338" s="162">
        <f t="shared" si="90"/>
        <v>2.1172440019335037E-6</v>
      </c>
      <c r="L338" s="59">
        <f t="shared" si="91"/>
        <v>0</v>
      </c>
      <c r="M338" s="162">
        <f t="shared" si="96"/>
        <v>0.69448037509954685</v>
      </c>
      <c r="N338" s="99">
        <f t="shared" si="92"/>
        <v>1.5702951934164559E-6</v>
      </c>
      <c r="O338" s="100">
        <f t="shared" si="97"/>
        <v>4.1253692608411824E-7</v>
      </c>
      <c r="P338" s="100">
        <f t="shared" si="98"/>
        <v>9.9276957007121978E-9</v>
      </c>
      <c r="Q338" s="11">
        <v>336</v>
      </c>
      <c r="R338" s="9">
        <f t="shared" si="93"/>
        <v>0.69443977285154557</v>
      </c>
    </row>
    <row r="339" spans="1:18" x14ac:dyDescent="0.25">
      <c r="A339" s="9">
        <f t="shared" si="94"/>
        <v>-2.4969056096331051E-2</v>
      </c>
      <c r="B339" s="88">
        <f>IF(Sample3!K345&gt;0,Sample3!K345, )</f>
        <v>2.4969056096331051E-2</v>
      </c>
      <c r="C339" s="88">
        <f>IF(Sample3!L345&gt;0,Sample3!L345,"")</f>
        <v>0.69347492786496368</v>
      </c>
      <c r="D339" s="88" t="str">
        <f>IF(Sample3!M345&gt;0,Sample3!M345,)</f>
        <v/>
      </c>
      <c r="E339" s="162">
        <f t="shared" si="85"/>
        <v>0.42496905609633107</v>
      </c>
      <c r="F339" s="162">
        <f t="shared" si="86"/>
        <v>2.4063048588279769E-2</v>
      </c>
      <c r="G339" s="162">
        <f t="shared" si="87"/>
        <v>8.0629823927474975E-4</v>
      </c>
      <c r="H339" s="162">
        <f t="shared" si="88"/>
        <v>9.9709268776532189E-5</v>
      </c>
      <c r="I339" s="162">
        <f t="shared" si="89"/>
        <v>2.4869346827554518E-2</v>
      </c>
      <c r="J339" s="162">
        <f t="shared" si="95"/>
        <v>9.9709268776532189E-5</v>
      </c>
      <c r="K339" s="162">
        <f t="shared" si="90"/>
        <v>2.1120442333004859E-6</v>
      </c>
      <c r="L339" s="59">
        <f t="shared" si="91"/>
        <v>0</v>
      </c>
      <c r="M339" s="162">
        <f t="shared" si="96"/>
        <v>0.69447979334702092</v>
      </c>
      <c r="N339" s="99">
        <f t="shared" si="92"/>
        <v>1.0097546370301473E-6</v>
      </c>
      <c r="O339" s="100">
        <f t="shared" si="97"/>
        <v>4.1091127217388832E-7</v>
      </c>
      <c r="P339" s="100">
        <f t="shared" si="98"/>
        <v>9.8601638030633488E-9</v>
      </c>
      <c r="Q339" s="11">
        <v>337</v>
      </c>
      <c r="R339" s="9">
        <f t="shared" si="93"/>
        <v>0.69443932951984033</v>
      </c>
    </row>
    <row r="340" spans="1:18" x14ac:dyDescent="0.25">
      <c r="A340" s="9">
        <f t="shared" si="94"/>
        <v>-2.4892651395913734E-2</v>
      </c>
      <c r="B340" s="88">
        <f>IF(Sample3!K346&gt;0,Sample3!K346, )</f>
        <v>2.4892651395913734E-2</v>
      </c>
      <c r="C340" s="88">
        <f>IF(Sample3!L346&gt;0,Sample3!L346,"")</f>
        <v>0.6933359377040893</v>
      </c>
      <c r="D340" s="88" t="str">
        <f>IF(Sample3!M346&gt;0,Sample3!M346,)</f>
        <v/>
      </c>
      <c r="E340" s="162">
        <f t="shared" si="85"/>
        <v>0.42489265139591376</v>
      </c>
      <c r="F340" s="162">
        <f t="shared" si="86"/>
        <v>2.3990433799641019E-2</v>
      </c>
      <c r="G340" s="162">
        <f t="shared" si="87"/>
        <v>8.0284917314549925E-4</v>
      </c>
      <c r="H340" s="162">
        <f t="shared" si="88"/>
        <v>9.9368423127216277E-5</v>
      </c>
      <c r="I340" s="162">
        <f t="shared" si="89"/>
        <v>2.4793282972786518E-2</v>
      </c>
      <c r="J340" s="162">
        <f t="shared" si="95"/>
        <v>9.9368423127216277E-5</v>
      </c>
      <c r="K340" s="162">
        <f t="shared" si="90"/>
        <v>2.1068572344220704E-6</v>
      </c>
      <c r="L340" s="59">
        <f t="shared" si="91"/>
        <v>0</v>
      </c>
      <c r="M340" s="162">
        <f t="shared" si="96"/>
        <v>0.69447921354521858</v>
      </c>
      <c r="N340" s="99">
        <f t="shared" si="92"/>
        <v>1.3070796489098547E-6</v>
      </c>
      <c r="O340" s="100">
        <f t="shared" si="97"/>
        <v>4.09292024285774E-7</v>
      </c>
      <c r="P340" s="100">
        <f t="shared" si="98"/>
        <v>9.7929096286469865E-9</v>
      </c>
      <c r="Q340" s="11">
        <v>338</v>
      </c>
      <c r="R340" s="9">
        <f t="shared" si="93"/>
        <v>0.69443888803937581</v>
      </c>
    </row>
    <row r="341" spans="1:18" x14ac:dyDescent="0.25">
      <c r="A341" s="9">
        <f t="shared" si="94"/>
        <v>-2.4892651395913734E-2</v>
      </c>
      <c r="B341" s="88">
        <f>IF(Sample3!K347&gt;0,Sample3!K347, )</f>
        <v>2.4892651395913734E-2</v>
      </c>
      <c r="C341" s="88">
        <f>IF(Sample3!L347&gt;0,Sample3!L347,"")</f>
        <v>0.69310330780123708</v>
      </c>
      <c r="D341" s="88" t="str">
        <f>IF(Sample3!M347&gt;0,Sample3!M347,)</f>
        <v/>
      </c>
      <c r="E341" s="162">
        <f t="shared" si="85"/>
        <v>0.42489265139591376</v>
      </c>
      <c r="F341" s="162">
        <f t="shared" si="86"/>
        <v>2.3990433799641019E-2</v>
      </c>
      <c r="G341" s="162">
        <f t="shared" si="87"/>
        <v>8.0284917314549925E-4</v>
      </c>
      <c r="H341" s="162">
        <f t="shared" si="88"/>
        <v>9.9368423127216277E-5</v>
      </c>
      <c r="I341" s="162">
        <f t="shared" si="89"/>
        <v>2.4793282972786518E-2</v>
      </c>
      <c r="J341" s="162">
        <f t="shared" si="95"/>
        <v>9.9368423127216277E-5</v>
      </c>
      <c r="K341" s="162">
        <f t="shared" si="90"/>
        <v>2.1068572344220704E-6</v>
      </c>
      <c r="L341" s="59">
        <f t="shared" si="91"/>
        <v>0</v>
      </c>
      <c r="M341" s="162">
        <f t="shared" si="96"/>
        <v>0.69447921354521858</v>
      </c>
      <c r="N341" s="99">
        <f t="shared" si="92"/>
        <v>1.8931166163212799E-6</v>
      </c>
      <c r="O341" s="100">
        <f t="shared" si="97"/>
        <v>4.09292024285774E-7</v>
      </c>
      <c r="P341" s="100">
        <f t="shared" si="98"/>
        <v>9.7929096286469865E-9</v>
      </c>
      <c r="Q341" s="11">
        <v>339</v>
      </c>
      <c r="R341" s="9">
        <f t="shared" si="93"/>
        <v>0.69443888803937581</v>
      </c>
    </row>
    <row r="342" spans="1:18" x14ac:dyDescent="0.25">
      <c r="A342" s="9">
        <f t="shared" si="94"/>
        <v>-2.4816246695496633E-2</v>
      </c>
      <c r="B342" s="88">
        <f>IF(Sample3!K348&gt;0,Sample3!K348, )</f>
        <v>2.4816246695496633E-2</v>
      </c>
      <c r="C342" s="88">
        <f>IF(Sample3!L348&gt;0,Sample3!L348,"")</f>
        <v>0.69347492786496368</v>
      </c>
      <c r="D342" s="88" t="str">
        <f>IF(Sample3!M348&gt;0,Sample3!M348,)</f>
        <v/>
      </c>
      <c r="E342" s="162">
        <f t="shared" si="85"/>
        <v>0.42481624669549667</v>
      </c>
      <c r="F342" s="162">
        <f t="shared" si="86"/>
        <v>2.391780436077981E-2</v>
      </c>
      <c r="G342" s="162">
        <f t="shared" si="87"/>
        <v>7.9941451236029137E-4</v>
      </c>
      <c r="H342" s="162">
        <f t="shared" si="88"/>
        <v>9.9027822356531625E-5</v>
      </c>
      <c r="I342" s="162">
        <f t="shared" si="89"/>
        <v>2.4717218873140101E-2</v>
      </c>
      <c r="J342" s="162">
        <f t="shared" si="95"/>
        <v>9.9027822356531625E-5</v>
      </c>
      <c r="K342" s="162">
        <f t="shared" si="90"/>
        <v>2.1016829739292245E-6</v>
      </c>
      <c r="L342" s="59">
        <f t="shared" si="91"/>
        <v>0</v>
      </c>
      <c r="M342" s="162">
        <f t="shared" si="96"/>
        <v>0.69447863568667645</v>
      </c>
      <c r="N342" s="99">
        <f t="shared" si="92"/>
        <v>1.0074293913674013E-6</v>
      </c>
      <c r="O342" s="100">
        <f t="shared" si="97"/>
        <v>4.0767915718749606E-7</v>
      </c>
      <c r="P342" s="100">
        <f t="shared" si="98"/>
        <v>9.7259326446591427E-9</v>
      </c>
      <c r="Q342" s="11">
        <v>340</v>
      </c>
      <c r="R342" s="9">
        <f t="shared" si="93"/>
        <v>0.69443844840279534</v>
      </c>
    </row>
    <row r="343" spans="1:18" x14ac:dyDescent="0.25">
      <c r="A343" s="9">
        <f t="shared" si="94"/>
        <v>-2.4739841995079531E-2</v>
      </c>
      <c r="B343" s="88">
        <f>IF(Sample3!K349&gt;0,Sample3!K349, )</f>
        <v>2.4739841995079531E-2</v>
      </c>
      <c r="C343" s="88">
        <f>IF(Sample3!L349&gt;0,Sample3!L349,"")</f>
        <v>0.69321198731050659</v>
      </c>
      <c r="D343" s="88" t="str">
        <f>IF(Sample3!M349&gt;0,Sample3!M349,)</f>
        <v/>
      </c>
      <c r="E343" s="162">
        <f t="shared" si="85"/>
        <v>0.42473984199507953</v>
      </c>
      <c r="F343" s="162">
        <f t="shared" si="86"/>
        <v>2.3845160329227635E-2</v>
      </c>
      <c r="G343" s="162">
        <f t="shared" si="87"/>
        <v>7.9599419965008245E-4</v>
      </c>
      <c r="H343" s="162">
        <f t="shared" si="88"/>
        <v>9.8687466201813345E-5</v>
      </c>
      <c r="I343" s="162">
        <f t="shared" si="89"/>
        <v>2.4641154528877718E-2</v>
      </c>
      <c r="J343" s="162">
        <f t="shared" si="95"/>
        <v>9.8687466201813345E-5</v>
      </c>
      <c r="K343" s="162">
        <f t="shared" si="90"/>
        <v>2.0965214205494622E-6</v>
      </c>
      <c r="L343" s="59">
        <f t="shared" si="91"/>
        <v>0</v>
      </c>
      <c r="M343" s="162">
        <f t="shared" si="96"/>
        <v>0.6944780597639576</v>
      </c>
      <c r="N343" s="99">
        <f t="shared" si="92"/>
        <v>1.6029394573874496E-6</v>
      </c>
      <c r="O343" s="100">
        <f t="shared" si="97"/>
        <v>4.060726457283955E-7</v>
      </c>
      <c r="P343" s="100">
        <f t="shared" si="98"/>
        <v>9.6592323193260578E-9</v>
      </c>
      <c r="Q343" s="11">
        <v>341</v>
      </c>
      <c r="R343" s="9">
        <f t="shared" si="93"/>
        <v>0.69443801060276844</v>
      </c>
    </row>
    <row r="344" spans="1:18" x14ac:dyDescent="0.25">
      <c r="A344" s="9">
        <f t="shared" si="94"/>
        <v>-2.4739841995079531E-2</v>
      </c>
      <c r="B344" s="88">
        <f>IF(Sample3!K350&gt;0,Sample3!K350, )</f>
        <v>2.4739841995079531E-2</v>
      </c>
      <c r="C344" s="88">
        <f>IF(Sample3!L350&gt;0,Sample3!L350,"")</f>
        <v>0.69322726090147213</v>
      </c>
      <c r="D344" s="88" t="str">
        <f>IF(Sample3!M350&gt;0,Sample3!M350,)</f>
        <v/>
      </c>
      <c r="E344" s="162">
        <f t="shared" si="85"/>
        <v>0.42473984199507953</v>
      </c>
      <c r="F344" s="162">
        <f t="shared" si="86"/>
        <v>2.3845160329227635E-2</v>
      </c>
      <c r="G344" s="162">
        <f t="shared" si="87"/>
        <v>7.9599419965008245E-4</v>
      </c>
      <c r="H344" s="162">
        <f t="shared" si="88"/>
        <v>9.8687466201813345E-5</v>
      </c>
      <c r="I344" s="162">
        <f t="shared" si="89"/>
        <v>2.4641154528877718E-2</v>
      </c>
      <c r="J344" s="162">
        <f t="shared" si="95"/>
        <v>9.8687466201813345E-5</v>
      </c>
      <c r="K344" s="162">
        <f t="shared" si="90"/>
        <v>2.0965214205494622E-6</v>
      </c>
      <c r="L344" s="59">
        <f t="shared" si="91"/>
        <v>0</v>
      </c>
      <c r="M344" s="162">
        <f t="shared" si="96"/>
        <v>0.6944780597639576</v>
      </c>
      <c r="N344" s="99">
        <f t="shared" si="92"/>
        <v>1.564497794394944E-6</v>
      </c>
      <c r="O344" s="100">
        <f t="shared" si="97"/>
        <v>4.060726457283955E-7</v>
      </c>
      <c r="P344" s="100">
        <f t="shared" si="98"/>
        <v>9.6592323193260578E-9</v>
      </c>
      <c r="Q344" s="11">
        <v>342</v>
      </c>
      <c r="R344" s="9">
        <f t="shared" si="93"/>
        <v>0.69443801060276844</v>
      </c>
    </row>
    <row r="345" spans="1:18" x14ac:dyDescent="0.25">
      <c r="A345" s="9">
        <f t="shared" si="94"/>
        <v>-2.4663437294662433E-2</v>
      </c>
      <c r="B345" s="88">
        <f>IF(Sample3!K351&gt;0,Sample3!K351, )</f>
        <v>2.4663437294662433E-2</v>
      </c>
      <c r="C345" s="88">
        <f>IF(Sample3!L351&gt;0,Sample3!L351,"")</f>
        <v>0.69310330780123708</v>
      </c>
      <c r="D345" s="88" t="str">
        <f>IF(Sample3!M351&gt;0,Sample3!M351,)</f>
        <v/>
      </c>
      <c r="E345" s="162">
        <f t="shared" si="85"/>
        <v>0.42466343729466244</v>
      </c>
      <c r="F345" s="162">
        <f t="shared" si="86"/>
        <v>2.3772501762311993E-2</v>
      </c>
      <c r="G345" s="162">
        <f t="shared" si="87"/>
        <v>7.9258817794957206E-4</v>
      </c>
      <c r="H345" s="162">
        <f t="shared" si="88"/>
        <v>9.8347354400868392E-5</v>
      </c>
      <c r="I345" s="162">
        <f t="shared" si="89"/>
        <v>2.4565089940261565E-2</v>
      </c>
      <c r="J345" s="162">
        <f t="shared" si="95"/>
        <v>9.8347354400868392E-5</v>
      </c>
      <c r="K345" s="162">
        <f t="shared" si="90"/>
        <v>2.0913725430792472E-6</v>
      </c>
      <c r="L345" s="59">
        <f t="shared" si="91"/>
        <v>0</v>
      </c>
      <c r="M345" s="162">
        <f t="shared" si="96"/>
        <v>0.69447748576965107</v>
      </c>
      <c r="N345" s="99">
        <f t="shared" si="92"/>
        <v>1.8883650888744067E-6</v>
      </c>
      <c r="O345" s="100">
        <f t="shared" si="97"/>
        <v>4.0447246486521373E-7</v>
      </c>
      <c r="P345" s="100">
        <f t="shared" si="98"/>
        <v>9.5928081219298587E-9</v>
      </c>
      <c r="Q345" s="11">
        <v>343</v>
      </c>
      <c r="R345" s="9">
        <f t="shared" si="93"/>
        <v>0.69443757463199074</v>
      </c>
    </row>
    <row r="346" spans="1:18" x14ac:dyDescent="0.25">
      <c r="A346" s="9">
        <f t="shared" si="94"/>
        <v>-2.4587032594245117E-2</v>
      </c>
      <c r="B346" s="88">
        <f>IF(Sample3!K352&gt;0,Sample3!K352, )</f>
        <v>2.4587032594245117E-2</v>
      </c>
      <c r="C346" s="88">
        <f>IF(Sample3!L352&gt;0,Sample3!L352,"")</f>
        <v>0.69335095262356294</v>
      </c>
      <c r="D346" s="88" t="str">
        <f>IF(Sample3!M352&gt;0,Sample3!M352,)</f>
        <v/>
      </c>
      <c r="E346" s="162">
        <f t="shared" si="85"/>
        <v>0.42458703259424513</v>
      </c>
      <c r="F346" s="162">
        <f t="shared" si="86"/>
        <v>2.3699828717156812E-2</v>
      </c>
      <c r="G346" s="162">
        <f t="shared" si="87"/>
        <v>7.8919639039653697E-4</v>
      </c>
      <c r="H346" s="162">
        <f t="shared" si="88"/>
        <v>9.8007486691767398E-5</v>
      </c>
      <c r="I346" s="162">
        <f t="shared" si="89"/>
        <v>2.4489025107553349E-2</v>
      </c>
      <c r="J346" s="162">
        <f t="shared" si="95"/>
        <v>9.8007486691767398E-5</v>
      </c>
      <c r="K346" s="162">
        <f t="shared" si="90"/>
        <v>2.0862363103839959E-6</v>
      </c>
      <c r="L346" s="59">
        <f t="shared" si="91"/>
        <v>0</v>
      </c>
      <c r="M346" s="162">
        <f t="shared" si="96"/>
        <v>0.69447691369637221</v>
      </c>
      <c r="N346" s="99">
        <f t="shared" si="92"/>
        <v>1.267788337481796E-6</v>
      </c>
      <c r="O346" s="100">
        <f t="shared" si="97"/>
        <v>4.0287858964920251E-7</v>
      </c>
      <c r="P346" s="100">
        <f t="shared" si="98"/>
        <v>9.5266595227680757E-9</v>
      </c>
      <c r="Q346" s="11">
        <v>344</v>
      </c>
      <c r="R346" s="9">
        <f t="shared" si="93"/>
        <v>0.69443714048318395</v>
      </c>
    </row>
    <row r="347" spans="1:18" x14ac:dyDescent="0.25">
      <c r="A347" s="9">
        <f t="shared" si="94"/>
        <v>-2.4587032594245117E-2</v>
      </c>
      <c r="B347" s="88">
        <f>IF(Sample3!K353&gt;0,Sample3!K353, )</f>
        <v>2.4587032594245117E-2</v>
      </c>
      <c r="C347" s="88">
        <f>IF(Sample3!L353&gt;0,Sample3!L353,"")</f>
        <v>0.69322726090147213</v>
      </c>
      <c r="D347" s="88" t="str">
        <f>IF(Sample3!M353&gt;0,Sample3!M353,)</f>
        <v/>
      </c>
      <c r="E347" s="162">
        <f t="shared" si="85"/>
        <v>0.42458703259424513</v>
      </c>
      <c r="F347" s="162">
        <f t="shared" si="86"/>
        <v>2.3699828717156812E-2</v>
      </c>
      <c r="G347" s="162">
        <f t="shared" si="87"/>
        <v>7.8919639039653697E-4</v>
      </c>
      <c r="H347" s="162">
        <f t="shared" si="88"/>
        <v>9.8007486691767398E-5</v>
      </c>
      <c r="I347" s="162">
        <f t="shared" si="89"/>
        <v>2.4489025107553349E-2</v>
      </c>
      <c r="J347" s="162">
        <f t="shared" si="95"/>
        <v>9.8007486691767398E-5</v>
      </c>
      <c r="K347" s="162">
        <f t="shared" si="90"/>
        <v>2.0862363103839959E-6</v>
      </c>
      <c r="L347" s="59">
        <f t="shared" si="91"/>
        <v>0</v>
      </c>
      <c r="M347" s="162">
        <f t="shared" si="96"/>
        <v>0.69447691369637221</v>
      </c>
      <c r="N347" s="99">
        <f t="shared" si="92"/>
        <v>1.5616321078015819E-6</v>
      </c>
      <c r="O347" s="100">
        <f t="shared" si="97"/>
        <v>4.0287858964920251E-7</v>
      </c>
      <c r="P347" s="100">
        <f t="shared" si="98"/>
        <v>9.5266595227680757E-9</v>
      </c>
      <c r="Q347" s="11">
        <v>345</v>
      </c>
      <c r="R347" s="9">
        <f t="shared" si="93"/>
        <v>0.69443714048318395</v>
      </c>
    </row>
    <row r="348" spans="1:18" x14ac:dyDescent="0.25">
      <c r="A348" s="9">
        <f t="shared" si="94"/>
        <v>-2.4510627893828015E-2</v>
      </c>
      <c r="B348" s="88">
        <f>IF(Sample3!K354&gt;0,Sample3!K354, )</f>
        <v>2.4510627893828015E-2</v>
      </c>
      <c r="C348" s="88">
        <f>IF(Sample3!L354&gt;0,Sample3!L354,"")</f>
        <v>0.69335095262356294</v>
      </c>
      <c r="D348" s="88" t="str">
        <f>IF(Sample3!M354&gt;0,Sample3!M354,)</f>
        <v/>
      </c>
      <c r="E348" s="162">
        <f t="shared" si="85"/>
        <v>0.42451062789382804</v>
      </c>
      <c r="F348" s="162">
        <f t="shared" si="86"/>
        <v>2.3627141250683485E-2</v>
      </c>
      <c r="G348" s="162">
        <f t="shared" si="87"/>
        <v>7.8581878033149102E-4</v>
      </c>
      <c r="H348" s="162">
        <f t="shared" si="88"/>
        <v>9.7667862813038964E-5</v>
      </c>
      <c r="I348" s="162">
        <f t="shared" si="89"/>
        <v>2.4412960031014976E-2</v>
      </c>
      <c r="J348" s="162">
        <f t="shared" si="95"/>
        <v>9.7667862813038964E-5</v>
      </c>
      <c r="K348" s="162">
        <f t="shared" si="90"/>
        <v>2.0811126914187704E-6</v>
      </c>
      <c r="L348" s="59">
        <f t="shared" si="91"/>
        <v>0</v>
      </c>
      <c r="M348" s="162">
        <f t="shared" si="96"/>
        <v>0.6944763435367628</v>
      </c>
      <c r="N348" s="99">
        <f t="shared" si="92"/>
        <v>1.2665047075127989E-6</v>
      </c>
      <c r="O348" s="100">
        <f t="shared" si="97"/>
        <v>4.0129099523901425E-7</v>
      </c>
      <c r="P348" s="100">
        <f t="shared" si="98"/>
        <v>9.4607859931872353E-9</v>
      </c>
      <c r="Q348" s="11">
        <v>346</v>
      </c>
      <c r="R348" s="9">
        <f t="shared" si="93"/>
        <v>0.69443670814909564</v>
      </c>
    </row>
    <row r="349" spans="1:18" x14ac:dyDescent="0.25">
      <c r="A349" s="9">
        <f t="shared" si="94"/>
        <v>-2.4510627893828015E-2</v>
      </c>
      <c r="B349" s="88">
        <f>IF(Sample3!K355&gt;0,Sample3!K355, )</f>
        <v>2.4510627893828015E-2</v>
      </c>
      <c r="C349" s="88">
        <f>IF(Sample3!L355&gt;0,Sample3!L355,"")</f>
        <v>0.69335095262356294</v>
      </c>
      <c r="D349" s="88" t="str">
        <f>IF(Sample3!M355&gt;0,Sample3!M355,)</f>
        <v/>
      </c>
      <c r="E349" s="162">
        <f t="shared" si="85"/>
        <v>0.42451062789382804</v>
      </c>
      <c r="F349" s="162">
        <f t="shared" si="86"/>
        <v>2.3627141250683485E-2</v>
      </c>
      <c r="G349" s="162">
        <f t="shared" si="87"/>
        <v>7.8581878033149102E-4</v>
      </c>
      <c r="H349" s="162">
        <f t="shared" si="88"/>
        <v>9.7667862813038964E-5</v>
      </c>
      <c r="I349" s="162">
        <f t="shared" si="89"/>
        <v>2.4412960031014976E-2</v>
      </c>
      <c r="J349" s="162">
        <f t="shared" si="95"/>
        <v>9.7667862813038964E-5</v>
      </c>
      <c r="K349" s="162">
        <f t="shared" si="90"/>
        <v>2.0811126914187704E-6</v>
      </c>
      <c r="L349" s="59">
        <f t="shared" si="91"/>
        <v>0</v>
      </c>
      <c r="M349" s="162">
        <f t="shared" si="96"/>
        <v>0.6944763435367628</v>
      </c>
      <c r="N349" s="99">
        <f t="shared" si="92"/>
        <v>1.2665047075127989E-6</v>
      </c>
      <c r="O349" s="100">
        <f t="shared" si="97"/>
        <v>4.0129099523901425E-7</v>
      </c>
      <c r="P349" s="100">
        <f t="shared" si="98"/>
        <v>9.4607859931872353E-9</v>
      </c>
      <c r="Q349" s="11">
        <v>347</v>
      </c>
      <c r="R349" s="9">
        <f t="shared" si="93"/>
        <v>0.69443670814909564</v>
      </c>
    </row>
    <row r="350" spans="1:18" x14ac:dyDescent="0.25">
      <c r="A350" s="9">
        <f t="shared" si="94"/>
        <v>-2.4434223193410914E-2</v>
      </c>
      <c r="B350" s="88">
        <f>IF(Sample3!K356&gt;0,Sample3!K356, )</f>
        <v>2.4434223193410914E-2</v>
      </c>
      <c r="C350" s="88">
        <f>IF(Sample3!L356&gt;0,Sample3!L356,"")</f>
        <v>0.69322726090147213</v>
      </c>
      <c r="D350" s="88" t="str">
        <f>IF(Sample3!M356&gt;0,Sample3!M356,)</f>
        <v/>
      </c>
      <c r="E350" s="162">
        <f t="shared" si="85"/>
        <v>0.42443422319341095</v>
      </c>
      <c r="F350" s="162">
        <f t="shared" si="86"/>
        <v>2.3554439419610398E-2</v>
      </c>
      <c r="G350" s="162">
        <f t="shared" si="87"/>
        <v>7.8245529129699828E-4</v>
      </c>
      <c r="H350" s="162">
        <f t="shared" si="88"/>
        <v>9.7328482503517E-5</v>
      </c>
      <c r="I350" s="162">
        <f t="shared" si="89"/>
        <v>2.4336894710907397E-2</v>
      </c>
      <c r="J350" s="162">
        <f t="shared" si="95"/>
        <v>9.7328482503517E-5</v>
      </c>
      <c r="K350" s="162">
        <f t="shared" si="90"/>
        <v>2.0760016552075856E-6</v>
      </c>
      <c r="L350" s="59">
        <f t="shared" si="91"/>
        <v>0</v>
      </c>
      <c r="M350" s="162">
        <f t="shared" si="96"/>
        <v>0.69447577528349003</v>
      </c>
      <c r="N350" s="99">
        <f t="shared" si="92"/>
        <v>1.5587881621055279E-6</v>
      </c>
      <c r="O350" s="100">
        <f t="shared" si="97"/>
        <v>3.9970965688351534E-7</v>
      </c>
      <c r="P350" s="100">
        <f t="shared" si="98"/>
        <v>9.3951870055542721E-9</v>
      </c>
      <c r="Q350" s="11">
        <v>348</v>
      </c>
      <c r="R350" s="9">
        <f t="shared" si="93"/>
        <v>0.69443627762249927</v>
      </c>
    </row>
    <row r="351" spans="1:18" x14ac:dyDescent="0.25">
      <c r="A351" s="9">
        <f t="shared" si="94"/>
        <v>-2.4357818492993597E-2</v>
      </c>
      <c r="B351" s="88">
        <f>IF(Sample3!K357&gt;0,Sample3!K357, )</f>
        <v>2.4357818492993597E-2</v>
      </c>
      <c r="C351" s="88">
        <f>IF(Sample3!L357&gt;0,Sample3!L357,"")</f>
        <v>0.69335095262356294</v>
      </c>
      <c r="D351" s="88" t="str">
        <f>IF(Sample3!M357&gt;0,Sample3!M357,)</f>
        <v/>
      </c>
      <c r="E351" s="162">
        <f t="shared" si="85"/>
        <v>0.42435781849299364</v>
      </c>
      <c r="F351" s="162">
        <f t="shared" si="86"/>
        <v>2.3481723280453871E-2</v>
      </c>
      <c r="G351" s="162">
        <f t="shared" si="87"/>
        <v>7.7910586703723236E-4</v>
      </c>
      <c r="H351" s="162">
        <f t="shared" si="88"/>
        <v>9.6989345502493385E-5</v>
      </c>
      <c r="I351" s="162">
        <f t="shared" si="89"/>
        <v>2.4260829147491104E-2</v>
      </c>
      <c r="J351" s="162">
        <f t="shared" si="95"/>
        <v>9.6989345502493385E-5</v>
      </c>
      <c r="K351" s="162">
        <f t="shared" si="90"/>
        <v>2.0709031708434083E-6</v>
      </c>
      <c r="L351" s="59">
        <f t="shared" si="91"/>
        <v>0</v>
      </c>
      <c r="M351" s="162">
        <f t="shared" si="96"/>
        <v>0.69447520892924741</v>
      </c>
      <c r="N351" s="99">
        <f t="shared" si="92"/>
        <v>1.2639522408712876E-6</v>
      </c>
      <c r="O351" s="100">
        <f t="shared" si="97"/>
        <v>3.9813454992608327E-7</v>
      </c>
      <c r="P351" s="100">
        <f t="shared" si="98"/>
        <v>9.3298620332833578E-9</v>
      </c>
      <c r="Q351" s="11">
        <v>349</v>
      </c>
      <c r="R351" s="9">
        <f t="shared" si="93"/>
        <v>0.69443584889619403</v>
      </c>
    </row>
    <row r="352" spans="1:18" x14ac:dyDescent="0.25">
      <c r="A352" s="9">
        <f t="shared" si="94"/>
        <v>-2.4357818492993597E-2</v>
      </c>
      <c r="B352" s="88">
        <f>IF(Sample3!K358&gt;0,Sample3!K358, )</f>
        <v>2.4357818492993597E-2</v>
      </c>
      <c r="C352" s="88">
        <f>IF(Sample3!L358&gt;0,Sample3!L358,"")</f>
        <v>0.69308832037940915</v>
      </c>
      <c r="D352" s="88" t="str">
        <f>IF(Sample3!M358&gt;0,Sample3!M358,)</f>
        <v/>
      </c>
      <c r="E352" s="162">
        <f t="shared" si="85"/>
        <v>0.42435781849299364</v>
      </c>
      <c r="F352" s="162">
        <f t="shared" si="86"/>
        <v>2.3481723280453871E-2</v>
      </c>
      <c r="G352" s="162">
        <f t="shared" si="87"/>
        <v>7.7910586703723236E-4</v>
      </c>
      <c r="H352" s="162">
        <f t="shared" si="88"/>
        <v>9.6989345502493385E-5</v>
      </c>
      <c r="I352" s="162">
        <f t="shared" si="89"/>
        <v>2.4260829147491104E-2</v>
      </c>
      <c r="J352" s="162">
        <f t="shared" si="95"/>
        <v>9.6989345502493385E-5</v>
      </c>
      <c r="K352" s="162">
        <f t="shared" si="90"/>
        <v>2.0709031708434083E-6</v>
      </c>
      <c r="L352" s="59">
        <f t="shared" si="91"/>
        <v>0</v>
      </c>
      <c r="M352" s="162">
        <f t="shared" si="96"/>
        <v>0.69447520892924741</v>
      </c>
      <c r="N352" s="99">
        <f t="shared" si="92"/>
        <v>1.9234598496724745E-6</v>
      </c>
      <c r="O352" s="100">
        <f t="shared" si="97"/>
        <v>3.9813454992608327E-7</v>
      </c>
      <c r="P352" s="100">
        <f t="shared" si="98"/>
        <v>9.3298620332833578E-9</v>
      </c>
      <c r="Q352" s="11">
        <v>350</v>
      </c>
      <c r="R352" s="9">
        <f t="shared" si="93"/>
        <v>0.69443584889619403</v>
      </c>
    </row>
    <row r="353" spans="1:18" x14ac:dyDescent="0.25">
      <c r="A353" s="9">
        <f t="shared" si="94"/>
        <v>-2.4281413792576499E-2</v>
      </c>
      <c r="B353" s="88">
        <f>IF(Sample3!K359&gt;0,Sample3!K359, )</f>
        <v>2.4281413792576499E-2</v>
      </c>
      <c r="C353" s="88">
        <f>IF(Sample3!L359&gt;0,Sample3!L359,"")</f>
        <v>0.69322726090147213</v>
      </c>
      <c r="D353" s="88" t="str">
        <f>IF(Sample3!M359&gt;0,Sample3!M359,)</f>
        <v/>
      </c>
      <c r="E353" s="162">
        <f t="shared" si="85"/>
        <v>0.4242814137925765</v>
      </c>
      <c r="F353" s="162">
        <f t="shared" si="86"/>
        <v>2.340899288952953E-2</v>
      </c>
      <c r="G353" s="162">
        <f t="shared" si="87"/>
        <v>7.7577045149743173E-4</v>
      </c>
      <c r="H353" s="162">
        <f t="shared" si="88"/>
        <v>9.6650451549537553E-5</v>
      </c>
      <c r="I353" s="162">
        <f t="shared" si="89"/>
        <v>2.4184763341026962E-2</v>
      </c>
      <c r="J353" s="162">
        <f t="shared" si="95"/>
        <v>9.6650451549537553E-5</v>
      </c>
      <c r="K353" s="162">
        <f t="shared" si="90"/>
        <v>2.0658172075157499E-6</v>
      </c>
      <c r="L353" s="59">
        <f t="shared" si="91"/>
        <v>0</v>
      </c>
      <c r="M353" s="162">
        <f t="shared" si="96"/>
        <v>0.69447464446675422</v>
      </c>
      <c r="N353" s="99">
        <f t="shared" si="92"/>
        <v>1.5559657589358574E-6</v>
      </c>
      <c r="O353" s="100">
        <f t="shared" si="97"/>
        <v>3.9656564981749612E-7</v>
      </c>
      <c r="P353" s="100">
        <f t="shared" si="98"/>
        <v>9.2648105507963273E-9</v>
      </c>
      <c r="Q353" s="11">
        <v>351</v>
      </c>
      <c r="R353" s="9">
        <f t="shared" si="93"/>
        <v>0.6944354219630049</v>
      </c>
    </row>
    <row r="354" spans="1:18" x14ac:dyDescent="0.25">
      <c r="A354" s="9">
        <f t="shared" si="94"/>
        <v>-2.4281413792576499E-2</v>
      </c>
      <c r="B354" s="88">
        <f>IF(Sample3!K360&gt;0,Sample3!K360, )</f>
        <v>2.4281413792576499E-2</v>
      </c>
      <c r="C354" s="88">
        <f>IF(Sample3!L360&gt;0,Sample3!L360,"")</f>
        <v>0.69335095262356294</v>
      </c>
      <c r="D354" s="88" t="str">
        <f>IF(Sample3!M360&gt;0,Sample3!M360,)</f>
        <v/>
      </c>
      <c r="E354" s="162">
        <f t="shared" si="85"/>
        <v>0.4242814137925765</v>
      </c>
      <c r="F354" s="162">
        <f t="shared" si="86"/>
        <v>2.340899288952953E-2</v>
      </c>
      <c r="G354" s="162">
        <f t="shared" si="87"/>
        <v>7.7577045149743173E-4</v>
      </c>
      <c r="H354" s="162">
        <f t="shared" si="88"/>
        <v>9.6650451549537553E-5</v>
      </c>
      <c r="I354" s="162">
        <f t="shared" si="89"/>
        <v>2.4184763341026962E-2</v>
      </c>
      <c r="J354" s="162">
        <f t="shared" si="95"/>
        <v>9.6650451549537553E-5</v>
      </c>
      <c r="K354" s="162">
        <f t="shared" si="90"/>
        <v>2.0658172075157499E-6</v>
      </c>
      <c r="L354" s="59">
        <f t="shared" si="91"/>
        <v>0</v>
      </c>
      <c r="M354" s="162">
        <f t="shared" si="96"/>
        <v>0.69447464446675422</v>
      </c>
      <c r="N354" s="99">
        <f t="shared" si="92"/>
        <v>1.2626833584546089E-6</v>
      </c>
      <c r="O354" s="100">
        <f t="shared" si="97"/>
        <v>3.9656564981749612E-7</v>
      </c>
      <c r="P354" s="100">
        <f t="shared" si="98"/>
        <v>9.2648105507963273E-9</v>
      </c>
      <c r="Q354" s="11">
        <v>352</v>
      </c>
      <c r="R354" s="9">
        <f t="shared" si="93"/>
        <v>0.6944354219630049</v>
      </c>
    </row>
    <row r="355" spans="1:18" x14ac:dyDescent="0.25">
      <c r="A355" s="9">
        <f t="shared" si="94"/>
        <v>-2.4205009092159398E-2</v>
      </c>
      <c r="B355" s="88">
        <f>IF(Sample3!K361&gt;0,Sample3!K361, )</f>
        <v>2.4205009092159398E-2</v>
      </c>
      <c r="C355" s="88">
        <f>IF(Sample3!L361&gt;0,Sample3!L361,"")</f>
        <v>0.69335095262356294</v>
      </c>
      <c r="D355" s="88" t="str">
        <f>IF(Sample3!M361&gt;0,Sample3!M361,)</f>
        <v/>
      </c>
      <c r="E355" s="162">
        <f t="shared" si="85"/>
        <v>0.42420500909215941</v>
      </c>
      <c r="F355" s="162">
        <f t="shared" si="86"/>
        <v>2.333624830295139E-2</v>
      </c>
      <c r="G355" s="162">
        <f t="shared" si="87"/>
        <v>7.724489888233585E-4</v>
      </c>
      <c r="H355" s="162">
        <f t="shared" si="88"/>
        <v>9.6311800384649149E-5</v>
      </c>
      <c r="I355" s="162">
        <f t="shared" si="89"/>
        <v>2.4108697291774749E-2</v>
      </c>
      <c r="J355" s="162">
        <f t="shared" si="95"/>
        <v>9.6311800384649149E-5</v>
      </c>
      <c r="K355" s="162">
        <f t="shared" si="90"/>
        <v>2.0607437344692796E-6</v>
      </c>
      <c r="L355" s="59">
        <f t="shared" si="91"/>
        <v>0</v>
      </c>
      <c r="M355" s="162">
        <f t="shared" si="96"/>
        <v>0.69447408188875559</v>
      </c>
      <c r="N355" s="99">
        <f t="shared" si="92"/>
        <v>1.2614193463321733E-6</v>
      </c>
      <c r="O355" s="100">
        <f t="shared" si="97"/>
        <v>3.9500293209874686E-7</v>
      </c>
      <c r="P355" s="100">
        <f t="shared" si="98"/>
        <v>9.2000320335535789E-9</v>
      </c>
      <c r="Q355" s="11">
        <v>353</v>
      </c>
      <c r="R355" s="9">
        <f t="shared" si="93"/>
        <v>0.69443499681578258</v>
      </c>
    </row>
    <row r="356" spans="1:18" x14ac:dyDescent="0.25">
      <c r="A356" s="9">
        <f t="shared" si="94"/>
        <v>-2.4205009092159398E-2</v>
      </c>
      <c r="B356" s="88">
        <f>IF(Sample3!K362&gt;0,Sample3!K362, )</f>
        <v>2.4205009092159398E-2</v>
      </c>
      <c r="C356" s="88">
        <f>IF(Sample3!L362&gt;0,Sample3!L362,"")</f>
        <v>0.69284074727953215</v>
      </c>
      <c r="D356" s="88" t="str">
        <f>IF(Sample3!M362&gt;0,Sample3!M362,)</f>
        <v/>
      </c>
      <c r="E356" s="162">
        <f t="shared" si="85"/>
        <v>0.42420500909215941</v>
      </c>
      <c r="F356" s="162">
        <f t="shared" si="86"/>
        <v>2.333624830295139E-2</v>
      </c>
      <c r="G356" s="162">
        <f t="shared" si="87"/>
        <v>7.724489888233585E-4</v>
      </c>
      <c r="H356" s="162">
        <f t="shared" si="88"/>
        <v>9.6311800384649149E-5</v>
      </c>
      <c r="I356" s="162">
        <f t="shared" si="89"/>
        <v>2.4108697291774749E-2</v>
      </c>
      <c r="J356" s="162">
        <f t="shared" si="95"/>
        <v>9.6311800384649149E-5</v>
      </c>
      <c r="K356" s="162">
        <f t="shared" si="90"/>
        <v>2.0607437344692796E-6</v>
      </c>
      <c r="L356" s="59">
        <f t="shared" si="91"/>
        <v>0</v>
      </c>
      <c r="M356" s="162">
        <f t="shared" si="96"/>
        <v>0.69447408188875559</v>
      </c>
      <c r="N356" s="99">
        <f t="shared" si="92"/>
        <v>2.6677819456870735E-6</v>
      </c>
      <c r="O356" s="100">
        <f t="shared" si="97"/>
        <v>3.9500293209874686E-7</v>
      </c>
      <c r="P356" s="100">
        <f t="shared" si="98"/>
        <v>9.2000320335535789E-9</v>
      </c>
      <c r="Q356" s="11">
        <v>354</v>
      </c>
      <c r="R356" s="9">
        <f t="shared" si="93"/>
        <v>0.69443499681578258</v>
      </c>
    </row>
    <row r="357" spans="1:18" x14ac:dyDescent="0.25">
      <c r="A357" s="9">
        <f t="shared" si="94"/>
        <v>-2.4128604391742081E-2</v>
      </c>
      <c r="B357" s="88">
        <f>IF(Sample3!K363&gt;0,Sample3!K363, )</f>
        <v>2.4128604391742081E-2</v>
      </c>
      <c r="C357" s="88">
        <f>IF(Sample3!L363&gt;0,Sample3!L363,"")</f>
        <v>0.69322726090147213</v>
      </c>
      <c r="D357" s="88" t="str">
        <f>IF(Sample3!M363&gt;0,Sample3!M363,)</f>
        <v/>
      </c>
      <c r="E357" s="162">
        <f t="shared" si="85"/>
        <v>0.4241286043917421</v>
      </c>
      <c r="F357" s="162">
        <f t="shared" si="86"/>
        <v>2.3263489576633122E-2</v>
      </c>
      <c r="G357" s="162">
        <f t="shared" si="87"/>
        <v>7.6914142336079877E-4</v>
      </c>
      <c r="H357" s="162">
        <f t="shared" si="88"/>
        <v>9.5973391748160886E-5</v>
      </c>
      <c r="I357" s="162">
        <f t="shared" si="89"/>
        <v>2.403263099999392E-2</v>
      </c>
      <c r="J357" s="162">
        <f t="shared" si="95"/>
        <v>9.5973391748160886E-5</v>
      </c>
      <c r="K357" s="162">
        <f t="shared" si="90"/>
        <v>2.0556827210314139E-6</v>
      </c>
      <c r="L357" s="59">
        <f t="shared" si="91"/>
        <v>0</v>
      </c>
      <c r="M357" s="162">
        <f t="shared" si="96"/>
        <v>0.69447352118802264</v>
      </c>
      <c r="N357" s="99">
        <f t="shared" si="92"/>
        <v>1.5531647018329457E-6</v>
      </c>
      <c r="O357" s="100">
        <f t="shared" si="97"/>
        <v>3.9344637240104282E-7</v>
      </c>
      <c r="P357" s="100">
        <f t="shared" si="98"/>
        <v>9.1355259580332341E-9</v>
      </c>
      <c r="Q357" s="11">
        <v>355</v>
      </c>
      <c r="R357" s="9">
        <f t="shared" si="93"/>
        <v>0.69443457344740345</v>
      </c>
    </row>
    <row r="358" spans="1:18" x14ac:dyDescent="0.25">
      <c r="A358" s="9">
        <f t="shared" si="94"/>
        <v>-2.4128604391742081E-2</v>
      </c>
      <c r="B358" s="88">
        <f>IF(Sample3!K364&gt;0,Sample3!K364, )</f>
        <v>2.4128604391742081E-2</v>
      </c>
      <c r="C358" s="88">
        <f>IF(Sample3!L364&gt;0,Sample3!L364,"")</f>
        <v>0.69335095262356294</v>
      </c>
      <c r="D358" s="88" t="str">
        <f>IF(Sample3!M364&gt;0,Sample3!M364,)</f>
        <v/>
      </c>
      <c r="E358" s="162">
        <f t="shared" si="85"/>
        <v>0.4241286043917421</v>
      </c>
      <c r="F358" s="162">
        <f t="shared" si="86"/>
        <v>2.3263489576633122E-2</v>
      </c>
      <c r="G358" s="162">
        <f t="shared" si="87"/>
        <v>7.6914142336079877E-4</v>
      </c>
      <c r="H358" s="162">
        <f t="shared" si="88"/>
        <v>9.5973391748160886E-5</v>
      </c>
      <c r="I358" s="162">
        <f t="shared" si="89"/>
        <v>2.403263099999392E-2</v>
      </c>
      <c r="J358" s="162">
        <f t="shared" si="95"/>
        <v>9.5973391748160886E-5</v>
      </c>
      <c r="K358" s="162">
        <f t="shared" si="90"/>
        <v>2.0556827210314139E-6</v>
      </c>
      <c r="L358" s="59">
        <f t="shared" si="91"/>
        <v>0</v>
      </c>
      <c r="M358" s="162">
        <f t="shared" si="96"/>
        <v>0.69447352118802264</v>
      </c>
      <c r="N358" s="99">
        <f t="shared" si="92"/>
        <v>1.2601601819130929E-6</v>
      </c>
      <c r="O358" s="100">
        <f t="shared" si="97"/>
        <v>3.9344637240104282E-7</v>
      </c>
      <c r="P358" s="100">
        <f t="shared" si="98"/>
        <v>9.1355259580332341E-9</v>
      </c>
      <c r="Q358" s="11">
        <v>356</v>
      </c>
      <c r="R358" s="9">
        <f t="shared" si="93"/>
        <v>0.69443457344740345</v>
      </c>
    </row>
    <row r="359" spans="1:18" x14ac:dyDescent="0.25">
      <c r="A359" s="9">
        <f t="shared" si="94"/>
        <v>-2.405219969132498E-2</v>
      </c>
      <c r="B359" s="88">
        <f>IF(Sample3!K365&gt;0,Sample3!K365, )</f>
        <v>2.405219969132498E-2</v>
      </c>
      <c r="C359" s="88">
        <f>IF(Sample3!L365&gt;0,Sample3!L365,"")</f>
        <v>0.69296439212255423</v>
      </c>
      <c r="D359" s="88" t="str">
        <f>IF(Sample3!M365&gt;0,Sample3!M365,)</f>
        <v/>
      </c>
      <c r="E359" s="162">
        <f t="shared" si="85"/>
        <v>0.42405219969132502</v>
      </c>
      <c r="F359" s="162">
        <f t="shared" si="86"/>
        <v>2.3190716766289157E-2</v>
      </c>
      <c r="G359" s="162">
        <f t="shared" si="87"/>
        <v>7.6584769965502841E-4</v>
      </c>
      <c r="H359" s="162">
        <f t="shared" si="88"/>
        <v>9.5635225380794053E-5</v>
      </c>
      <c r="I359" s="162">
        <f t="shared" si="89"/>
        <v>2.3956564465944186E-2</v>
      </c>
      <c r="J359" s="162">
        <f t="shared" si="95"/>
        <v>9.5635225380794053E-5</v>
      </c>
      <c r="K359" s="162">
        <f t="shared" si="90"/>
        <v>2.0506341366054211E-6</v>
      </c>
      <c r="L359" s="59">
        <f t="shared" si="91"/>
        <v>0</v>
      </c>
      <c r="M359" s="162">
        <f t="shared" si="96"/>
        <v>0.69447296235735156</v>
      </c>
      <c r="N359" s="99">
        <f t="shared" si="92"/>
        <v>2.2757841533164865E-6</v>
      </c>
      <c r="O359" s="100">
        <f t="shared" si="97"/>
        <v>3.9189594647158583E-7</v>
      </c>
      <c r="P359" s="100">
        <f t="shared" si="98"/>
        <v>9.0712918017348767E-9</v>
      </c>
      <c r="Q359" s="11">
        <v>357</v>
      </c>
      <c r="R359" s="9">
        <f t="shared" si="93"/>
        <v>0.69443415185076907</v>
      </c>
    </row>
    <row r="360" spans="1:18" x14ac:dyDescent="0.25">
      <c r="A360" s="9">
        <f t="shared" si="94"/>
        <v>-2.405219969132498E-2</v>
      </c>
      <c r="B360" s="88">
        <f>IF(Sample3!K366&gt;0,Sample3!K366, )</f>
        <v>2.405219969132498E-2</v>
      </c>
      <c r="C360" s="88">
        <f>IF(Sample3!L366&gt;0,Sample3!L366,"")</f>
        <v>0.69335095262356294</v>
      </c>
      <c r="D360" s="88" t="str">
        <f>IF(Sample3!M366&gt;0,Sample3!M366,)</f>
        <v/>
      </c>
      <c r="E360" s="162">
        <f t="shared" si="85"/>
        <v>0.42405219969132502</v>
      </c>
      <c r="F360" s="162">
        <f t="shared" si="86"/>
        <v>2.3190716766289157E-2</v>
      </c>
      <c r="G360" s="162">
        <f t="shared" si="87"/>
        <v>7.6584769965502841E-4</v>
      </c>
      <c r="H360" s="162">
        <f t="shared" si="88"/>
        <v>9.5635225380794053E-5</v>
      </c>
      <c r="I360" s="162">
        <f t="shared" si="89"/>
        <v>2.3956564465944186E-2</v>
      </c>
      <c r="J360" s="162">
        <f t="shared" si="95"/>
        <v>9.5635225380794053E-5</v>
      </c>
      <c r="K360" s="162">
        <f t="shared" si="90"/>
        <v>2.0506341366054211E-6</v>
      </c>
      <c r="L360" s="59">
        <f t="shared" si="91"/>
        <v>0</v>
      </c>
      <c r="M360" s="162">
        <f t="shared" si="96"/>
        <v>0.69447296235735156</v>
      </c>
      <c r="N360" s="99">
        <f t="shared" si="92"/>
        <v>1.2589058427164107E-6</v>
      </c>
      <c r="O360" s="100">
        <f t="shared" si="97"/>
        <v>3.9189594647158583E-7</v>
      </c>
      <c r="P360" s="100">
        <f t="shared" si="98"/>
        <v>9.0712918017348767E-9</v>
      </c>
      <c r="Q360" s="11">
        <v>358</v>
      </c>
      <c r="R360" s="9">
        <f t="shared" si="93"/>
        <v>0.69443415185076907</v>
      </c>
    </row>
    <row r="361" spans="1:18" x14ac:dyDescent="0.25">
      <c r="A361" s="9">
        <f t="shared" si="94"/>
        <v>-2.3975794990907878E-2</v>
      </c>
      <c r="B361" s="88">
        <f>IF(Sample3!K367&gt;0,Sample3!K367, )</f>
        <v>2.3975794990907878E-2</v>
      </c>
      <c r="C361" s="88">
        <f>IF(Sample3!L367&gt;0,Sample3!L367,"")</f>
        <v>0.69335095262356294</v>
      </c>
      <c r="D361" s="88" t="str">
        <f>IF(Sample3!M367&gt;0,Sample3!M367,)</f>
        <v/>
      </c>
      <c r="E361" s="162">
        <f t="shared" si="85"/>
        <v>0.42397579499090787</v>
      </c>
      <c r="F361" s="162">
        <f t="shared" si="86"/>
        <v>2.3117929927433986E-2</v>
      </c>
      <c r="G361" s="162">
        <f t="shared" si="87"/>
        <v>7.6256776245026137E-4</v>
      </c>
      <c r="H361" s="162">
        <f t="shared" si="88"/>
        <v>9.5297301023630765E-5</v>
      </c>
      <c r="I361" s="162">
        <f t="shared" si="89"/>
        <v>2.3880497689884247E-2</v>
      </c>
      <c r="J361" s="162">
        <f t="shared" si="95"/>
        <v>9.5297301023630765E-5</v>
      </c>
      <c r="K361" s="162">
        <f t="shared" si="90"/>
        <v>2.0455979506704218E-6</v>
      </c>
      <c r="L361" s="59">
        <f t="shared" si="91"/>
        <v>0</v>
      </c>
      <c r="M361" s="162">
        <f t="shared" si="96"/>
        <v>0.69447240538956478</v>
      </c>
      <c r="N361" s="99">
        <f t="shared" si="92"/>
        <v>1.2576563063731783E-6</v>
      </c>
      <c r="O361" s="100">
        <f t="shared" si="97"/>
        <v>3.9035163012630948E-7</v>
      </c>
      <c r="P361" s="100">
        <f t="shared" si="98"/>
        <v>9.0073290431812167E-9</v>
      </c>
      <c r="Q361" s="11">
        <v>359</v>
      </c>
      <c r="R361" s="9">
        <f t="shared" si="93"/>
        <v>0.69443373201880687</v>
      </c>
    </row>
    <row r="362" spans="1:18" x14ac:dyDescent="0.25">
      <c r="A362" s="9">
        <f t="shared" si="94"/>
        <v>-2.3975794990907878E-2</v>
      </c>
      <c r="B362" s="88">
        <f>IF(Sample3!K368&gt;0,Sample3!K368, )</f>
        <v>2.3975794990907878E-2</v>
      </c>
      <c r="C362" s="88">
        <f>IF(Sample3!L368&gt;0,Sample3!L368,"")</f>
        <v>0.69347492786496368</v>
      </c>
      <c r="D362" s="88" t="str">
        <f>IF(Sample3!M368&gt;0,Sample3!M368,)</f>
        <v/>
      </c>
      <c r="E362" s="162">
        <f t="shared" si="85"/>
        <v>0.42397579499090787</v>
      </c>
      <c r="F362" s="162">
        <f t="shared" si="86"/>
        <v>2.3117929927433986E-2</v>
      </c>
      <c r="G362" s="162">
        <f t="shared" si="87"/>
        <v>7.6256776245026137E-4</v>
      </c>
      <c r="H362" s="162">
        <f t="shared" si="88"/>
        <v>9.5297301023630765E-5</v>
      </c>
      <c r="I362" s="162">
        <f t="shared" si="89"/>
        <v>2.3880497689884247E-2</v>
      </c>
      <c r="J362" s="162">
        <f t="shared" si="95"/>
        <v>9.5297301023630765E-5</v>
      </c>
      <c r="K362" s="162">
        <f t="shared" si="90"/>
        <v>2.0455979506704218E-6</v>
      </c>
      <c r="L362" s="59">
        <f t="shared" si="91"/>
        <v>0</v>
      </c>
      <c r="M362" s="162">
        <f t="shared" si="96"/>
        <v>0.69447240538956478</v>
      </c>
      <c r="N362" s="99">
        <f t="shared" si="92"/>
        <v>9.9496141208435643E-7</v>
      </c>
      <c r="O362" s="100">
        <f t="shared" si="97"/>
        <v>3.9035163012630948E-7</v>
      </c>
      <c r="P362" s="100">
        <f t="shared" si="98"/>
        <v>9.0073290431812167E-9</v>
      </c>
      <c r="Q362" s="11">
        <v>360</v>
      </c>
      <c r="R362" s="9">
        <f t="shared" si="93"/>
        <v>0.69443373201880687</v>
      </c>
    </row>
    <row r="363" spans="1:18" x14ac:dyDescent="0.25">
      <c r="A363" s="9">
        <f t="shared" si="94"/>
        <v>-2.3899390290490562E-2</v>
      </c>
      <c r="B363" s="88">
        <f>IF(Sample3!K369&gt;0,Sample3!K369, )</f>
        <v>2.3899390290490562E-2</v>
      </c>
      <c r="C363" s="88">
        <f>IF(Sample3!L369&gt;0,Sample3!L369,"")</f>
        <v>0.69335095262356294</v>
      </c>
      <c r="D363" s="88" t="str">
        <f>IF(Sample3!M369&gt;0,Sample3!M369,)</f>
        <v/>
      </c>
      <c r="E363" s="162">
        <f t="shared" si="85"/>
        <v>0.42389939029049056</v>
      </c>
      <c r="F363" s="162">
        <f t="shared" si="86"/>
        <v>2.3045129115383284E-2</v>
      </c>
      <c r="G363" s="162">
        <f t="shared" si="87"/>
        <v>7.5930155668913618E-4</v>
      </c>
      <c r="H363" s="162">
        <f t="shared" si="88"/>
        <v>9.4959618418141711E-5</v>
      </c>
      <c r="I363" s="162">
        <f t="shared" si="89"/>
        <v>2.380443067207242E-2</v>
      </c>
      <c r="J363" s="162">
        <f t="shared" si="95"/>
        <v>9.4959618418141711E-5</v>
      </c>
      <c r="K363" s="162">
        <f t="shared" si="90"/>
        <v>2.0405741327813872E-6</v>
      </c>
      <c r="L363" s="59">
        <f t="shared" si="91"/>
        <v>0</v>
      </c>
      <c r="M363" s="162">
        <f t="shared" si="96"/>
        <v>0.69447185027751002</v>
      </c>
      <c r="N363" s="99">
        <f t="shared" si="92"/>
        <v>1.2564115506240517E-6</v>
      </c>
      <c r="O363" s="100">
        <f t="shared" si="97"/>
        <v>3.8881339930143885E-7</v>
      </c>
      <c r="P363" s="100">
        <f t="shared" si="98"/>
        <v>8.9436371619115033E-9</v>
      </c>
      <c r="Q363" s="11">
        <v>361</v>
      </c>
      <c r="R363" s="9">
        <f t="shared" si="93"/>
        <v>0.69443331394446939</v>
      </c>
    </row>
    <row r="364" spans="1:18" x14ac:dyDescent="0.25">
      <c r="A364" s="9">
        <f t="shared" si="94"/>
        <v>-2.3899390290490562E-2</v>
      </c>
      <c r="B364" s="88">
        <f>IF(Sample3!K370&gt;0,Sample3!K370, )</f>
        <v>2.3899390290490562E-2</v>
      </c>
      <c r="C364" s="88">
        <f>IF(Sample3!L370&gt;0,Sample3!L370,"")</f>
        <v>0.69308832037940915</v>
      </c>
      <c r="D364" s="88" t="str">
        <f>IF(Sample3!M370&gt;0,Sample3!M370,)</f>
        <v/>
      </c>
      <c r="E364" s="162">
        <f t="shared" si="85"/>
        <v>0.42389939029049056</v>
      </c>
      <c r="F364" s="162">
        <f t="shared" si="86"/>
        <v>2.3045129115383284E-2</v>
      </c>
      <c r="G364" s="162">
        <f t="shared" si="87"/>
        <v>7.5930155668913618E-4</v>
      </c>
      <c r="H364" s="162">
        <f t="shared" si="88"/>
        <v>9.4959618418141711E-5</v>
      </c>
      <c r="I364" s="162">
        <f t="shared" si="89"/>
        <v>2.380443067207242E-2</v>
      </c>
      <c r="J364" s="162">
        <f t="shared" si="95"/>
        <v>9.4959618418141711E-5</v>
      </c>
      <c r="K364" s="162">
        <f t="shared" si="90"/>
        <v>2.0405741327813872E-6</v>
      </c>
      <c r="L364" s="59">
        <f t="shared" si="91"/>
        <v>0</v>
      </c>
      <c r="M364" s="162">
        <f t="shared" si="96"/>
        <v>0.69447185027751002</v>
      </c>
      <c r="N364" s="99">
        <f t="shared" si="92"/>
        <v>1.9141549789389925E-6</v>
      </c>
      <c r="O364" s="100">
        <f t="shared" si="97"/>
        <v>3.8881339930143885E-7</v>
      </c>
      <c r="P364" s="100">
        <f t="shared" si="98"/>
        <v>8.9436371619115033E-9</v>
      </c>
      <c r="Q364" s="11">
        <v>362</v>
      </c>
      <c r="R364" s="9">
        <f t="shared" si="93"/>
        <v>0.69443331394446939</v>
      </c>
    </row>
    <row r="365" spans="1:18" x14ac:dyDescent="0.25">
      <c r="A365" s="9">
        <f t="shared" si="94"/>
        <v>-2.3822985590073464E-2</v>
      </c>
      <c r="B365" s="88">
        <f>IF(Sample3!K371&gt;0,Sample3!K371, )</f>
        <v>2.3822985590073464E-2</v>
      </c>
      <c r="C365" s="88">
        <f>IF(Sample3!L371&gt;0,Sample3!L371,"")</f>
        <v>0.69310330780123708</v>
      </c>
      <c r="D365" s="88" t="str">
        <f>IF(Sample3!M371&gt;0,Sample3!M371,)</f>
        <v/>
      </c>
      <c r="E365" s="162">
        <f t="shared" si="85"/>
        <v>0.42382298559007348</v>
      </c>
      <c r="F365" s="162">
        <f t="shared" si="86"/>
        <v>2.2972314385255134E-2</v>
      </c>
      <c r="G365" s="162">
        <f t="shared" si="87"/>
        <v>7.5604902751219907E-4</v>
      </c>
      <c r="H365" s="162">
        <f t="shared" si="88"/>
        <v>9.462217730613065E-5</v>
      </c>
      <c r="I365" s="162">
        <f t="shared" si="89"/>
        <v>2.3728363412767333E-2</v>
      </c>
      <c r="J365" s="162">
        <f t="shared" si="95"/>
        <v>9.462217730613065E-5</v>
      </c>
      <c r="K365" s="162">
        <f t="shared" si="90"/>
        <v>2.0355626525691393E-6</v>
      </c>
      <c r="L365" s="59">
        <f t="shared" si="91"/>
        <v>0</v>
      </c>
      <c r="M365" s="162">
        <f t="shared" si="96"/>
        <v>0.69447129701406052</v>
      </c>
      <c r="N365" s="99">
        <f t="shared" si="92"/>
        <v>1.8713944864012934E-6</v>
      </c>
      <c r="O365" s="100">
        <f t="shared" si="97"/>
        <v>3.8728123001052399E-7</v>
      </c>
      <c r="P365" s="100">
        <f t="shared" si="98"/>
        <v>8.8802156384771615E-9</v>
      </c>
      <c r="Q365" s="11">
        <v>363</v>
      </c>
      <c r="R365" s="9">
        <f t="shared" si="93"/>
        <v>0.69443289762073479</v>
      </c>
    </row>
    <row r="366" spans="1:18" x14ac:dyDescent="0.25">
      <c r="A366" s="9">
        <f t="shared" si="94"/>
        <v>-2.3822985590073464E-2</v>
      </c>
      <c r="B366" s="88">
        <f>IF(Sample3!K372&gt;0,Sample3!K372, )</f>
        <v>2.3822985590073464E-2</v>
      </c>
      <c r="C366" s="88">
        <f>IF(Sample3!L372&gt;0,Sample3!L372,"")</f>
        <v>0.69308832037940915</v>
      </c>
      <c r="D366" s="88" t="str">
        <f>IF(Sample3!M372&gt;0,Sample3!M372,)</f>
        <v/>
      </c>
      <c r="E366" s="162">
        <f t="shared" si="85"/>
        <v>0.42382298559007348</v>
      </c>
      <c r="F366" s="162">
        <f t="shared" si="86"/>
        <v>2.2972314385255134E-2</v>
      </c>
      <c r="G366" s="162">
        <f t="shared" si="87"/>
        <v>7.5604902751219907E-4</v>
      </c>
      <c r="H366" s="162">
        <f t="shared" si="88"/>
        <v>9.462217730613065E-5</v>
      </c>
      <c r="I366" s="162">
        <f t="shared" si="89"/>
        <v>2.3728363412767333E-2</v>
      </c>
      <c r="J366" s="162">
        <f t="shared" si="95"/>
        <v>9.462217730613065E-5</v>
      </c>
      <c r="K366" s="162">
        <f t="shared" si="90"/>
        <v>2.0355626525691393E-6</v>
      </c>
      <c r="L366" s="59">
        <f t="shared" si="91"/>
        <v>0</v>
      </c>
      <c r="M366" s="162">
        <f t="shared" si="96"/>
        <v>0.69447129701406052</v>
      </c>
      <c r="N366" s="99">
        <f t="shared" si="92"/>
        <v>1.9126243719916212E-6</v>
      </c>
      <c r="O366" s="100">
        <f t="shared" si="97"/>
        <v>3.8728123001052399E-7</v>
      </c>
      <c r="P366" s="100">
        <f t="shared" si="98"/>
        <v>8.8802156384771615E-9</v>
      </c>
      <c r="Q366" s="11">
        <v>364</v>
      </c>
      <c r="R366" s="9">
        <f t="shared" si="93"/>
        <v>0.69443289762073479</v>
      </c>
    </row>
    <row r="367" spans="1:18" x14ac:dyDescent="0.25">
      <c r="A367" s="9">
        <f t="shared" si="94"/>
        <v>-2.3746580889656362E-2</v>
      </c>
      <c r="B367" s="88">
        <f>IF(Sample3!K373&gt;0,Sample3!K373, )</f>
        <v>2.3746580889656362E-2</v>
      </c>
      <c r="C367" s="88">
        <f>IF(Sample3!L373&gt;0,Sample3!L373,"")</f>
        <v>0.69310330780123708</v>
      </c>
      <c r="D367" s="88" t="str">
        <f>IF(Sample3!M373&gt;0,Sample3!M373,)</f>
        <v/>
      </c>
      <c r="E367" s="162">
        <f t="shared" si="85"/>
        <v>0.42374658088965639</v>
      </c>
      <c r="F367" s="162">
        <f t="shared" si="86"/>
        <v>2.2899485791969182E-2</v>
      </c>
      <c r="G367" s="162">
        <f t="shared" si="87"/>
        <v>7.5281012025739044E-4</v>
      </c>
      <c r="H367" s="162">
        <f t="shared" si="88"/>
        <v>9.4284977429789918E-5</v>
      </c>
      <c r="I367" s="162">
        <f t="shared" si="89"/>
        <v>2.3652295912226572E-2</v>
      </c>
      <c r="J367" s="162">
        <f t="shared" si="95"/>
        <v>9.4284977429789918E-5</v>
      </c>
      <c r="K367" s="162">
        <f t="shared" si="90"/>
        <v>2.0305634797334554E-6</v>
      </c>
      <c r="L367" s="59">
        <f t="shared" si="91"/>
        <v>0</v>
      </c>
      <c r="M367" s="162">
        <f t="shared" si="96"/>
        <v>0.69447074559211475</v>
      </c>
      <c r="N367" s="99">
        <f t="shared" si="92"/>
        <v>1.869886111920397E-6</v>
      </c>
      <c r="O367" s="100">
        <f t="shared" si="97"/>
        <v>3.8575509837022019E-7</v>
      </c>
      <c r="P367" s="100">
        <f t="shared" si="98"/>
        <v>8.8170639544453879E-9</v>
      </c>
      <c r="Q367" s="11">
        <v>365</v>
      </c>
      <c r="R367" s="9">
        <f t="shared" si="93"/>
        <v>0.69443248304060612</v>
      </c>
    </row>
    <row r="368" spans="1:18" x14ac:dyDescent="0.25">
      <c r="A368" s="9">
        <f t="shared" si="94"/>
        <v>-2.3746580889656362E-2</v>
      </c>
      <c r="B368" s="88">
        <f>IF(Sample3!K374&gt;0,Sample3!K374, )</f>
        <v>2.3746580889656362E-2</v>
      </c>
      <c r="C368" s="88">
        <f>IF(Sample3!L374&gt;0,Sample3!L374,"")</f>
        <v>0.69322726090147213</v>
      </c>
      <c r="D368" s="88" t="str">
        <f>IF(Sample3!M374&gt;0,Sample3!M374,)</f>
        <v/>
      </c>
      <c r="E368" s="162">
        <f t="shared" si="85"/>
        <v>0.42374658088965639</v>
      </c>
      <c r="F368" s="162">
        <f t="shared" si="86"/>
        <v>2.2899485791969182E-2</v>
      </c>
      <c r="G368" s="162">
        <f t="shared" si="87"/>
        <v>7.5281012025739044E-4</v>
      </c>
      <c r="H368" s="162">
        <f t="shared" si="88"/>
        <v>9.4284977429789918E-5</v>
      </c>
      <c r="I368" s="162">
        <f t="shared" si="89"/>
        <v>2.3652295912226572E-2</v>
      </c>
      <c r="J368" s="162">
        <f t="shared" si="95"/>
        <v>9.4284977429789918E-5</v>
      </c>
      <c r="K368" s="162">
        <f t="shared" si="90"/>
        <v>2.0305634797334554E-6</v>
      </c>
      <c r="L368" s="59">
        <f t="shared" si="91"/>
        <v>0</v>
      </c>
      <c r="M368" s="162">
        <f t="shared" si="96"/>
        <v>0.69447074559211475</v>
      </c>
      <c r="N368" s="99">
        <f t="shared" si="92"/>
        <v>1.5462541758625614E-6</v>
      </c>
      <c r="O368" s="100">
        <f t="shared" si="97"/>
        <v>3.8575509837022019E-7</v>
      </c>
      <c r="P368" s="100">
        <f t="shared" si="98"/>
        <v>8.8170639544453879E-9</v>
      </c>
      <c r="Q368" s="11">
        <v>366</v>
      </c>
      <c r="R368" s="9">
        <f t="shared" si="93"/>
        <v>0.69443248304060612</v>
      </c>
    </row>
    <row r="369" spans="1:18" x14ac:dyDescent="0.25">
      <c r="A369" s="9">
        <f t="shared" si="94"/>
        <v>-2.3670176189239046E-2</v>
      </c>
      <c r="B369" s="88">
        <f>IF(Sample3!K375&gt;0,Sample3!K375, )</f>
        <v>2.3670176189239046E-2</v>
      </c>
      <c r="C369" s="88">
        <f>IF(Sample3!L375&gt;0,Sample3!L375,"")</f>
        <v>0.69335095262356294</v>
      </c>
      <c r="D369" s="88" t="str">
        <f>IF(Sample3!M375&gt;0,Sample3!M375,)</f>
        <v/>
      </c>
      <c r="E369" s="162">
        <f t="shared" si="85"/>
        <v>0.42367017618923908</v>
      </c>
      <c r="F369" s="162">
        <f t="shared" si="86"/>
        <v>2.282664339024796E-2</v>
      </c>
      <c r="G369" s="162">
        <f t="shared" si="87"/>
        <v>7.4958478045944119E-4</v>
      </c>
      <c r="H369" s="162">
        <f t="shared" si="88"/>
        <v>9.3948018531644917E-5</v>
      </c>
      <c r="I369" s="162">
        <f t="shared" si="89"/>
        <v>2.3576228170707401E-2</v>
      </c>
      <c r="J369" s="162">
        <f t="shared" si="95"/>
        <v>9.3948018531644917E-5</v>
      </c>
      <c r="K369" s="162">
        <f t="shared" si="90"/>
        <v>2.0255765840499634E-6</v>
      </c>
      <c r="L369" s="59">
        <f t="shared" si="91"/>
        <v>0</v>
      </c>
      <c r="M369" s="162">
        <f t="shared" si="96"/>
        <v>0.69447019600459681</v>
      </c>
      <c r="N369" s="99">
        <f t="shared" si="92"/>
        <v>1.2527057459881133E-6</v>
      </c>
      <c r="O369" s="100">
        <f t="shared" si="97"/>
        <v>3.8423498058739819E-7</v>
      </c>
      <c r="P369" s="100">
        <f t="shared" si="98"/>
        <v>8.7541815923891411E-9</v>
      </c>
      <c r="Q369" s="11">
        <v>367</v>
      </c>
      <c r="R369" s="9">
        <f t="shared" si="93"/>
        <v>0.69443207019711206</v>
      </c>
    </row>
    <row r="370" spans="1:18" x14ac:dyDescent="0.25">
      <c r="A370" s="9">
        <f t="shared" si="94"/>
        <v>-2.3670176189239046E-2</v>
      </c>
      <c r="B370" s="88">
        <f>IF(Sample3!K376&gt;0,Sample3!K376, )</f>
        <v>2.3670176189239046E-2</v>
      </c>
      <c r="C370" s="88">
        <f>IF(Sample3!L376&gt;0,Sample3!L376,"")</f>
        <v>0.69335095262356294</v>
      </c>
      <c r="D370" s="88" t="str">
        <f>IF(Sample3!M376&gt;0,Sample3!M376,)</f>
        <v/>
      </c>
      <c r="E370" s="162">
        <f t="shared" si="85"/>
        <v>0.42367017618923908</v>
      </c>
      <c r="F370" s="162">
        <f t="shared" si="86"/>
        <v>2.282664339024796E-2</v>
      </c>
      <c r="G370" s="162">
        <f t="shared" si="87"/>
        <v>7.4958478045944119E-4</v>
      </c>
      <c r="H370" s="162">
        <f t="shared" si="88"/>
        <v>9.3948018531644917E-5</v>
      </c>
      <c r="I370" s="162">
        <f t="shared" si="89"/>
        <v>2.3576228170707401E-2</v>
      </c>
      <c r="J370" s="162">
        <f t="shared" si="95"/>
        <v>9.3948018531644917E-5</v>
      </c>
      <c r="K370" s="162">
        <f t="shared" si="90"/>
        <v>2.0255765840499634E-6</v>
      </c>
      <c r="L370" s="59">
        <f t="shared" si="91"/>
        <v>0</v>
      </c>
      <c r="M370" s="162">
        <f t="shared" si="96"/>
        <v>0.69447019600459681</v>
      </c>
      <c r="N370" s="99">
        <f t="shared" si="92"/>
        <v>1.2527057459881133E-6</v>
      </c>
      <c r="O370" s="100">
        <f t="shared" si="97"/>
        <v>3.8423498058739819E-7</v>
      </c>
      <c r="P370" s="100">
        <f t="shared" si="98"/>
        <v>8.7541815923891411E-9</v>
      </c>
      <c r="Q370" s="11">
        <v>368</v>
      </c>
      <c r="R370" s="9">
        <f t="shared" si="93"/>
        <v>0.69443207019711206</v>
      </c>
    </row>
    <row r="371" spans="1:18" x14ac:dyDescent="0.25">
      <c r="A371" s="9">
        <f t="shared" si="94"/>
        <v>-2.3593771488821944E-2</v>
      </c>
      <c r="B371" s="88">
        <f>IF(Sample3!K377&gt;0,Sample3!K377, )</f>
        <v>2.3593771488821944E-2</v>
      </c>
      <c r="C371" s="88">
        <f>IF(Sample3!L377&gt;0,Sample3!L377,"")</f>
        <v>0.69322726090147213</v>
      </c>
      <c r="D371" s="88" t="str">
        <f>IF(Sample3!M377&gt;0,Sample3!M377,)</f>
        <v/>
      </c>
      <c r="E371" s="162">
        <f t="shared" si="85"/>
        <v>0.42359377148882199</v>
      </c>
      <c r="F371" s="162">
        <f t="shared" si="86"/>
        <v>2.2753787234617857E-2</v>
      </c>
      <c r="G371" s="162">
        <f t="shared" si="87"/>
        <v>7.4637295384944943E-4</v>
      </c>
      <c r="H371" s="162">
        <f t="shared" si="88"/>
        <v>9.3611300354637383E-5</v>
      </c>
      <c r="I371" s="162">
        <f t="shared" si="89"/>
        <v>2.3500160188467307E-2</v>
      </c>
      <c r="J371" s="162">
        <f t="shared" si="95"/>
        <v>9.3611300354637383E-5</v>
      </c>
      <c r="K371" s="162">
        <f t="shared" si="90"/>
        <v>2.0206019353632451E-6</v>
      </c>
      <c r="L371" s="59">
        <f t="shared" si="91"/>
        <v>0</v>
      </c>
      <c r="M371" s="162">
        <f t="shared" si="96"/>
        <v>0.69446964824445601</v>
      </c>
      <c r="N371" s="99">
        <f t="shared" si="92"/>
        <v>1.5435263100065326E-6</v>
      </c>
      <c r="O371" s="100">
        <f t="shared" si="97"/>
        <v>3.827208529677371E-7</v>
      </c>
      <c r="P371" s="100">
        <f t="shared" si="98"/>
        <v>8.6915680358991363E-9</v>
      </c>
      <c r="Q371" s="11">
        <v>369</v>
      </c>
      <c r="R371" s="9">
        <f t="shared" si="93"/>
        <v>0.69443165908330595</v>
      </c>
    </row>
    <row r="372" spans="1:18" x14ac:dyDescent="0.25">
      <c r="A372" s="9">
        <f t="shared" si="94"/>
        <v>-2.3593771488821944E-2</v>
      </c>
      <c r="B372" s="88">
        <f>IF(Sample3!K378&gt;0,Sample3!K378, )</f>
        <v>2.3593771488821944E-2</v>
      </c>
      <c r="C372" s="88">
        <f>IF(Sample3!L378&gt;0,Sample3!L378,"")</f>
        <v>0.69310330780123708</v>
      </c>
      <c r="D372" s="88" t="str">
        <f>IF(Sample3!M378&gt;0,Sample3!M378,)</f>
        <v/>
      </c>
      <c r="E372" s="162">
        <f t="shared" si="85"/>
        <v>0.42359377148882199</v>
      </c>
      <c r="F372" s="162">
        <f t="shared" si="86"/>
        <v>2.2753787234617857E-2</v>
      </c>
      <c r="G372" s="162">
        <f t="shared" si="87"/>
        <v>7.4637295384944943E-4</v>
      </c>
      <c r="H372" s="162">
        <f t="shared" si="88"/>
        <v>9.3611300354637383E-5</v>
      </c>
      <c r="I372" s="162">
        <f t="shared" si="89"/>
        <v>2.3500160188467307E-2</v>
      </c>
      <c r="J372" s="162">
        <f t="shared" si="95"/>
        <v>9.3611300354637383E-5</v>
      </c>
      <c r="K372" s="162">
        <f t="shared" si="90"/>
        <v>2.0206019353632451E-6</v>
      </c>
      <c r="L372" s="59">
        <f t="shared" si="91"/>
        <v>0</v>
      </c>
      <c r="M372" s="162">
        <f t="shared" si="96"/>
        <v>0.69446964824445601</v>
      </c>
      <c r="N372" s="99">
        <f t="shared" si="92"/>
        <v>1.866886206775695E-6</v>
      </c>
      <c r="O372" s="100">
        <f t="shared" si="97"/>
        <v>3.827208529677371E-7</v>
      </c>
      <c r="P372" s="100">
        <f t="shared" si="98"/>
        <v>8.6915680358991363E-9</v>
      </c>
      <c r="Q372" s="11">
        <v>370</v>
      </c>
      <c r="R372" s="9">
        <f t="shared" si="93"/>
        <v>0.69443165908330595</v>
      </c>
    </row>
    <row r="373" spans="1:18" x14ac:dyDescent="0.25">
      <c r="A373" s="9">
        <f t="shared" si="94"/>
        <v>-2.3593771488821944E-2</v>
      </c>
      <c r="B373" s="88">
        <f>IF(Sample3!K379&gt;0,Sample3!K379, )</f>
        <v>2.3593771488821944E-2</v>
      </c>
      <c r="C373" s="88">
        <f>IF(Sample3!L379&gt;0,Sample3!L379,"")</f>
        <v>0.69308832037940915</v>
      </c>
      <c r="D373" s="88" t="str">
        <f>IF(Sample3!M379&gt;0,Sample3!M379,)</f>
        <v/>
      </c>
      <c r="E373" s="162">
        <f t="shared" si="85"/>
        <v>0.42359377148882199</v>
      </c>
      <c r="F373" s="162">
        <f t="shared" si="86"/>
        <v>2.2753787234617857E-2</v>
      </c>
      <c r="G373" s="162">
        <f t="shared" si="87"/>
        <v>7.4637295384944943E-4</v>
      </c>
      <c r="H373" s="162">
        <f t="shared" si="88"/>
        <v>9.3611300354637383E-5</v>
      </c>
      <c r="I373" s="162">
        <f t="shared" si="89"/>
        <v>2.3500160188467307E-2</v>
      </c>
      <c r="J373" s="162">
        <f t="shared" si="95"/>
        <v>9.3611300354637383E-5</v>
      </c>
      <c r="K373" s="162">
        <f t="shared" si="90"/>
        <v>2.0206019353632451E-6</v>
      </c>
      <c r="L373" s="59">
        <f t="shared" si="91"/>
        <v>0</v>
      </c>
      <c r="M373" s="162">
        <f t="shared" si="96"/>
        <v>0.69446964824445601</v>
      </c>
      <c r="N373" s="99">
        <f t="shared" si="92"/>
        <v>1.9080666707549033E-6</v>
      </c>
      <c r="O373" s="100">
        <f t="shared" si="97"/>
        <v>3.827208529677371E-7</v>
      </c>
      <c r="P373" s="100">
        <f t="shared" si="98"/>
        <v>8.6915680358991363E-9</v>
      </c>
      <c r="Q373" s="11">
        <v>371</v>
      </c>
      <c r="R373" s="9">
        <f t="shared" si="93"/>
        <v>0.69443165908330595</v>
      </c>
    </row>
    <row r="374" spans="1:18" x14ac:dyDescent="0.25">
      <c r="A374" s="9">
        <f t="shared" si="94"/>
        <v>-2.3517366788404843E-2</v>
      </c>
      <c r="B374" s="88">
        <f>IF(Sample3!K380&gt;0,Sample3!K380, )</f>
        <v>2.3517366788404843E-2</v>
      </c>
      <c r="C374" s="88">
        <f>IF(Sample3!L380&gt;0,Sample3!L380,"")</f>
        <v>0.69347492786496368</v>
      </c>
      <c r="D374" s="88" t="str">
        <f>IF(Sample3!M380&gt;0,Sample3!M380,)</f>
        <v/>
      </c>
      <c r="E374" s="162">
        <f t="shared" si="85"/>
        <v>0.42351736678840485</v>
      </c>
      <c r="F374" s="162">
        <f t="shared" si="86"/>
        <v>2.2680917379408534E-2</v>
      </c>
      <c r="G374" s="162">
        <f t="shared" si="87"/>
        <v>7.4317458635426645E-4</v>
      </c>
      <c r="H374" s="162">
        <f t="shared" si="88"/>
        <v>9.3274822642042121E-5</v>
      </c>
      <c r="I374" s="162">
        <f t="shared" si="89"/>
        <v>2.3424091965762801E-2</v>
      </c>
      <c r="J374" s="162">
        <f t="shared" si="95"/>
        <v>9.3274822642042121E-5</v>
      </c>
      <c r="K374" s="162">
        <f t="shared" si="90"/>
        <v>2.0156395036144306E-6</v>
      </c>
      <c r="L374" s="59">
        <f t="shared" si="91"/>
        <v>0</v>
      </c>
      <c r="M374" s="162">
        <f t="shared" si="96"/>
        <v>0.69446910230466663</v>
      </c>
      <c r="N374" s="99">
        <f t="shared" si="92"/>
        <v>9.8838281655868457E-7</v>
      </c>
      <c r="O374" s="100">
        <f t="shared" si="97"/>
        <v>3.8121269190283519E-7</v>
      </c>
      <c r="P374" s="100">
        <f t="shared" si="98"/>
        <v>8.6292227695686165E-9</v>
      </c>
      <c r="Q374" s="11">
        <v>372</v>
      </c>
      <c r="R374" s="9">
        <f t="shared" si="93"/>
        <v>0.69443124969226655</v>
      </c>
    </row>
    <row r="375" spans="1:18" x14ac:dyDescent="0.25">
      <c r="A375" s="9">
        <f t="shared" si="94"/>
        <v>-2.3517366788404843E-2</v>
      </c>
      <c r="B375" s="88">
        <f>IF(Sample3!K381&gt;0,Sample3!K381, )</f>
        <v>2.3517366788404843E-2</v>
      </c>
      <c r="C375" s="88">
        <f>IF(Sample3!L381&gt;0,Sample3!L381,"")</f>
        <v>0.69322726090147213</v>
      </c>
      <c r="D375" s="88" t="str">
        <f>IF(Sample3!M381&gt;0,Sample3!M381,)</f>
        <v/>
      </c>
      <c r="E375" s="162">
        <f t="shared" si="85"/>
        <v>0.42351736678840485</v>
      </c>
      <c r="F375" s="162">
        <f t="shared" si="86"/>
        <v>2.2680917379408534E-2</v>
      </c>
      <c r="G375" s="162">
        <f t="shared" si="87"/>
        <v>7.4317458635426645E-4</v>
      </c>
      <c r="H375" s="162">
        <f t="shared" si="88"/>
        <v>9.3274822642042121E-5</v>
      </c>
      <c r="I375" s="162">
        <f t="shared" si="89"/>
        <v>2.3424091965762801E-2</v>
      </c>
      <c r="J375" s="162">
        <f t="shared" si="95"/>
        <v>9.3274822642042121E-5</v>
      </c>
      <c r="K375" s="162">
        <f t="shared" si="90"/>
        <v>2.0156395036144306E-6</v>
      </c>
      <c r="L375" s="59">
        <f t="shared" si="91"/>
        <v>0</v>
      </c>
      <c r="M375" s="162">
        <f t="shared" si="96"/>
        <v>0.69446910230466663</v>
      </c>
      <c r="N375" s="99">
        <f t="shared" si="92"/>
        <v>1.5421700706880824E-6</v>
      </c>
      <c r="O375" s="100">
        <f t="shared" si="97"/>
        <v>3.8121269190283519E-7</v>
      </c>
      <c r="P375" s="100">
        <f t="shared" si="98"/>
        <v>8.6292227695686165E-9</v>
      </c>
      <c r="Q375" s="11">
        <v>373</v>
      </c>
      <c r="R375" s="9">
        <f t="shared" si="93"/>
        <v>0.69443124969226655</v>
      </c>
    </row>
    <row r="376" spans="1:18" x14ac:dyDescent="0.25">
      <c r="A376" s="9">
        <f t="shared" si="94"/>
        <v>-2.3440962087987526E-2</v>
      </c>
      <c r="B376" s="88">
        <f>IF(Sample3!K382&gt;0,Sample3!K382, )</f>
        <v>2.3440962087987526E-2</v>
      </c>
      <c r="C376" s="88">
        <f>IF(Sample3!L382&gt;0,Sample3!L382,"")</f>
        <v>0.69310330780123708</v>
      </c>
      <c r="D376" s="88" t="str">
        <f>IF(Sample3!M382&gt;0,Sample3!M382,)</f>
        <v/>
      </c>
      <c r="E376" s="162">
        <f t="shared" si="85"/>
        <v>0.42344096208798754</v>
      </c>
      <c r="F376" s="162">
        <f t="shared" si="86"/>
        <v>2.2608033878754034E-2</v>
      </c>
      <c r="G376" s="162">
        <f t="shared" si="87"/>
        <v>7.3998962409599703E-4</v>
      </c>
      <c r="H376" s="162">
        <f t="shared" si="88"/>
        <v>9.2938585137494756E-5</v>
      </c>
      <c r="I376" s="162">
        <f t="shared" si="89"/>
        <v>2.3348023502850031E-2</v>
      </c>
      <c r="J376" s="162">
        <f t="shared" si="95"/>
        <v>9.2938585137494756E-5</v>
      </c>
      <c r="K376" s="162">
        <f t="shared" si="90"/>
        <v>2.0106892587929087E-6</v>
      </c>
      <c r="L376" s="59">
        <f t="shared" si="91"/>
        <v>0</v>
      </c>
      <c r="M376" s="162">
        <f t="shared" si="96"/>
        <v>0.69446855817822828</v>
      </c>
      <c r="N376" s="99">
        <f t="shared" si="92"/>
        <v>1.8639085918746153E-6</v>
      </c>
      <c r="O376" s="100">
        <f t="shared" si="97"/>
        <v>3.7971047388739621E-7</v>
      </c>
      <c r="P376" s="100">
        <f t="shared" si="98"/>
        <v>8.567145278993376E-9</v>
      </c>
      <c r="Q376" s="11">
        <v>374</v>
      </c>
      <c r="R376" s="9">
        <f t="shared" si="93"/>
        <v>0.69443084201709748</v>
      </c>
    </row>
    <row r="377" spans="1:18" x14ac:dyDescent="0.25">
      <c r="A377" s="9">
        <f t="shared" si="94"/>
        <v>-2.3440962087987526E-2</v>
      </c>
      <c r="B377" s="88">
        <f>IF(Sample3!K383&gt;0,Sample3!K383, )</f>
        <v>2.3440962087987526E-2</v>
      </c>
      <c r="C377" s="88">
        <f>IF(Sample3!L383&gt;0,Sample3!L383,"")</f>
        <v>0.69308832037940915</v>
      </c>
      <c r="D377" s="88" t="str">
        <f>IF(Sample3!M383&gt;0,Sample3!M383,)</f>
        <v/>
      </c>
      <c r="E377" s="162">
        <f t="shared" si="85"/>
        <v>0.42344096208798754</v>
      </c>
      <c r="F377" s="162">
        <f t="shared" si="86"/>
        <v>2.2608033878754034E-2</v>
      </c>
      <c r="G377" s="162">
        <f t="shared" si="87"/>
        <v>7.3998962409599703E-4</v>
      </c>
      <c r="H377" s="162">
        <f t="shared" si="88"/>
        <v>9.2938585137494756E-5</v>
      </c>
      <c r="I377" s="162">
        <f t="shared" si="89"/>
        <v>2.3348023502850031E-2</v>
      </c>
      <c r="J377" s="162">
        <f t="shared" si="95"/>
        <v>9.2938585137494756E-5</v>
      </c>
      <c r="K377" s="162">
        <f t="shared" si="90"/>
        <v>2.0106892587929087E-6</v>
      </c>
      <c r="L377" s="59">
        <f t="shared" si="91"/>
        <v>0</v>
      </c>
      <c r="M377" s="162">
        <f t="shared" si="96"/>
        <v>0.69446855817822828</v>
      </c>
      <c r="N377" s="99">
        <f t="shared" si="92"/>
        <v>1.9050563812890727E-6</v>
      </c>
      <c r="O377" s="100">
        <f t="shared" si="97"/>
        <v>3.7971047388739621E-7</v>
      </c>
      <c r="P377" s="100">
        <f t="shared" si="98"/>
        <v>8.567145278993376E-9</v>
      </c>
      <c r="Q377" s="11">
        <v>375</v>
      </c>
      <c r="R377" s="9">
        <f t="shared" si="93"/>
        <v>0.69443084201709748</v>
      </c>
    </row>
    <row r="378" spans="1:18" x14ac:dyDescent="0.25">
      <c r="A378" s="9">
        <f t="shared" si="94"/>
        <v>-2.3440962087987526E-2</v>
      </c>
      <c r="B378" s="88">
        <f>IF(Sample3!K384&gt;0,Sample3!K384, )</f>
        <v>2.3440962087987526E-2</v>
      </c>
      <c r="C378" s="88">
        <f>IF(Sample3!L384&gt;0,Sample3!L384,"")</f>
        <v>0.69321198731050659</v>
      </c>
      <c r="D378" s="88" t="str">
        <f>IF(Sample3!M384&gt;0,Sample3!M384,)</f>
        <v/>
      </c>
      <c r="E378" s="162">
        <f t="shared" si="85"/>
        <v>0.42344096208798754</v>
      </c>
      <c r="F378" s="162">
        <f t="shared" si="86"/>
        <v>2.2608033878754034E-2</v>
      </c>
      <c r="G378" s="162">
        <f t="shared" si="87"/>
        <v>7.3998962409599703E-4</v>
      </c>
      <c r="H378" s="162">
        <f t="shared" si="88"/>
        <v>9.2938585137494756E-5</v>
      </c>
      <c r="I378" s="162">
        <f t="shared" si="89"/>
        <v>2.3348023502850031E-2</v>
      </c>
      <c r="J378" s="162">
        <f t="shared" si="95"/>
        <v>9.2938585137494756E-5</v>
      </c>
      <c r="K378" s="162">
        <f t="shared" si="90"/>
        <v>2.0106892587929087E-6</v>
      </c>
      <c r="L378" s="59">
        <f t="shared" si="91"/>
        <v>0</v>
      </c>
      <c r="M378" s="162">
        <f t="shared" si="96"/>
        <v>0.69446855817822828</v>
      </c>
      <c r="N378" s="99">
        <f t="shared" si="92"/>
        <v>1.5789703456068277E-6</v>
      </c>
      <c r="O378" s="100">
        <f t="shared" si="97"/>
        <v>3.7971047388739621E-7</v>
      </c>
      <c r="P378" s="100">
        <f t="shared" si="98"/>
        <v>8.567145278993376E-9</v>
      </c>
      <c r="Q378" s="11">
        <v>376</v>
      </c>
      <c r="R378" s="9">
        <f t="shared" si="93"/>
        <v>0.69443084201709748</v>
      </c>
    </row>
    <row r="379" spans="1:18" x14ac:dyDescent="0.25">
      <c r="A379" s="9">
        <f t="shared" si="94"/>
        <v>-2.3364557387570428E-2</v>
      </c>
      <c r="B379" s="88">
        <f>IF(Sample3!K385&gt;0,Sample3!K385, )</f>
        <v>2.3364557387570428E-2</v>
      </c>
      <c r="C379" s="88">
        <f>IF(Sample3!L385&gt;0,Sample3!L385,"")</f>
        <v>0.69308832037940915</v>
      </c>
      <c r="D379" s="88" t="str">
        <f>IF(Sample3!M385&gt;0,Sample3!M385,)</f>
        <v/>
      </c>
      <c r="E379" s="162">
        <f t="shared" si="85"/>
        <v>0.42336455738757045</v>
      </c>
      <c r="F379" s="162">
        <f t="shared" si="86"/>
        <v>2.2535136786593905E-2</v>
      </c>
      <c r="G379" s="162">
        <f t="shared" si="87"/>
        <v>7.3681801339154501E-4</v>
      </c>
      <c r="H379" s="162">
        <f t="shared" si="88"/>
        <v>9.2602587584977858E-5</v>
      </c>
      <c r="I379" s="162">
        <f t="shared" si="89"/>
        <v>2.327195479998545E-2</v>
      </c>
      <c r="J379" s="162">
        <f t="shared" si="95"/>
        <v>9.2602587584977858E-5</v>
      </c>
      <c r="K379" s="162">
        <f t="shared" si="90"/>
        <v>2.0057511709708188E-6</v>
      </c>
      <c r="L379" s="59">
        <f t="shared" si="91"/>
        <v>0</v>
      </c>
      <c r="M379" s="162">
        <f t="shared" si="96"/>
        <v>0.69446801585816587</v>
      </c>
      <c r="N379" s="99">
        <f t="shared" si="92"/>
        <v>1.9035596141017211E-6</v>
      </c>
      <c r="O379" s="100">
        <f t="shared" si="97"/>
        <v>3.7821417549774642E-7</v>
      </c>
      <c r="P379" s="100">
        <f t="shared" si="98"/>
        <v>8.5053350507712227E-9</v>
      </c>
      <c r="Q379" s="11">
        <v>377</v>
      </c>
      <c r="R379" s="9">
        <f t="shared" si="93"/>
        <v>0.69443043605092736</v>
      </c>
    </row>
    <row r="380" spans="1:18" x14ac:dyDescent="0.25">
      <c r="A380" s="9">
        <f t="shared" si="94"/>
        <v>-2.3364557387570428E-2</v>
      </c>
      <c r="B380" s="88">
        <f>IF(Sample3!K386&gt;0,Sample3!K386, )</f>
        <v>2.3364557387570428E-2</v>
      </c>
      <c r="C380" s="88">
        <f>IF(Sample3!L386&gt;0,Sample3!L386,"")</f>
        <v>0.69373765663585352</v>
      </c>
      <c r="D380" s="88" t="str">
        <f>IF(Sample3!M386&gt;0,Sample3!M386,)</f>
        <v/>
      </c>
      <c r="E380" s="162">
        <f t="shared" si="85"/>
        <v>0.42336455738757045</v>
      </c>
      <c r="F380" s="162">
        <f t="shared" si="86"/>
        <v>2.2535136786593905E-2</v>
      </c>
      <c r="G380" s="162">
        <f t="shared" si="87"/>
        <v>7.3681801339154501E-4</v>
      </c>
      <c r="H380" s="162">
        <f t="shared" si="88"/>
        <v>9.2602587584977858E-5</v>
      </c>
      <c r="I380" s="162">
        <f t="shared" si="89"/>
        <v>2.327195479998545E-2</v>
      </c>
      <c r="J380" s="162">
        <f t="shared" si="95"/>
        <v>9.2602587584977858E-5</v>
      </c>
      <c r="K380" s="162">
        <f t="shared" si="90"/>
        <v>2.0057511709708188E-6</v>
      </c>
      <c r="L380" s="59">
        <f t="shared" si="91"/>
        <v>0</v>
      </c>
      <c r="M380" s="162">
        <f t="shared" si="96"/>
        <v>0.69446801585816587</v>
      </c>
      <c r="N380" s="99">
        <f t="shared" si="92"/>
        <v>5.3342459361669918E-7</v>
      </c>
      <c r="O380" s="100">
        <f t="shared" si="97"/>
        <v>3.7821417549774642E-7</v>
      </c>
      <c r="P380" s="100">
        <f t="shared" si="98"/>
        <v>8.5053350507712227E-9</v>
      </c>
      <c r="Q380" s="11">
        <v>378</v>
      </c>
      <c r="R380" s="9">
        <f t="shared" si="93"/>
        <v>0.69443043605092736</v>
      </c>
    </row>
    <row r="381" spans="1:18" x14ac:dyDescent="0.25">
      <c r="A381" s="9">
        <f t="shared" si="94"/>
        <v>-2.3288152687153327E-2</v>
      </c>
      <c r="B381" s="88">
        <f>IF(Sample3!K387&gt;0,Sample3!K387, )</f>
        <v>2.3288152687153327E-2</v>
      </c>
      <c r="C381" s="88">
        <f>IF(Sample3!L387&gt;0,Sample3!L387,"")</f>
        <v>0.69322726090147213</v>
      </c>
      <c r="D381" s="88" t="str">
        <f>IF(Sample3!M387&gt;0,Sample3!M387,)</f>
        <v/>
      </c>
      <c r="E381" s="162">
        <f t="shared" si="85"/>
        <v>0.42328815268715336</v>
      </c>
      <c r="F381" s="162">
        <f t="shared" si="86"/>
        <v>2.246222615667251E-2</v>
      </c>
      <c r="G381" s="162">
        <f t="shared" si="87"/>
        <v>7.3365970075191245E-4</v>
      </c>
      <c r="H381" s="162">
        <f t="shared" si="88"/>
        <v>9.2266829728904209E-5</v>
      </c>
      <c r="I381" s="162">
        <f t="shared" si="89"/>
        <v>2.3195885857424423E-2</v>
      </c>
      <c r="J381" s="162">
        <f t="shared" si="95"/>
        <v>9.2266829728904209E-5</v>
      </c>
      <c r="K381" s="162">
        <f t="shared" si="90"/>
        <v>2.000825210303052E-6</v>
      </c>
      <c r="L381" s="59">
        <f t="shared" si="91"/>
        <v>0</v>
      </c>
      <c r="M381" s="162">
        <f t="shared" si="96"/>
        <v>0.69446747533752873</v>
      </c>
      <c r="N381" s="99">
        <f t="shared" si="92"/>
        <v>1.538131847403183E-6</v>
      </c>
      <c r="O381" s="100">
        <f t="shared" si="97"/>
        <v>3.7672377340472471E-7</v>
      </c>
      <c r="P381" s="100">
        <f t="shared" si="98"/>
        <v>8.443791572512923E-9</v>
      </c>
      <c r="Q381" s="11">
        <v>379</v>
      </c>
      <c r="R381" s="9">
        <f t="shared" si="93"/>
        <v>0.69443003178690943</v>
      </c>
    </row>
    <row r="382" spans="1:18" x14ac:dyDescent="0.25">
      <c r="A382" s="9">
        <f t="shared" si="94"/>
        <v>-2.3288152687153327E-2</v>
      </c>
      <c r="B382" s="88">
        <f>IF(Sample3!K388&gt;0,Sample3!K388, )</f>
        <v>2.3288152687153327E-2</v>
      </c>
      <c r="C382" s="88">
        <f>IF(Sample3!L388&gt;0,Sample3!L388,"")</f>
        <v>0.69321198731050659</v>
      </c>
      <c r="D382" s="88" t="str">
        <f>IF(Sample3!M388&gt;0,Sample3!M388,)</f>
        <v/>
      </c>
      <c r="E382" s="162">
        <f t="shared" si="85"/>
        <v>0.42328815268715336</v>
      </c>
      <c r="F382" s="162">
        <f t="shared" si="86"/>
        <v>2.246222615667251E-2</v>
      </c>
      <c r="G382" s="162">
        <f t="shared" si="87"/>
        <v>7.3365970075191245E-4</v>
      </c>
      <c r="H382" s="162">
        <f t="shared" si="88"/>
        <v>9.2266829728904209E-5</v>
      </c>
      <c r="I382" s="162">
        <f t="shared" si="89"/>
        <v>2.3195885857424423E-2</v>
      </c>
      <c r="J382" s="162">
        <f t="shared" si="95"/>
        <v>9.2266829728904209E-5</v>
      </c>
      <c r="K382" s="162">
        <f t="shared" si="90"/>
        <v>2.000825210303052E-6</v>
      </c>
      <c r="L382" s="59">
        <f t="shared" si="91"/>
        <v>0</v>
      </c>
      <c r="M382" s="162">
        <f t="shared" si="96"/>
        <v>0.69446747533752873</v>
      </c>
      <c r="N382" s="99">
        <f t="shared" si="92"/>
        <v>1.5762501859959296E-6</v>
      </c>
      <c r="O382" s="100">
        <f t="shared" si="97"/>
        <v>3.7672377340472471E-7</v>
      </c>
      <c r="P382" s="100">
        <f t="shared" si="98"/>
        <v>8.443791572512923E-9</v>
      </c>
      <c r="Q382" s="11">
        <v>380</v>
      </c>
      <c r="R382" s="9">
        <f t="shared" si="93"/>
        <v>0.69443003178690943</v>
      </c>
    </row>
    <row r="383" spans="1:18" x14ac:dyDescent="0.25">
      <c r="A383" s="9">
        <f t="shared" si="94"/>
        <v>-2.3288152687153327E-2</v>
      </c>
      <c r="B383" s="88">
        <f>IF(Sample3!K389&gt;0,Sample3!K389, )</f>
        <v>2.3288152687153327E-2</v>
      </c>
      <c r="C383" s="88">
        <f>IF(Sample3!L389&gt;0,Sample3!L389,"")</f>
        <v>0.69322726090147213</v>
      </c>
      <c r="D383" s="88" t="str">
        <f>IF(Sample3!M389&gt;0,Sample3!M389,)</f>
        <v/>
      </c>
      <c r="E383" s="162">
        <f t="shared" si="85"/>
        <v>0.42328815268715336</v>
      </c>
      <c r="F383" s="162">
        <f t="shared" si="86"/>
        <v>2.246222615667251E-2</v>
      </c>
      <c r="G383" s="162">
        <f t="shared" si="87"/>
        <v>7.3365970075191245E-4</v>
      </c>
      <c r="H383" s="162">
        <f t="shared" si="88"/>
        <v>9.2266829728904209E-5</v>
      </c>
      <c r="I383" s="162">
        <f t="shared" si="89"/>
        <v>2.3195885857424423E-2</v>
      </c>
      <c r="J383" s="162">
        <f t="shared" si="95"/>
        <v>9.2266829728904209E-5</v>
      </c>
      <c r="K383" s="162">
        <f t="shared" si="90"/>
        <v>2.000825210303052E-6</v>
      </c>
      <c r="L383" s="59">
        <f t="shared" si="91"/>
        <v>0</v>
      </c>
      <c r="M383" s="162">
        <f t="shared" si="96"/>
        <v>0.69446747533752873</v>
      </c>
      <c r="N383" s="99">
        <f t="shared" si="92"/>
        <v>1.538131847403183E-6</v>
      </c>
      <c r="O383" s="100">
        <f t="shared" si="97"/>
        <v>3.7672377340472471E-7</v>
      </c>
      <c r="P383" s="100">
        <f t="shared" si="98"/>
        <v>8.443791572512923E-9</v>
      </c>
      <c r="Q383" s="11">
        <v>381</v>
      </c>
      <c r="R383" s="9">
        <f t="shared" si="93"/>
        <v>0.69443003178690943</v>
      </c>
    </row>
    <row r="384" spans="1:18" x14ac:dyDescent="0.25">
      <c r="A384" s="9">
        <f t="shared" si="94"/>
        <v>-2.3288152687153327E-2</v>
      </c>
      <c r="B384" s="88">
        <f>IF(Sample3!K390&gt;0,Sample3!K390, )</f>
        <v>2.3288152687153327E-2</v>
      </c>
      <c r="C384" s="88">
        <f>IF(Sample3!L390&gt;0,Sample3!L390,"")</f>
        <v>0.69335095262356294</v>
      </c>
      <c r="D384" s="88" t="str">
        <f>IF(Sample3!M390&gt;0,Sample3!M390,)</f>
        <v/>
      </c>
      <c r="E384" s="162">
        <f t="shared" si="85"/>
        <v>0.42328815268715336</v>
      </c>
      <c r="F384" s="162">
        <f t="shared" si="86"/>
        <v>2.246222615667251E-2</v>
      </c>
      <c r="G384" s="162">
        <f t="shared" si="87"/>
        <v>7.3365970075191245E-4</v>
      </c>
      <c r="H384" s="162">
        <f t="shared" si="88"/>
        <v>9.2266829728904209E-5</v>
      </c>
      <c r="I384" s="162">
        <f t="shared" si="89"/>
        <v>2.3195885857424423E-2</v>
      </c>
      <c r="J384" s="162">
        <f t="shared" si="95"/>
        <v>9.2266829728904209E-5</v>
      </c>
      <c r="K384" s="162">
        <f t="shared" si="90"/>
        <v>2.000825210303052E-6</v>
      </c>
      <c r="L384" s="59">
        <f t="shared" si="91"/>
        <v>0</v>
      </c>
      <c r="M384" s="162">
        <f t="shared" si="96"/>
        <v>0.69446747533752873</v>
      </c>
      <c r="N384" s="99">
        <f t="shared" si="92"/>
        <v>1.2466229708015201E-6</v>
      </c>
      <c r="O384" s="100">
        <f t="shared" si="97"/>
        <v>3.7672377340472471E-7</v>
      </c>
      <c r="P384" s="100">
        <f t="shared" si="98"/>
        <v>8.443791572512923E-9</v>
      </c>
      <c r="Q384" s="11">
        <v>382</v>
      </c>
      <c r="R384" s="9">
        <f t="shared" si="93"/>
        <v>0.69443003178690943</v>
      </c>
    </row>
    <row r="385" spans="1:18" x14ac:dyDescent="0.25">
      <c r="A385" s="9">
        <f t="shared" si="94"/>
        <v>-2.321174798673601E-2</v>
      </c>
      <c r="B385" s="88">
        <f>IF(Sample3!K391&gt;0,Sample3!K391, )</f>
        <v>2.321174798673601E-2</v>
      </c>
      <c r="C385" s="88">
        <f>IF(Sample3!L391&gt;0,Sample3!L391,"")</f>
        <v>0.69322726090147213</v>
      </c>
      <c r="D385" s="88" t="str">
        <f>IF(Sample3!M391&gt;0,Sample3!M391,)</f>
        <v/>
      </c>
      <c r="E385" s="162">
        <f t="shared" si="85"/>
        <v>0.42321174798673605</v>
      </c>
      <c r="F385" s="162">
        <f t="shared" si="86"/>
        <v>2.2389302042540235E-2</v>
      </c>
      <c r="G385" s="162">
        <f t="shared" si="87"/>
        <v>7.3051463288182489E-4</v>
      </c>
      <c r="H385" s="162">
        <f t="shared" si="88"/>
        <v>9.193131131395027E-5</v>
      </c>
      <c r="I385" s="162">
        <f t="shared" si="89"/>
        <v>2.311981667542206E-2</v>
      </c>
      <c r="J385" s="162">
        <f t="shared" si="95"/>
        <v>9.193131131395027E-5</v>
      </c>
      <c r="K385" s="162">
        <f t="shared" si="90"/>
        <v>1.9959113469996565E-6</v>
      </c>
      <c r="L385" s="59">
        <f t="shared" si="91"/>
        <v>0</v>
      </c>
      <c r="M385" s="162">
        <f t="shared" si="96"/>
        <v>0.69446693660939174</v>
      </c>
      <c r="N385" s="99">
        <f t="shared" si="92"/>
        <v>1.5367958608059799E-6</v>
      </c>
      <c r="O385" s="100">
        <f t="shared" si="97"/>
        <v>3.7523924438227547E-7</v>
      </c>
      <c r="P385" s="100">
        <f t="shared" si="98"/>
        <v>8.382514332807929E-9</v>
      </c>
      <c r="Q385" s="11">
        <v>383</v>
      </c>
      <c r="R385" s="9">
        <f t="shared" si="93"/>
        <v>0.69442962921822204</v>
      </c>
    </row>
    <row r="386" spans="1:18" x14ac:dyDescent="0.25">
      <c r="A386" s="9">
        <f t="shared" si="94"/>
        <v>-2.321174798673601E-2</v>
      </c>
      <c r="B386" s="88">
        <f>IF(Sample3!K392&gt;0,Sample3!K392, )</f>
        <v>2.321174798673601E-2</v>
      </c>
      <c r="C386" s="88">
        <f>IF(Sample3!L392&gt;0,Sample3!L392,"")</f>
        <v>0.69335095262356294</v>
      </c>
      <c r="D386" s="88" t="str">
        <f>IF(Sample3!M392&gt;0,Sample3!M392,)</f>
        <v/>
      </c>
      <c r="E386" s="162">
        <f t="shared" ref="E386:E449" si="99">IF(OR(B386="",B386=0),"",B386+1/$U$17)</f>
        <v>0.42321174798673605</v>
      </c>
      <c r="F386" s="162">
        <f t="shared" ref="F386:F449" si="100">IF(OR(B386="",B386=0),"",$V$18-(LN(1+EXP(-$S$11*(I386-V$18))))/$S$11)</f>
        <v>2.2389302042540235E-2</v>
      </c>
      <c r="G386" s="162">
        <f t="shared" ref="G386:G449" si="101">IF(OR(B386="",B386=0),"",B386-F386-H386-V$5*K386)</f>
        <v>7.3051463288182489E-4</v>
      </c>
      <c r="H386" s="162">
        <f t="shared" ref="H386:H449" si="102">IF(OR(B386="",B386=0),"",1/2*(B386-V$5*K386+T$11)+1/2*POWER((B386-V$5*K386+T$11)^2-4*V$11*(B386-V$5*K386),0.5))</f>
        <v>9.193131131395027E-5</v>
      </c>
      <c r="I386" s="162">
        <f t="shared" ref="I386:I449" si="103">B386-H386-V$5*K386</f>
        <v>2.311981667542206E-2</v>
      </c>
      <c r="J386" s="162">
        <f t="shared" si="95"/>
        <v>9.193131131395027E-5</v>
      </c>
      <c r="K386" s="162">
        <f t="shared" ref="K386:K449" si="104">IF(OR(B386="",B386=0),"",LN(1+EXP($U$11*(B386-$U$13)))/$U$11)</f>
        <v>1.9959113469996565E-6</v>
      </c>
      <c r="L386" s="59">
        <f t="shared" ref="L386:L449" si="105">IF(OR(B386="",B386=0),"",-LN(1+EXP($V$15*(B386-$V$13)))/$V$15)</f>
        <v>0</v>
      </c>
      <c r="M386" s="162">
        <f t="shared" si="96"/>
        <v>0.69446693660939174</v>
      </c>
      <c r="N386" s="99">
        <f t="shared" ref="N386:N449" si="106">IF(OR(B386="",B386=0),"",(M386-C386)*(M386-C386))</f>
        <v>1.245420256626323E-6</v>
      </c>
      <c r="O386" s="100">
        <f t="shared" si="97"/>
        <v>3.7523924438227547E-7</v>
      </c>
      <c r="P386" s="100">
        <f t="shared" si="98"/>
        <v>8.382514332807929E-9</v>
      </c>
      <c r="Q386" s="11">
        <v>384</v>
      </c>
      <c r="R386" s="9">
        <f t="shared" ref="R386:R449" si="107">IF(OR(B386="",B386=0),"",T$17+T$15*G386)</f>
        <v>0.69442962921822204</v>
      </c>
    </row>
    <row r="387" spans="1:18" x14ac:dyDescent="0.25">
      <c r="A387" s="9">
        <f t="shared" ref="A387:A450" si="108">-B387</f>
        <v>-2.321174798673601E-2</v>
      </c>
      <c r="B387" s="88">
        <f>IF(Sample3!K393&gt;0,Sample3!K393, )</f>
        <v>2.321174798673601E-2</v>
      </c>
      <c r="C387" s="88">
        <f>IF(Sample3!L393&gt;0,Sample3!L393,"")</f>
        <v>0.69308832037940915</v>
      </c>
      <c r="D387" s="88" t="str">
        <f>IF(Sample3!M393&gt;0,Sample3!M393,)</f>
        <v/>
      </c>
      <c r="E387" s="162">
        <f t="shared" si="99"/>
        <v>0.42321174798673605</v>
      </c>
      <c r="F387" s="162">
        <f t="shared" si="100"/>
        <v>2.2389302042540235E-2</v>
      </c>
      <c r="G387" s="162">
        <f t="shared" si="101"/>
        <v>7.3051463288182489E-4</v>
      </c>
      <c r="H387" s="162">
        <f t="shared" si="102"/>
        <v>9.193131131395027E-5</v>
      </c>
      <c r="I387" s="162">
        <f t="shared" si="103"/>
        <v>2.311981667542206E-2</v>
      </c>
      <c r="J387" s="162">
        <f t="shared" ref="J387:J450" si="109">B387-I387-V$5*K387</f>
        <v>9.193131131395027E-5</v>
      </c>
      <c r="K387" s="162">
        <f t="shared" si="104"/>
        <v>1.9959113469996565E-6</v>
      </c>
      <c r="L387" s="59">
        <f t="shared" si="105"/>
        <v>0</v>
      </c>
      <c r="M387" s="162">
        <f t="shared" ref="M387:M450" si="110">IF(OR(B387="",B387=0),"",$S$15*F387+$T$17+$T$15*G387+$U$15*H387+S$17*(K387+L387))</f>
        <v>0.69446693660939174</v>
      </c>
      <c r="N387" s="99">
        <f t="shared" si="106"/>
        <v>1.900582709571403E-6</v>
      </c>
      <c r="O387" s="100">
        <f t="shared" ref="O387:O450" si="111">IF(OR(B387="",B387=0),"",1/V$17*LN(1+EXP(V$17*(B387-V$5*K387-T$13))))</f>
        <v>3.7523924438227547E-7</v>
      </c>
      <c r="P387" s="100">
        <f t="shared" ref="P387:P450" si="112">(O387-J387)^2</f>
        <v>8.382514332807929E-9</v>
      </c>
      <c r="Q387" s="11">
        <v>385</v>
      </c>
      <c r="R387" s="9">
        <f t="shared" si="107"/>
        <v>0.69442962921822204</v>
      </c>
    </row>
    <row r="388" spans="1:18" x14ac:dyDescent="0.25">
      <c r="A388" s="9">
        <f t="shared" si="108"/>
        <v>-2.3135343286318909E-2</v>
      </c>
      <c r="B388" s="88">
        <f>IF(Sample3!K394&gt;0,Sample3!K394, )</f>
        <v>2.3135343286318909E-2</v>
      </c>
      <c r="C388" s="88">
        <f>IF(Sample3!L394&gt;0,Sample3!L394,"")</f>
        <v>0.69296439212255423</v>
      </c>
      <c r="D388" s="88" t="str">
        <f>IF(Sample3!M394&gt;0,Sample3!M394,)</f>
        <v/>
      </c>
      <c r="E388" s="162">
        <f t="shared" si="99"/>
        <v>0.42313534328631891</v>
      </c>
      <c r="F388" s="162">
        <f t="shared" si="100"/>
        <v>2.2316364497554503E-2</v>
      </c>
      <c r="G388" s="162">
        <f t="shared" si="101"/>
        <v>7.2738275667915547E-4</v>
      </c>
      <c r="H388" s="162">
        <f t="shared" si="102"/>
        <v>9.1596032085250467E-5</v>
      </c>
      <c r="I388" s="162">
        <f t="shared" si="103"/>
        <v>2.3043747254233658E-2</v>
      </c>
      <c r="J388" s="162">
        <f t="shared" si="109"/>
        <v>9.1596032085250467E-5</v>
      </c>
      <c r="K388" s="162">
        <f t="shared" si="104"/>
        <v>1.9910095513534331E-6</v>
      </c>
      <c r="L388" s="59">
        <f t="shared" si="105"/>
        <v>0</v>
      </c>
      <c r="M388" s="162">
        <f t="shared" si="110"/>
        <v>0.69446639966685442</v>
      </c>
      <c r="N388" s="99">
        <f t="shared" si="106"/>
        <v>2.2560266631346811E-6</v>
      </c>
      <c r="O388" s="100">
        <f t="shared" si="111"/>
        <v>3.7376056528166981E-7</v>
      </c>
      <c r="P388" s="100">
        <f t="shared" si="112"/>
        <v>8.3215028212629096E-9</v>
      </c>
      <c r="Q388" s="11">
        <v>386</v>
      </c>
      <c r="R388" s="9">
        <f t="shared" si="107"/>
        <v>0.69442922833806819</v>
      </c>
    </row>
    <row r="389" spans="1:18" x14ac:dyDescent="0.25">
      <c r="A389" s="9">
        <f t="shared" si="108"/>
        <v>-2.3135343286318909E-2</v>
      </c>
      <c r="B389" s="88">
        <f>IF(Sample3!K395&gt;0,Sample3!K395, )</f>
        <v>2.3135343286318909E-2</v>
      </c>
      <c r="C389" s="88">
        <f>IF(Sample3!L395&gt;0,Sample3!L395,"")</f>
        <v>0.69308832037940915</v>
      </c>
      <c r="D389" s="88" t="str">
        <f>IF(Sample3!M395&gt;0,Sample3!M395,)</f>
        <v/>
      </c>
      <c r="E389" s="162">
        <f t="shared" si="99"/>
        <v>0.42313534328631891</v>
      </c>
      <c r="F389" s="162">
        <f t="shared" si="100"/>
        <v>2.2316364497554503E-2</v>
      </c>
      <c r="G389" s="162">
        <f t="shared" si="101"/>
        <v>7.2738275667915547E-4</v>
      </c>
      <c r="H389" s="162">
        <f t="shared" si="102"/>
        <v>9.1596032085250467E-5</v>
      </c>
      <c r="I389" s="162">
        <f t="shared" si="103"/>
        <v>2.3043747254233658E-2</v>
      </c>
      <c r="J389" s="162">
        <f t="shared" si="109"/>
        <v>9.1596032085250467E-5</v>
      </c>
      <c r="K389" s="162">
        <f t="shared" si="104"/>
        <v>1.9910095513534331E-6</v>
      </c>
      <c r="L389" s="59">
        <f t="shared" si="105"/>
        <v>0</v>
      </c>
      <c r="M389" s="162">
        <f t="shared" si="110"/>
        <v>0.69446639966685442</v>
      </c>
      <c r="N389" s="99">
        <f t="shared" si="106"/>
        <v>1.8991025224856529E-6</v>
      </c>
      <c r="O389" s="100">
        <f t="shared" si="111"/>
        <v>3.7376056528166981E-7</v>
      </c>
      <c r="P389" s="100">
        <f t="shared" si="112"/>
        <v>8.3215028212629096E-9</v>
      </c>
      <c r="Q389" s="11">
        <v>387</v>
      </c>
      <c r="R389" s="9">
        <f t="shared" si="107"/>
        <v>0.69442922833806819</v>
      </c>
    </row>
    <row r="390" spans="1:18" x14ac:dyDescent="0.25">
      <c r="A390" s="9">
        <f t="shared" si="108"/>
        <v>-2.3135343286318909E-2</v>
      </c>
      <c r="B390" s="88">
        <f>IF(Sample3!K396&gt;0,Sample3!K396, )</f>
        <v>2.3135343286318909E-2</v>
      </c>
      <c r="C390" s="88">
        <f>IF(Sample3!L396&gt;0,Sample3!L396,"")</f>
        <v>0.69335095262356294</v>
      </c>
      <c r="D390" s="88" t="str">
        <f>IF(Sample3!M396&gt;0,Sample3!M396,)</f>
        <v/>
      </c>
      <c r="E390" s="162">
        <f t="shared" si="99"/>
        <v>0.42313534328631891</v>
      </c>
      <c r="F390" s="162">
        <f t="shared" si="100"/>
        <v>2.2316364497554503E-2</v>
      </c>
      <c r="G390" s="162">
        <f t="shared" si="101"/>
        <v>7.2738275667915547E-4</v>
      </c>
      <c r="H390" s="162">
        <f t="shared" si="102"/>
        <v>9.1596032085250467E-5</v>
      </c>
      <c r="I390" s="162">
        <f t="shared" si="103"/>
        <v>2.3043747254233658E-2</v>
      </c>
      <c r="J390" s="162">
        <f t="shared" si="109"/>
        <v>9.1596032085250467E-5</v>
      </c>
      <c r="K390" s="162">
        <f t="shared" si="104"/>
        <v>1.9910095513534331E-6</v>
      </c>
      <c r="L390" s="59">
        <f t="shared" si="105"/>
        <v>0</v>
      </c>
      <c r="M390" s="162">
        <f t="shared" si="110"/>
        <v>0.69446639966685442</v>
      </c>
      <c r="N390" s="99">
        <f t="shared" si="106"/>
        <v>1.2442221063876895E-6</v>
      </c>
      <c r="O390" s="100">
        <f t="shared" si="111"/>
        <v>3.7376056528166981E-7</v>
      </c>
      <c r="P390" s="100">
        <f t="shared" si="112"/>
        <v>8.3215028212629096E-9</v>
      </c>
      <c r="Q390" s="11">
        <v>388</v>
      </c>
      <c r="R390" s="9">
        <f t="shared" si="107"/>
        <v>0.69442922833806819</v>
      </c>
    </row>
    <row r="391" spans="1:18" x14ac:dyDescent="0.25">
      <c r="A391" s="9">
        <f t="shared" si="108"/>
        <v>-2.3135343286318909E-2</v>
      </c>
      <c r="B391" s="88">
        <f>IF(Sample3!K397&gt;0,Sample3!K397, )</f>
        <v>2.3135343286318909E-2</v>
      </c>
      <c r="C391" s="88">
        <f>IF(Sample3!L397&gt;0,Sample3!L397,"")</f>
        <v>0.69321198731050659</v>
      </c>
      <c r="D391" s="88" t="str">
        <f>IF(Sample3!M397&gt;0,Sample3!M397,)</f>
        <v/>
      </c>
      <c r="E391" s="162">
        <f t="shared" si="99"/>
        <v>0.42313534328631891</v>
      </c>
      <c r="F391" s="162">
        <f t="shared" si="100"/>
        <v>2.2316364497554503E-2</v>
      </c>
      <c r="G391" s="162">
        <f t="shared" si="101"/>
        <v>7.2738275667915547E-4</v>
      </c>
      <c r="H391" s="162">
        <f t="shared" si="102"/>
        <v>9.1596032085250467E-5</v>
      </c>
      <c r="I391" s="162">
        <f t="shared" si="103"/>
        <v>2.3043747254233658E-2</v>
      </c>
      <c r="J391" s="162">
        <f t="shared" si="109"/>
        <v>9.1596032085250467E-5</v>
      </c>
      <c r="K391" s="162">
        <f t="shared" si="104"/>
        <v>1.9910095513534331E-6</v>
      </c>
      <c r="L391" s="59">
        <f t="shared" si="105"/>
        <v>0</v>
      </c>
      <c r="M391" s="162">
        <f t="shared" si="110"/>
        <v>0.69446639966685442</v>
      </c>
      <c r="N391" s="99">
        <f t="shared" si="106"/>
        <v>1.5735503597580969E-6</v>
      </c>
      <c r="O391" s="100">
        <f t="shared" si="111"/>
        <v>3.7376056528166981E-7</v>
      </c>
      <c r="P391" s="100">
        <f t="shared" si="112"/>
        <v>8.3215028212629096E-9</v>
      </c>
      <c r="Q391" s="11">
        <v>389</v>
      </c>
      <c r="R391" s="9">
        <f t="shared" si="107"/>
        <v>0.69442922833806819</v>
      </c>
    </row>
    <row r="392" spans="1:18" x14ac:dyDescent="0.25">
      <c r="A392" s="9">
        <f t="shared" si="108"/>
        <v>-2.3135343286318909E-2</v>
      </c>
      <c r="B392" s="88">
        <f>IF(Sample3!K398&gt;0,Sample3!K398, )</f>
        <v>2.3135343286318909E-2</v>
      </c>
      <c r="C392" s="88">
        <f>IF(Sample3!L398&gt;0,Sample3!L398,"")</f>
        <v>0.69322726090147213</v>
      </c>
      <c r="D392" s="88" t="str">
        <f>IF(Sample3!M398&gt;0,Sample3!M398,)</f>
        <v/>
      </c>
      <c r="E392" s="162">
        <f t="shared" si="99"/>
        <v>0.42313534328631891</v>
      </c>
      <c r="F392" s="162">
        <f t="shared" si="100"/>
        <v>2.2316364497554503E-2</v>
      </c>
      <c r="G392" s="162">
        <f t="shared" si="101"/>
        <v>7.2738275667915547E-4</v>
      </c>
      <c r="H392" s="162">
        <f t="shared" si="102"/>
        <v>9.1596032085250467E-5</v>
      </c>
      <c r="I392" s="162">
        <f t="shared" si="103"/>
        <v>2.3043747254233658E-2</v>
      </c>
      <c r="J392" s="162">
        <f t="shared" si="109"/>
        <v>9.1596032085250467E-5</v>
      </c>
      <c r="K392" s="162">
        <f t="shared" si="104"/>
        <v>1.9910095513534331E-6</v>
      </c>
      <c r="L392" s="59">
        <f t="shared" si="105"/>
        <v>0</v>
      </c>
      <c r="M392" s="162">
        <f t="shared" si="110"/>
        <v>0.69446639966685442</v>
      </c>
      <c r="N392" s="99">
        <f t="shared" si="106"/>
        <v>1.5354648798731361E-6</v>
      </c>
      <c r="O392" s="100">
        <f t="shared" si="111"/>
        <v>3.7376056528166981E-7</v>
      </c>
      <c r="P392" s="100">
        <f t="shared" si="112"/>
        <v>8.3215028212629096E-9</v>
      </c>
      <c r="Q392" s="11">
        <v>390</v>
      </c>
      <c r="R392" s="9">
        <f t="shared" si="107"/>
        <v>0.69442922833806819</v>
      </c>
    </row>
    <row r="393" spans="1:18" x14ac:dyDescent="0.25">
      <c r="A393" s="9">
        <f t="shared" si="108"/>
        <v>-2.3135343286318909E-2</v>
      </c>
      <c r="B393" s="88">
        <f>IF(Sample3!K399&gt;0,Sample3!K399, )</f>
        <v>2.3135343286318909E-2</v>
      </c>
      <c r="C393" s="88">
        <f>IF(Sample3!L399&gt;0,Sample3!L399,"")</f>
        <v>0.69322726090147213</v>
      </c>
      <c r="D393" s="88" t="str">
        <f>IF(Sample3!M399&gt;0,Sample3!M399,)</f>
        <v/>
      </c>
      <c r="E393" s="162">
        <f t="shared" si="99"/>
        <v>0.42313534328631891</v>
      </c>
      <c r="F393" s="162">
        <f t="shared" si="100"/>
        <v>2.2316364497554503E-2</v>
      </c>
      <c r="G393" s="162">
        <f t="shared" si="101"/>
        <v>7.2738275667915547E-4</v>
      </c>
      <c r="H393" s="162">
        <f t="shared" si="102"/>
        <v>9.1596032085250467E-5</v>
      </c>
      <c r="I393" s="162">
        <f t="shared" si="103"/>
        <v>2.3043747254233658E-2</v>
      </c>
      <c r="J393" s="162">
        <f t="shared" si="109"/>
        <v>9.1596032085250467E-5</v>
      </c>
      <c r="K393" s="162">
        <f t="shared" si="104"/>
        <v>1.9910095513534331E-6</v>
      </c>
      <c r="L393" s="59">
        <f t="shared" si="105"/>
        <v>0</v>
      </c>
      <c r="M393" s="162">
        <f t="shared" si="110"/>
        <v>0.69446639966685442</v>
      </c>
      <c r="N393" s="99">
        <f t="shared" si="106"/>
        <v>1.5354648798731361E-6</v>
      </c>
      <c r="O393" s="100">
        <f t="shared" si="111"/>
        <v>3.7376056528166981E-7</v>
      </c>
      <c r="P393" s="100">
        <f t="shared" si="112"/>
        <v>8.3215028212629096E-9</v>
      </c>
      <c r="Q393" s="11">
        <v>391</v>
      </c>
      <c r="R393" s="9">
        <f t="shared" si="107"/>
        <v>0.69442922833806819</v>
      </c>
    </row>
    <row r="394" spans="1:18" x14ac:dyDescent="0.25">
      <c r="A394" s="9">
        <f t="shared" si="108"/>
        <v>-2.3135343286318909E-2</v>
      </c>
      <c r="B394" s="88">
        <f>IF(Sample3!K400&gt;0,Sample3!K400, )</f>
        <v>2.3135343286318909E-2</v>
      </c>
      <c r="C394" s="88">
        <f>IF(Sample3!L400&gt;0,Sample3!L400,"")</f>
        <v>0.69335095262356294</v>
      </c>
      <c r="D394" s="88" t="str">
        <f>IF(Sample3!M400&gt;0,Sample3!M400,)</f>
        <v/>
      </c>
      <c r="E394" s="162">
        <f t="shared" si="99"/>
        <v>0.42313534328631891</v>
      </c>
      <c r="F394" s="162">
        <f t="shared" si="100"/>
        <v>2.2316364497554503E-2</v>
      </c>
      <c r="G394" s="162">
        <f t="shared" si="101"/>
        <v>7.2738275667915547E-4</v>
      </c>
      <c r="H394" s="162">
        <f t="shared" si="102"/>
        <v>9.1596032085250467E-5</v>
      </c>
      <c r="I394" s="162">
        <f t="shared" si="103"/>
        <v>2.3043747254233658E-2</v>
      </c>
      <c r="J394" s="162">
        <f t="shared" si="109"/>
        <v>9.1596032085250467E-5</v>
      </c>
      <c r="K394" s="162">
        <f t="shared" si="104"/>
        <v>1.9910095513534331E-6</v>
      </c>
      <c r="L394" s="59">
        <f t="shared" si="105"/>
        <v>0</v>
      </c>
      <c r="M394" s="162">
        <f t="shared" si="110"/>
        <v>0.69446639966685442</v>
      </c>
      <c r="N394" s="99">
        <f t="shared" si="106"/>
        <v>1.2442221063876895E-6</v>
      </c>
      <c r="O394" s="100">
        <f t="shared" si="111"/>
        <v>3.7376056528166981E-7</v>
      </c>
      <c r="P394" s="100">
        <f t="shared" si="112"/>
        <v>8.3215028212629096E-9</v>
      </c>
      <c r="Q394" s="11">
        <v>392</v>
      </c>
      <c r="R394" s="9">
        <f t="shared" si="107"/>
        <v>0.69442922833806819</v>
      </c>
    </row>
    <row r="395" spans="1:18" x14ac:dyDescent="0.25">
      <c r="A395" s="9">
        <f t="shared" si="108"/>
        <v>-2.3135343286318909E-2</v>
      </c>
      <c r="B395" s="88">
        <f>IF(Sample3!K401&gt;0,Sample3!K401, )</f>
        <v>2.3135343286318909E-2</v>
      </c>
      <c r="C395" s="88">
        <f>IF(Sample3!L401&gt;0,Sample3!L401,"")</f>
        <v>0.69284074727953215</v>
      </c>
      <c r="D395" s="88" t="str">
        <f>IF(Sample3!M401&gt;0,Sample3!M401,)</f>
        <v/>
      </c>
      <c r="E395" s="162">
        <f t="shared" si="99"/>
        <v>0.42313534328631891</v>
      </c>
      <c r="F395" s="162">
        <f t="shared" si="100"/>
        <v>2.2316364497554503E-2</v>
      </c>
      <c r="G395" s="162">
        <f t="shared" si="101"/>
        <v>7.2738275667915547E-4</v>
      </c>
      <c r="H395" s="162">
        <f t="shared" si="102"/>
        <v>9.1596032085250467E-5</v>
      </c>
      <c r="I395" s="162">
        <f t="shared" si="103"/>
        <v>2.3043747254233658E-2</v>
      </c>
      <c r="J395" s="162">
        <f t="shared" si="109"/>
        <v>9.1596032085250467E-5</v>
      </c>
      <c r="K395" s="162">
        <f t="shared" si="104"/>
        <v>1.9910095513534331E-6</v>
      </c>
      <c r="L395" s="59">
        <f t="shared" si="105"/>
        <v>0</v>
      </c>
      <c r="M395" s="162">
        <f t="shared" si="110"/>
        <v>0.69446639966685442</v>
      </c>
      <c r="N395" s="99">
        <f t="shared" si="106"/>
        <v>2.6427456844065723E-6</v>
      </c>
      <c r="O395" s="100">
        <f t="shared" si="111"/>
        <v>3.7376056528166981E-7</v>
      </c>
      <c r="P395" s="100">
        <f t="shared" si="112"/>
        <v>8.3215028212629096E-9</v>
      </c>
      <c r="Q395" s="11">
        <v>393</v>
      </c>
      <c r="R395" s="9">
        <f t="shared" si="107"/>
        <v>0.69442922833806819</v>
      </c>
    </row>
    <row r="396" spans="1:18" x14ac:dyDescent="0.25">
      <c r="A396" s="9">
        <f t="shared" si="108"/>
        <v>-2.3135343286318909E-2</v>
      </c>
      <c r="B396" s="88">
        <f>IF(Sample3!K402&gt;0,Sample3!K402, )</f>
        <v>2.3135343286318909E-2</v>
      </c>
      <c r="C396" s="88">
        <f>IF(Sample3!L402&gt;0,Sample3!L402,"")</f>
        <v>0.69296439212255423</v>
      </c>
      <c r="D396" s="88" t="str">
        <f>IF(Sample3!M402&gt;0,Sample3!M402,)</f>
        <v/>
      </c>
      <c r="E396" s="162">
        <f t="shared" si="99"/>
        <v>0.42313534328631891</v>
      </c>
      <c r="F396" s="162">
        <f t="shared" si="100"/>
        <v>2.2316364497554503E-2</v>
      </c>
      <c r="G396" s="162">
        <f t="shared" si="101"/>
        <v>7.2738275667915547E-4</v>
      </c>
      <c r="H396" s="162">
        <f t="shared" si="102"/>
        <v>9.1596032085250467E-5</v>
      </c>
      <c r="I396" s="162">
        <f t="shared" si="103"/>
        <v>2.3043747254233658E-2</v>
      </c>
      <c r="J396" s="162">
        <f t="shared" si="109"/>
        <v>9.1596032085250467E-5</v>
      </c>
      <c r="K396" s="162">
        <f t="shared" si="104"/>
        <v>1.9910095513534331E-6</v>
      </c>
      <c r="L396" s="59">
        <f t="shared" si="105"/>
        <v>0</v>
      </c>
      <c r="M396" s="162">
        <f t="shared" si="110"/>
        <v>0.69446639966685442</v>
      </c>
      <c r="N396" s="99">
        <f t="shared" si="106"/>
        <v>2.2560266631346811E-6</v>
      </c>
      <c r="O396" s="100">
        <f t="shared" si="111"/>
        <v>3.7376056528166981E-7</v>
      </c>
      <c r="P396" s="100">
        <f t="shared" si="112"/>
        <v>8.3215028212629096E-9</v>
      </c>
      <c r="Q396" s="11">
        <v>394</v>
      </c>
      <c r="R396" s="9">
        <f t="shared" si="107"/>
        <v>0.69442922833806819</v>
      </c>
    </row>
    <row r="397" spans="1:18" x14ac:dyDescent="0.25">
      <c r="A397" s="9">
        <f t="shared" si="108"/>
        <v>-2.3135343286318909E-2</v>
      </c>
      <c r="B397" s="88">
        <f>IF(Sample3!K403&gt;0,Sample3!K403, )</f>
        <v>2.3135343286318909E-2</v>
      </c>
      <c r="C397" s="88">
        <f>IF(Sample3!L403&gt;0,Sample3!L403,"")</f>
        <v>0.69335095262356294</v>
      </c>
      <c r="D397" s="88" t="str">
        <f>IF(Sample3!M403&gt;0,Sample3!M403,)</f>
        <v/>
      </c>
      <c r="E397" s="162">
        <f t="shared" si="99"/>
        <v>0.42313534328631891</v>
      </c>
      <c r="F397" s="162">
        <f t="shared" si="100"/>
        <v>2.2316364497554503E-2</v>
      </c>
      <c r="G397" s="162">
        <f t="shared" si="101"/>
        <v>7.2738275667915547E-4</v>
      </c>
      <c r="H397" s="162">
        <f t="shared" si="102"/>
        <v>9.1596032085250467E-5</v>
      </c>
      <c r="I397" s="162">
        <f t="shared" si="103"/>
        <v>2.3043747254233658E-2</v>
      </c>
      <c r="J397" s="162">
        <f t="shared" si="109"/>
        <v>9.1596032085250467E-5</v>
      </c>
      <c r="K397" s="162">
        <f t="shared" si="104"/>
        <v>1.9910095513534331E-6</v>
      </c>
      <c r="L397" s="59">
        <f t="shared" si="105"/>
        <v>0</v>
      </c>
      <c r="M397" s="162">
        <f t="shared" si="110"/>
        <v>0.69446639966685442</v>
      </c>
      <c r="N397" s="99">
        <f t="shared" si="106"/>
        <v>1.2442221063876895E-6</v>
      </c>
      <c r="O397" s="100">
        <f t="shared" si="111"/>
        <v>3.7376056528166981E-7</v>
      </c>
      <c r="P397" s="100">
        <f t="shared" si="112"/>
        <v>8.3215028212629096E-9</v>
      </c>
      <c r="Q397" s="11">
        <v>395</v>
      </c>
      <c r="R397" s="9">
        <f t="shared" si="107"/>
        <v>0.69442922833806819</v>
      </c>
    </row>
    <row r="398" spans="1:18" x14ac:dyDescent="0.25">
      <c r="A398" s="9">
        <f t="shared" si="108"/>
        <v>-2.3135343286318909E-2</v>
      </c>
      <c r="B398" s="88">
        <f>IF(Sample3!K404&gt;0,Sample3!K404, )</f>
        <v>2.3135343286318909E-2</v>
      </c>
      <c r="C398" s="88">
        <f>IF(Sample3!L404&gt;0,Sample3!L404,"")</f>
        <v>0.69322726090147213</v>
      </c>
      <c r="D398" s="88" t="str">
        <f>IF(Sample3!M404&gt;0,Sample3!M404,)</f>
        <v/>
      </c>
      <c r="E398" s="162">
        <f t="shared" si="99"/>
        <v>0.42313534328631891</v>
      </c>
      <c r="F398" s="162">
        <f t="shared" si="100"/>
        <v>2.2316364497554503E-2</v>
      </c>
      <c r="G398" s="162">
        <f t="shared" si="101"/>
        <v>7.2738275667915547E-4</v>
      </c>
      <c r="H398" s="162">
        <f t="shared" si="102"/>
        <v>9.1596032085250467E-5</v>
      </c>
      <c r="I398" s="162">
        <f t="shared" si="103"/>
        <v>2.3043747254233658E-2</v>
      </c>
      <c r="J398" s="162">
        <f t="shared" si="109"/>
        <v>9.1596032085250467E-5</v>
      </c>
      <c r="K398" s="162">
        <f t="shared" si="104"/>
        <v>1.9910095513534331E-6</v>
      </c>
      <c r="L398" s="59">
        <f t="shared" si="105"/>
        <v>0</v>
      </c>
      <c r="M398" s="162">
        <f t="shared" si="110"/>
        <v>0.69446639966685442</v>
      </c>
      <c r="N398" s="99">
        <f t="shared" si="106"/>
        <v>1.5354648798731361E-6</v>
      </c>
      <c r="O398" s="100">
        <f t="shared" si="111"/>
        <v>3.7376056528166981E-7</v>
      </c>
      <c r="P398" s="100">
        <f t="shared" si="112"/>
        <v>8.3215028212629096E-9</v>
      </c>
      <c r="Q398" s="11">
        <v>396</v>
      </c>
      <c r="R398" s="9">
        <f t="shared" si="107"/>
        <v>0.69442922833806819</v>
      </c>
    </row>
    <row r="399" spans="1:18" x14ac:dyDescent="0.25">
      <c r="A399" s="9">
        <f t="shared" si="108"/>
        <v>-2.3135343286318909E-2</v>
      </c>
      <c r="B399" s="88">
        <f>IF(Sample3!K405&gt;0,Sample3!K405, )</f>
        <v>2.3135343286318909E-2</v>
      </c>
      <c r="C399" s="88">
        <f>IF(Sample3!L405&gt;0,Sample3!L405,"")</f>
        <v>0.69296439212255423</v>
      </c>
      <c r="D399" s="88" t="str">
        <f>IF(Sample3!M405&gt;0,Sample3!M405,)</f>
        <v/>
      </c>
      <c r="E399" s="162">
        <f t="shared" si="99"/>
        <v>0.42313534328631891</v>
      </c>
      <c r="F399" s="162">
        <f t="shared" si="100"/>
        <v>2.2316364497554503E-2</v>
      </c>
      <c r="G399" s="162">
        <f t="shared" si="101"/>
        <v>7.2738275667915547E-4</v>
      </c>
      <c r="H399" s="162">
        <f t="shared" si="102"/>
        <v>9.1596032085250467E-5</v>
      </c>
      <c r="I399" s="162">
        <f t="shared" si="103"/>
        <v>2.3043747254233658E-2</v>
      </c>
      <c r="J399" s="162">
        <f t="shared" si="109"/>
        <v>9.1596032085250467E-5</v>
      </c>
      <c r="K399" s="162">
        <f t="shared" si="104"/>
        <v>1.9910095513534331E-6</v>
      </c>
      <c r="L399" s="59">
        <f t="shared" si="105"/>
        <v>0</v>
      </c>
      <c r="M399" s="162">
        <f t="shared" si="110"/>
        <v>0.69446639966685442</v>
      </c>
      <c r="N399" s="99">
        <f t="shared" si="106"/>
        <v>2.2560266631346811E-6</v>
      </c>
      <c r="O399" s="100">
        <f t="shared" si="111"/>
        <v>3.7376056528166981E-7</v>
      </c>
      <c r="P399" s="100">
        <f t="shared" si="112"/>
        <v>8.3215028212629096E-9</v>
      </c>
      <c r="Q399" s="11">
        <v>397</v>
      </c>
      <c r="R399" s="9">
        <f t="shared" si="107"/>
        <v>0.69442922833806819</v>
      </c>
    </row>
    <row r="400" spans="1:18" x14ac:dyDescent="0.25">
      <c r="A400" s="9">
        <f t="shared" si="108"/>
        <v>-2.3135343286318909E-2</v>
      </c>
      <c r="B400" s="88">
        <f>IF(Sample3!K406&gt;0,Sample3!K406, )</f>
        <v>2.3135343286318909E-2</v>
      </c>
      <c r="C400" s="88">
        <f>IF(Sample3!L406&gt;0,Sample3!L406,"")</f>
        <v>0.69310330780123708</v>
      </c>
      <c r="D400" s="88" t="str">
        <f>IF(Sample3!M406&gt;0,Sample3!M406,)</f>
        <v/>
      </c>
      <c r="E400" s="162">
        <f t="shared" si="99"/>
        <v>0.42313534328631891</v>
      </c>
      <c r="F400" s="162">
        <f t="shared" si="100"/>
        <v>2.2316364497554503E-2</v>
      </c>
      <c r="G400" s="162">
        <f t="shared" si="101"/>
        <v>7.2738275667915547E-4</v>
      </c>
      <c r="H400" s="162">
        <f t="shared" si="102"/>
        <v>9.1596032085250467E-5</v>
      </c>
      <c r="I400" s="162">
        <f t="shared" si="103"/>
        <v>2.3043747254233658E-2</v>
      </c>
      <c r="J400" s="162">
        <f t="shared" si="109"/>
        <v>9.1596032085250467E-5</v>
      </c>
      <c r="K400" s="162">
        <f t="shared" si="104"/>
        <v>1.9910095513534331E-6</v>
      </c>
      <c r="L400" s="59">
        <f t="shared" si="105"/>
        <v>0</v>
      </c>
      <c r="M400" s="162">
        <f t="shared" si="110"/>
        <v>0.69446639966685442</v>
      </c>
      <c r="N400" s="99">
        <f t="shared" si="106"/>
        <v>1.8580194341121565E-6</v>
      </c>
      <c r="O400" s="100">
        <f t="shared" si="111"/>
        <v>3.7376056528166981E-7</v>
      </c>
      <c r="P400" s="100">
        <f t="shared" si="112"/>
        <v>8.3215028212629096E-9</v>
      </c>
      <c r="Q400" s="11">
        <v>398</v>
      </c>
      <c r="R400" s="9">
        <f t="shared" si="107"/>
        <v>0.69442922833806819</v>
      </c>
    </row>
    <row r="401" spans="1:18" x14ac:dyDescent="0.25">
      <c r="A401" s="9">
        <f t="shared" si="108"/>
        <v>-2.3135343286318909E-2</v>
      </c>
      <c r="B401" s="88">
        <f>IF(Sample3!K407&gt;0,Sample3!K407, )</f>
        <v>2.3135343286318909E-2</v>
      </c>
      <c r="C401" s="88">
        <f>IF(Sample3!L407&gt;0,Sample3!L407,"")</f>
        <v>0.69310330780123708</v>
      </c>
      <c r="D401" s="88" t="str">
        <f>IF(Sample3!M407&gt;0,Sample3!M407,)</f>
        <v/>
      </c>
      <c r="E401" s="162">
        <f t="shared" si="99"/>
        <v>0.42313534328631891</v>
      </c>
      <c r="F401" s="162">
        <f t="shared" si="100"/>
        <v>2.2316364497554503E-2</v>
      </c>
      <c r="G401" s="162">
        <f t="shared" si="101"/>
        <v>7.2738275667915547E-4</v>
      </c>
      <c r="H401" s="162">
        <f t="shared" si="102"/>
        <v>9.1596032085250467E-5</v>
      </c>
      <c r="I401" s="162">
        <f t="shared" si="103"/>
        <v>2.3043747254233658E-2</v>
      </c>
      <c r="J401" s="162">
        <f t="shared" si="109"/>
        <v>9.1596032085250467E-5</v>
      </c>
      <c r="K401" s="162">
        <f t="shared" si="104"/>
        <v>1.9910095513534331E-6</v>
      </c>
      <c r="L401" s="59">
        <f t="shared" si="105"/>
        <v>0</v>
      </c>
      <c r="M401" s="162">
        <f t="shared" si="110"/>
        <v>0.69446639966685442</v>
      </c>
      <c r="N401" s="99">
        <f t="shared" si="106"/>
        <v>1.8580194341121565E-6</v>
      </c>
      <c r="O401" s="100">
        <f t="shared" si="111"/>
        <v>3.7376056528166981E-7</v>
      </c>
      <c r="P401" s="100">
        <f t="shared" si="112"/>
        <v>8.3215028212629096E-9</v>
      </c>
      <c r="Q401" s="11">
        <v>399</v>
      </c>
      <c r="R401" s="9">
        <f t="shared" si="107"/>
        <v>0.69442922833806819</v>
      </c>
    </row>
    <row r="402" spans="1:18" x14ac:dyDescent="0.25">
      <c r="A402" s="9">
        <f t="shared" si="108"/>
        <v>-2.3135343286318909E-2</v>
      </c>
      <c r="B402" s="88">
        <f>IF(Sample3!K408&gt;0,Sample3!K408, )</f>
        <v>2.3135343286318909E-2</v>
      </c>
      <c r="C402" s="88">
        <f>IF(Sample3!L408&gt;0,Sample3!L408,"")</f>
        <v>0.69322726090147213</v>
      </c>
      <c r="D402" s="88" t="str">
        <f>IF(Sample3!M408&gt;0,Sample3!M408,)</f>
        <v/>
      </c>
      <c r="E402" s="162">
        <f t="shared" si="99"/>
        <v>0.42313534328631891</v>
      </c>
      <c r="F402" s="162">
        <f t="shared" si="100"/>
        <v>2.2316364497554503E-2</v>
      </c>
      <c r="G402" s="162">
        <f t="shared" si="101"/>
        <v>7.2738275667915547E-4</v>
      </c>
      <c r="H402" s="162">
        <f t="shared" si="102"/>
        <v>9.1596032085250467E-5</v>
      </c>
      <c r="I402" s="162">
        <f t="shared" si="103"/>
        <v>2.3043747254233658E-2</v>
      </c>
      <c r="J402" s="162">
        <f t="shared" si="109"/>
        <v>9.1596032085250467E-5</v>
      </c>
      <c r="K402" s="162">
        <f t="shared" si="104"/>
        <v>1.9910095513534331E-6</v>
      </c>
      <c r="L402" s="59">
        <f t="shared" si="105"/>
        <v>0</v>
      </c>
      <c r="M402" s="162">
        <f t="shared" si="110"/>
        <v>0.69446639966685442</v>
      </c>
      <c r="N402" s="99">
        <f t="shared" si="106"/>
        <v>1.5354648798731361E-6</v>
      </c>
      <c r="O402" s="100">
        <f t="shared" si="111"/>
        <v>3.7376056528166981E-7</v>
      </c>
      <c r="P402" s="100">
        <f t="shared" si="112"/>
        <v>8.3215028212629096E-9</v>
      </c>
      <c r="Q402" s="11">
        <v>400</v>
      </c>
      <c r="R402" s="9">
        <f t="shared" si="107"/>
        <v>0.69442922833806819</v>
      </c>
    </row>
    <row r="403" spans="1:18" x14ac:dyDescent="0.25">
      <c r="A403" s="9">
        <f t="shared" si="108"/>
        <v>-2.3135343286318909E-2</v>
      </c>
      <c r="B403" s="88">
        <f>IF(Sample3!K409&gt;0,Sample3!K409, )</f>
        <v>2.3135343286318909E-2</v>
      </c>
      <c r="C403" s="88">
        <f>IF(Sample3!L409&gt;0,Sample3!L409,"")</f>
        <v>0.69322726090147213</v>
      </c>
      <c r="D403" s="88" t="str">
        <f>IF(Sample3!M409&gt;0,Sample3!M409,)</f>
        <v/>
      </c>
      <c r="E403" s="162">
        <f t="shared" si="99"/>
        <v>0.42313534328631891</v>
      </c>
      <c r="F403" s="162">
        <f t="shared" si="100"/>
        <v>2.2316364497554503E-2</v>
      </c>
      <c r="G403" s="162">
        <f t="shared" si="101"/>
        <v>7.2738275667915547E-4</v>
      </c>
      <c r="H403" s="162">
        <f t="shared" si="102"/>
        <v>9.1596032085250467E-5</v>
      </c>
      <c r="I403" s="162">
        <f t="shared" si="103"/>
        <v>2.3043747254233658E-2</v>
      </c>
      <c r="J403" s="162">
        <f t="shared" si="109"/>
        <v>9.1596032085250467E-5</v>
      </c>
      <c r="K403" s="162">
        <f t="shared" si="104"/>
        <v>1.9910095513534331E-6</v>
      </c>
      <c r="L403" s="59">
        <f t="shared" si="105"/>
        <v>0</v>
      </c>
      <c r="M403" s="162">
        <f t="shared" si="110"/>
        <v>0.69446639966685442</v>
      </c>
      <c r="N403" s="99">
        <f t="shared" si="106"/>
        <v>1.5354648798731361E-6</v>
      </c>
      <c r="O403" s="100">
        <f t="shared" si="111"/>
        <v>3.7376056528166981E-7</v>
      </c>
      <c r="P403" s="100">
        <f t="shared" si="112"/>
        <v>8.3215028212629096E-9</v>
      </c>
      <c r="Q403" s="11">
        <v>401</v>
      </c>
      <c r="R403" s="9">
        <f t="shared" si="107"/>
        <v>0.69442922833806819</v>
      </c>
    </row>
    <row r="404" spans="1:18" x14ac:dyDescent="0.25">
      <c r="A404" s="9">
        <f t="shared" si="108"/>
        <v>-2.321174798673601E-2</v>
      </c>
      <c r="B404" s="88">
        <f>IF(Sample3!K410&gt;0,Sample3!K410, )</f>
        <v>2.321174798673601E-2</v>
      </c>
      <c r="C404" s="88">
        <f>IF(Sample3!L410&gt;0,Sample3!L410,"")</f>
        <v>0.69321198731050659</v>
      </c>
      <c r="D404" s="88" t="str">
        <f>IF(Sample3!M410&gt;0,Sample3!M410,)</f>
        <v/>
      </c>
      <c r="E404" s="162">
        <f t="shared" si="99"/>
        <v>0.42321174798673605</v>
      </c>
      <c r="F404" s="162">
        <f t="shared" si="100"/>
        <v>2.2389302042540235E-2</v>
      </c>
      <c r="G404" s="162">
        <f t="shared" si="101"/>
        <v>7.3051463288182489E-4</v>
      </c>
      <c r="H404" s="162">
        <f t="shared" si="102"/>
        <v>9.193131131395027E-5</v>
      </c>
      <c r="I404" s="162">
        <f t="shared" si="103"/>
        <v>2.311981667542206E-2</v>
      </c>
      <c r="J404" s="162">
        <f t="shared" si="109"/>
        <v>9.193131131395027E-5</v>
      </c>
      <c r="K404" s="162">
        <f t="shared" si="104"/>
        <v>1.9959113469996565E-6</v>
      </c>
      <c r="L404" s="59">
        <f t="shared" si="105"/>
        <v>0</v>
      </c>
      <c r="M404" s="162">
        <f t="shared" si="110"/>
        <v>0.69446693660939174</v>
      </c>
      <c r="N404" s="99">
        <f t="shared" si="106"/>
        <v>1.5748977427723147E-6</v>
      </c>
      <c r="O404" s="100">
        <f t="shared" si="111"/>
        <v>3.7523924438227547E-7</v>
      </c>
      <c r="P404" s="100">
        <f t="shared" si="112"/>
        <v>8.382514332807929E-9</v>
      </c>
      <c r="Q404" s="11">
        <v>402</v>
      </c>
      <c r="R404" s="9">
        <f t="shared" si="107"/>
        <v>0.69442962921822204</v>
      </c>
    </row>
    <row r="405" spans="1:18" x14ac:dyDescent="0.25">
      <c r="A405" s="9">
        <f t="shared" si="108"/>
        <v>-2.321174798673601E-2</v>
      </c>
      <c r="B405" s="88">
        <f>IF(Sample3!K411&gt;0,Sample3!K411, )</f>
        <v>2.321174798673601E-2</v>
      </c>
      <c r="C405" s="88">
        <f>IF(Sample3!L411&gt;0,Sample3!L411,"")</f>
        <v>0.69296439212255423</v>
      </c>
      <c r="D405" s="88" t="str">
        <f>IF(Sample3!M411&gt;0,Sample3!M411,)</f>
        <v/>
      </c>
      <c r="E405" s="162">
        <f t="shared" si="99"/>
        <v>0.42321174798673605</v>
      </c>
      <c r="F405" s="162">
        <f t="shared" si="100"/>
        <v>2.2389302042540235E-2</v>
      </c>
      <c r="G405" s="162">
        <f t="shared" si="101"/>
        <v>7.3051463288182489E-4</v>
      </c>
      <c r="H405" s="162">
        <f t="shared" si="102"/>
        <v>9.193131131395027E-5</v>
      </c>
      <c r="I405" s="162">
        <f t="shared" si="103"/>
        <v>2.311981667542206E-2</v>
      </c>
      <c r="J405" s="162">
        <f t="shared" si="109"/>
        <v>9.193131131395027E-5</v>
      </c>
      <c r="K405" s="162">
        <f t="shared" si="104"/>
        <v>1.9959113469996565E-6</v>
      </c>
      <c r="L405" s="59">
        <f t="shared" si="105"/>
        <v>0</v>
      </c>
      <c r="M405" s="162">
        <f t="shared" si="110"/>
        <v>0.69446693660939174</v>
      </c>
      <c r="N405" s="99">
        <f t="shared" si="106"/>
        <v>2.2576399349257943E-6</v>
      </c>
      <c r="O405" s="100">
        <f t="shared" si="111"/>
        <v>3.7523924438227547E-7</v>
      </c>
      <c r="P405" s="100">
        <f t="shared" si="112"/>
        <v>8.382514332807929E-9</v>
      </c>
      <c r="Q405" s="11">
        <v>403</v>
      </c>
      <c r="R405" s="9">
        <f t="shared" si="107"/>
        <v>0.69442962921822204</v>
      </c>
    </row>
    <row r="406" spans="1:18" x14ac:dyDescent="0.25">
      <c r="A406" s="9">
        <f t="shared" si="108"/>
        <v>-2.321174798673601E-2</v>
      </c>
      <c r="B406" s="88">
        <f>IF(Sample3!K412&gt;0,Sample3!K412, )</f>
        <v>2.321174798673601E-2</v>
      </c>
      <c r="C406" s="88">
        <f>IF(Sample3!L412&gt;0,Sample3!L412,"")</f>
        <v>0.69335095262356294</v>
      </c>
      <c r="D406" s="88" t="str">
        <f>IF(Sample3!M412&gt;0,Sample3!M412,)</f>
        <v/>
      </c>
      <c r="E406" s="162">
        <f t="shared" si="99"/>
        <v>0.42321174798673605</v>
      </c>
      <c r="F406" s="162">
        <f t="shared" si="100"/>
        <v>2.2389302042540235E-2</v>
      </c>
      <c r="G406" s="162">
        <f t="shared" si="101"/>
        <v>7.3051463288182489E-4</v>
      </c>
      <c r="H406" s="162">
        <f t="shared" si="102"/>
        <v>9.193131131395027E-5</v>
      </c>
      <c r="I406" s="162">
        <f t="shared" si="103"/>
        <v>2.311981667542206E-2</v>
      </c>
      <c r="J406" s="162">
        <f t="shared" si="109"/>
        <v>9.193131131395027E-5</v>
      </c>
      <c r="K406" s="162">
        <f t="shared" si="104"/>
        <v>1.9959113469996565E-6</v>
      </c>
      <c r="L406" s="59">
        <f t="shared" si="105"/>
        <v>0</v>
      </c>
      <c r="M406" s="162">
        <f t="shared" si="110"/>
        <v>0.69446693660939174</v>
      </c>
      <c r="N406" s="99">
        <f t="shared" si="106"/>
        <v>1.245420256626323E-6</v>
      </c>
      <c r="O406" s="100">
        <f t="shared" si="111"/>
        <v>3.7523924438227547E-7</v>
      </c>
      <c r="P406" s="100">
        <f t="shared" si="112"/>
        <v>8.382514332807929E-9</v>
      </c>
      <c r="Q406" s="11">
        <v>404</v>
      </c>
      <c r="R406" s="9">
        <f t="shared" si="107"/>
        <v>0.69442962921822204</v>
      </c>
    </row>
    <row r="407" spans="1:18" x14ac:dyDescent="0.25">
      <c r="A407" s="9">
        <f t="shared" si="108"/>
        <v>-2.321174798673601E-2</v>
      </c>
      <c r="B407" s="88">
        <f>IF(Sample3!K413&gt;0,Sample3!K413, )</f>
        <v>2.321174798673601E-2</v>
      </c>
      <c r="C407" s="88">
        <f>IF(Sample3!L413&gt;0,Sample3!L413,"")</f>
        <v>0.69308832037940915</v>
      </c>
      <c r="D407" s="88" t="str">
        <f>IF(Sample3!M413&gt;0,Sample3!M413,)</f>
        <v/>
      </c>
      <c r="E407" s="162">
        <f t="shared" si="99"/>
        <v>0.42321174798673605</v>
      </c>
      <c r="F407" s="162">
        <f t="shared" si="100"/>
        <v>2.2389302042540235E-2</v>
      </c>
      <c r="G407" s="162">
        <f t="shared" si="101"/>
        <v>7.3051463288182489E-4</v>
      </c>
      <c r="H407" s="162">
        <f t="shared" si="102"/>
        <v>9.193131131395027E-5</v>
      </c>
      <c r="I407" s="162">
        <f t="shared" si="103"/>
        <v>2.311981667542206E-2</v>
      </c>
      <c r="J407" s="162">
        <f t="shared" si="109"/>
        <v>9.193131131395027E-5</v>
      </c>
      <c r="K407" s="162">
        <f t="shared" si="104"/>
        <v>1.9959113469996565E-6</v>
      </c>
      <c r="L407" s="59">
        <f t="shared" si="105"/>
        <v>0</v>
      </c>
      <c r="M407" s="162">
        <f t="shared" si="110"/>
        <v>0.69446693660939174</v>
      </c>
      <c r="N407" s="99">
        <f t="shared" si="106"/>
        <v>1.900582709571403E-6</v>
      </c>
      <c r="O407" s="100">
        <f t="shared" si="111"/>
        <v>3.7523924438227547E-7</v>
      </c>
      <c r="P407" s="100">
        <f t="shared" si="112"/>
        <v>8.382514332807929E-9</v>
      </c>
      <c r="Q407" s="11">
        <v>405</v>
      </c>
      <c r="R407" s="9">
        <f t="shared" si="107"/>
        <v>0.69442962921822204</v>
      </c>
    </row>
    <row r="408" spans="1:18" x14ac:dyDescent="0.25">
      <c r="A408" s="9">
        <f t="shared" si="108"/>
        <v>-2.321174798673601E-2</v>
      </c>
      <c r="B408" s="88">
        <f>IF(Sample3!K414&gt;0,Sample3!K414, )</f>
        <v>2.321174798673601E-2</v>
      </c>
      <c r="C408" s="88">
        <f>IF(Sample3!L414&gt;0,Sample3!L414,"")</f>
        <v>0.69322726090147213</v>
      </c>
      <c r="D408" s="88" t="str">
        <f>IF(Sample3!M414&gt;0,Sample3!M414,)</f>
        <v/>
      </c>
      <c r="E408" s="162">
        <f t="shared" si="99"/>
        <v>0.42321174798673605</v>
      </c>
      <c r="F408" s="162">
        <f t="shared" si="100"/>
        <v>2.2389302042540235E-2</v>
      </c>
      <c r="G408" s="162">
        <f t="shared" si="101"/>
        <v>7.3051463288182489E-4</v>
      </c>
      <c r="H408" s="162">
        <f t="shared" si="102"/>
        <v>9.193131131395027E-5</v>
      </c>
      <c r="I408" s="162">
        <f t="shared" si="103"/>
        <v>2.311981667542206E-2</v>
      </c>
      <c r="J408" s="162">
        <f t="shared" si="109"/>
        <v>9.193131131395027E-5</v>
      </c>
      <c r="K408" s="162">
        <f t="shared" si="104"/>
        <v>1.9959113469996565E-6</v>
      </c>
      <c r="L408" s="59">
        <f t="shared" si="105"/>
        <v>0</v>
      </c>
      <c r="M408" s="162">
        <f t="shared" si="110"/>
        <v>0.69446693660939174</v>
      </c>
      <c r="N408" s="99">
        <f t="shared" si="106"/>
        <v>1.5367958608059799E-6</v>
      </c>
      <c r="O408" s="100">
        <f t="shared" si="111"/>
        <v>3.7523924438227547E-7</v>
      </c>
      <c r="P408" s="100">
        <f t="shared" si="112"/>
        <v>8.382514332807929E-9</v>
      </c>
      <c r="Q408" s="11">
        <v>406</v>
      </c>
      <c r="R408" s="9">
        <f t="shared" si="107"/>
        <v>0.69442962921822204</v>
      </c>
    </row>
    <row r="409" spans="1:18" x14ac:dyDescent="0.25">
      <c r="A409" s="9">
        <f t="shared" si="108"/>
        <v>-2.321174798673601E-2</v>
      </c>
      <c r="B409" s="88">
        <f>IF(Sample3!K415&gt;0,Sample3!K415, )</f>
        <v>2.321174798673601E-2</v>
      </c>
      <c r="C409" s="88">
        <f>IF(Sample3!L415&gt;0,Sample3!L415,"")</f>
        <v>0.69308832037940915</v>
      </c>
      <c r="D409" s="88" t="str">
        <f>IF(Sample3!M415&gt;0,Sample3!M415,)</f>
        <v/>
      </c>
      <c r="E409" s="162">
        <f t="shared" si="99"/>
        <v>0.42321174798673605</v>
      </c>
      <c r="F409" s="162">
        <f t="shared" si="100"/>
        <v>2.2389302042540235E-2</v>
      </c>
      <c r="G409" s="162">
        <f t="shared" si="101"/>
        <v>7.3051463288182489E-4</v>
      </c>
      <c r="H409" s="162">
        <f t="shared" si="102"/>
        <v>9.193131131395027E-5</v>
      </c>
      <c r="I409" s="162">
        <f t="shared" si="103"/>
        <v>2.311981667542206E-2</v>
      </c>
      <c r="J409" s="162">
        <f t="shared" si="109"/>
        <v>9.193131131395027E-5</v>
      </c>
      <c r="K409" s="162">
        <f t="shared" si="104"/>
        <v>1.9959113469996565E-6</v>
      </c>
      <c r="L409" s="59">
        <f t="shared" si="105"/>
        <v>0</v>
      </c>
      <c r="M409" s="162">
        <f t="shared" si="110"/>
        <v>0.69446693660939174</v>
      </c>
      <c r="N409" s="99">
        <f t="shared" si="106"/>
        <v>1.900582709571403E-6</v>
      </c>
      <c r="O409" s="100">
        <f t="shared" si="111"/>
        <v>3.7523924438227547E-7</v>
      </c>
      <c r="P409" s="100">
        <f t="shared" si="112"/>
        <v>8.382514332807929E-9</v>
      </c>
      <c r="Q409" s="11">
        <v>407</v>
      </c>
      <c r="R409" s="9">
        <f t="shared" si="107"/>
        <v>0.69442962921822204</v>
      </c>
    </row>
    <row r="410" spans="1:18" x14ac:dyDescent="0.25">
      <c r="A410" s="9">
        <f t="shared" si="108"/>
        <v>-2.321174798673601E-2</v>
      </c>
      <c r="B410" s="88">
        <f>IF(Sample3!K416&gt;0,Sample3!K416, )</f>
        <v>2.321174798673601E-2</v>
      </c>
      <c r="C410" s="88">
        <f>IF(Sample3!L416&gt;0,Sample3!L416,"")</f>
        <v>0.69296439212255423</v>
      </c>
      <c r="D410" s="88" t="str">
        <f>IF(Sample3!M416&gt;0,Sample3!M416,)</f>
        <v/>
      </c>
      <c r="E410" s="162">
        <f t="shared" si="99"/>
        <v>0.42321174798673605</v>
      </c>
      <c r="F410" s="162">
        <f t="shared" si="100"/>
        <v>2.2389302042540235E-2</v>
      </c>
      <c r="G410" s="162">
        <f t="shared" si="101"/>
        <v>7.3051463288182489E-4</v>
      </c>
      <c r="H410" s="162">
        <f t="shared" si="102"/>
        <v>9.193131131395027E-5</v>
      </c>
      <c r="I410" s="162">
        <f t="shared" si="103"/>
        <v>2.311981667542206E-2</v>
      </c>
      <c r="J410" s="162">
        <f t="shared" si="109"/>
        <v>9.193131131395027E-5</v>
      </c>
      <c r="K410" s="162">
        <f t="shared" si="104"/>
        <v>1.9959113469996565E-6</v>
      </c>
      <c r="L410" s="59">
        <f t="shared" si="105"/>
        <v>0</v>
      </c>
      <c r="M410" s="162">
        <f t="shared" si="110"/>
        <v>0.69446693660939174</v>
      </c>
      <c r="N410" s="99">
        <f t="shared" si="106"/>
        <v>2.2576399349257943E-6</v>
      </c>
      <c r="O410" s="100">
        <f t="shared" si="111"/>
        <v>3.7523924438227547E-7</v>
      </c>
      <c r="P410" s="100">
        <f t="shared" si="112"/>
        <v>8.382514332807929E-9</v>
      </c>
      <c r="Q410" s="11">
        <v>408</v>
      </c>
      <c r="R410" s="9">
        <f t="shared" si="107"/>
        <v>0.69442962921822204</v>
      </c>
    </row>
    <row r="411" spans="1:18" x14ac:dyDescent="0.25">
      <c r="A411" s="9">
        <f t="shared" si="108"/>
        <v>-2.321174798673601E-2</v>
      </c>
      <c r="B411" s="88">
        <f>IF(Sample3!K417&gt;0,Sample3!K417, )</f>
        <v>2.321174798673601E-2</v>
      </c>
      <c r="C411" s="88">
        <f>IF(Sample3!L417&gt;0,Sample3!L417,"")</f>
        <v>0.69310330780123708</v>
      </c>
      <c r="D411" s="88" t="str">
        <f>IF(Sample3!M417&gt;0,Sample3!M417,)</f>
        <v/>
      </c>
      <c r="E411" s="162">
        <f t="shared" si="99"/>
        <v>0.42321174798673605</v>
      </c>
      <c r="F411" s="162">
        <f t="shared" si="100"/>
        <v>2.2389302042540235E-2</v>
      </c>
      <c r="G411" s="162">
        <f t="shared" si="101"/>
        <v>7.3051463288182489E-4</v>
      </c>
      <c r="H411" s="162">
        <f t="shared" si="102"/>
        <v>9.193131131395027E-5</v>
      </c>
      <c r="I411" s="162">
        <f t="shared" si="103"/>
        <v>2.311981667542206E-2</v>
      </c>
      <c r="J411" s="162">
        <f t="shared" si="109"/>
        <v>9.193131131395027E-5</v>
      </c>
      <c r="K411" s="162">
        <f t="shared" si="104"/>
        <v>1.9959113469996565E-6</v>
      </c>
      <c r="L411" s="59">
        <f t="shared" si="105"/>
        <v>0</v>
      </c>
      <c r="M411" s="162">
        <f t="shared" si="110"/>
        <v>0.69446693660939174</v>
      </c>
      <c r="N411" s="99">
        <f t="shared" si="106"/>
        <v>1.8594835264292982E-6</v>
      </c>
      <c r="O411" s="100">
        <f t="shared" si="111"/>
        <v>3.7523924438227547E-7</v>
      </c>
      <c r="P411" s="100">
        <f t="shared" si="112"/>
        <v>8.382514332807929E-9</v>
      </c>
      <c r="Q411" s="11">
        <v>409</v>
      </c>
      <c r="R411" s="9">
        <f t="shared" si="107"/>
        <v>0.69442962921822204</v>
      </c>
    </row>
    <row r="412" spans="1:18" x14ac:dyDescent="0.25">
      <c r="A412" s="9">
        <f t="shared" si="108"/>
        <v>-2.321174798673601E-2</v>
      </c>
      <c r="B412" s="88">
        <f>IF(Sample3!K418&gt;0,Sample3!K418, )</f>
        <v>2.321174798673601E-2</v>
      </c>
      <c r="C412" s="88">
        <f>IF(Sample3!L418&gt;0,Sample3!L418,"")</f>
        <v>0.69308832037940915</v>
      </c>
      <c r="D412" s="88" t="str">
        <f>IF(Sample3!M418&gt;0,Sample3!M418,)</f>
        <v/>
      </c>
      <c r="E412" s="162">
        <f t="shared" si="99"/>
        <v>0.42321174798673605</v>
      </c>
      <c r="F412" s="162">
        <f t="shared" si="100"/>
        <v>2.2389302042540235E-2</v>
      </c>
      <c r="G412" s="162">
        <f t="shared" si="101"/>
        <v>7.3051463288182489E-4</v>
      </c>
      <c r="H412" s="162">
        <f t="shared" si="102"/>
        <v>9.193131131395027E-5</v>
      </c>
      <c r="I412" s="162">
        <f t="shared" si="103"/>
        <v>2.311981667542206E-2</v>
      </c>
      <c r="J412" s="162">
        <f t="shared" si="109"/>
        <v>9.193131131395027E-5</v>
      </c>
      <c r="K412" s="162">
        <f t="shared" si="104"/>
        <v>1.9959113469996565E-6</v>
      </c>
      <c r="L412" s="59">
        <f t="shared" si="105"/>
        <v>0</v>
      </c>
      <c r="M412" s="162">
        <f t="shared" si="110"/>
        <v>0.69446693660939174</v>
      </c>
      <c r="N412" s="99">
        <f t="shared" si="106"/>
        <v>1.900582709571403E-6</v>
      </c>
      <c r="O412" s="100">
        <f t="shared" si="111"/>
        <v>3.7523924438227547E-7</v>
      </c>
      <c r="P412" s="100">
        <f t="shared" si="112"/>
        <v>8.382514332807929E-9</v>
      </c>
      <c r="Q412" s="11">
        <v>410</v>
      </c>
      <c r="R412" s="9">
        <f t="shared" si="107"/>
        <v>0.69442962921822204</v>
      </c>
    </row>
    <row r="413" spans="1:18" x14ac:dyDescent="0.25">
      <c r="A413" s="9">
        <f t="shared" si="108"/>
        <v>-2.3288152687153327E-2</v>
      </c>
      <c r="B413" s="88">
        <f>IF(Sample3!K419&gt;0,Sample3!K419, )</f>
        <v>2.3288152687153327E-2</v>
      </c>
      <c r="C413" s="88">
        <f>IF(Sample3!L419&gt;0,Sample3!L419,"")</f>
        <v>0.69296439212255423</v>
      </c>
      <c r="D413" s="88" t="str">
        <f>IF(Sample3!M419&gt;0,Sample3!M419,)</f>
        <v/>
      </c>
      <c r="E413" s="162">
        <f t="shared" si="99"/>
        <v>0.42328815268715336</v>
      </c>
      <c r="F413" s="162">
        <f t="shared" si="100"/>
        <v>2.246222615667251E-2</v>
      </c>
      <c r="G413" s="162">
        <f t="shared" si="101"/>
        <v>7.3365970075191245E-4</v>
      </c>
      <c r="H413" s="162">
        <f t="shared" si="102"/>
        <v>9.2266829728904209E-5</v>
      </c>
      <c r="I413" s="162">
        <f t="shared" si="103"/>
        <v>2.3195885857424423E-2</v>
      </c>
      <c r="J413" s="162">
        <f t="shared" si="109"/>
        <v>9.2266829728904209E-5</v>
      </c>
      <c r="K413" s="162">
        <f t="shared" si="104"/>
        <v>2.000825210303052E-6</v>
      </c>
      <c r="L413" s="59">
        <f t="shared" si="105"/>
        <v>0</v>
      </c>
      <c r="M413" s="162">
        <f t="shared" si="110"/>
        <v>0.69446747533752873</v>
      </c>
      <c r="N413" s="99">
        <f t="shared" si="106"/>
        <v>2.2592591511380755E-6</v>
      </c>
      <c r="O413" s="100">
        <f t="shared" si="111"/>
        <v>3.7672377340472471E-7</v>
      </c>
      <c r="P413" s="100">
        <f t="shared" si="112"/>
        <v>8.443791572512923E-9</v>
      </c>
      <c r="Q413" s="11">
        <v>411</v>
      </c>
      <c r="R413" s="9">
        <f t="shared" si="107"/>
        <v>0.69443003178690943</v>
      </c>
    </row>
    <row r="414" spans="1:18" x14ac:dyDescent="0.25">
      <c r="A414" s="9">
        <f t="shared" si="108"/>
        <v>-2.3288152687153327E-2</v>
      </c>
      <c r="B414" s="88">
        <f>IF(Sample3!K420&gt;0,Sample3!K420, )</f>
        <v>2.3288152687153327E-2</v>
      </c>
      <c r="C414" s="88">
        <f>IF(Sample3!L420&gt;0,Sample3!L420,"")</f>
        <v>0.69322726090147213</v>
      </c>
      <c r="D414" s="88" t="str">
        <f>IF(Sample3!M420&gt;0,Sample3!M420,)</f>
        <v/>
      </c>
      <c r="E414" s="162">
        <f t="shared" si="99"/>
        <v>0.42328815268715336</v>
      </c>
      <c r="F414" s="162">
        <f t="shared" si="100"/>
        <v>2.246222615667251E-2</v>
      </c>
      <c r="G414" s="162">
        <f t="shared" si="101"/>
        <v>7.3365970075191245E-4</v>
      </c>
      <c r="H414" s="162">
        <f t="shared" si="102"/>
        <v>9.2266829728904209E-5</v>
      </c>
      <c r="I414" s="162">
        <f t="shared" si="103"/>
        <v>2.3195885857424423E-2</v>
      </c>
      <c r="J414" s="162">
        <f t="shared" si="109"/>
        <v>9.2266829728904209E-5</v>
      </c>
      <c r="K414" s="162">
        <f t="shared" si="104"/>
        <v>2.000825210303052E-6</v>
      </c>
      <c r="L414" s="59">
        <f t="shared" si="105"/>
        <v>0</v>
      </c>
      <c r="M414" s="162">
        <f t="shared" si="110"/>
        <v>0.69446747533752873</v>
      </c>
      <c r="N414" s="99">
        <f t="shared" si="106"/>
        <v>1.538131847403183E-6</v>
      </c>
      <c r="O414" s="100">
        <f t="shared" si="111"/>
        <v>3.7672377340472471E-7</v>
      </c>
      <c r="P414" s="100">
        <f t="shared" si="112"/>
        <v>8.443791572512923E-9</v>
      </c>
      <c r="Q414" s="11">
        <v>412</v>
      </c>
      <c r="R414" s="9">
        <f t="shared" si="107"/>
        <v>0.69443003178690943</v>
      </c>
    </row>
    <row r="415" spans="1:18" x14ac:dyDescent="0.25">
      <c r="A415" s="9">
        <f t="shared" si="108"/>
        <v>-2.3288152687153327E-2</v>
      </c>
      <c r="B415" s="88">
        <f>IF(Sample3!K421&gt;0,Sample3!K421, )</f>
        <v>2.3288152687153327E-2</v>
      </c>
      <c r="C415" s="88">
        <f>IF(Sample3!L421&gt;0,Sample3!L421,"")</f>
        <v>0.69335095262356294</v>
      </c>
      <c r="D415" s="88" t="str">
        <f>IF(Sample3!M421&gt;0,Sample3!M421,)</f>
        <v/>
      </c>
      <c r="E415" s="162">
        <f t="shared" si="99"/>
        <v>0.42328815268715336</v>
      </c>
      <c r="F415" s="162">
        <f t="shared" si="100"/>
        <v>2.246222615667251E-2</v>
      </c>
      <c r="G415" s="162">
        <f t="shared" si="101"/>
        <v>7.3365970075191245E-4</v>
      </c>
      <c r="H415" s="162">
        <f t="shared" si="102"/>
        <v>9.2266829728904209E-5</v>
      </c>
      <c r="I415" s="162">
        <f t="shared" si="103"/>
        <v>2.3195885857424423E-2</v>
      </c>
      <c r="J415" s="162">
        <f t="shared" si="109"/>
        <v>9.2266829728904209E-5</v>
      </c>
      <c r="K415" s="162">
        <f t="shared" si="104"/>
        <v>2.000825210303052E-6</v>
      </c>
      <c r="L415" s="59">
        <f t="shared" si="105"/>
        <v>0</v>
      </c>
      <c r="M415" s="162">
        <f t="shared" si="110"/>
        <v>0.69446747533752873</v>
      </c>
      <c r="N415" s="99">
        <f t="shared" si="106"/>
        <v>1.2466229708015201E-6</v>
      </c>
      <c r="O415" s="100">
        <f t="shared" si="111"/>
        <v>3.7672377340472471E-7</v>
      </c>
      <c r="P415" s="100">
        <f t="shared" si="112"/>
        <v>8.443791572512923E-9</v>
      </c>
      <c r="Q415" s="11">
        <v>413</v>
      </c>
      <c r="R415" s="9">
        <f t="shared" si="107"/>
        <v>0.69443003178690943</v>
      </c>
    </row>
    <row r="416" spans="1:18" x14ac:dyDescent="0.25">
      <c r="A416" s="9">
        <f t="shared" si="108"/>
        <v>-2.3288152687153327E-2</v>
      </c>
      <c r="B416" s="88">
        <f>IF(Sample3!K422&gt;0,Sample3!K422, )</f>
        <v>2.3288152687153327E-2</v>
      </c>
      <c r="C416" s="88">
        <f>IF(Sample3!L422&gt;0,Sample3!L422,"")</f>
        <v>0.69335095262356294</v>
      </c>
      <c r="D416" s="88" t="str">
        <f>IF(Sample3!M422&gt;0,Sample3!M422,)</f>
        <v/>
      </c>
      <c r="E416" s="162">
        <f t="shared" si="99"/>
        <v>0.42328815268715336</v>
      </c>
      <c r="F416" s="162">
        <f t="shared" si="100"/>
        <v>2.246222615667251E-2</v>
      </c>
      <c r="G416" s="162">
        <f t="shared" si="101"/>
        <v>7.3365970075191245E-4</v>
      </c>
      <c r="H416" s="162">
        <f t="shared" si="102"/>
        <v>9.2266829728904209E-5</v>
      </c>
      <c r="I416" s="162">
        <f t="shared" si="103"/>
        <v>2.3195885857424423E-2</v>
      </c>
      <c r="J416" s="162">
        <f t="shared" si="109"/>
        <v>9.2266829728904209E-5</v>
      </c>
      <c r="K416" s="162">
        <f t="shared" si="104"/>
        <v>2.000825210303052E-6</v>
      </c>
      <c r="L416" s="59">
        <f t="shared" si="105"/>
        <v>0</v>
      </c>
      <c r="M416" s="162">
        <f t="shared" si="110"/>
        <v>0.69446747533752873</v>
      </c>
      <c r="N416" s="99">
        <f t="shared" si="106"/>
        <v>1.2466229708015201E-6</v>
      </c>
      <c r="O416" s="100">
        <f t="shared" si="111"/>
        <v>3.7672377340472471E-7</v>
      </c>
      <c r="P416" s="100">
        <f t="shared" si="112"/>
        <v>8.443791572512923E-9</v>
      </c>
      <c r="Q416" s="11">
        <v>414</v>
      </c>
      <c r="R416" s="9">
        <f t="shared" si="107"/>
        <v>0.69443003178690943</v>
      </c>
    </row>
    <row r="417" spans="1:18" x14ac:dyDescent="0.25">
      <c r="A417" s="9">
        <f t="shared" si="108"/>
        <v>-2.3288152687153327E-2</v>
      </c>
      <c r="B417" s="88">
        <f>IF(Sample3!K423&gt;0,Sample3!K423, )</f>
        <v>2.3288152687153327E-2</v>
      </c>
      <c r="C417" s="88">
        <f>IF(Sample3!L423&gt;0,Sample3!L423,"")</f>
        <v>0.69335095262356294</v>
      </c>
      <c r="D417" s="88" t="str">
        <f>IF(Sample3!M423&gt;0,Sample3!M423,)</f>
        <v/>
      </c>
      <c r="E417" s="162">
        <f t="shared" si="99"/>
        <v>0.42328815268715336</v>
      </c>
      <c r="F417" s="162">
        <f t="shared" si="100"/>
        <v>2.246222615667251E-2</v>
      </c>
      <c r="G417" s="162">
        <f t="shared" si="101"/>
        <v>7.3365970075191245E-4</v>
      </c>
      <c r="H417" s="162">
        <f t="shared" si="102"/>
        <v>9.2266829728904209E-5</v>
      </c>
      <c r="I417" s="162">
        <f t="shared" si="103"/>
        <v>2.3195885857424423E-2</v>
      </c>
      <c r="J417" s="162">
        <f t="shared" si="109"/>
        <v>9.2266829728904209E-5</v>
      </c>
      <c r="K417" s="162">
        <f t="shared" si="104"/>
        <v>2.000825210303052E-6</v>
      </c>
      <c r="L417" s="59">
        <f t="shared" si="105"/>
        <v>0</v>
      </c>
      <c r="M417" s="162">
        <f t="shared" si="110"/>
        <v>0.69446747533752873</v>
      </c>
      <c r="N417" s="99">
        <f t="shared" si="106"/>
        <v>1.2466229708015201E-6</v>
      </c>
      <c r="O417" s="100">
        <f t="shared" si="111"/>
        <v>3.7672377340472471E-7</v>
      </c>
      <c r="P417" s="100">
        <f t="shared" si="112"/>
        <v>8.443791572512923E-9</v>
      </c>
      <c r="Q417" s="11">
        <v>415</v>
      </c>
      <c r="R417" s="9">
        <f t="shared" si="107"/>
        <v>0.69443003178690943</v>
      </c>
    </row>
    <row r="418" spans="1:18" x14ac:dyDescent="0.25">
      <c r="A418" s="9">
        <f t="shared" si="108"/>
        <v>-2.3288152687153327E-2</v>
      </c>
      <c r="B418" s="88">
        <f>IF(Sample3!K424&gt;0,Sample3!K424, )</f>
        <v>2.3288152687153327E-2</v>
      </c>
      <c r="C418" s="88">
        <f>IF(Sample3!L424&gt;0,Sample3!L424,"")</f>
        <v>0.69296439212255423</v>
      </c>
      <c r="D418" s="88" t="str">
        <f>IF(Sample3!M424&gt;0,Sample3!M424,)</f>
        <v/>
      </c>
      <c r="E418" s="162">
        <f t="shared" si="99"/>
        <v>0.42328815268715336</v>
      </c>
      <c r="F418" s="162">
        <f t="shared" si="100"/>
        <v>2.246222615667251E-2</v>
      </c>
      <c r="G418" s="162">
        <f t="shared" si="101"/>
        <v>7.3365970075191245E-4</v>
      </c>
      <c r="H418" s="162">
        <f t="shared" si="102"/>
        <v>9.2266829728904209E-5</v>
      </c>
      <c r="I418" s="162">
        <f t="shared" si="103"/>
        <v>2.3195885857424423E-2</v>
      </c>
      <c r="J418" s="162">
        <f t="shared" si="109"/>
        <v>9.2266829728904209E-5</v>
      </c>
      <c r="K418" s="162">
        <f t="shared" si="104"/>
        <v>2.000825210303052E-6</v>
      </c>
      <c r="L418" s="59">
        <f t="shared" si="105"/>
        <v>0</v>
      </c>
      <c r="M418" s="162">
        <f t="shared" si="110"/>
        <v>0.69446747533752873</v>
      </c>
      <c r="N418" s="99">
        <f t="shared" si="106"/>
        <v>2.2592591511380755E-6</v>
      </c>
      <c r="O418" s="100">
        <f t="shared" si="111"/>
        <v>3.7672377340472471E-7</v>
      </c>
      <c r="P418" s="100">
        <f t="shared" si="112"/>
        <v>8.443791572512923E-9</v>
      </c>
      <c r="Q418" s="11">
        <v>416</v>
      </c>
      <c r="R418" s="9">
        <f t="shared" si="107"/>
        <v>0.69443003178690943</v>
      </c>
    </row>
    <row r="419" spans="1:18" x14ac:dyDescent="0.25">
      <c r="A419" s="9">
        <f t="shared" si="108"/>
        <v>-2.3364557387570428E-2</v>
      </c>
      <c r="B419" s="88">
        <f>IF(Sample3!K425&gt;0,Sample3!K425, )</f>
        <v>2.3364557387570428E-2</v>
      </c>
      <c r="C419" s="88">
        <f>IF(Sample3!L425&gt;0,Sample3!L425,"")</f>
        <v>0.69310330780123708</v>
      </c>
      <c r="D419" s="88" t="str">
        <f>IF(Sample3!M425&gt;0,Sample3!M425,)</f>
        <v/>
      </c>
      <c r="E419" s="162">
        <f t="shared" si="99"/>
        <v>0.42336455738757045</v>
      </c>
      <c r="F419" s="162">
        <f t="shared" si="100"/>
        <v>2.2535136786593905E-2</v>
      </c>
      <c r="G419" s="162">
        <f t="shared" si="101"/>
        <v>7.3681801339154501E-4</v>
      </c>
      <c r="H419" s="162">
        <f t="shared" si="102"/>
        <v>9.2602587584977858E-5</v>
      </c>
      <c r="I419" s="162">
        <f t="shared" si="103"/>
        <v>2.327195479998545E-2</v>
      </c>
      <c r="J419" s="162">
        <f t="shared" si="109"/>
        <v>9.2602587584977858E-5</v>
      </c>
      <c r="K419" s="162">
        <f t="shared" si="104"/>
        <v>2.0057511709708188E-6</v>
      </c>
      <c r="L419" s="59">
        <f t="shared" si="105"/>
        <v>0</v>
      </c>
      <c r="M419" s="162">
        <f t="shared" si="110"/>
        <v>0.69446801585816587</v>
      </c>
      <c r="N419" s="99">
        <f t="shared" si="106"/>
        <v>1.862428080646346E-6</v>
      </c>
      <c r="O419" s="100">
        <f t="shared" si="111"/>
        <v>3.7821417549774642E-7</v>
      </c>
      <c r="P419" s="100">
        <f t="shared" si="112"/>
        <v>8.5053350507712227E-9</v>
      </c>
      <c r="Q419" s="11">
        <v>417</v>
      </c>
      <c r="R419" s="9">
        <f t="shared" si="107"/>
        <v>0.69443043605092736</v>
      </c>
    </row>
    <row r="420" spans="1:18" x14ac:dyDescent="0.25">
      <c r="A420" s="9">
        <f t="shared" si="108"/>
        <v>-2.3364557387570428E-2</v>
      </c>
      <c r="B420" s="88">
        <f>IF(Sample3!K426&gt;0,Sample3!K426, )</f>
        <v>2.3364557387570428E-2</v>
      </c>
      <c r="C420" s="88">
        <f>IF(Sample3!L426&gt;0,Sample3!L426,"")</f>
        <v>0.69322726090147213</v>
      </c>
      <c r="D420" s="88" t="str">
        <f>IF(Sample3!M426&gt;0,Sample3!M426,)</f>
        <v/>
      </c>
      <c r="E420" s="162">
        <f t="shared" si="99"/>
        <v>0.42336455738757045</v>
      </c>
      <c r="F420" s="162">
        <f t="shared" si="100"/>
        <v>2.2535136786593905E-2</v>
      </c>
      <c r="G420" s="162">
        <f t="shared" si="101"/>
        <v>7.3681801339154501E-4</v>
      </c>
      <c r="H420" s="162">
        <f t="shared" si="102"/>
        <v>9.2602587584977858E-5</v>
      </c>
      <c r="I420" s="162">
        <f t="shared" si="103"/>
        <v>2.327195479998545E-2</v>
      </c>
      <c r="J420" s="162">
        <f t="shared" si="109"/>
        <v>9.2602587584977858E-5</v>
      </c>
      <c r="K420" s="162">
        <f t="shared" si="104"/>
        <v>2.0057511709708188E-6</v>
      </c>
      <c r="L420" s="59">
        <f t="shared" si="105"/>
        <v>0</v>
      </c>
      <c r="M420" s="162">
        <f t="shared" si="110"/>
        <v>0.69446801585816587</v>
      </c>
      <c r="N420" s="99">
        <f t="shared" si="106"/>
        <v>1.5394728625600718E-6</v>
      </c>
      <c r="O420" s="100">
        <f t="shared" si="111"/>
        <v>3.7821417549774642E-7</v>
      </c>
      <c r="P420" s="100">
        <f t="shared" si="112"/>
        <v>8.5053350507712227E-9</v>
      </c>
      <c r="Q420" s="11">
        <v>418</v>
      </c>
      <c r="R420" s="9">
        <f t="shared" si="107"/>
        <v>0.69443043605092736</v>
      </c>
    </row>
    <row r="421" spans="1:18" x14ac:dyDescent="0.25">
      <c r="A421" s="9">
        <f t="shared" si="108"/>
        <v>-2.3364557387570428E-2</v>
      </c>
      <c r="B421" s="88">
        <f>IF(Sample3!K427&gt;0,Sample3!K427, )</f>
        <v>2.3364557387570428E-2</v>
      </c>
      <c r="C421" s="88">
        <f>IF(Sample3!L427&gt;0,Sample3!L427,"")</f>
        <v>0.69322726090147213</v>
      </c>
      <c r="D421" s="88" t="str">
        <f>IF(Sample3!M427&gt;0,Sample3!M427,)</f>
        <v/>
      </c>
      <c r="E421" s="162">
        <f t="shared" si="99"/>
        <v>0.42336455738757045</v>
      </c>
      <c r="F421" s="162">
        <f t="shared" si="100"/>
        <v>2.2535136786593905E-2</v>
      </c>
      <c r="G421" s="162">
        <f t="shared" si="101"/>
        <v>7.3681801339154501E-4</v>
      </c>
      <c r="H421" s="162">
        <f t="shared" si="102"/>
        <v>9.2602587584977858E-5</v>
      </c>
      <c r="I421" s="162">
        <f t="shared" si="103"/>
        <v>2.327195479998545E-2</v>
      </c>
      <c r="J421" s="162">
        <f t="shared" si="109"/>
        <v>9.2602587584977858E-5</v>
      </c>
      <c r="K421" s="162">
        <f t="shared" si="104"/>
        <v>2.0057511709708188E-6</v>
      </c>
      <c r="L421" s="59">
        <f t="shared" si="105"/>
        <v>0</v>
      </c>
      <c r="M421" s="162">
        <f t="shared" si="110"/>
        <v>0.69446801585816587</v>
      </c>
      <c r="N421" s="99">
        <f t="shared" si="106"/>
        <v>1.5394728625600718E-6</v>
      </c>
      <c r="O421" s="100">
        <f t="shared" si="111"/>
        <v>3.7821417549774642E-7</v>
      </c>
      <c r="P421" s="100">
        <f t="shared" si="112"/>
        <v>8.5053350507712227E-9</v>
      </c>
      <c r="Q421" s="11">
        <v>419</v>
      </c>
      <c r="R421" s="9">
        <f t="shared" si="107"/>
        <v>0.69443043605092736</v>
      </c>
    </row>
    <row r="422" spans="1:18" x14ac:dyDescent="0.25">
      <c r="A422" s="9">
        <f t="shared" si="108"/>
        <v>-2.3364557387570428E-2</v>
      </c>
      <c r="B422" s="88">
        <f>IF(Sample3!K428&gt;0,Sample3!K428, )</f>
        <v>2.3364557387570428E-2</v>
      </c>
      <c r="C422" s="88">
        <f>IF(Sample3!L428&gt;0,Sample3!L428,"")</f>
        <v>0.69335095262356294</v>
      </c>
      <c r="D422" s="88" t="str">
        <f>IF(Sample3!M428&gt;0,Sample3!M428,)</f>
        <v/>
      </c>
      <c r="E422" s="162">
        <f t="shared" si="99"/>
        <v>0.42336455738757045</v>
      </c>
      <c r="F422" s="162">
        <f t="shared" si="100"/>
        <v>2.2535136786593905E-2</v>
      </c>
      <c r="G422" s="162">
        <f t="shared" si="101"/>
        <v>7.3681801339154501E-4</v>
      </c>
      <c r="H422" s="162">
        <f t="shared" si="102"/>
        <v>9.2602587584977858E-5</v>
      </c>
      <c r="I422" s="162">
        <f t="shared" si="103"/>
        <v>2.327195479998545E-2</v>
      </c>
      <c r="J422" s="162">
        <f t="shared" si="109"/>
        <v>9.2602587584977858E-5</v>
      </c>
      <c r="K422" s="162">
        <f t="shared" si="104"/>
        <v>2.0057511709708188E-6</v>
      </c>
      <c r="L422" s="59">
        <f t="shared" si="105"/>
        <v>0</v>
      </c>
      <c r="M422" s="162">
        <f t="shared" si="110"/>
        <v>0.69446801585816587</v>
      </c>
      <c r="N422" s="99">
        <f t="shared" si="106"/>
        <v>1.2478302701015426E-6</v>
      </c>
      <c r="O422" s="100">
        <f t="shared" si="111"/>
        <v>3.7821417549774642E-7</v>
      </c>
      <c r="P422" s="100">
        <f t="shared" si="112"/>
        <v>8.5053350507712227E-9</v>
      </c>
      <c r="Q422" s="11">
        <v>420</v>
      </c>
      <c r="R422" s="9">
        <f t="shared" si="107"/>
        <v>0.69443043605092736</v>
      </c>
    </row>
    <row r="423" spans="1:18" x14ac:dyDescent="0.25">
      <c r="A423" s="9">
        <f t="shared" si="108"/>
        <v>-2.3288152687153327E-2</v>
      </c>
      <c r="B423" s="88">
        <f>IF(Sample3!K429&gt;0,Sample3!K429, )</f>
        <v>2.3288152687153327E-2</v>
      </c>
      <c r="C423" s="88">
        <f>IF(Sample3!L429&gt;0,Sample3!L429,"")</f>
        <v>0.69322726090147213</v>
      </c>
      <c r="D423" s="88" t="str">
        <f>IF(Sample3!M429&gt;0,Sample3!M429,)</f>
        <v/>
      </c>
      <c r="E423" s="162">
        <f t="shared" si="99"/>
        <v>0.42328815268715336</v>
      </c>
      <c r="F423" s="162">
        <f t="shared" si="100"/>
        <v>2.246222615667251E-2</v>
      </c>
      <c r="G423" s="162">
        <f t="shared" si="101"/>
        <v>7.3365970075191245E-4</v>
      </c>
      <c r="H423" s="162">
        <f t="shared" si="102"/>
        <v>9.2266829728904209E-5</v>
      </c>
      <c r="I423" s="162">
        <f t="shared" si="103"/>
        <v>2.3195885857424423E-2</v>
      </c>
      <c r="J423" s="162">
        <f t="shared" si="109"/>
        <v>9.2266829728904209E-5</v>
      </c>
      <c r="K423" s="162">
        <f t="shared" si="104"/>
        <v>2.000825210303052E-6</v>
      </c>
      <c r="L423" s="59">
        <f t="shared" si="105"/>
        <v>0</v>
      </c>
      <c r="M423" s="162">
        <f t="shared" si="110"/>
        <v>0.69446747533752873</v>
      </c>
      <c r="N423" s="99">
        <f t="shared" si="106"/>
        <v>1.538131847403183E-6</v>
      </c>
      <c r="O423" s="100">
        <f t="shared" si="111"/>
        <v>3.7672377340472471E-7</v>
      </c>
      <c r="P423" s="100">
        <f t="shared" si="112"/>
        <v>8.443791572512923E-9</v>
      </c>
      <c r="Q423" s="11">
        <v>421</v>
      </c>
      <c r="R423" s="9">
        <f t="shared" si="107"/>
        <v>0.69443003178690943</v>
      </c>
    </row>
    <row r="424" spans="1:18" x14ac:dyDescent="0.25">
      <c r="A424" s="9">
        <f t="shared" si="108"/>
        <v>-2.3288152687153327E-2</v>
      </c>
      <c r="B424" s="88">
        <f>IF(Sample3!K430&gt;0,Sample3!K430, )</f>
        <v>2.3288152687153327E-2</v>
      </c>
      <c r="C424" s="88">
        <f>IF(Sample3!L430&gt;0,Sample3!L430,"")</f>
        <v>0.69296439212255423</v>
      </c>
      <c r="D424" s="88" t="str">
        <f>IF(Sample3!M430&gt;0,Sample3!M430,)</f>
        <v/>
      </c>
      <c r="E424" s="162">
        <f t="shared" si="99"/>
        <v>0.42328815268715336</v>
      </c>
      <c r="F424" s="162">
        <f t="shared" si="100"/>
        <v>2.246222615667251E-2</v>
      </c>
      <c r="G424" s="162">
        <f t="shared" si="101"/>
        <v>7.3365970075191245E-4</v>
      </c>
      <c r="H424" s="162">
        <f t="shared" si="102"/>
        <v>9.2266829728904209E-5</v>
      </c>
      <c r="I424" s="162">
        <f t="shared" si="103"/>
        <v>2.3195885857424423E-2</v>
      </c>
      <c r="J424" s="162">
        <f t="shared" si="109"/>
        <v>9.2266829728904209E-5</v>
      </c>
      <c r="K424" s="162">
        <f t="shared" si="104"/>
        <v>2.000825210303052E-6</v>
      </c>
      <c r="L424" s="59">
        <f t="shared" si="105"/>
        <v>0</v>
      </c>
      <c r="M424" s="162">
        <f t="shared" si="110"/>
        <v>0.69446747533752873</v>
      </c>
      <c r="N424" s="99">
        <f t="shared" si="106"/>
        <v>2.2592591511380755E-6</v>
      </c>
      <c r="O424" s="100">
        <f t="shared" si="111"/>
        <v>3.7672377340472471E-7</v>
      </c>
      <c r="P424" s="100">
        <f t="shared" si="112"/>
        <v>8.443791572512923E-9</v>
      </c>
      <c r="Q424" s="11">
        <v>422</v>
      </c>
      <c r="R424" s="9">
        <f t="shared" si="107"/>
        <v>0.69443003178690943</v>
      </c>
    </row>
    <row r="425" spans="1:18" x14ac:dyDescent="0.25">
      <c r="A425" s="9">
        <f t="shared" si="108"/>
        <v>-2.3288152687153327E-2</v>
      </c>
      <c r="B425" s="88">
        <f>IF(Sample3!K431&gt;0,Sample3!K431, )</f>
        <v>2.3288152687153327E-2</v>
      </c>
      <c r="C425" s="88">
        <f>IF(Sample3!L431&gt;0,Sample3!L431,"")</f>
        <v>0.69347492786496368</v>
      </c>
      <c r="D425" s="88" t="str">
        <f>IF(Sample3!M431&gt;0,Sample3!M431,)</f>
        <v/>
      </c>
      <c r="E425" s="162">
        <f t="shared" si="99"/>
        <v>0.42328815268715336</v>
      </c>
      <c r="F425" s="162">
        <f t="shared" si="100"/>
        <v>2.246222615667251E-2</v>
      </c>
      <c r="G425" s="162">
        <f t="shared" si="101"/>
        <v>7.3365970075191245E-4</v>
      </c>
      <c r="H425" s="162">
        <f t="shared" si="102"/>
        <v>9.2266829728904209E-5</v>
      </c>
      <c r="I425" s="162">
        <f t="shared" si="103"/>
        <v>2.3195885857424423E-2</v>
      </c>
      <c r="J425" s="162">
        <f t="shared" si="109"/>
        <v>9.2266829728904209E-5</v>
      </c>
      <c r="K425" s="162">
        <f t="shared" si="104"/>
        <v>2.000825210303052E-6</v>
      </c>
      <c r="L425" s="59">
        <f t="shared" si="105"/>
        <v>0</v>
      </c>
      <c r="M425" s="162">
        <f t="shared" si="110"/>
        <v>0.69446747533752873</v>
      </c>
      <c r="N425" s="99">
        <f t="shared" si="106"/>
        <v>9.8515048529527459E-7</v>
      </c>
      <c r="O425" s="100">
        <f t="shared" si="111"/>
        <v>3.7672377340472471E-7</v>
      </c>
      <c r="P425" s="100">
        <f t="shared" si="112"/>
        <v>8.443791572512923E-9</v>
      </c>
      <c r="Q425" s="11">
        <v>423</v>
      </c>
      <c r="R425" s="9">
        <f t="shared" si="107"/>
        <v>0.69443003178690943</v>
      </c>
    </row>
    <row r="426" spans="1:18" x14ac:dyDescent="0.25">
      <c r="A426" s="9">
        <f t="shared" si="108"/>
        <v>-2.3288152687153327E-2</v>
      </c>
      <c r="B426" s="88">
        <f>IF(Sample3!K432&gt;0,Sample3!K432, )</f>
        <v>2.3288152687153327E-2</v>
      </c>
      <c r="C426" s="88">
        <f>IF(Sample3!L432&gt;0,Sample3!L432,"")</f>
        <v>0.69310330780123708</v>
      </c>
      <c r="D426" s="88" t="str">
        <f>IF(Sample3!M432&gt;0,Sample3!M432,)</f>
        <v/>
      </c>
      <c r="E426" s="162">
        <f t="shared" si="99"/>
        <v>0.42328815268715336</v>
      </c>
      <c r="F426" s="162">
        <f t="shared" si="100"/>
        <v>2.246222615667251E-2</v>
      </c>
      <c r="G426" s="162">
        <f t="shared" si="101"/>
        <v>7.3365970075191245E-4</v>
      </c>
      <c r="H426" s="162">
        <f t="shared" si="102"/>
        <v>9.2266829728904209E-5</v>
      </c>
      <c r="I426" s="162">
        <f t="shared" si="103"/>
        <v>2.3195885857424423E-2</v>
      </c>
      <c r="J426" s="162">
        <f t="shared" si="109"/>
        <v>9.2266829728904209E-5</v>
      </c>
      <c r="K426" s="162">
        <f t="shared" si="104"/>
        <v>2.000825210303052E-6</v>
      </c>
      <c r="L426" s="59">
        <f t="shared" si="105"/>
        <v>0</v>
      </c>
      <c r="M426" s="162">
        <f t="shared" si="110"/>
        <v>0.69446747533752873</v>
      </c>
      <c r="N426" s="99">
        <f t="shared" si="106"/>
        <v>1.8609530670720287E-6</v>
      </c>
      <c r="O426" s="100">
        <f t="shared" si="111"/>
        <v>3.7672377340472471E-7</v>
      </c>
      <c r="P426" s="100">
        <f t="shared" si="112"/>
        <v>8.443791572512923E-9</v>
      </c>
      <c r="Q426" s="11">
        <v>424</v>
      </c>
      <c r="R426" s="9">
        <f t="shared" si="107"/>
        <v>0.69443003178690943</v>
      </c>
    </row>
    <row r="427" spans="1:18" x14ac:dyDescent="0.25">
      <c r="A427" s="9">
        <f t="shared" si="108"/>
        <v>-2.321174798673601E-2</v>
      </c>
      <c r="B427" s="88">
        <f>IF(Sample3!K433&gt;0,Sample3!K433, )</f>
        <v>2.321174798673601E-2</v>
      </c>
      <c r="C427" s="88">
        <f>IF(Sample3!L433&gt;0,Sample3!L433,"")</f>
        <v>0.69296439212255423</v>
      </c>
      <c r="D427" s="88" t="str">
        <f>IF(Sample3!M433&gt;0,Sample3!M433,)</f>
        <v/>
      </c>
      <c r="E427" s="162">
        <f t="shared" si="99"/>
        <v>0.42321174798673605</v>
      </c>
      <c r="F427" s="162">
        <f t="shared" si="100"/>
        <v>2.2389302042540235E-2</v>
      </c>
      <c r="G427" s="162">
        <f t="shared" si="101"/>
        <v>7.3051463288182489E-4</v>
      </c>
      <c r="H427" s="162">
        <f t="shared" si="102"/>
        <v>9.193131131395027E-5</v>
      </c>
      <c r="I427" s="162">
        <f t="shared" si="103"/>
        <v>2.311981667542206E-2</v>
      </c>
      <c r="J427" s="162">
        <f t="shared" si="109"/>
        <v>9.193131131395027E-5</v>
      </c>
      <c r="K427" s="162">
        <f t="shared" si="104"/>
        <v>1.9959113469996565E-6</v>
      </c>
      <c r="L427" s="59">
        <f t="shared" si="105"/>
        <v>0</v>
      </c>
      <c r="M427" s="162">
        <f t="shared" si="110"/>
        <v>0.69446693660939174</v>
      </c>
      <c r="N427" s="99">
        <f t="shared" si="106"/>
        <v>2.2576399349257943E-6</v>
      </c>
      <c r="O427" s="100">
        <f t="shared" si="111"/>
        <v>3.7523924438227547E-7</v>
      </c>
      <c r="P427" s="100">
        <f t="shared" si="112"/>
        <v>8.382514332807929E-9</v>
      </c>
      <c r="Q427" s="11">
        <v>425</v>
      </c>
      <c r="R427" s="9">
        <f t="shared" si="107"/>
        <v>0.69442962921822204</v>
      </c>
    </row>
    <row r="428" spans="1:18" x14ac:dyDescent="0.25">
      <c r="A428" s="9">
        <f t="shared" si="108"/>
        <v>-2.321174798673601E-2</v>
      </c>
      <c r="B428" s="88">
        <f>IF(Sample3!K434&gt;0,Sample3!K434, )</f>
        <v>2.321174798673601E-2</v>
      </c>
      <c r="C428" s="88">
        <f>IF(Sample3!L434&gt;0,Sample3!L434,"")</f>
        <v>0.69321198731050659</v>
      </c>
      <c r="D428" s="88" t="str">
        <f>IF(Sample3!M434&gt;0,Sample3!M434,)</f>
        <v/>
      </c>
      <c r="E428" s="162">
        <f t="shared" si="99"/>
        <v>0.42321174798673605</v>
      </c>
      <c r="F428" s="162">
        <f t="shared" si="100"/>
        <v>2.2389302042540235E-2</v>
      </c>
      <c r="G428" s="162">
        <f t="shared" si="101"/>
        <v>7.3051463288182489E-4</v>
      </c>
      <c r="H428" s="162">
        <f t="shared" si="102"/>
        <v>9.193131131395027E-5</v>
      </c>
      <c r="I428" s="162">
        <f t="shared" si="103"/>
        <v>2.311981667542206E-2</v>
      </c>
      <c r="J428" s="162">
        <f t="shared" si="109"/>
        <v>9.193131131395027E-5</v>
      </c>
      <c r="K428" s="162">
        <f t="shared" si="104"/>
        <v>1.9959113469996565E-6</v>
      </c>
      <c r="L428" s="59">
        <f t="shared" si="105"/>
        <v>0</v>
      </c>
      <c r="M428" s="162">
        <f t="shared" si="110"/>
        <v>0.69446693660939174</v>
      </c>
      <c r="N428" s="99">
        <f t="shared" si="106"/>
        <v>1.5748977427723147E-6</v>
      </c>
      <c r="O428" s="100">
        <f t="shared" si="111"/>
        <v>3.7523924438227547E-7</v>
      </c>
      <c r="P428" s="100">
        <f t="shared" si="112"/>
        <v>8.382514332807929E-9</v>
      </c>
      <c r="Q428" s="11">
        <v>426</v>
      </c>
      <c r="R428" s="9">
        <f t="shared" si="107"/>
        <v>0.69442962921822204</v>
      </c>
    </row>
    <row r="429" spans="1:18" x14ac:dyDescent="0.25">
      <c r="A429" s="9">
        <f t="shared" si="108"/>
        <v>-2.321174798673601E-2</v>
      </c>
      <c r="B429" s="88">
        <f>IF(Sample3!K435&gt;0,Sample3!K435, )</f>
        <v>2.321174798673601E-2</v>
      </c>
      <c r="C429" s="88">
        <f>IF(Sample3!L435&gt;0,Sample3!L435,"")</f>
        <v>0.69310330780123708</v>
      </c>
      <c r="D429" s="88" t="str">
        <f>IF(Sample3!M435&gt;0,Sample3!M435,)</f>
        <v/>
      </c>
      <c r="E429" s="162">
        <f t="shared" si="99"/>
        <v>0.42321174798673605</v>
      </c>
      <c r="F429" s="162">
        <f t="shared" si="100"/>
        <v>2.2389302042540235E-2</v>
      </c>
      <c r="G429" s="162">
        <f t="shared" si="101"/>
        <v>7.3051463288182489E-4</v>
      </c>
      <c r="H429" s="162">
        <f t="shared" si="102"/>
        <v>9.193131131395027E-5</v>
      </c>
      <c r="I429" s="162">
        <f t="shared" si="103"/>
        <v>2.311981667542206E-2</v>
      </c>
      <c r="J429" s="162">
        <f t="shared" si="109"/>
        <v>9.193131131395027E-5</v>
      </c>
      <c r="K429" s="162">
        <f t="shared" si="104"/>
        <v>1.9959113469996565E-6</v>
      </c>
      <c r="L429" s="59">
        <f t="shared" si="105"/>
        <v>0</v>
      </c>
      <c r="M429" s="162">
        <f t="shared" si="110"/>
        <v>0.69446693660939174</v>
      </c>
      <c r="N429" s="99">
        <f t="shared" si="106"/>
        <v>1.8594835264292982E-6</v>
      </c>
      <c r="O429" s="100">
        <f t="shared" si="111"/>
        <v>3.7523924438227547E-7</v>
      </c>
      <c r="P429" s="100">
        <f t="shared" si="112"/>
        <v>8.382514332807929E-9</v>
      </c>
      <c r="Q429" s="11">
        <v>427</v>
      </c>
      <c r="R429" s="9">
        <f t="shared" si="107"/>
        <v>0.69442962921822204</v>
      </c>
    </row>
    <row r="430" spans="1:18" x14ac:dyDescent="0.25">
      <c r="A430" s="9">
        <f t="shared" si="108"/>
        <v>-2.3135343286318909E-2</v>
      </c>
      <c r="B430" s="88">
        <f>IF(Sample3!K436&gt;0,Sample3!K436, )</f>
        <v>2.3135343286318909E-2</v>
      </c>
      <c r="C430" s="88">
        <f>IF(Sample3!L436&gt;0,Sample3!L436,"")</f>
        <v>0.69335095262356294</v>
      </c>
      <c r="D430" s="88" t="str">
        <f>IF(Sample3!M436&gt;0,Sample3!M436,)</f>
        <v/>
      </c>
      <c r="E430" s="162">
        <f t="shared" si="99"/>
        <v>0.42313534328631891</v>
      </c>
      <c r="F430" s="162">
        <f t="shared" si="100"/>
        <v>2.2316364497554503E-2</v>
      </c>
      <c r="G430" s="162">
        <f t="shared" si="101"/>
        <v>7.2738275667915547E-4</v>
      </c>
      <c r="H430" s="162">
        <f t="shared" si="102"/>
        <v>9.1596032085250467E-5</v>
      </c>
      <c r="I430" s="162">
        <f t="shared" si="103"/>
        <v>2.3043747254233658E-2</v>
      </c>
      <c r="J430" s="162">
        <f t="shared" si="109"/>
        <v>9.1596032085250467E-5</v>
      </c>
      <c r="K430" s="162">
        <f t="shared" si="104"/>
        <v>1.9910095513534331E-6</v>
      </c>
      <c r="L430" s="59">
        <f t="shared" si="105"/>
        <v>0</v>
      </c>
      <c r="M430" s="162">
        <f t="shared" si="110"/>
        <v>0.69446639966685442</v>
      </c>
      <c r="N430" s="99">
        <f t="shared" si="106"/>
        <v>1.2442221063876895E-6</v>
      </c>
      <c r="O430" s="100">
        <f t="shared" si="111"/>
        <v>3.7376056528166981E-7</v>
      </c>
      <c r="P430" s="100">
        <f t="shared" si="112"/>
        <v>8.3215028212629096E-9</v>
      </c>
      <c r="Q430" s="11">
        <v>428</v>
      </c>
      <c r="R430" s="9">
        <f t="shared" si="107"/>
        <v>0.69442922833806819</v>
      </c>
    </row>
    <row r="431" spans="1:18" x14ac:dyDescent="0.25">
      <c r="A431" s="9">
        <f t="shared" si="108"/>
        <v>-2.3135343286318909E-2</v>
      </c>
      <c r="B431" s="88">
        <f>IF(Sample3!K437&gt;0,Sample3!K437, )</f>
        <v>2.3135343286318909E-2</v>
      </c>
      <c r="C431" s="88">
        <f>IF(Sample3!L437&gt;0,Sample3!L437,"")</f>
        <v>0.69322726090147213</v>
      </c>
      <c r="D431" s="88" t="str">
        <f>IF(Sample3!M437&gt;0,Sample3!M437,)</f>
        <v/>
      </c>
      <c r="E431" s="162">
        <f t="shared" si="99"/>
        <v>0.42313534328631891</v>
      </c>
      <c r="F431" s="162">
        <f t="shared" si="100"/>
        <v>2.2316364497554503E-2</v>
      </c>
      <c r="G431" s="162">
        <f t="shared" si="101"/>
        <v>7.2738275667915547E-4</v>
      </c>
      <c r="H431" s="162">
        <f t="shared" si="102"/>
        <v>9.1596032085250467E-5</v>
      </c>
      <c r="I431" s="162">
        <f t="shared" si="103"/>
        <v>2.3043747254233658E-2</v>
      </c>
      <c r="J431" s="162">
        <f t="shared" si="109"/>
        <v>9.1596032085250467E-5</v>
      </c>
      <c r="K431" s="162">
        <f t="shared" si="104"/>
        <v>1.9910095513534331E-6</v>
      </c>
      <c r="L431" s="59">
        <f t="shared" si="105"/>
        <v>0</v>
      </c>
      <c r="M431" s="162">
        <f t="shared" si="110"/>
        <v>0.69446639966685442</v>
      </c>
      <c r="N431" s="99">
        <f t="shared" si="106"/>
        <v>1.5354648798731361E-6</v>
      </c>
      <c r="O431" s="100">
        <f t="shared" si="111"/>
        <v>3.7376056528166981E-7</v>
      </c>
      <c r="P431" s="100">
        <f t="shared" si="112"/>
        <v>8.3215028212629096E-9</v>
      </c>
      <c r="Q431" s="11">
        <v>429</v>
      </c>
      <c r="R431" s="9">
        <f t="shared" si="107"/>
        <v>0.69442922833806819</v>
      </c>
    </row>
    <row r="432" spans="1:18" x14ac:dyDescent="0.25">
      <c r="A432" s="9">
        <f t="shared" si="108"/>
        <v>-2.3058938585901807E-2</v>
      </c>
      <c r="B432" s="88">
        <f>IF(Sample3!K438&gt;0,Sample3!K438, )</f>
        <v>2.3058938585901807E-2</v>
      </c>
      <c r="C432" s="88">
        <f>IF(Sample3!L438&gt;0,Sample3!L438,"")</f>
        <v>0.69296439212255423</v>
      </c>
      <c r="D432" s="88" t="str">
        <f>IF(Sample3!M438&gt;0,Sample3!M438,)</f>
        <v/>
      </c>
      <c r="E432" s="162">
        <f t="shared" si="99"/>
        <v>0.42305893858590182</v>
      </c>
      <c r="F432" s="162">
        <f t="shared" si="100"/>
        <v>2.2243413574879217E-2</v>
      </c>
      <c r="G432" s="162">
        <f t="shared" si="101"/>
        <v>7.2426401923437328E-4</v>
      </c>
      <c r="H432" s="162">
        <f t="shared" si="102"/>
        <v>9.1260991788216783E-5</v>
      </c>
      <c r="I432" s="162">
        <f t="shared" si="103"/>
        <v>2.2967677594113591E-2</v>
      </c>
      <c r="J432" s="162">
        <f t="shared" si="109"/>
        <v>9.1260991788216783E-5</v>
      </c>
      <c r="K432" s="162">
        <f t="shared" si="104"/>
        <v>1.9861197937330346E-6</v>
      </c>
      <c r="L432" s="59">
        <f t="shared" si="105"/>
        <v>0</v>
      </c>
      <c r="M432" s="162">
        <f t="shared" si="110"/>
        <v>0.69446586450304071</v>
      </c>
      <c r="N432" s="99">
        <f t="shared" si="106"/>
        <v>2.254419309363735E-6</v>
      </c>
      <c r="O432" s="100">
        <f t="shared" si="111"/>
        <v>3.7228771305298802E-7</v>
      </c>
      <c r="P432" s="100">
        <f t="shared" si="112"/>
        <v>8.2607565284626964E-9</v>
      </c>
      <c r="Q432" s="11">
        <v>430</v>
      </c>
      <c r="R432" s="9">
        <f t="shared" si="107"/>
        <v>0.69442882913967519</v>
      </c>
    </row>
    <row r="433" spans="1:18" x14ac:dyDescent="0.25">
      <c r="A433" s="9">
        <f t="shared" si="108"/>
        <v>-2.3058938585901807E-2</v>
      </c>
      <c r="B433" s="88">
        <f>IF(Sample3!K439&gt;0,Sample3!K439, )</f>
        <v>2.3058938585901807E-2</v>
      </c>
      <c r="C433" s="88">
        <f>IF(Sample3!L439&gt;0,Sample3!L439,"")</f>
        <v>0.69335095262356294</v>
      </c>
      <c r="D433" s="88" t="str">
        <f>IF(Sample3!M439&gt;0,Sample3!M439,)</f>
        <v/>
      </c>
      <c r="E433" s="162">
        <f t="shared" si="99"/>
        <v>0.42305893858590182</v>
      </c>
      <c r="F433" s="162">
        <f t="shared" si="100"/>
        <v>2.2243413574879217E-2</v>
      </c>
      <c r="G433" s="162">
        <f t="shared" si="101"/>
        <v>7.2426401923437328E-4</v>
      </c>
      <c r="H433" s="162">
        <f t="shared" si="102"/>
        <v>9.1260991788216783E-5</v>
      </c>
      <c r="I433" s="162">
        <f t="shared" si="103"/>
        <v>2.2967677594113591E-2</v>
      </c>
      <c r="J433" s="162">
        <f t="shared" si="109"/>
        <v>9.1260991788216783E-5</v>
      </c>
      <c r="K433" s="162">
        <f t="shared" si="104"/>
        <v>1.9861197937330346E-6</v>
      </c>
      <c r="L433" s="59">
        <f t="shared" si="105"/>
        <v>0</v>
      </c>
      <c r="M433" s="162">
        <f t="shared" si="110"/>
        <v>0.69446586450304071</v>
      </c>
      <c r="N433" s="99">
        <f t="shared" si="106"/>
        <v>1.2430284990006416E-6</v>
      </c>
      <c r="O433" s="100">
        <f t="shared" si="111"/>
        <v>3.7228771305298802E-7</v>
      </c>
      <c r="P433" s="100">
        <f t="shared" si="112"/>
        <v>8.2607565284626964E-9</v>
      </c>
      <c r="Q433" s="11">
        <v>431</v>
      </c>
      <c r="R433" s="9">
        <f t="shared" si="107"/>
        <v>0.69442882913967519</v>
      </c>
    </row>
    <row r="434" spans="1:18" x14ac:dyDescent="0.25">
      <c r="A434" s="9">
        <f t="shared" si="108"/>
        <v>-2.3058938585901807E-2</v>
      </c>
      <c r="B434" s="88">
        <f>IF(Sample3!K440&gt;0,Sample3!K440, )</f>
        <v>2.3058938585901807E-2</v>
      </c>
      <c r="C434" s="88">
        <f>IF(Sample3!L440&gt;0,Sample3!L440,"")</f>
        <v>0.69296439212255423</v>
      </c>
      <c r="D434" s="88" t="str">
        <f>IF(Sample3!M440&gt;0,Sample3!M440,)</f>
        <v/>
      </c>
      <c r="E434" s="162">
        <f t="shared" si="99"/>
        <v>0.42305893858590182</v>
      </c>
      <c r="F434" s="162">
        <f t="shared" si="100"/>
        <v>2.2243413574879217E-2</v>
      </c>
      <c r="G434" s="162">
        <f t="shared" si="101"/>
        <v>7.2426401923437328E-4</v>
      </c>
      <c r="H434" s="162">
        <f t="shared" si="102"/>
        <v>9.1260991788216783E-5</v>
      </c>
      <c r="I434" s="162">
        <f t="shared" si="103"/>
        <v>2.2967677594113591E-2</v>
      </c>
      <c r="J434" s="162">
        <f t="shared" si="109"/>
        <v>9.1260991788216783E-5</v>
      </c>
      <c r="K434" s="162">
        <f t="shared" si="104"/>
        <v>1.9861197937330346E-6</v>
      </c>
      <c r="L434" s="59">
        <f t="shared" si="105"/>
        <v>0</v>
      </c>
      <c r="M434" s="162">
        <f t="shared" si="110"/>
        <v>0.69446586450304071</v>
      </c>
      <c r="N434" s="99">
        <f t="shared" si="106"/>
        <v>2.254419309363735E-6</v>
      </c>
      <c r="O434" s="100">
        <f t="shared" si="111"/>
        <v>3.7228771305298802E-7</v>
      </c>
      <c r="P434" s="100">
        <f t="shared" si="112"/>
        <v>8.2607565284626964E-9</v>
      </c>
      <c r="Q434" s="11">
        <v>432</v>
      </c>
      <c r="R434" s="9">
        <f t="shared" si="107"/>
        <v>0.69442882913967519</v>
      </c>
    </row>
    <row r="435" spans="1:18" x14ac:dyDescent="0.25">
      <c r="A435" s="9">
        <f t="shared" si="108"/>
        <v>-2.2982533885484491E-2</v>
      </c>
      <c r="B435" s="88">
        <f>IF(Sample3!K441&gt;0,Sample3!K441, )</f>
        <v>2.2982533885484491E-2</v>
      </c>
      <c r="C435" s="88">
        <f>IF(Sample3!L441&gt;0,Sample3!L441,"")</f>
        <v>0.69310330780123708</v>
      </c>
      <c r="D435" s="88" t="str">
        <f>IF(Sample3!M441&gt;0,Sample3!M441,)</f>
        <v/>
      </c>
      <c r="E435" s="162">
        <f t="shared" si="99"/>
        <v>0.42298253388548451</v>
      </c>
      <c r="F435" s="162">
        <f t="shared" si="100"/>
        <v>2.2170449327485769E-2</v>
      </c>
      <c r="G435" s="162">
        <f t="shared" si="101"/>
        <v>7.2115836783002985E-4</v>
      </c>
      <c r="H435" s="162">
        <f t="shared" si="102"/>
        <v>9.0926190168691412E-5</v>
      </c>
      <c r="I435" s="162">
        <f t="shared" si="103"/>
        <v>2.2891607695315799E-2</v>
      </c>
      <c r="J435" s="162">
        <f t="shared" si="109"/>
        <v>9.0926190168691412E-5</v>
      </c>
      <c r="K435" s="162">
        <f t="shared" si="104"/>
        <v>1.9812420445829694E-6</v>
      </c>
      <c r="L435" s="59">
        <f t="shared" si="105"/>
        <v>0</v>
      </c>
      <c r="M435" s="162">
        <f t="shared" si="110"/>
        <v>0.69446533111109987</v>
      </c>
      <c r="N435" s="99">
        <f t="shared" si="106"/>
        <v>1.8551074966095953E-6</v>
      </c>
      <c r="O435" s="100">
        <f t="shared" si="111"/>
        <v>3.7082066473223003E-7</v>
      </c>
      <c r="P435" s="100">
        <f t="shared" si="112"/>
        <v>8.2002749459985814E-9</v>
      </c>
      <c r="Q435" s="11">
        <v>433</v>
      </c>
      <c r="R435" s="9">
        <f t="shared" si="107"/>
        <v>0.69442843161629542</v>
      </c>
    </row>
    <row r="436" spans="1:18" x14ac:dyDescent="0.25">
      <c r="A436" s="9">
        <f t="shared" si="108"/>
        <v>-2.2982533885484491E-2</v>
      </c>
      <c r="B436" s="88">
        <f>IF(Sample3!K442&gt;0,Sample3!K442, )</f>
        <v>2.2982533885484491E-2</v>
      </c>
      <c r="C436" s="88">
        <f>IF(Sample3!L442&gt;0,Sample3!L442,"")</f>
        <v>0.69335095262356294</v>
      </c>
      <c r="D436" s="88" t="str">
        <f>IF(Sample3!M442&gt;0,Sample3!M442,)</f>
        <v/>
      </c>
      <c r="E436" s="162">
        <f t="shared" si="99"/>
        <v>0.42298253388548451</v>
      </c>
      <c r="F436" s="162">
        <f t="shared" si="100"/>
        <v>2.2170449327485769E-2</v>
      </c>
      <c r="G436" s="162">
        <f t="shared" si="101"/>
        <v>7.2115836783002985E-4</v>
      </c>
      <c r="H436" s="162">
        <f t="shared" si="102"/>
        <v>9.0926190168691412E-5</v>
      </c>
      <c r="I436" s="162">
        <f t="shared" si="103"/>
        <v>2.2891607695315799E-2</v>
      </c>
      <c r="J436" s="162">
        <f t="shared" si="109"/>
        <v>9.0926190168691412E-5</v>
      </c>
      <c r="K436" s="162">
        <f t="shared" si="104"/>
        <v>1.9812420445829694E-6</v>
      </c>
      <c r="L436" s="59">
        <f t="shared" si="105"/>
        <v>0</v>
      </c>
      <c r="M436" s="162">
        <f t="shared" si="110"/>
        <v>0.69446533111109987</v>
      </c>
      <c r="N436" s="99">
        <f t="shared" si="106"/>
        <v>1.2418394134850882E-6</v>
      </c>
      <c r="O436" s="100">
        <f t="shared" si="111"/>
        <v>3.7082066473223003E-7</v>
      </c>
      <c r="P436" s="100">
        <f t="shared" si="112"/>
        <v>8.2002749459985814E-9</v>
      </c>
      <c r="Q436" s="11">
        <v>434</v>
      </c>
      <c r="R436" s="9">
        <f t="shared" si="107"/>
        <v>0.69442843161629542</v>
      </c>
    </row>
    <row r="437" spans="1:18" x14ac:dyDescent="0.25">
      <c r="A437" s="9">
        <f t="shared" si="108"/>
        <v>-2.2982533885484491E-2</v>
      </c>
      <c r="B437" s="88">
        <f>IF(Sample3!K443&gt;0,Sample3!K443, )</f>
        <v>2.2982533885484491E-2</v>
      </c>
      <c r="C437" s="88">
        <f>IF(Sample3!L443&gt;0,Sample3!L443,"")</f>
        <v>0.69284074727953215</v>
      </c>
      <c r="D437" s="88" t="str">
        <f>IF(Sample3!M443&gt;0,Sample3!M443,)</f>
        <v/>
      </c>
      <c r="E437" s="162">
        <f t="shared" si="99"/>
        <v>0.42298253388548451</v>
      </c>
      <c r="F437" s="162">
        <f t="shared" si="100"/>
        <v>2.2170449327485769E-2</v>
      </c>
      <c r="G437" s="162">
        <f t="shared" si="101"/>
        <v>7.2115836783002985E-4</v>
      </c>
      <c r="H437" s="162">
        <f t="shared" si="102"/>
        <v>9.0926190168691412E-5</v>
      </c>
      <c r="I437" s="162">
        <f t="shared" si="103"/>
        <v>2.2891607695315799E-2</v>
      </c>
      <c r="J437" s="162">
        <f t="shared" si="109"/>
        <v>9.0926190168691412E-5</v>
      </c>
      <c r="K437" s="162">
        <f t="shared" si="104"/>
        <v>1.9812420445829694E-6</v>
      </c>
      <c r="L437" s="59">
        <f t="shared" si="105"/>
        <v>0</v>
      </c>
      <c r="M437" s="162">
        <f t="shared" si="110"/>
        <v>0.69446533111109987</v>
      </c>
      <c r="N437" s="99">
        <f t="shared" si="106"/>
        <v>2.6392726257912423E-6</v>
      </c>
      <c r="O437" s="100">
        <f t="shared" si="111"/>
        <v>3.7082066473223003E-7</v>
      </c>
      <c r="P437" s="100">
        <f t="shared" si="112"/>
        <v>8.2002749459985814E-9</v>
      </c>
      <c r="Q437" s="11">
        <v>435</v>
      </c>
      <c r="R437" s="9">
        <f t="shared" si="107"/>
        <v>0.69442843161629542</v>
      </c>
    </row>
    <row r="438" spans="1:18" x14ac:dyDescent="0.25">
      <c r="A438" s="9">
        <f t="shared" si="108"/>
        <v>-2.2982533885484491E-2</v>
      </c>
      <c r="B438" s="88">
        <f>IF(Sample3!K444&gt;0,Sample3!K444, )</f>
        <v>2.2982533885484491E-2</v>
      </c>
      <c r="C438" s="88">
        <f>IF(Sample3!L444&gt;0,Sample3!L444,"")</f>
        <v>0.69322726090147213</v>
      </c>
      <c r="D438" s="88" t="str">
        <f>IF(Sample3!M444&gt;0,Sample3!M444,)</f>
        <v/>
      </c>
      <c r="E438" s="162">
        <f t="shared" si="99"/>
        <v>0.42298253388548451</v>
      </c>
      <c r="F438" s="162">
        <f t="shared" si="100"/>
        <v>2.2170449327485769E-2</v>
      </c>
      <c r="G438" s="162">
        <f t="shared" si="101"/>
        <v>7.2115836783002985E-4</v>
      </c>
      <c r="H438" s="162">
        <f t="shared" si="102"/>
        <v>9.0926190168691412E-5</v>
      </c>
      <c r="I438" s="162">
        <f t="shared" si="103"/>
        <v>2.2891607695315799E-2</v>
      </c>
      <c r="J438" s="162">
        <f t="shared" si="109"/>
        <v>9.0926190168691412E-5</v>
      </c>
      <c r="K438" s="162">
        <f t="shared" si="104"/>
        <v>1.9812420445829694E-6</v>
      </c>
      <c r="L438" s="59">
        <f t="shared" si="105"/>
        <v>0</v>
      </c>
      <c r="M438" s="162">
        <f t="shared" si="110"/>
        <v>0.69446533111109987</v>
      </c>
      <c r="N438" s="99">
        <f t="shared" si="106"/>
        <v>1.5328178439676752E-6</v>
      </c>
      <c r="O438" s="100">
        <f t="shared" si="111"/>
        <v>3.7082066473223003E-7</v>
      </c>
      <c r="P438" s="100">
        <f t="shared" si="112"/>
        <v>8.2002749459985814E-9</v>
      </c>
      <c r="Q438" s="11">
        <v>436</v>
      </c>
      <c r="R438" s="9">
        <f t="shared" si="107"/>
        <v>0.69442843161629542</v>
      </c>
    </row>
    <row r="439" spans="1:18" x14ac:dyDescent="0.25">
      <c r="A439" s="9">
        <f t="shared" si="108"/>
        <v>-2.2906129185067393E-2</v>
      </c>
      <c r="B439" s="88">
        <f>IF(Sample3!K445&gt;0,Sample3!K445, )</f>
        <v>2.2906129185067393E-2</v>
      </c>
      <c r="C439" s="88">
        <f>IF(Sample3!L445&gt;0,Sample3!L445,"")</f>
        <v>0.69319679207323626</v>
      </c>
      <c r="D439" s="88" t="str">
        <f>IF(Sample3!M445&gt;0,Sample3!M445,)</f>
        <v/>
      </c>
      <c r="E439" s="162">
        <f t="shared" si="99"/>
        <v>0.42290612918506743</v>
      </c>
      <c r="F439" s="162">
        <f t="shared" si="100"/>
        <v>2.2097471808154349E-2</v>
      </c>
      <c r="G439" s="162">
        <f t="shared" si="101"/>
        <v>7.1806574994024916E-4</v>
      </c>
      <c r="H439" s="162">
        <f t="shared" si="102"/>
        <v>9.0591626972794104E-5</v>
      </c>
      <c r="I439" s="162">
        <f t="shared" si="103"/>
        <v>2.2815537558094599E-2</v>
      </c>
      <c r="J439" s="162">
        <f t="shared" si="109"/>
        <v>9.0591626972794104E-5</v>
      </c>
      <c r="K439" s="162">
        <f t="shared" si="104"/>
        <v>1.9763762744029022E-6</v>
      </c>
      <c r="L439" s="59">
        <f t="shared" si="105"/>
        <v>0</v>
      </c>
      <c r="M439" s="162">
        <f t="shared" si="110"/>
        <v>0.69446479948420559</v>
      </c>
      <c r="N439" s="99">
        <f t="shared" si="106"/>
        <v>1.6078427942731422E-6</v>
      </c>
      <c r="O439" s="100">
        <f t="shared" si="111"/>
        <v>3.6935939745420554E-7</v>
      </c>
      <c r="P439" s="100">
        <f t="shared" si="112"/>
        <v>8.1400575664362291E-9</v>
      </c>
      <c r="Q439" s="11">
        <v>437</v>
      </c>
      <c r="R439" s="9">
        <f t="shared" si="107"/>
        <v>0.6944280357612056</v>
      </c>
    </row>
    <row r="440" spans="1:18" x14ac:dyDescent="0.25">
      <c r="A440" s="9">
        <f t="shared" si="108"/>
        <v>-2.2906129185067393E-2</v>
      </c>
      <c r="B440" s="88">
        <f>IF(Sample3!K446&gt;0,Sample3!K446, )</f>
        <v>2.2906129185067393E-2</v>
      </c>
      <c r="C440" s="88">
        <f>IF(Sample3!L446&gt;0,Sample3!L446,"")</f>
        <v>0.69308832037940915</v>
      </c>
      <c r="D440" s="88" t="str">
        <f>IF(Sample3!M446&gt;0,Sample3!M446,)</f>
        <v/>
      </c>
      <c r="E440" s="162">
        <f t="shared" si="99"/>
        <v>0.42290612918506743</v>
      </c>
      <c r="F440" s="162">
        <f t="shared" si="100"/>
        <v>2.2097471808154349E-2</v>
      </c>
      <c r="G440" s="162">
        <f t="shared" si="101"/>
        <v>7.1806574994024916E-4</v>
      </c>
      <c r="H440" s="162">
        <f t="shared" si="102"/>
        <v>9.0591626972794104E-5</v>
      </c>
      <c r="I440" s="162">
        <f t="shared" si="103"/>
        <v>2.2815537558094599E-2</v>
      </c>
      <c r="J440" s="162">
        <f t="shared" si="109"/>
        <v>9.0591626972794104E-5</v>
      </c>
      <c r="K440" s="162">
        <f t="shared" si="104"/>
        <v>1.9763762744029022E-6</v>
      </c>
      <c r="L440" s="59">
        <f t="shared" si="105"/>
        <v>0</v>
      </c>
      <c r="M440" s="162">
        <f t="shared" si="110"/>
        <v>0.69446479948420559</v>
      </c>
      <c r="N440" s="99">
        <f t="shared" si="106"/>
        <v>1.894694725941196E-6</v>
      </c>
      <c r="O440" s="100">
        <f t="shared" si="111"/>
        <v>3.6935939745420554E-7</v>
      </c>
      <c r="P440" s="100">
        <f t="shared" si="112"/>
        <v>8.1400575664362291E-9</v>
      </c>
      <c r="Q440" s="11">
        <v>438</v>
      </c>
      <c r="R440" s="9">
        <f t="shared" si="107"/>
        <v>0.6944280357612056</v>
      </c>
    </row>
    <row r="441" spans="1:18" x14ac:dyDescent="0.25">
      <c r="A441" s="9">
        <f t="shared" si="108"/>
        <v>-2.2906129185067393E-2</v>
      </c>
      <c r="B441" s="88">
        <f>IF(Sample3!K447&gt;0,Sample3!K447, )</f>
        <v>2.2906129185067393E-2</v>
      </c>
      <c r="C441" s="88">
        <f>IF(Sample3!L447&gt;0,Sample3!L447,"")</f>
        <v>0.69308832037940915</v>
      </c>
      <c r="D441" s="88" t="str">
        <f>IF(Sample3!M447&gt;0,Sample3!M447,)</f>
        <v/>
      </c>
      <c r="E441" s="162">
        <f t="shared" si="99"/>
        <v>0.42290612918506743</v>
      </c>
      <c r="F441" s="162">
        <f t="shared" si="100"/>
        <v>2.2097471808154349E-2</v>
      </c>
      <c r="G441" s="162">
        <f t="shared" si="101"/>
        <v>7.1806574994024916E-4</v>
      </c>
      <c r="H441" s="162">
        <f t="shared" si="102"/>
        <v>9.0591626972794104E-5</v>
      </c>
      <c r="I441" s="162">
        <f t="shared" si="103"/>
        <v>2.2815537558094599E-2</v>
      </c>
      <c r="J441" s="162">
        <f t="shared" si="109"/>
        <v>9.0591626972794104E-5</v>
      </c>
      <c r="K441" s="162">
        <f t="shared" si="104"/>
        <v>1.9763762744029022E-6</v>
      </c>
      <c r="L441" s="59">
        <f t="shared" si="105"/>
        <v>0</v>
      </c>
      <c r="M441" s="162">
        <f t="shared" si="110"/>
        <v>0.69446479948420559</v>
      </c>
      <c r="N441" s="99">
        <f t="shared" si="106"/>
        <v>1.894694725941196E-6</v>
      </c>
      <c r="O441" s="100">
        <f t="shared" si="111"/>
        <v>3.6935939745420554E-7</v>
      </c>
      <c r="P441" s="100">
        <f t="shared" si="112"/>
        <v>8.1400575664362291E-9</v>
      </c>
      <c r="Q441" s="11">
        <v>439</v>
      </c>
      <c r="R441" s="9">
        <f t="shared" si="107"/>
        <v>0.6944280357612056</v>
      </c>
    </row>
    <row r="442" spans="1:18" x14ac:dyDescent="0.25">
      <c r="A442" s="9">
        <f t="shared" si="108"/>
        <v>-2.2906129185067393E-2</v>
      </c>
      <c r="B442" s="88">
        <f>IF(Sample3!K448&gt;0,Sample3!K448, )</f>
        <v>2.2906129185067393E-2</v>
      </c>
      <c r="C442" s="88">
        <f>IF(Sample3!L448&gt;0,Sample3!L448,"")</f>
        <v>0.69308832037940915</v>
      </c>
      <c r="D442" s="88" t="str">
        <f>IF(Sample3!M448&gt;0,Sample3!M448,)</f>
        <v/>
      </c>
      <c r="E442" s="162">
        <f t="shared" si="99"/>
        <v>0.42290612918506743</v>
      </c>
      <c r="F442" s="162">
        <f t="shared" si="100"/>
        <v>2.2097471808154349E-2</v>
      </c>
      <c r="G442" s="162">
        <f t="shared" si="101"/>
        <v>7.1806574994024916E-4</v>
      </c>
      <c r="H442" s="162">
        <f t="shared" si="102"/>
        <v>9.0591626972794104E-5</v>
      </c>
      <c r="I442" s="162">
        <f t="shared" si="103"/>
        <v>2.2815537558094599E-2</v>
      </c>
      <c r="J442" s="162">
        <f t="shared" si="109"/>
        <v>9.0591626972794104E-5</v>
      </c>
      <c r="K442" s="162">
        <f t="shared" si="104"/>
        <v>1.9763762744029022E-6</v>
      </c>
      <c r="L442" s="59">
        <f t="shared" si="105"/>
        <v>0</v>
      </c>
      <c r="M442" s="162">
        <f t="shared" si="110"/>
        <v>0.69446479948420559</v>
      </c>
      <c r="N442" s="99">
        <f t="shared" si="106"/>
        <v>1.894694725941196E-6</v>
      </c>
      <c r="O442" s="100">
        <f t="shared" si="111"/>
        <v>3.6935939745420554E-7</v>
      </c>
      <c r="P442" s="100">
        <f t="shared" si="112"/>
        <v>8.1400575664362291E-9</v>
      </c>
      <c r="Q442" s="11">
        <v>440</v>
      </c>
      <c r="R442" s="9">
        <f t="shared" si="107"/>
        <v>0.6944280357612056</v>
      </c>
    </row>
    <row r="443" spans="1:18" x14ac:dyDescent="0.25">
      <c r="A443" s="9">
        <f t="shared" si="108"/>
        <v>-2.2829724484650291E-2</v>
      </c>
      <c r="B443" s="88">
        <f>IF(Sample3!K449&gt;0,Sample3!K449, )</f>
        <v>2.2829724484650291E-2</v>
      </c>
      <c r="C443" s="88">
        <f>IF(Sample3!L449&gt;0,Sample3!L449,"")</f>
        <v>0.69322726090147213</v>
      </c>
      <c r="D443" s="88" t="str">
        <f>IF(Sample3!M449&gt;0,Sample3!M449,)</f>
        <v/>
      </c>
      <c r="E443" s="162">
        <f t="shared" si="99"/>
        <v>0.42282972448465034</v>
      </c>
      <c r="F443" s="162">
        <f t="shared" si="100"/>
        <v>2.2024481069473016E-2</v>
      </c>
      <c r="G443" s="162">
        <f t="shared" si="101"/>
        <v>7.1498611323017255E-4</v>
      </c>
      <c r="H443" s="162">
        <f t="shared" si="102"/>
        <v>9.0257301947102575E-5</v>
      </c>
      <c r="I443" s="162">
        <f t="shared" si="103"/>
        <v>2.2739467182703189E-2</v>
      </c>
      <c r="J443" s="162">
        <f t="shared" si="109"/>
        <v>9.0257301947102575E-5</v>
      </c>
      <c r="K443" s="162">
        <f t="shared" si="104"/>
        <v>1.9715224537821491E-6</v>
      </c>
      <c r="L443" s="59">
        <f t="shared" si="105"/>
        <v>0</v>
      </c>
      <c r="M443" s="162">
        <f t="shared" si="110"/>
        <v>0.69446426961555607</v>
      </c>
      <c r="N443" s="99">
        <f t="shared" si="106"/>
        <v>1.5301905587196092E-6</v>
      </c>
      <c r="O443" s="100">
        <f t="shared" si="111"/>
        <v>3.6790388843534765E-7</v>
      </c>
      <c r="P443" s="100">
        <f t="shared" si="112"/>
        <v>8.0801038833495262E-9</v>
      </c>
      <c r="Q443" s="11">
        <v>441</v>
      </c>
      <c r="R443" s="9">
        <f t="shared" si="107"/>
        <v>0.69442764156770664</v>
      </c>
    </row>
    <row r="444" spans="1:18" x14ac:dyDescent="0.25">
      <c r="A444" s="9">
        <f t="shared" si="108"/>
        <v>-2.2829724484650291E-2</v>
      </c>
      <c r="B444" s="88">
        <f>IF(Sample3!K450&gt;0,Sample3!K450, )</f>
        <v>2.2829724484650291E-2</v>
      </c>
      <c r="C444" s="88">
        <f>IF(Sample3!L450&gt;0,Sample3!L450,"")</f>
        <v>0.69347492786496368</v>
      </c>
      <c r="D444" s="88" t="str">
        <f>IF(Sample3!M450&gt;0,Sample3!M450,)</f>
        <v/>
      </c>
      <c r="E444" s="162">
        <f t="shared" si="99"/>
        <v>0.42282972448465034</v>
      </c>
      <c r="F444" s="162">
        <f t="shared" si="100"/>
        <v>2.2024481069473016E-2</v>
      </c>
      <c r="G444" s="162">
        <f t="shared" si="101"/>
        <v>7.1498611323017255E-4</v>
      </c>
      <c r="H444" s="162">
        <f t="shared" si="102"/>
        <v>9.0257301947102575E-5</v>
      </c>
      <c r="I444" s="162">
        <f t="shared" si="103"/>
        <v>2.2739467182703189E-2</v>
      </c>
      <c r="J444" s="162">
        <f t="shared" si="109"/>
        <v>9.0257301947102575E-5</v>
      </c>
      <c r="K444" s="162">
        <f t="shared" si="104"/>
        <v>1.9715224537821491E-6</v>
      </c>
      <c r="L444" s="59">
        <f t="shared" si="105"/>
        <v>0</v>
      </c>
      <c r="M444" s="162">
        <f t="shared" si="110"/>
        <v>0.69446426961555607</v>
      </c>
      <c r="N444" s="99">
        <f t="shared" si="106"/>
        <v>9.7879709946523159E-7</v>
      </c>
      <c r="O444" s="100">
        <f t="shared" si="111"/>
        <v>3.6790388843534765E-7</v>
      </c>
      <c r="P444" s="100">
        <f t="shared" si="112"/>
        <v>8.0801038833495262E-9</v>
      </c>
      <c r="Q444" s="11">
        <v>442</v>
      </c>
      <c r="R444" s="9">
        <f t="shared" si="107"/>
        <v>0.69442764156770664</v>
      </c>
    </row>
    <row r="445" spans="1:18" x14ac:dyDescent="0.25">
      <c r="A445" s="9">
        <f t="shared" si="108"/>
        <v>-2.2829724484650291E-2</v>
      </c>
      <c r="B445" s="88">
        <f>IF(Sample3!K451&gt;0,Sample3!K451, )</f>
        <v>2.2829724484650291E-2</v>
      </c>
      <c r="C445" s="88">
        <f>IF(Sample3!L451&gt;0,Sample3!L451,"")</f>
        <v>0.69308832037940915</v>
      </c>
      <c r="D445" s="88" t="str">
        <f>IF(Sample3!M451&gt;0,Sample3!M451,)</f>
        <v/>
      </c>
      <c r="E445" s="162">
        <f t="shared" si="99"/>
        <v>0.42282972448465034</v>
      </c>
      <c r="F445" s="162">
        <f t="shared" si="100"/>
        <v>2.2024481069473016E-2</v>
      </c>
      <c r="G445" s="162">
        <f t="shared" si="101"/>
        <v>7.1498611323017255E-4</v>
      </c>
      <c r="H445" s="162">
        <f t="shared" si="102"/>
        <v>9.0257301947102575E-5</v>
      </c>
      <c r="I445" s="162">
        <f t="shared" si="103"/>
        <v>2.2739467182703189E-2</v>
      </c>
      <c r="J445" s="162">
        <f t="shared" si="109"/>
        <v>9.0257301947102575E-5</v>
      </c>
      <c r="K445" s="162">
        <f t="shared" si="104"/>
        <v>1.9715224537821491E-6</v>
      </c>
      <c r="L445" s="59">
        <f t="shared" si="105"/>
        <v>0</v>
      </c>
      <c r="M445" s="162">
        <f t="shared" si="110"/>
        <v>0.69446426961555607</v>
      </c>
      <c r="N445" s="99">
        <f t="shared" si="106"/>
        <v>1.8932363004533002E-6</v>
      </c>
      <c r="O445" s="100">
        <f t="shared" si="111"/>
        <v>3.6790388843534765E-7</v>
      </c>
      <c r="P445" s="100">
        <f t="shared" si="112"/>
        <v>8.0801038833495262E-9</v>
      </c>
      <c r="Q445" s="11">
        <v>443</v>
      </c>
      <c r="R445" s="9">
        <f t="shared" si="107"/>
        <v>0.69442764156770664</v>
      </c>
    </row>
    <row r="446" spans="1:18" x14ac:dyDescent="0.25">
      <c r="A446" s="9">
        <f t="shared" si="108"/>
        <v>-2.2829724484650291E-2</v>
      </c>
      <c r="B446" s="88">
        <f>IF(Sample3!K452&gt;0,Sample3!K452, )</f>
        <v>2.2829724484650291E-2</v>
      </c>
      <c r="C446" s="88">
        <f>IF(Sample3!L452&gt;0,Sample3!L452,"")</f>
        <v>0.69308832037940915</v>
      </c>
      <c r="D446" s="88" t="str">
        <f>IF(Sample3!M452&gt;0,Sample3!M452,)</f>
        <v/>
      </c>
      <c r="E446" s="162">
        <f t="shared" si="99"/>
        <v>0.42282972448465034</v>
      </c>
      <c r="F446" s="162">
        <f t="shared" si="100"/>
        <v>2.2024481069473016E-2</v>
      </c>
      <c r="G446" s="162">
        <f t="shared" si="101"/>
        <v>7.1498611323017255E-4</v>
      </c>
      <c r="H446" s="162">
        <f t="shared" si="102"/>
        <v>9.0257301947102575E-5</v>
      </c>
      <c r="I446" s="162">
        <f t="shared" si="103"/>
        <v>2.2739467182703189E-2</v>
      </c>
      <c r="J446" s="162">
        <f t="shared" si="109"/>
        <v>9.0257301947102575E-5</v>
      </c>
      <c r="K446" s="162">
        <f t="shared" si="104"/>
        <v>1.9715224537821491E-6</v>
      </c>
      <c r="L446" s="59">
        <f t="shared" si="105"/>
        <v>0</v>
      </c>
      <c r="M446" s="162">
        <f t="shared" si="110"/>
        <v>0.69446426961555607</v>
      </c>
      <c r="N446" s="99">
        <f t="shared" si="106"/>
        <v>1.8932363004533002E-6</v>
      </c>
      <c r="O446" s="100">
        <f t="shared" si="111"/>
        <v>3.6790388843534765E-7</v>
      </c>
      <c r="P446" s="100">
        <f t="shared" si="112"/>
        <v>8.0801038833495262E-9</v>
      </c>
      <c r="Q446" s="11">
        <v>444</v>
      </c>
      <c r="R446" s="9">
        <f t="shared" si="107"/>
        <v>0.69442764156770664</v>
      </c>
    </row>
    <row r="447" spans="1:18" x14ac:dyDescent="0.25">
      <c r="A447" s="9">
        <f t="shared" si="108"/>
        <v>-2.2829724484650291E-2</v>
      </c>
      <c r="B447" s="88">
        <f>IF(Sample3!K453&gt;0,Sample3!K453, )</f>
        <v>2.2829724484650291E-2</v>
      </c>
      <c r="C447" s="88">
        <f>IF(Sample3!L453&gt;0,Sample3!L453,"")</f>
        <v>0.69296439212255423</v>
      </c>
      <c r="D447" s="88" t="str">
        <f>IF(Sample3!M453&gt;0,Sample3!M453,)</f>
        <v/>
      </c>
      <c r="E447" s="162">
        <f t="shared" si="99"/>
        <v>0.42282972448465034</v>
      </c>
      <c r="F447" s="162">
        <f t="shared" si="100"/>
        <v>2.2024481069473016E-2</v>
      </c>
      <c r="G447" s="162">
        <f t="shared" si="101"/>
        <v>7.1498611323017255E-4</v>
      </c>
      <c r="H447" s="162">
        <f t="shared" si="102"/>
        <v>9.0257301947102575E-5</v>
      </c>
      <c r="I447" s="162">
        <f t="shared" si="103"/>
        <v>2.2739467182703189E-2</v>
      </c>
      <c r="J447" s="162">
        <f t="shared" si="109"/>
        <v>9.0257301947102575E-5</v>
      </c>
      <c r="K447" s="162">
        <f t="shared" si="104"/>
        <v>1.9715224537821491E-6</v>
      </c>
      <c r="L447" s="59">
        <f t="shared" si="105"/>
        <v>0</v>
      </c>
      <c r="M447" s="162">
        <f t="shared" si="110"/>
        <v>0.69446426961555607</v>
      </c>
      <c r="N447" s="99">
        <f t="shared" si="106"/>
        <v>2.2496324940134978E-6</v>
      </c>
      <c r="O447" s="100">
        <f t="shared" si="111"/>
        <v>3.6790388843534765E-7</v>
      </c>
      <c r="P447" s="100">
        <f t="shared" si="112"/>
        <v>8.0801038833495262E-9</v>
      </c>
      <c r="Q447" s="11">
        <v>445</v>
      </c>
      <c r="R447" s="9">
        <f t="shared" si="107"/>
        <v>0.69442764156770664</v>
      </c>
    </row>
    <row r="448" spans="1:18" x14ac:dyDescent="0.25">
      <c r="A448" s="9">
        <f t="shared" si="108"/>
        <v>-2.275331978423319E-2</v>
      </c>
      <c r="B448" s="88">
        <f>IF(Sample3!K454&gt;0,Sample3!K454, )</f>
        <v>2.275331978423319E-2</v>
      </c>
      <c r="C448" s="88">
        <f>IF(Sample3!L454&gt;0,Sample3!L454,"")</f>
        <v>0.69307286655526534</v>
      </c>
      <c r="D448" s="88" t="str">
        <f>IF(Sample3!M454&gt;0,Sample3!M454,)</f>
        <v/>
      </c>
      <c r="E448" s="162">
        <f t="shared" si="99"/>
        <v>0.42275331978423319</v>
      </c>
      <c r="F448" s="162">
        <f t="shared" si="100"/>
        <v>2.1951477163839307E-2</v>
      </c>
      <c r="G448" s="162">
        <f t="shared" si="101"/>
        <v>7.1191940555542441E-4</v>
      </c>
      <c r="H448" s="162">
        <f t="shared" si="102"/>
        <v>8.9923214838458221E-5</v>
      </c>
      <c r="I448" s="162">
        <f t="shared" si="103"/>
        <v>2.2663396569394732E-2</v>
      </c>
      <c r="J448" s="162">
        <f t="shared" si="109"/>
        <v>8.9923214838458221E-5</v>
      </c>
      <c r="K448" s="162">
        <f t="shared" si="104"/>
        <v>1.9666805533789823E-6</v>
      </c>
      <c r="L448" s="59">
        <f t="shared" si="105"/>
        <v>0</v>
      </c>
      <c r="M448" s="162">
        <f t="shared" si="110"/>
        <v>0.69446374149837409</v>
      </c>
      <c r="N448" s="99">
        <f t="shared" si="106"/>
        <v>1.9345331073677523E-6</v>
      </c>
      <c r="O448" s="100">
        <f t="shared" si="111"/>
        <v>3.6645411498660232E-7</v>
      </c>
      <c r="P448" s="100">
        <f t="shared" si="112"/>
        <v>8.0204133912811502E-9</v>
      </c>
      <c r="Q448" s="11">
        <v>446</v>
      </c>
      <c r="R448" s="9">
        <f t="shared" si="107"/>
        <v>0.69442724902912434</v>
      </c>
    </row>
    <row r="449" spans="1:18" x14ac:dyDescent="0.25">
      <c r="A449" s="9">
        <f t="shared" si="108"/>
        <v>0</v>
      </c>
      <c r="B449" s="88">
        <f>IF(Sample3!K455&gt;0,Sample3!K455, )</f>
        <v>0</v>
      </c>
      <c r="C449" s="88" t="str">
        <f>IF(Sample3!L455&gt;0,Sample3!L455,"")</f>
        <v/>
      </c>
      <c r="D449" s="88">
        <f>IF(Sample3!M455&gt;0,Sample3!M455,)</f>
        <v>1099.5841244010487</v>
      </c>
      <c r="E449" s="162" t="str">
        <f t="shared" si="99"/>
        <v/>
      </c>
      <c r="F449" s="162" t="str">
        <f t="shared" si="100"/>
        <v/>
      </c>
      <c r="G449" s="162" t="str">
        <f t="shared" si="101"/>
        <v/>
      </c>
      <c r="H449" s="162" t="str">
        <f t="shared" si="102"/>
        <v/>
      </c>
      <c r="I449" s="162" t="e">
        <f t="shared" si="103"/>
        <v>#VALUE!</v>
      </c>
      <c r="J449" s="162" t="e">
        <f t="shared" si="109"/>
        <v>#VALUE!</v>
      </c>
      <c r="K449" s="162" t="str">
        <f t="shared" si="104"/>
        <v/>
      </c>
      <c r="L449" s="59" t="str">
        <f t="shared" si="105"/>
        <v/>
      </c>
      <c r="M449" s="162" t="str">
        <f t="shared" si="110"/>
        <v/>
      </c>
      <c r="N449" s="99" t="str">
        <f t="shared" si="106"/>
        <v/>
      </c>
      <c r="O449" s="100" t="str">
        <f t="shared" si="111"/>
        <v/>
      </c>
      <c r="P449" s="100" t="e">
        <f t="shared" si="112"/>
        <v>#VALUE!</v>
      </c>
      <c r="Q449" s="11">
        <v>447</v>
      </c>
      <c r="R449" s="9" t="str">
        <f t="shared" si="107"/>
        <v/>
      </c>
    </row>
    <row r="450" spans="1:18" x14ac:dyDescent="0.25">
      <c r="A450" s="9">
        <f t="shared" si="108"/>
        <v>0</v>
      </c>
      <c r="B450" s="88">
        <f>IF(Sample3!K456&gt;0,Sample3!K456, )</f>
        <v>0</v>
      </c>
      <c r="C450" s="88" t="str">
        <f>IF(Sample3!L456&gt;0,Sample3!L456,"")</f>
        <v/>
      </c>
      <c r="D450" s="88">
        <f>IF(Sample3!M456&gt;0,Sample3!M456,)</f>
        <v>1099.5841244010487</v>
      </c>
      <c r="E450" s="162" t="str">
        <f t="shared" ref="E450:E513" si="113">IF(OR(B450="",B450=0),"",B450+1/$U$17)</f>
        <v/>
      </c>
      <c r="F450" s="162" t="str">
        <f t="shared" ref="F450:F513" si="114">IF(OR(B450="",B450=0),"",$V$18-(LN(1+EXP(-$S$11*(I450-V$18))))/$S$11)</f>
        <v/>
      </c>
      <c r="G450" s="162" t="str">
        <f t="shared" ref="G450:G513" si="115">IF(OR(B450="",B450=0),"",B450-F450-H450-V$5*K450)</f>
        <v/>
      </c>
      <c r="H450" s="162" t="str">
        <f t="shared" ref="H450:H513" si="116">IF(OR(B450="",B450=0),"",1/2*(B450-V$5*K450+T$11)+1/2*POWER((B450-V$5*K450+T$11)^2-4*V$11*(B450-V$5*K450),0.5))</f>
        <v/>
      </c>
      <c r="I450" s="162" t="e">
        <f t="shared" ref="I450:I513" si="117">B450-H450-V$5*K450</f>
        <v>#VALUE!</v>
      </c>
      <c r="J450" s="162" t="e">
        <f t="shared" si="109"/>
        <v>#VALUE!</v>
      </c>
      <c r="K450" s="162" t="str">
        <f t="shared" ref="K450:K513" si="118">IF(OR(B450="",B450=0),"",LN(1+EXP($U$11*(B450-$U$13)))/$U$11)</f>
        <v/>
      </c>
      <c r="L450" s="59" t="str">
        <f t="shared" ref="L450:L513" si="119">IF(OR(B450="",B450=0),"",-LN(1+EXP($V$15*(B450-$V$13)))/$V$15)</f>
        <v/>
      </c>
      <c r="M450" s="162" t="str">
        <f t="shared" si="110"/>
        <v/>
      </c>
      <c r="N450" s="99" t="str">
        <f t="shared" ref="N450:N513" si="120">IF(OR(B450="",B450=0),"",(M450-C450)*(M450-C450))</f>
        <v/>
      </c>
      <c r="O450" s="100" t="str">
        <f t="shared" si="111"/>
        <v/>
      </c>
      <c r="P450" s="100" t="e">
        <f t="shared" si="112"/>
        <v>#VALUE!</v>
      </c>
      <c r="Q450" s="11">
        <v>448</v>
      </c>
      <c r="R450" s="9" t="str">
        <f t="shared" ref="R450:R513" si="121">IF(OR(B450="",B450=0),"",T$17+T$15*G450)</f>
        <v/>
      </c>
    </row>
    <row r="451" spans="1:18" x14ac:dyDescent="0.25">
      <c r="A451" s="9">
        <f t="shared" ref="A451:A514" si="122">-B451</f>
        <v>0</v>
      </c>
      <c r="B451" s="88">
        <f>IF(Sample3!K457&gt;0,Sample3!K457, )</f>
        <v>0</v>
      </c>
      <c r="C451" s="88" t="str">
        <f>IF(Sample3!L457&gt;0,Sample3!L457,"")</f>
        <v/>
      </c>
      <c r="D451" s="88">
        <f>IF(Sample3!M457&gt;0,Sample3!M457,)</f>
        <v>1099.5841244010487</v>
      </c>
      <c r="E451" s="162" t="str">
        <f t="shared" si="113"/>
        <v/>
      </c>
      <c r="F451" s="162" t="str">
        <f t="shared" si="114"/>
        <v/>
      </c>
      <c r="G451" s="162" t="str">
        <f t="shared" si="115"/>
        <v/>
      </c>
      <c r="H451" s="162" t="str">
        <f t="shared" si="116"/>
        <v/>
      </c>
      <c r="I451" s="162" t="e">
        <f t="shared" si="117"/>
        <v>#VALUE!</v>
      </c>
      <c r="J451" s="162" t="e">
        <f t="shared" ref="J451:J514" si="123">B451-I451-V$5*K451</f>
        <v>#VALUE!</v>
      </c>
      <c r="K451" s="162" t="str">
        <f t="shared" si="118"/>
        <v/>
      </c>
      <c r="L451" s="59" t="str">
        <f t="shared" si="119"/>
        <v/>
      </c>
      <c r="M451" s="162" t="str">
        <f t="shared" ref="M451:M514" si="124">IF(OR(B451="",B451=0),"",$S$15*F451+$T$17+$T$15*G451+$U$15*H451+S$17*(K451+L451))</f>
        <v/>
      </c>
      <c r="N451" s="99" t="str">
        <f t="shared" si="120"/>
        <v/>
      </c>
      <c r="O451" s="100" t="str">
        <f t="shared" ref="O451:O514" si="125">IF(OR(B451="",B451=0),"",1/V$17*LN(1+EXP(V$17*(B451-V$5*K451-T$13))))</f>
        <v/>
      </c>
      <c r="P451" s="100" t="e">
        <f t="shared" ref="P451:P514" si="126">(O451-J451)^2</f>
        <v>#VALUE!</v>
      </c>
      <c r="Q451" s="11">
        <v>449</v>
      </c>
      <c r="R451" s="9" t="str">
        <f t="shared" si="121"/>
        <v/>
      </c>
    </row>
    <row r="452" spans="1:18" x14ac:dyDescent="0.25">
      <c r="A452" s="9">
        <f t="shared" si="122"/>
        <v>0</v>
      </c>
      <c r="B452" s="88">
        <f>IF(Sample3!K458&gt;0,Sample3!K458, )</f>
        <v>0</v>
      </c>
      <c r="C452" s="88" t="str">
        <f>IF(Sample3!L458&gt;0,Sample3!L458,"")</f>
        <v/>
      </c>
      <c r="D452" s="88">
        <f>IF(Sample3!M458&gt;0,Sample3!M458,)</f>
        <v>1099.5841244010487</v>
      </c>
      <c r="E452" s="162" t="str">
        <f t="shared" si="113"/>
        <v/>
      </c>
      <c r="F452" s="162" t="str">
        <f t="shared" si="114"/>
        <v/>
      </c>
      <c r="G452" s="162" t="str">
        <f t="shared" si="115"/>
        <v/>
      </c>
      <c r="H452" s="162" t="str">
        <f t="shared" si="116"/>
        <v/>
      </c>
      <c r="I452" s="162" t="e">
        <f t="shared" si="117"/>
        <v>#VALUE!</v>
      </c>
      <c r="J452" s="162" t="e">
        <f t="shared" si="123"/>
        <v>#VALUE!</v>
      </c>
      <c r="K452" s="162" t="str">
        <f t="shared" si="118"/>
        <v/>
      </c>
      <c r="L452" s="59" t="str">
        <f t="shared" si="119"/>
        <v/>
      </c>
      <c r="M452" s="162" t="str">
        <f t="shared" si="124"/>
        <v/>
      </c>
      <c r="N452" s="99" t="str">
        <f t="shared" si="120"/>
        <v/>
      </c>
      <c r="O452" s="100" t="str">
        <f t="shared" si="125"/>
        <v/>
      </c>
      <c r="P452" s="100" t="e">
        <f t="shared" si="126"/>
        <v>#VALUE!</v>
      </c>
      <c r="Q452" s="11">
        <v>450</v>
      </c>
      <c r="R452" s="9" t="str">
        <f t="shared" si="121"/>
        <v/>
      </c>
    </row>
    <row r="453" spans="1:18" x14ac:dyDescent="0.25">
      <c r="A453" s="9">
        <f t="shared" si="122"/>
        <v>0</v>
      </c>
      <c r="B453" s="88">
        <f>IF(Sample3!K459&gt;0,Sample3!K459, )</f>
        <v>0</v>
      </c>
      <c r="C453" s="88" t="str">
        <f>IF(Sample3!L459&gt;0,Sample3!L459,"")</f>
        <v/>
      </c>
      <c r="D453" s="88">
        <f>IF(Sample3!M459&gt;0,Sample3!M459,)</f>
        <v>1099.5841244010487</v>
      </c>
      <c r="E453" s="162" t="str">
        <f t="shared" si="113"/>
        <v/>
      </c>
      <c r="F453" s="162" t="str">
        <f t="shared" si="114"/>
        <v/>
      </c>
      <c r="G453" s="162" t="str">
        <f t="shared" si="115"/>
        <v/>
      </c>
      <c r="H453" s="162" t="str">
        <f t="shared" si="116"/>
        <v/>
      </c>
      <c r="I453" s="162" t="e">
        <f t="shared" si="117"/>
        <v>#VALUE!</v>
      </c>
      <c r="J453" s="162" t="e">
        <f t="shared" si="123"/>
        <v>#VALUE!</v>
      </c>
      <c r="K453" s="162" t="str">
        <f t="shared" si="118"/>
        <v/>
      </c>
      <c r="L453" s="59" t="str">
        <f t="shared" si="119"/>
        <v/>
      </c>
      <c r="M453" s="162" t="str">
        <f t="shared" si="124"/>
        <v/>
      </c>
      <c r="N453" s="99" t="str">
        <f t="shared" si="120"/>
        <v/>
      </c>
      <c r="O453" s="100" t="str">
        <f t="shared" si="125"/>
        <v/>
      </c>
      <c r="P453" s="100" t="e">
        <f t="shared" si="126"/>
        <v>#VALUE!</v>
      </c>
      <c r="Q453" s="11">
        <v>451</v>
      </c>
      <c r="R453" s="9" t="str">
        <f t="shared" si="121"/>
        <v/>
      </c>
    </row>
    <row r="454" spans="1:18" x14ac:dyDescent="0.25">
      <c r="A454" s="9">
        <f t="shared" si="122"/>
        <v>0</v>
      </c>
      <c r="B454" s="88">
        <f>IF(Sample3!K460&gt;0,Sample3!K460, )</f>
        <v>0</v>
      </c>
      <c r="C454" s="88" t="str">
        <f>IF(Sample3!L460&gt;0,Sample3!L460,"")</f>
        <v/>
      </c>
      <c r="D454" s="88">
        <f>IF(Sample3!M460&gt;0,Sample3!M460,)</f>
        <v>1099.5841244010487</v>
      </c>
      <c r="E454" s="162" t="str">
        <f t="shared" si="113"/>
        <v/>
      </c>
      <c r="F454" s="162" t="str">
        <f t="shared" si="114"/>
        <v/>
      </c>
      <c r="G454" s="162" t="str">
        <f t="shared" si="115"/>
        <v/>
      </c>
      <c r="H454" s="162" t="str">
        <f t="shared" si="116"/>
        <v/>
      </c>
      <c r="I454" s="162" t="e">
        <f t="shared" si="117"/>
        <v>#VALUE!</v>
      </c>
      <c r="J454" s="162" t="e">
        <f t="shared" si="123"/>
        <v>#VALUE!</v>
      </c>
      <c r="K454" s="162" t="str">
        <f t="shared" si="118"/>
        <v/>
      </c>
      <c r="L454" s="59" t="str">
        <f t="shared" si="119"/>
        <v/>
      </c>
      <c r="M454" s="162" t="str">
        <f t="shared" si="124"/>
        <v/>
      </c>
      <c r="N454" s="99" t="str">
        <f t="shared" si="120"/>
        <v/>
      </c>
      <c r="O454" s="100" t="str">
        <f t="shared" si="125"/>
        <v/>
      </c>
      <c r="P454" s="100" t="e">
        <f t="shared" si="126"/>
        <v>#VALUE!</v>
      </c>
      <c r="Q454" s="11">
        <v>452</v>
      </c>
      <c r="R454" s="9" t="str">
        <f t="shared" si="121"/>
        <v/>
      </c>
    </row>
    <row r="455" spans="1:18" x14ac:dyDescent="0.25">
      <c r="A455" s="9">
        <f t="shared" si="122"/>
        <v>0</v>
      </c>
      <c r="B455" s="88">
        <f>IF(Sample3!K461&gt;0,Sample3!K461, )</f>
        <v>0</v>
      </c>
      <c r="C455" s="88" t="str">
        <f>IF(Sample3!L461&gt;0,Sample3!L461,"")</f>
        <v/>
      </c>
      <c r="D455" s="88">
        <f>IF(Sample3!M461&gt;0,Sample3!M461,)</f>
        <v>1099.5841244010487</v>
      </c>
      <c r="E455" s="162" t="str">
        <f t="shared" si="113"/>
        <v/>
      </c>
      <c r="F455" s="162" t="str">
        <f t="shared" si="114"/>
        <v/>
      </c>
      <c r="G455" s="162" t="str">
        <f t="shared" si="115"/>
        <v/>
      </c>
      <c r="H455" s="162" t="str">
        <f t="shared" si="116"/>
        <v/>
      </c>
      <c r="I455" s="162" t="e">
        <f t="shared" si="117"/>
        <v>#VALUE!</v>
      </c>
      <c r="J455" s="162" t="e">
        <f t="shared" si="123"/>
        <v>#VALUE!</v>
      </c>
      <c r="K455" s="162" t="str">
        <f t="shared" si="118"/>
        <v/>
      </c>
      <c r="L455" s="59" t="str">
        <f t="shared" si="119"/>
        <v/>
      </c>
      <c r="M455" s="162" t="str">
        <f t="shared" si="124"/>
        <v/>
      </c>
      <c r="N455" s="99" t="str">
        <f t="shared" si="120"/>
        <v/>
      </c>
      <c r="O455" s="100" t="str">
        <f t="shared" si="125"/>
        <v/>
      </c>
      <c r="P455" s="100" t="e">
        <f t="shared" si="126"/>
        <v>#VALUE!</v>
      </c>
      <c r="Q455" s="11">
        <v>453</v>
      </c>
      <c r="R455" s="9" t="str">
        <f t="shared" si="121"/>
        <v/>
      </c>
    </row>
    <row r="456" spans="1:18" x14ac:dyDescent="0.25">
      <c r="A456" s="9">
        <f t="shared" si="122"/>
        <v>0</v>
      </c>
      <c r="B456" s="88">
        <f>IF(Sample3!K462&gt;0,Sample3!K462, )</f>
        <v>0</v>
      </c>
      <c r="C456" s="88" t="str">
        <f>IF(Sample3!L462&gt;0,Sample3!L462,"")</f>
        <v/>
      </c>
      <c r="D456" s="88">
        <f>IF(Sample3!M462&gt;0,Sample3!M462,)</f>
        <v>1099.5841244010487</v>
      </c>
      <c r="E456" s="162" t="str">
        <f t="shared" si="113"/>
        <v/>
      </c>
      <c r="F456" s="162" t="str">
        <f t="shared" si="114"/>
        <v/>
      </c>
      <c r="G456" s="162" t="str">
        <f t="shared" si="115"/>
        <v/>
      </c>
      <c r="H456" s="162" t="str">
        <f t="shared" si="116"/>
        <v/>
      </c>
      <c r="I456" s="162" t="e">
        <f t="shared" si="117"/>
        <v>#VALUE!</v>
      </c>
      <c r="J456" s="162" t="e">
        <f t="shared" si="123"/>
        <v>#VALUE!</v>
      </c>
      <c r="K456" s="162" t="str">
        <f t="shared" si="118"/>
        <v/>
      </c>
      <c r="L456" s="59" t="str">
        <f t="shared" si="119"/>
        <v/>
      </c>
      <c r="M456" s="162" t="str">
        <f t="shared" si="124"/>
        <v/>
      </c>
      <c r="N456" s="99" t="str">
        <f t="shared" si="120"/>
        <v/>
      </c>
      <c r="O456" s="100" t="str">
        <f t="shared" si="125"/>
        <v/>
      </c>
      <c r="P456" s="100" t="e">
        <f t="shared" si="126"/>
        <v>#VALUE!</v>
      </c>
      <c r="Q456" s="11">
        <v>454</v>
      </c>
      <c r="R456" s="9" t="str">
        <f t="shared" si="121"/>
        <v/>
      </c>
    </row>
    <row r="457" spans="1:18" x14ac:dyDescent="0.25">
      <c r="A457" s="9">
        <f t="shared" si="122"/>
        <v>0</v>
      </c>
      <c r="B457" s="88">
        <f>IF(Sample3!K463&gt;0,Sample3!K463, )</f>
        <v>0</v>
      </c>
      <c r="C457" s="88" t="str">
        <f>IF(Sample3!L463&gt;0,Sample3!L463,"")</f>
        <v/>
      </c>
      <c r="D457" s="88">
        <f>IF(Sample3!M463&gt;0,Sample3!M463,)</f>
        <v>1099.5841244010487</v>
      </c>
      <c r="E457" s="162" t="str">
        <f t="shared" si="113"/>
        <v/>
      </c>
      <c r="F457" s="162" t="str">
        <f t="shared" si="114"/>
        <v/>
      </c>
      <c r="G457" s="162" t="str">
        <f t="shared" si="115"/>
        <v/>
      </c>
      <c r="H457" s="162" t="str">
        <f t="shared" si="116"/>
        <v/>
      </c>
      <c r="I457" s="162" t="e">
        <f t="shared" si="117"/>
        <v>#VALUE!</v>
      </c>
      <c r="J457" s="162" t="e">
        <f t="shared" si="123"/>
        <v>#VALUE!</v>
      </c>
      <c r="K457" s="162" t="str">
        <f t="shared" si="118"/>
        <v/>
      </c>
      <c r="L457" s="59" t="str">
        <f t="shared" si="119"/>
        <v/>
      </c>
      <c r="M457" s="162" t="str">
        <f t="shared" si="124"/>
        <v/>
      </c>
      <c r="N457" s="99" t="str">
        <f t="shared" si="120"/>
        <v/>
      </c>
      <c r="O457" s="100" t="str">
        <f t="shared" si="125"/>
        <v/>
      </c>
      <c r="P457" s="100" t="e">
        <f t="shared" si="126"/>
        <v>#VALUE!</v>
      </c>
      <c r="Q457" s="11">
        <v>455</v>
      </c>
      <c r="R457" s="9" t="str">
        <f t="shared" si="121"/>
        <v/>
      </c>
    </row>
    <row r="458" spans="1:18" x14ac:dyDescent="0.25">
      <c r="A458" s="9">
        <f t="shared" si="122"/>
        <v>0</v>
      </c>
      <c r="B458" s="88">
        <f>IF(Sample3!K464&gt;0,Sample3!K464, )</f>
        <v>0</v>
      </c>
      <c r="C458" s="88" t="str">
        <f>IF(Sample3!L464&gt;0,Sample3!L464,"")</f>
        <v/>
      </c>
      <c r="D458" s="88">
        <f>IF(Sample3!M464&gt;0,Sample3!M464,)</f>
        <v>1099.5841244010487</v>
      </c>
      <c r="E458" s="162" t="str">
        <f t="shared" si="113"/>
        <v/>
      </c>
      <c r="F458" s="162" t="str">
        <f t="shared" si="114"/>
        <v/>
      </c>
      <c r="G458" s="162" t="str">
        <f t="shared" si="115"/>
        <v/>
      </c>
      <c r="H458" s="162" t="str">
        <f t="shared" si="116"/>
        <v/>
      </c>
      <c r="I458" s="162" t="e">
        <f t="shared" si="117"/>
        <v>#VALUE!</v>
      </c>
      <c r="J458" s="162" t="e">
        <f t="shared" si="123"/>
        <v>#VALUE!</v>
      </c>
      <c r="K458" s="162" t="str">
        <f t="shared" si="118"/>
        <v/>
      </c>
      <c r="L458" s="59" t="str">
        <f t="shared" si="119"/>
        <v/>
      </c>
      <c r="M458" s="162" t="str">
        <f t="shared" si="124"/>
        <v/>
      </c>
      <c r="N458" s="99" t="str">
        <f t="shared" si="120"/>
        <v/>
      </c>
      <c r="O458" s="100" t="str">
        <f t="shared" si="125"/>
        <v/>
      </c>
      <c r="P458" s="100" t="e">
        <f t="shared" si="126"/>
        <v>#VALUE!</v>
      </c>
      <c r="Q458" s="11">
        <v>456</v>
      </c>
      <c r="R458" s="9" t="str">
        <f t="shared" si="121"/>
        <v/>
      </c>
    </row>
    <row r="459" spans="1:18" x14ac:dyDescent="0.25">
      <c r="A459" s="9">
        <f t="shared" si="122"/>
        <v>0</v>
      </c>
      <c r="B459" s="88">
        <f>IF(Sample3!K465&gt;0,Sample3!K465, )</f>
        <v>0</v>
      </c>
      <c r="C459" s="88" t="str">
        <f>IF(Sample3!L465&gt;0,Sample3!L465,"")</f>
        <v/>
      </c>
      <c r="D459" s="88">
        <f>IF(Sample3!M465&gt;0,Sample3!M465,)</f>
        <v>1099.5841244010487</v>
      </c>
      <c r="E459" s="162" t="str">
        <f t="shared" si="113"/>
        <v/>
      </c>
      <c r="F459" s="162" t="str">
        <f t="shared" si="114"/>
        <v/>
      </c>
      <c r="G459" s="162" t="str">
        <f t="shared" si="115"/>
        <v/>
      </c>
      <c r="H459" s="162" t="str">
        <f t="shared" si="116"/>
        <v/>
      </c>
      <c r="I459" s="162" t="e">
        <f t="shared" si="117"/>
        <v>#VALUE!</v>
      </c>
      <c r="J459" s="162" t="e">
        <f t="shared" si="123"/>
        <v>#VALUE!</v>
      </c>
      <c r="K459" s="162" t="str">
        <f t="shared" si="118"/>
        <v/>
      </c>
      <c r="L459" s="59" t="str">
        <f t="shared" si="119"/>
        <v/>
      </c>
      <c r="M459" s="162" t="str">
        <f t="shared" si="124"/>
        <v/>
      </c>
      <c r="N459" s="99" t="str">
        <f t="shared" si="120"/>
        <v/>
      </c>
      <c r="O459" s="100" t="str">
        <f t="shared" si="125"/>
        <v/>
      </c>
      <c r="P459" s="100" t="e">
        <f t="shared" si="126"/>
        <v>#VALUE!</v>
      </c>
      <c r="Q459" s="11">
        <v>457</v>
      </c>
      <c r="R459" s="9" t="str">
        <f t="shared" si="121"/>
        <v/>
      </c>
    </row>
    <row r="460" spans="1:18" x14ac:dyDescent="0.25">
      <c r="A460" s="9">
        <f t="shared" si="122"/>
        <v>0</v>
      </c>
      <c r="B460" s="88">
        <f>IF(Sample3!K466&gt;0,Sample3!K466, )</f>
        <v>0</v>
      </c>
      <c r="C460" s="88" t="str">
        <f>IF(Sample3!L466&gt;0,Sample3!L466,"")</f>
        <v/>
      </c>
      <c r="D460" s="88">
        <f>IF(Sample3!M466&gt;0,Sample3!M466,)</f>
        <v>1099.5841244010487</v>
      </c>
      <c r="E460" s="162" t="str">
        <f t="shared" si="113"/>
        <v/>
      </c>
      <c r="F460" s="162" t="str">
        <f t="shared" si="114"/>
        <v/>
      </c>
      <c r="G460" s="162" t="str">
        <f t="shared" si="115"/>
        <v/>
      </c>
      <c r="H460" s="162" t="str">
        <f t="shared" si="116"/>
        <v/>
      </c>
      <c r="I460" s="162" t="e">
        <f t="shared" si="117"/>
        <v>#VALUE!</v>
      </c>
      <c r="J460" s="162" t="e">
        <f t="shared" si="123"/>
        <v>#VALUE!</v>
      </c>
      <c r="K460" s="162" t="str">
        <f t="shared" si="118"/>
        <v/>
      </c>
      <c r="L460" s="59" t="str">
        <f t="shared" si="119"/>
        <v/>
      </c>
      <c r="M460" s="162" t="str">
        <f t="shared" si="124"/>
        <v/>
      </c>
      <c r="N460" s="99" t="str">
        <f t="shared" si="120"/>
        <v/>
      </c>
      <c r="O460" s="100" t="str">
        <f t="shared" si="125"/>
        <v/>
      </c>
      <c r="P460" s="100" t="e">
        <f t="shared" si="126"/>
        <v>#VALUE!</v>
      </c>
      <c r="Q460" s="11">
        <v>458</v>
      </c>
      <c r="R460" s="9" t="str">
        <f t="shared" si="121"/>
        <v/>
      </c>
    </row>
    <row r="461" spans="1:18" x14ac:dyDescent="0.25">
      <c r="A461" s="9">
        <f t="shared" si="122"/>
        <v>0</v>
      </c>
      <c r="B461" s="88">
        <f>IF(Sample3!K467&gt;0,Sample3!K467, )</f>
        <v>0</v>
      </c>
      <c r="C461" s="88" t="str">
        <f>IF(Sample3!L467&gt;0,Sample3!L467,"")</f>
        <v/>
      </c>
      <c r="D461" s="88">
        <f>IF(Sample3!M467&gt;0,Sample3!M467,)</f>
        <v>1099.5841244010487</v>
      </c>
      <c r="E461" s="162" t="str">
        <f t="shared" si="113"/>
        <v/>
      </c>
      <c r="F461" s="162" t="str">
        <f t="shared" si="114"/>
        <v/>
      </c>
      <c r="G461" s="162" t="str">
        <f t="shared" si="115"/>
        <v/>
      </c>
      <c r="H461" s="162" t="str">
        <f t="shared" si="116"/>
        <v/>
      </c>
      <c r="I461" s="162" t="e">
        <f t="shared" si="117"/>
        <v>#VALUE!</v>
      </c>
      <c r="J461" s="162" t="e">
        <f t="shared" si="123"/>
        <v>#VALUE!</v>
      </c>
      <c r="K461" s="162" t="str">
        <f t="shared" si="118"/>
        <v/>
      </c>
      <c r="L461" s="59" t="str">
        <f t="shared" si="119"/>
        <v/>
      </c>
      <c r="M461" s="162" t="str">
        <f t="shared" si="124"/>
        <v/>
      </c>
      <c r="N461" s="99" t="str">
        <f t="shared" si="120"/>
        <v/>
      </c>
      <c r="O461" s="100" t="str">
        <f t="shared" si="125"/>
        <v/>
      </c>
      <c r="P461" s="100" t="e">
        <f t="shared" si="126"/>
        <v>#VALUE!</v>
      </c>
      <c r="Q461" s="11">
        <v>459</v>
      </c>
      <c r="R461" s="9" t="str">
        <f t="shared" si="121"/>
        <v/>
      </c>
    </row>
    <row r="462" spans="1:18" x14ac:dyDescent="0.25">
      <c r="A462" s="9">
        <f t="shared" si="122"/>
        <v>0</v>
      </c>
      <c r="B462" s="88">
        <f>IF(Sample3!K468&gt;0,Sample3!K468, )</f>
        <v>0</v>
      </c>
      <c r="C462" s="88" t="str">
        <f>IF(Sample3!L468&gt;0,Sample3!L468,"")</f>
        <v/>
      </c>
      <c r="D462" s="88">
        <f>IF(Sample3!M468&gt;0,Sample3!M468,)</f>
        <v>1099.5841244010487</v>
      </c>
      <c r="E462" s="162" t="str">
        <f t="shared" si="113"/>
        <v/>
      </c>
      <c r="F462" s="162" t="str">
        <f t="shared" si="114"/>
        <v/>
      </c>
      <c r="G462" s="162" t="str">
        <f t="shared" si="115"/>
        <v/>
      </c>
      <c r="H462" s="162" t="str">
        <f t="shared" si="116"/>
        <v/>
      </c>
      <c r="I462" s="162" t="e">
        <f t="shared" si="117"/>
        <v>#VALUE!</v>
      </c>
      <c r="J462" s="162" t="e">
        <f t="shared" si="123"/>
        <v>#VALUE!</v>
      </c>
      <c r="K462" s="162" t="str">
        <f t="shared" si="118"/>
        <v/>
      </c>
      <c r="L462" s="59" t="str">
        <f t="shared" si="119"/>
        <v/>
      </c>
      <c r="M462" s="162" t="str">
        <f t="shared" si="124"/>
        <v/>
      </c>
      <c r="N462" s="99" t="str">
        <f t="shared" si="120"/>
        <v/>
      </c>
      <c r="O462" s="100" t="str">
        <f t="shared" si="125"/>
        <v/>
      </c>
      <c r="P462" s="100" t="e">
        <f t="shared" si="126"/>
        <v>#VALUE!</v>
      </c>
      <c r="Q462" s="11">
        <v>460</v>
      </c>
      <c r="R462" s="9" t="str">
        <f t="shared" si="121"/>
        <v/>
      </c>
    </row>
    <row r="463" spans="1:18" x14ac:dyDescent="0.25">
      <c r="A463" s="9">
        <f t="shared" si="122"/>
        <v>0</v>
      </c>
      <c r="B463" s="88">
        <f>IF(Sample3!K469&gt;0,Sample3!K469, )</f>
        <v>0</v>
      </c>
      <c r="C463" s="88" t="str">
        <f>IF(Sample3!L469&gt;0,Sample3!L469,"")</f>
        <v/>
      </c>
      <c r="D463" s="88">
        <f>IF(Sample3!M469&gt;0,Sample3!M469,)</f>
        <v>1099.5841244010487</v>
      </c>
      <c r="E463" s="162" t="str">
        <f t="shared" si="113"/>
        <v/>
      </c>
      <c r="F463" s="162" t="str">
        <f t="shared" si="114"/>
        <v/>
      </c>
      <c r="G463" s="162" t="str">
        <f t="shared" si="115"/>
        <v/>
      </c>
      <c r="H463" s="162" t="str">
        <f t="shared" si="116"/>
        <v/>
      </c>
      <c r="I463" s="162" t="e">
        <f t="shared" si="117"/>
        <v>#VALUE!</v>
      </c>
      <c r="J463" s="162" t="e">
        <f t="shared" si="123"/>
        <v>#VALUE!</v>
      </c>
      <c r="K463" s="162" t="str">
        <f t="shared" si="118"/>
        <v/>
      </c>
      <c r="L463" s="59" t="str">
        <f t="shared" si="119"/>
        <v/>
      </c>
      <c r="M463" s="162" t="str">
        <f t="shared" si="124"/>
        <v/>
      </c>
      <c r="N463" s="99" t="str">
        <f t="shared" si="120"/>
        <v/>
      </c>
      <c r="O463" s="100" t="str">
        <f t="shared" si="125"/>
        <v/>
      </c>
      <c r="P463" s="100" t="e">
        <f t="shared" si="126"/>
        <v>#VALUE!</v>
      </c>
      <c r="Q463" s="11">
        <v>461</v>
      </c>
      <c r="R463" s="9" t="str">
        <f t="shared" si="121"/>
        <v/>
      </c>
    </row>
    <row r="464" spans="1:18" x14ac:dyDescent="0.25">
      <c r="A464" s="9">
        <f t="shared" si="122"/>
        <v>0</v>
      </c>
      <c r="B464" s="88">
        <f>IF(Sample3!K470&gt;0,Sample3!K470, )</f>
        <v>0</v>
      </c>
      <c r="C464" s="88" t="str">
        <f>IF(Sample3!L470&gt;0,Sample3!L470,"")</f>
        <v/>
      </c>
      <c r="D464" s="88">
        <f>IF(Sample3!M470&gt;0,Sample3!M470,)</f>
        <v>1099.5841244010487</v>
      </c>
      <c r="E464" s="162" t="str">
        <f t="shared" si="113"/>
        <v/>
      </c>
      <c r="F464" s="162" t="str">
        <f t="shared" si="114"/>
        <v/>
      </c>
      <c r="G464" s="162" t="str">
        <f t="shared" si="115"/>
        <v/>
      </c>
      <c r="H464" s="162" t="str">
        <f t="shared" si="116"/>
        <v/>
      </c>
      <c r="I464" s="162" t="e">
        <f t="shared" si="117"/>
        <v>#VALUE!</v>
      </c>
      <c r="J464" s="162" t="e">
        <f t="shared" si="123"/>
        <v>#VALUE!</v>
      </c>
      <c r="K464" s="162" t="str">
        <f t="shared" si="118"/>
        <v/>
      </c>
      <c r="L464" s="59" t="str">
        <f t="shared" si="119"/>
        <v/>
      </c>
      <c r="M464" s="162" t="str">
        <f t="shared" si="124"/>
        <v/>
      </c>
      <c r="N464" s="99" t="str">
        <f t="shared" si="120"/>
        <v/>
      </c>
      <c r="O464" s="100" t="str">
        <f t="shared" si="125"/>
        <v/>
      </c>
      <c r="P464" s="100" t="e">
        <f t="shared" si="126"/>
        <v>#VALUE!</v>
      </c>
      <c r="Q464" s="11">
        <v>462</v>
      </c>
      <c r="R464" s="9" t="str">
        <f t="shared" si="121"/>
        <v/>
      </c>
    </row>
    <row r="465" spans="1:18" x14ac:dyDescent="0.25">
      <c r="A465" s="9">
        <f t="shared" si="122"/>
        <v>0</v>
      </c>
      <c r="B465" s="88">
        <f>IF(Sample3!K471&gt;0,Sample3!K471, )</f>
        <v>0</v>
      </c>
      <c r="C465" s="88" t="str">
        <f>IF(Sample3!L471&gt;0,Sample3!L471,"")</f>
        <v/>
      </c>
      <c r="D465" s="88">
        <f>IF(Sample3!M471&gt;0,Sample3!M471,)</f>
        <v>1099.5841244010487</v>
      </c>
      <c r="E465" s="162" t="str">
        <f t="shared" si="113"/>
        <v/>
      </c>
      <c r="F465" s="162" t="str">
        <f t="shared" si="114"/>
        <v/>
      </c>
      <c r="G465" s="162" t="str">
        <f t="shared" si="115"/>
        <v/>
      </c>
      <c r="H465" s="162" t="str">
        <f t="shared" si="116"/>
        <v/>
      </c>
      <c r="I465" s="162" t="e">
        <f t="shared" si="117"/>
        <v>#VALUE!</v>
      </c>
      <c r="J465" s="162" t="e">
        <f t="shared" si="123"/>
        <v>#VALUE!</v>
      </c>
      <c r="K465" s="162" t="str">
        <f t="shared" si="118"/>
        <v/>
      </c>
      <c r="L465" s="59" t="str">
        <f t="shared" si="119"/>
        <v/>
      </c>
      <c r="M465" s="162" t="str">
        <f t="shared" si="124"/>
        <v/>
      </c>
      <c r="N465" s="99" t="str">
        <f t="shared" si="120"/>
        <v/>
      </c>
      <c r="O465" s="100" t="str">
        <f t="shared" si="125"/>
        <v/>
      </c>
      <c r="P465" s="100" t="e">
        <f t="shared" si="126"/>
        <v>#VALUE!</v>
      </c>
      <c r="Q465" s="11">
        <v>463</v>
      </c>
      <c r="R465" s="9" t="str">
        <f t="shared" si="121"/>
        <v/>
      </c>
    </row>
    <row r="466" spans="1:18" x14ac:dyDescent="0.25">
      <c r="A466" s="9">
        <f t="shared" si="122"/>
        <v>0</v>
      </c>
      <c r="B466" s="88">
        <f>IF(Sample3!K472&gt;0,Sample3!K472, )</f>
        <v>0</v>
      </c>
      <c r="C466" s="88" t="str">
        <f>IF(Sample3!L472&gt;0,Sample3!L472,"")</f>
        <v/>
      </c>
      <c r="D466" s="88">
        <f>IF(Sample3!M472&gt;0,Sample3!M472,)</f>
        <v>1099.5841244010487</v>
      </c>
      <c r="E466" s="162" t="str">
        <f t="shared" si="113"/>
        <v/>
      </c>
      <c r="F466" s="162" t="str">
        <f t="shared" si="114"/>
        <v/>
      </c>
      <c r="G466" s="162" t="str">
        <f t="shared" si="115"/>
        <v/>
      </c>
      <c r="H466" s="162" t="str">
        <f t="shared" si="116"/>
        <v/>
      </c>
      <c r="I466" s="162" t="e">
        <f t="shared" si="117"/>
        <v>#VALUE!</v>
      </c>
      <c r="J466" s="162" t="e">
        <f t="shared" si="123"/>
        <v>#VALUE!</v>
      </c>
      <c r="K466" s="162" t="str">
        <f t="shared" si="118"/>
        <v/>
      </c>
      <c r="L466" s="59" t="str">
        <f t="shared" si="119"/>
        <v/>
      </c>
      <c r="M466" s="162" t="str">
        <f t="shared" si="124"/>
        <v/>
      </c>
      <c r="N466" s="99" t="str">
        <f t="shared" si="120"/>
        <v/>
      </c>
      <c r="O466" s="100" t="str">
        <f t="shared" si="125"/>
        <v/>
      </c>
      <c r="P466" s="100" t="e">
        <f t="shared" si="126"/>
        <v>#VALUE!</v>
      </c>
      <c r="Q466" s="11">
        <v>464</v>
      </c>
      <c r="R466" s="9" t="str">
        <f t="shared" si="121"/>
        <v/>
      </c>
    </row>
    <row r="467" spans="1:18" x14ac:dyDescent="0.25">
      <c r="A467" s="9">
        <f t="shared" si="122"/>
        <v>0</v>
      </c>
      <c r="B467" s="88">
        <f>IF(Sample3!K473&gt;0,Sample3!K473, )</f>
        <v>0</v>
      </c>
      <c r="C467" s="88" t="str">
        <f>IF(Sample3!L473&gt;0,Sample3!L473,"")</f>
        <v/>
      </c>
      <c r="D467" s="88">
        <f>IF(Sample3!M473&gt;0,Sample3!M473,)</f>
        <v>1099.5841244010487</v>
      </c>
      <c r="E467" s="162" t="str">
        <f t="shared" si="113"/>
        <v/>
      </c>
      <c r="F467" s="162" t="str">
        <f t="shared" si="114"/>
        <v/>
      </c>
      <c r="G467" s="162" t="str">
        <f t="shared" si="115"/>
        <v/>
      </c>
      <c r="H467" s="162" t="str">
        <f t="shared" si="116"/>
        <v/>
      </c>
      <c r="I467" s="162" t="e">
        <f t="shared" si="117"/>
        <v>#VALUE!</v>
      </c>
      <c r="J467" s="162" t="e">
        <f t="shared" si="123"/>
        <v>#VALUE!</v>
      </c>
      <c r="K467" s="162" t="str">
        <f t="shared" si="118"/>
        <v/>
      </c>
      <c r="L467" s="59" t="str">
        <f t="shared" si="119"/>
        <v/>
      </c>
      <c r="M467" s="162" t="str">
        <f t="shared" si="124"/>
        <v/>
      </c>
      <c r="N467" s="99" t="str">
        <f t="shared" si="120"/>
        <v/>
      </c>
      <c r="O467" s="100" t="str">
        <f t="shared" si="125"/>
        <v/>
      </c>
      <c r="P467" s="100" t="e">
        <f t="shared" si="126"/>
        <v>#VALUE!</v>
      </c>
      <c r="Q467" s="11">
        <v>465</v>
      </c>
      <c r="R467" s="9" t="str">
        <f t="shared" si="121"/>
        <v/>
      </c>
    </row>
    <row r="468" spans="1:18" x14ac:dyDescent="0.25">
      <c r="A468" s="9">
        <f t="shared" si="122"/>
        <v>0</v>
      </c>
      <c r="B468" s="88">
        <f>IF(Sample3!K474&gt;0,Sample3!K474, )</f>
        <v>0</v>
      </c>
      <c r="C468" s="88" t="str">
        <f>IF(Sample3!L474&gt;0,Sample3!L474,"")</f>
        <v/>
      </c>
      <c r="D468" s="88">
        <f>IF(Sample3!M474&gt;0,Sample3!M474,)</f>
        <v>1099.5841244010487</v>
      </c>
      <c r="E468" s="162" t="str">
        <f t="shared" si="113"/>
        <v/>
      </c>
      <c r="F468" s="162" t="str">
        <f t="shared" si="114"/>
        <v/>
      </c>
      <c r="G468" s="162" t="str">
        <f t="shared" si="115"/>
        <v/>
      </c>
      <c r="H468" s="162" t="str">
        <f t="shared" si="116"/>
        <v/>
      </c>
      <c r="I468" s="162" t="e">
        <f t="shared" si="117"/>
        <v>#VALUE!</v>
      </c>
      <c r="J468" s="162" t="e">
        <f t="shared" si="123"/>
        <v>#VALUE!</v>
      </c>
      <c r="K468" s="162" t="str">
        <f t="shared" si="118"/>
        <v/>
      </c>
      <c r="L468" s="59" t="str">
        <f t="shared" si="119"/>
        <v/>
      </c>
      <c r="M468" s="162" t="str">
        <f t="shared" si="124"/>
        <v/>
      </c>
      <c r="N468" s="99" t="str">
        <f t="shared" si="120"/>
        <v/>
      </c>
      <c r="O468" s="100" t="str">
        <f t="shared" si="125"/>
        <v/>
      </c>
      <c r="P468" s="100" t="e">
        <f t="shared" si="126"/>
        <v>#VALUE!</v>
      </c>
      <c r="Q468" s="11">
        <v>466</v>
      </c>
      <c r="R468" s="9" t="str">
        <f t="shared" si="121"/>
        <v/>
      </c>
    </row>
    <row r="469" spans="1:18" x14ac:dyDescent="0.25">
      <c r="A469" s="9">
        <f t="shared" si="122"/>
        <v>0</v>
      </c>
      <c r="B469" s="88">
        <f>IF(Sample3!K475&gt;0,Sample3!K475, )</f>
        <v>0</v>
      </c>
      <c r="C469" s="88" t="str">
        <f>IF(Sample3!L475&gt;0,Sample3!L475,"")</f>
        <v/>
      </c>
      <c r="D469" s="88">
        <f>IF(Sample3!M475&gt;0,Sample3!M475,)</f>
        <v>1099.5841244010487</v>
      </c>
      <c r="E469" s="162" t="str">
        <f t="shared" si="113"/>
        <v/>
      </c>
      <c r="F469" s="162" t="str">
        <f t="shared" si="114"/>
        <v/>
      </c>
      <c r="G469" s="162" t="str">
        <f t="shared" si="115"/>
        <v/>
      </c>
      <c r="H469" s="162" t="str">
        <f t="shared" si="116"/>
        <v/>
      </c>
      <c r="I469" s="162" t="e">
        <f t="shared" si="117"/>
        <v>#VALUE!</v>
      </c>
      <c r="J469" s="162" t="e">
        <f t="shared" si="123"/>
        <v>#VALUE!</v>
      </c>
      <c r="K469" s="162" t="str">
        <f t="shared" si="118"/>
        <v/>
      </c>
      <c r="L469" s="59" t="str">
        <f t="shared" si="119"/>
        <v/>
      </c>
      <c r="M469" s="162" t="str">
        <f t="shared" si="124"/>
        <v/>
      </c>
      <c r="N469" s="99" t="str">
        <f t="shared" si="120"/>
        <v/>
      </c>
      <c r="O469" s="100" t="str">
        <f t="shared" si="125"/>
        <v/>
      </c>
      <c r="P469" s="100" t="e">
        <f t="shared" si="126"/>
        <v>#VALUE!</v>
      </c>
      <c r="Q469" s="11">
        <v>467</v>
      </c>
      <c r="R469" s="9" t="str">
        <f t="shared" si="121"/>
        <v/>
      </c>
    </row>
    <row r="470" spans="1:18" x14ac:dyDescent="0.25">
      <c r="A470" s="9">
        <f t="shared" si="122"/>
        <v>0</v>
      </c>
      <c r="B470" s="88">
        <f>IF(Sample3!K476&gt;0,Sample3!K476, )</f>
        <v>0</v>
      </c>
      <c r="C470" s="88" t="str">
        <f>IF(Sample3!L476&gt;0,Sample3!L476,"")</f>
        <v/>
      </c>
      <c r="D470" s="88">
        <f>IF(Sample3!M476&gt;0,Sample3!M476,)</f>
        <v>1099.5841244010487</v>
      </c>
      <c r="E470" s="162" t="str">
        <f t="shared" si="113"/>
        <v/>
      </c>
      <c r="F470" s="162" t="str">
        <f t="shared" si="114"/>
        <v/>
      </c>
      <c r="G470" s="162" t="str">
        <f t="shared" si="115"/>
        <v/>
      </c>
      <c r="H470" s="162" t="str">
        <f t="shared" si="116"/>
        <v/>
      </c>
      <c r="I470" s="162" t="e">
        <f t="shared" si="117"/>
        <v>#VALUE!</v>
      </c>
      <c r="J470" s="162" t="e">
        <f t="shared" si="123"/>
        <v>#VALUE!</v>
      </c>
      <c r="K470" s="162" t="str">
        <f t="shared" si="118"/>
        <v/>
      </c>
      <c r="L470" s="59" t="str">
        <f t="shared" si="119"/>
        <v/>
      </c>
      <c r="M470" s="162" t="str">
        <f t="shared" si="124"/>
        <v/>
      </c>
      <c r="N470" s="99" t="str">
        <f t="shared" si="120"/>
        <v/>
      </c>
      <c r="O470" s="100" t="str">
        <f t="shared" si="125"/>
        <v/>
      </c>
      <c r="P470" s="100" t="e">
        <f t="shared" si="126"/>
        <v>#VALUE!</v>
      </c>
      <c r="Q470" s="11">
        <v>468</v>
      </c>
      <c r="R470" s="9" t="str">
        <f t="shared" si="121"/>
        <v/>
      </c>
    </row>
    <row r="471" spans="1:18" x14ac:dyDescent="0.25">
      <c r="A471" s="9">
        <f t="shared" si="122"/>
        <v>0</v>
      </c>
      <c r="B471" s="88">
        <f>IF(Sample3!K477&gt;0,Sample3!K477, )</f>
        <v>0</v>
      </c>
      <c r="C471" s="88" t="str">
        <f>IF(Sample3!L477&gt;0,Sample3!L477,"")</f>
        <v/>
      </c>
      <c r="D471" s="88">
        <f>IF(Sample3!M477&gt;0,Sample3!M477,)</f>
        <v>1099.5841244010487</v>
      </c>
      <c r="E471" s="162" t="str">
        <f t="shared" si="113"/>
        <v/>
      </c>
      <c r="F471" s="162" t="str">
        <f t="shared" si="114"/>
        <v/>
      </c>
      <c r="G471" s="162" t="str">
        <f t="shared" si="115"/>
        <v/>
      </c>
      <c r="H471" s="162" t="str">
        <f t="shared" si="116"/>
        <v/>
      </c>
      <c r="I471" s="162" t="e">
        <f t="shared" si="117"/>
        <v>#VALUE!</v>
      </c>
      <c r="J471" s="162" t="e">
        <f t="shared" si="123"/>
        <v>#VALUE!</v>
      </c>
      <c r="K471" s="162" t="str">
        <f t="shared" si="118"/>
        <v/>
      </c>
      <c r="L471" s="59" t="str">
        <f t="shared" si="119"/>
        <v/>
      </c>
      <c r="M471" s="162" t="str">
        <f t="shared" si="124"/>
        <v/>
      </c>
      <c r="N471" s="99" t="str">
        <f t="shared" si="120"/>
        <v/>
      </c>
      <c r="O471" s="100" t="str">
        <f t="shared" si="125"/>
        <v/>
      </c>
      <c r="P471" s="100" t="e">
        <f t="shared" si="126"/>
        <v>#VALUE!</v>
      </c>
      <c r="Q471" s="11">
        <v>469</v>
      </c>
      <c r="R471" s="9" t="str">
        <f t="shared" si="121"/>
        <v/>
      </c>
    </row>
    <row r="472" spans="1:18" x14ac:dyDescent="0.25">
      <c r="A472" s="9">
        <f t="shared" si="122"/>
        <v>0</v>
      </c>
      <c r="B472" s="88">
        <f>IF(Sample3!K478&gt;0,Sample3!K478, )</f>
        <v>0</v>
      </c>
      <c r="C472" s="88" t="str">
        <f>IF(Sample3!L478&gt;0,Sample3!L478,"")</f>
        <v/>
      </c>
      <c r="D472" s="88">
        <f>IF(Sample3!M478&gt;0,Sample3!M478,)</f>
        <v>1099.5841244010487</v>
      </c>
      <c r="E472" s="162" t="str">
        <f t="shared" si="113"/>
        <v/>
      </c>
      <c r="F472" s="162" t="str">
        <f t="shared" si="114"/>
        <v/>
      </c>
      <c r="G472" s="162" t="str">
        <f t="shared" si="115"/>
        <v/>
      </c>
      <c r="H472" s="162" t="str">
        <f t="shared" si="116"/>
        <v/>
      </c>
      <c r="I472" s="162" t="e">
        <f t="shared" si="117"/>
        <v>#VALUE!</v>
      </c>
      <c r="J472" s="162" t="e">
        <f t="shared" si="123"/>
        <v>#VALUE!</v>
      </c>
      <c r="K472" s="162" t="str">
        <f t="shared" si="118"/>
        <v/>
      </c>
      <c r="L472" s="59" t="str">
        <f t="shared" si="119"/>
        <v/>
      </c>
      <c r="M472" s="162" t="str">
        <f t="shared" si="124"/>
        <v/>
      </c>
      <c r="N472" s="99" t="str">
        <f t="shared" si="120"/>
        <v/>
      </c>
      <c r="O472" s="100" t="str">
        <f t="shared" si="125"/>
        <v/>
      </c>
      <c r="P472" s="100" t="e">
        <f t="shared" si="126"/>
        <v>#VALUE!</v>
      </c>
      <c r="Q472" s="11">
        <v>470</v>
      </c>
      <c r="R472" s="9" t="str">
        <f t="shared" si="121"/>
        <v/>
      </c>
    </row>
    <row r="473" spans="1:18" x14ac:dyDescent="0.25">
      <c r="A473" s="9">
        <f t="shared" si="122"/>
        <v>0</v>
      </c>
      <c r="B473" s="88">
        <f>IF(Sample3!K479&gt;0,Sample3!K479, )</f>
        <v>0</v>
      </c>
      <c r="C473" s="88" t="str">
        <f>IF(Sample3!L479&gt;0,Sample3!L479,"")</f>
        <v/>
      </c>
      <c r="D473" s="88">
        <f>IF(Sample3!M479&gt;0,Sample3!M479,)</f>
        <v>1099.5841244010487</v>
      </c>
      <c r="E473" s="162" t="str">
        <f t="shared" si="113"/>
        <v/>
      </c>
      <c r="F473" s="162" t="str">
        <f t="shared" si="114"/>
        <v/>
      </c>
      <c r="G473" s="162" t="str">
        <f t="shared" si="115"/>
        <v/>
      </c>
      <c r="H473" s="162" t="str">
        <f t="shared" si="116"/>
        <v/>
      </c>
      <c r="I473" s="162" t="e">
        <f t="shared" si="117"/>
        <v>#VALUE!</v>
      </c>
      <c r="J473" s="162" t="e">
        <f t="shared" si="123"/>
        <v>#VALUE!</v>
      </c>
      <c r="K473" s="162" t="str">
        <f t="shared" si="118"/>
        <v/>
      </c>
      <c r="L473" s="59" t="str">
        <f t="shared" si="119"/>
        <v/>
      </c>
      <c r="M473" s="162" t="str">
        <f t="shared" si="124"/>
        <v/>
      </c>
      <c r="N473" s="99" t="str">
        <f t="shared" si="120"/>
        <v/>
      </c>
      <c r="O473" s="100" t="str">
        <f t="shared" si="125"/>
        <v/>
      </c>
      <c r="P473" s="100" t="e">
        <f t="shared" si="126"/>
        <v>#VALUE!</v>
      </c>
      <c r="Q473" s="11">
        <v>471</v>
      </c>
      <c r="R473" s="9" t="str">
        <f t="shared" si="121"/>
        <v/>
      </c>
    </row>
    <row r="474" spans="1:18" x14ac:dyDescent="0.25">
      <c r="A474" s="9">
        <f t="shared" si="122"/>
        <v>0</v>
      </c>
      <c r="B474" s="88">
        <f>IF(Sample3!K480&gt;0,Sample3!K480, )</f>
        <v>0</v>
      </c>
      <c r="C474" s="88" t="str">
        <f>IF(Sample3!L480&gt;0,Sample3!L480,"")</f>
        <v/>
      </c>
      <c r="D474" s="88">
        <f>IF(Sample3!M480&gt;0,Sample3!M480,)</f>
        <v>1099.5841244010487</v>
      </c>
      <c r="E474" s="162" t="str">
        <f t="shared" si="113"/>
        <v/>
      </c>
      <c r="F474" s="162" t="str">
        <f t="shared" si="114"/>
        <v/>
      </c>
      <c r="G474" s="162" t="str">
        <f t="shared" si="115"/>
        <v/>
      </c>
      <c r="H474" s="162" t="str">
        <f t="shared" si="116"/>
        <v/>
      </c>
      <c r="I474" s="162" t="e">
        <f t="shared" si="117"/>
        <v>#VALUE!</v>
      </c>
      <c r="J474" s="162" t="e">
        <f t="shared" si="123"/>
        <v>#VALUE!</v>
      </c>
      <c r="K474" s="162" t="str">
        <f t="shared" si="118"/>
        <v/>
      </c>
      <c r="L474" s="59" t="str">
        <f t="shared" si="119"/>
        <v/>
      </c>
      <c r="M474" s="162" t="str">
        <f t="shared" si="124"/>
        <v/>
      </c>
      <c r="N474" s="99" t="str">
        <f t="shared" si="120"/>
        <v/>
      </c>
      <c r="O474" s="100" t="str">
        <f t="shared" si="125"/>
        <v/>
      </c>
      <c r="P474" s="100" t="e">
        <f t="shared" si="126"/>
        <v>#VALUE!</v>
      </c>
      <c r="Q474" s="11">
        <v>472</v>
      </c>
      <c r="R474" s="9" t="str">
        <f t="shared" si="121"/>
        <v/>
      </c>
    </row>
    <row r="475" spans="1:18" x14ac:dyDescent="0.25">
      <c r="A475" s="9">
        <f t="shared" si="122"/>
        <v>0</v>
      </c>
      <c r="B475" s="88">
        <f>IF(Sample3!K481&gt;0,Sample3!K481, )</f>
        <v>0</v>
      </c>
      <c r="C475" s="88" t="str">
        <f>IF(Sample3!L481&gt;0,Sample3!L481,"")</f>
        <v/>
      </c>
      <c r="D475" s="88">
        <f>IF(Sample3!M481&gt;0,Sample3!M481,)</f>
        <v>1099.5841244010487</v>
      </c>
      <c r="E475" s="162" t="str">
        <f t="shared" si="113"/>
        <v/>
      </c>
      <c r="F475" s="162" t="str">
        <f t="shared" si="114"/>
        <v/>
      </c>
      <c r="G475" s="162" t="str">
        <f t="shared" si="115"/>
        <v/>
      </c>
      <c r="H475" s="162" t="str">
        <f t="shared" si="116"/>
        <v/>
      </c>
      <c r="I475" s="162" t="e">
        <f t="shared" si="117"/>
        <v>#VALUE!</v>
      </c>
      <c r="J475" s="162" t="e">
        <f t="shared" si="123"/>
        <v>#VALUE!</v>
      </c>
      <c r="K475" s="162" t="str">
        <f t="shared" si="118"/>
        <v/>
      </c>
      <c r="L475" s="59" t="str">
        <f t="shared" si="119"/>
        <v/>
      </c>
      <c r="M475" s="162" t="str">
        <f t="shared" si="124"/>
        <v/>
      </c>
      <c r="N475" s="99" t="str">
        <f t="shared" si="120"/>
        <v/>
      </c>
      <c r="O475" s="100" t="str">
        <f t="shared" si="125"/>
        <v/>
      </c>
      <c r="P475" s="100" t="e">
        <f t="shared" si="126"/>
        <v>#VALUE!</v>
      </c>
      <c r="Q475" s="11">
        <v>473</v>
      </c>
      <c r="R475" s="9" t="str">
        <f t="shared" si="121"/>
        <v/>
      </c>
    </row>
    <row r="476" spans="1:18" x14ac:dyDescent="0.25">
      <c r="A476" s="9">
        <f t="shared" si="122"/>
        <v>0</v>
      </c>
      <c r="B476" s="88">
        <f>IF(Sample3!K482&gt;0,Sample3!K482, )</f>
        <v>0</v>
      </c>
      <c r="C476" s="88" t="str">
        <f>IF(Sample3!L482&gt;0,Sample3!L482,"")</f>
        <v/>
      </c>
      <c r="D476" s="88">
        <f>IF(Sample3!M482&gt;0,Sample3!M482,)</f>
        <v>1099.5841244010487</v>
      </c>
      <c r="E476" s="162" t="str">
        <f t="shared" si="113"/>
        <v/>
      </c>
      <c r="F476" s="162" t="str">
        <f t="shared" si="114"/>
        <v/>
      </c>
      <c r="G476" s="162" t="str">
        <f t="shared" si="115"/>
        <v/>
      </c>
      <c r="H476" s="162" t="str">
        <f t="shared" si="116"/>
        <v/>
      </c>
      <c r="I476" s="162" t="e">
        <f t="shared" si="117"/>
        <v>#VALUE!</v>
      </c>
      <c r="J476" s="162" t="e">
        <f t="shared" si="123"/>
        <v>#VALUE!</v>
      </c>
      <c r="K476" s="162" t="str">
        <f t="shared" si="118"/>
        <v/>
      </c>
      <c r="L476" s="59" t="str">
        <f t="shared" si="119"/>
        <v/>
      </c>
      <c r="M476" s="162" t="str">
        <f t="shared" si="124"/>
        <v/>
      </c>
      <c r="N476" s="99" t="str">
        <f t="shared" si="120"/>
        <v/>
      </c>
      <c r="O476" s="100" t="str">
        <f t="shared" si="125"/>
        <v/>
      </c>
      <c r="P476" s="100" t="e">
        <f t="shared" si="126"/>
        <v>#VALUE!</v>
      </c>
      <c r="Q476" s="11">
        <v>474</v>
      </c>
      <c r="R476" s="9" t="str">
        <f t="shared" si="121"/>
        <v/>
      </c>
    </row>
    <row r="477" spans="1:18" x14ac:dyDescent="0.25">
      <c r="A477" s="9">
        <f t="shared" si="122"/>
        <v>0</v>
      </c>
      <c r="B477" s="88">
        <f>IF(Sample3!K483&gt;0,Sample3!K483, )</f>
        <v>0</v>
      </c>
      <c r="C477" s="88" t="str">
        <f>IF(Sample3!L483&gt;0,Sample3!L483,"")</f>
        <v/>
      </c>
      <c r="D477" s="88">
        <f>IF(Sample3!M483&gt;0,Sample3!M483,)</f>
        <v>1099.5841244010487</v>
      </c>
      <c r="E477" s="162" t="str">
        <f t="shared" si="113"/>
        <v/>
      </c>
      <c r="F477" s="162" t="str">
        <f t="shared" si="114"/>
        <v/>
      </c>
      <c r="G477" s="162" t="str">
        <f t="shared" si="115"/>
        <v/>
      </c>
      <c r="H477" s="162" t="str">
        <f t="shared" si="116"/>
        <v/>
      </c>
      <c r="I477" s="162" t="e">
        <f t="shared" si="117"/>
        <v>#VALUE!</v>
      </c>
      <c r="J477" s="162" t="e">
        <f t="shared" si="123"/>
        <v>#VALUE!</v>
      </c>
      <c r="K477" s="162" t="str">
        <f t="shared" si="118"/>
        <v/>
      </c>
      <c r="L477" s="59" t="str">
        <f t="shared" si="119"/>
        <v/>
      </c>
      <c r="M477" s="162" t="str">
        <f t="shared" si="124"/>
        <v/>
      </c>
      <c r="N477" s="99" t="str">
        <f t="shared" si="120"/>
        <v/>
      </c>
      <c r="O477" s="100" t="str">
        <f t="shared" si="125"/>
        <v/>
      </c>
      <c r="P477" s="100" t="e">
        <f t="shared" si="126"/>
        <v>#VALUE!</v>
      </c>
      <c r="Q477" s="11">
        <v>475</v>
      </c>
      <c r="R477" s="9" t="str">
        <f t="shared" si="121"/>
        <v/>
      </c>
    </row>
    <row r="478" spans="1:18" x14ac:dyDescent="0.25">
      <c r="A478" s="9">
        <f t="shared" si="122"/>
        <v>0</v>
      </c>
      <c r="B478" s="88">
        <f>IF(Sample3!K484&gt;0,Sample3!K484, )</f>
        <v>0</v>
      </c>
      <c r="C478" s="88" t="str">
        <f>IF(Sample3!L484&gt;0,Sample3!L484,"")</f>
        <v/>
      </c>
      <c r="D478" s="88">
        <f>IF(Sample3!M484&gt;0,Sample3!M484,)</f>
        <v>1099.5841244010487</v>
      </c>
      <c r="E478" s="162" t="str">
        <f t="shared" si="113"/>
        <v/>
      </c>
      <c r="F478" s="162" t="str">
        <f t="shared" si="114"/>
        <v/>
      </c>
      <c r="G478" s="162" t="str">
        <f t="shared" si="115"/>
        <v/>
      </c>
      <c r="H478" s="162" t="str">
        <f t="shared" si="116"/>
        <v/>
      </c>
      <c r="I478" s="162" t="e">
        <f t="shared" si="117"/>
        <v>#VALUE!</v>
      </c>
      <c r="J478" s="162" t="e">
        <f t="shared" si="123"/>
        <v>#VALUE!</v>
      </c>
      <c r="K478" s="162" t="str">
        <f t="shared" si="118"/>
        <v/>
      </c>
      <c r="L478" s="59" t="str">
        <f t="shared" si="119"/>
        <v/>
      </c>
      <c r="M478" s="162" t="str">
        <f t="shared" si="124"/>
        <v/>
      </c>
      <c r="N478" s="99" t="str">
        <f t="shared" si="120"/>
        <v/>
      </c>
      <c r="O478" s="100" t="str">
        <f t="shared" si="125"/>
        <v/>
      </c>
      <c r="P478" s="100" t="e">
        <f t="shared" si="126"/>
        <v>#VALUE!</v>
      </c>
      <c r="Q478" s="11">
        <v>476</v>
      </c>
      <c r="R478" s="9" t="str">
        <f t="shared" si="121"/>
        <v/>
      </c>
    </row>
    <row r="479" spans="1:18" x14ac:dyDescent="0.25">
      <c r="A479" s="9">
        <f t="shared" si="122"/>
        <v>0</v>
      </c>
      <c r="B479" s="88">
        <f>IF(Sample3!K485&gt;0,Sample3!K485, )</f>
        <v>0</v>
      </c>
      <c r="C479" s="88" t="str">
        <f>IF(Sample3!L485&gt;0,Sample3!L485,"")</f>
        <v/>
      </c>
      <c r="D479" s="88">
        <f>IF(Sample3!M485&gt;0,Sample3!M485,)</f>
        <v>1099.5841244010487</v>
      </c>
      <c r="E479" s="162" t="str">
        <f t="shared" si="113"/>
        <v/>
      </c>
      <c r="F479" s="162" t="str">
        <f t="shared" si="114"/>
        <v/>
      </c>
      <c r="G479" s="162" t="str">
        <f t="shared" si="115"/>
        <v/>
      </c>
      <c r="H479" s="162" t="str">
        <f t="shared" si="116"/>
        <v/>
      </c>
      <c r="I479" s="162" t="e">
        <f t="shared" si="117"/>
        <v>#VALUE!</v>
      </c>
      <c r="J479" s="162" t="e">
        <f t="shared" si="123"/>
        <v>#VALUE!</v>
      </c>
      <c r="K479" s="162" t="str">
        <f t="shared" si="118"/>
        <v/>
      </c>
      <c r="L479" s="59" t="str">
        <f t="shared" si="119"/>
        <v/>
      </c>
      <c r="M479" s="162" t="str">
        <f t="shared" si="124"/>
        <v/>
      </c>
      <c r="N479" s="99" t="str">
        <f t="shared" si="120"/>
        <v/>
      </c>
      <c r="O479" s="100" t="str">
        <f t="shared" si="125"/>
        <v/>
      </c>
      <c r="P479" s="100" t="e">
        <f t="shared" si="126"/>
        <v>#VALUE!</v>
      </c>
      <c r="Q479" s="11">
        <v>477</v>
      </c>
      <c r="R479" s="9" t="str">
        <f t="shared" si="121"/>
        <v/>
      </c>
    </row>
    <row r="480" spans="1:18" x14ac:dyDescent="0.25">
      <c r="A480" s="9">
        <f t="shared" si="122"/>
        <v>0</v>
      </c>
      <c r="B480" s="88">
        <f>IF(Sample3!K486&gt;0,Sample3!K486, )</f>
        <v>0</v>
      </c>
      <c r="C480" s="88" t="str">
        <f>IF(Sample3!L486&gt;0,Sample3!L486,"")</f>
        <v/>
      </c>
      <c r="D480" s="88">
        <f>IF(Sample3!M486&gt;0,Sample3!M486,)</f>
        <v>1099.5841244010487</v>
      </c>
      <c r="E480" s="162" t="str">
        <f t="shared" si="113"/>
        <v/>
      </c>
      <c r="F480" s="162" t="str">
        <f t="shared" si="114"/>
        <v/>
      </c>
      <c r="G480" s="162" t="str">
        <f t="shared" si="115"/>
        <v/>
      </c>
      <c r="H480" s="162" t="str">
        <f t="shared" si="116"/>
        <v/>
      </c>
      <c r="I480" s="162" t="e">
        <f t="shared" si="117"/>
        <v>#VALUE!</v>
      </c>
      <c r="J480" s="162" t="e">
        <f t="shared" si="123"/>
        <v>#VALUE!</v>
      </c>
      <c r="K480" s="162" t="str">
        <f t="shared" si="118"/>
        <v/>
      </c>
      <c r="L480" s="59" t="str">
        <f t="shared" si="119"/>
        <v/>
      </c>
      <c r="M480" s="162" t="str">
        <f t="shared" si="124"/>
        <v/>
      </c>
      <c r="N480" s="99" t="str">
        <f t="shared" si="120"/>
        <v/>
      </c>
      <c r="O480" s="100" t="str">
        <f t="shared" si="125"/>
        <v/>
      </c>
      <c r="P480" s="100" t="e">
        <f t="shared" si="126"/>
        <v>#VALUE!</v>
      </c>
      <c r="Q480" s="11">
        <v>478</v>
      </c>
      <c r="R480" s="9" t="str">
        <f t="shared" si="121"/>
        <v/>
      </c>
    </row>
    <row r="481" spans="1:18" x14ac:dyDescent="0.25">
      <c r="A481" s="9">
        <f t="shared" si="122"/>
        <v>0</v>
      </c>
      <c r="B481" s="88">
        <f>IF(Sample3!K487&gt;0,Sample3!K487, )</f>
        <v>0</v>
      </c>
      <c r="C481" s="88" t="str">
        <f>IF(Sample3!L487&gt;0,Sample3!L487,"")</f>
        <v/>
      </c>
      <c r="D481" s="88">
        <f>IF(Sample3!M487&gt;0,Sample3!M487,)</f>
        <v>1099.5841244010487</v>
      </c>
      <c r="E481" s="162" t="str">
        <f t="shared" si="113"/>
        <v/>
      </c>
      <c r="F481" s="162" t="str">
        <f t="shared" si="114"/>
        <v/>
      </c>
      <c r="G481" s="162" t="str">
        <f t="shared" si="115"/>
        <v/>
      </c>
      <c r="H481" s="162" t="str">
        <f t="shared" si="116"/>
        <v/>
      </c>
      <c r="I481" s="162" t="e">
        <f t="shared" si="117"/>
        <v>#VALUE!</v>
      </c>
      <c r="J481" s="162" t="e">
        <f t="shared" si="123"/>
        <v>#VALUE!</v>
      </c>
      <c r="K481" s="162" t="str">
        <f t="shared" si="118"/>
        <v/>
      </c>
      <c r="L481" s="59" t="str">
        <f t="shared" si="119"/>
        <v/>
      </c>
      <c r="M481" s="162" t="str">
        <f t="shared" si="124"/>
        <v/>
      </c>
      <c r="N481" s="99" t="str">
        <f t="shared" si="120"/>
        <v/>
      </c>
      <c r="O481" s="100" t="str">
        <f t="shared" si="125"/>
        <v/>
      </c>
      <c r="P481" s="100" t="e">
        <f t="shared" si="126"/>
        <v>#VALUE!</v>
      </c>
      <c r="Q481" s="11">
        <v>479</v>
      </c>
      <c r="R481" s="9" t="str">
        <f t="shared" si="121"/>
        <v/>
      </c>
    </row>
    <row r="482" spans="1:18" x14ac:dyDescent="0.25">
      <c r="A482" s="9">
        <f t="shared" si="122"/>
        <v>0</v>
      </c>
      <c r="B482" s="88">
        <f>IF(Sample3!K488&gt;0,Sample3!K488, )</f>
        <v>0</v>
      </c>
      <c r="C482" s="88" t="str">
        <f>IF(Sample3!L488&gt;0,Sample3!L488,"")</f>
        <v/>
      </c>
      <c r="D482" s="88">
        <f>IF(Sample3!M488&gt;0,Sample3!M488,)</f>
        <v>1099.5841244010487</v>
      </c>
      <c r="E482" s="162" t="str">
        <f t="shared" si="113"/>
        <v/>
      </c>
      <c r="F482" s="162" t="str">
        <f t="shared" si="114"/>
        <v/>
      </c>
      <c r="G482" s="162" t="str">
        <f t="shared" si="115"/>
        <v/>
      </c>
      <c r="H482" s="162" t="str">
        <f t="shared" si="116"/>
        <v/>
      </c>
      <c r="I482" s="162" t="e">
        <f t="shared" si="117"/>
        <v>#VALUE!</v>
      </c>
      <c r="J482" s="162" t="e">
        <f t="shared" si="123"/>
        <v>#VALUE!</v>
      </c>
      <c r="K482" s="162" t="str">
        <f t="shared" si="118"/>
        <v/>
      </c>
      <c r="L482" s="59" t="str">
        <f t="shared" si="119"/>
        <v/>
      </c>
      <c r="M482" s="162" t="str">
        <f t="shared" si="124"/>
        <v/>
      </c>
      <c r="N482" s="99" t="str">
        <f t="shared" si="120"/>
        <v/>
      </c>
      <c r="O482" s="100" t="str">
        <f t="shared" si="125"/>
        <v/>
      </c>
      <c r="P482" s="100" t="e">
        <f t="shared" si="126"/>
        <v>#VALUE!</v>
      </c>
      <c r="Q482" s="11">
        <v>480</v>
      </c>
      <c r="R482" s="9" t="str">
        <f t="shared" si="121"/>
        <v/>
      </c>
    </row>
    <row r="483" spans="1:18" x14ac:dyDescent="0.25">
      <c r="A483" s="9">
        <f t="shared" si="122"/>
        <v>0</v>
      </c>
      <c r="B483" s="88">
        <f>IF(Sample3!K489&gt;0,Sample3!K489, )</f>
        <v>0</v>
      </c>
      <c r="C483" s="88" t="str">
        <f>IF(Sample3!L489&gt;0,Sample3!L489,"")</f>
        <v/>
      </c>
      <c r="D483" s="88">
        <f>IF(Sample3!M489&gt;0,Sample3!M489,)</f>
        <v>1099.5841244010487</v>
      </c>
      <c r="E483" s="162" t="str">
        <f t="shared" si="113"/>
        <v/>
      </c>
      <c r="F483" s="162" t="str">
        <f t="shared" si="114"/>
        <v/>
      </c>
      <c r="G483" s="162" t="str">
        <f t="shared" si="115"/>
        <v/>
      </c>
      <c r="H483" s="162" t="str">
        <f t="shared" si="116"/>
        <v/>
      </c>
      <c r="I483" s="162" t="e">
        <f t="shared" si="117"/>
        <v>#VALUE!</v>
      </c>
      <c r="J483" s="162" t="e">
        <f t="shared" si="123"/>
        <v>#VALUE!</v>
      </c>
      <c r="K483" s="162" t="str">
        <f t="shared" si="118"/>
        <v/>
      </c>
      <c r="L483" s="59" t="str">
        <f t="shared" si="119"/>
        <v/>
      </c>
      <c r="M483" s="162" t="str">
        <f t="shared" si="124"/>
        <v/>
      </c>
      <c r="N483" s="99" t="str">
        <f t="shared" si="120"/>
        <v/>
      </c>
      <c r="O483" s="100" t="str">
        <f t="shared" si="125"/>
        <v/>
      </c>
      <c r="P483" s="100" t="e">
        <f t="shared" si="126"/>
        <v>#VALUE!</v>
      </c>
      <c r="Q483" s="11">
        <v>481</v>
      </c>
      <c r="R483" s="9" t="str">
        <f t="shared" si="121"/>
        <v/>
      </c>
    </row>
    <row r="484" spans="1:18" x14ac:dyDescent="0.25">
      <c r="A484" s="9">
        <f t="shared" si="122"/>
        <v>0</v>
      </c>
      <c r="B484" s="88">
        <f>IF(Sample3!K490&gt;0,Sample3!K490, )</f>
        <v>0</v>
      </c>
      <c r="C484" s="88" t="str">
        <f>IF(Sample3!L490&gt;0,Sample3!L490,"")</f>
        <v/>
      </c>
      <c r="D484" s="88">
        <f>IF(Sample3!M490&gt;0,Sample3!M490,)</f>
        <v>1099.5841244010487</v>
      </c>
      <c r="E484" s="162" t="str">
        <f t="shared" si="113"/>
        <v/>
      </c>
      <c r="F484" s="162" t="str">
        <f t="shared" si="114"/>
        <v/>
      </c>
      <c r="G484" s="162" t="str">
        <f t="shared" si="115"/>
        <v/>
      </c>
      <c r="H484" s="162" t="str">
        <f t="shared" si="116"/>
        <v/>
      </c>
      <c r="I484" s="162" t="e">
        <f t="shared" si="117"/>
        <v>#VALUE!</v>
      </c>
      <c r="J484" s="162" t="e">
        <f t="shared" si="123"/>
        <v>#VALUE!</v>
      </c>
      <c r="K484" s="162" t="str">
        <f t="shared" si="118"/>
        <v/>
      </c>
      <c r="L484" s="59" t="str">
        <f t="shared" si="119"/>
        <v/>
      </c>
      <c r="M484" s="162" t="str">
        <f t="shared" si="124"/>
        <v/>
      </c>
      <c r="N484" s="99" t="str">
        <f t="shared" si="120"/>
        <v/>
      </c>
      <c r="O484" s="100" t="str">
        <f t="shared" si="125"/>
        <v/>
      </c>
      <c r="P484" s="100" t="e">
        <f t="shared" si="126"/>
        <v>#VALUE!</v>
      </c>
      <c r="Q484" s="11">
        <v>482</v>
      </c>
      <c r="R484" s="9" t="str">
        <f t="shared" si="121"/>
        <v/>
      </c>
    </row>
    <row r="485" spans="1:18" x14ac:dyDescent="0.25">
      <c r="A485" s="9">
        <f t="shared" si="122"/>
        <v>0</v>
      </c>
      <c r="B485" s="88">
        <f>IF(Sample3!K491&gt;0,Sample3!K491, )</f>
        <v>0</v>
      </c>
      <c r="C485" s="88" t="str">
        <f>IF(Sample3!L491&gt;0,Sample3!L491,"")</f>
        <v/>
      </c>
      <c r="D485" s="88">
        <f>IF(Sample3!M491&gt;0,Sample3!M491,)</f>
        <v>1099.5841244010487</v>
      </c>
      <c r="E485" s="162" t="str">
        <f t="shared" si="113"/>
        <v/>
      </c>
      <c r="F485" s="162" t="str">
        <f t="shared" si="114"/>
        <v/>
      </c>
      <c r="G485" s="162" t="str">
        <f t="shared" si="115"/>
        <v/>
      </c>
      <c r="H485" s="162" t="str">
        <f t="shared" si="116"/>
        <v/>
      </c>
      <c r="I485" s="162" t="e">
        <f t="shared" si="117"/>
        <v>#VALUE!</v>
      </c>
      <c r="J485" s="162" t="e">
        <f t="shared" si="123"/>
        <v>#VALUE!</v>
      </c>
      <c r="K485" s="162" t="str">
        <f t="shared" si="118"/>
        <v/>
      </c>
      <c r="L485" s="59" t="str">
        <f t="shared" si="119"/>
        <v/>
      </c>
      <c r="M485" s="162" t="str">
        <f t="shared" si="124"/>
        <v/>
      </c>
      <c r="N485" s="99" t="str">
        <f t="shared" si="120"/>
        <v/>
      </c>
      <c r="O485" s="100" t="str">
        <f t="shared" si="125"/>
        <v/>
      </c>
      <c r="P485" s="100" t="e">
        <f t="shared" si="126"/>
        <v>#VALUE!</v>
      </c>
      <c r="Q485" s="11">
        <v>483</v>
      </c>
      <c r="R485" s="9" t="str">
        <f t="shared" si="121"/>
        <v/>
      </c>
    </row>
    <row r="486" spans="1:18" x14ac:dyDescent="0.25">
      <c r="A486" s="9">
        <f t="shared" si="122"/>
        <v>0</v>
      </c>
      <c r="B486" s="88">
        <f>IF(Sample3!K492&gt;0,Sample3!K492, )</f>
        <v>0</v>
      </c>
      <c r="C486" s="88" t="str">
        <f>IF(Sample3!L492&gt;0,Sample3!L492,"")</f>
        <v/>
      </c>
      <c r="D486" s="88">
        <f>IF(Sample3!M492&gt;0,Sample3!M492,)</f>
        <v>1099.5841244010487</v>
      </c>
      <c r="E486" s="162" t="str">
        <f t="shared" si="113"/>
        <v/>
      </c>
      <c r="F486" s="162" t="str">
        <f t="shared" si="114"/>
        <v/>
      </c>
      <c r="G486" s="162" t="str">
        <f t="shared" si="115"/>
        <v/>
      </c>
      <c r="H486" s="162" t="str">
        <f t="shared" si="116"/>
        <v/>
      </c>
      <c r="I486" s="162" t="e">
        <f t="shared" si="117"/>
        <v>#VALUE!</v>
      </c>
      <c r="J486" s="162" t="e">
        <f t="shared" si="123"/>
        <v>#VALUE!</v>
      </c>
      <c r="K486" s="162" t="str">
        <f t="shared" si="118"/>
        <v/>
      </c>
      <c r="L486" s="59" t="str">
        <f t="shared" si="119"/>
        <v/>
      </c>
      <c r="M486" s="162" t="str">
        <f t="shared" si="124"/>
        <v/>
      </c>
      <c r="N486" s="99" t="str">
        <f t="shared" si="120"/>
        <v/>
      </c>
      <c r="O486" s="100" t="str">
        <f t="shared" si="125"/>
        <v/>
      </c>
      <c r="P486" s="100" t="e">
        <f t="shared" si="126"/>
        <v>#VALUE!</v>
      </c>
      <c r="Q486" s="11">
        <v>484</v>
      </c>
      <c r="R486" s="9" t="str">
        <f t="shared" si="121"/>
        <v/>
      </c>
    </row>
    <row r="487" spans="1:18" x14ac:dyDescent="0.25">
      <c r="A487" s="9">
        <f t="shared" si="122"/>
        <v>0</v>
      </c>
      <c r="B487" s="88">
        <f>IF(Sample3!K493&gt;0,Sample3!K493, )</f>
        <v>0</v>
      </c>
      <c r="C487" s="88" t="str">
        <f>IF(Sample3!L493&gt;0,Sample3!L493,"")</f>
        <v/>
      </c>
      <c r="D487" s="88">
        <f>IF(Sample3!M493&gt;0,Sample3!M493,)</f>
        <v>1099.5841244010487</v>
      </c>
      <c r="E487" s="162" t="str">
        <f t="shared" si="113"/>
        <v/>
      </c>
      <c r="F487" s="162" t="str">
        <f t="shared" si="114"/>
        <v/>
      </c>
      <c r="G487" s="162" t="str">
        <f t="shared" si="115"/>
        <v/>
      </c>
      <c r="H487" s="162" t="str">
        <f t="shared" si="116"/>
        <v/>
      </c>
      <c r="I487" s="162" t="e">
        <f t="shared" si="117"/>
        <v>#VALUE!</v>
      </c>
      <c r="J487" s="162" t="e">
        <f t="shared" si="123"/>
        <v>#VALUE!</v>
      </c>
      <c r="K487" s="162" t="str">
        <f t="shared" si="118"/>
        <v/>
      </c>
      <c r="L487" s="59" t="str">
        <f t="shared" si="119"/>
        <v/>
      </c>
      <c r="M487" s="162" t="str">
        <f t="shared" si="124"/>
        <v/>
      </c>
      <c r="N487" s="99" t="str">
        <f t="shared" si="120"/>
        <v/>
      </c>
      <c r="O487" s="100" t="str">
        <f t="shared" si="125"/>
        <v/>
      </c>
      <c r="P487" s="100" t="e">
        <f t="shared" si="126"/>
        <v>#VALUE!</v>
      </c>
      <c r="Q487" s="11">
        <v>485</v>
      </c>
      <c r="R487" s="9" t="str">
        <f t="shared" si="121"/>
        <v/>
      </c>
    </row>
    <row r="488" spans="1:18" x14ac:dyDescent="0.25">
      <c r="A488" s="9">
        <f t="shared" si="122"/>
        <v>0</v>
      </c>
      <c r="B488" s="88">
        <f>IF(Sample3!K494&gt;0,Sample3!K494, )</f>
        <v>0</v>
      </c>
      <c r="C488" s="88" t="str">
        <f>IF(Sample3!L494&gt;0,Sample3!L494,"")</f>
        <v/>
      </c>
      <c r="D488" s="88">
        <f>IF(Sample3!M494&gt;0,Sample3!M494,)</f>
        <v>1099.5841244010487</v>
      </c>
      <c r="E488" s="162" t="str">
        <f t="shared" si="113"/>
        <v/>
      </c>
      <c r="F488" s="162" t="str">
        <f t="shared" si="114"/>
        <v/>
      </c>
      <c r="G488" s="162" t="str">
        <f t="shared" si="115"/>
        <v/>
      </c>
      <c r="H488" s="162" t="str">
        <f t="shared" si="116"/>
        <v/>
      </c>
      <c r="I488" s="162" t="e">
        <f t="shared" si="117"/>
        <v>#VALUE!</v>
      </c>
      <c r="J488" s="162" t="e">
        <f t="shared" si="123"/>
        <v>#VALUE!</v>
      </c>
      <c r="K488" s="162" t="str">
        <f t="shared" si="118"/>
        <v/>
      </c>
      <c r="L488" s="59" t="str">
        <f t="shared" si="119"/>
        <v/>
      </c>
      <c r="M488" s="162" t="str">
        <f t="shared" si="124"/>
        <v/>
      </c>
      <c r="N488" s="99" t="str">
        <f t="shared" si="120"/>
        <v/>
      </c>
      <c r="O488" s="100" t="str">
        <f t="shared" si="125"/>
        <v/>
      </c>
      <c r="P488" s="100" t="e">
        <f t="shared" si="126"/>
        <v>#VALUE!</v>
      </c>
      <c r="Q488" s="11">
        <v>486</v>
      </c>
      <c r="R488" s="9" t="str">
        <f t="shared" si="121"/>
        <v/>
      </c>
    </row>
    <row r="489" spans="1:18" x14ac:dyDescent="0.25">
      <c r="A489" s="9">
        <f t="shared" si="122"/>
        <v>0</v>
      </c>
      <c r="B489" s="88">
        <f>IF(Sample3!K495&gt;0,Sample3!K495, )</f>
        <v>0</v>
      </c>
      <c r="C489" s="88" t="str">
        <f>IF(Sample3!L495&gt;0,Sample3!L495,"")</f>
        <v/>
      </c>
      <c r="D489" s="88">
        <f>IF(Sample3!M495&gt;0,Sample3!M495,)</f>
        <v>1099.5841244010487</v>
      </c>
      <c r="E489" s="162" t="str">
        <f t="shared" si="113"/>
        <v/>
      </c>
      <c r="F489" s="162" t="str">
        <f t="shared" si="114"/>
        <v/>
      </c>
      <c r="G489" s="162" t="str">
        <f t="shared" si="115"/>
        <v/>
      </c>
      <c r="H489" s="162" t="str">
        <f t="shared" si="116"/>
        <v/>
      </c>
      <c r="I489" s="162" t="e">
        <f t="shared" si="117"/>
        <v>#VALUE!</v>
      </c>
      <c r="J489" s="162" t="e">
        <f t="shared" si="123"/>
        <v>#VALUE!</v>
      </c>
      <c r="K489" s="162" t="str">
        <f t="shared" si="118"/>
        <v/>
      </c>
      <c r="L489" s="59" t="str">
        <f t="shared" si="119"/>
        <v/>
      </c>
      <c r="M489" s="162" t="str">
        <f t="shared" si="124"/>
        <v/>
      </c>
      <c r="N489" s="99" t="str">
        <f t="shared" si="120"/>
        <v/>
      </c>
      <c r="O489" s="100" t="str">
        <f t="shared" si="125"/>
        <v/>
      </c>
      <c r="P489" s="100" t="e">
        <f t="shared" si="126"/>
        <v>#VALUE!</v>
      </c>
      <c r="Q489" s="11">
        <v>487</v>
      </c>
      <c r="R489" s="9" t="str">
        <f t="shared" si="121"/>
        <v/>
      </c>
    </row>
    <row r="490" spans="1:18" x14ac:dyDescent="0.25">
      <c r="A490" s="9">
        <f t="shared" si="122"/>
        <v>0</v>
      </c>
      <c r="B490" s="88">
        <f>IF(Sample3!K496&gt;0,Sample3!K496, )</f>
        <v>0</v>
      </c>
      <c r="C490" s="88" t="str">
        <f>IF(Sample3!L496&gt;0,Sample3!L496,"")</f>
        <v/>
      </c>
      <c r="D490" s="88">
        <f>IF(Sample3!M496&gt;0,Sample3!M496,)</f>
        <v>1099.5841244010487</v>
      </c>
      <c r="E490" s="162" t="str">
        <f t="shared" si="113"/>
        <v/>
      </c>
      <c r="F490" s="162" t="str">
        <f t="shared" si="114"/>
        <v/>
      </c>
      <c r="G490" s="162" t="str">
        <f t="shared" si="115"/>
        <v/>
      </c>
      <c r="H490" s="162" t="str">
        <f t="shared" si="116"/>
        <v/>
      </c>
      <c r="I490" s="162" t="e">
        <f t="shared" si="117"/>
        <v>#VALUE!</v>
      </c>
      <c r="J490" s="162" t="e">
        <f t="shared" si="123"/>
        <v>#VALUE!</v>
      </c>
      <c r="K490" s="162" t="str">
        <f t="shared" si="118"/>
        <v/>
      </c>
      <c r="L490" s="59" t="str">
        <f t="shared" si="119"/>
        <v/>
      </c>
      <c r="M490" s="162" t="str">
        <f t="shared" si="124"/>
        <v/>
      </c>
      <c r="N490" s="99" t="str">
        <f t="shared" si="120"/>
        <v/>
      </c>
      <c r="O490" s="100" t="str">
        <f t="shared" si="125"/>
        <v/>
      </c>
      <c r="P490" s="100" t="e">
        <f t="shared" si="126"/>
        <v>#VALUE!</v>
      </c>
      <c r="Q490" s="11">
        <v>488</v>
      </c>
      <c r="R490" s="9" t="str">
        <f t="shared" si="121"/>
        <v/>
      </c>
    </row>
    <row r="491" spans="1:18" x14ac:dyDescent="0.25">
      <c r="A491" s="9">
        <f t="shared" si="122"/>
        <v>0</v>
      </c>
      <c r="B491" s="88">
        <f>IF(Sample3!K497&gt;0,Sample3!K497, )</f>
        <v>0</v>
      </c>
      <c r="C491" s="88" t="str">
        <f>IF(Sample3!L497&gt;0,Sample3!L497,"")</f>
        <v/>
      </c>
      <c r="D491" s="88">
        <f>IF(Sample3!M497&gt;0,Sample3!M497,)</f>
        <v>1099.5841244010487</v>
      </c>
      <c r="E491" s="162" t="str">
        <f t="shared" si="113"/>
        <v/>
      </c>
      <c r="F491" s="162" t="str">
        <f t="shared" si="114"/>
        <v/>
      </c>
      <c r="G491" s="162" t="str">
        <f t="shared" si="115"/>
        <v/>
      </c>
      <c r="H491" s="162" t="str">
        <f t="shared" si="116"/>
        <v/>
      </c>
      <c r="I491" s="162" t="e">
        <f t="shared" si="117"/>
        <v>#VALUE!</v>
      </c>
      <c r="J491" s="162" t="e">
        <f t="shared" si="123"/>
        <v>#VALUE!</v>
      </c>
      <c r="K491" s="162" t="str">
        <f t="shared" si="118"/>
        <v/>
      </c>
      <c r="L491" s="59" t="str">
        <f t="shared" si="119"/>
        <v/>
      </c>
      <c r="M491" s="162" t="str">
        <f t="shared" si="124"/>
        <v/>
      </c>
      <c r="N491" s="99" t="str">
        <f t="shared" si="120"/>
        <v/>
      </c>
      <c r="O491" s="100" t="str">
        <f t="shared" si="125"/>
        <v/>
      </c>
      <c r="P491" s="100" t="e">
        <f t="shared" si="126"/>
        <v>#VALUE!</v>
      </c>
      <c r="Q491" s="11">
        <v>489</v>
      </c>
      <c r="R491" s="9" t="str">
        <f t="shared" si="121"/>
        <v/>
      </c>
    </row>
    <row r="492" spans="1:18" x14ac:dyDescent="0.25">
      <c r="A492" s="9">
        <f t="shared" si="122"/>
        <v>0</v>
      </c>
      <c r="B492" s="88">
        <f>IF(Sample3!K498&gt;0,Sample3!K498, )</f>
        <v>0</v>
      </c>
      <c r="C492" s="88" t="str">
        <f>IF(Sample3!L498&gt;0,Sample3!L498,"")</f>
        <v/>
      </c>
      <c r="D492" s="88">
        <f>IF(Sample3!M498&gt;0,Sample3!M498,)</f>
        <v>1099.5841244010487</v>
      </c>
      <c r="E492" s="162" t="str">
        <f t="shared" si="113"/>
        <v/>
      </c>
      <c r="F492" s="162" t="str">
        <f t="shared" si="114"/>
        <v/>
      </c>
      <c r="G492" s="162" t="str">
        <f t="shared" si="115"/>
        <v/>
      </c>
      <c r="H492" s="162" t="str">
        <f t="shared" si="116"/>
        <v/>
      </c>
      <c r="I492" s="162" t="e">
        <f t="shared" si="117"/>
        <v>#VALUE!</v>
      </c>
      <c r="J492" s="162" t="e">
        <f t="shared" si="123"/>
        <v>#VALUE!</v>
      </c>
      <c r="K492" s="162" t="str">
        <f t="shared" si="118"/>
        <v/>
      </c>
      <c r="L492" s="59" t="str">
        <f t="shared" si="119"/>
        <v/>
      </c>
      <c r="M492" s="162" t="str">
        <f t="shared" si="124"/>
        <v/>
      </c>
      <c r="N492" s="99" t="str">
        <f t="shared" si="120"/>
        <v/>
      </c>
      <c r="O492" s="100" t="str">
        <f t="shared" si="125"/>
        <v/>
      </c>
      <c r="P492" s="100" t="e">
        <f t="shared" si="126"/>
        <v>#VALUE!</v>
      </c>
      <c r="Q492" s="11">
        <v>490</v>
      </c>
      <c r="R492" s="9" t="str">
        <f t="shared" si="121"/>
        <v/>
      </c>
    </row>
    <row r="493" spans="1:18" x14ac:dyDescent="0.25">
      <c r="A493" s="9">
        <f t="shared" si="122"/>
        <v>0</v>
      </c>
      <c r="B493" s="88">
        <f>IF(Sample3!K499&gt;0,Sample3!K499, )</f>
        <v>0</v>
      </c>
      <c r="C493" s="88" t="str">
        <f>IF(Sample3!L499&gt;0,Sample3!L499,"")</f>
        <v/>
      </c>
      <c r="D493" s="88">
        <f>IF(Sample3!M499&gt;0,Sample3!M499,)</f>
        <v>1099.5841244010487</v>
      </c>
      <c r="E493" s="162" t="str">
        <f t="shared" si="113"/>
        <v/>
      </c>
      <c r="F493" s="162" t="str">
        <f t="shared" si="114"/>
        <v/>
      </c>
      <c r="G493" s="162" t="str">
        <f t="shared" si="115"/>
        <v/>
      </c>
      <c r="H493" s="162" t="str">
        <f t="shared" si="116"/>
        <v/>
      </c>
      <c r="I493" s="162" t="e">
        <f t="shared" si="117"/>
        <v>#VALUE!</v>
      </c>
      <c r="J493" s="162" t="e">
        <f t="shared" si="123"/>
        <v>#VALUE!</v>
      </c>
      <c r="K493" s="162" t="str">
        <f t="shared" si="118"/>
        <v/>
      </c>
      <c r="L493" s="59" t="str">
        <f t="shared" si="119"/>
        <v/>
      </c>
      <c r="M493" s="162" t="str">
        <f t="shared" si="124"/>
        <v/>
      </c>
      <c r="N493" s="99" t="str">
        <f t="shared" si="120"/>
        <v/>
      </c>
      <c r="O493" s="100" t="str">
        <f t="shared" si="125"/>
        <v/>
      </c>
      <c r="P493" s="100" t="e">
        <f t="shared" si="126"/>
        <v>#VALUE!</v>
      </c>
      <c r="Q493" s="11">
        <v>491</v>
      </c>
      <c r="R493" s="9" t="str">
        <f t="shared" si="121"/>
        <v/>
      </c>
    </row>
    <row r="494" spans="1:18" x14ac:dyDescent="0.25">
      <c r="A494" s="9">
        <f t="shared" si="122"/>
        <v>0</v>
      </c>
      <c r="B494" s="88">
        <f>IF(Sample3!K500&gt;0,Sample3!K500, )</f>
        <v>0</v>
      </c>
      <c r="C494" s="88" t="str">
        <f>IF(Sample3!L500&gt;0,Sample3!L500,"")</f>
        <v/>
      </c>
      <c r="D494" s="88">
        <f>IF(Sample3!M500&gt;0,Sample3!M500,)</f>
        <v>1099.5841244010487</v>
      </c>
      <c r="E494" s="162" t="str">
        <f t="shared" si="113"/>
        <v/>
      </c>
      <c r="F494" s="162" t="str">
        <f t="shared" si="114"/>
        <v/>
      </c>
      <c r="G494" s="162" t="str">
        <f t="shared" si="115"/>
        <v/>
      </c>
      <c r="H494" s="162" t="str">
        <f t="shared" si="116"/>
        <v/>
      </c>
      <c r="I494" s="162" t="e">
        <f t="shared" si="117"/>
        <v>#VALUE!</v>
      </c>
      <c r="J494" s="162" t="e">
        <f t="shared" si="123"/>
        <v>#VALUE!</v>
      </c>
      <c r="K494" s="162" t="str">
        <f t="shared" si="118"/>
        <v/>
      </c>
      <c r="L494" s="59" t="str">
        <f t="shared" si="119"/>
        <v/>
      </c>
      <c r="M494" s="162" t="str">
        <f t="shared" si="124"/>
        <v/>
      </c>
      <c r="N494" s="99" t="str">
        <f t="shared" si="120"/>
        <v/>
      </c>
      <c r="O494" s="100" t="str">
        <f t="shared" si="125"/>
        <v/>
      </c>
      <c r="P494" s="100" t="e">
        <f t="shared" si="126"/>
        <v>#VALUE!</v>
      </c>
      <c r="Q494" s="11">
        <v>492</v>
      </c>
      <c r="R494" s="9" t="str">
        <f t="shared" si="121"/>
        <v/>
      </c>
    </row>
    <row r="495" spans="1:18" x14ac:dyDescent="0.25">
      <c r="A495" s="9">
        <f t="shared" si="122"/>
        <v>0</v>
      </c>
      <c r="B495" s="88">
        <f>IF(Sample3!K501&gt;0,Sample3!K501, )</f>
        <v>0</v>
      </c>
      <c r="C495" s="88" t="str">
        <f>IF(Sample3!L501&gt;0,Sample3!L501,"")</f>
        <v/>
      </c>
      <c r="D495" s="88">
        <f>IF(Sample3!M501&gt;0,Sample3!M501,)</f>
        <v>1099.5841244010487</v>
      </c>
      <c r="E495" s="162" t="str">
        <f t="shared" si="113"/>
        <v/>
      </c>
      <c r="F495" s="162" t="str">
        <f t="shared" si="114"/>
        <v/>
      </c>
      <c r="G495" s="162" t="str">
        <f t="shared" si="115"/>
        <v/>
      </c>
      <c r="H495" s="162" t="str">
        <f t="shared" si="116"/>
        <v/>
      </c>
      <c r="I495" s="162" t="e">
        <f t="shared" si="117"/>
        <v>#VALUE!</v>
      </c>
      <c r="J495" s="162" t="e">
        <f t="shared" si="123"/>
        <v>#VALUE!</v>
      </c>
      <c r="K495" s="162" t="str">
        <f t="shared" si="118"/>
        <v/>
      </c>
      <c r="L495" s="59" t="str">
        <f t="shared" si="119"/>
        <v/>
      </c>
      <c r="M495" s="162" t="str">
        <f t="shared" si="124"/>
        <v/>
      </c>
      <c r="N495" s="99" t="str">
        <f t="shared" si="120"/>
        <v/>
      </c>
      <c r="O495" s="100" t="str">
        <f t="shared" si="125"/>
        <v/>
      </c>
      <c r="P495" s="100" t="e">
        <f t="shared" si="126"/>
        <v>#VALUE!</v>
      </c>
      <c r="Q495" s="11">
        <v>493</v>
      </c>
      <c r="R495" s="9" t="str">
        <f t="shared" si="121"/>
        <v/>
      </c>
    </row>
    <row r="496" spans="1:18" x14ac:dyDescent="0.25">
      <c r="A496" s="9">
        <f t="shared" si="122"/>
        <v>0</v>
      </c>
      <c r="B496" s="88">
        <f>IF(Sample3!K502&gt;0,Sample3!K502, )</f>
        <v>0</v>
      </c>
      <c r="C496" s="88" t="str">
        <f>IF(Sample3!L502&gt;0,Sample3!L502,"")</f>
        <v/>
      </c>
      <c r="D496" s="88">
        <f>IF(Sample3!M502&gt;0,Sample3!M502,)</f>
        <v>1099.5841244010487</v>
      </c>
      <c r="E496" s="162" t="str">
        <f t="shared" si="113"/>
        <v/>
      </c>
      <c r="F496" s="162" t="str">
        <f t="shared" si="114"/>
        <v/>
      </c>
      <c r="G496" s="162" t="str">
        <f t="shared" si="115"/>
        <v/>
      </c>
      <c r="H496" s="162" t="str">
        <f t="shared" si="116"/>
        <v/>
      </c>
      <c r="I496" s="162" t="e">
        <f t="shared" si="117"/>
        <v>#VALUE!</v>
      </c>
      <c r="J496" s="162" t="e">
        <f t="shared" si="123"/>
        <v>#VALUE!</v>
      </c>
      <c r="K496" s="162" t="str">
        <f t="shared" si="118"/>
        <v/>
      </c>
      <c r="L496" s="59" t="str">
        <f t="shared" si="119"/>
        <v/>
      </c>
      <c r="M496" s="162" t="str">
        <f t="shared" si="124"/>
        <v/>
      </c>
      <c r="N496" s="99" t="str">
        <f t="shared" si="120"/>
        <v/>
      </c>
      <c r="O496" s="100" t="str">
        <f t="shared" si="125"/>
        <v/>
      </c>
      <c r="P496" s="100" t="e">
        <f t="shared" si="126"/>
        <v>#VALUE!</v>
      </c>
      <c r="Q496" s="11">
        <v>494</v>
      </c>
      <c r="R496" s="9" t="str">
        <f t="shared" si="121"/>
        <v/>
      </c>
    </row>
    <row r="497" spans="1:18" x14ac:dyDescent="0.25">
      <c r="A497" s="9">
        <f t="shared" si="122"/>
        <v>0</v>
      </c>
      <c r="B497" s="88">
        <f>IF(Sample3!K503&gt;0,Sample3!K503, )</f>
        <v>0</v>
      </c>
      <c r="C497" s="88" t="str">
        <f>IF(Sample3!L503&gt;0,Sample3!L503,"")</f>
        <v/>
      </c>
      <c r="D497" s="88">
        <f>IF(Sample3!M503&gt;0,Sample3!M503,)</f>
        <v>1099.5841244010487</v>
      </c>
      <c r="E497" s="162" t="str">
        <f t="shared" si="113"/>
        <v/>
      </c>
      <c r="F497" s="162" t="str">
        <f t="shared" si="114"/>
        <v/>
      </c>
      <c r="G497" s="162" t="str">
        <f t="shared" si="115"/>
        <v/>
      </c>
      <c r="H497" s="162" t="str">
        <f t="shared" si="116"/>
        <v/>
      </c>
      <c r="I497" s="162" t="e">
        <f t="shared" si="117"/>
        <v>#VALUE!</v>
      </c>
      <c r="J497" s="162" t="e">
        <f t="shared" si="123"/>
        <v>#VALUE!</v>
      </c>
      <c r="K497" s="162" t="str">
        <f t="shared" si="118"/>
        <v/>
      </c>
      <c r="L497" s="59" t="str">
        <f t="shared" si="119"/>
        <v/>
      </c>
      <c r="M497" s="162" t="str">
        <f t="shared" si="124"/>
        <v/>
      </c>
      <c r="N497" s="99" t="str">
        <f t="shared" si="120"/>
        <v/>
      </c>
      <c r="O497" s="100" t="str">
        <f t="shared" si="125"/>
        <v/>
      </c>
      <c r="P497" s="100" t="e">
        <f t="shared" si="126"/>
        <v>#VALUE!</v>
      </c>
      <c r="Q497" s="11">
        <v>495</v>
      </c>
      <c r="R497" s="9" t="str">
        <f t="shared" si="121"/>
        <v/>
      </c>
    </row>
    <row r="498" spans="1:18" x14ac:dyDescent="0.25">
      <c r="A498" s="9">
        <f t="shared" si="122"/>
        <v>0</v>
      </c>
      <c r="B498" s="88">
        <f>IF(Sample3!K504&gt;0,Sample3!K504, )</f>
        <v>0</v>
      </c>
      <c r="C498" s="88" t="str">
        <f>IF(Sample3!L504&gt;0,Sample3!L504,"")</f>
        <v/>
      </c>
      <c r="D498" s="88">
        <f>IF(Sample3!M504&gt;0,Sample3!M504,)</f>
        <v>1099.5841244010487</v>
      </c>
      <c r="E498" s="162" t="str">
        <f t="shared" si="113"/>
        <v/>
      </c>
      <c r="F498" s="162" t="str">
        <f t="shared" si="114"/>
        <v/>
      </c>
      <c r="G498" s="162" t="str">
        <f t="shared" si="115"/>
        <v/>
      </c>
      <c r="H498" s="162" t="str">
        <f t="shared" si="116"/>
        <v/>
      </c>
      <c r="I498" s="162" t="e">
        <f t="shared" si="117"/>
        <v>#VALUE!</v>
      </c>
      <c r="J498" s="162" t="e">
        <f t="shared" si="123"/>
        <v>#VALUE!</v>
      </c>
      <c r="K498" s="162" t="str">
        <f t="shared" si="118"/>
        <v/>
      </c>
      <c r="L498" s="59" t="str">
        <f t="shared" si="119"/>
        <v/>
      </c>
      <c r="M498" s="162" t="str">
        <f t="shared" si="124"/>
        <v/>
      </c>
      <c r="N498" s="99" t="str">
        <f t="shared" si="120"/>
        <v/>
      </c>
      <c r="O498" s="100" t="str">
        <f t="shared" si="125"/>
        <v/>
      </c>
      <c r="P498" s="100" t="e">
        <f t="shared" si="126"/>
        <v>#VALUE!</v>
      </c>
      <c r="Q498" s="11">
        <v>496</v>
      </c>
      <c r="R498" s="9" t="str">
        <f t="shared" si="121"/>
        <v/>
      </c>
    </row>
    <row r="499" spans="1:18" x14ac:dyDescent="0.25">
      <c r="A499" s="9">
        <f t="shared" si="122"/>
        <v>0</v>
      </c>
      <c r="B499" s="88">
        <f>IF(Sample3!K505&gt;0,Sample3!K505, )</f>
        <v>0</v>
      </c>
      <c r="C499" s="88" t="str">
        <f>IF(Sample3!L505&gt;0,Sample3!L505,"")</f>
        <v/>
      </c>
      <c r="D499" s="88">
        <f>IF(Sample3!M505&gt;0,Sample3!M505,)</f>
        <v>1099.5841244010487</v>
      </c>
      <c r="E499" s="162" t="str">
        <f t="shared" si="113"/>
        <v/>
      </c>
      <c r="F499" s="162" t="str">
        <f t="shared" si="114"/>
        <v/>
      </c>
      <c r="G499" s="162" t="str">
        <f t="shared" si="115"/>
        <v/>
      </c>
      <c r="H499" s="162" t="str">
        <f t="shared" si="116"/>
        <v/>
      </c>
      <c r="I499" s="162" t="e">
        <f t="shared" si="117"/>
        <v>#VALUE!</v>
      </c>
      <c r="J499" s="162" t="e">
        <f t="shared" si="123"/>
        <v>#VALUE!</v>
      </c>
      <c r="K499" s="162" t="str">
        <f t="shared" si="118"/>
        <v/>
      </c>
      <c r="L499" s="59" t="str">
        <f t="shared" si="119"/>
        <v/>
      </c>
      <c r="M499" s="162" t="str">
        <f t="shared" si="124"/>
        <v/>
      </c>
      <c r="N499" s="99" t="str">
        <f t="shared" si="120"/>
        <v/>
      </c>
      <c r="O499" s="100" t="str">
        <f t="shared" si="125"/>
        <v/>
      </c>
      <c r="P499" s="100" t="e">
        <f t="shared" si="126"/>
        <v>#VALUE!</v>
      </c>
      <c r="Q499" s="11">
        <v>497</v>
      </c>
      <c r="R499" s="9" t="str">
        <f t="shared" si="121"/>
        <v/>
      </c>
    </row>
    <row r="500" spans="1:18" x14ac:dyDescent="0.25">
      <c r="A500" s="9">
        <f t="shared" si="122"/>
        <v>0</v>
      </c>
      <c r="B500" s="88">
        <f>IF(Sample3!K506&gt;0,Sample3!K506, )</f>
        <v>0</v>
      </c>
      <c r="C500" s="88" t="str">
        <f>IF(Sample3!L506&gt;0,Sample3!L506,"")</f>
        <v/>
      </c>
      <c r="D500" s="88">
        <f>IF(Sample3!M506&gt;0,Sample3!M506,)</f>
        <v>1099.5841244010487</v>
      </c>
      <c r="E500" s="162" t="str">
        <f t="shared" si="113"/>
        <v/>
      </c>
      <c r="F500" s="162" t="str">
        <f t="shared" si="114"/>
        <v/>
      </c>
      <c r="G500" s="162" t="str">
        <f t="shared" si="115"/>
        <v/>
      </c>
      <c r="H500" s="162" t="str">
        <f t="shared" si="116"/>
        <v/>
      </c>
      <c r="I500" s="162" t="e">
        <f t="shared" si="117"/>
        <v>#VALUE!</v>
      </c>
      <c r="J500" s="162" t="e">
        <f t="shared" si="123"/>
        <v>#VALUE!</v>
      </c>
      <c r="K500" s="162" t="str">
        <f t="shared" si="118"/>
        <v/>
      </c>
      <c r="L500" s="59" t="str">
        <f t="shared" si="119"/>
        <v/>
      </c>
      <c r="M500" s="162" t="str">
        <f t="shared" si="124"/>
        <v/>
      </c>
      <c r="N500" s="99" t="str">
        <f t="shared" si="120"/>
        <v/>
      </c>
      <c r="O500" s="100" t="str">
        <f t="shared" si="125"/>
        <v/>
      </c>
      <c r="P500" s="100" t="e">
        <f t="shared" si="126"/>
        <v>#VALUE!</v>
      </c>
      <c r="Q500" s="11">
        <v>498</v>
      </c>
      <c r="R500" s="9" t="str">
        <f t="shared" si="121"/>
        <v/>
      </c>
    </row>
    <row r="501" spans="1:18" x14ac:dyDescent="0.25">
      <c r="A501" s="9">
        <f t="shared" si="122"/>
        <v>0</v>
      </c>
      <c r="B501" s="88">
        <f>IF(Sample3!K507&gt;0,Sample3!K507, )</f>
        <v>0</v>
      </c>
      <c r="C501" s="88" t="str">
        <f>IF(Sample3!L507&gt;0,Sample3!L507,"")</f>
        <v/>
      </c>
      <c r="D501" s="88">
        <f>IF(Sample3!M507&gt;0,Sample3!M507,)</f>
        <v>1099.5841244010487</v>
      </c>
      <c r="E501" s="162" t="str">
        <f t="shared" si="113"/>
        <v/>
      </c>
      <c r="F501" s="162" t="str">
        <f t="shared" si="114"/>
        <v/>
      </c>
      <c r="G501" s="162" t="str">
        <f t="shared" si="115"/>
        <v/>
      </c>
      <c r="H501" s="162" t="str">
        <f t="shared" si="116"/>
        <v/>
      </c>
      <c r="I501" s="162" t="e">
        <f t="shared" si="117"/>
        <v>#VALUE!</v>
      </c>
      <c r="J501" s="162" t="e">
        <f t="shared" si="123"/>
        <v>#VALUE!</v>
      </c>
      <c r="K501" s="162" t="str">
        <f t="shared" si="118"/>
        <v/>
      </c>
      <c r="L501" s="59" t="str">
        <f t="shared" si="119"/>
        <v/>
      </c>
      <c r="M501" s="162" t="str">
        <f t="shared" si="124"/>
        <v/>
      </c>
      <c r="N501" s="99" t="str">
        <f t="shared" si="120"/>
        <v/>
      </c>
      <c r="O501" s="100" t="str">
        <f t="shared" si="125"/>
        <v/>
      </c>
      <c r="P501" s="100" t="e">
        <f t="shared" si="126"/>
        <v>#VALUE!</v>
      </c>
      <c r="Q501" s="11">
        <v>499</v>
      </c>
      <c r="R501" s="9" t="str">
        <f t="shared" si="121"/>
        <v/>
      </c>
    </row>
    <row r="502" spans="1:18" x14ac:dyDescent="0.25">
      <c r="A502" s="9">
        <f t="shared" si="122"/>
        <v>0</v>
      </c>
      <c r="B502" s="88">
        <f>IF(Sample3!K508&gt;0,Sample3!K508, )</f>
        <v>0</v>
      </c>
      <c r="C502" s="88" t="str">
        <f>IF(Sample3!L508&gt;0,Sample3!L508,"")</f>
        <v/>
      </c>
      <c r="D502" s="88">
        <f>IF(Sample3!M508&gt;0,Sample3!M508,)</f>
        <v>1099.5841244010487</v>
      </c>
      <c r="E502" s="162" t="str">
        <f t="shared" si="113"/>
        <v/>
      </c>
      <c r="F502" s="162" t="str">
        <f t="shared" si="114"/>
        <v/>
      </c>
      <c r="G502" s="162" t="str">
        <f t="shared" si="115"/>
        <v/>
      </c>
      <c r="H502" s="162" t="str">
        <f t="shared" si="116"/>
        <v/>
      </c>
      <c r="I502" s="162" t="e">
        <f t="shared" si="117"/>
        <v>#VALUE!</v>
      </c>
      <c r="J502" s="162" t="e">
        <f t="shared" si="123"/>
        <v>#VALUE!</v>
      </c>
      <c r="K502" s="162" t="str">
        <f t="shared" si="118"/>
        <v/>
      </c>
      <c r="L502" s="59" t="str">
        <f t="shared" si="119"/>
        <v/>
      </c>
      <c r="M502" s="162" t="str">
        <f t="shared" si="124"/>
        <v/>
      </c>
      <c r="N502" s="99" t="str">
        <f t="shared" si="120"/>
        <v/>
      </c>
      <c r="O502" s="100" t="str">
        <f t="shared" si="125"/>
        <v/>
      </c>
      <c r="P502" s="100" t="e">
        <f t="shared" si="126"/>
        <v>#VALUE!</v>
      </c>
      <c r="Q502" s="11">
        <v>500</v>
      </c>
      <c r="R502" s="9" t="str">
        <f t="shared" si="121"/>
        <v/>
      </c>
    </row>
    <row r="503" spans="1:18" x14ac:dyDescent="0.25">
      <c r="A503" s="9">
        <f t="shared" si="122"/>
        <v>0</v>
      </c>
      <c r="B503" s="88">
        <f>IF(Sample3!K509&gt;0,Sample3!K509, )</f>
        <v>0</v>
      </c>
      <c r="C503" s="88" t="str">
        <f>IF(Sample3!L509&gt;0,Sample3!L509,"")</f>
        <v/>
      </c>
      <c r="D503" s="88">
        <f>IF(Sample3!M509&gt;0,Sample3!M509,)</f>
        <v>1099.5841244010487</v>
      </c>
      <c r="E503" s="162" t="str">
        <f t="shared" si="113"/>
        <v/>
      </c>
      <c r="F503" s="162" t="str">
        <f t="shared" si="114"/>
        <v/>
      </c>
      <c r="G503" s="162" t="str">
        <f t="shared" si="115"/>
        <v/>
      </c>
      <c r="H503" s="162" t="str">
        <f t="shared" si="116"/>
        <v/>
      </c>
      <c r="I503" s="162" t="e">
        <f t="shared" si="117"/>
        <v>#VALUE!</v>
      </c>
      <c r="J503" s="162" t="e">
        <f t="shared" si="123"/>
        <v>#VALUE!</v>
      </c>
      <c r="K503" s="162" t="str">
        <f t="shared" si="118"/>
        <v/>
      </c>
      <c r="L503" s="59" t="str">
        <f t="shared" si="119"/>
        <v/>
      </c>
      <c r="M503" s="162" t="str">
        <f t="shared" si="124"/>
        <v/>
      </c>
      <c r="N503" s="99" t="str">
        <f t="shared" si="120"/>
        <v/>
      </c>
      <c r="O503" s="100" t="str">
        <f t="shared" si="125"/>
        <v/>
      </c>
      <c r="P503" s="100" t="e">
        <f t="shared" si="126"/>
        <v>#VALUE!</v>
      </c>
      <c r="Q503" s="11">
        <v>501</v>
      </c>
      <c r="R503" s="9" t="str">
        <f t="shared" si="121"/>
        <v/>
      </c>
    </row>
    <row r="504" spans="1:18" x14ac:dyDescent="0.25">
      <c r="A504" s="9">
        <f t="shared" si="122"/>
        <v>0</v>
      </c>
      <c r="B504" s="88">
        <f>IF(Sample3!K510&gt;0,Sample3!K510, )</f>
        <v>0</v>
      </c>
      <c r="C504" s="88" t="str">
        <f>IF(Sample3!L510&gt;0,Sample3!L510,"")</f>
        <v/>
      </c>
      <c r="D504" s="88">
        <f>IF(Sample3!M510&gt;0,Sample3!M510,)</f>
        <v>1099.5841244010487</v>
      </c>
      <c r="E504" s="162" t="str">
        <f t="shared" si="113"/>
        <v/>
      </c>
      <c r="F504" s="162" t="str">
        <f t="shared" si="114"/>
        <v/>
      </c>
      <c r="G504" s="162" t="str">
        <f t="shared" si="115"/>
        <v/>
      </c>
      <c r="H504" s="162" t="str">
        <f t="shared" si="116"/>
        <v/>
      </c>
      <c r="I504" s="162" t="e">
        <f t="shared" si="117"/>
        <v>#VALUE!</v>
      </c>
      <c r="J504" s="162" t="e">
        <f t="shared" si="123"/>
        <v>#VALUE!</v>
      </c>
      <c r="K504" s="162" t="str">
        <f t="shared" si="118"/>
        <v/>
      </c>
      <c r="L504" s="59" t="str">
        <f t="shared" si="119"/>
        <v/>
      </c>
      <c r="M504" s="162" t="str">
        <f t="shared" si="124"/>
        <v/>
      </c>
      <c r="N504" s="99" t="str">
        <f t="shared" si="120"/>
        <v/>
      </c>
      <c r="O504" s="100" t="str">
        <f t="shared" si="125"/>
        <v/>
      </c>
      <c r="P504" s="100" t="e">
        <f t="shared" si="126"/>
        <v>#VALUE!</v>
      </c>
      <c r="Q504" s="11">
        <v>502</v>
      </c>
      <c r="R504" s="9" t="str">
        <f t="shared" si="121"/>
        <v/>
      </c>
    </row>
    <row r="505" spans="1:18" x14ac:dyDescent="0.25">
      <c r="A505" s="9">
        <f t="shared" si="122"/>
        <v>0</v>
      </c>
      <c r="B505" s="88">
        <f>IF(Sample3!K511&gt;0,Sample3!K511, )</f>
        <v>0</v>
      </c>
      <c r="C505" s="88" t="str">
        <f>IF(Sample3!L511&gt;0,Sample3!L511,"")</f>
        <v/>
      </c>
      <c r="D505" s="88">
        <f>IF(Sample3!M511&gt;0,Sample3!M511,)</f>
        <v>1099.5841244010487</v>
      </c>
      <c r="E505" s="162" t="str">
        <f t="shared" si="113"/>
        <v/>
      </c>
      <c r="F505" s="162" t="str">
        <f t="shared" si="114"/>
        <v/>
      </c>
      <c r="G505" s="162" t="str">
        <f t="shared" si="115"/>
        <v/>
      </c>
      <c r="H505" s="162" t="str">
        <f t="shared" si="116"/>
        <v/>
      </c>
      <c r="I505" s="162" t="e">
        <f t="shared" si="117"/>
        <v>#VALUE!</v>
      </c>
      <c r="J505" s="162" t="e">
        <f t="shared" si="123"/>
        <v>#VALUE!</v>
      </c>
      <c r="K505" s="162" t="str">
        <f t="shared" si="118"/>
        <v/>
      </c>
      <c r="L505" s="59" t="str">
        <f t="shared" si="119"/>
        <v/>
      </c>
      <c r="M505" s="162" t="str">
        <f t="shared" si="124"/>
        <v/>
      </c>
      <c r="N505" s="99" t="str">
        <f t="shared" si="120"/>
        <v/>
      </c>
      <c r="O505" s="100" t="str">
        <f t="shared" si="125"/>
        <v/>
      </c>
      <c r="P505" s="100" t="e">
        <f t="shared" si="126"/>
        <v>#VALUE!</v>
      </c>
      <c r="Q505" s="11">
        <v>503</v>
      </c>
      <c r="R505" s="9" t="str">
        <f t="shared" si="121"/>
        <v/>
      </c>
    </row>
    <row r="506" spans="1:18" x14ac:dyDescent="0.25">
      <c r="A506" s="9">
        <f t="shared" si="122"/>
        <v>0</v>
      </c>
      <c r="B506" s="88">
        <f>IF(Sample3!K512&gt;0,Sample3!K512, )</f>
        <v>0</v>
      </c>
      <c r="C506" s="88" t="str">
        <f>IF(Sample3!L512&gt;0,Sample3!L512,"")</f>
        <v/>
      </c>
      <c r="D506" s="88">
        <f>IF(Sample3!M512&gt;0,Sample3!M512,)</f>
        <v>1099.5841244010487</v>
      </c>
      <c r="E506" s="162" t="str">
        <f t="shared" si="113"/>
        <v/>
      </c>
      <c r="F506" s="162" t="str">
        <f t="shared" si="114"/>
        <v/>
      </c>
      <c r="G506" s="162" t="str">
        <f t="shared" si="115"/>
        <v/>
      </c>
      <c r="H506" s="162" t="str">
        <f t="shared" si="116"/>
        <v/>
      </c>
      <c r="I506" s="162" t="e">
        <f t="shared" si="117"/>
        <v>#VALUE!</v>
      </c>
      <c r="J506" s="162" t="e">
        <f t="shared" si="123"/>
        <v>#VALUE!</v>
      </c>
      <c r="K506" s="162" t="str">
        <f t="shared" si="118"/>
        <v/>
      </c>
      <c r="L506" s="59" t="str">
        <f t="shared" si="119"/>
        <v/>
      </c>
      <c r="M506" s="162" t="str">
        <f t="shared" si="124"/>
        <v/>
      </c>
      <c r="N506" s="99" t="str">
        <f t="shared" si="120"/>
        <v/>
      </c>
      <c r="O506" s="100" t="str">
        <f t="shared" si="125"/>
        <v/>
      </c>
      <c r="P506" s="100" t="e">
        <f t="shared" si="126"/>
        <v>#VALUE!</v>
      </c>
      <c r="Q506" s="11">
        <v>504</v>
      </c>
      <c r="R506" s="9" t="str">
        <f t="shared" si="121"/>
        <v/>
      </c>
    </row>
    <row r="507" spans="1:18" x14ac:dyDescent="0.25">
      <c r="A507" s="9">
        <f t="shared" si="122"/>
        <v>0</v>
      </c>
      <c r="B507" s="88">
        <f>IF(Sample3!K513&gt;0,Sample3!K513, )</f>
        <v>0</v>
      </c>
      <c r="C507" s="88" t="str">
        <f>IF(Sample3!L513&gt;0,Sample3!L513,"")</f>
        <v/>
      </c>
      <c r="D507" s="88">
        <f>IF(Sample3!M513&gt;0,Sample3!M513,)</f>
        <v>1099.5841244010487</v>
      </c>
      <c r="E507" s="162" t="str">
        <f t="shared" si="113"/>
        <v/>
      </c>
      <c r="F507" s="162" t="str">
        <f t="shared" si="114"/>
        <v/>
      </c>
      <c r="G507" s="162" t="str">
        <f t="shared" si="115"/>
        <v/>
      </c>
      <c r="H507" s="162" t="str">
        <f t="shared" si="116"/>
        <v/>
      </c>
      <c r="I507" s="162" t="e">
        <f t="shared" si="117"/>
        <v>#VALUE!</v>
      </c>
      <c r="J507" s="162" t="e">
        <f t="shared" si="123"/>
        <v>#VALUE!</v>
      </c>
      <c r="K507" s="162" t="str">
        <f t="shared" si="118"/>
        <v/>
      </c>
      <c r="L507" s="59" t="str">
        <f t="shared" si="119"/>
        <v/>
      </c>
      <c r="M507" s="162" t="str">
        <f t="shared" si="124"/>
        <v/>
      </c>
      <c r="N507" s="99" t="str">
        <f t="shared" si="120"/>
        <v/>
      </c>
      <c r="O507" s="100" t="str">
        <f t="shared" si="125"/>
        <v/>
      </c>
      <c r="P507" s="100" t="e">
        <f t="shared" si="126"/>
        <v>#VALUE!</v>
      </c>
      <c r="Q507" s="11">
        <v>505</v>
      </c>
      <c r="R507" s="9" t="str">
        <f t="shared" si="121"/>
        <v/>
      </c>
    </row>
    <row r="508" spans="1:18" x14ac:dyDescent="0.25">
      <c r="A508" s="9">
        <f t="shared" si="122"/>
        <v>0</v>
      </c>
      <c r="B508" s="88">
        <f>IF(Sample3!K514&gt;0,Sample3!K514, )</f>
        <v>0</v>
      </c>
      <c r="C508" s="88" t="str">
        <f>IF(Sample3!L514&gt;0,Sample3!L514,"")</f>
        <v/>
      </c>
      <c r="D508" s="88">
        <f>IF(Sample3!M514&gt;0,Sample3!M514,)</f>
        <v>1099.5841244010487</v>
      </c>
      <c r="E508" s="162" t="str">
        <f t="shared" si="113"/>
        <v/>
      </c>
      <c r="F508" s="162" t="str">
        <f t="shared" si="114"/>
        <v/>
      </c>
      <c r="G508" s="162" t="str">
        <f t="shared" si="115"/>
        <v/>
      </c>
      <c r="H508" s="162" t="str">
        <f t="shared" si="116"/>
        <v/>
      </c>
      <c r="I508" s="162" t="e">
        <f t="shared" si="117"/>
        <v>#VALUE!</v>
      </c>
      <c r="J508" s="162" t="e">
        <f t="shared" si="123"/>
        <v>#VALUE!</v>
      </c>
      <c r="K508" s="162" t="str">
        <f t="shared" si="118"/>
        <v/>
      </c>
      <c r="L508" s="59" t="str">
        <f t="shared" si="119"/>
        <v/>
      </c>
      <c r="M508" s="162" t="str">
        <f t="shared" si="124"/>
        <v/>
      </c>
      <c r="N508" s="99" t="str">
        <f t="shared" si="120"/>
        <v/>
      </c>
      <c r="O508" s="100" t="str">
        <f t="shared" si="125"/>
        <v/>
      </c>
      <c r="P508" s="100" t="e">
        <f t="shared" si="126"/>
        <v>#VALUE!</v>
      </c>
      <c r="Q508" s="11">
        <v>506</v>
      </c>
      <c r="R508" s="9" t="str">
        <f t="shared" si="121"/>
        <v/>
      </c>
    </row>
    <row r="509" spans="1:18" x14ac:dyDescent="0.25">
      <c r="A509" s="9">
        <f t="shared" si="122"/>
        <v>0</v>
      </c>
      <c r="B509" s="88">
        <f>IF(Sample3!K515&gt;0,Sample3!K515, )</f>
        <v>0</v>
      </c>
      <c r="C509" s="88" t="str">
        <f>IF(Sample3!L515&gt;0,Sample3!L515,"")</f>
        <v/>
      </c>
      <c r="D509" s="88">
        <f>IF(Sample3!M515&gt;0,Sample3!M515,)</f>
        <v>1099.5841244010487</v>
      </c>
      <c r="E509" s="162" t="str">
        <f t="shared" si="113"/>
        <v/>
      </c>
      <c r="F509" s="162" t="str">
        <f t="shared" si="114"/>
        <v/>
      </c>
      <c r="G509" s="162" t="str">
        <f t="shared" si="115"/>
        <v/>
      </c>
      <c r="H509" s="162" t="str">
        <f t="shared" si="116"/>
        <v/>
      </c>
      <c r="I509" s="162" t="e">
        <f t="shared" si="117"/>
        <v>#VALUE!</v>
      </c>
      <c r="J509" s="162" t="e">
        <f t="shared" si="123"/>
        <v>#VALUE!</v>
      </c>
      <c r="K509" s="162" t="str">
        <f t="shared" si="118"/>
        <v/>
      </c>
      <c r="L509" s="59" t="str">
        <f t="shared" si="119"/>
        <v/>
      </c>
      <c r="M509" s="162" t="str">
        <f t="shared" si="124"/>
        <v/>
      </c>
      <c r="N509" s="99" t="str">
        <f t="shared" si="120"/>
        <v/>
      </c>
      <c r="O509" s="100" t="str">
        <f t="shared" si="125"/>
        <v/>
      </c>
      <c r="P509" s="100" t="e">
        <f t="shared" si="126"/>
        <v>#VALUE!</v>
      </c>
      <c r="Q509" s="11">
        <v>507</v>
      </c>
      <c r="R509" s="9" t="str">
        <f t="shared" si="121"/>
        <v/>
      </c>
    </row>
    <row r="510" spans="1:18" x14ac:dyDescent="0.25">
      <c r="A510" s="9">
        <f t="shared" si="122"/>
        <v>0</v>
      </c>
      <c r="B510" s="88">
        <f>IF(Sample3!K516&gt;0,Sample3!K516, )</f>
        <v>0</v>
      </c>
      <c r="C510" s="88" t="str">
        <f>IF(Sample3!L516&gt;0,Sample3!L516,"")</f>
        <v/>
      </c>
      <c r="D510" s="88">
        <f>IF(Sample3!M516&gt;0,Sample3!M516,)</f>
        <v>1099.5841244010487</v>
      </c>
      <c r="E510" s="162" t="str">
        <f t="shared" si="113"/>
        <v/>
      </c>
      <c r="F510" s="162" t="str">
        <f t="shared" si="114"/>
        <v/>
      </c>
      <c r="G510" s="162" t="str">
        <f t="shared" si="115"/>
        <v/>
      </c>
      <c r="H510" s="162" t="str">
        <f t="shared" si="116"/>
        <v/>
      </c>
      <c r="I510" s="162" t="e">
        <f t="shared" si="117"/>
        <v>#VALUE!</v>
      </c>
      <c r="J510" s="162" t="e">
        <f t="shared" si="123"/>
        <v>#VALUE!</v>
      </c>
      <c r="K510" s="162" t="str">
        <f t="shared" si="118"/>
        <v/>
      </c>
      <c r="L510" s="59" t="str">
        <f t="shared" si="119"/>
        <v/>
      </c>
      <c r="M510" s="162" t="str">
        <f t="shared" si="124"/>
        <v/>
      </c>
      <c r="N510" s="99" t="str">
        <f t="shared" si="120"/>
        <v/>
      </c>
      <c r="O510" s="100" t="str">
        <f t="shared" si="125"/>
        <v/>
      </c>
      <c r="P510" s="100" t="e">
        <f t="shared" si="126"/>
        <v>#VALUE!</v>
      </c>
      <c r="Q510" s="11">
        <v>508</v>
      </c>
      <c r="R510" s="9" t="str">
        <f t="shared" si="121"/>
        <v/>
      </c>
    </row>
    <row r="511" spans="1:18" x14ac:dyDescent="0.25">
      <c r="A511" s="9">
        <f t="shared" si="122"/>
        <v>0</v>
      </c>
      <c r="B511" s="88">
        <f>IF(Sample3!K517&gt;0,Sample3!K517, )</f>
        <v>0</v>
      </c>
      <c r="C511" s="88" t="str">
        <f>IF(Sample3!L517&gt;0,Sample3!L517,"")</f>
        <v/>
      </c>
      <c r="D511" s="88">
        <f>IF(Sample3!M517&gt;0,Sample3!M517,)</f>
        <v>1099.5841244010487</v>
      </c>
      <c r="E511" s="162" t="str">
        <f t="shared" si="113"/>
        <v/>
      </c>
      <c r="F511" s="162" t="str">
        <f t="shared" si="114"/>
        <v/>
      </c>
      <c r="G511" s="162" t="str">
        <f t="shared" si="115"/>
        <v/>
      </c>
      <c r="H511" s="162" t="str">
        <f t="shared" si="116"/>
        <v/>
      </c>
      <c r="I511" s="162" t="e">
        <f t="shared" si="117"/>
        <v>#VALUE!</v>
      </c>
      <c r="J511" s="162" t="e">
        <f t="shared" si="123"/>
        <v>#VALUE!</v>
      </c>
      <c r="K511" s="162" t="str">
        <f t="shared" si="118"/>
        <v/>
      </c>
      <c r="L511" s="59" t="str">
        <f t="shared" si="119"/>
        <v/>
      </c>
      <c r="M511" s="162" t="str">
        <f t="shared" si="124"/>
        <v/>
      </c>
      <c r="N511" s="99" t="str">
        <f t="shared" si="120"/>
        <v/>
      </c>
      <c r="O511" s="100" t="str">
        <f t="shared" si="125"/>
        <v/>
      </c>
      <c r="P511" s="100" t="e">
        <f t="shared" si="126"/>
        <v>#VALUE!</v>
      </c>
      <c r="Q511" s="11">
        <v>509</v>
      </c>
      <c r="R511" s="9" t="str">
        <f t="shared" si="121"/>
        <v/>
      </c>
    </row>
    <row r="512" spans="1:18" x14ac:dyDescent="0.25">
      <c r="A512" s="9">
        <f t="shared" si="122"/>
        <v>0</v>
      </c>
      <c r="B512" s="88">
        <f>IF(Sample3!K518&gt;0,Sample3!K518, )</f>
        <v>0</v>
      </c>
      <c r="C512" s="88" t="str">
        <f>IF(Sample3!L518&gt;0,Sample3!L518,"")</f>
        <v/>
      </c>
      <c r="D512" s="88">
        <f>IF(Sample3!M518&gt;0,Sample3!M518,)</f>
        <v>1099.5841244010487</v>
      </c>
      <c r="E512" s="162" t="str">
        <f t="shared" si="113"/>
        <v/>
      </c>
      <c r="F512" s="162" t="str">
        <f t="shared" si="114"/>
        <v/>
      </c>
      <c r="G512" s="162" t="str">
        <f t="shared" si="115"/>
        <v/>
      </c>
      <c r="H512" s="162" t="str">
        <f t="shared" si="116"/>
        <v/>
      </c>
      <c r="I512" s="162" t="e">
        <f t="shared" si="117"/>
        <v>#VALUE!</v>
      </c>
      <c r="J512" s="162" t="e">
        <f t="shared" si="123"/>
        <v>#VALUE!</v>
      </c>
      <c r="K512" s="162" t="str">
        <f t="shared" si="118"/>
        <v/>
      </c>
      <c r="L512" s="59" t="str">
        <f t="shared" si="119"/>
        <v/>
      </c>
      <c r="M512" s="162" t="str">
        <f t="shared" si="124"/>
        <v/>
      </c>
      <c r="N512" s="99" t="str">
        <f t="shared" si="120"/>
        <v/>
      </c>
      <c r="O512" s="100" t="str">
        <f t="shared" si="125"/>
        <v/>
      </c>
      <c r="P512" s="100" t="e">
        <f t="shared" si="126"/>
        <v>#VALUE!</v>
      </c>
      <c r="Q512" s="11">
        <v>510</v>
      </c>
      <c r="R512" s="9" t="str">
        <f t="shared" si="121"/>
        <v/>
      </c>
    </row>
    <row r="513" spans="1:18" x14ac:dyDescent="0.25">
      <c r="A513" s="9">
        <f t="shared" si="122"/>
        <v>0</v>
      </c>
      <c r="B513" s="88">
        <f>IF(Sample3!K519&gt;0,Sample3!K519, )</f>
        <v>0</v>
      </c>
      <c r="C513" s="88" t="str">
        <f>IF(Sample3!L519&gt;0,Sample3!L519,"")</f>
        <v/>
      </c>
      <c r="D513" s="88">
        <f>IF(Sample3!M519&gt;0,Sample3!M519,)</f>
        <v>1099.5841244010487</v>
      </c>
      <c r="E513" s="162" t="str">
        <f t="shared" si="113"/>
        <v/>
      </c>
      <c r="F513" s="162" t="str">
        <f t="shared" si="114"/>
        <v/>
      </c>
      <c r="G513" s="162" t="str">
        <f t="shared" si="115"/>
        <v/>
      </c>
      <c r="H513" s="162" t="str">
        <f t="shared" si="116"/>
        <v/>
      </c>
      <c r="I513" s="162" t="e">
        <f t="shared" si="117"/>
        <v>#VALUE!</v>
      </c>
      <c r="J513" s="162" t="e">
        <f t="shared" si="123"/>
        <v>#VALUE!</v>
      </c>
      <c r="K513" s="162" t="str">
        <f t="shared" si="118"/>
        <v/>
      </c>
      <c r="L513" s="59" t="str">
        <f t="shared" si="119"/>
        <v/>
      </c>
      <c r="M513" s="162" t="str">
        <f t="shared" si="124"/>
        <v/>
      </c>
      <c r="N513" s="99" t="str">
        <f t="shared" si="120"/>
        <v/>
      </c>
      <c r="O513" s="100" t="str">
        <f t="shared" si="125"/>
        <v/>
      </c>
      <c r="P513" s="100" t="e">
        <f t="shared" si="126"/>
        <v>#VALUE!</v>
      </c>
      <c r="Q513" s="11">
        <v>511</v>
      </c>
      <c r="R513" s="9" t="str">
        <f t="shared" si="121"/>
        <v/>
      </c>
    </row>
    <row r="514" spans="1:18" x14ac:dyDescent="0.25">
      <c r="A514" s="9">
        <f t="shared" si="122"/>
        <v>0</v>
      </c>
      <c r="B514" s="88">
        <f>IF(Sample3!K520&gt;0,Sample3!K520, )</f>
        <v>0</v>
      </c>
      <c r="C514" s="88" t="str">
        <f>IF(Sample3!L520&gt;0,Sample3!L520,"")</f>
        <v/>
      </c>
      <c r="D514" s="88">
        <f>IF(Sample3!M520&gt;0,Sample3!M520,)</f>
        <v>1099.5841244010487</v>
      </c>
      <c r="E514" s="162" t="str">
        <f t="shared" ref="E514:E577" si="127">IF(OR(B514="",B514=0),"",B514+1/$U$17)</f>
        <v/>
      </c>
      <c r="F514" s="162" t="str">
        <f t="shared" ref="F514:F577" si="128">IF(OR(B514="",B514=0),"",$V$18-(LN(1+EXP(-$S$11*(I514-V$18))))/$S$11)</f>
        <v/>
      </c>
      <c r="G514" s="162" t="str">
        <f t="shared" ref="G514:G577" si="129">IF(OR(B514="",B514=0),"",B514-F514-H514-V$5*K514)</f>
        <v/>
      </c>
      <c r="H514" s="162" t="str">
        <f t="shared" ref="H514:H577" si="130">IF(OR(B514="",B514=0),"",1/2*(B514-V$5*K514+T$11)+1/2*POWER((B514-V$5*K514+T$11)^2-4*V$11*(B514-V$5*K514),0.5))</f>
        <v/>
      </c>
      <c r="I514" s="162" t="e">
        <f t="shared" ref="I514:I577" si="131">B514-H514-V$5*K514</f>
        <v>#VALUE!</v>
      </c>
      <c r="J514" s="162" t="e">
        <f t="shared" si="123"/>
        <v>#VALUE!</v>
      </c>
      <c r="K514" s="162" t="str">
        <f t="shared" ref="K514:K577" si="132">IF(OR(B514="",B514=0),"",LN(1+EXP($U$11*(B514-$U$13)))/$U$11)</f>
        <v/>
      </c>
      <c r="L514" s="59" t="str">
        <f t="shared" ref="L514:L577" si="133">IF(OR(B514="",B514=0),"",-LN(1+EXP($V$15*(B514-$V$13)))/$V$15)</f>
        <v/>
      </c>
      <c r="M514" s="162" t="str">
        <f t="shared" si="124"/>
        <v/>
      </c>
      <c r="N514" s="99" t="str">
        <f t="shared" ref="N514:N577" si="134">IF(OR(B514="",B514=0),"",(M514-C514)*(M514-C514))</f>
        <v/>
      </c>
      <c r="O514" s="100" t="str">
        <f t="shared" si="125"/>
        <v/>
      </c>
      <c r="P514" s="100" t="e">
        <f t="shared" si="126"/>
        <v>#VALUE!</v>
      </c>
      <c r="Q514" s="11">
        <v>512</v>
      </c>
      <c r="R514" s="9" t="str">
        <f t="shared" ref="R514:R577" si="135">IF(OR(B514="",B514=0),"",T$17+T$15*G514)</f>
        <v/>
      </c>
    </row>
    <row r="515" spans="1:18" x14ac:dyDescent="0.25">
      <c r="A515" s="9">
        <f t="shared" ref="A515:A578" si="136">-B515</f>
        <v>0</v>
      </c>
      <c r="B515" s="88">
        <f>IF(Sample3!K521&gt;0,Sample3!K521, )</f>
        <v>0</v>
      </c>
      <c r="C515" s="88" t="str">
        <f>IF(Sample3!L521&gt;0,Sample3!L521,"")</f>
        <v/>
      </c>
      <c r="D515" s="88">
        <f>IF(Sample3!M521&gt;0,Sample3!M521,)</f>
        <v>1099.5841244010487</v>
      </c>
      <c r="E515" s="162" t="str">
        <f t="shared" si="127"/>
        <v/>
      </c>
      <c r="F515" s="162" t="str">
        <f t="shared" si="128"/>
        <v/>
      </c>
      <c r="G515" s="162" t="str">
        <f t="shared" si="129"/>
        <v/>
      </c>
      <c r="H515" s="162" t="str">
        <f t="shared" si="130"/>
        <v/>
      </c>
      <c r="I515" s="162" t="e">
        <f t="shared" si="131"/>
        <v>#VALUE!</v>
      </c>
      <c r="J515" s="162" t="e">
        <f t="shared" ref="J515:J578" si="137">B515-I515-V$5*K515</f>
        <v>#VALUE!</v>
      </c>
      <c r="K515" s="162" t="str">
        <f t="shared" si="132"/>
        <v/>
      </c>
      <c r="L515" s="59" t="str">
        <f t="shared" si="133"/>
        <v/>
      </c>
      <c r="M515" s="162" t="str">
        <f t="shared" ref="M515:M578" si="138">IF(OR(B515="",B515=0),"",$S$15*F515+$T$17+$T$15*G515+$U$15*H515+S$17*(K515+L515))</f>
        <v/>
      </c>
      <c r="N515" s="99" t="str">
        <f t="shared" si="134"/>
        <v/>
      </c>
      <c r="O515" s="100" t="str">
        <f t="shared" ref="O515:O578" si="139">IF(OR(B515="",B515=0),"",1/V$17*LN(1+EXP(V$17*(B515-V$5*K515-T$13))))</f>
        <v/>
      </c>
      <c r="P515" s="100" t="e">
        <f t="shared" ref="P515:P578" si="140">(O515-J515)^2</f>
        <v>#VALUE!</v>
      </c>
      <c r="Q515" s="11">
        <v>513</v>
      </c>
      <c r="R515" s="9" t="str">
        <f t="shared" si="135"/>
        <v/>
      </c>
    </row>
    <row r="516" spans="1:18" x14ac:dyDescent="0.25">
      <c r="A516" s="9">
        <f t="shared" si="136"/>
        <v>0</v>
      </c>
      <c r="B516" s="88">
        <f>IF(Sample3!K522&gt;0,Sample3!K522, )</f>
        <v>0</v>
      </c>
      <c r="C516" s="88" t="str">
        <f>IF(Sample3!L522&gt;0,Sample3!L522,"")</f>
        <v/>
      </c>
      <c r="D516" s="88">
        <f>IF(Sample3!M522&gt;0,Sample3!M522,)</f>
        <v>1099.5841244010487</v>
      </c>
      <c r="E516" s="162" t="str">
        <f t="shared" si="127"/>
        <v/>
      </c>
      <c r="F516" s="162" t="str">
        <f t="shared" si="128"/>
        <v/>
      </c>
      <c r="G516" s="162" t="str">
        <f t="shared" si="129"/>
        <v/>
      </c>
      <c r="H516" s="162" t="str">
        <f t="shared" si="130"/>
        <v/>
      </c>
      <c r="I516" s="162" t="e">
        <f t="shared" si="131"/>
        <v>#VALUE!</v>
      </c>
      <c r="J516" s="162" t="e">
        <f t="shared" si="137"/>
        <v>#VALUE!</v>
      </c>
      <c r="K516" s="162" t="str">
        <f t="shared" si="132"/>
        <v/>
      </c>
      <c r="L516" s="59" t="str">
        <f t="shared" si="133"/>
        <v/>
      </c>
      <c r="M516" s="162" t="str">
        <f t="shared" si="138"/>
        <v/>
      </c>
      <c r="N516" s="99" t="str">
        <f t="shared" si="134"/>
        <v/>
      </c>
      <c r="O516" s="100" t="str">
        <f t="shared" si="139"/>
        <v/>
      </c>
      <c r="P516" s="100" t="e">
        <f t="shared" si="140"/>
        <v>#VALUE!</v>
      </c>
      <c r="Q516" s="11">
        <v>514</v>
      </c>
      <c r="R516" s="9" t="str">
        <f t="shared" si="135"/>
        <v/>
      </c>
    </row>
    <row r="517" spans="1:18" x14ac:dyDescent="0.25">
      <c r="A517" s="9">
        <f t="shared" si="136"/>
        <v>0</v>
      </c>
      <c r="B517" s="88">
        <f>IF(Sample3!K523&gt;0,Sample3!K523, )</f>
        <v>0</v>
      </c>
      <c r="C517" s="88" t="str">
        <f>IF(Sample3!L523&gt;0,Sample3!L523,"")</f>
        <v/>
      </c>
      <c r="D517" s="88">
        <f>IF(Sample3!M523&gt;0,Sample3!M523,)</f>
        <v>1099.5841244010487</v>
      </c>
      <c r="E517" s="162" t="str">
        <f t="shared" si="127"/>
        <v/>
      </c>
      <c r="F517" s="162" t="str">
        <f t="shared" si="128"/>
        <v/>
      </c>
      <c r="G517" s="162" t="str">
        <f t="shared" si="129"/>
        <v/>
      </c>
      <c r="H517" s="162" t="str">
        <f t="shared" si="130"/>
        <v/>
      </c>
      <c r="I517" s="162" t="e">
        <f t="shared" si="131"/>
        <v>#VALUE!</v>
      </c>
      <c r="J517" s="162" t="e">
        <f t="shared" si="137"/>
        <v>#VALUE!</v>
      </c>
      <c r="K517" s="162" t="str">
        <f t="shared" si="132"/>
        <v/>
      </c>
      <c r="L517" s="59" t="str">
        <f t="shared" si="133"/>
        <v/>
      </c>
      <c r="M517" s="162" t="str">
        <f t="shared" si="138"/>
        <v/>
      </c>
      <c r="N517" s="99" t="str">
        <f t="shared" si="134"/>
        <v/>
      </c>
      <c r="O517" s="100" t="str">
        <f t="shared" si="139"/>
        <v/>
      </c>
      <c r="P517" s="100" t="e">
        <f t="shared" si="140"/>
        <v>#VALUE!</v>
      </c>
      <c r="Q517" s="11">
        <v>515</v>
      </c>
      <c r="R517" s="9" t="str">
        <f t="shared" si="135"/>
        <v/>
      </c>
    </row>
    <row r="518" spans="1:18" x14ac:dyDescent="0.25">
      <c r="A518" s="9">
        <f t="shared" si="136"/>
        <v>0</v>
      </c>
      <c r="B518" s="88">
        <f>IF(Sample3!K524&gt;0,Sample3!K524, )</f>
        <v>0</v>
      </c>
      <c r="C518" s="88" t="str">
        <f>IF(Sample3!L524&gt;0,Sample3!L524,"")</f>
        <v/>
      </c>
      <c r="D518" s="88">
        <f>IF(Sample3!M524&gt;0,Sample3!M524,)</f>
        <v>1099.5841244010487</v>
      </c>
      <c r="E518" s="162" t="str">
        <f t="shared" si="127"/>
        <v/>
      </c>
      <c r="F518" s="162" t="str">
        <f t="shared" si="128"/>
        <v/>
      </c>
      <c r="G518" s="162" t="str">
        <f t="shared" si="129"/>
        <v/>
      </c>
      <c r="H518" s="162" t="str">
        <f t="shared" si="130"/>
        <v/>
      </c>
      <c r="I518" s="162" t="e">
        <f t="shared" si="131"/>
        <v>#VALUE!</v>
      </c>
      <c r="J518" s="162" t="e">
        <f t="shared" si="137"/>
        <v>#VALUE!</v>
      </c>
      <c r="K518" s="162" t="str">
        <f t="shared" si="132"/>
        <v/>
      </c>
      <c r="L518" s="59" t="str">
        <f t="shared" si="133"/>
        <v/>
      </c>
      <c r="M518" s="162" t="str">
        <f t="shared" si="138"/>
        <v/>
      </c>
      <c r="N518" s="99" t="str">
        <f t="shared" si="134"/>
        <v/>
      </c>
      <c r="O518" s="100" t="str">
        <f t="shared" si="139"/>
        <v/>
      </c>
      <c r="P518" s="100" t="e">
        <f t="shared" si="140"/>
        <v>#VALUE!</v>
      </c>
      <c r="Q518" s="11">
        <v>516</v>
      </c>
      <c r="R518" s="9" t="str">
        <f t="shared" si="135"/>
        <v/>
      </c>
    </row>
    <row r="519" spans="1:18" x14ac:dyDescent="0.25">
      <c r="A519" s="9">
        <f t="shared" si="136"/>
        <v>0</v>
      </c>
      <c r="B519" s="88">
        <f>IF(Sample3!K525&gt;0,Sample3!K525, )</f>
        <v>0</v>
      </c>
      <c r="C519" s="88" t="str">
        <f>IF(Sample3!L525&gt;0,Sample3!L525,"")</f>
        <v/>
      </c>
      <c r="D519" s="88">
        <f>IF(Sample3!M525&gt;0,Sample3!M525,)</f>
        <v>1099.5841244010487</v>
      </c>
      <c r="E519" s="162" t="str">
        <f t="shared" si="127"/>
        <v/>
      </c>
      <c r="F519" s="162" t="str">
        <f t="shared" si="128"/>
        <v/>
      </c>
      <c r="G519" s="162" t="str">
        <f t="shared" si="129"/>
        <v/>
      </c>
      <c r="H519" s="162" t="str">
        <f t="shared" si="130"/>
        <v/>
      </c>
      <c r="I519" s="162" t="e">
        <f t="shared" si="131"/>
        <v>#VALUE!</v>
      </c>
      <c r="J519" s="162" t="e">
        <f t="shared" si="137"/>
        <v>#VALUE!</v>
      </c>
      <c r="K519" s="162" t="str">
        <f t="shared" si="132"/>
        <v/>
      </c>
      <c r="L519" s="59" t="str">
        <f t="shared" si="133"/>
        <v/>
      </c>
      <c r="M519" s="162" t="str">
        <f t="shared" si="138"/>
        <v/>
      </c>
      <c r="N519" s="99" t="str">
        <f t="shared" si="134"/>
        <v/>
      </c>
      <c r="O519" s="100" t="str">
        <f t="shared" si="139"/>
        <v/>
      </c>
      <c r="P519" s="100" t="e">
        <f t="shared" si="140"/>
        <v>#VALUE!</v>
      </c>
      <c r="Q519" s="11">
        <v>517</v>
      </c>
      <c r="R519" s="9" t="str">
        <f t="shared" si="135"/>
        <v/>
      </c>
    </row>
    <row r="520" spans="1:18" x14ac:dyDescent="0.25">
      <c r="A520" s="9">
        <f t="shared" si="136"/>
        <v>0</v>
      </c>
      <c r="B520" s="88">
        <f>IF(Sample3!K526&gt;0,Sample3!K526, )</f>
        <v>0</v>
      </c>
      <c r="C520" s="88" t="str">
        <f>IF(Sample3!L526&gt;0,Sample3!L526,"")</f>
        <v/>
      </c>
      <c r="D520" s="88">
        <f>IF(Sample3!M526&gt;0,Sample3!M526,)</f>
        <v>1099.5841244010487</v>
      </c>
      <c r="E520" s="162" t="str">
        <f t="shared" si="127"/>
        <v/>
      </c>
      <c r="F520" s="162" t="str">
        <f t="shared" si="128"/>
        <v/>
      </c>
      <c r="G520" s="162" t="str">
        <f t="shared" si="129"/>
        <v/>
      </c>
      <c r="H520" s="162" t="str">
        <f t="shared" si="130"/>
        <v/>
      </c>
      <c r="I520" s="162" t="e">
        <f t="shared" si="131"/>
        <v>#VALUE!</v>
      </c>
      <c r="J520" s="162" t="e">
        <f t="shared" si="137"/>
        <v>#VALUE!</v>
      </c>
      <c r="K520" s="162" t="str">
        <f t="shared" si="132"/>
        <v/>
      </c>
      <c r="L520" s="59" t="str">
        <f t="shared" si="133"/>
        <v/>
      </c>
      <c r="M520" s="162" t="str">
        <f t="shared" si="138"/>
        <v/>
      </c>
      <c r="N520" s="99" t="str">
        <f t="shared" si="134"/>
        <v/>
      </c>
      <c r="O520" s="100" t="str">
        <f t="shared" si="139"/>
        <v/>
      </c>
      <c r="P520" s="100" t="e">
        <f t="shared" si="140"/>
        <v>#VALUE!</v>
      </c>
      <c r="Q520" s="11">
        <v>518</v>
      </c>
      <c r="R520" s="9" t="str">
        <f t="shared" si="135"/>
        <v/>
      </c>
    </row>
    <row r="521" spans="1:18" x14ac:dyDescent="0.25">
      <c r="A521" s="9">
        <f t="shared" si="136"/>
        <v>0</v>
      </c>
      <c r="B521" s="88">
        <f>IF(Sample3!K527&gt;0,Sample3!K527, )</f>
        <v>0</v>
      </c>
      <c r="C521" s="88" t="str">
        <f>IF(Sample3!L527&gt;0,Sample3!L527,"")</f>
        <v/>
      </c>
      <c r="D521" s="88">
        <f>IF(Sample3!M527&gt;0,Sample3!M527,)</f>
        <v>1099.5841244010487</v>
      </c>
      <c r="E521" s="162" t="str">
        <f t="shared" si="127"/>
        <v/>
      </c>
      <c r="F521" s="162" t="str">
        <f t="shared" si="128"/>
        <v/>
      </c>
      <c r="G521" s="162" t="str">
        <f t="shared" si="129"/>
        <v/>
      </c>
      <c r="H521" s="162" t="str">
        <f t="shared" si="130"/>
        <v/>
      </c>
      <c r="I521" s="162" t="e">
        <f t="shared" si="131"/>
        <v>#VALUE!</v>
      </c>
      <c r="J521" s="162" t="e">
        <f t="shared" si="137"/>
        <v>#VALUE!</v>
      </c>
      <c r="K521" s="162" t="str">
        <f t="shared" si="132"/>
        <v/>
      </c>
      <c r="L521" s="59" t="str">
        <f t="shared" si="133"/>
        <v/>
      </c>
      <c r="M521" s="162" t="str">
        <f t="shared" si="138"/>
        <v/>
      </c>
      <c r="N521" s="99" t="str">
        <f t="shared" si="134"/>
        <v/>
      </c>
      <c r="O521" s="100" t="str">
        <f t="shared" si="139"/>
        <v/>
      </c>
      <c r="P521" s="100" t="e">
        <f t="shared" si="140"/>
        <v>#VALUE!</v>
      </c>
      <c r="Q521" s="11">
        <v>519</v>
      </c>
      <c r="R521" s="9" t="str">
        <f t="shared" si="135"/>
        <v/>
      </c>
    </row>
    <row r="522" spans="1:18" x14ac:dyDescent="0.25">
      <c r="A522" s="9">
        <f t="shared" si="136"/>
        <v>0</v>
      </c>
      <c r="B522" s="88">
        <f>IF(Sample3!K528&gt;0,Sample3!K528, )</f>
        <v>0</v>
      </c>
      <c r="C522" s="88" t="str">
        <f>IF(Sample3!L528&gt;0,Sample3!L528,"")</f>
        <v/>
      </c>
      <c r="D522" s="88">
        <f>IF(Sample3!M528&gt;0,Sample3!M528,)</f>
        <v>1099.5841244010487</v>
      </c>
      <c r="E522" s="162" t="str">
        <f t="shared" si="127"/>
        <v/>
      </c>
      <c r="F522" s="162" t="str">
        <f t="shared" si="128"/>
        <v/>
      </c>
      <c r="G522" s="162" t="str">
        <f t="shared" si="129"/>
        <v/>
      </c>
      <c r="H522" s="162" t="str">
        <f t="shared" si="130"/>
        <v/>
      </c>
      <c r="I522" s="162" t="e">
        <f t="shared" si="131"/>
        <v>#VALUE!</v>
      </c>
      <c r="J522" s="162" t="e">
        <f t="shared" si="137"/>
        <v>#VALUE!</v>
      </c>
      <c r="K522" s="162" t="str">
        <f t="shared" si="132"/>
        <v/>
      </c>
      <c r="L522" s="59" t="str">
        <f t="shared" si="133"/>
        <v/>
      </c>
      <c r="M522" s="162" t="str">
        <f t="shared" si="138"/>
        <v/>
      </c>
      <c r="N522" s="99" t="str">
        <f t="shared" si="134"/>
        <v/>
      </c>
      <c r="O522" s="100" t="str">
        <f t="shared" si="139"/>
        <v/>
      </c>
      <c r="P522" s="100" t="e">
        <f t="shared" si="140"/>
        <v>#VALUE!</v>
      </c>
      <c r="Q522" s="11">
        <v>520</v>
      </c>
      <c r="R522" s="9" t="str">
        <f t="shared" si="135"/>
        <v/>
      </c>
    </row>
    <row r="523" spans="1:18" x14ac:dyDescent="0.25">
      <c r="A523" s="9">
        <f t="shared" si="136"/>
        <v>0</v>
      </c>
      <c r="B523" s="88">
        <f>IF(Sample3!K529&gt;0,Sample3!K529, )</f>
        <v>0</v>
      </c>
      <c r="C523" s="88" t="str">
        <f>IF(Sample3!L529&gt;0,Sample3!L529,"")</f>
        <v/>
      </c>
      <c r="D523" s="88">
        <f>IF(Sample3!M529&gt;0,Sample3!M529,)</f>
        <v>1099.5841244010487</v>
      </c>
      <c r="E523" s="162" t="str">
        <f t="shared" si="127"/>
        <v/>
      </c>
      <c r="F523" s="162" t="str">
        <f t="shared" si="128"/>
        <v/>
      </c>
      <c r="G523" s="162" t="str">
        <f t="shared" si="129"/>
        <v/>
      </c>
      <c r="H523" s="162" t="str">
        <f t="shared" si="130"/>
        <v/>
      </c>
      <c r="I523" s="162" t="e">
        <f t="shared" si="131"/>
        <v>#VALUE!</v>
      </c>
      <c r="J523" s="162" t="e">
        <f t="shared" si="137"/>
        <v>#VALUE!</v>
      </c>
      <c r="K523" s="162" t="str">
        <f t="shared" si="132"/>
        <v/>
      </c>
      <c r="L523" s="59" t="str">
        <f t="shared" si="133"/>
        <v/>
      </c>
      <c r="M523" s="162" t="str">
        <f t="shared" si="138"/>
        <v/>
      </c>
      <c r="N523" s="99" t="str">
        <f t="shared" si="134"/>
        <v/>
      </c>
      <c r="O523" s="100" t="str">
        <f t="shared" si="139"/>
        <v/>
      </c>
      <c r="P523" s="100" t="e">
        <f t="shared" si="140"/>
        <v>#VALUE!</v>
      </c>
      <c r="Q523" s="11">
        <v>521</v>
      </c>
      <c r="R523" s="9" t="str">
        <f t="shared" si="135"/>
        <v/>
      </c>
    </row>
    <row r="524" spans="1:18" x14ac:dyDescent="0.25">
      <c r="A524" s="9">
        <f t="shared" si="136"/>
        <v>0</v>
      </c>
      <c r="B524" s="88">
        <f>IF(Sample3!K530&gt;0,Sample3!K530, )</f>
        <v>0</v>
      </c>
      <c r="C524" s="88" t="str">
        <f>IF(Sample3!L530&gt;0,Sample3!L530,"")</f>
        <v/>
      </c>
      <c r="D524" s="88">
        <f>IF(Sample3!M530&gt;0,Sample3!M530,)</f>
        <v>1099.5841244010487</v>
      </c>
      <c r="E524" s="162" t="str">
        <f t="shared" si="127"/>
        <v/>
      </c>
      <c r="F524" s="162" t="str">
        <f t="shared" si="128"/>
        <v/>
      </c>
      <c r="G524" s="162" t="str">
        <f t="shared" si="129"/>
        <v/>
      </c>
      <c r="H524" s="162" t="str">
        <f t="shared" si="130"/>
        <v/>
      </c>
      <c r="I524" s="162" t="e">
        <f t="shared" si="131"/>
        <v>#VALUE!</v>
      </c>
      <c r="J524" s="162" t="e">
        <f t="shared" si="137"/>
        <v>#VALUE!</v>
      </c>
      <c r="K524" s="162" t="str">
        <f t="shared" si="132"/>
        <v/>
      </c>
      <c r="L524" s="59" t="str">
        <f t="shared" si="133"/>
        <v/>
      </c>
      <c r="M524" s="162" t="str">
        <f t="shared" si="138"/>
        <v/>
      </c>
      <c r="N524" s="99" t="str">
        <f t="shared" si="134"/>
        <v/>
      </c>
      <c r="O524" s="100" t="str">
        <f t="shared" si="139"/>
        <v/>
      </c>
      <c r="P524" s="100" t="e">
        <f t="shared" si="140"/>
        <v>#VALUE!</v>
      </c>
      <c r="Q524" s="11">
        <v>522</v>
      </c>
      <c r="R524" s="9" t="str">
        <f t="shared" si="135"/>
        <v/>
      </c>
    </row>
    <row r="525" spans="1:18" x14ac:dyDescent="0.25">
      <c r="A525" s="9">
        <f t="shared" si="136"/>
        <v>0</v>
      </c>
      <c r="B525" s="88">
        <f>IF(Sample3!K531&gt;0,Sample3!K531, )</f>
        <v>0</v>
      </c>
      <c r="C525" s="88" t="str">
        <f>IF(Sample3!L531&gt;0,Sample3!L531,"")</f>
        <v/>
      </c>
      <c r="D525" s="88">
        <f>IF(Sample3!M531&gt;0,Sample3!M531,)</f>
        <v>1099.5841244010487</v>
      </c>
      <c r="E525" s="162" t="str">
        <f t="shared" si="127"/>
        <v/>
      </c>
      <c r="F525" s="162" t="str">
        <f t="shared" si="128"/>
        <v/>
      </c>
      <c r="G525" s="162" t="str">
        <f t="shared" si="129"/>
        <v/>
      </c>
      <c r="H525" s="162" t="str">
        <f t="shared" si="130"/>
        <v/>
      </c>
      <c r="I525" s="162" t="e">
        <f t="shared" si="131"/>
        <v>#VALUE!</v>
      </c>
      <c r="J525" s="162" t="e">
        <f t="shared" si="137"/>
        <v>#VALUE!</v>
      </c>
      <c r="K525" s="162" t="str">
        <f t="shared" si="132"/>
        <v/>
      </c>
      <c r="L525" s="59" t="str">
        <f t="shared" si="133"/>
        <v/>
      </c>
      <c r="M525" s="162" t="str">
        <f t="shared" si="138"/>
        <v/>
      </c>
      <c r="N525" s="99" t="str">
        <f t="shared" si="134"/>
        <v/>
      </c>
      <c r="O525" s="100" t="str">
        <f t="shared" si="139"/>
        <v/>
      </c>
      <c r="P525" s="100" t="e">
        <f t="shared" si="140"/>
        <v>#VALUE!</v>
      </c>
      <c r="Q525" s="11">
        <v>523</v>
      </c>
      <c r="R525" s="9" t="str">
        <f t="shared" si="135"/>
        <v/>
      </c>
    </row>
    <row r="526" spans="1:18" x14ac:dyDescent="0.25">
      <c r="A526" s="9">
        <f t="shared" si="136"/>
        <v>0</v>
      </c>
      <c r="B526" s="88">
        <f>IF(Sample3!K532&gt;0,Sample3!K532, )</f>
        <v>0</v>
      </c>
      <c r="C526" s="88" t="str">
        <f>IF(Sample3!L532&gt;0,Sample3!L532,"")</f>
        <v/>
      </c>
      <c r="D526" s="88">
        <f>IF(Sample3!M532&gt;0,Sample3!M532,)</f>
        <v>1099.5841244010487</v>
      </c>
      <c r="E526" s="162" t="str">
        <f t="shared" si="127"/>
        <v/>
      </c>
      <c r="F526" s="162" t="str">
        <f t="shared" si="128"/>
        <v/>
      </c>
      <c r="G526" s="162" t="str">
        <f t="shared" si="129"/>
        <v/>
      </c>
      <c r="H526" s="162" t="str">
        <f t="shared" si="130"/>
        <v/>
      </c>
      <c r="I526" s="162" t="e">
        <f t="shared" si="131"/>
        <v>#VALUE!</v>
      </c>
      <c r="J526" s="162" t="e">
        <f t="shared" si="137"/>
        <v>#VALUE!</v>
      </c>
      <c r="K526" s="162" t="str">
        <f t="shared" si="132"/>
        <v/>
      </c>
      <c r="L526" s="59" t="str">
        <f t="shared" si="133"/>
        <v/>
      </c>
      <c r="M526" s="162" t="str">
        <f t="shared" si="138"/>
        <v/>
      </c>
      <c r="N526" s="99" t="str">
        <f t="shared" si="134"/>
        <v/>
      </c>
      <c r="O526" s="100" t="str">
        <f t="shared" si="139"/>
        <v/>
      </c>
      <c r="P526" s="100" t="e">
        <f t="shared" si="140"/>
        <v>#VALUE!</v>
      </c>
      <c r="Q526" s="11">
        <v>524</v>
      </c>
      <c r="R526" s="9" t="str">
        <f t="shared" si="135"/>
        <v/>
      </c>
    </row>
    <row r="527" spans="1:18" x14ac:dyDescent="0.25">
      <c r="A527" s="9">
        <f t="shared" si="136"/>
        <v>0</v>
      </c>
      <c r="B527" s="88">
        <f>IF(Sample3!K533&gt;0,Sample3!K533, )</f>
        <v>0</v>
      </c>
      <c r="C527" s="88" t="str">
        <f>IF(Sample3!L533&gt;0,Sample3!L533,"")</f>
        <v/>
      </c>
      <c r="D527" s="88">
        <f>IF(Sample3!M533&gt;0,Sample3!M533,)</f>
        <v>1099.5841244010487</v>
      </c>
      <c r="E527" s="162" t="str">
        <f t="shared" si="127"/>
        <v/>
      </c>
      <c r="F527" s="162" t="str">
        <f t="shared" si="128"/>
        <v/>
      </c>
      <c r="G527" s="162" t="str">
        <f t="shared" si="129"/>
        <v/>
      </c>
      <c r="H527" s="162" t="str">
        <f t="shared" si="130"/>
        <v/>
      </c>
      <c r="I527" s="162" t="e">
        <f t="shared" si="131"/>
        <v>#VALUE!</v>
      </c>
      <c r="J527" s="162" t="e">
        <f t="shared" si="137"/>
        <v>#VALUE!</v>
      </c>
      <c r="K527" s="162" t="str">
        <f t="shared" si="132"/>
        <v/>
      </c>
      <c r="L527" s="59" t="str">
        <f t="shared" si="133"/>
        <v/>
      </c>
      <c r="M527" s="162" t="str">
        <f t="shared" si="138"/>
        <v/>
      </c>
      <c r="N527" s="99" t="str">
        <f t="shared" si="134"/>
        <v/>
      </c>
      <c r="O527" s="100" t="str">
        <f t="shared" si="139"/>
        <v/>
      </c>
      <c r="P527" s="100" t="e">
        <f t="shared" si="140"/>
        <v>#VALUE!</v>
      </c>
      <c r="Q527" s="11">
        <v>525</v>
      </c>
      <c r="R527" s="9" t="str">
        <f t="shared" si="135"/>
        <v/>
      </c>
    </row>
    <row r="528" spans="1:18" x14ac:dyDescent="0.25">
      <c r="A528" s="9">
        <f t="shared" si="136"/>
        <v>0</v>
      </c>
      <c r="B528" s="88">
        <f>IF(Sample3!K534&gt;0,Sample3!K534, )</f>
        <v>0</v>
      </c>
      <c r="C528" s="88" t="str">
        <f>IF(Sample3!L534&gt;0,Sample3!L534,"")</f>
        <v/>
      </c>
      <c r="D528" s="88">
        <f>IF(Sample3!M534&gt;0,Sample3!M534,)</f>
        <v>1099.5841244010487</v>
      </c>
      <c r="E528" s="162" t="str">
        <f t="shared" si="127"/>
        <v/>
      </c>
      <c r="F528" s="162" t="str">
        <f t="shared" si="128"/>
        <v/>
      </c>
      <c r="G528" s="162" t="str">
        <f t="shared" si="129"/>
        <v/>
      </c>
      <c r="H528" s="162" t="str">
        <f t="shared" si="130"/>
        <v/>
      </c>
      <c r="I528" s="162" t="e">
        <f t="shared" si="131"/>
        <v>#VALUE!</v>
      </c>
      <c r="J528" s="162" t="e">
        <f t="shared" si="137"/>
        <v>#VALUE!</v>
      </c>
      <c r="K528" s="162" t="str">
        <f t="shared" si="132"/>
        <v/>
      </c>
      <c r="L528" s="59" t="str">
        <f t="shared" si="133"/>
        <v/>
      </c>
      <c r="M528" s="162" t="str">
        <f t="shared" si="138"/>
        <v/>
      </c>
      <c r="N528" s="99" t="str">
        <f t="shared" si="134"/>
        <v/>
      </c>
      <c r="O528" s="100" t="str">
        <f t="shared" si="139"/>
        <v/>
      </c>
      <c r="P528" s="100" t="e">
        <f t="shared" si="140"/>
        <v>#VALUE!</v>
      </c>
      <c r="Q528" s="11">
        <v>526</v>
      </c>
      <c r="R528" s="9" t="str">
        <f t="shared" si="135"/>
        <v/>
      </c>
    </row>
    <row r="529" spans="1:18" x14ac:dyDescent="0.25">
      <c r="A529" s="9">
        <f t="shared" si="136"/>
        <v>0</v>
      </c>
      <c r="B529" s="88">
        <f>IF(Sample3!K535&gt;0,Sample3!K535, )</f>
        <v>0</v>
      </c>
      <c r="C529" s="88" t="str">
        <f>IF(Sample3!L535&gt;0,Sample3!L535,"")</f>
        <v/>
      </c>
      <c r="D529" s="88">
        <f>IF(Sample3!M535&gt;0,Sample3!M535,)</f>
        <v>1099.5841244010487</v>
      </c>
      <c r="E529" s="162" t="str">
        <f t="shared" si="127"/>
        <v/>
      </c>
      <c r="F529" s="162" t="str">
        <f t="shared" si="128"/>
        <v/>
      </c>
      <c r="G529" s="162" t="str">
        <f t="shared" si="129"/>
        <v/>
      </c>
      <c r="H529" s="162" t="str">
        <f t="shared" si="130"/>
        <v/>
      </c>
      <c r="I529" s="162" t="e">
        <f t="shared" si="131"/>
        <v>#VALUE!</v>
      </c>
      <c r="J529" s="162" t="e">
        <f t="shared" si="137"/>
        <v>#VALUE!</v>
      </c>
      <c r="K529" s="162" t="str">
        <f t="shared" si="132"/>
        <v/>
      </c>
      <c r="L529" s="59" t="str">
        <f t="shared" si="133"/>
        <v/>
      </c>
      <c r="M529" s="162" t="str">
        <f t="shared" si="138"/>
        <v/>
      </c>
      <c r="N529" s="99" t="str">
        <f t="shared" si="134"/>
        <v/>
      </c>
      <c r="O529" s="100" t="str">
        <f t="shared" si="139"/>
        <v/>
      </c>
      <c r="P529" s="100" t="e">
        <f t="shared" si="140"/>
        <v>#VALUE!</v>
      </c>
      <c r="Q529" s="11">
        <v>527</v>
      </c>
      <c r="R529" s="9" t="str">
        <f t="shared" si="135"/>
        <v/>
      </c>
    </row>
    <row r="530" spans="1:18" x14ac:dyDescent="0.25">
      <c r="A530" s="9">
        <f t="shared" si="136"/>
        <v>0</v>
      </c>
      <c r="B530" s="88">
        <f>IF(Sample3!K536&gt;0,Sample3!K536, )</f>
        <v>0</v>
      </c>
      <c r="C530" s="88" t="str">
        <f>IF(Sample3!L536&gt;0,Sample3!L536,"")</f>
        <v/>
      </c>
      <c r="D530" s="88">
        <f>IF(Sample3!M536&gt;0,Sample3!M536,)</f>
        <v>1099.5841244010487</v>
      </c>
      <c r="E530" s="162" t="str">
        <f t="shared" si="127"/>
        <v/>
      </c>
      <c r="F530" s="162" t="str">
        <f t="shared" si="128"/>
        <v/>
      </c>
      <c r="G530" s="162" t="str">
        <f t="shared" si="129"/>
        <v/>
      </c>
      <c r="H530" s="162" t="str">
        <f t="shared" si="130"/>
        <v/>
      </c>
      <c r="I530" s="162" t="e">
        <f t="shared" si="131"/>
        <v>#VALUE!</v>
      </c>
      <c r="J530" s="162" t="e">
        <f t="shared" si="137"/>
        <v>#VALUE!</v>
      </c>
      <c r="K530" s="162" t="str">
        <f t="shared" si="132"/>
        <v/>
      </c>
      <c r="L530" s="59" t="str">
        <f t="shared" si="133"/>
        <v/>
      </c>
      <c r="M530" s="162" t="str">
        <f t="shared" si="138"/>
        <v/>
      </c>
      <c r="N530" s="99" t="str">
        <f t="shared" si="134"/>
        <v/>
      </c>
      <c r="O530" s="100" t="str">
        <f t="shared" si="139"/>
        <v/>
      </c>
      <c r="P530" s="100" t="e">
        <f t="shared" si="140"/>
        <v>#VALUE!</v>
      </c>
      <c r="Q530" s="11">
        <v>528</v>
      </c>
      <c r="R530" s="9" t="str">
        <f t="shared" si="135"/>
        <v/>
      </c>
    </row>
    <row r="531" spans="1:18" x14ac:dyDescent="0.25">
      <c r="A531" s="9">
        <f t="shared" si="136"/>
        <v>0</v>
      </c>
      <c r="B531" s="88">
        <f>IF(Sample3!K537&gt;0,Sample3!K537, )</f>
        <v>0</v>
      </c>
      <c r="C531" s="88" t="str">
        <f>IF(Sample3!L537&gt;0,Sample3!L537,"")</f>
        <v/>
      </c>
      <c r="D531" s="88">
        <f>IF(Sample3!M537&gt;0,Sample3!M537,)</f>
        <v>1099.5841244010487</v>
      </c>
      <c r="E531" s="162" t="str">
        <f t="shared" si="127"/>
        <v/>
      </c>
      <c r="F531" s="162" t="str">
        <f t="shared" si="128"/>
        <v/>
      </c>
      <c r="G531" s="162" t="str">
        <f t="shared" si="129"/>
        <v/>
      </c>
      <c r="H531" s="162" t="str">
        <f t="shared" si="130"/>
        <v/>
      </c>
      <c r="I531" s="162" t="e">
        <f t="shared" si="131"/>
        <v>#VALUE!</v>
      </c>
      <c r="J531" s="162" t="e">
        <f t="shared" si="137"/>
        <v>#VALUE!</v>
      </c>
      <c r="K531" s="162" t="str">
        <f t="shared" si="132"/>
        <v/>
      </c>
      <c r="L531" s="59" t="str">
        <f t="shared" si="133"/>
        <v/>
      </c>
      <c r="M531" s="162" t="str">
        <f t="shared" si="138"/>
        <v/>
      </c>
      <c r="N531" s="99" t="str">
        <f t="shared" si="134"/>
        <v/>
      </c>
      <c r="O531" s="100" t="str">
        <f t="shared" si="139"/>
        <v/>
      </c>
      <c r="P531" s="100" t="e">
        <f t="shared" si="140"/>
        <v>#VALUE!</v>
      </c>
      <c r="Q531" s="11">
        <v>529</v>
      </c>
      <c r="R531" s="9" t="str">
        <f t="shared" si="135"/>
        <v/>
      </c>
    </row>
    <row r="532" spans="1:18" x14ac:dyDescent="0.25">
      <c r="A532" s="9">
        <f t="shared" si="136"/>
        <v>0</v>
      </c>
      <c r="B532" s="88">
        <f>IF(Sample3!K538&gt;0,Sample3!K538, )</f>
        <v>0</v>
      </c>
      <c r="C532" s="88" t="str">
        <f>IF(Sample3!L538&gt;0,Sample3!L538,"")</f>
        <v/>
      </c>
      <c r="D532" s="88">
        <f>IF(Sample3!M538&gt;0,Sample3!M538,)</f>
        <v>1099.5841244010487</v>
      </c>
      <c r="E532" s="162" t="str">
        <f t="shared" si="127"/>
        <v/>
      </c>
      <c r="F532" s="162" t="str">
        <f t="shared" si="128"/>
        <v/>
      </c>
      <c r="G532" s="162" t="str">
        <f t="shared" si="129"/>
        <v/>
      </c>
      <c r="H532" s="162" t="str">
        <f t="shared" si="130"/>
        <v/>
      </c>
      <c r="I532" s="162" t="e">
        <f t="shared" si="131"/>
        <v>#VALUE!</v>
      </c>
      <c r="J532" s="162" t="e">
        <f t="shared" si="137"/>
        <v>#VALUE!</v>
      </c>
      <c r="K532" s="162" t="str">
        <f t="shared" si="132"/>
        <v/>
      </c>
      <c r="L532" s="59" t="str">
        <f t="shared" si="133"/>
        <v/>
      </c>
      <c r="M532" s="162" t="str">
        <f t="shared" si="138"/>
        <v/>
      </c>
      <c r="N532" s="99" t="str">
        <f t="shared" si="134"/>
        <v/>
      </c>
      <c r="O532" s="100" t="str">
        <f t="shared" si="139"/>
        <v/>
      </c>
      <c r="P532" s="100" t="e">
        <f t="shared" si="140"/>
        <v>#VALUE!</v>
      </c>
      <c r="Q532" s="11">
        <v>530</v>
      </c>
      <c r="R532" s="9" t="str">
        <f t="shared" si="135"/>
        <v/>
      </c>
    </row>
    <row r="533" spans="1:18" x14ac:dyDescent="0.25">
      <c r="A533" s="9">
        <f t="shared" si="136"/>
        <v>0</v>
      </c>
      <c r="B533" s="88">
        <f>IF(Sample3!K539&gt;0,Sample3!K539, )</f>
        <v>0</v>
      </c>
      <c r="C533" s="88" t="str">
        <f>IF(Sample3!L539&gt;0,Sample3!L539,"")</f>
        <v/>
      </c>
      <c r="D533" s="88">
        <f>IF(Sample3!M539&gt;0,Sample3!M539,)</f>
        <v>1099.5841244010487</v>
      </c>
      <c r="E533" s="162" t="str">
        <f t="shared" si="127"/>
        <v/>
      </c>
      <c r="F533" s="162" t="str">
        <f t="shared" si="128"/>
        <v/>
      </c>
      <c r="G533" s="162" t="str">
        <f t="shared" si="129"/>
        <v/>
      </c>
      <c r="H533" s="162" t="str">
        <f t="shared" si="130"/>
        <v/>
      </c>
      <c r="I533" s="162" t="e">
        <f t="shared" si="131"/>
        <v>#VALUE!</v>
      </c>
      <c r="J533" s="162" t="e">
        <f t="shared" si="137"/>
        <v>#VALUE!</v>
      </c>
      <c r="K533" s="162" t="str">
        <f t="shared" si="132"/>
        <v/>
      </c>
      <c r="L533" s="59" t="str">
        <f t="shared" si="133"/>
        <v/>
      </c>
      <c r="M533" s="162" t="str">
        <f t="shared" si="138"/>
        <v/>
      </c>
      <c r="N533" s="99" t="str">
        <f t="shared" si="134"/>
        <v/>
      </c>
      <c r="O533" s="100" t="str">
        <f t="shared" si="139"/>
        <v/>
      </c>
      <c r="P533" s="100" t="e">
        <f t="shared" si="140"/>
        <v>#VALUE!</v>
      </c>
      <c r="Q533" s="11">
        <v>531</v>
      </c>
      <c r="R533" s="9" t="str">
        <f t="shared" si="135"/>
        <v/>
      </c>
    </row>
    <row r="534" spans="1:18" x14ac:dyDescent="0.25">
      <c r="A534" s="9">
        <f t="shared" si="136"/>
        <v>0</v>
      </c>
      <c r="B534" s="88">
        <f>IF(Sample3!K540&gt;0,Sample3!K540, )</f>
        <v>0</v>
      </c>
      <c r="C534" s="88" t="str">
        <f>IF(Sample3!L540&gt;0,Sample3!L540,"")</f>
        <v/>
      </c>
      <c r="D534" s="88">
        <f>IF(Sample3!M540&gt;0,Sample3!M540,)</f>
        <v>1099.5841244010487</v>
      </c>
      <c r="E534" s="162" t="str">
        <f t="shared" si="127"/>
        <v/>
      </c>
      <c r="F534" s="162" t="str">
        <f t="shared" si="128"/>
        <v/>
      </c>
      <c r="G534" s="162" t="str">
        <f t="shared" si="129"/>
        <v/>
      </c>
      <c r="H534" s="162" t="str">
        <f t="shared" si="130"/>
        <v/>
      </c>
      <c r="I534" s="162" t="e">
        <f t="shared" si="131"/>
        <v>#VALUE!</v>
      </c>
      <c r="J534" s="162" t="e">
        <f t="shared" si="137"/>
        <v>#VALUE!</v>
      </c>
      <c r="K534" s="162" t="str">
        <f t="shared" si="132"/>
        <v/>
      </c>
      <c r="L534" s="59" t="str">
        <f t="shared" si="133"/>
        <v/>
      </c>
      <c r="M534" s="162" t="str">
        <f t="shared" si="138"/>
        <v/>
      </c>
      <c r="N534" s="99" t="str">
        <f t="shared" si="134"/>
        <v/>
      </c>
      <c r="O534" s="100" t="str">
        <f t="shared" si="139"/>
        <v/>
      </c>
      <c r="P534" s="100" t="e">
        <f t="shared" si="140"/>
        <v>#VALUE!</v>
      </c>
      <c r="Q534" s="11">
        <v>532</v>
      </c>
      <c r="R534" s="9" t="str">
        <f t="shared" si="135"/>
        <v/>
      </c>
    </row>
    <row r="535" spans="1:18" x14ac:dyDescent="0.25">
      <c r="A535" s="9">
        <f t="shared" si="136"/>
        <v>0</v>
      </c>
      <c r="B535" s="88">
        <f>IF(Sample3!K541&gt;0,Sample3!K541, )</f>
        <v>0</v>
      </c>
      <c r="C535" s="88" t="str">
        <f>IF(Sample3!L541&gt;0,Sample3!L541,"")</f>
        <v/>
      </c>
      <c r="D535" s="88">
        <f>IF(Sample3!M541&gt;0,Sample3!M541,)</f>
        <v>1099.5841244010487</v>
      </c>
      <c r="E535" s="162" t="str">
        <f t="shared" si="127"/>
        <v/>
      </c>
      <c r="F535" s="162" t="str">
        <f t="shared" si="128"/>
        <v/>
      </c>
      <c r="G535" s="162" t="str">
        <f t="shared" si="129"/>
        <v/>
      </c>
      <c r="H535" s="162" t="str">
        <f t="shared" si="130"/>
        <v/>
      </c>
      <c r="I535" s="162" t="e">
        <f t="shared" si="131"/>
        <v>#VALUE!</v>
      </c>
      <c r="J535" s="162" t="e">
        <f t="shared" si="137"/>
        <v>#VALUE!</v>
      </c>
      <c r="K535" s="162" t="str">
        <f t="shared" si="132"/>
        <v/>
      </c>
      <c r="L535" s="59" t="str">
        <f t="shared" si="133"/>
        <v/>
      </c>
      <c r="M535" s="162" t="str">
        <f t="shared" si="138"/>
        <v/>
      </c>
      <c r="N535" s="99" t="str">
        <f t="shared" si="134"/>
        <v/>
      </c>
      <c r="O535" s="100" t="str">
        <f t="shared" si="139"/>
        <v/>
      </c>
      <c r="P535" s="100" t="e">
        <f t="shared" si="140"/>
        <v>#VALUE!</v>
      </c>
      <c r="Q535" s="11">
        <v>533</v>
      </c>
      <c r="R535" s="9" t="str">
        <f t="shared" si="135"/>
        <v/>
      </c>
    </row>
    <row r="536" spans="1:18" x14ac:dyDescent="0.25">
      <c r="A536" s="9">
        <f t="shared" si="136"/>
        <v>0</v>
      </c>
      <c r="B536" s="88">
        <f>IF(Sample3!K542&gt;0,Sample3!K542, )</f>
        <v>0</v>
      </c>
      <c r="C536" s="88" t="str">
        <f>IF(Sample3!L542&gt;0,Sample3!L542,"")</f>
        <v/>
      </c>
      <c r="D536" s="88">
        <f>IF(Sample3!M542&gt;0,Sample3!M542,)</f>
        <v>1099.5841244010487</v>
      </c>
      <c r="E536" s="162" t="str">
        <f t="shared" si="127"/>
        <v/>
      </c>
      <c r="F536" s="162" t="str">
        <f t="shared" si="128"/>
        <v/>
      </c>
      <c r="G536" s="162" t="str">
        <f t="shared" si="129"/>
        <v/>
      </c>
      <c r="H536" s="162" t="str">
        <f t="shared" si="130"/>
        <v/>
      </c>
      <c r="I536" s="162" t="e">
        <f t="shared" si="131"/>
        <v>#VALUE!</v>
      </c>
      <c r="J536" s="162" t="e">
        <f t="shared" si="137"/>
        <v>#VALUE!</v>
      </c>
      <c r="K536" s="162" t="str">
        <f t="shared" si="132"/>
        <v/>
      </c>
      <c r="L536" s="59" t="str">
        <f t="shared" si="133"/>
        <v/>
      </c>
      <c r="M536" s="162" t="str">
        <f t="shared" si="138"/>
        <v/>
      </c>
      <c r="N536" s="99" t="str">
        <f t="shared" si="134"/>
        <v/>
      </c>
      <c r="O536" s="100" t="str">
        <f t="shared" si="139"/>
        <v/>
      </c>
      <c r="P536" s="100" t="e">
        <f t="shared" si="140"/>
        <v>#VALUE!</v>
      </c>
      <c r="Q536" s="11">
        <v>534</v>
      </c>
      <c r="R536" s="9" t="str">
        <f t="shared" si="135"/>
        <v/>
      </c>
    </row>
    <row r="537" spans="1:18" x14ac:dyDescent="0.25">
      <c r="A537" s="9">
        <f t="shared" si="136"/>
        <v>0</v>
      </c>
      <c r="B537" s="88">
        <f>IF(Sample3!K543&gt;0,Sample3!K543, )</f>
        <v>0</v>
      </c>
      <c r="C537" s="88" t="str">
        <f>IF(Sample3!L543&gt;0,Sample3!L543,"")</f>
        <v/>
      </c>
      <c r="D537" s="88">
        <f>IF(Sample3!M543&gt;0,Sample3!M543,)</f>
        <v>1099.5841244010487</v>
      </c>
      <c r="E537" s="162" t="str">
        <f t="shared" si="127"/>
        <v/>
      </c>
      <c r="F537" s="162" t="str">
        <f t="shared" si="128"/>
        <v/>
      </c>
      <c r="G537" s="162" t="str">
        <f t="shared" si="129"/>
        <v/>
      </c>
      <c r="H537" s="162" t="str">
        <f t="shared" si="130"/>
        <v/>
      </c>
      <c r="I537" s="162" t="e">
        <f t="shared" si="131"/>
        <v>#VALUE!</v>
      </c>
      <c r="J537" s="162" t="e">
        <f t="shared" si="137"/>
        <v>#VALUE!</v>
      </c>
      <c r="K537" s="162" t="str">
        <f t="shared" si="132"/>
        <v/>
      </c>
      <c r="L537" s="59" t="str">
        <f t="shared" si="133"/>
        <v/>
      </c>
      <c r="M537" s="162" t="str">
        <f t="shared" si="138"/>
        <v/>
      </c>
      <c r="N537" s="99" t="str">
        <f t="shared" si="134"/>
        <v/>
      </c>
      <c r="O537" s="100" t="str">
        <f t="shared" si="139"/>
        <v/>
      </c>
      <c r="P537" s="100" t="e">
        <f t="shared" si="140"/>
        <v>#VALUE!</v>
      </c>
      <c r="Q537" s="11">
        <v>535</v>
      </c>
      <c r="R537" s="9" t="str">
        <f t="shared" si="135"/>
        <v/>
      </c>
    </row>
    <row r="538" spans="1:18" x14ac:dyDescent="0.25">
      <c r="A538" s="9">
        <f t="shared" si="136"/>
        <v>0</v>
      </c>
      <c r="B538" s="88">
        <f>IF(Sample3!K544&gt;0,Sample3!K544, )</f>
        <v>0</v>
      </c>
      <c r="C538" s="88" t="str">
        <f>IF(Sample3!L544&gt;0,Sample3!L544,"")</f>
        <v/>
      </c>
      <c r="D538" s="88">
        <f>IF(Sample3!M544&gt;0,Sample3!M544,)</f>
        <v>1099.5841244010487</v>
      </c>
      <c r="E538" s="162" t="str">
        <f t="shared" si="127"/>
        <v/>
      </c>
      <c r="F538" s="162" t="str">
        <f t="shared" si="128"/>
        <v/>
      </c>
      <c r="G538" s="162" t="str">
        <f t="shared" si="129"/>
        <v/>
      </c>
      <c r="H538" s="162" t="str">
        <f t="shared" si="130"/>
        <v/>
      </c>
      <c r="I538" s="162" t="e">
        <f t="shared" si="131"/>
        <v>#VALUE!</v>
      </c>
      <c r="J538" s="162" t="e">
        <f t="shared" si="137"/>
        <v>#VALUE!</v>
      </c>
      <c r="K538" s="162" t="str">
        <f t="shared" si="132"/>
        <v/>
      </c>
      <c r="L538" s="59" t="str">
        <f t="shared" si="133"/>
        <v/>
      </c>
      <c r="M538" s="162" t="str">
        <f t="shared" si="138"/>
        <v/>
      </c>
      <c r="N538" s="99" t="str">
        <f t="shared" si="134"/>
        <v/>
      </c>
      <c r="O538" s="100" t="str">
        <f t="shared" si="139"/>
        <v/>
      </c>
      <c r="P538" s="100" t="e">
        <f t="shared" si="140"/>
        <v>#VALUE!</v>
      </c>
      <c r="Q538" s="11">
        <v>536</v>
      </c>
      <c r="R538" s="9" t="str">
        <f t="shared" si="135"/>
        <v/>
      </c>
    </row>
    <row r="539" spans="1:18" x14ac:dyDescent="0.25">
      <c r="A539" s="9">
        <f t="shared" si="136"/>
        <v>0</v>
      </c>
      <c r="B539" s="88">
        <f>IF(Sample3!K545&gt;0,Sample3!K545, )</f>
        <v>0</v>
      </c>
      <c r="C539" s="88" t="str">
        <f>IF(Sample3!L545&gt;0,Sample3!L545,"")</f>
        <v/>
      </c>
      <c r="D539" s="88">
        <f>IF(Sample3!M545&gt;0,Sample3!M545,)</f>
        <v>1099.5841244010487</v>
      </c>
      <c r="E539" s="162" t="str">
        <f t="shared" si="127"/>
        <v/>
      </c>
      <c r="F539" s="162" t="str">
        <f t="shared" si="128"/>
        <v/>
      </c>
      <c r="G539" s="162" t="str">
        <f t="shared" si="129"/>
        <v/>
      </c>
      <c r="H539" s="162" t="str">
        <f t="shared" si="130"/>
        <v/>
      </c>
      <c r="I539" s="162" t="e">
        <f t="shared" si="131"/>
        <v>#VALUE!</v>
      </c>
      <c r="J539" s="162" t="e">
        <f t="shared" si="137"/>
        <v>#VALUE!</v>
      </c>
      <c r="K539" s="162" t="str">
        <f t="shared" si="132"/>
        <v/>
      </c>
      <c r="L539" s="59" t="str">
        <f t="shared" si="133"/>
        <v/>
      </c>
      <c r="M539" s="162" t="str">
        <f t="shared" si="138"/>
        <v/>
      </c>
      <c r="N539" s="99" t="str">
        <f t="shared" si="134"/>
        <v/>
      </c>
      <c r="O539" s="100" t="str">
        <f t="shared" si="139"/>
        <v/>
      </c>
      <c r="P539" s="100" t="e">
        <f t="shared" si="140"/>
        <v>#VALUE!</v>
      </c>
      <c r="Q539" s="11">
        <v>537</v>
      </c>
      <c r="R539" s="9" t="str">
        <f t="shared" si="135"/>
        <v/>
      </c>
    </row>
    <row r="540" spans="1:18" x14ac:dyDescent="0.25">
      <c r="A540" s="9">
        <f t="shared" si="136"/>
        <v>0</v>
      </c>
      <c r="B540" s="88">
        <f>IF(Sample3!K546&gt;0,Sample3!K546, )</f>
        <v>0</v>
      </c>
      <c r="C540" s="88" t="str">
        <f>IF(Sample3!L546&gt;0,Sample3!L546,"")</f>
        <v/>
      </c>
      <c r="D540" s="88">
        <f>IF(Sample3!M546&gt;0,Sample3!M546,)</f>
        <v>1099.5841244010487</v>
      </c>
      <c r="E540" s="162" t="str">
        <f t="shared" si="127"/>
        <v/>
      </c>
      <c r="F540" s="162" t="str">
        <f t="shared" si="128"/>
        <v/>
      </c>
      <c r="G540" s="162" t="str">
        <f t="shared" si="129"/>
        <v/>
      </c>
      <c r="H540" s="162" t="str">
        <f t="shared" si="130"/>
        <v/>
      </c>
      <c r="I540" s="162" t="e">
        <f t="shared" si="131"/>
        <v>#VALUE!</v>
      </c>
      <c r="J540" s="162" t="e">
        <f t="shared" si="137"/>
        <v>#VALUE!</v>
      </c>
      <c r="K540" s="162" t="str">
        <f t="shared" si="132"/>
        <v/>
      </c>
      <c r="L540" s="59" t="str">
        <f t="shared" si="133"/>
        <v/>
      </c>
      <c r="M540" s="162" t="str">
        <f t="shared" si="138"/>
        <v/>
      </c>
      <c r="N540" s="99" t="str">
        <f t="shared" si="134"/>
        <v/>
      </c>
      <c r="O540" s="100" t="str">
        <f t="shared" si="139"/>
        <v/>
      </c>
      <c r="P540" s="100" t="e">
        <f t="shared" si="140"/>
        <v>#VALUE!</v>
      </c>
      <c r="Q540" s="11">
        <v>538</v>
      </c>
      <c r="R540" s="9" t="str">
        <f t="shared" si="135"/>
        <v/>
      </c>
    </row>
    <row r="541" spans="1:18" x14ac:dyDescent="0.25">
      <c r="A541" s="9">
        <f t="shared" si="136"/>
        <v>0</v>
      </c>
      <c r="B541" s="88">
        <f>IF(Sample3!K547&gt;0,Sample3!K547, )</f>
        <v>0</v>
      </c>
      <c r="C541" s="88" t="str">
        <f>IF(Sample3!L547&gt;0,Sample3!L547,"")</f>
        <v/>
      </c>
      <c r="D541" s="88">
        <f>IF(Sample3!M547&gt;0,Sample3!M547,)</f>
        <v>1099.5841244010487</v>
      </c>
      <c r="E541" s="162" t="str">
        <f t="shared" si="127"/>
        <v/>
      </c>
      <c r="F541" s="162" t="str">
        <f t="shared" si="128"/>
        <v/>
      </c>
      <c r="G541" s="162" t="str">
        <f t="shared" si="129"/>
        <v/>
      </c>
      <c r="H541" s="162" t="str">
        <f t="shared" si="130"/>
        <v/>
      </c>
      <c r="I541" s="162" t="e">
        <f t="shared" si="131"/>
        <v>#VALUE!</v>
      </c>
      <c r="J541" s="162" t="e">
        <f t="shared" si="137"/>
        <v>#VALUE!</v>
      </c>
      <c r="K541" s="162" t="str">
        <f t="shared" si="132"/>
        <v/>
      </c>
      <c r="L541" s="59" t="str">
        <f t="shared" si="133"/>
        <v/>
      </c>
      <c r="M541" s="162" t="str">
        <f t="shared" si="138"/>
        <v/>
      </c>
      <c r="N541" s="99" t="str">
        <f t="shared" si="134"/>
        <v/>
      </c>
      <c r="O541" s="100" t="str">
        <f t="shared" si="139"/>
        <v/>
      </c>
      <c r="P541" s="100" t="e">
        <f t="shared" si="140"/>
        <v>#VALUE!</v>
      </c>
      <c r="Q541" s="11">
        <v>539</v>
      </c>
      <c r="R541" s="9" t="str">
        <f t="shared" si="135"/>
        <v/>
      </c>
    </row>
    <row r="542" spans="1:18" x14ac:dyDescent="0.25">
      <c r="A542" s="9">
        <f t="shared" si="136"/>
        <v>0</v>
      </c>
      <c r="B542" s="88">
        <f>IF(Sample3!K548&gt;0,Sample3!K548, )</f>
        <v>0</v>
      </c>
      <c r="C542" s="88" t="str">
        <f>IF(Sample3!L548&gt;0,Sample3!L548,"")</f>
        <v/>
      </c>
      <c r="D542" s="88">
        <f>IF(Sample3!M548&gt;0,Sample3!M548,)</f>
        <v>1099.5841244010487</v>
      </c>
      <c r="E542" s="162" t="str">
        <f t="shared" si="127"/>
        <v/>
      </c>
      <c r="F542" s="162" t="str">
        <f t="shared" si="128"/>
        <v/>
      </c>
      <c r="G542" s="162" t="str">
        <f t="shared" si="129"/>
        <v/>
      </c>
      <c r="H542" s="162" t="str">
        <f t="shared" si="130"/>
        <v/>
      </c>
      <c r="I542" s="162" t="e">
        <f t="shared" si="131"/>
        <v>#VALUE!</v>
      </c>
      <c r="J542" s="162" t="e">
        <f t="shared" si="137"/>
        <v>#VALUE!</v>
      </c>
      <c r="K542" s="162" t="str">
        <f t="shared" si="132"/>
        <v/>
      </c>
      <c r="L542" s="59" t="str">
        <f t="shared" si="133"/>
        <v/>
      </c>
      <c r="M542" s="162" t="str">
        <f t="shared" si="138"/>
        <v/>
      </c>
      <c r="N542" s="99" t="str">
        <f t="shared" si="134"/>
        <v/>
      </c>
      <c r="O542" s="100" t="str">
        <f t="shared" si="139"/>
        <v/>
      </c>
      <c r="P542" s="100" t="e">
        <f t="shared" si="140"/>
        <v>#VALUE!</v>
      </c>
      <c r="Q542" s="11">
        <v>540</v>
      </c>
      <c r="R542" s="9" t="str">
        <f t="shared" si="135"/>
        <v/>
      </c>
    </row>
    <row r="543" spans="1:18" x14ac:dyDescent="0.25">
      <c r="A543" s="9">
        <f t="shared" si="136"/>
        <v>0</v>
      </c>
      <c r="B543" s="88">
        <f>IF(Sample3!K549&gt;0,Sample3!K549, )</f>
        <v>0</v>
      </c>
      <c r="C543" s="88" t="str">
        <f>IF(Sample3!L549&gt;0,Sample3!L549,"")</f>
        <v/>
      </c>
      <c r="D543" s="88">
        <f>IF(Sample3!M549&gt;0,Sample3!M549,)</f>
        <v>1099.5841244010487</v>
      </c>
      <c r="E543" s="162" t="str">
        <f t="shared" si="127"/>
        <v/>
      </c>
      <c r="F543" s="162" t="str">
        <f t="shared" si="128"/>
        <v/>
      </c>
      <c r="G543" s="162" t="str">
        <f t="shared" si="129"/>
        <v/>
      </c>
      <c r="H543" s="162" t="str">
        <f t="shared" si="130"/>
        <v/>
      </c>
      <c r="I543" s="162" t="e">
        <f t="shared" si="131"/>
        <v>#VALUE!</v>
      </c>
      <c r="J543" s="162" t="e">
        <f t="shared" si="137"/>
        <v>#VALUE!</v>
      </c>
      <c r="K543" s="162" t="str">
        <f t="shared" si="132"/>
        <v/>
      </c>
      <c r="L543" s="59" t="str">
        <f t="shared" si="133"/>
        <v/>
      </c>
      <c r="M543" s="162" t="str">
        <f t="shared" si="138"/>
        <v/>
      </c>
      <c r="N543" s="99" t="str">
        <f t="shared" si="134"/>
        <v/>
      </c>
      <c r="O543" s="100" t="str">
        <f t="shared" si="139"/>
        <v/>
      </c>
      <c r="P543" s="100" t="e">
        <f t="shared" si="140"/>
        <v>#VALUE!</v>
      </c>
      <c r="Q543" s="11">
        <v>541</v>
      </c>
      <c r="R543" s="9" t="str">
        <f t="shared" si="135"/>
        <v/>
      </c>
    </row>
    <row r="544" spans="1:18" x14ac:dyDescent="0.25">
      <c r="A544" s="9">
        <f t="shared" si="136"/>
        <v>0</v>
      </c>
      <c r="B544" s="88">
        <f>IF(Sample3!K550&gt;0,Sample3!K550, )</f>
        <v>0</v>
      </c>
      <c r="C544" s="88" t="str">
        <f>IF(Sample3!L550&gt;0,Sample3!L550,"")</f>
        <v/>
      </c>
      <c r="D544" s="88">
        <f>IF(Sample3!M550&gt;0,Sample3!M550,)</f>
        <v>1099.5841244010487</v>
      </c>
      <c r="E544" s="162" t="str">
        <f t="shared" si="127"/>
        <v/>
      </c>
      <c r="F544" s="162" t="str">
        <f t="shared" si="128"/>
        <v/>
      </c>
      <c r="G544" s="162" t="str">
        <f t="shared" si="129"/>
        <v/>
      </c>
      <c r="H544" s="162" t="str">
        <f t="shared" si="130"/>
        <v/>
      </c>
      <c r="I544" s="162" t="e">
        <f t="shared" si="131"/>
        <v>#VALUE!</v>
      </c>
      <c r="J544" s="162" t="e">
        <f t="shared" si="137"/>
        <v>#VALUE!</v>
      </c>
      <c r="K544" s="162" t="str">
        <f t="shared" si="132"/>
        <v/>
      </c>
      <c r="L544" s="59" t="str">
        <f t="shared" si="133"/>
        <v/>
      </c>
      <c r="M544" s="162" t="str">
        <f t="shared" si="138"/>
        <v/>
      </c>
      <c r="N544" s="99" t="str">
        <f t="shared" si="134"/>
        <v/>
      </c>
      <c r="O544" s="100" t="str">
        <f t="shared" si="139"/>
        <v/>
      </c>
      <c r="P544" s="100" t="e">
        <f t="shared" si="140"/>
        <v>#VALUE!</v>
      </c>
      <c r="Q544" s="11">
        <v>542</v>
      </c>
      <c r="R544" s="9" t="str">
        <f t="shared" si="135"/>
        <v/>
      </c>
    </row>
    <row r="545" spans="1:18" x14ac:dyDescent="0.25">
      <c r="A545" s="9">
        <f t="shared" si="136"/>
        <v>0</v>
      </c>
      <c r="B545" s="88">
        <f>IF(Sample3!K551&gt;0,Sample3!K551, )</f>
        <v>0</v>
      </c>
      <c r="C545" s="88" t="str">
        <f>IF(Sample3!L551&gt;0,Sample3!L551,"")</f>
        <v/>
      </c>
      <c r="D545" s="88">
        <f>IF(Sample3!M551&gt;0,Sample3!M551,)</f>
        <v>1099.5841244010487</v>
      </c>
      <c r="E545" s="162" t="str">
        <f t="shared" si="127"/>
        <v/>
      </c>
      <c r="F545" s="162" t="str">
        <f t="shared" si="128"/>
        <v/>
      </c>
      <c r="G545" s="162" t="str">
        <f t="shared" si="129"/>
        <v/>
      </c>
      <c r="H545" s="162" t="str">
        <f t="shared" si="130"/>
        <v/>
      </c>
      <c r="I545" s="162" t="e">
        <f t="shared" si="131"/>
        <v>#VALUE!</v>
      </c>
      <c r="J545" s="162" t="e">
        <f t="shared" si="137"/>
        <v>#VALUE!</v>
      </c>
      <c r="K545" s="162" t="str">
        <f t="shared" si="132"/>
        <v/>
      </c>
      <c r="L545" s="59" t="str">
        <f t="shared" si="133"/>
        <v/>
      </c>
      <c r="M545" s="162" t="str">
        <f t="shared" si="138"/>
        <v/>
      </c>
      <c r="N545" s="99" t="str">
        <f t="shared" si="134"/>
        <v/>
      </c>
      <c r="O545" s="100" t="str">
        <f t="shared" si="139"/>
        <v/>
      </c>
      <c r="P545" s="100" t="e">
        <f t="shared" si="140"/>
        <v>#VALUE!</v>
      </c>
      <c r="Q545" s="11">
        <v>543</v>
      </c>
      <c r="R545" s="9" t="str">
        <f t="shared" si="135"/>
        <v/>
      </c>
    </row>
    <row r="546" spans="1:18" x14ac:dyDescent="0.25">
      <c r="A546" s="9">
        <f t="shared" si="136"/>
        <v>0</v>
      </c>
      <c r="B546" s="88">
        <f>IF(Sample3!K552&gt;0,Sample3!K552, )</f>
        <v>0</v>
      </c>
      <c r="C546" s="88" t="str">
        <f>IF(Sample3!L552&gt;0,Sample3!L552,"")</f>
        <v/>
      </c>
      <c r="D546" s="88">
        <f>IF(Sample3!M552&gt;0,Sample3!M552,)</f>
        <v>1099.5841244010487</v>
      </c>
      <c r="E546" s="162" t="str">
        <f t="shared" si="127"/>
        <v/>
      </c>
      <c r="F546" s="162" t="str">
        <f t="shared" si="128"/>
        <v/>
      </c>
      <c r="G546" s="162" t="str">
        <f t="shared" si="129"/>
        <v/>
      </c>
      <c r="H546" s="162" t="str">
        <f t="shared" si="130"/>
        <v/>
      </c>
      <c r="I546" s="162" t="e">
        <f t="shared" si="131"/>
        <v>#VALUE!</v>
      </c>
      <c r="J546" s="162" t="e">
        <f t="shared" si="137"/>
        <v>#VALUE!</v>
      </c>
      <c r="K546" s="162" t="str">
        <f t="shared" si="132"/>
        <v/>
      </c>
      <c r="L546" s="59" t="str">
        <f t="shared" si="133"/>
        <v/>
      </c>
      <c r="M546" s="162" t="str">
        <f t="shared" si="138"/>
        <v/>
      </c>
      <c r="N546" s="99" t="str">
        <f t="shared" si="134"/>
        <v/>
      </c>
      <c r="O546" s="100" t="str">
        <f t="shared" si="139"/>
        <v/>
      </c>
      <c r="P546" s="100" t="e">
        <f t="shared" si="140"/>
        <v>#VALUE!</v>
      </c>
      <c r="Q546" s="11">
        <v>544</v>
      </c>
      <c r="R546" s="9" t="str">
        <f t="shared" si="135"/>
        <v/>
      </c>
    </row>
    <row r="547" spans="1:18" x14ac:dyDescent="0.25">
      <c r="A547" s="9">
        <f t="shared" si="136"/>
        <v>0</v>
      </c>
      <c r="B547" s="88">
        <f>IF(Sample3!K553&gt;0,Sample3!K553, )</f>
        <v>0</v>
      </c>
      <c r="C547" s="88" t="str">
        <f>IF(Sample3!L553&gt;0,Sample3!L553,"")</f>
        <v/>
      </c>
      <c r="D547" s="88">
        <f>IF(Sample3!M553&gt;0,Sample3!M553,)</f>
        <v>1099.5841244010487</v>
      </c>
      <c r="E547" s="162" t="str">
        <f t="shared" si="127"/>
        <v/>
      </c>
      <c r="F547" s="162" t="str">
        <f t="shared" si="128"/>
        <v/>
      </c>
      <c r="G547" s="162" t="str">
        <f t="shared" si="129"/>
        <v/>
      </c>
      <c r="H547" s="162" t="str">
        <f t="shared" si="130"/>
        <v/>
      </c>
      <c r="I547" s="162" t="e">
        <f t="shared" si="131"/>
        <v>#VALUE!</v>
      </c>
      <c r="J547" s="162" t="e">
        <f t="shared" si="137"/>
        <v>#VALUE!</v>
      </c>
      <c r="K547" s="162" t="str">
        <f t="shared" si="132"/>
        <v/>
      </c>
      <c r="L547" s="59" t="str">
        <f t="shared" si="133"/>
        <v/>
      </c>
      <c r="M547" s="162" t="str">
        <f t="shared" si="138"/>
        <v/>
      </c>
      <c r="N547" s="99" t="str">
        <f t="shared" si="134"/>
        <v/>
      </c>
      <c r="O547" s="100" t="str">
        <f t="shared" si="139"/>
        <v/>
      </c>
      <c r="P547" s="100" t="e">
        <f t="shared" si="140"/>
        <v>#VALUE!</v>
      </c>
      <c r="Q547" s="11">
        <v>545</v>
      </c>
      <c r="R547" s="9" t="str">
        <f t="shared" si="135"/>
        <v/>
      </c>
    </row>
    <row r="548" spans="1:18" x14ac:dyDescent="0.25">
      <c r="A548" s="9">
        <f t="shared" si="136"/>
        <v>0</v>
      </c>
      <c r="B548" s="88">
        <f>IF(Sample3!K554&gt;0,Sample3!K554, )</f>
        <v>0</v>
      </c>
      <c r="C548" s="88" t="str">
        <f>IF(Sample3!L554&gt;0,Sample3!L554,"")</f>
        <v/>
      </c>
      <c r="D548" s="88">
        <f>IF(Sample3!M554&gt;0,Sample3!M554,)</f>
        <v>1099.5841244010487</v>
      </c>
      <c r="E548" s="162" t="str">
        <f t="shared" si="127"/>
        <v/>
      </c>
      <c r="F548" s="162" t="str">
        <f t="shared" si="128"/>
        <v/>
      </c>
      <c r="G548" s="162" t="str">
        <f t="shared" si="129"/>
        <v/>
      </c>
      <c r="H548" s="162" t="str">
        <f t="shared" si="130"/>
        <v/>
      </c>
      <c r="I548" s="162" t="e">
        <f t="shared" si="131"/>
        <v>#VALUE!</v>
      </c>
      <c r="J548" s="162" t="e">
        <f t="shared" si="137"/>
        <v>#VALUE!</v>
      </c>
      <c r="K548" s="162" t="str">
        <f t="shared" si="132"/>
        <v/>
      </c>
      <c r="L548" s="59" t="str">
        <f t="shared" si="133"/>
        <v/>
      </c>
      <c r="M548" s="162" t="str">
        <f t="shared" si="138"/>
        <v/>
      </c>
      <c r="N548" s="99" t="str">
        <f t="shared" si="134"/>
        <v/>
      </c>
      <c r="O548" s="100" t="str">
        <f t="shared" si="139"/>
        <v/>
      </c>
      <c r="P548" s="100" t="e">
        <f t="shared" si="140"/>
        <v>#VALUE!</v>
      </c>
      <c r="Q548" s="11">
        <v>546</v>
      </c>
      <c r="R548" s="9" t="str">
        <f t="shared" si="135"/>
        <v/>
      </c>
    </row>
    <row r="549" spans="1:18" x14ac:dyDescent="0.25">
      <c r="A549" s="9">
        <f t="shared" si="136"/>
        <v>0</v>
      </c>
      <c r="B549" s="88">
        <f>IF(Sample3!K555&gt;0,Sample3!K555, )</f>
        <v>0</v>
      </c>
      <c r="C549" s="88" t="str">
        <f>IF(Sample3!L555&gt;0,Sample3!L555,"")</f>
        <v/>
      </c>
      <c r="D549" s="88">
        <f>IF(Sample3!M555&gt;0,Sample3!M555,)</f>
        <v>1099.5841244010487</v>
      </c>
      <c r="E549" s="162" t="str">
        <f t="shared" si="127"/>
        <v/>
      </c>
      <c r="F549" s="162" t="str">
        <f t="shared" si="128"/>
        <v/>
      </c>
      <c r="G549" s="162" t="str">
        <f t="shared" si="129"/>
        <v/>
      </c>
      <c r="H549" s="162" t="str">
        <f t="shared" si="130"/>
        <v/>
      </c>
      <c r="I549" s="162" t="e">
        <f t="shared" si="131"/>
        <v>#VALUE!</v>
      </c>
      <c r="J549" s="162" t="e">
        <f t="shared" si="137"/>
        <v>#VALUE!</v>
      </c>
      <c r="K549" s="162" t="str">
        <f t="shared" si="132"/>
        <v/>
      </c>
      <c r="L549" s="59" t="str">
        <f t="shared" si="133"/>
        <v/>
      </c>
      <c r="M549" s="162" t="str">
        <f t="shared" si="138"/>
        <v/>
      </c>
      <c r="N549" s="99" t="str">
        <f t="shared" si="134"/>
        <v/>
      </c>
      <c r="O549" s="100" t="str">
        <f t="shared" si="139"/>
        <v/>
      </c>
      <c r="P549" s="100" t="e">
        <f t="shared" si="140"/>
        <v>#VALUE!</v>
      </c>
      <c r="Q549" s="11">
        <v>547</v>
      </c>
      <c r="R549" s="9" t="str">
        <f t="shared" si="135"/>
        <v/>
      </c>
    </row>
    <row r="550" spans="1:18" x14ac:dyDescent="0.25">
      <c r="A550" s="9">
        <f t="shared" si="136"/>
        <v>0</v>
      </c>
      <c r="B550" s="88">
        <f>IF(Sample3!K556&gt;0,Sample3!K556, )</f>
        <v>0</v>
      </c>
      <c r="C550" s="88" t="str">
        <f>IF(Sample3!L556&gt;0,Sample3!L556,"")</f>
        <v/>
      </c>
      <c r="D550" s="88">
        <f>IF(Sample3!M556&gt;0,Sample3!M556,)</f>
        <v>1099.5841244010487</v>
      </c>
      <c r="E550" s="162" t="str">
        <f t="shared" si="127"/>
        <v/>
      </c>
      <c r="F550" s="162" t="str">
        <f t="shared" si="128"/>
        <v/>
      </c>
      <c r="G550" s="162" t="str">
        <f t="shared" si="129"/>
        <v/>
      </c>
      <c r="H550" s="162" t="str">
        <f t="shared" si="130"/>
        <v/>
      </c>
      <c r="I550" s="162" t="e">
        <f t="shared" si="131"/>
        <v>#VALUE!</v>
      </c>
      <c r="J550" s="162" t="e">
        <f t="shared" si="137"/>
        <v>#VALUE!</v>
      </c>
      <c r="K550" s="162" t="str">
        <f t="shared" si="132"/>
        <v/>
      </c>
      <c r="L550" s="59" t="str">
        <f t="shared" si="133"/>
        <v/>
      </c>
      <c r="M550" s="162" t="str">
        <f t="shared" si="138"/>
        <v/>
      </c>
      <c r="N550" s="99" t="str">
        <f t="shared" si="134"/>
        <v/>
      </c>
      <c r="O550" s="100" t="str">
        <f t="shared" si="139"/>
        <v/>
      </c>
      <c r="P550" s="100" t="e">
        <f t="shared" si="140"/>
        <v>#VALUE!</v>
      </c>
      <c r="Q550" s="11">
        <v>548</v>
      </c>
      <c r="R550" s="9" t="str">
        <f t="shared" si="135"/>
        <v/>
      </c>
    </row>
    <row r="551" spans="1:18" x14ac:dyDescent="0.25">
      <c r="A551" s="9">
        <f t="shared" si="136"/>
        <v>0</v>
      </c>
      <c r="B551" s="88">
        <f>IF(Sample3!K557&gt;0,Sample3!K557, )</f>
        <v>0</v>
      </c>
      <c r="C551" s="88" t="str">
        <f>IF(Sample3!L557&gt;0,Sample3!L557,"")</f>
        <v/>
      </c>
      <c r="D551" s="88">
        <f>IF(Sample3!M557&gt;0,Sample3!M557,)</f>
        <v>1099.5841244010487</v>
      </c>
      <c r="E551" s="162" t="str">
        <f t="shared" si="127"/>
        <v/>
      </c>
      <c r="F551" s="162" t="str">
        <f t="shared" si="128"/>
        <v/>
      </c>
      <c r="G551" s="162" t="str">
        <f t="shared" si="129"/>
        <v/>
      </c>
      <c r="H551" s="162" t="str">
        <f t="shared" si="130"/>
        <v/>
      </c>
      <c r="I551" s="162" t="e">
        <f t="shared" si="131"/>
        <v>#VALUE!</v>
      </c>
      <c r="J551" s="162" t="e">
        <f t="shared" si="137"/>
        <v>#VALUE!</v>
      </c>
      <c r="K551" s="162" t="str">
        <f t="shared" si="132"/>
        <v/>
      </c>
      <c r="L551" s="59" t="str">
        <f t="shared" si="133"/>
        <v/>
      </c>
      <c r="M551" s="162" t="str">
        <f t="shared" si="138"/>
        <v/>
      </c>
      <c r="N551" s="99" t="str">
        <f t="shared" si="134"/>
        <v/>
      </c>
      <c r="O551" s="100" t="str">
        <f t="shared" si="139"/>
        <v/>
      </c>
      <c r="P551" s="100" t="e">
        <f t="shared" si="140"/>
        <v>#VALUE!</v>
      </c>
      <c r="Q551" s="11">
        <v>549</v>
      </c>
      <c r="R551" s="9" t="str">
        <f t="shared" si="135"/>
        <v/>
      </c>
    </row>
    <row r="552" spans="1:18" x14ac:dyDescent="0.25">
      <c r="A552" s="9">
        <f t="shared" si="136"/>
        <v>0</v>
      </c>
      <c r="B552" s="88">
        <f>IF(Sample3!K558&gt;0,Sample3!K558, )</f>
        <v>0</v>
      </c>
      <c r="C552" s="88" t="str">
        <f>IF(Sample3!L558&gt;0,Sample3!L558,"")</f>
        <v/>
      </c>
      <c r="D552" s="88">
        <f>IF(Sample3!M558&gt;0,Sample3!M558,)</f>
        <v>1099.5841244010487</v>
      </c>
      <c r="E552" s="162" t="str">
        <f t="shared" si="127"/>
        <v/>
      </c>
      <c r="F552" s="162" t="str">
        <f t="shared" si="128"/>
        <v/>
      </c>
      <c r="G552" s="162" t="str">
        <f t="shared" si="129"/>
        <v/>
      </c>
      <c r="H552" s="162" t="str">
        <f t="shared" si="130"/>
        <v/>
      </c>
      <c r="I552" s="162" t="e">
        <f t="shared" si="131"/>
        <v>#VALUE!</v>
      </c>
      <c r="J552" s="162" t="e">
        <f t="shared" si="137"/>
        <v>#VALUE!</v>
      </c>
      <c r="K552" s="162" t="str">
        <f t="shared" si="132"/>
        <v/>
      </c>
      <c r="L552" s="59" t="str">
        <f t="shared" si="133"/>
        <v/>
      </c>
      <c r="M552" s="162" t="str">
        <f t="shared" si="138"/>
        <v/>
      </c>
      <c r="N552" s="99" t="str">
        <f t="shared" si="134"/>
        <v/>
      </c>
      <c r="O552" s="100" t="str">
        <f t="shared" si="139"/>
        <v/>
      </c>
      <c r="P552" s="100" t="e">
        <f t="shared" si="140"/>
        <v>#VALUE!</v>
      </c>
      <c r="Q552" s="11">
        <v>550</v>
      </c>
      <c r="R552" s="9" t="str">
        <f t="shared" si="135"/>
        <v/>
      </c>
    </row>
    <row r="553" spans="1:18" x14ac:dyDescent="0.25">
      <c r="A553" s="9">
        <f t="shared" si="136"/>
        <v>0</v>
      </c>
      <c r="B553" s="88">
        <f>IF(Sample3!K559&gt;0,Sample3!K559, )</f>
        <v>0</v>
      </c>
      <c r="C553" s="88" t="str">
        <f>IF(Sample3!L559&gt;0,Sample3!L559,"")</f>
        <v/>
      </c>
      <c r="D553" s="88">
        <f>IF(Sample3!M559&gt;0,Sample3!M559,)</f>
        <v>1099.5841244010487</v>
      </c>
      <c r="E553" s="162" t="str">
        <f t="shared" si="127"/>
        <v/>
      </c>
      <c r="F553" s="162" t="str">
        <f t="shared" si="128"/>
        <v/>
      </c>
      <c r="G553" s="162" t="str">
        <f t="shared" si="129"/>
        <v/>
      </c>
      <c r="H553" s="162" t="str">
        <f t="shared" si="130"/>
        <v/>
      </c>
      <c r="I553" s="162" t="e">
        <f t="shared" si="131"/>
        <v>#VALUE!</v>
      </c>
      <c r="J553" s="162" t="e">
        <f t="shared" si="137"/>
        <v>#VALUE!</v>
      </c>
      <c r="K553" s="162" t="str">
        <f t="shared" si="132"/>
        <v/>
      </c>
      <c r="L553" s="59" t="str">
        <f t="shared" si="133"/>
        <v/>
      </c>
      <c r="M553" s="162" t="str">
        <f t="shared" si="138"/>
        <v/>
      </c>
      <c r="N553" s="99" t="str">
        <f t="shared" si="134"/>
        <v/>
      </c>
      <c r="O553" s="100" t="str">
        <f t="shared" si="139"/>
        <v/>
      </c>
      <c r="P553" s="100" t="e">
        <f t="shared" si="140"/>
        <v>#VALUE!</v>
      </c>
      <c r="Q553" s="11">
        <v>551</v>
      </c>
      <c r="R553" s="9" t="str">
        <f t="shared" si="135"/>
        <v/>
      </c>
    </row>
    <row r="554" spans="1:18" x14ac:dyDescent="0.25">
      <c r="A554" s="9">
        <f t="shared" si="136"/>
        <v>0</v>
      </c>
      <c r="B554" s="88">
        <f>IF(Sample3!K560&gt;0,Sample3!K560, )</f>
        <v>0</v>
      </c>
      <c r="C554" s="88" t="str">
        <f>IF(Sample3!L560&gt;0,Sample3!L560,"")</f>
        <v/>
      </c>
      <c r="D554" s="88">
        <f>IF(Sample3!M560&gt;0,Sample3!M560,)</f>
        <v>1099.5841244010487</v>
      </c>
      <c r="E554" s="162" t="str">
        <f t="shared" si="127"/>
        <v/>
      </c>
      <c r="F554" s="162" t="str">
        <f t="shared" si="128"/>
        <v/>
      </c>
      <c r="G554" s="162" t="str">
        <f t="shared" si="129"/>
        <v/>
      </c>
      <c r="H554" s="162" t="str">
        <f t="shared" si="130"/>
        <v/>
      </c>
      <c r="I554" s="162" t="e">
        <f t="shared" si="131"/>
        <v>#VALUE!</v>
      </c>
      <c r="J554" s="162" t="e">
        <f t="shared" si="137"/>
        <v>#VALUE!</v>
      </c>
      <c r="K554" s="162" t="str">
        <f t="shared" si="132"/>
        <v/>
      </c>
      <c r="L554" s="59" t="str">
        <f t="shared" si="133"/>
        <v/>
      </c>
      <c r="M554" s="162" t="str">
        <f t="shared" si="138"/>
        <v/>
      </c>
      <c r="N554" s="99" t="str">
        <f t="shared" si="134"/>
        <v/>
      </c>
      <c r="O554" s="100" t="str">
        <f t="shared" si="139"/>
        <v/>
      </c>
      <c r="P554" s="100" t="e">
        <f t="shared" si="140"/>
        <v>#VALUE!</v>
      </c>
      <c r="Q554" s="11">
        <v>552</v>
      </c>
      <c r="R554" s="9" t="str">
        <f t="shared" si="135"/>
        <v/>
      </c>
    </row>
    <row r="555" spans="1:18" x14ac:dyDescent="0.25">
      <c r="A555" s="9">
        <f t="shared" si="136"/>
        <v>0</v>
      </c>
      <c r="B555" s="88">
        <f>IF(Sample3!K561&gt;0,Sample3!K561, )</f>
        <v>0</v>
      </c>
      <c r="C555" s="88" t="str">
        <f>IF(Sample3!L561&gt;0,Sample3!L561,"")</f>
        <v/>
      </c>
      <c r="D555" s="88">
        <f>IF(Sample3!M561&gt;0,Sample3!M561,)</f>
        <v>1099.5841244010487</v>
      </c>
      <c r="E555" s="162" t="str">
        <f t="shared" si="127"/>
        <v/>
      </c>
      <c r="F555" s="162" t="str">
        <f t="shared" si="128"/>
        <v/>
      </c>
      <c r="G555" s="162" t="str">
        <f t="shared" si="129"/>
        <v/>
      </c>
      <c r="H555" s="162" t="str">
        <f t="shared" si="130"/>
        <v/>
      </c>
      <c r="I555" s="162" t="e">
        <f t="shared" si="131"/>
        <v>#VALUE!</v>
      </c>
      <c r="J555" s="162" t="e">
        <f t="shared" si="137"/>
        <v>#VALUE!</v>
      </c>
      <c r="K555" s="162" t="str">
        <f t="shared" si="132"/>
        <v/>
      </c>
      <c r="L555" s="59" t="str">
        <f t="shared" si="133"/>
        <v/>
      </c>
      <c r="M555" s="162" t="str">
        <f t="shared" si="138"/>
        <v/>
      </c>
      <c r="N555" s="99" t="str">
        <f t="shared" si="134"/>
        <v/>
      </c>
      <c r="O555" s="100" t="str">
        <f t="shared" si="139"/>
        <v/>
      </c>
      <c r="P555" s="100" t="e">
        <f t="shared" si="140"/>
        <v>#VALUE!</v>
      </c>
      <c r="Q555" s="11">
        <v>553</v>
      </c>
      <c r="R555" s="9" t="str">
        <f t="shared" si="135"/>
        <v/>
      </c>
    </row>
    <row r="556" spans="1:18" x14ac:dyDescent="0.25">
      <c r="A556" s="9">
        <f t="shared" si="136"/>
        <v>0</v>
      </c>
      <c r="B556" s="88">
        <f>IF(Sample3!K562&gt;0,Sample3!K562, )</f>
        <v>0</v>
      </c>
      <c r="C556" s="88" t="str">
        <f>IF(Sample3!L562&gt;0,Sample3!L562,"")</f>
        <v/>
      </c>
      <c r="D556" s="88">
        <f>IF(Sample3!M562&gt;0,Sample3!M562,)</f>
        <v>1099.5841244010487</v>
      </c>
      <c r="E556" s="162" t="str">
        <f t="shared" si="127"/>
        <v/>
      </c>
      <c r="F556" s="162" t="str">
        <f t="shared" si="128"/>
        <v/>
      </c>
      <c r="G556" s="162" t="str">
        <f t="shared" si="129"/>
        <v/>
      </c>
      <c r="H556" s="162" t="str">
        <f t="shared" si="130"/>
        <v/>
      </c>
      <c r="I556" s="162" t="e">
        <f t="shared" si="131"/>
        <v>#VALUE!</v>
      </c>
      <c r="J556" s="162" t="e">
        <f t="shared" si="137"/>
        <v>#VALUE!</v>
      </c>
      <c r="K556" s="162" t="str">
        <f t="shared" si="132"/>
        <v/>
      </c>
      <c r="L556" s="59" t="str">
        <f t="shared" si="133"/>
        <v/>
      </c>
      <c r="M556" s="162" t="str">
        <f t="shared" si="138"/>
        <v/>
      </c>
      <c r="N556" s="99" t="str">
        <f t="shared" si="134"/>
        <v/>
      </c>
      <c r="O556" s="100" t="str">
        <f t="shared" si="139"/>
        <v/>
      </c>
      <c r="P556" s="100" t="e">
        <f t="shared" si="140"/>
        <v>#VALUE!</v>
      </c>
      <c r="Q556" s="11">
        <v>554</v>
      </c>
      <c r="R556" s="9" t="str">
        <f t="shared" si="135"/>
        <v/>
      </c>
    </row>
    <row r="557" spans="1:18" x14ac:dyDescent="0.25">
      <c r="A557" s="9">
        <f t="shared" si="136"/>
        <v>0</v>
      </c>
      <c r="B557" s="88">
        <f>IF(Sample3!K563&gt;0,Sample3!K563, )</f>
        <v>0</v>
      </c>
      <c r="C557" s="88" t="str">
        <f>IF(Sample3!L563&gt;0,Sample3!L563,"")</f>
        <v/>
      </c>
      <c r="D557" s="88">
        <f>IF(Sample3!M563&gt;0,Sample3!M563,)</f>
        <v>1099.5841244010487</v>
      </c>
      <c r="E557" s="162" t="str">
        <f t="shared" si="127"/>
        <v/>
      </c>
      <c r="F557" s="162" t="str">
        <f t="shared" si="128"/>
        <v/>
      </c>
      <c r="G557" s="162" t="str">
        <f t="shared" si="129"/>
        <v/>
      </c>
      <c r="H557" s="162" t="str">
        <f t="shared" si="130"/>
        <v/>
      </c>
      <c r="I557" s="162" t="e">
        <f t="shared" si="131"/>
        <v>#VALUE!</v>
      </c>
      <c r="J557" s="162" t="e">
        <f t="shared" si="137"/>
        <v>#VALUE!</v>
      </c>
      <c r="K557" s="162" t="str">
        <f t="shared" si="132"/>
        <v/>
      </c>
      <c r="L557" s="59" t="str">
        <f t="shared" si="133"/>
        <v/>
      </c>
      <c r="M557" s="162" t="str">
        <f t="shared" si="138"/>
        <v/>
      </c>
      <c r="N557" s="99" t="str">
        <f t="shared" si="134"/>
        <v/>
      </c>
      <c r="O557" s="100" t="str">
        <f t="shared" si="139"/>
        <v/>
      </c>
      <c r="P557" s="100" t="e">
        <f t="shared" si="140"/>
        <v>#VALUE!</v>
      </c>
      <c r="Q557" s="11">
        <v>555</v>
      </c>
      <c r="R557" s="9" t="str">
        <f t="shared" si="135"/>
        <v/>
      </c>
    </row>
    <row r="558" spans="1:18" x14ac:dyDescent="0.25">
      <c r="A558" s="9">
        <f t="shared" si="136"/>
        <v>0</v>
      </c>
      <c r="B558" s="88">
        <f>IF(Sample3!K564&gt;0,Sample3!K564, )</f>
        <v>0</v>
      </c>
      <c r="C558" s="88" t="str">
        <f>IF(Sample3!L564&gt;0,Sample3!L564,"")</f>
        <v/>
      </c>
      <c r="D558" s="88">
        <f>IF(Sample3!M564&gt;0,Sample3!M564,)</f>
        <v>1099.5841244010487</v>
      </c>
      <c r="E558" s="162" t="str">
        <f t="shared" si="127"/>
        <v/>
      </c>
      <c r="F558" s="162" t="str">
        <f t="shared" si="128"/>
        <v/>
      </c>
      <c r="G558" s="162" t="str">
        <f t="shared" si="129"/>
        <v/>
      </c>
      <c r="H558" s="162" t="str">
        <f t="shared" si="130"/>
        <v/>
      </c>
      <c r="I558" s="162" t="e">
        <f t="shared" si="131"/>
        <v>#VALUE!</v>
      </c>
      <c r="J558" s="162" t="e">
        <f t="shared" si="137"/>
        <v>#VALUE!</v>
      </c>
      <c r="K558" s="162" t="str">
        <f t="shared" si="132"/>
        <v/>
      </c>
      <c r="L558" s="59" t="str">
        <f t="shared" si="133"/>
        <v/>
      </c>
      <c r="M558" s="162" t="str">
        <f t="shared" si="138"/>
        <v/>
      </c>
      <c r="N558" s="99" t="str">
        <f t="shared" si="134"/>
        <v/>
      </c>
      <c r="O558" s="100" t="str">
        <f t="shared" si="139"/>
        <v/>
      </c>
      <c r="P558" s="100" t="e">
        <f t="shared" si="140"/>
        <v>#VALUE!</v>
      </c>
      <c r="Q558" s="11">
        <v>556</v>
      </c>
      <c r="R558" s="9" t="str">
        <f t="shared" si="135"/>
        <v/>
      </c>
    </row>
    <row r="559" spans="1:18" x14ac:dyDescent="0.25">
      <c r="A559" s="9">
        <f t="shared" si="136"/>
        <v>0</v>
      </c>
      <c r="B559" s="88">
        <f>IF(Sample3!K565&gt;0,Sample3!K565, )</f>
        <v>0</v>
      </c>
      <c r="C559" s="88" t="str">
        <f>IF(Sample3!L565&gt;0,Sample3!L565,"")</f>
        <v/>
      </c>
      <c r="D559" s="88">
        <f>IF(Sample3!M565&gt;0,Sample3!M565,)</f>
        <v>1099.5841244010487</v>
      </c>
      <c r="E559" s="162" t="str">
        <f t="shared" si="127"/>
        <v/>
      </c>
      <c r="F559" s="162" t="str">
        <f t="shared" si="128"/>
        <v/>
      </c>
      <c r="G559" s="162" t="str">
        <f t="shared" si="129"/>
        <v/>
      </c>
      <c r="H559" s="162" t="str">
        <f t="shared" si="130"/>
        <v/>
      </c>
      <c r="I559" s="162" t="e">
        <f t="shared" si="131"/>
        <v>#VALUE!</v>
      </c>
      <c r="J559" s="162" t="e">
        <f t="shared" si="137"/>
        <v>#VALUE!</v>
      </c>
      <c r="K559" s="162" t="str">
        <f t="shared" si="132"/>
        <v/>
      </c>
      <c r="L559" s="59" t="str">
        <f t="shared" si="133"/>
        <v/>
      </c>
      <c r="M559" s="162" t="str">
        <f t="shared" si="138"/>
        <v/>
      </c>
      <c r="N559" s="99" t="str">
        <f t="shared" si="134"/>
        <v/>
      </c>
      <c r="O559" s="100" t="str">
        <f t="shared" si="139"/>
        <v/>
      </c>
      <c r="P559" s="100" t="e">
        <f t="shared" si="140"/>
        <v>#VALUE!</v>
      </c>
      <c r="Q559" s="11">
        <v>557</v>
      </c>
      <c r="R559" s="9" t="str">
        <f t="shared" si="135"/>
        <v/>
      </c>
    </row>
    <row r="560" spans="1:18" x14ac:dyDescent="0.25">
      <c r="A560" s="9">
        <f t="shared" si="136"/>
        <v>0</v>
      </c>
      <c r="B560" s="88">
        <f>IF(Sample3!K566&gt;0,Sample3!K566, )</f>
        <v>0</v>
      </c>
      <c r="C560" s="88" t="str">
        <f>IF(Sample3!L566&gt;0,Sample3!L566,"")</f>
        <v/>
      </c>
      <c r="D560" s="88">
        <f>IF(Sample3!M566&gt;0,Sample3!M566,)</f>
        <v>1099.5841244010487</v>
      </c>
      <c r="E560" s="162" t="str">
        <f t="shared" si="127"/>
        <v/>
      </c>
      <c r="F560" s="162" t="str">
        <f t="shared" si="128"/>
        <v/>
      </c>
      <c r="G560" s="162" t="str">
        <f t="shared" si="129"/>
        <v/>
      </c>
      <c r="H560" s="162" t="str">
        <f t="shared" si="130"/>
        <v/>
      </c>
      <c r="I560" s="162" t="e">
        <f t="shared" si="131"/>
        <v>#VALUE!</v>
      </c>
      <c r="J560" s="162" t="e">
        <f t="shared" si="137"/>
        <v>#VALUE!</v>
      </c>
      <c r="K560" s="162" t="str">
        <f t="shared" si="132"/>
        <v/>
      </c>
      <c r="L560" s="59" t="str">
        <f t="shared" si="133"/>
        <v/>
      </c>
      <c r="M560" s="162" t="str">
        <f t="shared" si="138"/>
        <v/>
      </c>
      <c r="N560" s="99" t="str">
        <f t="shared" si="134"/>
        <v/>
      </c>
      <c r="O560" s="100" t="str">
        <f t="shared" si="139"/>
        <v/>
      </c>
      <c r="P560" s="100" t="e">
        <f t="shared" si="140"/>
        <v>#VALUE!</v>
      </c>
      <c r="Q560" s="11">
        <v>558</v>
      </c>
      <c r="R560" s="9" t="str">
        <f t="shared" si="135"/>
        <v/>
      </c>
    </row>
    <row r="561" spans="1:18" x14ac:dyDescent="0.25">
      <c r="A561" s="9">
        <f t="shared" si="136"/>
        <v>0</v>
      </c>
      <c r="B561" s="88">
        <f>IF(Sample3!K567&gt;0,Sample3!K567, )</f>
        <v>0</v>
      </c>
      <c r="C561" s="88" t="str">
        <f>IF(Sample3!L567&gt;0,Sample3!L567,"")</f>
        <v/>
      </c>
      <c r="D561" s="88">
        <f>IF(Sample3!M567&gt;0,Sample3!M567,)</f>
        <v>1099.5841244010487</v>
      </c>
      <c r="E561" s="162" t="str">
        <f t="shared" si="127"/>
        <v/>
      </c>
      <c r="F561" s="162" t="str">
        <f t="shared" si="128"/>
        <v/>
      </c>
      <c r="G561" s="162" t="str">
        <f t="shared" si="129"/>
        <v/>
      </c>
      <c r="H561" s="162" t="str">
        <f t="shared" si="130"/>
        <v/>
      </c>
      <c r="I561" s="162" t="e">
        <f t="shared" si="131"/>
        <v>#VALUE!</v>
      </c>
      <c r="J561" s="162" t="e">
        <f t="shared" si="137"/>
        <v>#VALUE!</v>
      </c>
      <c r="K561" s="162" t="str">
        <f t="shared" si="132"/>
        <v/>
      </c>
      <c r="L561" s="59" t="str">
        <f t="shared" si="133"/>
        <v/>
      </c>
      <c r="M561" s="162" t="str">
        <f t="shared" si="138"/>
        <v/>
      </c>
      <c r="N561" s="99" t="str">
        <f t="shared" si="134"/>
        <v/>
      </c>
      <c r="O561" s="100" t="str">
        <f t="shared" si="139"/>
        <v/>
      </c>
      <c r="P561" s="100" t="e">
        <f t="shared" si="140"/>
        <v>#VALUE!</v>
      </c>
      <c r="Q561" s="11">
        <v>559</v>
      </c>
      <c r="R561" s="9" t="str">
        <f t="shared" si="135"/>
        <v/>
      </c>
    </row>
    <row r="562" spans="1:18" x14ac:dyDescent="0.25">
      <c r="A562" s="9">
        <f t="shared" si="136"/>
        <v>0</v>
      </c>
      <c r="B562" s="88">
        <f>IF(Sample3!K568&gt;0,Sample3!K568, )</f>
        <v>0</v>
      </c>
      <c r="C562" s="88" t="str">
        <f>IF(Sample3!L568&gt;0,Sample3!L568,"")</f>
        <v/>
      </c>
      <c r="D562" s="88">
        <f>IF(Sample3!M568&gt;0,Sample3!M568,)</f>
        <v>1099.5841244010487</v>
      </c>
      <c r="E562" s="162" t="str">
        <f t="shared" si="127"/>
        <v/>
      </c>
      <c r="F562" s="162" t="str">
        <f t="shared" si="128"/>
        <v/>
      </c>
      <c r="G562" s="162" t="str">
        <f t="shared" si="129"/>
        <v/>
      </c>
      <c r="H562" s="162" t="str">
        <f t="shared" si="130"/>
        <v/>
      </c>
      <c r="I562" s="162" t="e">
        <f t="shared" si="131"/>
        <v>#VALUE!</v>
      </c>
      <c r="J562" s="162" t="e">
        <f t="shared" si="137"/>
        <v>#VALUE!</v>
      </c>
      <c r="K562" s="162" t="str">
        <f t="shared" si="132"/>
        <v/>
      </c>
      <c r="L562" s="59" t="str">
        <f t="shared" si="133"/>
        <v/>
      </c>
      <c r="M562" s="162" t="str">
        <f t="shared" si="138"/>
        <v/>
      </c>
      <c r="N562" s="99" t="str">
        <f t="shared" si="134"/>
        <v/>
      </c>
      <c r="O562" s="100" t="str">
        <f t="shared" si="139"/>
        <v/>
      </c>
      <c r="P562" s="100" t="e">
        <f t="shared" si="140"/>
        <v>#VALUE!</v>
      </c>
      <c r="Q562" s="11">
        <v>560</v>
      </c>
      <c r="R562" s="9" t="str">
        <f t="shared" si="135"/>
        <v/>
      </c>
    </row>
    <row r="563" spans="1:18" x14ac:dyDescent="0.25">
      <c r="A563" s="9">
        <f t="shared" si="136"/>
        <v>0</v>
      </c>
      <c r="B563" s="88">
        <f>IF(Sample3!K569&gt;0,Sample3!K569, )</f>
        <v>0</v>
      </c>
      <c r="C563" s="88" t="str">
        <f>IF(Sample3!L569&gt;0,Sample3!L569,"")</f>
        <v/>
      </c>
      <c r="D563" s="88">
        <f>IF(Sample3!M569&gt;0,Sample3!M569,)</f>
        <v>1099.5841244010487</v>
      </c>
      <c r="E563" s="162" t="str">
        <f t="shared" si="127"/>
        <v/>
      </c>
      <c r="F563" s="162" t="str">
        <f t="shared" si="128"/>
        <v/>
      </c>
      <c r="G563" s="162" t="str">
        <f t="shared" si="129"/>
        <v/>
      </c>
      <c r="H563" s="162" t="str">
        <f t="shared" si="130"/>
        <v/>
      </c>
      <c r="I563" s="162" t="e">
        <f t="shared" si="131"/>
        <v>#VALUE!</v>
      </c>
      <c r="J563" s="162" t="e">
        <f t="shared" si="137"/>
        <v>#VALUE!</v>
      </c>
      <c r="K563" s="162" t="str">
        <f t="shared" si="132"/>
        <v/>
      </c>
      <c r="L563" s="59" t="str">
        <f t="shared" si="133"/>
        <v/>
      </c>
      <c r="M563" s="162" t="str">
        <f t="shared" si="138"/>
        <v/>
      </c>
      <c r="N563" s="99" t="str">
        <f t="shared" si="134"/>
        <v/>
      </c>
      <c r="O563" s="100" t="str">
        <f t="shared" si="139"/>
        <v/>
      </c>
      <c r="P563" s="100" t="e">
        <f t="shared" si="140"/>
        <v>#VALUE!</v>
      </c>
      <c r="Q563" s="11">
        <v>561</v>
      </c>
      <c r="R563" s="9" t="str">
        <f t="shared" si="135"/>
        <v/>
      </c>
    </row>
    <row r="564" spans="1:18" x14ac:dyDescent="0.25">
      <c r="A564" s="9">
        <f t="shared" si="136"/>
        <v>0</v>
      </c>
      <c r="B564" s="88">
        <f>IF(Sample3!K570&gt;0,Sample3!K570, )</f>
        <v>0</v>
      </c>
      <c r="C564" s="88" t="str">
        <f>IF(Sample3!L570&gt;0,Sample3!L570,"")</f>
        <v/>
      </c>
      <c r="D564" s="88">
        <f>IF(Sample3!M570&gt;0,Sample3!M570,)</f>
        <v>1099.5841244010487</v>
      </c>
      <c r="E564" s="162" t="str">
        <f t="shared" si="127"/>
        <v/>
      </c>
      <c r="F564" s="162" t="str">
        <f t="shared" si="128"/>
        <v/>
      </c>
      <c r="G564" s="162" t="str">
        <f t="shared" si="129"/>
        <v/>
      </c>
      <c r="H564" s="162" t="str">
        <f t="shared" si="130"/>
        <v/>
      </c>
      <c r="I564" s="162" t="e">
        <f t="shared" si="131"/>
        <v>#VALUE!</v>
      </c>
      <c r="J564" s="162" t="e">
        <f t="shared" si="137"/>
        <v>#VALUE!</v>
      </c>
      <c r="K564" s="162" t="str">
        <f t="shared" si="132"/>
        <v/>
      </c>
      <c r="L564" s="59" t="str">
        <f t="shared" si="133"/>
        <v/>
      </c>
      <c r="M564" s="162" t="str">
        <f t="shared" si="138"/>
        <v/>
      </c>
      <c r="N564" s="99" t="str">
        <f t="shared" si="134"/>
        <v/>
      </c>
      <c r="O564" s="100" t="str">
        <f t="shared" si="139"/>
        <v/>
      </c>
      <c r="P564" s="100" t="e">
        <f t="shared" si="140"/>
        <v>#VALUE!</v>
      </c>
      <c r="Q564" s="11">
        <v>562</v>
      </c>
      <c r="R564" s="9" t="str">
        <f t="shared" si="135"/>
        <v/>
      </c>
    </row>
    <row r="565" spans="1:18" x14ac:dyDescent="0.25">
      <c r="A565" s="9">
        <f t="shared" si="136"/>
        <v>0</v>
      </c>
      <c r="B565" s="88">
        <f>IF(Sample3!K571&gt;0,Sample3!K571, )</f>
        <v>0</v>
      </c>
      <c r="C565" s="88" t="str">
        <f>IF(Sample3!L571&gt;0,Sample3!L571,"")</f>
        <v/>
      </c>
      <c r="D565" s="88">
        <f>IF(Sample3!M571&gt;0,Sample3!M571,)</f>
        <v>1099.5841244010487</v>
      </c>
      <c r="E565" s="162" t="str">
        <f t="shared" si="127"/>
        <v/>
      </c>
      <c r="F565" s="162" t="str">
        <f t="shared" si="128"/>
        <v/>
      </c>
      <c r="G565" s="162" t="str">
        <f t="shared" si="129"/>
        <v/>
      </c>
      <c r="H565" s="162" t="str">
        <f t="shared" si="130"/>
        <v/>
      </c>
      <c r="I565" s="162" t="e">
        <f t="shared" si="131"/>
        <v>#VALUE!</v>
      </c>
      <c r="J565" s="162" t="e">
        <f t="shared" si="137"/>
        <v>#VALUE!</v>
      </c>
      <c r="K565" s="162" t="str">
        <f t="shared" si="132"/>
        <v/>
      </c>
      <c r="L565" s="59" t="str">
        <f t="shared" si="133"/>
        <v/>
      </c>
      <c r="M565" s="162" t="str">
        <f t="shared" si="138"/>
        <v/>
      </c>
      <c r="N565" s="99" t="str">
        <f t="shared" si="134"/>
        <v/>
      </c>
      <c r="O565" s="100" t="str">
        <f t="shared" si="139"/>
        <v/>
      </c>
      <c r="P565" s="100" t="e">
        <f t="shared" si="140"/>
        <v>#VALUE!</v>
      </c>
      <c r="Q565" s="11">
        <v>563</v>
      </c>
      <c r="R565" s="9" t="str">
        <f t="shared" si="135"/>
        <v/>
      </c>
    </row>
    <row r="566" spans="1:18" x14ac:dyDescent="0.25">
      <c r="A566" s="9">
        <f t="shared" si="136"/>
        <v>0</v>
      </c>
      <c r="B566" s="88">
        <f>IF(Sample3!K572&gt;0,Sample3!K572, )</f>
        <v>0</v>
      </c>
      <c r="C566" s="88" t="str">
        <f>IF(Sample3!L572&gt;0,Sample3!L572,"")</f>
        <v/>
      </c>
      <c r="D566" s="88">
        <f>IF(Sample3!M572&gt;0,Sample3!M572,)</f>
        <v>1099.5841244010487</v>
      </c>
      <c r="E566" s="162" t="str">
        <f t="shared" si="127"/>
        <v/>
      </c>
      <c r="F566" s="162" t="str">
        <f t="shared" si="128"/>
        <v/>
      </c>
      <c r="G566" s="162" t="str">
        <f t="shared" si="129"/>
        <v/>
      </c>
      <c r="H566" s="162" t="str">
        <f t="shared" si="130"/>
        <v/>
      </c>
      <c r="I566" s="162" t="e">
        <f t="shared" si="131"/>
        <v>#VALUE!</v>
      </c>
      <c r="J566" s="162" t="e">
        <f t="shared" si="137"/>
        <v>#VALUE!</v>
      </c>
      <c r="K566" s="162" t="str">
        <f t="shared" si="132"/>
        <v/>
      </c>
      <c r="L566" s="59" t="str">
        <f t="shared" si="133"/>
        <v/>
      </c>
      <c r="M566" s="162" t="str">
        <f t="shared" si="138"/>
        <v/>
      </c>
      <c r="N566" s="99" t="str">
        <f t="shared" si="134"/>
        <v/>
      </c>
      <c r="O566" s="100" t="str">
        <f t="shared" si="139"/>
        <v/>
      </c>
      <c r="P566" s="100" t="e">
        <f t="shared" si="140"/>
        <v>#VALUE!</v>
      </c>
      <c r="Q566" s="11">
        <v>564</v>
      </c>
      <c r="R566" s="9" t="str">
        <f t="shared" si="135"/>
        <v/>
      </c>
    </row>
    <row r="567" spans="1:18" x14ac:dyDescent="0.25">
      <c r="A567" s="9">
        <f t="shared" si="136"/>
        <v>0</v>
      </c>
      <c r="B567" s="88">
        <f>IF(Sample3!K573&gt;0,Sample3!K573, )</f>
        <v>0</v>
      </c>
      <c r="C567" s="88" t="str">
        <f>IF(Sample3!L573&gt;0,Sample3!L573,"")</f>
        <v/>
      </c>
      <c r="D567" s="88">
        <f>IF(Sample3!M573&gt;0,Sample3!M573,)</f>
        <v>0</v>
      </c>
      <c r="E567" s="162" t="str">
        <f t="shared" si="127"/>
        <v/>
      </c>
      <c r="F567" s="162" t="str">
        <f t="shared" si="128"/>
        <v/>
      </c>
      <c r="G567" s="162" t="str">
        <f t="shared" si="129"/>
        <v/>
      </c>
      <c r="H567" s="162" t="str">
        <f t="shared" si="130"/>
        <v/>
      </c>
      <c r="I567" s="162" t="e">
        <f t="shared" si="131"/>
        <v>#VALUE!</v>
      </c>
      <c r="J567" s="162" t="e">
        <f t="shared" si="137"/>
        <v>#VALUE!</v>
      </c>
      <c r="K567" s="162" t="str">
        <f t="shared" si="132"/>
        <v/>
      </c>
      <c r="L567" s="59" t="str">
        <f t="shared" si="133"/>
        <v/>
      </c>
      <c r="M567" s="162" t="str">
        <f t="shared" si="138"/>
        <v/>
      </c>
      <c r="N567" s="99" t="str">
        <f t="shared" si="134"/>
        <v/>
      </c>
      <c r="O567" s="100" t="str">
        <f t="shared" si="139"/>
        <v/>
      </c>
      <c r="P567" s="100" t="e">
        <f t="shared" si="140"/>
        <v>#VALUE!</v>
      </c>
      <c r="Q567" s="11">
        <v>565</v>
      </c>
      <c r="R567" s="9" t="str">
        <f t="shared" si="135"/>
        <v/>
      </c>
    </row>
    <row r="568" spans="1:18" x14ac:dyDescent="0.25">
      <c r="A568" s="9">
        <f t="shared" si="136"/>
        <v>0</v>
      </c>
      <c r="B568" s="88">
        <f>IF(Sample3!K574&gt;0,Sample3!K574, )</f>
        <v>0</v>
      </c>
      <c r="C568" s="88" t="str">
        <f>IF(Sample3!L574&gt;0,Sample3!L574,"")</f>
        <v/>
      </c>
      <c r="D568" s="88">
        <f>IF(Sample3!M574&gt;0,Sample3!M574,)</f>
        <v>0</v>
      </c>
      <c r="E568" s="162" t="str">
        <f t="shared" si="127"/>
        <v/>
      </c>
      <c r="F568" s="162" t="str">
        <f t="shared" si="128"/>
        <v/>
      </c>
      <c r="G568" s="162" t="str">
        <f t="shared" si="129"/>
        <v/>
      </c>
      <c r="H568" s="162" t="str">
        <f t="shared" si="130"/>
        <v/>
      </c>
      <c r="I568" s="162" t="e">
        <f t="shared" si="131"/>
        <v>#VALUE!</v>
      </c>
      <c r="J568" s="162" t="e">
        <f t="shared" si="137"/>
        <v>#VALUE!</v>
      </c>
      <c r="K568" s="162" t="str">
        <f t="shared" si="132"/>
        <v/>
      </c>
      <c r="L568" s="59" t="str">
        <f t="shared" si="133"/>
        <v/>
      </c>
      <c r="M568" s="162" t="str">
        <f t="shared" si="138"/>
        <v/>
      </c>
      <c r="N568" s="99" t="str">
        <f t="shared" si="134"/>
        <v/>
      </c>
      <c r="O568" s="100" t="str">
        <f t="shared" si="139"/>
        <v/>
      </c>
      <c r="P568" s="100" t="e">
        <f t="shared" si="140"/>
        <v>#VALUE!</v>
      </c>
      <c r="Q568" s="11">
        <v>566</v>
      </c>
      <c r="R568" s="9" t="str">
        <f t="shared" si="135"/>
        <v/>
      </c>
    </row>
    <row r="569" spans="1:18" x14ac:dyDescent="0.25">
      <c r="A569" s="9">
        <f t="shared" si="136"/>
        <v>0</v>
      </c>
      <c r="B569" s="88">
        <f>IF(Sample3!K575&gt;0,Sample3!K575, )</f>
        <v>0</v>
      </c>
      <c r="C569" s="88" t="str">
        <f>IF(Sample3!L575&gt;0,Sample3!L575,"")</f>
        <v/>
      </c>
      <c r="D569" s="88">
        <f>IF(Sample3!M575&gt;0,Sample3!M575,)</f>
        <v>0</v>
      </c>
      <c r="E569" s="162" t="str">
        <f t="shared" si="127"/>
        <v/>
      </c>
      <c r="F569" s="162" t="str">
        <f t="shared" si="128"/>
        <v/>
      </c>
      <c r="G569" s="162" t="str">
        <f t="shared" si="129"/>
        <v/>
      </c>
      <c r="H569" s="162" t="str">
        <f t="shared" si="130"/>
        <v/>
      </c>
      <c r="I569" s="162" t="e">
        <f t="shared" si="131"/>
        <v>#VALUE!</v>
      </c>
      <c r="J569" s="162" t="e">
        <f t="shared" si="137"/>
        <v>#VALUE!</v>
      </c>
      <c r="K569" s="162" t="str">
        <f t="shared" si="132"/>
        <v/>
      </c>
      <c r="L569" s="59" t="str">
        <f t="shared" si="133"/>
        <v/>
      </c>
      <c r="M569" s="162" t="str">
        <f t="shared" si="138"/>
        <v/>
      </c>
      <c r="N569" s="99" t="str">
        <f t="shared" si="134"/>
        <v/>
      </c>
      <c r="O569" s="100" t="str">
        <f t="shared" si="139"/>
        <v/>
      </c>
      <c r="P569" s="100" t="e">
        <f t="shared" si="140"/>
        <v>#VALUE!</v>
      </c>
      <c r="Q569" s="11">
        <v>567</v>
      </c>
      <c r="R569" s="9" t="str">
        <f t="shared" si="135"/>
        <v/>
      </c>
    </row>
    <row r="570" spans="1:18" x14ac:dyDescent="0.25">
      <c r="A570" s="9">
        <f t="shared" si="136"/>
        <v>0</v>
      </c>
      <c r="B570" s="88">
        <f>IF(Sample3!K576&gt;0,Sample3!K576, )</f>
        <v>0</v>
      </c>
      <c r="C570" s="88" t="str">
        <f>IF(Sample3!L576&gt;0,Sample3!L576,"")</f>
        <v/>
      </c>
      <c r="D570" s="88">
        <f>IF(Sample3!M576&gt;0,Sample3!M576,)</f>
        <v>0</v>
      </c>
      <c r="E570" s="162" t="str">
        <f t="shared" si="127"/>
        <v/>
      </c>
      <c r="F570" s="162" t="str">
        <f t="shared" si="128"/>
        <v/>
      </c>
      <c r="G570" s="162" t="str">
        <f t="shared" si="129"/>
        <v/>
      </c>
      <c r="H570" s="162" t="str">
        <f t="shared" si="130"/>
        <v/>
      </c>
      <c r="I570" s="162" t="e">
        <f t="shared" si="131"/>
        <v>#VALUE!</v>
      </c>
      <c r="J570" s="162" t="e">
        <f t="shared" si="137"/>
        <v>#VALUE!</v>
      </c>
      <c r="K570" s="162" t="str">
        <f t="shared" si="132"/>
        <v/>
      </c>
      <c r="L570" s="59" t="str">
        <f t="shared" si="133"/>
        <v/>
      </c>
      <c r="M570" s="162" t="str">
        <f t="shared" si="138"/>
        <v/>
      </c>
      <c r="N570" s="99" t="str">
        <f t="shared" si="134"/>
        <v/>
      </c>
      <c r="O570" s="100" t="str">
        <f t="shared" si="139"/>
        <v/>
      </c>
      <c r="P570" s="100" t="e">
        <f t="shared" si="140"/>
        <v>#VALUE!</v>
      </c>
      <c r="Q570" s="11">
        <v>568</v>
      </c>
      <c r="R570" s="9" t="str">
        <f t="shared" si="135"/>
        <v/>
      </c>
    </row>
    <row r="571" spans="1:18" x14ac:dyDescent="0.25">
      <c r="A571" s="9">
        <f t="shared" si="136"/>
        <v>0</v>
      </c>
      <c r="B571" s="88">
        <f>IF(Sample3!K577&gt;0,Sample3!K577, )</f>
        <v>0</v>
      </c>
      <c r="C571" s="88" t="str">
        <f>IF(Sample3!L577&gt;0,Sample3!L577,"")</f>
        <v/>
      </c>
      <c r="D571" s="88">
        <f>IF(Sample3!M577&gt;0,Sample3!M577,)</f>
        <v>0</v>
      </c>
      <c r="E571" s="162" t="str">
        <f t="shared" si="127"/>
        <v/>
      </c>
      <c r="F571" s="162" t="str">
        <f t="shared" si="128"/>
        <v/>
      </c>
      <c r="G571" s="162" t="str">
        <f t="shared" si="129"/>
        <v/>
      </c>
      <c r="H571" s="162" t="str">
        <f t="shared" si="130"/>
        <v/>
      </c>
      <c r="I571" s="162" t="e">
        <f t="shared" si="131"/>
        <v>#VALUE!</v>
      </c>
      <c r="J571" s="162" t="e">
        <f t="shared" si="137"/>
        <v>#VALUE!</v>
      </c>
      <c r="K571" s="162" t="str">
        <f t="shared" si="132"/>
        <v/>
      </c>
      <c r="L571" s="59" t="str">
        <f t="shared" si="133"/>
        <v/>
      </c>
      <c r="M571" s="162" t="str">
        <f t="shared" si="138"/>
        <v/>
      </c>
      <c r="N571" s="99" t="str">
        <f t="shared" si="134"/>
        <v/>
      </c>
      <c r="O571" s="100" t="str">
        <f t="shared" si="139"/>
        <v/>
      </c>
      <c r="P571" s="100" t="e">
        <f t="shared" si="140"/>
        <v>#VALUE!</v>
      </c>
      <c r="Q571" s="11">
        <v>569</v>
      </c>
      <c r="R571" s="9" t="str">
        <f t="shared" si="135"/>
        <v/>
      </c>
    </row>
    <row r="572" spans="1:18" x14ac:dyDescent="0.25">
      <c r="A572" s="9">
        <f t="shared" si="136"/>
        <v>0</v>
      </c>
      <c r="B572" s="88">
        <f>IF(Sample3!K578&gt;0,Sample3!K578, )</f>
        <v>0</v>
      </c>
      <c r="C572" s="88" t="str">
        <f>IF(Sample3!L578&gt;0,Sample3!L578,"")</f>
        <v/>
      </c>
      <c r="D572" s="88">
        <f>IF(Sample3!M578&gt;0,Sample3!M578,)</f>
        <v>0</v>
      </c>
      <c r="E572" s="162" t="str">
        <f t="shared" si="127"/>
        <v/>
      </c>
      <c r="F572" s="162" t="str">
        <f t="shared" si="128"/>
        <v/>
      </c>
      <c r="G572" s="162" t="str">
        <f t="shared" si="129"/>
        <v/>
      </c>
      <c r="H572" s="162" t="str">
        <f t="shared" si="130"/>
        <v/>
      </c>
      <c r="I572" s="162" t="e">
        <f t="shared" si="131"/>
        <v>#VALUE!</v>
      </c>
      <c r="J572" s="162" t="e">
        <f t="shared" si="137"/>
        <v>#VALUE!</v>
      </c>
      <c r="K572" s="162" t="str">
        <f t="shared" si="132"/>
        <v/>
      </c>
      <c r="L572" s="59" t="str">
        <f t="shared" si="133"/>
        <v/>
      </c>
      <c r="M572" s="162" t="str">
        <f t="shared" si="138"/>
        <v/>
      </c>
      <c r="N572" s="99" t="str">
        <f t="shared" si="134"/>
        <v/>
      </c>
      <c r="O572" s="100" t="str">
        <f t="shared" si="139"/>
        <v/>
      </c>
      <c r="P572" s="100" t="e">
        <f t="shared" si="140"/>
        <v>#VALUE!</v>
      </c>
      <c r="Q572" s="11">
        <v>570</v>
      </c>
      <c r="R572" s="9" t="str">
        <f t="shared" si="135"/>
        <v/>
      </c>
    </row>
    <row r="573" spans="1:18" x14ac:dyDescent="0.25">
      <c r="A573" s="9">
        <f t="shared" si="136"/>
        <v>0</v>
      </c>
      <c r="B573" s="88">
        <f>IF(Sample3!K579&gt;0,Sample3!K579, )</f>
        <v>0</v>
      </c>
      <c r="C573" s="88" t="str">
        <f>IF(Sample3!L579&gt;0,Sample3!L579,"")</f>
        <v/>
      </c>
      <c r="D573" s="88">
        <f>IF(Sample3!M579&gt;0,Sample3!M579,)</f>
        <v>0</v>
      </c>
      <c r="E573" s="162" t="str">
        <f t="shared" si="127"/>
        <v/>
      </c>
      <c r="F573" s="162" t="str">
        <f t="shared" si="128"/>
        <v/>
      </c>
      <c r="G573" s="162" t="str">
        <f t="shared" si="129"/>
        <v/>
      </c>
      <c r="H573" s="162" t="str">
        <f t="shared" si="130"/>
        <v/>
      </c>
      <c r="I573" s="162" t="e">
        <f t="shared" si="131"/>
        <v>#VALUE!</v>
      </c>
      <c r="J573" s="162" t="e">
        <f t="shared" si="137"/>
        <v>#VALUE!</v>
      </c>
      <c r="K573" s="162" t="str">
        <f t="shared" si="132"/>
        <v/>
      </c>
      <c r="L573" s="59" t="str">
        <f t="shared" si="133"/>
        <v/>
      </c>
      <c r="M573" s="162" t="str">
        <f t="shared" si="138"/>
        <v/>
      </c>
      <c r="N573" s="99" t="str">
        <f t="shared" si="134"/>
        <v/>
      </c>
      <c r="O573" s="100" t="str">
        <f t="shared" si="139"/>
        <v/>
      </c>
      <c r="P573" s="100" t="e">
        <f t="shared" si="140"/>
        <v>#VALUE!</v>
      </c>
      <c r="Q573" s="11">
        <v>571</v>
      </c>
      <c r="R573" s="9" t="str">
        <f t="shared" si="135"/>
        <v/>
      </c>
    </row>
    <row r="574" spans="1:18" x14ac:dyDescent="0.25">
      <c r="A574" s="9">
        <f t="shared" si="136"/>
        <v>0</v>
      </c>
      <c r="B574" s="88">
        <f>IF(Sample3!K580&gt;0,Sample3!K580, )</f>
        <v>0</v>
      </c>
      <c r="C574" s="88" t="str">
        <f>IF(Sample3!L580&gt;0,Sample3!L580,"")</f>
        <v/>
      </c>
      <c r="D574" s="88">
        <f>IF(Sample3!M580&gt;0,Sample3!M580,)</f>
        <v>0</v>
      </c>
      <c r="E574" s="162" t="str">
        <f t="shared" si="127"/>
        <v/>
      </c>
      <c r="F574" s="162" t="str">
        <f t="shared" si="128"/>
        <v/>
      </c>
      <c r="G574" s="162" t="str">
        <f t="shared" si="129"/>
        <v/>
      </c>
      <c r="H574" s="162" t="str">
        <f t="shared" si="130"/>
        <v/>
      </c>
      <c r="I574" s="162" t="e">
        <f t="shared" si="131"/>
        <v>#VALUE!</v>
      </c>
      <c r="J574" s="162" t="e">
        <f t="shared" si="137"/>
        <v>#VALUE!</v>
      </c>
      <c r="K574" s="162" t="str">
        <f t="shared" si="132"/>
        <v/>
      </c>
      <c r="L574" s="59" t="str">
        <f t="shared" si="133"/>
        <v/>
      </c>
      <c r="M574" s="162" t="str">
        <f t="shared" si="138"/>
        <v/>
      </c>
      <c r="N574" s="99" t="str">
        <f t="shared" si="134"/>
        <v/>
      </c>
      <c r="O574" s="100" t="str">
        <f t="shared" si="139"/>
        <v/>
      </c>
      <c r="P574" s="100" t="e">
        <f t="shared" si="140"/>
        <v>#VALUE!</v>
      </c>
      <c r="Q574" s="11">
        <v>572</v>
      </c>
      <c r="R574" s="9" t="str">
        <f t="shared" si="135"/>
        <v/>
      </c>
    </row>
    <row r="575" spans="1:18" x14ac:dyDescent="0.25">
      <c r="A575" s="9">
        <f t="shared" si="136"/>
        <v>0</v>
      </c>
      <c r="B575" s="88">
        <f>IF(Sample3!K581&gt;0,Sample3!K581, )</f>
        <v>0</v>
      </c>
      <c r="C575" s="88" t="str">
        <f>IF(Sample3!L581&gt;0,Sample3!L581,"")</f>
        <v/>
      </c>
      <c r="D575" s="88">
        <f>IF(Sample3!M581&gt;0,Sample3!M581,)</f>
        <v>0</v>
      </c>
      <c r="E575" s="162" t="str">
        <f t="shared" si="127"/>
        <v/>
      </c>
      <c r="F575" s="162" t="str">
        <f t="shared" si="128"/>
        <v/>
      </c>
      <c r="G575" s="162" t="str">
        <f t="shared" si="129"/>
        <v/>
      </c>
      <c r="H575" s="162" t="str">
        <f t="shared" si="130"/>
        <v/>
      </c>
      <c r="I575" s="162" t="e">
        <f t="shared" si="131"/>
        <v>#VALUE!</v>
      </c>
      <c r="J575" s="162" t="e">
        <f t="shared" si="137"/>
        <v>#VALUE!</v>
      </c>
      <c r="K575" s="162" t="str">
        <f t="shared" si="132"/>
        <v/>
      </c>
      <c r="L575" s="59" t="str">
        <f t="shared" si="133"/>
        <v/>
      </c>
      <c r="M575" s="162" t="str">
        <f t="shared" si="138"/>
        <v/>
      </c>
      <c r="N575" s="99" t="str">
        <f t="shared" si="134"/>
        <v/>
      </c>
      <c r="O575" s="100" t="str">
        <f t="shared" si="139"/>
        <v/>
      </c>
      <c r="P575" s="100" t="e">
        <f t="shared" si="140"/>
        <v>#VALUE!</v>
      </c>
      <c r="Q575" s="11">
        <v>573</v>
      </c>
      <c r="R575" s="9" t="str">
        <f t="shared" si="135"/>
        <v/>
      </c>
    </row>
    <row r="576" spans="1:18" x14ac:dyDescent="0.25">
      <c r="A576" s="9">
        <f t="shared" si="136"/>
        <v>0</v>
      </c>
      <c r="B576" s="88">
        <f>IF(Sample3!K582&gt;0,Sample3!K582, )</f>
        <v>0</v>
      </c>
      <c r="C576" s="88" t="str">
        <f>IF(Sample3!L582&gt;0,Sample3!L582,"")</f>
        <v/>
      </c>
      <c r="D576" s="88">
        <f>IF(Sample3!M582&gt;0,Sample3!M582,)</f>
        <v>0</v>
      </c>
      <c r="E576" s="162" t="str">
        <f t="shared" si="127"/>
        <v/>
      </c>
      <c r="F576" s="162" t="str">
        <f t="shared" si="128"/>
        <v/>
      </c>
      <c r="G576" s="162" t="str">
        <f t="shared" si="129"/>
        <v/>
      </c>
      <c r="H576" s="162" t="str">
        <f t="shared" si="130"/>
        <v/>
      </c>
      <c r="I576" s="162" t="e">
        <f t="shared" si="131"/>
        <v>#VALUE!</v>
      </c>
      <c r="J576" s="162" t="e">
        <f t="shared" si="137"/>
        <v>#VALUE!</v>
      </c>
      <c r="K576" s="162" t="str">
        <f t="shared" si="132"/>
        <v/>
      </c>
      <c r="L576" s="59" t="str">
        <f t="shared" si="133"/>
        <v/>
      </c>
      <c r="M576" s="162" t="str">
        <f t="shared" si="138"/>
        <v/>
      </c>
      <c r="N576" s="99" t="str">
        <f t="shared" si="134"/>
        <v/>
      </c>
      <c r="O576" s="100" t="str">
        <f t="shared" si="139"/>
        <v/>
      </c>
      <c r="P576" s="100" t="e">
        <f t="shared" si="140"/>
        <v>#VALUE!</v>
      </c>
      <c r="Q576" s="11">
        <v>574</v>
      </c>
      <c r="R576" s="9" t="str">
        <f t="shared" si="135"/>
        <v/>
      </c>
    </row>
    <row r="577" spans="1:18" x14ac:dyDescent="0.25">
      <c r="A577" s="9">
        <f t="shared" si="136"/>
        <v>0</v>
      </c>
      <c r="B577" s="88">
        <f>IF(Sample3!K583&gt;0,Sample3!K583, )</f>
        <v>0</v>
      </c>
      <c r="C577" s="88" t="str">
        <f>IF(Sample3!L583&gt;0,Sample3!L583,"")</f>
        <v/>
      </c>
      <c r="D577" s="88">
        <f>IF(Sample3!M583&gt;0,Sample3!M583,)</f>
        <v>0</v>
      </c>
      <c r="E577" s="162" t="str">
        <f t="shared" si="127"/>
        <v/>
      </c>
      <c r="F577" s="162" t="str">
        <f t="shared" si="128"/>
        <v/>
      </c>
      <c r="G577" s="162" t="str">
        <f t="shared" si="129"/>
        <v/>
      </c>
      <c r="H577" s="162" t="str">
        <f t="shared" si="130"/>
        <v/>
      </c>
      <c r="I577" s="162" t="e">
        <f t="shared" si="131"/>
        <v>#VALUE!</v>
      </c>
      <c r="J577" s="162" t="e">
        <f t="shared" si="137"/>
        <v>#VALUE!</v>
      </c>
      <c r="K577" s="162" t="str">
        <f t="shared" si="132"/>
        <v/>
      </c>
      <c r="L577" s="59" t="str">
        <f t="shared" si="133"/>
        <v/>
      </c>
      <c r="M577" s="162" t="str">
        <f t="shared" si="138"/>
        <v/>
      </c>
      <c r="N577" s="99" t="str">
        <f t="shared" si="134"/>
        <v/>
      </c>
      <c r="O577" s="100" t="str">
        <f t="shared" si="139"/>
        <v/>
      </c>
      <c r="P577" s="100" t="e">
        <f t="shared" si="140"/>
        <v>#VALUE!</v>
      </c>
      <c r="Q577" s="11">
        <v>575</v>
      </c>
      <c r="R577" s="9" t="str">
        <f t="shared" si="135"/>
        <v/>
      </c>
    </row>
    <row r="578" spans="1:18" x14ac:dyDescent="0.25">
      <c r="A578" s="9">
        <f t="shared" si="136"/>
        <v>0</v>
      </c>
      <c r="B578" s="88">
        <f>IF(Sample3!K584&gt;0,Sample3!K584, )</f>
        <v>0</v>
      </c>
      <c r="C578" s="88" t="str">
        <f>IF(Sample3!L584&gt;0,Sample3!L584,"")</f>
        <v/>
      </c>
      <c r="D578" s="88">
        <f>IF(Sample3!M584&gt;0,Sample3!M584,)</f>
        <v>0</v>
      </c>
      <c r="E578" s="162" t="str">
        <f t="shared" ref="E578:E641" si="141">IF(OR(B578="",B578=0),"",B578+1/$U$17)</f>
        <v/>
      </c>
      <c r="F578" s="162" t="str">
        <f t="shared" ref="F578:F641" si="142">IF(OR(B578="",B578=0),"",$V$18-(LN(1+EXP(-$S$11*(I578-V$18))))/$S$11)</f>
        <v/>
      </c>
      <c r="G578" s="162" t="str">
        <f t="shared" ref="G578:G641" si="143">IF(OR(B578="",B578=0),"",B578-F578-H578-V$5*K578)</f>
        <v/>
      </c>
      <c r="H578" s="162" t="str">
        <f t="shared" ref="H578:H641" si="144">IF(OR(B578="",B578=0),"",1/2*(B578-V$5*K578+T$11)+1/2*POWER((B578-V$5*K578+T$11)^2-4*V$11*(B578-V$5*K578),0.5))</f>
        <v/>
      </c>
      <c r="I578" s="162" t="e">
        <f t="shared" ref="I578:I641" si="145">B578-H578-V$5*K578</f>
        <v>#VALUE!</v>
      </c>
      <c r="J578" s="162" t="e">
        <f t="shared" si="137"/>
        <v>#VALUE!</v>
      </c>
      <c r="K578" s="162" t="str">
        <f t="shared" ref="K578:K641" si="146">IF(OR(B578="",B578=0),"",LN(1+EXP($U$11*(B578-$U$13)))/$U$11)</f>
        <v/>
      </c>
      <c r="L578" s="59" t="str">
        <f t="shared" ref="L578:L641" si="147">IF(OR(B578="",B578=0),"",-LN(1+EXP($V$15*(B578-$V$13)))/$V$15)</f>
        <v/>
      </c>
      <c r="M578" s="162" t="str">
        <f t="shared" si="138"/>
        <v/>
      </c>
      <c r="N578" s="99" t="str">
        <f t="shared" ref="N578:N641" si="148">IF(OR(B578="",B578=0),"",(M578-C578)*(M578-C578))</f>
        <v/>
      </c>
      <c r="O578" s="100" t="str">
        <f t="shared" si="139"/>
        <v/>
      </c>
      <c r="P578" s="100" t="e">
        <f t="shared" si="140"/>
        <v>#VALUE!</v>
      </c>
      <c r="Q578" s="11">
        <v>576</v>
      </c>
      <c r="R578" s="9" t="str">
        <f t="shared" ref="R578:R641" si="149">IF(OR(B578="",B578=0),"",T$17+T$15*G578)</f>
        <v/>
      </c>
    </row>
    <row r="579" spans="1:18" x14ac:dyDescent="0.25">
      <c r="A579" s="9">
        <f t="shared" ref="A579:A642" si="150">-B579</f>
        <v>0</v>
      </c>
      <c r="B579" s="88">
        <f>IF(Sample3!K585&gt;0,Sample3!K585, )</f>
        <v>0</v>
      </c>
      <c r="C579" s="88" t="str">
        <f>IF(Sample3!L585&gt;0,Sample3!L585,"")</f>
        <v/>
      </c>
      <c r="D579" s="88">
        <f>IF(Sample3!M585&gt;0,Sample3!M585,)</f>
        <v>0</v>
      </c>
      <c r="E579" s="162" t="str">
        <f t="shared" si="141"/>
        <v/>
      </c>
      <c r="F579" s="162" t="str">
        <f t="shared" si="142"/>
        <v/>
      </c>
      <c r="G579" s="162" t="str">
        <f t="shared" si="143"/>
        <v/>
      </c>
      <c r="H579" s="162" t="str">
        <f t="shared" si="144"/>
        <v/>
      </c>
      <c r="I579" s="162" t="e">
        <f t="shared" si="145"/>
        <v>#VALUE!</v>
      </c>
      <c r="J579" s="162" t="e">
        <f t="shared" ref="J579:J642" si="151">B579-I579-V$5*K579</f>
        <v>#VALUE!</v>
      </c>
      <c r="K579" s="162" t="str">
        <f t="shared" si="146"/>
        <v/>
      </c>
      <c r="L579" s="59" t="str">
        <f t="shared" si="147"/>
        <v/>
      </c>
      <c r="M579" s="162" t="str">
        <f t="shared" ref="M579:M642" si="152">IF(OR(B579="",B579=0),"",$S$15*F579+$T$17+$T$15*G579+$U$15*H579+S$17*(K579+L579))</f>
        <v/>
      </c>
      <c r="N579" s="99" t="str">
        <f t="shared" si="148"/>
        <v/>
      </c>
      <c r="O579" s="100" t="str">
        <f t="shared" ref="O579:O642" si="153">IF(OR(B579="",B579=0),"",1/V$17*LN(1+EXP(V$17*(B579-V$5*K579-T$13))))</f>
        <v/>
      </c>
      <c r="P579" s="100" t="e">
        <f t="shared" ref="P579:P642" si="154">(O579-J579)^2</f>
        <v>#VALUE!</v>
      </c>
      <c r="Q579" s="11">
        <v>577</v>
      </c>
      <c r="R579" s="9" t="str">
        <f t="shared" si="149"/>
        <v/>
      </c>
    </row>
    <row r="580" spans="1:18" x14ac:dyDescent="0.25">
      <c r="A580" s="9">
        <f t="shared" si="150"/>
        <v>0</v>
      </c>
      <c r="B580" s="88">
        <f>IF(Sample3!K586&gt;0,Sample3!K586, )</f>
        <v>0</v>
      </c>
      <c r="C580" s="88" t="str">
        <f>IF(Sample3!L586&gt;0,Sample3!L586,"")</f>
        <v/>
      </c>
      <c r="D580" s="88">
        <f>IF(Sample3!M586&gt;0,Sample3!M586,)</f>
        <v>0</v>
      </c>
      <c r="E580" s="162" t="str">
        <f t="shared" si="141"/>
        <v/>
      </c>
      <c r="F580" s="162" t="str">
        <f t="shared" si="142"/>
        <v/>
      </c>
      <c r="G580" s="162" t="str">
        <f t="shared" si="143"/>
        <v/>
      </c>
      <c r="H580" s="162" t="str">
        <f t="shared" si="144"/>
        <v/>
      </c>
      <c r="I580" s="162" t="e">
        <f t="shared" si="145"/>
        <v>#VALUE!</v>
      </c>
      <c r="J580" s="162" t="e">
        <f t="shared" si="151"/>
        <v>#VALUE!</v>
      </c>
      <c r="K580" s="162" t="str">
        <f t="shared" si="146"/>
        <v/>
      </c>
      <c r="L580" s="59" t="str">
        <f t="shared" si="147"/>
        <v/>
      </c>
      <c r="M580" s="162" t="str">
        <f t="shared" si="152"/>
        <v/>
      </c>
      <c r="N580" s="99" t="str">
        <f t="shared" si="148"/>
        <v/>
      </c>
      <c r="O580" s="100" t="str">
        <f t="shared" si="153"/>
        <v/>
      </c>
      <c r="P580" s="100" t="e">
        <f t="shared" si="154"/>
        <v>#VALUE!</v>
      </c>
      <c r="Q580" s="11">
        <v>578</v>
      </c>
      <c r="R580" s="9" t="str">
        <f t="shared" si="149"/>
        <v/>
      </c>
    </row>
    <row r="581" spans="1:18" x14ac:dyDescent="0.25">
      <c r="A581" s="9">
        <f t="shared" si="150"/>
        <v>0</v>
      </c>
      <c r="B581" s="88">
        <f>IF(Sample3!K587&gt;0,Sample3!K587, )</f>
        <v>0</v>
      </c>
      <c r="C581" s="88" t="str">
        <f>IF(Sample3!L587&gt;0,Sample3!L587,"")</f>
        <v/>
      </c>
      <c r="D581" s="88">
        <f>IF(Sample3!M587&gt;0,Sample3!M587,)</f>
        <v>0</v>
      </c>
      <c r="E581" s="162" t="str">
        <f t="shared" si="141"/>
        <v/>
      </c>
      <c r="F581" s="162" t="str">
        <f t="shared" si="142"/>
        <v/>
      </c>
      <c r="G581" s="162" t="str">
        <f t="shared" si="143"/>
        <v/>
      </c>
      <c r="H581" s="162" t="str">
        <f t="shared" si="144"/>
        <v/>
      </c>
      <c r="I581" s="162" t="e">
        <f t="shared" si="145"/>
        <v>#VALUE!</v>
      </c>
      <c r="J581" s="162" t="e">
        <f t="shared" si="151"/>
        <v>#VALUE!</v>
      </c>
      <c r="K581" s="162" t="str">
        <f t="shared" si="146"/>
        <v/>
      </c>
      <c r="L581" s="59" t="str">
        <f t="shared" si="147"/>
        <v/>
      </c>
      <c r="M581" s="162" t="str">
        <f t="shared" si="152"/>
        <v/>
      </c>
      <c r="N581" s="99" t="str">
        <f t="shared" si="148"/>
        <v/>
      </c>
      <c r="O581" s="100" t="str">
        <f t="shared" si="153"/>
        <v/>
      </c>
      <c r="P581" s="100" t="e">
        <f t="shared" si="154"/>
        <v>#VALUE!</v>
      </c>
      <c r="Q581" s="11">
        <v>579</v>
      </c>
      <c r="R581" s="9" t="str">
        <f t="shared" si="149"/>
        <v/>
      </c>
    </row>
    <row r="582" spans="1:18" x14ac:dyDescent="0.25">
      <c r="A582" s="9">
        <f t="shared" si="150"/>
        <v>0</v>
      </c>
      <c r="B582" s="88">
        <f>IF(Sample3!K588&gt;0,Sample3!K588, )</f>
        <v>0</v>
      </c>
      <c r="C582" s="88" t="str">
        <f>IF(Sample3!L588&gt;0,Sample3!L588,"")</f>
        <v/>
      </c>
      <c r="D582" s="88">
        <f>IF(Sample3!M588&gt;0,Sample3!M588,)</f>
        <v>0</v>
      </c>
      <c r="E582" s="162" t="str">
        <f t="shared" si="141"/>
        <v/>
      </c>
      <c r="F582" s="162" t="str">
        <f t="shared" si="142"/>
        <v/>
      </c>
      <c r="G582" s="162" t="str">
        <f t="shared" si="143"/>
        <v/>
      </c>
      <c r="H582" s="162" t="str">
        <f t="shared" si="144"/>
        <v/>
      </c>
      <c r="I582" s="162" t="e">
        <f t="shared" si="145"/>
        <v>#VALUE!</v>
      </c>
      <c r="J582" s="162" t="e">
        <f t="shared" si="151"/>
        <v>#VALUE!</v>
      </c>
      <c r="K582" s="162" t="str">
        <f t="shared" si="146"/>
        <v/>
      </c>
      <c r="L582" s="59" t="str">
        <f t="shared" si="147"/>
        <v/>
      </c>
      <c r="M582" s="162" t="str">
        <f t="shared" si="152"/>
        <v/>
      </c>
      <c r="N582" s="99" t="str">
        <f t="shared" si="148"/>
        <v/>
      </c>
      <c r="O582" s="100" t="str">
        <f t="shared" si="153"/>
        <v/>
      </c>
      <c r="P582" s="100" t="e">
        <f t="shared" si="154"/>
        <v>#VALUE!</v>
      </c>
      <c r="Q582" s="11">
        <v>580</v>
      </c>
      <c r="R582" s="9" t="str">
        <f t="shared" si="149"/>
        <v/>
      </c>
    </row>
    <row r="583" spans="1:18" x14ac:dyDescent="0.25">
      <c r="A583" s="9">
        <f t="shared" si="150"/>
        <v>0</v>
      </c>
      <c r="B583" s="88">
        <f>IF(Sample3!K589&gt;0,Sample3!K589, )</f>
        <v>0</v>
      </c>
      <c r="C583" s="88" t="str">
        <f>IF(Sample3!L589&gt;0,Sample3!L589,"")</f>
        <v/>
      </c>
      <c r="D583" s="88">
        <f>IF(Sample3!M589&gt;0,Sample3!M589,)</f>
        <v>0</v>
      </c>
      <c r="E583" s="162" t="str">
        <f t="shared" si="141"/>
        <v/>
      </c>
      <c r="F583" s="162" t="str">
        <f t="shared" si="142"/>
        <v/>
      </c>
      <c r="G583" s="162" t="str">
        <f t="shared" si="143"/>
        <v/>
      </c>
      <c r="H583" s="162" t="str">
        <f t="shared" si="144"/>
        <v/>
      </c>
      <c r="I583" s="162" t="e">
        <f t="shared" si="145"/>
        <v>#VALUE!</v>
      </c>
      <c r="J583" s="162" t="e">
        <f t="shared" si="151"/>
        <v>#VALUE!</v>
      </c>
      <c r="K583" s="162" t="str">
        <f t="shared" si="146"/>
        <v/>
      </c>
      <c r="L583" s="59" t="str">
        <f t="shared" si="147"/>
        <v/>
      </c>
      <c r="M583" s="162" t="str">
        <f t="shared" si="152"/>
        <v/>
      </c>
      <c r="N583" s="99" t="str">
        <f t="shared" si="148"/>
        <v/>
      </c>
      <c r="O583" s="100" t="str">
        <f t="shared" si="153"/>
        <v/>
      </c>
      <c r="P583" s="100" t="e">
        <f t="shared" si="154"/>
        <v>#VALUE!</v>
      </c>
      <c r="Q583" s="11">
        <v>581</v>
      </c>
      <c r="R583" s="9" t="str">
        <f t="shared" si="149"/>
        <v/>
      </c>
    </row>
    <row r="584" spans="1:18" x14ac:dyDescent="0.25">
      <c r="A584" s="9">
        <f t="shared" si="150"/>
        <v>0</v>
      </c>
      <c r="B584" s="88">
        <f>IF(Sample3!K590&gt;0,Sample3!K590, )</f>
        <v>0</v>
      </c>
      <c r="C584" s="88" t="str">
        <f>IF(Sample3!L590&gt;0,Sample3!L590,"")</f>
        <v/>
      </c>
      <c r="D584" s="88">
        <f>IF(Sample3!M590&gt;0,Sample3!M590,)</f>
        <v>0</v>
      </c>
      <c r="E584" s="162" t="str">
        <f t="shared" si="141"/>
        <v/>
      </c>
      <c r="F584" s="162" t="str">
        <f t="shared" si="142"/>
        <v/>
      </c>
      <c r="G584" s="162" t="str">
        <f t="shared" si="143"/>
        <v/>
      </c>
      <c r="H584" s="162" t="str">
        <f t="shared" si="144"/>
        <v/>
      </c>
      <c r="I584" s="162" t="e">
        <f t="shared" si="145"/>
        <v>#VALUE!</v>
      </c>
      <c r="J584" s="162" t="e">
        <f t="shared" si="151"/>
        <v>#VALUE!</v>
      </c>
      <c r="K584" s="162" t="str">
        <f t="shared" si="146"/>
        <v/>
      </c>
      <c r="L584" s="59" t="str">
        <f t="shared" si="147"/>
        <v/>
      </c>
      <c r="M584" s="162" t="str">
        <f t="shared" si="152"/>
        <v/>
      </c>
      <c r="N584" s="99" t="str">
        <f t="shared" si="148"/>
        <v/>
      </c>
      <c r="O584" s="100" t="str">
        <f t="shared" si="153"/>
        <v/>
      </c>
      <c r="P584" s="100" t="e">
        <f t="shared" si="154"/>
        <v>#VALUE!</v>
      </c>
      <c r="Q584" s="11">
        <v>582</v>
      </c>
      <c r="R584" s="9" t="str">
        <f t="shared" si="149"/>
        <v/>
      </c>
    </row>
    <row r="585" spans="1:18" x14ac:dyDescent="0.25">
      <c r="A585" s="9">
        <f t="shared" si="150"/>
        <v>0</v>
      </c>
      <c r="B585" s="88">
        <f>IF(Sample3!K591&gt;0,Sample3!K591, )</f>
        <v>0</v>
      </c>
      <c r="C585" s="88" t="str">
        <f>IF(Sample3!L591&gt;0,Sample3!L591,"")</f>
        <v/>
      </c>
      <c r="D585" s="88">
        <f>IF(Sample3!M591&gt;0,Sample3!M591,)</f>
        <v>0</v>
      </c>
      <c r="E585" s="162" t="str">
        <f t="shared" si="141"/>
        <v/>
      </c>
      <c r="F585" s="162" t="str">
        <f t="shared" si="142"/>
        <v/>
      </c>
      <c r="G585" s="162" t="str">
        <f t="shared" si="143"/>
        <v/>
      </c>
      <c r="H585" s="162" t="str">
        <f t="shared" si="144"/>
        <v/>
      </c>
      <c r="I585" s="162" t="e">
        <f t="shared" si="145"/>
        <v>#VALUE!</v>
      </c>
      <c r="J585" s="162" t="e">
        <f t="shared" si="151"/>
        <v>#VALUE!</v>
      </c>
      <c r="K585" s="162" t="str">
        <f t="shared" si="146"/>
        <v/>
      </c>
      <c r="L585" s="59" t="str">
        <f t="shared" si="147"/>
        <v/>
      </c>
      <c r="M585" s="162" t="str">
        <f t="shared" si="152"/>
        <v/>
      </c>
      <c r="N585" s="99" t="str">
        <f t="shared" si="148"/>
        <v/>
      </c>
      <c r="O585" s="100" t="str">
        <f t="shared" si="153"/>
        <v/>
      </c>
      <c r="P585" s="100" t="e">
        <f t="shared" si="154"/>
        <v>#VALUE!</v>
      </c>
      <c r="Q585" s="11">
        <v>583</v>
      </c>
      <c r="R585" s="9" t="str">
        <f t="shared" si="149"/>
        <v/>
      </c>
    </row>
    <row r="586" spans="1:18" x14ac:dyDescent="0.25">
      <c r="A586" s="9">
        <f t="shared" si="150"/>
        <v>0</v>
      </c>
      <c r="B586" s="88">
        <f>IF(Sample3!K592&gt;0,Sample3!K592, )</f>
        <v>0</v>
      </c>
      <c r="C586" s="88" t="str">
        <f>IF(Sample3!L592&gt;0,Sample3!L592,"")</f>
        <v/>
      </c>
      <c r="D586" s="88">
        <f>IF(Sample3!M592&gt;0,Sample3!M592,)</f>
        <v>0</v>
      </c>
      <c r="E586" s="162" t="str">
        <f t="shared" si="141"/>
        <v/>
      </c>
      <c r="F586" s="162" t="str">
        <f t="shared" si="142"/>
        <v/>
      </c>
      <c r="G586" s="162" t="str">
        <f t="shared" si="143"/>
        <v/>
      </c>
      <c r="H586" s="162" t="str">
        <f t="shared" si="144"/>
        <v/>
      </c>
      <c r="I586" s="162" t="e">
        <f t="shared" si="145"/>
        <v>#VALUE!</v>
      </c>
      <c r="J586" s="162" t="e">
        <f t="shared" si="151"/>
        <v>#VALUE!</v>
      </c>
      <c r="K586" s="162" t="str">
        <f t="shared" si="146"/>
        <v/>
      </c>
      <c r="L586" s="59" t="str">
        <f t="shared" si="147"/>
        <v/>
      </c>
      <c r="M586" s="162" t="str">
        <f t="shared" si="152"/>
        <v/>
      </c>
      <c r="N586" s="99" t="str">
        <f t="shared" si="148"/>
        <v/>
      </c>
      <c r="O586" s="100" t="str">
        <f t="shared" si="153"/>
        <v/>
      </c>
      <c r="P586" s="100" t="e">
        <f t="shared" si="154"/>
        <v>#VALUE!</v>
      </c>
      <c r="Q586" s="11">
        <v>584</v>
      </c>
      <c r="R586" s="9" t="str">
        <f t="shared" si="149"/>
        <v/>
      </c>
    </row>
    <row r="587" spans="1:18" x14ac:dyDescent="0.25">
      <c r="A587" s="9">
        <f t="shared" si="150"/>
        <v>0</v>
      </c>
      <c r="B587" s="88">
        <f>IF(Sample3!K593&gt;0,Sample3!K593, )</f>
        <v>0</v>
      </c>
      <c r="C587" s="88" t="str">
        <f>IF(Sample3!L593&gt;0,Sample3!L593,"")</f>
        <v/>
      </c>
      <c r="D587" s="88">
        <f>IF(Sample3!M593&gt;0,Sample3!M593,)</f>
        <v>0</v>
      </c>
      <c r="E587" s="162" t="str">
        <f t="shared" si="141"/>
        <v/>
      </c>
      <c r="F587" s="162" t="str">
        <f t="shared" si="142"/>
        <v/>
      </c>
      <c r="G587" s="162" t="str">
        <f t="shared" si="143"/>
        <v/>
      </c>
      <c r="H587" s="162" t="str">
        <f t="shared" si="144"/>
        <v/>
      </c>
      <c r="I587" s="162" t="e">
        <f t="shared" si="145"/>
        <v>#VALUE!</v>
      </c>
      <c r="J587" s="162" t="e">
        <f t="shared" si="151"/>
        <v>#VALUE!</v>
      </c>
      <c r="K587" s="162" t="str">
        <f t="shared" si="146"/>
        <v/>
      </c>
      <c r="L587" s="59" t="str">
        <f t="shared" si="147"/>
        <v/>
      </c>
      <c r="M587" s="162" t="str">
        <f t="shared" si="152"/>
        <v/>
      </c>
      <c r="N587" s="99" t="str">
        <f t="shared" si="148"/>
        <v/>
      </c>
      <c r="O587" s="100" t="str">
        <f t="shared" si="153"/>
        <v/>
      </c>
      <c r="P587" s="100" t="e">
        <f t="shared" si="154"/>
        <v>#VALUE!</v>
      </c>
      <c r="Q587" s="11">
        <v>585</v>
      </c>
      <c r="R587" s="9" t="str">
        <f t="shared" si="149"/>
        <v/>
      </c>
    </row>
    <row r="588" spans="1:18" x14ac:dyDescent="0.25">
      <c r="A588" s="9">
        <f t="shared" si="150"/>
        <v>0</v>
      </c>
      <c r="B588" s="88">
        <f>IF(Sample3!K594&gt;0,Sample3!K594, )</f>
        <v>0</v>
      </c>
      <c r="C588" s="88" t="str">
        <f>IF(Sample3!L594&gt;0,Sample3!L594,"")</f>
        <v/>
      </c>
      <c r="D588" s="88">
        <f>IF(Sample3!M594&gt;0,Sample3!M594,)</f>
        <v>0</v>
      </c>
      <c r="E588" s="162" t="str">
        <f t="shared" si="141"/>
        <v/>
      </c>
      <c r="F588" s="162" t="str">
        <f t="shared" si="142"/>
        <v/>
      </c>
      <c r="G588" s="162" t="str">
        <f t="shared" si="143"/>
        <v/>
      </c>
      <c r="H588" s="162" t="str">
        <f t="shared" si="144"/>
        <v/>
      </c>
      <c r="I588" s="162" t="e">
        <f t="shared" si="145"/>
        <v>#VALUE!</v>
      </c>
      <c r="J588" s="162" t="e">
        <f t="shared" si="151"/>
        <v>#VALUE!</v>
      </c>
      <c r="K588" s="162" t="str">
        <f t="shared" si="146"/>
        <v/>
      </c>
      <c r="L588" s="59" t="str">
        <f t="shared" si="147"/>
        <v/>
      </c>
      <c r="M588" s="162" t="str">
        <f t="shared" si="152"/>
        <v/>
      </c>
      <c r="N588" s="99" t="str">
        <f t="shared" si="148"/>
        <v/>
      </c>
      <c r="O588" s="100" t="str">
        <f t="shared" si="153"/>
        <v/>
      </c>
      <c r="P588" s="100" t="e">
        <f t="shared" si="154"/>
        <v>#VALUE!</v>
      </c>
      <c r="Q588" s="11">
        <v>586</v>
      </c>
      <c r="R588" s="9" t="str">
        <f t="shared" si="149"/>
        <v/>
      </c>
    </row>
    <row r="589" spans="1:18" x14ac:dyDescent="0.25">
      <c r="A589" s="9">
        <f t="shared" si="150"/>
        <v>0</v>
      </c>
      <c r="B589" s="88">
        <f>IF(Sample3!K595&gt;0,Sample3!K595, )</f>
        <v>0</v>
      </c>
      <c r="C589" s="88" t="str">
        <f>IF(Sample3!L595&gt;0,Sample3!L595,"")</f>
        <v/>
      </c>
      <c r="D589" s="88">
        <f>IF(Sample3!M595&gt;0,Sample3!M595,)</f>
        <v>0</v>
      </c>
      <c r="E589" s="162" t="str">
        <f t="shared" si="141"/>
        <v/>
      </c>
      <c r="F589" s="162" t="str">
        <f t="shared" si="142"/>
        <v/>
      </c>
      <c r="G589" s="162" t="str">
        <f t="shared" si="143"/>
        <v/>
      </c>
      <c r="H589" s="162" t="str">
        <f t="shared" si="144"/>
        <v/>
      </c>
      <c r="I589" s="162" t="e">
        <f t="shared" si="145"/>
        <v>#VALUE!</v>
      </c>
      <c r="J589" s="162" t="e">
        <f t="shared" si="151"/>
        <v>#VALUE!</v>
      </c>
      <c r="K589" s="162" t="str">
        <f t="shared" si="146"/>
        <v/>
      </c>
      <c r="L589" s="59" t="str">
        <f t="shared" si="147"/>
        <v/>
      </c>
      <c r="M589" s="162" t="str">
        <f t="shared" si="152"/>
        <v/>
      </c>
      <c r="N589" s="99" t="str">
        <f t="shared" si="148"/>
        <v/>
      </c>
      <c r="O589" s="100" t="str">
        <f t="shared" si="153"/>
        <v/>
      </c>
      <c r="P589" s="100" t="e">
        <f t="shared" si="154"/>
        <v>#VALUE!</v>
      </c>
      <c r="Q589" s="11">
        <v>587</v>
      </c>
      <c r="R589" s="9" t="str">
        <f t="shared" si="149"/>
        <v/>
      </c>
    </row>
    <row r="590" spans="1:18" x14ac:dyDescent="0.25">
      <c r="A590" s="9">
        <f t="shared" si="150"/>
        <v>0</v>
      </c>
      <c r="B590" s="88">
        <f>IF(Sample3!K596&gt;0,Sample3!K596, )</f>
        <v>0</v>
      </c>
      <c r="C590" s="88" t="str">
        <f>IF(Sample3!L596&gt;0,Sample3!L596,"")</f>
        <v/>
      </c>
      <c r="D590" s="88">
        <f>IF(Sample3!M596&gt;0,Sample3!M596,)</f>
        <v>0</v>
      </c>
      <c r="E590" s="162" t="str">
        <f t="shared" si="141"/>
        <v/>
      </c>
      <c r="F590" s="162" t="str">
        <f t="shared" si="142"/>
        <v/>
      </c>
      <c r="G590" s="162" t="str">
        <f t="shared" si="143"/>
        <v/>
      </c>
      <c r="H590" s="162" t="str">
        <f t="shared" si="144"/>
        <v/>
      </c>
      <c r="I590" s="162" t="e">
        <f t="shared" si="145"/>
        <v>#VALUE!</v>
      </c>
      <c r="J590" s="162" t="e">
        <f t="shared" si="151"/>
        <v>#VALUE!</v>
      </c>
      <c r="K590" s="162" t="str">
        <f t="shared" si="146"/>
        <v/>
      </c>
      <c r="L590" s="59" t="str">
        <f t="shared" si="147"/>
        <v/>
      </c>
      <c r="M590" s="162" t="str">
        <f t="shared" si="152"/>
        <v/>
      </c>
      <c r="N590" s="99" t="str">
        <f t="shared" si="148"/>
        <v/>
      </c>
      <c r="O590" s="100" t="str">
        <f t="shared" si="153"/>
        <v/>
      </c>
      <c r="P590" s="100" t="e">
        <f t="shared" si="154"/>
        <v>#VALUE!</v>
      </c>
      <c r="Q590" s="11">
        <v>588</v>
      </c>
      <c r="R590" s="9" t="str">
        <f t="shared" si="149"/>
        <v/>
      </c>
    </row>
    <row r="591" spans="1:18" x14ac:dyDescent="0.25">
      <c r="A591" s="9">
        <f t="shared" si="150"/>
        <v>0</v>
      </c>
      <c r="B591" s="88">
        <f>IF(Sample3!K597&gt;0,Sample3!K597, )</f>
        <v>0</v>
      </c>
      <c r="C591" s="88" t="str">
        <f>IF(Sample3!L597&gt;0,Sample3!L597,"")</f>
        <v/>
      </c>
      <c r="D591" s="88">
        <f>IF(Sample3!M597&gt;0,Sample3!M597,)</f>
        <v>0</v>
      </c>
      <c r="E591" s="162" t="str">
        <f t="shared" si="141"/>
        <v/>
      </c>
      <c r="F591" s="162" t="str">
        <f t="shared" si="142"/>
        <v/>
      </c>
      <c r="G591" s="162" t="str">
        <f t="shared" si="143"/>
        <v/>
      </c>
      <c r="H591" s="162" t="str">
        <f t="shared" si="144"/>
        <v/>
      </c>
      <c r="I591" s="162" t="e">
        <f t="shared" si="145"/>
        <v>#VALUE!</v>
      </c>
      <c r="J591" s="162" t="e">
        <f t="shared" si="151"/>
        <v>#VALUE!</v>
      </c>
      <c r="K591" s="162" t="str">
        <f t="shared" si="146"/>
        <v/>
      </c>
      <c r="L591" s="59" t="str">
        <f t="shared" si="147"/>
        <v/>
      </c>
      <c r="M591" s="162" t="str">
        <f t="shared" si="152"/>
        <v/>
      </c>
      <c r="N591" s="99" t="str">
        <f t="shared" si="148"/>
        <v/>
      </c>
      <c r="O591" s="100" t="str">
        <f t="shared" si="153"/>
        <v/>
      </c>
      <c r="P591" s="100" t="e">
        <f t="shared" si="154"/>
        <v>#VALUE!</v>
      </c>
      <c r="Q591" s="11">
        <v>589</v>
      </c>
      <c r="R591" s="9" t="str">
        <f t="shared" si="149"/>
        <v/>
      </c>
    </row>
    <row r="592" spans="1:18" x14ac:dyDescent="0.25">
      <c r="A592" s="9">
        <f t="shared" si="150"/>
        <v>0</v>
      </c>
      <c r="B592" s="88">
        <f>IF(Sample3!K598&gt;0,Sample3!K598, )</f>
        <v>0</v>
      </c>
      <c r="C592" s="88" t="str">
        <f>IF(Sample3!L598&gt;0,Sample3!L598,"")</f>
        <v/>
      </c>
      <c r="D592" s="88">
        <f>IF(Sample3!M598&gt;0,Sample3!M598,)</f>
        <v>0</v>
      </c>
      <c r="E592" s="162" t="str">
        <f t="shared" si="141"/>
        <v/>
      </c>
      <c r="F592" s="162" t="str">
        <f t="shared" si="142"/>
        <v/>
      </c>
      <c r="G592" s="162" t="str">
        <f t="shared" si="143"/>
        <v/>
      </c>
      <c r="H592" s="162" t="str">
        <f t="shared" si="144"/>
        <v/>
      </c>
      <c r="I592" s="162" t="e">
        <f t="shared" si="145"/>
        <v>#VALUE!</v>
      </c>
      <c r="J592" s="162" t="e">
        <f t="shared" si="151"/>
        <v>#VALUE!</v>
      </c>
      <c r="K592" s="162" t="str">
        <f t="shared" si="146"/>
        <v/>
      </c>
      <c r="L592" s="59" t="str">
        <f t="shared" si="147"/>
        <v/>
      </c>
      <c r="M592" s="162" t="str">
        <f t="shared" si="152"/>
        <v/>
      </c>
      <c r="N592" s="99" t="str">
        <f t="shared" si="148"/>
        <v/>
      </c>
      <c r="O592" s="100" t="str">
        <f t="shared" si="153"/>
        <v/>
      </c>
      <c r="P592" s="100" t="e">
        <f t="shared" si="154"/>
        <v>#VALUE!</v>
      </c>
      <c r="Q592" s="11">
        <v>590</v>
      </c>
      <c r="R592" s="9" t="str">
        <f t="shared" si="149"/>
        <v/>
      </c>
    </row>
    <row r="593" spans="1:18" x14ac:dyDescent="0.25">
      <c r="A593" s="9">
        <f t="shared" si="150"/>
        <v>0</v>
      </c>
      <c r="B593" s="88">
        <f>IF(Sample3!K599&gt;0,Sample3!K599, )</f>
        <v>0</v>
      </c>
      <c r="C593" s="88" t="str">
        <f>IF(Sample3!L599&gt;0,Sample3!L599,"")</f>
        <v/>
      </c>
      <c r="D593" s="88">
        <f>IF(Sample3!M599&gt;0,Sample3!M599,)</f>
        <v>0</v>
      </c>
      <c r="E593" s="162" t="str">
        <f t="shared" si="141"/>
        <v/>
      </c>
      <c r="F593" s="162" t="str">
        <f t="shared" si="142"/>
        <v/>
      </c>
      <c r="G593" s="162" t="str">
        <f t="shared" si="143"/>
        <v/>
      </c>
      <c r="H593" s="162" t="str">
        <f t="shared" si="144"/>
        <v/>
      </c>
      <c r="I593" s="162" t="e">
        <f t="shared" si="145"/>
        <v>#VALUE!</v>
      </c>
      <c r="J593" s="162" t="e">
        <f t="shared" si="151"/>
        <v>#VALUE!</v>
      </c>
      <c r="K593" s="162" t="str">
        <f t="shared" si="146"/>
        <v/>
      </c>
      <c r="L593" s="59" t="str">
        <f t="shared" si="147"/>
        <v/>
      </c>
      <c r="M593" s="162" t="str">
        <f t="shared" si="152"/>
        <v/>
      </c>
      <c r="N593" s="99" t="str">
        <f t="shared" si="148"/>
        <v/>
      </c>
      <c r="O593" s="100" t="str">
        <f t="shared" si="153"/>
        <v/>
      </c>
      <c r="P593" s="100" t="e">
        <f t="shared" si="154"/>
        <v>#VALUE!</v>
      </c>
      <c r="Q593" s="11">
        <v>591</v>
      </c>
      <c r="R593" s="9" t="str">
        <f t="shared" si="149"/>
        <v/>
      </c>
    </row>
    <row r="594" spans="1:18" x14ac:dyDescent="0.25">
      <c r="A594" s="9">
        <f t="shared" si="150"/>
        <v>0</v>
      </c>
      <c r="B594" s="88">
        <f>IF(Sample3!K600&gt;0,Sample3!K600, )</f>
        <v>0</v>
      </c>
      <c r="C594" s="88" t="str">
        <f>IF(Sample3!L600&gt;0,Sample3!L600,"")</f>
        <v/>
      </c>
      <c r="D594" s="88">
        <f>IF(Sample3!M600&gt;0,Sample3!M600,)</f>
        <v>0</v>
      </c>
      <c r="E594" s="162" t="str">
        <f t="shared" si="141"/>
        <v/>
      </c>
      <c r="F594" s="162" t="str">
        <f t="shared" si="142"/>
        <v/>
      </c>
      <c r="G594" s="162" t="str">
        <f t="shared" si="143"/>
        <v/>
      </c>
      <c r="H594" s="162" t="str">
        <f t="shared" si="144"/>
        <v/>
      </c>
      <c r="I594" s="162" t="e">
        <f t="shared" si="145"/>
        <v>#VALUE!</v>
      </c>
      <c r="J594" s="162" t="e">
        <f t="shared" si="151"/>
        <v>#VALUE!</v>
      </c>
      <c r="K594" s="162" t="str">
        <f t="shared" si="146"/>
        <v/>
      </c>
      <c r="L594" s="59" t="str">
        <f t="shared" si="147"/>
        <v/>
      </c>
      <c r="M594" s="162" t="str">
        <f t="shared" si="152"/>
        <v/>
      </c>
      <c r="N594" s="99" t="str">
        <f t="shared" si="148"/>
        <v/>
      </c>
      <c r="O594" s="100" t="str">
        <f t="shared" si="153"/>
        <v/>
      </c>
      <c r="P594" s="100" t="e">
        <f t="shared" si="154"/>
        <v>#VALUE!</v>
      </c>
      <c r="Q594" s="11">
        <v>592</v>
      </c>
      <c r="R594" s="9" t="str">
        <f t="shared" si="149"/>
        <v/>
      </c>
    </row>
    <row r="595" spans="1:18" x14ac:dyDescent="0.25">
      <c r="A595" s="9">
        <f t="shared" si="150"/>
        <v>0</v>
      </c>
      <c r="B595" s="88">
        <f>IF(Sample3!K601&gt;0,Sample3!K601, )</f>
        <v>0</v>
      </c>
      <c r="C595" s="88" t="str">
        <f>IF(Sample3!L601&gt;0,Sample3!L601,"")</f>
        <v/>
      </c>
      <c r="D595" s="88">
        <f>IF(Sample3!M601&gt;0,Sample3!M601,)</f>
        <v>0</v>
      </c>
      <c r="E595" s="162" t="str">
        <f t="shared" si="141"/>
        <v/>
      </c>
      <c r="F595" s="162" t="str">
        <f t="shared" si="142"/>
        <v/>
      </c>
      <c r="G595" s="162" t="str">
        <f t="shared" si="143"/>
        <v/>
      </c>
      <c r="H595" s="162" t="str">
        <f t="shared" si="144"/>
        <v/>
      </c>
      <c r="I595" s="162" t="e">
        <f t="shared" si="145"/>
        <v>#VALUE!</v>
      </c>
      <c r="J595" s="162" t="e">
        <f t="shared" si="151"/>
        <v>#VALUE!</v>
      </c>
      <c r="K595" s="162" t="str">
        <f t="shared" si="146"/>
        <v/>
      </c>
      <c r="L595" s="59" t="str">
        <f t="shared" si="147"/>
        <v/>
      </c>
      <c r="M595" s="162" t="str">
        <f t="shared" si="152"/>
        <v/>
      </c>
      <c r="N595" s="99" t="str">
        <f t="shared" si="148"/>
        <v/>
      </c>
      <c r="O595" s="100" t="str">
        <f t="shared" si="153"/>
        <v/>
      </c>
      <c r="P595" s="100" t="e">
        <f t="shared" si="154"/>
        <v>#VALUE!</v>
      </c>
      <c r="Q595" s="11">
        <v>593</v>
      </c>
      <c r="R595" s="9" t="str">
        <f t="shared" si="149"/>
        <v/>
      </c>
    </row>
    <row r="596" spans="1:18" x14ac:dyDescent="0.25">
      <c r="A596" s="9">
        <f t="shared" si="150"/>
        <v>0</v>
      </c>
      <c r="B596" s="88">
        <f>IF(Sample3!K602&gt;0,Sample3!K602, )</f>
        <v>0</v>
      </c>
      <c r="C596" s="88" t="str">
        <f>IF(Sample3!L602&gt;0,Sample3!L602,"")</f>
        <v/>
      </c>
      <c r="D596" s="88">
        <f>IF(Sample3!M602&gt;0,Sample3!M602,)</f>
        <v>0</v>
      </c>
      <c r="E596" s="162" t="str">
        <f t="shared" si="141"/>
        <v/>
      </c>
      <c r="F596" s="162" t="str">
        <f t="shared" si="142"/>
        <v/>
      </c>
      <c r="G596" s="162" t="str">
        <f t="shared" si="143"/>
        <v/>
      </c>
      <c r="H596" s="162" t="str">
        <f t="shared" si="144"/>
        <v/>
      </c>
      <c r="I596" s="162" t="e">
        <f t="shared" si="145"/>
        <v>#VALUE!</v>
      </c>
      <c r="J596" s="162" t="e">
        <f t="shared" si="151"/>
        <v>#VALUE!</v>
      </c>
      <c r="K596" s="162" t="str">
        <f t="shared" si="146"/>
        <v/>
      </c>
      <c r="L596" s="59" t="str">
        <f t="shared" si="147"/>
        <v/>
      </c>
      <c r="M596" s="162" t="str">
        <f t="shared" si="152"/>
        <v/>
      </c>
      <c r="N596" s="99" t="str">
        <f t="shared" si="148"/>
        <v/>
      </c>
      <c r="O596" s="100" t="str">
        <f t="shared" si="153"/>
        <v/>
      </c>
      <c r="P596" s="100" t="e">
        <f t="shared" si="154"/>
        <v>#VALUE!</v>
      </c>
      <c r="Q596" s="11">
        <v>594</v>
      </c>
      <c r="R596" s="9" t="str">
        <f t="shared" si="149"/>
        <v/>
      </c>
    </row>
    <row r="597" spans="1:18" x14ac:dyDescent="0.25">
      <c r="A597" s="9">
        <f t="shared" si="150"/>
        <v>0</v>
      </c>
      <c r="B597" s="88">
        <f>IF(Sample3!K603&gt;0,Sample3!K603, )</f>
        <v>0</v>
      </c>
      <c r="C597" s="88" t="str">
        <f>IF(Sample3!L603&gt;0,Sample3!L603,"")</f>
        <v/>
      </c>
      <c r="D597" s="88">
        <f>IF(Sample3!M603&gt;0,Sample3!M603,)</f>
        <v>0</v>
      </c>
      <c r="E597" s="162" t="str">
        <f t="shared" si="141"/>
        <v/>
      </c>
      <c r="F597" s="162" t="str">
        <f t="shared" si="142"/>
        <v/>
      </c>
      <c r="G597" s="162" t="str">
        <f t="shared" si="143"/>
        <v/>
      </c>
      <c r="H597" s="162" t="str">
        <f t="shared" si="144"/>
        <v/>
      </c>
      <c r="I597" s="162" t="e">
        <f t="shared" si="145"/>
        <v>#VALUE!</v>
      </c>
      <c r="J597" s="162" t="e">
        <f t="shared" si="151"/>
        <v>#VALUE!</v>
      </c>
      <c r="K597" s="162" t="str">
        <f t="shared" si="146"/>
        <v/>
      </c>
      <c r="L597" s="59" t="str">
        <f t="shared" si="147"/>
        <v/>
      </c>
      <c r="M597" s="162" t="str">
        <f t="shared" si="152"/>
        <v/>
      </c>
      <c r="N597" s="99" t="str">
        <f t="shared" si="148"/>
        <v/>
      </c>
      <c r="O597" s="100" t="str">
        <f t="shared" si="153"/>
        <v/>
      </c>
      <c r="P597" s="100" t="e">
        <f t="shared" si="154"/>
        <v>#VALUE!</v>
      </c>
      <c r="Q597" s="11">
        <v>595</v>
      </c>
      <c r="R597" s="9" t="str">
        <f t="shared" si="149"/>
        <v/>
      </c>
    </row>
    <row r="598" spans="1:18" x14ac:dyDescent="0.25">
      <c r="A598" s="9">
        <f t="shared" si="150"/>
        <v>0</v>
      </c>
      <c r="B598" s="88">
        <f>IF(Sample3!K604&gt;0,Sample3!K604, )</f>
        <v>0</v>
      </c>
      <c r="C598" s="88" t="str">
        <f>IF(Sample3!L604&gt;0,Sample3!L604,"")</f>
        <v/>
      </c>
      <c r="D598" s="88">
        <f>IF(Sample3!M604&gt;0,Sample3!M604,)</f>
        <v>0</v>
      </c>
      <c r="E598" s="162" t="str">
        <f t="shared" si="141"/>
        <v/>
      </c>
      <c r="F598" s="162" t="str">
        <f t="shared" si="142"/>
        <v/>
      </c>
      <c r="G598" s="162" t="str">
        <f t="shared" si="143"/>
        <v/>
      </c>
      <c r="H598" s="162" t="str">
        <f t="shared" si="144"/>
        <v/>
      </c>
      <c r="I598" s="162" t="e">
        <f t="shared" si="145"/>
        <v>#VALUE!</v>
      </c>
      <c r="J598" s="162" t="e">
        <f t="shared" si="151"/>
        <v>#VALUE!</v>
      </c>
      <c r="K598" s="162" t="str">
        <f t="shared" si="146"/>
        <v/>
      </c>
      <c r="L598" s="59" t="str">
        <f t="shared" si="147"/>
        <v/>
      </c>
      <c r="M598" s="162" t="str">
        <f t="shared" si="152"/>
        <v/>
      </c>
      <c r="N598" s="99" t="str">
        <f t="shared" si="148"/>
        <v/>
      </c>
      <c r="O598" s="100" t="str">
        <f t="shared" si="153"/>
        <v/>
      </c>
      <c r="P598" s="100" t="e">
        <f t="shared" si="154"/>
        <v>#VALUE!</v>
      </c>
      <c r="Q598" s="11">
        <v>596</v>
      </c>
      <c r="R598" s="9" t="str">
        <f t="shared" si="149"/>
        <v/>
      </c>
    </row>
    <row r="599" spans="1:18" x14ac:dyDescent="0.25">
      <c r="A599" s="9">
        <f t="shared" si="150"/>
        <v>0</v>
      </c>
      <c r="B599" s="88">
        <f>IF(Sample3!K605&gt;0,Sample3!K605, )</f>
        <v>0</v>
      </c>
      <c r="C599" s="88" t="str">
        <f>IF(Sample3!L605&gt;0,Sample3!L605,"")</f>
        <v/>
      </c>
      <c r="D599" s="88">
        <f>IF(Sample3!M605&gt;0,Sample3!M605,)</f>
        <v>0</v>
      </c>
      <c r="E599" s="162" t="str">
        <f t="shared" si="141"/>
        <v/>
      </c>
      <c r="F599" s="162" t="str">
        <f t="shared" si="142"/>
        <v/>
      </c>
      <c r="G599" s="162" t="str">
        <f t="shared" si="143"/>
        <v/>
      </c>
      <c r="H599" s="162" t="str">
        <f t="shared" si="144"/>
        <v/>
      </c>
      <c r="I599" s="162" t="e">
        <f t="shared" si="145"/>
        <v>#VALUE!</v>
      </c>
      <c r="J599" s="162" t="e">
        <f t="shared" si="151"/>
        <v>#VALUE!</v>
      </c>
      <c r="K599" s="162" t="str">
        <f t="shared" si="146"/>
        <v/>
      </c>
      <c r="L599" s="59" t="str">
        <f t="shared" si="147"/>
        <v/>
      </c>
      <c r="M599" s="162" t="str">
        <f t="shared" si="152"/>
        <v/>
      </c>
      <c r="N599" s="99" t="str">
        <f t="shared" si="148"/>
        <v/>
      </c>
      <c r="O599" s="100" t="str">
        <f t="shared" si="153"/>
        <v/>
      </c>
      <c r="P599" s="100" t="e">
        <f t="shared" si="154"/>
        <v>#VALUE!</v>
      </c>
      <c r="Q599" s="11">
        <v>597</v>
      </c>
      <c r="R599" s="9" t="str">
        <f t="shared" si="149"/>
        <v/>
      </c>
    </row>
    <row r="600" spans="1:18" x14ac:dyDescent="0.25">
      <c r="A600" s="9">
        <f t="shared" si="150"/>
        <v>0</v>
      </c>
      <c r="B600" s="88">
        <f>IF(Sample3!K606&gt;0,Sample3!K606, )</f>
        <v>0</v>
      </c>
      <c r="C600" s="88" t="str">
        <f>IF(Sample3!L606&gt;0,Sample3!L606,"")</f>
        <v/>
      </c>
      <c r="D600" s="88">
        <f>IF(Sample3!M606&gt;0,Sample3!M606,)</f>
        <v>0</v>
      </c>
      <c r="E600" s="162" t="str">
        <f t="shared" si="141"/>
        <v/>
      </c>
      <c r="F600" s="162" t="str">
        <f t="shared" si="142"/>
        <v/>
      </c>
      <c r="G600" s="162" t="str">
        <f t="shared" si="143"/>
        <v/>
      </c>
      <c r="H600" s="162" t="str">
        <f t="shared" si="144"/>
        <v/>
      </c>
      <c r="I600" s="162" t="e">
        <f t="shared" si="145"/>
        <v>#VALUE!</v>
      </c>
      <c r="J600" s="162" t="e">
        <f t="shared" si="151"/>
        <v>#VALUE!</v>
      </c>
      <c r="K600" s="162" t="str">
        <f t="shared" si="146"/>
        <v/>
      </c>
      <c r="L600" s="59" t="str">
        <f t="shared" si="147"/>
        <v/>
      </c>
      <c r="M600" s="162" t="str">
        <f t="shared" si="152"/>
        <v/>
      </c>
      <c r="N600" s="99" t="str">
        <f t="shared" si="148"/>
        <v/>
      </c>
      <c r="O600" s="100" t="str">
        <f t="shared" si="153"/>
        <v/>
      </c>
      <c r="P600" s="100" t="e">
        <f t="shared" si="154"/>
        <v>#VALUE!</v>
      </c>
      <c r="Q600" s="11">
        <v>598</v>
      </c>
      <c r="R600" s="9" t="str">
        <f t="shared" si="149"/>
        <v/>
      </c>
    </row>
    <row r="601" spans="1:18" x14ac:dyDescent="0.25">
      <c r="A601" s="9">
        <f t="shared" si="150"/>
        <v>0</v>
      </c>
      <c r="B601" s="88">
        <f>IF(Sample3!K607&gt;0,Sample3!K607, )</f>
        <v>0</v>
      </c>
      <c r="C601" s="88" t="str">
        <f>IF(Sample3!L607&gt;0,Sample3!L607,"")</f>
        <v/>
      </c>
      <c r="D601" s="88">
        <f>IF(Sample3!M607&gt;0,Sample3!M607,)</f>
        <v>0</v>
      </c>
      <c r="E601" s="162" t="str">
        <f t="shared" si="141"/>
        <v/>
      </c>
      <c r="F601" s="162" t="str">
        <f t="shared" si="142"/>
        <v/>
      </c>
      <c r="G601" s="162" t="str">
        <f t="shared" si="143"/>
        <v/>
      </c>
      <c r="H601" s="162" t="str">
        <f t="shared" si="144"/>
        <v/>
      </c>
      <c r="I601" s="162" t="e">
        <f t="shared" si="145"/>
        <v>#VALUE!</v>
      </c>
      <c r="J601" s="162" t="e">
        <f t="shared" si="151"/>
        <v>#VALUE!</v>
      </c>
      <c r="K601" s="162" t="str">
        <f t="shared" si="146"/>
        <v/>
      </c>
      <c r="L601" s="59" t="str">
        <f t="shared" si="147"/>
        <v/>
      </c>
      <c r="M601" s="162" t="str">
        <f t="shared" si="152"/>
        <v/>
      </c>
      <c r="N601" s="99" t="str">
        <f t="shared" si="148"/>
        <v/>
      </c>
      <c r="O601" s="100" t="str">
        <f t="shared" si="153"/>
        <v/>
      </c>
      <c r="P601" s="100" t="e">
        <f t="shared" si="154"/>
        <v>#VALUE!</v>
      </c>
      <c r="Q601" s="11">
        <v>599</v>
      </c>
      <c r="R601" s="9" t="str">
        <f t="shared" si="149"/>
        <v/>
      </c>
    </row>
    <row r="602" spans="1:18" x14ac:dyDescent="0.25">
      <c r="A602" s="9">
        <f t="shared" si="150"/>
        <v>0</v>
      </c>
      <c r="B602" s="88">
        <f>IF(Sample3!K608&gt;0,Sample3!K608, )</f>
        <v>0</v>
      </c>
      <c r="C602" s="88" t="str">
        <f>IF(Sample3!L608&gt;0,Sample3!L608,"")</f>
        <v/>
      </c>
      <c r="D602" s="88">
        <f>IF(Sample3!M608&gt;0,Sample3!M608,)</f>
        <v>0</v>
      </c>
      <c r="E602" s="162" t="str">
        <f t="shared" si="141"/>
        <v/>
      </c>
      <c r="F602" s="162" t="str">
        <f t="shared" si="142"/>
        <v/>
      </c>
      <c r="G602" s="162" t="str">
        <f t="shared" si="143"/>
        <v/>
      </c>
      <c r="H602" s="162" t="str">
        <f t="shared" si="144"/>
        <v/>
      </c>
      <c r="I602" s="162" t="e">
        <f t="shared" si="145"/>
        <v>#VALUE!</v>
      </c>
      <c r="J602" s="162" t="e">
        <f t="shared" si="151"/>
        <v>#VALUE!</v>
      </c>
      <c r="K602" s="162" t="str">
        <f t="shared" si="146"/>
        <v/>
      </c>
      <c r="L602" s="59" t="str">
        <f t="shared" si="147"/>
        <v/>
      </c>
      <c r="M602" s="162" t="str">
        <f t="shared" si="152"/>
        <v/>
      </c>
      <c r="N602" s="99" t="str">
        <f t="shared" si="148"/>
        <v/>
      </c>
      <c r="O602" s="100" t="str">
        <f t="shared" si="153"/>
        <v/>
      </c>
      <c r="P602" s="100" t="e">
        <f t="shared" si="154"/>
        <v>#VALUE!</v>
      </c>
      <c r="Q602" s="11">
        <v>600</v>
      </c>
      <c r="R602" s="9" t="str">
        <f t="shared" si="149"/>
        <v/>
      </c>
    </row>
    <row r="603" spans="1:18" x14ac:dyDescent="0.25">
      <c r="A603" s="9">
        <f t="shared" si="150"/>
        <v>0</v>
      </c>
      <c r="B603" s="88">
        <f>IF(Sample3!K609&gt;0,Sample3!K609, )</f>
        <v>0</v>
      </c>
      <c r="C603" s="88" t="str">
        <f>IF(Sample3!L609&gt;0,Sample3!L609,"")</f>
        <v/>
      </c>
      <c r="D603" s="88">
        <f>IF(Sample3!M609&gt;0,Sample3!M609,)</f>
        <v>0</v>
      </c>
      <c r="E603" s="162" t="str">
        <f t="shared" si="141"/>
        <v/>
      </c>
      <c r="F603" s="162" t="str">
        <f t="shared" si="142"/>
        <v/>
      </c>
      <c r="G603" s="162" t="str">
        <f t="shared" si="143"/>
        <v/>
      </c>
      <c r="H603" s="162" t="str">
        <f t="shared" si="144"/>
        <v/>
      </c>
      <c r="I603" s="162" t="e">
        <f t="shared" si="145"/>
        <v>#VALUE!</v>
      </c>
      <c r="J603" s="162" t="e">
        <f t="shared" si="151"/>
        <v>#VALUE!</v>
      </c>
      <c r="K603" s="162" t="str">
        <f t="shared" si="146"/>
        <v/>
      </c>
      <c r="L603" s="59" t="str">
        <f t="shared" si="147"/>
        <v/>
      </c>
      <c r="M603" s="162" t="str">
        <f t="shared" si="152"/>
        <v/>
      </c>
      <c r="N603" s="99" t="str">
        <f t="shared" si="148"/>
        <v/>
      </c>
      <c r="O603" s="100" t="str">
        <f t="shared" si="153"/>
        <v/>
      </c>
      <c r="P603" s="100" t="e">
        <f t="shared" si="154"/>
        <v>#VALUE!</v>
      </c>
      <c r="Q603" s="11">
        <v>601</v>
      </c>
      <c r="R603" s="9" t="str">
        <f t="shared" si="149"/>
        <v/>
      </c>
    </row>
    <row r="604" spans="1:18" x14ac:dyDescent="0.25">
      <c r="A604" s="9">
        <f t="shared" si="150"/>
        <v>0</v>
      </c>
      <c r="B604" s="88">
        <f>IF(Sample3!K610&gt;0,Sample3!K610, )</f>
        <v>0</v>
      </c>
      <c r="C604" s="88" t="str">
        <f>IF(Sample3!L610&gt;0,Sample3!L610,"")</f>
        <v/>
      </c>
      <c r="D604" s="88">
        <f>IF(Sample3!M610&gt;0,Sample3!M610,)</f>
        <v>0</v>
      </c>
      <c r="E604" s="162" t="str">
        <f t="shared" si="141"/>
        <v/>
      </c>
      <c r="F604" s="162" t="str">
        <f t="shared" si="142"/>
        <v/>
      </c>
      <c r="G604" s="162" t="str">
        <f t="shared" si="143"/>
        <v/>
      </c>
      <c r="H604" s="162" t="str">
        <f t="shared" si="144"/>
        <v/>
      </c>
      <c r="I604" s="162" t="e">
        <f t="shared" si="145"/>
        <v>#VALUE!</v>
      </c>
      <c r="J604" s="162" t="e">
        <f t="shared" si="151"/>
        <v>#VALUE!</v>
      </c>
      <c r="K604" s="162" t="str">
        <f t="shared" si="146"/>
        <v/>
      </c>
      <c r="L604" s="59" t="str">
        <f t="shared" si="147"/>
        <v/>
      </c>
      <c r="M604" s="162" t="str">
        <f t="shared" si="152"/>
        <v/>
      </c>
      <c r="N604" s="99" t="str">
        <f t="shared" si="148"/>
        <v/>
      </c>
      <c r="O604" s="100" t="str">
        <f t="shared" si="153"/>
        <v/>
      </c>
      <c r="P604" s="100" t="e">
        <f t="shared" si="154"/>
        <v>#VALUE!</v>
      </c>
      <c r="Q604" s="11">
        <v>602</v>
      </c>
      <c r="R604" s="9" t="str">
        <f t="shared" si="149"/>
        <v/>
      </c>
    </row>
    <row r="605" spans="1:18" x14ac:dyDescent="0.25">
      <c r="A605" s="9">
        <f t="shared" si="150"/>
        <v>0</v>
      </c>
      <c r="B605" s="88">
        <f>IF(Sample3!K611&gt;0,Sample3!K611, )</f>
        <v>0</v>
      </c>
      <c r="C605" s="88" t="str">
        <f>IF(Sample3!L611&gt;0,Sample3!L611,"")</f>
        <v/>
      </c>
      <c r="D605" s="88">
        <f>IF(Sample3!M611&gt;0,Sample3!M611,)</f>
        <v>0</v>
      </c>
      <c r="E605" s="162" t="str">
        <f t="shared" si="141"/>
        <v/>
      </c>
      <c r="F605" s="162" t="str">
        <f t="shared" si="142"/>
        <v/>
      </c>
      <c r="G605" s="162" t="str">
        <f t="shared" si="143"/>
        <v/>
      </c>
      <c r="H605" s="162" t="str">
        <f t="shared" si="144"/>
        <v/>
      </c>
      <c r="I605" s="162" t="e">
        <f t="shared" si="145"/>
        <v>#VALUE!</v>
      </c>
      <c r="J605" s="162" t="e">
        <f t="shared" si="151"/>
        <v>#VALUE!</v>
      </c>
      <c r="K605" s="162" t="str">
        <f t="shared" si="146"/>
        <v/>
      </c>
      <c r="L605" s="59" t="str">
        <f t="shared" si="147"/>
        <v/>
      </c>
      <c r="M605" s="162" t="str">
        <f t="shared" si="152"/>
        <v/>
      </c>
      <c r="N605" s="99" t="str">
        <f t="shared" si="148"/>
        <v/>
      </c>
      <c r="O605" s="100" t="str">
        <f t="shared" si="153"/>
        <v/>
      </c>
      <c r="P605" s="100" t="e">
        <f t="shared" si="154"/>
        <v>#VALUE!</v>
      </c>
      <c r="Q605" s="11">
        <v>603</v>
      </c>
      <c r="R605" s="9" t="str">
        <f t="shared" si="149"/>
        <v/>
      </c>
    </row>
    <row r="606" spans="1:18" x14ac:dyDescent="0.25">
      <c r="A606" s="9">
        <f t="shared" si="150"/>
        <v>0</v>
      </c>
      <c r="B606" s="88">
        <f>IF(Sample3!K612&gt;0,Sample3!K612, )</f>
        <v>0</v>
      </c>
      <c r="C606" s="88" t="str">
        <f>IF(Sample3!L612&gt;0,Sample3!L612,"")</f>
        <v/>
      </c>
      <c r="D606" s="88">
        <f>IF(Sample3!M612&gt;0,Sample3!M612,)</f>
        <v>0</v>
      </c>
      <c r="E606" s="162" t="str">
        <f t="shared" si="141"/>
        <v/>
      </c>
      <c r="F606" s="162" t="str">
        <f t="shared" si="142"/>
        <v/>
      </c>
      <c r="G606" s="162" t="str">
        <f t="shared" si="143"/>
        <v/>
      </c>
      <c r="H606" s="162" t="str">
        <f t="shared" si="144"/>
        <v/>
      </c>
      <c r="I606" s="162" t="e">
        <f t="shared" si="145"/>
        <v>#VALUE!</v>
      </c>
      <c r="J606" s="162" t="e">
        <f t="shared" si="151"/>
        <v>#VALUE!</v>
      </c>
      <c r="K606" s="162" t="str">
        <f t="shared" si="146"/>
        <v/>
      </c>
      <c r="L606" s="59" t="str">
        <f t="shared" si="147"/>
        <v/>
      </c>
      <c r="M606" s="162" t="str">
        <f t="shared" si="152"/>
        <v/>
      </c>
      <c r="N606" s="99" t="str">
        <f t="shared" si="148"/>
        <v/>
      </c>
      <c r="O606" s="100" t="str">
        <f t="shared" si="153"/>
        <v/>
      </c>
      <c r="P606" s="100" t="e">
        <f t="shared" si="154"/>
        <v>#VALUE!</v>
      </c>
      <c r="Q606" s="11">
        <v>604</v>
      </c>
      <c r="R606" s="9" t="str">
        <f t="shared" si="149"/>
        <v/>
      </c>
    </row>
    <row r="607" spans="1:18" x14ac:dyDescent="0.25">
      <c r="A607" s="9">
        <f t="shared" si="150"/>
        <v>0</v>
      </c>
      <c r="B607" s="88">
        <f>IF(Sample3!K613&gt;0,Sample3!K613, )</f>
        <v>0</v>
      </c>
      <c r="C607" s="88" t="str">
        <f>IF(Sample3!L613&gt;0,Sample3!L613,"")</f>
        <v/>
      </c>
      <c r="D607" s="88">
        <f>IF(Sample3!M613&gt;0,Sample3!M613,)</f>
        <v>0</v>
      </c>
      <c r="E607" s="162" t="str">
        <f t="shared" si="141"/>
        <v/>
      </c>
      <c r="F607" s="162" t="str">
        <f t="shared" si="142"/>
        <v/>
      </c>
      <c r="G607" s="162" t="str">
        <f t="shared" si="143"/>
        <v/>
      </c>
      <c r="H607" s="162" t="str">
        <f t="shared" si="144"/>
        <v/>
      </c>
      <c r="I607" s="162" t="e">
        <f t="shared" si="145"/>
        <v>#VALUE!</v>
      </c>
      <c r="J607" s="162" t="e">
        <f t="shared" si="151"/>
        <v>#VALUE!</v>
      </c>
      <c r="K607" s="162" t="str">
        <f t="shared" si="146"/>
        <v/>
      </c>
      <c r="L607" s="59" t="str">
        <f t="shared" si="147"/>
        <v/>
      </c>
      <c r="M607" s="162" t="str">
        <f t="shared" si="152"/>
        <v/>
      </c>
      <c r="N607" s="99" t="str">
        <f t="shared" si="148"/>
        <v/>
      </c>
      <c r="O607" s="100" t="str">
        <f t="shared" si="153"/>
        <v/>
      </c>
      <c r="P607" s="100" t="e">
        <f t="shared" si="154"/>
        <v>#VALUE!</v>
      </c>
      <c r="Q607" s="11">
        <v>605</v>
      </c>
      <c r="R607" s="9" t="str">
        <f t="shared" si="149"/>
        <v/>
      </c>
    </row>
    <row r="608" spans="1:18" x14ac:dyDescent="0.25">
      <c r="A608" s="9">
        <f t="shared" si="150"/>
        <v>0</v>
      </c>
      <c r="B608" s="88">
        <f>IF(Sample3!K614&gt;0,Sample3!K614, )</f>
        <v>0</v>
      </c>
      <c r="C608" s="88" t="str">
        <f>IF(Sample3!L614&gt;0,Sample3!L614,"")</f>
        <v/>
      </c>
      <c r="D608" s="88">
        <f>IF(Sample3!M614&gt;0,Sample3!M614,)</f>
        <v>0</v>
      </c>
      <c r="E608" s="162" t="str">
        <f t="shared" si="141"/>
        <v/>
      </c>
      <c r="F608" s="162" t="str">
        <f t="shared" si="142"/>
        <v/>
      </c>
      <c r="G608" s="162" t="str">
        <f t="shared" si="143"/>
        <v/>
      </c>
      <c r="H608" s="162" t="str">
        <f t="shared" si="144"/>
        <v/>
      </c>
      <c r="I608" s="162" t="e">
        <f t="shared" si="145"/>
        <v>#VALUE!</v>
      </c>
      <c r="J608" s="162" t="e">
        <f t="shared" si="151"/>
        <v>#VALUE!</v>
      </c>
      <c r="K608" s="162" t="str">
        <f t="shared" si="146"/>
        <v/>
      </c>
      <c r="L608" s="59" t="str">
        <f t="shared" si="147"/>
        <v/>
      </c>
      <c r="M608" s="162" t="str">
        <f t="shared" si="152"/>
        <v/>
      </c>
      <c r="N608" s="99" t="str">
        <f t="shared" si="148"/>
        <v/>
      </c>
      <c r="O608" s="100" t="str">
        <f t="shared" si="153"/>
        <v/>
      </c>
      <c r="P608" s="100" t="e">
        <f t="shared" si="154"/>
        <v>#VALUE!</v>
      </c>
      <c r="Q608" s="11">
        <v>606</v>
      </c>
      <c r="R608" s="9" t="str">
        <f t="shared" si="149"/>
        <v/>
      </c>
    </row>
    <row r="609" spans="1:18" x14ac:dyDescent="0.25">
      <c r="A609" s="9">
        <f t="shared" si="150"/>
        <v>0</v>
      </c>
      <c r="B609" s="88">
        <f>IF(Sample3!K615&gt;0,Sample3!K615, )</f>
        <v>0</v>
      </c>
      <c r="C609" s="88" t="str">
        <f>IF(Sample3!L615&gt;0,Sample3!L615,"")</f>
        <v/>
      </c>
      <c r="D609" s="88">
        <f>IF(Sample3!M615&gt;0,Sample3!M615,)</f>
        <v>0</v>
      </c>
      <c r="E609" s="162" t="str">
        <f t="shared" si="141"/>
        <v/>
      </c>
      <c r="F609" s="162" t="str">
        <f t="shared" si="142"/>
        <v/>
      </c>
      <c r="G609" s="162" t="str">
        <f t="shared" si="143"/>
        <v/>
      </c>
      <c r="H609" s="162" t="str">
        <f t="shared" si="144"/>
        <v/>
      </c>
      <c r="I609" s="162" t="e">
        <f t="shared" si="145"/>
        <v>#VALUE!</v>
      </c>
      <c r="J609" s="162" t="e">
        <f t="shared" si="151"/>
        <v>#VALUE!</v>
      </c>
      <c r="K609" s="162" t="str">
        <f t="shared" si="146"/>
        <v/>
      </c>
      <c r="L609" s="59" t="str">
        <f t="shared" si="147"/>
        <v/>
      </c>
      <c r="M609" s="162" t="str">
        <f t="shared" si="152"/>
        <v/>
      </c>
      <c r="N609" s="99" t="str">
        <f t="shared" si="148"/>
        <v/>
      </c>
      <c r="O609" s="100" t="str">
        <f t="shared" si="153"/>
        <v/>
      </c>
      <c r="P609" s="100" t="e">
        <f t="shared" si="154"/>
        <v>#VALUE!</v>
      </c>
      <c r="Q609" s="11">
        <v>607</v>
      </c>
      <c r="R609" s="9" t="str">
        <f t="shared" si="149"/>
        <v/>
      </c>
    </row>
    <row r="610" spans="1:18" x14ac:dyDescent="0.25">
      <c r="A610" s="9">
        <f t="shared" si="150"/>
        <v>0</v>
      </c>
      <c r="B610" s="88">
        <f>IF(Sample3!K616&gt;0,Sample3!K616, )</f>
        <v>0</v>
      </c>
      <c r="C610" s="88" t="str">
        <f>IF(Sample3!L616&gt;0,Sample3!L616,"")</f>
        <v/>
      </c>
      <c r="D610" s="88">
        <f>IF(Sample3!M616&gt;0,Sample3!M616,)</f>
        <v>0</v>
      </c>
      <c r="E610" s="162" t="str">
        <f t="shared" si="141"/>
        <v/>
      </c>
      <c r="F610" s="162" t="str">
        <f t="shared" si="142"/>
        <v/>
      </c>
      <c r="G610" s="162" t="str">
        <f t="shared" si="143"/>
        <v/>
      </c>
      <c r="H610" s="162" t="str">
        <f t="shared" si="144"/>
        <v/>
      </c>
      <c r="I610" s="162" t="e">
        <f t="shared" si="145"/>
        <v>#VALUE!</v>
      </c>
      <c r="J610" s="162" t="e">
        <f t="shared" si="151"/>
        <v>#VALUE!</v>
      </c>
      <c r="K610" s="162" t="str">
        <f t="shared" si="146"/>
        <v/>
      </c>
      <c r="L610" s="59" t="str">
        <f t="shared" si="147"/>
        <v/>
      </c>
      <c r="M610" s="162" t="str">
        <f t="shared" si="152"/>
        <v/>
      </c>
      <c r="N610" s="99" t="str">
        <f t="shared" si="148"/>
        <v/>
      </c>
      <c r="O610" s="100" t="str">
        <f t="shared" si="153"/>
        <v/>
      </c>
      <c r="P610" s="100" t="e">
        <f t="shared" si="154"/>
        <v>#VALUE!</v>
      </c>
      <c r="Q610" s="11">
        <v>608</v>
      </c>
      <c r="R610" s="9" t="str">
        <f t="shared" si="149"/>
        <v/>
      </c>
    </row>
    <row r="611" spans="1:18" x14ac:dyDescent="0.25">
      <c r="A611" s="9">
        <f t="shared" si="150"/>
        <v>0</v>
      </c>
      <c r="B611" s="88">
        <f>IF(Sample3!K617&gt;0,Sample3!K617, )</f>
        <v>0</v>
      </c>
      <c r="C611" s="88" t="str">
        <f>IF(Sample3!L617&gt;0,Sample3!L617,"")</f>
        <v/>
      </c>
      <c r="D611" s="88">
        <f>IF(Sample3!M617&gt;0,Sample3!M617,)</f>
        <v>0</v>
      </c>
      <c r="E611" s="162" t="str">
        <f t="shared" si="141"/>
        <v/>
      </c>
      <c r="F611" s="162" t="str">
        <f t="shared" si="142"/>
        <v/>
      </c>
      <c r="G611" s="162" t="str">
        <f t="shared" si="143"/>
        <v/>
      </c>
      <c r="H611" s="162" t="str">
        <f t="shared" si="144"/>
        <v/>
      </c>
      <c r="I611" s="162" t="e">
        <f t="shared" si="145"/>
        <v>#VALUE!</v>
      </c>
      <c r="J611" s="162" t="e">
        <f t="shared" si="151"/>
        <v>#VALUE!</v>
      </c>
      <c r="K611" s="162" t="str">
        <f t="shared" si="146"/>
        <v/>
      </c>
      <c r="L611" s="59" t="str">
        <f t="shared" si="147"/>
        <v/>
      </c>
      <c r="M611" s="162" t="str">
        <f t="shared" si="152"/>
        <v/>
      </c>
      <c r="N611" s="99" t="str">
        <f t="shared" si="148"/>
        <v/>
      </c>
      <c r="O611" s="100" t="str">
        <f t="shared" si="153"/>
        <v/>
      </c>
      <c r="P611" s="100" t="e">
        <f t="shared" si="154"/>
        <v>#VALUE!</v>
      </c>
      <c r="Q611" s="11">
        <v>609</v>
      </c>
      <c r="R611" s="9" t="str">
        <f t="shared" si="149"/>
        <v/>
      </c>
    </row>
    <row r="612" spans="1:18" x14ac:dyDescent="0.25">
      <c r="A612" s="9">
        <f t="shared" si="150"/>
        <v>0</v>
      </c>
      <c r="B612" s="88">
        <f>IF(Sample3!K618&gt;0,Sample3!K618, )</f>
        <v>0</v>
      </c>
      <c r="C612" s="88" t="str">
        <f>IF(Sample3!L618&gt;0,Sample3!L618,"")</f>
        <v/>
      </c>
      <c r="D612" s="88">
        <f>IF(Sample3!M618&gt;0,Sample3!M618,)</f>
        <v>0</v>
      </c>
      <c r="E612" s="162" t="str">
        <f t="shared" si="141"/>
        <v/>
      </c>
      <c r="F612" s="162" t="str">
        <f t="shared" si="142"/>
        <v/>
      </c>
      <c r="G612" s="162" t="str">
        <f t="shared" si="143"/>
        <v/>
      </c>
      <c r="H612" s="162" t="str">
        <f t="shared" si="144"/>
        <v/>
      </c>
      <c r="I612" s="162" t="e">
        <f t="shared" si="145"/>
        <v>#VALUE!</v>
      </c>
      <c r="J612" s="162" t="e">
        <f t="shared" si="151"/>
        <v>#VALUE!</v>
      </c>
      <c r="K612" s="162" t="str">
        <f t="shared" si="146"/>
        <v/>
      </c>
      <c r="L612" s="59" t="str">
        <f t="shared" si="147"/>
        <v/>
      </c>
      <c r="M612" s="162" t="str">
        <f t="shared" si="152"/>
        <v/>
      </c>
      <c r="N612" s="99" t="str">
        <f t="shared" si="148"/>
        <v/>
      </c>
      <c r="O612" s="100" t="str">
        <f t="shared" si="153"/>
        <v/>
      </c>
      <c r="P612" s="100" t="e">
        <f t="shared" si="154"/>
        <v>#VALUE!</v>
      </c>
      <c r="Q612" s="11">
        <v>610</v>
      </c>
      <c r="R612" s="9" t="str">
        <f t="shared" si="149"/>
        <v/>
      </c>
    </row>
    <row r="613" spans="1:18" x14ac:dyDescent="0.25">
      <c r="A613" s="9">
        <f t="shared" si="150"/>
        <v>0</v>
      </c>
      <c r="B613" s="88">
        <f>IF(Sample3!K619&gt;0,Sample3!K619, )</f>
        <v>0</v>
      </c>
      <c r="C613" s="88" t="str">
        <f>IF(Sample3!L619&gt;0,Sample3!L619,"")</f>
        <v/>
      </c>
      <c r="D613" s="88">
        <f>IF(Sample3!M619&gt;0,Sample3!M619,)</f>
        <v>0</v>
      </c>
      <c r="E613" s="162" t="str">
        <f t="shared" si="141"/>
        <v/>
      </c>
      <c r="F613" s="162" t="str">
        <f t="shared" si="142"/>
        <v/>
      </c>
      <c r="G613" s="162" t="str">
        <f t="shared" si="143"/>
        <v/>
      </c>
      <c r="H613" s="162" t="str">
        <f t="shared" si="144"/>
        <v/>
      </c>
      <c r="I613" s="162" t="e">
        <f t="shared" si="145"/>
        <v>#VALUE!</v>
      </c>
      <c r="J613" s="162" t="e">
        <f t="shared" si="151"/>
        <v>#VALUE!</v>
      </c>
      <c r="K613" s="162" t="str">
        <f t="shared" si="146"/>
        <v/>
      </c>
      <c r="L613" s="59" t="str">
        <f t="shared" si="147"/>
        <v/>
      </c>
      <c r="M613" s="162" t="str">
        <f t="shared" si="152"/>
        <v/>
      </c>
      <c r="N613" s="99" t="str">
        <f t="shared" si="148"/>
        <v/>
      </c>
      <c r="O613" s="100" t="str">
        <f t="shared" si="153"/>
        <v/>
      </c>
      <c r="P613" s="100" t="e">
        <f t="shared" si="154"/>
        <v>#VALUE!</v>
      </c>
      <c r="Q613" s="11">
        <v>611</v>
      </c>
      <c r="R613" s="9" t="str">
        <f t="shared" si="149"/>
        <v/>
      </c>
    </row>
    <row r="614" spans="1:18" x14ac:dyDescent="0.25">
      <c r="A614" s="9">
        <f t="shared" si="150"/>
        <v>0</v>
      </c>
      <c r="B614" s="88">
        <f>IF(Sample3!K620&gt;0,Sample3!K620, )</f>
        <v>0</v>
      </c>
      <c r="C614" s="88" t="str">
        <f>IF(Sample3!L620&gt;0,Sample3!L620,"")</f>
        <v/>
      </c>
      <c r="D614" s="88">
        <f>IF(Sample3!M620&gt;0,Sample3!M620,)</f>
        <v>0</v>
      </c>
      <c r="E614" s="162" t="str">
        <f t="shared" si="141"/>
        <v/>
      </c>
      <c r="F614" s="162" t="str">
        <f t="shared" si="142"/>
        <v/>
      </c>
      <c r="G614" s="162" t="str">
        <f t="shared" si="143"/>
        <v/>
      </c>
      <c r="H614" s="162" t="str">
        <f t="shared" si="144"/>
        <v/>
      </c>
      <c r="I614" s="162" t="e">
        <f t="shared" si="145"/>
        <v>#VALUE!</v>
      </c>
      <c r="J614" s="162" t="e">
        <f t="shared" si="151"/>
        <v>#VALUE!</v>
      </c>
      <c r="K614" s="162" t="str">
        <f t="shared" si="146"/>
        <v/>
      </c>
      <c r="L614" s="59" t="str">
        <f t="shared" si="147"/>
        <v/>
      </c>
      <c r="M614" s="162" t="str">
        <f t="shared" si="152"/>
        <v/>
      </c>
      <c r="N614" s="99" t="str">
        <f t="shared" si="148"/>
        <v/>
      </c>
      <c r="O614" s="100" t="str">
        <f t="shared" si="153"/>
        <v/>
      </c>
      <c r="P614" s="100" t="e">
        <f t="shared" si="154"/>
        <v>#VALUE!</v>
      </c>
      <c r="Q614" s="11">
        <v>612</v>
      </c>
      <c r="R614" s="9" t="str">
        <f t="shared" si="149"/>
        <v/>
      </c>
    </row>
    <row r="615" spans="1:18" x14ac:dyDescent="0.25">
      <c r="A615" s="9">
        <f t="shared" si="150"/>
        <v>0</v>
      </c>
      <c r="B615" s="88">
        <f>IF(Sample3!K621&gt;0,Sample3!K621, )</f>
        <v>0</v>
      </c>
      <c r="C615" s="88" t="str">
        <f>IF(Sample3!L621&gt;0,Sample3!L621,"")</f>
        <v/>
      </c>
      <c r="D615" s="88">
        <f>IF(Sample3!M621&gt;0,Sample3!M621,)</f>
        <v>0</v>
      </c>
      <c r="E615" s="162" t="str">
        <f t="shared" si="141"/>
        <v/>
      </c>
      <c r="F615" s="162" t="str">
        <f t="shared" si="142"/>
        <v/>
      </c>
      <c r="G615" s="162" t="str">
        <f t="shared" si="143"/>
        <v/>
      </c>
      <c r="H615" s="162" t="str">
        <f t="shared" si="144"/>
        <v/>
      </c>
      <c r="I615" s="162" t="e">
        <f t="shared" si="145"/>
        <v>#VALUE!</v>
      </c>
      <c r="J615" s="162" t="e">
        <f t="shared" si="151"/>
        <v>#VALUE!</v>
      </c>
      <c r="K615" s="162" t="str">
        <f t="shared" si="146"/>
        <v/>
      </c>
      <c r="L615" s="59" t="str">
        <f t="shared" si="147"/>
        <v/>
      </c>
      <c r="M615" s="162" t="str">
        <f t="shared" si="152"/>
        <v/>
      </c>
      <c r="N615" s="99" t="str">
        <f t="shared" si="148"/>
        <v/>
      </c>
      <c r="O615" s="100" t="str">
        <f t="shared" si="153"/>
        <v/>
      </c>
      <c r="P615" s="100" t="e">
        <f t="shared" si="154"/>
        <v>#VALUE!</v>
      </c>
      <c r="Q615" s="11">
        <v>613</v>
      </c>
      <c r="R615" s="9" t="str">
        <f t="shared" si="149"/>
        <v/>
      </c>
    </row>
    <row r="616" spans="1:18" x14ac:dyDescent="0.25">
      <c r="A616" s="9">
        <f t="shared" si="150"/>
        <v>0</v>
      </c>
      <c r="B616" s="88">
        <f>IF(Sample3!K622&gt;0,Sample3!K622, )</f>
        <v>0</v>
      </c>
      <c r="C616" s="88" t="str">
        <f>IF(Sample3!L622&gt;0,Sample3!L622,"")</f>
        <v/>
      </c>
      <c r="D616" s="88">
        <f>IF(Sample3!M622&gt;0,Sample3!M622,)</f>
        <v>0</v>
      </c>
      <c r="E616" s="162" t="str">
        <f t="shared" si="141"/>
        <v/>
      </c>
      <c r="F616" s="162" t="str">
        <f t="shared" si="142"/>
        <v/>
      </c>
      <c r="G616" s="162" t="str">
        <f t="shared" si="143"/>
        <v/>
      </c>
      <c r="H616" s="162" t="str">
        <f t="shared" si="144"/>
        <v/>
      </c>
      <c r="I616" s="162" t="e">
        <f t="shared" si="145"/>
        <v>#VALUE!</v>
      </c>
      <c r="J616" s="162" t="e">
        <f t="shared" si="151"/>
        <v>#VALUE!</v>
      </c>
      <c r="K616" s="162" t="str">
        <f t="shared" si="146"/>
        <v/>
      </c>
      <c r="L616" s="59" t="str">
        <f t="shared" si="147"/>
        <v/>
      </c>
      <c r="M616" s="162" t="str">
        <f t="shared" si="152"/>
        <v/>
      </c>
      <c r="N616" s="99" t="str">
        <f t="shared" si="148"/>
        <v/>
      </c>
      <c r="O616" s="100" t="str">
        <f t="shared" si="153"/>
        <v/>
      </c>
      <c r="P616" s="100" t="e">
        <f t="shared" si="154"/>
        <v>#VALUE!</v>
      </c>
      <c r="Q616" s="11">
        <v>614</v>
      </c>
      <c r="R616" s="9" t="str">
        <f t="shared" si="149"/>
        <v/>
      </c>
    </row>
    <row r="617" spans="1:18" x14ac:dyDescent="0.25">
      <c r="A617" s="9">
        <f t="shared" si="150"/>
        <v>0</v>
      </c>
      <c r="B617" s="88">
        <f>IF(Sample3!K623&gt;0,Sample3!K623, )</f>
        <v>0</v>
      </c>
      <c r="C617" s="88" t="str">
        <f>IF(Sample3!L623&gt;0,Sample3!L623,"")</f>
        <v/>
      </c>
      <c r="D617" s="88">
        <f>IF(Sample3!M623&gt;0,Sample3!M623,)</f>
        <v>0</v>
      </c>
      <c r="E617" s="162" t="str">
        <f t="shared" si="141"/>
        <v/>
      </c>
      <c r="F617" s="162" t="str">
        <f t="shared" si="142"/>
        <v/>
      </c>
      <c r="G617" s="162" t="str">
        <f t="shared" si="143"/>
        <v/>
      </c>
      <c r="H617" s="162" t="str">
        <f t="shared" si="144"/>
        <v/>
      </c>
      <c r="I617" s="162" t="e">
        <f t="shared" si="145"/>
        <v>#VALUE!</v>
      </c>
      <c r="J617" s="162" t="e">
        <f t="shared" si="151"/>
        <v>#VALUE!</v>
      </c>
      <c r="K617" s="162" t="str">
        <f t="shared" si="146"/>
        <v/>
      </c>
      <c r="L617" s="59" t="str">
        <f t="shared" si="147"/>
        <v/>
      </c>
      <c r="M617" s="162" t="str">
        <f t="shared" si="152"/>
        <v/>
      </c>
      <c r="N617" s="99" t="str">
        <f t="shared" si="148"/>
        <v/>
      </c>
      <c r="O617" s="100" t="str">
        <f t="shared" si="153"/>
        <v/>
      </c>
      <c r="P617" s="100" t="e">
        <f t="shared" si="154"/>
        <v>#VALUE!</v>
      </c>
      <c r="Q617" s="11">
        <v>615</v>
      </c>
      <c r="R617" s="9" t="str">
        <f t="shared" si="149"/>
        <v/>
      </c>
    </row>
    <row r="618" spans="1:18" x14ac:dyDescent="0.25">
      <c r="A618" s="9">
        <f t="shared" si="150"/>
        <v>0</v>
      </c>
      <c r="B618" s="88">
        <f>IF(Sample3!K624&gt;0,Sample3!K624, )</f>
        <v>0</v>
      </c>
      <c r="C618" s="88" t="str">
        <f>IF(Sample3!L624&gt;0,Sample3!L624,"")</f>
        <v/>
      </c>
      <c r="D618" s="88">
        <f>IF(Sample3!M624&gt;0,Sample3!M624,)</f>
        <v>0</v>
      </c>
      <c r="E618" s="162" t="str">
        <f t="shared" si="141"/>
        <v/>
      </c>
      <c r="F618" s="162" t="str">
        <f t="shared" si="142"/>
        <v/>
      </c>
      <c r="G618" s="162" t="str">
        <f t="shared" si="143"/>
        <v/>
      </c>
      <c r="H618" s="162" t="str">
        <f t="shared" si="144"/>
        <v/>
      </c>
      <c r="I618" s="162" t="e">
        <f t="shared" si="145"/>
        <v>#VALUE!</v>
      </c>
      <c r="J618" s="162" t="e">
        <f t="shared" si="151"/>
        <v>#VALUE!</v>
      </c>
      <c r="K618" s="162" t="str">
        <f t="shared" si="146"/>
        <v/>
      </c>
      <c r="L618" s="59" t="str">
        <f t="shared" si="147"/>
        <v/>
      </c>
      <c r="M618" s="162" t="str">
        <f t="shared" si="152"/>
        <v/>
      </c>
      <c r="N618" s="99" t="str">
        <f t="shared" si="148"/>
        <v/>
      </c>
      <c r="O618" s="100" t="str">
        <f t="shared" si="153"/>
        <v/>
      </c>
      <c r="P618" s="100" t="e">
        <f t="shared" si="154"/>
        <v>#VALUE!</v>
      </c>
      <c r="Q618" s="11">
        <v>616</v>
      </c>
      <c r="R618" s="9" t="str">
        <f t="shared" si="149"/>
        <v/>
      </c>
    </row>
    <row r="619" spans="1:18" x14ac:dyDescent="0.25">
      <c r="A619" s="9">
        <f t="shared" si="150"/>
        <v>0</v>
      </c>
      <c r="B619" s="88">
        <f>IF(Sample3!K625&gt;0,Sample3!K625, )</f>
        <v>0</v>
      </c>
      <c r="C619" s="88" t="str">
        <f>IF(Sample3!L625&gt;0,Sample3!L625,"")</f>
        <v/>
      </c>
      <c r="D619" s="88">
        <f>IF(Sample3!M625&gt;0,Sample3!M625,)</f>
        <v>0</v>
      </c>
      <c r="E619" s="162" t="str">
        <f t="shared" si="141"/>
        <v/>
      </c>
      <c r="F619" s="162" t="str">
        <f t="shared" si="142"/>
        <v/>
      </c>
      <c r="G619" s="162" t="str">
        <f t="shared" si="143"/>
        <v/>
      </c>
      <c r="H619" s="162" t="str">
        <f t="shared" si="144"/>
        <v/>
      </c>
      <c r="I619" s="162" t="e">
        <f t="shared" si="145"/>
        <v>#VALUE!</v>
      </c>
      <c r="J619" s="162" t="e">
        <f t="shared" si="151"/>
        <v>#VALUE!</v>
      </c>
      <c r="K619" s="162" t="str">
        <f t="shared" si="146"/>
        <v/>
      </c>
      <c r="L619" s="59" t="str">
        <f t="shared" si="147"/>
        <v/>
      </c>
      <c r="M619" s="162" t="str">
        <f t="shared" si="152"/>
        <v/>
      </c>
      <c r="N619" s="99" t="str">
        <f t="shared" si="148"/>
        <v/>
      </c>
      <c r="O619" s="100" t="str">
        <f t="shared" si="153"/>
        <v/>
      </c>
      <c r="P619" s="100" t="e">
        <f t="shared" si="154"/>
        <v>#VALUE!</v>
      </c>
      <c r="Q619" s="11">
        <v>617</v>
      </c>
      <c r="R619" s="9" t="str">
        <f t="shared" si="149"/>
        <v/>
      </c>
    </row>
    <row r="620" spans="1:18" x14ac:dyDescent="0.25">
      <c r="A620" s="9">
        <f t="shared" si="150"/>
        <v>0</v>
      </c>
      <c r="B620" s="88">
        <f>IF(Sample3!K626&gt;0,Sample3!K626, )</f>
        <v>0</v>
      </c>
      <c r="C620" s="88" t="str">
        <f>IF(Sample3!L626&gt;0,Sample3!L626,"")</f>
        <v/>
      </c>
      <c r="D620" s="88">
        <f>IF(Sample3!M626&gt;0,Sample3!M626,)</f>
        <v>0</v>
      </c>
      <c r="E620" s="162" t="str">
        <f t="shared" si="141"/>
        <v/>
      </c>
      <c r="F620" s="162" t="str">
        <f t="shared" si="142"/>
        <v/>
      </c>
      <c r="G620" s="162" t="str">
        <f t="shared" si="143"/>
        <v/>
      </c>
      <c r="H620" s="162" t="str">
        <f t="shared" si="144"/>
        <v/>
      </c>
      <c r="I620" s="162" t="e">
        <f t="shared" si="145"/>
        <v>#VALUE!</v>
      </c>
      <c r="J620" s="162" t="e">
        <f t="shared" si="151"/>
        <v>#VALUE!</v>
      </c>
      <c r="K620" s="162" t="str">
        <f t="shared" si="146"/>
        <v/>
      </c>
      <c r="L620" s="59" t="str">
        <f t="shared" si="147"/>
        <v/>
      </c>
      <c r="M620" s="162" t="str">
        <f t="shared" si="152"/>
        <v/>
      </c>
      <c r="N620" s="99" t="str">
        <f t="shared" si="148"/>
        <v/>
      </c>
      <c r="O620" s="100" t="str">
        <f t="shared" si="153"/>
        <v/>
      </c>
      <c r="P620" s="100" t="e">
        <f t="shared" si="154"/>
        <v>#VALUE!</v>
      </c>
      <c r="Q620" s="11">
        <v>618</v>
      </c>
      <c r="R620" s="9" t="str">
        <f t="shared" si="149"/>
        <v/>
      </c>
    </row>
    <row r="621" spans="1:18" x14ac:dyDescent="0.25">
      <c r="A621" s="9">
        <f t="shared" si="150"/>
        <v>0</v>
      </c>
      <c r="B621" s="88">
        <f>IF(Sample3!K627&gt;0,Sample3!K627, )</f>
        <v>0</v>
      </c>
      <c r="C621" s="88" t="str">
        <f>IF(Sample3!L627&gt;0,Sample3!L627,"")</f>
        <v/>
      </c>
      <c r="D621" s="88">
        <f>IF(Sample3!M627&gt;0,Sample3!M627,)</f>
        <v>0</v>
      </c>
      <c r="E621" s="162" t="str">
        <f t="shared" si="141"/>
        <v/>
      </c>
      <c r="F621" s="162" t="str">
        <f t="shared" si="142"/>
        <v/>
      </c>
      <c r="G621" s="162" t="str">
        <f t="shared" si="143"/>
        <v/>
      </c>
      <c r="H621" s="162" t="str">
        <f t="shared" si="144"/>
        <v/>
      </c>
      <c r="I621" s="162" t="e">
        <f t="shared" si="145"/>
        <v>#VALUE!</v>
      </c>
      <c r="J621" s="162" t="e">
        <f t="shared" si="151"/>
        <v>#VALUE!</v>
      </c>
      <c r="K621" s="162" t="str">
        <f t="shared" si="146"/>
        <v/>
      </c>
      <c r="L621" s="59" t="str">
        <f t="shared" si="147"/>
        <v/>
      </c>
      <c r="M621" s="162" t="str">
        <f t="shared" si="152"/>
        <v/>
      </c>
      <c r="N621" s="99" t="str">
        <f t="shared" si="148"/>
        <v/>
      </c>
      <c r="O621" s="100" t="str">
        <f t="shared" si="153"/>
        <v/>
      </c>
      <c r="P621" s="100" t="e">
        <f t="shared" si="154"/>
        <v>#VALUE!</v>
      </c>
      <c r="Q621" s="11">
        <v>619</v>
      </c>
      <c r="R621" s="9" t="str">
        <f t="shared" si="149"/>
        <v/>
      </c>
    </row>
    <row r="622" spans="1:18" x14ac:dyDescent="0.25">
      <c r="A622" s="9">
        <f t="shared" si="150"/>
        <v>0</v>
      </c>
      <c r="B622" s="88">
        <f>IF(Sample3!K628&gt;0,Sample3!K628, )</f>
        <v>0</v>
      </c>
      <c r="C622" s="88" t="str">
        <f>IF(Sample3!L628&gt;0,Sample3!L628,"")</f>
        <v/>
      </c>
      <c r="D622" s="88">
        <f>IF(Sample3!M628&gt;0,Sample3!M628,)</f>
        <v>0</v>
      </c>
      <c r="E622" s="162" t="str">
        <f t="shared" si="141"/>
        <v/>
      </c>
      <c r="F622" s="162" t="str">
        <f t="shared" si="142"/>
        <v/>
      </c>
      <c r="G622" s="162" t="str">
        <f t="shared" si="143"/>
        <v/>
      </c>
      <c r="H622" s="162" t="str">
        <f t="shared" si="144"/>
        <v/>
      </c>
      <c r="I622" s="162" t="e">
        <f t="shared" si="145"/>
        <v>#VALUE!</v>
      </c>
      <c r="J622" s="162" t="e">
        <f t="shared" si="151"/>
        <v>#VALUE!</v>
      </c>
      <c r="K622" s="162" t="str">
        <f t="shared" si="146"/>
        <v/>
      </c>
      <c r="L622" s="59" t="str">
        <f t="shared" si="147"/>
        <v/>
      </c>
      <c r="M622" s="162" t="str">
        <f t="shared" si="152"/>
        <v/>
      </c>
      <c r="N622" s="99" t="str">
        <f t="shared" si="148"/>
        <v/>
      </c>
      <c r="O622" s="100" t="str">
        <f t="shared" si="153"/>
        <v/>
      </c>
      <c r="P622" s="100" t="e">
        <f t="shared" si="154"/>
        <v>#VALUE!</v>
      </c>
      <c r="Q622" s="11">
        <v>620</v>
      </c>
      <c r="R622" s="9" t="str">
        <f t="shared" si="149"/>
        <v/>
      </c>
    </row>
    <row r="623" spans="1:18" x14ac:dyDescent="0.25">
      <c r="A623" s="9">
        <f t="shared" si="150"/>
        <v>0</v>
      </c>
      <c r="B623" s="88">
        <f>IF(Sample3!K629&gt;0,Sample3!K629, )</f>
        <v>0</v>
      </c>
      <c r="C623" s="88" t="str">
        <f>IF(Sample3!L629&gt;0,Sample3!L629,"")</f>
        <v/>
      </c>
      <c r="D623" s="88">
        <f>IF(Sample3!M629&gt;0,Sample3!M629,)</f>
        <v>0</v>
      </c>
      <c r="E623" s="162" t="str">
        <f t="shared" si="141"/>
        <v/>
      </c>
      <c r="F623" s="162" t="str">
        <f t="shared" si="142"/>
        <v/>
      </c>
      <c r="G623" s="162" t="str">
        <f t="shared" si="143"/>
        <v/>
      </c>
      <c r="H623" s="162" t="str">
        <f t="shared" si="144"/>
        <v/>
      </c>
      <c r="I623" s="162" t="e">
        <f t="shared" si="145"/>
        <v>#VALUE!</v>
      </c>
      <c r="J623" s="162" t="e">
        <f t="shared" si="151"/>
        <v>#VALUE!</v>
      </c>
      <c r="K623" s="162" t="str">
        <f t="shared" si="146"/>
        <v/>
      </c>
      <c r="L623" s="59" t="str">
        <f t="shared" si="147"/>
        <v/>
      </c>
      <c r="M623" s="162" t="str">
        <f t="shared" si="152"/>
        <v/>
      </c>
      <c r="N623" s="99" t="str">
        <f t="shared" si="148"/>
        <v/>
      </c>
      <c r="O623" s="100" t="str">
        <f t="shared" si="153"/>
        <v/>
      </c>
      <c r="P623" s="100" t="e">
        <f t="shared" si="154"/>
        <v>#VALUE!</v>
      </c>
      <c r="Q623" s="11">
        <v>621</v>
      </c>
      <c r="R623" s="9" t="str">
        <f t="shared" si="149"/>
        <v/>
      </c>
    </row>
    <row r="624" spans="1:18" x14ac:dyDescent="0.25">
      <c r="A624" s="9">
        <f t="shared" si="150"/>
        <v>0</v>
      </c>
      <c r="B624" s="88">
        <f>IF(Sample3!K630&gt;0,Sample3!K630, )</f>
        <v>0</v>
      </c>
      <c r="C624" s="88" t="str">
        <f>IF(Sample3!L630&gt;0,Sample3!L630,"")</f>
        <v/>
      </c>
      <c r="D624" s="88">
        <f>IF(Sample3!M630&gt;0,Sample3!M630,)</f>
        <v>0</v>
      </c>
      <c r="E624" s="162" t="str">
        <f t="shared" si="141"/>
        <v/>
      </c>
      <c r="F624" s="162" t="str">
        <f t="shared" si="142"/>
        <v/>
      </c>
      <c r="G624" s="162" t="str">
        <f t="shared" si="143"/>
        <v/>
      </c>
      <c r="H624" s="162" t="str">
        <f t="shared" si="144"/>
        <v/>
      </c>
      <c r="I624" s="162" t="e">
        <f t="shared" si="145"/>
        <v>#VALUE!</v>
      </c>
      <c r="J624" s="162" t="e">
        <f t="shared" si="151"/>
        <v>#VALUE!</v>
      </c>
      <c r="K624" s="162" t="str">
        <f t="shared" si="146"/>
        <v/>
      </c>
      <c r="L624" s="59" t="str">
        <f t="shared" si="147"/>
        <v/>
      </c>
      <c r="M624" s="162" t="str">
        <f t="shared" si="152"/>
        <v/>
      </c>
      <c r="N624" s="99" t="str">
        <f t="shared" si="148"/>
        <v/>
      </c>
      <c r="O624" s="100" t="str">
        <f t="shared" si="153"/>
        <v/>
      </c>
      <c r="P624" s="100" t="e">
        <f t="shared" si="154"/>
        <v>#VALUE!</v>
      </c>
      <c r="Q624" s="11">
        <v>622</v>
      </c>
      <c r="R624" s="9" t="str">
        <f t="shared" si="149"/>
        <v/>
      </c>
    </row>
    <row r="625" spans="1:18" x14ac:dyDescent="0.25">
      <c r="A625" s="9">
        <f t="shared" si="150"/>
        <v>0</v>
      </c>
      <c r="B625" s="88">
        <f>IF(Sample3!K631&gt;0,Sample3!K631, )</f>
        <v>0</v>
      </c>
      <c r="C625" s="88" t="str">
        <f>IF(Sample3!L631&gt;0,Sample3!L631,"")</f>
        <v/>
      </c>
      <c r="D625" s="88">
        <f>IF(Sample3!M631&gt;0,Sample3!M631,)</f>
        <v>0</v>
      </c>
      <c r="E625" s="162" t="str">
        <f t="shared" si="141"/>
        <v/>
      </c>
      <c r="F625" s="162" t="str">
        <f t="shared" si="142"/>
        <v/>
      </c>
      <c r="G625" s="162" t="str">
        <f t="shared" si="143"/>
        <v/>
      </c>
      <c r="H625" s="162" t="str">
        <f t="shared" si="144"/>
        <v/>
      </c>
      <c r="I625" s="162" t="e">
        <f t="shared" si="145"/>
        <v>#VALUE!</v>
      </c>
      <c r="J625" s="162" t="e">
        <f t="shared" si="151"/>
        <v>#VALUE!</v>
      </c>
      <c r="K625" s="162" t="str">
        <f t="shared" si="146"/>
        <v/>
      </c>
      <c r="L625" s="59" t="str">
        <f t="shared" si="147"/>
        <v/>
      </c>
      <c r="M625" s="162" t="str">
        <f t="shared" si="152"/>
        <v/>
      </c>
      <c r="N625" s="99" t="str">
        <f t="shared" si="148"/>
        <v/>
      </c>
      <c r="O625" s="100" t="str">
        <f t="shared" si="153"/>
        <v/>
      </c>
      <c r="P625" s="100" t="e">
        <f t="shared" si="154"/>
        <v>#VALUE!</v>
      </c>
      <c r="Q625" s="11">
        <v>623</v>
      </c>
      <c r="R625" s="9" t="str">
        <f t="shared" si="149"/>
        <v/>
      </c>
    </row>
    <row r="626" spans="1:18" x14ac:dyDescent="0.25">
      <c r="A626" s="9">
        <f t="shared" si="150"/>
        <v>0</v>
      </c>
      <c r="B626" s="88">
        <f>IF(Sample3!K632&gt;0,Sample3!K632, )</f>
        <v>0</v>
      </c>
      <c r="C626" s="88" t="str">
        <f>IF(Sample3!L632&gt;0,Sample3!L632,"")</f>
        <v/>
      </c>
      <c r="D626" s="88">
        <f>IF(Sample3!M632&gt;0,Sample3!M632,)</f>
        <v>0</v>
      </c>
      <c r="E626" s="162" t="str">
        <f t="shared" si="141"/>
        <v/>
      </c>
      <c r="F626" s="162" t="str">
        <f t="shared" si="142"/>
        <v/>
      </c>
      <c r="G626" s="162" t="str">
        <f t="shared" si="143"/>
        <v/>
      </c>
      <c r="H626" s="162" t="str">
        <f t="shared" si="144"/>
        <v/>
      </c>
      <c r="I626" s="162" t="e">
        <f t="shared" si="145"/>
        <v>#VALUE!</v>
      </c>
      <c r="J626" s="162" t="e">
        <f t="shared" si="151"/>
        <v>#VALUE!</v>
      </c>
      <c r="K626" s="162" t="str">
        <f t="shared" si="146"/>
        <v/>
      </c>
      <c r="L626" s="59" t="str">
        <f t="shared" si="147"/>
        <v/>
      </c>
      <c r="M626" s="162" t="str">
        <f t="shared" si="152"/>
        <v/>
      </c>
      <c r="N626" s="99" t="str">
        <f t="shared" si="148"/>
        <v/>
      </c>
      <c r="O626" s="100" t="str">
        <f t="shared" si="153"/>
        <v/>
      </c>
      <c r="P626" s="100" t="e">
        <f t="shared" si="154"/>
        <v>#VALUE!</v>
      </c>
      <c r="Q626" s="11">
        <v>624</v>
      </c>
      <c r="R626" s="9" t="str">
        <f t="shared" si="149"/>
        <v/>
      </c>
    </row>
    <row r="627" spans="1:18" x14ac:dyDescent="0.25">
      <c r="A627" s="9">
        <f t="shared" si="150"/>
        <v>0</v>
      </c>
      <c r="B627" s="88">
        <f>IF(Sample3!K633&gt;0,Sample3!K633, )</f>
        <v>0</v>
      </c>
      <c r="C627" s="88" t="str">
        <f>IF(Sample3!L633&gt;0,Sample3!L633,"")</f>
        <v/>
      </c>
      <c r="D627" s="88">
        <f>IF(Sample3!M633&gt;0,Sample3!M633,)</f>
        <v>0</v>
      </c>
      <c r="E627" s="162" t="str">
        <f t="shared" si="141"/>
        <v/>
      </c>
      <c r="F627" s="162" t="str">
        <f t="shared" si="142"/>
        <v/>
      </c>
      <c r="G627" s="162" t="str">
        <f t="shared" si="143"/>
        <v/>
      </c>
      <c r="H627" s="162" t="str">
        <f t="shared" si="144"/>
        <v/>
      </c>
      <c r="I627" s="162" t="e">
        <f t="shared" si="145"/>
        <v>#VALUE!</v>
      </c>
      <c r="J627" s="162" t="e">
        <f t="shared" si="151"/>
        <v>#VALUE!</v>
      </c>
      <c r="K627" s="162" t="str">
        <f t="shared" si="146"/>
        <v/>
      </c>
      <c r="L627" s="59" t="str">
        <f t="shared" si="147"/>
        <v/>
      </c>
      <c r="M627" s="162" t="str">
        <f t="shared" si="152"/>
        <v/>
      </c>
      <c r="N627" s="99" t="str">
        <f t="shared" si="148"/>
        <v/>
      </c>
      <c r="O627" s="100" t="str">
        <f t="shared" si="153"/>
        <v/>
      </c>
      <c r="P627" s="100" t="e">
        <f t="shared" si="154"/>
        <v>#VALUE!</v>
      </c>
      <c r="Q627" s="11">
        <v>625</v>
      </c>
      <c r="R627" s="9" t="str">
        <f t="shared" si="149"/>
        <v/>
      </c>
    </row>
    <row r="628" spans="1:18" x14ac:dyDescent="0.25">
      <c r="A628" s="9">
        <f t="shared" si="150"/>
        <v>0</v>
      </c>
      <c r="B628" s="88">
        <f>IF(Sample3!K634&gt;0,Sample3!K634, )</f>
        <v>0</v>
      </c>
      <c r="C628" s="88" t="str">
        <f>IF(Sample3!L634&gt;0,Sample3!L634,"")</f>
        <v/>
      </c>
      <c r="D628" s="88">
        <f>IF(Sample3!M634&gt;0,Sample3!M634,)</f>
        <v>0</v>
      </c>
      <c r="E628" s="162" t="str">
        <f t="shared" si="141"/>
        <v/>
      </c>
      <c r="F628" s="162" t="str">
        <f t="shared" si="142"/>
        <v/>
      </c>
      <c r="G628" s="162" t="str">
        <f t="shared" si="143"/>
        <v/>
      </c>
      <c r="H628" s="162" t="str">
        <f t="shared" si="144"/>
        <v/>
      </c>
      <c r="I628" s="162" t="e">
        <f t="shared" si="145"/>
        <v>#VALUE!</v>
      </c>
      <c r="J628" s="162" t="e">
        <f t="shared" si="151"/>
        <v>#VALUE!</v>
      </c>
      <c r="K628" s="162" t="str">
        <f t="shared" si="146"/>
        <v/>
      </c>
      <c r="L628" s="59" t="str">
        <f t="shared" si="147"/>
        <v/>
      </c>
      <c r="M628" s="162" t="str">
        <f t="shared" si="152"/>
        <v/>
      </c>
      <c r="N628" s="99" t="str">
        <f t="shared" si="148"/>
        <v/>
      </c>
      <c r="O628" s="100" t="str">
        <f t="shared" si="153"/>
        <v/>
      </c>
      <c r="P628" s="100" t="e">
        <f t="shared" si="154"/>
        <v>#VALUE!</v>
      </c>
      <c r="Q628" s="11">
        <v>626</v>
      </c>
      <c r="R628" s="9" t="str">
        <f t="shared" si="149"/>
        <v/>
      </c>
    </row>
    <row r="629" spans="1:18" x14ac:dyDescent="0.25">
      <c r="A629" s="9">
        <f t="shared" si="150"/>
        <v>0</v>
      </c>
      <c r="B629" s="88">
        <f>IF(Sample3!K635&gt;0,Sample3!K635, )</f>
        <v>0</v>
      </c>
      <c r="C629" s="88" t="str">
        <f>IF(Sample3!L635&gt;0,Sample3!L635,"")</f>
        <v/>
      </c>
      <c r="D629" s="88">
        <f>IF(Sample3!M635&gt;0,Sample3!M635,)</f>
        <v>0</v>
      </c>
      <c r="E629" s="162" t="str">
        <f t="shared" si="141"/>
        <v/>
      </c>
      <c r="F629" s="162" t="str">
        <f t="shared" si="142"/>
        <v/>
      </c>
      <c r="G629" s="162" t="str">
        <f t="shared" si="143"/>
        <v/>
      </c>
      <c r="H629" s="162" t="str">
        <f t="shared" si="144"/>
        <v/>
      </c>
      <c r="I629" s="162" t="e">
        <f t="shared" si="145"/>
        <v>#VALUE!</v>
      </c>
      <c r="J629" s="162" t="e">
        <f t="shared" si="151"/>
        <v>#VALUE!</v>
      </c>
      <c r="K629" s="162" t="str">
        <f t="shared" si="146"/>
        <v/>
      </c>
      <c r="L629" s="59" t="str">
        <f t="shared" si="147"/>
        <v/>
      </c>
      <c r="M629" s="162" t="str">
        <f t="shared" si="152"/>
        <v/>
      </c>
      <c r="N629" s="99" t="str">
        <f t="shared" si="148"/>
        <v/>
      </c>
      <c r="O629" s="100" t="str">
        <f t="shared" si="153"/>
        <v/>
      </c>
      <c r="P629" s="100" t="e">
        <f t="shared" si="154"/>
        <v>#VALUE!</v>
      </c>
      <c r="Q629" s="11">
        <v>627</v>
      </c>
      <c r="R629" s="9" t="str">
        <f t="shared" si="149"/>
        <v/>
      </c>
    </row>
    <row r="630" spans="1:18" x14ac:dyDescent="0.25">
      <c r="A630" s="9">
        <f t="shared" si="150"/>
        <v>0</v>
      </c>
      <c r="B630" s="88">
        <f>IF(Sample3!K636&gt;0,Sample3!K636, )</f>
        <v>0</v>
      </c>
      <c r="C630" s="88" t="str">
        <f>IF(Sample3!L636&gt;0,Sample3!L636,"")</f>
        <v/>
      </c>
      <c r="D630" s="88">
        <f>IF(Sample3!M636&gt;0,Sample3!M636,)</f>
        <v>0</v>
      </c>
      <c r="E630" s="162" t="str">
        <f t="shared" si="141"/>
        <v/>
      </c>
      <c r="F630" s="162" t="str">
        <f t="shared" si="142"/>
        <v/>
      </c>
      <c r="G630" s="162" t="str">
        <f t="shared" si="143"/>
        <v/>
      </c>
      <c r="H630" s="162" t="str">
        <f t="shared" si="144"/>
        <v/>
      </c>
      <c r="I630" s="162" t="e">
        <f t="shared" si="145"/>
        <v>#VALUE!</v>
      </c>
      <c r="J630" s="162" t="e">
        <f t="shared" si="151"/>
        <v>#VALUE!</v>
      </c>
      <c r="K630" s="162" t="str">
        <f t="shared" si="146"/>
        <v/>
      </c>
      <c r="L630" s="59" t="str">
        <f t="shared" si="147"/>
        <v/>
      </c>
      <c r="M630" s="162" t="str">
        <f t="shared" si="152"/>
        <v/>
      </c>
      <c r="N630" s="99" t="str">
        <f t="shared" si="148"/>
        <v/>
      </c>
      <c r="O630" s="100" t="str">
        <f t="shared" si="153"/>
        <v/>
      </c>
      <c r="P630" s="100" t="e">
        <f t="shared" si="154"/>
        <v>#VALUE!</v>
      </c>
      <c r="Q630" s="11">
        <v>628</v>
      </c>
      <c r="R630" s="9" t="str">
        <f t="shared" si="149"/>
        <v/>
      </c>
    </row>
    <row r="631" spans="1:18" x14ac:dyDescent="0.25">
      <c r="A631" s="9">
        <f t="shared" si="150"/>
        <v>0</v>
      </c>
      <c r="B631" s="88">
        <f>IF(Sample3!K637&gt;0,Sample3!K637, )</f>
        <v>0</v>
      </c>
      <c r="C631" s="88" t="str">
        <f>IF(Sample3!L637&gt;0,Sample3!L637,"")</f>
        <v/>
      </c>
      <c r="D631" s="88">
        <f>IF(Sample3!M637&gt;0,Sample3!M637,)</f>
        <v>0</v>
      </c>
      <c r="E631" s="162" t="str">
        <f t="shared" si="141"/>
        <v/>
      </c>
      <c r="F631" s="162" t="str">
        <f t="shared" si="142"/>
        <v/>
      </c>
      <c r="G631" s="162" t="str">
        <f t="shared" si="143"/>
        <v/>
      </c>
      <c r="H631" s="162" t="str">
        <f t="shared" si="144"/>
        <v/>
      </c>
      <c r="I631" s="162" t="e">
        <f t="shared" si="145"/>
        <v>#VALUE!</v>
      </c>
      <c r="J631" s="162" t="e">
        <f t="shared" si="151"/>
        <v>#VALUE!</v>
      </c>
      <c r="K631" s="162" t="str">
        <f t="shared" si="146"/>
        <v/>
      </c>
      <c r="L631" s="59" t="str">
        <f t="shared" si="147"/>
        <v/>
      </c>
      <c r="M631" s="162" t="str">
        <f t="shared" si="152"/>
        <v/>
      </c>
      <c r="N631" s="99" t="str">
        <f t="shared" si="148"/>
        <v/>
      </c>
      <c r="O631" s="100" t="str">
        <f t="shared" si="153"/>
        <v/>
      </c>
      <c r="P631" s="100" t="e">
        <f t="shared" si="154"/>
        <v>#VALUE!</v>
      </c>
      <c r="Q631" s="11">
        <v>629</v>
      </c>
      <c r="R631" s="9" t="str">
        <f t="shared" si="149"/>
        <v/>
      </c>
    </row>
    <row r="632" spans="1:18" x14ac:dyDescent="0.25">
      <c r="A632" s="9">
        <f t="shared" si="150"/>
        <v>0</v>
      </c>
      <c r="B632" s="88">
        <f>IF(Sample3!K638&gt;0,Sample3!K638, )</f>
        <v>0</v>
      </c>
      <c r="C632" s="88" t="str">
        <f>IF(Sample3!L638&gt;0,Sample3!L638,"")</f>
        <v/>
      </c>
      <c r="D632" s="88">
        <f>IF(Sample3!M638&gt;0,Sample3!M638,)</f>
        <v>0</v>
      </c>
      <c r="E632" s="162" t="str">
        <f t="shared" si="141"/>
        <v/>
      </c>
      <c r="F632" s="162" t="str">
        <f t="shared" si="142"/>
        <v/>
      </c>
      <c r="G632" s="162" t="str">
        <f t="shared" si="143"/>
        <v/>
      </c>
      <c r="H632" s="162" t="str">
        <f t="shared" si="144"/>
        <v/>
      </c>
      <c r="I632" s="162" t="e">
        <f t="shared" si="145"/>
        <v>#VALUE!</v>
      </c>
      <c r="J632" s="162" t="e">
        <f t="shared" si="151"/>
        <v>#VALUE!</v>
      </c>
      <c r="K632" s="162" t="str">
        <f t="shared" si="146"/>
        <v/>
      </c>
      <c r="L632" s="59" t="str">
        <f t="shared" si="147"/>
        <v/>
      </c>
      <c r="M632" s="162" t="str">
        <f t="shared" si="152"/>
        <v/>
      </c>
      <c r="N632" s="99" t="str">
        <f t="shared" si="148"/>
        <v/>
      </c>
      <c r="O632" s="100" t="str">
        <f t="shared" si="153"/>
        <v/>
      </c>
      <c r="P632" s="100" t="e">
        <f t="shared" si="154"/>
        <v>#VALUE!</v>
      </c>
      <c r="Q632" s="11">
        <v>630</v>
      </c>
      <c r="R632" s="9" t="str">
        <f t="shared" si="149"/>
        <v/>
      </c>
    </row>
    <row r="633" spans="1:18" x14ac:dyDescent="0.25">
      <c r="A633" s="9">
        <f t="shared" si="150"/>
        <v>0</v>
      </c>
      <c r="B633" s="88">
        <f>IF(Sample3!K639&gt;0,Sample3!K639, )</f>
        <v>0</v>
      </c>
      <c r="C633" s="88" t="str">
        <f>IF(Sample3!L639&gt;0,Sample3!L639,"")</f>
        <v/>
      </c>
      <c r="D633" s="88">
        <f>IF(Sample3!M639&gt;0,Sample3!M639,)</f>
        <v>0</v>
      </c>
      <c r="E633" s="162" t="str">
        <f t="shared" si="141"/>
        <v/>
      </c>
      <c r="F633" s="162" t="str">
        <f t="shared" si="142"/>
        <v/>
      </c>
      <c r="G633" s="162" t="str">
        <f t="shared" si="143"/>
        <v/>
      </c>
      <c r="H633" s="162" t="str">
        <f t="shared" si="144"/>
        <v/>
      </c>
      <c r="I633" s="162" t="e">
        <f t="shared" si="145"/>
        <v>#VALUE!</v>
      </c>
      <c r="J633" s="162" t="e">
        <f t="shared" si="151"/>
        <v>#VALUE!</v>
      </c>
      <c r="K633" s="162" t="str">
        <f t="shared" si="146"/>
        <v/>
      </c>
      <c r="L633" s="59" t="str">
        <f t="shared" si="147"/>
        <v/>
      </c>
      <c r="M633" s="162" t="str">
        <f t="shared" si="152"/>
        <v/>
      </c>
      <c r="N633" s="99" t="str">
        <f t="shared" si="148"/>
        <v/>
      </c>
      <c r="O633" s="100" t="str">
        <f t="shared" si="153"/>
        <v/>
      </c>
      <c r="P633" s="100" t="e">
        <f t="shared" si="154"/>
        <v>#VALUE!</v>
      </c>
      <c r="Q633" s="11">
        <v>631</v>
      </c>
      <c r="R633" s="9" t="str">
        <f t="shared" si="149"/>
        <v/>
      </c>
    </row>
    <row r="634" spans="1:18" x14ac:dyDescent="0.25">
      <c r="A634" s="9">
        <f t="shared" si="150"/>
        <v>0</v>
      </c>
      <c r="B634" s="88">
        <f>IF(Sample3!K640&gt;0,Sample3!K640, )</f>
        <v>0</v>
      </c>
      <c r="C634" s="88" t="str">
        <f>IF(Sample3!L640&gt;0,Sample3!L640,"")</f>
        <v/>
      </c>
      <c r="D634" s="88">
        <f>IF(Sample3!M640&gt;0,Sample3!M640,)</f>
        <v>0</v>
      </c>
      <c r="E634" s="162" t="str">
        <f t="shared" si="141"/>
        <v/>
      </c>
      <c r="F634" s="162" t="str">
        <f t="shared" si="142"/>
        <v/>
      </c>
      <c r="G634" s="162" t="str">
        <f t="shared" si="143"/>
        <v/>
      </c>
      <c r="H634" s="162" t="str">
        <f t="shared" si="144"/>
        <v/>
      </c>
      <c r="I634" s="162" t="e">
        <f t="shared" si="145"/>
        <v>#VALUE!</v>
      </c>
      <c r="J634" s="162" t="e">
        <f t="shared" si="151"/>
        <v>#VALUE!</v>
      </c>
      <c r="K634" s="162" t="str">
        <f t="shared" si="146"/>
        <v/>
      </c>
      <c r="L634" s="59" t="str">
        <f t="shared" si="147"/>
        <v/>
      </c>
      <c r="M634" s="162" t="str">
        <f t="shared" si="152"/>
        <v/>
      </c>
      <c r="N634" s="99" t="str">
        <f t="shared" si="148"/>
        <v/>
      </c>
      <c r="O634" s="100" t="str">
        <f t="shared" si="153"/>
        <v/>
      </c>
      <c r="P634" s="100" t="e">
        <f t="shared" si="154"/>
        <v>#VALUE!</v>
      </c>
      <c r="Q634" s="11">
        <v>632</v>
      </c>
      <c r="R634" s="9" t="str">
        <f t="shared" si="149"/>
        <v/>
      </c>
    </row>
    <row r="635" spans="1:18" x14ac:dyDescent="0.25">
      <c r="A635" s="9">
        <f t="shared" si="150"/>
        <v>0</v>
      </c>
      <c r="B635" s="88">
        <f>IF(Sample3!K641&gt;0,Sample3!K641, )</f>
        <v>0</v>
      </c>
      <c r="C635" s="88" t="str">
        <f>IF(Sample3!L641&gt;0,Sample3!L641,"")</f>
        <v/>
      </c>
      <c r="D635" s="88">
        <f>IF(Sample3!M641&gt;0,Sample3!M641,)</f>
        <v>0</v>
      </c>
      <c r="E635" s="162" t="str">
        <f t="shared" si="141"/>
        <v/>
      </c>
      <c r="F635" s="162" t="str">
        <f t="shared" si="142"/>
        <v/>
      </c>
      <c r="G635" s="162" t="str">
        <f t="shared" si="143"/>
        <v/>
      </c>
      <c r="H635" s="162" t="str">
        <f t="shared" si="144"/>
        <v/>
      </c>
      <c r="I635" s="162" t="e">
        <f t="shared" si="145"/>
        <v>#VALUE!</v>
      </c>
      <c r="J635" s="162" t="e">
        <f t="shared" si="151"/>
        <v>#VALUE!</v>
      </c>
      <c r="K635" s="162" t="str">
        <f t="shared" si="146"/>
        <v/>
      </c>
      <c r="L635" s="59" t="str">
        <f t="shared" si="147"/>
        <v/>
      </c>
      <c r="M635" s="162" t="str">
        <f t="shared" si="152"/>
        <v/>
      </c>
      <c r="N635" s="99" t="str">
        <f t="shared" si="148"/>
        <v/>
      </c>
      <c r="O635" s="100" t="str">
        <f t="shared" si="153"/>
        <v/>
      </c>
      <c r="P635" s="100" t="e">
        <f t="shared" si="154"/>
        <v>#VALUE!</v>
      </c>
      <c r="Q635" s="11">
        <v>633</v>
      </c>
      <c r="R635" s="9" t="str">
        <f t="shared" si="149"/>
        <v/>
      </c>
    </row>
    <row r="636" spans="1:18" x14ac:dyDescent="0.25">
      <c r="A636" s="9">
        <f t="shared" si="150"/>
        <v>0</v>
      </c>
      <c r="B636" s="88">
        <f>IF(Sample3!K642&gt;0,Sample3!K642, )</f>
        <v>0</v>
      </c>
      <c r="C636" s="88" t="str">
        <f>IF(Sample3!L642&gt;0,Sample3!L642,"")</f>
        <v/>
      </c>
      <c r="D636" s="88">
        <f>IF(Sample3!M642&gt;0,Sample3!M642,)</f>
        <v>0</v>
      </c>
      <c r="E636" s="162" t="str">
        <f t="shared" si="141"/>
        <v/>
      </c>
      <c r="F636" s="162" t="str">
        <f t="shared" si="142"/>
        <v/>
      </c>
      <c r="G636" s="162" t="str">
        <f t="shared" si="143"/>
        <v/>
      </c>
      <c r="H636" s="162" t="str">
        <f t="shared" si="144"/>
        <v/>
      </c>
      <c r="I636" s="162" t="e">
        <f t="shared" si="145"/>
        <v>#VALUE!</v>
      </c>
      <c r="J636" s="162" t="e">
        <f t="shared" si="151"/>
        <v>#VALUE!</v>
      </c>
      <c r="K636" s="162" t="str">
        <f t="shared" si="146"/>
        <v/>
      </c>
      <c r="L636" s="59" t="str">
        <f t="shared" si="147"/>
        <v/>
      </c>
      <c r="M636" s="162" t="str">
        <f t="shared" si="152"/>
        <v/>
      </c>
      <c r="N636" s="99" t="str">
        <f t="shared" si="148"/>
        <v/>
      </c>
      <c r="O636" s="100" t="str">
        <f t="shared" si="153"/>
        <v/>
      </c>
      <c r="P636" s="100" t="e">
        <f t="shared" si="154"/>
        <v>#VALUE!</v>
      </c>
      <c r="Q636" s="11">
        <v>634</v>
      </c>
      <c r="R636" s="9" t="str">
        <f t="shared" si="149"/>
        <v/>
      </c>
    </row>
    <row r="637" spans="1:18" x14ac:dyDescent="0.25">
      <c r="A637" s="9">
        <f t="shared" si="150"/>
        <v>0</v>
      </c>
      <c r="B637" s="88">
        <f>IF(Sample3!K643&gt;0,Sample3!K643, )</f>
        <v>0</v>
      </c>
      <c r="C637" s="88" t="str">
        <f>IF(Sample3!L643&gt;0,Sample3!L643,"")</f>
        <v/>
      </c>
      <c r="D637" s="88">
        <f>IF(Sample3!M643&gt;0,Sample3!M643,)</f>
        <v>0</v>
      </c>
      <c r="E637" s="162" t="str">
        <f t="shared" si="141"/>
        <v/>
      </c>
      <c r="F637" s="162" t="str">
        <f t="shared" si="142"/>
        <v/>
      </c>
      <c r="G637" s="162" t="str">
        <f t="shared" si="143"/>
        <v/>
      </c>
      <c r="H637" s="162" t="str">
        <f t="shared" si="144"/>
        <v/>
      </c>
      <c r="I637" s="162" t="e">
        <f t="shared" si="145"/>
        <v>#VALUE!</v>
      </c>
      <c r="J637" s="162" t="e">
        <f t="shared" si="151"/>
        <v>#VALUE!</v>
      </c>
      <c r="K637" s="162" t="str">
        <f t="shared" si="146"/>
        <v/>
      </c>
      <c r="L637" s="59" t="str">
        <f t="shared" si="147"/>
        <v/>
      </c>
      <c r="M637" s="162" t="str">
        <f t="shared" si="152"/>
        <v/>
      </c>
      <c r="N637" s="99" t="str">
        <f t="shared" si="148"/>
        <v/>
      </c>
      <c r="O637" s="100" t="str">
        <f t="shared" si="153"/>
        <v/>
      </c>
      <c r="P637" s="100" t="e">
        <f t="shared" si="154"/>
        <v>#VALUE!</v>
      </c>
      <c r="Q637" s="11">
        <v>635</v>
      </c>
      <c r="R637" s="9" t="str">
        <f t="shared" si="149"/>
        <v/>
      </c>
    </row>
    <row r="638" spans="1:18" x14ac:dyDescent="0.25">
      <c r="A638" s="9">
        <f t="shared" si="150"/>
        <v>0</v>
      </c>
      <c r="B638" s="88">
        <f>IF(Sample3!K644&gt;0,Sample3!K644, )</f>
        <v>0</v>
      </c>
      <c r="C638" s="88" t="str">
        <f>IF(Sample3!L644&gt;0,Sample3!L644,"")</f>
        <v/>
      </c>
      <c r="D638" s="88">
        <f>IF(Sample3!M644&gt;0,Sample3!M644,)</f>
        <v>0</v>
      </c>
      <c r="E638" s="162" t="str">
        <f t="shared" si="141"/>
        <v/>
      </c>
      <c r="F638" s="162" t="str">
        <f t="shared" si="142"/>
        <v/>
      </c>
      <c r="G638" s="162" t="str">
        <f t="shared" si="143"/>
        <v/>
      </c>
      <c r="H638" s="162" t="str">
        <f t="shared" si="144"/>
        <v/>
      </c>
      <c r="I638" s="162" t="e">
        <f t="shared" si="145"/>
        <v>#VALUE!</v>
      </c>
      <c r="J638" s="162" t="e">
        <f t="shared" si="151"/>
        <v>#VALUE!</v>
      </c>
      <c r="K638" s="162" t="str">
        <f t="shared" si="146"/>
        <v/>
      </c>
      <c r="L638" s="59" t="str">
        <f t="shared" si="147"/>
        <v/>
      </c>
      <c r="M638" s="162" t="str">
        <f t="shared" si="152"/>
        <v/>
      </c>
      <c r="N638" s="99" t="str">
        <f t="shared" si="148"/>
        <v/>
      </c>
      <c r="O638" s="100" t="str">
        <f t="shared" si="153"/>
        <v/>
      </c>
      <c r="P638" s="100" t="e">
        <f t="shared" si="154"/>
        <v>#VALUE!</v>
      </c>
      <c r="Q638" s="11">
        <v>636</v>
      </c>
      <c r="R638" s="9" t="str">
        <f t="shared" si="149"/>
        <v/>
      </c>
    </row>
    <row r="639" spans="1:18" x14ac:dyDescent="0.25">
      <c r="A639" s="9">
        <f t="shared" si="150"/>
        <v>0</v>
      </c>
      <c r="B639" s="88">
        <f>IF(Sample3!K645&gt;0,Sample3!K645, )</f>
        <v>0</v>
      </c>
      <c r="C639" s="88" t="str">
        <f>IF(Sample3!L645&gt;0,Sample3!L645,"")</f>
        <v/>
      </c>
      <c r="D639" s="88">
        <f>IF(Sample3!M645&gt;0,Sample3!M645,)</f>
        <v>0</v>
      </c>
      <c r="E639" s="162" t="str">
        <f t="shared" si="141"/>
        <v/>
      </c>
      <c r="F639" s="162" t="str">
        <f t="shared" si="142"/>
        <v/>
      </c>
      <c r="G639" s="162" t="str">
        <f t="shared" si="143"/>
        <v/>
      </c>
      <c r="H639" s="162" t="str">
        <f t="shared" si="144"/>
        <v/>
      </c>
      <c r="I639" s="162" t="e">
        <f t="shared" si="145"/>
        <v>#VALUE!</v>
      </c>
      <c r="J639" s="162" t="e">
        <f t="shared" si="151"/>
        <v>#VALUE!</v>
      </c>
      <c r="K639" s="162" t="str">
        <f t="shared" si="146"/>
        <v/>
      </c>
      <c r="L639" s="59" t="str">
        <f t="shared" si="147"/>
        <v/>
      </c>
      <c r="M639" s="162" t="str">
        <f t="shared" si="152"/>
        <v/>
      </c>
      <c r="N639" s="99" t="str">
        <f t="shared" si="148"/>
        <v/>
      </c>
      <c r="O639" s="100" t="str">
        <f t="shared" si="153"/>
        <v/>
      </c>
      <c r="P639" s="100" t="e">
        <f t="shared" si="154"/>
        <v>#VALUE!</v>
      </c>
      <c r="Q639" s="11">
        <v>637</v>
      </c>
      <c r="R639" s="9" t="str">
        <f t="shared" si="149"/>
        <v/>
      </c>
    </row>
    <row r="640" spans="1:18" x14ac:dyDescent="0.25">
      <c r="A640" s="9">
        <f t="shared" si="150"/>
        <v>0</v>
      </c>
      <c r="B640" s="88">
        <f>IF(Sample3!K646&gt;0,Sample3!K646, )</f>
        <v>0</v>
      </c>
      <c r="C640" s="88" t="str">
        <f>IF(Sample3!L646&gt;0,Sample3!L646,"")</f>
        <v/>
      </c>
      <c r="D640" s="88">
        <f>IF(Sample3!M646&gt;0,Sample3!M646,)</f>
        <v>0</v>
      </c>
      <c r="E640" s="162" t="str">
        <f t="shared" si="141"/>
        <v/>
      </c>
      <c r="F640" s="162" t="str">
        <f t="shared" si="142"/>
        <v/>
      </c>
      <c r="G640" s="162" t="str">
        <f t="shared" si="143"/>
        <v/>
      </c>
      <c r="H640" s="162" t="str">
        <f t="shared" si="144"/>
        <v/>
      </c>
      <c r="I640" s="162" t="e">
        <f t="shared" si="145"/>
        <v>#VALUE!</v>
      </c>
      <c r="J640" s="162" t="e">
        <f t="shared" si="151"/>
        <v>#VALUE!</v>
      </c>
      <c r="K640" s="162" t="str">
        <f t="shared" si="146"/>
        <v/>
      </c>
      <c r="L640" s="59" t="str">
        <f t="shared" si="147"/>
        <v/>
      </c>
      <c r="M640" s="162" t="str">
        <f t="shared" si="152"/>
        <v/>
      </c>
      <c r="N640" s="99" t="str">
        <f t="shared" si="148"/>
        <v/>
      </c>
      <c r="O640" s="100" t="str">
        <f t="shared" si="153"/>
        <v/>
      </c>
      <c r="P640" s="100" t="e">
        <f t="shared" si="154"/>
        <v>#VALUE!</v>
      </c>
      <c r="Q640" s="11">
        <v>638</v>
      </c>
      <c r="R640" s="9" t="str">
        <f t="shared" si="149"/>
        <v/>
      </c>
    </row>
    <row r="641" spans="1:18" x14ac:dyDescent="0.25">
      <c r="A641" s="9">
        <f t="shared" si="150"/>
        <v>0</v>
      </c>
      <c r="B641" s="88">
        <f>IF(Sample3!K647&gt;0,Sample3!K647, )</f>
        <v>0</v>
      </c>
      <c r="C641" s="88" t="str">
        <f>IF(Sample3!L647&gt;0,Sample3!L647,"")</f>
        <v/>
      </c>
      <c r="D641" s="88">
        <f>IF(Sample3!M647&gt;0,Sample3!M647,)</f>
        <v>0</v>
      </c>
      <c r="E641" s="162" t="str">
        <f t="shared" si="141"/>
        <v/>
      </c>
      <c r="F641" s="162" t="str">
        <f t="shared" si="142"/>
        <v/>
      </c>
      <c r="G641" s="162" t="str">
        <f t="shared" si="143"/>
        <v/>
      </c>
      <c r="H641" s="162" t="str">
        <f t="shared" si="144"/>
        <v/>
      </c>
      <c r="I641" s="162" t="e">
        <f t="shared" si="145"/>
        <v>#VALUE!</v>
      </c>
      <c r="J641" s="162" t="e">
        <f t="shared" si="151"/>
        <v>#VALUE!</v>
      </c>
      <c r="K641" s="162" t="str">
        <f t="shared" si="146"/>
        <v/>
      </c>
      <c r="L641" s="59" t="str">
        <f t="shared" si="147"/>
        <v/>
      </c>
      <c r="M641" s="162" t="str">
        <f t="shared" si="152"/>
        <v/>
      </c>
      <c r="N641" s="99" t="str">
        <f t="shared" si="148"/>
        <v/>
      </c>
      <c r="O641" s="100" t="str">
        <f t="shared" si="153"/>
        <v/>
      </c>
      <c r="P641" s="100" t="e">
        <f t="shared" si="154"/>
        <v>#VALUE!</v>
      </c>
      <c r="Q641" s="11">
        <v>639</v>
      </c>
      <c r="R641" s="9" t="str">
        <f t="shared" si="149"/>
        <v/>
      </c>
    </row>
    <row r="642" spans="1:18" x14ac:dyDescent="0.25">
      <c r="A642" s="9">
        <f t="shared" si="150"/>
        <v>0</v>
      </c>
      <c r="B642" s="88">
        <f>IF(Sample3!K648&gt;0,Sample3!K648, )</f>
        <v>0</v>
      </c>
      <c r="C642" s="88" t="str">
        <f>IF(Sample3!L648&gt;0,Sample3!L648,"")</f>
        <v/>
      </c>
      <c r="D642" s="88">
        <f>IF(Sample3!M648&gt;0,Sample3!M648,)</f>
        <v>0</v>
      </c>
      <c r="E642" s="162" t="str">
        <f t="shared" ref="E642:E700" si="155">IF(OR(B642="",B642=0),"",B642+1/$U$17)</f>
        <v/>
      </c>
      <c r="F642" s="162" t="str">
        <f t="shared" ref="F642:F700" si="156">IF(OR(B642="",B642=0),"",$V$18-(LN(1+EXP(-$S$11*(I642-V$18))))/$S$11)</f>
        <v/>
      </c>
      <c r="G642" s="162" t="str">
        <f t="shared" ref="G642:G700" si="157">IF(OR(B642="",B642=0),"",B642-F642-H642-V$5*K642)</f>
        <v/>
      </c>
      <c r="H642" s="162" t="str">
        <f t="shared" ref="H642:H700" si="158">IF(OR(B642="",B642=0),"",1/2*(B642-V$5*K642+T$11)+1/2*POWER((B642-V$5*K642+T$11)^2-4*V$11*(B642-V$5*K642),0.5))</f>
        <v/>
      </c>
      <c r="I642" s="162" t="e">
        <f t="shared" ref="I642:I700" si="159">B642-H642-V$5*K642</f>
        <v>#VALUE!</v>
      </c>
      <c r="J642" s="162" t="e">
        <f t="shared" si="151"/>
        <v>#VALUE!</v>
      </c>
      <c r="K642" s="162" t="str">
        <f t="shared" ref="K642:K700" si="160">IF(OR(B642="",B642=0),"",LN(1+EXP($U$11*(B642-$U$13)))/$U$11)</f>
        <v/>
      </c>
      <c r="L642" s="59" t="str">
        <f t="shared" ref="L642:L700" si="161">IF(OR(B642="",B642=0),"",-LN(1+EXP($V$15*(B642-$V$13)))/$V$15)</f>
        <v/>
      </c>
      <c r="M642" s="162" t="str">
        <f t="shared" si="152"/>
        <v/>
      </c>
      <c r="N642" s="99" t="str">
        <f t="shared" ref="N642:N700" si="162">IF(OR(B642="",B642=0),"",(M642-C642)*(M642-C642))</f>
        <v/>
      </c>
      <c r="O642" s="100" t="str">
        <f t="shared" si="153"/>
        <v/>
      </c>
      <c r="P642" s="100" t="e">
        <f t="shared" si="154"/>
        <v>#VALUE!</v>
      </c>
      <c r="Q642" s="11">
        <v>640</v>
      </c>
      <c r="R642" s="9" t="str">
        <f t="shared" ref="R642:R700" si="163">IF(OR(B642="",B642=0),"",T$17+T$15*G642)</f>
        <v/>
      </c>
    </row>
    <row r="643" spans="1:18" x14ac:dyDescent="0.25">
      <c r="A643" s="9">
        <f t="shared" ref="A643:A700" si="164">-B643</f>
        <v>0</v>
      </c>
      <c r="B643" s="88">
        <f>IF(Sample3!K649&gt;0,Sample3!K649, )</f>
        <v>0</v>
      </c>
      <c r="C643" s="88" t="str">
        <f>IF(Sample3!L649&gt;0,Sample3!L649,"")</f>
        <v/>
      </c>
      <c r="D643" s="88">
        <f>IF(Sample3!M649&gt;0,Sample3!M649,)</f>
        <v>0</v>
      </c>
      <c r="E643" s="162" t="str">
        <f t="shared" si="155"/>
        <v/>
      </c>
      <c r="F643" s="162" t="str">
        <f t="shared" si="156"/>
        <v/>
      </c>
      <c r="G643" s="162" t="str">
        <f t="shared" si="157"/>
        <v/>
      </c>
      <c r="H643" s="162" t="str">
        <f t="shared" si="158"/>
        <v/>
      </c>
      <c r="I643" s="162" t="e">
        <f t="shared" si="159"/>
        <v>#VALUE!</v>
      </c>
      <c r="J643" s="162" t="e">
        <f t="shared" ref="J643:J700" si="165">B643-I643-V$5*K643</f>
        <v>#VALUE!</v>
      </c>
      <c r="K643" s="162" t="str">
        <f t="shared" si="160"/>
        <v/>
      </c>
      <c r="L643" s="59" t="str">
        <f t="shared" si="161"/>
        <v/>
      </c>
      <c r="M643" s="162" t="str">
        <f t="shared" ref="M643:M700" si="166">IF(OR(B643="",B643=0),"",$S$15*F643+$T$17+$T$15*G643+$U$15*H643+S$17*(K643+L643))</f>
        <v/>
      </c>
      <c r="N643" s="99" t="str">
        <f t="shared" si="162"/>
        <v/>
      </c>
      <c r="O643" s="100" t="str">
        <f t="shared" ref="O643:O700" si="167">IF(OR(B643="",B643=0),"",1/V$17*LN(1+EXP(V$17*(B643-V$5*K643-T$13))))</f>
        <v/>
      </c>
      <c r="P643" s="100" t="e">
        <f t="shared" ref="P643:P700" si="168">(O643-J643)^2</f>
        <v>#VALUE!</v>
      </c>
      <c r="Q643" s="11">
        <v>641</v>
      </c>
      <c r="R643" s="9" t="str">
        <f t="shared" si="163"/>
        <v/>
      </c>
    </row>
    <row r="644" spans="1:18" x14ac:dyDescent="0.25">
      <c r="A644" s="9">
        <f t="shared" si="164"/>
        <v>0</v>
      </c>
      <c r="B644" s="88">
        <f>IF(Sample3!K650&gt;0,Sample3!K650, )</f>
        <v>0</v>
      </c>
      <c r="C644" s="88" t="str">
        <f>IF(Sample3!L650&gt;0,Sample3!L650,"")</f>
        <v/>
      </c>
      <c r="D644" s="88">
        <f>IF(Sample3!M650&gt;0,Sample3!M650,)</f>
        <v>0</v>
      </c>
      <c r="E644" s="162" t="str">
        <f t="shared" si="155"/>
        <v/>
      </c>
      <c r="F644" s="162" t="str">
        <f t="shared" si="156"/>
        <v/>
      </c>
      <c r="G644" s="162" t="str">
        <f t="shared" si="157"/>
        <v/>
      </c>
      <c r="H644" s="162" t="str">
        <f t="shared" si="158"/>
        <v/>
      </c>
      <c r="I644" s="162" t="e">
        <f t="shared" si="159"/>
        <v>#VALUE!</v>
      </c>
      <c r="J644" s="162" t="e">
        <f t="shared" si="165"/>
        <v>#VALUE!</v>
      </c>
      <c r="K644" s="162" t="str">
        <f t="shared" si="160"/>
        <v/>
      </c>
      <c r="L644" s="59" t="str">
        <f t="shared" si="161"/>
        <v/>
      </c>
      <c r="M644" s="162" t="str">
        <f t="shared" si="166"/>
        <v/>
      </c>
      <c r="N644" s="99" t="str">
        <f t="shared" si="162"/>
        <v/>
      </c>
      <c r="O644" s="100" t="str">
        <f t="shared" si="167"/>
        <v/>
      </c>
      <c r="P644" s="100" t="e">
        <f t="shared" si="168"/>
        <v>#VALUE!</v>
      </c>
      <c r="Q644" s="11">
        <v>642</v>
      </c>
      <c r="R644" s="9" t="str">
        <f t="shared" si="163"/>
        <v/>
      </c>
    </row>
    <row r="645" spans="1:18" x14ac:dyDescent="0.25">
      <c r="A645" s="9">
        <f t="shared" si="164"/>
        <v>0</v>
      </c>
      <c r="B645" s="88">
        <f>IF(Sample3!K651&gt;0,Sample3!K651, )</f>
        <v>0</v>
      </c>
      <c r="C645" s="88" t="str">
        <f>IF(Sample3!L651&gt;0,Sample3!L651,"")</f>
        <v/>
      </c>
      <c r="D645" s="88">
        <f>IF(Sample3!M651&gt;0,Sample3!M651,)</f>
        <v>0</v>
      </c>
      <c r="E645" s="162" t="str">
        <f t="shared" si="155"/>
        <v/>
      </c>
      <c r="F645" s="162" t="str">
        <f t="shared" si="156"/>
        <v/>
      </c>
      <c r="G645" s="162" t="str">
        <f t="shared" si="157"/>
        <v/>
      </c>
      <c r="H645" s="162" t="str">
        <f t="shared" si="158"/>
        <v/>
      </c>
      <c r="I645" s="162" t="e">
        <f t="shared" si="159"/>
        <v>#VALUE!</v>
      </c>
      <c r="J645" s="162" t="e">
        <f t="shared" si="165"/>
        <v>#VALUE!</v>
      </c>
      <c r="K645" s="162" t="str">
        <f t="shared" si="160"/>
        <v/>
      </c>
      <c r="L645" s="59" t="str">
        <f t="shared" si="161"/>
        <v/>
      </c>
      <c r="M645" s="162" t="str">
        <f t="shared" si="166"/>
        <v/>
      </c>
      <c r="N645" s="99" t="str">
        <f t="shared" si="162"/>
        <v/>
      </c>
      <c r="O645" s="100" t="str">
        <f t="shared" si="167"/>
        <v/>
      </c>
      <c r="P645" s="100" t="e">
        <f t="shared" si="168"/>
        <v>#VALUE!</v>
      </c>
      <c r="Q645" s="11">
        <v>643</v>
      </c>
      <c r="R645" s="9" t="str">
        <f t="shared" si="163"/>
        <v/>
      </c>
    </row>
    <row r="646" spans="1:18" x14ac:dyDescent="0.25">
      <c r="A646" s="9">
        <f t="shared" si="164"/>
        <v>0</v>
      </c>
      <c r="B646" s="88">
        <f>IF(Sample3!K652&gt;0,Sample3!K652, )</f>
        <v>0</v>
      </c>
      <c r="C646" s="88" t="str">
        <f>IF(Sample3!L652&gt;0,Sample3!L652,"")</f>
        <v/>
      </c>
      <c r="D646" s="88">
        <f>IF(Sample3!M652&gt;0,Sample3!M652,)</f>
        <v>0</v>
      </c>
      <c r="E646" s="162" t="str">
        <f t="shared" si="155"/>
        <v/>
      </c>
      <c r="F646" s="162" t="str">
        <f t="shared" si="156"/>
        <v/>
      </c>
      <c r="G646" s="162" t="str">
        <f t="shared" si="157"/>
        <v/>
      </c>
      <c r="H646" s="162" t="str">
        <f t="shared" si="158"/>
        <v/>
      </c>
      <c r="I646" s="162" t="e">
        <f t="shared" si="159"/>
        <v>#VALUE!</v>
      </c>
      <c r="J646" s="162" t="e">
        <f t="shared" si="165"/>
        <v>#VALUE!</v>
      </c>
      <c r="K646" s="162" t="str">
        <f t="shared" si="160"/>
        <v/>
      </c>
      <c r="L646" s="59" t="str">
        <f t="shared" si="161"/>
        <v/>
      </c>
      <c r="M646" s="162" t="str">
        <f t="shared" si="166"/>
        <v/>
      </c>
      <c r="N646" s="99" t="str">
        <f t="shared" si="162"/>
        <v/>
      </c>
      <c r="O646" s="100" t="str">
        <f t="shared" si="167"/>
        <v/>
      </c>
      <c r="P646" s="100" t="e">
        <f t="shared" si="168"/>
        <v>#VALUE!</v>
      </c>
      <c r="Q646" s="11">
        <v>644</v>
      </c>
      <c r="R646" s="9" t="str">
        <f t="shared" si="163"/>
        <v/>
      </c>
    </row>
    <row r="647" spans="1:18" x14ac:dyDescent="0.25">
      <c r="A647" s="9">
        <f t="shared" si="164"/>
        <v>0</v>
      </c>
      <c r="B647" s="88">
        <f>IF(Sample3!K653&gt;0,Sample3!K653, )</f>
        <v>0</v>
      </c>
      <c r="C647" s="88" t="str">
        <f>IF(Sample3!L653&gt;0,Sample3!L653,"")</f>
        <v/>
      </c>
      <c r="D647" s="88">
        <f>IF(Sample3!M653&gt;0,Sample3!M653,)</f>
        <v>0</v>
      </c>
      <c r="E647" s="162" t="str">
        <f t="shared" si="155"/>
        <v/>
      </c>
      <c r="F647" s="162" t="str">
        <f t="shared" si="156"/>
        <v/>
      </c>
      <c r="G647" s="162" t="str">
        <f t="shared" si="157"/>
        <v/>
      </c>
      <c r="H647" s="162" t="str">
        <f t="shared" si="158"/>
        <v/>
      </c>
      <c r="I647" s="162" t="e">
        <f t="shared" si="159"/>
        <v>#VALUE!</v>
      </c>
      <c r="J647" s="162" t="e">
        <f t="shared" si="165"/>
        <v>#VALUE!</v>
      </c>
      <c r="K647" s="162" t="str">
        <f t="shared" si="160"/>
        <v/>
      </c>
      <c r="L647" s="59" t="str">
        <f t="shared" si="161"/>
        <v/>
      </c>
      <c r="M647" s="162" t="str">
        <f t="shared" si="166"/>
        <v/>
      </c>
      <c r="N647" s="99" t="str">
        <f t="shared" si="162"/>
        <v/>
      </c>
      <c r="O647" s="100" t="str">
        <f t="shared" si="167"/>
        <v/>
      </c>
      <c r="P647" s="100" t="e">
        <f t="shared" si="168"/>
        <v>#VALUE!</v>
      </c>
      <c r="Q647" s="11">
        <v>645</v>
      </c>
      <c r="R647" s="9" t="str">
        <f t="shared" si="163"/>
        <v/>
      </c>
    </row>
    <row r="648" spans="1:18" x14ac:dyDescent="0.25">
      <c r="A648" s="9">
        <f t="shared" si="164"/>
        <v>0</v>
      </c>
      <c r="B648" s="88">
        <f>IF(Sample3!K654&gt;0,Sample3!K654, )</f>
        <v>0</v>
      </c>
      <c r="C648" s="88" t="str">
        <f>IF(Sample3!L654&gt;0,Sample3!L654,"")</f>
        <v/>
      </c>
      <c r="D648" s="88">
        <f>IF(Sample3!M654&gt;0,Sample3!M654,)</f>
        <v>0</v>
      </c>
      <c r="E648" s="162" t="str">
        <f t="shared" si="155"/>
        <v/>
      </c>
      <c r="F648" s="162" t="str">
        <f t="shared" si="156"/>
        <v/>
      </c>
      <c r="G648" s="162" t="str">
        <f t="shared" si="157"/>
        <v/>
      </c>
      <c r="H648" s="162" t="str">
        <f t="shared" si="158"/>
        <v/>
      </c>
      <c r="I648" s="162" t="e">
        <f t="shared" si="159"/>
        <v>#VALUE!</v>
      </c>
      <c r="J648" s="162" t="e">
        <f t="shared" si="165"/>
        <v>#VALUE!</v>
      </c>
      <c r="K648" s="162" t="str">
        <f t="shared" si="160"/>
        <v/>
      </c>
      <c r="L648" s="59" t="str">
        <f t="shared" si="161"/>
        <v/>
      </c>
      <c r="M648" s="162" t="str">
        <f t="shared" si="166"/>
        <v/>
      </c>
      <c r="N648" s="99" t="str">
        <f t="shared" si="162"/>
        <v/>
      </c>
      <c r="O648" s="100" t="str">
        <f t="shared" si="167"/>
        <v/>
      </c>
      <c r="P648" s="100" t="e">
        <f t="shared" si="168"/>
        <v>#VALUE!</v>
      </c>
      <c r="Q648" s="11">
        <v>646</v>
      </c>
      <c r="R648" s="9" t="str">
        <f t="shared" si="163"/>
        <v/>
      </c>
    </row>
    <row r="649" spans="1:18" x14ac:dyDescent="0.25">
      <c r="A649" s="9">
        <f t="shared" si="164"/>
        <v>0</v>
      </c>
      <c r="B649" s="88">
        <f>IF(Sample3!K655&gt;0,Sample3!K655, )</f>
        <v>0</v>
      </c>
      <c r="C649" s="88" t="str">
        <f>IF(Sample3!L655&gt;0,Sample3!L655,"")</f>
        <v/>
      </c>
      <c r="D649" s="88">
        <f>IF(Sample3!M655&gt;0,Sample3!M655,)</f>
        <v>0</v>
      </c>
      <c r="E649" s="162" t="str">
        <f t="shared" si="155"/>
        <v/>
      </c>
      <c r="F649" s="162" t="str">
        <f t="shared" si="156"/>
        <v/>
      </c>
      <c r="G649" s="162" t="str">
        <f t="shared" si="157"/>
        <v/>
      </c>
      <c r="H649" s="162" t="str">
        <f t="shared" si="158"/>
        <v/>
      </c>
      <c r="I649" s="162" t="e">
        <f t="shared" si="159"/>
        <v>#VALUE!</v>
      </c>
      <c r="J649" s="162" t="e">
        <f t="shared" si="165"/>
        <v>#VALUE!</v>
      </c>
      <c r="K649" s="162" t="str">
        <f t="shared" si="160"/>
        <v/>
      </c>
      <c r="L649" s="59" t="str">
        <f t="shared" si="161"/>
        <v/>
      </c>
      <c r="M649" s="162" t="str">
        <f t="shared" si="166"/>
        <v/>
      </c>
      <c r="N649" s="99" t="str">
        <f t="shared" si="162"/>
        <v/>
      </c>
      <c r="O649" s="100" t="str">
        <f t="shared" si="167"/>
        <v/>
      </c>
      <c r="P649" s="100" t="e">
        <f t="shared" si="168"/>
        <v>#VALUE!</v>
      </c>
      <c r="Q649" s="11">
        <v>647</v>
      </c>
      <c r="R649" s="9" t="str">
        <f t="shared" si="163"/>
        <v/>
      </c>
    </row>
    <row r="650" spans="1:18" x14ac:dyDescent="0.25">
      <c r="A650" s="9">
        <f t="shared" si="164"/>
        <v>0</v>
      </c>
      <c r="B650" s="88">
        <f>IF(Sample3!K656&gt;0,Sample3!K656, )</f>
        <v>0</v>
      </c>
      <c r="C650" s="88" t="str">
        <f>IF(Sample3!L656&gt;0,Sample3!L656,"")</f>
        <v/>
      </c>
      <c r="D650" s="88">
        <f>IF(Sample3!M656&gt;0,Sample3!M656,)</f>
        <v>0</v>
      </c>
      <c r="E650" s="162" t="str">
        <f t="shared" si="155"/>
        <v/>
      </c>
      <c r="F650" s="162" t="str">
        <f t="shared" si="156"/>
        <v/>
      </c>
      <c r="G650" s="162" t="str">
        <f t="shared" si="157"/>
        <v/>
      </c>
      <c r="H650" s="162" t="str">
        <f t="shared" si="158"/>
        <v/>
      </c>
      <c r="I650" s="162" t="e">
        <f t="shared" si="159"/>
        <v>#VALUE!</v>
      </c>
      <c r="J650" s="162" t="e">
        <f t="shared" si="165"/>
        <v>#VALUE!</v>
      </c>
      <c r="K650" s="162" t="str">
        <f t="shared" si="160"/>
        <v/>
      </c>
      <c r="L650" s="59" t="str">
        <f t="shared" si="161"/>
        <v/>
      </c>
      <c r="M650" s="162" t="str">
        <f t="shared" si="166"/>
        <v/>
      </c>
      <c r="N650" s="99" t="str">
        <f t="shared" si="162"/>
        <v/>
      </c>
      <c r="O650" s="100" t="str">
        <f t="shared" si="167"/>
        <v/>
      </c>
      <c r="P650" s="100" t="e">
        <f t="shared" si="168"/>
        <v>#VALUE!</v>
      </c>
      <c r="Q650" s="11">
        <v>648</v>
      </c>
      <c r="R650" s="9" t="str">
        <f t="shared" si="163"/>
        <v/>
      </c>
    </row>
    <row r="651" spans="1:18" x14ac:dyDescent="0.25">
      <c r="A651" s="9">
        <f t="shared" si="164"/>
        <v>0</v>
      </c>
      <c r="B651" s="88">
        <f>IF(Sample3!K657&gt;0,Sample3!K657, )</f>
        <v>0</v>
      </c>
      <c r="C651" s="88" t="str">
        <f>IF(Sample3!L657&gt;0,Sample3!L657,"")</f>
        <v/>
      </c>
      <c r="D651" s="88">
        <f>IF(Sample3!M657&gt;0,Sample3!M657,)</f>
        <v>0</v>
      </c>
      <c r="E651" s="162" t="str">
        <f t="shared" si="155"/>
        <v/>
      </c>
      <c r="F651" s="162" t="str">
        <f t="shared" si="156"/>
        <v/>
      </c>
      <c r="G651" s="162" t="str">
        <f t="shared" si="157"/>
        <v/>
      </c>
      <c r="H651" s="162" t="str">
        <f t="shared" si="158"/>
        <v/>
      </c>
      <c r="I651" s="162" t="e">
        <f t="shared" si="159"/>
        <v>#VALUE!</v>
      </c>
      <c r="J651" s="162" t="e">
        <f t="shared" si="165"/>
        <v>#VALUE!</v>
      </c>
      <c r="K651" s="162" t="str">
        <f t="shared" si="160"/>
        <v/>
      </c>
      <c r="L651" s="59" t="str">
        <f t="shared" si="161"/>
        <v/>
      </c>
      <c r="M651" s="162" t="str">
        <f t="shared" si="166"/>
        <v/>
      </c>
      <c r="N651" s="99" t="str">
        <f t="shared" si="162"/>
        <v/>
      </c>
      <c r="O651" s="100" t="str">
        <f t="shared" si="167"/>
        <v/>
      </c>
      <c r="P651" s="100" t="e">
        <f t="shared" si="168"/>
        <v>#VALUE!</v>
      </c>
      <c r="Q651" s="11">
        <v>649</v>
      </c>
      <c r="R651" s="9" t="str">
        <f t="shared" si="163"/>
        <v/>
      </c>
    </row>
    <row r="652" spans="1:18" x14ac:dyDescent="0.25">
      <c r="A652" s="9">
        <f t="shared" si="164"/>
        <v>0</v>
      </c>
      <c r="B652" s="88">
        <f>IF(Sample3!K658&gt;0,Sample3!K658, )</f>
        <v>0</v>
      </c>
      <c r="C652" s="88" t="str">
        <f>IF(Sample3!L658&gt;0,Sample3!L658,"")</f>
        <v/>
      </c>
      <c r="D652" s="88">
        <f>IF(Sample3!M658&gt;0,Sample3!M658,)</f>
        <v>0</v>
      </c>
      <c r="E652" s="162" t="str">
        <f t="shared" si="155"/>
        <v/>
      </c>
      <c r="F652" s="162" t="str">
        <f t="shared" si="156"/>
        <v/>
      </c>
      <c r="G652" s="162" t="str">
        <f t="shared" si="157"/>
        <v/>
      </c>
      <c r="H652" s="162" t="str">
        <f t="shared" si="158"/>
        <v/>
      </c>
      <c r="I652" s="162" t="e">
        <f t="shared" si="159"/>
        <v>#VALUE!</v>
      </c>
      <c r="J652" s="162" t="e">
        <f t="shared" si="165"/>
        <v>#VALUE!</v>
      </c>
      <c r="K652" s="162" t="str">
        <f t="shared" si="160"/>
        <v/>
      </c>
      <c r="L652" s="59" t="str">
        <f t="shared" si="161"/>
        <v/>
      </c>
      <c r="M652" s="162" t="str">
        <f t="shared" si="166"/>
        <v/>
      </c>
      <c r="N652" s="99" t="str">
        <f t="shared" si="162"/>
        <v/>
      </c>
      <c r="O652" s="100" t="str">
        <f t="shared" si="167"/>
        <v/>
      </c>
      <c r="P652" s="100" t="e">
        <f t="shared" si="168"/>
        <v>#VALUE!</v>
      </c>
      <c r="Q652" s="11">
        <v>650</v>
      </c>
      <c r="R652" s="9" t="str">
        <f t="shared" si="163"/>
        <v/>
      </c>
    </row>
    <row r="653" spans="1:18" x14ac:dyDescent="0.25">
      <c r="A653" s="9">
        <f t="shared" si="164"/>
        <v>0</v>
      </c>
      <c r="B653" s="88">
        <f>IF(Sample3!K659&gt;0,Sample3!K659, )</f>
        <v>0</v>
      </c>
      <c r="C653" s="88" t="str">
        <f>IF(Sample3!L659&gt;0,Sample3!L659,"")</f>
        <v/>
      </c>
      <c r="D653" s="88">
        <f>IF(Sample3!M659&gt;0,Sample3!M659,)</f>
        <v>0</v>
      </c>
      <c r="E653" s="162" t="str">
        <f t="shared" si="155"/>
        <v/>
      </c>
      <c r="F653" s="162" t="str">
        <f t="shared" si="156"/>
        <v/>
      </c>
      <c r="G653" s="162" t="str">
        <f t="shared" si="157"/>
        <v/>
      </c>
      <c r="H653" s="162" t="str">
        <f t="shared" si="158"/>
        <v/>
      </c>
      <c r="I653" s="162" t="e">
        <f t="shared" si="159"/>
        <v>#VALUE!</v>
      </c>
      <c r="J653" s="162" t="e">
        <f t="shared" si="165"/>
        <v>#VALUE!</v>
      </c>
      <c r="K653" s="162" t="str">
        <f t="shared" si="160"/>
        <v/>
      </c>
      <c r="L653" s="59" t="str">
        <f t="shared" si="161"/>
        <v/>
      </c>
      <c r="M653" s="162" t="str">
        <f t="shared" si="166"/>
        <v/>
      </c>
      <c r="N653" s="99" t="str">
        <f t="shared" si="162"/>
        <v/>
      </c>
      <c r="O653" s="100" t="str">
        <f t="shared" si="167"/>
        <v/>
      </c>
      <c r="P653" s="100" t="e">
        <f t="shared" si="168"/>
        <v>#VALUE!</v>
      </c>
      <c r="Q653" s="11">
        <v>651</v>
      </c>
      <c r="R653" s="9" t="str">
        <f t="shared" si="163"/>
        <v/>
      </c>
    </row>
    <row r="654" spans="1:18" x14ac:dyDescent="0.25">
      <c r="A654" s="9">
        <f t="shared" si="164"/>
        <v>0</v>
      </c>
      <c r="B654" s="88">
        <f>IF(Sample3!K660&gt;0,Sample3!K660, )</f>
        <v>0</v>
      </c>
      <c r="C654" s="88" t="str">
        <f>IF(Sample3!L660&gt;0,Sample3!L660,"")</f>
        <v/>
      </c>
      <c r="D654" s="88">
        <f>IF(Sample3!M660&gt;0,Sample3!M660,)</f>
        <v>0</v>
      </c>
      <c r="E654" s="162" t="str">
        <f t="shared" si="155"/>
        <v/>
      </c>
      <c r="F654" s="162" t="str">
        <f t="shared" si="156"/>
        <v/>
      </c>
      <c r="G654" s="162" t="str">
        <f t="shared" si="157"/>
        <v/>
      </c>
      <c r="H654" s="162" t="str">
        <f t="shared" si="158"/>
        <v/>
      </c>
      <c r="I654" s="162" t="e">
        <f t="shared" si="159"/>
        <v>#VALUE!</v>
      </c>
      <c r="J654" s="162" t="e">
        <f t="shared" si="165"/>
        <v>#VALUE!</v>
      </c>
      <c r="K654" s="162" t="str">
        <f t="shared" si="160"/>
        <v/>
      </c>
      <c r="L654" s="59" t="str">
        <f t="shared" si="161"/>
        <v/>
      </c>
      <c r="M654" s="162" t="str">
        <f t="shared" si="166"/>
        <v/>
      </c>
      <c r="N654" s="99" t="str">
        <f t="shared" si="162"/>
        <v/>
      </c>
      <c r="O654" s="100" t="str">
        <f t="shared" si="167"/>
        <v/>
      </c>
      <c r="P654" s="100" t="e">
        <f t="shared" si="168"/>
        <v>#VALUE!</v>
      </c>
      <c r="Q654" s="11">
        <v>652</v>
      </c>
      <c r="R654" s="9" t="str">
        <f t="shared" si="163"/>
        <v/>
      </c>
    </row>
    <row r="655" spans="1:18" x14ac:dyDescent="0.25">
      <c r="A655" s="9">
        <f t="shared" si="164"/>
        <v>0</v>
      </c>
      <c r="B655" s="88">
        <f>IF(Sample3!K661&gt;0,Sample3!K661, )</f>
        <v>0</v>
      </c>
      <c r="C655" s="88" t="str">
        <f>IF(Sample3!L661&gt;0,Sample3!L661,"")</f>
        <v/>
      </c>
      <c r="D655" s="88">
        <f>IF(Sample3!M661&gt;0,Sample3!M661,)</f>
        <v>0</v>
      </c>
      <c r="E655" s="162" t="str">
        <f t="shared" si="155"/>
        <v/>
      </c>
      <c r="F655" s="162" t="str">
        <f t="shared" si="156"/>
        <v/>
      </c>
      <c r="G655" s="162" t="str">
        <f t="shared" si="157"/>
        <v/>
      </c>
      <c r="H655" s="162" t="str">
        <f t="shared" si="158"/>
        <v/>
      </c>
      <c r="I655" s="162" t="e">
        <f t="shared" si="159"/>
        <v>#VALUE!</v>
      </c>
      <c r="J655" s="162" t="e">
        <f t="shared" si="165"/>
        <v>#VALUE!</v>
      </c>
      <c r="K655" s="162" t="str">
        <f t="shared" si="160"/>
        <v/>
      </c>
      <c r="L655" s="59" t="str">
        <f t="shared" si="161"/>
        <v/>
      </c>
      <c r="M655" s="162" t="str">
        <f t="shared" si="166"/>
        <v/>
      </c>
      <c r="N655" s="99" t="str">
        <f t="shared" si="162"/>
        <v/>
      </c>
      <c r="O655" s="100" t="str">
        <f t="shared" si="167"/>
        <v/>
      </c>
      <c r="P655" s="100" t="e">
        <f t="shared" si="168"/>
        <v>#VALUE!</v>
      </c>
      <c r="Q655" s="11">
        <v>653</v>
      </c>
      <c r="R655" s="9" t="str">
        <f t="shared" si="163"/>
        <v/>
      </c>
    </row>
    <row r="656" spans="1:18" x14ac:dyDescent="0.25">
      <c r="A656" s="9">
        <f t="shared" si="164"/>
        <v>0</v>
      </c>
      <c r="B656" s="88">
        <f>IF(Sample3!K662&gt;0,Sample3!K662, )</f>
        <v>0</v>
      </c>
      <c r="C656" s="88" t="str">
        <f>IF(Sample3!L662&gt;0,Sample3!L662,"")</f>
        <v/>
      </c>
      <c r="D656" s="88">
        <f>IF(Sample3!M662&gt;0,Sample3!M662,)</f>
        <v>0</v>
      </c>
      <c r="E656" s="162" t="str">
        <f t="shared" si="155"/>
        <v/>
      </c>
      <c r="F656" s="162" t="str">
        <f t="shared" si="156"/>
        <v/>
      </c>
      <c r="G656" s="162" t="str">
        <f t="shared" si="157"/>
        <v/>
      </c>
      <c r="H656" s="162" t="str">
        <f t="shared" si="158"/>
        <v/>
      </c>
      <c r="I656" s="162" t="e">
        <f t="shared" si="159"/>
        <v>#VALUE!</v>
      </c>
      <c r="J656" s="162" t="e">
        <f t="shared" si="165"/>
        <v>#VALUE!</v>
      </c>
      <c r="K656" s="162" t="str">
        <f t="shared" si="160"/>
        <v/>
      </c>
      <c r="L656" s="59" t="str">
        <f t="shared" si="161"/>
        <v/>
      </c>
      <c r="M656" s="162" t="str">
        <f t="shared" si="166"/>
        <v/>
      </c>
      <c r="N656" s="99" t="str">
        <f t="shared" si="162"/>
        <v/>
      </c>
      <c r="O656" s="100" t="str">
        <f t="shared" si="167"/>
        <v/>
      </c>
      <c r="P656" s="100" t="e">
        <f t="shared" si="168"/>
        <v>#VALUE!</v>
      </c>
      <c r="Q656" s="11">
        <v>654</v>
      </c>
      <c r="R656" s="9" t="str">
        <f t="shared" si="163"/>
        <v/>
      </c>
    </row>
    <row r="657" spans="1:18" x14ac:dyDescent="0.25">
      <c r="A657" s="9">
        <f t="shared" si="164"/>
        <v>0</v>
      </c>
      <c r="B657" s="88">
        <f>IF(Sample3!K663&gt;0,Sample3!K663, )</f>
        <v>0</v>
      </c>
      <c r="C657" s="88" t="str">
        <f>IF(Sample3!L663&gt;0,Sample3!L663,"")</f>
        <v/>
      </c>
      <c r="D657" s="88">
        <f>IF(Sample3!M663&gt;0,Sample3!M663,)</f>
        <v>0</v>
      </c>
      <c r="E657" s="162" t="str">
        <f t="shared" si="155"/>
        <v/>
      </c>
      <c r="F657" s="162" t="str">
        <f t="shared" si="156"/>
        <v/>
      </c>
      <c r="G657" s="162" t="str">
        <f t="shared" si="157"/>
        <v/>
      </c>
      <c r="H657" s="162" t="str">
        <f t="shared" si="158"/>
        <v/>
      </c>
      <c r="I657" s="162" t="e">
        <f t="shared" si="159"/>
        <v>#VALUE!</v>
      </c>
      <c r="J657" s="162" t="e">
        <f t="shared" si="165"/>
        <v>#VALUE!</v>
      </c>
      <c r="K657" s="162" t="str">
        <f t="shared" si="160"/>
        <v/>
      </c>
      <c r="L657" s="59" t="str">
        <f t="shared" si="161"/>
        <v/>
      </c>
      <c r="M657" s="162" t="str">
        <f t="shared" si="166"/>
        <v/>
      </c>
      <c r="N657" s="99" t="str">
        <f t="shared" si="162"/>
        <v/>
      </c>
      <c r="O657" s="100" t="str">
        <f t="shared" si="167"/>
        <v/>
      </c>
      <c r="P657" s="100" t="e">
        <f t="shared" si="168"/>
        <v>#VALUE!</v>
      </c>
      <c r="Q657" s="11">
        <v>655</v>
      </c>
      <c r="R657" s="9" t="str">
        <f t="shared" si="163"/>
        <v/>
      </c>
    </row>
    <row r="658" spans="1:18" x14ac:dyDescent="0.25">
      <c r="A658" s="9">
        <f t="shared" si="164"/>
        <v>0</v>
      </c>
      <c r="B658" s="88">
        <f>IF(Sample3!K664&gt;0,Sample3!K664, )</f>
        <v>0</v>
      </c>
      <c r="C658" s="88" t="str">
        <f>IF(Sample3!L664&gt;0,Sample3!L664,"")</f>
        <v/>
      </c>
      <c r="D658" s="88">
        <f>IF(Sample3!M664&gt;0,Sample3!M664,)</f>
        <v>0</v>
      </c>
      <c r="E658" s="162" t="str">
        <f t="shared" si="155"/>
        <v/>
      </c>
      <c r="F658" s="162" t="str">
        <f t="shared" si="156"/>
        <v/>
      </c>
      <c r="G658" s="162" t="str">
        <f t="shared" si="157"/>
        <v/>
      </c>
      <c r="H658" s="162" t="str">
        <f t="shared" si="158"/>
        <v/>
      </c>
      <c r="I658" s="162" t="e">
        <f t="shared" si="159"/>
        <v>#VALUE!</v>
      </c>
      <c r="J658" s="162" t="e">
        <f t="shared" si="165"/>
        <v>#VALUE!</v>
      </c>
      <c r="K658" s="162" t="str">
        <f t="shared" si="160"/>
        <v/>
      </c>
      <c r="L658" s="59" t="str">
        <f t="shared" si="161"/>
        <v/>
      </c>
      <c r="M658" s="162" t="str">
        <f t="shared" si="166"/>
        <v/>
      </c>
      <c r="N658" s="99" t="str">
        <f t="shared" si="162"/>
        <v/>
      </c>
      <c r="O658" s="100" t="str">
        <f t="shared" si="167"/>
        <v/>
      </c>
      <c r="P658" s="100" t="e">
        <f t="shared" si="168"/>
        <v>#VALUE!</v>
      </c>
      <c r="Q658" s="11">
        <v>656</v>
      </c>
      <c r="R658" s="9" t="str">
        <f t="shared" si="163"/>
        <v/>
      </c>
    </row>
    <row r="659" spans="1:18" x14ac:dyDescent="0.25">
      <c r="A659" s="9">
        <f t="shared" si="164"/>
        <v>0</v>
      </c>
      <c r="B659" s="88">
        <f>IF(Sample3!K665&gt;0,Sample3!K665, )</f>
        <v>0</v>
      </c>
      <c r="C659" s="88" t="str">
        <f>IF(Sample3!L665&gt;0,Sample3!L665,"")</f>
        <v/>
      </c>
      <c r="D659" s="88">
        <f>IF(Sample3!M665&gt;0,Sample3!M665,)</f>
        <v>0</v>
      </c>
      <c r="E659" s="162" t="str">
        <f t="shared" si="155"/>
        <v/>
      </c>
      <c r="F659" s="162" t="str">
        <f t="shared" si="156"/>
        <v/>
      </c>
      <c r="G659" s="162" t="str">
        <f t="shared" si="157"/>
        <v/>
      </c>
      <c r="H659" s="162" t="str">
        <f t="shared" si="158"/>
        <v/>
      </c>
      <c r="I659" s="162" t="e">
        <f t="shared" si="159"/>
        <v>#VALUE!</v>
      </c>
      <c r="J659" s="162" t="e">
        <f t="shared" si="165"/>
        <v>#VALUE!</v>
      </c>
      <c r="K659" s="162" t="str">
        <f t="shared" si="160"/>
        <v/>
      </c>
      <c r="L659" s="59" t="str">
        <f t="shared" si="161"/>
        <v/>
      </c>
      <c r="M659" s="162" t="str">
        <f t="shared" si="166"/>
        <v/>
      </c>
      <c r="N659" s="99" t="str">
        <f t="shared" si="162"/>
        <v/>
      </c>
      <c r="O659" s="100" t="str">
        <f t="shared" si="167"/>
        <v/>
      </c>
      <c r="P659" s="100" t="e">
        <f t="shared" si="168"/>
        <v>#VALUE!</v>
      </c>
      <c r="Q659" s="11">
        <v>657</v>
      </c>
      <c r="R659" s="9" t="str">
        <f t="shared" si="163"/>
        <v/>
      </c>
    </row>
    <row r="660" spans="1:18" x14ac:dyDescent="0.25">
      <c r="A660" s="9">
        <f t="shared" si="164"/>
        <v>0</v>
      </c>
      <c r="B660" s="88">
        <f>IF(Sample3!K666&gt;0,Sample3!K666, )</f>
        <v>0</v>
      </c>
      <c r="C660" s="88" t="str">
        <f>IF(Sample3!L666&gt;0,Sample3!L666,"")</f>
        <v/>
      </c>
      <c r="D660" s="88">
        <f>IF(Sample3!M666&gt;0,Sample3!M666,)</f>
        <v>0</v>
      </c>
      <c r="E660" s="162" t="str">
        <f t="shared" si="155"/>
        <v/>
      </c>
      <c r="F660" s="162" t="str">
        <f t="shared" si="156"/>
        <v/>
      </c>
      <c r="G660" s="162" t="str">
        <f t="shared" si="157"/>
        <v/>
      </c>
      <c r="H660" s="162" t="str">
        <f t="shared" si="158"/>
        <v/>
      </c>
      <c r="I660" s="162" t="e">
        <f t="shared" si="159"/>
        <v>#VALUE!</v>
      </c>
      <c r="J660" s="162" t="e">
        <f t="shared" si="165"/>
        <v>#VALUE!</v>
      </c>
      <c r="K660" s="162" t="str">
        <f t="shared" si="160"/>
        <v/>
      </c>
      <c r="L660" s="59" t="str">
        <f t="shared" si="161"/>
        <v/>
      </c>
      <c r="M660" s="162" t="str">
        <f t="shared" si="166"/>
        <v/>
      </c>
      <c r="N660" s="99" t="str">
        <f t="shared" si="162"/>
        <v/>
      </c>
      <c r="O660" s="100" t="str">
        <f t="shared" si="167"/>
        <v/>
      </c>
      <c r="P660" s="100" t="e">
        <f t="shared" si="168"/>
        <v>#VALUE!</v>
      </c>
      <c r="Q660" s="11">
        <v>658</v>
      </c>
      <c r="R660" s="9" t="str">
        <f t="shared" si="163"/>
        <v/>
      </c>
    </row>
    <row r="661" spans="1:18" x14ac:dyDescent="0.25">
      <c r="A661" s="9">
        <f t="shared" si="164"/>
        <v>0</v>
      </c>
      <c r="B661" s="88">
        <f>IF(Sample3!K667&gt;0,Sample3!K667, )</f>
        <v>0</v>
      </c>
      <c r="C661" s="88" t="str">
        <f>IF(Sample3!L667&gt;0,Sample3!L667,"")</f>
        <v/>
      </c>
      <c r="D661" s="88">
        <f>IF(Sample3!M667&gt;0,Sample3!M667,)</f>
        <v>0</v>
      </c>
      <c r="E661" s="162" t="str">
        <f t="shared" si="155"/>
        <v/>
      </c>
      <c r="F661" s="162" t="str">
        <f t="shared" si="156"/>
        <v/>
      </c>
      <c r="G661" s="162" t="str">
        <f t="shared" si="157"/>
        <v/>
      </c>
      <c r="H661" s="162" t="str">
        <f t="shared" si="158"/>
        <v/>
      </c>
      <c r="I661" s="162" t="e">
        <f t="shared" si="159"/>
        <v>#VALUE!</v>
      </c>
      <c r="J661" s="162" t="e">
        <f t="shared" si="165"/>
        <v>#VALUE!</v>
      </c>
      <c r="K661" s="162" t="str">
        <f t="shared" si="160"/>
        <v/>
      </c>
      <c r="L661" s="59" t="str">
        <f t="shared" si="161"/>
        <v/>
      </c>
      <c r="M661" s="162" t="str">
        <f t="shared" si="166"/>
        <v/>
      </c>
      <c r="N661" s="99" t="str">
        <f t="shared" si="162"/>
        <v/>
      </c>
      <c r="O661" s="100" t="str">
        <f t="shared" si="167"/>
        <v/>
      </c>
      <c r="P661" s="100" t="e">
        <f t="shared" si="168"/>
        <v>#VALUE!</v>
      </c>
      <c r="Q661" s="11">
        <v>659</v>
      </c>
      <c r="R661" s="9" t="str">
        <f t="shared" si="163"/>
        <v/>
      </c>
    </row>
    <row r="662" spans="1:18" x14ac:dyDescent="0.25">
      <c r="A662" s="9">
        <f t="shared" si="164"/>
        <v>0</v>
      </c>
      <c r="B662" s="88">
        <f>IF(Sample3!K668&gt;0,Sample3!K668, )</f>
        <v>0</v>
      </c>
      <c r="C662" s="88" t="str">
        <f>IF(Sample3!L668&gt;0,Sample3!L668,"")</f>
        <v/>
      </c>
      <c r="D662" s="88">
        <f>IF(Sample3!M668&gt;0,Sample3!M668,)</f>
        <v>0</v>
      </c>
      <c r="E662" s="162" t="str">
        <f t="shared" si="155"/>
        <v/>
      </c>
      <c r="F662" s="162" t="str">
        <f t="shared" si="156"/>
        <v/>
      </c>
      <c r="G662" s="162" t="str">
        <f t="shared" si="157"/>
        <v/>
      </c>
      <c r="H662" s="162" t="str">
        <f t="shared" si="158"/>
        <v/>
      </c>
      <c r="I662" s="162" t="e">
        <f t="shared" si="159"/>
        <v>#VALUE!</v>
      </c>
      <c r="J662" s="162" t="e">
        <f t="shared" si="165"/>
        <v>#VALUE!</v>
      </c>
      <c r="K662" s="162" t="str">
        <f t="shared" si="160"/>
        <v/>
      </c>
      <c r="L662" s="59" t="str">
        <f t="shared" si="161"/>
        <v/>
      </c>
      <c r="M662" s="162" t="str">
        <f t="shared" si="166"/>
        <v/>
      </c>
      <c r="N662" s="99" t="str">
        <f t="shared" si="162"/>
        <v/>
      </c>
      <c r="O662" s="100" t="str">
        <f t="shared" si="167"/>
        <v/>
      </c>
      <c r="P662" s="100" t="e">
        <f t="shared" si="168"/>
        <v>#VALUE!</v>
      </c>
      <c r="Q662" s="11">
        <v>660</v>
      </c>
      <c r="R662" s="9" t="str">
        <f t="shared" si="163"/>
        <v/>
      </c>
    </row>
    <row r="663" spans="1:18" x14ac:dyDescent="0.25">
      <c r="A663" s="9">
        <f t="shared" si="164"/>
        <v>0</v>
      </c>
      <c r="B663" s="88">
        <f>IF(Sample3!K669&gt;0,Sample3!K669, )</f>
        <v>0</v>
      </c>
      <c r="C663" s="88" t="str">
        <f>IF(Sample3!L669&gt;0,Sample3!L669,"")</f>
        <v/>
      </c>
      <c r="D663" s="88">
        <f>IF(Sample3!M669&gt;0,Sample3!M669,)</f>
        <v>0</v>
      </c>
      <c r="E663" s="162" t="str">
        <f t="shared" si="155"/>
        <v/>
      </c>
      <c r="F663" s="162" t="str">
        <f t="shared" si="156"/>
        <v/>
      </c>
      <c r="G663" s="162" t="str">
        <f t="shared" si="157"/>
        <v/>
      </c>
      <c r="H663" s="162" t="str">
        <f t="shared" si="158"/>
        <v/>
      </c>
      <c r="I663" s="162" t="e">
        <f t="shared" si="159"/>
        <v>#VALUE!</v>
      </c>
      <c r="J663" s="162" t="e">
        <f t="shared" si="165"/>
        <v>#VALUE!</v>
      </c>
      <c r="K663" s="162" t="str">
        <f t="shared" si="160"/>
        <v/>
      </c>
      <c r="L663" s="59" t="str">
        <f t="shared" si="161"/>
        <v/>
      </c>
      <c r="M663" s="162" t="str">
        <f t="shared" si="166"/>
        <v/>
      </c>
      <c r="N663" s="99" t="str">
        <f t="shared" si="162"/>
        <v/>
      </c>
      <c r="O663" s="100" t="str">
        <f t="shared" si="167"/>
        <v/>
      </c>
      <c r="P663" s="100" t="e">
        <f t="shared" si="168"/>
        <v>#VALUE!</v>
      </c>
      <c r="Q663" s="11">
        <v>661</v>
      </c>
      <c r="R663" s="9" t="str">
        <f t="shared" si="163"/>
        <v/>
      </c>
    </row>
    <row r="664" spans="1:18" x14ac:dyDescent="0.25">
      <c r="A664" s="9">
        <f t="shared" si="164"/>
        <v>0</v>
      </c>
      <c r="B664" s="88">
        <f>IF(Sample3!K670&gt;0,Sample3!K670, )</f>
        <v>0</v>
      </c>
      <c r="C664" s="88" t="str">
        <f>IF(Sample3!L670&gt;0,Sample3!L670,"")</f>
        <v/>
      </c>
      <c r="D664" s="88">
        <f>IF(Sample3!M670&gt;0,Sample3!M670,)</f>
        <v>0</v>
      </c>
      <c r="E664" s="162" t="str">
        <f t="shared" si="155"/>
        <v/>
      </c>
      <c r="F664" s="162" t="str">
        <f t="shared" si="156"/>
        <v/>
      </c>
      <c r="G664" s="162" t="str">
        <f t="shared" si="157"/>
        <v/>
      </c>
      <c r="H664" s="162" t="str">
        <f t="shared" si="158"/>
        <v/>
      </c>
      <c r="I664" s="162" t="e">
        <f t="shared" si="159"/>
        <v>#VALUE!</v>
      </c>
      <c r="J664" s="162" t="e">
        <f t="shared" si="165"/>
        <v>#VALUE!</v>
      </c>
      <c r="K664" s="162" t="str">
        <f t="shared" si="160"/>
        <v/>
      </c>
      <c r="L664" s="59" t="str">
        <f t="shared" si="161"/>
        <v/>
      </c>
      <c r="M664" s="162" t="str">
        <f t="shared" si="166"/>
        <v/>
      </c>
      <c r="N664" s="99" t="str">
        <f t="shared" si="162"/>
        <v/>
      </c>
      <c r="O664" s="100" t="str">
        <f t="shared" si="167"/>
        <v/>
      </c>
      <c r="P664" s="100" t="e">
        <f t="shared" si="168"/>
        <v>#VALUE!</v>
      </c>
      <c r="Q664" s="11">
        <v>662</v>
      </c>
      <c r="R664" s="9" t="str">
        <f t="shared" si="163"/>
        <v/>
      </c>
    </row>
    <row r="665" spans="1:18" x14ac:dyDescent="0.25">
      <c r="A665" s="9">
        <f t="shared" si="164"/>
        <v>0</v>
      </c>
      <c r="B665" s="88">
        <f>IF(Sample3!K671&gt;0,Sample3!K671, )</f>
        <v>0</v>
      </c>
      <c r="C665" s="88" t="str">
        <f>IF(Sample3!L671&gt;0,Sample3!L671,"")</f>
        <v/>
      </c>
      <c r="D665" s="88">
        <f>IF(Sample3!M671&gt;0,Sample3!M671,)</f>
        <v>0</v>
      </c>
      <c r="E665" s="162" t="str">
        <f t="shared" si="155"/>
        <v/>
      </c>
      <c r="F665" s="162" t="str">
        <f t="shared" si="156"/>
        <v/>
      </c>
      <c r="G665" s="162" t="str">
        <f t="shared" si="157"/>
        <v/>
      </c>
      <c r="H665" s="162" t="str">
        <f t="shared" si="158"/>
        <v/>
      </c>
      <c r="I665" s="162" t="e">
        <f t="shared" si="159"/>
        <v>#VALUE!</v>
      </c>
      <c r="J665" s="162" t="e">
        <f t="shared" si="165"/>
        <v>#VALUE!</v>
      </c>
      <c r="K665" s="162" t="str">
        <f t="shared" si="160"/>
        <v/>
      </c>
      <c r="L665" s="59" t="str">
        <f t="shared" si="161"/>
        <v/>
      </c>
      <c r="M665" s="162" t="str">
        <f t="shared" si="166"/>
        <v/>
      </c>
      <c r="N665" s="99" t="str">
        <f t="shared" si="162"/>
        <v/>
      </c>
      <c r="O665" s="100" t="str">
        <f t="shared" si="167"/>
        <v/>
      </c>
      <c r="P665" s="100" t="e">
        <f t="shared" si="168"/>
        <v>#VALUE!</v>
      </c>
      <c r="Q665" s="11">
        <v>663</v>
      </c>
      <c r="R665" s="9" t="str">
        <f t="shared" si="163"/>
        <v/>
      </c>
    </row>
    <row r="666" spans="1:18" x14ac:dyDescent="0.25">
      <c r="A666" s="9">
        <f t="shared" si="164"/>
        <v>0</v>
      </c>
      <c r="B666" s="88">
        <f>IF(Sample3!K672&gt;0,Sample3!K672, )</f>
        <v>0</v>
      </c>
      <c r="C666" s="88" t="str">
        <f>IF(Sample3!L672&gt;0,Sample3!L672,"")</f>
        <v/>
      </c>
      <c r="D666" s="88">
        <f>IF(Sample3!M672&gt;0,Sample3!M672,)</f>
        <v>0</v>
      </c>
      <c r="E666" s="162" t="str">
        <f t="shared" si="155"/>
        <v/>
      </c>
      <c r="F666" s="162" t="str">
        <f t="shared" si="156"/>
        <v/>
      </c>
      <c r="G666" s="162" t="str">
        <f t="shared" si="157"/>
        <v/>
      </c>
      <c r="H666" s="162" t="str">
        <f t="shared" si="158"/>
        <v/>
      </c>
      <c r="I666" s="162" t="e">
        <f t="shared" si="159"/>
        <v>#VALUE!</v>
      </c>
      <c r="J666" s="162" t="e">
        <f t="shared" si="165"/>
        <v>#VALUE!</v>
      </c>
      <c r="K666" s="162" t="str">
        <f t="shared" si="160"/>
        <v/>
      </c>
      <c r="L666" s="59" t="str">
        <f t="shared" si="161"/>
        <v/>
      </c>
      <c r="M666" s="162" t="str">
        <f t="shared" si="166"/>
        <v/>
      </c>
      <c r="N666" s="99" t="str">
        <f t="shared" si="162"/>
        <v/>
      </c>
      <c r="O666" s="100" t="str">
        <f t="shared" si="167"/>
        <v/>
      </c>
      <c r="P666" s="100" t="e">
        <f t="shared" si="168"/>
        <v>#VALUE!</v>
      </c>
      <c r="Q666" s="11">
        <v>664</v>
      </c>
      <c r="R666" s="9" t="str">
        <f t="shared" si="163"/>
        <v/>
      </c>
    </row>
    <row r="667" spans="1:18" x14ac:dyDescent="0.25">
      <c r="A667" s="9">
        <f t="shared" si="164"/>
        <v>0</v>
      </c>
      <c r="B667" s="88">
        <f>IF(Sample3!K673&gt;0,Sample3!K673, )</f>
        <v>0</v>
      </c>
      <c r="C667" s="88" t="str">
        <f>IF(Sample3!L673&gt;0,Sample3!L673,"")</f>
        <v/>
      </c>
      <c r="D667" s="88">
        <f>IF(Sample3!M673&gt;0,Sample3!M673,)</f>
        <v>0</v>
      </c>
      <c r="E667" s="162" t="str">
        <f t="shared" si="155"/>
        <v/>
      </c>
      <c r="F667" s="162" t="str">
        <f t="shared" si="156"/>
        <v/>
      </c>
      <c r="G667" s="162" t="str">
        <f t="shared" si="157"/>
        <v/>
      </c>
      <c r="H667" s="162" t="str">
        <f t="shared" si="158"/>
        <v/>
      </c>
      <c r="I667" s="162" t="e">
        <f t="shared" si="159"/>
        <v>#VALUE!</v>
      </c>
      <c r="J667" s="162" t="e">
        <f t="shared" si="165"/>
        <v>#VALUE!</v>
      </c>
      <c r="K667" s="162" t="str">
        <f t="shared" si="160"/>
        <v/>
      </c>
      <c r="L667" s="59" t="str">
        <f t="shared" si="161"/>
        <v/>
      </c>
      <c r="M667" s="162" t="str">
        <f t="shared" si="166"/>
        <v/>
      </c>
      <c r="N667" s="99" t="str">
        <f t="shared" si="162"/>
        <v/>
      </c>
      <c r="O667" s="100" t="str">
        <f t="shared" si="167"/>
        <v/>
      </c>
      <c r="P667" s="100" t="e">
        <f t="shared" si="168"/>
        <v>#VALUE!</v>
      </c>
      <c r="Q667" s="11">
        <v>665</v>
      </c>
      <c r="R667" s="9" t="str">
        <f t="shared" si="163"/>
        <v/>
      </c>
    </row>
    <row r="668" spans="1:18" x14ac:dyDescent="0.25">
      <c r="A668" s="9">
        <f t="shared" si="164"/>
        <v>0</v>
      </c>
      <c r="B668" s="88">
        <f>IF(Sample3!K674&gt;0,Sample3!K674, )</f>
        <v>0</v>
      </c>
      <c r="C668" s="88" t="str">
        <f>IF(Sample3!L674&gt;0,Sample3!L674,"")</f>
        <v/>
      </c>
      <c r="D668" s="88">
        <f>IF(Sample3!M674&gt;0,Sample3!M674,)</f>
        <v>0</v>
      </c>
      <c r="E668" s="162" t="str">
        <f t="shared" si="155"/>
        <v/>
      </c>
      <c r="F668" s="162" t="str">
        <f t="shared" si="156"/>
        <v/>
      </c>
      <c r="G668" s="162" t="str">
        <f t="shared" si="157"/>
        <v/>
      </c>
      <c r="H668" s="162" t="str">
        <f t="shared" si="158"/>
        <v/>
      </c>
      <c r="I668" s="162" t="e">
        <f t="shared" si="159"/>
        <v>#VALUE!</v>
      </c>
      <c r="J668" s="162" t="e">
        <f t="shared" si="165"/>
        <v>#VALUE!</v>
      </c>
      <c r="K668" s="162" t="str">
        <f t="shared" si="160"/>
        <v/>
      </c>
      <c r="L668" s="59" t="str">
        <f t="shared" si="161"/>
        <v/>
      </c>
      <c r="M668" s="162" t="str">
        <f t="shared" si="166"/>
        <v/>
      </c>
      <c r="N668" s="99" t="str">
        <f t="shared" si="162"/>
        <v/>
      </c>
      <c r="O668" s="100" t="str">
        <f t="shared" si="167"/>
        <v/>
      </c>
      <c r="P668" s="100" t="e">
        <f t="shared" si="168"/>
        <v>#VALUE!</v>
      </c>
      <c r="Q668" s="11">
        <v>666</v>
      </c>
      <c r="R668" s="9" t="str">
        <f t="shared" si="163"/>
        <v/>
      </c>
    </row>
    <row r="669" spans="1:18" x14ac:dyDescent="0.25">
      <c r="A669" s="9">
        <f t="shared" si="164"/>
        <v>0</v>
      </c>
      <c r="B669" s="88">
        <f>IF(Sample3!K675&gt;0,Sample3!K675, )</f>
        <v>0</v>
      </c>
      <c r="C669" s="88" t="str">
        <f>IF(Sample3!L675&gt;0,Sample3!L675,"")</f>
        <v/>
      </c>
      <c r="D669" s="88">
        <f>IF(Sample3!M675&gt;0,Sample3!M675,)</f>
        <v>0</v>
      </c>
      <c r="E669" s="162" t="str">
        <f t="shared" si="155"/>
        <v/>
      </c>
      <c r="F669" s="162" t="str">
        <f t="shared" si="156"/>
        <v/>
      </c>
      <c r="G669" s="162" t="str">
        <f t="shared" si="157"/>
        <v/>
      </c>
      <c r="H669" s="162" t="str">
        <f t="shared" si="158"/>
        <v/>
      </c>
      <c r="I669" s="162" t="e">
        <f t="shared" si="159"/>
        <v>#VALUE!</v>
      </c>
      <c r="J669" s="162" t="e">
        <f t="shared" si="165"/>
        <v>#VALUE!</v>
      </c>
      <c r="K669" s="162" t="str">
        <f t="shared" si="160"/>
        <v/>
      </c>
      <c r="L669" s="59" t="str">
        <f t="shared" si="161"/>
        <v/>
      </c>
      <c r="M669" s="162" t="str">
        <f t="shared" si="166"/>
        <v/>
      </c>
      <c r="N669" s="99" t="str">
        <f t="shared" si="162"/>
        <v/>
      </c>
      <c r="O669" s="100" t="str">
        <f t="shared" si="167"/>
        <v/>
      </c>
      <c r="P669" s="100" t="e">
        <f t="shared" si="168"/>
        <v>#VALUE!</v>
      </c>
      <c r="Q669" s="11">
        <v>667</v>
      </c>
      <c r="R669" s="9" t="str">
        <f t="shared" si="163"/>
        <v/>
      </c>
    </row>
    <row r="670" spans="1:18" x14ac:dyDescent="0.25">
      <c r="A670" s="9">
        <f t="shared" si="164"/>
        <v>0</v>
      </c>
      <c r="B670" s="88">
        <f>IF(Sample3!K676&gt;0,Sample3!K676, )</f>
        <v>0</v>
      </c>
      <c r="C670" s="88" t="str">
        <f>IF(Sample3!L676&gt;0,Sample3!L676,"")</f>
        <v/>
      </c>
      <c r="D670" s="88">
        <f>IF(Sample3!M676&gt;0,Sample3!M676,)</f>
        <v>0</v>
      </c>
      <c r="E670" s="162" t="str">
        <f t="shared" si="155"/>
        <v/>
      </c>
      <c r="F670" s="162" t="str">
        <f t="shared" si="156"/>
        <v/>
      </c>
      <c r="G670" s="162" t="str">
        <f t="shared" si="157"/>
        <v/>
      </c>
      <c r="H670" s="162" t="str">
        <f t="shared" si="158"/>
        <v/>
      </c>
      <c r="I670" s="162" t="e">
        <f t="shared" si="159"/>
        <v>#VALUE!</v>
      </c>
      <c r="J670" s="162" t="e">
        <f t="shared" si="165"/>
        <v>#VALUE!</v>
      </c>
      <c r="K670" s="162" t="str">
        <f t="shared" si="160"/>
        <v/>
      </c>
      <c r="L670" s="59" t="str">
        <f t="shared" si="161"/>
        <v/>
      </c>
      <c r="M670" s="162" t="str">
        <f t="shared" si="166"/>
        <v/>
      </c>
      <c r="N670" s="99" t="str">
        <f t="shared" si="162"/>
        <v/>
      </c>
      <c r="O670" s="100" t="str">
        <f t="shared" si="167"/>
        <v/>
      </c>
      <c r="P670" s="100" t="e">
        <f t="shared" si="168"/>
        <v>#VALUE!</v>
      </c>
      <c r="Q670" s="11">
        <v>668</v>
      </c>
      <c r="R670" s="9" t="str">
        <f t="shared" si="163"/>
        <v/>
      </c>
    </row>
    <row r="671" spans="1:18" x14ac:dyDescent="0.25">
      <c r="A671" s="9">
        <f t="shared" si="164"/>
        <v>0</v>
      </c>
      <c r="B671" s="88">
        <f>IF(Sample3!K677&gt;0,Sample3!K677, )</f>
        <v>0</v>
      </c>
      <c r="C671" s="88" t="str">
        <f>IF(Sample3!L677&gt;0,Sample3!L677,"")</f>
        <v/>
      </c>
      <c r="D671" s="88">
        <f>IF(Sample3!M677&gt;0,Sample3!M677,)</f>
        <v>0</v>
      </c>
      <c r="E671" s="162" t="str">
        <f t="shared" si="155"/>
        <v/>
      </c>
      <c r="F671" s="162" t="str">
        <f t="shared" si="156"/>
        <v/>
      </c>
      <c r="G671" s="162" t="str">
        <f t="shared" si="157"/>
        <v/>
      </c>
      <c r="H671" s="162" t="str">
        <f t="shared" si="158"/>
        <v/>
      </c>
      <c r="I671" s="162" t="e">
        <f t="shared" si="159"/>
        <v>#VALUE!</v>
      </c>
      <c r="J671" s="162" t="e">
        <f t="shared" si="165"/>
        <v>#VALUE!</v>
      </c>
      <c r="K671" s="162" t="str">
        <f t="shared" si="160"/>
        <v/>
      </c>
      <c r="L671" s="59" t="str">
        <f t="shared" si="161"/>
        <v/>
      </c>
      <c r="M671" s="162" t="str">
        <f t="shared" si="166"/>
        <v/>
      </c>
      <c r="N671" s="99" t="str">
        <f t="shared" si="162"/>
        <v/>
      </c>
      <c r="O671" s="100" t="str">
        <f t="shared" si="167"/>
        <v/>
      </c>
      <c r="P671" s="100" t="e">
        <f t="shared" si="168"/>
        <v>#VALUE!</v>
      </c>
      <c r="Q671" s="11">
        <v>669</v>
      </c>
      <c r="R671" s="9" t="str">
        <f t="shared" si="163"/>
        <v/>
      </c>
    </row>
    <row r="672" spans="1:18" x14ac:dyDescent="0.25">
      <c r="A672" s="9">
        <f t="shared" si="164"/>
        <v>0</v>
      </c>
      <c r="B672" s="88">
        <f>IF(Sample3!K678&gt;0,Sample3!K678, )</f>
        <v>0</v>
      </c>
      <c r="C672" s="88" t="str">
        <f>IF(Sample3!L678&gt;0,Sample3!L678,"")</f>
        <v/>
      </c>
      <c r="D672" s="88">
        <f>IF(Sample3!M678&gt;0,Sample3!M678,)</f>
        <v>0</v>
      </c>
      <c r="E672" s="162" t="str">
        <f t="shared" si="155"/>
        <v/>
      </c>
      <c r="F672" s="162" t="str">
        <f t="shared" si="156"/>
        <v/>
      </c>
      <c r="G672" s="162" t="str">
        <f t="shared" si="157"/>
        <v/>
      </c>
      <c r="H672" s="162" t="str">
        <f t="shared" si="158"/>
        <v/>
      </c>
      <c r="I672" s="162" t="e">
        <f t="shared" si="159"/>
        <v>#VALUE!</v>
      </c>
      <c r="J672" s="162" t="e">
        <f t="shared" si="165"/>
        <v>#VALUE!</v>
      </c>
      <c r="K672" s="162" t="str">
        <f t="shared" si="160"/>
        <v/>
      </c>
      <c r="L672" s="59" t="str">
        <f t="shared" si="161"/>
        <v/>
      </c>
      <c r="M672" s="162" t="str">
        <f t="shared" si="166"/>
        <v/>
      </c>
      <c r="N672" s="99" t="str">
        <f t="shared" si="162"/>
        <v/>
      </c>
      <c r="O672" s="100" t="str">
        <f t="shared" si="167"/>
        <v/>
      </c>
      <c r="P672" s="100" t="e">
        <f t="shared" si="168"/>
        <v>#VALUE!</v>
      </c>
      <c r="Q672" s="11">
        <v>670</v>
      </c>
      <c r="R672" s="9" t="str">
        <f t="shared" si="163"/>
        <v/>
      </c>
    </row>
    <row r="673" spans="1:18" x14ac:dyDescent="0.25">
      <c r="A673" s="9">
        <f t="shared" si="164"/>
        <v>0</v>
      </c>
      <c r="B673" s="88">
        <f>IF(Sample3!K679&gt;0,Sample3!K679, )</f>
        <v>0</v>
      </c>
      <c r="C673" s="88" t="str">
        <f>IF(Sample3!L679&gt;0,Sample3!L679,"")</f>
        <v/>
      </c>
      <c r="D673" s="88">
        <f>IF(Sample3!M679&gt;0,Sample3!M679,)</f>
        <v>0</v>
      </c>
      <c r="E673" s="162" t="str">
        <f t="shared" si="155"/>
        <v/>
      </c>
      <c r="F673" s="162" t="str">
        <f t="shared" si="156"/>
        <v/>
      </c>
      <c r="G673" s="162" t="str">
        <f t="shared" si="157"/>
        <v/>
      </c>
      <c r="H673" s="162" t="str">
        <f t="shared" si="158"/>
        <v/>
      </c>
      <c r="I673" s="162" t="e">
        <f t="shared" si="159"/>
        <v>#VALUE!</v>
      </c>
      <c r="J673" s="162" t="e">
        <f t="shared" si="165"/>
        <v>#VALUE!</v>
      </c>
      <c r="K673" s="162" t="str">
        <f t="shared" si="160"/>
        <v/>
      </c>
      <c r="L673" s="59" t="str">
        <f t="shared" si="161"/>
        <v/>
      </c>
      <c r="M673" s="162" t="str">
        <f t="shared" si="166"/>
        <v/>
      </c>
      <c r="N673" s="99" t="str">
        <f t="shared" si="162"/>
        <v/>
      </c>
      <c r="O673" s="100" t="str">
        <f t="shared" si="167"/>
        <v/>
      </c>
      <c r="P673" s="100" t="e">
        <f t="shared" si="168"/>
        <v>#VALUE!</v>
      </c>
      <c r="Q673" s="11">
        <v>671</v>
      </c>
      <c r="R673" s="9" t="str">
        <f t="shared" si="163"/>
        <v/>
      </c>
    </row>
    <row r="674" spans="1:18" x14ac:dyDescent="0.25">
      <c r="A674" s="9">
        <f t="shared" si="164"/>
        <v>0</v>
      </c>
      <c r="B674" s="88">
        <f>IF(Sample3!K680&gt;0,Sample3!K680, )</f>
        <v>0</v>
      </c>
      <c r="C674" s="88" t="str">
        <f>IF(Sample3!L680&gt;0,Sample3!L680,"")</f>
        <v/>
      </c>
      <c r="D674" s="88">
        <f>IF(Sample3!M680&gt;0,Sample3!M680,)</f>
        <v>0</v>
      </c>
      <c r="E674" s="162" t="str">
        <f t="shared" si="155"/>
        <v/>
      </c>
      <c r="F674" s="162" t="str">
        <f t="shared" si="156"/>
        <v/>
      </c>
      <c r="G674" s="162" t="str">
        <f t="shared" si="157"/>
        <v/>
      </c>
      <c r="H674" s="162" t="str">
        <f t="shared" si="158"/>
        <v/>
      </c>
      <c r="I674" s="162" t="e">
        <f t="shared" si="159"/>
        <v>#VALUE!</v>
      </c>
      <c r="J674" s="162" t="e">
        <f t="shared" si="165"/>
        <v>#VALUE!</v>
      </c>
      <c r="K674" s="162" t="str">
        <f t="shared" si="160"/>
        <v/>
      </c>
      <c r="L674" s="59" t="str">
        <f t="shared" si="161"/>
        <v/>
      </c>
      <c r="M674" s="162" t="str">
        <f t="shared" si="166"/>
        <v/>
      </c>
      <c r="N674" s="99" t="str">
        <f t="shared" si="162"/>
        <v/>
      </c>
      <c r="O674" s="100" t="str">
        <f t="shared" si="167"/>
        <v/>
      </c>
      <c r="P674" s="100" t="e">
        <f t="shared" si="168"/>
        <v>#VALUE!</v>
      </c>
      <c r="Q674" s="11">
        <v>672</v>
      </c>
      <c r="R674" s="9" t="str">
        <f t="shared" si="163"/>
        <v/>
      </c>
    </row>
    <row r="675" spans="1:18" x14ac:dyDescent="0.25">
      <c r="A675" s="9">
        <f t="shared" si="164"/>
        <v>0</v>
      </c>
      <c r="B675" s="88">
        <f>IF(Sample3!K681&gt;0,Sample3!K681, )</f>
        <v>0</v>
      </c>
      <c r="C675" s="88" t="str">
        <f>IF(Sample3!L681&gt;0,Sample3!L681,"")</f>
        <v/>
      </c>
      <c r="D675" s="88">
        <f>IF(Sample3!M681&gt;0,Sample3!M681,)</f>
        <v>0</v>
      </c>
      <c r="E675" s="162" t="str">
        <f t="shared" si="155"/>
        <v/>
      </c>
      <c r="F675" s="162" t="str">
        <f t="shared" si="156"/>
        <v/>
      </c>
      <c r="G675" s="162" t="str">
        <f t="shared" si="157"/>
        <v/>
      </c>
      <c r="H675" s="162" t="str">
        <f t="shared" si="158"/>
        <v/>
      </c>
      <c r="I675" s="162" t="e">
        <f t="shared" si="159"/>
        <v>#VALUE!</v>
      </c>
      <c r="J675" s="162" t="e">
        <f t="shared" si="165"/>
        <v>#VALUE!</v>
      </c>
      <c r="K675" s="162" t="str">
        <f t="shared" si="160"/>
        <v/>
      </c>
      <c r="L675" s="59" t="str">
        <f t="shared" si="161"/>
        <v/>
      </c>
      <c r="M675" s="162" t="str">
        <f t="shared" si="166"/>
        <v/>
      </c>
      <c r="N675" s="99" t="str">
        <f t="shared" si="162"/>
        <v/>
      </c>
      <c r="O675" s="100" t="str">
        <f t="shared" si="167"/>
        <v/>
      </c>
      <c r="P675" s="100" t="e">
        <f t="shared" si="168"/>
        <v>#VALUE!</v>
      </c>
      <c r="Q675" s="11">
        <v>673</v>
      </c>
      <c r="R675" s="9" t="str">
        <f t="shared" si="163"/>
        <v/>
      </c>
    </row>
    <row r="676" spans="1:18" x14ac:dyDescent="0.25">
      <c r="A676" s="9">
        <f t="shared" si="164"/>
        <v>0</v>
      </c>
      <c r="B676" s="88">
        <f>IF(Sample3!K682&gt;0,Sample3!K682, )</f>
        <v>0</v>
      </c>
      <c r="C676" s="88" t="str">
        <f>IF(Sample3!L682&gt;0,Sample3!L682,"")</f>
        <v/>
      </c>
      <c r="D676" s="88">
        <f>IF(Sample3!M682&gt;0,Sample3!M682,)</f>
        <v>0</v>
      </c>
      <c r="E676" s="162" t="str">
        <f t="shared" si="155"/>
        <v/>
      </c>
      <c r="F676" s="162" t="str">
        <f t="shared" si="156"/>
        <v/>
      </c>
      <c r="G676" s="162" t="str">
        <f t="shared" si="157"/>
        <v/>
      </c>
      <c r="H676" s="162" t="str">
        <f t="shared" si="158"/>
        <v/>
      </c>
      <c r="I676" s="162" t="e">
        <f t="shared" si="159"/>
        <v>#VALUE!</v>
      </c>
      <c r="J676" s="162" t="e">
        <f t="shared" si="165"/>
        <v>#VALUE!</v>
      </c>
      <c r="K676" s="162" t="str">
        <f t="shared" si="160"/>
        <v/>
      </c>
      <c r="L676" s="59" t="str">
        <f t="shared" si="161"/>
        <v/>
      </c>
      <c r="M676" s="162" t="str">
        <f t="shared" si="166"/>
        <v/>
      </c>
      <c r="N676" s="99" t="str">
        <f t="shared" si="162"/>
        <v/>
      </c>
      <c r="O676" s="100" t="str">
        <f t="shared" si="167"/>
        <v/>
      </c>
      <c r="P676" s="100" t="e">
        <f t="shared" si="168"/>
        <v>#VALUE!</v>
      </c>
      <c r="Q676" s="11">
        <v>674</v>
      </c>
      <c r="R676" s="9" t="str">
        <f t="shared" si="163"/>
        <v/>
      </c>
    </row>
    <row r="677" spans="1:18" x14ac:dyDescent="0.25">
      <c r="A677" s="9">
        <f t="shared" si="164"/>
        <v>0</v>
      </c>
      <c r="B677" s="88">
        <f>IF(Sample3!K683&gt;0,Sample3!K683, )</f>
        <v>0</v>
      </c>
      <c r="C677" s="88" t="str">
        <f>IF(Sample3!L683&gt;0,Sample3!L683,"")</f>
        <v/>
      </c>
      <c r="D677" s="88">
        <f>IF(Sample3!M683&gt;0,Sample3!M683,)</f>
        <v>0</v>
      </c>
      <c r="E677" s="162" t="str">
        <f t="shared" si="155"/>
        <v/>
      </c>
      <c r="F677" s="162" t="str">
        <f t="shared" si="156"/>
        <v/>
      </c>
      <c r="G677" s="162" t="str">
        <f t="shared" si="157"/>
        <v/>
      </c>
      <c r="H677" s="162" t="str">
        <f t="shared" si="158"/>
        <v/>
      </c>
      <c r="I677" s="162" t="e">
        <f t="shared" si="159"/>
        <v>#VALUE!</v>
      </c>
      <c r="J677" s="162" t="e">
        <f t="shared" si="165"/>
        <v>#VALUE!</v>
      </c>
      <c r="K677" s="162" t="str">
        <f t="shared" si="160"/>
        <v/>
      </c>
      <c r="L677" s="59" t="str">
        <f t="shared" si="161"/>
        <v/>
      </c>
      <c r="M677" s="162" t="str">
        <f t="shared" si="166"/>
        <v/>
      </c>
      <c r="N677" s="99" t="str">
        <f t="shared" si="162"/>
        <v/>
      </c>
      <c r="O677" s="100" t="str">
        <f t="shared" si="167"/>
        <v/>
      </c>
      <c r="P677" s="100" t="e">
        <f t="shared" si="168"/>
        <v>#VALUE!</v>
      </c>
      <c r="Q677" s="11">
        <v>675</v>
      </c>
      <c r="R677" s="9" t="str">
        <f t="shared" si="163"/>
        <v/>
      </c>
    </row>
    <row r="678" spans="1:18" x14ac:dyDescent="0.25">
      <c r="A678" s="9">
        <f t="shared" si="164"/>
        <v>0</v>
      </c>
      <c r="B678" s="88">
        <f>IF(Sample3!K684&gt;0,Sample3!K684, )</f>
        <v>0</v>
      </c>
      <c r="C678" s="88" t="str">
        <f>IF(Sample3!L684&gt;0,Sample3!L684,"")</f>
        <v/>
      </c>
      <c r="D678" s="88">
        <f>IF(Sample3!M684&gt;0,Sample3!M684,)</f>
        <v>0</v>
      </c>
      <c r="E678" s="162" t="str">
        <f t="shared" si="155"/>
        <v/>
      </c>
      <c r="F678" s="162" t="str">
        <f t="shared" si="156"/>
        <v/>
      </c>
      <c r="G678" s="162" t="str">
        <f t="shared" si="157"/>
        <v/>
      </c>
      <c r="H678" s="162" t="str">
        <f t="shared" si="158"/>
        <v/>
      </c>
      <c r="I678" s="162" t="e">
        <f t="shared" si="159"/>
        <v>#VALUE!</v>
      </c>
      <c r="J678" s="162" t="e">
        <f t="shared" si="165"/>
        <v>#VALUE!</v>
      </c>
      <c r="K678" s="162" t="str">
        <f t="shared" si="160"/>
        <v/>
      </c>
      <c r="L678" s="59" t="str">
        <f t="shared" si="161"/>
        <v/>
      </c>
      <c r="M678" s="162" t="str">
        <f t="shared" si="166"/>
        <v/>
      </c>
      <c r="N678" s="99" t="str">
        <f t="shared" si="162"/>
        <v/>
      </c>
      <c r="O678" s="100" t="str">
        <f t="shared" si="167"/>
        <v/>
      </c>
      <c r="P678" s="100" t="e">
        <f t="shared" si="168"/>
        <v>#VALUE!</v>
      </c>
      <c r="Q678" s="11">
        <v>676</v>
      </c>
      <c r="R678" s="9" t="str">
        <f t="shared" si="163"/>
        <v/>
      </c>
    </row>
    <row r="679" spans="1:18" x14ac:dyDescent="0.25">
      <c r="A679" s="9">
        <f t="shared" si="164"/>
        <v>0</v>
      </c>
      <c r="B679" s="88">
        <f>IF(Sample3!K685&gt;0,Sample3!K685, )</f>
        <v>0</v>
      </c>
      <c r="C679" s="88" t="str">
        <f>IF(Sample3!L685&gt;0,Sample3!L685,"")</f>
        <v/>
      </c>
      <c r="D679" s="88">
        <f>IF(Sample3!M685&gt;0,Sample3!M685,)</f>
        <v>0</v>
      </c>
      <c r="E679" s="162" t="str">
        <f t="shared" si="155"/>
        <v/>
      </c>
      <c r="F679" s="162" t="str">
        <f t="shared" si="156"/>
        <v/>
      </c>
      <c r="G679" s="162" t="str">
        <f t="shared" si="157"/>
        <v/>
      </c>
      <c r="H679" s="162" t="str">
        <f t="shared" si="158"/>
        <v/>
      </c>
      <c r="I679" s="162" t="e">
        <f t="shared" si="159"/>
        <v>#VALUE!</v>
      </c>
      <c r="J679" s="162" t="e">
        <f t="shared" si="165"/>
        <v>#VALUE!</v>
      </c>
      <c r="K679" s="162" t="str">
        <f t="shared" si="160"/>
        <v/>
      </c>
      <c r="L679" s="59" t="str">
        <f t="shared" si="161"/>
        <v/>
      </c>
      <c r="M679" s="162" t="str">
        <f t="shared" si="166"/>
        <v/>
      </c>
      <c r="N679" s="99" t="str">
        <f t="shared" si="162"/>
        <v/>
      </c>
      <c r="O679" s="100" t="str">
        <f t="shared" si="167"/>
        <v/>
      </c>
      <c r="P679" s="100" t="e">
        <f t="shared" si="168"/>
        <v>#VALUE!</v>
      </c>
      <c r="Q679" s="11">
        <v>677</v>
      </c>
      <c r="R679" s="9" t="str">
        <f t="shared" si="163"/>
        <v/>
      </c>
    </row>
    <row r="680" spans="1:18" x14ac:dyDescent="0.25">
      <c r="A680" s="9">
        <f t="shared" si="164"/>
        <v>0</v>
      </c>
      <c r="B680" s="88">
        <f>IF(Sample3!K686&gt;0,Sample3!K686, )</f>
        <v>0</v>
      </c>
      <c r="C680" s="88" t="str">
        <f>IF(Sample3!L686&gt;0,Sample3!L686,"")</f>
        <v/>
      </c>
      <c r="D680" s="88">
        <f>IF(Sample3!M686&gt;0,Sample3!M686,)</f>
        <v>0</v>
      </c>
      <c r="E680" s="162" t="str">
        <f t="shared" si="155"/>
        <v/>
      </c>
      <c r="F680" s="162" t="str">
        <f t="shared" si="156"/>
        <v/>
      </c>
      <c r="G680" s="162" t="str">
        <f t="shared" si="157"/>
        <v/>
      </c>
      <c r="H680" s="162" t="str">
        <f t="shared" si="158"/>
        <v/>
      </c>
      <c r="I680" s="162" t="e">
        <f t="shared" si="159"/>
        <v>#VALUE!</v>
      </c>
      <c r="J680" s="162" t="e">
        <f t="shared" si="165"/>
        <v>#VALUE!</v>
      </c>
      <c r="K680" s="162" t="str">
        <f t="shared" si="160"/>
        <v/>
      </c>
      <c r="L680" s="59" t="str">
        <f t="shared" si="161"/>
        <v/>
      </c>
      <c r="M680" s="162" t="str">
        <f t="shared" si="166"/>
        <v/>
      </c>
      <c r="N680" s="99" t="str">
        <f t="shared" si="162"/>
        <v/>
      </c>
      <c r="O680" s="100" t="str">
        <f t="shared" si="167"/>
        <v/>
      </c>
      <c r="P680" s="100" t="e">
        <f t="shared" si="168"/>
        <v>#VALUE!</v>
      </c>
      <c r="Q680" s="11">
        <v>678</v>
      </c>
      <c r="R680" s="9" t="str">
        <f t="shared" si="163"/>
        <v/>
      </c>
    </row>
    <row r="681" spans="1:18" x14ac:dyDescent="0.25">
      <c r="A681" s="9">
        <f t="shared" si="164"/>
        <v>0</v>
      </c>
      <c r="B681" s="88">
        <f>IF(Sample3!K687&gt;0,Sample3!K687, )</f>
        <v>0</v>
      </c>
      <c r="C681" s="88" t="str">
        <f>IF(Sample3!L687&gt;0,Sample3!L687,"")</f>
        <v/>
      </c>
      <c r="D681" s="88">
        <f>IF(Sample3!M687&gt;0,Sample3!M687,)</f>
        <v>0</v>
      </c>
      <c r="E681" s="162" t="str">
        <f t="shared" si="155"/>
        <v/>
      </c>
      <c r="F681" s="162" t="str">
        <f t="shared" si="156"/>
        <v/>
      </c>
      <c r="G681" s="162" t="str">
        <f t="shared" si="157"/>
        <v/>
      </c>
      <c r="H681" s="162" t="str">
        <f t="shared" si="158"/>
        <v/>
      </c>
      <c r="I681" s="162" t="e">
        <f t="shared" si="159"/>
        <v>#VALUE!</v>
      </c>
      <c r="J681" s="162" t="e">
        <f t="shared" si="165"/>
        <v>#VALUE!</v>
      </c>
      <c r="K681" s="162" t="str">
        <f t="shared" si="160"/>
        <v/>
      </c>
      <c r="L681" s="59" t="str">
        <f t="shared" si="161"/>
        <v/>
      </c>
      <c r="M681" s="162" t="str">
        <f t="shared" si="166"/>
        <v/>
      </c>
      <c r="N681" s="99" t="str">
        <f t="shared" si="162"/>
        <v/>
      </c>
      <c r="O681" s="100" t="str">
        <f t="shared" si="167"/>
        <v/>
      </c>
      <c r="P681" s="100" t="e">
        <f t="shared" si="168"/>
        <v>#VALUE!</v>
      </c>
      <c r="Q681" s="11">
        <v>679</v>
      </c>
      <c r="R681" s="9" t="str">
        <f t="shared" si="163"/>
        <v/>
      </c>
    </row>
    <row r="682" spans="1:18" x14ac:dyDescent="0.25">
      <c r="A682" s="9">
        <f t="shared" si="164"/>
        <v>0</v>
      </c>
      <c r="B682" s="88">
        <f>IF(Sample3!K688&gt;0,Sample3!K688, )</f>
        <v>0</v>
      </c>
      <c r="C682" s="88" t="str">
        <f>IF(Sample3!L688&gt;0,Sample3!L688,"")</f>
        <v/>
      </c>
      <c r="D682" s="88">
        <f>IF(Sample3!M688&gt;0,Sample3!M688,)</f>
        <v>0</v>
      </c>
      <c r="E682" s="162" t="str">
        <f t="shared" si="155"/>
        <v/>
      </c>
      <c r="F682" s="162" t="str">
        <f t="shared" si="156"/>
        <v/>
      </c>
      <c r="G682" s="162" t="str">
        <f t="shared" si="157"/>
        <v/>
      </c>
      <c r="H682" s="162" t="str">
        <f t="shared" si="158"/>
        <v/>
      </c>
      <c r="I682" s="162" t="e">
        <f t="shared" si="159"/>
        <v>#VALUE!</v>
      </c>
      <c r="J682" s="162" t="e">
        <f t="shared" si="165"/>
        <v>#VALUE!</v>
      </c>
      <c r="K682" s="162" t="str">
        <f t="shared" si="160"/>
        <v/>
      </c>
      <c r="L682" s="59" t="str">
        <f t="shared" si="161"/>
        <v/>
      </c>
      <c r="M682" s="162" t="str">
        <f t="shared" si="166"/>
        <v/>
      </c>
      <c r="N682" s="99" t="str">
        <f t="shared" si="162"/>
        <v/>
      </c>
      <c r="O682" s="100" t="str">
        <f t="shared" si="167"/>
        <v/>
      </c>
      <c r="P682" s="100" t="e">
        <f t="shared" si="168"/>
        <v>#VALUE!</v>
      </c>
      <c r="Q682" s="11">
        <v>680</v>
      </c>
      <c r="R682" s="9" t="str">
        <f t="shared" si="163"/>
        <v/>
      </c>
    </row>
    <row r="683" spans="1:18" x14ac:dyDescent="0.25">
      <c r="A683" s="9">
        <f t="shared" si="164"/>
        <v>0</v>
      </c>
      <c r="B683" s="88">
        <f>IF(Sample3!K689&gt;0,Sample3!K689, )</f>
        <v>0</v>
      </c>
      <c r="C683" s="88" t="str">
        <f>IF(Sample3!L689&gt;0,Sample3!L689,"")</f>
        <v/>
      </c>
      <c r="D683" s="88">
        <f>IF(Sample3!M689&gt;0,Sample3!M689,)</f>
        <v>0</v>
      </c>
      <c r="E683" s="162" t="str">
        <f t="shared" si="155"/>
        <v/>
      </c>
      <c r="F683" s="162" t="str">
        <f t="shared" si="156"/>
        <v/>
      </c>
      <c r="G683" s="162" t="str">
        <f t="shared" si="157"/>
        <v/>
      </c>
      <c r="H683" s="162" t="str">
        <f t="shared" si="158"/>
        <v/>
      </c>
      <c r="I683" s="162" t="e">
        <f t="shared" si="159"/>
        <v>#VALUE!</v>
      </c>
      <c r="J683" s="162" t="e">
        <f t="shared" si="165"/>
        <v>#VALUE!</v>
      </c>
      <c r="K683" s="162" t="str">
        <f t="shared" si="160"/>
        <v/>
      </c>
      <c r="L683" s="59" t="str">
        <f t="shared" si="161"/>
        <v/>
      </c>
      <c r="M683" s="162" t="str">
        <f t="shared" si="166"/>
        <v/>
      </c>
      <c r="N683" s="99" t="str">
        <f t="shared" si="162"/>
        <v/>
      </c>
      <c r="O683" s="100" t="str">
        <f t="shared" si="167"/>
        <v/>
      </c>
      <c r="P683" s="100" t="e">
        <f t="shared" si="168"/>
        <v>#VALUE!</v>
      </c>
      <c r="Q683" s="11">
        <v>681</v>
      </c>
      <c r="R683" s="9" t="str">
        <f t="shared" si="163"/>
        <v/>
      </c>
    </row>
    <row r="684" spans="1:18" x14ac:dyDescent="0.25">
      <c r="A684" s="9">
        <f t="shared" si="164"/>
        <v>0</v>
      </c>
      <c r="B684" s="88">
        <f>IF(Sample3!K690&gt;0,Sample3!K690, )</f>
        <v>0</v>
      </c>
      <c r="C684" s="88" t="str">
        <f>IF(Sample3!L690&gt;0,Sample3!L690,"")</f>
        <v/>
      </c>
      <c r="D684" s="88">
        <f>IF(Sample3!M690&gt;0,Sample3!M690,)</f>
        <v>0</v>
      </c>
      <c r="E684" s="162" t="str">
        <f t="shared" si="155"/>
        <v/>
      </c>
      <c r="F684" s="162" t="str">
        <f t="shared" si="156"/>
        <v/>
      </c>
      <c r="G684" s="162" t="str">
        <f t="shared" si="157"/>
        <v/>
      </c>
      <c r="H684" s="162" t="str">
        <f t="shared" si="158"/>
        <v/>
      </c>
      <c r="I684" s="162" t="e">
        <f t="shared" si="159"/>
        <v>#VALUE!</v>
      </c>
      <c r="J684" s="162" t="e">
        <f t="shared" si="165"/>
        <v>#VALUE!</v>
      </c>
      <c r="K684" s="162" t="str">
        <f t="shared" si="160"/>
        <v/>
      </c>
      <c r="L684" s="59" t="str">
        <f t="shared" si="161"/>
        <v/>
      </c>
      <c r="M684" s="162" t="str">
        <f t="shared" si="166"/>
        <v/>
      </c>
      <c r="N684" s="99" t="str">
        <f t="shared" si="162"/>
        <v/>
      </c>
      <c r="O684" s="100" t="str">
        <f t="shared" si="167"/>
        <v/>
      </c>
      <c r="P684" s="100" t="e">
        <f t="shared" si="168"/>
        <v>#VALUE!</v>
      </c>
      <c r="Q684" s="11">
        <v>682</v>
      </c>
      <c r="R684" s="9" t="str">
        <f t="shared" si="163"/>
        <v/>
      </c>
    </row>
    <row r="685" spans="1:18" x14ac:dyDescent="0.25">
      <c r="A685" s="9">
        <f t="shared" si="164"/>
        <v>0</v>
      </c>
      <c r="B685" s="88">
        <f>IF(Sample3!K691&gt;0,Sample3!K691, )</f>
        <v>0</v>
      </c>
      <c r="C685" s="88" t="str">
        <f>IF(Sample3!L691&gt;0,Sample3!L691,"")</f>
        <v/>
      </c>
      <c r="D685" s="88">
        <f>IF(Sample3!M691&gt;0,Sample3!M691,)</f>
        <v>0</v>
      </c>
      <c r="E685" s="162" t="str">
        <f t="shared" si="155"/>
        <v/>
      </c>
      <c r="F685" s="162" t="str">
        <f t="shared" si="156"/>
        <v/>
      </c>
      <c r="G685" s="162" t="str">
        <f t="shared" si="157"/>
        <v/>
      </c>
      <c r="H685" s="162" t="str">
        <f t="shared" si="158"/>
        <v/>
      </c>
      <c r="I685" s="162" t="e">
        <f t="shared" si="159"/>
        <v>#VALUE!</v>
      </c>
      <c r="J685" s="162" t="e">
        <f t="shared" si="165"/>
        <v>#VALUE!</v>
      </c>
      <c r="K685" s="162" t="str">
        <f t="shared" si="160"/>
        <v/>
      </c>
      <c r="L685" s="59" t="str">
        <f t="shared" si="161"/>
        <v/>
      </c>
      <c r="M685" s="162" t="str">
        <f t="shared" si="166"/>
        <v/>
      </c>
      <c r="N685" s="99" t="str">
        <f t="shared" si="162"/>
        <v/>
      </c>
      <c r="O685" s="100" t="str">
        <f t="shared" si="167"/>
        <v/>
      </c>
      <c r="P685" s="100" t="e">
        <f t="shared" si="168"/>
        <v>#VALUE!</v>
      </c>
      <c r="Q685" s="11">
        <v>683</v>
      </c>
      <c r="R685" s="9" t="str">
        <f t="shared" si="163"/>
        <v/>
      </c>
    </row>
    <row r="686" spans="1:18" x14ac:dyDescent="0.25">
      <c r="A686" s="9">
        <f t="shared" si="164"/>
        <v>0</v>
      </c>
      <c r="B686" s="88">
        <f>IF(Sample3!K692&gt;0,Sample3!K692, )</f>
        <v>0</v>
      </c>
      <c r="C686" s="88" t="str">
        <f>IF(Sample3!L692&gt;0,Sample3!L692,"")</f>
        <v/>
      </c>
      <c r="D686" s="88">
        <f>IF(Sample3!M692&gt;0,Sample3!M692,)</f>
        <v>0</v>
      </c>
      <c r="E686" s="162" t="str">
        <f t="shared" si="155"/>
        <v/>
      </c>
      <c r="F686" s="162" t="str">
        <f t="shared" si="156"/>
        <v/>
      </c>
      <c r="G686" s="162" t="str">
        <f t="shared" si="157"/>
        <v/>
      </c>
      <c r="H686" s="162" t="str">
        <f t="shared" si="158"/>
        <v/>
      </c>
      <c r="I686" s="162" t="e">
        <f t="shared" si="159"/>
        <v>#VALUE!</v>
      </c>
      <c r="J686" s="162" t="e">
        <f t="shared" si="165"/>
        <v>#VALUE!</v>
      </c>
      <c r="K686" s="162" t="str">
        <f t="shared" si="160"/>
        <v/>
      </c>
      <c r="L686" s="59" t="str">
        <f t="shared" si="161"/>
        <v/>
      </c>
      <c r="M686" s="162" t="str">
        <f t="shared" si="166"/>
        <v/>
      </c>
      <c r="N686" s="99" t="str">
        <f t="shared" si="162"/>
        <v/>
      </c>
      <c r="O686" s="100" t="str">
        <f t="shared" si="167"/>
        <v/>
      </c>
      <c r="P686" s="100" t="e">
        <f t="shared" si="168"/>
        <v>#VALUE!</v>
      </c>
      <c r="Q686" s="11">
        <v>684</v>
      </c>
      <c r="R686" s="9" t="str">
        <f t="shared" si="163"/>
        <v/>
      </c>
    </row>
    <row r="687" spans="1:18" x14ac:dyDescent="0.25">
      <c r="A687" s="9">
        <f t="shared" si="164"/>
        <v>0</v>
      </c>
      <c r="B687" s="88">
        <f>IF(Sample3!K693&gt;0,Sample3!K693, )</f>
        <v>0</v>
      </c>
      <c r="C687" s="88" t="str">
        <f>IF(Sample3!L693&gt;0,Sample3!L693,"")</f>
        <v/>
      </c>
      <c r="D687" s="88">
        <f>IF(Sample3!M693&gt;0,Sample3!M693,)</f>
        <v>0</v>
      </c>
      <c r="E687" s="162" t="str">
        <f t="shared" si="155"/>
        <v/>
      </c>
      <c r="F687" s="162" t="str">
        <f t="shared" si="156"/>
        <v/>
      </c>
      <c r="G687" s="162" t="str">
        <f t="shared" si="157"/>
        <v/>
      </c>
      <c r="H687" s="162" t="str">
        <f t="shared" si="158"/>
        <v/>
      </c>
      <c r="I687" s="162" t="e">
        <f t="shared" si="159"/>
        <v>#VALUE!</v>
      </c>
      <c r="J687" s="162" t="e">
        <f t="shared" si="165"/>
        <v>#VALUE!</v>
      </c>
      <c r="K687" s="162" t="str">
        <f t="shared" si="160"/>
        <v/>
      </c>
      <c r="L687" s="59" t="str">
        <f t="shared" si="161"/>
        <v/>
      </c>
      <c r="M687" s="162" t="str">
        <f t="shared" si="166"/>
        <v/>
      </c>
      <c r="N687" s="99" t="str">
        <f t="shared" si="162"/>
        <v/>
      </c>
      <c r="O687" s="100" t="str">
        <f t="shared" si="167"/>
        <v/>
      </c>
      <c r="P687" s="100" t="e">
        <f t="shared" si="168"/>
        <v>#VALUE!</v>
      </c>
      <c r="Q687" s="11">
        <v>685</v>
      </c>
      <c r="R687" s="9" t="str">
        <f t="shared" si="163"/>
        <v/>
      </c>
    </row>
    <row r="688" spans="1:18" x14ac:dyDescent="0.25">
      <c r="A688" s="9">
        <f t="shared" si="164"/>
        <v>0</v>
      </c>
      <c r="B688" s="88">
        <f>IF(Sample3!K694&gt;0,Sample3!K694, )</f>
        <v>0</v>
      </c>
      <c r="C688" s="88" t="str">
        <f>IF(Sample3!L694&gt;0,Sample3!L694,"")</f>
        <v/>
      </c>
      <c r="D688" s="88">
        <f>IF(Sample3!M694&gt;0,Sample3!M694,)</f>
        <v>0</v>
      </c>
      <c r="E688" s="162" t="str">
        <f t="shared" si="155"/>
        <v/>
      </c>
      <c r="F688" s="162" t="str">
        <f t="shared" si="156"/>
        <v/>
      </c>
      <c r="G688" s="162" t="str">
        <f t="shared" si="157"/>
        <v/>
      </c>
      <c r="H688" s="162" t="str">
        <f t="shared" si="158"/>
        <v/>
      </c>
      <c r="I688" s="162" t="e">
        <f t="shared" si="159"/>
        <v>#VALUE!</v>
      </c>
      <c r="J688" s="162" t="e">
        <f t="shared" si="165"/>
        <v>#VALUE!</v>
      </c>
      <c r="K688" s="162" t="str">
        <f t="shared" si="160"/>
        <v/>
      </c>
      <c r="L688" s="59" t="str">
        <f t="shared" si="161"/>
        <v/>
      </c>
      <c r="M688" s="162" t="str">
        <f t="shared" si="166"/>
        <v/>
      </c>
      <c r="N688" s="99" t="str">
        <f t="shared" si="162"/>
        <v/>
      </c>
      <c r="O688" s="100" t="str">
        <f t="shared" si="167"/>
        <v/>
      </c>
      <c r="P688" s="100" t="e">
        <f t="shared" si="168"/>
        <v>#VALUE!</v>
      </c>
      <c r="Q688" s="11">
        <v>686</v>
      </c>
      <c r="R688" s="9" t="str">
        <f t="shared" si="163"/>
        <v/>
      </c>
    </row>
    <row r="689" spans="1:18" x14ac:dyDescent="0.25">
      <c r="A689" s="9">
        <f t="shared" si="164"/>
        <v>0</v>
      </c>
      <c r="B689" s="88">
        <f>IF(Sample3!K695&gt;0,Sample3!K695, )</f>
        <v>0</v>
      </c>
      <c r="C689" s="88" t="str">
        <f>IF(Sample3!L695&gt;0,Sample3!L695,"")</f>
        <v/>
      </c>
      <c r="D689" s="88">
        <f>IF(Sample3!M695&gt;0,Sample3!M695,)</f>
        <v>0</v>
      </c>
      <c r="E689" s="162" t="str">
        <f t="shared" si="155"/>
        <v/>
      </c>
      <c r="F689" s="162" t="str">
        <f t="shared" si="156"/>
        <v/>
      </c>
      <c r="G689" s="162" t="str">
        <f t="shared" si="157"/>
        <v/>
      </c>
      <c r="H689" s="162" t="str">
        <f t="shared" si="158"/>
        <v/>
      </c>
      <c r="I689" s="162" t="e">
        <f t="shared" si="159"/>
        <v>#VALUE!</v>
      </c>
      <c r="J689" s="162" t="e">
        <f t="shared" si="165"/>
        <v>#VALUE!</v>
      </c>
      <c r="K689" s="162" t="str">
        <f t="shared" si="160"/>
        <v/>
      </c>
      <c r="L689" s="59" t="str">
        <f t="shared" si="161"/>
        <v/>
      </c>
      <c r="M689" s="162" t="str">
        <f t="shared" si="166"/>
        <v/>
      </c>
      <c r="N689" s="99" t="str">
        <f t="shared" si="162"/>
        <v/>
      </c>
      <c r="O689" s="100" t="str">
        <f t="shared" si="167"/>
        <v/>
      </c>
      <c r="P689" s="100" t="e">
        <f t="shared" si="168"/>
        <v>#VALUE!</v>
      </c>
      <c r="Q689" s="11">
        <v>687</v>
      </c>
      <c r="R689" s="9" t="str">
        <f t="shared" si="163"/>
        <v/>
      </c>
    </row>
    <row r="690" spans="1:18" x14ac:dyDescent="0.25">
      <c r="A690" s="9">
        <f t="shared" si="164"/>
        <v>0</v>
      </c>
      <c r="B690" s="88">
        <f>IF(Sample3!K696&gt;0,Sample3!K696, )</f>
        <v>0</v>
      </c>
      <c r="C690" s="88" t="str">
        <f>IF(Sample3!L696&gt;0,Sample3!L696,"")</f>
        <v/>
      </c>
      <c r="D690" s="88">
        <f>IF(Sample3!M696&gt;0,Sample3!M696,)</f>
        <v>0</v>
      </c>
      <c r="E690" s="162" t="str">
        <f t="shared" si="155"/>
        <v/>
      </c>
      <c r="F690" s="162" t="str">
        <f t="shared" si="156"/>
        <v/>
      </c>
      <c r="G690" s="162" t="str">
        <f t="shared" si="157"/>
        <v/>
      </c>
      <c r="H690" s="162" t="str">
        <f t="shared" si="158"/>
        <v/>
      </c>
      <c r="I690" s="162" t="e">
        <f t="shared" si="159"/>
        <v>#VALUE!</v>
      </c>
      <c r="J690" s="162" t="e">
        <f t="shared" si="165"/>
        <v>#VALUE!</v>
      </c>
      <c r="K690" s="162" t="str">
        <f t="shared" si="160"/>
        <v/>
      </c>
      <c r="L690" s="59" t="str">
        <f t="shared" si="161"/>
        <v/>
      </c>
      <c r="M690" s="162" t="str">
        <f t="shared" si="166"/>
        <v/>
      </c>
      <c r="N690" s="99" t="str">
        <f t="shared" si="162"/>
        <v/>
      </c>
      <c r="O690" s="100" t="str">
        <f t="shared" si="167"/>
        <v/>
      </c>
      <c r="P690" s="100" t="e">
        <f t="shared" si="168"/>
        <v>#VALUE!</v>
      </c>
      <c r="Q690" s="11">
        <v>688</v>
      </c>
      <c r="R690" s="9" t="str">
        <f t="shared" si="163"/>
        <v/>
      </c>
    </row>
    <row r="691" spans="1:18" x14ac:dyDescent="0.25">
      <c r="A691" s="9">
        <f t="shared" si="164"/>
        <v>0</v>
      </c>
      <c r="B691" s="88">
        <f>IF(Sample3!K697&gt;0,Sample3!K697, )</f>
        <v>0</v>
      </c>
      <c r="C691" s="88" t="str">
        <f>IF(Sample3!L697&gt;0,Sample3!L697,"")</f>
        <v/>
      </c>
      <c r="D691" s="88">
        <f>IF(Sample3!M697&gt;0,Sample3!M697,)</f>
        <v>0</v>
      </c>
      <c r="E691" s="162" t="str">
        <f t="shared" si="155"/>
        <v/>
      </c>
      <c r="F691" s="162" t="str">
        <f t="shared" si="156"/>
        <v/>
      </c>
      <c r="G691" s="162" t="str">
        <f t="shared" si="157"/>
        <v/>
      </c>
      <c r="H691" s="162" t="str">
        <f t="shared" si="158"/>
        <v/>
      </c>
      <c r="I691" s="162" t="e">
        <f t="shared" si="159"/>
        <v>#VALUE!</v>
      </c>
      <c r="J691" s="162" t="e">
        <f t="shared" si="165"/>
        <v>#VALUE!</v>
      </c>
      <c r="K691" s="162" t="str">
        <f t="shared" si="160"/>
        <v/>
      </c>
      <c r="L691" s="59" t="str">
        <f t="shared" si="161"/>
        <v/>
      </c>
      <c r="M691" s="162" t="str">
        <f t="shared" si="166"/>
        <v/>
      </c>
      <c r="N691" s="99" t="str">
        <f t="shared" si="162"/>
        <v/>
      </c>
      <c r="O691" s="100" t="str">
        <f t="shared" si="167"/>
        <v/>
      </c>
      <c r="P691" s="100" t="e">
        <f t="shared" si="168"/>
        <v>#VALUE!</v>
      </c>
      <c r="Q691" s="11">
        <v>689</v>
      </c>
      <c r="R691" s="9" t="str">
        <f t="shared" si="163"/>
        <v/>
      </c>
    </row>
    <row r="692" spans="1:18" x14ac:dyDescent="0.25">
      <c r="A692" s="9">
        <f t="shared" si="164"/>
        <v>0</v>
      </c>
      <c r="B692" s="88">
        <f>IF(Sample3!K698&gt;0,Sample3!K698, )</f>
        <v>0</v>
      </c>
      <c r="C692" s="88" t="str">
        <f>IF(Sample3!L698&gt;0,Sample3!L698,"")</f>
        <v/>
      </c>
      <c r="D692" s="88">
        <f>IF(Sample3!M698&gt;0,Sample3!M698,)</f>
        <v>0</v>
      </c>
      <c r="E692" s="162" t="str">
        <f t="shared" si="155"/>
        <v/>
      </c>
      <c r="F692" s="162" t="str">
        <f t="shared" si="156"/>
        <v/>
      </c>
      <c r="G692" s="162" t="str">
        <f t="shared" si="157"/>
        <v/>
      </c>
      <c r="H692" s="162" t="str">
        <f t="shared" si="158"/>
        <v/>
      </c>
      <c r="I692" s="162" t="e">
        <f t="shared" si="159"/>
        <v>#VALUE!</v>
      </c>
      <c r="J692" s="162" t="e">
        <f t="shared" si="165"/>
        <v>#VALUE!</v>
      </c>
      <c r="K692" s="162" t="str">
        <f t="shared" si="160"/>
        <v/>
      </c>
      <c r="L692" s="59" t="str">
        <f t="shared" si="161"/>
        <v/>
      </c>
      <c r="M692" s="162" t="str">
        <f t="shared" si="166"/>
        <v/>
      </c>
      <c r="N692" s="99" t="str">
        <f t="shared" si="162"/>
        <v/>
      </c>
      <c r="O692" s="100" t="str">
        <f t="shared" si="167"/>
        <v/>
      </c>
      <c r="P692" s="100" t="e">
        <f t="shared" si="168"/>
        <v>#VALUE!</v>
      </c>
      <c r="Q692" s="11">
        <v>690</v>
      </c>
      <c r="R692" s="9" t="str">
        <f t="shared" si="163"/>
        <v/>
      </c>
    </row>
    <row r="693" spans="1:18" x14ac:dyDescent="0.25">
      <c r="A693" s="9">
        <f t="shared" si="164"/>
        <v>0</v>
      </c>
      <c r="B693" s="88">
        <f>IF(Sample3!K699&gt;0,Sample3!K699, )</f>
        <v>0</v>
      </c>
      <c r="C693" s="88" t="str">
        <f>IF(Sample3!L699&gt;0,Sample3!L699,"")</f>
        <v/>
      </c>
      <c r="D693" s="88">
        <f>IF(Sample3!M699&gt;0,Sample3!M699,)</f>
        <v>0</v>
      </c>
      <c r="E693" s="162" t="str">
        <f t="shared" si="155"/>
        <v/>
      </c>
      <c r="F693" s="162" t="str">
        <f t="shared" si="156"/>
        <v/>
      </c>
      <c r="G693" s="162" t="str">
        <f t="shared" si="157"/>
        <v/>
      </c>
      <c r="H693" s="162" t="str">
        <f t="shared" si="158"/>
        <v/>
      </c>
      <c r="I693" s="162" t="e">
        <f t="shared" si="159"/>
        <v>#VALUE!</v>
      </c>
      <c r="J693" s="162" t="e">
        <f t="shared" si="165"/>
        <v>#VALUE!</v>
      </c>
      <c r="K693" s="162" t="str">
        <f t="shared" si="160"/>
        <v/>
      </c>
      <c r="L693" s="59" t="str">
        <f t="shared" si="161"/>
        <v/>
      </c>
      <c r="M693" s="162" t="str">
        <f t="shared" si="166"/>
        <v/>
      </c>
      <c r="N693" s="99" t="str">
        <f t="shared" si="162"/>
        <v/>
      </c>
      <c r="O693" s="100" t="str">
        <f t="shared" si="167"/>
        <v/>
      </c>
      <c r="P693" s="100" t="e">
        <f t="shared" si="168"/>
        <v>#VALUE!</v>
      </c>
      <c r="Q693" s="11">
        <v>691</v>
      </c>
      <c r="R693" s="9" t="str">
        <f t="shared" si="163"/>
        <v/>
      </c>
    </row>
    <row r="694" spans="1:18" x14ac:dyDescent="0.25">
      <c r="A694" s="9">
        <f t="shared" si="164"/>
        <v>0</v>
      </c>
      <c r="B694" s="88">
        <f>IF(Sample3!K700&gt;0,Sample3!K700, )</f>
        <v>0</v>
      </c>
      <c r="C694" s="88" t="str">
        <f>IF(Sample3!L700&gt;0,Sample3!L700,"")</f>
        <v/>
      </c>
      <c r="D694" s="88">
        <f>IF(Sample3!M700&gt;0,Sample3!M700,)</f>
        <v>0</v>
      </c>
      <c r="E694" s="162" t="str">
        <f t="shared" si="155"/>
        <v/>
      </c>
      <c r="F694" s="162" t="str">
        <f t="shared" si="156"/>
        <v/>
      </c>
      <c r="G694" s="162" t="str">
        <f t="shared" si="157"/>
        <v/>
      </c>
      <c r="H694" s="162" t="str">
        <f t="shared" si="158"/>
        <v/>
      </c>
      <c r="I694" s="162" t="e">
        <f t="shared" si="159"/>
        <v>#VALUE!</v>
      </c>
      <c r="J694" s="162" t="e">
        <f t="shared" si="165"/>
        <v>#VALUE!</v>
      </c>
      <c r="K694" s="162" t="str">
        <f t="shared" si="160"/>
        <v/>
      </c>
      <c r="L694" s="59" t="str">
        <f t="shared" si="161"/>
        <v/>
      </c>
      <c r="M694" s="162" t="str">
        <f t="shared" si="166"/>
        <v/>
      </c>
      <c r="N694" s="99" t="str">
        <f t="shared" si="162"/>
        <v/>
      </c>
      <c r="O694" s="100" t="str">
        <f t="shared" si="167"/>
        <v/>
      </c>
      <c r="P694" s="100" t="e">
        <f t="shared" si="168"/>
        <v>#VALUE!</v>
      </c>
      <c r="Q694" s="11">
        <v>692</v>
      </c>
      <c r="R694" s="9" t="str">
        <f t="shared" si="163"/>
        <v/>
      </c>
    </row>
    <row r="695" spans="1:18" x14ac:dyDescent="0.25">
      <c r="A695" s="9">
        <f t="shared" si="164"/>
        <v>0</v>
      </c>
      <c r="B695" s="88">
        <f>IF(Sample3!K701&gt;0,Sample3!K701, )</f>
        <v>0</v>
      </c>
      <c r="C695" s="88" t="str">
        <f>IF(Sample3!L701&gt;0,Sample3!L701,"")</f>
        <v/>
      </c>
      <c r="D695" s="88">
        <f>IF(Sample3!M701&gt;0,Sample3!M701,)</f>
        <v>0</v>
      </c>
      <c r="E695" s="162" t="str">
        <f t="shared" si="155"/>
        <v/>
      </c>
      <c r="F695" s="162" t="str">
        <f t="shared" si="156"/>
        <v/>
      </c>
      <c r="G695" s="162" t="str">
        <f t="shared" si="157"/>
        <v/>
      </c>
      <c r="H695" s="162" t="str">
        <f t="shared" si="158"/>
        <v/>
      </c>
      <c r="I695" s="162" t="e">
        <f t="shared" si="159"/>
        <v>#VALUE!</v>
      </c>
      <c r="J695" s="162" t="e">
        <f t="shared" si="165"/>
        <v>#VALUE!</v>
      </c>
      <c r="K695" s="162" t="str">
        <f t="shared" si="160"/>
        <v/>
      </c>
      <c r="L695" s="59" t="str">
        <f t="shared" si="161"/>
        <v/>
      </c>
      <c r="M695" s="162" t="str">
        <f t="shared" si="166"/>
        <v/>
      </c>
      <c r="N695" s="99" t="str">
        <f t="shared" si="162"/>
        <v/>
      </c>
      <c r="O695" s="100" t="str">
        <f t="shared" si="167"/>
        <v/>
      </c>
      <c r="P695" s="100" t="e">
        <f t="shared" si="168"/>
        <v>#VALUE!</v>
      </c>
      <c r="Q695" s="11">
        <v>693</v>
      </c>
      <c r="R695" s="9" t="str">
        <f t="shared" si="163"/>
        <v/>
      </c>
    </row>
    <row r="696" spans="1:18" x14ac:dyDescent="0.25">
      <c r="A696" s="9">
        <f t="shared" si="164"/>
        <v>0</v>
      </c>
      <c r="B696" s="88">
        <f>IF(Sample3!K702&gt;0,Sample3!K702, )</f>
        <v>0</v>
      </c>
      <c r="C696" s="88" t="str">
        <f>IF(Sample3!L702&gt;0,Sample3!L702,"")</f>
        <v/>
      </c>
      <c r="D696" s="88">
        <f>IF(Sample3!M702&gt;0,Sample3!M702,)</f>
        <v>0</v>
      </c>
      <c r="E696" s="162" t="str">
        <f t="shared" si="155"/>
        <v/>
      </c>
      <c r="F696" s="162" t="str">
        <f t="shared" si="156"/>
        <v/>
      </c>
      <c r="G696" s="162" t="str">
        <f t="shared" si="157"/>
        <v/>
      </c>
      <c r="H696" s="162" t="str">
        <f t="shared" si="158"/>
        <v/>
      </c>
      <c r="I696" s="162" t="e">
        <f t="shared" si="159"/>
        <v>#VALUE!</v>
      </c>
      <c r="J696" s="162" t="e">
        <f t="shared" si="165"/>
        <v>#VALUE!</v>
      </c>
      <c r="K696" s="162" t="str">
        <f t="shared" si="160"/>
        <v/>
      </c>
      <c r="L696" s="59" t="str">
        <f t="shared" si="161"/>
        <v/>
      </c>
      <c r="M696" s="162" t="str">
        <f t="shared" si="166"/>
        <v/>
      </c>
      <c r="N696" s="99" t="str">
        <f t="shared" si="162"/>
        <v/>
      </c>
      <c r="O696" s="100" t="str">
        <f t="shared" si="167"/>
        <v/>
      </c>
      <c r="P696" s="100" t="e">
        <f t="shared" si="168"/>
        <v>#VALUE!</v>
      </c>
      <c r="Q696" s="11">
        <v>694</v>
      </c>
      <c r="R696" s="9" t="str">
        <f t="shared" si="163"/>
        <v/>
      </c>
    </row>
    <row r="697" spans="1:18" x14ac:dyDescent="0.25">
      <c r="A697" s="9">
        <f t="shared" si="164"/>
        <v>0</v>
      </c>
      <c r="B697" s="88">
        <f>IF(Sample3!K703&gt;0,Sample3!K703, )</f>
        <v>0</v>
      </c>
      <c r="C697" s="88" t="str">
        <f>IF(Sample3!L703&gt;0,Sample3!L703,"")</f>
        <v/>
      </c>
      <c r="D697" s="88">
        <f>IF(Sample3!M703&gt;0,Sample3!M703,)</f>
        <v>0</v>
      </c>
      <c r="E697" s="162" t="str">
        <f t="shared" si="155"/>
        <v/>
      </c>
      <c r="F697" s="162" t="str">
        <f t="shared" si="156"/>
        <v/>
      </c>
      <c r="G697" s="162" t="str">
        <f t="shared" si="157"/>
        <v/>
      </c>
      <c r="H697" s="162" t="str">
        <f t="shared" si="158"/>
        <v/>
      </c>
      <c r="I697" s="162" t="e">
        <f t="shared" si="159"/>
        <v>#VALUE!</v>
      </c>
      <c r="J697" s="162" t="e">
        <f t="shared" si="165"/>
        <v>#VALUE!</v>
      </c>
      <c r="K697" s="162" t="str">
        <f t="shared" si="160"/>
        <v/>
      </c>
      <c r="L697" s="59" t="str">
        <f t="shared" si="161"/>
        <v/>
      </c>
      <c r="M697" s="162" t="str">
        <f t="shared" si="166"/>
        <v/>
      </c>
      <c r="N697" s="99" t="str">
        <f t="shared" si="162"/>
        <v/>
      </c>
      <c r="O697" s="100" t="str">
        <f t="shared" si="167"/>
        <v/>
      </c>
      <c r="P697" s="100" t="e">
        <f t="shared" si="168"/>
        <v>#VALUE!</v>
      </c>
      <c r="Q697" s="11">
        <v>695</v>
      </c>
      <c r="R697" s="9" t="str">
        <f t="shared" si="163"/>
        <v/>
      </c>
    </row>
    <row r="698" spans="1:18" x14ac:dyDescent="0.25">
      <c r="A698" s="9">
        <f t="shared" si="164"/>
        <v>0</v>
      </c>
      <c r="B698" s="88">
        <f>IF(Sample3!K704&gt;0,Sample3!K704, )</f>
        <v>0</v>
      </c>
      <c r="C698" s="88" t="str">
        <f>IF(Sample3!L704&gt;0,Sample3!L704,"")</f>
        <v/>
      </c>
      <c r="D698" s="88">
        <f>IF(Sample3!M704&gt;0,Sample3!M704,)</f>
        <v>0</v>
      </c>
      <c r="E698" s="162" t="str">
        <f t="shared" si="155"/>
        <v/>
      </c>
      <c r="F698" s="162" t="str">
        <f t="shared" si="156"/>
        <v/>
      </c>
      <c r="G698" s="162" t="str">
        <f t="shared" si="157"/>
        <v/>
      </c>
      <c r="H698" s="162" t="str">
        <f t="shared" si="158"/>
        <v/>
      </c>
      <c r="I698" s="162" t="e">
        <f t="shared" si="159"/>
        <v>#VALUE!</v>
      </c>
      <c r="J698" s="162" t="e">
        <f t="shared" si="165"/>
        <v>#VALUE!</v>
      </c>
      <c r="K698" s="162" t="str">
        <f t="shared" si="160"/>
        <v/>
      </c>
      <c r="L698" s="59" t="str">
        <f t="shared" si="161"/>
        <v/>
      </c>
      <c r="M698" s="162" t="str">
        <f t="shared" si="166"/>
        <v/>
      </c>
      <c r="N698" s="99" t="str">
        <f t="shared" si="162"/>
        <v/>
      </c>
      <c r="O698" s="100" t="str">
        <f t="shared" si="167"/>
        <v/>
      </c>
      <c r="P698" s="100" t="e">
        <f t="shared" si="168"/>
        <v>#VALUE!</v>
      </c>
      <c r="Q698" s="11">
        <v>696</v>
      </c>
      <c r="R698" s="9" t="str">
        <f t="shared" si="163"/>
        <v/>
      </c>
    </row>
    <row r="699" spans="1:18" x14ac:dyDescent="0.25">
      <c r="A699" s="9">
        <f t="shared" si="164"/>
        <v>0</v>
      </c>
      <c r="B699" s="88">
        <f>IF(Sample3!K705&gt;0,Sample3!K705, )</f>
        <v>0</v>
      </c>
      <c r="C699" s="88" t="str">
        <f>IF(Sample3!L705&gt;0,Sample3!L705,"")</f>
        <v/>
      </c>
      <c r="D699" s="88">
        <f>IF(Sample3!M705&gt;0,Sample3!M705,)</f>
        <v>0</v>
      </c>
      <c r="E699" s="162" t="str">
        <f t="shared" si="155"/>
        <v/>
      </c>
      <c r="F699" s="162" t="str">
        <f t="shared" si="156"/>
        <v/>
      </c>
      <c r="G699" s="162" t="str">
        <f t="shared" si="157"/>
        <v/>
      </c>
      <c r="H699" s="162" t="str">
        <f t="shared" si="158"/>
        <v/>
      </c>
      <c r="I699" s="162" t="e">
        <f t="shared" si="159"/>
        <v>#VALUE!</v>
      </c>
      <c r="J699" s="162" t="e">
        <f t="shared" si="165"/>
        <v>#VALUE!</v>
      </c>
      <c r="K699" s="162" t="str">
        <f t="shared" si="160"/>
        <v/>
      </c>
      <c r="L699" s="59" t="str">
        <f t="shared" si="161"/>
        <v/>
      </c>
      <c r="M699" s="162" t="str">
        <f t="shared" si="166"/>
        <v/>
      </c>
      <c r="N699" s="99" t="str">
        <f t="shared" si="162"/>
        <v/>
      </c>
      <c r="O699" s="100" t="str">
        <f t="shared" si="167"/>
        <v/>
      </c>
      <c r="P699" s="100" t="e">
        <f t="shared" si="168"/>
        <v>#VALUE!</v>
      </c>
      <c r="Q699" s="11">
        <v>697</v>
      </c>
      <c r="R699" s="9" t="str">
        <f t="shared" si="163"/>
        <v/>
      </c>
    </row>
    <row r="700" spans="1:18" x14ac:dyDescent="0.25">
      <c r="A700" s="9">
        <f t="shared" si="164"/>
        <v>0</v>
      </c>
      <c r="B700" s="88">
        <f>IF(Sample3!K706&gt;0,Sample3!K706, )</f>
        <v>0</v>
      </c>
      <c r="C700" s="88" t="str">
        <f>IF(Sample3!L706&gt;0,Sample3!L706,"")</f>
        <v/>
      </c>
      <c r="D700" s="88">
        <f>IF(Sample3!M706&gt;0,Sample3!M706,)</f>
        <v>0</v>
      </c>
      <c r="E700" s="162" t="str">
        <f t="shared" si="155"/>
        <v/>
      </c>
      <c r="F700" s="162" t="str">
        <f t="shared" si="156"/>
        <v/>
      </c>
      <c r="G700" s="162" t="str">
        <f t="shared" si="157"/>
        <v/>
      </c>
      <c r="H700" s="162" t="str">
        <f t="shared" si="158"/>
        <v/>
      </c>
      <c r="I700" s="162" t="e">
        <f t="shared" si="159"/>
        <v>#VALUE!</v>
      </c>
      <c r="J700" s="162" t="e">
        <f t="shared" si="165"/>
        <v>#VALUE!</v>
      </c>
      <c r="K700" s="162" t="str">
        <f t="shared" si="160"/>
        <v/>
      </c>
      <c r="L700" s="59" t="str">
        <f t="shared" si="161"/>
        <v/>
      </c>
      <c r="M700" s="162" t="str">
        <f t="shared" si="166"/>
        <v/>
      </c>
      <c r="N700" s="99" t="str">
        <f t="shared" si="162"/>
        <v/>
      </c>
      <c r="O700" s="100" t="str">
        <f t="shared" si="167"/>
        <v/>
      </c>
      <c r="P700" s="100" t="e">
        <f t="shared" si="168"/>
        <v>#VALUE!</v>
      </c>
      <c r="Q700" s="11">
        <v>698</v>
      </c>
      <c r="R700" s="9" t="str">
        <f t="shared" si="163"/>
        <v/>
      </c>
    </row>
    <row r="701" spans="1:18" x14ac:dyDescent="0.25">
      <c r="B701" s="8"/>
      <c r="C701" s="8"/>
      <c r="D701" s="8"/>
      <c r="E701" s="10"/>
      <c r="F701" s="10"/>
      <c r="G701" s="10"/>
      <c r="H701" s="10"/>
      <c r="I701" s="10"/>
      <c r="J701" s="10"/>
      <c r="K701" s="10"/>
      <c r="M701" s="10"/>
      <c r="N701" s="97"/>
      <c r="O701" s="8"/>
      <c r="P701" s="8"/>
    </row>
    <row r="702" spans="1:18" x14ac:dyDescent="0.25">
      <c r="B702" s="8"/>
      <c r="C702" s="8"/>
      <c r="D702" s="8"/>
      <c r="E702" s="10"/>
      <c r="F702" s="10"/>
      <c r="G702" s="10"/>
      <c r="H702" s="10"/>
      <c r="I702" s="10"/>
      <c r="J702" s="10"/>
      <c r="K702" s="10"/>
      <c r="M702" s="10"/>
      <c r="N702" s="97"/>
      <c r="O702" s="8"/>
      <c r="P702" s="8"/>
    </row>
    <row r="703" spans="1:18" x14ac:dyDescent="0.25">
      <c r="B703" s="8"/>
      <c r="C703" s="8"/>
      <c r="D703" s="8"/>
      <c r="E703" s="10"/>
      <c r="F703" s="10"/>
      <c r="G703" s="10"/>
      <c r="H703" s="10"/>
      <c r="I703" s="10"/>
      <c r="J703" s="10"/>
      <c r="K703" s="10"/>
      <c r="M703" s="10"/>
      <c r="N703" s="97"/>
      <c r="O703" s="8"/>
      <c r="P703" s="8"/>
    </row>
    <row r="704" spans="1:18" x14ac:dyDescent="0.25">
      <c r="B704" s="8"/>
      <c r="C704" s="8"/>
      <c r="D704" s="8"/>
      <c r="E704" s="10"/>
      <c r="F704" s="10"/>
      <c r="G704" s="10"/>
      <c r="H704" s="10"/>
      <c r="I704" s="10"/>
      <c r="J704" s="10"/>
      <c r="K704" s="10"/>
      <c r="M704" s="10"/>
      <c r="N704" s="97"/>
      <c r="O704" s="8"/>
      <c r="P704" s="8"/>
    </row>
    <row r="705" spans="2:16" x14ac:dyDescent="0.25">
      <c r="B705" s="8"/>
      <c r="C705" s="8"/>
      <c r="D705" s="8"/>
      <c r="E705" s="10"/>
      <c r="F705" s="10"/>
      <c r="G705" s="10"/>
      <c r="H705" s="10"/>
      <c r="I705" s="10"/>
      <c r="J705" s="10"/>
      <c r="K705" s="10"/>
      <c r="M705" s="10"/>
      <c r="N705" s="97"/>
      <c r="O705" s="8"/>
      <c r="P705" s="8"/>
    </row>
    <row r="706" spans="2:16" x14ac:dyDescent="0.25">
      <c r="B706" s="8"/>
      <c r="C706" s="8"/>
      <c r="D706" s="8"/>
      <c r="E706" s="10"/>
      <c r="F706" s="10"/>
      <c r="G706" s="10"/>
      <c r="H706" s="10"/>
      <c r="I706" s="10"/>
      <c r="J706" s="10"/>
      <c r="K706" s="10"/>
      <c r="M706" s="10"/>
      <c r="N706" s="97"/>
      <c r="O706" s="8"/>
      <c r="P706" s="8"/>
    </row>
  </sheetData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500"/>
  <sheetViews>
    <sheetView topLeftCell="C1" workbookViewId="0">
      <selection activeCell="O2" sqref="O2:P2"/>
    </sheetView>
  </sheetViews>
  <sheetFormatPr baseColWidth="10" defaultColWidth="11.42578125" defaultRowHeight="12.75" x14ac:dyDescent="0.2"/>
  <cols>
    <col min="1" max="1" width="11.42578125" style="68" customWidth="1"/>
    <col min="2" max="2" width="11.42578125" style="88"/>
    <col min="3" max="3" width="11.42578125" style="69"/>
    <col min="4" max="4" width="11.42578125" style="68"/>
    <col min="5" max="6" width="11.42578125" style="8"/>
    <col min="7" max="7" width="13" style="8" bestFit="1" customWidth="1"/>
    <col min="8" max="9" width="13.5703125" style="8" bestFit="1" customWidth="1"/>
    <col min="10" max="14" width="11.42578125" style="8"/>
    <col min="15" max="15" width="13" style="8" bestFit="1" customWidth="1"/>
    <col min="16" max="16384" width="11.42578125" style="8"/>
  </cols>
  <sheetData>
    <row r="1" spans="1:18" x14ac:dyDescent="0.2">
      <c r="A1" s="68">
        <v>1</v>
      </c>
      <c r="B1" s="60" t="s">
        <v>26</v>
      </c>
      <c r="C1" s="61" t="s">
        <v>95</v>
      </c>
      <c r="D1" s="62"/>
      <c r="E1" s="63" t="s">
        <v>96</v>
      </c>
      <c r="F1" s="64" t="s">
        <v>32</v>
      </c>
      <c r="G1" s="63" t="s">
        <v>120</v>
      </c>
      <c r="H1" s="65" t="s">
        <v>97</v>
      </c>
      <c r="I1" s="65" t="s">
        <v>98</v>
      </c>
      <c r="J1" s="66" t="s">
        <v>99</v>
      </c>
      <c r="K1" s="8" t="s">
        <v>100</v>
      </c>
    </row>
    <row r="2" spans="1:18" ht="15" x14ac:dyDescent="0.25">
      <c r="A2" s="68">
        <v>2</v>
      </c>
      <c r="B2" s="174">
        <f>IF(Traitement3!B2&gt;0,Traitement3!B2,)</f>
        <v>0.31591815528491302</v>
      </c>
      <c r="C2" s="3">
        <f>IF(AND(Traitement3!D2&lt;1000,Traitement3!D2&gt;0),Traitement3!D2,)</f>
        <v>2.2601934725612409</v>
      </c>
      <c r="D2" s="68">
        <v>2</v>
      </c>
      <c r="E2" s="8">
        <f t="shared" ref="E2:E65" si="0">IF(B2&gt;0,1/2*(B2-K$13*F2+M$8)+1/2*POWER((B2-K$13*F2+M$8)^2-4*M$10*(B2-K$13*F2),0.5),"")</f>
        <v>8.2777231564618081E-2</v>
      </c>
      <c r="F2" s="8">
        <f t="shared" ref="F2:F65" si="1">IF(B2="","",LN(1+EXP($L$16*(B2-$L$15)))/$L$16)</f>
        <v>1.8135669297882882E-2</v>
      </c>
      <c r="G2" s="8">
        <f t="shared" ref="G2:G65" si="2">IF(B2&gt;0,-LN(1+EXP(L$18*(B2-L$17)))/L$18,"")</f>
        <v>-2.2300954642173771E-6</v>
      </c>
      <c r="H2" s="69">
        <f>IF(B2&gt;0,IF(K$13=1,(L$11*10/(B2-E2-F2)-L$11*10/(L$9))+K$11*10/(L$14+F2)-K$11*10/(L$14+L$19-K$9+G2),L$11*10/(B2-E2)-L$11*10/(L$9)),"")</f>
        <v>1.692423962198518</v>
      </c>
      <c r="I2" s="69">
        <f>IF(B2&gt;0,IF(K$13=0,K$11*10/(E2)-K$11*10/(L$19-L$9),K$11*10/(E2)-K$11*10/(K$9-L$9)+K$11*10/(L$14+F2)-K$11*10/(L$14+L$19-K$9+G2)),"")</f>
        <v>1.6924239621987454</v>
      </c>
      <c r="J2" s="70">
        <f>IF(OR(B2="",C2=0,C2=""),"",(H2-C2)*(H2-C2))</f>
        <v>0.32236221689752614</v>
      </c>
      <c r="K2" s="20" t="s">
        <v>58</v>
      </c>
      <c r="L2" s="71" t="s">
        <v>102</v>
      </c>
      <c r="N2" s="67" t="s">
        <v>101</v>
      </c>
      <c r="O2" s="8">
        <f>ABS(C2-H2)</f>
        <v>0.56776951036272294</v>
      </c>
      <c r="P2" s="8">
        <f>AVERAGE(O2:O62)</f>
        <v>1.9706684453597882</v>
      </c>
      <c r="R2" s="68"/>
    </row>
    <row r="3" spans="1:18" ht="15" x14ac:dyDescent="0.25">
      <c r="A3" s="68">
        <v>3</v>
      </c>
      <c r="B3" s="174">
        <f>IF(Traitement3!B3&gt;0,Traitement3!B3,)</f>
        <v>0.31393163307406668</v>
      </c>
      <c r="C3" s="3">
        <f>IF(AND(Traitement3!D3&lt;1000,Traitement3!D3&gt;0),Traitement3!D3,)</f>
        <v>3.3902902088418614</v>
      </c>
      <c r="D3" s="68">
        <v>3</v>
      </c>
      <c r="E3" s="8">
        <f t="shared" si="0"/>
        <v>8.0846916588689033E-2</v>
      </c>
      <c r="F3" s="8">
        <f t="shared" si="1"/>
        <v>1.7272933717975131E-2</v>
      </c>
      <c r="G3" s="8">
        <f t="shared" si="2"/>
        <v>-1.8283469646741788E-6</v>
      </c>
      <c r="H3" s="69">
        <f t="shared" ref="H3:H66" si="3">IF(B3&gt;0,IF(K$13=1,(L$11*10/(B3-E3-F3)-L$11*10/(L$9))+K$11*10/(L$14+F3)-K$11*10/(L$14+L$19-K$9+G3),L$11*10/(B3-E3)-L$11*10/(L$9)),"")</f>
        <v>4.2711951973797113</v>
      </c>
      <c r="I3" s="69">
        <f t="shared" ref="I3:I66" si="4">IF(B3&gt;0,IF(K$13=0,K$11*10/(E3)-K$11*10/(L$19-L$9),K$11*10/(E3)-K$11*10/(K$9-L$9)+K$11*10/(L$14+F3)-K$11*10/(L$14+L$19-K$9+G3)),"")</f>
        <v>4.2711951973783897</v>
      </c>
      <c r="J3" s="70">
        <f t="shared" ref="J3:J66" si="5">IF(OR(B3="",C3=0,C3=""),"",(H3-C3)*(H3-C3))</f>
        <v>0.77599359883086949</v>
      </c>
      <c r="K3" s="175">
        <f>Traitement3!S5</f>
        <v>0</v>
      </c>
      <c r="L3" s="72">
        <f ca="1">IF(K3&lt;C2,2,VLOOKUP(K3,C2:INDIRECT("D"&amp;N4),2,TRUE))</f>
        <v>2</v>
      </c>
      <c r="N3" s="70">
        <f>MAX(C2:C700)</f>
        <v>866.21914835909956</v>
      </c>
      <c r="O3" s="8">
        <f t="shared" ref="O3:O62" si="6">ABS(C3-H3)</f>
        <v>0.88090498853784993</v>
      </c>
      <c r="R3" s="68"/>
    </row>
    <row r="4" spans="1:18" ht="15" x14ac:dyDescent="0.25">
      <c r="A4" s="68">
        <v>4</v>
      </c>
      <c r="B4" s="174">
        <f>IF(Traitement3!B4&gt;0,Traitement3!B4,)</f>
        <v>0.3128619672682264</v>
      </c>
      <c r="C4" s="3">
        <f>IF(AND(Traitement3!D4&lt;1000,Traitement3!D4&gt;0),Traitement3!D4,)</f>
        <v>5.0854353132629058</v>
      </c>
      <c r="D4" s="68">
        <v>4</v>
      </c>
      <c r="E4" s="8">
        <f t="shared" si="0"/>
        <v>7.9808597563492831E-2</v>
      </c>
      <c r="F4" s="8">
        <f t="shared" si="1"/>
        <v>1.6821267933141162E-2</v>
      </c>
      <c r="G4" s="8">
        <f t="shared" si="2"/>
        <v>-1.6428868246575538E-6</v>
      </c>
      <c r="H4" s="69">
        <f t="shared" si="3"/>
        <v>5.7099164772371296</v>
      </c>
      <c r="I4" s="69">
        <f t="shared" si="4"/>
        <v>5.7099164772363622</v>
      </c>
      <c r="J4" s="70">
        <f t="shared" si="5"/>
        <v>0.38997672415860141</v>
      </c>
      <c r="K4" s="175">
        <f>Traitement3!S6</f>
        <v>700</v>
      </c>
      <c r="L4" s="72">
        <f ca="1">VLOOKUP(K4,C2:INDIRECT("D"&amp;N4),2,TRUE)</f>
        <v>61</v>
      </c>
      <c r="N4" s="8">
        <f>VLOOKUP(N3,C2:D700,2,FALSE)</f>
        <v>67</v>
      </c>
      <c r="O4" s="8">
        <f t="shared" si="6"/>
        <v>0.62448116397422382</v>
      </c>
      <c r="Q4" s="68"/>
      <c r="R4" s="68"/>
    </row>
    <row r="5" spans="1:18" ht="15" x14ac:dyDescent="0.25">
      <c r="A5" s="68">
        <v>5</v>
      </c>
      <c r="B5" s="174">
        <f>IF(Traitement3!B5&gt;0,Traitement3!B5,)</f>
        <v>0.31186870616280299</v>
      </c>
      <c r="C5" s="3">
        <f>IF(AND(Traitement3!D5&lt;1000,Traitement3!D5&gt;0),Traitement3!D5,)</f>
        <v>6.7805804176837228</v>
      </c>
      <c r="D5" s="68">
        <v>5</v>
      </c>
      <c r="E5" s="8">
        <f t="shared" si="0"/>
        <v>7.8845153404276225E-2</v>
      </c>
      <c r="F5" s="8">
        <f t="shared" si="1"/>
        <v>1.640988656780373E-2</v>
      </c>
      <c r="G5" s="8">
        <f t="shared" si="2"/>
        <v>-1.4875591306984756E-6</v>
      </c>
      <c r="H5" s="69">
        <f t="shared" si="3"/>
        <v>7.0787822430775122</v>
      </c>
      <c r="I5" s="69">
        <f t="shared" si="4"/>
        <v>7.0787822430760485</v>
      </c>
      <c r="J5" s="70">
        <f t="shared" si="5"/>
        <v>8.8924328668188113E-2</v>
      </c>
      <c r="K5" s="73" t="s">
        <v>103</v>
      </c>
      <c r="L5" s="74">
        <f ca="1">SUM(INDIRECT("J"&amp;L3):INDIRECT("J"&amp;L4))</f>
        <v>286.30546170356808</v>
      </c>
      <c r="M5" s="75"/>
      <c r="N5" s="75"/>
      <c r="O5" s="8">
        <f t="shared" si="6"/>
        <v>0.29820182539378948</v>
      </c>
      <c r="Q5" s="68"/>
      <c r="R5" s="68"/>
    </row>
    <row r="6" spans="1:18" ht="15" x14ac:dyDescent="0.25">
      <c r="A6" s="68">
        <v>6</v>
      </c>
      <c r="B6" s="174">
        <f>IF(Traitement3!B6&gt;0,Traitement3!B6,)</f>
        <v>0.31087544505737985</v>
      </c>
      <c r="C6" s="3">
        <f>IF(AND(Traitement3!D6&lt;1000,Traitement3!D6&gt;0),Traitement3!D6,)</f>
        <v>7.3456287858241467</v>
      </c>
      <c r="D6" s="68">
        <v>6</v>
      </c>
      <c r="E6" s="8">
        <f t="shared" si="0"/>
        <v>7.7882416345267852E-2</v>
      </c>
      <c r="F6" s="8">
        <f t="shared" si="1"/>
        <v>1.6006187369942332E-2</v>
      </c>
      <c r="G6" s="8">
        <f t="shared" si="2"/>
        <v>-1.3469159952532483E-6</v>
      </c>
      <c r="H6" s="69">
        <f t="shared" si="3"/>
        <v>8.4804731811473175</v>
      </c>
      <c r="I6" s="69">
        <f t="shared" si="4"/>
        <v>8.4804731811468201</v>
      </c>
      <c r="J6" s="70">
        <f t="shared" si="5"/>
        <v>1.2878718015964132</v>
      </c>
      <c r="O6" s="8">
        <f t="shared" si="6"/>
        <v>1.1348443953231708</v>
      </c>
      <c r="Q6" s="68"/>
      <c r="R6" s="68"/>
    </row>
    <row r="7" spans="1:18" ht="15" x14ac:dyDescent="0.25">
      <c r="A7" s="68">
        <v>7</v>
      </c>
      <c r="B7" s="174">
        <f>IF(Traitement3!B7&gt;0,Traitement3!B7,)</f>
        <v>0.30980577925153957</v>
      </c>
      <c r="C7" s="3">
        <f>IF(AND(Traitement3!D7&lt;1000,Traitement3!D7&gt;0),Traitement3!D7,)</f>
        <v>7.9106771539643432</v>
      </c>
      <c r="D7" s="68">
        <v>7</v>
      </c>
      <c r="E7" s="8">
        <f t="shared" si="0"/>
        <v>7.6846441633445173E-2</v>
      </c>
      <c r="F7" s="8">
        <f t="shared" si="1"/>
        <v>1.5579973065107925E-2</v>
      </c>
      <c r="G7" s="8">
        <f t="shared" si="2"/>
        <v>-1.2102873153863287E-6</v>
      </c>
      <c r="H7" s="69">
        <f t="shared" si="3"/>
        <v>10.02802418239844</v>
      </c>
      <c r="I7" s="69">
        <f t="shared" si="4"/>
        <v>10.028024182397957</v>
      </c>
      <c r="J7" s="70">
        <f t="shared" si="5"/>
        <v>4.4831584388186982</v>
      </c>
      <c r="K7" s="76" t="s">
        <v>104</v>
      </c>
      <c r="L7" s="77"/>
      <c r="M7" s="78" t="s">
        <v>105</v>
      </c>
      <c r="N7" s="79" t="s">
        <v>106</v>
      </c>
      <c r="O7" s="8">
        <f t="shared" si="6"/>
        <v>2.1173470284340965</v>
      </c>
      <c r="Q7" s="68"/>
      <c r="R7" s="68"/>
    </row>
    <row r="8" spans="1:18" ht="15" x14ac:dyDescent="0.25">
      <c r="A8" s="68">
        <v>8</v>
      </c>
      <c r="B8" s="174">
        <f>IF(Traitement3!B8&gt;0,Traitement3!B8,)</f>
        <v>0.30865970874528198</v>
      </c>
      <c r="C8" s="3">
        <f>IF(AND(Traitement3!D8&lt;1000,Traitement3!D8&gt;0),Traitement3!D8,)</f>
        <v>9.6058222583853876</v>
      </c>
      <c r="D8" s="68">
        <v>8</v>
      </c>
      <c r="E8" s="8">
        <f t="shared" si="0"/>
        <v>7.5737447069969488E-2</v>
      </c>
      <c r="F8" s="8">
        <f t="shared" si="1"/>
        <v>1.5133072493143034E-2</v>
      </c>
      <c r="G8" s="8">
        <f t="shared" si="2"/>
        <v>-1.0792402096865266E-6</v>
      </c>
      <c r="H8" s="69">
        <f t="shared" si="3"/>
        <v>11.731570666956031</v>
      </c>
      <c r="I8" s="69">
        <f t="shared" si="4"/>
        <v>11.731570666955875</v>
      </c>
      <c r="J8" s="70">
        <f t="shared" si="5"/>
        <v>4.5188062965406246</v>
      </c>
      <c r="K8" s="80" t="s">
        <v>107</v>
      </c>
      <c r="L8" s="80" t="s">
        <v>108</v>
      </c>
      <c r="M8" s="79">
        <f>IF(K13=1,(K11+L11)/(K11/(K9-L9)-L11/(L9)),(K11+L11)/(K11/(L19-L9)-L11/(L9)))</f>
        <v>-0.23636419520949614</v>
      </c>
      <c r="N8" s="79">
        <f>K$11/(33+K$11/(L19-L$9))+L$11/(33+L$11/(L$9))</f>
        <v>0.24668742067584787</v>
      </c>
      <c r="O8" s="8">
        <f t="shared" si="6"/>
        <v>2.1257484085706437</v>
      </c>
      <c r="Q8" s="68"/>
      <c r="R8" s="68"/>
    </row>
    <row r="9" spans="1:18" ht="15" x14ac:dyDescent="0.25">
      <c r="A9" s="68">
        <v>9</v>
      </c>
      <c r="B9" s="174">
        <f>IF(Traitement3!B9&gt;0,Traitement3!B9,)</f>
        <v>0.3074372335386073</v>
      </c>
      <c r="C9" s="3">
        <f>IF(AND(Traitement3!D9&lt;1000,Traitement3!D9&gt;0),Traitement3!D9,)</f>
        <v>11.300967362806205</v>
      </c>
      <c r="D9" s="68">
        <v>9</v>
      </c>
      <c r="E9" s="8">
        <f t="shared" si="0"/>
        <v>7.4555681035853305E-2</v>
      </c>
      <c r="F9" s="8">
        <f t="shared" si="1"/>
        <v>1.4667414288502465E-2</v>
      </c>
      <c r="G9" s="8">
        <f t="shared" si="2"/>
        <v>-9.5505721681137814E-7</v>
      </c>
      <c r="H9" s="69">
        <f t="shared" si="3"/>
        <v>13.602679701074521</v>
      </c>
      <c r="I9" s="69">
        <f t="shared" si="4"/>
        <v>13.602679701075004</v>
      </c>
      <c r="J9" s="70">
        <f t="shared" si="5"/>
        <v>5.2978796881366019</v>
      </c>
      <c r="K9" s="81">
        <f>Traitement3!U13</f>
        <v>0.32313929644478384</v>
      </c>
      <c r="L9" s="81">
        <f>Traitement3!T26</f>
        <v>0.23317782674994744</v>
      </c>
      <c r="M9" s="79" t="s">
        <v>109</v>
      </c>
      <c r="N9" s="79" t="s">
        <v>110</v>
      </c>
      <c r="O9" s="8">
        <f t="shared" si="6"/>
        <v>2.3017123382683167</v>
      </c>
      <c r="Q9" s="68"/>
      <c r="R9" s="68"/>
    </row>
    <row r="10" spans="1:18" ht="15" x14ac:dyDescent="0.25">
      <c r="A10" s="68">
        <v>10</v>
      </c>
      <c r="B10" s="174">
        <f>IF(Traitement3!B10&gt;0,Traitement3!B10,)</f>
        <v>0.30621475833193257</v>
      </c>
      <c r="C10" s="3">
        <f>IF(AND(Traitement3!D10&lt;1000,Traitement3!D10&gt;0),Traitement3!D10,)</f>
        <v>12.996112467227249</v>
      </c>
      <c r="D10" s="68">
        <v>10</v>
      </c>
      <c r="E10" s="8">
        <f t="shared" si="0"/>
        <v>7.337516622786186E-2</v>
      </c>
      <c r="F10" s="8">
        <f t="shared" si="1"/>
        <v>1.4213043664957485E-2</v>
      </c>
      <c r="G10" s="8">
        <f t="shared" si="2"/>
        <v>-8.4516276128640777E-7</v>
      </c>
      <c r="H10" s="69">
        <f t="shared" si="3"/>
        <v>15.53198339184928</v>
      </c>
      <c r="I10" s="69">
        <f t="shared" si="4"/>
        <v>15.531983391849209</v>
      </c>
      <c r="J10" s="70">
        <f t="shared" si="5"/>
        <v>6.4306413463433971</v>
      </c>
      <c r="K10" s="80" t="s">
        <v>111</v>
      </c>
      <c r="L10" s="82" t="s">
        <v>81</v>
      </c>
      <c r="M10" s="79">
        <f>IF(K13=1,K11/(K$11/(K$9-L$9)-L$11/(L$9)),K11/(K$11/(L$19-L$9)-L$11/(L$9)))</f>
        <v>-8.4456523309529971E-4</v>
      </c>
      <c r="N10" s="79">
        <f>K$11/(1000/10+K$11/(L19-L$9))+L$11/(1000/10+L$11/(L$9))</f>
        <v>0.22131603386046828</v>
      </c>
      <c r="O10" s="8">
        <f t="shared" si="6"/>
        <v>2.5358709246220315</v>
      </c>
      <c r="Q10" s="68"/>
      <c r="R10" s="68"/>
    </row>
    <row r="11" spans="1:18" ht="15" x14ac:dyDescent="0.25">
      <c r="A11" s="68">
        <v>11</v>
      </c>
      <c r="B11" s="174">
        <f>IF(Traitement3!B11&gt;0,Traitement3!B11,)</f>
        <v>0.30491587842484058</v>
      </c>
      <c r="C11" s="3">
        <f>IF(AND(Traitement3!D11&lt;1000,Traitement3!D11&gt;0),Traitement3!D11,)</f>
        <v>14.126209203507869</v>
      </c>
      <c r="D11" s="68">
        <v>11</v>
      </c>
      <c r="E11" s="8">
        <f t="shared" si="0"/>
        <v>7.2122303368985757E-2</v>
      </c>
      <c r="F11" s="8">
        <f t="shared" si="1"/>
        <v>1.374251577656847E-2</v>
      </c>
      <c r="G11" s="8">
        <f t="shared" si="2"/>
        <v>-7.4222050991312759E-7</v>
      </c>
      <c r="H11" s="69">
        <f t="shared" si="3"/>
        <v>17.648608015282662</v>
      </c>
      <c r="I11" s="69">
        <f t="shared" si="4"/>
        <v>17.64860801528323</v>
      </c>
      <c r="J11" s="70">
        <f t="shared" si="5"/>
        <v>12.407293389192468</v>
      </c>
      <c r="K11" s="81">
        <f>L11/(L13-1)</f>
        <v>0.89404421176672522</v>
      </c>
      <c r="L11" s="83">
        <f>Traitement3!T28</f>
        <v>249.31758221461405</v>
      </c>
      <c r="M11" s="79" t="s">
        <v>80</v>
      </c>
      <c r="N11" s="79" t="s">
        <v>112</v>
      </c>
      <c r="O11" s="8">
        <f t="shared" si="6"/>
        <v>3.5223988117747922</v>
      </c>
      <c r="Q11" s="68"/>
      <c r="R11" s="68"/>
    </row>
    <row r="12" spans="1:18" ht="15" x14ac:dyDescent="0.25">
      <c r="A12" s="68">
        <v>12</v>
      </c>
      <c r="B12" s="174">
        <f>IF(Traitement3!B12&gt;0,Traitement3!B12,)</f>
        <v>0.30361699851774882</v>
      </c>
      <c r="C12" s="3">
        <f>IF(AND(Traitement3!D12&lt;1000,Traitement3!D12&gt;0),Traitement3!D12,)</f>
        <v>15.821354307928686</v>
      </c>
      <c r="D12" s="68">
        <v>12</v>
      </c>
      <c r="E12" s="8">
        <f t="shared" si="0"/>
        <v>7.0870988500129461E-2</v>
      </c>
      <c r="F12" s="8">
        <f t="shared" si="1"/>
        <v>1.3284458021331033E-2</v>
      </c>
      <c r="G12" s="8">
        <f t="shared" si="2"/>
        <v>-6.518163899332123E-7</v>
      </c>
      <c r="H12" s="69">
        <f t="shared" si="3"/>
        <v>19.837314488304401</v>
      </c>
      <c r="I12" s="69">
        <f t="shared" si="4"/>
        <v>19.83731448830352</v>
      </c>
      <c r="J12" s="70">
        <f t="shared" si="5"/>
        <v>16.127936170363338</v>
      </c>
      <c r="K12" s="76" t="s">
        <v>113</v>
      </c>
      <c r="L12" s="84" t="s">
        <v>114</v>
      </c>
      <c r="M12" s="79">
        <f>M8/M10</f>
        <v>279.86493635693512</v>
      </c>
      <c r="N12" s="79">
        <f>K$11/(1500+K$11/(L19-L$9))+L$11/(1500+L$11/(L$9))</f>
        <v>9.7632150869024589E-2</v>
      </c>
      <c r="O12" s="8">
        <f t="shared" si="6"/>
        <v>4.0159601803757141</v>
      </c>
      <c r="Q12" s="68"/>
      <c r="R12" s="68"/>
    </row>
    <row r="13" spans="1:18" ht="15" x14ac:dyDescent="0.25">
      <c r="A13" s="68">
        <v>13</v>
      </c>
      <c r="B13" s="174">
        <f>IF(Traitement3!B13&gt;0,Traitement3!B13,)</f>
        <v>0.30231811861065677</v>
      </c>
      <c r="C13" s="3">
        <f>IF(AND(Traitement3!D13&lt;1000,Traitement3!D13&gt;0),Traitement3!D13,)</f>
        <v>18.646596148630351</v>
      </c>
      <c r="D13" s="68">
        <v>13</v>
      </c>
      <c r="E13" s="8">
        <f t="shared" si="0"/>
        <v>6.9621297897527357E-2</v>
      </c>
      <c r="F13" s="8">
        <f t="shared" si="1"/>
        <v>1.283871775307239E-2</v>
      </c>
      <c r="G13" s="8">
        <f t="shared" si="2"/>
        <v>-5.7242337903047181E-7</v>
      </c>
      <c r="H13" s="69">
        <f t="shared" si="3"/>
        <v>22.101702746955198</v>
      </c>
      <c r="I13" s="69">
        <f t="shared" si="4"/>
        <v>22.101702746954274</v>
      </c>
      <c r="J13" s="70">
        <f t="shared" si="5"/>
        <v>11.937761605787891</v>
      </c>
      <c r="K13" s="85">
        <f>Traitement3!V5</f>
        <v>0</v>
      </c>
      <c r="L13" s="83">
        <f>Traitement3!T27</f>
        <v>279.86493635693512</v>
      </c>
      <c r="O13" s="8">
        <f t="shared" si="6"/>
        <v>3.4551065983248463</v>
      </c>
      <c r="Q13" s="68"/>
      <c r="R13" s="68"/>
    </row>
    <row r="14" spans="1:18" ht="15" x14ac:dyDescent="0.25">
      <c r="A14" s="68">
        <v>14</v>
      </c>
      <c r="B14" s="174">
        <f>IF(Traitement3!B14&gt;0,Traitement3!B14,)</f>
        <v>0.30101923870356501</v>
      </c>
      <c r="C14" s="3">
        <f>IF(AND(Traitement3!D14&lt;1000,Traitement3!D14&gt;0),Traitement3!D14,)</f>
        <v>20.906789621191592</v>
      </c>
      <c r="D14" s="68">
        <v>14</v>
      </c>
      <c r="E14" s="8">
        <f t="shared" si="0"/>
        <v>6.8373312705297923E-2</v>
      </c>
      <c r="F14" s="8">
        <f t="shared" si="1"/>
        <v>1.2405134553060655E-2</v>
      </c>
      <c r="G14" s="8">
        <f t="shared" si="2"/>
        <v>-5.0270040994799586E-7</v>
      </c>
      <c r="H14" s="69">
        <f t="shared" si="3"/>
        <v>24.445606048662739</v>
      </c>
      <c r="I14" s="69">
        <f t="shared" si="4"/>
        <v>24.445606048661872</v>
      </c>
      <c r="J14" s="70">
        <f t="shared" si="5"/>
        <v>12.523221707339653</v>
      </c>
      <c r="K14" s="171" t="s">
        <v>115</v>
      </c>
      <c r="L14" s="171">
        <f>Traitement3!T30</f>
        <v>0.27543508249251764</v>
      </c>
      <c r="O14" s="8">
        <f t="shared" si="6"/>
        <v>3.5388164274711471</v>
      </c>
      <c r="Q14" s="68"/>
      <c r="R14" s="68"/>
    </row>
    <row r="15" spans="1:18" ht="15" x14ac:dyDescent="0.25">
      <c r="A15" s="68">
        <v>15</v>
      </c>
      <c r="B15" s="174">
        <f>IF(Traitement3!B15&gt;0,Traitement3!B15,)</f>
        <v>0.29972035879647324</v>
      </c>
      <c r="C15" s="3">
        <f>IF(AND(Traitement3!D15&lt;1000,Traitement3!D15&gt;0),Traitement3!D15,)</f>
        <v>23.166983093752833</v>
      </c>
      <c r="D15" s="68">
        <v>15</v>
      </c>
      <c r="E15" s="8">
        <f t="shared" si="0"/>
        <v>6.7127119309411343E-2</v>
      </c>
      <c r="F15" s="8">
        <f t="shared" si="1"/>
        <v>1.1983540707520229E-2</v>
      </c>
      <c r="G15" s="8">
        <f t="shared" si="2"/>
        <v>-4.414697304708676E-7</v>
      </c>
      <c r="H15" s="69">
        <f t="shared" si="3"/>
        <v>26.87310923615405</v>
      </c>
      <c r="I15" s="69">
        <f t="shared" si="4"/>
        <v>26.873109236153127</v>
      </c>
      <c r="J15" s="70">
        <f t="shared" si="5"/>
        <v>13.735370983389728</v>
      </c>
      <c r="K15" s="171" t="s">
        <v>116</v>
      </c>
      <c r="L15" s="171">
        <f>Traitement3!U13</f>
        <v>0.32313929644478384</v>
      </c>
      <c r="O15" s="8">
        <f t="shared" si="6"/>
        <v>3.7061261424012173</v>
      </c>
      <c r="Q15" s="68"/>
      <c r="R15" s="68"/>
    </row>
    <row r="16" spans="1:18" ht="15" x14ac:dyDescent="0.25">
      <c r="A16" s="68">
        <v>16</v>
      </c>
      <c r="B16" s="174">
        <f>IF(Traitement3!B16&gt;0,Traitement3!B16,)</f>
        <v>0.29811586008771257</v>
      </c>
      <c r="C16" s="3">
        <f>IF(AND(Traitement3!D16&lt;1000,Traitement3!D16&gt;0),Traitement3!D16,)</f>
        <v>27.122321670734891</v>
      </c>
      <c r="D16" s="68">
        <v>16</v>
      </c>
      <c r="E16" s="8">
        <f t="shared" si="0"/>
        <v>6.5590315290970952E-2</v>
      </c>
      <c r="F16" s="8">
        <f t="shared" si="1"/>
        <v>1.1479040683019538E-2</v>
      </c>
      <c r="G16" s="8">
        <f t="shared" si="2"/>
        <v>-3.7602771782154381E-7</v>
      </c>
      <c r="H16" s="69">
        <f t="shared" si="3"/>
        <v>29.993721094064313</v>
      </c>
      <c r="I16" s="69">
        <f t="shared" si="4"/>
        <v>29.993721094064469</v>
      </c>
      <c r="J16" s="70">
        <f t="shared" si="5"/>
        <v>8.2449346482965353</v>
      </c>
      <c r="K16" s="171" t="s">
        <v>117</v>
      </c>
      <c r="L16" s="172">
        <f>Traitement3!U11</f>
        <v>32.184120917871859</v>
      </c>
      <c r="O16" s="8">
        <f t="shared" si="6"/>
        <v>2.8713994233294216</v>
      </c>
      <c r="Q16" s="68"/>
      <c r="R16" s="68"/>
    </row>
    <row r="17" spans="1:18" ht="15" x14ac:dyDescent="0.25">
      <c r="A17" s="68">
        <v>17</v>
      </c>
      <c r="B17" s="174">
        <f>IF(Traitement3!B17&gt;0,Traitement3!B17,)</f>
        <v>0.29643495667853487</v>
      </c>
      <c r="C17" s="3">
        <f>IF(AND(Traitement3!D17&lt;1000,Traitement3!D17&gt;0),Traitement3!D17,)</f>
        <v>31.077660247717176</v>
      </c>
      <c r="D17" s="68">
        <v>17</v>
      </c>
      <c r="E17" s="8">
        <f t="shared" si="0"/>
        <v>6.3983617126890893E-2</v>
      </c>
      <c r="F17" s="8">
        <f t="shared" si="1"/>
        <v>1.096948051178348E-2</v>
      </c>
      <c r="G17" s="8">
        <f t="shared" si="2"/>
        <v>-3.1784868186431293E-7</v>
      </c>
      <c r="H17" s="69">
        <f t="shared" si="3"/>
        <v>33.416546813668901</v>
      </c>
      <c r="I17" s="69">
        <f t="shared" si="4"/>
        <v>33.416546813669996</v>
      </c>
      <c r="J17" s="70">
        <f t="shared" si="5"/>
        <v>5.4703903683894533</v>
      </c>
      <c r="K17" s="171" t="s">
        <v>118</v>
      </c>
      <c r="L17" s="171">
        <f>Traitement3!V13</f>
        <v>0.4</v>
      </c>
      <c r="O17" s="8">
        <f t="shared" si="6"/>
        <v>2.3388865659517251</v>
      </c>
      <c r="Q17" s="68"/>
      <c r="R17" s="68"/>
    </row>
    <row r="18" spans="1:18" ht="15" x14ac:dyDescent="0.25">
      <c r="A18" s="68">
        <v>18</v>
      </c>
      <c r="B18" s="174">
        <f>IF(Traitement3!B18&gt;0,Traitement3!B18,)</f>
        <v>0.29505967207102574</v>
      </c>
      <c r="C18" s="3">
        <f>IF(AND(Traitement3!D18&lt;1000,Traitement3!D18&gt;0),Traitement3!D18,)</f>
        <v>33.337853720278417</v>
      </c>
      <c r="D18" s="68">
        <v>18</v>
      </c>
      <c r="E18" s="8">
        <f t="shared" si="0"/>
        <v>6.2671707157797851E-2</v>
      </c>
      <c r="F18" s="8">
        <f t="shared" si="1"/>
        <v>1.0566720089430647E-2</v>
      </c>
      <c r="G18" s="8">
        <f t="shared" si="2"/>
        <v>-2.7700872602777755E-7</v>
      </c>
      <c r="H18" s="69">
        <f t="shared" si="3"/>
        <v>36.3415255627242</v>
      </c>
      <c r="I18" s="69">
        <f t="shared" si="4"/>
        <v>36.341525562725209</v>
      </c>
      <c r="J18" s="70">
        <f t="shared" si="5"/>
        <v>9.022044537101646</v>
      </c>
      <c r="K18" s="171" t="s">
        <v>119</v>
      </c>
      <c r="L18" s="171">
        <f>Traitement3!V15</f>
        <v>100</v>
      </c>
      <c r="N18" s="86"/>
      <c r="O18" s="8">
        <f t="shared" si="6"/>
        <v>3.0036718424457831</v>
      </c>
      <c r="Q18" s="68"/>
      <c r="R18" s="68"/>
    </row>
    <row r="19" spans="1:18" ht="15" x14ac:dyDescent="0.25">
      <c r="A19" s="68">
        <v>19</v>
      </c>
      <c r="B19" s="174">
        <f>IF(Traitement3!B19&gt;0,Traitement3!B19,)</f>
        <v>0.29368438746351666</v>
      </c>
      <c r="C19" s="3">
        <f>IF(AND(Traitement3!D19&lt;1000,Traitement3!D19&gt;0),Traitement3!D19,)</f>
        <v>37.293192297260703</v>
      </c>
      <c r="D19" s="68">
        <v>19</v>
      </c>
      <c r="E19" s="8">
        <f t="shared" si="0"/>
        <v>6.1362339676406738E-2</v>
      </c>
      <c r="F19" s="8">
        <f t="shared" si="1"/>
        <v>1.0176449034038066E-2</v>
      </c>
      <c r="G19" s="8">
        <f t="shared" si="2"/>
        <v>-2.4141617864264184E-7</v>
      </c>
      <c r="H19" s="69">
        <f t="shared" si="3"/>
        <v>39.385542827891186</v>
      </c>
      <c r="I19" s="69">
        <f t="shared" si="4"/>
        <v>39.385542827889665</v>
      </c>
      <c r="J19" s="70">
        <f t="shared" si="5"/>
        <v>4.3779307430296646</v>
      </c>
      <c r="K19" s="173" t="s">
        <v>62</v>
      </c>
      <c r="L19" s="173">
        <f>Traitement3!T29</f>
        <v>0.31727280252636009</v>
      </c>
      <c r="O19" s="8">
        <f t="shared" si="6"/>
        <v>2.0923505306304833</v>
      </c>
      <c r="Q19" s="68"/>
      <c r="R19" s="68"/>
    </row>
    <row r="20" spans="1:18" ht="15" x14ac:dyDescent="0.25">
      <c r="A20" s="68">
        <v>20</v>
      </c>
      <c r="B20" s="174">
        <f>IF(Traitement3!B20&gt;0,Traitement3!B20,)</f>
        <v>0.29230910285600753</v>
      </c>
      <c r="C20" s="3">
        <f>IF(AND(Traitement3!D20&lt;1000,Traitement3!D20&gt;0),Traitement3!D20,)</f>
        <v>40.683482506102564</v>
      </c>
      <c r="D20" s="68">
        <v>20</v>
      </c>
      <c r="E20" s="8">
        <f t="shared" si="0"/>
        <v>6.0055662492022509E-2</v>
      </c>
      <c r="F20" s="8">
        <f t="shared" si="1"/>
        <v>9.7984306034600618E-3</v>
      </c>
      <c r="G20" s="8">
        <f t="shared" si="2"/>
        <v>-2.1039683052381165E-7</v>
      </c>
      <c r="H20" s="69">
        <f t="shared" si="3"/>
        <v>42.555631653454839</v>
      </c>
      <c r="I20" s="69">
        <f t="shared" si="4"/>
        <v>42.555631653453659</v>
      </c>
      <c r="J20" s="70">
        <f t="shared" si="5"/>
        <v>3.504942429931849</v>
      </c>
      <c r="O20" s="8">
        <f t="shared" si="6"/>
        <v>1.8721491473522747</v>
      </c>
      <c r="Q20" s="68"/>
      <c r="R20" s="68"/>
    </row>
    <row r="21" spans="1:18" ht="15" x14ac:dyDescent="0.25">
      <c r="A21" s="68">
        <v>21</v>
      </c>
      <c r="B21" s="174">
        <f>IF(Traitement3!B21&gt;0,Traitement3!B21,)</f>
        <v>0.29101022294891576</v>
      </c>
      <c r="C21" s="3">
        <f>IF(AND(Traitement3!D21&lt;1000,Traitement3!D21&gt;0),Traitement3!D21,)</f>
        <v>44.073772714944425</v>
      </c>
      <c r="D21" s="68">
        <v>21</v>
      </c>
      <c r="E21" s="8">
        <f t="shared" si="0"/>
        <v>5.8824191684234792E-2</v>
      </c>
      <c r="F21" s="8">
        <f t="shared" si="1"/>
        <v>9.4524458852145998E-3</v>
      </c>
      <c r="G21" s="8">
        <f t="shared" si="2"/>
        <v>-1.84769427028802E-7</v>
      </c>
      <c r="H21" s="69">
        <f t="shared" si="3"/>
        <v>45.672175108344163</v>
      </c>
      <c r="I21" s="69">
        <f t="shared" si="4"/>
        <v>45.672175108342955</v>
      </c>
      <c r="J21" s="70">
        <f t="shared" si="5"/>
        <v>2.5548902112260099</v>
      </c>
      <c r="K21" s="94"/>
      <c r="L21" s="93"/>
      <c r="O21" s="8">
        <f t="shared" si="6"/>
        <v>1.5984023933997378</v>
      </c>
      <c r="Q21" s="68"/>
      <c r="R21" s="68"/>
    </row>
    <row r="22" spans="1:18" ht="15" x14ac:dyDescent="0.25">
      <c r="A22" s="68">
        <v>22</v>
      </c>
      <c r="B22" s="174">
        <f>IF(Traitement3!B22&gt;0,Traitement3!B22,)</f>
        <v>0.28971134304182394</v>
      </c>
      <c r="C22" s="3">
        <f>IF(AND(Traitement3!D22&lt;1000,Traitement3!D22&gt;0),Traitement3!D22,)</f>
        <v>48.029111291926483</v>
      </c>
      <c r="D22" s="68">
        <v>22</v>
      </c>
      <c r="E22" s="8">
        <f t="shared" si="0"/>
        <v>5.7595405579691367E-2</v>
      </c>
      <c r="F22" s="8">
        <f t="shared" si="1"/>
        <v>9.1169674241443014E-3</v>
      </c>
      <c r="G22" s="8">
        <f t="shared" si="2"/>
        <v>-1.6226354622860755E-7</v>
      </c>
      <c r="H22" s="69">
        <f t="shared" si="3"/>
        <v>48.914760922358255</v>
      </c>
      <c r="I22" s="69">
        <f t="shared" si="4"/>
        <v>48.914760922358724</v>
      </c>
      <c r="J22" s="70">
        <f t="shared" si="5"/>
        <v>0.78437526788393364</v>
      </c>
      <c r="K22" s="94"/>
      <c r="L22" s="93"/>
      <c r="O22" s="8">
        <f t="shared" si="6"/>
        <v>0.88564963043177158</v>
      </c>
      <c r="Q22" s="68"/>
      <c r="R22" s="68"/>
    </row>
    <row r="23" spans="1:18" ht="15" x14ac:dyDescent="0.25">
      <c r="A23" s="68">
        <v>23</v>
      </c>
      <c r="B23" s="174">
        <f>IF(Traitement3!B23&gt;0,Traitement3!B23,)</f>
        <v>0.28841246313473196</v>
      </c>
      <c r="C23" s="3">
        <f>IF(AND(Traitement3!D23&lt;1000,Traitement3!D23&gt;0),Traitement3!D23,)</f>
        <v>51.984449868908769</v>
      </c>
      <c r="D23" s="68">
        <v>23</v>
      </c>
      <c r="E23" s="8">
        <f t="shared" si="0"/>
        <v>5.6369457946046676E-2</v>
      </c>
      <c r="F23" s="8">
        <f t="shared" si="1"/>
        <v>8.7917850636004113E-3</v>
      </c>
      <c r="G23" s="8">
        <f t="shared" si="2"/>
        <v>-1.4249897967006149E-7</v>
      </c>
      <c r="H23" s="69">
        <f t="shared" si="3"/>
        <v>52.290735876540566</v>
      </c>
      <c r="I23" s="69">
        <f t="shared" si="4"/>
        <v>52.290735876541149</v>
      </c>
      <c r="J23" s="70">
        <f t="shared" si="5"/>
        <v>9.3811118471025495E-2</v>
      </c>
      <c r="K23" s="94"/>
      <c r="L23" s="93"/>
      <c r="O23" s="8">
        <f t="shared" si="6"/>
        <v>0.30628600763179747</v>
      </c>
      <c r="Q23" s="68"/>
      <c r="R23" s="68"/>
    </row>
    <row r="24" spans="1:18" ht="15" x14ac:dyDescent="0.25">
      <c r="A24" s="68">
        <v>24</v>
      </c>
      <c r="B24" s="174">
        <f>IF(Traitement3!B24&gt;0,Traitement3!B24,)</f>
        <v>0.28703717852722288</v>
      </c>
      <c r="C24" s="3">
        <f>IF(AND(Traitement3!D24&lt;1000,Traitement3!D24&gt;0),Traitement3!D24,)</f>
        <v>55.939788445891054</v>
      </c>
      <c r="D24" s="68">
        <v>24</v>
      </c>
      <c r="E24" s="8">
        <f t="shared" si="0"/>
        <v>5.5074673028434613E-2</v>
      </c>
      <c r="F24" s="8">
        <f t="shared" si="1"/>
        <v>8.4584603759651922E-3</v>
      </c>
      <c r="G24" s="8">
        <f t="shared" si="2"/>
        <v>-1.2418933474630026E-7</v>
      </c>
      <c r="H24" s="69">
        <f t="shared" si="3"/>
        <v>56.019465057763227</v>
      </c>
      <c r="I24" s="69">
        <f t="shared" si="4"/>
        <v>56.019465057763639</v>
      </c>
      <c r="J24" s="70">
        <f t="shared" si="5"/>
        <v>6.348362479428972E-3</v>
      </c>
      <c r="K24" s="94"/>
      <c r="L24" s="93"/>
      <c r="O24" s="8">
        <f t="shared" si="6"/>
        <v>7.9676611872173453E-2</v>
      </c>
      <c r="Q24" s="68"/>
      <c r="R24" s="68"/>
    </row>
    <row r="25" spans="1:18" ht="15" x14ac:dyDescent="0.25">
      <c r="A25" s="68">
        <v>25</v>
      </c>
      <c r="B25" s="174">
        <f>IF(Traitement3!B25&gt;0,Traitement3!B25,)</f>
        <v>0.28573829862013106</v>
      </c>
      <c r="C25" s="3">
        <f>IF(AND(Traitement3!D25&lt;1000,Traitement3!D25&gt;0),Traitement3!D25,)</f>
        <v>61.025223759153732</v>
      </c>
      <c r="D25" s="68">
        <v>25</v>
      </c>
      <c r="E25" s="8">
        <f t="shared" si="0"/>
        <v>5.3855101943195594E-2</v>
      </c>
      <c r="F25" s="8">
        <f t="shared" si="1"/>
        <v>8.1538040863401683E-3</v>
      </c>
      <c r="G25" s="8">
        <f t="shared" si="2"/>
        <v>-1.0906238520593484E-7</v>
      </c>
      <c r="H25" s="69">
        <f t="shared" si="3"/>
        <v>59.695565212605288</v>
      </c>
      <c r="I25" s="69">
        <f t="shared" si="4"/>
        <v>59.695565212605729</v>
      </c>
      <c r="J25" s="70">
        <f t="shared" si="5"/>
        <v>1.7679918504093208</v>
      </c>
      <c r="K25" s="94"/>
      <c r="L25" s="93"/>
      <c r="O25" s="8">
        <f t="shared" si="6"/>
        <v>1.3296585465484441</v>
      </c>
      <c r="Q25" s="68"/>
      <c r="R25" s="68"/>
    </row>
    <row r="26" spans="1:18" ht="15" x14ac:dyDescent="0.25">
      <c r="A26" s="68">
        <v>26</v>
      </c>
      <c r="B26" s="174">
        <f>IF(Traitement3!B26&gt;0,Traitement3!B26,)</f>
        <v>0.28436301401262198</v>
      </c>
      <c r="C26" s="3">
        <f>IF(AND(Traitement3!D26&lt;1000,Traitement3!D26&gt;0),Traitement3!D26,)</f>
        <v>64.980562336136018</v>
      </c>
      <c r="D26" s="68">
        <v>26</v>
      </c>
      <c r="E26" s="8">
        <f t="shared" si="0"/>
        <v>5.2567481909820787E-2</v>
      </c>
      <c r="F26" s="8">
        <f t="shared" si="1"/>
        <v>7.8417292830544535E-3</v>
      </c>
      <c r="G26" s="8">
        <f t="shared" si="2"/>
        <v>-9.5048976395843271E-8</v>
      </c>
      <c r="H26" s="69">
        <f t="shared" si="3"/>
        <v>63.761895905634447</v>
      </c>
      <c r="I26" s="69">
        <f t="shared" si="4"/>
        <v>63.761895905633466</v>
      </c>
      <c r="J26" s="70">
        <f t="shared" si="5"/>
        <v>1.4851478688314406</v>
      </c>
      <c r="K26" s="94"/>
      <c r="L26" s="93"/>
      <c r="O26" s="8">
        <f t="shared" si="6"/>
        <v>1.2186664305015711</v>
      </c>
      <c r="Q26" s="68"/>
      <c r="R26" s="68"/>
    </row>
    <row r="27" spans="1:18" ht="15" x14ac:dyDescent="0.25">
      <c r="A27" s="68">
        <v>27</v>
      </c>
      <c r="B27" s="174">
        <f>IF(Traitement3!B27&gt;0,Traitement3!B27,)</f>
        <v>0.28298772940511285</v>
      </c>
      <c r="C27" s="3">
        <f>IF(AND(Traitement3!D27&lt;1000,Traitement3!D27&gt;0),Traitement3!D27,)</f>
        <v>69.500949281258499</v>
      </c>
      <c r="D27" s="68">
        <v>27</v>
      </c>
      <c r="E27" s="8">
        <f t="shared" si="0"/>
        <v>5.1283897564946515E-2</v>
      </c>
      <c r="F27" s="8">
        <f t="shared" si="1"/>
        <v>7.5402036709672476E-3</v>
      </c>
      <c r="G27" s="8">
        <f t="shared" si="2"/>
        <v>-8.2836140833338085E-8</v>
      </c>
      <c r="H27" s="69">
        <f t="shared" si="3"/>
        <v>68.018715151640208</v>
      </c>
      <c r="I27" s="69">
        <f t="shared" si="4"/>
        <v>68.018715151639853</v>
      </c>
      <c r="J27" s="70">
        <f t="shared" si="5"/>
        <v>2.1970180150052934</v>
      </c>
      <c r="K27" s="94"/>
      <c r="L27" s="93"/>
      <c r="M27" s="87"/>
      <c r="N27" s="86"/>
      <c r="O27" s="8">
        <f t="shared" si="6"/>
        <v>1.4822341296182913</v>
      </c>
      <c r="Q27" s="68"/>
      <c r="R27" s="68"/>
    </row>
    <row r="28" spans="1:18" ht="15" x14ac:dyDescent="0.25">
      <c r="A28" s="68">
        <v>28</v>
      </c>
      <c r="B28" s="174">
        <f>IF(Traitement3!B28&gt;0,Traitement3!B28,)</f>
        <v>0.28161244479760394</v>
      </c>
      <c r="C28" s="3">
        <f>IF(AND(Traitement3!D28&lt;1000,Traitement3!D28&gt;0),Traitement3!D28,)</f>
        <v>75.151432962661602</v>
      </c>
      <c r="D28" s="68">
        <v>28</v>
      </c>
      <c r="E28" s="8">
        <f t="shared" si="0"/>
        <v>5.0004612422654492E-2</v>
      </c>
      <c r="F28" s="8">
        <f t="shared" si="1"/>
        <v>7.2489683383351782E-3</v>
      </c>
      <c r="G28" s="8">
        <f t="shared" si="2"/>
        <v>-7.2192525895737237E-8</v>
      </c>
      <c r="H28" s="69">
        <f t="shared" si="3"/>
        <v>72.478719295966584</v>
      </c>
      <c r="I28" s="69">
        <f t="shared" si="4"/>
        <v>72.478719295966599</v>
      </c>
      <c r="J28" s="70">
        <f t="shared" si="5"/>
        <v>7.1433983441383244</v>
      </c>
      <c r="K28" s="94"/>
      <c r="L28" s="93"/>
      <c r="M28" s="86"/>
      <c r="N28" s="86"/>
      <c r="O28" s="8">
        <f t="shared" si="6"/>
        <v>2.6727136666950173</v>
      </c>
      <c r="Q28" s="68"/>
      <c r="R28" s="68"/>
    </row>
    <row r="29" spans="1:18" ht="15" x14ac:dyDescent="0.25">
      <c r="A29" s="68">
        <v>29</v>
      </c>
      <c r="B29" s="174">
        <f>IF(Traitement3!B29&gt;0,Traitement3!B29,)</f>
        <v>0.28016075548967778</v>
      </c>
      <c r="C29" s="3">
        <f>IF(AND(Traitement3!D29&lt;1000,Traitement3!D29&gt;0),Traitement3!D29,)</f>
        <v>80.236868275924394</v>
      </c>
      <c r="D29" s="68">
        <v>29</v>
      </c>
      <c r="E29" s="8">
        <f t="shared" si="0"/>
        <v>4.8659235034454941E-2</v>
      </c>
      <c r="F29" s="8">
        <f t="shared" si="1"/>
        <v>6.9524305383201809E-3</v>
      </c>
      <c r="G29" s="8">
        <f t="shared" si="2"/>
        <v>-6.2437626225633285E-8</v>
      </c>
      <c r="H29" s="69">
        <f t="shared" si="3"/>
        <v>77.42214233591767</v>
      </c>
      <c r="I29" s="69">
        <f t="shared" si="4"/>
        <v>77.422142335918139</v>
      </c>
      <c r="J29" s="70">
        <f t="shared" si="5"/>
        <v>7.9226821173467368</v>
      </c>
      <c r="K29" s="94"/>
      <c r="L29" s="93"/>
      <c r="O29" s="8">
        <f t="shared" si="6"/>
        <v>2.8147259400067242</v>
      </c>
      <c r="Q29" s="68"/>
      <c r="R29" s="68"/>
    </row>
    <row r="30" spans="1:18" ht="15" x14ac:dyDescent="0.25">
      <c r="A30" s="68">
        <v>30</v>
      </c>
      <c r="B30" s="174">
        <f>IF(Traitement3!B30&gt;0,Traitement3!B30,)</f>
        <v>0.27870906618175156</v>
      </c>
      <c r="C30" s="3">
        <f>IF(AND(Traitement3!D30&lt;1000,Traitement3!D30&gt;0),Traitement3!D30,)</f>
        <v>85.887351957327496</v>
      </c>
      <c r="D30" s="68">
        <v>30</v>
      </c>
      <c r="E30" s="8">
        <f t="shared" si="0"/>
        <v>4.7319328453740594E-2</v>
      </c>
      <c r="F30" s="8">
        <f t="shared" si="1"/>
        <v>6.6667647710010524E-3</v>
      </c>
      <c r="G30" s="8">
        <f t="shared" si="2"/>
        <v>-5.400083822184756E-8</v>
      </c>
      <c r="H30" s="69">
        <f t="shared" si="3"/>
        <v>82.624852901803024</v>
      </c>
      <c r="I30" s="69">
        <f t="shared" si="4"/>
        <v>82.62485290180247</v>
      </c>
      <c r="J30" s="70">
        <f t="shared" si="5"/>
        <v>10.643900087298073</v>
      </c>
      <c r="K30" s="94"/>
      <c r="L30" s="93"/>
      <c r="O30" s="8">
        <f t="shared" si="6"/>
        <v>3.2624990555244722</v>
      </c>
      <c r="Q30" s="68"/>
      <c r="R30" s="68"/>
    </row>
    <row r="31" spans="1:18" ht="15" x14ac:dyDescent="0.25">
      <c r="A31" s="68">
        <v>31</v>
      </c>
      <c r="B31" s="174">
        <f>IF(Traitement3!B31&gt;0,Traitement3!B31,)</f>
        <v>0.27733378157424243</v>
      </c>
      <c r="C31" s="3">
        <f>IF(AND(Traitement3!D31&lt;1000,Traitement3!D31&gt;0),Traitement3!D31,)</f>
        <v>90.972787270590288</v>
      </c>
      <c r="D31" s="68">
        <v>31</v>
      </c>
      <c r="E31" s="8">
        <f t="shared" si="0"/>
        <v>4.6055346981715317E-2</v>
      </c>
      <c r="F31" s="8">
        <f t="shared" si="1"/>
        <v>6.405887599257378E-3</v>
      </c>
      <c r="G31" s="8">
        <f t="shared" si="2"/>
        <v>-4.7062262322287016E-8</v>
      </c>
      <c r="H31" s="69">
        <f t="shared" si="3"/>
        <v>87.81023868353077</v>
      </c>
      <c r="I31" s="69">
        <f t="shared" si="4"/>
        <v>87.810238683529647</v>
      </c>
      <c r="J31" s="70">
        <f t="shared" si="5"/>
        <v>10.001713565512157</v>
      </c>
      <c r="K31" s="94"/>
      <c r="L31" s="93"/>
      <c r="O31" s="8">
        <f t="shared" si="6"/>
        <v>3.1625485870595185</v>
      </c>
      <c r="Q31" s="68"/>
      <c r="R31" s="68"/>
    </row>
    <row r="32" spans="1:18" ht="15" x14ac:dyDescent="0.25">
      <c r="A32" s="68">
        <v>32</v>
      </c>
      <c r="B32" s="174">
        <f>IF(Traitement3!B32&gt;0,Traitement3!B32,)</f>
        <v>0.27588209226631627</v>
      </c>
      <c r="C32" s="3">
        <f>IF(AND(Traitement3!D32&lt;1000,Traitement3!D32&gt;0),Traitement3!D32,)</f>
        <v>97.188319320133814</v>
      </c>
      <c r="D32" s="68">
        <v>32</v>
      </c>
      <c r="E32" s="8">
        <f t="shared" si="0"/>
        <v>4.4727257852633012E-2</v>
      </c>
      <c r="F32" s="8">
        <f t="shared" si="1"/>
        <v>6.1405235639312812E-3</v>
      </c>
      <c r="G32" s="8">
        <f t="shared" si="2"/>
        <v>-4.0703042437714742E-8</v>
      </c>
      <c r="H32" s="69">
        <f t="shared" si="3"/>
        <v>93.574370260694195</v>
      </c>
      <c r="I32" s="69">
        <f t="shared" si="4"/>
        <v>93.574370260694778</v>
      </c>
      <c r="J32" s="70">
        <f t="shared" si="5"/>
        <v>13.060627804224509</v>
      </c>
      <c r="K32" s="94"/>
      <c r="L32" s="93"/>
      <c r="O32" s="8">
        <f t="shared" si="6"/>
        <v>3.6139490594396193</v>
      </c>
      <c r="Q32" s="68"/>
      <c r="R32" s="68"/>
    </row>
    <row r="33" spans="1:18" ht="15" x14ac:dyDescent="0.25">
      <c r="A33" s="68">
        <v>33</v>
      </c>
      <c r="B33" s="174">
        <f>IF(Traitement3!B33&gt;0,Traitement3!B33,)</f>
        <v>0.27435399825797274</v>
      </c>
      <c r="C33" s="3">
        <f>IF(AND(Traitement3!D33&lt;1000,Traitement3!D33&gt;0),Traitement3!D33,)</f>
        <v>102.83880300153692</v>
      </c>
      <c r="D33" s="68">
        <v>33</v>
      </c>
      <c r="E33" s="8">
        <f t="shared" si="0"/>
        <v>4.3336555790226113E-2</v>
      </c>
      <c r="F33" s="8">
        <f t="shared" si="1"/>
        <v>5.8719710136629242E-3</v>
      </c>
      <c r="G33" s="8">
        <f t="shared" si="2"/>
        <v>-3.4935158536103741E-8</v>
      </c>
      <c r="H33" s="69">
        <f t="shared" si="3"/>
        <v>99.988923719825834</v>
      </c>
      <c r="I33" s="69">
        <f t="shared" si="4"/>
        <v>99.988923719825735</v>
      </c>
      <c r="J33" s="70">
        <f t="shared" si="5"/>
        <v>8.1218119203260759</v>
      </c>
      <c r="K33" s="94"/>
      <c r="L33" s="93"/>
      <c r="O33" s="8">
        <f t="shared" si="6"/>
        <v>2.8498792817110825</v>
      </c>
      <c r="Q33" s="68"/>
      <c r="R33" s="68"/>
    </row>
    <row r="34" spans="1:18" ht="15" x14ac:dyDescent="0.25">
      <c r="A34" s="68">
        <v>34</v>
      </c>
      <c r="B34" s="174">
        <f>IF(Traitement3!B34&gt;0,Traitement3!B34,)</f>
        <v>0.27297871365046383</v>
      </c>
      <c r="C34" s="3">
        <f>IF(AND(Traitement3!D34&lt;1000,Traitement3!D34&gt;0),Traitement3!D34,)</f>
        <v>109.61938341922064</v>
      </c>
      <c r="D34" s="68">
        <v>34</v>
      </c>
      <c r="E34" s="8">
        <f t="shared" si="0"/>
        <v>4.2091793504136527E-2</v>
      </c>
      <c r="F34" s="8">
        <f t="shared" si="1"/>
        <v>5.6394432108496668E-3</v>
      </c>
      <c r="G34" s="8">
        <f t="shared" si="2"/>
        <v>-3.0446330981405896E-8</v>
      </c>
      <c r="H34" s="69">
        <f t="shared" si="3"/>
        <v>106.08981932659663</v>
      </c>
      <c r="I34" s="69">
        <f t="shared" si="4"/>
        <v>106.08981932659599</v>
      </c>
      <c r="J34" s="70">
        <f t="shared" si="5"/>
        <v>12.457822683940778</v>
      </c>
      <c r="K34" s="94"/>
      <c r="L34" s="93"/>
      <c r="O34" s="8">
        <f t="shared" si="6"/>
        <v>3.5295640926240139</v>
      </c>
      <c r="Q34" s="68"/>
      <c r="R34" s="68"/>
    </row>
    <row r="35" spans="1:18" ht="15" x14ac:dyDescent="0.25">
      <c r="A35" s="68">
        <v>35</v>
      </c>
      <c r="B35" s="174">
        <f>IF(Traitement3!B35&gt;0,Traitement3!B35,)</f>
        <v>0.27145061964212031</v>
      </c>
      <c r="C35" s="3">
        <f>IF(AND(Traitement3!D35&lt;1000,Traitement3!D35&gt;0),Traitement3!D35,)</f>
        <v>116.39996383690448</v>
      </c>
      <c r="D35" s="68">
        <v>35</v>
      </c>
      <c r="E35" s="8">
        <f t="shared" si="0"/>
        <v>4.0716948443309926E-2</v>
      </c>
      <c r="F35" s="8">
        <f t="shared" si="1"/>
        <v>5.3909517758949105E-3</v>
      </c>
      <c r="G35" s="8">
        <f t="shared" si="2"/>
        <v>-2.613188741395261E-8</v>
      </c>
      <c r="H35" s="69">
        <f t="shared" si="3"/>
        <v>113.26181634542991</v>
      </c>
      <c r="I35" s="69">
        <f t="shared" si="4"/>
        <v>113.2618163454293</v>
      </c>
      <c r="J35" s="70">
        <f t="shared" si="5"/>
        <v>9.8479696782481341</v>
      </c>
      <c r="K35" s="94"/>
      <c r="L35" s="93"/>
      <c r="O35" s="8">
        <f t="shared" si="6"/>
        <v>3.1381474914745695</v>
      </c>
      <c r="Q35" s="68"/>
      <c r="R35" s="68"/>
    </row>
    <row r="36" spans="1:18" ht="15" x14ac:dyDescent="0.25">
      <c r="A36" s="68">
        <v>36</v>
      </c>
      <c r="B36" s="174">
        <f>IF(Traitement3!B36&gt;0,Traitement3!B36,)</f>
        <v>0.269922525633777</v>
      </c>
      <c r="C36" s="3">
        <f>IF(AND(Traitement3!D36&lt;1000,Traitement3!D36&gt;0),Traitement3!D36,)</f>
        <v>123.1805442545882</v>
      </c>
      <c r="D36" s="68">
        <v>36</v>
      </c>
      <c r="E36" s="8">
        <f t="shared" si="0"/>
        <v>3.935143948824886E-2</v>
      </c>
      <c r="F36" s="8">
        <f t="shared" si="1"/>
        <v>5.1525246408553292E-3</v>
      </c>
      <c r="G36" s="8">
        <f t="shared" si="2"/>
        <v>-2.2428827937704436E-8</v>
      </c>
      <c r="H36" s="69">
        <f t="shared" si="3"/>
        <v>120.8811624694863</v>
      </c>
      <c r="I36" s="69">
        <f t="shared" si="4"/>
        <v>120.8811624694862</v>
      </c>
      <c r="J36" s="70">
        <f t="shared" si="5"/>
        <v>5.2871565936584011</v>
      </c>
      <c r="K36" s="94"/>
      <c r="L36" s="93"/>
      <c r="O36" s="8">
        <f t="shared" si="6"/>
        <v>2.2993817851019003</v>
      </c>
      <c r="Q36" s="68"/>
      <c r="R36" s="68"/>
    </row>
    <row r="37" spans="1:18" ht="15" x14ac:dyDescent="0.25">
      <c r="A37" s="68">
        <v>37</v>
      </c>
      <c r="B37" s="174">
        <f>IF(Traitement3!B37&gt;0,Traitement3!B37,)</f>
        <v>0.26847083632585078</v>
      </c>
      <c r="C37" s="3">
        <f>IF(AND(Traitement3!D37&lt;1000,Traitement3!D37&gt;0),Traitement3!D37,)</f>
        <v>130.52617304041223</v>
      </c>
      <c r="D37" s="68">
        <v>37</v>
      </c>
      <c r="E37" s="8">
        <f t="shared" si="0"/>
        <v>3.8063550802416718E-2</v>
      </c>
      <c r="F37" s="8">
        <f t="shared" si="1"/>
        <v>4.9350359585499867E-3</v>
      </c>
      <c r="G37" s="8">
        <f t="shared" si="2"/>
        <v>-1.9398161889509202E-8</v>
      </c>
      <c r="H37" s="69">
        <f t="shared" si="3"/>
        <v>128.56834866725148</v>
      </c>
      <c r="I37" s="69">
        <f t="shared" si="4"/>
        <v>128.56834866725126</v>
      </c>
      <c r="J37" s="70">
        <f t="shared" si="5"/>
        <v>3.8330762761422728</v>
      </c>
      <c r="K37" s="94"/>
      <c r="L37" s="93"/>
      <c r="O37" s="8">
        <f t="shared" si="6"/>
        <v>1.9578243731607472</v>
      </c>
      <c r="Q37" s="68"/>
      <c r="R37" s="68"/>
    </row>
    <row r="38" spans="1:18" ht="15" x14ac:dyDescent="0.25">
      <c r="A38" s="68">
        <v>38</v>
      </c>
      <c r="B38" s="174">
        <f>IF(Traitement3!B38&gt;0,Traitement3!B38,)</f>
        <v>0.26694274231750725</v>
      </c>
      <c r="C38" s="3">
        <f>IF(AND(Traitement3!D38&lt;1000,Traitement3!D38&gt;0),Traitement3!D38,)</f>
        <v>137.87180182623626</v>
      </c>
      <c r="D38" s="68">
        <v>38</v>
      </c>
      <c r="E38" s="8">
        <f t="shared" si="0"/>
        <v>3.6718516312388261E-2</v>
      </c>
      <c r="F38" s="8">
        <f t="shared" si="1"/>
        <v>4.7152761287815176E-3</v>
      </c>
      <c r="G38" s="8">
        <f t="shared" si="2"/>
        <v>-1.6649314598137755E-8</v>
      </c>
      <c r="H38" s="69">
        <f t="shared" si="3"/>
        <v>137.17230094451043</v>
      </c>
      <c r="I38" s="69">
        <f t="shared" si="4"/>
        <v>137.1723009445102</v>
      </c>
      <c r="J38" s="70">
        <f t="shared" si="5"/>
        <v>0.48930148353522684</v>
      </c>
      <c r="K38" s="94"/>
      <c r="L38" s="93"/>
      <c r="O38" s="8">
        <f t="shared" si="6"/>
        <v>0.69950088172583946</v>
      </c>
      <c r="Q38" s="68"/>
      <c r="R38" s="68"/>
    </row>
    <row r="39" spans="1:18" ht="15" x14ac:dyDescent="0.25">
      <c r="A39" s="68">
        <v>39</v>
      </c>
      <c r="B39" s="174">
        <f>IF(Traitement3!B39&gt;0,Traitement3!B39,)</f>
        <v>0.26541464830916395</v>
      </c>
      <c r="C39" s="3">
        <f>IF(AND(Traitement3!D39&lt;1000,Traitement3!D39&gt;0),Traitement3!D39,)</f>
        <v>146.34752734834103</v>
      </c>
      <c r="D39" s="68">
        <v>39</v>
      </c>
      <c r="E39" s="8">
        <f t="shared" si="0"/>
        <v>3.5385288645622015E-2</v>
      </c>
      <c r="F39" s="8">
        <f t="shared" si="1"/>
        <v>4.504608528337067E-3</v>
      </c>
      <c r="G39" s="8">
        <f t="shared" si="2"/>
        <v>-1.4289996791943719E-8</v>
      </c>
      <c r="H39" s="69">
        <f t="shared" si="3"/>
        <v>146.34623145861951</v>
      </c>
      <c r="I39" s="69">
        <f t="shared" si="4"/>
        <v>146.34623145861821</v>
      </c>
      <c r="J39" s="70">
        <f t="shared" si="5"/>
        <v>1.6793301703373113E-6</v>
      </c>
      <c r="K39" s="94"/>
      <c r="L39" s="93"/>
      <c r="O39" s="8">
        <f t="shared" si="6"/>
        <v>1.2958897215185061E-3</v>
      </c>
      <c r="Q39" s="68"/>
      <c r="R39" s="68"/>
    </row>
    <row r="40" spans="1:18" ht="15" x14ac:dyDescent="0.25">
      <c r="A40" s="68">
        <v>40</v>
      </c>
      <c r="B40" s="174">
        <f>IF(Traitement3!B40&gt;0,Traitement3!B40,)</f>
        <v>0.26396295900123778</v>
      </c>
      <c r="C40" s="3">
        <f>IF(AND(Traitement3!D40&lt;1000,Traitement3!D40&gt;0),Traitement3!D40,)</f>
        <v>155.95334960672631</v>
      </c>
      <c r="D40" s="68">
        <v>40</v>
      </c>
      <c r="E40" s="8">
        <f t="shared" si="0"/>
        <v>3.413056185930366E-2</v>
      </c>
      <c r="F40" s="8">
        <f t="shared" si="1"/>
        <v>4.3126061654912033E-3</v>
      </c>
      <c r="G40" s="8">
        <f t="shared" si="2"/>
        <v>-1.2359078981218188E-8</v>
      </c>
      <c r="H40" s="69">
        <f t="shared" si="3"/>
        <v>155.63465445557813</v>
      </c>
      <c r="I40" s="69">
        <f t="shared" si="4"/>
        <v>155.63465445557694</v>
      </c>
      <c r="J40" s="70">
        <f t="shared" si="5"/>
        <v>0.10156659936535913</v>
      </c>
      <c r="K40" s="94"/>
      <c r="L40" s="93"/>
      <c r="O40" s="8">
        <f t="shared" si="6"/>
        <v>0.31869515114817659</v>
      </c>
      <c r="Q40" s="68"/>
      <c r="R40" s="68"/>
    </row>
    <row r="41" spans="1:18" ht="15" x14ac:dyDescent="0.25">
      <c r="A41" s="68">
        <v>41</v>
      </c>
      <c r="B41" s="174">
        <f>IF(Traitement3!B41&gt;0,Traitement3!B41,)</f>
        <v>0.26235846029247711</v>
      </c>
      <c r="C41" s="3">
        <f>IF(AND(Traitement3!D41&lt;1000,Traitement3!D41&gt;0),Traitement3!D41,)</f>
        <v>165.55917186511158</v>
      </c>
      <c r="D41" s="68">
        <v>41</v>
      </c>
      <c r="E41" s="8">
        <f t="shared" si="0"/>
        <v>3.2758313894651309E-2</v>
      </c>
      <c r="F41" s="8">
        <f t="shared" si="1"/>
        <v>4.1092838817593149E-3</v>
      </c>
      <c r="G41" s="8">
        <f t="shared" si="2"/>
        <v>-1.0526976509643506E-8</v>
      </c>
      <c r="H41" s="69">
        <f t="shared" si="3"/>
        <v>166.60768563743841</v>
      </c>
      <c r="I41" s="69">
        <f t="shared" si="4"/>
        <v>166.60768563743858</v>
      </c>
      <c r="J41" s="70">
        <f t="shared" si="5"/>
        <v>1.0993811307590355</v>
      </c>
      <c r="K41" s="94"/>
      <c r="L41" s="93"/>
      <c r="O41" s="8">
        <f t="shared" si="6"/>
        <v>1.0485137723268281</v>
      </c>
      <c r="Q41" s="68"/>
      <c r="R41" s="68"/>
    </row>
    <row r="42" spans="1:18" ht="15" x14ac:dyDescent="0.25">
      <c r="A42" s="68">
        <v>42</v>
      </c>
      <c r="B42" s="174">
        <f>IF(Traitement3!B42&gt;0,Traitement3!B42,)</f>
        <v>0.26083036628413381</v>
      </c>
      <c r="C42" s="3">
        <f>IF(AND(Traitement3!D42&lt;1000,Traitement3!D42&gt;0),Traitement3!D42,)</f>
        <v>175.73004249163728</v>
      </c>
      <c r="D42" s="68">
        <v>42</v>
      </c>
      <c r="E42" s="8">
        <f t="shared" si="0"/>
        <v>3.1466822586120637E-2</v>
      </c>
      <c r="F42" s="8">
        <f t="shared" si="1"/>
        <v>3.9240099250868448E-3</v>
      </c>
      <c r="G42" s="8">
        <f t="shared" si="2"/>
        <v>-9.0352340425702063E-9</v>
      </c>
      <c r="H42" s="69">
        <f t="shared" si="3"/>
        <v>177.80918225368259</v>
      </c>
      <c r="I42" s="69">
        <f t="shared" si="4"/>
        <v>177.80918225368333</v>
      </c>
      <c r="J42" s="70">
        <f t="shared" si="5"/>
        <v>4.322822150117851</v>
      </c>
      <c r="K42" s="94"/>
      <c r="L42" s="93"/>
      <c r="O42" s="8">
        <f t="shared" si="6"/>
        <v>2.0791397620453154</v>
      </c>
      <c r="Q42" s="68"/>
      <c r="R42" s="68"/>
    </row>
    <row r="43" spans="1:18" ht="15" x14ac:dyDescent="0.25">
      <c r="A43" s="68">
        <v>43</v>
      </c>
      <c r="B43" s="174">
        <f>IF(Traitement3!B43&gt;0,Traitement3!B43,)</f>
        <v>0.25930227227579028</v>
      </c>
      <c r="C43" s="3">
        <f>IF(AND(Traitement3!D43&lt;1000,Traitement3!D43&gt;0),Traitement3!D43,)</f>
        <v>187.59605822258379</v>
      </c>
      <c r="D43" s="68">
        <v>43</v>
      </c>
      <c r="E43" s="8">
        <f t="shared" si="0"/>
        <v>3.0191659313944717E-2</v>
      </c>
      <c r="F43" s="8">
        <f t="shared" si="1"/>
        <v>3.7465949021520391E-3</v>
      </c>
      <c r="G43" s="8">
        <f t="shared" si="2"/>
        <v>-7.7548813033526317E-9</v>
      </c>
      <c r="H43" s="69">
        <f t="shared" si="3"/>
        <v>189.8092837013719</v>
      </c>
      <c r="I43" s="69">
        <f t="shared" si="4"/>
        <v>189.80928370137156</v>
      </c>
      <c r="J43" s="70">
        <f t="shared" si="5"/>
        <v>4.8983670199568312</v>
      </c>
      <c r="K43" s="94"/>
      <c r="L43" s="93"/>
      <c r="O43" s="8">
        <f t="shared" si="6"/>
        <v>2.2132254787881038</v>
      </c>
      <c r="Q43" s="68"/>
      <c r="R43" s="68"/>
    </row>
    <row r="44" spans="1:18" ht="15" x14ac:dyDescent="0.25">
      <c r="A44" s="68">
        <v>44</v>
      </c>
      <c r="B44" s="174">
        <f>IF(Traitement3!B44&gt;0,Traitement3!B44,)</f>
        <v>0.25769777356702989</v>
      </c>
      <c r="C44" s="3">
        <f>IF(AND(Traitement3!D44&lt;1000,Traitement3!D44&gt;0),Traitement3!D44,)</f>
        <v>201.15721905795135</v>
      </c>
      <c r="D44" s="68">
        <v>44</v>
      </c>
      <c r="E44" s="8">
        <f t="shared" si="0"/>
        <v>2.8871815176689436E-2</v>
      </c>
      <c r="F44" s="8">
        <f t="shared" si="1"/>
        <v>3.5684487892519391E-3</v>
      </c>
      <c r="G44" s="8">
        <f t="shared" si="2"/>
        <v>-6.6053021153570678E-9</v>
      </c>
      <c r="H44" s="69">
        <f t="shared" si="3"/>
        <v>203.34622583058626</v>
      </c>
      <c r="I44" s="69">
        <f t="shared" si="4"/>
        <v>203.34622583058615</v>
      </c>
      <c r="J44" s="70">
        <f t="shared" si="5"/>
        <v>4.7917506506415117</v>
      </c>
      <c r="K44" s="94"/>
      <c r="L44" s="93"/>
      <c r="O44" s="8">
        <f t="shared" si="6"/>
        <v>2.1890067726349116</v>
      </c>
      <c r="Q44" s="68"/>
      <c r="R44" s="68"/>
    </row>
    <row r="45" spans="1:18" ht="15" x14ac:dyDescent="0.25">
      <c r="A45" s="68">
        <v>45</v>
      </c>
      <c r="B45" s="174">
        <f>IF(Traitement3!B45&gt;0,Traitement3!B45,)</f>
        <v>0.25616967955868636</v>
      </c>
      <c r="C45" s="3">
        <f>IF(AND(Traitement3!D45&lt;1000,Traitement3!D45&gt;0),Traitement3!D45,)</f>
        <v>215.28342826145911</v>
      </c>
      <c r="D45" s="68">
        <v>45</v>
      </c>
      <c r="E45" s="8">
        <f t="shared" si="0"/>
        <v>2.7634530231780283E-2</v>
      </c>
      <c r="F45" s="8">
        <f t="shared" si="1"/>
        <v>3.4062421751440107E-3</v>
      </c>
      <c r="G45" s="8">
        <f t="shared" si="2"/>
        <v>-5.6692867916943223E-9</v>
      </c>
      <c r="H45" s="69">
        <f t="shared" si="3"/>
        <v>217.21067274270717</v>
      </c>
      <c r="I45" s="69">
        <f t="shared" si="4"/>
        <v>217.21067274270735</v>
      </c>
      <c r="J45" s="70">
        <f t="shared" si="5"/>
        <v>3.7142712905011313</v>
      </c>
      <c r="K45" s="94"/>
      <c r="L45" s="93"/>
      <c r="O45" s="8">
        <f t="shared" si="6"/>
        <v>1.9272444812480671</v>
      </c>
      <c r="Q45" s="68"/>
      <c r="R45" s="68"/>
    </row>
    <row r="46" spans="1:18" ht="15" x14ac:dyDescent="0.25">
      <c r="A46" s="68">
        <v>46</v>
      </c>
      <c r="B46" s="174">
        <f>IF(Traitement3!B46&gt;0,Traitement3!B46,)</f>
        <v>0.25456518084992574</v>
      </c>
      <c r="C46" s="3">
        <f>IF(AND(Traitement3!D46&lt;1000,Traitement3!D46&gt;0),Traitement3!D46,)</f>
        <v>230.5397342012476</v>
      </c>
      <c r="D46" s="68">
        <v>46</v>
      </c>
      <c r="E46" s="8">
        <f t="shared" si="0"/>
        <v>2.6357835340812975E-2</v>
      </c>
      <c r="F46" s="8">
        <f t="shared" si="1"/>
        <v>3.2434472180107236E-3</v>
      </c>
      <c r="G46" s="8">
        <f t="shared" si="2"/>
        <v>-4.8288748709091121E-9</v>
      </c>
      <c r="H46" s="69">
        <f t="shared" si="3"/>
        <v>232.88122454418954</v>
      </c>
      <c r="I46" s="69">
        <f t="shared" si="4"/>
        <v>232.88122454418863</v>
      </c>
      <c r="J46" s="70">
        <f t="shared" si="5"/>
        <v>5.4825770260903557</v>
      </c>
      <c r="K46" s="94"/>
      <c r="L46" s="93"/>
      <c r="O46" s="8">
        <f t="shared" si="6"/>
        <v>2.3414903429419383</v>
      </c>
      <c r="Q46" s="68"/>
      <c r="R46" s="68"/>
    </row>
    <row r="47" spans="1:18" ht="15" x14ac:dyDescent="0.25">
      <c r="A47" s="68">
        <v>47</v>
      </c>
      <c r="B47" s="174">
        <f>IF(Traitement3!B47&gt;0,Traitement3!B47,)</f>
        <v>0.25296068214116535</v>
      </c>
      <c r="C47" s="3">
        <f>IF(AND(Traitement3!D47&lt;1000,Traitement3!D47&gt;0),Traitement3!D47,)</f>
        <v>247.49118524545702</v>
      </c>
      <c r="D47" s="68">
        <v>47</v>
      </c>
      <c r="E47" s="8">
        <f t="shared" si="0"/>
        <v>2.5106058377201462E-2</v>
      </c>
      <c r="F47" s="8">
        <f t="shared" si="1"/>
        <v>3.0880518646824455E-3</v>
      </c>
      <c r="G47" s="8">
        <f t="shared" si="2"/>
        <v>-4.1130451201794421E-9</v>
      </c>
      <c r="H47" s="69">
        <f t="shared" si="3"/>
        <v>249.7933299168817</v>
      </c>
      <c r="I47" s="69">
        <f t="shared" si="4"/>
        <v>249.79332991688131</v>
      </c>
      <c r="J47" s="70">
        <f t="shared" si="5"/>
        <v>5.2998700881690706</v>
      </c>
      <c r="K47" s="94"/>
      <c r="L47" s="93"/>
      <c r="O47" s="8">
        <f t="shared" si="6"/>
        <v>2.3021446714246849</v>
      </c>
      <c r="Q47" s="68"/>
      <c r="R47" s="68"/>
    </row>
    <row r="48" spans="1:18" ht="15" x14ac:dyDescent="0.25">
      <c r="A48" s="68">
        <v>48</v>
      </c>
      <c r="B48" s="174">
        <f>IF(Traitement3!B48&gt;0,Traitement3!B48,)</f>
        <v>0.25143258813282182</v>
      </c>
      <c r="C48" s="3">
        <f>IF(AND(Traitement3!D48&lt;1000,Traitement3!D48&gt;0),Traitement3!D48,)</f>
        <v>265.57273302594706</v>
      </c>
      <c r="D48" s="68">
        <v>48</v>
      </c>
      <c r="E48" s="8">
        <f t="shared" si="0"/>
        <v>2.3938931714847633E-2</v>
      </c>
      <c r="F48" s="8">
        <f t="shared" si="1"/>
        <v>2.946659567688273E-3</v>
      </c>
      <c r="G48" s="8">
        <f t="shared" si="2"/>
        <v>-3.5301991560516432E-9</v>
      </c>
      <c r="H48" s="69">
        <f t="shared" si="3"/>
        <v>267.15508741783196</v>
      </c>
      <c r="I48" s="69">
        <f t="shared" si="4"/>
        <v>267.15508741783276</v>
      </c>
      <c r="J48" s="70">
        <f t="shared" si="5"/>
        <v>2.503845421517449</v>
      </c>
      <c r="K48" s="94"/>
      <c r="L48" s="93"/>
      <c r="O48" s="8">
        <f t="shared" si="6"/>
        <v>1.5823543918849055</v>
      </c>
      <c r="Q48" s="68"/>
      <c r="R48" s="68"/>
    </row>
    <row r="49" spans="1:18" ht="15" x14ac:dyDescent="0.25">
      <c r="A49" s="68">
        <v>49</v>
      </c>
      <c r="B49" s="174">
        <f>IF(Traitement3!B49&gt;0,Traitement3!B49,)</f>
        <v>0.24982808942406143</v>
      </c>
      <c r="C49" s="3">
        <f>IF(AND(Traitement3!D49&lt;1000,Traitement3!D49&gt;0),Traitement3!D49,)</f>
        <v>285.34942591085792</v>
      </c>
      <c r="D49" s="68">
        <v>49</v>
      </c>
      <c r="E49" s="8">
        <f t="shared" si="0"/>
        <v>2.2741795027654558E-2</v>
      </c>
      <c r="F49" s="8">
        <f t="shared" si="1"/>
        <v>2.8048498423741651E-3</v>
      </c>
      <c r="G49" s="8">
        <f t="shared" si="2"/>
        <v>-3.0068843490811372E-9</v>
      </c>
      <c r="H49" s="69">
        <f t="shared" si="3"/>
        <v>286.81462186903264</v>
      </c>
      <c r="I49" s="69">
        <f t="shared" si="4"/>
        <v>286.81462186903184</v>
      </c>
      <c r="J49" s="70">
        <f t="shared" si="5"/>
        <v>2.1467991958515293</v>
      </c>
      <c r="K49" s="94"/>
      <c r="L49" s="93"/>
      <c r="O49" s="8">
        <f t="shared" si="6"/>
        <v>1.4651959581747178</v>
      </c>
      <c r="Q49" s="68"/>
      <c r="R49" s="68"/>
    </row>
    <row r="50" spans="1:18" ht="15" x14ac:dyDescent="0.25">
      <c r="A50" s="68">
        <v>50</v>
      </c>
      <c r="B50" s="174">
        <f>IF(Traitement3!B50&gt;0,Traitement3!B50,)</f>
        <v>0.24822359071530078</v>
      </c>
      <c r="C50" s="3">
        <f>IF(AND(Traitement3!D50&lt;1000,Traitement3!D50&gt;0),Traitement3!D50,)</f>
        <v>306.82126390018982</v>
      </c>
      <c r="D50" s="68">
        <v>50</v>
      </c>
      <c r="E50" s="8">
        <f t="shared" si="0"/>
        <v>2.1575857990896664E-2</v>
      </c>
      <c r="F50" s="8">
        <f t="shared" si="1"/>
        <v>2.6695753826480283E-3</v>
      </c>
      <c r="G50" s="8">
        <f t="shared" si="2"/>
        <v>-2.5611454363837396E-9</v>
      </c>
      <c r="H50" s="69">
        <f t="shared" si="3"/>
        <v>308.05886573363205</v>
      </c>
      <c r="I50" s="69">
        <f t="shared" si="4"/>
        <v>308.05886573363063</v>
      </c>
      <c r="J50" s="70">
        <f t="shared" si="5"/>
        <v>1.5316582981395617</v>
      </c>
      <c r="K50" s="94"/>
      <c r="L50" s="93"/>
      <c r="O50" s="8">
        <f t="shared" si="6"/>
        <v>1.237601833442227</v>
      </c>
      <c r="Q50" s="68"/>
      <c r="R50" s="68"/>
    </row>
    <row r="51" spans="1:18" ht="15" x14ac:dyDescent="0.25">
      <c r="A51" s="68">
        <v>51</v>
      </c>
      <c r="B51" s="174">
        <f>IF(Traitement3!B51&gt;0,Traitement3!B51,)</f>
        <v>0.24661909200654017</v>
      </c>
      <c r="C51" s="3">
        <f>IF(AND(Traitement3!D51&lt;1000,Traitement3!D51&gt;0),Traitement3!D51,)</f>
        <v>329.42319862580234</v>
      </c>
      <c r="D51" s="68">
        <v>51</v>
      </c>
      <c r="E51" s="8">
        <f t="shared" si="0"/>
        <v>2.0443343344811009E-2</v>
      </c>
      <c r="F51" s="8">
        <f t="shared" si="1"/>
        <v>2.540561581632629E-3</v>
      </c>
      <c r="G51" s="8">
        <f t="shared" si="2"/>
        <v>-2.1814826119733684E-9</v>
      </c>
      <c r="H51" s="69">
        <f t="shared" si="3"/>
        <v>331.01415793527485</v>
      </c>
      <c r="I51" s="69">
        <f t="shared" si="4"/>
        <v>331.01415793527468</v>
      </c>
      <c r="J51" s="70">
        <f t="shared" si="5"/>
        <v>2.5311515243972447</v>
      </c>
      <c r="K51" s="94"/>
      <c r="L51" s="93"/>
      <c r="O51" s="8">
        <f t="shared" si="6"/>
        <v>1.5909593094725096</v>
      </c>
      <c r="Q51" s="68"/>
      <c r="R51" s="68"/>
    </row>
    <row r="52" spans="1:18" ht="15" x14ac:dyDescent="0.25">
      <c r="A52" s="68">
        <v>52</v>
      </c>
      <c r="B52" s="174">
        <f>IF(Traitement3!B52&gt;0,Traitement3!B52,)</f>
        <v>0.24501459329777955</v>
      </c>
      <c r="C52" s="3">
        <f>IF(AND(Traitement3!D52&lt;1000,Traitement3!D52&gt;0),Traitement3!D52,)</f>
        <v>355.41542356025673</v>
      </c>
      <c r="D52" s="68">
        <v>52</v>
      </c>
      <c r="E52" s="8">
        <f t="shared" si="0"/>
        <v>1.9346455778241338E-2</v>
      </c>
      <c r="F52" s="8">
        <f t="shared" si="1"/>
        <v>2.4175429538745644E-3</v>
      </c>
      <c r="G52" s="8">
        <f t="shared" si="2"/>
        <v>-1.8581007937961988E-9</v>
      </c>
      <c r="H52" s="69">
        <f t="shared" si="3"/>
        <v>355.80936685181769</v>
      </c>
      <c r="I52" s="69">
        <f t="shared" si="4"/>
        <v>355.80936685181803</v>
      </c>
      <c r="J52" s="70">
        <f t="shared" si="5"/>
        <v>0.15519131696588248</v>
      </c>
      <c r="K52" s="94"/>
      <c r="L52" s="93"/>
      <c r="O52" s="8">
        <f t="shared" si="6"/>
        <v>0.39394329156095864</v>
      </c>
      <c r="Q52" s="68"/>
      <c r="R52" s="68"/>
    </row>
    <row r="53" spans="1:18" ht="15" x14ac:dyDescent="0.25">
      <c r="A53" s="68">
        <v>53</v>
      </c>
      <c r="B53" s="174">
        <f>IF(Traitement3!B53&gt;0,Traitement3!B53,)</f>
        <v>0.24348649928943625</v>
      </c>
      <c r="C53" s="3">
        <f>IF(AND(Traitement3!D53&lt;1000,Traitement3!D53&gt;0),Traitement3!D53,)</f>
        <v>381.97269686285142</v>
      </c>
      <c r="D53" s="68">
        <v>53</v>
      </c>
      <c r="E53" s="8">
        <f t="shared" si="0"/>
        <v>1.8336876586662311E-2</v>
      </c>
      <c r="F53" s="8">
        <f t="shared" si="1"/>
        <v>2.3057213699510257E-3</v>
      </c>
      <c r="G53" s="8">
        <f t="shared" si="2"/>
        <v>-1.5947954772962117E-9</v>
      </c>
      <c r="H53" s="69">
        <f t="shared" si="3"/>
        <v>381.25261827492795</v>
      </c>
      <c r="I53" s="69">
        <f t="shared" si="4"/>
        <v>381.25261827492858</v>
      </c>
      <c r="J53" s="70">
        <f t="shared" si="5"/>
        <v>0.51851317278585451</v>
      </c>
      <c r="K53" s="94"/>
      <c r="L53" s="93"/>
      <c r="O53" s="8">
        <f t="shared" si="6"/>
        <v>0.72007858792346724</v>
      </c>
      <c r="Q53" s="68"/>
      <c r="R53" s="68"/>
    </row>
    <row r="54" spans="1:18" ht="15" x14ac:dyDescent="0.25">
      <c r="A54" s="68">
        <v>54</v>
      </c>
      <c r="B54" s="174">
        <f>IF(Traitement3!B54&gt;0,Traitement3!B54,)</f>
        <v>0.2418820005806756</v>
      </c>
      <c r="C54" s="3">
        <f>IF(AND(Traitement3!D54&lt;1000,Traitement3!D54&gt;0),Traitement3!D54,)</f>
        <v>411.35521200614767</v>
      </c>
      <c r="D54" s="68">
        <v>54</v>
      </c>
      <c r="E54" s="8">
        <f t="shared" si="0"/>
        <v>1.7315573741519034E-2</v>
      </c>
      <c r="F54" s="8">
        <f t="shared" si="1"/>
        <v>2.1936766933572556E-3</v>
      </c>
      <c r="G54" s="8">
        <f t="shared" si="2"/>
        <v>-1.3583838419642677E-9</v>
      </c>
      <c r="H54" s="69">
        <f t="shared" si="3"/>
        <v>410.01012892554354</v>
      </c>
      <c r="I54" s="69">
        <f t="shared" si="4"/>
        <v>410.0101289255428</v>
      </c>
      <c r="J54" s="70">
        <f t="shared" si="5"/>
        <v>1.8092484937274877</v>
      </c>
      <c r="K54" s="94"/>
      <c r="L54" s="93"/>
      <c r="O54" s="8">
        <f t="shared" si="6"/>
        <v>1.3450830806041267</v>
      </c>
      <c r="Q54" s="68"/>
      <c r="R54" s="68"/>
    </row>
    <row r="55" spans="1:18" ht="15" x14ac:dyDescent="0.25">
      <c r="A55" s="68">
        <v>55</v>
      </c>
      <c r="B55" s="174">
        <f>IF(Traitement3!B55&gt;0,Traitement3!B55,)</f>
        <v>0.24027750187191521</v>
      </c>
      <c r="C55" s="3">
        <f>IF(AND(Traitement3!D55&lt;1000,Traitement3!D55&gt;0),Traitement3!D55,)</f>
        <v>442.99792062200527</v>
      </c>
      <c r="D55" s="68">
        <v>55</v>
      </c>
      <c r="E55" s="8">
        <f t="shared" si="0"/>
        <v>1.6335753325108449E-2</v>
      </c>
      <c r="F55" s="8">
        <f t="shared" si="1"/>
        <v>2.0868957246860088E-3</v>
      </c>
      <c r="G55" s="8">
        <f t="shared" si="2"/>
        <v>-1.1570177390737931E-9</v>
      </c>
      <c r="H55" s="69">
        <f t="shared" si="3"/>
        <v>440.97928903403408</v>
      </c>
      <c r="I55" s="69">
        <f t="shared" si="4"/>
        <v>440.97928903403471</v>
      </c>
      <c r="J55" s="70">
        <f t="shared" si="5"/>
        <v>4.0748734879550703</v>
      </c>
      <c r="K55" s="94"/>
      <c r="L55" s="93"/>
      <c r="O55" s="8">
        <f t="shared" si="6"/>
        <v>2.0186315879711856</v>
      </c>
      <c r="Q55" s="68"/>
      <c r="R55" s="68"/>
    </row>
    <row r="56" spans="1:18" ht="15" x14ac:dyDescent="0.25">
      <c r="A56" s="68">
        <v>56</v>
      </c>
      <c r="B56" s="174">
        <f>IF(Traitement3!B56&gt;0,Traitement3!B56,)</f>
        <v>0.2386730031631546</v>
      </c>
      <c r="C56" s="3">
        <f>IF(AND(Traitement3!D56&lt;1000,Traitement3!D56&gt;0),Traitement3!D56,)</f>
        <v>476.90082271042399</v>
      </c>
      <c r="D56" s="68">
        <v>56</v>
      </c>
      <c r="E56" s="8">
        <f t="shared" si="0"/>
        <v>1.5398966767303493E-2</v>
      </c>
      <c r="F56" s="8">
        <f t="shared" si="1"/>
        <v>1.9851480434557962E-3</v>
      </c>
      <c r="G56" s="8">
        <f t="shared" si="2"/>
        <v>-9.8550204026314905E-10</v>
      </c>
      <c r="H56" s="69">
        <f t="shared" si="3"/>
        <v>474.273513071048</v>
      </c>
      <c r="I56" s="69">
        <f t="shared" si="4"/>
        <v>474.27351307104806</v>
      </c>
      <c r="J56" s="70">
        <f t="shared" si="5"/>
        <v>6.9027559411580173</v>
      </c>
      <c r="K56" s="94"/>
      <c r="L56" s="93"/>
      <c r="O56" s="8">
        <f t="shared" si="6"/>
        <v>2.6273096393759943</v>
      </c>
      <c r="Q56" s="68"/>
      <c r="R56" s="68"/>
    </row>
    <row r="57" spans="1:18" ht="15" x14ac:dyDescent="0.25">
      <c r="A57" s="68">
        <v>57</v>
      </c>
      <c r="B57" s="174">
        <f>IF(Traitement3!B57&gt;0,Traitement3!B57,)</f>
        <v>0.23706850445439395</v>
      </c>
      <c r="C57" s="3">
        <f>IF(AND(Traitement3!D57&lt;1000,Traitement3!D57&gt;0),Traitement3!D57,)</f>
        <v>513.06391827140396</v>
      </c>
      <c r="D57" s="68">
        <v>57</v>
      </c>
      <c r="E57" s="8">
        <f t="shared" si="0"/>
        <v>1.4506441238248072E-2</v>
      </c>
      <c r="F57" s="8">
        <f t="shared" si="1"/>
        <v>1.8882117561877362E-3</v>
      </c>
      <c r="G57" s="8">
        <f t="shared" si="2"/>
        <v>-8.3941173597234293E-10</v>
      </c>
      <c r="H57" s="69">
        <f t="shared" si="3"/>
        <v>509.99480668741126</v>
      </c>
      <c r="I57" s="69">
        <f t="shared" si="4"/>
        <v>509.99480668741188</v>
      </c>
      <c r="J57" s="70">
        <f t="shared" si="5"/>
        <v>9.4194459149982279</v>
      </c>
      <c r="K57" s="94"/>
      <c r="L57" s="93"/>
      <c r="O57" s="8">
        <f t="shared" si="6"/>
        <v>3.0691115839927079</v>
      </c>
      <c r="Q57" s="68"/>
      <c r="R57" s="68"/>
    </row>
    <row r="58" spans="1:18" ht="15" x14ac:dyDescent="0.25">
      <c r="A58" s="68">
        <v>58</v>
      </c>
      <c r="B58" s="174">
        <f>IF(Traitement3!B58&gt;0,Traitement3!B58,)</f>
        <v>0.23538760104521625</v>
      </c>
      <c r="C58" s="3">
        <f>IF(AND(Traitement3!D58&lt;1000,Traitement3!D58&gt;0),Traitement3!D58,)</f>
        <v>550.92215893680498</v>
      </c>
      <c r="D58" s="68">
        <v>58</v>
      </c>
      <c r="E58" s="8">
        <f t="shared" si="0"/>
        <v>1.361980761639851E-2</v>
      </c>
      <c r="F58" s="8">
        <f t="shared" si="1"/>
        <v>1.7915874156663469E-3</v>
      </c>
      <c r="G58" s="8">
        <f t="shared" si="2"/>
        <v>-7.0953583156344389E-10</v>
      </c>
      <c r="H58" s="69">
        <f t="shared" si="3"/>
        <v>550.11576849218363</v>
      </c>
      <c r="I58" s="69">
        <f t="shared" si="4"/>
        <v>550.11576849218341</v>
      </c>
      <c r="J58" s="70">
        <f t="shared" si="5"/>
        <v>0.65026554917660695</v>
      </c>
      <c r="K58" s="94"/>
      <c r="L58" s="93"/>
      <c r="O58" s="8">
        <f t="shared" si="6"/>
        <v>0.80639044462134279</v>
      </c>
      <c r="Q58" s="68"/>
      <c r="R58" s="68"/>
    </row>
    <row r="59" spans="1:18" ht="15" x14ac:dyDescent="0.25">
      <c r="A59" s="68">
        <v>59</v>
      </c>
      <c r="B59" s="174">
        <f>IF(Traitement3!B59&gt;0,Traitement3!B59,)</f>
        <v>0.23378310233645561</v>
      </c>
      <c r="C59" s="3">
        <f>IF(AND(Traitement3!D59&lt;1000,Traitement3!D59&gt;0),Traitement3!D59,)</f>
        <v>591.04059307476723</v>
      </c>
      <c r="D59" s="68">
        <v>59</v>
      </c>
      <c r="E59" s="8">
        <f t="shared" si="0"/>
        <v>1.2820108772340379E-2</v>
      </c>
      <c r="F59" s="8">
        <f t="shared" si="1"/>
        <v>1.7038456653647594E-3</v>
      </c>
      <c r="G59" s="8">
        <f t="shared" si="2"/>
        <v>-6.0435461252211747E-10</v>
      </c>
      <c r="H59" s="69">
        <f t="shared" si="3"/>
        <v>591.062833785767</v>
      </c>
      <c r="I59" s="69">
        <f t="shared" si="4"/>
        <v>591.0628337857662</v>
      </c>
      <c r="J59" s="70">
        <f t="shared" si="5"/>
        <v>4.9464922577518099E-4</v>
      </c>
      <c r="K59" s="94"/>
      <c r="L59" s="93"/>
      <c r="O59" s="8">
        <f t="shared" si="6"/>
        <v>2.2240710999767543E-2</v>
      </c>
      <c r="Q59" s="68"/>
      <c r="R59" s="68"/>
    </row>
    <row r="60" spans="1:18" ht="15" x14ac:dyDescent="0.25">
      <c r="A60" s="68">
        <v>60</v>
      </c>
      <c r="B60" s="174">
        <f>IF(Traitement3!B60&gt;0,Traitement3!B60,)</f>
        <v>0.23217860362769521</v>
      </c>
      <c r="C60" s="3">
        <f>IF(AND(Traitement3!D60&lt;1000,Traitement3!D60&gt;0),Traitement3!D60,)</f>
        <v>633.98426905343103</v>
      </c>
      <c r="D60" s="68">
        <v>60</v>
      </c>
      <c r="E60" s="8">
        <f t="shared" si="0"/>
        <v>1.2065938994205735E-2</v>
      </c>
      <c r="F60" s="8">
        <f t="shared" si="1"/>
        <v>1.6202898358168658E-3</v>
      </c>
      <c r="G60" s="8">
        <f t="shared" si="2"/>
        <v>-5.1476540148943377E-10</v>
      </c>
      <c r="H60" s="69">
        <f t="shared" si="3"/>
        <v>634.6516711755412</v>
      </c>
      <c r="I60" s="69">
        <f t="shared" si="4"/>
        <v>634.65167117554006</v>
      </c>
      <c r="J60" s="70">
        <f t="shared" si="5"/>
        <v>0.44542559259714642</v>
      </c>
      <c r="K60" s="94"/>
      <c r="L60" s="93"/>
      <c r="O60" s="8">
        <f t="shared" si="6"/>
        <v>0.66740212211016114</v>
      </c>
      <c r="Q60" s="68"/>
      <c r="R60" s="68"/>
    </row>
    <row r="61" spans="1:18" ht="15" x14ac:dyDescent="0.25">
      <c r="A61" s="68">
        <v>61</v>
      </c>
      <c r="B61" s="174">
        <f>IF(Traitement3!B61&gt;0,Traitement3!B61,)</f>
        <v>0.2305741049189346</v>
      </c>
      <c r="C61" s="3">
        <f>IF(AND(Traitement3!D61&lt;1000,Traitement3!D61&gt;0),Traitement3!D61,)</f>
        <v>678.62309013651566</v>
      </c>
      <c r="D61" s="68">
        <v>61</v>
      </c>
      <c r="E61" s="8">
        <f t="shared" si="0"/>
        <v>1.1356837504383934E-2</v>
      </c>
      <c r="F61" s="8">
        <f t="shared" si="1"/>
        <v>1.5407307049835194E-3</v>
      </c>
      <c r="G61" s="8">
        <f t="shared" si="2"/>
        <v>-4.3845684787555843E-10</v>
      </c>
      <c r="H61" s="69">
        <f t="shared" si="3"/>
        <v>680.91627596384205</v>
      </c>
      <c r="I61" s="69">
        <f t="shared" si="4"/>
        <v>680.91627596384274</v>
      </c>
      <c r="J61" s="70">
        <f t="shared" si="5"/>
        <v>5.2587012386506515</v>
      </c>
      <c r="K61" s="94"/>
      <c r="L61" s="93"/>
      <c r="O61" s="8">
        <f t="shared" si="6"/>
        <v>2.293185827326397</v>
      </c>
      <c r="Q61" s="68"/>
      <c r="R61" s="68"/>
    </row>
    <row r="62" spans="1:18" ht="15" x14ac:dyDescent="0.25">
      <c r="A62" s="68">
        <v>62</v>
      </c>
      <c r="B62" s="174">
        <f>IF(Traitement3!B62&gt;0,Traitement3!B62,)</f>
        <v>0.22896960621017395</v>
      </c>
      <c r="C62" s="3">
        <f>IF(AND(Traitement3!D62&lt;1000,Traitement3!D62&gt;0),Traitement3!D62,)</f>
        <v>723.8269595877407</v>
      </c>
      <c r="D62" s="68">
        <v>62</v>
      </c>
      <c r="E62" s="8">
        <f t="shared" si="0"/>
        <v>1.0691929088074929E-2</v>
      </c>
      <c r="F62" s="8">
        <f t="shared" si="1"/>
        <v>1.4649866224421501E-3</v>
      </c>
      <c r="G62" s="8">
        <f t="shared" si="2"/>
        <v>-3.7346023575714456E-10</v>
      </c>
      <c r="H62" s="69">
        <f t="shared" si="3"/>
        <v>729.87243584487624</v>
      </c>
      <c r="I62" s="69">
        <f t="shared" si="4"/>
        <v>729.87243584487601</v>
      </c>
      <c r="J62" s="70">
        <f t="shared" si="5"/>
        <v>36.547783175589458</v>
      </c>
      <c r="K62" s="94"/>
      <c r="L62" s="93"/>
      <c r="O62" s="8">
        <f t="shared" si="6"/>
        <v>6.0454762571355332</v>
      </c>
      <c r="Q62" s="68"/>
      <c r="R62" s="68"/>
    </row>
    <row r="63" spans="1:18" ht="15" x14ac:dyDescent="0.25">
      <c r="A63" s="68">
        <v>63</v>
      </c>
      <c r="B63" s="174">
        <f>IF(Traitement3!B63&gt;0,Traitement3!B63,)</f>
        <v>0.22736510750141334</v>
      </c>
      <c r="C63" s="3">
        <f>IF(AND(Traitement3!D63&lt;1000,Traitement3!D63&gt;0),Traitement3!D63,)</f>
        <v>767.3356839345447</v>
      </c>
      <c r="D63" s="68">
        <v>63</v>
      </c>
      <c r="E63" s="8">
        <f t="shared" si="0"/>
        <v>1.0069964027459291E-2</v>
      </c>
      <c r="F63" s="8">
        <f t="shared" si="1"/>
        <v>1.3928832992080721E-3</v>
      </c>
      <c r="G63" s="8">
        <f t="shared" si="2"/>
        <v>-3.1809868455185164E-10</v>
      </c>
      <c r="H63" s="69">
        <f t="shared" si="3"/>
        <v>781.51894774393804</v>
      </c>
      <c r="I63" s="69">
        <f t="shared" si="4"/>
        <v>781.51894774393747</v>
      </c>
      <c r="J63" s="70">
        <f t="shared" si="5"/>
        <v>201.16497228684682</v>
      </c>
      <c r="K63" s="94"/>
      <c r="L63" s="93"/>
      <c r="Q63" s="68"/>
      <c r="R63" s="68"/>
    </row>
    <row r="64" spans="1:18" ht="15" x14ac:dyDescent="0.25">
      <c r="A64" s="68">
        <v>64</v>
      </c>
      <c r="B64" s="174">
        <f>IF(Traitement3!B64&gt;0,Traitement3!B64,)</f>
        <v>0.22583701349307003</v>
      </c>
      <c r="C64" s="3">
        <f>IF(AND(Traitement3!D64&lt;1000,Traitement3!D64&gt;0),Traitement3!D64,)</f>
        <v>809.14926317692789</v>
      </c>
      <c r="D64" s="68">
        <v>64</v>
      </c>
      <c r="E64" s="8">
        <f t="shared" si="0"/>
        <v>9.5161073344086425E-3</v>
      </c>
      <c r="F64" s="8">
        <f t="shared" si="1"/>
        <v>1.3274452989729931E-3</v>
      </c>
      <c r="G64" s="8">
        <f t="shared" si="2"/>
        <v>-2.7302197019071434E-10</v>
      </c>
      <c r="H64" s="69">
        <f t="shared" si="3"/>
        <v>833.19259938190589</v>
      </c>
      <c r="I64" s="69">
        <f t="shared" si="4"/>
        <v>833.19259938190623</v>
      </c>
      <c r="J64" s="70">
        <f t="shared" si="5"/>
        <v>578.08201586560608</v>
      </c>
      <c r="K64" s="94"/>
      <c r="L64" s="93"/>
      <c r="Q64" s="68"/>
      <c r="R64" s="68"/>
    </row>
    <row r="65" spans="1:18" ht="15" x14ac:dyDescent="0.25">
      <c r="A65" s="68">
        <v>65</v>
      </c>
      <c r="B65" s="174">
        <f>IF(Traitement3!B65&gt;0,Traitement3!B65,)</f>
        <v>0.22423251478430942</v>
      </c>
      <c r="C65" s="3">
        <f>IF(AND(Traitement3!D65&lt;1000,Traitement3!D65&gt;0),Traitement3!D65,)</f>
        <v>839.09682668836444</v>
      </c>
      <c r="D65" s="68">
        <v>65</v>
      </c>
      <c r="E65" s="8">
        <f t="shared" si="0"/>
        <v>8.9732223779097498E-3</v>
      </c>
      <c r="F65" s="8">
        <f t="shared" si="1"/>
        <v>1.2619747542020356E-3</v>
      </c>
      <c r="G65" s="8">
        <f t="shared" si="2"/>
        <v>-2.3254933486037646E-10</v>
      </c>
      <c r="H65" s="69">
        <f t="shared" si="3"/>
        <v>890.03325002517886</v>
      </c>
      <c r="I65" s="69">
        <f t="shared" si="4"/>
        <v>890.03325002517749</v>
      </c>
      <c r="J65" s="70">
        <f t="shared" si="5"/>
        <v>2594.5192223471722</v>
      </c>
      <c r="K65" s="94"/>
      <c r="L65" s="93"/>
      <c r="Q65" s="68"/>
      <c r="R65" s="68"/>
    </row>
    <row r="66" spans="1:18" ht="15" x14ac:dyDescent="0.25">
      <c r="A66" s="68">
        <v>66</v>
      </c>
      <c r="B66" s="174">
        <f>IF(Traitement3!B66&gt;0,Traitement3!B66,)</f>
        <v>0.222628016075549</v>
      </c>
      <c r="C66" s="3">
        <f>IF(AND(Traitement3!D66&lt;1000,Traitement3!D66&gt;0),Traitement3!D66,)</f>
        <v>850.39779405117076</v>
      </c>
      <c r="D66" s="68">
        <v>66</v>
      </c>
      <c r="E66" s="8">
        <f t="shared" ref="E66:E129" si="7">IF(B66&gt;0,1/2*(B66-K$13*F66+M$8)+1/2*POWER((B66-K$13*F66+M$8)^2-4*M$10*(B66-K$13*F66),0.5),"")</f>
        <v>8.4679639211426381E-3</v>
      </c>
      <c r="F66" s="8">
        <f t="shared" ref="F66:F129" si="8">IF(B66="","",LN(1+EXP($L$16*(B66-$L$15)))/$L$16)</f>
        <v>1.1996712838872577E-3</v>
      </c>
      <c r="G66" s="8">
        <f t="shared" ref="G66:G129" si="9">IF(B66&gt;0,-LN(1+EXP(L$18*(B66-L$17)))/L$18,"")</f>
        <v>-1.9807634225382453E-10</v>
      </c>
      <c r="H66" s="69">
        <f t="shared" si="3"/>
        <v>949.48233265740782</v>
      </c>
      <c r="I66" s="69">
        <f t="shared" si="4"/>
        <v>949.48233265740816</v>
      </c>
      <c r="J66" s="70">
        <f t="shared" si="5"/>
        <v>9817.7457908108827</v>
      </c>
      <c r="K66" s="94"/>
      <c r="L66" s="93"/>
      <c r="Q66" s="68"/>
      <c r="R66" s="68"/>
    </row>
    <row r="67" spans="1:18" ht="15" x14ac:dyDescent="0.25">
      <c r="A67" s="68">
        <v>67</v>
      </c>
      <c r="B67" s="174">
        <f>IF(Traitement3!B67&gt;0,Traitement3!B67,)</f>
        <v>0.22102351736678838</v>
      </c>
      <c r="C67" s="3">
        <f>IF(AND(Traitement3!D67&lt;1000,Traitement3!D67&gt;0),Traitement3!D67,)</f>
        <v>866.21914835909956</v>
      </c>
      <c r="D67" s="68">
        <v>67</v>
      </c>
      <c r="E67" s="8">
        <f t="shared" si="7"/>
        <v>7.9981925233240415E-3</v>
      </c>
      <c r="F67" s="8">
        <f t="shared" si="8"/>
        <v>1.140387586479152E-3</v>
      </c>
      <c r="G67" s="8">
        <f t="shared" si="9"/>
        <v>-1.6871360832624608E-10</v>
      </c>
      <c r="H67" s="69">
        <f t="shared" ref="H67:H130" si="10">IF(B67&gt;0,IF(K$13=1,(L$11*10/(B67-E67-F67)-L$11*10/(L$9))+K$11*10/(L$14+F67)-K$11*10/(L$14+L$19-K$9+G67),L$11*10/(B67-E67)-L$11*10/(L$9)),"")</f>
        <v>1011.4941864131379</v>
      </c>
      <c r="I67" s="69">
        <f t="shared" ref="I67:I130" si="11">IF(B67&gt;0,IF(K$13=0,K$11*10/(E67)-K$11*10/(L$19-L$9),K$11*10/(E67)-K$11*10/(K$9-L$9)+K$11*10/(L$14+F67)-K$11*10/(L$14+L$19-K$9+G67)),"")</f>
        <v>1011.4941864131387</v>
      </c>
      <c r="J67" s="70">
        <f t="shared" ref="J67:J130" si="12">IF(OR(B67="",C67=0,C67=""),"",(H67-C67)*(H67-C67))</f>
        <v>21104.836681602279</v>
      </c>
      <c r="K67" s="94"/>
      <c r="L67" s="93"/>
      <c r="Q67" s="68"/>
      <c r="R67" s="68"/>
    </row>
    <row r="68" spans="1:18" ht="15" x14ac:dyDescent="0.25">
      <c r="A68" s="68">
        <v>68</v>
      </c>
      <c r="B68" s="174">
        <f>IF(Traitement3!B68&gt;0,Traitement3!B68,)</f>
        <v>0.21941901865802776</v>
      </c>
      <c r="C68" s="3">
        <f>IF(AND(Traitement3!D68&lt;1000,Traitement3!D68&gt;0),Traitement3!D68,)</f>
        <v>853.22303589187231</v>
      </c>
      <c r="D68" s="68">
        <v>68</v>
      </c>
      <c r="E68" s="8">
        <f t="shared" si="7"/>
        <v>7.5617008175984969E-3</v>
      </c>
      <c r="F68" s="8">
        <f t="shared" si="8"/>
        <v>1.0839826515534625E-3</v>
      </c>
      <c r="G68" s="8">
        <f t="shared" si="9"/>
        <v>-1.4370359243673263E-10</v>
      </c>
      <c r="H68" s="69">
        <f t="shared" si="10"/>
        <v>1076.0185377614998</v>
      </c>
      <c r="I68" s="69">
        <f t="shared" si="11"/>
        <v>1076.0185377615005</v>
      </c>
      <c r="J68" s="70">
        <f t="shared" si="12"/>
        <v>49637.8356533392</v>
      </c>
      <c r="K68" s="94"/>
      <c r="L68" s="93"/>
      <c r="Q68" s="68"/>
      <c r="R68" s="68"/>
    </row>
    <row r="69" spans="1:18" ht="15" x14ac:dyDescent="0.25">
      <c r="A69" s="68">
        <v>69</v>
      </c>
      <c r="B69" s="174">
        <f>IF(Traitement3!B69&gt;0,Traitement3!B69,)</f>
        <v>0.21781451994926712</v>
      </c>
      <c r="C69" s="3">
        <f>IF(AND(Traitement3!D69&lt;1000,Traitement3!D69&gt;0),Traitement3!D69,)</f>
        <v>841.92206852906611</v>
      </c>
      <c r="D69" s="68">
        <v>69</v>
      </c>
      <c r="E69" s="8">
        <f t="shared" si="7"/>
        <v>7.1562665286899647E-3</v>
      </c>
      <c r="F69" s="8">
        <f t="shared" si="8"/>
        <v>1.030321544517908E-3</v>
      </c>
      <c r="G69" s="8">
        <f t="shared" si="9"/>
        <v>-1.2240104632662559E-10</v>
      </c>
      <c r="H69" s="69">
        <f t="shared" si="10"/>
        <v>1143.002907287535</v>
      </c>
      <c r="I69" s="69">
        <f t="shared" si="11"/>
        <v>1143.0029072875343</v>
      </c>
      <c r="J69" s="70">
        <f t="shared" si="12"/>
        <v>90649.671467503125</v>
      </c>
      <c r="K69" s="94"/>
      <c r="L69" s="93"/>
      <c r="Q69" s="68"/>
      <c r="R69" s="68"/>
    </row>
    <row r="70" spans="1:18" ht="15" x14ac:dyDescent="0.25">
      <c r="A70" s="68">
        <v>70</v>
      </c>
      <c r="B70" s="174">
        <f>IF(Traitement3!B70&gt;0,Traitement3!B70,)</f>
        <v>0.21621002124050673</v>
      </c>
      <c r="C70" s="3">
        <f>IF(AND(Traitement3!D70&lt;1000,Traitement3!D70&gt;0),Traitement3!D70,)</f>
        <v>832.88129463882115</v>
      </c>
      <c r="D70" s="68">
        <v>70</v>
      </c>
      <c r="E70" s="8">
        <f t="shared" si="7"/>
        <v>6.7796964892170228E-3</v>
      </c>
      <c r="F70" s="8">
        <f t="shared" si="8"/>
        <v>9.7927519339879279E-4</v>
      </c>
      <c r="G70" s="8">
        <f t="shared" si="9"/>
        <v>-1.0425637854192936E-10</v>
      </c>
      <c r="H70" s="69">
        <f t="shared" si="10"/>
        <v>1212.3946829239248</v>
      </c>
      <c r="I70" s="69">
        <f t="shared" si="11"/>
        <v>1212.3946829239239</v>
      </c>
      <c r="J70" s="70">
        <f t="shared" si="12"/>
        <v>144030.4118876399</v>
      </c>
      <c r="K70" s="94"/>
      <c r="L70" s="93"/>
      <c r="Q70" s="68"/>
      <c r="R70" s="68"/>
    </row>
    <row r="71" spans="1:18" ht="15" x14ac:dyDescent="0.25">
      <c r="A71" s="68">
        <v>71</v>
      </c>
      <c r="B71" s="174">
        <f>IF(Traitement3!B71&gt;0,Traitement3!B71,)</f>
        <v>0.21460552253174608</v>
      </c>
      <c r="C71" s="3">
        <f>IF(AND(Traitement3!D71&lt;1000,Traitement3!D71&gt;0),Traitement3!D71,)</f>
        <v>822.71042401229545</v>
      </c>
      <c r="D71" s="68">
        <v>71</v>
      </c>
      <c r="E71" s="8">
        <f t="shared" si="7"/>
        <v>6.4298612836298751E-3</v>
      </c>
      <c r="F71" s="8">
        <f t="shared" si="8"/>
        <v>9.3072017830488551E-4</v>
      </c>
      <c r="G71" s="8">
        <f t="shared" si="9"/>
        <v>-8.8801468006560318E-11</v>
      </c>
      <c r="H71" s="69">
        <f t="shared" si="10"/>
        <v>1284.1428238744465</v>
      </c>
      <c r="I71" s="69">
        <f t="shared" si="11"/>
        <v>1284.1428238744456</v>
      </c>
      <c r="J71" s="70">
        <f t="shared" si="12"/>
        <v>212919.85964254409</v>
      </c>
      <c r="K71" s="94"/>
      <c r="L71" s="93"/>
      <c r="Q71" s="68"/>
      <c r="R71" s="68"/>
    </row>
    <row r="72" spans="1:18" ht="15" x14ac:dyDescent="0.25">
      <c r="A72" s="68">
        <v>72</v>
      </c>
      <c r="B72" s="174">
        <f>IF(Traitement3!B72&gt;0,Traitement3!B72,)</f>
        <v>0.21300102382298547</v>
      </c>
      <c r="C72" s="3">
        <f>IF(AND(Traitement3!D72&lt;1000,Traitement3!D72&gt;0),Traitement3!D72,)</f>
        <v>814.23469849019079</v>
      </c>
      <c r="D72" s="68">
        <v>72</v>
      </c>
      <c r="E72" s="8">
        <f t="shared" si="7"/>
        <v>6.1047209397549311E-3</v>
      </c>
      <c r="F72" s="8">
        <f t="shared" si="8"/>
        <v>8.8453852408728977E-4</v>
      </c>
      <c r="G72" s="8">
        <f t="shared" si="9"/>
        <v>-7.5637584798057352E-11</v>
      </c>
      <c r="H72" s="69">
        <f t="shared" si="10"/>
        <v>1358.1991966280548</v>
      </c>
      <c r="I72" s="69">
        <f t="shared" si="11"/>
        <v>1358.1991966280552</v>
      </c>
      <c r="J72" s="70">
        <f t="shared" si="12"/>
        <v>295897.37523437821</v>
      </c>
      <c r="K72" s="94"/>
      <c r="L72" s="93"/>
      <c r="Q72" s="68"/>
      <c r="R72" s="68"/>
    </row>
    <row r="73" spans="1:18" ht="15" x14ac:dyDescent="0.25">
      <c r="A73" s="68">
        <v>73</v>
      </c>
      <c r="B73" s="174">
        <f>IF(Traitement3!B73&gt;0,Traitement3!B73,)</f>
        <v>0.21139652511422508</v>
      </c>
      <c r="C73" s="3">
        <f>IF(AND(Traitement3!D73&lt;1000,Traitement3!D73&gt;0),Traitement3!D73,)</f>
        <v>805.75897296808603</v>
      </c>
      <c r="D73" s="68">
        <v>73</v>
      </c>
      <c r="E73" s="8">
        <f t="shared" si="7"/>
        <v>5.8023426012118358E-3</v>
      </c>
      <c r="F73" s="8">
        <f t="shared" si="8"/>
        <v>8.406174966414298E-4</v>
      </c>
      <c r="G73" s="8">
        <f t="shared" si="9"/>
        <v>-6.4425107263536942E-11</v>
      </c>
      <c r="H73" s="69">
        <f t="shared" si="10"/>
        <v>1434.5195702508863</v>
      </c>
      <c r="I73" s="69">
        <f t="shared" si="11"/>
        <v>1434.5195702508854</v>
      </c>
      <c r="J73" s="70">
        <f t="shared" si="12"/>
        <v>395339.88869542378</v>
      </c>
      <c r="K73" s="94"/>
      <c r="L73" s="93"/>
      <c r="Q73" s="68"/>
      <c r="R73" s="68"/>
    </row>
    <row r="74" spans="1:18" ht="15" x14ac:dyDescent="0.25">
      <c r="A74" s="68">
        <v>74</v>
      </c>
      <c r="B74" s="174">
        <f>IF(Traitement3!B74&gt;0,Traitement3!B74,)</f>
        <v>0.20979202640546443</v>
      </c>
      <c r="C74" s="3">
        <f>IF(AND(Traitement3!D74&lt;1000,Traitement3!D74&gt;0),Traitement3!D74,)</f>
        <v>796.71819907784106</v>
      </c>
      <c r="D74" s="68">
        <v>74</v>
      </c>
      <c r="E74" s="8">
        <f t="shared" si="7"/>
        <v>5.5209113820043933E-3</v>
      </c>
      <c r="F74" s="8">
        <f t="shared" si="8"/>
        <v>7.9884940323070623E-4</v>
      </c>
      <c r="G74" s="8">
        <f t="shared" si="9"/>
        <v>-5.4874764581642546E-11</v>
      </c>
      <c r="H74" s="69">
        <f t="shared" si="10"/>
        <v>1513.0643133311914</v>
      </c>
      <c r="I74" s="69">
        <f t="shared" si="11"/>
        <v>1513.0643133311912</v>
      </c>
      <c r="J74" s="70">
        <f t="shared" si="12"/>
        <v>513151.75540587411</v>
      </c>
      <c r="K74" s="94"/>
      <c r="L74" s="93"/>
      <c r="Q74" s="68"/>
      <c r="R74" s="68"/>
    </row>
    <row r="75" spans="1:18" ht="15" x14ac:dyDescent="0.25">
      <c r="A75" s="68">
        <v>75</v>
      </c>
      <c r="B75" s="174">
        <f>IF(Traitement3!B75&gt;0,Traitement3!B75,)</f>
        <v>0.20818752769670382</v>
      </c>
      <c r="C75" s="3">
        <f>IF(AND(Traitement3!D75&lt;1000,Traitement3!D75&gt;0),Traitement3!D75,)</f>
        <v>787.6774251875961</v>
      </c>
      <c r="D75" s="68">
        <v>75</v>
      </c>
      <c r="E75" s="8">
        <f t="shared" si="7"/>
        <v>5.258735682883587E-3</v>
      </c>
      <c r="F75" s="8">
        <f t="shared" si="8"/>
        <v>7.591313971508193E-4</v>
      </c>
      <c r="G75" s="8">
        <f t="shared" si="9"/>
        <v>-4.6740158301097846E-11</v>
      </c>
      <c r="H75" s="69">
        <f t="shared" si="10"/>
        <v>1593.7988415462769</v>
      </c>
      <c r="I75" s="69">
        <f t="shared" si="11"/>
        <v>1593.798841546276</v>
      </c>
      <c r="J75" s="70">
        <f t="shared" si="12"/>
        <v>649831.73791212554</v>
      </c>
      <c r="K75" s="94"/>
      <c r="L75" s="93"/>
      <c r="Q75" s="68"/>
      <c r="R75" s="68"/>
    </row>
    <row r="76" spans="1:18" ht="15" x14ac:dyDescent="0.25">
      <c r="A76" s="68">
        <v>76</v>
      </c>
      <c r="B76" s="174">
        <f>IF(Traitement3!B76&gt;0,Traitement3!B76,)</f>
        <v>0.2065830289879432</v>
      </c>
      <c r="C76" s="3">
        <f>IF(AND(Traitement3!D76&lt;1000,Traitement3!D76&gt;0),Traitement3!D76,)</f>
        <v>777.5065545610704</v>
      </c>
      <c r="D76" s="68">
        <v>76</v>
      </c>
      <c r="E76" s="8">
        <f t="shared" si="7"/>
        <v>5.01424819746819E-3</v>
      </c>
      <c r="F76" s="8">
        <f t="shared" si="8"/>
        <v>7.2136528699803218E-4</v>
      </c>
      <c r="G76" s="8">
        <f t="shared" si="9"/>
        <v>-3.981142074740455E-11</v>
      </c>
      <c r="H76" s="69">
        <f t="shared" si="10"/>
        <v>1676.6938652186091</v>
      </c>
      <c r="I76" s="69">
        <f t="shared" si="11"/>
        <v>1676.6938652186088</v>
      </c>
      <c r="J76" s="70">
        <f t="shared" si="12"/>
        <v>808537.81964753696</v>
      </c>
      <c r="K76" s="94"/>
      <c r="L76" s="93"/>
      <c r="Q76" s="68"/>
      <c r="R76" s="68"/>
    </row>
    <row r="77" spans="1:18" ht="15" x14ac:dyDescent="0.25">
      <c r="A77" s="68">
        <v>77</v>
      </c>
      <c r="B77" s="174">
        <f>IF(Traitement3!B77&gt;0,Traitement3!B77,)</f>
        <v>0.20497853027918278</v>
      </c>
      <c r="C77" s="3">
        <f>IF(AND(Traitement3!D77&lt;1000,Traitement3!D77&gt;0),Traitement3!D77,)</f>
        <v>766.77063556640451</v>
      </c>
      <c r="D77" s="68">
        <v>77</v>
      </c>
      <c r="E77" s="8">
        <f t="shared" si="7"/>
        <v>4.7860037074446693E-3</v>
      </c>
      <c r="F77" s="8">
        <f t="shared" si="8"/>
        <v>6.8545735075475705E-4</v>
      </c>
      <c r="G77" s="8">
        <f t="shared" si="9"/>
        <v>-3.39097971349281E-11</v>
      </c>
      <c r="H77" s="69">
        <f t="shared" si="10"/>
        <v>1761.7254826747048</v>
      </c>
      <c r="I77" s="69">
        <f t="shared" si="11"/>
        <v>1761.7254826747039</v>
      </c>
      <c r="J77" s="70">
        <f t="shared" si="12"/>
        <v>989935.14778430131</v>
      </c>
      <c r="K77" s="94"/>
      <c r="L77" s="93"/>
      <c r="Q77" s="68"/>
      <c r="R77" s="68"/>
    </row>
    <row r="78" spans="1:18" ht="15" x14ac:dyDescent="0.25">
      <c r="A78" s="68">
        <v>78</v>
      </c>
      <c r="B78" s="174">
        <f>IF(Traitement3!B78&gt;0,Traitement3!B78,)</f>
        <v>0.20337403157042216</v>
      </c>
      <c r="C78" s="3">
        <f>IF(AND(Traitement3!D78&lt;1000,Traitement3!D78&gt;0),Traitement3!D78,)</f>
        <v>757.16481330801912</v>
      </c>
      <c r="D78" s="68">
        <v>78</v>
      </c>
      <c r="E78" s="8">
        <f t="shared" si="7"/>
        <v>4.5726746014021942E-3</v>
      </c>
      <c r="F78" s="8">
        <f t="shared" si="8"/>
        <v>6.513181548601976E-4</v>
      </c>
      <c r="G78" s="8">
        <f t="shared" si="9"/>
        <v>-2.8883027039438741E-11</v>
      </c>
      <c r="H78" s="69">
        <f t="shared" si="10"/>
        <v>1848.8751595359354</v>
      </c>
      <c r="I78" s="69">
        <f t="shared" si="11"/>
        <v>1848.875159535934</v>
      </c>
      <c r="J78" s="70">
        <f t="shared" si="12"/>
        <v>1191831.4800610768</v>
      </c>
      <c r="K78" s="94"/>
      <c r="L78" s="93"/>
      <c r="Q78" s="68"/>
      <c r="R78" s="68"/>
    </row>
    <row r="79" spans="1:18" ht="15" x14ac:dyDescent="0.25">
      <c r="A79" s="68">
        <v>79</v>
      </c>
      <c r="B79" s="174">
        <f>IF(Traitement3!B79&gt;0,Traitement3!B79,)</f>
        <v>0.20176953286166155</v>
      </c>
      <c r="C79" s="3">
        <f>IF(AND(Traitement3!D79&lt;1000,Traitement3!D79&gt;0),Traitement3!D79,)</f>
        <v>746.42889431335323</v>
      </c>
      <c r="D79" s="68">
        <v>79</v>
      </c>
      <c r="E79" s="8">
        <f t="shared" si="7"/>
        <v>4.3730448794189747E-3</v>
      </c>
      <c r="F79" s="8">
        <f t="shared" si="8"/>
        <v>6.1886237839321007E-4</v>
      </c>
      <c r="G79" s="8">
        <f t="shared" si="9"/>
        <v>-2.4601420870177102E-11</v>
      </c>
      <c r="H79" s="69">
        <f t="shared" si="10"/>
        <v>1938.1296275759869</v>
      </c>
      <c r="I79" s="69">
        <f t="shared" si="11"/>
        <v>1938.1296275759858</v>
      </c>
      <c r="J79" s="70">
        <f t="shared" si="12"/>
        <v>1420150.6376586985</v>
      </c>
      <c r="K79" s="94"/>
      <c r="L79" s="93"/>
      <c r="Q79" s="68"/>
      <c r="R79" s="68"/>
    </row>
    <row r="80" spans="1:18" ht="15" x14ac:dyDescent="0.25">
      <c r="A80" s="68">
        <v>80</v>
      </c>
      <c r="B80" s="174">
        <f>IF(Traitement3!B80&gt;0,Traitement3!B80,)</f>
        <v>0.20024143885331824</v>
      </c>
      <c r="C80" s="3">
        <f>IF(AND(Traitement3!D80&lt;1000,Traitement3!D80&gt;0),Traitement3!D80,)</f>
        <v>736.25802368682753</v>
      </c>
      <c r="D80" s="68">
        <v>80</v>
      </c>
      <c r="E80" s="8">
        <f t="shared" si="7"/>
        <v>4.194639865856796E-3</v>
      </c>
      <c r="F80" s="8">
        <f t="shared" si="8"/>
        <v>5.8944269994953022E-4</v>
      </c>
      <c r="G80" s="8">
        <f t="shared" si="9"/>
        <v>-2.1115233983427031E-11</v>
      </c>
      <c r="H80" s="69">
        <f t="shared" si="10"/>
        <v>2025.0832013541294</v>
      </c>
      <c r="I80" s="69">
        <f t="shared" si="11"/>
        <v>2025.0832013541292</v>
      </c>
      <c r="J80" s="70">
        <f t="shared" si="12"/>
        <v>1661070.3385891523</v>
      </c>
      <c r="K80" s="94"/>
      <c r="L80" s="93"/>
      <c r="Q80" s="68"/>
      <c r="R80" s="68"/>
    </row>
    <row r="81" spans="1:18" ht="15" x14ac:dyDescent="0.25">
      <c r="A81" s="68">
        <v>81</v>
      </c>
      <c r="B81" s="174">
        <f>IF(Traitement3!B81&gt;0,Traitement3!B81,)</f>
        <v>0.1986369401445576</v>
      </c>
      <c r="C81" s="3">
        <f>IF(AND(Traitement3!D81&lt;1000,Traitement3!D81&gt;0),Traitement3!D81,)</f>
        <v>726.65220142844225</v>
      </c>
      <c r="D81" s="68">
        <v>81</v>
      </c>
      <c r="E81" s="8">
        <f t="shared" si="7"/>
        <v>4.0186428386774289E-3</v>
      </c>
      <c r="F81" s="8">
        <f t="shared" si="8"/>
        <v>5.6004251572903084E-4</v>
      </c>
      <c r="G81" s="8">
        <f t="shared" si="9"/>
        <v>-1.7985124484623466E-11</v>
      </c>
      <c r="H81" s="69">
        <f t="shared" si="10"/>
        <v>2118.4280247362203</v>
      </c>
      <c r="I81" s="69">
        <f t="shared" si="11"/>
        <v>2118.4280247362199</v>
      </c>
      <c r="J81" s="70">
        <f t="shared" si="12"/>
        <v>1937039.9423440432</v>
      </c>
      <c r="K81" s="94"/>
      <c r="L81" s="93"/>
      <c r="Q81" s="68"/>
      <c r="R81" s="68"/>
    </row>
    <row r="82" spans="1:18" ht="15" x14ac:dyDescent="0.25">
      <c r="A82" s="68">
        <v>82</v>
      </c>
      <c r="B82" s="174">
        <f>IF(Traitement3!B82&gt;0,Traitement3!B82,)</f>
        <v>0.1969560367353799</v>
      </c>
      <c r="C82" s="3">
        <f>IF(AND(Traitement3!D82&lt;1000,Traitement3!D82&gt;0),Traitement3!D82,)</f>
        <v>716.48133080191656</v>
      </c>
      <c r="D82" s="68">
        <v>82</v>
      </c>
      <c r="E82" s="8">
        <f t="shared" si="7"/>
        <v>3.8457182069796397E-3</v>
      </c>
      <c r="F82" s="8">
        <f t="shared" si="8"/>
        <v>5.3080049988059677E-4</v>
      </c>
      <c r="G82" s="8">
        <f t="shared" si="9"/>
        <v>-1.5202419311845595E-11</v>
      </c>
      <c r="H82" s="69">
        <f t="shared" si="10"/>
        <v>2218.4646396199532</v>
      </c>
      <c r="I82" s="69">
        <f t="shared" si="11"/>
        <v>2218.4646396199541</v>
      </c>
      <c r="J82" s="70">
        <f t="shared" si="12"/>
        <v>2255953.8599679777</v>
      </c>
      <c r="K82" s="94"/>
      <c r="L82" s="93"/>
      <c r="Q82" s="68"/>
      <c r="R82" s="68"/>
    </row>
    <row r="83" spans="1:18" ht="15" x14ac:dyDescent="0.25">
      <c r="A83" s="68">
        <v>83</v>
      </c>
      <c r="B83" s="174">
        <f>IF(Traitement3!B83&gt;0,Traitement3!B83,)</f>
        <v>0.19542794272703659</v>
      </c>
      <c r="C83" s="3">
        <f>IF(AND(Traitement3!D83&lt;1000,Traitement3!D83&gt;0),Traitement3!D83,)</f>
        <v>707.44055691167159</v>
      </c>
      <c r="D83" s="68">
        <v>83</v>
      </c>
      <c r="E83" s="8">
        <f t="shared" si="7"/>
        <v>3.6978795898858323E-3</v>
      </c>
      <c r="F83" s="8">
        <f t="shared" si="8"/>
        <v>5.0553315038993928E-4</v>
      </c>
      <c r="G83" s="8">
        <f t="shared" si="9"/>
        <v>-1.3048135896567778E-11</v>
      </c>
      <c r="H83" s="69">
        <f t="shared" si="10"/>
        <v>2311.4076346628208</v>
      </c>
      <c r="I83" s="69">
        <f t="shared" si="11"/>
        <v>2311.4076346628203</v>
      </c>
      <c r="J83" s="70">
        <f t="shared" si="12"/>
        <v>2572710.386509561</v>
      </c>
      <c r="K83" s="94"/>
      <c r="L83" s="93"/>
      <c r="Q83" s="68"/>
      <c r="R83" s="68"/>
    </row>
    <row r="84" spans="1:18" ht="15" x14ac:dyDescent="0.25">
      <c r="A84" s="68">
        <v>84</v>
      </c>
      <c r="B84" s="174">
        <f>IF(Traitement3!B84&gt;0,Traitement3!B84,)</f>
        <v>0.19374703931785886</v>
      </c>
      <c r="C84" s="3">
        <f>IF(AND(Traitement3!D84&lt;1000,Traitement3!D84&gt;0),Traitement3!D84,)</f>
        <v>697.26968628514601</v>
      </c>
      <c r="D84" s="68">
        <v>84</v>
      </c>
      <c r="E84" s="8">
        <f t="shared" si="7"/>
        <v>3.5447419027657759E-3</v>
      </c>
      <c r="F84" s="8">
        <f t="shared" si="8"/>
        <v>4.7911538519643026E-4</v>
      </c>
      <c r="G84" s="8">
        <f t="shared" si="9"/>
        <v>-1.1029295248789573E-11</v>
      </c>
      <c r="H84" s="69">
        <f t="shared" si="10"/>
        <v>2415.8564923476915</v>
      </c>
      <c r="I84" s="69">
        <f t="shared" si="11"/>
        <v>2415.8564923476933</v>
      </c>
      <c r="J84" s="70">
        <f t="shared" si="12"/>
        <v>2953540.6099722614</v>
      </c>
      <c r="K84" s="94"/>
      <c r="L84" s="93"/>
      <c r="Q84" s="68"/>
      <c r="R84" s="68"/>
    </row>
    <row r="85" spans="1:18" ht="15" x14ac:dyDescent="0.25">
      <c r="A85" s="68">
        <v>85</v>
      </c>
      <c r="B85" s="174">
        <f>IF(Traitement3!B85&gt;0,Traitement3!B85,)</f>
        <v>0.19221894530951533</v>
      </c>
      <c r="C85" s="3">
        <f>IF(AND(Traitement3!D85&lt;1000,Traitement3!D85&gt;0),Traitement3!D85,)</f>
        <v>687.66386402676062</v>
      </c>
      <c r="D85" s="68">
        <v>85</v>
      </c>
      <c r="E85" s="8">
        <f t="shared" si="7"/>
        <v>3.4134930465504268E-3</v>
      </c>
      <c r="F85" s="8">
        <f t="shared" si="8"/>
        <v>4.5629033990558706E-4</v>
      </c>
      <c r="G85" s="8">
        <f t="shared" si="9"/>
        <v>-9.4663699056909708E-12</v>
      </c>
      <c r="H85" s="69">
        <f t="shared" si="10"/>
        <v>2512.83396943353</v>
      </c>
      <c r="I85" s="69">
        <f t="shared" si="11"/>
        <v>2512.8339694335295</v>
      </c>
      <c r="J85" s="70">
        <f t="shared" si="12"/>
        <v>3331245.9136705576</v>
      </c>
      <c r="K85" s="94"/>
      <c r="L85" s="93"/>
      <c r="Q85" s="68"/>
      <c r="R85" s="68"/>
    </row>
    <row r="86" spans="1:18" ht="15" x14ac:dyDescent="0.25">
      <c r="A86" s="68">
        <v>86</v>
      </c>
      <c r="B86" s="174">
        <f>IF(Traitement3!B86&gt;0,Traitement3!B86,)</f>
        <v>0.19061444660075494</v>
      </c>
      <c r="C86" s="3">
        <f>IF(AND(Traitement3!D86&lt;1000,Traitement3!D86&gt;0),Traitement3!D86,)</f>
        <v>678.05804176837535</v>
      </c>
      <c r="D86" s="68">
        <v>86</v>
      </c>
      <c r="E86" s="8">
        <f t="shared" si="7"/>
        <v>3.2832259509127035E-3</v>
      </c>
      <c r="F86" s="8">
        <f t="shared" si="8"/>
        <v>4.3348525996053693E-4</v>
      </c>
      <c r="G86" s="8">
        <f t="shared" si="9"/>
        <v>-8.0630790900394088E-12</v>
      </c>
      <c r="H86" s="69">
        <f t="shared" si="10"/>
        <v>2616.7527236989699</v>
      </c>
      <c r="I86" s="69">
        <f t="shared" si="11"/>
        <v>2616.7527236989717</v>
      </c>
      <c r="J86" s="70">
        <f t="shared" si="12"/>
        <v>3758537.069745969</v>
      </c>
      <c r="K86" s="94"/>
      <c r="L86" s="93"/>
      <c r="Q86" s="68"/>
      <c r="R86" s="68"/>
    </row>
    <row r="87" spans="1:18" ht="15" x14ac:dyDescent="0.25">
      <c r="A87" s="68">
        <v>87</v>
      </c>
      <c r="B87" s="174">
        <f>IF(Traitement3!B87&gt;0,Traitement3!B87,)</f>
        <v>0.18908635259241141</v>
      </c>
      <c r="C87" s="3">
        <f>IF(AND(Traitement3!D87&lt;1000,Traitement3!D87&gt;0),Traitement3!D87,)</f>
        <v>668.45221950999007</v>
      </c>
      <c r="D87" s="68">
        <v>87</v>
      </c>
      <c r="E87" s="8">
        <f t="shared" si="7"/>
        <v>3.1658237953344527E-3</v>
      </c>
      <c r="F87" s="8">
        <f t="shared" si="8"/>
        <v>4.12819618503803E-4</v>
      </c>
      <c r="G87" s="8">
        <f t="shared" si="9"/>
        <v>-6.9204864037642866E-12</v>
      </c>
      <c r="H87" s="69">
        <f t="shared" si="10"/>
        <v>2717.7355579765626</v>
      </c>
      <c r="I87" s="69">
        <f t="shared" si="11"/>
        <v>2717.7355579765626</v>
      </c>
      <c r="J87" s="70">
        <f t="shared" si="12"/>
        <v>4199562.2013167022</v>
      </c>
      <c r="K87" s="94"/>
      <c r="L87" s="93"/>
      <c r="Q87" s="68"/>
      <c r="R87" s="68"/>
    </row>
    <row r="88" spans="1:18" ht="15" x14ac:dyDescent="0.25">
      <c r="A88" s="68">
        <v>88</v>
      </c>
      <c r="B88" s="174">
        <f>IF(Traitement3!B88&gt;0,Traitement3!B88,)</f>
        <v>0.18748185388365077</v>
      </c>
      <c r="C88" s="3">
        <f>IF(AND(Traitement3!D88&lt;1000,Traitement3!D88&gt;0),Traitement3!D88,)</f>
        <v>658.28134888346449</v>
      </c>
      <c r="D88" s="68">
        <v>88</v>
      </c>
      <c r="E88" s="8">
        <f t="shared" si="7"/>
        <v>3.0490363024767743E-3</v>
      </c>
      <c r="F88" s="8">
        <f t="shared" si="8"/>
        <v>3.921734883104015E-4</v>
      </c>
      <c r="G88" s="8">
        <f t="shared" si="9"/>
        <v>-5.8945981411930485E-12</v>
      </c>
      <c r="H88" s="69">
        <f t="shared" si="10"/>
        <v>2825.9053505343745</v>
      </c>
      <c r="I88" s="69">
        <f t="shared" si="11"/>
        <v>2825.905350534375</v>
      </c>
      <c r="J88" s="70">
        <f t="shared" si="12"/>
        <v>4698593.8125331048</v>
      </c>
      <c r="K88" s="94"/>
      <c r="L88" s="93"/>
      <c r="Q88" s="68"/>
      <c r="R88" s="68"/>
    </row>
    <row r="89" spans="1:18" ht="15" x14ac:dyDescent="0.25">
      <c r="A89" s="68">
        <v>89</v>
      </c>
      <c r="B89" s="174">
        <f>IF(Traitement3!B89&gt;0,Traitement3!B89,)</f>
        <v>0.18595375987530746</v>
      </c>
      <c r="C89" s="3">
        <f>IF(AND(Traitement3!D89&lt;1000,Traitement3!D89&gt;0),Traitement3!D89,)</f>
        <v>648.11047825693879</v>
      </c>
      <c r="D89" s="68">
        <v>89</v>
      </c>
      <c r="E89" s="8">
        <f t="shared" si="7"/>
        <v>2.943549236619953E-3</v>
      </c>
      <c r="F89" s="8">
        <f t="shared" si="8"/>
        <v>3.734654959932266E-4</v>
      </c>
      <c r="G89" s="8">
        <f t="shared" si="9"/>
        <v>-5.0592929832751638E-12</v>
      </c>
      <c r="H89" s="69">
        <f t="shared" si="10"/>
        <v>2930.9863774901132</v>
      </c>
      <c r="I89" s="69">
        <f t="shared" si="11"/>
        <v>2930.9863774901114</v>
      </c>
      <c r="J89" s="70">
        <f t="shared" si="12"/>
        <v>5211522.3712996757</v>
      </c>
      <c r="K89" s="94"/>
      <c r="L89" s="93"/>
      <c r="Q89" s="68"/>
      <c r="R89" s="68"/>
    </row>
    <row r="90" spans="1:18" ht="15" x14ac:dyDescent="0.25">
      <c r="A90" s="68">
        <v>90</v>
      </c>
      <c r="B90" s="174">
        <f>IF(Traitement3!B90&gt;0,Traitement3!B90,)</f>
        <v>0.18442566586696416</v>
      </c>
      <c r="C90" s="3">
        <f>IF(AND(Traitement3!D90&lt;1000,Traitement3!D90&gt;0),Traitement3!D90,)</f>
        <v>638.50465599855352</v>
      </c>
      <c r="D90" s="68">
        <v>90</v>
      </c>
      <c r="E90" s="8">
        <f t="shared" si="7"/>
        <v>2.8432710215180144E-3</v>
      </c>
      <c r="F90" s="8">
        <f t="shared" si="8"/>
        <v>3.5564483900326802E-4</v>
      </c>
      <c r="G90" s="8">
        <f t="shared" si="9"/>
        <v>-4.3423575836762905E-12</v>
      </c>
      <c r="H90" s="69">
        <f t="shared" si="10"/>
        <v>3038.1077251031511</v>
      </c>
      <c r="I90" s="69">
        <f t="shared" si="11"/>
        <v>3038.107725103152</v>
      </c>
      <c r="J90" s="70">
        <f t="shared" si="12"/>
        <v>5758094.8892562045</v>
      </c>
      <c r="K90" s="94"/>
      <c r="L90" s="93"/>
      <c r="Q90" s="68"/>
      <c r="R90" s="68"/>
    </row>
    <row r="91" spans="1:18" ht="15" x14ac:dyDescent="0.25">
      <c r="A91" s="68">
        <v>91</v>
      </c>
      <c r="B91" s="174">
        <f>IF(Traitement3!B91&gt;0,Traitement3!B91,)</f>
        <v>0.18289757185862066</v>
      </c>
      <c r="C91" s="3">
        <f>IF(AND(Traitement3!D91&lt;1000,Traitement3!D91&gt;0),Traitement3!D91,)</f>
        <v>628.33378537202782</v>
      </c>
      <c r="D91" s="68">
        <v>91</v>
      </c>
      <c r="E91" s="8">
        <f t="shared" si="7"/>
        <v>2.7478498272140162E-3</v>
      </c>
      <c r="F91" s="8">
        <f t="shared" si="8"/>
        <v>3.3866990371611956E-4</v>
      </c>
      <c r="G91" s="8">
        <f t="shared" si="9"/>
        <v>-3.7270164725260688E-12</v>
      </c>
      <c r="H91" s="69">
        <f t="shared" si="10"/>
        <v>3147.3001700841451</v>
      </c>
      <c r="I91" s="69">
        <f t="shared" si="11"/>
        <v>3147.3001700841482</v>
      </c>
      <c r="J91" s="70">
        <f t="shared" si="12"/>
        <v>6345191.6473096348</v>
      </c>
      <c r="K91" s="94"/>
      <c r="L91" s="93"/>
      <c r="Q91" s="68"/>
      <c r="R91" s="68"/>
    </row>
    <row r="92" spans="1:18" ht="15" x14ac:dyDescent="0.25">
      <c r="A92" s="68">
        <v>92</v>
      </c>
      <c r="B92" s="174">
        <f>IF(Traitement3!B92&gt;0,Traitement3!B92,)</f>
        <v>0.18136947785027735</v>
      </c>
      <c r="C92" s="3">
        <f>IF(AND(Traitement3!D92&lt;1000,Traitement3!D92&gt;0),Traitement3!D92,)</f>
        <v>618.16291474550212</v>
      </c>
      <c r="D92" s="68">
        <v>92</v>
      </c>
      <c r="E92" s="8">
        <f t="shared" si="7"/>
        <v>2.6569625644856584E-3</v>
      </c>
      <c r="F92" s="8">
        <f t="shared" si="8"/>
        <v>3.2250098417018288E-4</v>
      </c>
      <c r="G92" s="8">
        <f t="shared" si="9"/>
        <v>-3.1988744981105772E-12</v>
      </c>
      <c r="H92" s="69">
        <f t="shared" si="10"/>
        <v>3258.59720384512</v>
      </c>
      <c r="I92" s="69">
        <f t="shared" si="11"/>
        <v>3258.5972038451227</v>
      </c>
      <c r="J92" s="70">
        <f t="shared" si="12"/>
        <v>6971893.2350530038</v>
      </c>
      <c r="K92" s="94"/>
      <c r="L92" s="93"/>
      <c r="Q92" s="68"/>
      <c r="R92" s="68"/>
    </row>
    <row r="93" spans="1:18" ht="15" x14ac:dyDescent="0.25">
      <c r="A93" s="68">
        <v>93</v>
      </c>
      <c r="B93" s="174">
        <f>IF(Traitement3!B93&gt;0,Traitement3!B93,)</f>
        <v>0.17984138384193382</v>
      </c>
      <c r="C93" s="3">
        <f>IF(AND(Traitement3!D93&lt;1000,Traitement3!D93&gt;0),Traitement3!D93,)</f>
        <v>608.55709248711696</v>
      </c>
      <c r="D93" s="68">
        <v>93</v>
      </c>
      <c r="E93" s="8">
        <f t="shared" si="7"/>
        <v>2.5703122619951044E-3</v>
      </c>
      <c r="F93" s="8">
        <f t="shared" si="8"/>
        <v>3.0710019869141736E-4</v>
      </c>
      <c r="G93" s="8">
        <f t="shared" si="9"/>
        <v>-2.7455726577369065E-12</v>
      </c>
      <c r="H93" s="69">
        <f t="shared" si="10"/>
        <v>3372.0349934456553</v>
      </c>
      <c r="I93" s="69">
        <f t="shared" si="11"/>
        <v>3372.0349934456563</v>
      </c>
      <c r="J93" s="70">
        <f t="shared" si="12"/>
        <v>7636810.109086208</v>
      </c>
      <c r="K93" s="94"/>
      <c r="L93" s="93"/>
      <c r="Q93" s="68"/>
      <c r="R93" s="68"/>
    </row>
    <row r="94" spans="1:18" ht="15" x14ac:dyDescent="0.25">
      <c r="A94" s="68">
        <v>94</v>
      </c>
      <c r="B94" s="174">
        <f>IF(Traitement3!B94&gt;0,Traitement3!B94,)</f>
        <v>0.17831328983359052</v>
      </c>
      <c r="C94" s="3">
        <f>IF(AND(Traitement3!D94&lt;1000,Traitement3!D94&gt;0),Traitement3!D94,)</f>
        <v>597.25612512431064</v>
      </c>
      <c r="D94" s="68">
        <v>94</v>
      </c>
      <c r="E94" s="8">
        <f t="shared" si="7"/>
        <v>2.4876256912357703E-3</v>
      </c>
      <c r="F94" s="8">
        <f t="shared" si="8"/>
        <v>2.9243140978049394E-4</v>
      </c>
      <c r="G94" s="8">
        <f t="shared" si="9"/>
        <v>-2.3565061010865193E-12</v>
      </c>
      <c r="H94" s="69">
        <f t="shared" si="10"/>
        <v>3487.6523552416584</v>
      </c>
      <c r="I94" s="69">
        <f t="shared" si="11"/>
        <v>3487.6523552416652</v>
      </c>
      <c r="J94" s="70">
        <f t="shared" si="12"/>
        <v>8354390.3670765767</v>
      </c>
      <c r="K94" s="94"/>
      <c r="L94" s="93"/>
      <c r="Q94" s="68"/>
      <c r="R94" s="68"/>
    </row>
    <row r="95" spans="1:18" ht="15" x14ac:dyDescent="0.25">
      <c r="A95" s="68">
        <v>95</v>
      </c>
      <c r="B95" s="174">
        <f>IF(Traitement3!B95&gt;0,Traitement3!B95,)</f>
        <v>0.1768616005256643</v>
      </c>
      <c r="C95" s="3">
        <f>IF(AND(Traitement3!D95&lt;1000,Traitement3!D95&gt;0),Traitement3!D95,)</f>
        <v>587.08525449778494</v>
      </c>
      <c r="D95" s="68">
        <v>95</v>
      </c>
      <c r="E95" s="8">
        <f t="shared" si="7"/>
        <v>2.4125154358108358E-3</v>
      </c>
      <c r="F95" s="8">
        <f t="shared" si="8"/>
        <v>2.7914265787431028E-4</v>
      </c>
      <c r="G95" s="8">
        <f t="shared" si="9"/>
        <v>-2.0380852559097938E-12</v>
      </c>
      <c r="H95" s="69">
        <f t="shared" si="10"/>
        <v>3599.5454022719587</v>
      </c>
      <c r="I95" s="69">
        <f t="shared" si="11"/>
        <v>3599.5454022719546</v>
      </c>
      <c r="J95" s="70">
        <f t="shared" si="12"/>
        <v>9074916.1419275943</v>
      </c>
      <c r="K95" s="94"/>
      <c r="L95" s="93"/>
      <c r="Q95" s="68"/>
      <c r="R95" s="68"/>
    </row>
    <row r="96" spans="1:18" ht="15" x14ac:dyDescent="0.25">
      <c r="A96" s="68">
        <v>96</v>
      </c>
      <c r="B96" s="174">
        <f>IF(Traitement3!B96&gt;0,Traitement3!B96,)</f>
        <v>0.17533350651732099</v>
      </c>
      <c r="C96" s="3">
        <f>IF(AND(Traitement3!D96&lt;1000,Traitement3!D96&gt;0),Traitement3!D96,)</f>
        <v>563.91827140403211</v>
      </c>
      <c r="D96" s="68">
        <v>96</v>
      </c>
      <c r="E96" s="8">
        <f t="shared" si="7"/>
        <v>2.3368522983000933E-3</v>
      </c>
      <c r="F96" s="8">
        <f t="shared" si="8"/>
        <v>2.6580356924437392E-4</v>
      </c>
      <c r="G96" s="8">
        <f t="shared" si="9"/>
        <v>-1.7492762792305953E-12</v>
      </c>
      <c r="H96" s="69">
        <f t="shared" si="10"/>
        <v>3719.5345525227003</v>
      </c>
      <c r="I96" s="69">
        <f t="shared" si="11"/>
        <v>3719.5345525226999</v>
      </c>
      <c r="J96" s="70">
        <f t="shared" si="12"/>
        <v>9957914.1136612128</v>
      </c>
      <c r="K96" s="94"/>
      <c r="L96" s="93"/>
      <c r="Q96" s="68"/>
      <c r="R96" s="68"/>
    </row>
    <row r="97" spans="1:18" ht="15" x14ac:dyDescent="0.25">
      <c r="A97" s="68">
        <v>97</v>
      </c>
      <c r="B97" s="174">
        <f>IF(Traitement3!B97&gt;0,Traitement3!B97,)</f>
        <v>0.17380541250897746</v>
      </c>
      <c r="C97" s="3">
        <f>IF(AND(Traitement3!D97&lt;1000,Traitement3!D97&gt;0),Traitement3!D97,)</f>
        <v>490.46198354579155</v>
      </c>
      <c r="D97" s="68">
        <v>97</v>
      </c>
      <c r="E97" s="8">
        <f t="shared" si="7"/>
        <v>2.264465493752324E-3</v>
      </c>
      <c r="F97" s="8">
        <f t="shared" si="8"/>
        <v>2.530993082432693E-4</v>
      </c>
      <c r="G97" s="8">
        <f t="shared" si="9"/>
        <v>-1.5013923436707274E-12</v>
      </c>
      <c r="H97" s="69">
        <f t="shared" si="10"/>
        <v>3841.833137050904</v>
      </c>
      <c r="I97" s="69">
        <f t="shared" si="11"/>
        <v>3841.8331370509045</v>
      </c>
      <c r="J97" s="70">
        <f t="shared" si="12"/>
        <v>11231688.608546188</v>
      </c>
      <c r="K97" s="94"/>
      <c r="L97" s="93"/>
      <c r="Q97" s="68"/>
      <c r="R97" s="68"/>
    </row>
    <row r="98" spans="1:18" ht="15" x14ac:dyDescent="0.25">
      <c r="A98" s="68">
        <v>98</v>
      </c>
      <c r="B98" s="174">
        <f>IF(Traitement3!B98&gt;0,Traitement3!B98,)</f>
        <v>0.17227731850063416</v>
      </c>
      <c r="C98" s="3">
        <f>IF(AND(Traitement3!D98&lt;1000,Traitement3!D98&gt;0),Traitement3!D98,)</f>
        <v>305.12611879576889</v>
      </c>
      <c r="D98" s="68">
        <v>98</v>
      </c>
      <c r="E98" s="8">
        <f t="shared" si="7"/>
        <v>2.1951564653150471E-3</v>
      </c>
      <c r="F98" s="8">
        <f t="shared" si="8"/>
        <v>2.4099990382836498E-4</v>
      </c>
      <c r="G98" s="8">
        <f t="shared" si="9"/>
        <v>-1.2886336441533412E-12</v>
      </c>
      <c r="H98" s="69">
        <f t="shared" si="10"/>
        <v>3966.4904090302625</v>
      </c>
      <c r="I98" s="69">
        <f t="shared" si="11"/>
        <v>3966.490409030268</v>
      </c>
      <c r="J98" s="70">
        <f t="shared" si="12"/>
        <v>13405588.465804337</v>
      </c>
      <c r="K98" s="94"/>
      <c r="L98" s="93"/>
      <c r="Q98" s="68"/>
      <c r="R98" s="68"/>
    </row>
    <row r="99" spans="1:18" ht="15" x14ac:dyDescent="0.25">
      <c r="A99" s="68">
        <v>99</v>
      </c>
      <c r="B99" s="174">
        <f>IF(Traitement3!B99&gt;0,Traitement3!B99,)</f>
        <v>0.17074922449229063</v>
      </c>
      <c r="C99" s="3">
        <f>IF(AND(Traitement3!D99&lt;1000,Traitement3!D99&gt;0),Traitement3!D99,)</f>
        <v>152.56305939788444</v>
      </c>
      <c r="D99" s="68">
        <v>99</v>
      </c>
      <c r="E99" s="8">
        <f t="shared" si="7"/>
        <v>2.1287416005167301E-3</v>
      </c>
      <c r="F99" s="8">
        <f t="shared" si="8"/>
        <v>2.2947677747919769E-4</v>
      </c>
      <c r="G99" s="8">
        <f t="shared" si="9"/>
        <v>-1.1060263815309088E-12</v>
      </c>
      <c r="H99" s="69">
        <f t="shared" si="10"/>
        <v>4093.5583112685126</v>
      </c>
      <c r="I99" s="69">
        <f t="shared" si="11"/>
        <v>4093.5583112685158</v>
      </c>
      <c r="J99" s="70">
        <f t="shared" si="12"/>
        <v>15531443.575266836</v>
      </c>
      <c r="K99" s="94"/>
      <c r="L99" s="93"/>
      <c r="Q99" s="68"/>
      <c r="R99" s="68"/>
    </row>
    <row r="100" spans="1:18" ht="15" x14ac:dyDescent="0.25">
      <c r="A100" s="68">
        <v>100</v>
      </c>
      <c r="B100" s="174">
        <f>IF(Traitement3!B100&gt;0,Traitement3!B100,)</f>
        <v>0.16922113048394732</v>
      </c>
      <c r="C100" s="3">
        <f>IF(AND(Traitement3!D100&lt;1000,Traitement3!D100&gt;0),Traitement3!D100,)</f>
        <v>58.765030286592491</v>
      </c>
      <c r="D100" s="68">
        <v>100</v>
      </c>
      <c r="E100" s="8">
        <f t="shared" si="7"/>
        <v>2.0650509287903768E-3</v>
      </c>
      <c r="F100" s="8">
        <f t="shared" si="8"/>
        <v>2.1850268058757445E-4</v>
      </c>
      <c r="G100" s="8">
        <f t="shared" si="9"/>
        <v>-9.4929397671463288E-13</v>
      </c>
      <c r="H100" s="69">
        <f t="shared" si="10"/>
        <v>4223.0915161682897</v>
      </c>
      <c r="I100" s="69">
        <f t="shared" si="11"/>
        <v>4223.0915161682933</v>
      </c>
      <c r="J100" s="70">
        <f t="shared" si="12"/>
        <v>17341615.081015807</v>
      </c>
      <c r="K100" s="94"/>
      <c r="L100" s="93"/>
      <c r="Q100" s="68"/>
      <c r="R100" s="68"/>
    </row>
    <row r="101" spans="1:18" ht="15" x14ac:dyDescent="0.25">
      <c r="A101" s="68">
        <v>101</v>
      </c>
      <c r="B101" s="174">
        <f>IF(Traitement3!B101&gt;0,Traitement3!B101,)</f>
        <v>0.16769303647560402</v>
      </c>
      <c r="C101" s="3">
        <f>IF(AND(Traitement3!D101&lt;1000,Traitement3!D101&gt;0),Traitement3!D101,)</f>
        <v>14.126209203507869</v>
      </c>
      <c r="D101" s="68">
        <v>101</v>
      </c>
      <c r="E101" s="8">
        <f t="shared" si="7"/>
        <v>2.0039269437253787E-3</v>
      </c>
      <c r="F101" s="8">
        <f t="shared" si="8"/>
        <v>2.0805163446693342E-4</v>
      </c>
      <c r="G101" s="8">
        <f t="shared" si="9"/>
        <v>-8.1477269372476646E-13</v>
      </c>
      <c r="H101" s="69">
        <f t="shared" si="10"/>
        <v>4355.1474757467713</v>
      </c>
      <c r="I101" s="69">
        <f t="shared" si="11"/>
        <v>4355.1474757467649</v>
      </c>
      <c r="J101" s="70">
        <f t="shared" si="12"/>
        <v>18844465.636580881</v>
      </c>
      <c r="K101" s="94"/>
      <c r="L101" s="93"/>
      <c r="Q101" s="68"/>
      <c r="R101" s="68"/>
    </row>
    <row r="102" spans="1:18" ht="15" x14ac:dyDescent="0.25">
      <c r="A102" s="68">
        <v>102</v>
      </c>
      <c r="B102" s="174">
        <f>IF(Traitement3!B102&gt;0,Traitement3!B102,)</f>
        <v>0.16624134716767761</v>
      </c>
      <c r="C102" s="3">
        <f>IF(AND(Traitement3!D102&lt;1000,Traitement3!D102&gt;0),Traitement3!D102,)</f>
        <v>0</v>
      </c>
      <c r="D102" s="68">
        <v>102</v>
      </c>
      <c r="E102" s="8">
        <f t="shared" si="7"/>
        <v>1.9481033537376499E-3</v>
      </c>
      <c r="F102" s="8">
        <f t="shared" si="8"/>
        <v>1.9858504573448912E-4</v>
      </c>
      <c r="G102" s="8">
        <f t="shared" si="9"/>
        <v>-7.046785377192015E-13</v>
      </c>
      <c r="H102" s="69">
        <f t="shared" si="10"/>
        <v>4482.9922202368525</v>
      </c>
      <c r="I102" s="69">
        <f t="shared" si="11"/>
        <v>4482.9922202368552</v>
      </c>
      <c r="J102" s="70" t="str">
        <f t="shared" si="12"/>
        <v/>
      </c>
      <c r="K102" s="94"/>
      <c r="L102" s="93"/>
      <c r="Q102" s="68"/>
      <c r="R102" s="68"/>
    </row>
    <row r="103" spans="1:18" ht="15" x14ac:dyDescent="0.25">
      <c r="A103" s="68">
        <v>103</v>
      </c>
      <c r="B103" s="174">
        <f>IF(Traitement3!B103&gt;0,Traitement3!B103,)</f>
        <v>0.1647132531593343</v>
      </c>
      <c r="C103" s="3">
        <f>IF(AND(Traitement3!D103&lt;1000,Traitement3!D103&gt;0),Traitement3!D103,)</f>
        <v>0</v>
      </c>
      <c r="D103" s="68">
        <v>103</v>
      </c>
      <c r="E103" s="8">
        <f t="shared" si="7"/>
        <v>1.891573679101706E-3</v>
      </c>
      <c r="F103" s="8">
        <f t="shared" si="8"/>
        <v>1.8908376956980214E-4</v>
      </c>
      <c r="G103" s="8">
        <f t="shared" si="9"/>
        <v>-6.0482063799885464E-13</v>
      </c>
      <c r="H103" s="69">
        <f t="shared" si="10"/>
        <v>4620.1436140050337</v>
      </c>
      <c r="I103" s="69">
        <f t="shared" si="11"/>
        <v>4620.14361400504</v>
      </c>
      <c r="J103" s="70" t="str">
        <f t="shared" si="12"/>
        <v/>
      </c>
      <c r="K103" s="94"/>
      <c r="L103" s="93"/>
      <c r="Q103" s="68"/>
      <c r="R103" s="68"/>
    </row>
    <row r="104" spans="1:18" ht="15" x14ac:dyDescent="0.25">
      <c r="A104" s="68">
        <v>104</v>
      </c>
      <c r="B104" s="174">
        <f>IF(Traitement3!B104&gt;0,Traitement3!B104,)</f>
        <v>0.16318515915099099</v>
      </c>
      <c r="C104" s="3">
        <f>IF(AND(Traitement3!D104&lt;1000,Traitement3!D104&gt;0),Traitement3!D104,)</f>
        <v>0</v>
      </c>
      <c r="D104" s="68">
        <v>104</v>
      </c>
      <c r="E104" s="8">
        <f t="shared" si="7"/>
        <v>1.8372088882074866E-3</v>
      </c>
      <c r="F104" s="8">
        <f t="shared" si="8"/>
        <v>1.8003576488231029E-4</v>
      </c>
      <c r="G104" s="8">
        <f t="shared" si="9"/>
        <v>-5.1911364094865822E-13</v>
      </c>
      <c r="H104" s="69">
        <f t="shared" si="10"/>
        <v>4760.0040628500064</v>
      </c>
      <c r="I104" s="69">
        <f t="shared" si="11"/>
        <v>4760.0040628500028</v>
      </c>
      <c r="J104" s="70" t="str">
        <f t="shared" si="12"/>
        <v/>
      </c>
      <c r="K104" s="94"/>
      <c r="L104" s="93"/>
      <c r="Q104" s="68"/>
      <c r="R104" s="68"/>
    </row>
    <row r="105" spans="1:18" ht="15" x14ac:dyDescent="0.25">
      <c r="A105" s="68">
        <v>105</v>
      </c>
      <c r="B105" s="174">
        <f>IF(Traitement3!B105&gt;0,Traitement3!B105,)</f>
        <v>0.16173346984306478</v>
      </c>
      <c r="C105" s="3">
        <f>IF(AND(Traitement3!D105&lt;1000,Traitement3!D105&gt;0),Traitement3!D105,)</f>
        <v>0</v>
      </c>
      <c r="D105" s="68">
        <v>105</v>
      </c>
      <c r="E105" s="8">
        <f t="shared" si="7"/>
        <v>1.7874602051289046E-3</v>
      </c>
      <c r="F105" s="8">
        <f t="shared" si="8"/>
        <v>1.7184040795567573E-4</v>
      </c>
      <c r="G105" s="8">
        <f t="shared" si="9"/>
        <v>-4.4896975025623612E-13</v>
      </c>
      <c r="H105" s="69">
        <f t="shared" si="10"/>
        <v>4895.4436636610862</v>
      </c>
      <c r="I105" s="69">
        <f t="shared" si="11"/>
        <v>4895.4436636610799</v>
      </c>
      <c r="J105" s="70" t="str">
        <f t="shared" si="12"/>
        <v/>
      </c>
      <c r="K105" s="94"/>
      <c r="L105" s="93"/>
      <c r="Q105" s="68"/>
      <c r="R105" s="68"/>
    </row>
    <row r="106" spans="1:18" ht="15" x14ac:dyDescent="0.25">
      <c r="A106" s="68">
        <v>106</v>
      </c>
      <c r="B106" s="174">
        <f>IF(Traitement3!B106&gt;0,Traitement3!B106,)</f>
        <v>0.16020537583472128</v>
      </c>
      <c r="C106" s="3">
        <f>IF(AND(Traitement3!D106&lt;1000,Traitement3!D106&gt;0),Traitement3!D106,)</f>
        <v>0</v>
      </c>
      <c r="D106" s="68">
        <v>106</v>
      </c>
      <c r="E106" s="8">
        <f t="shared" si="7"/>
        <v>1.7369855879870999E-3</v>
      </c>
      <c r="F106" s="8">
        <f t="shared" si="8"/>
        <v>1.6361535882209802E-4</v>
      </c>
      <c r="G106" s="8">
        <f t="shared" si="9"/>
        <v>-3.8534730960972091E-13</v>
      </c>
      <c r="H106" s="69">
        <f t="shared" si="10"/>
        <v>5040.7884415145363</v>
      </c>
      <c r="I106" s="69">
        <f t="shared" si="11"/>
        <v>5040.7884415145345</v>
      </c>
      <c r="J106" s="70" t="str">
        <f t="shared" si="12"/>
        <v/>
      </c>
      <c r="K106" s="94"/>
      <c r="L106" s="93"/>
      <c r="Q106" s="68"/>
      <c r="R106" s="68"/>
    </row>
    <row r="107" spans="1:18" ht="15" x14ac:dyDescent="0.25">
      <c r="A107" s="68">
        <v>107</v>
      </c>
      <c r="B107" s="174">
        <f>IF(Traitement3!B107&gt;0,Traitement3!B107,)</f>
        <v>0.15875368652679506</v>
      </c>
      <c r="C107" s="3">
        <f>IF(AND(Traitement3!D107&lt;1000,Traitement3!D107&gt;0),Traitement3!D107,)</f>
        <v>0</v>
      </c>
      <c r="D107" s="68">
        <v>107</v>
      </c>
      <c r="E107" s="8">
        <f t="shared" si="7"/>
        <v>1.6907406305370562E-3</v>
      </c>
      <c r="F107" s="8">
        <f t="shared" si="8"/>
        <v>1.5616559345447872E-4</v>
      </c>
      <c r="G107" s="8">
        <f t="shared" si="9"/>
        <v>-3.3327784975667207E-13</v>
      </c>
      <c r="H107" s="69">
        <f t="shared" si="10"/>
        <v>5181.5714285541017</v>
      </c>
      <c r="I107" s="69">
        <f t="shared" si="11"/>
        <v>5181.5714285541126</v>
      </c>
      <c r="J107" s="70" t="str">
        <f t="shared" si="12"/>
        <v/>
      </c>
      <c r="K107" s="94"/>
      <c r="L107" s="93"/>
      <c r="Q107" s="68"/>
      <c r="R107" s="68"/>
    </row>
    <row r="108" spans="1:18" ht="15" x14ac:dyDescent="0.25">
      <c r="A108" s="68">
        <v>108</v>
      </c>
      <c r="B108" s="174">
        <f>IF(Traitement3!B108&gt;0,Traitement3!B108,)</f>
        <v>0.15722559251845175</v>
      </c>
      <c r="C108" s="3">
        <f>IF(AND(Traitement3!D108&lt;1000,Traitement3!D108&gt;0),Traitement3!D108,)</f>
        <v>0</v>
      </c>
      <c r="D108" s="68">
        <v>108</v>
      </c>
      <c r="E108" s="8">
        <f t="shared" si="7"/>
        <v>1.6437654921524492E-3</v>
      </c>
      <c r="F108" s="8">
        <f t="shared" si="8"/>
        <v>1.486890169553942E-4</v>
      </c>
      <c r="G108" s="8">
        <f t="shared" si="9"/>
        <v>-2.8604896229058036E-13</v>
      </c>
      <c r="H108" s="69">
        <f t="shared" si="10"/>
        <v>5332.6873471940562</v>
      </c>
      <c r="I108" s="69">
        <f t="shared" si="11"/>
        <v>5332.6873471940526</v>
      </c>
      <c r="J108" s="70" t="str">
        <f t="shared" si="12"/>
        <v/>
      </c>
      <c r="K108" s="94"/>
      <c r="L108" s="93"/>
      <c r="Q108" s="68"/>
      <c r="R108" s="68"/>
    </row>
    <row r="109" spans="1:18" ht="15" x14ac:dyDescent="0.25">
      <c r="A109" s="68">
        <v>109</v>
      </c>
      <c r="B109" s="174">
        <f>IF(Traitement3!B109&gt;0,Traitement3!B109,)</f>
        <v>0.15577390321052553</v>
      </c>
      <c r="C109" s="3">
        <f>IF(AND(Traitement3!D109&lt;1000,Traitement3!D109&gt;0),Traitement3!D109,)</f>
        <v>0</v>
      </c>
      <c r="D109" s="68">
        <v>109</v>
      </c>
      <c r="E109" s="8">
        <f t="shared" si="7"/>
        <v>1.6006773483735956E-3</v>
      </c>
      <c r="F109" s="8">
        <f t="shared" si="8"/>
        <v>1.4191732949817528E-4</v>
      </c>
      <c r="G109" s="8">
        <f t="shared" si="9"/>
        <v>-2.4739765791231112E-13</v>
      </c>
      <c r="H109" s="69">
        <f t="shared" si="10"/>
        <v>5479.0981503116127</v>
      </c>
      <c r="I109" s="69">
        <f t="shared" si="11"/>
        <v>5479.0981503116027</v>
      </c>
      <c r="J109" s="70" t="str">
        <f t="shared" si="12"/>
        <v/>
      </c>
      <c r="K109" s="94"/>
      <c r="L109" s="93"/>
      <c r="Q109" s="68"/>
      <c r="R109" s="68"/>
    </row>
    <row r="110" spans="1:18" ht="15" x14ac:dyDescent="0.25">
      <c r="A110" s="68">
        <v>110</v>
      </c>
      <c r="B110" s="174">
        <f>IF(Traitement3!B110&gt;0,Traitement3!B110,)</f>
        <v>0.15432221390259934</v>
      </c>
      <c r="C110" s="3">
        <f>IF(AND(Traitement3!D110&lt;1000,Traitement3!D110&gt;0),Traitement3!D110,)</f>
        <v>0</v>
      </c>
      <c r="D110" s="68">
        <v>110</v>
      </c>
      <c r="E110" s="8">
        <f t="shared" si="7"/>
        <v>1.5590146394908258E-3</v>
      </c>
      <c r="F110" s="8">
        <f t="shared" si="8"/>
        <v>1.3545337064431676E-4</v>
      </c>
      <c r="G110" s="8">
        <f t="shared" si="9"/>
        <v>-2.1396884264161878E-13</v>
      </c>
      <c r="H110" s="69">
        <f t="shared" si="10"/>
        <v>5628.3612675961649</v>
      </c>
      <c r="I110" s="69">
        <f t="shared" si="11"/>
        <v>5628.3612675961676</v>
      </c>
      <c r="J110" s="70" t="str">
        <f t="shared" si="12"/>
        <v/>
      </c>
      <c r="K110" s="94"/>
      <c r="L110" s="93"/>
      <c r="Q110" s="68"/>
      <c r="R110" s="68"/>
    </row>
    <row r="111" spans="1:18" ht="15" x14ac:dyDescent="0.25">
      <c r="A111" s="68">
        <v>111</v>
      </c>
      <c r="B111" s="174">
        <f>IF(Traitement3!B111&gt;0,Traitement3!B111,)</f>
        <v>0.15279411989425581</v>
      </c>
      <c r="C111" s="3">
        <f>IF(AND(Traitement3!D111&lt;1000,Traitement3!D111&gt;0),Traitement3!D111,)</f>
        <v>0</v>
      </c>
      <c r="D111" s="68">
        <v>111</v>
      </c>
      <c r="E111" s="8">
        <f t="shared" si="7"/>
        <v>1.5166248223911355E-3</v>
      </c>
      <c r="F111" s="8">
        <f t="shared" si="8"/>
        <v>1.2896635471141074E-4</v>
      </c>
      <c r="G111" s="8">
        <f t="shared" si="9"/>
        <v>-1.8364643139365936E-13</v>
      </c>
      <c r="H111" s="69">
        <f t="shared" si="10"/>
        <v>5788.6460106883842</v>
      </c>
      <c r="I111" s="69">
        <f t="shared" si="11"/>
        <v>5788.6460106883924</v>
      </c>
      <c r="J111" s="70" t="str">
        <f t="shared" si="12"/>
        <v/>
      </c>
      <c r="K111" s="94"/>
      <c r="L111" s="93"/>
      <c r="Q111" s="68"/>
      <c r="R111" s="68"/>
    </row>
    <row r="112" spans="1:18" ht="15" x14ac:dyDescent="0.25">
      <c r="A112" s="68">
        <v>112</v>
      </c>
      <c r="B112" s="174">
        <f>IF(Traitement3!B112&gt;0,Traitement3!B112,)</f>
        <v>0.1513424305863296</v>
      </c>
      <c r="C112" s="3">
        <f>IF(AND(Traitement3!D112&lt;1000,Traitement3!D112&gt;0),Traitement3!D112,)</f>
        <v>0</v>
      </c>
      <c r="D112" s="68">
        <v>112</v>
      </c>
      <c r="E112" s="8">
        <f t="shared" si="7"/>
        <v>1.4776806346489674E-3</v>
      </c>
      <c r="F112" s="8">
        <f t="shared" si="8"/>
        <v>1.2309111070821723E-4</v>
      </c>
      <c r="G112" s="8">
        <f t="shared" si="9"/>
        <v>-1.5883294679371201E-13</v>
      </c>
      <c r="H112" s="69">
        <f t="shared" si="10"/>
        <v>5944.0073313866615</v>
      </c>
      <c r="I112" s="69">
        <f t="shared" si="11"/>
        <v>5944.0073313866733</v>
      </c>
      <c r="J112" s="70" t="str">
        <f t="shared" si="12"/>
        <v/>
      </c>
      <c r="K112" s="94"/>
      <c r="L112" s="93"/>
      <c r="Q112" s="68"/>
      <c r="R112" s="68"/>
    </row>
    <row r="113" spans="1:18" ht="15" x14ac:dyDescent="0.25">
      <c r="A113" s="68">
        <v>113</v>
      </c>
      <c r="B113" s="174">
        <f>IF(Traitement3!B113&gt;0,Traitement3!B113,)</f>
        <v>0.14989074127840341</v>
      </c>
      <c r="C113" s="3">
        <f>IF(AND(Traitement3!D113&lt;1000,Traitement3!D113&gt;0),Traitement3!D113,)</f>
        <v>0</v>
      </c>
      <c r="D113" s="68">
        <v>113</v>
      </c>
      <c r="E113" s="8">
        <f t="shared" si="7"/>
        <v>1.4399679383946193E-3</v>
      </c>
      <c r="F113" s="8">
        <f t="shared" si="8"/>
        <v>1.1748301599735521E-4</v>
      </c>
      <c r="G113" s="8">
        <f t="shared" si="9"/>
        <v>-1.3737011528197633E-13</v>
      </c>
      <c r="H113" s="69">
        <f t="shared" si="10"/>
        <v>6102.4649682300824</v>
      </c>
      <c r="I113" s="69">
        <f t="shared" si="11"/>
        <v>6102.4649682300751</v>
      </c>
      <c r="J113" s="70" t="str">
        <f t="shared" si="12"/>
        <v/>
      </c>
      <c r="K113" s="94"/>
      <c r="L113" s="93"/>
      <c r="Q113" s="68"/>
      <c r="R113" s="68"/>
    </row>
    <row r="114" spans="1:18" ht="15" x14ac:dyDescent="0.25">
      <c r="A114" s="68">
        <v>114</v>
      </c>
      <c r="B114" s="174">
        <f>IF(Traitement3!B114&gt;0,Traitement3!B114,)</f>
        <v>0.1483626472700601</v>
      </c>
      <c r="C114" s="3">
        <f>IF(AND(Traitement3!D114&lt;1000,Traitement3!D114&gt;0),Traitement3!D114,)</f>
        <v>0</v>
      </c>
      <c r="D114" s="68">
        <v>114</v>
      </c>
      <c r="E114" s="8">
        <f t="shared" si="7"/>
        <v>1.4015392280529587E-3</v>
      </c>
      <c r="F114" s="8">
        <f t="shared" si="8"/>
        <v>1.1185507240879626E-4</v>
      </c>
      <c r="G114" s="8">
        <f t="shared" si="9"/>
        <v>-1.1790346476844732E-13</v>
      </c>
      <c r="H114" s="69">
        <f t="shared" si="10"/>
        <v>6272.7030532877016</v>
      </c>
      <c r="I114" s="69">
        <f t="shared" si="11"/>
        <v>6272.7030532877052</v>
      </c>
      <c r="J114" s="70" t="str">
        <f t="shared" si="12"/>
        <v/>
      </c>
      <c r="K114" s="94"/>
      <c r="L114" s="93"/>
      <c r="Q114" s="68"/>
      <c r="R114" s="68"/>
    </row>
    <row r="115" spans="1:18" ht="15" x14ac:dyDescent="0.25">
      <c r="A115" s="68">
        <v>115</v>
      </c>
      <c r="B115" s="174">
        <f>IF(Traitement3!B115&gt;0,Traitement3!B115,)</f>
        <v>0.14691095796213388</v>
      </c>
      <c r="C115" s="3">
        <f>IF(AND(Traitement3!D115&lt;1000,Traitement3!D115&gt;0),Traitement3!D115,)</f>
        <v>0</v>
      </c>
      <c r="D115" s="68">
        <v>115</v>
      </c>
      <c r="E115" s="8">
        <f t="shared" si="7"/>
        <v>1.366182343105031E-3</v>
      </c>
      <c r="F115" s="8">
        <f t="shared" si="8"/>
        <v>1.0675801838666368E-4</v>
      </c>
      <c r="G115" s="8">
        <f t="shared" si="9"/>
        <v>-1.0197176436525146E-13</v>
      </c>
      <c r="H115" s="69">
        <f t="shared" si="10"/>
        <v>6437.7924061702197</v>
      </c>
      <c r="I115" s="69">
        <f t="shared" si="11"/>
        <v>6437.7924061702097</v>
      </c>
      <c r="J115" s="70" t="str">
        <f t="shared" si="12"/>
        <v/>
      </c>
      <c r="K115" s="94"/>
      <c r="L115" s="93"/>
      <c r="Q115" s="68"/>
      <c r="R115" s="68"/>
    </row>
    <row r="116" spans="1:18" ht="15" x14ac:dyDescent="0.25">
      <c r="A116" s="68">
        <v>116</v>
      </c>
      <c r="B116" s="174">
        <f>IF(Traitement3!B116&gt;0,Traitement3!B116,)</f>
        <v>0.14545926865420747</v>
      </c>
      <c r="C116" s="3">
        <f>IF(AND(Traitement3!D116&lt;1000,Traitement3!D116&gt;0),Traitement3!D116,)</f>
        <v>0</v>
      </c>
      <c r="D116" s="68">
        <v>116</v>
      </c>
      <c r="E116" s="8">
        <f t="shared" si="7"/>
        <v>1.3318958516888232E-3</v>
      </c>
      <c r="F116" s="8">
        <f t="shared" si="8"/>
        <v>1.0189284819107054E-4</v>
      </c>
      <c r="G116" s="8">
        <f t="shared" si="9"/>
        <v>-8.8193896629784283E-14</v>
      </c>
      <c r="H116" s="69">
        <f t="shared" si="10"/>
        <v>6606.2548539978216</v>
      </c>
      <c r="I116" s="69">
        <f t="shared" si="11"/>
        <v>6606.2548539978507</v>
      </c>
      <c r="J116" s="70" t="str">
        <f t="shared" si="12"/>
        <v/>
      </c>
      <c r="K116" s="94"/>
      <c r="L116" s="93"/>
      <c r="Q116" s="68"/>
      <c r="R116" s="68"/>
    </row>
    <row r="117" spans="1:18" ht="15" x14ac:dyDescent="0.25">
      <c r="A117" s="68">
        <v>117</v>
      </c>
      <c r="B117" s="174">
        <f>IF(Traitement3!B117&gt;0,Traitement3!B117,)</f>
        <v>0.14393117464586416</v>
      </c>
      <c r="C117" s="3">
        <f>IF(AND(Traitement3!D117&lt;1000,Traitement3!D117&gt;0),Traitement3!D117,)</f>
        <v>0</v>
      </c>
      <c r="D117" s="68">
        <v>117</v>
      </c>
      <c r="E117" s="8">
        <f t="shared" si="7"/>
        <v>1.2969098086560021E-3</v>
      </c>
      <c r="F117" s="8">
        <f t="shared" si="8"/>
        <v>9.7010575524253967E-5</v>
      </c>
      <c r="G117" s="8">
        <f t="shared" si="9"/>
        <v>-7.5695005818656679E-14</v>
      </c>
      <c r="H117" s="69">
        <f t="shared" si="10"/>
        <v>6787.3362277875731</v>
      </c>
      <c r="I117" s="69">
        <f t="shared" si="11"/>
        <v>6787.3362277875794</v>
      </c>
      <c r="J117" s="70" t="str">
        <f t="shared" si="12"/>
        <v/>
      </c>
      <c r="K117" s="94"/>
      <c r="L117" s="93"/>
      <c r="Q117" s="68"/>
      <c r="R117" s="68"/>
    </row>
    <row r="118" spans="1:18" ht="15" x14ac:dyDescent="0.25">
      <c r="A118" s="68">
        <v>118</v>
      </c>
      <c r="B118" s="174">
        <f>IF(Traitement3!B118&gt;0,Traitement3!B118,)</f>
        <v>0.14240308063752086</v>
      </c>
      <c r="C118" s="3">
        <f>IF(AND(Traitement3!D118&lt;1000,Traitement3!D118&gt;0),Traitement3!D118,)</f>
        <v>0</v>
      </c>
      <c r="D118" s="68">
        <v>118</v>
      </c>
      <c r="E118" s="8">
        <f t="shared" si="7"/>
        <v>1.263006573806999E-3</v>
      </c>
      <c r="F118" s="8">
        <f t="shared" si="8"/>
        <v>9.236189308834936E-5</v>
      </c>
      <c r="G118" s="8">
        <f t="shared" si="9"/>
        <v>-6.4970251400853104E-14</v>
      </c>
      <c r="H118" s="69">
        <f t="shared" si="10"/>
        <v>6972.3843779188228</v>
      </c>
      <c r="I118" s="69">
        <f t="shared" si="11"/>
        <v>6972.3843779187919</v>
      </c>
      <c r="J118" s="70" t="str">
        <f t="shared" si="12"/>
        <v/>
      </c>
      <c r="K118" s="94"/>
      <c r="L118" s="93"/>
      <c r="Q118" s="68"/>
      <c r="R118" s="68"/>
    </row>
    <row r="119" spans="1:18" ht="15" x14ac:dyDescent="0.25">
      <c r="A119" s="68">
        <v>119</v>
      </c>
      <c r="B119" s="174">
        <f>IF(Traitement3!B119&gt;0,Traitement3!B119,)</f>
        <v>0.14087498662917733</v>
      </c>
      <c r="C119" s="3">
        <f>IF(AND(Traitement3!D119&lt;1000,Traitement3!D119&gt;0),Traitement3!D119,)</f>
        <v>0</v>
      </c>
      <c r="D119" s="68">
        <v>119</v>
      </c>
      <c r="E119" s="8">
        <f t="shared" si="7"/>
        <v>1.2301377177744016E-3</v>
      </c>
      <c r="F119" s="8">
        <f t="shared" si="8"/>
        <v>8.7935657341871328E-5</v>
      </c>
      <c r="G119" s="8">
        <f t="shared" si="9"/>
        <v>-5.5762061634667643E-14</v>
      </c>
      <c r="H119" s="69">
        <f t="shared" si="10"/>
        <v>7161.5247500495734</v>
      </c>
      <c r="I119" s="69">
        <f t="shared" si="11"/>
        <v>7161.5247500495752</v>
      </c>
      <c r="J119" s="70" t="str">
        <f t="shared" si="12"/>
        <v/>
      </c>
      <c r="K119" s="94"/>
      <c r="L119" s="93"/>
      <c r="Q119" s="68"/>
      <c r="R119" s="68"/>
    </row>
    <row r="120" spans="1:18" ht="15" x14ac:dyDescent="0.25">
      <c r="A120" s="68">
        <v>120</v>
      </c>
      <c r="B120" s="174">
        <f>IF(Traitement3!B120&gt;0,Traitement3!B120,)</f>
        <v>0.13934689262083402</v>
      </c>
      <c r="C120" s="3">
        <f>IF(AND(Traitement3!D120&lt;1000,Traitement3!D120&gt;0),Traitement3!D120,)</f>
        <v>0</v>
      </c>
      <c r="D120" s="68">
        <v>120</v>
      </c>
      <c r="E120" s="8">
        <f t="shared" si="7"/>
        <v>1.1982575940963774E-3</v>
      </c>
      <c r="F120" s="8">
        <f t="shared" si="8"/>
        <v>8.372125331676285E-5</v>
      </c>
      <c r="G120" s="8">
        <f t="shared" si="9"/>
        <v>-4.7861714591475958E-14</v>
      </c>
      <c r="H120" s="69">
        <f t="shared" si="10"/>
        <v>7354.888503854354</v>
      </c>
      <c r="I120" s="69">
        <f t="shared" si="11"/>
        <v>7354.8885038543676</v>
      </c>
      <c r="J120" s="70" t="str">
        <f t="shared" si="12"/>
        <v/>
      </c>
      <c r="K120" s="94"/>
      <c r="L120" s="93"/>
      <c r="Q120" s="68"/>
      <c r="R120" s="68"/>
    </row>
    <row r="121" spans="1:18" ht="15" x14ac:dyDescent="0.25">
      <c r="A121" s="68">
        <v>121</v>
      </c>
      <c r="B121" s="174">
        <f>IF(Traitement3!B121&gt;0,Traitement3!B121,)</f>
        <v>0.1378187986124905</v>
      </c>
      <c r="C121" s="3">
        <f>IF(AND(Traitement3!D121&lt;1000,Traitement3!D121&gt;0),Traitement3!D121,)</f>
        <v>0</v>
      </c>
      <c r="D121" s="68">
        <v>121</v>
      </c>
      <c r="E121" s="8">
        <f t="shared" si="7"/>
        <v>1.1673231466785353E-3</v>
      </c>
      <c r="F121" s="8">
        <f t="shared" si="8"/>
        <v>7.9708569830101958E-5</v>
      </c>
      <c r="G121" s="8">
        <f t="shared" si="9"/>
        <v>-4.1078251911046415E-14</v>
      </c>
      <c r="H121" s="69">
        <f t="shared" si="10"/>
        <v>7552.6128150121676</v>
      </c>
      <c r="I121" s="69">
        <f t="shared" si="11"/>
        <v>7552.6128150121594</v>
      </c>
      <c r="J121" s="70" t="str">
        <f t="shared" si="12"/>
        <v/>
      </c>
      <c r="K121" s="94"/>
      <c r="L121" s="93"/>
      <c r="Q121" s="68"/>
      <c r="R121" s="68"/>
    </row>
    <row r="122" spans="1:18" ht="15" x14ac:dyDescent="0.25">
      <c r="A122" s="68">
        <v>122</v>
      </c>
      <c r="B122" s="174">
        <f>IF(Traitement3!B122&gt;0,Traitement3!B122,)</f>
        <v>0.13629070460414719</v>
      </c>
      <c r="C122" s="3">
        <f>IF(AND(Traitement3!D122&lt;1000,Traitement3!D122&gt;0),Traitement3!D122,)</f>
        <v>0</v>
      </c>
      <c r="D122" s="68">
        <v>122</v>
      </c>
      <c r="E122" s="8">
        <f t="shared" si="7"/>
        <v>1.1372937326356095E-3</v>
      </c>
      <c r="F122" s="8">
        <f t="shared" si="8"/>
        <v>7.5887975831767741E-5</v>
      </c>
      <c r="G122" s="8">
        <f t="shared" si="9"/>
        <v>-3.5258462815983564E-14</v>
      </c>
      <c r="H122" s="69">
        <f t="shared" si="10"/>
        <v>7754.8411987040035</v>
      </c>
      <c r="I122" s="69">
        <f t="shared" si="11"/>
        <v>7754.8411987040081</v>
      </c>
      <c r="J122" s="70" t="str">
        <f t="shared" si="12"/>
        <v/>
      </c>
      <c r="K122" s="94"/>
      <c r="L122" s="93"/>
      <c r="Q122" s="68"/>
      <c r="R122" s="68"/>
    </row>
    <row r="123" spans="1:18" ht="15" x14ac:dyDescent="0.25">
      <c r="A123" s="68">
        <v>123</v>
      </c>
      <c r="B123" s="174">
        <f>IF(Traitement3!B123&gt;0,Traitement3!B123,)</f>
        <v>0.13468620589538657</v>
      </c>
      <c r="C123" s="3">
        <f>IF(AND(Traitement3!D123&lt;1000,Traitement3!D123&gt;0),Traitement3!D123,)</f>
        <v>0</v>
      </c>
      <c r="D123" s="68">
        <v>123</v>
      </c>
      <c r="E123" s="8">
        <f t="shared" si="7"/>
        <v>1.1066949101923088E-3</v>
      </c>
      <c r="F123" s="8">
        <f t="shared" si="8"/>
        <v>7.2073056952649031E-5</v>
      </c>
      <c r="G123" s="8">
        <f t="shared" si="9"/>
        <v>-3.0031532816065387E-14</v>
      </c>
      <c r="H123" s="69">
        <f t="shared" si="10"/>
        <v>7972.1929535368163</v>
      </c>
      <c r="I123" s="69">
        <f t="shared" si="11"/>
        <v>7972.1929535368272</v>
      </c>
      <c r="J123" s="70" t="str">
        <f t="shared" si="12"/>
        <v/>
      </c>
      <c r="K123" s="94"/>
      <c r="L123" s="93"/>
      <c r="Q123" s="68"/>
      <c r="R123" s="68"/>
    </row>
    <row r="124" spans="1:18" ht="15" x14ac:dyDescent="0.25">
      <c r="A124" s="68">
        <v>124</v>
      </c>
      <c r="B124" s="174">
        <f>IF(Traitement3!B124&gt;0,Traitement3!B124,)</f>
        <v>0.13315811188704327</v>
      </c>
      <c r="C124" s="3">
        <f>IF(AND(Traitement3!D124&lt;1000,Traitement3!D124&gt;0),Traitement3!D124,)</f>
        <v>0</v>
      </c>
      <c r="D124" s="68">
        <v>124</v>
      </c>
      <c r="E124" s="8">
        <f t="shared" si="7"/>
        <v>1.0784030844777359E-3</v>
      </c>
      <c r="F124" s="8">
        <f t="shared" si="8"/>
        <v>6.8618044629041469E-5</v>
      </c>
      <c r="G124" s="8">
        <f t="shared" si="9"/>
        <v>-2.5774937739664417E-14</v>
      </c>
      <c r="H124" s="69">
        <f t="shared" si="10"/>
        <v>8184.1319803977913</v>
      </c>
      <c r="I124" s="69">
        <f t="shared" si="11"/>
        <v>8184.1319803978058</v>
      </c>
      <c r="J124" s="70" t="str">
        <f t="shared" si="12"/>
        <v/>
      </c>
      <c r="K124" s="94"/>
      <c r="L124" s="93"/>
      <c r="Q124" s="68"/>
      <c r="R124" s="68"/>
    </row>
    <row r="125" spans="1:18" ht="15" x14ac:dyDescent="0.25">
      <c r="A125" s="68">
        <v>125</v>
      </c>
      <c r="B125" s="174">
        <f>IF(Traitement3!B125&gt;0,Traitement3!B125,)</f>
        <v>0.13163001787869996</v>
      </c>
      <c r="C125" s="3">
        <f>IF(AND(Traitement3!D125&lt;1000,Traitement3!D125&gt;0),Traitement3!D125,)</f>
        <v>0</v>
      </c>
      <c r="D125" s="68">
        <v>125</v>
      </c>
      <c r="E125" s="8">
        <f t="shared" si="7"/>
        <v>1.0509056063988248E-3</v>
      </c>
      <c r="F125" s="8">
        <f t="shared" si="8"/>
        <v>6.5328483383395874E-5</v>
      </c>
      <c r="G125" s="8">
        <f t="shared" si="9"/>
        <v>-2.2122303988656401E-14</v>
      </c>
      <c r="H125" s="69">
        <f t="shared" si="10"/>
        <v>8401.0556936610355</v>
      </c>
      <c r="I125" s="69">
        <f t="shared" si="11"/>
        <v>8401.055693661021</v>
      </c>
      <c r="J125" s="70" t="str">
        <f t="shared" si="12"/>
        <v/>
      </c>
      <c r="K125" s="94"/>
      <c r="L125" s="93"/>
      <c r="Q125" s="68"/>
      <c r="R125" s="68"/>
    </row>
    <row r="126" spans="1:18" ht="15" x14ac:dyDescent="0.25">
      <c r="A126" s="68">
        <v>126</v>
      </c>
      <c r="B126" s="174">
        <f>IF(Traitement3!B126&gt;0,Traitement3!B126,)</f>
        <v>0.13010192387035643</v>
      </c>
      <c r="C126" s="3">
        <f>IF(AND(Traitement3!D126&lt;1000,Traitement3!D126&gt;0),Traitement3!D126,)</f>
        <v>0</v>
      </c>
      <c r="D126" s="68">
        <v>126</v>
      </c>
      <c r="E126" s="8">
        <f t="shared" si="7"/>
        <v>1.0241700649373867E-3</v>
      </c>
      <c r="F126" s="8">
        <f t="shared" si="8"/>
        <v>6.2196466495917645E-5</v>
      </c>
      <c r="G126" s="8">
        <f t="shared" si="9"/>
        <v>-1.8987034167121401E-14</v>
      </c>
      <c r="H126" s="69">
        <f t="shared" si="10"/>
        <v>8623.1370969946274</v>
      </c>
      <c r="I126" s="69">
        <f t="shared" si="11"/>
        <v>8623.1370969946092</v>
      </c>
      <c r="J126" s="70" t="str">
        <f t="shared" si="12"/>
        <v/>
      </c>
      <c r="K126" s="94"/>
      <c r="L126" s="93"/>
      <c r="Q126" s="68"/>
      <c r="R126" s="68"/>
    </row>
    <row r="127" spans="1:18" ht="15" x14ac:dyDescent="0.25">
      <c r="A127" s="68">
        <v>127</v>
      </c>
      <c r="B127" s="174">
        <f>IF(Traitement3!B127&gt;0,Traitement3!B127,)</f>
        <v>0.12849742516159582</v>
      </c>
      <c r="C127" s="3">
        <f>IF(AND(Traitement3!D127&lt;1000,Traitement3!D127&gt;0),Traitement3!D127,)</f>
        <v>0</v>
      </c>
      <c r="D127" s="68">
        <v>127</v>
      </c>
      <c r="E127" s="8">
        <f t="shared" si="7"/>
        <v>9.9688420873611516E-4</v>
      </c>
      <c r="F127" s="8">
        <f t="shared" si="8"/>
        <v>5.9069171171165383E-5</v>
      </c>
      <c r="G127" s="8">
        <f t="shared" si="9"/>
        <v>-1.6173729022726199E-14</v>
      </c>
      <c r="H127" s="69">
        <f t="shared" si="10"/>
        <v>8862.0721058536092</v>
      </c>
      <c r="I127" s="69">
        <f t="shared" si="11"/>
        <v>8862.0721058536074</v>
      </c>
      <c r="J127" s="70" t="str">
        <f t="shared" si="12"/>
        <v/>
      </c>
      <c r="K127" s="94"/>
      <c r="L127" s="93"/>
      <c r="Q127" s="68"/>
      <c r="R127" s="68"/>
    </row>
    <row r="128" spans="1:18" ht="15" x14ac:dyDescent="0.25">
      <c r="A128" s="68">
        <v>128</v>
      </c>
      <c r="B128" s="174">
        <f>IF(Traitement3!B128&gt;0,Traitement3!B128,)</f>
        <v>0.12696933115325251</v>
      </c>
      <c r="C128" s="3">
        <f>IF(AND(Traitement3!D128&lt;1000,Traitement3!D128&gt;0),Traitement3!D128,)</f>
        <v>0</v>
      </c>
      <c r="D128" s="68">
        <v>128</v>
      </c>
      <c r="E128" s="8">
        <f t="shared" si="7"/>
        <v>9.7161640305228059E-4</v>
      </c>
      <c r="F128" s="8">
        <f t="shared" si="8"/>
        <v>5.6236970439587475E-5</v>
      </c>
      <c r="G128" s="8">
        <f t="shared" si="9"/>
        <v>-1.3882228699903323E-14</v>
      </c>
      <c r="H128" s="69">
        <f t="shared" si="10"/>
        <v>9095.3034792153103</v>
      </c>
      <c r="I128" s="69">
        <f t="shared" si="11"/>
        <v>9095.3034792153176</v>
      </c>
      <c r="J128" s="70" t="str">
        <f t="shared" si="12"/>
        <v/>
      </c>
      <c r="K128" s="94"/>
      <c r="L128" s="93"/>
      <c r="Q128" s="68"/>
      <c r="R128" s="68"/>
    </row>
    <row r="129" spans="1:18" ht="15" x14ac:dyDescent="0.25">
      <c r="A129" s="68">
        <v>129</v>
      </c>
      <c r="B129" s="174">
        <f>IF(Traitement3!B129&gt;0,Traitement3!B129,)</f>
        <v>0.12544123714490921</v>
      </c>
      <c r="C129" s="3">
        <f>IF(AND(Traitement3!D129&lt;1000,Traitement3!D129&gt;0),Traitement3!D129,)</f>
        <v>0</v>
      </c>
      <c r="D129" s="68">
        <v>129</v>
      </c>
      <c r="E129" s="8">
        <f t="shared" si="7"/>
        <v>9.4702178219885358E-4</v>
      </c>
      <c r="F129" s="8">
        <f t="shared" si="8"/>
        <v>5.3540448804008611E-5</v>
      </c>
      <c r="G129" s="8">
        <f t="shared" si="9"/>
        <v>-1.1914913500270081E-14</v>
      </c>
      <c r="H129" s="69">
        <f t="shared" si="10"/>
        <v>9334.2739952975189</v>
      </c>
      <c r="I129" s="69">
        <f t="shared" si="11"/>
        <v>9334.2739952975298</v>
      </c>
      <c r="J129" s="70" t="str">
        <f t="shared" si="12"/>
        <v/>
      </c>
      <c r="K129" s="94"/>
      <c r="L129" s="93"/>
      <c r="Q129" s="68"/>
      <c r="R129" s="68"/>
    </row>
    <row r="130" spans="1:18" ht="15" x14ac:dyDescent="0.25">
      <c r="A130" s="68">
        <v>130</v>
      </c>
      <c r="B130" s="174">
        <f>IF(Traitement3!B130&gt;0,Traitement3!B130,)</f>
        <v>0.12398954783698299</v>
      </c>
      <c r="C130" s="3">
        <f>IF(AND(Traitement3!D130&lt;1000,Traitement3!D130&gt;0),Traitement3!D130,)</f>
        <v>0</v>
      </c>
      <c r="D130" s="68">
        <v>130</v>
      </c>
      <c r="E130" s="8">
        <f t="shared" ref="E130:E193" si="13">IF(B130&gt;0,1/2*(B130-K$13*F130+M$8)+1/2*POWER((B130-K$13*F130+M$8)^2-4*M$10*(B130-K$13*F130),0.5),"")</f>
        <v>9.2425661401607934E-4</v>
      </c>
      <c r="F130" s="8">
        <f t="shared" ref="F130:F193" si="14">IF(B130="","",LN(1+EXP($L$16*(B130-$L$15)))/$L$16)</f>
        <v>5.1098512298127508E-5</v>
      </c>
      <c r="G130" s="8">
        <f t="shared" ref="G130:G193" si="15">IF(B130&gt;0,-LN(1+EXP(L$18*(B130-L$17)))/L$18,"")</f>
        <v>-1.0305090114565393E-14</v>
      </c>
      <c r="H130" s="69">
        <f t="shared" si="10"/>
        <v>9566.8031022241612</v>
      </c>
      <c r="I130" s="69">
        <f t="shared" si="11"/>
        <v>9566.8031022241612</v>
      </c>
      <c r="J130" s="70" t="str">
        <f t="shared" si="12"/>
        <v/>
      </c>
      <c r="K130" s="94"/>
      <c r="L130" s="93"/>
      <c r="Q130" s="68"/>
      <c r="R130" s="68"/>
    </row>
    <row r="131" spans="1:18" ht="15" x14ac:dyDescent="0.25">
      <c r="A131" s="68">
        <v>131</v>
      </c>
      <c r="B131" s="174">
        <f>IF(Traitement3!B131&gt;0,Traitement3!B131,)</f>
        <v>0.12246145382863947</v>
      </c>
      <c r="C131" s="3">
        <f>IF(AND(Traitement3!D131&lt;1000,Traitement3!D131&gt;0),Traitement3!D131,)</f>
        <v>0</v>
      </c>
      <c r="D131" s="68">
        <v>131</v>
      </c>
      <c r="E131" s="8">
        <f t="shared" si="13"/>
        <v>9.0090074135344006E-4</v>
      </c>
      <c r="F131" s="8">
        <f t="shared" si="14"/>
        <v>4.8648183134944044E-5</v>
      </c>
      <c r="G131" s="8">
        <f t="shared" si="15"/>
        <v>-8.844036614160087E-15</v>
      </c>
      <c r="H131" s="69">
        <f t="shared" ref="H131:H194" si="16">IF(B131&gt;0,IF(K$13=1,(L$11*10/(B131-E131-F131)-L$11*10/(L$9))+K$11*10/(L$14+F131)-K$11*10/(L$14+L$19-K$9+G131),L$11*10/(B131-E131)-L$11*10/(L$9)),"")</f>
        <v>9817.5788783692424</v>
      </c>
      <c r="I131" s="69">
        <f t="shared" ref="I131:I194" si="17">IF(B131&gt;0,IF(K$13=0,K$11*10/(E131)-K$11*10/(L$19-L$9),K$11*10/(E131)-K$11*10/(K$9-L$9)+K$11*10/(L$14+F131)-K$11*10/(L$14+L$19-K$9+G131)),"")</f>
        <v>9817.5788783692497</v>
      </c>
      <c r="J131" s="70" t="str">
        <f t="shared" ref="J131:J194" si="18">IF(OR(B131="",C131=0,C131=""),"",(H131-C131)*(H131-C131))</f>
        <v/>
      </c>
      <c r="K131" s="94"/>
      <c r="L131" s="93"/>
      <c r="Q131" s="68"/>
      <c r="R131" s="68"/>
    </row>
    <row r="132" spans="1:18" ht="15" x14ac:dyDescent="0.25">
      <c r="A132" s="68">
        <v>132</v>
      </c>
      <c r="B132" s="174">
        <f>IF(Traitement3!B132&gt;0,Traitement3!B132,)</f>
        <v>0.12100976452071326</v>
      </c>
      <c r="C132" s="3">
        <f>IF(AND(Traitement3!D132&lt;1000,Traitement3!D132&gt;0),Traitement3!D132,)</f>
        <v>0</v>
      </c>
      <c r="D132" s="68">
        <v>132</v>
      </c>
      <c r="E132" s="8">
        <f t="shared" si="13"/>
        <v>8.7926858234844973E-4</v>
      </c>
      <c r="F132" s="8">
        <f t="shared" si="14"/>
        <v>4.6429212227371181E-5</v>
      </c>
      <c r="G132" s="8">
        <f t="shared" si="15"/>
        <v>-7.6494366396644041E-15</v>
      </c>
      <c r="H132" s="69">
        <f t="shared" si="16"/>
        <v>10061.730921321223</v>
      </c>
      <c r="I132" s="69">
        <f t="shared" si="17"/>
        <v>10061.730921321208</v>
      </c>
      <c r="J132" s="70" t="str">
        <f t="shared" si="18"/>
        <v/>
      </c>
      <c r="K132" s="94"/>
      <c r="L132" s="93"/>
      <c r="Q132" s="68"/>
      <c r="R132" s="68"/>
    </row>
    <row r="133" spans="1:18" ht="15" x14ac:dyDescent="0.25">
      <c r="A133" s="68">
        <v>133</v>
      </c>
      <c r="B133" s="174">
        <f>IF(Traitement3!B133&gt;0,Traitement3!B133,)</f>
        <v>0.11948167051236995</v>
      </c>
      <c r="C133" s="3">
        <f>IF(AND(Traitement3!D133&lt;1000,Traitement3!D133&gt;0),Traitement3!D133,)</f>
        <v>0</v>
      </c>
      <c r="D133" s="68">
        <v>133</v>
      </c>
      <c r="E133" s="8">
        <f t="shared" si="13"/>
        <v>8.570614877855473E-4</v>
      </c>
      <c r="F133" s="8">
        <f t="shared" si="14"/>
        <v>4.4202630975757803E-5</v>
      </c>
      <c r="G133" s="8">
        <f t="shared" si="15"/>
        <v>-6.5658589676310199E-15</v>
      </c>
      <c r="H133" s="69">
        <f t="shared" si="16"/>
        <v>10325.192446641404</v>
      </c>
      <c r="I133" s="69">
        <f t="shared" si="17"/>
        <v>10325.192446641449</v>
      </c>
      <c r="J133" s="70" t="str">
        <f t="shared" si="18"/>
        <v/>
      </c>
      <c r="K133" s="94"/>
      <c r="L133" s="93"/>
      <c r="Q133" s="68"/>
      <c r="R133" s="68"/>
    </row>
    <row r="134" spans="1:18" ht="15" x14ac:dyDescent="0.25">
      <c r="A134" s="68">
        <v>134</v>
      </c>
      <c r="B134" s="174">
        <f>IF(Traitement3!B134&gt;0,Traitement3!B134,)</f>
        <v>0.11802998120444375</v>
      </c>
      <c r="C134" s="3">
        <f>IF(AND(Traitement3!D134&lt;1000,Traitement3!D134&gt;0),Traitement3!D134,)</f>
        <v>0</v>
      </c>
      <c r="D134" s="68">
        <v>134</v>
      </c>
      <c r="E134" s="8">
        <f t="shared" si="13"/>
        <v>8.36480970498793E-4</v>
      </c>
      <c r="F134" s="8">
        <f t="shared" si="14"/>
        <v>4.2186295703420916E-5</v>
      </c>
      <c r="G134" s="8">
        <f t="shared" si="15"/>
        <v>-5.677680547931439E-15</v>
      </c>
      <c r="H134" s="69">
        <f t="shared" si="16"/>
        <v>10581.845973384336</v>
      </c>
      <c r="I134" s="69">
        <f t="shared" si="17"/>
        <v>10581.845973384357</v>
      </c>
      <c r="J134" s="70" t="str">
        <f t="shared" si="18"/>
        <v/>
      </c>
      <c r="K134" s="94"/>
      <c r="L134" s="93"/>
      <c r="Q134" s="68"/>
      <c r="R134" s="68"/>
    </row>
    <row r="135" spans="1:18" ht="15" x14ac:dyDescent="0.25">
      <c r="A135" s="68">
        <v>135</v>
      </c>
      <c r="B135" s="174">
        <f>IF(Traitement3!B135&gt;0,Traitement3!B135,)</f>
        <v>0.11657829189651733</v>
      </c>
      <c r="C135" s="3">
        <f>IF(AND(Traitement3!D135&lt;1000,Traitement3!D135&gt;0),Traitement3!D135,)</f>
        <v>0</v>
      </c>
      <c r="D135" s="68">
        <v>135</v>
      </c>
      <c r="E135" s="8">
        <f t="shared" si="13"/>
        <v>8.163856022553248E-4</v>
      </c>
      <c r="F135" s="8">
        <f t="shared" si="14"/>
        <v>4.0261877456371938E-5</v>
      </c>
      <c r="G135" s="8">
        <f t="shared" si="15"/>
        <v>-4.9116266609404858E-15</v>
      </c>
      <c r="H135" s="69">
        <f t="shared" si="16"/>
        <v>10844.935501759666</v>
      </c>
      <c r="I135" s="69">
        <f t="shared" si="17"/>
        <v>10844.935501759659</v>
      </c>
      <c r="J135" s="70" t="str">
        <f t="shared" si="18"/>
        <v/>
      </c>
      <c r="K135" s="94"/>
      <c r="L135" s="93"/>
      <c r="Q135" s="68"/>
      <c r="R135" s="68"/>
    </row>
    <row r="136" spans="1:18" ht="15" x14ac:dyDescent="0.25">
      <c r="A136" s="68">
        <v>136</v>
      </c>
      <c r="B136" s="174">
        <f>IF(Traitement3!B136&gt;0,Traitement3!B136,)</f>
        <v>0.11512660258859111</v>
      </c>
      <c r="C136" s="3">
        <f>IF(AND(Traitement3!D136&lt;1000,Traitement3!D136&gt;0),Traitement3!D136,)</f>
        <v>0</v>
      </c>
      <c r="D136" s="68">
        <v>136</v>
      </c>
      <c r="E136" s="8">
        <f t="shared" si="13"/>
        <v>7.9675865796598883E-4</v>
      </c>
      <c r="F136" s="8">
        <f t="shared" si="14"/>
        <v>3.8425191398151531E-5</v>
      </c>
      <c r="G136" s="8">
        <f t="shared" si="15"/>
        <v>-4.247713292214947E-15</v>
      </c>
      <c r="H136" s="69">
        <f t="shared" si="16"/>
        <v>11114.702958258071</v>
      </c>
      <c r="I136" s="69">
        <f t="shared" si="17"/>
        <v>11114.702958258078</v>
      </c>
      <c r="J136" s="70" t="str">
        <f t="shared" si="18"/>
        <v/>
      </c>
      <c r="K136" s="94"/>
      <c r="L136" s="93"/>
      <c r="Q136" s="68"/>
      <c r="R136" s="68"/>
    </row>
    <row r="137" spans="1:18" ht="15" x14ac:dyDescent="0.25">
      <c r="A137" s="68">
        <v>137</v>
      </c>
      <c r="B137" s="174">
        <f>IF(Traitement3!B137&gt;0,Traitement3!B137,)</f>
        <v>0.11367491328066491</v>
      </c>
      <c r="C137" s="3">
        <f>IF(AND(Traitement3!D137&lt;1000,Traitement3!D137&gt;0),Traitement3!D137,)</f>
        <v>0</v>
      </c>
      <c r="D137" s="68">
        <v>137</v>
      </c>
      <c r="E137" s="8">
        <f t="shared" si="13"/>
        <v>7.7758416222509924E-4</v>
      </c>
      <c r="F137" s="8">
        <f t="shared" si="14"/>
        <v>3.6672242748166434E-5</v>
      </c>
      <c r="G137" s="8">
        <f t="shared" si="15"/>
        <v>-3.6726177654593432E-15</v>
      </c>
      <c r="H137" s="69">
        <f t="shared" si="16"/>
        <v>11391.402697305379</v>
      </c>
      <c r="I137" s="69">
        <f t="shared" si="17"/>
        <v>11391.402697305401</v>
      </c>
      <c r="J137" s="70" t="str">
        <f t="shared" si="18"/>
        <v/>
      </c>
      <c r="K137" s="94"/>
      <c r="L137" s="93"/>
      <c r="Q137" s="68"/>
      <c r="R137" s="68"/>
    </row>
    <row r="138" spans="1:18" ht="15" x14ac:dyDescent="0.25">
      <c r="A138" s="68">
        <v>138</v>
      </c>
      <c r="B138" s="174">
        <f>IF(Traitement3!B138&gt;0,Traitement3!B138,)</f>
        <v>0.11222322397273871</v>
      </c>
      <c r="C138" s="3">
        <f>IF(AND(Traitement3!D138&lt;1000,Traitement3!D138&gt;0),Traitement3!D138,)</f>
        <v>0</v>
      </c>
      <c r="D138" s="68">
        <v>138</v>
      </c>
      <c r="E138" s="8">
        <f t="shared" si="13"/>
        <v>7.5884684834896798E-4</v>
      </c>
      <c r="F138" s="8">
        <f t="shared" si="14"/>
        <v>3.4999218192328546E-5</v>
      </c>
      <c r="G138" s="8">
        <f t="shared" si="15"/>
        <v>-3.1774582964766933E-15</v>
      </c>
      <c r="H138" s="69">
        <f t="shared" si="16"/>
        <v>11675.302301220634</v>
      </c>
      <c r="I138" s="69">
        <f t="shared" si="17"/>
        <v>11675.302301220592</v>
      </c>
      <c r="J138" s="70" t="str">
        <f t="shared" si="18"/>
        <v/>
      </c>
      <c r="K138" s="94"/>
      <c r="L138" s="93"/>
      <c r="Q138" s="68"/>
      <c r="R138" s="68"/>
    </row>
    <row r="139" spans="1:18" ht="15" x14ac:dyDescent="0.25">
      <c r="A139" s="68">
        <v>139</v>
      </c>
      <c r="B139" s="174">
        <f>IF(Traitement3!B139&gt;0,Traitement3!B139,)</f>
        <v>0.1107715346648125</v>
      </c>
      <c r="C139" s="3">
        <f>IF(AND(Traitement3!D139&lt;1000,Traitement3!D139&gt;0),Traitement3!D139,)</f>
        <v>0</v>
      </c>
      <c r="D139" s="68">
        <v>139</v>
      </c>
      <c r="E139" s="8">
        <f t="shared" si="13"/>
        <v>7.4053212003277746E-4</v>
      </c>
      <c r="F139" s="8">
        <f t="shared" si="14"/>
        <v>3.3402477678263192E-5</v>
      </c>
      <c r="G139" s="8">
        <f t="shared" si="15"/>
        <v>-2.74669176292226E-15</v>
      </c>
      <c r="H139" s="69">
        <f t="shared" si="16"/>
        <v>11966.683443326516</v>
      </c>
      <c r="I139" s="69">
        <f t="shared" si="17"/>
        <v>11966.683443326474</v>
      </c>
      <c r="J139" s="70" t="str">
        <f t="shared" si="18"/>
        <v/>
      </c>
      <c r="K139" s="94"/>
      <c r="L139" s="93"/>
      <c r="Q139" s="68"/>
      <c r="R139" s="68"/>
    </row>
    <row r="140" spans="1:18" ht="15" x14ac:dyDescent="0.25">
      <c r="A140" s="68">
        <v>140</v>
      </c>
      <c r="B140" s="174">
        <f>IF(Traitement3!B140&gt;0,Traitement3!B140,)</f>
        <v>0.1093962500573034</v>
      </c>
      <c r="C140" s="3">
        <f>IF(AND(Traitement3!D140&lt;1000,Traitement3!D140&gt;0),Traitement3!D140,)</f>
        <v>0</v>
      </c>
      <c r="D140" s="68">
        <v>140</v>
      </c>
      <c r="E140" s="8">
        <f t="shared" si="13"/>
        <v>7.2355847339933277E-4</v>
      </c>
      <c r="F140" s="8">
        <f t="shared" si="14"/>
        <v>3.1956992613561018E-5</v>
      </c>
      <c r="G140" s="8">
        <f t="shared" si="15"/>
        <v>-2.3936408410915514E-15</v>
      </c>
      <c r="H140" s="69">
        <f t="shared" si="16"/>
        <v>12249.898682534656</v>
      </c>
      <c r="I140" s="69">
        <f t="shared" si="17"/>
        <v>12249.898682534573</v>
      </c>
      <c r="J140" s="70" t="str">
        <f t="shared" si="18"/>
        <v/>
      </c>
      <c r="K140" s="94"/>
      <c r="L140" s="93"/>
      <c r="Q140" s="68"/>
      <c r="R140" s="68"/>
    </row>
    <row r="141" spans="1:18" ht="15" x14ac:dyDescent="0.25">
      <c r="A141" s="68">
        <v>141</v>
      </c>
      <c r="B141" s="174">
        <f>IF(Traitement3!B141&gt;0,Traitement3!B141,)</f>
        <v>0.10794456074937719</v>
      </c>
      <c r="C141" s="3">
        <f>IF(AND(Traitement3!D141&lt;1000,Traitement3!D141&gt;0),Traitement3!D141,)</f>
        <v>0</v>
      </c>
      <c r="D141" s="68">
        <v>141</v>
      </c>
      <c r="E141" s="8">
        <f t="shared" si="13"/>
        <v>7.0602715194259535E-4</v>
      </c>
      <c r="F141" s="8">
        <f t="shared" si="14"/>
        <v>3.0498976943239286E-5</v>
      </c>
      <c r="G141" s="8">
        <f t="shared" si="15"/>
        <v>-2.0716761639503276E-15</v>
      </c>
      <c r="H141" s="69">
        <f t="shared" si="16"/>
        <v>12556.715112240034</v>
      </c>
      <c r="I141" s="69">
        <f t="shared" si="17"/>
        <v>12556.715112240085</v>
      </c>
      <c r="J141" s="70" t="str">
        <f t="shared" si="18"/>
        <v/>
      </c>
      <c r="K141" s="94"/>
      <c r="L141" s="93"/>
      <c r="Q141" s="68"/>
      <c r="R141" s="68"/>
    </row>
    <row r="142" spans="1:18" ht="15" x14ac:dyDescent="0.25">
      <c r="A142" s="68">
        <v>142</v>
      </c>
      <c r="B142" s="174">
        <f>IF(Traitement3!B142&gt;0,Traitement3!B142,)</f>
        <v>0.1065692761418683</v>
      </c>
      <c r="C142" s="3">
        <f>IF(AND(Traitement3!D142&lt;1000,Traitement3!D142&gt;0),Traitement3!D142,)</f>
        <v>0</v>
      </c>
      <c r="D142" s="68">
        <v>142</v>
      </c>
      <c r="E142" s="8">
        <f t="shared" si="13"/>
        <v>6.8977214651064211E-4</v>
      </c>
      <c r="F142" s="8">
        <f t="shared" si="14"/>
        <v>2.9179081260214886E-5</v>
      </c>
      <c r="G142" s="8">
        <f t="shared" si="15"/>
        <v>-1.8052226380403418E-15</v>
      </c>
      <c r="H142" s="69">
        <f t="shared" si="16"/>
        <v>12855.129018958645</v>
      </c>
      <c r="I142" s="69">
        <f t="shared" si="17"/>
        <v>12855.129018958607</v>
      </c>
      <c r="J142" s="70" t="str">
        <f t="shared" si="18"/>
        <v/>
      </c>
      <c r="K142" s="94"/>
      <c r="L142" s="93"/>
      <c r="Q142" s="68"/>
      <c r="R142" s="68"/>
    </row>
    <row r="143" spans="1:18" ht="15" x14ac:dyDescent="0.25">
      <c r="A143" s="68">
        <v>143</v>
      </c>
      <c r="B143" s="174">
        <f>IF(Traitement3!B143&gt;0,Traitement3!B143,)</f>
        <v>0.1051939915343592</v>
      </c>
      <c r="C143" s="3">
        <f>IF(AND(Traitement3!D143&lt;1000,Traitement3!D143&gt;0),Traitement3!D143,)</f>
        <v>0</v>
      </c>
      <c r="D143" s="68">
        <v>143</v>
      </c>
      <c r="E143" s="8">
        <f t="shared" si="13"/>
        <v>6.7385054642767062E-4</v>
      </c>
      <c r="F143" s="8">
        <f t="shared" si="14"/>
        <v>2.791628067607743E-5</v>
      </c>
      <c r="G143" s="8">
        <f t="shared" si="15"/>
        <v>-1.572075802869098E-15</v>
      </c>
      <c r="H143" s="69">
        <f t="shared" si="16"/>
        <v>13161.379280897165</v>
      </c>
      <c r="I143" s="69">
        <f t="shared" si="17"/>
        <v>13161.379280897212</v>
      </c>
      <c r="J143" s="70" t="str">
        <f t="shared" si="18"/>
        <v/>
      </c>
      <c r="K143" s="94"/>
      <c r="L143" s="93"/>
      <c r="Q143" s="68"/>
      <c r="R143" s="68"/>
    </row>
    <row r="144" spans="1:18" ht="15" x14ac:dyDescent="0.25">
      <c r="A144" s="68">
        <v>144</v>
      </c>
      <c r="B144" s="174">
        <f>IF(Traitement3!B144&gt;0,Traitement3!B144,)</f>
        <v>0.10381870692685009</v>
      </c>
      <c r="C144" s="3">
        <f>IF(AND(Traitement3!D144&lt;1000,Traitement3!D144&gt;0),Traitement3!D144,)</f>
        <v>0</v>
      </c>
      <c r="D144" s="68">
        <v>144</v>
      </c>
      <c r="E144" s="8">
        <f t="shared" si="13"/>
        <v>6.5825231350792601E-4</v>
      </c>
      <c r="F144" s="8">
        <f t="shared" si="14"/>
        <v>2.6708107584192818E-5</v>
      </c>
      <c r="G144" s="8">
        <f t="shared" si="15"/>
        <v>-1.3700152123873493E-15</v>
      </c>
      <c r="H144" s="69">
        <f t="shared" si="16"/>
        <v>13475.776298698644</v>
      </c>
      <c r="I144" s="69">
        <f t="shared" si="17"/>
        <v>13475.776298698605</v>
      </c>
      <c r="J144" s="70" t="str">
        <f t="shared" si="18"/>
        <v/>
      </c>
      <c r="K144" s="94"/>
      <c r="L144" s="93"/>
      <c r="Q144" s="68"/>
      <c r="R144" s="68"/>
    </row>
    <row r="145" spans="1:18" ht="15" x14ac:dyDescent="0.25">
      <c r="A145" s="68">
        <v>145</v>
      </c>
      <c r="B145" s="174">
        <f>IF(Traitement3!B145&gt;0,Traitement3!B145,)</f>
        <v>0.1025198270197583</v>
      </c>
      <c r="C145" s="3">
        <f>IF(AND(Traitement3!D145&lt;1000,Traitement3!D145&gt;0),Traitement3!D145,)</f>
        <v>0</v>
      </c>
      <c r="D145" s="68">
        <v>145</v>
      </c>
      <c r="E145" s="8">
        <f t="shared" si="13"/>
        <v>6.4380887223960959E-4</v>
      </c>
      <c r="F145" s="8">
        <f t="shared" si="14"/>
        <v>2.561508555980643E-5</v>
      </c>
      <c r="G145" s="8">
        <f t="shared" si="15"/>
        <v>-1.2034817586935973E-15</v>
      </c>
      <c r="H145" s="69">
        <f t="shared" si="16"/>
        <v>13780.481820230232</v>
      </c>
      <c r="I145" s="69">
        <f t="shared" si="17"/>
        <v>13780.481820230129</v>
      </c>
      <c r="J145" s="70" t="str">
        <f t="shared" si="18"/>
        <v/>
      </c>
      <c r="K145" s="94"/>
      <c r="L145" s="93"/>
      <c r="Q145" s="68"/>
      <c r="R145" s="68"/>
    </row>
    <row r="146" spans="1:18" ht="15" x14ac:dyDescent="0.25">
      <c r="A146" s="68">
        <v>146</v>
      </c>
      <c r="B146" s="174">
        <f>IF(Traitement3!B146&gt;0,Traitement3!B146,)</f>
        <v>0.1011445424122492</v>
      </c>
      <c r="C146" s="3">
        <f>IF(AND(Traitement3!D146&lt;1000,Traitement3!D146&gt;0),Traitement3!D146,)</f>
        <v>0</v>
      </c>
      <c r="D146" s="68">
        <v>146</v>
      </c>
      <c r="E146" s="8">
        <f t="shared" si="13"/>
        <v>6.2881214062877888E-4</v>
      </c>
      <c r="F146" s="8">
        <f t="shared" si="14"/>
        <v>2.450646533312413E-5</v>
      </c>
      <c r="G146" s="8">
        <f t="shared" si="15"/>
        <v>-1.050270981295343E-15</v>
      </c>
      <c r="H146" s="69">
        <f t="shared" si="16"/>
        <v>14111.672220099821</v>
      </c>
      <c r="I146" s="69">
        <f t="shared" si="17"/>
        <v>14111.672220099726</v>
      </c>
      <c r="J146" s="70" t="str">
        <f t="shared" si="18"/>
        <v/>
      </c>
      <c r="K146" s="94"/>
      <c r="L146" s="93"/>
      <c r="Q146" s="68"/>
      <c r="R146" s="68"/>
    </row>
    <row r="147" spans="1:18" ht="15" x14ac:dyDescent="0.25">
      <c r="A147" s="68">
        <v>147</v>
      </c>
      <c r="B147" s="174">
        <f>IF(Traitement3!B147&gt;0,Traitement3!B147,)</f>
        <v>9.9845662505157182E-2</v>
      </c>
      <c r="C147" s="3">
        <f>IF(AND(Traitement3!D147&lt;1000,Traitement3!D147&gt;0),Traitement3!D147,)</f>
        <v>0</v>
      </c>
      <c r="D147" s="68">
        <v>147</v>
      </c>
      <c r="E147" s="8">
        <f t="shared" si="13"/>
        <v>6.1492052625136684E-4</v>
      </c>
      <c r="F147" s="8">
        <f t="shared" si="14"/>
        <v>2.3503510843339338E-5</v>
      </c>
      <c r="G147" s="8">
        <f t="shared" si="15"/>
        <v>-9.2148511043883761E-16</v>
      </c>
      <c r="H147" s="69">
        <f t="shared" si="16"/>
        <v>14432.869461397599</v>
      </c>
      <c r="I147" s="69">
        <f t="shared" si="17"/>
        <v>14432.869461397755</v>
      </c>
      <c r="J147" s="70" t="str">
        <f t="shared" si="18"/>
        <v/>
      </c>
      <c r="K147" s="94"/>
      <c r="L147" s="93"/>
      <c r="Q147" s="68"/>
      <c r="R147" s="68"/>
    </row>
    <row r="148" spans="1:18" ht="15" x14ac:dyDescent="0.25">
      <c r="A148" s="68">
        <v>148</v>
      </c>
      <c r="B148" s="174">
        <f>IF(Traitement3!B148&gt;0,Traitement3!B148,)</f>
        <v>9.8546782598065402E-2</v>
      </c>
      <c r="C148" s="3">
        <f>IF(AND(Traitement3!D148&lt;1000,Traitement3!D148&gt;0),Traitement3!D148,)</f>
        <v>0</v>
      </c>
      <c r="D148" s="68">
        <v>148</v>
      </c>
      <c r="E148" s="8">
        <f t="shared" si="13"/>
        <v>6.0128571804381192E-4</v>
      </c>
      <c r="F148" s="8">
        <f t="shared" si="14"/>
        <v>2.2541588499481209E-5</v>
      </c>
      <c r="G148" s="8">
        <f t="shared" si="15"/>
        <v>-8.0824236192708125E-16</v>
      </c>
      <c r="H148" s="69">
        <f t="shared" si="16"/>
        <v>14762.561265133305</v>
      </c>
      <c r="I148" s="69">
        <f t="shared" si="17"/>
        <v>14762.561265133132</v>
      </c>
      <c r="J148" s="70" t="str">
        <f t="shared" si="18"/>
        <v/>
      </c>
      <c r="K148" s="94"/>
      <c r="L148" s="93"/>
      <c r="Q148" s="68"/>
      <c r="R148" s="68"/>
    </row>
    <row r="149" spans="1:18" ht="15" x14ac:dyDescent="0.25">
      <c r="A149" s="68">
        <v>149</v>
      </c>
      <c r="B149" s="174">
        <f>IF(Traitement3!B149&gt;0,Traitement3!B149,)</f>
        <v>9.7247902690973609E-2</v>
      </c>
      <c r="C149" s="3">
        <f>IF(AND(Traitement3!D149&lt;1000,Traitement3!D149&gt;0),Traitement3!D149,)</f>
        <v>0</v>
      </c>
      <c r="D149" s="68">
        <v>149</v>
      </c>
      <c r="E149" s="8">
        <f t="shared" si="13"/>
        <v>5.8790073291793699E-4</v>
      </c>
      <c r="F149" s="8">
        <f t="shared" si="14"/>
        <v>2.161902081759808E-5</v>
      </c>
      <c r="G149" s="8">
        <f t="shared" si="15"/>
        <v>-7.1054273576007498E-16</v>
      </c>
      <c r="H149" s="69">
        <f t="shared" si="16"/>
        <v>15101.087240970157</v>
      </c>
      <c r="I149" s="69">
        <f t="shared" si="17"/>
        <v>15101.087240970195</v>
      </c>
      <c r="J149" s="70" t="str">
        <f t="shared" si="18"/>
        <v/>
      </c>
      <c r="K149" s="94"/>
      <c r="L149" s="93"/>
      <c r="Q149" s="68"/>
      <c r="R149" s="68"/>
    </row>
    <row r="150" spans="1:18" ht="15" x14ac:dyDescent="0.25">
      <c r="A150" s="68">
        <v>150</v>
      </c>
      <c r="B150" s="174">
        <f>IF(Traitement3!B150&gt;0,Traitement3!B150,)</f>
        <v>9.6025427484298709E-2</v>
      </c>
      <c r="C150" s="3">
        <f>IF(AND(Traitement3!D150&lt;1000,Traitement3!D150&gt;0),Traitement3!D150,)</f>
        <v>0</v>
      </c>
      <c r="D150" s="68">
        <v>150</v>
      </c>
      <c r="E150" s="8">
        <f t="shared" si="13"/>
        <v>5.7552527723325753E-4</v>
      </c>
      <c r="F150" s="8">
        <f t="shared" si="14"/>
        <v>2.0785230235919771E-5</v>
      </c>
      <c r="G150" s="8">
        <f t="shared" si="15"/>
        <v>-6.283862319378189E-16</v>
      </c>
      <c r="H150" s="69">
        <f t="shared" si="16"/>
        <v>15428.09028149579</v>
      </c>
      <c r="I150" s="69">
        <f t="shared" si="17"/>
        <v>15428.090281495817</v>
      </c>
      <c r="J150" s="70" t="str">
        <f t="shared" si="18"/>
        <v/>
      </c>
      <c r="K150" s="94"/>
      <c r="L150" s="93"/>
      <c r="Q150" s="68"/>
      <c r="R150" s="68"/>
    </row>
    <row r="151" spans="1:18" ht="15" x14ac:dyDescent="0.25">
      <c r="A151" s="68">
        <v>151</v>
      </c>
      <c r="B151" s="174">
        <f>IF(Traitement3!B151&gt;0,Traitement3!B151,)</f>
        <v>9.4726547577206915E-2</v>
      </c>
      <c r="C151" s="3">
        <f>IF(AND(Traitement3!D151&lt;1000,Traitement3!D151&gt;0),Traitement3!D151,)</f>
        <v>0</v>
      </c>
      <c r="D151" s="68">
        <v>151</v>
      </c>
      <c r="E151" s="8">
        <f t="shared" si="13"/>
        <v>5.6260623003048793E-4</v>
      </c>
      <c r="F151" s="8">
        <f t="shared" si="14"/>
        <v>1.9934522601914105E-5</v>
      </c>
      <c r="G151" s="8">
        <f t="shared" si="15"/>
        <v>-5.5289106626331272E-16</v>
      </c>
      <c r="H151" s="69">
        <f t="shared" si="16"/>
        <v>15784.804599048623</v>
      </c>
      <c r="I151" s="69">
        <f t="shared" si="17"/>
        <v>15784.804599048372</v>
      </c>
      <c r="J151" s="70" t="str">
        <f t="shared" si="18"/>
        <v/>
      </c>
      <c r="K151" s="94"/>
      <c r="L151" s="93"/>
      <c r="Q151" s="68"/>
      <c r="R151" s="68"/>
    </row>
    <row r="152" spans="1:18" ht="15" x14ac:dyDescent="0.25">
      <c r="A152" s="68">
        <v>152</v>
      </c>
      <c r="B152" s="174">
        <f>IF(Traitement3!B152&gt;0,Traitement3!B152,)</f>
        <v>9.3504072370532224E-2</v>
      </c>
      <c r="C152" s="3">
        <f>IF(AND(Traitement3!D152&lt;1000,Traitement3!D152&gt;0),Traitement3!D152,)</f>
        <v>0</v>
      </c>
      <c r="D152" s="68">
        <v>152</v>
      </c>
      <c r="E152" s="8">
        <f t="shared" si="13"/>
        <v>5.5065796472497652E-4</v>
      </c>
      <c r="F152" s="8">
        <f t="shared" si="14"/>
        <v>1.9165678791999087E-5</v>
      </c>
      <c r="G152" s="8">
        <f t="shared" si="15"/>
        <v>-4.8849813083505699E-16</v>
      </c>
      <c r="H152" s="69">
        <f t="shared" si="16"/>
        <v>16129.612644626579</v>
      </c>
      <c r="I152" s="69">
        <f t="shared" si="17"/>
        <v>16129.612644626426</v>
      </c>
      <c r="J152" s="70" t="str">
        <f t="shared" si="18"/>
        <v/>
      </c>
      <c r="K152" s="94"/>
      <c r="L152" s="93"/>
      <c r="Q152" s="68"/>
      <c r="R152" s="68"/>
    </row>
    <row r="153" spans="1:18" ht="15" x14ac:dyDescent="0.25">
      <c r="A153" s="68">
        <v>153</v>
      </c>
      <c r="B153" s="174">
        <f>IF(Traitement3!B153&gt;0,Traitement3!B153,)</f>
        <v>9.2281597163857546E-2</v>
      </c>
      <c r="C153" s="3">
        <f>IF(AND(Traitement3!D153&lt;1000,Traitement3!D153&gt;0),Traitement3!D153,)</f>
        <v>0</v>
      </c>
      <c r="D153" s="68">
        <v>153</v>
      </c>
      <c r="E153" s="8">
        <f t="shared" si="13"/>
        <v>5.3890897849717678E-4</v>
      </c>
      <c r="F153" s="8">
        <f t="shared" si="14"/>
        <v>1.8426479310802551E-5</v>
      </c>
      <c r="G153" s="8">
        <f t="shared" si="15"/>
        <v>-4.3298697960380162E-16</v>
      </c>
      <c r="H153" s="69">
        <f t="shared" si="16"/>
        <v>16483.579050465458</v>
      </c>
      <c r="I153" s="69">
        <f t="shared" si="17"/>
        <v>16483.579050465592</v>
      </c>
      <c r="J153" s="70" t="str">
        <f t="shared" si="18"/>
        <v/>
      </c>
      <c r="K153" s="94"/>
      <c r="L153" s="93"/>
      <c r="Q153" s="68"/>
      <c r="R153" s="68"/>
    </row>
    <row r="154" spans="1:18" ht="15" x14ac:dyDescent="0.25">
      <c r="A154" s="68">
        <v>154</v>
      </c>
      <c r="B154" s="174">
        <f>IF(Traitement3!B154&gt;0,Traitement3!B154,)</f>
        <v>9.1059121957182854E-2</v>
      </c>
      <c r="C154" s="3">
        <f>IF(AND(Traitement3!D154&lt;1000,Traitement3!D154&gt;0),Traitement3!D154,)</f>
        <v>0</v>
      </c>
      <c r="D154" s="68">
        <v>154</v>
      </c>
      <c r="E154" s="8">
        <f t="shared" si="13"/>
        <v>5.2735437387324557E-4</v>
      </c>
      <c r="F154" s="8">
        <f t="shared" si="14"/>
        <v>1.7715781826238406E-5</v>
      </c>
      <c r="G154" s="8">
        <f t="shared" si="15"/>
        <v>-3.8191672047104655E-16</v>
      </c>
      <c r="H154" s="69">
        <f t="shared" si="16"/>
        <v>16847.072102140701</v>
      </c>
      <c r="I154" s="69">
        <f t="shared" si="17"/>
        <v>16847.072102140359</v>
      </c>
      <c r="J154" s="70" t="str">
        <f t="shared" si="18"/>
        <v/>
      </c>
      <c r="K154" s="94"/>
      <c r="L154" s="93"/>
      <c r="Q154" s="68"/>
      <c r="R154" s="68"/>
    </row>
    <row r="155" spans="1:18" ht="15" x14ac:dyDescent="0.25">
      <c r="A155" s="68">
        <v>155</v>
      </c>
      <c r="B155" s="174">
        <f>IF(Traitement3!B155&gt;0,Traitement3!B155,)</f>
        <v>8.9913051450925263E-2</v>
      </c>
      <c r="C155" s="3">
        <f>IF(AND(Traitement3!D155&lt;1000,Traitement3!D155&gt;0),Traitement3!D155,)</f>
        <v>0</v>
      </c>
      <c r="D155" s="68">
        <v>155</v>
      </c>
      <c r="E155" s="8">
        <f t="shared" si="13"/>
        <v>5.1669425286809956E-4</v>
      </c>
      <c r="F155" s="8">
        <f t="shared" si="14"/>
        <v>1.7074411189769082E-5</v>
      </c>
      <c r="G155" s="8">
        <f t="shared" si="15"/>
        <v>-3.4194869158454236E-16</v>
      </c>
      <c r="H155" s="69">
        <f t="shared" si="16"/>
        <v>17196.844026920968</v>
      </c>
      <c r="I155" s="69">
        <f t="shared" si="17"/>
        <v>17196.844026920979</v>
      </c>
      <c r="J155" s="70" t="str">
        <f t="shared" si="18"/>
        <v/>
      </c>
      <c r="K155" s="94"/>
      <c r="L155" s="93"/>
      <c r="Q155" s="68"/>
      <c r="R155" s="68"/>
    </row>
    <row r="156" spans="1:18" ht="15" x14ac:dyDescent="0.25">
      <c r="A156" s="68">
        <v>156</v>
      </c>
      <c r="B156" s="174">
        <f>IF(Traitement3!B156&gt;0,Traitement3!B156,)</f>
        <v>8.8766980944667673E-2</v>
      </c>
      <c r="C156" s="3">
        <f>IF(AND(Traitement3!D156&lt;1000,Traitement3!D156&gt;0),Traitement3!D156,)</f>
        <v>0</v>
      </c>
      <c r="D156" s="68">
        <v>156</v>
      </c>
      <c r="E156" s="8">
        <f t="shared" si="13"/>
        <v>5.0619702342161177E-4</v>
      </c>
      <c r="F156" s="8">
        <f t="shared" si="14"/>
        <v>1.6456254169994103E-5</v>
      </c>
      <c r="G156" s="8">
        <f t="shared" si="15"/>
        <v>-3.0420110874728828E-16</v>
      </c>
      <c r="H156" s="69">
        <f t="shared" si="16"/>
        <v>17555.667187995539</v>
      </c>
      <c r="I156" s="69">
        <f t="shared" si="17"/>
        <v>17555.667187995623</v>
      </c>
      <c r="J156" s="70" t="str">
        <f t="shared" si="18"/>
        <v/>
      </c>
      <c r="K156" s="94"/>
      <c r="L156" s="93"/>
      <c r="Q156" s="68"/>
      <c r="R156" s="68"/>
    </row>
    <row r="157" spans="1:18" ht="15" x14ac:dyDescent="0.25">
      <c r="A157" s="68">
        <v>157</v>
      </c>
      <c r="B157" s="174">
        <f>IF(Traitement3!B157&gt;0,Traitement3!B157,)</f>
        <v>8.7544505737992981E-2</v>
      </c>
      <c r="C157" s="3">
        <f>IF(AND(Traitement3!D157&lt;1000,Traitement3!D157&gt;0),Traitement3!D157,)</f>
        <v>0</v>
      </c>
      <c r="D157" s="68">
        <v>157</v>
      </c>
      <c r="E157" s="8">
        <f t="shared" si="13"/>
        <v>4.9517538635690528E-4</v>
      </c>
      <c r="F157" s="8">
        <f t="shared" si="14"/>
        <v>1.5821527659166486E-5</v>
      </c>
      <c r="G157" s="8">
        <f t="shared" si="15"/>
        <v>-2.6867397195928428E-16</v>
      </c>
      <c r="H157" s="69">
        <f t="shared" si="16"/>
        <v>17948.788388645269</v>
      </c>
      <c r="I157" s="69">
        <f t="shared" si="17"/>
        <v>17948.788388645487</v>
      </c>
      <c r="J157" s="70" t="str">
        <f t="shared" si="18"/>
        <v/>
      </c>
      <c r="K157" s="94"/>
      <c r="L157" s="93"/>
      <c r="Q157" s="68"/>
      <c r="R157" s="68"/>
    </row>
    <row r="158" spans="1:18" ht="15" x14ac:dyDescent="0.25">
      <c r="A158" s="68">
        <v>158</v>
      </c>
      <c r="B158" s="174">
        <f>IF(Traitement3!B158&gt;0,Traitement3!B158,)</f>
        <v>8.6474839932152492E-2</v>
      </c>
      <c r="C158" s="3">
        <f>IF(AND(Traitement3!D158&lt;1000,Traitement3!D158&gt;0),Traitement3!D158,)</f>
        <v>0</v>
      </c>
      <c r="D158" s="68">
        <v>158</v>
      </c>
      <c r="E158" s="8">
        <f t="shared" si="13"/>
        <v>4.8567666056645309E-4</v>
      </c>
      <c r="F158" s="8">
        <f t="shared" si="14"/>
        <v>1.5286252323134777E-5</v>
      </c>
      <c r="G158" s="8">
        <f t="shared" si="15"/>
        <v>-2.4202861936828119E-16</v>
      </c>
      <c r="H158" s="69">
        <f t="shared" si="16"/>
        <v>18301.904931226214</v>
      </c>
      <c r="I158" s="69">
        <f t="shared" si="17"/>
        <v>18301.904931226014</v>
      </c>
      <c r="J158" s="70" t="str">
        <f t="shared" si="18"/>
        <v/>
      </c>
      <c r="K158" s="94"/>
      <c r="L158" s="93"/>
      <c r="Q158" s="68"/>
      <c r="R158" s="68"/>
    </row>
    <row r="159" spans="1:18" ht="15" x14ac:dyDescent="0.25">
      <c r="A159" s="68">
        <v>159</v>
      </c>
      <c r="B159" s="174">
        <f>IF(Traitement3!B159&gt;0,Traitement3!B159,)</f>
        <v>8.5328769425895123E-2</v>
      </c>
      <c r="C159" s="3">
        <f>IF(AND(Traitement3!D159&lt;1000,Traitement3!D159&gt;0),Traitement3!D159,)</f>
        <v>0</v>
      </c>
      <c r="D159" s="68">
        <v>159</v>
      </c>
      <c r="E159" s="8">
        <f t="shared" si="13"/>
        <v>4.756465052437181E-4</v>
      </c>
      <c r="F159" s="8">
        <f t="shared" si="14"/>
        <v>1.4732817940059002E-5</v>
      </c>
      <c r="G159" s="8">
        <f t="shared" si="15"/>
        <v>-2.1538326677727805E-16</v>
      </c>
      <c r="H159" s="69">
        <f t="shared" si="16"/>
        <v>18690.086678271276</v>
      </c>
      <c r="I159" s="69">
        <f t="shared" si="17"/>
        <v>18690.086678270982</v>
      </c>
      <c r="J159" s="70" t="str">
        <f t="shared" si="18"/>
        <v/>
      </c>
      <c r="K159" s="94"/>
      <c r="L159" s="93"/>
      <c r="Q159" s="68"/>
      <c r="R159" s="68"/>
    </row>
    <row r="160" spans="1:18" ht="15" x14ac:dyDescent="0.25">
      <c r="A160" s="68">
        <v>160</v>
      </c>
      <c r="B160" s="174">
        <f>IF(Traitement3!B160&gt;0,Traitement3!B160,)</f>
        <v>8.4259103620054634E-2</v>
      </c>
      <c r="C160" s="3">
        <f>IF(AND(Traitement3!D160&lt;1000,Traitement3!D160&gt;0),Traitement3!D160,)</f>
        <v>0</v>
      </c>
      <c r="D160" s="68">
        <v>160</v>
      </c>
      <c r="E160" s="8">
        <f t="shared" si="13"/>
        <v>4.6641937958992463E-4</v>
      </c>
      <c r="F160" s="8">
        <f t="shared" si="14"/>
        <v>1.4234367491948806E-5</v>
      </c>
      <c r="G160" s="8">
        <f t="shared" si="15"/>
        <v>-1.9317880628477539E-16</v>
      </c>
      <c r="H160" s="69">
        <f t="shared" si="16"/>
        <v>19061.933893610905</v>
      </c>
      <c r="I160" s="69">
        <f t="shared" si="17"/>
        <v>19061.933893610752</v>
      </c>
      <c r="J160" s="70" t="str">
        <f t="shared" si="18"/>
        <v/>
      </c>
      <c r="K160" s="94"/>
      <c r="L160" s="93"/>
      <c r="Q160" s="68"/>
      <c r="R160" s="68"/>
    </row>
    <row r="161" spans="1:18" ht="15" x14ac:dyDescent="0.25">
      <c r="A161" s="68">
        <v>161</v>
      </c>
      <c r="B161" s="174">
        <f>IF(Traitement3!B161&gt;0,Traitement3!B161,)</f>
        <v>8.3189437814214368E-2</v>
      </c>
      <c r="C161" s="3">
        <f>IF(AND(Traitement3!D161&lt;1000,Traitement3!D161&gt;0),Traitement3!D161,)</f>
        <v>0</v>
      </c>
      <c r="D161" s="68">
        <v>161</v>
      </c>
      <c r="E161" s="8">
        <f t="shared" si="13"/>
        <v>4.573192556542871E-4</v>
      </c>
      <c r="F161" s="8">
        <f t="shared" si="14"/>
        <v>1.3752777217409048E-5</v>
      </c>
      <c r="G161" s="8">
        <f t="shared" si="15"/>
        <v>-1.731947918415229E-16</v>
      </c>
      <c r="H161" s="69">
        <f t="shared" si="16"/>
        <v>19443.359836067182</v>
      </c>
      <c r="I161" s="69">
        <f t="shared" si="17"/>
        <v>19443.35983606731</v>
      </c>
      <c r="J161" s="70" t="str">
        <f t="shared" si="18"/>
        <v/>
      </c>
      <c r="K161" s="94"/>
      <c r="L161" s="93"/>
      <c r="Q161" s="68"/>
      <c r="R161" s="68"/>
    </row>
    <row r="162" spans="1:18" ht="15" x14ac:dyDescent="0.25">
      <c r="A162" s="68">
        <v>162</v>
      </c>
      <c r="B162" s="174">
        <f>IF(Traitement3!B162&gt;0,Traitement3!B162,)</f>
        <v>8.2119772008373879E-2</v>
      </c>
      <c r="C162" s="3">
        <f>IF(AND(Traitement3!D162&lt;1000,Traitement3!D162&gt;0),Traitement3!D162,)</f>
        <v>0</v>
      </c>
      <c r="D162" s="68">
        <v>162</v>
      </c>
      <c r="E162" s="8">
        <f t="shared" si="13"/>
        <v>4.4834355118257563E-4</v>
      </c>
      <c r="F162" s="8">
        <f t="shared" si="14"/>
        <v>1.3287477066350293E-5</v>
      </c>
      <c r="G162" s="8">
        <f t="shared" si="15"/>
        <v>-1.5765166949677099E-16</v>
      </c>
      <c r="H162" s="69">
        <f t="shared" si="16"/>
        <v>19834.738481048029</v>
      </c>
      <c r="I162" s="69">
        <f t="shared" si="17"/>
        <v>19834.738481047723</v>
      </c>
      <c r="J162" s="70" t="str">
        <f t="shared" si="18"/>
        <v/>
      </c>
      <c r="K162" s="94"/>
      <c r="L162" s="93"/>
      <c r="Q162" s="68"/>
      <c r="R162" s="68"/>
    </row>
    <row r="163" spans="1:18" ht="15" x14ac:dyDescent="0.25">
      <c r="A163" s="68">
        <v>163</v>
      </c>
      <c r="B163" s="174">
        <f>IF(Traitement3!B163&gt;0,Traitement3!B163,)</f>
        <v>8.1126510902950713E-2</v>
      </c>
      <c r="C163" s="3">
        <f>IF(AND(Traitement3!D163&lt;1000,Traitement3!D163&gt;0),Traitement3!D163,)</f>
        <v>0</v>
      </c>
      <c r="D163" s="68">
        <v>163</v>
      </c>
      <c r="E163" s="8">
        <f t="shared" si="13"/>
        <v>4.4011817676002651E-4</v>
      </c>
      <c r="F163" s="8">
        <f t="shared" si="14"/>
        <v>1.2869517215318185E-5</v>
      </c>
      <c r="G163" s="8">
        <f t="shared" si="15"/>
        <v>-1.4210854715201903E-16</v>
      </c>
      <c r="H163" s="69">
        <f t="shared" si="16"/>
        <v>20207.417067509174</v>
      </c>
      <c r="I163" s="69">
        <f t="shared" si="17"/>
        <v>20207.417067508883</v>
      </c>
      <c r="J163" s="70" t="str">
        <f t="shared" si="18"/>
        <v/>
      </c>
      <c r="K163" s="94"/>
      <c r="L163" s="93"/>
      <c r="Q163" s="68"/>
      <c r="R163" s="68"/>
    </row>
    <row r="164" spans="1:18" ht="15" x14ac:dyDescent="0.25">
      <c r="A164" s="68">
        <v>164</v>
      </c>
      <c r="B164" s="174">
        <f>IF(Traitement3!B164&gt;0,Traitement3!B164,)</f>
        <v>8.0133249797527534E-2</v>
      </c>
      <c r="C164" s="3">
        <f>IF(AND(Traitement3!D164&lt;1000,Traitement3!D164&gt;0),Traitement3!D164,)</f>
        <v>0</v>
      </c>
      <c r="D164" s="68">
        <v>164</v>
      </c>
      <c r="E164" s="8">
        <f t="shared" si="13"/>
        <v>4.319959538860163E-4</v>
      </c>
      <c r="F164" s="8">
        <f t="shared" si="14"/>
        <v>1.2464701725582154E-5</v>
      </c>
      <c r="G164" s="8">
        <f t="shared" si="15"/>
        <v>-1.2878587085651731E-16</v>
      </c>
      <c r="H164" s="69">
        <f t="shared" si="16"/>
        <v>20589.348070892855</v>
      </c>
      <c r="I164" s="69">
        <f t="shared" si="17"/>
        <v>20589.348070893258</v>
      </c>
      <c r="J164" s="70" t="str">
        <f t="shared" si="18"/>
        <v/>
      </c>
      <c r="K164" s="94"/>
      <c r="L164" s="93"/>
      <c r="Q164" s="68"/>
      <c r="R164" s="68"/>
    </row>
    <row r="165" spans="1:18" ht="15" x14ac:dyDescent="0.25">
      <c r="A165" s="68">
        <v>165</v>
      </c>
      <c r="B165" s="174">
        <f>IF(Traitement3!B165&gt;0,Traitement3!B165,)</f>
        <v>7.9139988692104368E-2</v>
      </c>
      <c r="C165" s="3">
        <f>IF(AND(Traitement3!D165&lt;1000,Traitement3!D165&gt;0),Traitement3!D165,)</f>
        <v>0</v>
      </c>
      <c r="D165" s="68">
        <v>165</v>
      </c>
      <c r="E165" s="8">
        <f t="shared" si="13"/>
        <v>4.2397496987496563E-4</v>
      </c>
      <c r="F165" s="8">
        <f t="shared" si="14"/>
        <v>1.2072617385226529E-5</v>
      </c>
      <c r="G165" s="8">
        <f t="shared" si="15"/>
        <v>-1.1546319456101562E-16</v>
      </c>
      <c r="H165" s="69">
        <f t="shared" si="16"/>
        <v>20980.879607879782</v>
      </c>
      <c r="I165" s="69">
        <f t="shared" si="17"/>
        <v>20980.879607879619</v>
      </c>
      <c r="J165" s="70" t="str">
        <f t="shared" si="18"/>
        <v/>
      </c>
      <c r="K165" s="94"/>
      <c r="L165" s="93"/>
      <c r="Q165" s="68"/>
      <c r="R165" s="68"/>
    </row>
    <row r="166" spans="1:18" ht="15" x14ac:dyDescent="0.25">
      <c r="A166" s="68">
        <v>166</v>
      </c>
      <c r="B166" s="174">
        <f>IF(Traitement3!B166&gt;0,Traitement3!B166,)</f>
        <v>7.8146727586681189E-2</v>
      </c>
      <c r="C166" s="3">
        <f>IF(AND(Traitement3!D166&lt;1000,Traitement3!D166&gt;0),Traitement3!D166,)</f>
        <v>0</v>
      </c>
      <c r="D166" s="68">
        <v>166</v>
      </c>
      <c r="E166" s="8">
        <f t="shared" si="13"/>
        <v>4.1605335865670112E-4</v>
      </c>
      <c r="F166" s="8">
        <f t="shared" si="14"/>
        <v>1.1692863962110477E-5</v>
      </c>
      <c r="G166" s="8">
        <f t="shared" si="15"/>
        <v>-1.0436096431476417E-16</v>
      </c>
      <c r="H166" s="69">
        <f t="shared" si="16"/>
        <v>21382.377500005925</v>
      </c>
      <c r="I166" s="69">
        <f t="shared" si="17"/>
        <v>21382.377500006169</v>
      </c>
      <c r="J166" s="70" t="str">
        <f t="shared" si="18"/>
        <v/>
      </c>
      <c r="K166" s="94"/>
      <c r="L166" s="93"/>
      <c r="Q166" s="68"/>
      <c r="R166" s="68"/>
    </row>
    <row r="167" spans="1:18" ht="15" x14ac:dyDescent="0.25">
      <c r="A167" s="68">
        <v>167</v>
      </c>
      <c r="B167" s="174">
        <f>IF(Traitement3!B167&gt;0,Traitement3!B167,)</f>
        <v>7.7153466481257801E-2</v>
      </c>
      <c r="C167" s="3">
        <f>IF(AND(Traitement3!D167&lt;1000,Traitement3!D167&gt;0),Traitement3!D167,)</f>
        <v>0</v>
      </c>
      <c r="D167" s="68">
        <v>167</v>
      </c>
      <c r="E167" s="8">
        <f t="shared" si="13"/>
        <v>4.0822929937671393E-4</v>
      </c>
      <c r="F167" s="8">
        <f t="shared" si="14"/>
        <v>1.1325053796813019E-5</v>
      </c>
      <c r="G167" s="8">
        <f t="shared" si="15"/>
        <v>-9.5479180117763005E-17</v>
      </c>
      <c r="H167" s="69">
        <f t="shared" si="16"/>
        <v>21794.226413117591</v>
      </c>
      <c r="I167" s="69">
        <f t="shared" si="17"/>
        <v>21794.22641311742</v>
      </c>
      <c r="J167" s="70" t="str">
        <f t="shared" si="18"/>
        <v/>
      </c>
      <c r="K167" s="94"/>
      <c r="L167" s="93"/>
      <c r="Q167" s="68"/>
      <c r="R167" s="68"/>
    </row>
    <row r="168" spans="1:18" ht="15" x14ac:dyDescent="0.25">
      <c r="A168" s="68">
        <v>168</v>
      </c>
      <c r="B168" s="174">
        <f>IF(Traitement3!B168&gt;0,Traitement3!B168,)</f>
        <v>7.6236610076251959E-2</v>
      </c>
      <c r="C168" s="3">
        <f>IF(AND(Traitement3!D168&lt;1000,Traitement3!D168&gt;0),Traitement3!D168,)</f>
        <v>0</v>
      </c>
      <c r="D168" s="68">
        <v>168</v>
      </c>
      <c r="E168" s="8">
        <f t="shared" si="13"/>
        <v>4.0109213789069065E-4</v>
      </c>
      <c r="F168" s="8">
        <f t="shared" si="14"/>
        <v>1.0995812326419329E-5</v>
      </c>
      <c r="G168" s="8">
        <f t="shared" si="15"/>
        <v>-8.6597395920761831E-17</v>
      </c>
      <c r="H168" s="69">
        <f t="shared" si="16"/>
        <v>22183.931610877858</v>
      </c>
      <c r="I168" s="69">
        <f t="shared" si="17"/>
        <v>22183.931610878215</v>
      </c>
      <c r="J168" s="70" t="str">
        <f t="shared" si="18"/>
        <v/>
      </c>
      <c r="K168" s="94"/>
      <c r="L168" s="93"/>
      <c r="Q168" s="68"/>
      <c r="R168" s="68"/>
    </row>
    <row r="169" spans="1:18" ht="15" x14ac:dyDescent="0.25">
      <c r="A169" s="68">
        <v>169</v>
      </c>
      <c r="B169" s="174">
        <f>IF(Traitement3!B169&gt;0,Traitement3!B169,)</f>
        <v>7.5319753671245881E-2</v>
      </c>
      <c r="C169" s="3">
        <f>IF(AND(Traitement3!D169&lt;1000,Traitement3!D169&gt;0),Traitement3!D169,)</f>
        <v>0</v>
      </c>
      <c r="D169" s="68">
        <v>169</v>
      </c>
      <c r="E169" s="8">
        <f t="shared" si="13"/>
        <v>3.940352175909323E-4</v>
      </c>
      <c r="F169" s="8">
        <f t="shared" si="14"/>
        <v>1.0676140905361363E-5</v>
      </c>
      <c r="G169" s="8">
        <f t="shared" si="15"/>
        <v>-7.993605777301096E-17</v>
      </c>
      <c r="H169" s="69">
        <f t="shared" si="16"/>
        <v>22583.135735542113</v>
      </c>
      <c r="I169" s="69">
        <f t="shared" si="17"/>
        <v>22583.13573554204</v>
      </c>
      <c r="J169" s="70" t="str">
        <f t="shared" si="18"/>
        <v/>
      </c>
      <c r="K169" s="94"/>
      <c r="L169" s="93"/>
      <c r="Q169" s="68"/>
      <c r="R169" s="68"/>
    </row>
    <row r="170" spans="1:18" ht="15" x14ac:dyDescent="0.25">
      <c r="A170" s="68">
        <v>170</v>
      </c>
      <c r="B170" s="174">
        <f>IF(Traitement3!B170&gt;0,Traitement3!B170,)</f>
        <v>7.4402897266239817E-2</v>
      </c>
      <c r="C170" s="3">
        <f>IF(AND(Traitement3!D170&lt;1000,Traitement3!D170&gt;0),Traitement3!D170,)</f>
        <v>0</v>
      </c>
      <c r="D170" s="68">
        <v>170</v>
      </c>
      <c r="E170" s="8">
        <f t="shared" si="13"/>
        <v>3.8705720311102421E-4</v>
      </c>
      <c r="F170" s="8">
        <f t="shared" si="14"/>
        <v>1.0365761455590452E-5</v>
      </c>
      <c r="G170" s="8">
        <f t="shared" si="15"/>
        <v>-7.3274719625260064E-17</v>
      </c>
      <c r="H170" s="69">
        <f t="shared" si="16"/>
        <v>22992.18975892567</v>
      </c>
      <c r="I170" s="69">
        <f t="shared" si="17"/>
        <v>22992.189758925408</v>
      </c>
      <c r="J170" s="70" t="str">
        <f t="shared" si="18"/>
        <v/>
      </c>
      <c r="K170" s="94"/>
      <c r="L170" s="93"/>
      <c r="Q170" s="68"/>
      <c r="R170" s="68"/>
    </row>
    <row r="171" spans="1:18" ht="15" x14ac:dyDescent="0.25">
      <c r="A171" s="68">
        <v>171</v>
      </c>
      <c r="B171" s="174">
        <f>IF(Traitement3!B171&gt;0,Traitement3!B171,)</f>
        <v>7.348604086123374E-2</v>
      </c>
      <c r="C171" s="3">
        <f>IF(AND(Traitement3!D171&lt;1000,Traitement3!D171&gt;0),Traitement3!D171,)</f>
        <v>0</v>
      </c>
      <c r="D171" s="68">
        <v>171</v>
      </c>
      <c r="E171" s="8">
        <f t="shared" si="13"/>
        <v>3.8015678832603594E-4</v>
      </c>
      <c r="F171" s="8">
        <f t="shared" si="14"/>
        <v>1.0064403973800896E-5</v>
      </c>
      <c r="G171" s="8">
        <f t="shared" si="15"/>
        <v>-6.6613381477509168E-17</v>
      </c>
      <c r="H171" s="69">
        <f t="shared" si="16"/>
        <v>23411.462172805033</v>
      </c>
      <c r="I171" s="69">
        <f t="shared" si="17"/>
        <v>23411.462172805201</v>
      </c>
      <c r="J171" s="70" t="str">
        <f t="shared" si="18"/>
        <v/>
      </c>
      <c r="K171" s="94"/>
      <c r="L171" s="93"/>
      <c r="Q171" s="68"/>
      <c r="R171" s="68"/>
    </row>
    <row r="172" spans="1:18" ht="15" x14ac:dyDescent="0.25">
      <c r="A172" s="68">
        <v>172</v>
      </c>
      <c r="B172" s="174">
        <f>IF(Traitement3!B172&gt;0,Traitement3!B172,)</f>
        <v>7.2569184456227676E-2</v>
      </c>
      <c r="C172" s="3">
        <f>IF(AND(Traitement3!D172&lt;1000,Traitement3!D172&gt;0),Traitement3!D172,)</f>
        <v>0</v>
      </c>
      <c r="D172" s="68">
        <v>172</v>
      </c>
      <c r="E172" s="8">
        <f t="shared" si="13"/>
        <v>3.7333269556266702E-4</v>
      </c>
      <c r="F172" s="8">
        <f t="shared" si="14"/>
        <v>9.7718062972758622E-6</v>
      </c>
      <c r="G172" s="8">
        <f t="shared" si="15"/>
        <v>-5.9952043329758272E-17</v>
      </c>
      <c r="H172" s="69">
        <f t="shared" si="16"/>
        <v>23841.340095559368</v>
      </c>
      <c r="I172" s="69">
        <f t="shared" si="17"/>
        <v>23841.340095559332</v>
      </c>
      <c r="J172" s="70" t="str">
        <f t="shared" si="18"/>
        <v/>
      </c>
      <c r="K172" s="94"/>
      <c r="L172" s="93"/>
      <c r="Q172" s="68"/>
      <c r="R172" s="68"/>
    </row>
    <row r="173" spans="1:18" ht="15" x14ac:dyDescent="0.25">
      <c r="A173" s="68">
        <v>173</v>
      </c>
      <c r="B173" s="174">
        <f>IF(Traitement3!B173&gt;0,Traitement3!B173,)</f>
        <v>7.1728732751638921E-2</v>
      </c>
      <c r="C173" s="3">
        <f>IF(AND(Traitement3!D173&lt;1000,Traitement3!D173&gt;0),Traitement3!D173,)</f>
        <v>0</v>
      </c>
      <c r="D173" s="68">
        <v>173</v>
      </c>
      <c r="E173" s="8">
        <f t="shared" si="13"/>
        <v>3.6714325591381824E-4</v>
      </c>
      <c r="F173" s="8">
        <f t="shared" si="14"/>
        <v>9.5110694705345132E-6</v>
      </c>
      <c r="G173" s="8">
        <f t="shared" si="15"/>
        <v>-5.5511151231257667E-17</v>
      </c>
      <c r="H173" s="69">
        <f t="shared" si="16"/>
        <v>24245.05868517435</v>
      </c>
      <c r="I173" s="69">
        <f t="shared" si="17"/>
        <v>24245.058685174554</v>
      </c>
      <c r="J173" s="70" t="str">
        <f t="shared" si="18"/>
        <v/>
      </c>
      <c r="K173" s="94"/>
      <c r="L173" s="93"/>
      <c r="Q173" s="68"/>
      <c r="R173" s="68"/>
    </row>
    <row r="174" spans="1:18" ht="15" x14ac:dyDescent="0.25">
      <c r="A174" s="68">
        <v>174</v>
      </c>
      <c r="B174" s="174">
        <f>IF(Traitement3!B174&gt;0,Traitement3!B174,)</f>
        <v>7.0888281047049945E-2</v>
      </c>
      <c r="C174" s="3">
        <f>IF(AND(Traitement3!D174&lt;1000,Traitement3!D174&gt;0),Traitement3!D174,)</f>
        <v>0</v>
      </c>
      <c r="D174" s="68">
        <v>174</v>
      </c>
      <c r="E174" s="8">
        <f t="shared" si="13"/>
        <v>3.6101595443205348E-4</v>
      </c>
      <c r="F174" s="8">
        <f t="shared" si="14"/>
        <v>9.2572887339751238E-6</v>
      </c>
      <c r="G174" s="8">
        <f t="shared" si="15"/>
        <v>-5.1070259132757067E-17</v>
      </c>
      <c r="H174" s="69">
        <f t="shared" si="16"/>
        <v>24658.359531955321</v>
      </c>
      <c r="I174" s="69">
        <f t="shared" si="17"/>
        <v>24658.359531955448</v>
      </c>
      <c r="J174" s="70" t="str">
        <f t="shared" si="18"/>
        <v/>
      </c>
      <c r="K174" s="94"/>
      <c r="L174" s="93"/>
      <c r="Q174" s="68"/>
      <c r="R174" s="68"/>
    </row>
    <row r="175" spans="1:18" ht="15" x14ac:dyDescent="0.25">
      <c r="A175" s="68">
        <v>175</v>
      </c>
      <c r="B175" s="174">
        <f>IF(Traitement3!B175&gt;0,Traitement3!B175,)</f>
        <v>7.004782934246119E-2</v>
      </c>
      <c r="C175" s="3">
        <f>IF(AND(Traitement3!D175&lt;1000,Traitement3!D175&gt;0),Traitement3!D175,)</f>
        <v>0</v>
      </c>
      <c r="D175" s="68">
        <v>175</v>
      </c>
      <c r="E175" s="8">
        <f t="shared" si="13"/>
        <v>3.5494986678401286E-4</v>
      </c>
      <c r="F175" s="8">
        <f t="shared" si="14"/>
        <v>9.0102785634957601E-6</v>
      </c>
      <c r="G175" s="8">
        <f t="shared" si="15"/>
        <v>-4.6629367034256462E-17</v>
      </c>
      <c r="H175" s="69">
        <f t="shared" si="16"/>
        <v>25081.587407302934</v>
      </c>
      <c r="I175" s="69">
        <f t="shared" si="17"/>
        <v>25081.587407303079</v>
      </c>
      <c r="J175" s="70" t="str">
        <f t="shared" si="18"/>
        <v/>
      </c>
      <c r="K175" s="94"/>
      <c r="L175" s="93"/>
      <c r="Q175" s="68"/>
      <c r="R175" s="68"/>
    </row>
    <row r="176" spans="1:18" ht="15" x14ac:dyDescent="0.25">
      <c r="A176" s="68">
        <v>176</v>
      </c>
      <c r="B176" s="174">
        <f>IF(Traitement3!B176&gt;0,Traitement3!B176,)</f>
        <v>6.9207377637872228E-2</v>
      </c>
      <c r="C176" s="3">
        <f>IF(AND(Traitement3!D176&lt;1000,Traitement3!D176&gt;0),Traitement3!D176,)</f>
        <v>0</v>
      </c>
      <c r="D176" s="68">
        <v>176</v>
      </c>
      <c r="E176" s="8">
        <f t="shared" si="13"/>
        <v>3.4894408674641941E-4</v>
      </c>
      <c r="F176" s="8">
        <f t="shared" si="14"/>
        <v>8.7698583802034326E-6</v>
      </c>
      <c r="G176" s="8">
        <f t="shared" si="15"/>
        <v>-4.2188474935755863E-17</v>
      </c>
      <c r="H176" s="69">
        <f t="shared" si="16"/>
        <v>25515.103832950364</v>
      </c>
      <c r="I176" s="69">
        <f t="shared" si="17"/>
        <v>25515.103832950612</v>
      </c>
      <c r="J176" s="70" t="str">
        <f t="shared" si="18"/>
        <v/>
      </c>
      <c r="K176" s="94"/>
      <c r="L176" s="93"/>
      <c r="Q176" s="68"/>
      <c r="R176" s="68"/>
    </row>
    <row r="177" spans="1:18" ht="15" x14ac:dyDescent="0.25">
      <c r="A177" s="68">
        <v>177</v>
      </c>
      <c r="B177" s="174">
        <f>IF(Traitement3!B177&gt;0,Traitement3!B177,)</f>
        <v>6.8366925933283473E-2</v>
      </c>
      <c r="C177" s="3">
        <f>IF(AND(Traitement3!D177&lt;1000,Traitement3!D177&gt;0),Traitement3!D177,)</f>
        <v>0</v>
      </c>
      <c r="D177" s="68">
        <v>177</v>
      </c>
      <c r="E177" s="8">
        <f t="shared" si="13"/>
        <v>3.4299772576797116E-4</v>
      </c>
      <c r="F177" s="8">
        <f t="shared" si="14"/>
        <v>8.53585241871599E-6</v>
      </c>
      <c r="G177" s="8">
        <f t="shared" si="15"/>
        <v>-3.9968028886505554E-17</v>
      </c>
      <c r="H177" s="69">
        <f t="shared" si="16"/>
        <v>25959.288110474648</v>
      </c>
      <c r="I177" s="69">
        <f t="shared" si="17"/>
        <v>25959.288110474768</v>
      </c>
      <c r="J177" s="70" t="str">
        <f t="shared" si="18"/>
        <v/>
      </c>
      <c r="K177" s="94"/>
      <c r="L177" s="93"/>
      <c r="Q177" s="68"/>
      <c r="R177" s="68"/>
    </row>
    <row r="178" spans="1:18" ht="15" x14ac:dyDescent="0.25">
      <c r="A178" s="68">
        <v>178</v>
      </c>
      <c r="B178" s="174">
        <f>IF(Traitement3!B178&gt;0,Traitement3!B178,)</f>
        <v>6.7602878929111598E-2</v>
      </c>
      <c r="C178" s="3">
        <f>IF(AND(Traitement3!D178&lt;1000,Traitement3!D178&gt;0),Traitement3!D178,)</f>
        <v>0</v>
      </c>
      <c r="D178" s="68">
        <v>178</v>
      </c>
      <c r="E178" s="8">
        <f t="shared" si="13"/>
        <v>3.3764277155096112E-4</v>
      </c>
      <c r="F178" s="8">
        <f t="shared" si="14"/>
        <v>8.3285417398265304E-6</v>
      </c>
      <c r="G178" s="8">
        <f t="shared" si="15"/>
        <v>-3.7747582837255251E-17</v>
      </c>
      <c r="H178" s="69">
        <f t="shared" si="16"/>
        <v>26372.683911357541</v>
      </c>
      <c r="I178" s="69">
        <f t="shared" si="17"/>
        <v>26372.68391135777</v>
      </c>
      <c r="J178" s="70" t="str">
        <f t="shared" si="18"/>
        <v/>
      </c>
      <c r="K178" s="94"/>
      <c r="L178" s="93"/>
      <c r="Q178" s="68"/>
      <c r="R178" s="68"/>
    </row>
    <row r="179" spans="1:18" ht="15" x14ac:dyDescent="0.25">
      <c r="A179" s="68">
        <v>179</v>
      </c>
      <c r="B179" s="174">
        <f>IF(Traitement3!B179&gt;0,Traitement3!B179,)</f>
        <v>6.6838831924939945E-2</v>
      </c>
      <c r="C179" s="3">
        <f>IF(AND(Traitement3!D179&lt;1000,Traitement3!D179&gt;0),Traitement3!D179,)</f>
        <v>0</v>
      </c>
      <c r="D179" s="68">
        <v>179</v>
      </c>
      <c r="E179" s="8">
        <f t="shared" si="13"/>
        <v>3.3233556116744889E-4</v>
      </c>
      <c r="F179" s="8">
        <f t="shared" si="14"/>
        <v>8.1262653674831364E-6</v>
      </c>
      <c r="G179" s="8">
        <f t="shared" si="15"/>
        <v>-3.330669073875464E-17</v>
      </c>
      <c r="H179" s="69">
        <f t="shared" si="16"/>
        <v>26795.538481002819</v>
      </c>
      <c r="I179" s="69">
        <f t="shared" si="17"/>
        <v>26795.538481002521</v>
      </c>
      <c r="J179" s="70" t="str">
        <f t="shared" si="18"/>
        <v/>
      </c>
      <c r="K179" s="94"/>
      <c r="L179" s="93"/>
      <c r="Q179" s="68"/>
      <c r="R179" s="68"/>
    </row>
    <row r="180" spans="1:18" ht="15" x14ac:dyDescent="0.25">
      <c r="A180" s="68">
        <v>180</v>
      </c>
      <c r="B180" s="174">
        <f>IF(Traitement3!B180&gt;0,Traitement3!B180,)</f>
        <v>6.6074784920768292E-2</v>
      </c>
      <c r="C180" s="3">
        <f>IF(AND(Traitement3!D180&lt;1000,Traitement3!D180&gt;0),Traitement3!D180,)</f>
        <v>0</v>
      </c>
      <c r="D180" s="68">
        <v>180</v>
      </c>
      <c r="E180" s="8">
        <f t="shared" si="13"/>
        <v>3.2707546332555459E-4</v>
      </c>
      <c r="F180" s="8">
        <f t="shared" si="14"/>
        <v>7.928901080805221E-6</v>
      </c>
      <c r="G180" s="8">
        <f t="shared" si="15"/>
        <v>-3.1086244689504337E-17</v>
      </c>
      <c r="H180" s="69">
        <f t="shared" si="16"/>
        <v>27228.179843922087</v>
      </c>
      <c r="I180" s="69">
        <f t="shared" si="17"/>
        <v>27228.17984392196</v>
      </c>
      <c r="J180" s="70" t="str">
        <f t="shared" si="18"/>
        <v/>
      </c>
      <c r="K180" s="94"/>
      <c r="L180" s="93"/>
      <c r="Q180" s="68"/>
      <c r="R180" s="68"/>
    </row>
    <row r="181" spans="1:18" ht="15" x14ac:dyDescent="0.25">
      <c r="A181" s="68">
        <v>181</v>
      </c>
      <c r="B181" s="174">
        <f>IF(Traitement3!B181&gt;0,Traitement3!B181,)</f>
        <v>6.531073791659664E-2</v>
      </c>
      <c r="C181" s="3">
        <f>IF(AND(Traitement3!D181&lt;1000,Traitement3!D181&gt;0),Traitement3!D181,)</f>
        <v>0</v>
      </c>
      <c r="D181" s="68">
        <v>181</v>
      </c>
      <c r="E181" s="8">
        <f t="shared" si="13"/>
        <v>3.2186185773735998E-4</v>
      </c>
      <c r="F181" s="8">
        <f t="shared" si="14"/>
        <v>7.7363296246296409E-6</v>
      </c>
      <c r="G181" s="8">
        <f t="shared" si="15"/>
        <v>-2.8865798640254028E-17</v>
      </c>
      <c r="H181" s="69">
        <f t="shared" si="16"/>
        <v>27670.951376177007</v>
      </c>
      <c r="I181" s="69">
        <f t="shared" si="17"/>
        <v>27670.951376176774</v>
      </c>
      <c r="J181" s="70" t="str">
        <f t="shared" si="18"/>
        <v/>
      </c>
      <c r="K181" s="94"/>
      <c r="L181" s="93"/>
      <c r="Q181" s="68"/>
      <c r="R181" s="68"/>
    </row>
    <row r="182" spans="1:18" ht="15" x14ac:dyDescent="0.25">
      <c r="A182" s="68">
        <v>182</v>
      </c>
      <c r="B182" s="174">
        <f>IF(Traitement3!B182&gt;0,Traitement3!B182,)</f>
        <v>6.4546690912424987E-2</v>
      </c>
      <c r="C182" s="3">
        <f>IF(AND(Traitement3!D182&lt;1000,Traitement3!D182&gt;0),Traitement3!D182,)</f>
        <v>0</v>
      </c>
      <c r="D182" s="68">
        <v>182</v>
      </c>
      <c r="E182" s="8">
        <f t="shared" si="13"/>
        <v>3.166941348818203E-4</v>
      </c>
      <c r="F182" s="8">
        <f t="shared" si="14"/>
        <v>7.5484346376018412E-6</v>
      </c>
      <c r="G182" s="8">
        <f t="shared" si="15"/>
        <v>-2.6645352591003722E-17</v>
      </c>
      <c r="H182" s="69">
        <f t="shared" si="16"/>
        <v>28124.212713931251</v>
      </c>
      <c r="I182" s="69">
        <f t="shared" si="17"/>
        <v>28124.212713931018</v>
      </c>
      <c r="J182" s="70" t="str">
        <f t="shared" si="18"/>
        <v/>
      </c>
      <c r="K182" s="94"/>
      <c r="L182" s="93"/>
      <c r="Q182" s="68"/>
      <c r="R182" s="68"/>
    </row>
    <row r="183" spans="1:18" ht="15" x14ac:dyDescent="0.25">
      <c r="A183" s="68">
        <v>183</v>
      </c>
      <c r="B183" s="174">
        <f>IF(Traitement3!B183&gt;0,Traitement3!B183,)</f>
        <v>6.3782643908253112E-2</v>
      </c>
      <c r="C183" s="3">
        <f>IF(AND(Traitement3!D183&lt;1000,Traitement3!D183&gt;0),Traitement3!D183,)</f>
        <v>0</v>
      </c>
      <c r="D183" s="68">
        <v>183</v>
      </c>
      <c r="E183" s="8">
        <f t="shared" si="13"/>
        <v>3.1157169577379629E-4</v>
      </c>
      <c r="F183" s="8">
        <f t="shared" si="14"/>
        <v>7.3651025820671929E-6</v>
      </c>
      <c r="G183" s="8">
        <f t="shared" si="15"/>
        <v>-2.4424906541753413E-17</v>
      </c>
      <c r="H183" s="69">
        <f t="shared" si="16"/>
        <v>28588.34072730445</v>
      </c>
      <c r="I183" s="69">
        <f t="shared" si="17"/>
        <v>28588.34072730457</v>
      </c>
      <c r="J183" s="70" t="str">
        <f t="shared" si="18"/>
        <v/>
      </c>
      <c r="K183" s="94"/>
      <c r="L183" s="93"/>
      <c r="R183" s="68"/>
    </row>
    <row r="184" spans="1:18" ht="15" x14ac:dyDescent="0.25">
      <c r="A184" s="68">
        <v>184</v>
      </c>
      <c r="B184" s="174">
        <f>IF(Traitement3!B184&gt;0,Traitement3!B184,)</f>
        <v>6.309500160449856E-2</v>
      </c>
      <c r="C184" s="3">
        <f>IF(AND(Traitement3!D184&lt;1000,Traitement3!D184&gt;0),Traitement3!D184,)</f>
        <v>0</v>
      </c>
      <c r="D184" s="68">
        <v>184</v>
      </c>
      <c r="E184" s="8">
        <f t="shared" si="13"/>
        <v>3.0699973143187564E-4</v>
      </c>
      <c r="F184" s="8">
        <f t="shared" si="14"/>
        <v>7.2039134209535073E-6</v>
      </c>
      <c r="G184" s="8">
        <f t="shared" si="15"/>
        <v>-2.4424906541753413E-17</v>
      </c>
      <c r="H184" s="69">
        <f t="shared" si="16"/>
        <v>29015.673141936262</v>
      </c>
      <c r="I184" s="69">
        <f t="shared" si="17"/>
        <v>29015.673141936524</v>
      </c>
      <c r="J184" s="70" t="str">
        <f t="shared" si="18"/>
        <v/>
      </c>
      <c r="K184" s="94"/>
      <c r="L184" s="93"/>
      <c r="R184" s="68"/>
    </row>
    <row r="185" spans="1:18" ht="15" x14ac:dyDescent="0.25">
      <c r="A185" s="68">
        <v>185</v>
      </c>
      <c r="B185" s="174">
        <f>IF(Traitement3!B185&gt;0,Traitement3!B185,)</f>
        <v>6.2407359300744231E-2</v>
      </c>
      <c r="C185" s="3">
        <f>IF(AND(Traitement3!D185&lt;1000,Traitement3!D185&gt;0),Traitement3!D185,)</f>
        <v>0</v>
      </c>
      <c r="D185" s="68">
        <v>185</v>
      </c>
      <c r="E185" s="8">
        <f t="shared" si="13"/>
        <v>3.0246354782248464E-4</v>
      </c>
      <c r="F185" s="8">
        <f t="shared" si="14"/>
        <v>7.0462515698085986E-6</v>
      </c>
      <c r="G185" s="8">
        <f t="shared" si="15"/>
        <v>-2.2204460492503107E-17</v>
      </c>
      <c r="H185" s="69">
        <f t="shared" si="16"/>
        <v>29452.428843632828</v>
      </c>
      <c r="I185" s="69">
        <f t="shared" si="17"/>
        <v>29452.428843632224</v>
      </c>
      <c r="J185" s="70" t="str">
        <f t="shared" si="18"/>
        <v/>
      </c>
      <c r="K185" s="94"/>
      <c r="L185" s="93"/>
      <c r="R185" s="68"/>
    </row>
    <row r="186" spans="1:18" ht="15" x14ac:dyDescent="0.25">
      <c r="A186" s="68">
        <v>186</v>
      </c>
      <c r="B186" s="174">
        <f>IF(Traitement3!B186&gt;0,Traitement3!B186,)</f>
        <v>6.1719716996989672E-2</v>
      </c>
      <c r="C186" s="3">
        <f>IF(AND(Traitement3!D186&lt;1000,Traitement3!D186&gt;0),Traitement3!D186,)</f>
        <v>0</v>
      </c>
      <c r="D186" s="68">
        <v>186</v>
      </c>
      <c r="E186" s="8">
        <f t="shared" si="13"/>
        <v>2.9796272929266676E-4</v>
      </c>
      <c r="F186" s="8">
        <f t="shared" si="14"/>
        <v>6.8920398576424562E-6</v>
      </c>
      <c r="G186" s="8">
        <f t="shared" si="15"/>
        <v>-1.9984014443252798E-17</v>
      </c>
      <c r="H186" s="69">
        <f t="shared" si="16"/>
        <v>29898.922726133162</v>
      </c>
      <c r="I186" s="69">
        <f t="shared" si="17"/>
        <v>29898.922726132518</v>
      </c>
      <c r="J186" s="70" t="str">
        <f t="shared" si="18"/>
        <v/>
      </c>
      <c r="K186" s="94"/>
      <c r="L186" s="93"/>
    </row>
    <row r="187" spans="1:18" ht="15" x14ac:dyDescent="0.25">
      <c r="A187" s="68">
        <v>187</v>
      </c>
      <c r="B187" s="174">
        <f>IF(Traitement3!B187&gt;0,Traitement3!B187,)</f>
        <v>6.1032074693235121E-2</v>
      </c>
      <c r="C187" s="3">
        <f>IF(AND(Traitement3!D187&lt;1000,Traitement3!D187&gt;0),Traitement3!D187,)</f>
        <v>0</v>
      </c>
      <c r="D187" s="68">
        <v>187</v>
      </c>
      <c r="E187" s="8">
        <f t="shared" si="13"/>
        <v>2.934968665603277E-4</v>
      </c>
      <c r="F187" s="8">
        <f t="shared" si="14"/>
        <v>6.7412028011025895E-6</v>
      </c>
      <c r="G187" s="8">
        <f t="shared" si="15"/>
        <v>-1.9984014443252798E-17</v>
      </c>
      <c r="H187" s="69">
        <f t="shared" si="16"/>
        <v>30355.48387578634</v>
      </c>
      <c r="I187" s="69">
        <f t="shared" si="17"/>
        <v>30355.483875786809</v>
      </c>
      <c r="J187" s="70" t="str">
        <f t="shared" si="18"/>
        <v/>
      </c>
      <c r="K187" s="94"/>
      <c r="L187" s="93"/>
    </row>
    <row r="188" spans="1:18" ht="15" x14ac:dyDescent="0.25">
      <c r="A188" s="68">
        <v>188</v>
      </c>
      <c r="B188" s="174">
        <f>IF(Traitement3!B188&gt;0,Traitement3!B188,)</f>
        <v>6.0344432389480569E-2</v>
      </c>
      <c r="C188" s="3">
        <f>IF(AND(Traitement3!D188&lt;1000,Traitement3!D188&gt;0),Traitement3!D188,)</f>
        <v>0</v>
      </c>
      <c r="D188" s="68">
        <v>188</v>
      </c>
      <c r="E188" s="8">
        <f t="shared" si="13"/>
        <v>2.890655565934569E-4</v>
      </c>
      <c r="F188" s="8">
        <f t="shared" si="14"/>
        <v>6.5936665675580435E-6</v>
      </c>
      <c r="G188" s="8">
        <f t="shared" si="15"/>
        <v>-1.776356839400249E-17</v>
      </c>
      <c r="H188" s="69">
        <f t="shared" si="16"/>
        <v>30822.456380175499</v>
      </c>
      <c r="I188" s="69">
        <f t="shared" si="17"/>
        <v>30822.456380175787</v>
      </c>
      <c r="J188" s="70" t="str">
        <f t="shared" si="18"/>
        <v/>
      </c>
      <c r="K188" s="94"/>
      <c r="L188" s="93"/>
    </row>
    <row r="189" spans="1:18" ht="15" x14ac:dyDescent="0.25">
      <c r="A189" s="68">
        <v>189</v>
      </c>
      <c r="B189" s="174">
        <f>IF(Traitement3!B189&gt;0,Traitement3!B189,)</f>
        <v>5.9656790085726018E-2</v>
      </c>
      <c r="C189" s="3">
        <f>IF(AND(Traitement3!D189&lt;1000,Traitement3!D189&gt;0),Traitement3!D189,)</f>
        <v>0</v>
      </c>
      <c r="D189" s="68">
        <v>189</v>
      </c>
      <c r="E189" s="8">
        <f t="shared" si="13"/>
        <v>2.8466840249201375E-4</v>
      </c>
      <c r="F189" s="8">
        <f t="shared" si="14"/>
        <v>6.449358939033168E-6</v>
      </c>
      <c r="G189" s="8">
        <f t="shared" si="15"/>
        <v>-1.5543122344752181E-17</v>
      </c>
      <c r="H189" s="69">
        <f t="shared" si="16"/>
        <v>31300.200192665747</v>
      </c>
      <c r="I189" s="69">
        <f t="shared" si="17"/>
        <v>31300.200192664801</v>
      </c>
      <c r="J189" s="70" t="str">
        <f t="shared" si="18"/>
        <v/>
      </c>
      <c r="K189" s="94"/>
      <c r="L189" s="93"/>
    </row>
    <row r="190" spans="1:18" ht="15" x14ac:dyDescent="0.25">
      <c r="A190" s="68">
        <v>190</v>
      </c>
      <c r="B190" s="174">
        <f>IF(Traitement3!B190&gt;0,Traitement3!B190,)</f>
        <v>5.9045552482388783E-2</v>
      </c>
      <c r="C190" s="3">
        <f>IF(AND(Traitement3!D190&lt;1000,Traitement3!D190&gt;0),Traitement3!D190,)</f>
        <v>0</v>
      </c>
      <c r="D190" s="68">
        <v>190</v>
      </c>
      <c r="E190" s="8">
        <f t="shared" si="13"/>
        <v>2.8078817899980513E-4</v>
      </c>
      <c r="F190" s="8">
        <f t="shared" si="14"/>
        <v>6.3237387852639673E-6</v>
      </c>
      <c r="G190" s="8">
        <f t="shared" si="15"/>
        <v>-1.5543122344752181E-17</v>
      </c>
      <c r="H190" s="69">
        <f t="shared" si="16"/>
        <v>31734.208109863517</v>
      </c>
      <c r="I190" s="69">
        <f t="shared" si="17"/>
        <v>31734.20810986474</v>
      </c>
      <c r="J190" s="70" t="str">
        <f t="shared" si="18"/>
        <v/>
      </c>
      <c r="K190" s="94"/>
      <c r="L190" s="93"/>
    </row>
    <row r="191" spans="1:18" ht="15" x14ac:dyDescent="0.25">
      <c r="A191" s="68">
        <v>191</v>
      </c>
      <c r="B191" s="174">
        <f>IF(Traitement3!B191&gt;0,Traitement3!B191,)</f>
        <v>5.8357910178634224E-2</v>
      </c>
      <c r="C191" s="3">
        <f>IF(AND(Traitement3!D191&lt;1000,Traitement3!D191&gt;0),Traitement3!D191,)</f>
        <v>0</v>
      </c>
      <c r="D191" s="68">
        <v>191</v>
      </c>
      <c r="E191" s="8">
        <f t="shared" si="13"/>
        <v>2.7645447982371785E-4</v>
      </c>
      <c r="F191" s="8">
        <f t="shared" si="14"/>
        <v>6.1853381525985552E-6</v>
      </c>
      <c r="G191" s="8">
        <f t="shared" si="15"/>
        <v>-1.5543122344752181E-17</v>
      </c>
      <c r="H191" s="69">
        <f t="shared" si="16"/>
        <v>32233.339984730068</v>
      </c>
      <c r="I191" s="69">
        <f t="shared" si="17"/>
        <v>32233.339984729279</v>
      </c>
      <c r="J191" s="70" t="str">
        <f t="shared" si="18"/>
        <v/>
      </c>
      <c r="K191" s="94"/>
      <c r="L191" s="93"/>
    </row>
    <row r="192" spans="1:18" ht="15" x14ac:dyDescent="0.25">
      <c r="A192" s="68">
        <v>192</v>
      </c>
      <c r="B192" s="174">
        <f>IF(Traitement3!B192&gt;0,Traitement3!B192,)</f>
        <v>5.7746672575296774E-2</v>
      </c>
      <c r="C192" s="3">
        <f>IF(AND(Traitement3!D192&lt;1000,Traitement3!D192&gt;0),Traitement3!D192,)</f>
        <v>0</v>
      </c>
      <c r="D192" s="68">
        <v>192</v>
      </c>
      <c r="E192" s="8">
        <f t="shared" si="13"/>
        <v>2.7263005398091289E-4</v>
      </c>
      <c r="F192" s="8">
        <f t="shared" si="14"/>
        <v>6.0648600750158915E-6</v>
      </c>
      <c r="G192" s="8">
        <f t="shared" si="15"/>
        <v>-1.332267629550187E-17</v>
      </c>
      <c r="H192" s="69">
        <f t="shared" si="16"/>
        <v>32686.99725847572</v>
      </c>
      <c r="I192" s="69">
        <f t="shared" si="17"/>
        <v>32686.997258476487</v>
      </c>
      <c r="J192" s="70" t="str">
        <f t="shared" si="18"/>
        <v/>
      </c>
      <c r="K192" s="94"/>
      <c r="L192" s="93"/>
    </row>
    <row r="193" spans="1:12" ht="15" x14ac:dyDescent="0.25">
      <c r="A193" s="68">
        <v>193</v>
      </c>
      <c r="B193" s="174">
        <f>IF(Traitement3!B193&gt;0,Traitement3!B193,)</f>
        <v>5.7135434971959539E-2</v>
      </c>
      <c r="C193" s="3">
        <f>IF(AND(Traitement3!D193&lt;1000,Traitement3!D193&gt;0),Traitement3!D193,)</f>
        <v>0</v>
      </c>
      <c r="D193" s="68">
        <v>193</v>
      </c>
      <c r="E193" s="8">
        <f t="shared" si="13"/>
        <v>2.6883147286425879E-4</v>
      </c>
      <c r="F193" s="8">
        <f t="shared" si="14"/>
        <v>5.9467284460612178E-6</v>
      </c>
      <c r="G193" s="8">
        <f t="shared" si="15"/>
        <v>-1.332267629550187E-17</v>
      </c>
      <c r="H193" s="69">
        <f t="shared" si="16"/>
        <v>33150.365814863697</v>
      </c>
      <c r="I193" s="69">
        <f t="shared" si="17"/>
        <v>33150.365814863646</v>
      </c>
      <c r="J193" s="70" t="str">
        <f t="shared" si="18"/>
        <v/>
      </c>
      <c r="K193" s="94"/>
      <c r="L193" s="93"/>
    </row>
    <row r="194" spans="1:12" ht="15" x14ac:dyDescent="0.25">
      <c r="A194" s="68">
        <v>194</v>
      </c>
      <c r="B194" s="174">
        <f>IF(Traitement3!B194&gt;0,Traitement3!B194,)</f>
        <v>5.6524197368622082E-2</v>
      </c>
      <c r="C194" s="3">
        <f>IF(AND(Traitement3!D194&lt;1000,Traitement3!D194&gt;0),Traitement3!D194,)</f>
        <v>0</v>
      </c>
      <c r="D194" s="68">
        <v>194</v>
      </c>
      <c r="E194" s="8">
        <f t="shared" ref="E194:E257" si="19">IF(B194&gt;0,1/2*(B194-K$13*F194+M$8)+1/2*POWER((B194-K$13*F194+M$8)^2-4*M$10*(B194-K$13*F194),0.5),"")</f>
        <v>2.6505847699190288E-4</v>
      </c>
      <c r="F194" s="8">
        <f t="shared" ref="F194:F257" si="20">IF(B194="","",LN(1+EXP($L$16*(B194-$L$15)))/$L$16)</f>
        <v>5.8308975746137332E-6</v>
      </c>
      <c r="G194" s="8">
        <f t="shared" ref="G194:G257" si="21">IF(B194&gt;0,-LN(1+EXP(L$18*(B194-L$17)))/L$18,"")</f>
        <v>-1.110223024625156E-17</v>
      </c>
      <c r="H194" s="69">
        <f t="shared" si="16"/>
        <v>33623.760650964185</v>
      </c>
      <c r="I194" s="69">
        <f t="shared" si="17"/>
        <v>33623.760650964607</v>
      </c>
      <c r="J194" s="70" t="str">
        <f t="shared" si="18"/>
        <v/>
      </c>
      <c r="K194" s="94"/>
      <c r="L194" s="93"/>
    </row>
    <row r="195" spans="1:12" ht="15" x14ac:dyDescent="0.25">
      <c r="A195" s="68">
        <v>195</v>
      </c>
      <c r="B195" s="174">
        <f>IF(Traitement3!B195&gt;0,Traitement3!B195,)</f>
        <v>5.5912959765284632E-2</v>
      </c>
      <c r="C195" s="3">
        <f>IF(AND(Traitement3!D195&lt;1000,Traitement3!D195&gt;0),Traitement3!D195,)</f>
        <v>0</v>
      </c>
      <c r="D195" s="68">
        <v>195</v>
      </c>
      <c r="E195" s="8">
        <f t="shared" si="19"/>
        <v>2.6131081032250425E-4</v>
      </c>
      <c r="F195" s="8">
        <f t="shared" si="20"/>
        <v>5.7173226589515586E-6</v>
      </c>
      <c r="G195" s="8">
        <f t="shared" si="21"/>
        <v>-1.110223024625156E-17</v>
      </c>
      <c r="H195" s="69">
        <f t="shared" ref="H195:H258" si="22">IF(B195&gt;0,IF(K$13=1,(L$11*10/(B195-E195-F195)-L$11*10/(L$9))+K$11*10/(L$14+F195)-K$11*10/(L$14+L$19-K$9+G195),L$11*10/(B195-E195)-L$11*10/(L$9)),"")</f>
        <v>34107.510538625371</v>
      </c>
      <c r="I195" s="69">
        <f t="shared" ref="I195:I258" si="23">IF(B195&gt;0,IF(K$13=0,K$11*10/(E195)-K$11*10/(L$19-L$9),K$11*10/(E195)-K$11*10/(K$9-L$9)+K$11*10/(L$14+F195)-K$11*10/(L$14+L$19-K$9+G195)),"")</f>
        <v>34107.510538625684</v>
      </c>
      <c r="J195" s="70" t="str">
        <f t="shared" ref="J195:J258" si="24">IF(OR(B195="",C195=0,C195=""),"",(H195-C195)*(H195-C195))</f>
        <v/>
      </c>
      <c r="K195" s="94"/>
      <c r="L195" s="93"/>
    </row>
    <row r="196" spans="1:12" ht="15" x14ac:dyDescent="0.25">
      <c r="A196" s="68">
        <v>196</v>
      </c>
      <c r="B196" s="174">
        <f>IF(Traitement3!B196&gt;0,Traitement3!B196,)</f>
        <v>5.5378126862364499E-2</v>
      </c>
      <c r="C196" s="3">
        <f>IF(AND(Traitement3!D196&lt;1000,Traitement3!D196&gt;0),Traitement3!D196,)</f>
        <v>0</v>
      </c>
      <c r="D196" s="68">
        <v>196</v>
      </c>
      <c r="E196" s="8">
        <f t="shared" si="19"/>
        <v>2.5805218114426098E-4</v>
      </c>
      <c r="F196" s="8">
        <f t="shared" si="20"/>
        <v>5.619760640841802E-6</v>
      </c>
      <c r="G196" s="8">
        <f t="shared" si="21"/>
        <v>-1.110223024625156E-17</v>
      </c>
      <c r="H196" s="69">
        <f t="shared" si="22"/>
        <v>34539.555581764376</v>
      </c>
      <c r="I196" s="69">
        <f t="shared" si="23"/>
        <v>34539.555581763656</v>
      </c>
      <c r="J196" s="70" t="str">
        <f t="shared" si="24"/>
        <v/>
      </c>
      <c r="K196" s="94"/>
      <c r="L196" s="93"/>
    </row>
    <row r="197" spans="1:12" ht="15" x14ac:dyDescent="0.25">
      <c r="A197" s="68">
        <v>197</v>
      </c>
      <c r="B197" s="174">
        <f>IF(Traitement3!B197&gt;0,Traitement3!B197,)</f>
        <v>5.4766889259027264E-2</v>
      </c>
      <c r="C197" s="3">
        <f>IF(AND(Traitement3!D197&lt;1000,Traitement3!D197&gt;0),Traitement3!D197,)</f>
        <v>0</v>
      </c>
      <c r="D197" s="68">
        <v>197</v>
      </c>
      <c r="E197" s="8">
        <f t="shared" si="19"/>
        <v>2.5435132835789631E-4</v>
      </c>
      <c r="F197" s="8">
        <f t="shared" si="20"/>
        <v>5.5102979108013963E-6</v>
      </c>
      <c r="G197" s="8">
        <f t="shared" si="21"/>
        <v>-1.110223024625156E-17</v>
      </c>
      <c r="H197" s="69">
        <f t="shared" si="22"/>
        <v>35043.658557891758</v>
      </c>
      <c r="I197" s="69">
        <f t="shared" si="23"/>
        <v>35043.65855789202</v>
      </c>
      <c r="J197" s="70" t="str">
        <f t="shared" si="24"/>
        <v/>
      </c>
      <c r="K197" s="94"/>
      <c r="L197" s="93"/>
    </row>
    <row r="198" spans="1:12" ht="15" x14ac:dyDescent="0.25">
      <c r="A198" s="68">
        <v>198</v>
      </c>
      <c r="B198" s="174">
        <f>IF(Traitement3!B198&gt;0,Traitement3!B198,)</f>
        <v>5.4232056356106909E-2</v>
      </c>
      <c r="C198" s="3">
        <f>IF(AND(Traitement3!D198&lt;1000,Traitement3!D198&gt;0),Traitement3!D198,)</f>
        <v>0</v>
      </c>
      <c r="D198" s="68">
        <v>198</v>
      </c>
      <c r="E198" s="8">
        <f t="shared" si="19"/>
        <v>2.5113327983378175E-4</v>
      </c>
      <c r="F198" s="8">
        <f t="shared" si="20"/>
        <v>5.4162683139028989E-6</v>
      </c>
      <c r="G198" s="8">
        <f t="shared" si="21"/>
        <v>-8.8817841970012479E-18</v>
      </c>
      <c r="H198" s="69">
        <f t="shared" si="22"/>
        <v>35494.074035267462</v>
      </c>
      <c r="I198" s="69">
        <f t="shared" si="23"/>
        <v>35494.074035266996</v>
      </c>
      <c r="J198" s="70" t="str">
        <f t="shared" si="24"/>
        <v/>
      </c>
      <c r="K198" s="94"/>
      <c r="L198" s="93"/>
    </row>
    <row r="199" spans="1:12" ht="15" x14ac:dyDescent="0.25">
      <c r="A199" s="68">
        <v>199</v>
      </c>
      <c r="B199" s="174">
        <f>IF(Traitement3!B199&gt;0,Traitement3!B199,)</f>
        <v>5.3697223453186775E-2</v>
      </c>
      <c r="C199" s="3">
        <f>IF(AND(Traitement3!D199&lt;1000,Traitement3!D199&gt;0),Traitement3!D199,)</f>
        <v>0</v>
      </c>
      <c r="D199" s="68">
        <v>199</v>
      </c>
      <c r="E199" s="8">
        <f t="shared" si="19"/>
        <v>2.4793391154606659E-4</v>
      </c>
      <c r="F199" s="8">
        <f t="shared" si="20"/>
        <v>5.3238431325550335E-6</v>
      </c>
      <c r="G199" s="8">
        <f t="shared" si="21"/>
        <v>-8.8817841970012479E-18</v>
      </c>
      <c r="H199" s="69">
        <f t="shared" si="22"/>
        <v>35953.465615126152</v>
      </c>
      <c r="I199" s="69">
        <f t="shared" si="23"/>
        <v>35953.465615126071</v>
      </c>
      <c r="J199" s="70" t="str">
        <f t="shared" si="24"/>
        <v/>
      </c>
      <c r="K199" s="94"/>
      <c r="L199" s="93"/>
    </row>
    <row r="200" spans="1:12" ht="15" x14ac:dyDescent="0.25">
      <c r="A200" s="68">
        <v>200</v>
      </c>
      <c r="B200" s="174">
        <f>IF(Traitement3!B200&gt;0,Traitement3!B200,)</f>
        <v>5.3162390550266642E-2</v>
      </c>
      <c r="C200" s="3">
        <f>IF(AND(Traitement3!D200&lt;1000,Traitement3!D200&gt;0),Traitement3!D200,)</f>
        <v>0</v>
      </c>
      <c r="D200" s="68">
        <v>200</v>
      </c>
      <c r="E200" s="8">
        <f t="shared" si="19"/>
        <v>2.447530622795846E-4</v>
      </c>
      <c r="F200" s="8">
        <f t="shared" si="20"/>
        <v>5.2329949954611208E-6</v>
      </c>
      <c r="G200" s="8">
        <f t="shared" si="21"/>
        <v>-8.8817841970012479E-18</v>
      </c>
      <c r="H200" s="69">
        <f t="shared" si="22"/>
        <v>36422.104173892018</v>
      </c>
      <c r="I200" s="69">
        <f t="shared" si="23"/>
        <v>36422.104173893153</v>
      </c>
      <c r="J200" s="70" t="str">
        <f t="shared" si="24"/>
        <v/>
      </c>
      <c r="K200" s="94"/>
      <c r="L200" s="93"/>
    </row>
    <row r="201" spans="1:12" ht="15" x14ac:dyDescent="0.25">
      <c r="A201" s="68">
        <v>201</v>
      </c>
      <c r="B201" s="174">
        <f>IF(Traitement3!B201&gt;0,Traitement3!B201,)</f>
        <v>5.2627557647346501E-2</v>
      </c>
      <c r="C201" s="3">
        <f>IF(AND(Traitement3!D201&lt;1000,Traitement3!D201&gt;0),Traitement3!D201,)</f>
        <v>0</v>
      </c>
      <c r="D201" s="68">
        <v>201</v>
      </c>
      <c r="E201" s="8">
        <f t="shared" si="19"/>
        <v>2.4159057265786543E-4</v>
      </c>
      <c r="F201" s="8">
        <f t="shared" si="20"/>
        <v>5.1436969981183914E-6</v>
      </c>
      <c r="G201" s="8">
        <f t="shared" si="21"/>
        <v>-8.8817841970012479E-18</v>
      </c>
      <c r="H201" s="69">
        <f t="shared" si="22"/>
        <v>36900.271599595704</v>
      </c>
      <c r="I201" s="69">
        <f t="shared" si="23"/>
        <v>36900.271599595682</v>
      </c>
      <c r="J201" s="70" t="str">
        <f t="shared" si="24"/>
        <v/>
      </c>
      <c r="K201" s="94"/>
      <c r="L201" s="93"/>
    </row>
    <row r="202" spans="1:12" ht="15" x14ac:dyDescent="0.25">
      <c r="A202" s="68">
        <v>202</v>
      </c>
      <c r="B202" s="174">
        <f>IF(Traitement3!B202&gt;0,Traitement3!B202,)</f>
        <v>5.2092724744426153E-2</v>
      </c>
      <c r="C202" s="3">
        <f>IF(AND(Traitement3!D202&lt;1000,Traitement3!D202&gt;0),Traitement3!D202,)</f>
        <v>0</v>
      </c>
      <c r="D202" s="68">
        <v>202</v>
      </c>
      <c r="E202" s="8">
        <f t="shared" si="19"/>
        <v>2.3844628511708599E-4</v>
      </c>
      <c r="F202" s="8">
        <f t="shared" si="20"/>
        <v>5.0559226948710816E-6</v>
      </c>
      <c r="G202" s="8">
        <f t="shared" si="21"/>
        <v>-8.8817841970012479E-18</v>
      </c>
      <c r="H202" s="69">
        <f t="shared" si="22"/>
        <v>37388.261357146825</v>
      </c>
      <c r="I202" s="69">
        <f t="shared" si="23"/>
        <v>37388.261357147385</v>
      </c>
      <c r="J202" s="70" t="str">
        <f t="shared" si="24"/>
        <v/>
      </c>
      <c r="K202" s="94"/>
      <c r="L202" s="93"/>
    </row>
    <row r="203" spans="1:12" ht="15" x14ac:dyDescent="0.25">
      <c r="A203" s="68">
        <v>203</v>
      </c>
      <c r="B203" s="174">
        <f>IF(Traitement3!B203&gt;0,Traitement3!B203,)</f>
        <v>5.1557891841506012E-2</v>
      </c>
      <c r="C203" s="3">
        <f>IF(AND(Traitement3!D203&lt;1000,Traitement3!D203&gt;0),Traitement3!D203,)</f>
        <v>0</v>
      </c>
      <c r="D203" s="68">
        <v>203</v>
      </c>
      <c r="E203" s="8">
        <f t="shared" si="19"/>
        <v>2.3532004388063243E-4</v>
      </c>
      <c r="F203" s="8">
        <f t="shared" si="20"/>
        <v>4.9696460910800813E-6</v>
      </c>
      <c r="G203" s="8">
        <f t="shared" si="21"/>
        <v>-6.6613381477509375E-18</v>
      </c>
      <c r="H203" s="69">
        <f t="shared" si="22"/>
        <v>37886.379088788613</v>
      </c>
      <c r="I203" s="69">
        <f t="shared" si="23"/>
        <v>37886.379088787646</v>
      </c>
      <c r="J203" s="70" t="str">
        <f t="shared" si="24"/>
        <v/>
      </c>
      <c r="K203" s="94"/>
      <c r="L203" s="93"/>
    </row>
    <row r="204" spans="1:12" ht="15" x14ac:dyDescent="0.25">
      <c r="A204" s="68">
        <v>204</v>
      </c>
      <c r="B204" s="174">
        <f>IF(Traitement3!B204&gt;0,Traitement3!B204,)</f>
        <v>5.1023058938585879E-2</v>
      </c>
      <c r="C204" s="3">
        <f>IF(AND(Traitement3!D204&lt;1000,Traitement3!D204&gt;0),Traitement3!D204,)</f>
        <v>0</v>
      </c>
      <c r="D204" s="68">
        <v>204</v>
      </c>
      <c r="E204" s="8">
        <f t="shared" si="19"/>
        <v>2.3221169493387039E-4</v>
      </c>
      <c r="F204" s="8">
        <f t="shared" si="20"/>
        <v>4.8848416354436587E-6</v>
      </c>
      <c r="G204" s="8">
        <f t="shared" si="21"/>
        <v>-6.6613381477509375E-18</v>
      </c>
      <c r="H204" s="69">
        <f t="shared" si="22"/>
        <v>38394.943252318815</v>
      </c>
      <c r="I204" s="69">
        <f t="shared" si="23"/>
        <v>38394.943252319201</v>
      </c>
      <c r="J204" s="70" t="str">
        <f t="shared" si="24"/>
        <v/>
      </c>
      <c r="K204" s="94"/>
      <c r="L204" s="93"/>
    </row>
    <row r="205" spans="1:12" ht="15" x14ac:dyDescent="0.25">
      <c r="A205" s="68">
        <v>205</v>
      </c>
      <c r="B205" s="174">
        <f>IF(Traitement3!B205&gt;0,Traitement3!B205,)</f>
        <v>5.0564630736082847E-2</v>
      </c>
      <c r="C205" s="3">
        <f>IF(AND(Traitement3!D205&lt;1000,Traitement3!D205&gt;0),Traitement3!D205,)</f>
        <v>0</v>
      </c>
      <c r="D205" s="68">
        <v>205</v>
      </c>
      <c r="E205" s="8">
        <f t="shared" si="19"/>
        <v>2.2956152116332396E-4</v>
      </c>
      <c r="F205" s="8">
        <f t="shared" si="20"/>
        <v>4.8133047621396633E-6</v>
      </c>
      <c r="G205" s="8">
        <f t="shared" si="21"/>
        <v>-6.6613381477509375E-18</v>
      </c>
      <c r="H205" s="69">
        <f t="shared" si="22"/>
        <v>38839.42114480336</v>
      </c>
      <c r="I205" s="69">
        <f t="shared" si="23"/>
        <v>38839.421144802363</v>
      </c>
      <c r="J205" s="70" t="str">
        <f t="shared" si="24"/>
        <v/>
      </c>
      <c r="K205" s="94"/>
      <c r="L205" s="93"/>
    </row>
    <row r="206" spans="1:12" ht="15" x14ac:dyDescent="0.25">
      <c r="A206" s="68">
        <v>206</v>
      </c>
      <c r="B206" s="174">
        <f>IF(Traitement3!B206&gt;0,Traitement3!B206,)</f>
        <v>5.0029797833162706E-2</v>
      </c>
      <c r="C206" s="3">
        <f>IF(AND(Traitement3!D206&lt;1000,Traitement3!D206&gt;0),Traitement3!D206,)</f>
        <v>0</v>
      </c>
      <c r="D206" s="68">
        <v>206</v>
      </c>
      <c r="E206" s="8">
        <f t="shared" si="19"/>
        <v>2.2648599805287495E-4</v>
      </c>
      <c r="F206" s="8">
        <f t="shared" si="20"/>
        <v>4.7311679877900434E-6</v>
      </c>
      <c r="G206" s="8">
        <f t="shared" si="21"/>
        <v>-6.6613381477509375E-18</v>
      </c>
      <c r="H206" s="69">
        <f t="shared" si="22"/>
        <v>39368.277270045721</v>
      </c>
      <c r="I206" s="69">
        <f t="shared" si="23"/>
        <v>39368.277270047503</v>
      </c>
      <c r="J206" s="70" t="str">
        <f t="shared" si="24"/>
        <v/>
      </c>
      <c r="K206" s="94"/>
      <c r="L206" s="93"/>
    </row>
    <row r="207" spans="1:12" ht="15" x14ac:dyDescent="0.25">
      <c r="A207" s="68">
        <v>207</v>
      </c>
      <c r="B207" s="174">
        <f>IF(Traitement3!B207&gt;0,Traitement3!B207,)</f>
        <v>4.9571369630659674E-2</v>
      </c>
      <c r="C207" s="3">
        <f>IF(AND(Traitement3!D207&lt;1000,Traitement3!D207&gt;0),Traitement3!D207,)</f>
        <v>0</v>
      </c>
      <c r="D207" s="68">
        <v>207</v>
      </c>
      <c r="E207" s="8">
        <f t="shared" si="19"/>
        <v>2.2386373911151281E-4</v>
      </c>
      <c r="F207" s="8">
        <f t="shared" si="20"/>
        <v>4.6618814448761948E-6</v>
      </c>
      <c r="G207" s="8">
        <f t="shared" si="21"/>
        <v>-6.6613381477509375E-18</v>
      </c>
      <c r="H207" s="69">
        <f t="shared" si="22"/>
        <v>39830.668362747623</v>
      </c>
      <c r="I207" s="69">
        <f t="shared" si="23"/>
        <v>39830.668362747056</v>
      </c>
      <c r="J207" s="70" t="str">
        <f t="shared" si="24"/>
        <v/>
      </c>
      <c r="K207" s="94"/>
      <c r="L207" s="93"/>
    </row>
    <row r="208" spans="1:12" ht="15" x14ac:dyDescent="0.25">
      <c r="A208" s="68">
        <v>208</v>
      </c>
      <c r="B208" s="174">
        <f>IF(Traitement3!B208&gt;0,Traitement3!B208,)</f>
        <v>4.9112941428156635E-2</v>
      </c>
      <c r="C208" s="3">
        <f>IF(AND(Traitement3!D208&lt;1000,Traitement3!D208&gt;0),Traitement3!D208,)</f>
        <v>0</v>
      </c>
      <c r="D208" s="68">
        <v>208</v>
      </c>
      <c r="E208" s="8">
        <f t="shared" si="19"/>
        <v>2.2125421624913377E-4</v>
      </c>
      <c r="F208" s="8">
        <f t="shared" si="20"/>
        <v>4.5936095076960784E-6</v>
      </c>
      <c r="G208" s="8">
        <f t="shared" si="21"/>
        <v>-6.6613381477509375E-18</v>
      </c>
      <c r="H208" s="69">
        <f t="shared" si="22"/>
        <v>40301.694268288462</v>
      </c>
      <c r="I208" s="69">
        <f t="shared" si="23"/>
        <v>40301.694268289415</v>
      </c>
      <c r="J208" s="70" t="str">
        <f t="shared" si="24"/>
        <v/>
      </c>
      <c r="K208" s="94"/>
      <c r="L208" s="93"/>
    </row>
    <row r="209" spans="1:12" ht="15" x14ac:dyDescent="0.25">
      <c r="A209" s="68">
        <v>209</v>
      </c>
      <c r="B209" s="174">
        <f>IF(Traitement3!B209&gt;0,Traitement3!B209,)</f>
        <v>4.8654513225653603E-2</v>
      </c>
      <c r="C209" s="3">
        <f>IF(AND(Traitement3!D209&lt;1000,Traitement3!D209&gt;0),Traitement3!D209,)</f>
        <v>0</v>
      </c>
      <c r="D209" s="68">
        <v>209</v>
      </c>
      <c r="E209" s="8">
        <f t="shared" si="19"/>
        <v>2.1865733742963689E-4</v>
      </c>
      <c r="F209" s="8">
        <f t="shared" si="20"/>
        <v>4.5263373209273224E-6</v>
      </c>
      <c r="G209" s="8">
        <f t="shared" si="21"/>
        <v>-4.4408920985006255E-18</v>
      </c>
      <c r="H209" s="69">
        <f t="shared" si="22"/>
        <v>40781.599041127294</v>
      </c>
      <c r="I209" s="69">
        <f t="shared" si="23"/>
        <v>40781.599041127069</v>
      </c>
      <c r="J209" s="70" t="str">
        <f t="shared" si="24"/>
        <v/>
      </c>
      <c r="K209" s="94"/>
      <c r="L209" s="93"/>
    </row>
    <row r="210" spans="1:12" ht="15" x14ac:dyDescent="0.25">
      <c r="A210" s="68">
        <v>210</v>
      </c>
      <c r="B210" s="174">
        <f>IF(Traitement3!B210&gt;0,Traitement3!B210,)</f>
        <v>4.811968032273347E-2</v>
      </c>
      <c r="C210" s="3">
        <f>IF(AND(Traitement3!D210&lt;1000,Traitement3!D210&gt;0),Traitement3!D210,)</f>
        <v>0</v>
      </c>
      <c r="D210" s="68">
        <v>210</v>
      </c>
      <c r="E210" s="8">
        <f t="shared" si="19"/>
        <v>2.1564350457485559E-4</v>
      </c>
      <c r="F210" s="8">
        <f t="shared" si="20"/>
        <v>4.449097159954368E-6</v>
      </c>
      <c r="G210" s="8">
        <f t="shared" si="21"/>
        <v>-4.4408920985006255E-18</v>
      </c>
      <c r="H210" s="69">
        <f t="shared" si="22"/>
        <v>41353.04836353429</v>
      </c>
      <c r="I210" s="69">
        <f t="shared" si="23"/>
        <v>41353.048363534595</v>
      </c>
      <c r="J210" s="70" t="str">
        <f t="shared" si="24"/>
        <v/>
      </c>
      <c r="K210" s="94"/>
      <c r="L210" s="93"/>
    </row>
    <row r="211" spans="1:12" ht="15" x14ac:dyDescent="0.25">
      <c r="A211" s="68">
        <v>211</v>
      </c>
      <c r="B211" s="174">
        <f>IF(Traitement3!B211&gt;0,Traitement3!B211,)</f>
        <v>4.7737656820647532E-2</v>
      </c>
      <c r="C211" s="3">
        <f>IF(AND(Traitement3!D211&lt;1000,Traitement3!D211&gt;0),Traitement3!D211,)</f>
        <v>0</v>
      </c>
      <c r="D211" s="68">
        <v>211</v>
      </c>
      <c r="E211" s="8">
        <f t="shared" si="19"/>
        <v>2.1350114816223731E-4</v>
      </c>
      <c r="F211" s="8">
        <f t="shared" si="20"/>
        <v>4.3947338613883531E-6</v>
      </c>
      <c r="G211" s="8">
        <f t="shared" si="21"/>
        <v>-4.4408920985006255E-18</v>
      </c>
      <c r="H211" s="69">
        <f t="shared" si="22"/>
        <v>41769.068280963656</v>
      </c>
      <c r="I211" s="69">
        <f t="shared" si="23"/>
        <v>41769.068280963147</v>
      </c>
      <c r="J211" s="70" t="str">
        <f t="shared" si="24"/>
        <v/>
      </c>
      <c r="K211" s="94"/>
      <c r="L211" s="93"/>
    </row>
    <row r="212" spans="1:12" ht="15" x14ac:dyDescent="0.25">
      <c r="A212" s="68">
        <v>212</v>
      </c>
      <c r="B212" s="174">
        <f>IF(Traitement3!B212&gt;0,Traitement3!B212,)</f>
        <v>4.7279228618144493E-2</v>
      </c>
      <c r="C212" s="3">
        <f>IF(AND(Traitement3!D212&lt;1000,Traitement3!D212&gt;0),Traitement3!D212,)</f>
        <v>0</v>
      </c>
      <c r="D212" s="68">
        <v>212</v>
      </c>
      <c r="E212" s="8">
        <f t="shared" si="19"/>
        <v>2.1094165799849518E-4</v>
      </c>
      <c r="F212" s="8">
        <f t="shared" si="20"/>
        <v>4.3303739525010882E-6</v>
      </c>
      <c r="G212" s="8">
        <f t="shared" si="21"/>
        <v>-4.4408920985006255E-18</v>
      </c>
      <c r="H212" s="69">
        <f t="shared" si="22"/>
        <v>42277.169094810459</v>
      </c>
      <c r="I212" s="69">
        <f t="shared" si="23"/>
        <v>42277.169094810706</v>
      </c>
      <c r="J212" s="70" t="str">
        <f t="shared" si="24"/>
        <v/>
      </c>
      <c r="K212" s="94"/>
      <c r="L212" s="93"/>
    </row>
    <row r="213" spans="1:12" ht="15" x14ac:dyDescent="0.25">
      <c r="A213" s="68">
        <v>213</v>
      </c>
      <c r="B213" s="174">
        <f>IF(Traitement3!B213&gt;0,Traitement3!B213,)</f>
        <v>4.6820800415641461E-2</v>
      </c>
      <c r="C213" s="3">
        <f>IF(AND(Traitement3!D213&lt;1000,Traitement3!D213&gt;0),Traitement3!D213,)</f>
        <v>0</v>
      </c>
      <c r="D213" s="68">
        <v>213</v>
      </c>
      <c r="E213" s="8">
        <f t="shared" si="19"/>
        <v>2.0839445242554211E-4</v>
      </c>
      <c r="F213" s="8">
        <f t="shared" si="20"/>
        <v>4.2669565155823206E-6</v>
      </c>
      <c r="G213" s="8">
        <f t="shared" si="21"/>
        <v>-4.4408920985006255E-18</v>
      </c>
      <c r="H213" s="69">
        <f t="shared" si="22"/>
        <v>42795.222440956597</v>
      </c>
      <c r="I213" s="69">
        <f t="shared" si="23"/>
        <v>42795.22244095584</v>
      </c>
      <c r="J213" s="70" t="str">
        <f t="shared" si="24"/>
        <v/>
      </c>
      <c r="K213" s="94"/>
      <c r="L213" s="93"/>
    </row>
    <row r="214" spans="1:12" ht="15" x14ac:dyDescent="0.25">
      <c r="A214" s="68">
        <v>214</v>
      </c>
      <c r="B214" s="174">
        <f>IF(Traitement3!B214&gt;0,Traitement3!B214,)</f>
        <v>4.6438776913555746E-2</v>
      </c>
      <c r="C214" s="3">
        <f>IF(AND(Traitement3!D214&lt;1000,Traitement3!D214&gt;0),Traitement3!D214,)</f>
        <v>0</v>
      </c>
      <c r="D214" s="68">
        <v>214</v>
      </c>
      <c r="E214" s="8">
        <f t="shared" si="19"/>
        <v>2.0628110185141879E-4</v>
      </c>
      <c r="F214" s="8">
        <f t="shared" si="20"/>
        <v>4.2148186336170254E-6</v>
      </c>
      <c r="G214" s="8">
        <f t="shared" si="21"/>
        <v>-4.4408920985006255E-18</v>
      </c>
      <c r="H214" s="69">
        <f t="shared" si="22"/>
        <v>43234.748820601621</v>
      </c>
      <c r="I214" s="69">
        <f t="shared" si="23"/>
        <v>43234.748820600071</v>
      </c>
      <c r="J214" s="70" t="str">
        <f t="shared" si="24"/>
        <v/>
      </c>
      <c r="K214" s="94"/>
      <c r="L214" s="93"/>
    </row>
    <row r="215" spans="1:12" ht="15" x14ac:dyDescent="0.25">
      <c r="A215" s="68">
        <v>215</v>
      </c>
      <c r="B215" s="174">
        <f>IF(Traitement3!B215&gt;0,Traitement3!B215,)</f>
        <v>4.5980348711052707E-2</v>
      </c>
      <c r="C215" s="3">
        <f>IF(AND(Traitement3!D215&lt;1000,Traitement3!D215&gt;0),Traitement3!D215,)</f>
        <v>0</v>
      </c>
      <c r="D215" s="68">
        <v>215</v>
      </c>
      <c r="E215" s="8">
        <f t="shared" si="19"/>
        <v>2.0375619074385065E-4</v>
      </c>
      <c r="F215" s="8">
        <f t="shared" si="20"/>
        <v>4.1530933675035554E-6</v>
      </c>
      <c r="G215" s="8">
        <f t="shared" si="21"/>
        <v>-4.4408920985006255E-18</v>
      </c>
      <c r="H215" s="69">
        <f t="shared" si="22"/>
        <v>43771.823692262478</v>
      </c>
      <c r="I215" s="69">
        <f t="shared" si="23"/>
        <v>43771.823692264901</v>
      </c>
      <c r="J215" s="70" t="str">
        <f t="shared" si="24"/>
        <v/>
      </c>
      <c r="K215" s="94"/>
      <c r="L215" s="93"/>
    </row>
    <row r="216" spans="1:12" ht="15" x14ac:dyDescent="0.25">
      <c r="A216" s="68">
        <v>216</v>
      </c>
      <c r="B216" s="174">
        <f>IF(Traitement3!B216&gt;0,Traitement3!B216,)</f>
        <v>4.559832520896677E-2</v>
      </c>
      <c r="C216" s="3">
        <f>IF(AND(Traitement3!D216&lt;1000,Traitement3!D216&gt;0),Traitement3!D216,)</f>
        <v>0</v>
      </c>
      <c r="D216" s="68">
        <v>216</v>
      </c>
      <c r="E216" s="8">
        <f t="shared" si="19"/>
        <v>2.0166129758858453E-4</v>
      </c>
      <c r="F216" s="8">
        <f t="shared" si="20"/>
        <v>4.1023466859082535E-6</v>
      </c>
      <c r="G216" s="8">
        <f t="shared" si="21"/>
        <v>-4.4408920985006255E-18</v>
      </c>
      <c r="H216" s="69">
        <f t="shared" si="22"/>
        <v>44227.637527844832</v>
      </c>
      <c r="I216" s="69">
        <f t="shared" si="23"/>
        <v>44227.637527843915</v>
      </c>
      <c r="J216" s="70" t="str">
        <f t="shared" si="24"/>
        <v/>
      </c>
      <c r="K216" s="94"/>
      <c r="L216" s="93"/>
    </row>
    <row r="217" spans="1:12" ht="15" x14ac:dyDescent="0.25">
      <c r="A217" s="68">
        <v>217</v>
      </c>
      <c r="B217" s="174">
        <f>IF(Traitement3!B217&gt;0,Traitement3!B217,)</f>
        <v>4.5139897006463738E-2</v>
      </c>
      <c r="C217" s="3">
        <f>IF(AND(Traitement3!D217&lt;1000,Traitement3!D217&gt;0),Traitement3!D217,)</f>
        <v>0</v>
      </c>
      <c r="D217" s="68">
        <v>217</v>
      </c>
      <c r="E217" s="8">
        <f t="shared" si="19"/>
        <v>1.9915839111603328E-4</v>
      </c>
      <c r="F217" s="8">
        <f t="shared" si="20"/>
        <v>4.0422684442343847E-6</v>
      </c>
      <c r="G217" s="8">
        <f t="shared" si="21"/>
        <v>-4.4408920985006255E-18</v>
      </c>
      <c r="H217" s="69">
        <f t="shared" si="22"/>
        <v>44784.800762011131</v>
      </c>
      <c r="I217" s="69">
        <f t="shared" si="23"/>
        <v>44784.800762012834</v>
      </c>
      <c r="J217" s="70" t="str">
        <f t="shared" si="24"/>
        <v/>
      </c>
      <c r="K217" s="94"/>
      <c r="L217" s="93"/>
    </row>
    <row r="218" spans="1:12" ht="15" x14ac:dyDescent="0.25">
      <c r="A218" s="68">
        <v>218</v>
      </c>
      <c r="B218" s="174">
        <f>IF(Traitement3!B218&gt;0,Traitement3!B218,)</f>
        <v>4.4757873504378022E-2</v>
      </c>
      <c r="C218" s="3">
        <f>IF(AND(Traitement3!D218&lt;1000,Traitement3!D218&gt;0),Traitement3!D218,)</f>
        <v>0</v>
      </c>
      <c r="D218" s="68">
        <v>218</v>
      </c>
      <c r="E218" s="8">
        <f t="shared" si="19"/>
        <v>1.9708171593853241E-4</v>
      </c>
      <c r="F218" s="8">
        <f t="shared" si="20"/>
        <v>3.9928758462731861E-6</v>
      </c>
      <c r="G218" s="8">
        <f t="shared" si="21"/>
        <v>-4.4408920985006255E-18</v>
      </c>
      <c r="H218" s="69">
        <f t="shared" si="22"/>
        <v>45257.824159963027</v>
      </c>
      <c r="I218" s="69">
        <f t="shared" si="23"/>
        <v>45257.824159966098</v>
      </c>
      <c r="J218" s="70" t="str">
        <f t="shared" si="24"/>
        <v/>
      </c>
      <c r="K218" s="94"/>
      <c r="L218" s="93"/>
    </row>
    <row r="219" spans="1:12" ht="15" x14ac:dyDescent="0.25">
      <c r="A219" s="68">
        <v>219</v>
      </c>
      <c r="B219" s="174">
        <f>IF(Traitement3!B219&gt;0,Traitement3!B219,)</f>
        <v>4.4375850002292085E-2</v>
      </c>
      <c r="C219" s="3">
        <f>IF(AND(Traitement3!D219&lt;1000,Traitement3!D219&gt;0),Traitement3!D219,)</f>
        <v>0</v>
      </c>
      <c r="D219" s="68">
        <v>219</v>
      </c>
      <c r="E219" s="8">
        <f t="shared" si="19"/>
        <v>1.9501324361848038E-4</v>
      </c>
      <c r="F219" s="8">
        <f t="shared" si="20"/>
        <v>3.9440867396200742E-6</v>
      </c>
      <c r="G219" s="8">
        <f t="shared" si="21"/>
        <v>-4.4408920985006255E-18</v>
      </c>
      <c r="H219" s="69">
        <f t="shared" si="22"/>
        <v>45738.993856956717</v>
      </c>
      <c r="I219" s="69">
        <f t="shared" si="23"/>
        <v>45738.993856956564</v>
      </c>
      <c r="J219" s="70" t="str">
        <f t="shared" si="24"/>
        <v/>
      </c>
      <c r="K219" s="94"/>
      <c r="L219" s="93"/>
    </row>
    <row r="220" spans="1:12" ht="15" x14ac:dyDescent="0.25">
      <c r="A220" s="68">
        <v>220</v>
      </c>
      <c r="B220" s="174">
        <f>IF(Traitement3!B220&gt;0,Traitement3!B220,)</f>
        <v>4.3993826500206147E-2</v>
      </c>
      <c r="C220" s="3">
        <f>IF(AND(Traitement3!D220&lt;1000,Traitement3!D220&gt;0),Traitement3!D220,)</f>
        <v>0</v>
      </c>
      <c r="D220" s="68">
        <v>220</v>
      </c>
      <c r="E220" s="8">
        <f t="shared" si="19"/>
        <v>1.9295292591227364E-4</v>
      </c>
      <c r="F220" s="8">
        <f t="shared" si="20"/>
        <v>3.8958937516003568E-6</v>
      </c>
      <c r="G220" s="8">
        <f t="shared" si="21"/>
        <v>-4.4408920985006255E-18</v>
      </c>
      <c r="H220" s="69">
        <f t="shared" si="22"/>
        <v>46228.522058274051</v>
      </c>
      <c r="I220" s="69">
        <f t="shared" si="23"/>
        <v>46228.522058276911</v>
      </c>
      <c r="J220" s="70" t="str">
        <f t="shared" si="24"/>
        <v/>
      </c>
      <c r="K220" s="94"/>
      <c r="L220" s="93"/>
    </row>
    <row r="221" spans="1:12" ht="15" x14ac:dyDescent="0.25">
      <c r="A221" s="68">
        <v>221</v>
      </c>
      <c r="B221" s="174">
        <f>IF(Traitement3!B221&gt;0,Traitement3!B221,)</f>
        <v>4.3611802998120432E-2</v>
      </c>
      <c r="C221" s="3">
        <f>IF(AND(Traitement3!D221&lt;1000,Traitement3!D221&gt;0),Traitement3!D221,)</f>
        <v>0</v>
      </c>
      <c r="D221" s="68">
        <v>221</v>
      </c>
      <c r="E221" s="8">
        <f t="shared" si="19"/>
        <v>1.9090071495192484E-4</v>
      </c>
      <c r="F221" s="8">
        <f t="shared" si="20"/>
        <v>3.8482895995858462E-6</v>
      </c>
      <c r="G221" s="8">
        <f t="shared" si="21"/>
        <v>-2.2204460492503127E-18</v>
      </c>
      <c r="H221" s="69">
        <f t="shared" si="22"/>
        <v>46726.62840465195</v>
      </c>
      <c r="I221" s="69">
        <f t="shared" si="23"/>
        <v>46726.628404651019</v>
      </c>
      <c r="J221" s="70" t="str">
        <f t="shared" si="24"/>
        <v/>
      </c>
      <c r="K221" s="94"/>
      <c r="L221" s="93"/>
    </row>
    <row r="222" spans="1:12" ht="15" x14ac:dyDescent="0.25">
      <c r="A222" s="68">
        <v>222</v>
      </c>
      <c r="B222" s="174">
        <f>IF(Traitement3!B222&gt;0,Traitement3!B222,)</f>
        <v>4.3229779496034494E-2</v>
      </c>
      <c r="C222" s="3">
        <f>IF(AND(Traitement3!D222&lt;1000,Traitement3!D222&gt;0),Traitement3!D222,)</f>
        <v>0</v>
      </c>
      <c r="D222" s="68">
        <v>222</v>
      </c>
      <c r="E222" s="8">
        <f t="shared" si="19"/>
        <v>1.8885656324123257E-4</v>
      </c>
      <c r="F222" s="8">
        <f t="shared" si="20"/>
        <v>3.801267089886314E-6</v>
      </c>
      <c r="G222" s="8">
        <f t="shared" si="21"/>
        <v>-2.2204460492503127E-18</v>
      </c>
      <c r="H222" s="69">
        <f t="shared" si="22"/>
        <v>47233.540300819332</v>
      </c>
      <c r="I222" s="69">
        <f t="shared" si="23"/>
        <v>47233.540300818844</v>
      </c>
      <c r="J222" s="70" t="str">
        <f t="shared" si="24"/>
        <v/>
      </c>
      <c r="K222" s="94"/>
      <c r="L222" s="93"/>
    </row>
    <row r="223" spans="1:12" ht="15" x14ac:dyDescent="0.25">
      <c r="A223" s="68">
        <v>223</v>
      </c>
      <c r="B223" s="174">
        <f>IF(Traitement3!B223&gt;0,Traitement3!B223,)</f>
        <v>4.2847755993948779E-2</v>
      </c>
      <c r="C223" s="3">
        <f>IF(AND(Traitement3!D223&lt;1000,Traitement3!D223&gt;0),Traitement3!D223,)</f>
        <v>0</v>
      </c>
      <c r="D223" s="68">
        <v>223</v>
      </c>
      <c r="E223" s="8">
        <f t="shared" si="19"/>
        <v>1.868204236523674E-4</v>
      </c>
      <c r="F223" s="8">
        <f t="shared" si="20"/>
        <v>3.7548191166822799E-6</v>
      </c>
      <c r="G223" s="8">
        <f t="shared" si="21"/>
        <v>-2.2204460492503127E-18</v>
      </c>
      <c r="H223" s="69">
        <f t="shared" si="22"/>
        <v>47749.493261606738</v>
      </c>
      <c r="I223" s="69">
        <f t="shared" si="23"/>
        <v>47749.493261606833</v>
      </c>
      <c r="J223" s="70" t="str">
        <f t="shared" si="24"/>
        <v/>
      </c>
      <c r="K223" s="94"/>
      <c r="L223" s="93"/>
    </row>
    <row r="224" spans="1:12" ht="15" x14ac:dyDescent="0.25">
      <c r="A224" s="68">
        <v>224</v>
      </c>
      <c r="B224" s="174">
        <f>IF(Traitement3!B224&gt;0,Traitement3!B224,)</f>
        <v>4.2465732491862841E-2</v>
      </c>
      <c r="C224" s="3">
        <f>IF(AND(Traitement3!D224&lt;1000,Traitement3!D224&gt;0),Traitement3!D224,)</f>
        <v>0</v>
      </c>
      <c r="D224" s="68">
        <v>224</v>
      </c>
      <c r="E224" s="8">
        <f t="shared" si="19"/>
        <v>1.8479224942224981E-4</v>
      </c>
      <c r="F224" s="8">
        <f t="shared" si="20"/>
        <v>3.708938660943957E-6</v>
      </c>
      <c r="G224" s="8">
        <f t="shared" si="21"/>
        <v>-2.2204460492503127E-18</v>
      </c>
      <c r="H224" s="69">
        <f t="shared" si="22"/>
        <v>48274.731276741833</v>
      </c>
      <c r="I224" s="69">
        <f t="shared" si="23"/>
        <v>48274.731276739876</v>
      </c>
      <c r="J224" s="70" t="str">
        <f t="shared" si="24"/>
        <v/>
      </c>
      <c r="K224" s="94"/>
      <c r="L224" s="93"/>
    </row>
    <row r="225" spans="1:12" ht="15" x14ac:dyDescent="0.25">
      <c r="A225" s="68">
        <v>225</v>
      </c>
      <c r="B225" s="174">
        <f>IF(Traitement3!B225&gt;0,Traitement3!B225,)</f>
        <v>4.2160113690194227E-2</v>
      </c>
      <c r="C225" s="3">
        <f>IF(AND(Traitement3!D225&lt;1000,Traitement3!D225&gt;0),Traitement3!D225,)</f>
        <v>0</v>
      </c>
      <c r="D225" s="68">
        <v>225</v>
      </c>
      <c r="E225" s="8">
        <f t="shared" si="19"/>
        <v>1.8317541390236447E-4</v>
      </c>
      <c r="F225" s="8">
        <f t="shared" si="20"/>
        <v>3.6726382468865947E-6</v>
      </c>
      <c r="G225" s="8">
        <f t="shared" si="21"/>
        <v>-2.2204460492503127E-18</v>
      </c>
      <c r="H225" s="69">
        <f t="shared" si="22"/>
        <v>48701.776534768309</v>
      </c>
      <c r="I225" s="69">
        <f t="shared" si="23"/>
        <v>48701.776534765922</v>
      </c>
      <c r="J225" s="70" t="str">
        <f t="shared" si="24"/>
        <v/>
      </c>
      <c r="K225" s="94"/>
      <c r="L225" s="93"/>
    </row>
    <row r="226" spans="1:12" ht="15" x14ac:dyDescent="0.25">
      <c r="A226" s="68">
        <v>226</v>
      </c>
      <c r="B226" s="174">
        <f>IF(Traitement3!B226&gt;0,Traitement3!B226,)</f>
        <v>4.177809018810829E-2</v>
      </c>
      <c r="C226" s="3">
        <f>IF(AND(Traitement3!D226&lt;1000,Traitement3!D226&gt;0),Traitement3!D226,)</f>
        <v>0</v>
      </c>
      <c r="D226" s="68">
        <v>226</v>
      </c>
      <c r="E226" s="8">
        <f t="shared" si="19"/>
        <v>1.8116146062589766E-4</v>
      </c>
      <c r="F226" s="8">
        <f t="shared" si="20"/>
        <v>3.6277619075988826E-6</v>
      </c>
      <c r="G226" s="8">
        <f t="shared" si="21"/>
        <v>-2.2204460492503127E-18</v>
      </c>
      <c r="H226" s="69">
        <f t="shared" si="22"/>
        <v>49244.371040048718</v>
      </c>
      <c r="I226" s="69">
        <f t="shared" si="23"/>
        <v>49244.371040050246</v>
      </c>
      <c r="J226" s="70" t="str">
        <f t="shared" si="24"/>
        <v/>
      </c>
      <c r="K226" s="94"/>
      <c r="L226" s="93"/>
    </row>
    <row r="227" spans="1:12" ht="15" x14ac:dyDescent="0.25">
      <c r="A227" s="68">
        <v>227</v>
      </c>
      <c r="B227" s="174">
        <f>IF(Traitement3!B227&gt;0,Traitement3!B227,)</f>
        <v>4.1472471386439669E-2</v>
      </c>
      <c r="C227" s="3">
        <f>IF(AND(Traitement3!D227&lt;1000,Traitement3!D227&gt;0),Traitement3!D227,)</f>
        <v>0</v>
      </c>
      <c r="D227" s="68">
        <v>227</v>
      </c>
      <c r="E227" s="8">
        <f t="shared" si="19"/>
        <v>1.795559423491272E-4</v>
      </c>
      <c r="F227" s="8">
        <f t="shared" si="20"/>
        <v>3.5922559470814683E-6</v>
      </c>
      <c r="G227" s="8">
        <f t="shared" si="21"/>
        <v>-2.2204460492503127E-18</v>
      </c>
      <c r="H227" s="69">
        <f t="shared" si="22"/>
        <v>49685.645359196387</v>
      </c>
      <c r="I227" s="69">
        <f t="shared" si="23"/>
        <v>49685.645359194874</v>
      </c>
      <c r="J227" s="70" t="str">
        <f t="shared" si="24"/>
        <v/>
      </c>
      <c r="K227" s="94"/>
      <c r="L227" s="93"/>
    </row>
    <row r="228" spans="1:12" ht="15" x14ac:dyDescent="0.25">
      <c r="A228" s="68">
        <v>228</v>
      </c>
      <c r="B228" s="174">
        <f>IF(Traitement3!B228&gt;0,Traitement3!B228,)</f>
        <v>4.1090447884353738E-2</v>
      </c>
      <c r="C228" s="3">
        <f>IF(AND(Traitement3!D228&lt;1000,Traitement3!D228&gt;0),Traitement3!D228,)</f>
        <v>0</v>
      </c>
      <c r="D228" s="68">
        <v>228</v>
      </c>
      <c r="E228" s="8">
        <f t="shared" si="19"/>
        <v>1.7755606176103611E-4</v>
      </c>
      <c r="F228" s="8">
        <f t="shared" si="20"/>
        <v>3.5483617511849323E-6</v>
      </c>
      <c r="G228" s="8">
        <f t="shared" si="21"/>
        <v>-2.2204460492503127E-18</v>
      </c>
      <c r="H228" s="69">
        <f t="shared" si="22"/>
        <v>50246.470887974385</v>
      </c>
      <c r="I228" s="69">
        <f t="shared" si="23"/>
        <v>50246.470887973584</v>
      </c>
      <c r="J228" s="70" t="str">
        <f t="shared" si="24"/>
        <v/>
      </c>
      <c r="K228" s="94"/>
      <c r="L228" s="93"/>
    </row>
    <row r="229" spans="1:12" ht="15" x14ac:dyDescent="0.25">
      <c r="A229" s="68">
        <v>229</v>
      </c>
      <c r="B229" s="174">
        <f>IF(Traitement3!B229&gt;0,Traitement3!B229,)</f>
        <v>4.0784829082685117E-2</v>
      </c>
      <c r="C229" s="3">
        <f>IF(AND(Traitement3!D229&lt;1000,Traitement3!D229&gt;0),Traitement3!D229,)</f>
        <v>0</v>
      </c>
      <c r="D229" s="68">
        <v>229</v>
      </c>
      <c r="E229" s="8">
        <f t="shared" si="19"/>
        <v>1.7596174293600664E-4</v>
      </c>
      <c r="F229" s="8">
        <f t="shared" si="20"/>
        <v>3.5136328591373608E-6</v>
      </c>
      <c r="G229" s="8">
        <f t="shared" si="21"/>
        <v>-2.2204460492503127E-18</v>
      </c>
      <c r="H229" s="69">
        <f t="shared" si="22"/>
        <v>50702.697286449824</v>
      </c>
      <c r="I229" s="69">
        <f t="shared" si="23"/>
        <v>50702.697286449518</v>
      </c>
      <c r="J229" s="70" t="str">
        <f t="shared" si="24"/>
        <v/>
      </c>
      <c r="K229" s="94"/>
      <c r="L229" s="93"/>
    </row>
    <row r="230" spans="1:12" ht="15" x14ac:dyDescent="0.25">
      <c r="A230" s="68">
        <v>230</v>
      </c>
      <c r="B230" s="174">
        <f>IF(Traitement3!B230&gt;0,Traitement3!B230,)</f>
        <v>4.0479210281016503E-2</v>
      </c>
      <c r="C230" s="3">
        <f>IF(AND(Traitement3!D230&lt;1000,Traitement3!D230&gt;0),Traitement3!D230,)</f>
        <v>0</v>
      </c>
      <c r="D230" s="68">
        <v>230</v>
      </c>
      <c r="E230" s="8">
        <f t="shared" si="19"/>
        <v>1.7437236426035008E-4</v>
      </c>
      <c r="F230" s="8">
        <f t="shared" si="20"/>
        <v>3.4792438502607351E-6</v>
      </c>
      <c r="G230" s="8">
        <f t="shared" si="21"/>
        <v>-2.2204460492503127E-18</v>
      </c>
      <c r="H230" s="69">
        <f t="shared" si="22"/>
        <v>51165.814012679533</v>
      </c>
      <c r="I230" s="69">
        <f t="shared" si="23"/>
        <v>51165.814012680406</v>
      </c>
      <c r="J230" s="70" t="str">
        <f t="shared" si="24"/>
        <v/>
      </c>
      <c r="K230" s="94"/>
      <c r="L230" s="93"/>
    </row>
    <row r="231" spans="1:12" ht="15" x14ac:dyDescent="0.25">
      <c r="A231" s="68">
        <v>231</v>
      </c>
      <c r="B231" s="174">
        <f>IF(Traitement3!B231&gt;0,Traitement3!B231,)</f>
        <v>4.0097186778930566E-2</v>
      </c>
      <c r="C231" s="3">
        <f>IF(AND(Traitement3!D231&lt;1000,Traitement3!D231&gt;0),Traitement3!D231,)</f>
        <v>0</v>
      </c>
      <c r="D231" s="68">
        <v>231</v>
      </c>
      <c r="E231" s="8">
        <f t="shared" si="19"/>
        <v>1.7239255326989555E-4</v>
      </c>
      <c r="F231" s="8">
        <f t="shared" si="20"/>
        <v>3.4367304860305837E-6</v>
      </c>
      <c r="G231" s="8">
        <f t="shared" si="21"/>
        <v>-2.2204460492503127E-18</v>
      </c>
      <c r="H231" s="69">
        <f t="shared" si="22"/>
        <v>51754.639457195131</v>
      </c>
      <c r="I231" s="69">
        <f t="shared" si="23"/>
        <v>51754.639457196732</v>
      </c>
      <c r="J231" s="70" t="str">
        <f t="shared" si="24"/>
        <v/>
      </c>
      <c r="K231" s="94"/>
      <c r="L231" s="93"/>
    </row>
    <row r="232" spans="1:12" ht="15" x14ac:dyDescent="0.25">
      <c r="A232" s="68">
        <v>232</v>
      </c>
      <c r="B232" s="174">
        <f>IF(Traitement3!B232&gt;0,Traitement3!B232,)</f>
        <v>3.9791567977261945E-2</v>
      </c>
      <c r="C232" s="3">
        <f>IF(AND(Traitement3!D232&lt;1000,Traitement3!D232&gt;0),Traitement3!D232,)</f>
        <v>0</v>
      </c>
      <c r="D232" s="68">
        <v>232</v>
      </c>
      <c r="E232" s="8">
        <f t="shared" si="19"/>
        <v>1.7081420675650605E-4</v>
      </c>
      <c r="F232" s="8">
        <f t="shared" si="20"/>
        <v>3.4030941031902143E-6</v>
      </c>
      <c r="G232" s="8">
        <f t="shared" si="21"/>
        <v>-2.2204460492503127E-18</v>
      </c>
      <c r="H232" s="69">
        <f t="shared" si="22"/>
        <v>52233.841720526027</v>
      </c>
      <c r="I232" s="69">
        <f t="shared" si="23"/>
        <v>52233.841720521967</v>
      </c>
      <c r="J232" s="70" t="str">
        <f t="shared" si="24"/>
        <v/>
      </c>
      <c r="K232" s="94"/>
      <c r="L232" s="93"/>
    </row>
    <row r="233" spans="1:12" ht="15" x14ac:dyDescent="0.25">
      <c r="A233" s="68">
        <v>233</v>
      </c>
      <c r="B233" s="174">
        <f>IF(Traitement3!B233&gt;0,Traitement3!B233,)</f>
        <v>3.9485949175593331E-2</v>
      </c>
      <c r="C233" s="3">
        <f>IF(AND(Traitement3!D233&lt;1000,Traitement3!D233&gt;0),Traitement3!D233,)</f>
        <v>0</v>
      </c>
      <c r="D233" s="68">
        <v>233</v>
      </c>
      <c r="E233" s="8">
        <f t="shared" si="19"/>
        <v>1.6924072677960977E-4</v>
      </c>
      <c r="F233" s="8">
        <f t="shared" si="20"/>
        <v>3.3697869125526842E-6</v>
      </c>
      <c r="G233" s="8">
        <f t="shared" si="21"/>
        <v>-2.2204460492503127E-18</v>
      </c>
      <c r="H233" s="69">
        <f t="shared" si="22"/>
        <v>52720.463280226868</v>
      </c>
      <c r="I233" s="69">
        <f t="shared" si="23"/>
        <v>52720.46328022801</v>
      </c>
      <c r="J233" s="70" t="str">
        <f t="shared" si="24"/>
        <v/>
      </c>
      <c r="K233" s="94"/>
      <c r="L233" s="93"/>
    </row>
    <row r="234" spans="1:12" ht="15" x14ac:dyDescent="0.25">
      <c r="A234" s="68">
        <v>234</v>
      </c>
      <c r="B234" s="174">
        <f>IF(Traitement3!B234&gt;0,Traitement3!B234,)</f>
        <v>3.9180330373924495E-2</v>
      </c>
      <c r="C234" s="3">
        <f>IF(AND(Traitement3!D234&lt;1000,Traitement3!D234&gt;0),Traitement3!D234,)</f>
        <v>0</v>
      </c>
      <c r="D234" s="68">
        <v>234</v>
      </c>
      <c r="E234" s="8">
        <f t="shared" si="19"/>
        <v>1.6767209098209057E-4</v>
      </c>
      <c r="F234" s="8">
        <f t="shared" si="20"/>
        <v>3.3368056927351542E-6</v>
      </c>
      <c r="G234" s="8">
        <f t="shared" si="21"/>
        <v>-2.2204460492503127E-18</v>
      </c>
      <c r="H234" s="69">
        <f t="shared" si="22"/>
        <v>53214.677748737391</v>
      </c>
      <c r="I234" s="69">
        <f t="shared" si="23"/>
        <v>53214.677748737187</v>
      </c>
      <c r="J234" s="70" t="str">
        <f t="shared" si="24"/>
        <v/>
      </c>
      <c r="K234" s="94"/>
      <c r="L234" s="93"/>
    </row>
    <row r="235" spans="1:12" ht="15" x14ac:dyDescent="0.25">
      <c r="A235" s="68">
        <v>235</v>
      </c>
      <c r="B235" s="174">
        <f>IF(Traitement3!B235&gt;0,Traitement3!B235,)</f>
        <v>3.8874711572255874E-2</v>
      </c>
      <c r="C235" s="3">
        <f>IF(AND(Traitement3!D235&lt;1000,Traitement3!D235&gt;0),Traitement3!D235,)</f>
        <v>0</v>
      </c>
      <c r="D235" s="68">
        <v>235</v>
      </c>
      <c r="E235" s="8">
        <f t="shared" si="19"/>
        <v>1.6610827714277909E-4</v>
      </c>
      <c r="F235" s="8">
        <f t="shared" si="20"/>
        <v>3.3041472538705538E-6</v>
      </c>
      <c r="G235" s="8">
        <f t="shared" si="21"/>
        <v>-2.2204460492503127E-18</v>
      </c>
      <c r="H235" s="69">
        <f t="shared" si="22"/>
        <v>53716.664198043829</v>
      </c>
      <c r="I235" s="69">
        <f t="shared" si="23"/>
        <v>53716.664198044564</v>
      </c>
      <c r="J235" s="70" t="str">
        <f t="shared" si="24"/>
        <v/>
      </c>
      <c r="K235" s="94"/>
      <c r="L235" s="93"/>
    </row>
    <row r="236" spans="1:12" ht="15" x14ac:dyDescent="0.25">
      <c r="A236" s="68">
        <v>236</v>
      </c>
      <c r="B236" s="174">
        <f>IF(Traitement3!B236&gt;0,Traitement3!B236,)</f>
        <v>3.8645497471004361E-2</v>
      </c>
      <c r="C236" s="3">
        <f>IF(AND(Traitement3!D236&lt;1000,Traitement3!D236&gt;0),Traitement3!D236,)</f>
        <v>0</v>
      </c>
      <c r="D236" s="68">
        <v>236</v>
      </c>
      <c r="E236" s="8">
        <f t="shared" si="19"/>
        <v>1.6493856788213357E-4</v>
      </c>
      <c r="F236" s="8">
        <f t="shared" si="20"/>
        <v>3.2798633484297661E-6</v>
      </c>
      <c r="G236" s="8">
        <f t="shared" si="21"/>
        <v>-2.2204460492503127E-18</v>
      </c>
      <c r="H236" s="69">
        <f t="shared" si="22"/>
        <v>54098.365315066367</v>
      </c>
      <c r="I236" s="69">
        <f t="shared" si="23"/>
        <v>54098.36531506692</v>
      </c>
      <c r="J236" s="70" t="str">
        <f t="shared" si="24"/>
        <v/>
      </c>
      <c r="K236" s="94"/>
      <c r="L236" s="93"/>
    </row>
    <row r="237" spans="1:12" ht="15" x14ac:dyDescent="0.25">
      <c r="A237" s="68">
        <v>237</v>
      </c>
      <c r="B237" s="174">
        <f>IF(Traitement3!B237&gt;0,Traitement3!B237,)</f>
        <v>3.833987866933574E-2</v>
      </c>
      <c r="C237" s="3">
        <f>IF(AND(Traitement3!D237&lt;1000,Traitement3!D237&gt;0),Traitement3!D237,)</f>
        <v>0</v>
      </c>
      <c r="D237" s="68">
        <v>237</v>
      </c>
      <c r="E237" s="8">
        <f t="shared" si="19"/>
        <v>1.633831394055596E-4</v>
      </c>
      <c r="F237" s="8">
        <f t="shared" si="20"/>
        <v>3.2477621943028273E-6</v>
      </c>
      <c r="G237" s="8">
        <f t="shared" si="21"/>
        <v>-2.2204460492503127E-18</v>
      </c>
      <c r="H237" s="69">
        <f t="shared" si="22"/>
        <v>54614.400822165357</v>
      </c>
      <c r="I237" s="69">
        <f t="shared" si="23"/>
        <v>54614.400822164251</v>
      </c>
      <c r="J237" s="70" t="str">
        <f t="shared" si="24"/>
        <v/>
      </c>
      <c r="K237" s="94"/>
      <c r="L237" s="93"/>
    </row>
    <row r="238" spans="1:12" ht="15" x14ac:dyDescent="0.25">
      <c r="A238" s="68">
        <v>238</v>
      </c>
      <c r="B238" s="174">
        <f>IF(Traitement3!B238&gt;0,Traitement3!B238,)</f>
        <v>3.8034259867667126E-2</v>
      </c>
      <c r="C238" s="3">
        <f>IF(AND(Traitement3!D238&lt;1000,Traitement3!D238&gt;0),Traitement3!D238,)</f>
        <v>0</v>
      </c>
      <c r="D238" s="68">
        <v>238</v>
      </c>
      <c r="E238" s="8">
        <f t="shared" si="19"/>
        <v>1.6183247247208987E-4</v>
      </c>
      <c r="F238" s="8">
        <f t="shared" si="20"/>
        <v>3.2159752089862573E-6</v>
      </c>
      <c r="G238" s="8">
        <f t="shared" si="21"/>
        <v>-2.2204460492503127E-18</v>
      </c>
      <c r="H238" s="69">
        <f t="shared" si="22"/>
        <v>55138.730712083445</v>
      </c>
      <c r="I238" s="69">
        <f t="shared" si="23"/>
        <v>55138.73071208199</v>
      </c>
      <c r="J238" s="70" t="str">
        <f t="shared" si="24"/>
        <v/>
      </c>
      <c r="K238" s="94"/>
      <c r="L238" s="93"/>
    </row>
    <row r="239" spans="1:12" ht="15" x14ac:dyDescent="0.25">
      <c r="A239" s="68">
        <v>239</v>
      </c>
      <c r="B239" s="174">
        <f>IF(Traitement3!B239&gt;0,Traitement3!B239,)</f>
        <v>3.7805045766415607E-2</v>
      </c>
      <c r="C239" s="3">
        <f>IF(AND(Traitement3!D239&lt;1000,Traitement3!D239&gt;0),Traitement3!D239,)</f>
        <v>0</v>
      </c>
      <c r="D239" s="68">
        <v>239</v>
      </c>
      <c r="E239" s="8">
        <f t="shared" si="19"/>
        <v>1.6067258396369744E-4</v>
      </c>
      <c r="F239" s="8">
        <f t="shared" si="20"/>
        <v>3.1923392927022836E-6</v>
      </c>
      <c r="G239" s="8">
        <f t="shared" si="21"/>
        <v>-2.2204460492503127E-18</v>
      </c>
      <c r="H239" s="69">
        <f t="shared" si="22"/>
        <v>55537.542323228961</v>
      </c>
      <c r="I239" s="69">
        <f t="shared" si="23"/>
        <v>55537.542323228969</v>
      </c>
      <c r="J239" s="70" t="str">
        <f t="shared" si="24"/>
        <v/>
      </c>
      <c r="K239" s="94"/>
      <c r="L239" s="93"/>
    </row>
    <row r="240" spans="1:12" ht="15" x14ac:dyDescent="0.25">
      <c r="A240" s="68">
        <v>240</v>
      </c>
      <c r="B240" s="174">
        <f>IF(Traitement3!B240&gt;0,Traitement3!B240,)</f>
        <v>3.7499426964746771E-2</v>
      </c>
      <c r="C240" s="3">
        <f>IF(AND(Traitement3!D240&lt;1000,Traitement3!D240&gt;0),Traitement3!D240,)</f>
        <v>0</v>
      </c>
      <c r="D240" s="68">
        <v>240</v>
      </c>
      <c r="E240" s="8">
        <f t="shared" si="19"/>
        <v>1.591301975456122E-4</v>
      </c>
      <c r="F240" s="8">
        <f t="shared" si="20"/>
        <v>3.1610947231277835E-6</v>
      </c>
      <c r="G240" s="8">
        <f t="shared" si="21"/>
        <v>-2.2204460492503127E-18</v>
      </c>
      <c r="H240" s="69">
        <f t="shared" si="22"/>
        <v>56076.876333964363</v>
      </c>
      <c r="I240" s="69">
        <f t="shared" si="23"/>
        <v>56076.876333966626</v>
      </c>
      <c r="J240" s="70" t="str">
        <f t="shared" si="24"/>
        <v/>
      </c>
      <c r="K240" s="94"/>
      <c r="L240" s="93"/>
    </row>
    <row r="241" spans="1:12" ht="15" x14ac:dyDescent="0.25">
      <c r="A241" s="68">
        <v>241</v>
      </c>
      <c r="B241" s="174">
        <f>IF(Traitement3!B241&gt;0,Traitement3!B241,)</f>
        <v>3.7270212863495251E-2</v>
      </c>
      <c r="C241" s="3">
        <f>IF(AND(Traitement3!D241&lt;1000,Traitement3!D241&gt;0),Traitement3!D241,)</f>
        <v>0</v>
      </c>
      <c r="D241" s="68">
        <v>241</v>
      </c>
      <c r="E241" s="8">
        <f t="shared" si="19"/>
        <v>1.5797649467395869E-4</v>
      </c>
      <c r="F241" s="8">
        <f t="shared" si="20"/>
        <v>3.1378621324265001E-6</v>
      </c>
      <c r="G241" s="8">
        <f t="shared" si="21"/>
        <v>-2.2204460492503127E-18</v>
      </c>
      <c r="H241" s="69">
        <f t="shared" si="22"/>
        <v>56487.182359136204</v>
      </c>
      <c r="I241" s="69">
        <f t="shared" si="23"/>
        <v>56487.182359135491</v>
      </c>
      <c r="J241" s="70" t="str">
        <f t="shared" si="24"/>
        <v/>
      </c>
      <c r="K241" s="94"/>
      <c r="L241" s="93"/>
    </row>
    <row r="242" spans="1:12" ht="15" x14ac:dyDescent="0.25">
      <c r="A242" s="68">
        <v>242</v>
      </c>
      <c r="B242" s="174">
        <f>IF(Traitement3!B242&gt;0,Traitement3!B242,)</f>
        <v>3.7040998762243732E-2</v>
      </c>
      <c r="C242" s="3">
        <f>IF(AND(Traitement3!D242&lt;1000,Traitement3!D242&gt;0),Traitement3!D242,)</f>
        <v>0</v>
      </c>
      <c r="D242" s="68">
        <v>242</v>
      </c>
      <c r="E242" s="8">
        <f t="shared" si="19"/>
        <v>1.5682542772790797E-4</v>
      </c>
      <c r="F242" s="8">
        <f t="shared" si="20"/>
        <v>3.1148002820073402E-6</v>
      </c>
      <c r="G242" s="8">
        <f t="shared" si="21"/>
        <v>-2.2204460492503127E-18</v>
      </c>
      <c r="H242" s="69">
        <f t="shared" si="22"/>
        <v>56902.56718248839</v>
      </c>
      <c r="I242" s="69">
        <f t="shared" si="23"/>
        <v>56902.567182489969</v>
      </c>
      <c r="J242" s="70" t="str">
        <f t="shared" si="24"/>
        <v/>
      </c>
      <c r="K242" s="94"/>
      <c r="L242" s="93"/>
    </row>
    <row r="243" spans="1:12" ht="15" x14ac:dyDescent="0.25">
      <c r="A243" s="68">
        <v>243</v>
      </c>
      <c r="B243" s="174">
        <f>IF(Traitement3!B243&gt;0,Traitement3!B243,)</f>
        <v>3.6811784660992219E-2</v>
      </c>
      <c r="C243" s="3">
        <f>IF(AND(Traitement3!D243&lt;1000,Traitement3!D243&gt;0),Traitement3!D243,)</f>
        <v>0</v>
      </c>
      <c r="D243" s="68">
        <v>243</v>
      </c>
      <c r="E243" s="8">
        <f t="shared" si="19"/>
        <v>1.5567698772951666E-4</v>
      </c>
      <c r="F243" s="8">
        <f t="shared" si="20"/>
        <v>3.0919079172044049E-6</v>
      </c>
      <c r="G243" s="8">
        <f t="shared" si="21"/>
        <v>-2.2204460492503127E-18</v>
      </c>
      <c r="H243" s="69">
        <f t="shared" si="22"/>
        <v>57323.125673136194</v>
      </c>
      <c r="I243" s="69">
        <f t="shared" si="23"/>
        <v>57323.125673138835</v>
      </c>
      <c r="J243" s="70" t="str">
        <f t="shared" si="24"/>
        <v/>
      </c>
      <c r="K243" s="94"/>
      <c r="L243" s="93"/>
    </row>
    <row r="244" spans="1:12" ht="15" x14ac:dyDescent="0.25">
      <c r="A244" s="68">
        <v>244</v>
      </c>
      <c r="B244" s="174">
        <f>IF(Traitement3!B244&gt;0,Traitement3!B244,)</f>
        <v>3.65825705597407E-2</v>
      </c>
      <c r="C244" s="3">
        <f>IF(AND(Traitement3!D244&lt;1000,Traitement3!D244&gt;0),Traitement3!D244,)</f>
        <v>0</v>
      </c>
      <c r="D244" s="68">
        <v>244</v>
      </c>
      <c r="E244" s="8">
        <f t="shared" si="19"/>
        <v>1.5453116574135062E-4</v>
      </c>
      <c r="F244" s="8">
        <f t="shared" si="20"/>
        <v>3.0691837925548284E-6</v>
      </c>
      <c r="G244" s="8">
        <f t="shared" si="21"/>
        <v>-2.2204460492503127E-18</v>
      </c>
      <c r="H244" s="69">
        <f t="shared" si="22"/>
        <v>57748.955077878694</v>
      </c>
      <c r="I244" s="69">
        <f t="shared" si="23"/>
        <v>57748.955077877981</v>
      </c>
      <c r="J244" s="70" t="str">
        <f t="shared" si="24"/>
        <v/>
      </c>
      <c r="K244" s="94"/>
      <c r="L244" s="93"/>
    </row>
    <row r="245" spans="1:12" ht="15" x14ac:dyDescent="0.25">
      <c r="A245" s="68">
        <v>245</v>
      </c>
      <c r="B245" s="174">
        <f>IF(Traitement3!B245&gt;0,Traitement3!B245,)</f>
        <v>3.6353356458489181E-2</v>
      </c>
      <c r="C245" s="3">
        <f>IF(AND(Traitement3!D245&lt;1000,Traitement3!D245&gt;0),Traitement3!D245,)</f>
        <v>0</v>
      </c>
      <c r="D245" s="68">
        <v>245</v>
      </c>
      <c r="E245" s="8">
        <f t="shared" si="19"/>
        <v>1.5338795286623519E-4</v>
      </c>
      <c r="F245" s="8">
        <f t="shared" si="20"/>
        <v>3.0466266717505907E-6</v>
      </c>
      <c r="G245" s="8">
        <f t="shared" si="21"/>
        <v>-2.2204460492503127E-18</v>
      </c>
      <c r="H245" s="69">
        <f t="shared" si="22"/>
        <v>58180.155096157105</v>
      </c>
      <c r="I245" s="69">
        <f t="shared" si="23"/>
        <v>58180.155096157716</v>
      </c>
      <c r="J245" s="70" t="str">
        <f t="shared" si="24"/>
        <v/>
      </c>
      <c r="K245" s="94"/>
      <c r="L245" s="93"/>
    </row>
    <row r="246" spans="1:12" ht="15" x14ac:dyDescent="0.25">
      <c r="A246" s="68">
        <v>246</v>
      </c>
      <c r="B246" s="174">
        <f>IF(Traitement3!B246&gt;0,Traitement3!B246,)</f>
        <v>3.6124142357237883E-2</v>
      </c>
      <c r="C246" s="3">
        <f>IF(AND(Traitement3!D246&lt;1000,Traitement3!D246&gt;0),Traitement3!D246,)</f>
        <v>0</v>
      </c>
      <c r="D246" s="68">
        <v>246</v>
      </c>
      <c r="E246" s="8">
        <f t="shared" si="19"/>
        <v>1.5224734024710251E-4</v>
      </c>
      <c r="F246" s="8">
        <f t="shared" si="20"/>
        <v>3.0242353275765306E-6</v>
      </c>
      <c r="G246" s="8">
        <f t="shared" si="21"/>
        <v>-2.2204460492503127E-18</v>
      </c>
      <c r="H246" s="69">
        <f t="shared" si="22"/>
        <v>58616.827957866699</v>
      </c>
      <c r="I246" s="69">
        <f t="shared" si="23"/>
        <v>58616.827957867732</v>
      </c>
      <c r="J246" s="70" t="str">
        <f t="shared" si="24"/>
        <v/>
      </c>
      <c r="K246" s="94"/>
      <c r="L246" s="93"/>
    </row>
    <row r="247" spans="1:12" ht="15" x14ac:dyDescent="0.25">
      <c r="A247" s="68">
        <v>247</v>
      </c>
      <c r="B247" s="174">
        <f>IF(Traitement3!B247&gt;0,Traitement3!B247,)</f>
        <v>3.5894928255986364E-2</v>
      </c>
      <c r="C247" s="3">
        <f>IF(AND(Traitement3!D247&lt;1000,Traitement3!D247&gt;0),Traitement3!D247,)</f>
        <v>0</v>
      </c>
      <c r="D247" s="68">
        <v>247</v>
      </c>
      <c r="E247" s="8">
        <f t="shared" si="19"/>
        <v>1.5110931906671399E-4</v>
      </c>
      <c r="F247" s="8">
        <f t="shared" si="20"/>
        <v>3.0020085418276611E-6</v>
      </c>
      <c r="G247" s="8">
        <f t="shared" si="21"/>
        <v>-2.2204460492503127E-18</v>
      </c>
      <c r="H247" s="69">
        <f t="shared" si="22"/>
        <v>59059.078504151912</v>
      </c>
      <c r="I247" s="69">
        <f t="shared" si="23"/>
        <v>59059.07850415037</v>
      </c>
      <c r="J247" s="70" t="str">
        <f t="shared" si="24"/>
        <v/>
      </c>
      <c r="K247" s="94"/>
      <c r="L247" s="93"/>
    </row>
    <row r="248" spans="1:12" ht="15" x14ac:dyDescent="0.25">
      <c r="A248" s="68">
        <v>248</v>
      </c>
      <c r="B248" s="174">
        <f>IF(Traitement3!B248&gt;0,Traitement3!B248,)</f>
        <v>3.5742118855151946E-2</v>
      </c>
      <c r="C248" s="3">
        <f>IF(AND(Traitement3!D248&lt;1000,Traitement3!D248&gt;0),Traitement3!D248,)</f>
        <v>0</v>
      </c>
      <c r="D248" s="68">
        <v>248</v>
      </c>
      <c r="E248" s="8">
        <f t="shared" si="19"/>
        <v>1.5035207363171821E-4</v>
      </c>
      <c r="F248" s="8">
        <f t="shared" si="20"/>
        <v>2.9872815084738891E-6</v>
      </c>
      <c r="G248" s="8">
        <f t="shared" si="21"/>
        <v>-2.2204460492503127E-18</v>
      </c>
      <c r="H248" s="69">
        <f t="shared" si="22"/>
        <v>59357.063906154479</v>
      </c>
      <c r="I248" s="69">
        <f t="shared" si="23"/>
        <v>59357.063906153307</v>
      </c>
      <c r="J248" s="70" t="str">
        <f t="shared" si="24"/>
        <v/>
      </c>
      <c r="K248" s="94"/>
      <c r="L248" s="93"/>
    </row>
    <row r="249" spans="1:12" ht="15" x14ac:dyDescent="0.25">
      <c r="A249" s="68">
        <v>249</v>
      </c>
      <c r="B249" s="174">
        <f>IF(Traitement3!B249&gt;0,Traitement3!B249,)</f>
        <v>3.5512904753900426E-2</v>
      </c>
      <c r="C249" s="3">
        <f>IF(AND(Traitement3!D249&lt;1000,Traitement3!D249&gt;0),Traitement3!D249,)</f>
        <v>0</v>
      </c>
      <c r="D249" s="68">
        <v>249</v>
      </c>
      <c r="E249" s="8">
        <f t="shared" si="19"/>
        <v>1.4921835202952316E-4</v>
      </c>
      <c r="F249" s="8">
        <f t="shared" si="20"/>
        <v>2.9653263039080312E-6</v>
      </c>
      <c r="G249" s="8">
        <f t="shared" si="21"/>
        <v>-2.2204460492503127E-18</v>
      </c>
      <c r="H249" s="69">
        <f t="shared" si="22"/>
        <v>59808.850933252383</v>
      </c>
      <c r="I249" s="69">
        <f t="shared" si="23"/>
        <v>59808.850933251582</v>
      </c>
      <c r="J249" s="70" t="str">
        <f t="shared" si="24"/>
        <v/>
      </c>
      <c r="K249" s="94"/>
      <c r="L249" s="93"/>
    </row>
    <row r="250" spans="1:12" ht="15" x14ac:dyDescent="0.25">
      <c r="A250" s="68">
        <v>250</v>
      </c>
      <c r="B250" s="174">
        <f>IF(Traitement3!B250&gt;0,Traitement3!B250,)</f>
        <v>3.5283690652648914E-2</v>
      </c>
      <c r="C250" s="3">
        <f>IF(AND(Traitement3!D250&lt;1000,Traitement3!D250&gt;0),Traitement3!D250,)</f>
        <v>0</v>
      </c>
      <c r="D250" s="68">
        <v>250</v>
      </c>
      <c r="E250" s="8">
        <f t="shared" si="19"/>
        <v>1.4808719854651764E-4</v>
      </c>
      <c r="F250" s="8">
        <f t="shared" si="20"/>
        <v>2.9435324527944494E-6</v>
      </c>
      <c r="G250" s="8">
        <f t="shared" si="21"/>
        <v>-2.2204460492503127E-18</v>
      </c>
      <c r="H250" s="69">
        <f t="shared" si="22"/>
        <v>60266.50863591292</v>
      </c>
      <c r="I250" s="69">
        <f t="shared" si="23"/>
        <v>60266.508635912403</v>
      </c>
      <c r="J250" s="70" t="str">
        <f t="shared" si="24"/>
        <v/>
      </c>
      <c r="K250" s="94"/>
      <c r="L250" s="93"/>
    </row>
    <row r="251" spans="1:12" ht="15" x14ac:dyDescent="0.25">
      <c r="A251" s="68">
        <v>251</v>
      </c>
      <c r="B251" s="174">
        <f>IF(Traitement3!B251&gt;0,Traitement3!B251,)</f>
        <v>3.5130881251814496E-2</v>
      </c>
      <c r="C251" s="3">
        <f>IF(AND(Traitement3!D251&lt;1000,Traitement3!D251&gt;0),Traitement3!D251,)</f>
        <v>0</v>
      </c>
      <c r="D251" s="68">
        <v>251</v>
      </c>
      <c r="E251" s="8">
        <f t="shared" si="19"/>
        <v>1.47334518672812E-4</v>
      </c>
      <c r="F251" s="8">
        <f t="shared" si="20"/>
        <v>2.9290922736287897E-6</v>
      </c>
      <c r="G251" s="8">
        <f t="shared" si="21"/>
        <v>-2.2204460492503127E-18</v>
      </c>
      <c r="H251" s="69">
        <f t="shared" si="22"/>
        <v>60574.932002328031</v>
      </c>
      <c r="I251" s="69">
        <f t="shared" si="23"/>
        <v>60574.93200232715</v>
      </c>
      <c r="J251" s="70" t="str">
        <f t="shared" si="24"/>
        <v/>
      </c>
      <c r="K251" s="94"/>
      <c r="L251" s="93"/>
    </row>
    <row r="252" spans="1:12" ht="15" x14ac:dyDescent="0.25">
      <c r="A252" s="68">
        <v>252</v>
      </c>
      <c r="B252" s="174">
        <f>IF(Traitement3!B252&gt;0,Traitement3!B252,)</f>
        <v>3.4978071850980293E-2</v>
      </c>
      <c r="C252" s="3">
        <f>IF(AND(Traitement3!D252&lt;1000,Traitement3!D252&gt;0),Traitement3!D252,)</f>
        <v>0</v>
      </c>
      <c r="D252" s="68">
        <v>252</v>
      </c>
      <c r="E252" s="8">
        <f t="shared" si="19"/>
        <v>1.4658297376972385E-4</v>
      </c>
      <c r="F252" s="8">
        <f t="shared" si="20"/>
        <v>2.9147229307793645E-6</v>
      </c>
      <c r="G252" s="8">
        <f t="shared" si="21"/>
        <v>-2.2204460492503127E-18</v>
      </c>
      <c r="H252" s="69">
        <f t="shared" si="22"/>
        <v>60886.050542870129</v>
      </c>
      <c r="I252" s="69">
        <f t="shared" si="23"/>
        <v>60886.050542871038</v>
      </c>
      <c r="J252" s="70" t="str">
        <f t="shared" si="24"/>
        <v/>
      </c>
      <c r="K252" s="94"/>
      <c r="L252" s="93"/>
    </row>
    <row r="253" spans="1:12" ht="15" x14ac:dyDescent="0.25">
      <c r="A253" s="68">
        <v>253</v>
      </c>
      <c r="B253" s="174">
        <f>IF(Traitement3!B253&gt;0,Traitement3!B253,)</f>
        <v>3.4748857749728773E-2</v>
      </c>
      <c r="C253" s="3">
        <f>IF(AND(Traitement3!D253&lt;1000,Traitement3!D253&gt;0),Traitement3!D253,)</f>
        <v>0</v>
      </c>
      <c r="D253" s="68">
        <v>253</v>
      </c>
      <c r="E253" s="8">
        <f t="shared" si="19"/>
        <v>1.4545777890337397E-4</v>
      </c>
      <c r="F253" s="8">
        <f t="shared" si="20"/>
        <v>2.8933009750087576E-6</v>
      </c>
      <c r="G253" s="8">
        <f t="shared" si="21"/>
        <v>-2.2204460492503127E-18</v>
      </c>
      <c r="H253" s="69">
        <f t="shared" si="22"/>
        <v>61357.859583068668</v>
      </c>
      <c r="I253" s="69">
        <f t="shared" si="23"/>
        <v>61357.859583067868</v>
      </c>
      <c r="J253" s="70" t="str">
        <f t="shared" si="24"/>
        <v/>
      </c>
      <c r="K253" s="94"/>
      <c r="L253" s="93"/>
    </row>
    <row r="254" spans="1:12" ht="15" x14ac:dyDescent="0.25">
      <c r="A254" s="68">
        <v>254</v>
      </c>
      <c r="B254" s="174">
        <f>IF(Traitement3!B254&gt;0,Traitement3!B254,)</f>
        <v>3.4596048348894355E-2</v>
      </c>
      <c r="C254" s="3">
        <f>IF(AND(Traitement3!D254&lt;1000,Traitement3!D254&gt;0),Traitement3!D254,)</f>
        <v>0</v>
      </c>
      <c r="D254" s="68">
        <v>254</v>
      </c>
      <c r="E254" s="8">
        <f t="shared" si="19"/>
        <v>1.4470906027604091E-4</v>
      </c>
      <c r="F254" s="8">
        <f t="shared" si="20"/>
        <v>2.8791072065545586E-6</v>
      </c>
      <c r="G254" s="8">
        <f t="shared" si="21"/>
        <v>-2.2204460492503127E-18</v>
      </c>
      <c r="H254" s="69">
        <f t="shared" si="22"/>
        <v>61675.872645351439</v>
      </c>
      <c r="I254" s="69">
        <f t="shared" si="23"/>
        <v>61675.872645347939</v>
      </c>
      <c r="J254" s="70" t="str">
        <f t="shared" si="24"/>
        <v/>
      </c>
      <c r="K254" s="94"/>
      <c r="L254" s="93"/>
    </row>
    <row r="255" spans="1:12" ht="15" x14ac:dyDescent="0.25">
      <c r="A255" s="68">
        <v>255</v>
      </c>
      <c r="B255" s="174">
        <f>IF(Traitement3!B255&gt;0,Traitement3!B255,)</f>
        <v>3.4366834247642843E-2</v>
      </c>
      <c r="C255" s="3">
        <f>IF(AND(Traitement3!D255&lt;1000,Traitement3!D255&gt;0),Traitement3!D255,)</f>
        <v>0</v>
      </c>
      <c r="D255" s="68">
        <v>255</v>
      </c>
      <c r="E255" s="8">
        <f t="shared" si="19"/>
        <v>1.4358809292640273E-4</v>
      </c>
      <c r="F255" s="8">
        <f t="shared" si="20"/>
        <v>2.857946998945394E-6</v>
      </c>
      <c r="G255" s="8">
        <f t="shared" si="21"/>
        <v>-2.2204460492503127E-18</v>
      </c>
      <c r="H255" s="69">
        <f t="shared" si="22"/>
        <v>62158.195463295138</v>
      </c>
      <c r="I255" s="69">
        <f t="shared" si="23"/>
        <v>62158.195463293123</v>
      </c>
      <c r="J255" s="70" t="str">
        <f t="shared" si="24"/>
        <v/>
      </c>
      <c r="K255" s="94"/>
      <c r="L255" s="93"/>
    </row>
    <row r="256" spans="1:12" ht="15" x14ac:dyDescent="0.25">
      <c r="A256" s="68">
        <v>256</v>
      </c>
      <c r="B256" s="174">
        <f>IF(Traitement3!B256&gt;0,Traitement3!B256,)</f>
        <v>3.421402484680864E-2</v>
      </c>
      <c r="C256" s="3">
        <f>IF(AND(Traitement3!D256&lt;1000,Traitement3!D256&gt;0),Traitement3!D256,)</f>
        <v>0</v>
      </c>
      <c r="D256" s="68">
        <v>256</v>
      </c>
      <c r="E256" s="8">
        <f t="shared" si="19"/>
        <v>1.4284218473981092E-4</v>
      </c>
      <c r="F256" s="8">
        <f t="shared" si="20"/>
        <v>2.8439266598055671E-6</v>
      </c>
      <c r="G256" s="8">
        <f t="shared" si="21"/>
        <v>-2.2204460492503127E-18</v>
      </c>
      <c r="H256" s="69">
        <f t="shared" si="22"/>
        <v>62483.33475705958</v>
      </c>
      <c r="I256" s="69">
        <f t="shared" si="23"/>
        <v>62483.334757061355</v>
      </c>
      <c r="J256" s="70" t="str">
        <f t="shared" si="24"/>
        <v/>
      </c>
      <c r="K256" s="94"/>
      <c r="L256" s="93"/>
    </row>
    <row r="257" spans="1:12" ht="15" x14ac:dyDescent="0.25">
      <c r="A257" s="68">
        <v>257</v>
      </c>
      <c r="B257" s="174">
        <f>IF(Traitement3!B257&gt;0,Traitement3!B257,)</f>
        <v>3.4061215445974222E-2</v>
      </c>
      <c r="C257" s="3">
        <f>IF(AND(Traitement3!D257&lt;1000,Traitement3!D257&gt;0),Traitement3!D257,)</f>
        <v>0</v>
      </c>
      <c r="D257" s="68">
        <v>257</v>
      </c>
      <c r="E257" s="8">
        <f t="shared" si="19"/>
        <v>1.4209739632209395E-4</v>
      </c>
      <c r="F257" s="8">
        <f t="shared" si="20"/>
        <v>2.8299750976401297E-6</v>
      </c>
      <c r="G257" s="8">
        <f t="shared" si="21"/>
        <v>-2.2204460492503127E-18</v>
      </c>
      <c r="H257" s="69">
        <f t="shared" si="22"/>
        <v>62811.39175454533</v>
      </c>
      <c r="I257" s="69">
        <f t="shared" si="23"/>
        <v>62811.391754543576</v>
      </c>
      <c r="J257" s="70" t="str">
        <f t="shared" si="24"/>
        <v/>
      </c>
      <c r="K257" s="94"/>
      <c r="L257" s="93"/>
    </row>
    <row r="258" spans="1:12" ht="15" x14ac:dyDescent="0.25">
      <c r="A258" s="68">
        <v>258</v>
      </c>
      <c r="B258" s="174">
        <f>IF(Traitement3!B258&gt;0,Traitement3!B258,)</f>
        <v>3.3908406045139804E-2</v>
      </c>
      <c r="C258" s="3">
        <f>IF(AND(Traitement3!D258&lt;1000,Traitement3!D258&gt;0),Traitement3!D258,)</f>
        <v>0</v>
      </c>
      <c r="D258" s="68">
        <v>258</v>
      </c>
      <c r="E258" s="8">
        <f t="shared" ref="E258:E321" si="25">IF(B258&gt;0,1/2*(B258-K$13*F258+M$8)+1/2*POWER((B258-K$13*F258+M$8)^2-4*M$10*(B258-K$13*F258),0.5),"")</f>
        <v>1.4135372516591027E-4</v>
      </c>
      <c r="F258" s="8">
        <f t="shared" ref="F258:F321" si="26">IF(B258="","",LN(1+EXP($L$16*(B258-$L$15)))/$L$16)</f>
        <v>2.8160919750980727E-6</v>
      </c>
      <c r="G258" s="8">
        <f t="shared" ref="G258:G321" si="27">IF(B258&gt;0,-LN(1+EXP(L$18*(B258-L$17)))/L$18,"")</f>
        <v>-2.2204460492503127E-18</v>
      </c>
      <c r="H258" s="69">
        <f t="shared" si="22"/>
        <v>63142.405901166348</v>
      </c>
      <c r="I258" s="69">
        <f t="shared" si="23"/>
        <v>63142.405901165002</v>
      </c>
      <c r="J258" s="70" t="str">
        <f t="shared" si="24"/>
        <v/>
      </c>
      <c r="K258" s="94"/>
      <c r="L258" s="93"/>
    </row>
    <row r="259" spans="1:12" ht="15" x14ac:dyDescent="0.25">
      <c r="A259" s="68">
        <v>259</v>
      </c>
      <c r="B259" s="174">
        <f>IF(Traitement3!B259&gt;0,Traitement3!B259,)</f>
        <v>3.3755596644305608E-2</v>
      </c>
      <c r="C259" s="3">
        <f>IF(AND(Traitement3!D259&lt;1000,Traitement3!D259&gt;0),Traitement3!D259,)</f>
        <v>0</v>
      </c>
      <c r="D259" s="68">
        <v>259</v>
      </c>
      <c r="E259" s="8">
        <f t="shared" si="25"/>
        <v>1.4061116877139845E-4</v>
      </c>
      <c r="F259" s="8">
        <f t="shared" si="26"/>
        <v>2.8022769564760902E-6</v>
      </c>
      <c r="G259" s="8">
        <f t="shared" si="27"/>
        <v>-2.2204460492503127E-18</v>
      </c>
      <c r="H259" s="69">
        <f t="shared" ref="H259:H322" si="28">IF(B259&gt;0,IF(K$13=1,(L$11*10/(B259-E259-F259)-L$11*10/(L$9))+K$11*10/(L$14+F259)-K$11*10/(L$14+L$19-K$9+G259),L$11*10/(B259-E259)-L$11*10/(L$9)),"")</f>
        <v>63476.417356606325</v>
      </c>
      <c r="I259" s="69">
        <f t="shared" ref="I259:I322" si="29">IF(B259&gt;0,IF(K$13=0,K$11*10/(E259)-K$11*10/(L$19-L$9),K$11*10/(E259)-K$11*10/(K$9-L$9)+K$11*10/(L$14+F259)-K$11*10/(L$14+L$19-K$9+G259)),"")</f>
        <v>63476.417356604317</v>
      </c>
      <c r="J259" s="70" t="str">
        <f t="shared" ref="J259:J322" si="30">IF(OR(B259="",C259=0,C259=""),"",(H259-C259)*(H259-C259))</f>
        <v/>
      </c>
      <c r="K259" s="94"/>
      <c r="L259" s="93"/>
    </row>
    <row r="260" spans="1:12" ht="15" x14ac:dyDescent="0.25">
      <c r="A260" s="68">
        <v>260</v>
      </c>
      <c r="B260" s="174">
        <f>IF(Traitement3!B260&gt;0,Traitement3!B260,)</f>
        <v>3.360278724347119E-2</v>
      </c>
      <c r="C260" s="3">
        <f>IF(AND(Traitement3!D260&lt;1000,Traitement3!D260&gt;0),Traitement3!D260,)</f>
        <v>0</v>
      </c>
      <c r="D260" s="68">
        <v>260</v>
      </c>
      <c r="E260" s="8">
        <f t="shared" si="25"/>
        <v>1.3986972464609393E-4</v>
      </c>
      <c r="F260" s="8">
        <f t="shared" si="26"/>
        <v>2.7885297077185897E-6</v>
      </c>
      <c r="G260" s="8">
        <f t="shared" si="27"/>
        <v>-2.2204460492503127E-18</v>
      </c>
      <c r="H260" s="69">
        <f t="shared" si="28"/>
        <v>63813.467011060813</v>
      </c>
      <c r="I260" s="69">
        <f t="shared" si="29"/>
        <v>63813.467011059038</v>
      </c>
      <c r="J260" s="70" t="str">
        <f t="shared" si="30"/>
        <v/>
      </c>
      <c r="K260" s="94"/>
      <c r="L260" s="93"/>
    </row>
    <row r="261" spans="1:12" ht="15" x14ac:dyDescent="0.25">
      <c r="A261" s="68">
        <v>261</v>
      </c>
      <c r="B261" s="174">
        <f>IF(Traitement3!B261&gt;0,Traitement3!B261,)</f>
        <v>3.3449977842636772E-2</v>
      </c>
      <c r="C261" s="3">
        <f>IF(AND(Traitement3!D261&lt;1000,Traitement3!D261&gt;0),Traitement3!D261,)</f>
        <v>0</v>
      </c>
      <c r="D261" s="68">
        <v>261</v>
      </c>
      <c r="E261" s="8">
        <f t="shared" si="25"/>
        <v>1.3912939030492899E-4</v>
      </c>
      <c r="F261" s="8">
        <f t="shared" si="26"/>
        <v>2.7748498964108062E-6</v>
      </c>
      <c r="G261" s="8">
        <f t="shared" si="27"/>
        <v>-2.2204460492503127E-18</v>
      </c>
      <c r="H261" s="69">
        <f t="shared" si="28"/>
        <v>64153.596501920343</v>
      </c>
      <c r="I261" s="69">
        <f t="shared" si="29"/>
        <v>64153.596501919295</v>
      </c>
      <c r="J261" s="70" t="str">
        <f t="shared" si="30"/>
        <v/>
      </c>
      <c r="K261" s="94"/>
      <c r="L261" s="93"/>
    </row>
    <row r="262" spans="1:12" ht="15" x14ac:dyDescent="0.25">
      <c r="A262" s="68">
        <v>262</v>
      </c>
      <c r="B262" s="174">
        <f>IF(Traitement3!B262&gt;0,Traitement3!B262,)</f>
        <v>3.3297168441802569E-2</v>
      </c>
      <c r="C262" s="3">
        <f>IF(AND(Traitement3!D262&lt;1000,Traitement3!D262&gt;0),Traitement3!D262,)</f>
        <v>0</v>
      </c>
      <c r="D262" s="68">
        <v>262</v>
      </c>
      <c r="E262" s="8">
        <f t="shared" si="25"/>
        <v>1.3839016327020504E-4</v>
      </c>
      <c r="F262" s="8">
        <f t="shared" si="26"/>
        <v>2.761237191765012E-6</v>
      </c>
      <c r="G262" s="8">
        <f t="shared" si="27"/>
        <v>-2.2204460492503127E-18</v>
      </c>
      <c r="H262" s="69">
        <f t="shared" si="28"/>
        <v>64496.84823091721</v>
      </c>
      <c r="I262" s="69">
        <f t="shared" si="29"/>
        <v>64496.848230913252</v>
      </c>
      <c r="J262" s="70" t="str">
        <f t="shared" si="30"/>
        <v/>
      </c>
      <c r="K262" s="94"/>
      <c r="L262" s="93"/>
    </row>
    <row r="263" spans="1:12" ht="15" x14ac:dyDescent="0.25">
      <c r="A263" s="68">
        <v>263</v>
      </c>
      <c r="B263" s="174">
        <f>IF(Traitement3!B263&gt;0,Traitement3!B263,)</f>
        <v>3.3144359040968151E-2</v>
      </c>
      <c r="C263" s="3">
        <f>IF(AND(Traitement3!D263&lt;1000,Traitement3!D263&gt;0),Traitement3!D263,)</f>
        <v>0</v>
      </c>
      <c r="D263" s="68">
        <v>263</v>
      </c>
      <c r="E263" s="8">
        <f t="shared" si="25"/>
        <v>1.3765204107152318E-4</v>
      </c>
      <c r="F263" s="8">
        <f t="shared" si="26"/>
        <v>2.7476912646205321E-6</v>
      </c>
      <c r="G263" s="8">
        <f t="shared" si="27"/>
        <v>-2.2204460492503127E-18</v>
      </c>
      <c r="H263" s="69">
        <f t="shared" si="28"/>
        <v>64843.265381746562</v>
      </c>
      <c r="I263" s="69">
        <f t="shared" si="29"/>
        <v>64843.265381746547</v>
      </c>
      <c r="J263" s="70" t="str">
        <f t="shared" si="30"/>
        <v/>
      </c>
      <c r="K263" s="94"/>
      <c r="L263" s="93"/>
    </row>
    <row r="264" spans="1:12" ht="15" x14ac:dyDescent="0.25">
      <c r="A264" s="68">
        <v>264</v>
      </c>
      <c r="B264" s="174">
        <f>IF(Traitement3!B264&gt;0,Traitement3!B264,)</f>
        <v>3.2991549640133733E-2</v>
      </c>
      <c r="C264" s="3">
        <f>IF(AND(Traitement3!D264&lt;1000,Traitement3!D264&gt;0),Traitement3!D264,)</f>
        <v>0</v>
      </c>
      <c r="D264" s="68">
        <v>264</v>
      </c>
      <c r="E264" s="8">
        <f t="shared" si="25"/>
        <v>1.3691502124583976E-4</v>
      </c>
      <c r="F264" s="8">
        <f t="shared" si="26"/>
        <v>2.7342117874230566E-6</v>
      </c>
      <c r="G264" s="8">
        <f t="shared" si="27"/>
        <v>-2.2204460492503127E-18</v>
      </c>
      <c r="H264" s="69">
        <f t="shared" si="28"/>
        <v>65192.891938173008</v>
      </c>
      <c r="I264" s="69">
        <f t="shared" si="29"/>
        <v>65192.891938173139</v>
      </c>
      <c r="J264" s="70" t="str">
        <f t="shared" si="30"/>
        <v/>
      </c>
      <c r="K264" s="94"/>
      <c r="L264" s="93"/>
    </row>
    <row r="265" spans="1:12" ht="15" x14ac:dyDescent="0.25">
      <c r="A265" s="68">
        <v>265</v>
      </c>
      <c r="B265" s="174">
        <f>IF(Traitement3!B265&gt;0,Traitement3!B265,)</f>
        <v>3.2838740239299537E-2</v>
      </c>
      <c r="C265" s="3">
        <f>IF(AND(Traitement3!D265&lt;1000,Traitement3!D265&gt;0),Traitement3!D265,)</f>
        <v>0</v>
      </c>
      <c r="D265" s="68">
        <v>265</v>
      </c>
      <c r="E265" s="8">
        <f t="shared" si="25"/>
        <v>1.3617910133736921E-4</v>
      </c>
      <c r="F265" s="8">
        <f t="shared" si="26"/>
        <v>2.7207984342246508E-6</v>
      </c>
      <c r="G265" s="8">
        <f t="shared" si="27"/>
        <v>-2.2204460492503127E-18</v>
      </c>
      <c r="H265" s="69">
        <f t="shared" si="28"/>
        <v>65545.772702646762</v>
      </c>
      <c r="I265" s="69">
        <f t="shared" si="29"/>
        <v>65545.77270264292</v>
      </c>
      <c r="J265" s="70" t="str">
        <f t="shared" si="30"/>
        <v/>
      </c>
      <c r="K265" s="94"/>
      <c r="L265" s="93"/>
    </row>
    <row r="266" spans="1:12" ht="15" x14ac:dyDescent="0.25">
      <c r="A266" s="68">
        <v>266</v>
      </c>
      <c r="B266" s="174">
        <f>IF(Traitement3!B266&gt;0,Traitement3!B266,)</f>
        <v>3.2685930838465119E-2</v>
      </c>
      <c r="C266" s="3">
        <f>IF(AND(Traitement3!D266&lt;1000,Traitement3!D266&gt;0),Traitement3!D266,)</f>
        <v>0</v>
      </c>
      <c r="D266" s="68">
        <v>266</v>
      </c>
      <c r="E266" s="8">
        <f t="shared" si="25"/>
        <v>1.3544427889755628E-4</v>
      </c>
      <c r="F266" s="8">
        <f t="shared" si="26"/>
        <v>2.7074508806975651E-6</v>
      </c>
      <c r="G266" s="8">
        <f t="shared" si="27"/>
        <v>-2.2204460492503127E-18</v>
      </c>
      <c r="H266" s="69">
        <f t="shared" si="28"/>
        <v>65901.953315442413</v>
      </c>
      <c r="I266" s="69">
        <f t="shared" si="29"/>
        <v>65901.953315439852</v>
      </c>
      <c r="J266" s="70" t="str">
        <f t="shared" si="30"/>
        <v/>
      </c>
      <c r="K266" s="94"/>
      <c r="L266" s="93"/>
    </row>
    <row r="267" spans="1:12" ht="15" x14ac:dyDescent="0.25">
      <c r="A267" s="68">
        <v>267</v>
      </c>
      <c r="B267" s="174">
        <f>IF(Traitement3!B267&gt;0,Traitement3!B267,)</f>
        <v>3.2533121437630701E-2</v>
      </c>
      <c r="C267" s="3">
        <f>IF(AND(Traitement3!D267&lt;1000,Traitement3!D267&gt;0),Traitement3!D267,)</f>
        <v>0</v>
      </c>
      <c r="D267" s="68">
        <v>267</v>
      </c>
      <c r="E267" s="8">
        <f t="shared" si="25"/>
        <v>1.347105514851038E-4</v>
      </c>
      <c r="F267" s="8">
        <f t="shared" si="26"/>
        <v>2.6941688040652562E-6</v>
      </c>
      <c r="G267" s="8">
        <f t="shared" si="27"/>
        <v>0</v>
      </c>
      <c r="H267" s="69">
        <f t="shared" si="28"/>
        <v>66261.480274332323</v>
      </c>
      <c r="I267" s="69">
        <f t="shared" si="29"/>
        <v>66261.480274332265</v>
      </c>
      <c r="J267" s="70" t="str">
        <f t="shared" si="30"/>
        <v/>
      </c>
      <c r="K267" s="94"/>
      <c r="L267" s="93"/>
    </row>
    <row r="268" spans="1:12" ht="15" x14ac:dyDescent="0.25">
      <c r="A268" s="68">
        <v>268</v>
      </c>
      <c r="B268" s="174">
        <f>IF(Traitement3!B268&gt;0,Traitement3!B268,)</f>
        <v>3.2380312036796498E-2</v>
      </c>
      <c r="C268" s="3">
        <f>IF(AND(Traitement3!D268&lt;1000,Traitement3!D268&gt;0),Traitement3!D268,)</f>
        <v>0</v>
      </c>
      <c r="D268" s="68">
        <v>268</v>
      </c>
      <c r="E268" s="8">
        <f t="shared" si="25"/>
        <v>1.3397791666591718E-4</v>
      </c>
      <c r="F268" s="8">
        <f t="shared" si="26"/>
        <v>2.680951883171386E-6</v>
      </c>
      <c r="G268" s="8">
        <f t="shared" si="27"/>
        <v>0</v>
      </c>
      <c r="H268" s="69">
        <f t="shared" si="28"/>
        <v>66624.400954821729</v>
      </c>
      <c r="I268" s="69">
        <f t="shared" si="29"/>
        <v>66624.400954820012</v>
      </c>
      <c r="J268" s="70" t="str">
        <f t="shared" si="30"/>
        <v/>
      </c>
      <c r="K268" s="94"/>
      <c r="L268" s="93"/>
    </row>
    <row r="269" spans="1:12" ht="15" x14ac:dyDescent="0.25">
      <c r="A269" s="68">
        <v>269</v>
      </c>
      <c r="B269" s="174">
        <f>IF(Traitement3!B269&gt;0,Traitement3!B269,)</f>
        <v>3.222750263596208E-2</v>
      </c>
      <c r="C269" s="3">
        <f>IF(AND(Traitement3!D269&lt;1000,Traitement3!D269&gt;0),Traitement3!D269,)</f>
        <v>0</v>
      </c>
      <c r="D269" s="68">
        <v>269</v>
      </c>
      <c r="E269" s="8">
        <f t="shared" si="25"/>
        <v>1.332463720130489E-4</v>
      </c>
      <c r="F269" s="8">
        <f t="shared" si="26"/>
        <v>2.667799798417744E-6</v>
      </c>
      <c r="G269" s="8">
        <f t="shared" si="27"/>
        <v>0</v>
      </c>
      <c r="H269" s="69">
        <f t="shared" si="28"/>
        <v>66990.76363095938</v>
      </c>
      <c r="I269" s="69">
        <f t="shared" si="29"/>
        <v>66990.763630958274</v>
      </c>
      <c r="J269" s="70" t="str">
        <f t="shared" si="30"/>
        <v/>
      </c>
      <c r="K269" s="94"/>
      <c r="L269" s="93"/>
    </row>
    <row r="270" spans="1:12" ht="15" x14ac:dyDescent="0.25">
      <c r="A270" s="68">
        <v>270</v>
      </c>
      <c r="B270" s="174">
        <f>IF(Traitement3!B270&gt;0,Traitement3!B270,)</f>
        <v>3.2074693235127884E-2</v>
      </c>
      <c r="C270" s="3">
        <f>IF(AND(Traitement3!D270&lt;1000,Traitement3!D270&gt;0),Traitement3!D270,)</f>
        <v>0</v>
      </c>
      <c r="D270" s="68">
        <v>270</v>
      </c>
      <c r="E270" s="8">
        <f t="shared" si="25"/>
        <v>1.3251591510672622E-4</v>
      </c>
      <c r="F270" s="8">
        <f t="shared" si="26"/>
        <v>2.6547122317642556E-6</v>
      </c>
      <c r="G270" s="8">
        <f t="shared" si="27"/>
        <v>0</v>
      </c>
      <c r="H270" s="69">
        <f t="shared" si="28"/>
        <v>67360.617496738138</v>
      </c>
      <c r="I270" s="69">
        <f t="shared" si="29"/>
        <v>67360.617496734834</v>
      </c>
      <c r="J270" s="70" t="str">
        <f t="shared" si="30"/>
        <v/>
      </c>
      <c r="K270" s="94"/>
      <c r="L270" s="93"/>
    </row>
    <row r="271" spans="1:12" ht="15" x14ac:dyDescent="0.25">
      <c r="A271" s="68">
        <v>271</v>
      </c>
      <c r="B271" s="174">
        <f>IF(Traitement3!B271&gt;0,Traitement3!B271,)</f>
        <v>3.1921883834293466E-2</v>
      </c>
      <c r="C271" s="3">
        <f>IF(AND(Traitement3!D271&lt;1000,Traitement3!D271&gt;0),Traitement3!D271,)</f>
        <v>0</v>
      </c>
      <c r="D271" s="68">
        <v>271</v>
      </c>
      <c r="E271" s="8">
        <f t="shared" si="25"/>
        <v>1.31786543534268E-4</v>
      </c>
      <c r="F271" s="8">
        <f t="shared" si="26"/>
        <v>2.6416888667565873E-6</v>
      </c>
      <c r="G271" s="8">
        <f t="shared" si="27"/>
        <v>0</v>
      </c>
      <c r="H271" s="69">
        <f t="shared" si="28"/>
        <v>67734.0126881178</v>
      </c>
      <c r="I271" s="69">
        <f t="shared" si="29"/>
        <v>67734.012688117582</v>
      </c>
      <c r="J271" s="70" t="str">
        <f t="shared" si="30"/>
        <v/>
      </c>
      <c r="K271" s="94"/>
      <c r="L271" s="93"/>
    </row>
    <row r="272" spans="1:12" ht="15" x14ac:dyDescent="0.25">
      <c r="A272" s="68">
        <v>272</v>
      </c>
      <c r="B272" s="174">
        <f>IF(Traitement3!B272&gt;0,Traitement3!B272,)</f>
        <v>3.1769074433459048E-2</v>
      </c>
      <c r="C272" s="3">
        <f>IF(AND(Traitement3!D272&lt;1000,Traitement3!D272&gt;0),Traitement3!D272,)</f>
        <v>0</v>
      </c>
      <c r="D272" s="68">
        <v>272</v>
      </c>
      <c r="E272" s="8">
        <f t="shared" si="25"/>
        <v>1.3105825489012624E-4</v>
      </c>
      <c r="F272" s="8">
        <f t="shared" si="26"/>
        <v>2.62872938847097E-6</v>
      </c>
      <c r="G272" s="8">
        <f t="shared" si="27"/>
        <v>0</v>
      </c>
      <c r="H272" s="69">
        <f t="shared" si="28"/>
        <v>68111.000305675829</v>
      </c>
      <c r="I272" s="69">
        <f t="shared" si="29"/>
        <v>68111.000305674272</v>
      </c>
      <c r="J272" s="70" t="str">
        <f t="shared" si="30"/>
        <v/>
      </c>
      <c r="K272" s="94"/>
      <c r="L272" s="93"/>
    </row>
    <row r="273" spans="1:12" ht="15" x14ac:dyDescent="0.25">
      <c r="A273" s="68">
        <v>273</v>
      </c>
      <c r="B273" s="174">
        <f>IF(Traitement3!B273&gt;0,Traitement3!B273,)</f>
        <v>3.1616265032624845E-2</v>
      </c>
      <c r="C273" s="3">
        <f>IF(AND(Traitement3!D273&lt;1000,Traitement3!D273&gt;0),Traitement3!D273,)</f>
        <v>0</v>
      </c>
      <c r="D273" s="68">
        <v>273</v>
      </c>
      <c r="E273" s="8">
        <f t="shared" si="25"/>
        <v>1.3033104677578899E-4</v>
      </c>
      <c r="F273" s="8">
        <f t="shared" si="26"/>
        <v>2.6158334835280014E-6</v>
      </c>
      <c r="G273" s="8">
        <f t="shared" si="27"/>
        <v>0</v>
      </c>
      <c r="H273" s="69">
        <f t="shared" si="28"/>
        <v>68491.632437919994</v>
      </c>
      <c r="I273" s="69">
        <f t="shared" si="29"/>
        <v>68491.6324379203</v>
      </c>
      <c r="J273" s="70" t="str">
        <f t="shared" si="30"/>
        <v/>
      </c>
      <c r="K273" s="94"/>
      <c r="L273" s="93"/>
    </row>
    <row r="274" spans="1:12" ht="15" x14ac:dyDescent="0.25">
      <c r="A274" s="68">
        <v>274</v>
      </c>
      <c r="B274" s="174">
        <f>IF(Traitement3!B274&gt;0,Traitement3!B274,)</f>
        <v>3.1463455631790427E-2</v>
      </c>
      <c r="C274" s="3">
        <f>IF(AND(Traitement3!D274&lt;1000,Traitement3!D274&gt;0),Traitement3!D274,)</f>
        <v>0</v>
      </c>
      <c r="D274" s="68">
        <v>274</v>
      </c>
      <c r="E274" s="8">
        <f t="shared" si="25"/>
        <v>1.2960491679980812E-4</v>
      </c>
      <c r="F274" s="8">
        <f t="shared" si="26"/>
        <v>2.6030008401064572E-6</v>
      </c>
      <c r="G274" s="8">
        <f t="shared" si="27"/>
        <v>0</v>
      </c>
      <c r="H274" s="69">
        <f t="shared" si="28"/>
        <v>68875.962185280718</v>
      </c>
      <c r="I274" s="69">
        <f t="shared" si="29"/>
        <v>68875.962185281547</v>
      </c>
      <c r="J274" s="70" t="str">
        <f t="shared" si="30"/>
        <v/>
      </c>
      <c r="K274" s="94"/>
      <c r="L274" s="93"/>
    </row>
    <row r="275" spans="1:12" ht="15" x14ac:dyDescent="0.25">
      <c r="A275" s="68">
        <v>275</v>
      </c>
      <c r="B275" s="174">
        <f>IF(Traitement3!B275&gt;0,Traitement3!B275,)</f>
        <v>3.1310646230956009E-2</v>
      </c>
      <c r="C275" s="3">
        <f>IF(AND(Traitement3!D275&lt;1000,Traitement3!D275&gt;0),Traitement3!D275,)</f>
        <v>0</v>
      </c>
      <c r="D275" s="68">
        <v>275</v>
      </c>
      <c r="E275" s="8">
        <f t="shared" si="25"/>
        <v>1.2887986257775763E-4</v>
      </c>
      <c r="F275" s="8">
        <f t="shared" si="26"/>
        <v>2.5902311478812093E-6</v>
      </c>
      <c r="G275" s="8">
        <f t="shared" si="27"/>
        <v>0</v>
      </c>
      <c r="H275" s="69">
        <f t="shared" si="28"/>
        <v>69264.043684800738</v>
      </c>
      <c r="I275" s="69">
        <f t="shared" si="29"/>
        <v>69264.043684795543</v>
      </c>
      <c r="J275" s="70" t="str">
        <f t="shared" si="30"/>
        <v/>
      </c>
      <c r="K275" s="94"/>
      <c r="L275" s="93"/>
    </row>
    <row r="276" spans="1:12" ht="15" x14ac:dyDescent="0.25">
      <c r="A276" s="68">
        <v>276</v>
      </c>
      <c r="B276" s="174">
        <f>IF(Traitement3!B276&gt;0,Traitement3!B276,)</f>
        <v>3.1081432129704493E-2</v>
      </c>
      <c r="C276" s="3">
        <f>IF(AND(Traitement3!D276&lt;1000,Traitement3!D276&gt;0),Traitement3!D276,)</f>
        <v>0</v>
      </c>
      <c r="D276" s="68">
        <v>276</v>
      </c>
      <c r="E276" s="8">
        <f t="shared" si="25"/>
        <v>1.2779429308450163E-4</v>
      </c>
      <c r="F276" s="8">
        <f t="shared" si="26"/>
        <v>2.5711939680133528E-6</v>
      </c>
      <c r="G276" s="8">
        <f t="shared" si="27"/>
        <v>0</v>
      </c>
      <c r="H276" s="69">
        <f t="shared" si="28"/>
        <v>69853.321514184383</v>
      </c>
      <c r="I276" s="69">
        <f t="shared" si="29"/>
        <v>69853.321514182899</v>
      </c>
      <c r="J276" s="70" t="str">
        <f t="shared" si="30"/>
        <v/>
      </c>
      <c r="K276" s="94"/>
      <c r="L276" s="93"/>
    </row>
    <row r="277" spans="1:12" ht="15" x14ac:dyDescent="0.25">
      <c r="A277" s="68">
        <v>277</v>
      </c>
      <c r="B277" s="174">
        <f>IF(Traitement3!B277&gt;0,Traitement3!B277,)</f>
        <v>3.0928622728870293E-2</v>
      </c>
      <c r="C277" s="3">
        <f>IF(AND(Traitement3!D277&lt;1000,Traitement3!D277&gt;0),Traitement3!D277,)</f>
        <v>0</v>
      </c>
      <c r="D277" s="68">
        <v>277</v>
      </c>
      <c r="E277" s="8">
        <f t="shared" si="25"/>
        <v>1.2707191786115457E-4</v>
      </c>
      <c r="F277" s="8">
        <f t="shared" si="26"/>
        <v>2.5585803061872259E-6</v>
      </c>
      <c r="G277" s="8">
        <f t="shared" si="27"/>
        <v>0</v>
      </c>
      <c r="H277" s="69">
        <f t="shared" si="28"/>
        <v>70251.026277858924</v>
      </c>
      <c r="I277" s="69">
        <f t="shared" si="29"/>
        <v>70251.026277855315</v>
      </c>
      <c r="J277" s="70" t="str">
        <f t="shared" si="30"/>
        <v/>
      </c>
      <c r="K277" s="94"/>
      <c r="L277" s="93"/>
    </row>
    <row r="278" spans="1:12" ht="15" x14ac:dyDescent="0.25">
      <c r="A278" s="68">
        <v>278</v>
      </c>
      <c r="B278" s="174">
        <f>IF(Traitement3!B278&gt;0,Traitement3!B278,)</f>
        <v>3.0775813328035875E-2</v>
      </c>
      <c r="C278" s="3">
        <f>IF(AND(Traitement3!D278&lt;1000,Traitement3!D278&gt;0),Traitement3!D278,)</f>
        <v>0</v>
      </c>
      <c r="D278" s="68">
        <v>278</v>
      </c>
      <c r="E278" s="8">
        <f t="shared" si="25"/>
        <v>1.2635061010107806E-4</v>
      </c>
      <c r="F278" s="8">
        <f t="shared" si="26"/>
        <v>2.546028521426428E-6</v>
      </c>
      <c r="G278" s="8">
        <f t="shared" si="27"/>
        <v>0</v>
      </c>
      <c r="H278" s="69">
        <f t="shared" si="28"/>
        <v>70652.68081052968</v>
      </c>
      <c r="I278" s="69">
        <f t="shared" si="29"/>
        <v>70652.680810532998</v>
      </c>
      <c r="J278" s="70" t="str">
        <f t="shared" si="30"/>
        <v/>
      </c>
      <c r="K278" s="94"/>
      <c r="L278" s="93"/>
    </row>
    <row r="279" spans="1:12" ht="15" x14ac:dyDescent="0.25">
      <c r="A279" s="68">
        <v>279</v>
      </c>
      <c r="B279" s="174">
        <f>IF(Traitement3!B279&gt;0,Traitement3!B279,)</f>
        <v>3.0623003927201457E-2</v>
      </c>
      <c r="C279" s="3">
        <f>IF(AND(Traitement3!D279&lt;1000,Traitement3!D279&gt;0),Traitement3!D279,)</f>
        <v>0</v>
      </c>
      <c r="D279" s="68">
        <v>279</v>
      </c>
      <c r="E279" s="8">
        <f t="shared" si="25"/>
        <v>1.2563036745114053E-4</v>
      </c>
      <c r="F279" s="8">
        <f t="shared" si="26"/>
        <v>2.5335383102246219E-6</v>
      </c>
      <c r="G279" s="8">
        <f t="shared" si="27"/>
        <v>0</v>
      </c>
      <c r="H279" s="69">
        <f t="shared" si="28"/>
        <v>71058.344239661106</v>
      </c>
      <c r="I279" s="69">
        <f t="shared" si="29"/>
        <v>71058.344239658894</v>
      </c>
      <c r="J279" s="70" t="str">
        <f t="shared" si="30"/>
        <v/>
      </c>
      <c r="K279" s="94"/>
      <c r="L279" s="93"/>
    </row>
    <row r="280" spans="1:12" ht="15" x14ac:dyDescent="0.25">
      <c r="A280" s="68">
        <v>280</v>
      </c>
      <c r="B280" s="174">
        <f>IF(Traitement3!B280&gt;0,Traitement3!B280,)</f>
        <v>3.0470194526367258E-2</v>
      </c>
      <c r="C280" s="3">
        <f>IF(AND(Traitement3!D280&lt;1000,Traitement3!D280&gt;0),Traitement3!D280,)</f>
        <v>0</v>
      </c>
      <c r="D280" s="68">
        <v>280</v>
      </c>
      <c r="E280" s="8">
        <f t="shared" si="25"/>
        <v>1.249111875650244E-4</v>
      </c>
      <c r="F280" s="8">
        <f t="shared" si="26"/>
        <v>2.5211093705440262E-6</v>
      </c>
      <c r="G280" s="8">
        <f t="shared" si="27"/>
        <v>0</v>
      </c>
      <c r="H280" s="69">
        <f t="shared" si="28"/>
        <v>71468.076878827487</v>
      </c>
      <c r="I280" s="69">
        <f t="shared" si="29"/>
        <v>71468.076878821943</v>
      </c>
      <c r="J280" s="70" t="str">
        <f t="shared" si="30"/>
        <v/>
      </c>
      <c r="K280" s="94"/>
      <c r="L280" s="93"/>
    </row>
    <row r="281" spans="1:12" ht="15" x14ac:dyDescent="0.25">
      <c r="A281" s="68">
        <v>281</v>
      </c>
      <c r="B281" s="174">
        <f>IF(Traitement3!B281&gt;0,Traitement3!B281,)</f>
        <v>3.031738512553284E-2</v>
      </c>
      <c r="C281" s="3">
        <f>IF(AND(Traitement3!D281&lt;1000,Traitement3!D281&gt;0),Traitement3!D281,)</f>
        <v>0</v>
      </c>
      <c r="D281" s="68">
        <v>281</v>
      </c>
      <c r="E281" s="8">
        <f t="shared" si="25"/>
        <v>1.2419306810328157E-4</v>
      </c>
      <c r="F281" s="8">
        <f t="shared" si="26"/>
        <v>2.5087414018361172E-6</v>
      </c>
      <c r="G281" s="8">
        <f t="shared" si="27"/>
        <v>0</v>
      </c>
      <c r="H281" s="69">
        <f t="shared" si="28"/>
        <v>71881.94025760681</v>
      </c>
      <c r="I281" s="69">
        <f t="shared" si="29"/>
        <v>71881.940257604365</v>
      </c>
      <c r="J281" s="70" t="str">
        <f t="shared" si="30"/>
        <v/>
      </c>
      <c r="K281" s="94"/>
      <c r="L281" s="93"/>
    </row>
    <row r="282" spans="1:12" ht="15" x14ac:dyDescent="0.25">
      <c r="A282" s="68">
        <v>282</v>
      </c>
      <c r="B282" s="174">
        <f>IF(Traitement3!B282&gt;0,Traitement3!B282,)</f>
        <v>3.016457572469864E-2</v>
      </c>
      <c r="C282" s="3">
        <f>IF(AND(Traitement3!D282&lt;1000,Traitement3!D282&gt;0),Traitement3!D282,)</f>
        <v>0</v>
      </c>
      <c r="D282" s="68">
        <v>282</v>
      </c>
      <c r="E282" s="8">
        <f t="shared" si="25"/>
        <v>1.234760067333196E-4</v>
      </c>
      <c r="F282" s="8">
        <f t="shared" si="26"/>
        <v>2.4964341050347414E-6</v>
      </c>
      <c r="G282" s="8">
        <f t="shared" si="27"/>
        <v>0</v>
      </c>
      <c r="H282" s="69">
        <f t="shared" si="28"/>
        <v>72299.99715237708</v>
      </c>
      <c r="I282" s="69">
        <f t="shared" si="29"/>
        <v>72299.997152375159</v>
      </c>
      <c r="J282" s="70" t="str">
        <f t="shared" si="30"/>
        <v/>
      </c>
      <c r="K282" s="94"/>
      <c r="L282" s="93"/>
    </row>
    <row r="283" spans="1:12" ht="15" x14ac:dyDescent="0.25">
      <c r="A283" s="68">
        <v>283</v>
      </c>
      <c r="B283" s="174">
        <f>IF(Traitement3!B283&gt;0,Traitement3!B283,)</f>
        <v>3.0011766323864222E-2</v>
      </c>
      <c r="C283" s="3">
        <f>IF(AND(Traitement3!D283&lt;1000,Traitement3!D283&gt;0),Traitement3!D283,)</f>
        <v>0</v>
      </c>
      <c r="D283" s="68">
        <v>283</v>
      </c>
      <c r="E283" s="8">
        <f t="shared" si="25"/>
        <v>1.2276000112933227E-4</v>
      </c>
      <c r="F283" s="8">
        <f t="shared" si="26"/>
        <v>2.4841871825285301E-6</v>
      </c>
      <c r="G283" s="8">
        <f t="shared" si="27"/>
        <v>0</v>
      </c>
      <c r="H283" s="69">
        <f t="shared" si="28"/>
        <v>72722.311618062377</v>
      </c>
      <c r="I283" s="69">
        <f t="shared" si="29"/>
        <v>72722.311618057051</v>
      </c>
      <c r="J283" s="70" t="str">
        <f t="shared" si="30"/>
        <v/>
      </c>
      <c r="K283" s="94"/>
      <c r="L283" s="93"/>
    </row>
    <row r="284" spans="1:12" ht="15" x14ac:dyDescent="0.25">
      <c r="A284" s="68">
        <v>284</v>
      </c>
      <c r="B284" s="174">
        <f>IF(Traitement3!B284&gt;0,Traitement3!B284,)</f>
        <v>2.9858956923029804E-2</v>
      </c>
      <c r="C284" s="3">
        <f>IF(AND(Traitement3!D284&lt;1000,Traitement3!D284&gt;0),Traitement3!D284,)</f>
        <v>0</v>
      </c>
      <c r="D284" s="68">
        <v>284</v>
      </c>
      <c r="E284" s="8">
        <f t="shared" si="25"/>
        <v>1.2204504897227186E-4</v>
      </c>
      <c r="F284" s="8">
        <f t="shared" si="26"/>
        <v>2.4720003381747022E-6</v>
      </c>
      <c r="G284" s="8">
        <f t="shared" si="27"/>
        <v>0</v>
      </c>
      <c r="H284" s="69">
        <f t="shared" si="28"/>
        <v>73148.949020844739</v>
      </c>
      <c r="I284" s="69">
        <f t="shared" si="29"/>
        <v>73148.949020844986</v>
      </c>
      <c r="J284" s="70" t="str">
        <f t="shared" si="30"/>
        <v/>
      </c>
      <c r="K284" s="94"/>
      <c r="L284" s="93"/>
    </row>
    <row r="285" spans="1:12" ht="15" x14ac:dyDescent="0.25">
      <c r="A285" s="68">
        <v>285</v>
      </c>
      <c r="B285" s="174">
        <f>IF(Traitement3!B285&gt;0,Traitement3!B285,)</f>
        <v>2.9706147522195605E-2</v>
      </c>
      <c r="C285" s="3">
        <f>IF(AND(Traitement3!D285&lt;1000,Traitement3!D285&gt;0),Traitement3!D285,)</f>
        <v>0</v>
      </c>
      <c r="D285" s="68">
        <v>285</v>
      </c>
      <c r="E285" s="8">
        <f t="shared" si="25"/>
        <v>1.2133114794989075E-4</v>
      </c>
      <c r="F285" s="8">
        <f t="shared" si="26"/>
        <v>2.4598732772783811E-6</v>
      </c>
      <c r="G285" s="8">
        <f t="shared" si="27"/>
        <v>0</v>
      </c>
      <c r="H285" s="69">
        <f t="shared" si="28"/>
        <v>73579.976071891841</v>
      </c>
      <c r="I285" s="69">
        <f t="shared" si="29"/>
        <v>73579.976071892481</v>
      </c>
      <c r="J285" s="70" t="str">
        <f t="shared" si="30"/>
        <v/>
      </c>
      <c r="K285" s="94"/>
      <c r="L285" s="93"/>
    </row>
    <row r="286" spans="1:12" ht="15" x14ac:dyDescent="0.25">
      <c r="A286" s="68">
        <v>286</v>
      </c>
      <c r="B286" s="174">
        <f>IF(Traitement3!B286&gt;0,Traitement3!B286,)</f>
        <v>2.9629742821778288E-2</v>
      </c>
      <c r="C286" s="3">
        <f>IF(AND(Traitement3!D286&lt;1000,Traitement3!D286&gt;0),Traitement3!D286,)</f>
        <v>0</v>
      </c>
      <c r="D286" s="68">
        <v>286</v>
      </c>
      <c r="E286" s="8">
        <f t="shared" si="25"/>
        <v>1.2097459089345508E-4</v>
      </c>
      <c r="F286" s="8">
        <f t="shared" si="26"/>
        <v>2.4538320739310882E-6</v>
      </c>
      <c r="G286" s="8">
        <f t="shared" si="27"/>
        <v>0</v>
      </c>
      <c r="H286" s="69">
        <f t="shared" si="28"/>
        <v>73797.156939060224</v>
      </c>
      <c r="I286" s="69">
        <f t="shared" si="29"/>
        <v>73797.156939061693</v>
      </c>
      <c r="J286" s="70" t="str">
        <f t="shared" si="30"/>
        <v/>
      </c>
      <c r="K286" s="94"/>
      <c r="L286" s="93"/>
    </row>
    <row r="287" spans="1:12" ht="15" x14ac:dyDescent="0.25">
      <c r="A287" s="68">
        <v>287</v>
      </c>
      <c r="B287" s="174">
        <f>IF(Traitement3!B287&gt;0,Traitement3!B287,)</f>
        <v>2.9476933420944085E-2</v>
      </c>
      <c r="C287" s="3">
        <f>IF(AND(Traitement3!D287&lt;1000,Traitement3!D287&gt;0),Traitement3!D287,)</f>
        <v>0</v>
      </c>
      <c r="D287" s="68">
        <v>287</v>
      </c>
      <c r="E287" s="8">
        <f t="shared" si="25"/>
        <v>1.2026226225228531E-4</v>
      </c>
      <c r="F287" s="8">
        <f t="shared" si="26"/>
        <v>2.4417941388259535E-6</v>
      </c>
      <c r="G287" s="8">
        <f t="shared" si="27"/>
        <v>0</v>
      </c>
      <c r="H287" s="69">
        <f t="shared" si="28"/>
        <v>74234.896573939855</v>
      </c>
      <c r="I287" s="69">
        <f t="shared" si="29"/>
        <v>74234.896573940408</v>
      </c>
      <c r="J287" s="70" t="str">
        <f t="shared" si="30"/>
        <v/>
      </c>
      <c r="K287" s="94"/>
      <c r="L287" s="93"/>
    </row>
    <row r="288" spans="1:12" ht="15" x14ac:dyDescent="0.25">
      <c r="A288" s="68">
        <v>288</v>
      </c>
      <c r="B288" s="174">
        <f>IF(Traitement3!B288&gt;0,Traitement3!B288,)</f>
        <v>2.9324124020109667E-2</v>
      </c>
      <c r="C288" s="3">
        <f>IF(AND(Traitement3!D288&lt;1000,Traitement3!D288&gt;0),Traitement3!D288,)</f>
        <v>0</v>
      </c>
      <c r="D288" s="68">
        <v>288</v>
      </c>
      <c r="E288" s="8">
        <f t="shared" si="25"/>
        <v>1.1955097899449263E-4</v>
      </c>
      <c r="F288" s="8">
        <f t="shared" si="26"/>
        <v>2.4298152567498908E-6</v>
      </c>
      <c r="G288" s="8">
        <f t="shared" si="27"/>
        <v>0</v>
      </c>
      <c r="H288" s="69">
        <f t="shared" si="28"/>
        <v>74677.198750188298</v>
      </c>
      <c r="I288" s="69">
        <f t="shared" si="29"/>
        <v>74677.198750189084</v>
      </c>
      <c r="J288" s="70" t="str">
        <f t="shared" si="30"/>
        <v/>
      </c>
      <c r="K288" s="94"/>
      <c r="L288" s="93"/>
    </row>
    <row r="289" spans="1:12" ht="15" x14ac:dyDescent="0.25">
      <c r="A289" s="68">
        <v>289</v>
      </c>
      <c r="B289" s="174">
        <f>IF(Traitement3!B289&gt;0,Traitement3!B289,)</f>
        <v>2.9171314619275253E-2</v>
      </c>
      <c r="C289" s="3">
        <f>IF(AND(Traitement3!D289&lt;1000,Traitement3!D289&gt;0),Traitement3!D289,)</f>
        <v>0</v>
      </c>
      <c r="D289" s="68">
        <v>289</v>
      </c>
      <c r="E289" s="8">
        <f t="shared" si="25"/>
        <v>1.1884073883125512E-4</v>
      </c>
      <c r="F289" s="8">
        <f t="shared" si="26"/>
        <v>2.4178951380343562E-6</v>
      </c>
      <c r="G289" s="8">
        <f t="shared" si="27"/>
        <v>0</v>
      </c>
      <c r="H289" s="69">
        <f t="shared" si="28"/>
        <v>75124.135167467306</v>
      </c>
      <c r="I289" s="69">
        <f t="shared" si="29"/>
        <v>75124.135167469474</v>
      </c>
      <c r="J289" s="70" t="str">
        <f t="shared" si="30"/>
        <v/>
      </c>
      <c r="K289" s="94"/>
      <c r="L289" s="93"/>
    </row>
    <row r="290" spans="1:12" ht="15" x14ac:dyDescent="0.25">
      <c r="A290" s="68">
        <v>290</v>
      </c>
      <c r="B290" s="174">
        <f>IF(Traitement3!B290&gt;0,Traitement3!B290,)</f>
        <v>2.9094909918858151E-2</v>
      </c>
      <c r="C290" s="3">
        <f>IF(AND(Traitement3!D290&lt;1000,Traitement3!D290&gt;0),Traitement3!D290,)</f>
        <v>0</v>
      </c>
      <c r="D290" s="68">
        <v>290</v>
      </c>
      <c r="E290" s="8">
        <f t="shared" si="25"/>
        <v>1.184860091966583E-4</v>
      </c>
      <c r="F290" s="8">
        <f t="shared" si="26"/>
        <v>2.4119570248062215E-6</v>
      </c>
      <c r="G290" s="8">
        <f t="shared" si="27"/>
        <v>0</v>
      </c>
      <c r="H290" s="69">
        <f t="shared" si="28"/>
        <v>75349.364034515791</v>
      </c>
      <c r="I290" s="69">
        <f t="shared" si="29"/>
        <v>75349.364034517348</v>
      </c>
      <c r="J290" s="70" t="str">
        <f t="shared" si="30"/>
        <v/>
      </c>
      <c r="K290" s="94"/>
      <c r="L290" s="93"/>
    </row>
    <row r="291" spans="1:12" ht="15" x14ac:dyDescent="0.25">
      <c r="A291" s="68">
        <v>291</v>
      </c>
      <c r="B291" s="174">
        <f>IF(Traitement3!B291&gt;0,Traitement3!B291,)</f>
        <v>2.8942100518023733E-2</v>
      </c>
      <c r="C291" s="3">
        <f>IF(AND(Traitement3!D291&lt;1000,Traitement3!D291&gt;0),Traitement3!D291,)</f>
        <v>0</v>
      </c>
      <c r="D291" s="68">
        <v>291</v>
      </c>
      <c r="E291" s="8">
        <f t="shared" si="25"/>
        <v>1.1777732939824426E-4</v>
      </c>
      <c r="F291" s="8">
        <f t="shared" si="26"/>
        <v>2.4001245111203144E-6</v>
      </c>
      <c r="G291" s="8">
        <f t="shared" si="27"/>
        <v>0</v>
      </c>
      <c r="H291" s="69">
        <f t="shared" si="28"/>
        <v>75803.389564805999</v>
      </c>
      <c r="I291" s="69">
        <f t="shared" si="29"/>
        <v>75803.3895648084</v>
      </c>
      <c r="J291" s="70" t="str">
        <f t="shared" si="30"/>
        <v/>
      </c>
      <c r="K291" s="94"/>
      <c r="L291" s="93"/>
    </row>
    <row r="292" spans="1:12" ht="15" x14ac:dyDescent="0.25">
      <c r="A292" s="68">
        <v>292</v>
      </c>
      <c r="B292" s="174">
        <f>IF(Traitement3!B292&gt;0,Traitement3!B292,)</f>
        <v>2.8865695817606635E-2</v>
      </c>
      <c r="C292" s="3">
        <f>IF(AND(Traitement3!D292&lt;1000,Traitement3!D292&gt;0),Traitement3!D292,)</f>
        <v>0</v>
      </c>
      <c r="D292" s="68">
        <v>292</v>
      </c>
      <c r="E292" s="8">
        <f t="shared" si="25"/>
        <v>1.1742337866636754E-4</v>
      </c>
      <c r="F292" s="8">
        <f t="shared" si="26"/>
        <v>2.3942300391262271E-6</v>
      </c>
      <c r="G292" s="8">
        <f t="shared" si="27"/>
        <v>0</v>
      </c>
      <c r="H292" s="69">
        <f t="shared" si="28"/>
        <v>76032.205115060526</v>
      </c>
      <c r="I292" s="69">
        <f t="shared" si="29"/>
        <v>76032.205115062621</v>
      </c>
      <c r="J292" s="70" t="str">
        <f t="shared" si="30"/>
        <v/>
      </c>
      <c r="K292" s="94"/>
      <c r="L292" s="93"/>
    </row>
    <row r="293" spans="1:12" ht="15" x14ac:dyDescent="0.25">
      <c r="A293" s="68">
        <v>293</v>
      </c>
      <c r="B293" s="174">
        <f>IF(Traitement3!B293&gt;0,Traitement3!B293,)</f>
        <v>2.8712886416772217E-2</v>
      </c>
      <c r="C293" s="3">
        <f>IF(AND(Traitement3!D293&lt;1000,Traitement3!D293&gt;0),Traitement3!D293,)</f>
        <v>0</v>
      </c>
      <c r="D293" s="68">
        <v>293</v>
      </c>
      <c r="E293" s="8">
        <f t="shared" si="25"/>
        <v>1.1671625412019992E-4</v>
      </c>
      <c r="F293" s="8">
        <f t="shared" si="26"/>
        <v>2.3824844866707102E-6</v>
      </c>
      <c r="G293" s="8">
        <f t="shared" si="27"/>
        <v>0</v>
      </c>
      <c r="H293" s="69">
        <f t="shared" si="28"/>
        <v>76493.489757196818</v>
      </c>
      <c r="I293" s="69">
        <f t="shared" si="29"/>
        <v>76493.489757198637</v>
      </c>
      <c r="J293" s="70" t="str">
        <f t="shared" si="30"/>
        <v/>
      </c>
      <c r="K293" s="94"/>
      <c r="L293" s="93"/>
    </row>
    <row r="294" spans="1:12" ht="15" x14ac:dyDescent="0.25">
      <c r="A294" s="68">
        <v>294</v>
      </c>
      <c r="B294" s="174">
        <f>IF(Traitement3!B294&gt;0,Traitement3!B294,)</f>
        <v>2.8636481716355116E-2</v>
      </c>
      <c r="C294" s="3">
        <f>IF(AND(Traitement3!D294&lt;1000,Traitement3!D294&gt;0),Traitement3!D294,)</f>
        <v>0</v>
      </c>
      <c r="D294" s="68">
        <v>294</v>
      </c>
      <c r="E294" s="8">
        <f t="shared" si="25"/>
        <v>1.1636307974031979E-4</v>
      </c>
      <c r="F294" s="8">
        <f t="shared" si="26"/>
        <v>2.3766333351969802E-6</v>
      </c>
      <c r="G294" s="8">
        <f t="shared" si="27"/>
        <v>0</v>
      </c>
      <c r="H294" s="69">
        <f t="shared" si="28"/>
        <v>76725.978344822041</v>
      </c>
      <c r="I294" s="69">
        <f t="shared" si="29"/>
        <v>76725.978344820207</v>
      </c>
      <c r="J294" s="70" t="str">
        <f t="shared" si="30"/>
        <v/>
      </c>
      <c r="K294" s="94"/>
      <c r="L294" s="93"/>
    </row>
    <row r="295" spans="1:12" ht="15" x14ac:dyDescent="0.25">
      <c r="A295" s="68">
        <v>295</v>
      </c>
      <c r="B295" s="174">
        <f>IF(Traitement3!B295&gt;0,Traitement3!B295,)</f>
        <v>2.8483672315520916E-2</v>
      </c>
      <c r="C295" s="3">
        <f>IF(AND(Traitement3!D295&lt;1000,Traitement3!D295&gt;0),Traitement3!D295,)</f>
        <v>0</v>
      </c>
      <c r="D295" s="68">
        <v>295</v>
      </c>
      <c r="E295" s="8">
        <f t="shared" si="25"/>
        <v>1.1565750535602604E-4</v>
      </c>
      <c r="F295" s="8">
        <f t="shared" si="26"/>
        <v>2.3649741049163413E-6</v>
      </c>
      <c r="G295" s="8">
        <f t="shared" si="27"/>
        <v>0</v>
      </c>
      <c r="H295" s="69">
        <f t="shared" si="28"/>
        <v>77194.697576980339</v>
      </c>
      <c r="I295" s="69">
        <f t="shared" si="29"/>
        <v>77194.697576978564</v>
      </c>
      <c r="J295" s="70" t="str">
        <f t="shared" si="30"/>
        <v/>
      </c>
      <c r="K295" s="94"/>
      <c r="L295" s="93"/>
    </row>
    <row r="296" spans="1:12" ht="15" x14ac:dyDescent="0.25">
      <c r="A296" s="68">
        <v>296</v>
      </c>
      <c r="B296" s="174">
        <f>IF(Traitement3!B296&gt;0,Traitement3!B296,)</f>
        <v>2.84072676151036E-2</v>
      </c>
      <c r="C296" s="3">
        <f>IF(AND(Traitement3!D296&lt;1000,Traitement3!D296&gt;0),Traitement3!D296,)</f>
        <v>0</v>
      </c>
      <c r="D296" s="68">
        <v>296</v>
      </c>
      <c r="E296" s="8">
        <f t="shared" si="25"/>
        <v>1.1530510478846567E-4</v>
      </c>
      <c r="F296" s="8">
        <f t="shared" si="26"/>
        <v>2.3591659556211518E-6</v>
      </c>
      <c r="G296" s="8">
        <f t="shared" si="27"/>
        <v>0</v>
      </c>
      <c r="H296" s="69">
        <f t="shared" si="28"/>
        <v>77430.948350712031</v>
      </c>
      <c r="I296" s="69">
        <f t="shared" si="29"/>
        <v>77430.948350716746</v>
      </c>
      <c r="J296" s="70" t="str">
        <f t="shared" si="30"/>
        <v/>
      </c>
      <c r="K296" s="94"/>
      <c r="L296" s="93"/>
    </row>
    <row r="297" spans="1:12" ht="15" x14ac:dyDescent="0.25">
      <c r="A297" s="68">
        <v>297</v>
      </c>
      <c r="B297" s="174">
        <f>IF(Traitement3!B297&gt;0,Traitement3!B297,)</f>
        <v>2.8254458214269397E-2</v>
      </c>
      <c r="C297" s="3">
        <f>IF(AND(Traitement3!D297&lt;1000,Traitement3!D297&gt;0),Traitement3!D297,)</f>
        <v>0</v>
      </c>
      <c r="D297" s="68">
        <v>297</v>
      </c>
      <c r="E297" s="8">
        <f t="shared" si="25"/>
        <v>1.1460107549776666E-4</v>
      </c>
      <c r="F297" s="8">
        <f t="shared" si="26"/>
        <v>2.3475924131484562E-6</v>
      </c>
      <c r="G297" s="8">
        <f t="shared" si="27"/>
        <v>0</v>
      </c>
      <c r="H297" s="69">
        <f t="shared" si="28"/>
        <v>77907.283352963845</v>
      </c>
      <c r="I297" s="69">
        <f t="shared" si="29"/>
        <v>77907.283352964689</v>
      </c>
      <c r="J297" s="70" t="str">
        <f t="shared" si="30"/>
        <v/>
      </c>
      <c r="K297" s="94"/>
      <c r="L297" s="93"/>
    </row>
    <row r="298" spans="1:12" ht="15" x14ac:dyDescent="0.25">
      <c r="A298" s="68">
        <v>298</v>
      </c>
      <c r="B298" s="174">
        <f>IF(Traitement3!B298&gt;0,Traitement3!B298,)</f>
        <v>2.817805351385208E-2</v>
      </c>
      <c r="C298" s="3">
        <f>IF(AND(Traitement3!D298&lt;1000,Traitement3!D298&gt;0),Traitement3!D298,)</f>
        <v>0</v>
      </c>
      <c r="D298" s="68">
        <v>298</v>
      </c>
      <c r="E298" s="8">
        <f t="shared" si="25"/>
        <v>1.1424944621390987E-4</v>
      </c>
      <c r="F298" s="8">
        <f t="shared" si="26"/>
        <v>2.3418269500066931E-6</v>
      </c>
      <c r="G298" s="8">
        <f t="shared" si="27"/>
        <v>0</v>
      </c>
      <c r="H298" s="69">
        <f t="shared" si="28"/>
        <v>78147.388370075001</v>
      </c>
      <c r="I298" s="69">
        <f t="shared" si="29"/>
        <v>78147.388370075743</v>
      </c>
      <c r="J298" s="70" t="str">
        <f t="shared" si="30"/>
        <v/>
      </c>
      <c r="K298" s="94"/>
      <c r="L298" s="93"/>
    </row>
    <row r="299" spans="1:12" ht="15" x14ac:dyDescent="0.25">
      <c r="A299" s="68">
        <v>299</v>
      </c>
      <c r="B299" s="174">
        <f>IF(Traitement3!B299&gt;0,Traitement3!B299,)</f>
        <v>2.8025244113017881E-2</v>
      </c>
      <c r="C299" s="3">
        <f>IF(AND(Traitement3!D299&lt;1000,Traitement3!D299&gt;0),Traitement3!D299,)</f>
        <v>0</v>
      </c>
      <c r="D299" s="68">
        <v>299</v>
      </c>
      <c r="E299" s="8">
        <f t="shared" si="25"/>
        <v>1.1354695697048112E-4</v>
      </c>
      <c r="F299" s="8">
        <f t="shared" si="26"/>
        <v>2.3303384656429264E-6</v>
      </c>
      <c r="G299" s="8">
        <f t="shared" si="27"/>
        <v>0</v>
      </c>
      <c r="H299" s="69">
        <f t="shared" si="28"/>
        <v>78631.526257873789</v>
      </c>
      <c r="I299" s="69">
        <f t="shared" si="29"/>
        <v>78631.526257871723</v>
      </c>
      <c r="J299" s="70" t="str">
        <f t="shared" si="30"/>
        <v/>
      </c>
      <c r="K299" s="94"/>
      <c r="L299" s="93"/>
    </row>
    <row r="300" spans="1:12" ht="15" x14ac:dyDescent="0.25">
      <c r="A300" s="68">
        <v>300</v>
      </c>
      <c r="B300" s="174">
        <f>IF(Traitement3!B300&gt;0,Traitement3!B300,)</f>
        <v>2.7948839412600564E-2</v>
      </c>
      <c r="C300" s="3">
        <f>IF(AND(Traitement3!D300&lt;1000,Traitement3!D300&gt;0),Traitement3!D300,)</f>
        <v>0</v>
      </c>
      <c r="D300" s="68">
        <v>300</v>
      </c>
      <c r="E300" s="8">
        <f t="shared" si="25"/>
        <v>1.1319609645261963E-4</v>
      </c>
      <c r="F300" s="8">
        <f t="shared" si="26"/>
        <v>2.3246153749668955E-6</v>
      </c>
      <c r="G300" s="8">
        <f t="shared" si="27"/>
        <v>0</v>
      </c>
      <c r="H300" s="69">
        <f t="shared" si="28"/>
        <v>78875.580603767245</v>
      </c>
      <c r="I300" s="69">
        <f t="shared" si="29"/>
        <v>78875.580603772469</v>
      </c>
      <c r="J300" s="70" t="str">
        <f t="shared" si="30"/>
        <v/>
      </c>
      <c r="K300" s="94"/>
      <c r="L300" s="93"/>
    </row>
    <row r="301" spans="1:12" ht="15" x14ac:dyDescent="0.25">
      <c r="A301" s="68">
        <v>301</v>
      </c>
      <c r="B301" s="174">
        <f>IF(Traitement3!B301&gt;0,Traitement3!B301,)</f>
        <v>2.7872434712183463E-2</v>
      </c>
      <c r="C301" s="3">
        <f>IF(AND(Traitement3!D301&lt;1000,Traitement3!D301&gt;0),Traitement3!D301,)</f>
        <v>0</v>
      </c>
      <c r="D301" s="68">
        <v>301</v>
      </c>
      <c r="E301" s="8">
        <f t="shared" si="25"/>
        <v>1.1284549163251278E-4</v>
      </c>
      <c r="F301" s="8">
        <f t="shared" si="26"/>
        <v>2.3189063391368794E-6</v>
      </c>
      <c r="G301" s="8">
        <f t="shared" si="27"/>
        <v>0</v>
      </c>
      <c r="H301" s="69">
        <f t="shared" si="28"/>
        <v>79120.973064020378</v>
      </c>
      <c r="I301" s="69">
        <f t="shared" si="29"/>
        <v>79120.973064019068</v>
      </c>
      <c r="J301" s="70" t="str">
        <f t="shared" si="30"/>
        <v/>
      </c>
      <c r="K301" s="94"/>
      <c r="L301" s="93"/>
    </row>
    <row r="302" spans="1:12" ht="15" x14ac:dyDescent="0.25">
      <c r="A302" s="68">
        <v>302</v>
      </c>
      <c r="B302" s="174">
        <f>IF(Traitement3!B302&gt;0,Traitement3!B302,)</f>
        <v>2.7719625311349045E-2</v>
      </c>
      <c r="C302" s="3">
        <f>IF(AND(Traitement3!D302&lt;1000,Traitement3!D302&gt;0),Traitement3!D302,)</f>
        <v>0</v>
      </c>
      <c r="D302" s="68">
        <v>302</v>
      </c>
      <c r="E302" s="8">
        <f t="shared" si="25"/>
        <v>1.1214504797335545E-4</v>
      </c>
      <c r="F302" s="8">
        <f t="shared" si="26"/>
        <v>2.3075302940376641E-6</v>
      </c>
      <c r="G302" s="8">
        <f t="shared" si="27"/>
        <v>0</v>
      </c>
      <c r="H302" s="69">
        <f t="shared" si="28"/>
        <v>79615.816586754387</v>
      </c>
      <c r="I302" s="69">
        <f t="shared" si="29"/>
        <v>79615.816586758199</v>
      </c>
      <c r="J302" s="70" t="str">
        <f t="shared" si="30"/>
        <v/>
      </c>
      <c r="K302" s="94"/>
      <c r="L302" s="93"/>
    </row>
    <row r="303" spans="1:12" ht="15" x14ac:dyDescent="0.25">
      <c r="A303" s="68">
        <v>303</v>
      </c>
      <c r="B303" s="174">
        <f>IF(Traitement3!B303&gt;0,Traitement3!B303,)</f>
        <v>2.7643220610931947E-2</v>
      </c>
      <c r="C303" s="3">
        <f>IF(AND(Traitement3!D303&lt;1000,Traitement3!D303&gt;0),Traitement3!D303,)</f>
        <v>0</v>
      </c>
      <c r="D303" s="68">
        <v>303</v>
      </c>
      <c r="E303" s="8">
        <f t="shared" si="25"/>
        <v>1.1179520857926284E-4</v>
      </c>
      <c r="F303" s="8">
        <f t="shared" si="26"/>
        <v>2.3018632160039509E-6</v>
      </c>
      <c r="G303" s="8">
        <f t="shared" si="27"/>
        <v>0</v>
      </c>
      <c r="H303" s="69">
        <f t="shared" si="28"/>
        <v>79865.290084634136</v>
      </c>
      <c r="I303" s="69">
        <f t="shared" si="29"/>
        <v>79865.290084640146</v>
      </c>
      <c r="J303" s="70" t="str">
        <f t="shared" si="30"/>
        <v/>
      </c>
      <c r="K303" s="94"/>
      <c r="L303" s="93"/>
    </row>
    <row r="304" spans="1:12" ht="15" x14ac:dyDescent="0.25">
      <c r="A304" s="68">
        <v>304</v>
      </c>
      <c r="B304" s="174">
        <f>IF(Traitement3!B304&gt;0,Traitement3!B304,)</f>
        <v>2.7566815910514846E-2</v>
      </c>
      <c r="C304" s="3">
        <f>IF(AND(Traitement3!D304&lt;1000,Traitement3!D304&gt;0),Traitement3!D304,)</f>
        <v>0</v>
      </c>
      <c r="D304" s="68">
        <v>304</v>
      </c>
      <c r="E304" s="8">
        <f t="shared" si="25"/>
        <v>1.1144562377279899E-4</v>
      </c>
      <c r="F304" s="8">
        <f t="shared" si="26"/>
        <v>2.2962100552596261E-6</v>
      </c>
      <c r="G304" s="8">
        <f t="shared" si="27"/>
        <v>0</v>
      </c>
      <c r="H304" s="69">
        <f t="shared" si="28"/>
        <v>80116.146571063829</v>
      </c>
      <c r="I304" s="69">
        <f t="shared" si="29"/>
        <v>80116.146571065226</v>
      </c>
      <c r="J304" s="70" t="str">
        <f t="shared" si="30"/>
        <v/>
      </c>
      <c r="K304" s="94"/>
      <c r="L304" s="93"/>
    </row>
    <row r="305" spans="1:12" ht="15" x14ac:dyDescent="0.25">
      <c r="A305" s="68">
        <v>305</v>
      </c>
      <c r="B305" s="174">
        <f>IF(Traitement3!B305&gt;0,Traitement3!B305,)</f>
        <v>2.7414006509680428E-2</v>
      </c>
      <c r="C305" s="3">
        <f>IF(AND(Traitement3!D305&lt;1000,Traitement3!D305&gt;0),Traitement3!D305,)</f>
        <v>0</v>
      </c>
      <c r="D305" s="68">
        <v>305</v>
      </c>
      <c r="E305" s="8">
        <f t="shared" si="25"/>
        <v>1.1074721681700317E-4</v>
      </c>
      <c r="F305" s="8">
        <f t="shared" si="26"/>
        <v>2.2849453490478531E-6</v>
      </c>
      <c r="G305" s="8">
        <f t="shared" si="27"/>
        <v>0</v>
      </c>
      <c r="H305" s="69">
        <f t="shared" si="28"/>
        <v>80622.054762944332</v>
      </c>
      <c r="I305" s="69">
        <f t="shared" si="29"/>
        <v>80622.054762942193</v>
      </c>
      <c r="J305" s="70" t="str">
        <f t="shared" si="30"/>
        <v/>
      </c>
      <c r="K305" s="94"/>
      <c r="L305" s="93"/>
    </row>
    <row r="306" spans="1:12" ht="15" x14ac:dyDescent="0.25">
      <c r="A306" s="68">
        <v>306</v>
      </c>
      <c r="B306" s="174">
        <f>IF(Traitement3!B306&gt;0,Traitement3!B306,)</f>
        <v>2.7337601809263326E-2</v>
      </c>
      <c r="C306" s="3">
        <f>IF(AND(Traitement3!D306&lt;1000,Traitement3!D306&gt;0),Traitement3!D306,)</f>
        <v>0</v>
      </c>
      <c r="D306" s="68">
        <v>306</v>
      </c>
      <c r="E306" s="8">
        <f t="shared" si="25"/>
        <v>1.103983941158071E-4</v>
      </c>
      <c r="F306" s="8">
        <f t="shared" si="26"/>
        <v>2.2793337354847125E-6</v>
      </c>
      <c r="G306" s="8">
        <f t="shared" si="27"/>
        <v>0</v>
      </c>
      <c r="H306" s="69">
        <f t="shared" si="28"/>
        <v>80877.129918259088</v>
      </c>
      <c r="I306" s="69">
        <f t="shared" si="29"/>
        <v>80877.129918259641</v>
      </c>
      <c r="J306" s="70" t="str">
        <f t="shared" si="30"/>
        <v/>
      </c>
      <c r="K306" s="94"/>
      <c r="L306" s="93"/>
    </row>
    <row r="307" spans="1:12" ht="15" x14ac:dyDescent="0.25">
      <c r="A307" s="68">
        <v>307</v>
      </c>
      <c r="B307" s="174">
        <f>IF(Traitement3!B307&gt;0,Traitement3!B307,)</f>
        <v>2.7261197108846009E-2</v>
      </c>
      <c r="C307" s="3">
        <f>IF(AND(Traitement3!D307&lt;1000,Traitement3!D307&gt;0),Traitement3!D307,)</f>
        <v>0</v>
      </c>
      <c r="D307" s="68">
        <v>307</v>
      </c>
      <c r="E307" s="8">
        <f t="shared" si="25"/>
        <v>1.1004982489851156E-4</v>
      </c>
      <c r="F307" s="8">
        <f t="shared" si="26"/>
        <v>2.2737359030126786E-6</v>
      </c>
      <c r="G307" s="8">
        <f t="shared" si="27"/>
        <v>0</v>
      </c>
      <c r="H307" s="69">
        <f t="shared" si="28"/>
        <v>81133.634965476944</v>
      </c>
      <c r="I307" s="69">
        <f t="shared" si="29"/>
        <v>81133.634965473073</v>
      </c>
      <c r="J307" s="70" t="str">
        <f t="shared" si="30"/>
        <v/>
      </c>
      <c r="K307" s="94"/>
      <c r="L307" s="93"/>
    </row>
    <row r="308" spans="1:12" ht="15" x14ac:dyDescent="0.25">
      <c r="A308" s="68">
        <v>308</v>
      </c>
      <c r="B308" s="174">
        <f>IF(Traitement3!B308&gt;0,Traitement3!B308,)</f>
        <v>2.7184792408428912E-2</v>
      </c>
      <c r="C308" s="3">
        <f>IF(AND(Traitement3!D308&lt;1000,Traitement3!D308&gt;0),Traitement3!D308,)</f>
        <v>0</v>
      </c>
      <c r="D308" s="68">
        <v>308</v>
      </c>
      <c r="E308" s="8">
        <f t="shared" si="25"/>
        <v>1.0970150889015595E-4</v>
      </c>
      <c r="F308" s="8">
        <f t="shared" si="26"/>
        <v>2.2681518178011074E-6</v>
      </c>
      <c r="G308" s="8">
        <f t="shared" si="27"/>
        <v>0</v>
      </c>
      <c r="H308" s="69">
        <f t="shared" si="28"/>
        <v>81391.581960913449</v>
      </c>
      <c r="I308" s="69">
        <f t="shared" si="29"/>
        <v>81391.581960915355</v>
      </c>
      <c r="J308" s="70" t="str">
        <f t="shared" si="30"/>
        <v/>
      </c>
      <c r="K308" s="94"/>
      <c r="L308" s="93"/>
    </row>
    <row r="309" spans="1:12" ht="15" x14ac:dyDescent="0.25">
      <c r="A309" s="68">
        <v>309</v>
      </c>
      <c r="B309" s="174">
        <f>IF(Traitement3!B309&gt;0,Traitement3!B309,)</f>
        <v>2.710838770801181E-2</v>
      </c>
      <c r="C309" s="3">
        <f>IF(AND(Traitement3!D309&lt;1000,Traitement3!D309&gt;0),Traitement3!D309,)</f>
        <v>0</v>
      </c>
      <c r="D309" s="68">
        <v>309</v>
      </c>
      <c r="E309" s="8">
        <f t="shared" si="25"/>
        <v>1.0935344581622375E-4</v>
      </c>
      <c r="F309" s="8">
        <f t="shared" si="26"/>
        <v>2.2625814460813994E-6</v>
      </c>
      <c r="G309" s="8">
        <f t="shared" si="27"/>
        <v>0</v>
      </c>
      <c r="H309" s="69">
        <f t="shared" si="28"/>
        <v>81650.983096809054</v>
      </c>
      <c r="I309" s="69">
        <f t="shared" si="29"/>
        <v>81650.983096806041</v>
      </c>
      <c r="J309" s="70" t="str">
        <f t="shared" si="30"/>
        <v/>
      </c>
      <c r="K309" s="94"/>
      <c r="L309" s="93"/>
    </row>
    <row r="310" spans="1:12" ht="15" x14ac:dyDescent="0.25">
      <c r="A310" s="68">
        <v>310</v>
      </c>
      <c r="B310" s="174">
        <f>IF(Traitement3!B310&gt;0,Traitement3!B310,)</f>
        <v>2.6955578307177392E-2</v>
      </c>
      <c r="C310" s="3">
        <f>IF(AND(Traitement3!D310&lt;1000,Traitement3!D310&gt;0),Traitement3!D310,)</f>
        <v>0</v>
      </c>
      <c r="D310" s="68">
        <v>310</v>
      </c>
      <c r="E310" s="8">
        <f t="shared" si="25"/>
        <v>1.0865807737536759E-4</v>
      </c>
      <c r="F310" s="8">
        <f t="shared" si="26"/>
        <v>2.2514817085258746E-6</v>
      </c>
      <c r="G310" s="8">
        <f t="shared" si="27"/>
        <v>0</v>
      </c>
      <c r="H310" s="69">
        <f t="shared" si="28"/>
        <v>82174.19725010742</v>
      </c>
      <c r="I310" s="69">
        <f t="shared" si="29"/>
        <v>82174.197250107813</v>
      </c>
      <c r="J310" s="70" t="str">
        <f t="shared" si="30"/>
        <v/>
      </c>
      <c r="K310" s="94"/>
      <c r="L310" s="93"/>
    </row>
    <row r="311" spans="1:12" ht="15" x14ac:dyDescent="0.25">
      <c r="A311" s="68">
        <v>311</v>
      </c>
      <c r="B311" s="174">
        <f>IF(Traitement3!B311&gt;0,Traitement3!B311,)</f>
        <v>2.6879173606760291E-2</v>
      </c>
      <c r="C311" s="3">
        <f>IF(AND(Traitement3!D311&lt;1000,Traitement3!D311&gt;0),Traitement3!D311,)</f>
        <v>0</v>
      </c>
      <c r="D311" s="68">
        <v>311</v>
      </c>
      <c r="E311" s="8">
        <f t="shared" si="25"/>
        <v>1.0831077146133961E-4</v>
      </c>
      <c r="F311" s="8">
        <f t="shared" si="26"/>
        <v>2.2459522755872665E-6</v>
      </c>
      <c r="G311" s="8">
        <f t="shared" si="27"/>
        <v>0</v>
      </c>
      <c r="H311" s="69">
        <f t="shared" si="28"/>
        <v>82438.035349053564</v>
      </c>
      <c r="I311" s="69">
        <f t="shared" si="29"/>
        <v>82438.035349054568</v>
      </c>
      <c r="J311" s="70" t="str">
        <f t="shared" si="30"/>
        <v/>
      </c>
      <c r="K311" s="94"/>
      <c r="L311" s="93"/>
    </row>
    <row r="312" spans="1:12" ht="15" x14ac:dyDescent="0.25">
      <c r="A312" s="68">
        <v>312</v>
      </c>
      <c r="B312" s="174">
        <f>IF(Traitement3!B312&gt;0,Traitement3!B312,)</f>
        <v>2.6802768906342974E-2</v>
      </c>
      <c r="C312" s="3">
        <f>IF(AND(Traitement3!D312&lt;1000,Traitement3!D312&gt;0),Traitement3!D312,)</f>
        <v>0</v>
      </c>
      <c r="D312" s="68">
        <v>312</v>
      </c>
      <c r="E312" s="8">
        <f t="shared" si="25"/>
        <v>1.0796371738748534E-4</v>
      </c>
      <c r="F312" s="8">
        <f t="shared" si="26"/>
        <v>2.2404364219280407E-6</v>
      </c>
      <c r="G312" s="8">
        <f t="shared" si="27"/>
        <v>0</v>
      </c>
      <c r="H312" s="69">
        <f t="shared" si="28"/>
        <v>82703.377755555426</v>
      </c>
      <c r="I312" s="69">
        <f t="shared" si="29"/>
        <v>82703.377755558802</v>
      </c>
      <c r="J312" s="70" t="str">
        <f t="shared" si="30"/>
        <v/>
      </c>
      <c r="K312" s="94"/>
      <c r="L312" s="93"/>
    </row>
    <row r="313" spans="1:12" ht="15" x14ac:dyDescent="0.25">
      <c r="A313" s="68">
        <v>313</v>
      </c>
      <c r="B313" s="174">
        <f>IF(Traitement3!B313&gt;0,Traitement3!B313,)</f>
        <v>2.6726364205925876E-2</v>
      </c>
      <c r="C313" s="3">
        <f>IF(AND(Traitement3!D313&lt;1000,Traitement3!D313&gt;0),Traitement3!D313,)</f>
        <v>0</v>
      </c>
      <c r="D313" s="68">
        <v>313</v>
      </c>
      <c r="E313" s="8">
        <f t="shared" si="25"/>
        <v>1.0761691488124503E-4</v>
      </c>
      <c r="F313" s="8">
        <f t="shared" si="26"/>
        <v>2.234934114220906E-6</v>
      </c>
      <c r="G313" s="8">
        <f t="shared" si="27"/>
        <v>0</v>
      </c>
      <c r="H313" s="69">
        <f t="shared" si="28"/>
        <v>82970.23737094058</v>
      </c>
      <c r="I313" s="69">
        <f t="shared" si="29"/>
        <v>82970.237370937102</v>
      </c>
      <c r="J313" s="70" t="str">
        <f t="shared" si="30"/>
        <v/>
      </c>
      <c r="K313" s="94"/>
      <c r="L313" s="93"/>
    </row>
    <row r="314" spans="1:12" ht="15" x14ac:dyDescent="0.25">
      <c r="A314" s="68">
        <v>314</v>
      </c>
      <c r="B314" s="174">
        <f>IF(Traitement3!B314&gt;0,Traitement3!B314,)</f>
        <v>2.6649959505508775E-2</v>
      </c>
      <c r="C314" s="3">
        <f>IF(AND(Traitement3!D314&lt;1000,Traitement3!D314&gt;0),Traitement3!D314,)</f>
        <v>0</v>
      </c>
      <c r="D314" s="68">
        <v>314</v>
      </c>
      <c r="E314" s="8">
        <f t="shared" si="25"/>
        <v>1.0727036367040588E-4</v>
      </c>
      <c r="F314" s="8">
        <f t="shared" si="26"/>
        <v>2.2294453192006163E-6</v>
      </c>
      <c r="G314" s="8">
        <f t="shared" si="27"/>
        <v>0</v>
      </c>
      <c r="H314" s="69">
        <f t="shared" si="28"/>
        <v>83238.627244489937</v>
      </c>
      <c r="I314" s="69">
        <f t="shared" si="29"/>
        <v>83238.627244491407</v>
      </c>
      <c r="J314" s="70" t="str">
        <f t="shared" si="30"/>
        <v/>
      </c>
      <c r="K314" s="94"/>
      <c r="L314" s="93"/>
    </row>
    <row r="315" spans="1:12" ht="15" x14ac:dyDescent="0.25">
      <c r="A315" s="68">
        <v>315</v>
      </c>
      <c r="B315" s="174">
        <f>IF(Traitement3!B315&gt;0,Traitement3!B315,)</f>
        <v>2.6497150104674357E-2</v>
      </c>
      <c r="C315" s="3">
        <f>IF(AND(Traitement3!D315&lt;1000,Traitement3!D315&gt;0),Traitement3!D315,)</f>
        <v>0</v>
      </c>
      <c r="D315" s="68">
        <v>315</v>
      </c>
      <c r="E315" s="8">
        <f t="shared" si="25"/>
        <v>1.0657801404820311E-4</v>
      </c>
      <c r="F315" s="8">
        <f t="shared" si="26"/>
        <v>2.2185081345457138E-6</v>
      </c>
      <c r="G315" s="8">
        <f t="shared" si="27"/>
        <v>0</v>
      </c>
      <c r="H315" s="69">
        <f t="shared" si="28"/>
        <v>83780.050715757447</v>
      </c>
      <c r="I315" s="69">
        <f t="shared" si="29"/>
        <v>83780.050715759018</v>
      </c>
      <c r="J315" s="70" t="str">
        <f t="shared" si="30"/>
        <v/>
      </c>
      <c r="K315" s="94"/>
      <c r="L315" s="93"/>
    </row>
    <row r="316" spans="1:12" ht="15" x14ac:dyDescent="0.25">
      <c r="A316" s="68">
        <v>316</v>
      </c>
      <c r="B316" s="174">
        <f>IF(Traitement3!B316&gt;0,Traitement3!B316,)</f>
        <v>2.6420745404257255E-2</v>
      </c>
      <c r="C316" s="3">
        <f>IF(AND(Traitement3!D316&lt;1000,Traitement3!D316&gt;0),Traitement3!D316,)</f>
        <v>0</v>
      </c>
      <c r="D316" s="68">
        <v>316</v>
      </c>
      <c r="E316" s="8">
        <f t="shared" si="25"/>
        <v>1.0623221509442615E-4</v>
      </c>
      <c r="F316" s="8">
        <f t="shared" si="26"/>
        <v>2.2130596787943277E-6</v>
      </c>
      <c r="G316" s="8">
        <f t="shared" si="27"/>
        <v>0</v>
      </c>
      <c r="H316" s="69">
        <f t="shared" si="28"/>
        <v>84053.111171118551</v>
      </c>
      <c r="I316" s="69">
        <f t="shared" si="29"/>
        <v>84053.111171111872</v>
      </c>
      <c r="J316" s="70" t="str">
        <f t="shared" si="30"/>
        <v/>
      </c>
      <c r="K316" s="94"/>
      <c r="L316" s="93"/>
    </row>
    <row r="317" spans="1:12" ht="15" x14ac:dyDescent="0.25">
      <c r="A317" s="68">
        <v>317</v>
      </c>
      <c r="B317" s="174">
        <f>IF(Traitement3!B317&gt;0,Traitement3!B317,)</f>
        <v>2.6344340703840157E-2</v>
      </c>
      <c r="C317" s="3">
        <f>IF(AND(Traitement3!D317&lt;1000,Traitement3!D317&gt;0),Traitement3!D317,)</f>
        <v>0</v>
      </c>
      <c r="D317" s="68">
        <v>317</v>
      </c>
      <c r="E317" s="8">
        <f t="shared" si="25"/>
        <v>1.058866663512098E-4</v>
      </c>
      <c r="F317" s="8">
        <f t="shared" si="26"/>
        <v>2.2076246034893426E-6</v>
      </c>
      <c r="G317" s="8">
        <f t="shared" si="27"/>
        <v>0</v>
      </c>
      <c r="H317" s="69">
        <f t="shared" si="28"/>
        <v>84327.755604372083</v>
      </c>
      <c r="I317" s="69">
        <f t="shared" si="29"/>
        <v>84327.755604371181</v>
      </c>
      <c r="J317" s="70" t="str">
        <f t="shared" si="30"/>
        <v/>
      </c>
      <c r="K317" s="94"/>
      <c r="L317" s="93"/>
    </row>
    <row r="318" spans="1:12" ht="15" x14ac:dyDescent="0.25">
      <c r="A318" s="68">
        <v>318</v>
      </c>
      <c r="B318" s="174">
        <f>IF(Traitement3!B318&gt;0,Traitement3!B318,)</f>
        <v>2.6267936003422841E-2</v>
      </c>
      <c r="C318" s="3">
        <f>IF(AND(Traitement3!D318&lt;1000,Traitement3!D318&gt;0),Traitement3!D318,)</f>
        <v>0</v>
      </c>
      <c r="D318" s="68">
        <v>318</v>
      </c>
      <c r="E318" s="8">
        <f t="shared" si="25"/>
        <v>1.0554136754833965E-4</v>
      </c>
      <c r="F318" s="8">
        <f t="shared" si="26"/>
        <v>2.2022028757585347E-6</v>
      </c>
      <c r="G318" s="8">
        <f t="shared" si="27"/>
        <v>0</v>
      </c>
      <c r="H318" s="69">
        <f t="shared" si="28"/>
        <v>84603.997837206625</v>
      </c>
      <c r="I318" s="69">
        <f t="shared" si="29"/>
        <v>84603.997837206</v>
      </c>
      <c r="J318" s="70" t="str">
        <f t="shared" si="30"/>
        <v/>
      </c>
      <c r="K318" s="94"/>
      <c r="L318" s="93"/>
    </row>
    <row r="319" spans="1:12" ht="15" x14ac:dyDescent="0.25">
      <c r="A319" s="68">
        <v>319</v>
      </c>
      <c r="B319" s="174">
        <f>IF(Traitement3!B319&gt;0,Traitement3!B319,)</f>
        <v>2.6191531303005739E-2</v>
      </c>
      <c r="C319" s="3">
        <f>IF(AND(Traitement3!D319&lt;1000,Traitement3!D319&gt;0),Traitement3!D319,)</f>
        <v>0</v>
      </c>
      <c r="D319" s="68">
        <v>319</v>
      </c>
      <c r="E319" s="8">
        <f t="shared" si="25"/>
        <v>1.0519631841594823E-4</v>
      </c>
      <c r="F319" s="8">
        <f t="shared" si="26"/>
        <v>2.1967944628400215E-6</v>
      </c>
      <c r="G319" s="8">
        <f t="shared" si="27"/>
        <v>0</v>
      </c>
      <c r="H319" s="69">
        <f t="shared" si="28"/>
        <v>84881.851852588341</v>
      </c>
      <c r="I319" s="69">
        <f t="shared" si="29"/>
        <v>84881.851852597523</v>
      </c>
      <c r="J319" s="70" t="str">
        <f t="shared" si="30"/>
        <v/>
      </c>
      <c r="K319" s="94"/>
      <c r="L319" s="93"/>
    </row>
    <row r="320" spans="1:12" ht="15" x14ac:dyDescent="0.25">
      <c r="A320" s="68">
        <v>320</v>
      </c>
      <c r="B320" s="174">
        <f>IF(Traitement3!B320&gt;0,Traitement3!B320,)</f>
        <v>2.6115126602588638E-2</v>
      </c>
      <c r="C320" s="3">
        <f>IF(AND(Traitement3!D320&lt;1000,Traitement3!D320&gt;0),Traitement3!D320,)</f>
        <v>0</v>
      </c>
      <c r="D320" s="68">
        <v>320</v>
      </c>
      <c r="E320" s="8">
        <f t="shared" si="25"/>
        <v>1.048515186845983E-4</v>
      </c>
      <c r="F320" s="8">
        <f t="shared" si="26"/>
        <v>2.1913993320270682E-6</v>
      </c>
      <c r="G320" s="8">
        <f t="shared" si="27"/>
        <v>0</v>
      </c>
      <c r="H320" s="69">
        <f t="shared" si="28"/>
        <v>85161.331797125211</v>
      </c>
      <c r="I320" s="69">
        <f t="shared" si="29"/>
        <v>85161.331797131104</v>
      </c>
      <c r="J320" s="70" t="str">
        <f t="shared" si="30"/>
        <v/>
      </c>
      <c r="K320" s="94"/>
      <c r="L320" s="93"/>
    </row>
    <row r="321" spans="1:12" ht="15" x14ac:dyDescent="0.25">
      <c r="A321" s="68">
        <v>321</v>
      </c>
      <c r="B321" s="174">
        <f>IF(Traitement3!B321&gt;0,Traitement3!B321,)</f>
        <v>2.6115126602588638E-2</v>
      </c>
      <c r="C321" s="3">
        <f>IF(AND(Traitement3!D321&lt;1000,Traitement3!D321&gt;0),Traitement3!D321,)</f>
        <v>0</v>
      </c>
      <c r="D321" s="68">
        <v>321</v>
      </c>
      <c r="E321" s="8">
        <f t="shared" si="25"/>
        <v>1.048515186845983E-4</v>
      </c>
      <c r="F321" s="8">
        <f t="shared" si="26"/>
        <v>2.1913993320270682E-6</v>
      </c>
      <c r="G321" s="8">
        <f t="shared" si="27"/>
        <v>0</v>
      </c>
      <c r="H321" s="69">
        <f t="shared" si="28"/>
        <v>85161.331797125211</v>
      </c>
      <c r="I321" s="69">
        <f t="shared" si="29"/>
        <v>85161.331797131104</v>
      </c>
      <c r="J321" s="70" t="str">
        <f t="shared" si="30"/>
        <v/>
      </c>
      <c r="K321" s="94"/>
      <c r="L321" s="93"/>
    </row>
    <row r="322" spans="1:12" ht="15" x14ac:dyDescent="0.25">
      <c r="A322" s="68">
        <v>322</v>
      </c>
      <c r="B322" s="174">
        <f>IF(Traitement3!B322&gt;0,Traitement3!B322,)</f>
        <v>2.5962317201754223E-2</v>
      </c>
      <c r="C322" s="3">
        <f>IF(AND(Traitement3!D322&lt;1000,Traitement3!D322&gt;0),Traitement3!D322,)</f>
        <v>0</v>
      </c>
      <c r="D322" s="68">
        <v>322</v>
      </c>
      <c r="E322" s="8">
        <f t="shared" ref="E322:E385" si="31">IF(B322&gt;0,1/2*(B322-K$13*F322+M$8)+1/2*POWER((B322-K$13*F322+M$8)^2-4*M$10*(B322-K$13*F322),0.5),"")</f>
        <v>1.0416266634903637E-4</v>
      </c>
      <c r="F322" s="8">
        <f t="shared" ref="F322:F385" si="32">IF(B322="","",LN(1+EXP($L$16*(B322-$L$15)))/$L$16)</f>
        <v>2.1806487863460245E-6</v>
      </c>
      <c r="G322" s="8">
        <f t="shared" ref="G322:G385" si="33">IF(B322&gt;0,-LN(1+EXP(L$18*(B322-L$17)))/L$18,"")</f>
        <v>0</v>
      </c>
      <c r="H322" s="69">
        <f t="shared" si="28"/>
        <v>85725.226892737337</v>
      </c>
      <c r="I322" s="69">
        <f t="shared" si="29"/>
        <v>85725.226892743827</v>
      </c>
      <c r="J322" s="70" t="str">
        <f t="shared" si="30"/>
        <v/>
      </c>
      <c r="K322" s="94"/>
      <c r="L322" s="93"/>
    </row>
    <row r="323" spans="1:12" ht="15" x14ac:dyDescent="0.25">
      <c r="A323" s="68">
        <v>323</v>
      </c>
      <c r="B323" s="174">
        <f>IF(Traitement3!B323&gt;0,Traitement3!B323,)</f>
        <v>2.5962317201754223E-2</v>
      </c>
      <c r="C323" s="3">
        <f>IF(AND(Traitement3!D323&lt;1000,Traitement3!D323&gt;0),Traitement3!D323,)</f>
        <v>0</v>
      </c>
      <c r="D323" s="68">
        <v>323</v>
      </c>
      <c r="E323" s="8">
        <f t="shared" si="31"/>
        <v>1.0416266634903637E-4</v>
      </c>
      <c r="F323" s="8">
        <f t="shared" si="32"/>
        <v>2.1806487863460245E-6</v>
      </c>
      <c r="G323" s="8">
        <f t="shared" si="33"/>
        <v>0</v>
      </c>
      <c r="H323" s="69">
        <f t="shared" ref="H323:H386" si="34">IF(B323&gt;0,IF(K$13=1,(L$11*10/(B323-E323-F323)-L$11*10/(L$9))+K$11*10/(L$14+F323)-K$11*10/(L$14+L$19-K$9+G323),L$11*10/(B323-E323)-L$11*10/(L$9)),"")</f>
        <v>85725.226892737337</v>
      </c>
      <c r="I323" s="69">
        <f t="shared" ref="I323:I386" si="35">IF(B323&gt;0,IF(K$13=0,K$11*10/(E323)-K$11*10/(L$19-L$9),K$11*10/(E323)-K$11*10/(K$9-L$9)+K$11*10/(L$14+F323)-K$11*10/(L$14+L$19-K$9+G323)),"")</f>
        <v>85725.226892743827</v>
      </c>
      <c r="J323" s="70" t="str">
        <f t="shared" ref="J323:J386" si="36">IF(OR(B323="",C323=0,C323=""),"",(H323-C323)*(H323-C323))</f>
        <v/>
      </c>
      <c r="K323" s="94"/>
      <c r="L323" s="93"/>
    </row>
    <row r="324" spans="1:12" ht="15" x14ac:dyDescent="0.25">
      <c r="A324" s="68">
        <v>324</v>
      </c>
      <c r="B324" s="174">
        <f>IF(Traitement3!B324&gt;0,Traitement3!B324,)</f>
        <v>2.5885912501337122E-2</v>
      </c>
      <c r="C324" s="3">
        <f>IF(AND(Traitement3!D324&lt;1000,Traitement3!D324&gt;0),Traitement3!D324,)</f>
        <v>0</v>
      </c>
      <c r="D324" s="68">
        <v>324</v>
      </c>
      <c r="E324" s="8">
        <f t="shared" si="31"/>
        <v>1.0381861320783725E-4</v>
      </c>
      <c r="F324" s="8">
        <f t="shared" si="32"/>
        <v>2.1752933064850892E-6</v>
      </c>
      <c r="G324" s="8">
        <f t="shared" si="33"/>
        <v>0</v>
      </c>
      <c r="H324" s="69">
        <f t="shared" si="34"/>
        <v>86009.67117704291</v>
      </c>
      <c r="I324" s="69">
        <f t="shared" si="35"/>
        <v>86009.671177041891</v>
      </c>
      <c r="J324" s="70" t="str">
        <f t="shared" si="36"/>
        <v/>
      </c>
      <c r="K324" s="94"/>
      <c r="L324" s="93"/>
    </row>
    <row r="325" spans="1:12" ht="15" x14ac:dyDescent="0.25">
      <c r="A325" s="68">
        <v>325</v>
      </c>
      <c r="B325" s="174">
        <f>IF(Traitement3!B325&gt;0,Traitement3!B325,)</f>
        <v>2.5809507800919805E-2</v>
      </c>
      <c r="C325" s="3">
        <f>IF(AND(Traitement3!D325&lt;1000,Traitement3!D325&gt;0),Traitement3!D325,)</f>
        <v>0</v>
      </c>
      <c r="D325" s="68">
        <v>325</v>
      </c>
      <c r="E325" s="8">
        <f t="shared" si="31"/>
        <v>1.0347480839364986E-4</v>
      </c>
      <c r="F325" s="8">
        <f t="shared" si="32"/>
        <v>2.1699509787509246E-6</v>
      </c>
      <c r="G325" s="8">
        <f t="shared" si="33"/>
        <v>0</v>
      </c>
      <c r="H325" s="69">
        <f t="shared" si="34"/>
        <v>86295.799661983518</v>
      </c>
      <c r="I325" s="69">
        <f t="shared" si="35"/>
        <v>86295.799661981189</v>
      </c>
      <c r="J325" s="70" t="str">
        <f t="shared" si="36"/>
        <v/>
      </c>
      <c r="K325" s="94"/>
      <c r="L325" s="93"/>
    </row>
    <row r="326" spans="1:12" ht="15" x14ac:dyDescent="0.25">
      <c r="A326" s="68">
        <v>326</v>
      </c>
      <c r="B326" s="174">
        <f>IF(Traitement3!B326&gt;0,Traitement3!B326,)</f>
        <v>2.5733103100502704E-2</v>
      </c>
      <c r="C326" s="3">
        <f>IF(AND(Traitement3!D326&lt;1000,Traitement3!D326&gt;0),Traitement3!D326,)</f>
        <v>0</v>
      </c>
      <c r="D326" s="68">
        <v>326</v>
      </c>
      <c r="E326" s="8">
        <f t="shared" si="31"/>
        <v>1.0313125163893822E-4</v>
      </c>
      <c r="F326" s="8">
        <f t="shared" si="32"/>
        <v>2.1646217708367254E-6</v>
      </c>
      <c r="G326" s="8">
        <f t="shared" si="33"/>
        <v>0</v>
      </c>
      <c r="H326" s="69">
        <f t="shared" si="34"/>
        <v>86583.627349234652</v>
      </c>
      <c r="I326" s="69">
        <f t="shared" si="35"/>
        <v>86583.627349234084</v>
      </c>
      <c r="J326" s="70" t="str">
        <f t="shared" si="36"/>
        <v/>
      </c>
      <c r="K326" s="94"/>
      <c r="L326" s="93"/>
    </row>
    <row r="327" spans="1:12" ht="15" x14ac:dyDescent="0.25">
      <c r="A327" s="68">
        <v>327</v>
      </c>
      <c r="B327" s="174">
        <f>IF(Traitement3!B327&gt;0,Traitement3!B327,)</f>
        <v>2.5656698400085602E-2</v>
      </c>
      <c r="C327" s="3">
        <f>IF(AND(Traitement3!D327&lt;1000,Traitement3!D327&gt;0),Traitement3!D327,)</f>
        <v>0</v>
      </c>
      <c r="D327" s="68">
        <v>327</v>
      </c>
      <c r="E327" s="8">
        <f t="shared" si="31"/>
        <v>1.0278794267654101E-4</v>
      </c>
      <c r="F327" s="8">
        <f t="shared" si="32"/>
        <v>2.1593056505322295E-6</v>
      </c>
      <c r="G327" s="8">
        <f t="shared" si="33"/>
        <v>0</v>
      </c>
      <c r="H327" s="69">
        <f t="shared" si="34"/>
        <v>86873.16941917206</v>
      </c>
      <c r="I327" s="69">
        <f t="shared" si="35"/>
        <v>86873.169419177255</v>
      </c>
      <c r="J327" s="70" t="str">
        <f t="shared" si="36"/>
        <v/>
      </c>
      <c r="K327" s="94"/>
      <c r="L327" s="93"/>
    </row>
    <row r="328" spans="1:12" ht="15" x14ac:dyDescent="0.25">
      <c r="A328" s="68">
        <v>328</v>
      </c>
      <c r="B328" s="174">
        <f>IF(Traitement3!B328&gt;0,Traitement3!B328,)</f>
        <v>2.5580293699668286E-2</v>
      </c>
      <c r="C328" s="3">
        <f>IF(AND(Traitement3!D328&lt;1000,Traitement3!D328&gt;0),Traitement3!D328,)</f>
        <v>0</v>
      </c>
      <c r="D328" s="68">
        <v>328</v>
      </c>
      <c r="E328" s="8">
        <f t="shared" si="31"/>
        <v>1.0244488123969941E-4</v>
      </c>
      <c r="F328" s="8">
        <f t="shared" si="32"/>
        <v>2.1540025857030217E-6</v>
      </c>
      <c r="G328" s="8">
        <f t="shared" si="33"/>
        <v>0</v>
      </c>
      <c r="H328" s="69">
        <f t="shared" si="34"/>
        <v>87164.441233538309</v>
      </c>
      <c r="I328" s="69">
        <f t="shared" si="35"/>
        <v>87164.441233536461</v>
      </c>
      <c r="J328" s="70" t="str">
        <f t="shared" si="36"/>
        <v/>
      </c>
      <c r="K328" s="94"/>
      <c r="L328" s="93"/>
    </row>
    <row r="329" spans="1:12" ht="15" x14ac:dyDescent="0.25">
      <c r="A329" s="68">
        <v>329</v>
      </c>
      <c r="B329" s="174">
        <f>IF(Traitement3!B329&gt;0,Traitement3!B329,)</f>
        <v>2.5580293699668286E-2</v>
      </c>
      <c r="C329" s="3">
        <f>IF(AND(Traitement3!D329&lt;1000,Traitement3!D329&gt;0),Traitement3!D329,)</f>
        <v>0</v>
      </c>
      <c r="D329" s="68">
        <v>329</v>
      </c>
      <c r="E329" s="8">
        <f t="shared" si="31"/>
        <v>1.0244488123969941E-4</v>
      </c>
      <c r="F329" s="8">
        <f t="shared" si="32"/>
        <v>2.1540025857030217E-6</v>
      </c>
      <c r="G329" s="8">
        <f t="shared" si="33"/>
        <v>0</v>
      </c>
      <c r="H329" s="69">
        <f t="shared" si="34"/>
        <v>87164.441233538309</v>
      </c>
      <c r="I329" s="69">
        <f t="shared" si="35"/>
        <v>87164.441233536461</v>
      </c>
      <c r="J329" s="70" t="str">
        <f t="shared" si="36"/>
        <v/>
      </c>
      <c r="K329" s="94"/>
      <c r="L329" s="93"/>
    </row>
    <row r="330" spans="1:12" ht="15" x14ac:dyDescent="0.25">
      <c r="A330" s="68">
        <v>330</v>
      </c>
      <c r="B330" s="174">
        <f>IF(Traitement3!B330&gt;0,Traitement3!B330,)</f>
        <v>2.5503888999251188E-2</v>
      </c>
      <c r="C330" s="3">
        <f>IF(AND(Traitement3!D330&lt;1000,Traitement3!D330&gt;0),Traitement3!D330,)</f>
        <v>0</v>
      </c>
      <c r="D330" s="68">
        <v>330</v>
      </c>
      <c r="E330" s="8">
        <f t="shared" si="31"/>
        <v>1.0210206706200153E-4</v>
      </c>
      <c r="F330" s="8">
        <f t="shared" si="32"/>
        <v>2.1487125442836362E-6</v>
      </c>
      <c r="G330" s="8">
        <f t="shared" si="33"/>
        <v>0</v>
      </c>
      <c r="H330" s="69">
        <f t="shared" si="34"/>
        <v>87457.458338156619</v>
      </c>
      <c r="I330" s="69">
        <f t="shared" si="35"/>
        <v>87457.458338149634</v>
      </c>
      <c r="J330" s="70" t="str">
        <f t="shared" si="36"/>
        <v/>
      </c>
      <c r="K330" s="94"/>
      <c r="L330" s="93"/>
    </row>
    <row r="331" spans="1:12" ht="15" x14ac:dyDescent="0.25">
      <c r="A331" s="68">
        <v>331</v>
      </c>
      <c r="B331" s="174">
        <f>IF(Traitement3!B331&gt;0,Traitement3!B331,)</f>
        <v>2.5427484298834086E-2</v>
      </c>
      <c r="C331" s="3">
        <f>IF(AND(Traitement3!D331&lt;1000,Traitement3!D331&gt;0),Traitement3!D331,)</f>
        <v>0</v>
      </c>
      <c r="D331" s="68">
        <v>331</v>
      </c>
      <c r="E331" s="8">
        <f t="shared" si="31"/>
        <v>1.0175949987741018E-4</v>
      </c>
      <c r="F331" s="8">
        <f t="shared" si="32"/>
        <v>2.1434354942913534E-6</v>
      </c>
      <c r="G331" s="8">
        <f t="shared" si="33"/>
        <v>0</v>
      </c>
      <c r="H331" s="69">
        <f t="shared" si="34"/>
        <v>87752.236465701746</v>
      </c>
      <c r="I331" s="69">
        <f t="shared" si="35"/>
        <v>87752.236465708993</v>
      </c>
      <c r="J331" s="70" t="str">
        <f t="shared" si="36"/>
        <v/>
      </c>
      <c r="K331" s="94"/>
      <c r="L331" s="93"/>
    </row>
    <row r="332" spans="1:12" ht="15" x14ac:dyDescent="0.25">
      <c r="A332" s="68">
        <v>332</v>
      </c>
      <c r="B332" s="174">
        <f>IF(Traitement3!B332&gt;0,Traitement3!B332,)</f>
        <v>2.535107959841677E-2</v>
      </c>
      <c r="C332" s="3">
        <f>IF(AND(Traitement3!D332&lt;1000,Traitement3!D332&gt;0),Traitement3!D332,)</f>
        <v>0</v>
      </c>
      <c r="D332" s="68">
        <v>332</v>
      </c>
      <c r="E332" s="8">
        <f t="shared" si="31"/>
        <v>1.0141717942033224E-4</v>
      </c>
      <c r="F332" s="8">
        <f t="shared" si="32"/>
        <v>2.1381714038262004E-6</v>
      </c>
      <c r="G332" s="8">
        <f t="shared" si="33"/>
        <v>0</v>
      </c>
      <c r="H332" s="69">
        <f t="shared" si="34"/>
        <v>88048.791538513382</v>
      </c>
      <c r="I332" s="69">
        <f t="shared" si="35"/>
        <v>88048.791538516016</v>
      </c>
      <c r="J332" s="70" t="str">
        <f t="shared" si="36"/>
        <v/>
      </c>
      <c r="K332" s="94"/>
      <c r="L332" s="93"/>
    </row>
    <row r="333" spans="1:12" ht="15" x14ac:dyDescent="0.25">
      <c r="A333" s="68">
        <v>333</v>
      </c>
      <c r="B333" s="174">
        <f>IF(Traitement3!B333&gt;0,Traitement3!B333,)</f>
        <v>2.5274674897999668E-2</v>
      </c>
      <c r="C333" s="3">
        <f>IF(AND(Traitement3!D333&lt;1000,Traitement3!D333&gt;0),Traitement3!D333,)</f>
        <v>0</v>
      </c>
      <c r="D333" s="68">
        <v>333</v>
      </c>
      <c r="E333" s="8">
        <f t="shared" si="31"/>
        <v>1.0107510542547993E-4</v>
      </c>
      <c r="F333" s="8">
        <f t="shared" si="32"/>
        <v>2.1329202410709509E-6</v>
      </c>
      <c r="G333" s="8">
        <f t="shared" si="33"/>
        <v>0</v>
      </c>
      <c r="H333" s="69">
        <f t="shared" si="34"/>
        <v>88347.139671459867</v>
      </c>
      <c r="I333" s="69">
        <f t="shared" si="35"/>
        <v>88347.139671467143</v>
      </c>
      <c r="J333" s="70" t="str">
        <f t="shared" si="36"/>
        <v/>
      </c>
      <c r="K333" s="94"/>
      <c r="L333" s="93"/>
    </row>
    <row r="334" spans="1:12" ht="15" x14ac:dyDescent="0.25">
      <c r="A334" s="68">
        <v>334</v>
      </c>
      <c r="B334" s="174">
        <f>IF(Traitement3!B334&gt;0,Traitement3!B334,)</f>
        <v>2.5274674897999668E-2</v>
      </c>
      <c r="C334" s="3">
        <f>IF(AND(Traitement3!D334&lt;1000,Traitement3!D334&gt;0),Traitement3!D334,)</f>
        <v>0</v>
      </c>
      <c r="D334" s="68">
        <v>334</v>
      </c>
      <c r="E334" s="8">
        <f t="shared" si="31"/>
        <v>1.0107510542547993E-4</v>
      </c>
      <c r="F334" s="8">
        <f t="shared" si="32"/>
        <v>2.1329202410709509E-6</v>
      </c>
      <c r="G334" s="8">
        <f t="shared" si="33"/>
        <v>0</v>
      </c>
      <c r="H334" s="69">
        <f t="shared" si="34"/>
        <v>88347.139671459867</v>
      </c>
      <c r="I334" s="69">
        <f t="shared" si="35"/>
        <v>88347.139671467143</v>
      </c>
      <c r="J334" s="70" t="str">
        <f t="shared" si="36"/>
        <v/>
      </c>
      <c r="K334" s="94"/>
      <c r="L334" s="93"/>
    </row>
    <row r="335" spans="1:12" ht="15" x14ac:dyDescent="0.25">
      <c r="A335" s="68">
        <v>335</v>
      </c>
      <c r="B335" s="174">
        <f>IF(Traitement3!B335&gt;0,Traitement3!B335,)</f>
        <v>2.5198270197582567E-2</v>
      </c>
      <c r="C335" s="3">
        <f>IF(AND(Traitement3!D335&lt;1000,Traitement3!D335&gt;0),Traitement3!D335,)</f>
        <v>0</v>
      </c>
      <c r="D335" s="68">
        <v>335</v>
      </c>
      <c r="E335" s="8">
        <f t="shared" si="31"/>
        <v>1.0073327762799567E-4</v>
      </c>
      <c r="F335" s="8">
        <f t="shared" si="32"/>
        <v>2.1276819742635306E-6</v>
      </c>
      <c r="G335" s="8">
        <f t="shared" si="33"/>
        <v>0</v>
      </c>
      <c r="H335" s="69">
        <f t="shared" si="34"/>
        <v>88647.297174862659</v>
      </c>
      <c r="I335" s="69">
        <f t="shared" si="35"/>
        <v>88647.297174864259</v>
      </c>
      <c r="J335" s="70" t="str">
        <f t="shared" si="36"/>
        <v/>
      </c>
      <c r="K335" s="94"/>
      <c r="L335" s="93"/>
    </row>
    <row r="336" spans="1:12" ht="15" x14ac:dyDescent="0.25">
      <c r="A336" s="68">
        <v>336</v>
      </c>
      <c r="B336" s="174">
        <f>IF(Traitement3!B336&gt;0,Traitement3!B336,)</f>
        <v>2.512186549716525E-2</v>
      </c>
      <c r="C336" s="3">
        <f>IF(AND(Traitement3!D336&lt;1000,Traitement3!D336&gt;0),Traitement3!D336,)</f>
        <v>0</v>
      </c>
      <c r="D336" s="68">
        <v>336</v>
      </c>
      <c r="E336" s="8">
        <f t="shared" si="31"/>
        <v>1.0039169576336882E-4</v>
      </c>
      <c r="F336" s="8">
        <f t="shared" si="32"/>
        <v>2.1224565717453086E-6</v>
      </c>
      <c r="G336" s="8">
        <f t="shared" si="33"/>
        <v>0</v>
      </c>
      <c r="H336" s="69">
        <f t="shared" si="34"/>
        <v>88949.280557465638</v>
      </c>
      <c r="I336" s="69">
        <f t="shared" si="35"/>
        <v>88949.280557458595</v>
      </c>
      <c r="J336" s="70" t="str">
        <f t="shared" si="36"/>
        <v/>
      </c>
      <c r="K336" s="94"/>
      <c r="L336" s="93"/>
    </row>
    <row r="337" spans="1:12" ht="15" x14ac:dyDescent="0.25">
      <c r="A337" s="68">
        <v>337</v>
      </c>
      <c r="B337" s="174">
        <f>IF(Traitement3!B337&gt;0,Traitement3!B337,)</f>
        <v>2.5045460796748152E-2</v>
      </c>
      <c r="C337" s="3">
        <f>IF(AND(Traitement3!D337&lt;1000,Traitement3!D337&gt;0),Traitement3!D337,)</f>
        <v>0</v>
      </c>
      <c r="D337" s="68">
        <v>337</v>
      </c>
      <c r="E337" s="8">
        <f t="shared" si="31"/>
        <v>1.0005035956746344E-4</v>
      </c>
      <c r="F337" s="8">
        <f t="shared" si="32"/>
        <v>2.1172440019335037E-6</v>
      </c>
      <c r="G337" s="8">
        <f t="shared" si="33"/>
        <v>0</v>
      </c>
      <c r="H337" s="69">
        <f t="shared" si="34"/>
        <v>89253.106529459241</v>
      </c>
      <c r="I337" s="69">
        <f t="shared" si="35"/>
        <v>89253.106529452765</v>
      </c>
      <c r="J337" s="70" t="str">
        <f t="shared" si="36"/>
        <v/>
      </c>
      <c r="K337" s="94"/>
      <c r="L337" s="93"/>
    </row>
    <row r="338" spans="1:12" ht="15" x14ac:dyDescent="0.25">
      <c r="A338" s="68">
        <v>338</v>
      </c>
      <c r="B338" s="174">
        <f>IF(Traitement3!B338&gt;0,Traitement3!B338,)</f>
        <v>2.5045460796748152E-2</v>
      </c>
      <c r="C338" s="3">
        <f>IF(AND(Traitement3!D338&lt;1000,Traitement3!D338&gt;0),Traitement3!D338,)</f>
        <v>0</v>
      </c>
      <c r="D338" s="68">
        <v>338</v>
      </c>
      <c r="E338" s="8">
        <f t="shared" si="31"/>
        <v>1.0005035956746344E-4</v>
      </c>
      <c r="F338" s="8">
        <f t="shared" si="32"/>
        <v>2.1172440019335037E-6</v>
      </c>
      <c r="G338" s="8">
        <f t="shared" si="33"/>
        <v>0</v>
      </c>
      <c r="H338" s="69">
        <f t="shared" si="34"/>
        <v>89253.106529459241</v>
      </c>
      <c r="I338" s="69">
        <f t="shared" si="35"/>
        <v>89253.106529452765</v>
      </c>
      <c r="J338" s="70" t="str">
        <f t="shared" si="36"/>
        <v/>
      </c>
      <c r="K338" s="94"/>
      <c r="L338" s="93"/>
    </row>
    <row r="339" spans="1:12" ht="15" x14ac:dyDescent="0.25">
      <c r="A339" s="68">
        <v>339</v>
      </c>
      <c r="B339" s="174">
        <f>IF(Traitement3!B339&gt;0,Traitement3!B339,)</f>
        <v>2.4969056096331051E-2</v>
      </c>
      <c r="C339" s="3">
        <f>IF(AND(Traitement3!D339&lt;1000,Traitement3!D339&gt;0),Traitement3!D339,)</f>
        <v>0</v>
      </c>
      <c r="D339" s="68">
        <v>339</v>
      </c>
      <c r="E339" s="8">
        <f t="shared" si="31"/>
        <v>9.9709268776532189E-5</v>
      </c>
      <c r="F339" s="8">
        <f t="shared" si="32"/>
        <v>2.1120442333004859E-6</v>
      </c>
      <c r="G339" s="8">
        <f t="shared" si="33"/>
        <v>0</v>
      </c>
      <c r="H339" s="69">
        <f t="shared" si="34"/>
        <v>89558.792005567841</v>
      </c>
      <c r="I339" s="69">
        <f t="shared" si="35"/>
        <v>89558.792005570009</v>
      </c>
      <c r="J339" s="70" t="str">
        <f t="shared" si="36"/>
        <v/>
      </c>
      <c r="K339" s="94"/>
      <c r="L339" s="93"/>
    </row>
    <row r="340" spans="1:12" ht="15" x14ac:dyDescent="0.25">
      <c r="A340" s="68">
        <v>340</v>
      </c>
      <c r="B340" s="174">
        <f>IF(Traitement3!B340&gt;0,Traitement3!B340,)</f>
        <v>2.4892651395913734E-2</v>
      </c>
      <c r="C340" s="3">
        <f>IF(AND(Traitement3!D340&lt;1000,Traitement3!D340&gt;0),Traitement3!D340,)</f>
        <v>0</v>
      </c>
      <c r="D340" s="68">
        <v>340</v>
      </c>
      <c r="E340" s="8">
        <f t="shared" si="31"/>
        <v>9.9368423127230154E-5</v>
      </c>
      <c r="F340" s="8">
        <f t="shared" si="32"/>
        <v>2.1068572344220704E-6</v>
      </c>
      <c r="G340" s="8">
        <f t="shared" si="33"/>
        <v>0</v>
      </c>
      <c r="H340" s="69">
        <f t="shared" si="34"/>
        <v>89866.354108186031</v>
      </c>
      <c r="I340" s="69">
        <f t="shared" si="35"/>
        <v>89866.354108179527</v>
      </c>
      <c r="J340" s="70" t="str">
        <f t="shared" si="36"/>
        <v/>
      </c>
      <c r="K340" s="94"/>
      <c r="L340" s="93"/>
    </row>
    <row r="341" spans="1:12" ht="15" x14ac:dyDescent="0.25">
      <c r="A341" s="68">
        <v>341</v>
      </c>
      <c r="B341" s="174">
        <f>IF(Traitement3!B341&gt;0,Traitement3!B341,)</f>
        <v>2.4892651395913734E-2</v>
      </c>
      <c r="C341" s="3">
        <f>IF(AND(Traitement3!D341&lt;1000,Traitement3!D341&gt;0),Traitement3!D341,)</f>
        <v>0</v>
      </c>
      <c r="D341" s="68">
        <v>341</v>
      </c>
      <c r="E341" s="8">
        <f t="shared" si="31"/>
        <v>9.9368423127230154E-5</v>
      </c>
      <c r="F341" s="8">
        <f t="shared" si="32"/>
        <v>2.1068572344220704E-6</v>
      </c>
      <c r="G341" s="8">
        <f t="shared" si="33"/>
        <v>0</v>
      </c>
      <c r="H341" s="69">
        <f t="shared" si="34"/>
        <v>89866.354108186031</v>
      </c>
      <c r="I341" s="69">
        <f t="shared" si="35"/>
        <v>89866.354108179527</v>
      </c>
      <c r="J341" s="70" t="str">
        <f t="shared" si="36"/>
        <v/>
      </c>
      <c r="K341" s="94"/>
      <c r="L341" s="93"/>
    </row>
    <row r="342" spans="1:12" ht="15" x14ac:dyDescent="0.25">
      <c r="A342" s="68">
        <v>342</v>
      </c>
      <c r="B342" s="174">
        <f>IF(Traitement3!B342&gt;0,Traitement3!B342,)</f>
        <v>2.4816246695496633E-2</v>
      </c>
      <c r="C342" s="3">
        <f>IF(AND(Traitement3!D342&lt;1000,Traitement3!D342&gt;0),Traitement3!D342,)</f>
        <v>0</v>
      </c>
      <c r="D342" s="68">
        <v>342</v>
      </c>
      <c r="E342" s="8">
        <f t="shared" si="31"/>
        <v>9.9027822356517747E-5</v>
      </c>
      <c r="F342" s="8">
        <f t="shared" si="32"/>
        <v>2.1016829739292245E-6</v>
      </c>
      <c r="G342" s="8">
        <f t="shared" si="33"/>
        <v>0</v>
      </c>
      <c r="H342" s="69">
        <f t="shared" si="34"/>
        <v>90175.810170572673</v>
      </c>
      <c r="I342" s="69">
        <f t="shared" si="35"/>
        <v>90175.810170580458</v>
      </c>
      <c r="J342" s="70" t="str">
        <f t="shared" si="36"/>
        <v/>
      </c>
      <c r="K342" s="94"/>
      <c r="L342" s="93"/>
    </row>
    <row r="343" spans="1:12" ht="15" x14ac:dyDescent="0.25">
      <c r="A343" s="68">
        <v>343</v>
      </c>
      <c r="B343" s="174">
        <f>IF(Traitement3!B343&gt;0,Traitement3!B343,)</f>
        <v>2.4739841995079531E-2</v>
      </c>
      <c r="C343" s="3">
        <f>IF(AND(Traitement3!D343&lt;1000,Traitement3!D343&gt;0),Traitement3!D343,)</f>
        <v>0</v>
      </c>
      <c r="D343" s="68">
        <v>343</v>
      </c>
      <c r="E343" s="8">
        <f t="shared" si="31"/>
        <v>9.8687466201827223E-5</v>
      </c>
      <c r="F343" s="8">
        <f t="shared" si="32"/>
        <v>2.0965214205494622E-6</v>
      </c>
      <c r="G343" s="8">
        <f t="shared" si="33"/>
        <v>0</v>
      </c>
      <c r="H343" s="69">
        <f t="shared" si="34"/>
        <v>90487.177740112791</v>
      </c>
      <c r="I343" s="69">
        <f t="shared" si="35"/>
        <v>90487.177740106737</v>
      </c>
      <c r="J343" s="70" t="str">
        <f t="shared" si="36"/>
        <v/>
      </c>
      <c r="K343" s="94"/>
      <c r="L343" s="93"/>
    </row>
    <row r="344" spans="1:12" ht="15" x14ac:dyDescent="0.25">
      <c r="A344" s="68">
        <v>344</v>
      </c>
      <c r="B344" s="174">
        <f>IF(Traitement3!B344&gt;0,Traitement3!B344,)</f>
        <v>2.4739841995079531E-2</v>
      </c>
      <c r="C344" s="3">
        <f>IF(AND(Traitement3!D344&lt;1000,Traitement3!D344&gt;0),Traitement3!D344,)</f>
        <v>0</v>
      </c>
      <c r="D344" s="68">
        <v>344</v>
      </c>
      <c r="E344" s="8">
        <f t="shared" si="31"/>
        <v>9.8687466201827223E-5</v>
      </c>
      <c r="F344" s="8">
        <f t="shared" si="32"/>
        <v>2.0965214205494622E-6</v>
      </c>
      <c r="G344" s="8">
        <f t="shared" si="33"/>
        <v>0</v>
      </c>
      <c r="H344" s="69">
        <f t="shared" si="34"/>
        <v>90487.177740112791</v>
      </c>
      <c r="I344" s="69">
        <f t="shared" si="35"/>
        <v>90487.177740106737</v>
      </c>
      <c r="J344" s="70" t="str">
        <f t="shared" si="36"/>
        <v/>
      </c>
      <c r="K344" s="94"/>
      <c r="L344" s="93"/>
    </row>
    <row r="345" spans="1:12" ht="15" x14ac:dyDescent="0.25">
      <c r="A345" s="68">
        <v>345</v>
      </c>
      <c r="B345" s="174">
        <f>IF(Traitement3!B345&gt;0,Traitement3!B345,)</f>
        <v>2.4663437294662433E-2</v>
      </c>
      <c r="C345" s="3">
        <f>IF(AND(Traitement3!D345&lt;1000,Traitement3!D345&gt;0),Traitement3!D345,)</f>
        <v>0</v>
      </c>
      <c r="D345" s="68">
        <v>345</v>
      </c>
      <c r="E345" s="8">
        <f t="shared" si="31"/>
        <v>9.8347354400854514E-5</v>
      </c>
      <c r="F345" s="8">
        <f t="shared" si="32"/>
        <v>2.0913725430792472E-6</v>
      </c>
      <c r="G345" s="8">
        <f t="shared" si="33"/>
        <v>0</v>
      </c>
      <c r="H345" s="69">
        <f t="shared" si="34"/>
        <v>90800.474581629955</v>
      </c>
      <c r="I345" s="69">
        <f t="shared" si="35"/>
        <v>90800.474581632516</v>
      </c>
      <c r="J345" s="70" t="str">
        <f t="shared" si="36"/>
        <v/>
      </c>
      <c r="K345" s="94"/>
      <c r="L345" s="93"/>
    </row>
    <row r="346" spans="1:12" ht="15" x14ac:dyDescent="0.25">
      <c r="A346" s="68">
        <v>346</v>
      </c>
      <c r="B346" s="174">
        <f>IF(Traitement3!B346&gt;0,Traitement3!B346,)</f>
        <v>2.4587032594245117E-2</v>
      </c>
      <c r="C346" s="3">
        <f>IF(AND(Traitement3!D346&lt;1000,Traitement3!D346&gt;0),Traitement3!D346,)</f>
        <v>0</v>
      </c>
      <c r="D346" s="68">
        <v>346</v>
      </c>
      <c r="E346" s="8">
        <f t="shared" si="31"/>
        <v>9.800748669175352E-5</v>
      </c>
      <c r="F346" s="8">
        <f t="shared" si="32"/>
        <v>2.0862363103839959E-6</v>
      </c>
      <c r="G346" s="8">
        <f t="shared" si="33"/>
        <v>0</v>
      </c>
      <c r="H346" s="69">
        <f t="shared" si="34"/>
        <v>91115.718680767386</v>
      </c>
      <c r="I346" s="69">
        <f t="shared" si="35"/>
        <v>91115.718680772639</v>
      </c>
      <c r="J346" s="70" t="str">
        <f t="shared" si="36"/>
        <v/>
      </c>
      <c r="K346" s="94"/>
      <c r="L346" s="93"/>
    </row>
    <row r="347" spans="1:12" ht="15" x14ac:dyDescent="0.25">
      <c r="A347" s="68">
        <v>347</v>
      </c>
      <c r="B347" s="174">
        <f>IF(Traitement3!B347&gt;0,Traitement3!B347,)</f>
        <v>2.4587032594245117E-2</v>
      </c>
      <c r="C347" s="3">
        <f>IF(AND(Traitement3!D347&lt;1000,Traitement3!D347&gt;0),Traitement3!D347,)</f>
        <v>0</v>
      </c>
      <c r="D347" s="68">
        <v>347</v>
      </c>
      <c r="E347" s="8">
        <f t="shared" si="31"/>
        <v>9.800748669175352E-5</v>
      </c>
      <c r="F347" s="8">
        <f t="shared" si="32"/>
        <v>2.0862363103839959E-6</v>
      </c>
      <c r="G347" s="8">
        <f t="shared" si="33"/>
        <v>0</v>
      </c>
      <c r="H347" s="69">
        <f t="shared" si="34"/>
        <v>91115.718680767386</v>
      </c>
      <c r="I347" s="69">
        <f t="shared" si="35"/>
        <v>91115.718680772639</v>
      </c>
      <c r="J347" s="70" t="str">
        <f t="shared" si="36"/>
        <v/>
      </c>
      <c r="K347" s="94"/>
      <c r="L347" s="93"/>
    </row>
    <row r="348" spans="1:12" ht="15" x14ac:dyDescent="0.25">
      <c r="A348" s="68">
        <v>348</v>
      </c>
      <c r="B348" s="174">
        <f>IF(Traitement3!B348&gt;0,Traitement3!B348,)</f>
        <v>2.4510627893828015E-2</v>
      </c>
      <c r="C348" s="3">
        <f>IF(AND(Traitement3!D348&lt;1000,Traitement3!D348&gt;0),Traitement3!D348,)</f>
        <v>0</v>
      </c>
      <c r="D348" s="68">
        <v>348</v>
      </c>
      <c r="E348" s="8">
        <f t="shared" si="31"/>
        <v>9.7667862813025086E-5</v>
      </c>
      <c r="F348" s="8">
        <f t="shared" si="32"/>
        <v>2.0811126914187704E-6</v>
      </c>
      <c r="G348" s="8">
        <f t="shared" si="33"/>
        <v>0</v>
      </c>
      <c r="H348" s="69">
        <f t="shared" si="34"/>
        <v>91432.928247425487</v>
      </c>
      <c r="I348" s="69">
        <f t="shared" si="35"/>
        <v>91432.92824742505</v>
      </c>
      <c r="J348" s="70" t="str">
        <f t="shared" si="36"/>
        <v/>
      </c>
      <c r="K348" s="94"/>
      <c r="L348" s="93"/>
    </row>
    <row r="349" spans="1:12" ht="15" x14ac:dyDescent="0.25">
      <c r="A349" s="68">
        <v>349</v>
      </c>
      <c r="B349" s="174">
        <f>IF(Traitement3!B349&gt;0,Traitement3!B349,)</f>
        <v>2.4510627893828015E-2</v>
      </c>
      <c r="C349" s="3">
        <f>IF(AND(Traitement3!D349&lt;1000,Traitement3!D349&gt;0),Traitement3!D349,)</f>
        <v>0</v>
      </c>
      <c r="D349" s="68">
        <v>349</v>
      </c>
      <c r="E349" s="8">
        <f t="shared" si="31"/>
        <v>9.7667862813025086E-5</v>
      </c>
      <c r="F349" s="8">
        <f t="shared" si="32"/>
        <v>2.0811126914187704E-6</v>
      </c>
      <c r="G349" s="8">
        <f t="shared" si="33"/>
        <v>0</v>
      </c>
      <c r="H349" s="69">
        <f t="shared" si="34"/>
        <v>91432.928247425487</v>
      </c>
      <c r="I349" s="69">
        <f t="shared" si="35"/>
        <v>91432.92824742505</v>
      </c>
      <c r="J349" s="70" t="str">
        <f t="shared" si="36"/>
        <v/>
      </c>
      <c r="K349" s="94"/>
      <c r="L349" s="93"/>
    </row>
    <row r="350" spans="1:12" ht="15" x14ac:dyDescent="0.25">
      <c r="A350" s="68">
        <v>350</v>
      </c>
      <c r="B350" s="174">
        <f>IF(Traitement3!B350&gt;0,Traitement3!B350,)</f>
        <v>2.4434223193410914E-2</v>
      </c>
      <c r="C350" s="3">
        <f>IF(AND(Traitement3!D350&lt;1000,Traitement3!D350&gt;0),Traitement3!D350,)</f>
        <v>0</v>
      </c>
      <c r="D350" s="68">
        <v>350</v>
      </c>
      <c r="E350" s="8">
        <f t="shared" si="31"/>
        <v>9.7328482503517E-5</v>
      </c>
      <c r="F350" s="8">
        <f t="shared" si="32"/>
        <v>2.0760016552075856E-6</v>
      </c>
      <c r="G350" s="8">
        <f t="shared" si="33"/>
        <v>0</v>
      </c>
      <c r="H350" s="69">
        <f t="shared" si="34"/>
        <v>91752.121719273564</v>
      </c>
      <c r="I350" s="69">
        <f t="shared" si="35"/>
        <v>91752.121719277289</v>
      </c>
      <c r="J350" s="70" t="str">
        <f t="shared" si="36"/>
        <v/>
      </c>
      <c r="K350" s="94"/>
      <c r="L350" s="93"/>
    </row>
    <row r="351" spans="1:12" ht="15" x14ac:dyDescent="0.25">
      <c r="A351" s="68">
        <v>351</v>
      </c>
      <c r="B351" s="174">
        <f>IF(Traitement3!B351&gt;0,Traitement3!B351,)</f>
        <v>2.4357818492993597E-2</v>
      </c>
      <c r="C351" s="3">
        <f>IF(AND(Traitement3!D351&lt;1000,Traitement3!D351&gt;0),Traitement3!D351,)</f>
        <v>0</v>
      </c>
      <c r="D351" s="68">
        <v>351</v>
      </c>
      <c r="E351" s="8">
        <f t="shared" si="31"/>
        <v>9.6989345502479507E-5</v>
      </c>
      <c r="F351" s="8">
        <f t="shared" si="32"/>
        <v>2.0709031708434083E-6</v>
      </c>
      <c r="G351" s="8">
        <f t="shared" si="33"/>
        <v>0</v>
      </c>
      <c r="H351" s="69">
        <f t="shared" si="34"/>
        <v>92073.317765319603</v>
      </c>
      <c r="I351" s="69">
        <f t="shared" si="35"/>
        <v>92073.317765326137</v>
      </c>
      <c r="J351" s="70" t="str">
        <f t="shared" si="36"/>
        <v/>
      </c>
      <c r="K351" s="94"/>
      <c r="L351" s="93"/>
    </row>
    <row r="352" spans="1:12" ht="15" x14ac:dyDescent="0.25">
      <c r="A352" s="68">
        <v>352</v>
      </c>
      <c r="B352" s="174">
        <f>IF(Traitement3!B352&gt;0,Traitement3!B352,)</f>
        <v>2.4357818492993597E-2</v>
      </c>
      <c r="C352" s="3">
        <f>IF(AND(Traitement3!D352&lt;1000,Traitement3!D352&gt;0),Traitement3!D352,)</f>
        <v>0</v>
      </c>
      <c r="D352" s="68">
        <v>352</v>
      </c>
      <c r="E352" s="8">
        <f t="shared" si="31"/>
        <v>9.6989345502479507E-5</v>
      </c>
      <c r="F352" s="8">
        <f t="shared" si="32"/>
        <v>2.0709031708434083E-6</v>
      </c>
      <c r="G352" s="8">
        <f t="shared" si="33"/>
        <v>0</v>
      </c>
      <c r="H352" s="69">
        <f t="shared" si="34"/>
        <v>92073.317765319603</v>
      </c>
      <c r="I352" s="69">
        <f t="shared" si="35"/>
        <v>92073.317765326137</v>
      </c>
      <c r="J352" s="70" t="str">
        <f t="shared" si="36"/>
        <v/>
      </c>
      <c r="K352" s="94"/>
      <c r="L352" s="93"/>
    </row>
    <row r="353" spans="1:12" ht="15" x14ac:dyDescent="0.25">
      <c r="A353" s="68">
        <v>353</v>
      </c>
      <c r="B353" s="174">
        <f>IF(Traitement3!B353&gt;0,Traitement3!B353,)</f>
        <v>2.4281413792576499E-2</v>
      </c>
      <c r="C353" s="3">
        <f>IF(AND(Traitement3!D353&lt;1000,Traitement3!D353&gt;0),Traitement3!D353,)</f>
        <v>0</v>
      </c>
      <c r="D353" s="68">
        <v>353</v>
      </c>
      <c r="E353" s="8">
        <f t="shared" si="31"/>
        <v>9.6650451549537553E-5</v>
      </c>
      <c r="F353" s="8">
        <f t="shared" si="32"/>
        <v>2.0658172075157499E-6</v>
      </c>
      <c r="G353" s="8">
        <f t="shared" si="33"/>
        <v>0</v>
      </c>
      <c r="H353" s="69">
        <f t="shared" si="34"/>
        <v>92396.535289547115</v>
      </c>
      <c r="I353" s="69">
        <f t="shared" si="35"/>
        <v>92396.535289542197</v>
      </c>
      <c r="J353" s="70" t="str">
        <f t="shared" si="36"/>
        <v/>
      </c>
      <c r="K353" s="94"/>
      <c r="L353" s="93"/>
    </row>
    <row r="354" spans="1:12" ht="15" x14ac:dyDescent="0.25">
      <c r="A354" s="68">
        <v>354</v>
      </c>
      <c r="B354" s="174">
        <f>IF(Traitement3!B354&gt;0,Traitement3!B354,)</f>
        <v>2.4281413792576499E-2</v>
      </c>
      <c r="C354" s="3">
        <f>IF(AND(Traitement3!D354&lt;1000,Traitement3!D354&gt;0),Traitement3!D354,)</f>
        <v>0</v>
      </c>
      <c r="D354" s="68">
        <v>354</v>
      </c>
      <c r="E354" s="8">
        <f t="shared" si="31"/>
        <v>9.6650451549537553E-5</v>
      </c>
      <c r="F354" s="8">
        <f t="shared" si="32"/>
        <v>2.0658172075157499E-6</v>
      </c>
      <c r="G354" s="8">
        <f t="shared" si="33"/>
        <v>0</v>
      </c>
      <c r="H354" s="69">
        <f t="shared" si="34"/>
        <v>92396.535289547115</v>
      </c>
      <c r="I354" s="69">
        <f t="shared" si="35"/>
        <v>92396.535289542197</v>
      </c>
      <c r="J354" s="70" t="str">
        <f t="shared" si="36"/>
        <v/>
      </c>
      <c r="K354" s="94"/>
      <c r="L354" s="93"/>
    </row>
    <row r="355" spans="1:12" ht="15" x14ac:dyDescent="0.25">
      <c r="A355" s="68">
        <v>355</v>
      </c>
      <c r="B355" s="174">
        <f>IF(Traitement3!B355&gt;0,Traitement3!B355,)</f>
        <v>2.4205009092159398E-2</v>
      </c>
      <c r="C355" s="3">
        <f>IF(AND(Traitement3!D355&lt;1000,Traitement3!D355&gt;0),Traitement3!D355,)</f>
        <v>0</v>
      </c>
      <c r="D355" s="68">
        <v>355</v>
      </c>
      <c r="E355" s="8">
        <f t="shared" si="31"/>
        <v>9.6311800384635271E-5</v>
      </c>
      <c r="F355" s="8">
        <f t="shared" si="32"/>
        <v>2.0607437344692796E-6</v>
      </c>
      <c r="G355" s="8">
        <f t="shared" si="33"/>
        <v>0</v>
      </c>
      <c r="H355" s="69">
        <f t="shared" si="34"/>
        <v>92721.793434628955</v>
      </c>
      <c r="I355" s="69">
        <f t="shared" si="35"/>
        <v>92721.793434631254</v>
      </c>
      <c r="J355" s="70" t="str">
        <f t="shared" si="36"/>
        <v/>
      </c>
      <c r="K355" s="94"/>
      <c r="L355" s="93"/>
    </row>
    <row r="356" spans="1:12" ht="15" x14ac:dyDescent="0.25">
      <c r="A356" s="68">
        <v>356</v>
      </c>
      <c r="B356" s="174">
        <f>IF(Traitement3!B356&gt;0,Traitement3!B356,)</f>
        <v>2.4205009092159398E-2</v>
      </c>
      <c r="C356" s="3">
        <f>IF(AND(Traitement3!D356&lt;1000,Traitement3!D356&gt;0),Traitement3!D356,)</f>
        <v>0</v>
      </c>
      <c r="D356" s="68">
        <v>356</v>
      </c>
      <c r="E356" s="8">
        <f t="shared" si="31"/>
        <v>9.6311800384635271E-5</v>
      </c>
      <c r="F356" s="8">
        <f t="shared" si="32"/>
        <v>2.0607437344692796E-6</v>
      </c>
      <c r="G356" s="8">
        <f t="shared" si="33"/>
        <v>0</v>
      </c>
      <c r="H356" s="69">
        <f t="shared" si="34"/>
        <v>92721.793434628955</v>
      </c>
      <c r="I356" s="69">
        <f t="shared" si="35"/>
        <v>92721.793434631254</v>
      </c>
      <c r="J356" s="70" t="str">
        <f t="shared" si="36"/>
        <v/>
      </c>
      <c r="K356" s="94"/>
      <c r="L356" s="93"/>
    </row>
    <row r="357" spans="1:12" ht="15" x14ac:dyDescent="0.25">
      <c r="A357" s="68">
        <v>357</v>
      </c>
      <c r="B357" s="174">
        <f>IF(Traitement3!B357&gt;0,Traitement3!B357,)</f>
        <v>2.4128604391742081E-2</v>
      </c>
      <c r="C357" s="3">
        <f>IF(AND(Traitement3!D357&lt;1000,Traitement3!D357&gt;0),Traitement3!D357,)</f>
        <v>0</v>
      </c>
      <c r="D357" s="68">
        <v>357</v>
      </c>
      <c r="E357" s="8">
        <f t="shared" si="31"/>
        <v>9.5973391748147008E-5</v>
      </c>
      <c r="F357" s="8">
        <f t="shared" si="32"/>
        <v>2.0556827210314139E-6</v>
      </c>
      <c r="G357" s="8">
        <f t="shared" si="33"/>
        <v>0</v>
      </c>
      <c r="H357" s="69">
        <f t="shared" si="34"/>
        <v>93049.111585704202</v>
      </c>
      <c r="I357" s="69">
        <f t="shared" si="35"/>
        <v>93049.111585706676</v>
      </c>
      <c r="J357" s="70" t="str">
        <f t="shared" si="36"/>
        <v/>
      </c>
      <c r="K357" s="94"/>
      <c r="L357" s="93"/>
    </row>
    <row r="358" spans="1:12" ht="15" x14ac:dyDescent="0.25">
      <c r="A358" s="68">
        <v>358</v>
      </c>
      <c r="B358" s="174">
        <f>IF(Traitement3!B358&gt;0,Traitement3!B358,)</f>
        <v>2.4128604391742081E-2</v>
      </c>
      <c r="C358" s="3">
        <f>IF(AND(Traitement3!D358&lt;1000,Traitement3!D358&gt;0),Traitement3!D358,)</f>
        <v>0</v>
      </c>
      <c r="D358" s="68">
        <v>358</v>
      </c>
      <c r="E358" s="8">
        <f t="shared" si="31"/>
        <v>9.5973391748147008E-5</v>
      </c>
      <c r="F358" s="8">
        <f t="shared" si="32"/>
        <v>2.0556827210314139E-6</v>
      </c>
      <c r="G358" s="8">
        <f t="shared" si="33"/>
        <v>0</v>
      </c>
      <c r="H358" s="69">
        <f t="shared" si="34"/>
        <v>93049.111585704202</v>
      </c>
      <c r="I358" s="69">
        <f t="shared" si="35"/>
        <v>93049.111585706676</v>
      </c>
      <c r="J358" s="70" t="str">
        <f t="shared" si="36"/>
        <v/>
      </c>
      <c r="K358" s="94"/>
      <c r="L358" s="93"/>
    </row>
    <row r="359" spans="1:12" ht="15" x14ac:dyDescent="0.25">
      <c r="A359" s="68">
        <v>359</v>
      </c>
      <c r="B359" s="174">
        <f>IF(Traitement3!B359&gt;0,Traitement3!B359,)</f>
        <v>2.405219969132498E-2</v>
      </c>
      <c r="C359" s="3">
        <f>IF(AND(Traitement3!D359&lt;1000,Traitement3!D359&gt;0),Traitement3!D359,)</f>
        <v>0</v>
      </c>
      <c r="D359" s="68">
        <v>359</v>
      </c>
      <c r="E359" s="8">
        <f t="shared" si="31"/>
        <v>9.5635225380780176E-5</v>
      </c>
      <c r="F359" s="8">
        <f t="shared" si="32"/>
        <v>2.0506341366054211E-6</v>
      </c>
      <c r="G359" s="8">
        <f t="shared" si="33"/>
        <v>0</v>
      </c>
      <c r="H359" s="69">
        <f t="shared" si="34"/>
        <v>93378.509374226007</v>
      </c>
      <c r="I359" s="69">
        <f t="shared" si="35"/>
        <v>93378.509374232744</v>
      </c>
      <c r="J359" s="70" t="str">
        <f t="shared" si="36"/>
        <v/>
      </c>
      <c r="K359" s="94"/>
      <c r="L359" s="93"/>
    </row>
    <row r="360" spans="1:12" ht="15" x14ac:dyDescent="0.25">
      <c r="A360" s="68">
        <v>360</v>
      </c>
      <c r="B360" s="174">
        <f>IF(Traitement3!B360&gt;0,Traitement3!B360,)</f>
        <v>2.405219969132498E-2</v>
      </c>
      <c r="C360" s="3">
        <f>IF(AND(Traitement3!D360&lt;1000,Traitement3!D360&gt;0),Traitement3!D360,)</f>
        <v>0</v>
      </c>
      <c r="D360" s="68">
        <v>360</v>
      </c>
      <c r="E360" s="8">
        <f t="shared" si="31"/>
        <v>9.5635225380780176E-5</v>
      </c>
      <c r="F360" s="8">
        <f t="shared" si="32"/>
        <v>2.0506341366054211E-6</v>
      </c>
      <c r="G360" s="8">
        <f t="shared" si="33"/>
        <v>0</v>
      </c>
      <c r="H360" s="69">
        <f t="shared" si="34"/>
        <v>93378.509374226007</v>
      </c>
      <c r="I360" s="69">
        <f t="shared" si="35"/>
        <v>93378.509374232744</v>
      </c>
      <c r="J360" s="70" t="str">
        <f t="shared" si="36"/>
        <v/>
      </c>
      <c r="K360" s="94"/>
      <c r="L360" s="93"/>
    </row>
    <row r="361" spans="1:12" ht="15" x14ac:dyDescent="0.25">
      <c r="A361" s="68">
        <v>361</v>
      </c>
      <c r="B361" s="174">
        <f>IF(Traitement3!B361&gt;0,Traitement3!B361,)</f>
        <v>2.3975794990907878E-2</v>
      </c>
      <c r="C361" s="3">
        <f>IF(AND(Traitement3!D361&lt;1000,Traitement3!D361&gt;0),Traitement3!D361,)</f>
        <v>0</v>
      </c>
      <c r="D361" s="68">
        <v>361</v>
      </c>
      <c r="E361" s="8">
        <f t="shared" si="31"/>
        <v>9.5297301023630765E-5</v>
      </c>
      <c r="F361" s="8">
        <f t="shared" si="32"/>
        <v>2.0455979506704218E-6</v>
      </c>
      <c r="G361" s="8">
        <f t="shared" si="33"/>
        <v>0</v>
      </c>
      <c r="H361" s="69">
        <f t="shared" si="34"/>
        <v>93710.006681892177</v>
      </c>
      <c r="I361" s="69">
        <f t="shared" si="35"/>
        <v>93710.00668189532</v>
      </c>
      <c r="J361" s="70" t="str">
        <f t="shared" si="36"/>
        <v/>
      </c>
      <c r="K361" s="94"/>
      <c r="L361" s="93"/>
    </row>
    <row r="362" spans="1:12" ht="15" x14ac:dyDescent="0.25">
      <c r="A362" s="68">
        <v>362</v>
      </c>
      <c r="B362" s="174">
        <f>IF(Traitement3!B362&gt;0,Traitement3!B362,)</f>
        <v>2.3975794990907878E-2</v>
      </c>
      <c r="C362" s="3">
        <f>IF(AND(Traitement3!D362&lt;1000,Traitement3!D362&gt;0),Traitement3!D362,)</f>
        <v>0</v>
      </c>
      <c r="D362" s="68">
        <v>362</v>
      </c>
      <c r="E362" s="8">
        <f t="shared" si="31"/>
        <v>9.5297301023630765E-5</v>
      </c>
      <c r="F362" s="8">
        <f t="shared" si="32"/>
        <v>2.0455979506704218E-6</v>
      </c>
      <c r="G362" s="8">
        <f t="shared" si="33"/>
        <v>0</v>
      </c>
      <c r="H362" s="69">
        <f t="shared" si="34"/>
        <v>93710.006681892177</v>
      </c>
      <c r="I362" s="69">
        <f t="shared" si="35"/>
        <v>93710.00668189532</v>
      </c>
      <c r="J362" s="70" t="str">
        <f t="shared" si="36"/>
        <v/>
      </c>
      <c r="K362" s="94"/>
      <c r="L362" s="93"/>
    </row>
    <row r="363" spans="1:12" ht="15" x14ac:dyDescent="0.25">
      <c r="A363" s="68">
        <v>363</v>
      </c>
      <c r="B363" s="174">
        <f>IF(Traitement3!B363&gt;0,Traitement3!B363,)</f>
        <v>2.3899390290490562E-2</v>
      </c>
      <c r="C363" s="3">
        <f>IF(AND(Traitement3!D363&lt;1000,Traitement3!D363&gt;0),Traitement3!D363,)</f>
        <v>0</v>
      </c>
      <c r="D363" s="68">
        <v>363</v>
      </c>
      <c r="E363" s="8">
        <f t="shared" si="31"/>
        <v>9.4959618418141711E-5</v>
      </c>
      <c r="F363" s="8">
        <f t="shared" si="32"/>
        <v>2.0405741327813872E-6</v>
      </c>
      <c r="G363" s="8">
        <f t="shared" si="33"/>
        <v>0</v>
      </c>
      <c r="H363" s="69">
        <f t="shared" si="34"/>
        <v>94043.623644642299</v>
      </c>
      <c r="I363" s="69">
        <f t="shared" si="35"/>
        <v>94043.623644641833</v>
      </c>
      <c r="J363" s="70" t="str">
        <f t="shared" si="36"/>
        <v/>
      </c>
      <c r="K363" s="94"/>
      <c r="L363" s="93"/>
    </row>
    <row r="364" spans="1:12" ht="15" x14ac:dyDescent="0.25">
      <c r="A364" s="68">
        <v>364</v>
      </c>
      <c r="B364" s="174">
        <f>IF(Traitement3!B364&gt;0,Traitement3!B364,)</f>
        <v>2.3899390290490562E-2</v>
      </c>
      <c r="C364" s="3">
        <f>IF(AND(Traitement3!D364&lt;1000,Traitement3!D364&gt;0),Traitement3!D364,)</f>
        <v>0</v>
      </c>
      <c r="D364" s="68">
        <v>364</v>
      </c>
      <c r="E364" s="8">
        <f t="shared" si="31"/>
        <v>9.4959618418141711E-5</v>
      </c>
      <c r="F364" s="8">
        <f t="shared" si="32"/>
        <v>2.0405741327813872E-6</v>
      </c>
      <c r="G364" s="8">
        <f t="shared" si="33"/>
        <v>0</v>
      </c>
      <c r="H364" s="69">
        <f t="shared" si="34"/>
        <v>94043.623644642299</v>
      </c>
      <c r="I364" s="69">
        <f t="shared" si="35"/>
        <v>94043.623644641833</v>
      </c>
      <c r="J364" s="70" t="str">
        <f t="shared" si="36"/>
        <v/>
      </c>
      <c r="K364" s="94"/>
      <c r="L364" s="93"/>
    </row>
    <row r="365" spans="1:12" ht="15" x14ac:dyDescent="0.25">
      <c r="A365" s="68">
        <v>365</v>
      </c>
      <c r="B365" s="174">
        <f>IF(Traitement3!B365&gt;0,Traitement3!B365,)</f>
        <v>2.3822985590073464E-2</v>
      </c>
      <c r="C365" s="3">
        <f>IF(AND(Traitement3!D365&lt;1000,Traitement3!D365&gt;0),Traitement3!D365,)</f>
        <v>0</v>
      </c>
      <c r="D365" s="68">
        <v>365</v>
      </c>
      <c r="E365" s="8">
        <f t="shared" si="31"/>
        <v>9.462217730613065E-5</v>
      </c>
      <c r="F365" s="8">
        <f t="shared" si="32"/>
        <v>2.0355626525691393E-6</v>
      </c>
      <c r="G365" s="8">
        <f t="shared" si="33"/>
        <v>0</v>
      </c>
      <c r="H365" s="69">
        <f t="shared" si="34"/>
        <v>94379.380656731926</v>
      </c>
      <c r="I365" s="69">
        <f t="shared" si="35"/>
        <v>94379.380656730587</v>
      </c>
      <c r="J365" s="70" t="str">
        <f t="shared" si="36"/>
        <v/>
      </c>
      <c r="K365" s="94"/>
      <c r="L365" s="93"/>
    </row>
    <row r="366" spans="1:12" ht="15" x14ac:dyDescent="0.25">
      <c r="A366" s="68">
        <v>366</v>
      </c>
      <c r="B366" s="174">
        <f>IF(Traitement3!B366&gt;0,Traitement3!B366,)</f>
        <v>2.3822985590073464E-2</v>
      </c>
      <c r="C366" s="3">
        <f>IF(AND(Traitement3!D366&lt;1000,Traitement3!D366&gt;0),Traitement3!D366,)</f>
        <v>0</v>
      </c>
      <c r="D366" s="68">
        <v>366</v>
      </c>
      <c r="E366" s="8">
        <f t="shared" si="31"/>
        <v>9.462217730613065E-5</v>
      </c>
      <c r="F366" s="8">
        <f t="shared" si="32"/>
        <v>2.0355626525691393E-6</v>
      </c>
      <c r="G366" s="8">
        <f t="shared" si="33"/>
        <v>0</v>
      </c>
      <c r="H366" s="69">
        <f t="shared" si="34"/>
        <v>94379.380656731926</v>
      </c>
      <c r="I366" s="69">
        <f t="shared" si="35"/>
        <v>94379.380656730587</v>
      </c>
      <c r="J366" s="70" t="str">
        <f t="shared" si="36"/>
        <v/>
      </c>
      <c r="K366" s="94"/>
      <c r="L366" s="93"/>
    </row>
    <row r="367" spans="1:12" ht="15" x14ac:dyDescent="0.25">
      <c r="A367" s="68">
        <v>367</v>
      </c>
      <c r="B367" s="174">
        <f>IF(Traitement3!B367&gt;0,Traitement3!B367,)</f>
        <v>2.3746580889656362E-2</v>
      </c>
      <c r="C367" s="3">
        <f>IF(AND(Traitement3!D367&lt;1000,Traitement3!D367&gt;0),Traitement3!D367,)</f>
        <v>0</v>
      </c>
      <c r="D367" s="68">
        <v>367</v>
      </c>
      <c r="E367" s="8">
        <f t="shared" si="31"/>
        <v>9.4284977429789918E-5</v>
      </c>
      <c r="F367" s="8">
        <f t="shared" si="32"/>
        <v>2.0305634797334554E-6</v>
      </c>
      <c r="G367" s="8">
        <f t="shared" si="33"/>
        <v>0</v>
      </c>
      <c r="H367" s="69">
        <f t="shared" si="34"/>
        <v>94717.298374894031</v>
      </c>
      <c r="I367" s="69">
        <f t="shared" si="35"/>
        <v>94717.298374885548</v>
      </c>
      <c r="J367" s="70" t="str">
        <f t="shared" si="36"/>
        <v/>
      </c>
      <c r="K367" s="94"/>
      <c r="L367" s="93"/>
    </row>
    <row r="368" spans="1:12" ht="15" x14ac:dyDescent="0.25">
      <c r="A368" s="68">
        <v>368</v>
      </c>
      <c r="B368" s="174">
        <f>IF(Traitement3!B368&gt;0,Traitement3!B368,)</f>
        <v>2.3746580889656362E-2</v>
      </c>
      <c r="C368" s="3">
        <f>IF(AND(Traitement3!D368&lt;1000,Traitement3!D368&gt;0),Traitement3!D368,)</f>
        <v>0</v>
      </c>
      <c r="D368" s="68">
        <v>368</v>
      </c>
      <c r="E368" s="8">
        <f t="shared" si="31"/>
        <v>9.4284977429789918E-5</v>
      </c>
      <c r="F368" s="8">
        <f t="shared" si="32"/>
        <v>2.0305634797334554E-6</v>
      </c>
      <c r="G368" s="8">
        <f t="shared" si="33"/>
        <v>0</v>
      </c>
      <c r="H368" s="69">
        <f t="shared" si="34"/>
        <v>94717.298374894031</v>
      </c>
      <c r="I368" s="69">
        <f t="shared" si="35"/>
        <v>94717.298374885548</v>
      </c>
      <c r="J368" s="70" t="str">
        <f t="shared" si="36"/>
        <v/>
      </c>
      <c r="K368" s="94"/>
      <c r="L368" s="93"/>
    </row>
    <row r="369" spans="1:12" ht="15" x14ac:dyDescent="0.25">
      <c r="A369" s="68">
        <v>369</v>
      </c>
      <c r="B369" s="174">
        <f>IF(Traitement3!B369&gt;0,Traitement3!B369,)</f>
        <v>2.3670176189239046E-2</v>
      </c>
      <c r="C369" s="3">
        <f>IF(AND(Traitement3!D369&lt;1000,Traitement3!D369&gt;0),Traitement3!D369,)</f>
        <v>0</v>
      </c>
      <c r="D369" s="68">
        <v>369</v>
      </c>
      <c r="E369" s="8">
        <f t="shared" si="31"/>
        <v>9.3948018531644917E-5</v>
      </c>
      <c r="F369" s="8">
        <f t="shared" si="32"/>
        <v>2.0255765840499634E-6</v>
      </c>
      <c r="G369" s="8">
        <f t="shared" si="33"/>
        <v>0</v>
      </c>
      <c r="H369" s="69">
        <f t="shared" si="34"/>
        <v>95057.39772257219</v>
      </c>
      <c r="I369" s="69">
        <f t="shared" si="35"/>
        <v>95057.397722573704</v>
      </c>
      <c r="J369" s="70" t="str">
        <f t="shared" si="36"/>
        <v/>
      </c>
      <c r="K369" s="94"/>
      <c r="L369" s="93"/>
    </row>
    <row r="370" spans="1:12" ht="15" x14ac:dyDescent="0.25">
      <c r="A370" s="68">
        <v>370</v>
      </c>
      <c r="B370" s="174">
        <f>IF(Traitement3!B370&gt;0,Traitement3!B370,)</f>
        <v>2.3670176189239046E-2</v>
      </c>
      <c r="C370" s="3">
        <f>IF(AND(Traitement3!D370&lt;1000,Traitement3!D370&gt;0),Traitement3!D370,)</f>
        <v>0</v>
      </c>
      <c r="D370" s="68">
        <v>370</v>
      </c>
      <c r="E370" s="8">
        <f t="shared" si="31"/>
        <v>9.3948018531644917E-5</v>
      </c>
      <c r="F370" s="8">
        <f t="shared" si="32"/>
        <v>2.0255765840499634E-6</v>
      </c>
      <c r="G370" s="8">
        <f t="shared" si="33"/>
        <v>0</v>
      </c>
      <c r="H370" s="69">
        <f t="shared" si="34"/>
        <v>95057.39772257219</v>
      </c>
      <c r="I370" s="69">
        <f t="shared" si="35"/>
        <v>95057.397722573704</v>
      </c>
      <c r="J370" s="70" t="str">
        <f t="shared" si="36"/>
        <v/>
      </c>
      <c r="K370" s="94"/>
      <c r="L370" s="93"/>
    </row>
    <row r="371" spans="1:12" ht="15" x14ac:dyDescent="0.25">
      <c r="A371" s="68">
        <v>371</v>
      </c>
      <c r="B371" s="174">
        <f>IF(Traitement3!B371&gt;0,Traitement3!B371,)</f>
        <v>2.3593771488821944E-2</v>
      </c>
      <c r="C371" s="3">
        <f>IF(AND(Traitement3!D371&lt;1000,Traitement3!D371&gt;0),Traitement3!D371,)</f>
        <v>0</v>
      </c>
      <c r="D371" s="68">
        <v>371</v>
      </c>
      <c r="E371" s="8">
        <f t="shared" si="31"/>
        <v>9.3611300354637383E-5</v>
      </c>
      <c r="F371" s="8">
        <f t="shared" si="32"/>
        <v>2.0206019353632451E-6</v>
      </c>
      <c r="G371" s="8">
        <f t="shared" si="33"/>
        <v>0</v>
      </c>
      <c r="H371" s="69">
        <f t="shared" si="34"/>
        <v>95399.699894236473</v>
      </c>
      <c r="I371" s="69">
        <f t="shared" si="35"/>
        <v>95399.69989423918</v>
      </c>
      <c r="J371" s="70" t="str">
        <f t="shared" si="36"/>
        <v/>
      </c>
      <c r="K371" s="94"/>
      <c r="L371" s="93"/>
    </row>
    <row r="372" spans="1:12" ht="15" x14ac:dyDescent="0.25">
      <c r="A372" s="68">
        <v>372</v>
      </c>
      <c r="B372" s="174">
        <f>IF(Traitement3!B372&gt;0,Traitement3!B372,)</f>
        <v>2.3593771488821944E-2</v>
      </c>
      <c r="C372" s="3">
        <f>IF(AND(Traitement3!D372&lt;1000,Traitement3!D372&gt;0),Traitement3!D372,)</f>
        <v>0</v>
      </c>
      <c r="D372" s="68">
        <v>372</v>
      </c>
      <c r="E372" s="8">
        <f t="shared" si="31"/>
        <v>9.3611300354637383E-5</v>
      </c>
      <c r="F372" s="8">
        <f t="shared" si="32"/>
        <v>2.0206019353632451E-6</v>
      </c>
      <c r="G372" s="8">
        <f t="shared" si="33"/>
        <v>0</v>
      </c>
      <c r="H372" s="69">
        <f t="shared" si="34"/>
        <v>95399.699894236473</v>
      </c>
      <c r="I372" s="69">
        <f t="shared" si="35"/>
        <v>95399.69989423918</v>
      </c>
      <c r="J372" s="70" t="str">
        <f t="shared" si="36"/>
        <v/>
      </c>
      <c r="K372" s="94"/>
      <c r="L372" s="93"/>
    </row>
    <row r="373" spans="1:12" ht="15" x14ac:dyDescent="0.25">
      <c r="A373" s="68">
        <v>373</v>
      </c>
      <c r="B373" s="174">
        <f>IF(Traitement3!B373&gt;0,Traitement3!B373,)</f>
        <v>2.3593771488821944E-2</v>
      </c>
      <c r="C373" s="3">
        <f>IF(AND(Traitement3!D373&lt;1000,Traitement3!D373&gt;0),Traitement3!D373,)</f>
        <v>0</v>
      </c>
      <c r="D373" s="68">
        <v>373</v>
      </c>
      <c r="E373" s="8">
        <f t="shared" si="31"/>
        <v>9.3611300354637383E-5</v>
      </c>
      <c r="F373" s="8">
        <f t="shared" si="32"/>
        <v>2.0206019353632451E-6</v>
      </c>
      <c r="G373" s="8">
        <f t="shared" si="33"/>
        <v>0</v>
      </c>
      <c r="H373" s="69">
        <f t="shared" si="34"/>
        <v>95399.699894236473</v>
      </c>
      <c r="I373" s="69">
        <f t="shared" si="35"/>
        <v>95399.69989423918</v>
      </c>
      <c r="J373" s="70" t="str">
        <f t="shared" si="36"/>
        <v/>
      </c>
      <c r="K373" s="94"/>
      <c r="L373" s="93"/>
    </row>
    <row r="374" spans="1:12" ht="15" x14ac:dyDescent="0.25">
      <c r="A374" s="68">
        <v>374</v>
      </c>
      <c r="B374" s="174">
        <f>IF(Traitement3!B374&gt;0,Traitement3!B374,)</f>
        <v>2.3517366788404843E-2</v>
      </c>
      <c r="C374" s="3">
        <f>IF(AND(Traitement3!D374&lt;1000,Traitement3!D374&gt;0),Traitement3!D374,)</f>
        <v>0</v>
      </c>
      <c r="D374" s="68">
        <v>374</v>
      </c>
      <c r="E374" s="8">
        <f t="shared" si="31"/>
        <v>9.3274822642042121E-5</v>
      </c>
      <c r="F374" s="8">
        <f t="shared" si="32"/>
        <v>2.0156395036144306E-6</v>
      </c>
      <c r="G374" s="8">
        <f t="shared" si="33"/>
        <v>0</v>
      </c>
      <c r="H374" s="69">
        <f t="shared" si="34"/>
        <v>95744.226359791661</v>
      </c>
      <c r="I374" s="69">
        <f t="shared" si="35"/>
        <v>95744.22635978891</v>
      </c>
      <c r="J374" s="70" t="str">
        <f t="shared" si="36"/>
        <v/>
      </c>
      <c r="K374" s="94"/>
      <c r="L374" s="93"/>
    </row>
    <row r="375" spans="1:12" ht="15" x14ac:dyDescent="0.25">
      <c r="A375" s="68">
        <v>375</v>
      </c>
      <c r="B375" s="174">
        <f>IF(Traitement3!B375&gt;0,Traitement3!B375,)</f>
        <v>2.3517366788404843E-2</v>
      </c>
      <c r="C375" s="3">
        <f>IF(AND(Traitement3!D375&lt;1000,Traitement3!D375&gt;0),Traitement3!D375,)</f>
        <v>0</v>
      </c>
      <c r="D375" s="68">
        <v>375</v>
      </c>
      <c r="E375" s="8">
        <f t="shared" si="31"/>
        <v>9.3274822642042121E-5</v>
      </c>
      <c r="F375" s="8">
        <f t="shared" si="32"/>
        <v>2.0156395036144306E-6</v>
      </c>
      <c r="G375" s="8">
        <f t="shared" si="33"/>
        <v>0</v>
      </c>
      <c r="H375" s="69">
        <f t="shared" si="34"/>
        <v>95744.226359791661</v>
      </c>
      <c r="I375" s="69">
        <f t="shared" si="35"/>
        <v>95744.22635978891</v>
      </c>
      <c r="J375" s="70" t="str">
        <f t="shared" si="36"/>
        <v/>
      </c>
      <c r="K375" s="94"/>
      <c r="L375" s="93"/>
    </row>
    <row r="376" spans="1:12" ht="15" x14ac:dyDescent="0.25">
      <c r="A376" s="68">
        <v>376</v>
      </c>
      <c r="B376" s="174">
        <f>IF(Traitement3!B376&gt;0,Traitement3!B376,)</f>
        <v>2.3440962087987526E-2</v>
      </c>
      <c r="C376" s="3">
        <f>IF(AND(Traitement3!D376&lt;1000,Traitement3!D376&gt;0),Traitement3!D376,)</f>
        <v>0</v>
      </c>
      <c r="D376" s="68">
        <v>376</v>
      </c>
      <c r="E376" s="8">
        <f t="shared" si="31"/>
        <v>9.2938585137480878E-5</v>
      </c>
      <c r="F376" s="8">
        <f t="shared" si="32"/>
        <v>2.0106892587929087E-6</v>
      </c>
      <c r="G376" s="8">
        <f t="shared" si="33"/>
        <v>0</v>
      </c>
      <c r="H376" s="69">
        <f t="shared" si="34"/>
        <v>96090.998869063129</v>
      </c>
      <c r="I376" s="69">
        <f t="shared" si="35"/>
        <v>96090.998869067509</v>
      </c>
      <c r="J376" s="70" t="str">
        <f t="shared" si="36"/>
        <v/>
      </c>
      <c r="K376" s="94"/>
      <c r="L376" s="93"/>
    </row>
    <row r="377" spans="1:12" ht="15" x14ac:dyDescent="0.25">
      <c r="A377" s="68">
        <v>377</v>
      </c>
      <c r="B377" s="174">
        <f>IF(Traitement3!B377&gt;0,Traitement3!B377,)</f>
        <v>2.3440962087987526E-2</v>
      </c>
      <c r="C377" s="3">
        <f>IF(AND(Traitement3!D377&lt;1000,Traitement3!D377&gt;0),Traitement3!D377,)</f>
        <v>0</v>
      </c>
      <c r="D377" s="68">
        <v>377</v>
      </c>
      <c r="E377" s="8">
        <f t="shared" si="31"/>
        <v>9.2938585137480878E-5</v>
      </c>
      <c r="F377" s="8">
        <f t="shared" si="32"/>
        <v>2.0106892587929087E-6</v>
      </c>
      <c r="G377" s="8">
        <f t="shared" si="33"/>
        <v>0</v>
      </c>
      <c r="H377" s="69">
        <f t="shared" si="34"/>
        <v>96090.998869063129</v>
      </c>
      <c r="I377" s="69">
        <f t="shared" si="35"/>
        <v>96090.998869067509</v>
      </c>
      <c r="J377" s="70" t="str">
        <f t="shared" si="36"/>
        <v/>
      </c>
      <c r="K377" s="94"/>
      <c r="L377" s="93"/>
    </row>
    <row r="378" spans="1:12" ht="15" x14ac:dyDescent="0.25">
      <c r="A378" s="68">
        <v>378</v>
      </c>
      <c r="B378" s="174">
        <f>IF(Traitement3!B378&gt;0,Traitement3!B378,)</f>
        <v>2.3440962087987526E-2</v>
      </c>
      <c r="C378" s="3">
        <f>IF(AND(Traitement3!D378&lt;1000,Traitement3!D378&gt;0),Traitement3!D378,)</f>
        <v>0</v>
      </c>
      <c r="D378" s="68">
        <v>378</v>
      </c>
      <c r="E378" s="8">
        <f t="shared" si="31"/>
        <v>9.2938585137480878E-5</v>
      </c>
      <c r="F378" s="8">
        <f t="shared" si="32"/>
        <v>2.0106892587929087E-6</v>
      </c>
      <c r="G378" s="8">
        <f t="shared" si="33"/>
        <v>0</v>
      </c>
      <c r="H378" s="69">
        <f t="shared" si="34"/>
        <v>96090.998869063129</v>
      </c>
      <c r="I378" s="69">
        <f t="shared" si="35"/>
        <v>96090.998869067509</v>
      </c>
      <c r="J378" s="70" t="str">
        <f t="shared" si="36"/>
        <v/>
      </c>
      <c r="K378" s="94"/>
      <c r="L378" s="93"/>
    </row>
    <row r="379" spans="1:12" ht="15" x14ac:dyDescent="0.25">
      <c r="A379" s="68">
        <v>379</v>
      </c>
      <c r="B379" s="174">
        <f>IF(Traitement3!B379&gt;0,Traitement3!B379,)</f>
        <v>2.3364557387570428E-2</v>
      </c>
      <c r="C379" s="3">
        <f>IF(AND(Traitement3!D379&lt;1000,Traitement3!D379&gt;0),Traitement3!D379,)</f>
        <v>0</v>
      </c>
      <c r="D379" s="68">
        <v>379</v>
      </c>
      <c r="E379" s="8">
        <f t="shared" si="31"/>
        <v>9.2602587584977858E-5</v>
      </c>
      <c r="F379" s="8">
        <f t="shared" si="32"/>
        <v>2.0057511709708188E-6</v>
      </c>
      <c r="G379" s="8">
        <f t="shared" si="33"/>
        <v>0</v>
      </c>
      <c r="H379" s="69">
        <f t="shared" si="34"/>
        <v>96440.039456371043</v>
      </c>
      <c r="I379" s="69">
        <f t="shared" si="35"/>
        <v>96440.039456376224</v>
      </c>
      <c r="J379" s="70" t="str">
        <f t="shared" si="36"/>
        <v/>
      </c>
      <c r="K379" s="94"/>
      <c r="L379" s="93"/>
    </row>
    <row r="380" spans="1:12" ht="15" x14ac:dyDescent="0.25">
      <c r="A380" s="68">
        <v>380</v>
      </c>
      <c r="B380" s="174">
        <f>IF(Traitement3!B380&gt;0,Traitement3!B380,)</f>
        <v>2.3364557387570428E-2</v>
      </c>
      <c r="C380" s="3">
        <f>IF(AND(Traitement3!D380&lt;1000,Traitement3!D380&gt;0),Traitement3!D380,)</f>
        <v>0</v>
      </c>
      <c r="D380" s="68">
        <v>380</v>
      </c>
      <c r="E380" s="8">
        <f t="shared" si="31"/>
        <v>9.2602587584977858E-5</v>
      </c>
      <c r="F380" s="8">
        <f t="shared" si="32"/>
        <v>2.0057511709708188E-6</v>
      </c>
      <c r="G380" s="8">
        <f t="shared" si="33"/>
        <v>0</v>
      </c>
      <c r="H380" s="69">
        <f t="shared" si="34"/>
        <v>96440.039456371043</v>
      </c>
      <c r="I380" s="69">
        <f t="shared" si="35"/>
        <v>96440.039456376224</v>
      </c>
      <c r="J380" s="70" t="str">
        <f t="shared" si="36"/>
        <v/>
      </c>
      <c r="K380" s="94"/>
      <c r="L380" s="93"/>
    </row>
    <row r="381" spans="1:12" ht="15" x14ac:dyDescent="0.25">
      <c r="A381" s="68">
        <v>381</v>
      </c>
      <c r="B381" s="174">
        <f>IF(Traitement3!B381&gt;0,Traitement3!B381,)</f>
        <v>2.3288152687153327E-2</v>
      </c>
      <c r="C381" s="3">
        <f>IF(AND(Traitement3!D381&lt;1000,Traitement3!D381&gt;0),Traitement3!D381,)</f>
        <v>0</v>
      </c>
      <c r="D381" s="68">
        <v>381</v>
      </c>
      <c r="E381" s="8">
        <f t="shared" si="31"/>
        <v>9.2266829728904209E-5</v>
      </c>
      <c r="F381" s="8">
        <f t="shared" si="32"/>
        <v>2.000825210303052E-6</v>
      </c>
      <c r="G381" s="8">
        <f t="shared" si="33"/>
        <v>0</v>
      </c>
      <c r="H381" s="69">
        <f t="shared" si="34"/>
        <v>96791.370445202934</v>
      </c>
      <c r="I381" s="69">
        <f t="shared" si="35"/>
        <v>96791.370445196022</v>
      </c>
      <c r="J381" s="70" t="str">
        <f t="shared" si="36"/>
        <v/>
      </c>
      <c r="K381" s="94"/>
      <c r="L381" s="93"/>
    </row>
    <row r="382" spans="1:12" ht="15" x14ac:dyDescent="0.25">
      <c r="A382" s="68">
        <v>382</v>
      </c>
      <c r="B382" s="174">
        <f>IF(Traitement3!B382&gt;0,Traitement3!B382,)</f>
        <v>2.3288152687153327E-2</v>
      </c>
      <c r="C382" s="3">
        <f>IF(AND(Traitement3!D382&lt;1000,Traitement3!D382&gt;0),Traitement3!D382,)</f>
        <v>0</v>
      </c>
      <c r="D382" s="68">
        <v>382</v>
      </c>
      <c r="E382" s="8">
        <f t="shared" si="31"/>
        <v>9.2266829728904209E-5</v>
      </c>
      <c r="F382" s="8">
        <f t="shared" si="32"/>
        <v>2.000825210303052E-6</v>
      </c>
      <c r="G382" s="8">
        <f t="shared" si="33"/>
        <v>0</v>
      </c>
      <c r="H382" s="69">
        <f t="shared" si="34"/>
        <v>96791.370445202934</v>
      </c>
      <c r="I382" s="69">
        <f t="shared" si="35"/>
        <v>96791.370445196022</v>
      </c>
      <c r="J382" s="70" t="str">
        <f t="shared" si="36"/>
        <v/>
      </c>
      <c r="K382" s="94"/>
      <c r="L382" s="93"/>
    </row>
    <row r="383" spans="1:12" ht="15" x14ac:dyDescent="0.25">
      <c r="A383" s="68">
        <v>383</v>
      </c>
      <c r="B383" s="174">
        <f>IF(Traitement3!B383&gt;0,Traitement3!B383,)</f>
        <v>2.3288152687153327E-2</v>
      </c>
      <c r="C383" s="3">
        <f>IF(AND(Traitement3!D383&lt;1000,Traitement3!D383&gt;0),Traitement3!D383,)</f>
        <v>0</v>
      </c>
      <c r="D383" s="68">
        <v>383</v>
      </c>
      <c r="E383" s="8">
        <f t="shared" si="31"/>
        <v>9.2266829728904209E-5</v>
      </c>
      <c r="F383" s="8">
        <f t="shared" si="32"/>
        <v>2.000825210303052E-6</v>
      </c>
      <c r="G383" s="8">
        <f t="shared" si="33"/>
        <v>0</v>
      </c>
      <c r="H383" s="69">
        <f t="shared" si="34"/>
        <v>96791.370445202934</v>
      </c>
      <c r="I383" s="69">
        <f t="shared" si="35"/>
        <v>96791.370445196022</v>
      </c>
      <c r="J383" s="70" t="str">
        <f t="shared" si="36"/>
        <v/>
      </c>
      <c r="K383" s="94"/>
      <c r="L383" s="93"/>
    </row>
    <row r="384" spans="1:12" ht="15" x14ac:dyDescent="0.25">
      <c r="A384" s="68">
        <v>384</v>
      </c>
      <c r="B384" s="174">
        <f>IF(Traitement3!B384&gt;0,Traitement3!B384,)</f>
        <v>2.3288152687153327E-2</v>
      </c>
      <c r="C384" s="3">
        <f>IF(AND(Traitement3!D384&lt;1000,Traitement3!D384&gt;0),Traitement3!D384,)</f>
        <v>0</v>
      </c>
      <c r="D384" s="68">
        <v>384</v>
      </c>
      <c r="E384" s="8">
        <f t="shared" si="31"/>
        <v>9.2266829728904209E-5</v>
      </c>
      <c r="F384" s="8">
        <f t="shared" si="32"/>
        <v>2.000825210303052E-6</v>
      </c>
      <c r="G384" s="8">
        <f t="shared" si="33"/>
        <v>0</v>
      </c>
      <c r="H384" s="69">
        <f t="shared" si="34"/>
        <v>96791.370445202934</v>
      </c>
      <c r="I384" s="69">
        <f t="shared" si="35"/>
        <v>96791.370445196022</v>
      </c>
      <c r="J384" s="70" t="str">
        <f t="shared" si="36"/>
        <v/>
      </c>
      <c r="K384" s="94"/>
      <c r="L384" s="93"/>
    </row>
    <row r="385" spans="1:12" ht="15" x14ac:dyDescent="0.25">
      <c r="A385" s="68">
        <v>385</v>
      </c>
      <c r="B385" s="174">
        <f>IF(Traitement3!B385&gt;0,Traitement3!B385,)</f>
        <v>2.321174798673601E-2</v>
      </c>
      <c r="C385" s="3">
        <f>IF(AND(Traitement3!D385&lt;1000,Traitement3!D385&gt;0),Traitement3!D385,)</f>
        <v>0</v>
      </c>
      <c r="D385" s="68">
        <v>385</v>
      </c>
      <c r="E385" s="8">
        <f t="shared" si="31"/>
        <v>9.193131131395027E-5</v>
      </c>
      <c r="F385" s="8">
        <f t="shared" si="32"/>
        <v>1.9959113469996565E-6</v>
      </c>
      <c r="G385" s="8">
        <f t="shared" si="33"/>
        <v>0</v>
      </c>
      <c r="H385" s="69">
        <f t="shared" si="34"/>
        <v>97145.014452969801</v>
      </c>
      <c r="I385" s="69">
        <f t="shared" si="35"/>
        <v>97145.014452975956</v>
      </c>
      <c r="J385" s="70" t="str">
        <f t="shared" si="36"/>
        <v/>
      </c>
      <c r="K385" s="94"/>
      <c r="L385" s="93"/>
    </row>
    <row r="386" spans="1:12" ht="15" x14ac:dyDescent="0.25">
      <c r="A386" s="68">
        <v>386</v>
      </c>
      <c r="B386" s="174">
        <f>IF(Traitement3!B386&gt;0,Traitement3!B386,)</f>
        <v>2.321174798673601E-2</v>
      </c>
      <c r="C386" s="3">
        <f>IF(AND(Traitement3!D386&lt;1000,Traitement3!D386&gt;0),Traitement3!D386,)</f>
        <v>0</v>
      </c>
      <c r="D386" s="68">
        <v>386</v>
      </c>
      <c r="E386" s="8">
        <f t="shared" ref="E386:E449" si="37">IF(B386&gt;0,1/2*(B386-K$13*F386+M$8)+1/2*POWER((B386-K$13*F386+M$8)^2-4*M$10*(B386-K$13*F386),0.5),"")</f>
        <v>9.193131131395027E-5</v>
      </c>
      <c r="F386" s="8">
        <f t="shared" ref="F386:F449" si="38">IF(B386="","",LN(1+EXP($L$16*(B386-$L$15)))/$L$16)</f>
        <v>1.9959113469996565E-6</v>
      </c>
      <c r="G386" s="8">
        <f t="shared" ref="G386:G449" si="39">IF(B386&gt;0,-LN(1+EXP(L$18*(B386-L$17)))/L$18,"")</f>
        <v>0</v>
      </c>
      <c r="H386" s="69">
        <f t="shared" si="34"/>
        <v>97145.014452969801</v>
      </c>
      <c r="I386" s="69">
        <f t="shared" si="35"/>
        <v>97145.014452975956</v>
      </c>
      <c r="J386" s="70" t="str">
        <f t="shared" si="36"/>
        <v/>
      </c>
      <c r="K386" s="94"/>
      <c r="L386" s="93"/>
    </row>
    <row r="387" spans="1:12" ht="15" x14ac:dyDescent="0.25">
      <c r="A387" s="68">
        <v>387</v>
      </c>
      <c r="B387" s="174">
        <f>IF(Traitement3!B387&gt;0,Traitement3!B387,)</f>
        <v>2.321174798673601E-2</v>
      </c>
      <c r="C387" s="3">
        <f>IF(AND(Traitement3!D387&lt;1000,Traitement3!D387&gt;0),Traitement3!D387,)</f>
        <v>0</v>
      </c>
      <c r="D387" s="68">
        <v>387</v>
      </c>
      <c r="E387" s="8">
        <f t="shared" si="37"/>
        <v>9.193131131395027E-5</v>
      </c>
      <c r="F387" s="8">
        <f t="shared" si="38"/>
        <v>1.9959113469996565E-6</v>
      </c>
      <c r="G387" s="8">
        <f t="shared" si="39"/>
        <v>0</v>
      </c>
      <c r="H387" s="69">
        <f t="shared" ref="H387:H450" si="40">IF(B387&gt;0,IF(K$13=1,(L$11*10/(B387-E387-F387)-L$11*10/(L$9))+K$11*10/(L$14+F387)-K$11*10/(L$14+L$19-K$9+G387),L$11*10/(B387-E387)-L$11*10/(L$9)),"")</f>
        <v>97145.014452969801</v>
      </c>
      <c r="I387" s="69">
        <f t="shared" ref="I387:I450" si="41">IF(B387&gt;0,IF(K$13=0,K$11*10/(E387)-K$11*10/(L$19-L$9),K$11*10/(E387)-K$11*10/(K$9-L$9)+K$11*10/(L$14+F387)-K$11*10/(L$14+L$19-K$9+G387)),"")</f>
        <v>97145.014452975956</v>
      </c>
      <c r="J387" s="70" t="str">
        <f t="shared" ref="J387:J450" si="42">IF(OR(B387="",C387=0,C387=""),"",(H387-C387)*(H387-C387))</f>
        <v/>
      </c>
      <c r="K387" s="94"/>
      <c r="L387" s="93"/>
    </row>
    <row r="388" spans="1:12" ht="15" x14ac:dyDescent="0.25">
      <c r="A388" s="68">
        <v>388</v>
      </c>
      <c r="B388" s="174">
        <f>IF(Traitement3!B388&gt;0,Traitement3!B388,)</f>
        <v>2.3135343286318909E-2</v>
      </c>
      <c r="C388" s="3">
        <f>IF(AND(Traitement3!D388&lt;1000,Traitement3!D388&gt;0),Traitement3!D388,)</f>
        <v>0</v>
      </c>
      <c r="D388" s="68">
        <v>388</v>
      </c>
      <c r="E388" s="8">
        <f t="shared" si="37"/>
        <v>9.1596032085250467E-5</v>
      </c>
      <c r="F388" s="8">
        <f t="shared" si="38"/>
        <v>1.9910095513534331E-6</v>
      </c>
      <c r="G388" s="8">
        <f t="shared" si="39"/>
        <v>0</v>
      </c>
      <c r="H388" s="69">
        <f t="shared" si="40"/>
        <v>97500.994395857037</v>
      </c>
      <c r="I388" s="69">
        <f t="shared" si="41"/>
        <v>97500.994395854461</v>
      </c>
      <c r="J388" s="70" t="str">
        <f t="shared" si="42"/>
        <v/>
      </c>
      <c r="K388" s="94"/>
      <c r="L388" s="93"/>
    </row>
    <row r="389" spans="1:12" ht="15" x14ac:dyDescent="0.25">
      <c r="A389" s="68">
        <v>389</v>
      </c>
      <c r="B389" s="174">
        <f>IF(Traitement3!B389&gt;0,Traitement3!B389,)</f>
        <v>2.3135343286318909E-2</v>
      </c>
      <c r="C389" s="3">
        <f>IF(AND(Traitement3!D389&lt;1000,Traitement3!D389&gt;0),Traitement3!D389,)</f>
        <v>0</v>
      </c>
      <c r="D389" s="68">
        <v>389</v>
      </c>
      <c r="E389" s="8">
        <f t="shared" si="37"/>
        <v>9.1596032085250467E-5</v>
      </c>
      <c r="F389" s="8">
        <f t="shared" si="38"/>
        <v>1.9910095513534331E-6</v>
      </c>
      <c r="G389" s="8">
        <f t="shared" si="39"/>
        <v>0</v>
      </c>
      <c r="H389" s="69">
        <f t="shared" si="40"/>
        <v>97500.994395857037</v>
      </c>
      <c r="I389" s="69">
        <f t="shared" si="41"/>
        <v>97500.994395854461</v>
      </c>
      <c r="J389" s="70" t="str">
        <f t="shared" si="42"/>
        <v/>
      </c>
      <c r="K389" s="94"/>
      <c r="L389" s="93"/>
    </row>
    <row r="390" spans="1:12" ht="15" x14ac:dyDescent="0.25">
      <c r="A390" s="68">
        <v>390</v>
      </c>
      <c r="B390" s="174">
        <f>IF(Traitement3!B390&gt;0,Traitement3!B390,)</f>
        <v>2.3135343286318909E-2</v>
      </c>
      <c r="C390" s="3">
        <f>IF(AND(Traitement3!D390&lt;1000,Traitement3!D390&gt;0),Traitement3!D390,)</f>
        <v>0</v>
      </c>
      <c r="D390" s="68">
        <v>390</v>
      </c>
      <c r="E390" s="8">
        <f t="shared" si="37"/>
        <v>9.1596032085250467E-5</v>
      </c>
      <c r="F390" s="8">
        <f t="shared" si="38"/>
        <v>1.9910095513534331E-6</v>
      </c>
      <c r="G390" s="8">
        <f t="shared" si="39"/>
        <v>0</v>
      </c>
      <c r="H390" s="69">
        <f t="shared" si="40"/>
        <v>97500.994395857037</v>
      </c>
      <c r="I390" s="69">
        <f t="shared" si="41"/>
        <v>97500.994395854461</v>
      </c>
      <c r="J390" s="70" t="str">
        <f t="shared" si="42"/>
        <v/>
      </c>
      <c r="K390" s="94"/>
      <c r="L390" s="93"/>
    </row>
    <row r="391" spans="1:12" ht="15" x14ac:dyDescent="0.25">
      <c r="A391" s="68">
        <v>391</v>
      </c>
      <c r="B391" s="174">
        <f>IF(Traitement3!B391&gt;0,Traitement3!B391,)</f>
        <v>2.3135343286318909E-2</v>
      </c>
      <c r="C391" s="3">
        <f>IF(AND(Traitement3!D391&lt;1000,Traitement3!D391&gt;0),Traitement3!D391,)</f>
        <v>0</v>
      </c>
      <c r="D391" s="68">
        <v>391</v>
      </c>
      <c r="E391" s="8">
        <f t="shared" si="37"/>
        <v>9.1596032085250467E-5</v>
      </c>
      <c r="F391" s="8">
        <f t="shared" si="38"/>
        <v>1.9910095513534331E-6</v>
      </c>
      <c r="G391" s="8">
        <f t="shared" si="39"/>
        <v>0</v>
      </c>
      <c r="H391" s="69">
        <f t="shared" si="40"/>
        <v>97500.994395857037</v>
      </c>
      <c r="I391" s="69">
        <f t="shared" si="41"/>
        <v>97500.994395854461</v>
      </c>
      <c r="J391" s="70" t="str">
        <f t="shared" si="42"/>
        <v/>
      </c>
      <c r="K391" s="94"/>
      <c r="L391" s="93"/>
    </row>
    <row r="392" spans="1:12" ht="15" x14ac:dyDescent="0.25">
      <c r="A392" s="68">
        <v>392</v>
      </c>
      <c r="B392" s="174">
        <f>IF(Traitement3!B392&gt;0,Traitement3!B392,)</f>
        <v>2.3135343286318909E-2</v>
      </c>
      <c r="C392" s="3">
        <f>IF(AND(Traitement3!D392&lt;1000,Traitement3!D392&gt;0),Traitement3!D392,)</f>
        <v>0</v>
      </c>
      <c r="D392" s="68">
        <v>392</v>
      </c>
      <c r="E392" s="8">
        <f t="shared" si="37"/>
        <v>9.1596032085250467E-5</v>
      </c>
      <c r="F392" s="8">
        <f t="shared" si="38"/>
        <v>1.9910095513534331E-6</v>
      </c>
      <c r="G392" s="8">
        <f t="shared" si="39"/>
        <v>0</v>
      </c>
      <c r="H392" s="69">
        <f t="shared" si="40"/>
        <v>97500.994395857037</v>
      </c>
      <c r="I392" s="69">
        <f t="shared" si="41"/>
        <v>97500.994395854461</v>
      </c>
      <c r="J392" s="70" t="str">
        <f t="shared" si="42"/>
        <v/>
      </c>
      <c r="K392" s="94"/>
      <c r="L392" s="93"/>
    </row>
    <row r="393" spans="1:12" ht="15" x14ac:dyDescent="0.25">
      <c r="A393" s="68">
        <v>393</v>
      </c>
      <c r="B393" s="174">
        <f>IF(Traitement3!B393&gt;0,Traitement3!B393,)</f>
        <v>2.3135343286318909E-2</v>
      </c>
      <c r="C393" s="3">
        <f>IF(AND(Traitement3!D393&lt;1000,Traitement3!D393&gt;0),Traitement3!D393,)</f>
        <v>0</v>
      </c>
      <c r="D393" s="68">
        <v>393</v>
      </c>
      <c r="E393" s="8">
        <f t="shared" si="37"/>
        <v>9.1596032085250467E-5</v>
      </c>
      <c r="F393" s="8">
        <f t="shared" si="38"/>
        <v>1.9910095513534331E-6</v>
      </c>
      <c r="G393" s="8">
        <f t="shared" si="39"/>
        <v>0</v>
      </c>
      <c r="H393" s="69">
        <f t="shared" si="40"/>
        <v>97500.994395857037</v>
      </c>
      <c r="I393" s="69">
        <f t="shared" si="41"/>
        <v>97500.994395854461</v>
      </c>
      <c r="J393" s="70" t="str">
        <f t="shared" si="42"/>
        <v/>
      </c>
      <c r="K393" s="94"/>
      <c r="L393" s="93"/>
    </row>
    <row r="394" spans="1:12" ht="15" x14ac:dyDescent="0.25">
      <c r="A394" s="68">
        <v>394</v>
      </c>
      <c r="B394" s="174">
        <f>IF(Traitement3!B394&gt;0,Traitement3!B394,)</f>
        <v>2.3135343286318909E-2</v>
      </c>
      <c r="C394" s="3">
        <f>IF(AND(Traitement3!D394&lt;1000,Traitement3!D394&gt;0),Traitement3!D394,)</f>
        <v>0</v>
      </c>
      <c r="D394" s="68">
        <v>394</v>
      </c>
      <c r="E394" s="8">
        <f t="shared" si="37"/>
        <v>9.1596032085250467E-5</v>
      </c>
      <c r="F394" s="8">
        <f t="shared" si="38"/>
        <v>1.9910095513534331E-6</v>
      </c>
      <c r="G394" s="8">
        <f t="shared" si="39"/>
        <v>0</v>
      </c>
      <c r="H394" s="69">
        <f t="shared" si="40"/>
        <v>97500.994395857037</v>
      </c>
      <c r="I394" s="69">
        <f t="shared" si="41"/>
        <v>97500.994395854461</v>
      </c>
      <c r="J394" s="70" t="str">
        <f t="shared" si="42"/>
        <v/>
      </c>
      <c r="K394" s="94"/>
      <c r="L394" s="93"/>
    </row>
    <row r="395" spans="1:12" ht="15" x14ac:dyDescent="0.25">
      <c r="A395" s="68">
        <v>395</v>
      </c>
      <c r="B395" s="174">
        <f>IF(Traitement3!B395&gt;0,Traitement3!B395,)</f>
        <v>2.3135343286318909E-2</v>
      </c>
      <c r="C395" s="3">
        <f>IF(AND(Traitement3!D395&lt;1000,Traitement3!D395&gt;0),Traitement3!D395,)</f>
        <v>0</v>
      </c>
      <c r="D395" s="68">
        <v>395</v>
      </c>
      <c r="E395" s="8">
        <f t="shared" si="37"/>
        <v>9.1596032085250467E-5</v>
      </c>
      <c r="F395" s="8">
        <f t="shared" si="38"/>
        <v>1.9910095513534331E-6</v>
      </c>
      <c r="G395" s="8">
        <f t="shared" si="39"/>
        <v>0</v>
      </c>
      <c r="H395" s="69">
        <f t="shared" si="40"/>
        <v>97500.994395857037</v>
      </c>
      <c r="I395" s="69">
        <f t="shared" si="41"/>
        <v>97500.994395854461</v>
      </c>
      <c r="J395" s="70" t="str">
        <f t="shared" si="42"/>
        <v/>
      </c>
      <c r="K395" s="94"/>
      <c r="L395" s="93"/>
    </row>
    <row r="396" spans="1:12" ht="15" x14ac:dyDescent="0.25">
      <c r="A396" s="68">
        <v>396</v>
      </c>
      <c r="B396" s="174">
        <f>IF(Traitement3!B396&gt;0,Traitement3!B396,)</f>
        <v>2.3135343286318909E-2</v>
      </c>
      <c r="C396" s="3">
        <f>IF(AND(Traitement3!D396&lt;1000,Traitement3!D396&gt;0),Traitement3!D396,)</f>
        <v>0</v>
      </c>
      <c r="D396" s="68">
        <v>396</v>
      </c>
      <c r="E396" s="8">
        <f t="shared" si="37"/>
        <v>9.1596032085250467E-5</v>
      </c>
      <c r="F396" s="8">
        <f t="shared" si="38"/>
        <v>1.9910095513534331E-6</v>
      </c>
      <c r="G396" s="8">
        <f t="shared" si="39"/>
        <v>0</v>
      </c>
      <c r="H396" s="69">
        <f t="shared" si="40"/>
        <v>97500.994395857037</v>
      </c>
      <c r="I396" s="69">
        <f t="shared" si="41"/>
        <v>97500.994395854461</v>
      </c>
      <c r="J396" s="70" t="str">
        <f t="shared" si="42"/>
        <v/>
      </c>
      <c r="K396" s="94"/>
      <c r="L396" s="93"/>
    </row>
    <row r="397" spans="1:12" ht="15" x14ac:dyDescent="0.25">
      <c r="A397" s="68">
        <v>397</v>
      </c>
      <c r="B397" s="174">
        <f>IF(Traitement3!B397&gt;0,Traitement3!B397,)</f>
        <v>2.3135343286318909E-2</v>
      </c>
      <c r="C397" s="3">
        <f>IF(AND(Traitement3!D397&lt;1000,Traitement3!D397&gt;0),Traitement3!D397,)</f>
        <v>0</v>
      </c>
      <c r="D397" s="68">
        <v>397</v>
      </c>
      <c r="E397" s="8">
        <f t="shared" si="37"/>
        <v>9.1596032085250467E-5</v>
      </c>
      <c r="F397" s="8">
        <f t="shared" si="38"/>
        <v>1.9910095513534331E-6</v>
      </c>
      <c r="G397" s="8">
        <f t="shared" si="39"/>
        <v>0</v>
      </c>
      <c r="H397" s="69">
        <f t="shared" si="40"/>
        <v>97500.994395857037</v>
      </c>
      <c r="I397" s="69">
        <f t="shared" si="41"/>
        <v>97500.994395854461</v>
      </c>
      <c r="J397" s="70" t="str">
        <f t="shared" si="42"/>
        <v/>
      </c>
      <c r="K397" s="94"/>
      <c r="L397" s="93"/>
    </row>
    <row r="398" spans="1:12" ht="15" x14ac:dyDescent="0.25">
      <c r="A398" s="68">
        <v>398</v>
      </c>
      <c r="B398" s="174">
        <f>IF(Traitement3!B398&gt;0,Traitement3!B398,)</f>
        <v>2.3135343286318909E-2</v>
      </c>
      <c r="C398" s="3">
        <f>IF(AND(Traitement3!D398&lt;1000,Traitement3!D398&gt;0),Traitement3!D398,)</f>
        <v>0</v>
      </c>
      <c r="D398" s="68">
        <v>398</v>
      </c>
      <c r="E398" s="8">
        <f t="shared" si="37"/>
        <v>9.1596032085250467E-5</v>
      </c>
      <c r="F398" s="8">
        <f t="shared" si="38"/>
        <v>1.9910095513534331E-6</v>
      </c>
      <c r="G398" s="8">
        <f t="shared" si="39"/>
        <v>0</v>
      </c>
      <c r="H398" s="69">
        <f t="shared" si="40"/>
        <v>97500.994395857037</v>
      </c>
      <c r="I398" s="69">
        <f t="shared" si="41"/>
        <v>97500.994395854461</v>
      </c>
      <c r="J398" s="70" t="str">
        <f t="shared" si="42"/>
        <v/>
      </c>
      <c r="K398" s="94"/>
      <c r="L398" s="93"/>
    </row>
    <row r="399" spans="1:12" ht="15" x14ac:dyDescent="0.25">
      <c r="A399" s="68">
        <v>399</v>
      </c>
      <c r="B399" s="174">
        <f>IF(Traitement3!B399&gt;0,Traitement3!B399,)</f>
        <v>2.3135343286318909E-2</v>
      </c>
      <c r="C399" s="3">
        <f>IF(AND(Traitement3!D399&lt;1000,Traitement3!D399&gt;0),Traitement3!D399,)</f>
        <v>0</v>
      </c>
      <c r="D399" s="68">
        <v>399</v>
      </c>
      <c r="E399" s="8">
        <f t="shared" si="37"/>
        <v>9.1596032085250467E-5</v>
      </c>
      <c r="F399" s="8">
        <f t="shared" si="38"/>
        <v>1.9910095513534331E-6</v>
      </c>
      <c r="G399" s="8">
        <f t="shared" si="39"/>
        <v>0</v>
      </c>
      <c r="H399" s="69">
        <f t="shared" si="40"/>
        <v>97500.994395857037</v>
      </c>
      <c r="I399" s="69">
        <f t="shared" si="41"/>
        <v>97500.994395854461</v>
      </c>
      <c r="J399" s="70" t="str">
        <f t="shared" si="42"/>
        <v/>
      </c>
      <c r="K399" s="94"/>
      <c r="L399" s="93"/>
    </row>
    <row r="400" spans="1:12" ht="15" x14ac:dyDescent="0.25">
      <c r="A400" s="68">
        <v>400</v>
      </c>
      <c r="B400" s="174">
        <f>IF(Traitement3!B400&gt;0,Traitement3!B400,)</f>
        <v>2.3135343286318909E-2</v>
      </c>
      <c r="C400" s="3">
        <f>IF(AND(Traitement3!D400&lt;1000,Traitement3!D400&gt;0),Traitement3!D400,)</f>
        <v>0</v>
      </c>
      <c r="D400" s="68">
        <v>400</v>
      </c>
      <c r="E400" s="8">
        <f t="shared" si="37"/>
        <v>9.1596032085250467E-5</v>
      </c>
      <c r="F400" s="8">
        <f t="shared" si="38"/>
        <v>1.9910095513534331E-6</v>
      </c>
      <c r="G400" s="8">
        <f t="shared" si="39"/>
        <v>0</v>
      </c>
      <c r="H400" s="69">
        <f t="shared" si="40"/>
        <v>97500.994395857037</v>
      </c>
      <c r="I400" s="69">
        <f t="shared" si="41"/>
        <v>97500.994395854461</v>
      </c>
      <c r="J400" s="70" t="str">
        <f t="shared" si="42"/>
        <v/>
      </c>
      <c r="K400" s="94"/>
      <c r="L400" s="93"/>
    </row>
    <row r="401" spans="1:12" ht="15" x14ac:dyDescent="0.25">
      <c r="A401" s="68">
        <v>401</v>
      </c>
      <c r="B401" s="174">
        <f>IF(Traitement3!B401&gt;0,Traitement3!B401,)</f>
        <v>2.3135343286318909E-2</v>
      </c>
      <c r="C401" s="3">
        <f>IF(AND(Traitement3!D401&lt;1000,Traitement3!D401&gt;0),Traitement3!D401,)</f>
        <v>0</v>
      </c>
      <c r="D401" s="68">
        <v>401</v>
      </c>
      <c r="E401" s="8">
        <f t="shared" si="37"/>
        <v>9.1596032085250467E-5</v>
      </c>
      <c r="F401" s="8">
        <f t="shared" si="38"/>
        <v>1.9910095513534331E-6</v>
      </c>
      <c r="G401" s="8">
        <f t="shared" si="39"/>
        <v>0</v>
      </c>
      <c r="H401" s="69">
        <f t="shared" si="40"/>
        <v>97500.994395857037</v>
      </c>
      <c r="I401" s="69">
        <f t="shared" si="41"/>
        <v>97500.994395854461</v>
      </c>
      <c r="J401" s="70" t="str">
        <f t="shared" si="42"/>
        <v/>
      </c>
      <c r="K401" s="94"/>
      <c r="L401" s="93"/>
    </row>
    <row r="402" spans="1:12" ht="15" x14ac:dyDescent="0.25">
      <c r="A402" s="68">
        <v>402</v>
      </c>
      <c r="B402" s="174">
        <f>IF(Traitement3!B402&gt;0,Traitement3!B402,)</f>
        <v>2.3135343286318909E-2</v>
      </c>
      <c r="C402" s="3">
        <f>IF(AND(Traitement3!D402&lt;1000,Traitement3!D402&gt;0),Traitement3!D402,)</f>
        <v>0</v>
      </c>
      <c r="D402" s="68">
        <v>402</v>
      </c>
      <c r="E402" s="8">
        <f t="shared" si="37"/>
        <v>9.1596032085250467E-5</v>
      </c>
      <c r="F402" s="8">
        <f t="shared" si="38"/>
        <v>1.9910095513534331E-6</v>
      </c>
      <c r="G402" s="8">
        <f t="shared" si="39"/>
        <v>0</v>
      </c>
      <c r="H402" s="69">
        <f t="shared" si="40"/>
        <v>97500.994395857037</v>
      </c>
      <c r="I402" s="69">
        <f t="shared" si="41"/>
        <v>97500.994395854461</v>
      </c>
      <c r="J402" s="70" t="str">
        <f t="shared" si="42"/>
        <v/>
      </c>
      <c r="K402" s="94"/>
      <c r="L402" s="93"/>
    </row>
    <row r="403" spans="1:12" ht="15" x14ac:dyDescent="0.25">
      <c r="A403" s="68">
        <v>403</v>
      </c>
      <c r="B403" s="174">
        <f>IF(Traitement3!B403&gt;0,Traitement3!B403,)</f>
        <v>2.3135343286318909E-2</v>
      </c>
      <c r="C403" s="3">
        <f>IF(AND(Traitement3!D403&lt;1000,Traitement3!D403&gt;0),Traitement3!D403,)</f>
        <v>0</v>
      </c>
      <c r="D403" s="68">
        <v>403</v>
      </c>
      <c r="E403" s="8">
        <f t="shared" si="37"/>
        <v>9.1596032085250467E-5</v>
      </c>
      <c r="F403" s="8">
        <f t="shared" si="38"/>
        <v>1.9910095513534331E-6</v>
      </c>
      <c r="G403" s="8">
        <f t="shared" si="39"/>
        <v>0</v>
      </c>
      <c r="H403" s="69">
        <f t="shared" si="40"/>
        <v>97500.994395857037</v>
      </c>
      <c r="I403" s="69">
        <f t="shared" si="41"/>
        <v>97500.994395854461</v>
      </c>
      <c r="J403" s="70" t="str">
        <f t="shared" si="42"/>
        <v/>
      </c>
      <c r="K403" s="94"/>
      <c r="L403" s="93"/>
    </row>
    <row r="404" spans="1:12" ht="15" x14ac:dyDescent="0.25">
      <c r="A404" s="68">
        <v>404</v>
      </c>
      <c r="B404" s="174">
        <f>IF(Traitement3!B404&gt;0,Traitement3!B404,)</f>
        <v>2.321174798673601E-2</v>
      </c>
      <c r="C404" s="3">
        <f>IF(AND(Traitement3!D404&lt;1000,Traitement3!D404&gt;0),Traitement3!D404,)</f>
        <v>0</v>
      </c>
      <c r="D404" s="68">
        <v>404</v>
      </c>
      <c r="E404" s="8">
        <f t="shared" si="37"/>
        <v>9.193131131395027E-5</v>
      </c>
      <c r="F404" s="8">
        <f t="shared" si="38"/>
        <v>1.9959113469996565E-6</v>
      </c>
      <c r="G404" s="8">
        <f t="shared" si="39"/>
        <v>0</v>
      </c>
      <c r="H404" s="69">
        <f t="shared" si="40"/>
        <v>97145.014452969801</v>
      </c>
      <c r="I404" s="69">
        <f t="shared" si="41"/>
        <v>97145.014452975956</v>
      </c>
      <c r="J404" s="70" t="str">
        <f t="shared" si="42"/>
        <v/>
      </c>
      <c r="K404" s="94"/>
      <c r="L404" s="93"/>
    </row>
    <row r="405" spans="1:12" ht="15" x14ac:dyDescent="0.25">
      <c r="A405" s="68">
        <v>405</v>
      </c>
      <c r="B405" s="174">
        <f>IF(Traitement3!B405&gt;0,Traitement3!B405,)</f>
        <v>2.321174798673601E-2</v>
      </c>
      <c r="C405" s="3">
        <f>IF(AND(Traitement3!D405&lt;1000,Traitement3!D405&gt;0),Traitement3!D405,)</f>
        <v>0</v>
      </c>
      <c r="D405" s="68">
        <v>405</v>
      </c>
      <c r="E405" s="8">
        <f t="shared" si="37"/>
        <v>9.193131131395027E-5</v>
      </c>
      <c r="F405" s="8">
        <f t="shared" si="38"/>
        <v>1.9959113469996565E-6</v>
      </c>
      <c r="G405" s="8">
        <f t="shared" si="39"/>
        <v>0</v>
      </c>
      <c r="H405" s="69">
        <f t="shared" si="40"/>
        <v>97145.014452969801</v>
      </c>
      <c r="I405" s="69">
        <f t="shared" si="41"/>
        <v>97145.014452975956</v>
      </c>
      <c r="J405" s="70" t="str">
        <f t="shared" si="42"/>
        <v/>
      </c>
      <c r="K405" s="94"/>
      <c r="L405" s="93"/>
    </row>
    <row r="406" spans="1:12" ht="15" x14ac:dyDescent="0.25">
      <c r="A406" s="68">
        <v>406</v>
      </c>
      <c r="B406" s="174">
        <f>IF(Traitement3!B406&gt;0,Traitement3!B406,)</f>
        <v>2.321174798673601E-2</v>
      </c>
      <c r="C406" s="3">
        <f>IF(AND(Traitement3!D406&lt;1000,Traitement3!D406&gt;0),Traitement3!D406,)</f>
        <v>0</v>
      </c>
      <c r="D406" s="68">
        <v>406</v>
      </c>
      <c r="E406" s="8">
        <f t="shared" si="37"/>
        <v>9.193131131395027E-5</v>
      </c>
      <c r="F406" s="8">
        <f t="shared" si="38"/>
        <v>1.9959113469996565E-6</v>
      </c>
      <c r="G406" s="8">
        <f t="shared" si="39"/>
        <v>0</v>
      </c>
      <c r="H406" s="69">
        <f t="shared" si="40"/>
        <v>97145.014452969801</v>
      </c>
      <c r="I406" s="69">
        <f t="shared" si="41"/>
        <v>97145.014452975956</v>
      </c>
      <c r="J406" s="70" t="str">
        <f t="shared" si="42"/>
        <v/>
      </c>
      <c r="K406" s="94"/>
      <c r="L406" s="93"/>
    </row>
    <row r="407" spans="1:12" ht="15" x14ac:dyDescent="0.25">
      <c r="A407" s="68">
        <v>407</v>
      </c>
      <c r="B407" s="174">
        <f>IF(Traitement3!B407&gt;0,Traitement3!B407,)</f>
        <v>2.321174798673601E-2</v>
      </c>
      <c r="C407" s="3">
        <f>IF(AND(Traitement3!D407&lt;1000,Traitement3!D407&gt;0),Traitement3!D407,)</f>
        <v>0</v>
      </c>
      <c r="D407" s="68">
        <v>407</v>
      </c>
      <c r="E407" s="8">
        <f t="shared" si="37"/>
        <v>9.193131131395027E-5</v>
      </c>
      <c r="F407" s="8">
        <f t="shared" si="38"/>
        <v>1.9959113469996565E-6</v>
      </c>
      <c r="G407" s="8">
        <f t="shared" si="39"/>
        <v>0</v>
      </c>
      <c r="H407" s="69">
        <f t="shared" si="40"/>
        <v>97145.014452969801</v>
      </c>
      <c r="I407" s="69">
        <f t="shared" si="41"/>
        <v>97145.014452975956</v>
      </c>
      <c r="J407" s="70" t="str">
        <f t="shared" si="42"/>
        <v/>
      </c>
      <c r="K407" s="94"/>
      <c r="L407" s="93"/>
    </row>
    <row r="408" spans="1:12" ht="15" x14ac:dyDescent="0.25">
      <c r="A408" s="68">
        <v>408</v>
      </c>
      <c r="B408" s="174">
        <f>IF(Traitement3!B408&gt;0,Traitement3!B408,)</f>
        <v>2.321174798673601E-2</v>
      </c>
      <c r="C408" s="3">
        <f>IF(AND(Traitement3!D408&lt;1000,Traitement3!D408&gt;0),Traitement3!D408,)</f>
        <v>0</v>
      </c>
      <c r="D408" s="68">
        <v>408</v>
      </c>
      <c r="E408" s="8">
        <f t="shared" si="37"/>
        <v>9.193131131395027E-5</v>
      </c>
      <c r="F408" s="8">
        <f t="shared" si="38"/>
        <v>1.9959113469996565E-6</v>
      </c>
      <c r="G408" s="8">
        <f t="shared" si="39"/>
        <v>0</v>
      </c>
      <c r="H408" s="69">
        <f t="shared" si="40"/>
        <v>97145.014452969801</v>
      </c>
      <c r="I408" s="69">
        <f t="shared" si="41"/>
        <v>97145.014452975956</v>
      </c>
      <c r="J408" s="70" t="str">
        <f t="shared" si="42"/>
        <v/>
      </c>
      <c r="K408" s="94"/>
      <c r="L408" s="93"/>
    </row>
    <row r="409" spans="1:12" ht="15" x14ac:dyDescent="0.25">
      <c r="A409" s="68">
        <v>409</v>
      </c>
      <c r="B409" s="174">
        <f>IF(Traitement3!B409&gt;0,Traitement3!B409,)</f>
        <v>2.321174798673601E-2</v>
      </c>
      <c r="C409" s="3">
        <f>IF(AND(Traitement3!D409&lt;1000,Traitement3!D409&gt;0),Traitement3!D409,)</f>
        <v>0</v>
      </c>
      <c r="D409" s="68">
        <v>409</v>
      </c>
      <c r="E409" s="8">
        <f t="shared" si="37"/>
        <v>9.193131131395027E-5</v>
      </c>
      <c r="F409" s="8">
        <f t="shared" si="38"/>
        <v>1.9959113469996565E-6</v>
      </c>
      <c r="G409" s="8">
        <f t="shared" si="39"/>
        <v>0</v>
      </c>
      <c r="H409" s="69">
        <f t="shared" si="40"/>
        <v>97145.014452969801</v>
      </c>
      <c r="I409" s="69">
        <f t="shared" si="41"/>
        <v>97145.014452975956</v>
      </c>
      <c r="J409" s="70" t="str">
        <f t="shared" si="42"/>
        <v/>
      </c>
      <c r="K409" s="94"/>
      <c r="L409" s="93"/>
    </row>
    <row r="410" spans="1:12" ht="15" x14ac:dyDescent="0.25">
      <c r="A410" s="68">
        <v>410</v>
      </c>
      <c r="B410" s="174">
        <f>IF(Traitement3!B410&gt;0,Traitement3!B410,)</f>
        <v>2.321174798673601E-2</v>
      </c>
      <c r="C410" s="3">
        <f>IF(AND(Traitement3!D410&lt;1000,Traitement3!D410&gt;0),Traitement3!D410,)</f>
        <v>0</v>
      </c>
      <c r="D410" s="68">
        <v>410</v>
      </c>
      <c r="E410" s="8">
        <f t="shared" si="37"/>
        <v>9.193131131395027E-5</v>
      </c>
      <c r="F410" s="8">
        <f t="shared" si="38"/>
        <v>1.9959113469996565E-6</v>
      </c>
      <c r="G410" s="8">
        <f t="shared" si="39"/>
        <v>0</v>
      </c>
      <c r="H410" s="69">
        <f t="shared" si="40"/>
        <v>97145.014452969801</v>
      </c>
      <c r="I410" s="69">
        <f t="shared" si="41"/>
        <v>97145.014452975956</v>
      </c>
      <c r="J410" s="70" t="str">
        <f t="shared" si="42"/>
        <v/>
      </c>
      <c r="K410" s="94"/>
      <c r="L410" s="93"/>
    </row>
    <row r="411" spans="1:12" ht="15" x14ac:dyDescent="0.25">
      <c r="A411" s="68">
        <v>411</v>
      </c>
      <c r="B411" s="174">
        <f>IF(Traitement3!B411&gt;0,Traitement3!B411,)</f>
        <v>2.321174798673601E-2</v>
      </c>
      <c r="C411" s="3">
        <f>IF(AND(Traitement3!D411&lt;1000,Traitement3!D411&gt;0),Traitement3!D411,)</f>
        <v>0</v>
      </c>
      <c r="D411" s="68">
        <v>411</v>
      </c>
      <c r="E411" s="8">
        <f t="shared" si="37"/>
        <v>9.193131131395027E-5</v>
      </c>
      <c r="F411" s="8">
        <f t="shared" si="38"/>
        <v>1.9959113469996565E-6</v>
      </c>
      <c r="G411" s="8">
        <f t="shared" si="39"/>
        <v>0</v>
      </c>
      <c r="H411" s="69">
        <f t="shared" si="40"/>
        <v>97145.014452969801</v>
      </c>
      <c r="I411" s="69">
        <f t="shared" si="41"/>
        <v>97145.014452975956</v>
      </c>
      <c r="J411" s="70" t="str">
        <f t="shared" si="42"/>
        <v/>
      </c>
      <c r="K411" s="94"/>
      <c r="L411" s="93"/>
    </row>
    <row r="412" spans="1:12" ht="15" x14ac:dyDescent="0.25">
      <c r="A412" s="68">
        <v>412</v>
      </c>
      <c r="B412" s="174">
        <f>IF(Traitement3!B412&gt;0,Traitement3!B412,)</f>
        <v>2.321174798673601E-2</v>
      </c>
      <c r="C412" s="3">
        <f>IF(AND(Traitement3!D412&lt;1000,Traitement3!D412&gt;0),Traitement3!D412,)</f>
        <v>0</v>
      </c>
      <c r="D412" s="68">
        <v>412</v>
      </c>
      <c r="E412" s="8">
        <f t="shared" si="37"/>
        <v>9.193131131395027E-5</v>
      </c>
      <c r="F412" s="8">
        <f t="shared" si="38"/>
        <v>1.9959113469996565E-6</v>
      </c>
      <c r="G412" s="8">
        <f t="shared" si="39"/>
        <v>0</v>
      </c>
      <c r="H412" s="69">
        <f t="shared" si="40"/>
        <v>97145.014452969801</v>
      </c>
      <c r="I412" s="69">
        <f t="shared" si="41"/>
        <v>97145.014452975956</v>
      </c>
      <c r="J412" s="70" t="str">
        <f t="shared" si="42"/>
        <v/>
      </c>
      <c r="K412" s="94"/>
      <c r="L412" s="93"/>
    </row>
    <row r="413" spans="1:12" ht="15" x14ac:dyDescent="0.25">
      <c r="A413" s="68">
        <v>413</v>
      </c>
      <c r="B413" s="174">
        <f>IF(Traitement3!B413&gt;0,Traitement3!B413,)</f>
        <v>2.3288152687153327E-2</v>
      </c>
      <c r="C413" s="3">
        <f>IF(AND(Traitement3!D413&lt;1000,Traitement3!D413&gt;0),Traitement3!D413,)</f>
        <v>0</v>
      </c>
      <c r="D413" s="68">
        <v>413</v>
      </c>
      <c r="E413" s="8">
        <f t="shared" si="37"/>
        <v>9.2266829728904209E-5</v>
      </c>
      <c r="F413" s="8">
        <f t="shared" si="38"/>
        <v>2.000825210303052E-6</v>
      </c>
      <c r="G413" s="8">
        <f t="shared" si="39"/>
        <v>0</v>
      </c>
      <c r="H413" s="69">
        <f t="shared" si="40"/>
        <v>96791.370445202934</v>
      </c>
      <c r="I413" s="69">
        <f t="shared" si="41"/>
        <v>96791.370445196022</v>
      </c>
      <c r="J413" s="70" t="str">
        <f t="shared" si="42"/>
        <v/>
      </c>
      <c r="K413" s="94"/>
      <c r="L413" s="93"/>
    </row>
    <row r="414" spans="1:12" ht="15" x14ac:dyDescent="0.25">
      <c r="A414" s="68">
        <v>414</v>
      </c>
      <c r="B414" s="174">
        <f>IF(Traitement3!B414&gt;0,Traitement3!B414,)</f>
        <v>2.3288152687153327E-2</v>
      </c>
      <c r="C414" s="3">
        <f>IF(AND(Traitement3!D414&lt;1000,Traitement3!D414&gt;0),Traitement3!D414,)</f>
        <v>0</v>
      </c>
      <c r="D414" s="68">
        <v>414</v>
      </c>
      <c r="E414" s="8">
        <f t="shared" si="37"/>
        <v>9.2266829728904209E-5</v>
      </c>
      <c r="F414" s="8">
        <f t="shared" si="38"/>
        <v>2.000825210303052E-6</v>
      </c>
      <c r="G414" s="8">
        <f t="shared" si="39"/>
        <v>0</v>
      </c>
      <c r="H414" s="69">
        <f t="shared" si="40"/>
        <v>96791.370445202934</v>
      </c>
      <c r="I414" s="69">
        <f t="shared" si="41"/>
        <v>96791.370445196022</v>
      </c>
      <c r="J414" s="70" t="str">
        <f t="shared" si="42"/>
        <v/>
      </c>
      <c r="K414" s="94"/>
      <c r="L414" s="93"/>
    </row>
    <row r="415" spans="1:12" ht="15" x14ac:dyDescent="0.25">
      <c r="A415" s="68">
        <v>415</v>
      </c>
      <c r="B415" s="174">
        <f>IF(Traitement3!B415&gt;0,Traitement3!B415,)</f>
        <v>2.3288152687153327E-2</v>
      </c>
      <c r="C415" s="3">
        <f>IF(AND(Traitement3!D415&lt;1000,Traitement3!D415&gt;0),Traitement3!D415,)</f>
        <v>0</v>
      </c>
      <c r="D415" s="68">
        <v>415</v>
      </c>
      <c r="E415" s="8">
        <f t="shared" si="37"/>
        <v>9.2266829728904209E-5</v>
      </c>
      <c r="F415" s="8">
        <f t="shared" si="38"/>
        <v>2.000825210303052E-6</v>
      </c>
      <c r="G415" s="8">
        <f t="shared" si="39"/>
        <v>0</v>
      </c>
      <c r="H415" s="69">
        <f t="shared" si="40"/>
        <v>96791.370445202934</v>
      </c>
      <c r="I415" s="69">
        <f t="shared" si="41"/>
        <v>96791.370445196022</v>
      </c>
      <c r="J415" s="70" t="str">
        <f t="shared" si="42"/>
        <v/>
      </c>
      <c r="K415" s="94"/>
      <c r="L415" s="93"/>
    </row>
    <row r="416" spans="1:12" ht="15" x14ac:dyDescent="0.25">
      <c r="A416" s="68">
        <v>416</v>
      </c>
      <c r="B416" s="174">
        <f>IF(Traitement3!B416&gt;0,Traitement3!B416,)</f>
        <v>2.3288152687153327E-2</v>
      </c>
      <c r="C416" s="3">
        <f>IF(AND(Traitement3!D416&lt;1000,Traitement3!D416&gt;0),Traitement3!D416,)</f>
        <v>0</v>
      </c>
      <c r="D416" s="68">
        <v>416</v>
      </c>
      <c r="E416" s="8">
        <f t="shared" si="37"/>
        <v>9.2266829728904209E-5</v>
      </c>
      <c r="F416" s="8">
        <f t="shared" si="38"/>
        <v>2.000825210303052E-6</v>
      </c>
      <c r="G416" s="8">
        <f t="shared" si="39"/>
        <v>0</v>
      </c>
      <c r="H416" s="69">
        <f t="shared" si="40"/>
        <v>96791.370445202934</v>
      </c>
      <c r="I416" s="69">
        <f t="shared" si="41"/>
        <v>96791.370445196022</v>
      </c>
      <c r="J416" s="70" t="str">
        <f t="shared" si="42"/>
        <v/>
      </c>
      <c r="K416" s="94"/>
      <c r="L416" s="93"/>
    </row>
    <row r="417" spans="1:12" ht="15" x14ac:dyDescent="0.25">
      <c r="A417" s="68">
        <v>417</v>
      </c>
      <c r="B417" s="174">
        <f>IF(Traitement3!B417&gt;0,Traitement3!B417,)</f>
        <v>2.3288152687153327E-2</v>
      </c>
      <c r="C417" s="3">
        <f>IF(AND(Traitement3!D417&lt;1000,Traitement3!D417&gt;0),Traitement3!D417,)</f>
        <v>0</v>
      </c>
      <c r="D417" s="68">
        <v>417</v>
      </c>
      <c r="E417" s="8">
        <f t="shared" si="37"/>
        <v>9.2266829728904209E-5</v>
      </c>
      <c r="F417" s="8">
        <f t="shared" si="38"/>
        <v>2.000825210303052E-6</v>
      </c>
      <c r="G417" s="8">
        <f t="shared" si="39"/>
        <v>0</v>
      </c>
      <c r="H417" s="69">
        <f t="shared" si="40"/>
        <v>96791.370445202934</v>
      </c>
      <c r="I417" s="69">
        <f t="shared" si="41"/>
        <v>96791.370445196022</v>
      </c>
      <c r="J417" s="70" t="str">
        <f t="shared" si="42"/>
        <v/>
      </c>
      <c r="K417" s="94"/>
      <c r="L417" s="93"/>
    </row>
    <row r="418" spans="1:12" ht="15" x14ac:dyDescent="0.25">
      <c r="A418" s="68">
        <v>418</v>
      </c>
      <c r="B418" s="174">
        <f>IF(Traitement3!B418&gt;0,Traitement3!B418,)</f>
        <v>2.3288152687153327E-2</v>
      </c>
      <c r="C418" s="3">
        <f>IF(AND(Traitement3!D418&lt;1000,Traitement3!D418&gt;0),Traitement3!D418,)</f>
        <v>0</v>
      </c>
      <c r="D418" s="68">
        <v>418</v>
      </c>
      <c r="E418" s="8">
        <f t="shared" si="37"/>
        <v>9.2266829728904209E-5</v>
      </c>
      <c r="F418" s="8">
        <f t="shared" si="38"/>
        <v>2.000825210303052E-6</v>
      </c>
      <c r="G418" s="8">
        <f t="shared" si="39"/>
        <v>0</v>
      </c>
      <c r="H418" s="69">
        <f t="shared" si="40"/>
        <v>96791.370445202934</v>
      </c>
      <c r="I418" s="69">
        <f t="shared" si="41"/>
        <v>96791.370445196022</v>
      </c>
      <c r="J418" s="70" t="str">
        <f t="shared" si="42"/>
        <v/>
      </c>
      <c r="K418" s="94"/>
      <c r="L418" s="93"/>
    </row>
    <row r="419" spans="1:12" ht="15" x14ac:dyDescent="0.25">
      <c r="A419" s="68">
        <v>419</v>
      </c>
      <c r="B419" s="174">
        <f>IF(Traitement3!B419&gt;0,Traitement3!B419,)</f>
        <v>2.3364557387570428E-2</v>
      </c>
      <c r="C419" s="3">
        <f>IF(AND(Traitement3!D419&lt;1000,Traitement3!D419&gt;0),Traitement3!D419,)</f>
        <v>0</v>
      </c>
      <c r="D419" s="68">
        <v>419</v>
      </c>
      <c r="E419" s="8">
        <f t="shared" si="37"/>
        <v>9.2602587584977858E-5</v>
      </c>
      <c r="F419" s="8">
        <f t="shared" si="38"/>
        <v>2.0057511709708188E-6</v>
      </c>
      <c r="G419" s="8">
        <f t="shared" si="39"/>
        <v>0</v>
      </c>
      <c r="H419" s="69">
        <f t="shared" si="40"/>
        <v>96440.039456371043</v>
      </c>
      <c r="I419" s="69">
        <f t="shared" si="41"/>
        <v>96440.039456376224</v>
      </c>
      <c r="J419" s="70" t="str">
        <f t="shared" si="42"/>
        <v/>
      </c>
      <c r="K419" s="94"/>
      <c r="L419" s="93"/>
    </row>
    <row r="420" spans="1:12" ht="15" x14ac:dyDescent="0.25">
      <c r="A420" s="68">
        <v>420</v>
      </c>
      <c r="B420" s="174">
        <f>IF(Traitement3!B420&gt;0,Traitement3!B420,)</f>
        <v>2.3364557387570428E-2</v>
      </c>
      <c r="C420" s="3">
        <f>IF(AND(Traitement3!D420&lt;1000,Traitement3!D420&gt;0),Traitement3!D420,)</f>
        <v>0</v>
      </c>
      <c r="D420" s="68">
        <v>420</v>
      </c>
      <c r="E420" s="8">
        <f t="shared" si="37"/>
        <v>9.2602587584977858E-5</v>
      </c>
      <c r="F420" s="8">
        <f t="shared" si="38"/>
        <v>2.0057511709708188E-6</v>
      </c>
      <c r="G420" s="8">
        <f t="shared" si="39"/>
        <v>0</v>
      </c>
      <c r="H420" s="69">
        <f t="shared" si="40"/>
        <v>96440.039456371043</v>
      </c>
      <c r="I420" s="69">
        <f t="shared" si="41"/>
        <v>96440.039456376224</v>
      </c>
      <c r="J420" s="70" t="str">
        <f t="shared" si="42"/>
        <v/>
      </c>
      <c r="K420" s="94"/>
      <c r="L420" s="93"/>
    </row>
    <row r="421" spans="1:12" ht="15" x14ac:dyDescent="0.25">
      <c r="A421" s="68">
        <v>421</v>
      </c>
      <c r="B421" s="174">
        <f>IF(Traitement3!B421&gt;0,Traitement3!B421,)</f>
        <v>2.3364557387570428E-2</v>
      </c>
      <c r="C421" s="3">
        <f>IF(AND(Traitement3!D421&lt;1000,Traitement3!D421&gt;0),Traitement3!D421,)</f>
        <v>0</v>
      </c>
      <c r="D421" s="68">
        <v>421</v>
      </c>
      <c r="E421" s="8">
        <f t="shared" si="37"/>
        <v>9.2602587584977858E-5</v>
      </c>
      <c r="F421" s="8">
        <f t="shared" si="38"/>
        <v>2.0057511709708188E-6</v>
      </c>
      <c r="G421" s="8">
        <f t="shared" si="39"/>
        <v>0</v>
      </c>
      <c r="H421" s="69">
        <f t="shared" si="40"/>
        <v>96440.039456371043</v>
      </c>
      <c r="I421" s="69">
        <f t="shared" si="41"/>
        <v>96440.039456376224</v>
      </c>
      <c r="J421" s="70" t="str">
        <f t="shared" si="42"/>
        <v/>
      </c>
      <c r="K421" s="94"/>
      <c r="L421" s="93"/>
    </row>
    <row r="422" spans="1:12" ht="15" x14ac:dyDescent="0.25">
      <c r="A422" s="68">
        <v>422</v>
      </c>
      <c r="B422" s="174">
        <f>IF(Traitement3!B422&gt;0,Traitement3!B422,)</f>
        <v>2.3364557387570428E-2</v>
      </c>
      <c r="C422" s="3">
        <f>IF(AND(Traitement3!D422&lt;1000,Traitement3!D422&gt;0),Traitement3!D422,)</f>
        <v>0</v>
      </c>
      <c r="D422" s="68">
        <v>422</v>
      </c>
      <c r="E422" s="8">
        <f t="shared" si="37"/>
        <v>9.2602587584977858E-5</v>
      </c>
      <c r="F422" s="8">
        <f t="shared" si="38"/>
        <v>2.0057511709708188E-6</v>
      </c>
      <c r="G422" s="8">
        <f t="shared" si="39"/>
        <v>0</v>
      </c>
      <c r="H422" s="69">
        <f t="shared" si="40"/>
        <v>96440.039456371043</v>
      </c>
      <c r="I422" s="69">
        <f t="shared" si="41"/>
        <v>96440.039456376224</v>
      </c>
      <c r="J422" s="70" t="str">
        <f t="shared" si="42"/>
        <v/>
      </c>
      <c r="K422" s="94"/>
      <c r="L422" s="93"/>
    </row>
    <row r="423" spans="1:12" ht="15" x14ac:dyDescent="0.25">
      <c r="A423" s="68">
        <v>423</v>
      </c>
      <c r="B423" s="174">
        <f>IF(Traitement3!B423&gt;0,Traitement3!B423,)</f>
        <v>2.3288152687153327E-2</v>
      </c>
      <c r="C423" s="3">
        <f>IF(AND(Traitement3!D423&lt;1000,Traitement3!D423&gt;0),Traitement3!D423,)</f>
        <v>0</v>
      </c>
      <c r="D423" s="68">
        <v>423</v>
      </c>
      <c r="E423" s="8">
        <f t="shared" si="37"/>
        <v>9.2266829728904209E-5</v>
      </c>
      <c r="F423" s="8">
        <f t="shared" si="38"/>
        <v>2.000825210303052E-6</v>
      </c>
      <c r="G423" s="8">
        <f t="shared" si="39"/>
        <v>0</v>
      </c>
      <c r="H423" s="69">
        <f t="shared" si="40"/>
        <v>96791.370445202934</v>
      </c>
      <c r="I423" s="69">
        <f t="shared" si="41"/>
        <v>96791.370445196022</v>
      </c>
      <c r="J423" s="70" t="str">
        <f t="shared" si="42"/>
        <v/>
      </c>
      <c r="K423" s="94"/>
      <c r="L423" s="93"/>
    </row>
    <row r="424" spans="1:12" ht="15" x14ac:dyDescent="0.25">
      <c r="A424" s="68">
        <v>424</v>
      </c>
      <c r="B424" s="174">
        <f>IF(Traitement3!B424&gt;0,Traitement3!B424,)</f>
        <v>2.3288152687153327E-2</v>
      </c>
      <c r="C424" s="3">
        <f>IF(AND(Traitement3!D424&lt;1000,Traitement3!D424&gt;0),Traitement3!D424,)</f>
        <v>0</v>
      </c>
      <c r="D424" s="68">
        <v>424</v>
      </c>
      <c r="E424" s="8">
        <f t="shared" si="37"/>
        <v>9.2266829728904209E-5</v>
      </c>
      <c r="F424" s="8">
        <f t="shared" si="38"/>
        <v>2.000825210303052E-6</v>
      </c>
      <c r="G424" s="8">
        <f t="shared" si="39"/>
        <v>0</v>
      </c>
      <c r="H424" s="69">
        <f t="shared" si="40"/>
        <v>96791.370445202934</v>
      </c>
      <c r="I424" s="69">
        <f t="shared" si="41"/>
        <v>96791.370445196022</v>
      </c>
      <c r="J424" s="70" t="str">
        <f t="shared" si="42"/>
        <v/>
      </c>
      <c r="K424" s="94"/>
      <c r="L424" s="93"/>
    </row>
    <row r="425" spans="1:12" ht="15" x14ac:dyDescent="0.25">
      <c r="A425" s="68">
        <v>425</v>
      </c>
      <c r="B425" s="174">
        <f>IF(Traitement3!B425&gt;0,Traitement3!B425,)</f>
        <v>2.3288152687153327E-2</v>
      </c>
      <c r="C425" s="3">
        <f>IF(AND(Traitement3!D425&lt;1000,Traitement3!D425&gt;0),Traitement3!D425,)</f>
        <v>0</v>
      </c>
      <c r="D425" s="68">
        <v>425</v>
      </c>
      <c r="E425" s="8">
        <f t="shared" si="37"/>
        <v>9.2266829728904209E-5</v>
      </c>
      <c r="F425" s="8">
        <f t="shared" si="38"/>
        <v>2.000825210303052E-6</v>
      </c>
      <c r="G425" s="8">
        <f t="shared" si="39"/>
        <v>0</v>
      </c>
      <c r="H425" s="69">
        <f t="shared" si="40"/>
        <v>96791.370445202934</v>
      </c>
      <c r="I425" s="69">
        <f t="shared" si="41"/>
        <v>96791.370445196022</v>
      </c>
      <c r="J425" s="70" t="str">
        <f t="shared" si="42"/>
        <v/>
      </c>
      <c r="K425" s="94"/>
      <c r="L425" s="93"/>
    </row>
    <row r="426" spans="1:12" ht="15" x14ac:dyDescent="0.25">
      <c r="A426" s="68">
        <v>426</v>
      </c>
      <c r="B426" s="174">
        <f>IF(Traitement3!B426&gt;0,Traitement3!B426,)</f>
        <v>2.3288152687153327E-2</v>
      </c>
      <c r="C426" s="3">
        <f>IF(AND(Traitement3!D426&lt;1000,Traitement3!D426&gt;0),Traitement3!D426,)</f>
        <v>0</v>
      </c>
      <c r="D426" s="68">
        <v>426</v>
      </c>
      <c r="E426" s="8">
        <f t="shared" si="37"/>
        <v>9.2266829728904209E-5</v>
      </c>
      <c r="F426" s="8">
        <f t="shared" si="38"/>
        <v>2.000825210303052E-6</v>
      </c>
      <c r="G426" s="8">
        <f t="shared" si="39"/>
        <v>0</v>
      </c>
      <c r="H426" s="69">
        <f t="shared" si="40"/>
        <v>96791.370445202934</v>
      </c>
      <c r="I426" s="69">
        <f t="shared" si="41"/>
        <v>96791.370445196022</v>
      </c>
      <c r="J426" s="70" t="str">
        <f t="shared" si="42"/>
        <v/>
      </c>
      <c r="K426" s="94"/>
      <c r="L426" s="93"/>
    </row>
    <row r="427" spans="1:12" ht="15" x14ac:dyDescent="0.25">
      <c r="A427" s="68">
        <v>427</v>
      </c>
      <c r="B427" s="174">
        <f>IF(Traitement3!B427&gt;0,Traitement3!B427,)</f>
        <v>2.321174798673601E-2</v>
      </c>
      <c r="C427" s="3">
        <f>IF(AND(Traitement3!D427&lt;1000,Traitement3!D427&gt;0),Traitement3!D427,)</f>
        <v>0</v>
      </c>
      <c r="D427" s="68">
        <v>427</v>
      </c>
      <c r="E427" s="8">
        <f t="shared" si="37"/>
        <v>9.193131131395027E-5</v>
      </c>
      <c r="F427" s="8">
        <f t="shared" si="38"/>
        <v>1.9959113469996565E-6</v>
      </c>
      <c r="G427" s="8">
        <f t="shared" si="39"/>
        <v>0</v>
      </c>
      <c r="H427" s="69">
        <f t="shared" si="40"/>
        <v>97145.014452969801</v>
      </c>
      <c r="I427" s="69">
        <f t="shared" si="41"/>
        <v>97145.014452975956</v>
      </c>
      <c r="J427" s="70" t="str">
        <f t="shared" si="42"/>
        <v/>
      </c>
      <c r="K427" s="94"/>
      <c r="L427" s="93"/>
    </row>
    <row r="428" spans="1:12" ht="15" x14ac:dyDescent="0.25">
      <c r="A428" s="68">
        <v>428</v>
      </c>
      <c r="B428" s="174">
        <f>IF(Traitement3!B428&gt;0,Traitement3!B428,)</f>
        <v>2.321174798673601E-2</v>
      </c>
      <c r="C428" s="3">
        <f>IF(AND(Traitement3!D428&lt;1000,Traitement3!D428&gt;0),Traitement3!D428,)</f>
        <v>0</v>
      </c>
      <c r="D428" s="68">
        <v>428</v>
      </c>
      <c r="E428" s="8">
        <f t="shared" si="37"/>
        <v>9.193131131395027E-5</v>
      </c>
      <c r="F428" s="8">
        <f t="shared" si="38"/>
        <v>1.9959113469996565E-6</v>
      </c>
      <c r="G428" s="8">
        <f t="shared" si="39"/>
        <v>0</v>
      </c>
      <c r="H428" s="69">
        <f t="shared" si="40"/>
        <v>97145.014452969801</v>
      </c>
      <c r="I428" s="69">
        <f t="shared" si="41"/>
        <v>97145.014452975956</v>
      </c>
      <c r="J428" s="70" t="str">
        <f t="shared" si="42"/>
        <v/>
      </c>
      <c r="K428" s="94"/>
      <c r="L428" s="93"/>
    </row>
    <row r="429" spans="1:12" ht="15" x14ac:dyDescent="0.25">
      <c r="A429" s="68">
        <v>429</v>
      </c>
      <c r="B429" s="174">
        <f>IF(Traitement3!B429&gt;0,Traitement3!B429,)</f>
        <v>2.321174798673601E-2</v>
      </c>
      <c r="C429" s="3">
        <f>IF(AND(Traitement3!D429&lt;1000,Traitement3!D429&gt;0),Traitement3!D429,)</f>
        <v>0</v>
      </c>
      <c r="D429" s="68">
        <v>429</v>
      </c>
      <c r="E429" s="8">
        <f t="shared" si="37"/>
        <v>9.193131131395027E-5</v>
      </c>
      <c r="F429" s="8">
        <f t="shared" si="38"/>
        <v>1.9959113469996565E-6</v>
      </c>
      <c r="G429" s="8">
        <f t="shared" si="39"/>
        <v>0</v>
      </c>
      <c r="H429" s="69">
        <f t="shared" si="40"/>
        <v>97145.014452969801</v>
      </c>
      <c r="I429" s="69">
        <f t="shared" si="41"/>
        <v>97145.014452975956</v>
      </c>
      <c r="J429" s="70" t="str">
        <f t="shared" si="42"/>
        <v/>
      </c>
      <c r="K429" s="94"/>
      <c r="L429" s="93"/>
    </row>
    <row r="430" spans="1:12" ht="15" x14ac:dyDescent="0.25">
      <c r="A430" s="68">
        <v>430</v>
      </c>
      <c r="B430" s="174">
        <f>IF(Traitement3!B430&gt;0,Traitement3!B430,)</f>
        <v>2.3135343286318909E-2</v>
      </c>
      <c r="C430" s="3">
        <f>IF(AND(Traitement3!D430&lt;1000,Traitement3!D430&gt;0),Traitement3!D430,)</f>
        <v>0</v>
      </c>
      <c r="D430" s="68">
        <v>430</v>
      </c>
      <c r="E430" s="8">
        <f t="shared" si="37"/>
        <v>9.1596032085250467E-5</v>
      </c>
      <c r="F430" s="8">
        <f t="shared" si="38"/>
        <v>1.9910095513534331E-6</v>
      </c>
      <c r="G430" s="8">
        <f t="shared" si="39"/>
        <v>0</v>
      </c>
      <c r="H430" s="69">
        <f t="shared" si="40"/>
        <v>97500.994395857037</v>
      </c>
      <c r="I430" s="69">
        <f t="shared" si="41"/>
        <v>97500.994395854461</v>
      </c>
      <c r="J430" s="70" t="str">
        <f t="shared" si="42"/>
        <v/>
      </c>
      <c r="K430" s="94"/>
      <c r="L430" s="93"/>
    </row>
    <row r="431" spans="1:12" ht="15" x14ac:dyDescent="0.25">
      <c r="A431" s="68">
        <v>431</v>
      </c>
      <c r="B431" s="174">
        <f>IF(Traitement3!B431&gt;0,Traitement3!B431,)</f>
        <v>2.3135343286318909E-2</v>
      </c>
      <c r="C431" s="3">
        <f>IF(AND(Traitement3!D431&lt;1000,Traitement3!D431&gt;0),Traitement3!D431,)</f>
        <v>0</v>
      </c>
      <c r="D431" s="68">
        <v>431</v>
      </c>
      <c r="E431" s="8">
        <f t="shared" si="37"/>
        <v>9.1596032085250467E-5</v>
      </c>
      <c r="F431" s="8">
        <f t="shared" si="38"/>
        <v>1.9910095513534331E-6</v>
      </c>
      <c r="G431" s="8">
        <f t="shared" si="39"/>
        <v>0</v>
      </c>
      <c r="H431" s="69">
        <f t="shared" si="40"/>
        <v>97500.994395857037</v>
      </c>
      <c r="I431" s="69">
        <f t="shared" si="41"/>
        <v>97500.994395854461</v>
      </c>
      <c r="J431" s="70" t="str">
        <f t="shared" si="42"/>
        <v/>
      </c>
      <c r="K431" s="94"/>
      <c r="L431" s="93"/>
    </row>
    <row r="432" spans="1:12" ht="15" x14ac:dyDescent="0.25">
      <c r="A432" s="68">
        <v>432</v>
      </c>
      <c r="B432" s="174">
        <f>IF(Traitement3!B432&gt;0,Traitement3!B432,)</f>
        <v>2.3058938585901807E-2</v>
      </c>
      <c r="C432" s="3">
        <f>IF(AND(Traitement3!D432&lt;1000,Traitement3!D432&gt;0),Traitement3!D432,)</f>
        <v>0</v>
      </c>
      <c r="D432" s="68">
        <v>432</v>
      </c>
      <c r="E432" s="8">
        <f t="shared" si="37"/>
        <v>9.1260991788216783E-5</v>
      </c>
      <c r="F432" s="8">
        <f t="shared" si="38"/>
        <v>1.9861197937330346E-6</v>
      </c>
      <c r="G432" s="8">
        <f t="shared" si="39"/>
        <v>0</v>
      </c>
      <c r="H432" s="69">
        <f t="shared" si="40"/>
        <v>97859.333493779646</v>
      </c>
      <c r="I432" s="69">
        <f t="shared" si="41"/>
        <v>97859.333493784085</v>
      </c>
      <c r="J432" s="70" t="str">
        <f t="shared" si="42"/>
        <v/>
      </c>
      <c r="K432" s="94"/>
      <c r="L432" s="93"/>
    </row>
    <row r="433" spans="1:12" ht="15" x14ac:dyDescent="0.25">
      <c r="A433" s="68">
        <v>433</v>
      </c>
      <c r="B433" s="174">
        <f>IF(Traitement3!B433&gt;0,Traitement3!B433,)</f>
        <v>2.3058938585901807E-2</v>
      </c>
      <c r="C433" s="3">
        <f>IF(AND(Traitement3!D433&lt;1000,Traitement3!D433&gt;0),Traitement3!D433,)</f>
        <v>0</v>
      </c>
      <c r="D433" s="68">
        <v>433</v>
      </c>
      <c r="E433" s="8">
        <f t="shared" si="37"/>
        <v>9.1260991788216783E-5</v>
      </c>
      <c r="F433" s="8">
        <f t="shared" si="38"/>
        <v>1.9861197937330346E-6</v>
      </c>
      <c r="G433" s="8">
        <f t="shared" si="39"/>
        <v>0</v>
      </c>
      <c r="H433" s="69">
        <f t="shared" si="40"/>
        <v>97859.333493779646</v>
      </c>
      <c r="I433" s="69">
        <f t="shared" si="41"/>
        <v>97859.333493784085</v>
      </c>
      <c r="J433" s="70" t="str">
        <f t="shared" si="42"/>
        <v/>
      </c>
      <c r="K433" s="94"/>
      <c r="L433" s="93"/>
    </row>
    <row r="434" spans="1:12" ht="15" x14ac:dyDescent="0.25">
      <c r="A434" s="68">
        <v>434</v>
      </c>
      <c r="B434" s="174">
        <f>IF(Traitement3!B434&gt;0,Traitement3!B434,)</f>
        <v>2.3058938585901807E-2</v>
      </c>
      <c r="C434" s="3">
        <f>IF(AND(Traitement3!D434&lt;1000,Traitement3!D434&gt;0),Traitement3!D434,)</f>
        <v>0</v>
      </c>
      <c r="D434" s="68">
        <v>434</v>
      </c>
      <c r="E434" s="8">
        <f t="shared" si="37"/>
        <v>9.1260991788216783E-5</v>
      </c>
      <c r="F434" s="8">
        <f t="shared" si="38"/>
        <v>1.9861197937330346E-6</v>
      </c>
      <c r="G434" s="8">
        <f t="shared" si="39"/>
        <v>0</v>
      </c>
      <c r="H434" s="69">
        <f t="shared" si="40"/>
        <v>97859.333493779646</v>
      </c>
      <c r="I434" s="69">
        <f t="shared" si="41"/>
        <v>97859.333493784085</v>
      </c>
      <c r="J434" s="70" t="str">
        <f t="shared" si="42"/>
        <v/>
      </c>
      <c r="K434" s="94"/>
      <c r="L434" s="93"/>
    </row>
    <row r="435" spans="1:12" ht="15" x14ac:dyDescent="0.25">
      <c r="A435" s="68">
        <v>435</v>
      </c>
      <c r="B435" s="174">
        <f>IF(Traitement3!B435&gt;0,Traitement3!B435,)</f>
        <v>2.2982533885484491E-2</v>
      </c>
      <c r="C435" s="3">
        <f>IF(AND(Traitement3!D435&lt;1000,Traitement3!D435&gt;0),Traitement3!D435,)</f>
        <v>0</v>
      </c>
      <c r="D435" s="68">
        <v>435</v>
      </c>
      <c r="E435" s="8">
        <f t="shared" si="37"/>
        <v>9.0926190168677534E-5</v>
      </c>
      <c r="F435" s="8">
        <f t="shared" si="38"/>
        <v>1.9812420445829694E-6</v>
      </c>
      <c r="G435" s="8">
        <f t="shared" si="39"/>
        <v>0</v>
      </c>
      <c r="H435" s="69">
        <f t="shared" si="40"/>
        <v>98220.055275428545</v>
      </c>
      <c r="I435" s="69">
        <f t="shared" si="41"/>
        <v>98220.055275432707</v>
      </c>
      <c r="J435" s="70" t="str">
        <f t="shared" si="42"/>
        <v/>
      </c>
      <c r="K435" s="94"/>
      <c r="L435" s="93"/>
    </row>
    <row r="436" spans="1:12" ht="15" x14ac:dyDescent="0.25">
      <c r="A436" s="68">
        <v>436</v>
      </c>
      <c r="B436" s="174">
        <f>IF(Traitement3!B436&gt;0,Traitement3!B436,)</f>
        <v>2.2982533885484491E-2</v>
      </c>
      <c r="C436" s="3">
        <f>IF(AND(Traitement3!D436&lt;1000,Traitement3!D436&gt;0),Traitement3!D436,)</f>
        <v>0</v>
      </c>
      <c r="D436" s="68">
        <v>436</v>
      </c>
      <c r="E436" s="8">
        <f t="shared" si="37"/>
        <v>9.0926190168677534E-5</v>
      </c>
      <c r="F436" s="8">
        <f t="shared" si="38"/>
        <v>1.9812420445829694E-6</v>
      </c>
      <c r="G436" s="8">
        <f t="shared" si="39"/>
        <v>0</v>
      </c>
      <c r="H436" s="69">
        <f t="shared" si="40"/>
        <v>98220.055275428545</v>
      </c>
      <c r="I436" s="69">
        <f t="shared" si="41"/>
        <v>98220.055275432707</v>
      </c>
      <c r="J436" s="70" t="str">
        <f t="shared" si="42"/>
        <v/>
      </c>
      <c r="K436" s="94"/>
      <c r="L436" s="93"/>
    </row>
    <row r="437" spans="1:12" ht="15" x14ac:dyDescent="0.25">
      <c r="A437" s="68">
        <v>437</v>
      </c>
      <c r="B437" s="174">
        <f>IF(Traitement3!B437&gt;0,Traitement3!B437,)</f>
        <v>2.2982533885484491E-2</v>
      </c>
      <c r="C437" s="3">
        <f>IF(AND(Traitement3!D437&lt;1000,Traitement3!D437&gt;0),Traitement3!D437,)</f>
        <v>0</v>
      </c>
      <c r="D437" s="68">
        <v>437</v>
      </c>
      <c r="E437" s="8">
        <f t="shared" si="37"/>
        <v>9.0926190168677534E-5</v>
      </c>
      <c r="F437" s="8">
        <f t="shared" si="38"/>
        <v>1.9812420445829694E-6</v>
      </c>
      <c r="G437" s="8">
        <f t="shared" si="39"/>
        <v>0</v>
      </c>
      <c r="H437" s="69">
        <f t="shared" si="40"/>
        <v>98220.055275428545</v>
      </c>
      <c r="I437" s="69">
        <f t="shared" si="41"/>
        <v>98220.055275432707</v>
      </c>
      <c r="J437" s="70" t="str">
        <f t="shared" si="42"/>
        <v/>
      </c>
      <c r="K437" s="94"/>
      <c r="L437" s="93"/>
    </row>
    <row r="438" spans="1:12" ht="15" x14ac:dyDescent="0.25">
      <c r="A438" s="68">
        <v>438</v>
      </c>
      <c r="B438" s="174">
        <f>IF(Traitement3!B438&gt;0,Traitement3!B438,)</f>
        <v>2.2982533885484491E-2</v>
      </c>
      <c r="C438" s="3">
        <f>IF(AND(Traitement3!D438&lt;1000,Traitement3!D438&gt;0),Traitement3!D438,)</f>
        <v>0</v>
      </c>
      <c r="D438" s="68">
        <v>438</v>
      </c>
      <c r="E438" s="8">
        <f t="shared" si="37"/>
        <v>9.0926190168677534E-5</v>
      </c>
      <c r="F438" s="8">
        <f t="shared" si="38"/>
        <v>1.9812420445829694E-6</v>
      </c>
      <c r="G438" s="8">
        <f t="shared" si="39"/>
        <v>0</v>
      </c>
      <c r="H438" s="69">
        <f t="shared" si="40"/>
        <v>98220.055275428545</v>
      </c>
      <c r="I438" s="69">
        <f t="shared" si="41"/>
        <v>98220.055275432707</v>
      </c>
      <c r="J438" s="70" t="str">
        <f t="shared" si="42"/>
        <v/>
      </c>
      <c r="K438" s="94"/>
      <c r="L438" s="93"/>
    </row>
    <row r="439" spans="1:12" ht="15" x14ac:dyDescent="0.25">
      <c r="A439" s="68">
        <v>439</v>
      </c>
      <c r="B439" s="174">
        <f>IF(Traitement3!B439&gt;0,Traitement3!B439,)</f>
        <v>2.2906129185067393E-2</v>
      </c>
      <c r="C439" s="3">
        <f>IF(AND(Traitement3!D439&lt;1000,Traitement3!D439&gt;0),Traitement3!D439,)</f>
        <v>0</v>
      </c>
      <c r="D439" s="68">
        <v>439</v>
      </c>
      <c r="E439" s="8">
        <f t="shared" si="37"/>
        <v>9.0591626972794104E-5</v>
      </c>
      <c r="F439" s="8">
        <f t="shared" si="38"/>
        <v>1.9763762744029022E-6</v>
      </c>
      <c r="G439" s="8">
        <f t="shared" si="39"/>
        <v>0</v>
      </c>
      <c r="H439" s="69">
        <f t="shared" si="40"/>
        <v>98583.183583416743</v>
      </c>
      <c r="I439" s="69">
        <f t="shared" si="41"/>
        <v>98583.18358342089</v>
      </c>
      <c r="J439" s="70" t="str">
        <f t="shared" si="42"/>
        <v/>
      </c>
      <c r="K439" s="94"/>
      <c r="L439" s="93"/>
    </row>
    <row r="440" spans="1:12" ht="15" x14ac:dyDescent="0.25">
      <c r="A440" s="68">
        <v>440</v>
      </c>
      <c r="B440" s="174">
        <f>IF(Traitement3!B440&gt;0,Traitement3!B440,)</f>
        <v>2.2906129185067393E-2</v>
      </c>
      <c r="C440" s="3">
        <f>IF(AND(Traitement3!D440&lt;1000,Traitement3!D440&gt;0),Traitement3!D440,)</f>
        <v>0</v>
      </c>
      <c r="D440" s="68">
        <v>440</v>
      </c>
      <c r="E440" s="8">
        <f t="shared" si="37"/>
        <v>9.0591626972794104E-5</v>
      </c>
      <c r="F440" s="8">
        <f t="shared" si="38"/>
        <v>1.9763762744029022E-6</v>
      </c>
      <c r="G440" s="8">
        <f t="shared" si="39"/>
        <v>0</v>
      </c>
      <c r="H440" s="69">
        <f t="shared" si="40"/>
        <v>98583.183583416743</v>
      </c>
      <c r="I440" s="69">
        <f t="shared" si="41"/>
        <v>98583.18358342089</v>
      </c>
      <c r="J440" s="70" t="str">
        <f t="shared" si="42"/>
        <v/>
      </c>
      <c r="K440" s="94"/>
      <c r="L440" s="93"/>
    </row>
    <row r="441" spans="1:12" ht="15" x14ac:dyDescent="0.25">
      <c r="A441" s="68">
        <v>441</v>
      </c>
      <c r="B441" s="174">
        <f>IF(Traitement3!B441&gt;0,Traitement3!B441,)</f>
        <v>2.2906129185067393E-2</v>
      </c>
      <c r="C441" s="3">
        <f>IF(AND(Traitement3!D441&lt;1000,Traitement3!D441&gt;0),Traitement3!D441,)</f>
        <v>0</v>
      </c>
      <c r="D441" s="68">
        <v>441</v>
      </c>
      <c r="E441" s="8">
        <f t="shared" si="37"/>
        <v>9.0591626972794104E-5</v>
      </c>
      <c r="F441" s="8">
        <f t="shared" si="38"/>
        <v>1.9763762744029022E-6</v>
      </c>
      <c r="G441" s="8">
        <f t="shared" si="39"/>
        <v>0</v>
      </c>
      <c r="H441" s="69">
        <f t="shared" si="40"/>
        <v>98583.183583416743</v>
      </c>
      <c r="I441" s="69">
        <f t="shared" si="41"/>
        <v>98583.18358342089</v>
      </c>
      <c r="J441" s="70" t="str">
        <f t="shared" si="42"/>
        <v/>
      </c>
      <c r="K441" s="94"/>
      <c r="L441" s="93"/>
    </row>
    <row r="442" spans="1:12" ht="15" x14ac:dyDescent="0.25">
      <c r="A442" s="68">
        <v>442</v>
      </c>
      <c r="B442" s="174">
        <f>IF(Traitement3!B442&gt;0,Traitement3!B442,)</f>
        <v>2.2906129185067393E-2</v>
      </c>
      <c r="C442" s="3">
        <f>IF(AND(Traitement3!D442&lt;1000,Traitement3!D442&gt;0),Traitement3!D442,)</f>
        <v>0</v>
      </c>
      <c r="D442" s="68">
        <v>442</v>
      </c>
      <c r="E442" s="8">
        <f t="shared" si="37"/>
        <v>9.0591626972794104E-5</v>
      </c>
      <c r="F442" s="8">
        <f t="shared" si="38"/>
        <v>1.9763762744029022E-6</v>
      </c>
      <c r="G442" s="8">
        <f t="shared" si="39"/>
        <v>0</v>
      </c>
      <c r="H442" s="69">
        <f t="shared" si="40"/>
        <v>98583.183583416743</v>
      </c>
      <c r="I442" s="69">
        <f t="shared" si="41"/>
        <v>98583.18358342089</v>
      </c>
      <c r="J442" s="70" t="str">
        <f t="shared" si="42"/>
        <v/>
      </c>
      <c r="K442" s="94"/>
      <c r="L442" s="93"/>
    </row>
    <row r="443" spans="1:12" ht="15" x14ac:dyDescent="0.25">
      <c r="A443" s="68">
        <v>443</v>
      </c>
      <c r="B443" s="174">
        <f>IF(Traitement3!B443&gt;0,Traitement3!B443,)</f>
        <v>2.2829724484650291E-2</v>
      </c>
      <c r="C443" s="3">
        <f>IF(AND(Traitement3!D443&lt;1000,Traitement3!D443&gt;0),Traitement3!D443,)</f>
        <v>0</v>
      </c>
      <c r="D443" s="68">
        <v>443</v>
      </c>
      <c r="E443" s="8">
        <f t="shared" si="37"/>
        <v>9.0257301947102575E-5</v>
      </c>
      <c r="F443" s="8">
        <f t="shared" si="38"/>
        <v>1.9715224537821491E-6</v>
      </c>
      <c r="G443" s="8">
        <f t="shared" si="39"/>
        <v>0</v>
      </c>
      <c r="H443" s="69">
        <f t="shared" si="40"/>
        <v>98948.742579538855</v>
      </c>
      <c r="I443" s="69">
        <f t="shared" si="41"/>
        <v>98948.742579529717</v>
      </c>
      <c r="J443" s="70" t="str">
        <f t="shared" si="42"/>
        <v/>
      </c>
      <c r="K443" s="94"/>
      <c r="L443" s="93"/>
    </row>
    <row r="444" spans="1:12" ht="15" x14ac:dyDescent="0.25">
      <c r="A444" s="68">
        <v>444</v>
      </c>
      <c r="B444" s="174">
        <f>IF(Traitement3!B444&gt;0,Traitement3!B444,)</f>
        <v>2.2829724484650291E-2</v>
      </c>
      <c r="C444" s="3">
        <f>IF(AND(Traitement3!D444&lt;1000,Traitement3!D444&gt;0),Traitement3!D444,)</f>
        <v>0</v>
      </c>
      <c r="D444" s="68">
        <v>444</v>
      </c>
      <c r="E444" s="8">
        <f t="shared" si="37"/>
        <v>9.0257301947102575E-5</v>
      </c>
      <c r="F444" s="8">
        <f t="shared" si="38"/>
        <v>1.9715224537821491E-6</v>
      </c>
      <c r="G444" s="8">
        <f t="shared" si="39"/>
        <v>0</v>
      </c>
      <c r="H444" s="69">
        <f t="shared" si="40"/>
        <v>98948.742579538855</v>
      </c>
      <c r="I444" s="69">
        <f t="shared" si="41"/>
        <v>98948.742579529717</v>
      </c>
      <c r="J444" s="70" t="str">
        <f t="shared" si="42"/>
        <v/>
      </c>
      <c r="K444" s="94"/>
      <c r="L444" s="93"/>
    </row>
    <row r="445" spans="1:12" ht="15" x14ac:dyDescent="0.25">
      <c r="A445" s="68">
        <v>445</v>
      </c>
      <c r="B445" s="174">
        <f>IF(Traitement3!B445&gt;0,Traitement3!B445,)</f>
        <v>2.2829724484650291E-2</v>
      </c>
      <c r="C445" s="3">
        <f>IF(AND(Traitement3!D445&lt;1000,Traitement3!D445&gt;0),Traitement3!D445,)</f>
        <v>0</v>
      </c>
      <c r="D445" s="68">
        <v>445</v>
      </c>
      <c r="E445" s="8">
        <f t="shared" si="37"/>
        <v>9.0257301947102575E-5</v>
      </c>
      <c r="F445" s="8">
        <f t="shared" si="38"/>
        <v>1.9715224537821491E-6</v>
      </c>
      <c r="G445" s="8">
        <f t="shared" si="39"/>
        <v>0</v>
      </c>
      <c r="H445" s="69">
        <f t="shared" si="40"/>
        <v>98948.742579538855</v>
      </c>
      <c r="I445" s="69">
        <f t="shared" si="41"/>
        <v>98948.742579529717</v>
      </c>
      <c r="J445" s="70" t="str">
        <f t="shared" si="42"/>
        <v/>
      </c>
      <c r="K445" s="94"/>
      <c r="L445" s="93"/>
    </row>
    <row r="446" spans="1:12" ht="15" x14ac:dyDescent="0.25">
      <c r="A446" s="68">
        <v>446</v>
      </c>
      <c r="B446" s="174">
        <f>IF(Traitement3!B446&gt;0,Traitement3!B446,)</f>
        <v>2.2829724484650291E-2</v>
      </c>
      <c r="C446" s="3">
        <f>IF(AND(Traitement3!D446&lt;1000,Traitement3!D446&gt;0),Traitement3!D446,)</f>
        <v>0</v>
      </c>
      <c r="D446" s="68">
        <v>446</v>
      </c>
      <c r="E446" s="8">
        <f t="shared" si="37"/>
        <v>9.0257301947102575E-5</v>
      </c>
      <c r="F446" s="8">
        <f t="shared" si="38"/>
        <v>1.9715224537821491E-6</v>
      </c>
      <c r="G446" s="8">
        <f t="shared" si="39"/>
        <v>0</v>
      </c>
      <c r="H446" s="69">
        <f t="shared" si="40"/>
        <v>98948.742579538855</v>
      </c>
      <c r="I446" s="69">
        <f t="shared" si="41"/>
        <v>98948.742579529717</v>
      </c>
      <c r="J446" s="70" t="str">
        <f t="shared" si="42"/>
        <v/>
      </c>
      <c r="K446" s="94"/>
      <c r="L446" s="93"/>
    </row>
    <row r="447" spans="1:12" ht="15" x14ac:dyDescent="0.25">
      <c r="A447" s="68">
        <v>447</v>
      </c>
      <c r="B447" s="174">
        <f>IF(Traitement3!B447&gt;0,Traitement3!B447,)</f>
        <v>2.2829724484650291E-2</v>
      </c>
      <c r="C447" s="3">
        <f>IF(AND(Traitement3!D447&lt;1000,Traitement3!D447&gt;0),Traitement3!D447,)</f>
        <v>0</v>
      </c>
      <c r="D447" s="68">
        <v>447</v>
      </c>
      <c r="E447" s="8">
        <f t="shared" si="37"/>
        <v>9.0257301947102575E-5</v>
      </c>
      <c r="F447" s="8">
        <f t="shared" si="38"/>
        <v>1.9715224537821491E-6</v>
      </c>
      <c r="G447" s="8">
        <f t="shared" si="39"/>
        <v>0</v>
      </c>
      <c r="H447" s="69">
        <f t="shared" si="40"/>
        <v>98948.742579538855</v>
      </c>
      <c r="I447" s="69">
        <f t="shared" si="41"/>
        <v>98948.742579529717</v>
      </c>
      <c r="J447" s="70" t="str">
        <f t="shared" si="42"/>
        <v/>
      </c>
      <c r="K447" s="94"/>
      <c r="L447" s="93"/>
    </row>
    <row r="448" spans="1:12" ht="15" x14ac:dyDescent="0.25">
      <c r="A448" s="68">
        <v>448</v>
      </c>
      <c r="B448" s="174">
        <f>IF(Traitement3!B448&gt;0,Traitement3!B448,)</f>
        <v>2.275331978423319E-2</v>
      </c>
      <c r="C448" s="3">
        <f>IF(AND(Traitement3!D448&lt;1000,Traitement3!D448&gt;0),Traitement3!D448,)</f>
        <v>0</v>
      </c>
      <c r="D448" s="68">
        <v>448</v>
      </c>
      <c r="E448" s="8">
        <f t="shared" si="37"/>
        <v>8.9923214838458221E-5</v>
      </c>
      <c r="F448" s="8">
        <f t="shared" si="38"/>
        <v>1.9666805533789823E-6</v>
      </c>
      <c r="G448" s="8">
        <f t="shared" si="39"/>
        <v>0</v>
      </c>
      <c r="H448" s="69">
        <f t="shared" si="40"/>
        <v>99316.756750125598</v>
      </c>
      <c r="I448" s="69">
        <f t="shared" si="41"/>
        <v>99316.75675011969</v>
      </c>
      <c r="J448" s="70" t="str">
        <f t="shared" si="42"/>
        <v/>
      </c>
      <c r="K448" s="94"/>
      <c r="L448" s="93"/>
    </row>
    <row r="449" spans="1:12" ht="15" x14ac:dyDescent="0.25">
      <c r="A449" s="68">
        <v>449</v>
      </c>
      <c r="B449" s="174">
        <f>IF(Traitement3!B449&gt;0,Traitement3!B449,)</f>
        <v>0</v>
      </c>
      <c r="C449" s="3">
        <f>IF(AND(Traitement3!D449&lt;1000,Traitement3!D449&gt;0),Traitement3!D449,)</f>
        <v>0</v>
      </c>
      <c r="D449" s="68">
        <v>449</v>
      </c>
      <c r="E449" s="8" t="str">
        <f t="shared" si="37"/>
        <v/>
      </c>
      <c r="F449" s="8">
        <f t="shared" si="38"/>
        <v>9.4560339634981755E-7</v>
      </c>
      <c r="G449" s="8" t="str">
        <f t="shared" si="39"/>
        <v/>
      </c>
      <c r="H449" s="69" t="str">
        <f t="shared" si="40"/>
        <v/>
      </c>
      <c r="I449" s="69" t="str">
        <f t="shared" si="41"/>
        <v/>
      </c>
      <c r="J449" s="70" t="str">
        <f t="shared" si="42"/>
        <v/>
      </c>
      <c r="K449" s="94"/>
      <c r="L449" s="93"/>
    </row>
    <row r="450" spans="1:12" ht="15" x14ac:dyDescent="0.25">
      <c r="A450" s="68">
        <v>450</v>
      </c>
      <c r="B450" s="174">
        <f>IF(Traitement3!B450&gt;0,Traitement3!B450,)</f>
        <v>0</v>
      </c>
      <c r="C450" s="3">
        <f>IF(AND(Traitement3!D450&lt;1000,Traitement3!D450&gt;0),Traitement3!D450,)</f>
        <v>0</v>
      </c>
      <c r="D450" s="68">
        <v>450</v>
      </c>
      <c r="E450" s="8" t="str">
        <f t="shared" ref="E450:E500" si="43">IF(B450&gt;0,1/2*(B450-K$13*F450+M$8)+1/2*POWER((B450-K$13*F450+M$8)^2-4*M$10*(B450-K$13*F450),0.5),"")</f>
        <v/>
      </c>
      <c r="F450" s="8">
        <f t="shared" ref="F450:F500" si="44">IF(B450="","",LN(1+EXP($L$16*(B450-$L$15)))/$L$16)</f>
        <v>9.4560339634981755E-7</v>
      </c>
      <c r="G450" s="8" t="str">
        <f t="shared" ref="G450:G500" si="45">IF(B450&gt;0,-LN(1+EXP(L$18*(B450-L$17)))/L$18,"")</f>
        <v/>
      </c>
      <c r="H450" s="69" t="str">
        <f t="shared" si="40"/>
        <v/>
      </c>
      <c r="I450" s="69" t="str">
        <f t="shared" si="41"/>
        <v/>
      </c>
      <c r="J450" s="70" t="str">
        <f t="shared" si="42"/>
        <v/>
      </c>
      <c r="K450" s="94"/>
      <c r="L450" s="93"/>
    </row>
    <row r="451" spans="1:12" ht="15" x14ac:dyDescent="0.25">
      <c r="A451" s="68">
        <v>451</v>
      </c>
      <c r="B451" s="174">
        <f>IF(Traitement3!B451&gt;0,Traitement3!B451,)</f>
        <v>0</v>
      </c>
      <c r="C451" s="3">
        <f>IF(AND(Traitement3!D451&lt;1000,Traitement3!D451&gt;0),Traitement3!D451,)</f>
        <v>0</v>
      </c>
      <c r="D451" s="68">
        <v>451</v>
      </c>
      <c r="E451" s="8" t="str">
        <f t="shared" si="43"/>
        <v/>
      </c>
      <c r="F451" s="8">
        <f t="shared" si="44"/>
        <v>9.4560339634981755E-7</v>
      </c>
      <c r="G451" s="8" t="str">
        <f t="shared" si="45"/>
        <v/>
      </c>
      <c r="H451" s="69" t="str">
        <f t="shared" ref="H451:H500" si="46">IF(B451&gt;0,IF(K$13=1,(L$11*10/(B451-E451-F451)-L$11*10/(L$9))+K$11*10/(L$14+F451)-K$11*10/(L$14+L$19-K$9+G451),L$11*10/(B451-E451)-L$11*10/(L$9)),"")</f>
        <v/>
      </c>
      <c r="I451" s="69" t="str">
        <f t="shared" ref="I451:I500" si="47">IF(B451&gt;0,IF(K$13=0,K$11*10/(E451)-K$11*10/(L$19-L$9),K$11*10/(E451)-K$11*10/(K$9-L$9)+K$11*10/(L$14+F451)-K$11*10/(L$14+L$19-K$9+G451)),"")</f>
        <v/>
      </c>
      <c r="J451" s="70" t="str">
        <f t="shared" ref="J451:J500" si="48">IF(OR(B451="",C451=0,C451=""),"",(H451-C451)*(H451-C451))</f>
        <v/>
      </c>
      <c r="K451" s="94"/>
      <c r="L451" s="93"/>
    </row>
    <row r="452" spans="1:12" ht="15" x14ac:dyDescent="0.25">
      <c r="A452" s="68">
        <v>452</v>
      </c>
      <c r="B452" s="174">
        <f>IF(Traitement3!B452&gt;0,Traitement3!B452,)</f>
        <v>0</v>
      </c>
      <c r="C452" s="3">
        <f>IF(AND(Traitement3!D452&lt;1000,Traitement3!D452&gt;0),Traitement3!D452,)</f>
        <v>0</v>
      </c>
      <c r="D452" s="68">
        <v>452</v>
      </c>
      <c r="E452" s="8" t="str">
        <f t="shared" si="43"/>
        <v/>
      </c>
      <c r="F452" s="8">
        <f t="shared" si="44"/>
        <v>9.4560339634981755E-7</v>
      </c>
      <c r="G452" s="8" t="str">
        <f t="shared" si="45"/>
        <v/>
      </c>
      <c r="H452" s="69" t="str">
        <f t="shared" si="46"/>
        <v/>
      </c>
      <c r="I452" s="69" t="str">
        <f t="shared" si="47"/>
        <v/>
      </c>
      <c r="J452" s="70" t="str">
        <f t="shared" si="48"/>
        <v/>
      </c>
      <c r="K452" s="94"/>
      <c r="L452" s="93"/>
    </row>
    <row r="453" spans="1:12" ht="15" x14ac:dyDescent="0.25">
      <c r="A453" s="68">
        <v>453</v>
      </c>
      <c r="B453" s="174">
        <f>IF(Traitement3!B453&gt;0,Traitement3!B453,)</f>
        <v>0</v>
      </c>
      <c r="C453" s="3">
        <f>IF(AND(Traitement3!D453&lt;1000,Traitement3!D453&gt;0),Traitement3!D453,)</f>
        <v>0</v>
      </c>
      <c r="D453" s="68">
        <v>453</v>
      </c>
      <c r="E453" s="8" t="str">
        <f t="shared" si="43"/>
        <v/>
      </c>
      <c r="F453" s="8">
        <f t="shared" si="44"/>
        <v>9.4560339634981755E-7</v>
      </c>
      <c r="G453" s="8" t="str">
        <f t="shared" si="45"/>
        <v/>
      </c>
      <c r="H453" s="69" t="str">
        <f t="shared" si="46"/>
        <v/>
      </c>
      <c r="I453" s="69" t="str">
        <f t="shared" si="47"/>
        <v/>
      </c>
      <c r="J453" s="70" t="str">
        <f t="shared" si="48"/>
        <v/>
      </c>
      <c r="K453" s="94"/>
      <c r="L453" s="93"/>
    </row>
    <row r="454" spans="1:12" ht="15" x14ac:dyDescent="0.25">
      <c r="A454" s="68">
        <v>454</v>
      </c>
      <c r="B454" s="174">
        <f>IF(Traitement3!B454&gt;0,Traitement3!B454,)</f>
        <v>0</v>
      </c>
      <c r="C454" s="3">
        <f>IF(AND(Traitement3!D454&lt;1000,Traitement3!D454&gt;0),Traitement3!D454,)</f>
        <v>0</v>
      </c>
      <c r="D454" s="68">
        <v>454</v>
      </c>
      <c r="E454" s="8" t="str">
        <f t="shared" si="43"/>
        <v/>
      </c>
      <c r="F454" s="8">
        <f t="shared" si="44"/>
        <v>9.4560339634981755E-7</v>
      </c>
      <c r="G454" s="8" t="str">
        <f t="shared" si="45"/>
        <v/>
      </c>
      <c r="H454" s="69" t="str">
        <f t="shared" si="46"/>
        <v/>
      </c>
      <c r="I454" s="69" t="str">
        <f t="shared" si="47"/>
        <v/>
      </c>
      <c r="J454" s="70" t="str">
        <f t="shared" si="48"/>
        <v/>
      </c>
      <c r="K454" s="94"/>
      <c r="L454" s="93"/>
    </row>
    <row r="455" spans="1:12" ht="15" x14ac:dyDescent="0.25">
      <c r="A455" s="68">
        <v>455</v>
      </c>
      <c r="B455" s="174">
        <f>IF(Traitement3!B455&gt;0,Traitement3!B455,)</f>
        <v>0</v>
      </c>
      <c r="C455" s="3">
        <f>IF(AND(Traitement3!D455&lt;1000,Traitement3!D455&gt;0),Traitement3!D455,)</f>
        <v>0</v>
      </c>
      <c r="D455" s="68">
        <v>455</v>
      </c>
      <c r="E455" s="8" t="str">
        <f t="shared" si="43"/>
        <v/>
      </c>
      <c r="F455" s="8">
        <f t="shared" si="44"/>
        <v>9.4560339634981755E-7</v>
      </c>
      <c r="G455" s="8" t="str">
        <f t="shared" si="45"/>
        <v/>
      </c>
      <c r="H455" s="69" t="str">
        <f t="shared" si="46"/>
        <v/>
      </c>
      <c r="I455" s="69" t="str">
        <f t="shared" si="47"/>
        <v/>
      </c>
      <c r="J455" s="70" t="str">
        <f t="shared" si="48"/>
        <v/>
      </c>
      <c r="K455" s="94"/>
      <c r="L455" s="93"/>
    </row>
    <row r="456" spans="1:12" ht="15" x14ac:dyDescent="0.25">
      <c r="A456" s="68">
        <v>456</v>
      </c>
      <c r="B456" s="174">
        <f>IF(Traitement3!B456&gt;0,Traitement3!B456,)</f>
        <v>0</v>
      </c>
      <c r="C456" s="3">
        <f>IF(AND(Traitement3!D456&lt;1000,Traitement3!D456&gt;0),Traitement3!D456,)</f>
        <v>0</v>
      </c>
      <c r="D456" s="68">
        <v>456</v>
      </c>
      <c r="E456" s="8" t="str">
        <f t="shared" si="43"/>
        <v/>
      </c>
      <c r="F456" s="8">
        <f t="shared" si="44"/>
        <v>9.4560339634981755E-7</v>
      </c>
      <c r="G456" s="8" t="str">
        <f t="shared" si="45"/>
        <v/>
      </c>
      <c r="H456" s="69" t="str">
        <f t="shared" si="46"/>
        <v/>
      </c>
      <c r="I456" s="69" t="str">
        <f t="shared" si="47"/>
        <v/>
      </c>
      <c r="J456" s="70" t="str">
        <f t="shared" si="48"/>
        <v/>
      </c>
      <c r="K456" s="94"/>
      <c r="L456" s="93"/>
    </row>
    <row r="457" spans="1:12" ht="15" x14ac:dyDescent="0.25">
      <c r="A457" s="68">
        <v>457</v>
      </c>
      <c r="B457" s="174">
        <f>IF(Traitement3!B457&gt;0,Traitement3!B457,)</f>
        <v>0</v>
      </c>
      <c r="C457" s="3">
        <f>IF(AND(Traitement3!D457&lt;1000,Traitement3!D457&gt;0),Traitement3!D457,)</f>
        <v>0</v>
      </c>
      <c r="D457" s="68">
        <v>457</v>
      </c>
      <c r="E457" s="8" t="str">
        <f t="shared" si="43"/>
        <v/>
      </c>
      <c r="F457" s="8">
        <f t="shared" si="44"/>
        <v>9.4560339634981755E-7</v>
      </c>
      <c r="G457" s="8" t="str">
        <f t="shared" si="45"/>
        <v/>
      </c>
      <c r="H457" s="69" t="str">
        <f t="shared" si="46"/>
        <v/>
      </c>
      <c r="I457" s="69" t="str">
        <f t="shared" si="47"/>
        <v/>
      </c>
      <c r="J457" s="70" t="str">
        <f t="shared" si="48"/>
        <v/>
      </c>
      <c r="K457" s="94"/>
      <c r="L457" s="93"/>
    </row>
    <row r="458" spans="1:12" ht="15" x14ac:dyDescent="0.25">
      <c r="A458" s="68">
        <v>458</v>
      </c>
      <c r="B458" s="174">
        <f>IF(Traitement3!B458&gt;0,Traitement3!B458,)</f>
        <v>0</v>
      </c>
      <c r="C458" s="3">
        <f>IF(AND(Traitement3!D458&lt;1000,Traitement3!D458&gt;0),Traitement3!D458,)</f>
        <v>0</v>
      </c>
      <c r="D458" s="68">
        <v>458</v>
      </c>
      <c r="E458" s="8" t="str">
        <f t="shared" si="43"/>
        <v/>
      </c>
      <c r="F458" s="8">
        <f t="shared" si="44"/>
        <v>9.4560339634981755E-7</v>
      </c>
      <c r="G458" s="8" t="str">
        <f t="shared" si="45"/>
        <v/>
      </c>
      <c r="H458" s="69" t="str">
        <f t="shared" si="46"/>
        <v/>
      </c>
      <c r="I458" s="69" t="str">
        <f t="shared" si="47"/>
        <v/>
      </c>
      <c r="J458" s="70" t="str">
        <f t="shared" si="48"/>
        <v/>
      </c>
      <c r="K458" s="94"/>
      <c r="L458" s="93"/>
    </row>
    <row r="459" spans="1:12" ht="15" x14ac:dyDescent="0.25">
      <c r="A459" s="68">
        <v>459</v>
      </c>
      <c r="B459" s="174">
        <f>IF(Traitement3!B459&gt;0,Traitement3!B459,)</f>
        <v>0</v>
      </c>
      <c r="C459" s="3">
        <f>IF(AND(Traitement3!D459&lt;1000,Traitement3!D459&gt;0),Traitement3!D459,)</f>
        <v>0</v>
      </c>
      <c r="D459" s="68">
        <v>459</v>
      </c>
      <c r="E459" s="8" t="str">
        <f t="shared" si="43"/>
        <v/>
      </c>
      <c r="F459" s="8">
        <f t="shared" si="44"/>
        <v>9.4560339634981755E-7</v>
      </c>
      <c r="G459" s="8" t="str">
        <f t="shared" si="45"/>
        <v/>
      </c>
      <c r="H459" s="69" t="str">
        <f t="shared" si="46"/>
        <v/>
      </c>
      <c r="I459" s="69" t="str">
        <f t="shared" si="47"/>
        <v/>
      </c>
      <c r="J459" s="70" t="str">
        <f t="shared" si="48"/>
        <v/>
      </c>
      <c r="K459" s="94"/>
      <c r="L459" s="93"/>
    </row>
    <row r="460" spans="1:12" ht="15" x14ac:dyDescent="0.25">
      <c r="A460" s="68">
        <v>460</v>
      </c>
      <c r="B460" s="174">
        <f>IF(Traitement3!B460&gt;0,Traitement3!B460,)</f>
        <v>0</v>
      </c>
      <c r="C460" s="3">
        <f>IF(AND(Traitement3!D460&lt;1000,Traitement3!D460&gt;0),Traitement3!D460,)</f>
        <v>0</v>
      </c>
      <c r="D460" s="68">
        <v>460</v>
      </c>
      <c r="E460" s="8" t="str">
        <f t="shared" si="43"/>
        <v/>
      </c>
      <c r="F460" s="8">
        <f t="shared" si="44"/>
        <v>9.4560339634981755E-7</v>
      </c>
      <c r="G460" s="8" t="str">
        <f t="shared" si="45"/>
        <v/>
      </c>
      <c r="H460" s="69" t="str">
        <f t="shared" si="46"/>
        <v/>
      </c>
      <c r="I460" s="69" t="str">
        <f t="shared" si="47"/>
        <v/>
      </c>
      <c r="J460" s="70" t="str">
        <f t="shared" si="48"/>
        <v/>
      </c>
      <c r="K460" s="94"/>
      <c r="L460" s="93"/>
    </row>
    <row r="461" spans="1:12" ht="15" x14ac:dyDescent="0.25">
      <c r="A461" s="68">
        <v>461</v>
      </c>
      <c r="B461" s="174">
        <f>IF(Traitement3!B461&gt;0,Traitement3!B461,)</f>
        <v>0</v>
      </c>
      <c r="C461" s="3">
        <f>IF(AND(Traitement3!D461&lt;1000,Traitement3!D461&gt;0),Traitement3!D461,)</f>
        <v>0</v>
      </c>
      <c r="D461" s="68">
        <v>461</v>
      </c>
      <c r="E461" s="8" t="str">
        <f t="shared" si="43"/>
        <v/>
      </c>
      <c r="F461" s="8">
        <f t="shared" si="44"/>
        <v>9.4560339634981755E-7</v>
      </c>
      <c r="G461" s="8" t="str">
        <f t="shared" si="45"/>
        <v/>
      </c>
      <c r="H461" s="69" t="str">
        <f t="shared" si="46"/>
        <v/>
      </c>
      <c r="I461" s="69" t="str">
        <f t="shared" si="47"/>
        <v/>
      </c>
      <c r="J461" s="70" t="str">
        <f t="shared" si="48"/>
        <v/>
      </c>
      <c r="K461" s="94"/>
      <c r="L461" s="93"/>
    </row>
    <row r="462" spans="1:12" ht="15" x14ac:dyDescent="0.25">
      <c r="A462" s="68">
        <v>462</v>
      </c>
      <c r="B462" s="174">
        <f>IF(Traitement3!B462&gt;0,Traitement3!B462,)</f>
        <v>0</v>
      </c>
      <c r="C462" s="3">
        <f>IF(AND(Traitement3!D462&lt;1000,Traitement3!D462&gt;0),Traitement3!D462,)</f>
        <v>0</v>
      </c>
      <c r="D462" s="68">
        <v>462</v>
      </c>
      <c r="E462" s="8" t="str">
        <f t="shared" si="43"/>
        <v/>
      </c>
      <c r="F462" s="8">
        <f t="shared" si="44"/>
        <v>9.4560339634981755E-7</v>
      </c>
      <c r="G462" s="8" t="str">
        <f t="shared" si="45"/>
        <v/>
      </c>
      <c r="H462" s="69" t="str">
        <f t="shared" si="46"/>
        <v/>
      </c>
      <c r="I462" s="69" t="str">
        <f t="shared" si="47"/>
        <v/>
      </c>
      <c r="J462" s="70" t="str">
        <f t="shared" si="48"/>
        <v/>
      </c>
      <c r="K462" s="94"/>
      <c r="L462" s="93"/>
    </row>
    <row r="463" spans="1:12" ht="15" x14ac:dyDescent="0.25">
      <c r="A463" s="68">
        <v>463</v>
      </c>
      <c r="B463" s="174">
        <f>IF(Traitement3!B463&gt;0,Traitement3!B463,)</f>
        <v>0</v>
      </c>
      <c r="C463" s="3">
        <f>IF(AND(Traitement3!D463&lt;1000,Traitement3!D463&gt;0),Traitement3!D463,)</f>
        <v>0</v>
      </c>
      <c r="D463" s="68">
        <v>463</v>
      </c>
      <c r="E463" s="8" t="str">
        <f t="shared" si="43"/>
        <v/>
      </c>
      <c r="F463" s="8">
        <f t="shared" si="44"/>
        <v>9.4560339634981755E-7</v>
      </c>
      <c r="G463" s="8" t="str">
        <f t="shared" si="45"/>
        <v/>
      </c>
      <c r="H463" s="69" t="str">
        <f t="shared" si="46"/>
        <v/>
      </c>
      <c r="I463" s="69" t="str">
        <f t="shared" si="47"/>
        <v/>
      </c>
      <c r="J463" s="70" t="str">
        <f t="shared" si="48"/>
        <v/>
      </c>
      <c r="K463" s="94"/>
      <c r="L463" s="93"/>
    </row>
    <row r="464" spans="1:12" ht="15" x14ac:dyDescent="0.25">
      <c r="A464" s="68">
        <v>464</v>
      </c>
      <c r="B464" s="174">
        <f>IF(Traitement3!B464&gt;0,Traitement3!B464,)</f>
        <v>0</v>
      </c>
      <c r="C464" s="3">
        <f>IF(AND(Traitement3!D464&lt;1000,Traitement3!D464&gt;0),Traitement3!D464,)</f>
        <v>0</v>
      </c>
      <c r="D464" s="68">
        <v>464</v>
      </c>
      <c r="E464" s="8" t="str">
        <f t="shared" si="43"/>
        <v/>
      </c>
      <c r="F464" s="8">
        <f t="shared" si="44"/>
        <v>9.4560339634981755E-7</v>
      </c>
      <c r="G464" s="8" t="str">
        <f t="shared" si="45"/>
        <v/>
      </c>
      <c r="H464" s="69" t="str">
        <f t="shared" si="46"/>
        <v/>
      </c>
      <c r="I464" s="69" t="str">
        <f t="shared" si="47"/>
        <v/>
      </c>
      <c r="J464" s="70" t="str">
        <f t="shared" si="48"/>
        <v/>
      </c>
      <c r="K464" s="94"/>
      <c r="L464" s="93"/>
    </row>
    <row r="465" spans="1:12" ht="15" x14ac:dyDescent="0.25">
      <c r="A465" s="68">
        <v>465</v>
      </c>
      <c r="B465" s="174">
        <f>IF(Traitement3!B465&gt;0,Traitement3!B465,)</f>
        <v>0</v>
      </c>
      <c r="C465" s="3">
        <f>IF(AND(Traitement3!D465&lt;1000,Traitement3!D465&gt;0),Traitement3!D465,)</f>
        <v>0</v>
      </c>
      <c r="D465" s="68">
        <v>465</v>
      </c>
      <c r="E465" s="8" t="str">
        <f t="shared" si="43"/>
        <v/>
      </c>
      <c r="F465" s="8">
        <f t="shared" si="44"/>
        <v>9.4560339634981755E-7</v>
      </c>
      <c r="G465" s="8" t="str">
        <f t="shared" si="45"/>
        <v/>
      </c>
      <c r="H465" s="69" t="str">
        <f t="shared" si="46"/>
        <v/>
      </c>
      <c r="I465" s="69" t="str">
        <f t="shared" si="47"/>
        <v/>
      </c>
      <c r="J465" s="70" t="str">
        <f t="shared" si="48"/>
        <v/>
      </c>
      <c r="K465" s="94"/>
      <c r="L465" s="93"/>
    </row>
    <row r="466" spans="1:12" ht="15" x14ac:dyDescent="0.25">
      <c r="A466" s="68">
        <v>466</v>
      </c>
      <c r="B466" s="174">
        <f>IF(Traitement3!B466&gt;0,Traitement3!B466,)</f>
        <v>0</v>
      </c>
      <c r="C466" s="3">
        <f>IF(AND(Traitement3!D466&lt;1000,Traitement3!D466&gt;0),Traitement3!D466,)</f>
        <v>0</v>
      </c>
      <c r="D466" s="68">
        <v>466</v>
      </c>
      <c r="E466" s="8" t="str">
        <f t="shared" si="43"/>
        <v/>
      </c>
      <c r="F466" s="8">
        <f t="shared" si="44"/>
        <v>9.4560339634981755E-7</v>
      </c>
      <c r="G466" s="8" t="str">
        <f t="shared" si="45"/>
        <v/>
      </c>
      <c r="H466" s="69" t="str">
        <f t="shared" si="46"/>
        <v/>
      </c>
      <c r="I466" s="69" t="str">
        <f t="shared" si="47"/>
        <v/>
      </c>
      <c r="J466" s="70" t="str">
        <f t="shared" si="48"/>
        <v/>
      </c>
      <c r="K466" s="94"/>
      <c r="L466" s="93"/>
    </row>
    <row r="467" spans="1:12" ht="15" x14ac:dyDescent="0.25">
      <c r="A467" s="68">
        <v>467</v>
      </c>
      <c r="B467" s="174">
        <f>IF(Traitement3!B467&gt;0,Traitement3!B467,)</f>
        <v>0</v>
      </c>
      <c r="C467" s="3">
        <f>IF(AND(Traitement3!D467&lt;1000,Traitement3!D467&gt;0),Traitement3!D467,)</f>
        <v>0</v>
      </c>
      <c r="D467" s="68">
        <v>467</v>
      </c>
      <c r="E467" s="8" t="str">
        <f t="shared" si="43"/>
        <v/>
      </c>
      <c r="F467" s="8">
        <f t="shared" si="44"/>
        <v>9.4560339634981755E-7</v>
      </c>
      <c r="G467" s="8" t="str">
        <f t="shared" si="45"/>
        <v/>
      </c>
      <c r="H467" s="69" t="str">
        <f t="shared" si="46"/>
        <v/>
      </c>
      <c r="I467" s="69" t="str">
        <f t="shared" si="47"/>
        <v/>
      </c>
      <c r="J467" s="70" t="str">
        <f t="shared" si="48"/>
        <v/>
      </c>
      <c r="K467" s="94"/>
      <c r="L467" s="93"/>
    </row>
    <row r="468" spans="1:12" ht="15" x14ac:dyDescent="0.25">
      <c r="A468" s="68">
        <v>468</v>
      </c>
      <c r="B468" s="174">
        <f>IF(Traitement3!B468&gt;0,Traitement3!B468,)</f>
        <v>0</v>
      </c>
      <c r="C468" s="3">
        <f>IF(AND(Traitement3!D468&lt;1000,Traitement3!D468&gt;0),Traitement3!D468,)</f>
        <v>0</v>
      </c>
      <c r="D468" s="68">
        <v>468</v>
      </c>
      <c r="E468" s="8" t="str">
        <f t="shared" si="43"/>
        <v/>
      </c>
      <c r="F468" s="8">
        <f t="shared" si="44"/>
        <v>9.4560339634981755E-7</v>
      </c>
      <c r="G468" s="8" t="str">
        <f t="shared" si="45"/>
        <v/>
      </c>
      <c r="H468" s="69" t="str">
        <f t="shared" si="46"/>
        <v/>
      </c>
      <c r="I468" s="69" t="str">
        <f t="shared" si="47"/>
        <v/>
      </c>
      <c r="J468" s="70" t="str">
        <f t="shared" si="48"/>
        <v/>
      </c>
      <c r="K468" s="94"/>
      <c r="L468" s="93"/>
    </row>
    <row r="469" spans="1:12" ht="15" x14ac:dyDescent="0.25">
      <c r="A469" s="68">
        <v>469</v>
      </c>
      <c r="B469" s="174">
        <f>IF(Traitement3!B469&gt;0,Traitement3!B469,)</f>
        <v>0</v>
      </c>
      <c r="C469" s="3">
        <f>IF(AND(Traitement3!D469&lt;1000,Traitement3!D469&gt;0),Traitement3!D469,)</f>
        <v>0</v>
      </c>
      <c r="D469" s="68">
        <v>469</v>
      </c>
      <c r="E469" s="8" t="str">
        <f t="shared" si="43"/>
        <v/>
      </c>
      <c r="F469" s="8">
        <f t="shared" si="44"/>
        <v>9.4560339634981755E-7</v>
      </c>
      <c r="G469" s="8" t="str">
        <f t="shared" si="45"/>
        <v/>
      </c>
      <c r="H469" s="69" t="str">
        <f t="shared" si="46"/>
        <v/>
      </c>
      <c r="I469" s="69" t="str">
        <f t="shared" si="47"/>
        <v/>
      </c>
      <c r="J469" s="70" t="str">
        <f t="shared" si="48"/>
        <v/>
      </c>
      <c r="K469" s="94"/>
      <c r="L469" s="93"/>
    </row>
    <row r="470" spans="1:12" ht="15" x14ac:dyDescent="0.25">
      <c r="A470" s="68">
        <v>470</v>
      </c>
      <c r="B470" s="174">
        <f>IF(Traitement3!B470&gt;0,Traitement3!B470,)</f>
        <v>0</v>
      </c>
      <c r="C470" s="3">
        <f>IF(AND(Traitement3!D470&lt;1000,Traitement3!D470&gt;0),Traitement3!D470,)</f>
        <v>0</v>
      </c>
      <c r="D470" s="68">
        <v>470</v>
      </c>
      <c r="E470" s="8" t="str">
        <f t="shared" si="43"/>
        <v/>
      </c>
      <c r="F470" s="8">
        <f t="shared" si="44"/>
        <v>9.4560339634981755E-7</v>
      </c>
      <c r="G470" s="8" t="str">
        <f t="shared" si="45"/>
        <v/>
      </c>
      <c r="H470" s="69" t="str">
        <f t="shared" si="46"/>
        <v/>
      </c>
      <c r="I470" s="69" t="str">
        <f t="shared" si="47"/>
        <v/>
      </c>
      <c r="J470" s="70" t="str">
        <f t="shared" si="48"/>
        <v/>
      </c>
      <c r="K470" s="94"/>
      <c r="L470" s="93"/>
    </row>
    <row r="471" spans="1:12" ht="15" x14ac:dyDescent="0.25">
      <c r="A471" s="68">
        <v>471</v>
      </c>
      <c r="B471" s="174">
        <f>IF(Traitement3!B471&gt;0,Traitement3!B471,)</f>
        <v>0</v>
      </c>
      <c r="C471" s="3">
        <f>IF(AND(Traitement3!D471&lt;1000,Traitement3!D471&gt;0),Traitement3!D471,)</f>
        <v>0</v>
      </c>
      <c r="D471" s="68">
        <v>471</v>
      </c>
      <c r="E471" s="8" t="str">
        <f t="shared" si="43"/>
        <v/>
      </c>
      <c r="F471" s="8">
        <f t="shared" si="44"/>
        <v>9.4560339634981755E-7</v>
      </c>
      <c r="G471" s="8" t="str">
        <f t="shared" si="45"/>
        <v/>
      </c>
      <c r="H471" s="69" t="str">
        <f t="shared" si="46"/>
        <v/>
      </c>
      <c r="I471" s="69" t="str">
        <f t="shared" si="47"/>
        <v/>
      </c>
      <c r="J471" s="70" t="str">
        <f t="shared" si="48"/>
        <v/>
      </c>
      <c r="K471" s="94"/>
      <c r="L471" s="93"/>
    </row>
    <row r="472" spans="1:12" ht="15" x14ac:dyDescent="0.25">
      <c r="A472" s="68">
        <v>472</v>
      </c>
      <c r="B472" s="174">
        <f>IF(Traitement3!B472&gt;0,Traitement3!B472,)</f>
        <v>0</v>
      </c>
      <c r="C472" s="3">
        <f>IF(AND(Traitement3!D472&lt;1000,Traitement3!D472&gt;0),Traitement3!D472,)</f>
        <v>0</v>
      </c>
      <c r="D472" s="68">
        <v>472</v>
      </c>
      <c r="E472" s="8" t="str">
        <f t="shared" si="43"/>
        <v/>
      </c>
      <c r="F472" s="8">
        <f t="shared" si="44"/>
        <v>9.4560339634981755E-7</v>
      </c>
      <c r="G472" s="8" t="str">
        <f t="shared" si="45"/>
        <v/>
      </c>
      <c r="H472" s="69" t="str">
        <f t="shared" si="46"/>
        <v/>
      </c>
      <c r="I472" s="69" t="str">
        <f t="shared" si="47"/>
        <v/>
      </c>
      <c r="J472" s="70" t="str">
        <f t="shared" si="48"/>
        <v/>
      </c>
      <c r="K472" s="94"/>
      <c r="L472" s="93"/>
    </row>
    <row r="473" spans="1:12" ht="15" x14ac:dyDescent="0.25">
      <c r="A473" s="68">
        <v>473</v>
      </c>
      <c r="B473" s="174">
        <f>IF(Traitement3!B473&gt;0,Traitement3!B473,)</f>
        <v>0</v>
      </c>
      <c r="C473" s="3">
        <f>IF(AND(Traitement3!D473&lt;1000,Traitement3!D473&gt;0),Traitement3!D473,)</f>
        <v>0</v>
      </c>
      <c r="D473" s="68">
        <v>473</v>
      </c>
      <c r="E473" s="8" t="str">
        <f t="shared" si="43"/>
        <v/>
      </c>
      <c r="F473" s="8">
        <f t="shared" si="44"/>
        <v>9.4560339634981755E-7</v>
      </c>
      <c r="G473" s="8" t="str">
        <f t="shared" si="45"/>
        <v/>
      </c>
      <c r="H473" s="69" t="str">
        <f t="shared" si="46"/>
        <v/>
      </c>
      <c r="I473" s="69" t="str">
        <f t="shared" si="47"/>
        <v/>
      </c>
      <c r="J473" s="70" t="str">
        <f t="shared" si="48"/>
        <v/>
      </c>
      <c r="K473" s="94"/>
      <c r="L473" s="93"/>
    </row>
    <row r="474" spans="1:12" ht="15" x14ac:dyDescent="0.25">
      <c r="A474" s="68">
        <v>474</v>
      </c>
      <c r="B474" s="174">
        <f>IF(Traitement3!B474&gt;0,Traitement3!B474,)</f>
        <v>0</v>
      </c>
      <c r="C474" s="3">
        <f>IF(AND(Traitement3!D474&lt;1000,Traitement3!D474&gt;0),Traitement3!D474,)</f>
        <v>0</v>
      </c>
      <c r="D474" s="68">
        <v>474</v>
      </c>
      <c r="E474" s="8" t="str">
        <f t="shared" si="43"/>
        <v/>
      </c>
      <c r="F474" s="8">
        <f t="shared" si="44"/>
        <v>9.4560339634981755E-7</v>
      </c>
      <c r="G474" s="8" t="str">
        <f t="shared" si="45"/>
        <v/>
      </c>
      <c r="H474" s="69" t="str">
        <f t="shared" si="46"/>
        <v/>
      </c>
      <c r="I474" s="69" t="str">
        <f t="shared" si="47"/>
        <v/>
      </c>
      <c r="J474" s="70" t="str">
        <f t="shared" si="48"/>
        <v/>
      </c>
      <c r="K474" s="94"/>
      <c r="L474" s="93"/>
    </row>
    <row r="475" spans="1:12" ht="15" x14ac:dyDescent="0.25">
      <c r="A475" s="68">
        <v>475</v>
      </c>
      <c r="B475" s="174">
        <f>IF(Traitement3!B475&gt;0,Traitement3!B475,)</f>
        <v>0</v>
      </c>
      <c r="C475" s="3">
        <f>IF(AND(Traitement3!D475&lt;1000,Traitement3!D475&gt;0),Traitement3!D475,)</f>
        <v>0</v>
      </c>
      <c r="D475" s="68">
        <v>475</v>
      </c>
      <c r="E475" s="8" t="str">
        <f t="shared" si="43"/>
        <v/>
      </c>
      <c r="F475" s="8">
        <f t="shared" si="44"/>
        <v>9.4560339634981755E-7</v>
      </c>
      <c r="G475" s="8" t="str">
        <f t="shared" si="45"/>
        <v/>
      </c>
      <c r="H475" s="69" t="str">
        <f t="shared" si="46"/>
        <v/>
      </c>
      <c r="I475" s="69" t="str">
        <f t="shared" si="47"/>
        <v/>
      </c>
      <c r="J475" s="70" t="str">
        <f t="shared" si="48"/>
        <v/>
      </c>
      <c r="K475" s="94"/>
      <c r="L475" s="93"/>
    </row>
    <row r="476" spans="1:12" ht="15" x14ac:dyDescent="0.25">
      <c r="A476" s="68">
        <v>476</v>
      </c>
      <c r="B476" s="174">
        <f>IF(Traitement3!B476&gt;0,Traitement3!B476,)</f>
        <v>0</v>
      </c>
      <c r="C476" s="3">
        <f>IF(AND(Traitement3!D476&lt;1000,Traitement3!D476&gt;0),Traitement3!D476,)</f>
        <v>0</v>
      </c>
      <c r="D476" s="68">
        <v>476</v>
      </c>
      <c r="E476" s="8" t="str">
        <f t="shared" si="43"/>
        <v/>
      </c>
      <c r="F476" s="8">
        <f t="shared" si="44"/>
        <v>9.4560339634981755E-7</v>
      </c>
      <c r="G476" s="8" t="str">
        <f t="shared" si="45"/>
        <v/>
      </c>
      <c r="H476" s="69" t="str">
        <f t="shared" si="46"/>
        <v/>
      </c>
      <c r="I476" s="69" t="str">
        <f t="shared" si="47"/>
        <v/>
      </c>
      <c r="J476" s="70" t="str">
        <f t="shared" si="48"/>
        <v/>
      </c>
      <c r="K476" s="94"/>
      <c r="L476" s="93"/>
    </row>
    <row r="477" spans="1:12" ht="15" x14ac:dyDescent="0.25">
      <c r="A477" s="68">
        <v>477</v>
      </c>
      <c r="B477" s="174">
        <f>IF(Traitement3!B477&gt;0,Traitement3!B477,)</f>
        <v>0</v>
      </c>
      <c r="C477" s="3">
        <f>IF(AND(Traitement3!D477&lt;1000,Traitement3!D477&gt;0),Traitement3!D477,)</f>
        <v>0</v>
      </c>
      <c r="D477" s="68">
        <v>477</v>
      </c>
      <c r="E477" s="8" t="str">
        <f t="shared" si="43"/>
        <v/>
      </c>
      <c r="F477" s="8">
        <f t="shared" si="44"/>
        <v>9.4560339634981755E-7</v>
      </c>
      <c r="G477" s="8" t="str">
        <f t="shared" si="45"/>
        <v/>
      </c>
      <c r="H477" s="69" t="str">
        <f t="shared" si="46"/>
        <v/>
      </c>
      <c r="I477" s="69" t="str">
        <f t="shared" si="47"/>
        <v/>
      </c>
      <c r="J477" s="70" t="str">
        <f t="shared" si="48"/>
        <v/>
      </c>
      <c r="K477" s="94"/>
      <c r="L477" s="93"/>
    </row>
    <row r="478" spans="1:12" ht="15" x14ac:dyDescent="0.25">
      <c r="A478" s="68">
        <v>478</v>
      </c>
      <c r="B478" s="174">
        <f>IF(Traitement3!B478&gt;0,Traitement3!B478,)</f>
        <v>0</v>
      </c>
      <c r="C478" s="3">
        <f>IF(AND(Traitement3!D478&lt;1000,Traitement3!D478&gt;0),Traitement3!D478,)</f>
        <v>0</v>
      </c>
      <c r="D478" s="68">
        <v>478</v>
      </c>
      <c r="E478" s="8" t="str">
        <f t="shared" si="43"/>
        <v/>
      </c>
      <c r="F478" s="8">
        <f t="shared" si="44"/>
        <v>9.4560339634981755E-7</v>
      </c>
      <c r="G478" s="8" t="str">
        <f t="shared" si="45"/>
        <v/>
      </c>
      <c r="H478" s="69" t="str">
        <f t="shared" si="46"/>
        <v/>
      </c>
      <c r="I478" s="69" t="str">
        <f t="shared" si="47"/>
        <v/>
      </c>
      <c r="J478" s="70" t="str">
        <f t="shared" si="48"/>
        <v/>
      </c>
      <c r="K478" s="94"/>
      <c r="L478" s="93"/>
    </row>
    <row r="479" spans="1:12" ht="15" x14ac:dyDescent="0.25">
      <c r="A479" s="68">
        <v>479</v>
      </c>
      <c r="B479" s="174">
        <f>IF(Traitement3!B479&gt;0,Traitement3!B479,)</f>
        <v>0</v>
      </c>
      <c r="C479" s="3">
        <f>IF(AND(Traitement3!D479&lt;1000,Traitement3!D479&gt;0),Traitement3!D479,)</f>
        <v>0</v>
      </c>
      <c r="D479" s="68">
        <v>479</v>
      </c>
      <c r="E479" s="8" t="str">
        <f t="shared" si="43"/>
        <v/>
      </c>
      <c r="F479" s="8">
        <f t="shared" si="44"/>
        <v>9.4560339634981755E-7</v>
      </c>
      <c r="G479" s="8" t="str">
        <f t="shared" si="45"/>
        <v/>
      </c>
      <c r="H479" s="69" t="str">
        <f t="shared" si="46"/>
        <v/>
      </c>
      <c r="I479" s="69" t="str">
        <f t="shared" si="47"/>
        <v/>
      </c>
      <c r="J479" s="70" t="str">
        <f t="shared" si="48"/>
        <v/>
      </c>
      <c r="K479" s="94"/>
      <c r="L479" s="93"/>
    </row>
    <row r="480" spans="1:12" ht="15" x14ac:dyDescent="0.25">
      <c r="A480" s="68">
        <v>480</v>
      </c>
      <c r="B480" s="174">
        <f>IF(Traitement3!B480&gt;0,Traitement3!B480,)</f>
        <v>0</v>
      </c>
      <c r="C480" s="3">
        <f>IF(AND(Traitement3!D480&lt;1000,Traitement3!D480&gt;0),Traitement3!D480,)</f>
        <v>0</v>
      </c>
      <c r="D480" s="68">
        <v>480</v>
      </c>
      <c r="E480" s="8" t="str">
        <f t="shared" si="43"/>
        <v/>
      </c>
      <c r="F480" s="8">
        <f t="shared" si="44"/>
        <v>9.4560339634981755E-7</v>
      </c>
      <c r="G480" s="8" t="str">
        <f t="shared" si="45"/>
        <v/>
      </c>
      <c r="H480" s="69" t="str">
        <f t="shared" si="46"/>
        <v/>
      </c>
      <c r="I480" s="69" t="str">
        <f t="shared" si="47"/>
        <v/>
      </c>
      <c r="J480" s="70" t="str">
        <f t="shared" si="48"/>
        <v/>
      </c>
      <c r="K480" s="94"/>
      <c r="L480" s="93"/>
    </row>
    <row r="481" spans="1:12" ht="15" x14ac:dyDescent="0.25">
      <c r="A481" s="68">
        <v>481</v>
      </c>
      <c r="B481" s="174">
        <f>IF(Traitement3!B481&gt;0,Traitement3!B481,)</f>
        <v>0</v>
      </c>
      <c r="C481" s="3">
        <f>IF(AND(Traitement3!D481&lt;1000,Traitement3!D481&gt;0),Traitement3!D481,)</f>
        <v>0</v>
      </c>
      <c r="D481" s="68">
        <v>481</v>
      </c>
      <c r="E481" s="8" t="str">
        <f t="shared" si="43"/>
        <v/>
      </c>
      <c r="F481" s="8">
        <f t="shared" si="44"/>
        <v>9.4560339634981755E-7</v>
      </c>
      <c r="G481" s="8" t="str">
        <f t="shared" si="45"/>
        <v/>
      </c>
      <c r="H481" s="69" t="str">
        <f t="shared" si="46"/>
        <v/>
      </c>
      <c r="I481" s="69" t="str">
        <f t="shared" si="47"/>
        <v/>
      </c>
      <c r="J481" s="70" t="str">
        <f t="shared" si="48"/>
        <v/>
      </c>
      <c r="K481" s="94"/>
      <c r="L481" s="93"/>
    </row>
    <row r="482" spans="1:12" ht="15" x14ac:dyDescent="0.25">
      <c r="A482" s="68">
        <v>482</v>
      </c>
      <c r="B482" s="174">
        <f>IF(Traitement3!B482&gt;0,Traitement3!B482,)</f>
        <v>0</v>
      </c>
      <c r="C482" s="3">
        <f>IF(AND(Traitement3!D482&lt;1000,Traitement3!D482&gt;0),Traitement3!D482,)</f>
        <v>0</v>
      </c>
      <c r="D482" s="68">
        <v>482</v>
      </c>
      <c r="E482" s="8" t="str">
        <f t="shared" si="43"/>
        <v/>
      </c>
      <c r="F482" s="8">
        <f t="shared" si="44"/>
        <v>9.4560339634981755E-7</v>
      </c>
      <c r="G482" s="8" t="str">
        <f t="shared" si="45"/>
        <v/>
      </c>
      <c r="H482" s="69" t="str">
        <f t="shared" si="46"/>
        <v/>
      </c>
      <c r="I482" s="69" t="str">
        <f t="shared" si="47"/>
        <v/>
      </c>
      <c r="J482" s="70" t="str">
        <f t="shared" si="48"/>
        <v/>
      </c>
      <c r="K482" s="94"/>
      <c r="L482" s="93"/>
    </row>
    <row r="483" spans="1:12" ht="15" x14ac:dyDescent="0.25">
      <c r="A483" s="68">
        <v>483</v>
      </c>
      <c r="B483" s="174">
        <f>IF(Traitement3!B483&gt;0,Traitement3!B483,)</f>
        <v>0</v>
      </c>
      <c r="C483" s="3">
        <f>IF(AND(Traitement3!D483&lt;1000,Traitement3!D483&gt;0),Traitement3!D483,)</f>
        <v>0</v>
      </c>
      <c r="D483" s="68">
        <v>483</v>
      </c>
      <c r="E483" s="8" t="str">
        <f t="shared" si="43"/>
        <v/>
      </c>
      <c r="F483" s="8">
        <f t="shared" si="44"/>
        <v>9.4560339634981755E-7</v>
      </c>
      <c r="G483" s="8" t="str">
        <f t="shared" si="45"/>
        <v/>
      </c>
      <c r="H483" s="69" t="str">
        <f t="shared" si="46"/>
        <v/>
      </c>
      <c r="I483" s="69" t="str">
        <f t="shared" si="47"/>
        <v/>
      </c>
      <c r="J483" s="70" t="str">
        <f t="shared" si="48"/>
        <v/>
      </c>
      <c r="K483" s="94"/>
      <c r="L483" s="93"/>
    </row>
    <row r="484" spans="1:12" ht="15" x14ac:dyDescent="0.25">
      <c r="A484" s="68">
        <v>484</v>
      </c>
      <c r="B484" s="174">
        <f>IF(Traitement3!B484&gt;0,Traitement3!B484,)</f>
        <v>0</v>
      </c>
      <c r="C484" s="3">
        <f>IF(AND(Traitement3!D484&lt;1000,Traitement3!D484&gt;0),Traitement3!D484,)</f>
        <v>0</v>
      </c>
      <c r="D484" s="68">
        <v>484</v>
      </c>
      <c r="E484" s="8" t="str">
        <f t="shared" si="43"/>
        <v/>
      </c>
      <c r="F484" s="8">
        <f t="shared" si="44"/>
        <v>9.4560339634981755E-7</v>
      </c>
      <c r="G484" s="8" t="str">
        <f t="shared" si="45"/>
        <v/>
      </c>
      <c r="H484" s="69" t="str">
        <f t="shared" si="46"/>
        <v/>
      </c>
      <c r="I484" s="69" t="str">
        <f t="shared" si="47"/>
        <v/>
      </c>
      <c r="J484" s="70" t="str">
        <f t="shared" si="48"/>
        <v/>
      </c>
      <c r="K484" s="94"/>
      <c r="L484" s="93"/>
    </row>
    <row r="485" spans="1:12" ht="15" x14ac:dyDescent="0.25">
      <c r="A485" s="68">
        <v>485</v>
      </c>
      <c r="B485" s="174">
        <f>IF(Traitement3!B485&gt;0,Traitement3!B485,)</f>
        <v>0</v>
      </c>
      <c r="C485" s="3">
        <f>IF(AND(Traitement3!D485&lt;1000,Traitement3!D485&gt;0),Traitement3!D485,)</f>
        <v>0</v>
      </c>
      <c r="D485" s="68">
        <v>485</v>
      </c>
      <c r="E485" s="8" t="str">
        <f t="shared" si="43"/>
        <v/>
      </c>
      <c r="F485" s="8">
        <f t="shared" si="44"/>
        <v>9.4560339634981755E-7</v>
      </c>
      <c r="G485" s="8" t="str">
        <f t="shared" si="45"/>
        <v/>
      </c>
      <c r="H485" s="69" t="str">
        <f t="shared" si="46"/>
        <v/>
      </c>
      <c r="I485" s="69" t="str">
        <f t="shared" si="47"/>
        <v/>
      </c>
      <c r="J485" s="70" t="str">
        <f t="shared" si="48"/>
        <v/>
      </c>
      <c r="K485" s="94"/>
      <c r="L485" s="93"/>
    </row>
    <row r="486" spans="1:12" ht="15" x14ac:dyDescent="0.25">
      <c r="A486" s="68">
        <v>486</v>
      </c>
      <c r="B486" s="174">
        <f>IF(Traitement3!B486&gt;0,Traitement3!B486,)</f>
        <v>0</v>
      </c>
      <c r="C486" s="3">
        <f>IF(AND(Traitement3!D486&lt;1000,Traitement3!D486&gt;0),Traitement3!D486,)</f>
        <v>0</v>
      </c>
      <c r="D486" s="68">
        <v>486</v>
      </c>
      <c r="E486" s="8" t="str">
        <f t="shared" si="43"/>
        <v/>
      </c>
      <c r="F486" s="8">
        <f t="shared" si="44"/>
        <v>9.4560339634981755E-7</v>
      </c>
      <c r="G486" s="8" t="str">
        <f t="shared" si="45"/>
        <v/>
      </c>
      <c r="H486" s="69" t="str">
        <f t="shared" si="46"/>
        <v/>
      </c>
      <c r="I486" s="69" t="str">
        <f t="shared" si="47"/>
        <v/>
      </c>
      <c r="J486" s="70" t="str">
        <f t="shared" si="48"/>
        <v/>
      </c>
      <c r="K486" s="94"/>
      <c r="L486" s="93"/>
    </row>
    <row r="487" spans="1:12" ht="15" x14ac:dyDescent="0.25">
      <c r="A487" s="68">
        <v>487</v>
      </c>
      <c r="B487" s="174">
        <f>IF(Traitement3!B487&gt;0,Traitement3!B487,)</f>
        <v>0</v>
      </c>
      <c r="C487" s="3">
        <f>IF(AND(Traitement3!D487&lt;1000,Traitement3!D487&gt;0),Traitement3!D487,)</f>
        <v>0</v>
      </c>
      <c r="D487" s="68">
        <v>487</v>
      </c>
      <c r="E487" s="8" t="str">
        <f t="shared" si="43"/>
        <v/>
      </c>
      <c r="F487" s="8">
        <f t="shared" si="44"/>
        <v>9.4560339634981755E-7</v>
      </c>
      <c r="G487" s="8" t="str">
        <f t="shared" si="45"/>
        <v/>
      </c>
      <c r="H487" s="69" t="str">
        <f t="shared" si="46"/>
        <v/>
      </c>
      <c r="I487" s="69" t="str">
        <f t="shared" si="47"/>
        <v/>
      </c>
      <c r="J487" s="70" t="str">
        <f t="shared" si="48"/>
        <v/>
      </c>
      <c r="K487" s="94"/>
      <c r="L487" s="93"/>
    </row>
    <row r="488" spans="1:12" ht="15" x14ac:dyDescent="0.25">
      <c r="A488" s="68">
        <v>488</v>
      </c>
      <c r="B488" s="174">
        <f>IF(Traitement3!B488&gt;0,Traitement3!B488,)</f>
        <v>0</v>
      </c>
      <c r="C488" s="3">
        <f>IF(AND(Traitement3!D488&lt;1000,Traitement3!D488&gt;0),Traitement3!D488,)</f>
        <v>0</v>
      </c>
      <c r="D488" s="68">
        <v>488</v>
      </c>
      <c r="E488" s="8" t="str">
        <f t="shared" si="43"/>
        <v/>
      </c>
      <c r="F488" s="8">
        <f t="shared" si="44"/>
        <v>9.4560339634981755E-7</v>
      </c>
      <c r="G488" s="8" t="str">
        <f t="shared" si="45"/>
        <v/>
      </c>
      <c r="H488" s="69" t="str">
        <f t="shared" si="46"/>
        <v/>
      </c>
      <c r="I488" s="69" t="str">
        <f t="shared" si="47"/>
        <v/>
      </c>
      <c r="J488" s="70" t="str">
        <f t="shared" si="48"/>
        <v/>
      </c>
      <c r="K488" s="94"/>
      <c r="L488" s="93"/>
    </row>
    <row r="489" spans="1:12" ht="15" x14ac:dyDescent="0.25">
      <c r="A489" s="68">
        <v>489</v>
      </c>
      <c r="B489" s="174">
        <f>IF(Traitement3!B489&gt;0,Traitement3!B489,)</f>
        <v>0</v>
      </c>
      <c r="C489" s="3">
        <f>IF(AND(Traitement3!D489&lt;1000,Traitement3!D489&gt;0),Traitement3!D489,)</f>
        <v>0</v>
      </c>
      <c r="D489" s="68">
        <v>489</v>
      </c>
      <c r="E489" s="8" t="str">
        <f t="shared" si="43"/>
        <v/>
      </c>
      <c r="F489" s="8">
        <f t="shared" si="44"/>
        <v>9.4560339634981755E-7</v>
      </c>
      <c r="G489" s="8" t="str">
        <f t="shared" si="45"/>
        <v/>
      </c>
      <c r="H489" s="69" t="str">
        <f t="shared" si="46"/>
        <v/>
      </c>
      <c r="I489" s="69" t="str">
        <f t="shared" si="47"/>
        <v/>
      </c>
      <c r="J489" s="70" t="str">
        <f t="shared" si="48"/>
        <v/>
      </c>
      <c r="K489" s="94"/>
      <c r="L489" s="93"/>
    </row>
    <row r="490" spans="1:12" ht="15" x14ac:dyDescent="0.25">
      <c r="A490" s="68">
        <v>490</v>
      </c>
      <c r="B490" s="174">
        <f>IF(Traitement3!B490&gt;0,Traitement3!B490,)</f>
        <v>0</v>
      </c>
      <c r="C490" s="3">
        <f>IF(AND(Traitement3!D490&lt;1000,Traitement3!D490&gt;0),Traitement3!D490,)</f>
        <v>0</v>
      </c>
      <c r="D490" s="68">
        <v>490</v>
      </c>
      <c r="E490" s="8" t="str">
        <f t="shared" si="43"/>
        <v/>
      </c>
      <c r="F490" s="8">
        <f t="shared" si="44"/>
        <v>9.4560339634981755E-7</v>
      </c>
      <c r="G490" s="8" t="str">
        <f t="shared" si="45"/>
        <v/>
      </c>
      <c r="H490" s="69" t="str">
        <f t="shared" si="46"/>
        <v/>
      </c>
      <c r="I490" s="69" t="str">
        <f t="shared" si="47"/>
        <v/>
      </c>
      <c r="J490" s="70" t="str">
        <f t="shared" si="48"/>
        <v/>
      </c>
      <c r="K490" s="94"/>
      <c r="L490" s="93"/>
    </row>
    <row r="491" spans="1:12" ht="15" x14ac:dyDescent="0.25">
      <c r="A491" s="68">
        <v>491</v>
      </c>
      <c r="B491" s="174">
        <f>IF(Traitement3!B491&gt;0,Traitement3!B491,)</f>
        <v>0</v>
      </c>
      <c r="C491" s="3">
        <f>IF(AND(Traitement3!D491&lt;1000,Traitement3!D491&gt;0),Traitement3!D491,)</f>
        <v>0</v>
      </c>
      <c r="D491" s="68">
        <v>491</v>
      </c>
      <c r="E491" s="8" t="str">
        <f t="shared" si="43"/>
        <v/>
      </c>
      <c r="F491" s="8">
        <f t="shared" si="44"/>
        <v>9.4560339634981755E-7</v>
      </c>
      <c r="G491" s="8" t="str">
        <f t="shared" si="45"/>
        <v/>
      </c>
      <c r="H491" s="69" t="str">
        <f t="shared" si="46"/>
        <v/>
      </c>
      <c r="I491" s="69" t="str">
        <f t="shared" si="47"/>
        <v/>
      </c>
      <c r="J491" s="70" t="str">
        <f t="shared" si="48"/>
        <v/>
      </c>
      <c r="K491" s="94"/>
      <c r="L491" s="93"/>
    </row>
    <row r="492" spans="1:12" ht="15" x14ac:dyDescent="0.25">
      <c r="A492" s="68">
        <v>492</v>
      </c>
      <c r="B492" s="174">
        <f>IF(Traitement3!B492&gt;0,Traitement3!B492,)</f>
        <v>0</v>
      </c>
      <c r="C492" s="3">
        <f>IF(AND(Traitement3!D492&lt;1000,Traitement3!D492&gt;0),Traitement3!D492,)</f>
        <v>0</v>
      </c>
      <c r="D492" s="68">
        <v>492</v>
      </c>
      <c r="E492" s="8" t="str">
        <f t="shared" si="43"/>
        <v/>
      </c>
      <c r="F492" s="8">
        <f t="shared" si="44"/>
        <v>9.4560339634981755E-7</v>
      </c>
      <c r="G492" s="8" t="str">
        <f t="shared" si="45"/>
        <v/>
      </c>
      <c r="H492" s="69" t="str">
        <f t="shared" si="46"/>
        <v/>
      </c>
      <c r="I492" s="69" t="str">
        <f t="shared" si="47"/>
        <v/>
      </c>
      <c r="J492" s="70" t="str">
        <f t="shared" si="48"/>
        <v/>
      </c>
      <c r="K492" s="94"/>
      <c r="L492" s="93"/>
    </row>
    <row r="493" spans="1:12" ht="15" x14ac:dyDescent="0.25">
      <c r="A493" s="68">
        <v>493</v>
      </c>
      <c r="B493" s="174">
        <f>IF(Traitement3!B493&gt;0,Traitement3!B493,)</f>
        <v>0</v>
      </c>
      <c r="C493" s="3">
        <f>IF(AND(Traitement3!D493&lt;1000,Traitement3!D493&gt;0),Traitement3!D493,)</f>
        <v>0</v>
      </c>
      <c r="D493" s="68">
        <v>493</v>
      </c>
      <c r="E493" s="8" t="str">
        <f t="shared" si="43"/>
        <v/>
      </c>
      <c r="F493" s="8">
        <f t="shared" si="44"/>
        <v>9.4560339634981755E-7</v>
      </c>
      <c r="G493" s="8" t="str">
        <f t="shared" si="45"/>
        <v/>
      </c>
      <c r="H493" s="69" t="str">
        <f t="shared" si="46"/>
        <v/>
      </c>
      <c r="I493" s="69" t="str">
        <f t="shared" si="47"/>
        <v/>
      </c>
      <c r="J493" s="70" t="str">
        <f t="shared" si="48"/>
        <v/>
      </c>
      <c r="K493" s="94"/>
      <c r="L493" s="93"/>
    </row>
    <row r="494" spans="1:12" ht="15" x14ac:dyDescent="0.25">
      <c r="A494" s="68">
        <v>494</v>
      </c>
      <c r="B494" s="174">
        <f>IF(Traitement3!B494&gt;0,Traitement3!B494,)</f>
        <v>0</v>
      </c>
      <c r="C494" s="3">
        <f>IF(AND(Traitement3!D494&lt;1000,Traitement3!D494&gt;0),Traitement3!D494,)</f>
        <v>0</v>
      </c>
      <c r="D494" s="68">
        <v>494</v>
      </c>
      <c r="E494" s="8" t="str">
        <f t="shared" si="43"/>
        <v/>
      </c>
      <c r="F494" s="8">
        <f t="shared" si="44"/>
        <v>9.4560339634981755E-7</v>
      </c>
      <c r="G494" s="8" t="str">
        <f t="shared" si="45"/>
        <v/>
      </c>
      <c r="H494" s="69" t="str">
        <f t="shared" si="46"/>
        <v/>
      </c>
      <c r="I494" s="69" t="str">
        <f t="shared" si="47"/>
        <v/>
      </c>
      <c r="J494" s="70" t="str">
        <f t="shared" si="48"/>
        <v/>
      </c>
      <c r="K494" s="94"/>
      <c r="L494" s="93"/>
    </row>
    <row r="495" spans="1:12" ht="15" x14ac:dyDescent="0.25">
      <c r="A495" s="68">
        <v>495</v>
      </c>
      <c r="B495" s="174">
        <f>IF(Traitement3!B495&gt;0,Traitement3!B495,)</f>
        <v>0</v>
      </c>
      <c r="C495" s="3">
        <f>IF(AND(Traitement3!D495&lt;1000,Traitement3!D495&gt;0),Traitement3!D495,)</f>
        <v>0</v>
      </c>
      <c r="D495" s="68">
        <v>495</v>
      </c>
      <c r="E495" s="8" t="str">
        <f t="shared" si="43"/>
        <v/>
      </c>
      <c r="F495" s="8">
        <f t="shared" si="44"/>
        <v>9.4560339634981755E-7</v>
      </c>
      <c r="G495" s="8" t="str">
        <f t="shared" si="45"/>
        <v/>
      </c>
      <c r="H495" s="69" t="str">
        <f t="shared" si="46"/>
        <v/>
      </c>
      <c r="I495" s="69" t="str">
        <f t="shared" si="47"/>
        <v/>
      </c>
      <c r="J495" s="70" t="str">
        <f t="shared" si="48"/>
        <v/>
      </c>
      <c r="K495" s="94"/>
      <c r="L495" s="93"/>
    </row>
    <row r="496" spans="1:12" ht="15" x14ac:dyDescent="0.25">
      <c r="A496" s="68">
        <v>496</v>
      </c>
      <c r="B496" s="174">
        <f>IF(Traitement3!B496&gt;0,Traitement3!B496,)</f>
        <v>0</v>
      </c>
      <c r="C496" s="3">
        <f>IF(AND(Traitement3!D496&lt;1000,Traitement3!D496&gt;0),Traitement3!D496,)</f>
        <v>0</v>
      </c>
      <c r="D496" s="68">
        <v>496</v>
      </c>
      <c r="E496" s="8" t="str">
        <f t="shared" si="43"/>
        <v/>
      </c>
      <c r="F496" s="8">
        <f t="shared" si="44"/>
        <v>9.4560339634981755E-7</v>
      </c>
      <c r="G496" s="8" t="str">
        <f t="shared" si="45"/>
        <v/>
      </c>
      <c r="H496" s="69" t="str">
        <f t="shared" si="46"/>
        <v/>
      </c>
      <c r="I496" s="69" t="str">
        <f t="shared" si="47"/>
        <v/>
      </c>
      <c r="J496" s="70" t="str">
        <f t="shared" si="48"/>
        <v/>
      </c>
      <c r="K496" s="94"/>
      <c r="L496" s="93"/>
    </row>
    <row r="497" spans="1:12" ht="15" x14ac:dyDescent="0.25">
      <c r="A497" s="68">
        <v>497</v>
      </c>
      <c r="B497" s="174">
        <f>IF(Traitement3!B497&gt;0,Traitement3!B497,)</f>
        <v>0</v>
      </c>
      <c r="C497" s="3">
        <f>IF(AND(Traitement3!D497&lt;1000,Traitement3!D497&gt;0),Traitement3!D497,)</f>
        <v>0</v>
      </c>
      <c r="D497" s="68">
        <v>497</v>
      </c>
      <c r="E497" s="8" t="str">
        <f t="shared" si="43"/>
        <v/>
      </c>
      <c r="F497" s="8">
        <f t="shared" si="44"/>
        <v>9.4560339634981755E-7</v>
      </c>
      <c r="G497" s="8" t="str">
        <f t="shared" si="45"/>
        <v/>
      </c>
      <c r="H497" s="69" t="str">
        <f t="shared" si="46"/>
        <v/>
      </c>
      <c r="I497" s="69" t="str">
        <f t="shared" si="47"/>
        <v/>
      </c>
      <c r="J497" s="70" t="str">
        <f t="shared" si="48"/>
        <v/>
      </c>
      <c r="K497" s="94"/>
      <c r="L497" s="93"/>
    </row>
    <row r="498" spans="1:12" ht="15" x14ac:dyDescent="0.25">
      <c r="A498" s="68">
        <v>498</v>
      </c>
      <c r="B498" s="174">
        <f>IF(Traitement3!B498&gt;0,Traitement3!B498,)</f>
        <v>0</v>
      </c>
      <c r="C498" s="3">
        <f>IF(AND(Traitement3!D498&lt;1000,Traitement3!D498&gt;0),Traitement3!D498,)</f>
        <v>0</v>
      </c>
      <c r="D498" s="68">
        <v>498</v>
      </c>
      <c r="E498" s="8" t="str">
        <f t="shared" si="43"/>
        <v/>
      </c>
      <c r="F498" s="8">
        <f t="shared" si="44"/>
        <v>9.4560339634981755E-7</v>
      </c>
      <c r="G498" s="8" t="str">
        <f t="shared" si="45"/>
        <v/>
      </c>
      <c r="H498" s="69" t="str">
        <f t="shared" si="46"/>
        <v/>
      </c>
      <c r="I498" s="69" t="str">
        <f t="shared" si="47"/>
        <v/>
      </c>
      <c r="J498" s="70" t="str">
        <f t="shared" si="48"/>
        <v/>
      </c>
      <c r="K498" s="94"/>
      <c r="L498" s="93"/>
    </row>
    <row r="499" spans="1:12" ht="15" x14ac:dyDescent="0.25">
      <c r="A499" s="68">
        <v>499</v>
      </c>
      <c r="B499" s="174">
        <f>IF(Traitement3!B499&gt;0,Traitement3!B499,)</f>
        <v>0</v>
      </c>
      <c r="C499" s="3">
        <f>IF(AND(Traitement3!D499&lt;1000,Traitement3!D499&gt;0),Traitement3!D499,)</f>
        <v>0</v>
      </c>
      <c r="D499" s="68">
        <v>499</v>
      </c>
      <c r="E499" s="8" t="str">
        <f t="shared" si="43"/>
        <v/>
      </c>
      <c r="F499" s="8">
        <f t="shared" si="44"/>
        <v>9.4560339634981755E-7</v>
      </c>
      <c r="G499" s="8" t="str">
        <f t="shared" si="45"/>
        <v/>
      </c>
      <c r="H499" s="69" t="str">
        <f t="shared" si="46"/>
        <v/>
      </c>
      <c r="I499" s="69" t="str">
        <f t="shared" si="47"/>
        <v/>
      </c>
      <c r="J499" s="70" t="str">
        <f t="shared" si="48"/>
        <v/>
      </c>
      <c r="K499" s="94"/>
      <c r="L499" s="93"/>
    </row>
    <row r="500" spans="1:12" ht="15" x14ac:dyDescent="0.25">
      <c r="A500" s="68">
        <v>500</v>
      </c>
      <c r="B500" s="174">
        <f>IF(Traitement3!B500&gt;0,Traitement3!B500,)</f>
        <v>0</v>
      </c>
      <c r="C500" s="3">
        <f>IF(AND(Traitement3!D500&lt;1000,Traitement3!D500&gt;0),Traitement3!D500,)</f>
        <v>0</v>
      </c>
      <c r="D500" s="68">
        <v>500</v>
      </c>
      <c r="E500" s="8" t="str">
        <f t="shared" si="43"/>
        <v/>
      </c>
      <c r="F500" s="8">
        <f t="shared" si="44"/>
        <v>9.4560339634981755E-7</v>
      </c>
      <c r="G500" s="8" t="str">
        <f t="shared" si="45"/>
        <v/>
      </c>
      <c r="H500" s="69" t="str">
        <f t="shared" si="46"/>
        <v/>
      </c>
      <c r="I500" s="69" t="str">
        <f t="shared" si="47"/>
        <v/>
      </c>
      <c r="J500" s="70" t="str">
        <f t="shared" si="48"/>
        <v/>
      </c>
      <c r="K500" s="94"/>
      <c r="L500" s="93"/>
    </row>
  </sheetData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789"/>
  <sheetViews>
    <sheetView workbookViewId="0">
      <selection activeCell="B9" sqref="B9:I455"/>
    </sheetView>
  </sheetViews>
  <sheetFormatPr baseColWidth="10" defaultColWidth="11.42578125" defaultRowHeight="15" x14ac:dyDescent="0.25"/>
  <cols>
    <col min="1" max="16384" width="11.42578125" style="174"/>
  </cols>
  <sheetData>
    <row r="1" spans="1:10" x14ac:dyDescent="0.25">
      <c r="A1" s="174" t="s">
        <v>147</v>
      </c>
      <c r="B1" s="174">
        <v>5</v>
      </c>
    </row>
    <row r="2" spans="1:10" x14ac:dyDescent="0.25">
      <c r="A2" s="174" t="s">
        <v>148</v>
      </c>
      <c r="B2" s="174" t="s">
        <v>166</v>
      </c>
    </row>
    <row r="3" spans="1:10" x14ac:dyDescent="0.25">
      <c r="A3" s="174" t="s">
        <v>149</v>
      </c>
      <c r="B3" s="174" t="s">
        <v>189</v>
      </c>
    </row>
    <row r="4" spans="1:10" x14ac:dyDescent="0.25">
      <c r="A4" s="174" t="s">
        <v>150</v>
      </c>
      <c r="B4" s="174" t="s">
        <v>167</v>
      </c>
    </row>
    <row r="5" spans="1:10" x14ac:dyDescent="0.25">
      <c r="A5" s="174" t="s">
        <v>151</v>
      </c>
      <c r="B5" s="174" t="s">
        <v>168</v>
      </c>
    </row>
    <row r="6" spans="1:10" x14ac:dyDescent="0.25">
      <c r="A6" s="174" t="s">
        <v>152</v>
      </c>
      <c r="B6" s="174" t="s">
        <v>190</v>
      </c>
    </row>
    <row r="8" spans="1:10" x14ac:dyDescent="0.25">
      <c r="A8" s="174" t="s">
        <v>153</v>
      </c>
      <c r="B8" s="174" t="s">
        <v>154</v>
      </c>
      <c r="C8" s="174" t="s">
        <v>155</v>
      </c>
      <c r="D8" s="174" t="s">
        <v>156</v>
      </c>
      <c r="E8" s="174" t="s">
        <v>157</v>
      </c>
      <c r="F8" s="174" t="s">
        <v>158</v>
      </c>
      <c r="G8" s="174" t="s">
        <v>159</v>
      </c>
      <c r="H8" s="174" t="s">
        <v>160</v>
      </c>
      <c r="I8" s="174" t="s">
        <v>161</v>
      </c>
      <c r="J8" s="174" t="s">
        <v>162</v>
      </c>
    </row>
    <row r="9" spans="1:10" x14ac:dyDescent="0.25">
      <c r="A9" s="174" t="s">
        <v>163</v>
      </c>
      <c r="B9" s="174">
        <v>298</v>
      </c>
      <c r="C9" s="174">
        <v>452</v>
      </c>
      <c r="D9" s="174">
        <v>231</v>
      </c>
      <c r="E9" s="174">
        <v>1272</v>
      </c>
      <c r="F9" s="174">
        <v>197.77</v>
      </c>
      <c r="G9" s="174">
        <v>1952</v>
      </c>
      <c r="H9" s="174">
        <v>53.672730000000001</v>
      </c>
      <c r="I9" s="174">
        <v>50.587179999999996</v>
      </c>
      <c r="J9" s="174">
        <v>-3.44828</v>
      </c>
    </row>
    <row r="10" spans="1:10" x14ac:dyDescent="0.25">
      <c r="A10" s="174" t="s">
        <v>163</v>
      </c>
      <c r="B10" s="174">
        <v>871</v>
      </c>
      <c r="C10" s="174">
        <v>466</v>
      </c>
      <c r="D10" s="174">
        <v>227</v>
      </c>
      <c r="E10" s="174">
        <v>1272</v>
      </c>
      <c r="F10" s="174">
        <v>197.52</v>
      </c>
      <c r="G10" s="174">
        <v>1949</v>
      </c>
      <c r="H10" s="174">
        <v>53.627270000000003</v>
      </c>
      <c r="I10" s="174">
        <v>50.587179999999996</v>
      </c>
      <c r="J10" s="174">
        <v>-5.1724100000000002</v>
      </c>
    </row>
    <row r="11" spans="1:10" x14ac:dyDescent="0.25">
      <c r="A11" s="174" t="s">
        <v>163</v>
      </c>
      <c r="B11" s="174">
        <v>1441</v>
      </c>
      <c r="C11" s="174">
        <v>444</v>
      </c>
      <c r="D11" s="174">
        <v>250</v>
      </c>
      <c r="E11" s="174">
        <v>1271</v>
      </c>
      <c r="F11" s="174">
        <v>197.37</v>
      </c>
      <c r="G11" s="174">
        <v>1948</v>
      </c>
      <c r="H11" s="174">
        <v>53.622729999999997</v>
      </c>
      <c r="I11" s="174">
        <v>50.578240000000001</v>
      </c>
      <c r="J11" s="174">
        <v>-5.7471300000000003</v>
      </c>
    </row>
    <row r="12" spans="1:10" x14ac:dyDescent="0.25">
      <c r="A12" s="174" t="s">
        <v>163</v>
      </c>
      <c r="B12" s="174">
        <v>2011</v>
      </c>
      <c r="C12" s="174">
        <v>457</v>
      </c>
      <c r="D12" s="174">
        <v>241</v>
      </c>
      <c r="E12" s="174">
        <v>1272</v>
      </c>
      <c r="F12" s="174">
        <v>197.22</v>
      </c>
      <c r="G12" s="174">
        <v>1946</v>
      </c>
      <c r="H12" s="174">
        <v>53.604550000000003</v>
      </c>
      <c r="I12" s="174">
        <v>50.587179999999996</v>
      </c>
      <c r="J12" s="174">
        <v>-6.8965500000000004</v>
      </c>
    </row>
    <row r="13" spans="1:10" x14ac:dyDescent="0.25">
      <c r="A13" s="174" t="s">
        <v>163</v>
      </c>
      <c r="B13" s="174">
        <v>2582</v>
      </c>
      <c r="C13" s="174">
        <v>459</v>
      </c>
      <c r="D13" s="174">
        <v>242</v>
      </c>
      <c r="E13" s="174">
        <v>1272</v>
      </c>
      <c r="F13" s="174">
        <v>197.07</v>
      </c>
      <c r="G13" s="174">
        <v>1944</v>
      </c>
      <c r="H13" s="174">
        <v>53.590910000000001</v>
      </c>
      <c r="I13" s="174">
        <v>50.587179999999996</v>
      </c>
      <c r="J13" s="174">
        <v>-8.0459800000000001</v>
      </c>
    </row>
    <row r="14" spans="1:10" x14ac:dyDescent="0.25">
      <c r="A14" s="174" t="s">
        <v>163</v>
      </c>
      <c r="B14" s="174">
        <v>3152</v>
      </c>
      <c r="C14" s="174">
        <v>476</v>
      </c>
      <c r="D14" s="174">
        <v>230</v>
      </c>
      <c r="E14" s="174">
        <v>1272</v>
      </c>
      <c r="F14" s="174">
        <v>196.91</v>
      </c>
      <c r="G14" s="174">
        <v>1944</v>
      </c>
      <c r="H14" s="174">
        <v>53.568179999999998</v>
      </c>
      <c r="I14" s="174">
        <v>50.587179999999996</v>
      </c>
      <c r="J14" s="174">
        <v>-8.0459800000000001</v>
      </c>
    </row>
    <row r="15" spans="1:10" x14ac:dyDescent="0.25">
      <c r="A15" s="174" t="s">
        <v>163</v>
      </c>
      <c r="B15" s="174">
        <v>3722</v>
      </c>
      <c r="C15" s="174">
        <v>464</v>
      </c>
      <c r="D15" s="174">
        <v>244</v>
      </c>
      <c r="E15" s="174">
        <v>1272</v>
      </c>
      <c r="F15" s="174">
        <v>196.75</v>
      </c>
      <c r="G15" s="174">
        <v>1941</v>
      </c>
      <c r="H15" s="174">
        <v>53.559089999999998</v>
      </c>
      <c r="I15" s="174">
        <v>50.587179999999996</v>
      </c>
      <c r="J15" s="174">
        <v>-9.7701100000000007</v>
      </c>
    </row>
    <row r="16" spans="1:10" x14ac:dyDescent="0.25">
      <c r="A16" s="174" t="s">
        <v>163</v>
      </c>
      <c r="B16" s="174">
        <v>4291</v>
      </c>
      <c r="C16" s="174">
        <v>444</v>
      </c>
      <c r="D16" s="174">
        <v>265</v>
      </c>
      <c r="E16" s="174">
        <v>1272</v>
      </c>
      <c r="F16" s="174">
        <v>196.57</v>
      </c>
      <c r="G16" s="174">
        <v>1939</v>
      </c>
      <c r="H16" s="174">
        <v>53.559089999999998</v>
      </c>
      <c r="I16" s="174">
        <v>50.587179999999996</v>
      </c>
      <c r="J16" s="174">
        <v>-10.91954</v>
      </c>
    </row>
    <row r="17" spans="1:10" x14ac:dyDescent="0.25">
      <c r="A17" s="174" t="s">
        <v>163</v>
      </c>
      <c r="B17" s="174">
        <v>4858</v>
      </c>
      <c r="C17" s="174">
        <v>450</v>
      </c>
      <c r="D17" s="174">
        <v>264</v>
      </c>
      <c r="E17" s="174">
        <v>1272</v>
      </c>
      <c r="F17" s="174">
        <v>196.39</v>
      </c>
      <c r="G17" s="174">
        <v>1936</v>
      </c>
      <c r="H17" s="174">
        <v>53.527270000000001</v>
      </c>
      <c r="I17" s="174">
        <v>50.578240000000001</v>
      </c>
      <c r="J17" s="174">
        <v>-12.64368</v>
      </c>
    </row>
    <row r="18" spans="1:10" x14ac:dyDescent="0.25">
      <c r="A18" s="174" t="s">
        <v>163</v>
      </c>
      <c r="B18" s="174">
        <v>5424</v>
      </c>
      <c r="C18" s="174">
        <v>471</v>
      </c>
      <c r="D18" s="174">
        <v>250</v>
      </c>
      <c r="E18" s="174">
        <v>1271</v>
      </c>
      <c r="F18" s="174">
        <v>196.21</v>
      </c>
      <c r="G18" s="174">
        <v>1933</v>
      </c>
      <c r="H18" s="174">
        <v>53.5</v>
      </c>
      <c r="I18" s="174">
        <v>50.578240000000001</v>
      </c>
      <c r="J18" s="174">
        <v>-14.36782</v>
      </c>
    </row>
    <row r="19" spans="1:10" x14ac:dyDescent="0.25">
      <c r="A19" s="174" t="s">
        <v>163</v>
      </c>
      <c r="B19" s="174">
        <v>5990</v>
      </c>
      <c r="C19" s="174">
        <v>457</v>
      </c>
      <c r="D19" s="174">
        <v>267</v>
      </c>
      <c r="E19" s="174">
        <v>1270</v>
      </c>
      <c r="F19" s="174">
        <v>196.02</v>
      </c>
      <c r="G19" s="174">
        <v>1931</v>
      </c>
      <c r="H19" s="174">
        <v>53.486359999999998</v>
      </c>
      <c r="I19" s="174">
        <v>50.569299999999998</v>
      </c>
      <c r="J19" s="174">
        <v>-15.517239999999999</v>
      </c>
    </row>
    <row r="20" spans="1:10" x14ac:dyDescent="0.25">
      <c r="A20" s="174" t="s">
        <v>163</v>
      </c>
      <c r="B20" s="174">
        <v>6555</v>
      </c>
      <c r="C20" s="174">
        <v>481</v>
      </c>
      <c r="D20" s="174">
        <v>251</v>
      </c>
      <c r="E20" s="174">
        <v>1270</v>
      </c>
      <c r="F20" s="174">
        <v>195.83</v>
      </c>
      <c r="G20" s="174">
        <v>1927</v>
      </c>
      <c r="H20" s="174">
        <v>53.45</v>
      </c>
      <c r="I20" s="174">
        <v>50.569299999999998</v>
      </c>
      <c r="J20" s="174">
        <v>-17.816089999999999</v>
      </c>
    </row>
    <row r="21" spans="1:10" x14ac:dyDescent="0.25">
      <c r="A21" s="174" t="s">
        <v>163</v>
      </c>
      <c r="B21" s="174">
        <v>7121</v>
      </c>
      <c r="C21" s="174">
        <v>456</v>
      </c>
      <c r="D21" s="174">
        <v>278</v>
      </c>
      <c r="E21" s="174">
        <v>1269</v>
      </c>
      <c r="F21" s="174">
        <v>195.64</v>
      </c>
      <c r="G21" s="174">
        <v>1924</v>
      </c>
      <c r="H21" s="174">
        <v>53.440910000000002</v>
      </c>
      <c r="I21" s="174">
        <v>50.560360000000003</v>
      </c>
      <c r="J21" s="174">
        <v>-19.540230000000001</v>
      </c>
    </row>
    <row r="22" spans="1:10" x14ac:dyDescent="0.25">
      <c r="A22" s="174" t="s">
        <v>163</v>
      </c>
      <c r="B22" s="174">
        <v>7687</v>
      </c>
      <c r="C22" s="174">
        <v>460</v>
      </c>
      <c r="D22" s="174">
        <v>278</v>
      </c>
      <c r="E22" s="174">
        <v>1268</v>
      </c>
      <c r="F22" s="174">
        <v>195.45</v>
      </c>
      <c r="G22" s="174">
        <v>1919</v>
      </c>
      <c r="H22" s="174">
        <v>53.422730000000001</v>
      </c>
      <c r="I22" s="174">
        <v>50.551409999999997</v>
      </c>
      <c r="J22" s="174">
        <v>-22.413789999999999</v>
      </c>
    </row>
    <row r="23" spans="1:10" x14ac:dyDescent="0.25">
      <c r="A23" s="174" t="s">
        <v>163</v>
      </c>
      <c r="B23" s="174">
        <v>8255</v>
      </c>
      <c r="C23" s="174">
        <v>486</v>
      </c>
      <c r="D23" s="174">
        <v>264</v>
      </c>
      <c r="E23" s="174">
        <v>1266</v>
      </c>
      <c r="F23" s="174">
        <v>195.2</v>
      </c>
      <c r="G23" s="174">
        <v>1913</v>
      </c>
      <c r="H23" s="174">
        <v>53.368180000000002</v>
      </c>
      <c r="I23" s="174">
        <v>50.533529999999999</v>
      </c>
      <c r="J23" s="174">
        <v>-25.862069999999999</v>
      </c>
    </row>
    <row r="24" spans="1:10" x14ac:dyDescent="0.25">
      <c r="A24" s="174" t="s">
        <v>163</v>
      </c>
      <c r="B24" s="174">
        <v>8824</v>
      </c>
      <c r="C24" s="174">
        <v>462</v>
      </c>
      <c r="D24" s="174">
        <v>291</v>
      </c>
      <c r="E24" s="174">
        <v>1266</v>
      </c>
      <c r="F24" s="174">
        <v>194.97</v>
      </c>
      <c r="G24" s="174">
        <v>1906</v>
      </c>
      <c r="H24" s="174">
        <v>53.354550000000003</v>
      </c>
      <c r="I24" s="174">
        <v>50.533529999999999</v>
      </c>
      <c r="J24" s="174">
        <v>-29.885059999999999</v>
      </c>
    </row>
    <row r="25" spans="1:10" x14ac:dyDescent="0.25">
      <c r="A25" s="174" t="s">
        <v>163</v>
      </c>
      <c r="B25" s="174">
        <v>9395</v>
      </c>
      <c r="C25" s="174">
        <v>468</v>
      </c>
      <c r="D25" s="174">
        <v>291</v>
      </c>
      <c r="E25" s="174">
        <v>1265</v>
      </c>
      <c r="F25" s="174">
        <v>194.77</v>
      </c>
      <c r="G25" s="174">
        <v>1901</v>
      </c>
      <c r="H25" s="174">
        <v>53.327269999999999</v>
      </c>
      <c r="I25" s="174">
        <v>50.524590000000003</v>
      </c>
      <c r="J25" s="174">
        <v>-32.758620000000001</v>
      </c>
    </row>
    <row r="26" spans="1:10" x14ac:dyDescent="0.25">
      <c r="A26" s="174" t="s">
        <v>163</v>
      </c>
      <c r="B26" s="174">
        <v>9965</v>
      </c>
      <c r="C26" s="174">
        <v>488</v>
      </c>
      <c r="D26" s="174">
        <v>279</v>
      </c>
      <c r="E26" s="174">
        <v>1263</v>
      </c>
      <c r="F26" s="174">
        <v>194.58</v>
      </c>
      <c r="G26" s="174">
        <v>1896</v>
      </c>
      <c r="H26" s="174">
        <v>53.290909999999997</v>
      </c>
      <c r="I26" s="174">
        <v>50.515650000000001</v>
      </c>
      <c r="J26" s="174">
        <v>-35.632179999999998</v>
      </c>
    </row>
    <row r="27" spans="1:10" x14ac:dyDescent="0.25">
      <c r="A27" s="174" t="s">
        <v>163</v>
      </c>
      <c r="B27" s="174">
        <v>10534</v>
      </c>
      <c r="C27" s="174">
        <v>495</v>
      </c>
      <c r="D27" s="174">
        <v>276</v>
      </c>
      <c r="E27" s="174">
        <v>1264</v>
      </c>
      <c r="F27" s="174">
        <v>194.38</v>
      </c>
      <c r="G27" s="174">
        <v>1890</v>
      </c>
      <c r="H27" s="174">
        <v>53.272730000000003</v>
      </c>
      <c r="I27" s="174">
        <v>50.515650000000001</v>
      </c>
      <c r="J27" s="174">
        <v>-39.080460000000002</v>
      </c>
    </row>
    <row r="28" spans="1:10" x14ac:dyDescent="0.25">
      <c r="A28" s="174" t="s">
        <v>163</v>
      </c>
      <c r="B28" s="174">
        <v>11101</v>
      </c>
      <c r="C28" s="174">
        <v>475</v>
      </c>
      <c r="D28" s="174">
        <v>296</v>
      </c>
      <c r="E28" s="174">
        <v>1262</v>
      </c>
      <c r="F28" s="174">
        <v>194.19</v>
      </c>
      <c r="G28" s="174">
        <v>1884</v>
      </c>
      <c r="H28" s="174">
        <v>53.272730000000003</v>
      </c>
      <c r="I28" s="174">
        <v>50.49776</v>
      </c>
      <c r="J28" s="174">
        <v>-42.528739999999999</v>
      </c>
    </row>
    <row r="29" spans="1:10" x14ac:dyDescent="0.25">
      <c r="A29" s="174" t="s">
        <v>163</v>
      </c>
      <c r="B29" s="174">
        <v>11668</v>
      </c>
      <c r="C29" s="174">
        <v>496</v>
      </c>
      <c r="D29" s="174">
        <v>283</v>
      </c>
      <c r="E29" s="174">
        <v>1260</v>
      </c>
      <c r="F29" s="174">
        <v>194</v>
      </c>
      <c r="G29" s="174">
        <v>1876</v>
      </c>
      <c r="H29" s="174">
        <v>53.236359999999998</v>
      </c>
      <c r="I29" s="174">
        <v>50.479880000000001</v>
      </c>
      <c r="J29" s="174">
        <v>-47.126440000000002</v>
      </c>
    </row>
    <row r="30" spans="1:10" x14ac:dyDescent="0.25">
      <c r="A30" s="174" t="s">
        <v>163</v>
      </c>
      <c r="B30" s="174">
        <v>12234</v>
      </c>
      <c r="C30" s="174">
        <v>477</v>
      </c>
      <c r="D30" s="174">
        <v>301</v>
      </c>
      <c r="E30" s="174">
        <v>1261</v>
      </c>
      <c r="F30" s="174">
        <v>193.81</v>
      </c>
      <c r="G30" s="174">
        <v>1869</v>
      </c>
      <c r="H30" s="174">
        <v>53.24091</v>
      </c>
      <c r="I30" s="174">
        <v>50.488819999999997</v>
      </c>
      <c r="J30" s="174">
        <v>-51.149430000000002</v>
      </c>
    </row>
    <row r="31" spans="1:10" x14ac:dyDescent="0.25">
      <c r="A31" s="174" t="s">
        <v>163</v>
      </c>
      <c r="B31" s="174">
        <v>12799</v>
      </c>
      <c r="C31" s="174">
        <v>495</v>
      </c>
      <c r="D31" s="174">
        <v>292</v>
      </c>
      <c r="E31" s="174">
        <v>1259</v>
      </c>
      <c r="F31" s="174">
        <v>193.61</v>
      </c>
      <c r="G31" s="174">
        <v>1861</v>
      </c>
      <c r="H31" s="174">
        <v>53.2</v>
      </c>
      <c r="I31" s="174">
        <v>50.470939999999999</v>
      </c>
      <c r="J31" s="174">
        <v>-55.747129999999999</v>
      </c>
    </row>
    <row r="32" spans="1:10" x14ac:dyDescent="0.25">
      <c r="A32" s="174" t="s">
        <v>163</v>
      </c>
      <c r="B32" s="174">
        <v>13364</v>
      </c>
      <c r="C32" s="174">
        <v>508</v>
      </c>
      <c r="D32" s="174">
        <v>284</v>
      </c>
      <c r="E32" s="174">
        <v>1258</v>
      </c>
      <c r="F32" s="174">
        <v>193.41</v>
      </c>
      <c r="G32" s="174">
        <v>1852</v>
      </c>
      <c r="H32" s="174">
        <v>53.17727</v>
      </c>
      <c r="I32" s="174">
        <v>50.462000000000003</v>
      </c>
      <c r="J32" s="174">
        <v>-60.919539999999998</v>
      </c>
    </row>
    <row r="33" spans="1:10" x14ac:dyDescent="0.25">
      <c r="A33" s="174" t="s">
        <v>163</v>
      </c>
      <c r="B33" s="174">
        <v>13929</v>
      </c>
      <c r="C33" s="174">
        <v>491</v>
      </c>
      <c r="D33" s="174">
        <v>301</v>
      </c>
      <c r="E33" s="174">
        <v>1257</v>
      </c>
      <c r="F33" s="174">
        <v>193.22</v>
      </c>
      <c r="G33" s="174">
        <v>1843</v>
      </c>
      <c r="H33" s="174">
        <v>53.17727</v>
      </c>
      <c r="I33" s="174">
        <v>50.453060000000001</v>
      </c>
      <c r="J33" s="174">
        <v>-66.666659999999993</v>
      </c>
    </row>
    <row r="34" spans="1:10" x14ac:dyDescent="0.25">
      <c r="A34" s="174" t="s">
        <v>163</v>
      </c>
      <c r="B34" s="174">
        <v>14493</v>
      </c>
      <c r="C34" s="174">
        <v>498</v>
      </c>
      <c r="D34" s="174">
        <v>299</v>
      </c>
      <c r="E34" s="174">
        <v>1255</v>
      </c>
      <c r="F34" s="174">
        <v>193.02</v>
      </c>
      <c r="G34" s="174">
        <v>1834</v>
      </c>
      <c r="H34" s="174">
        <v>53.154539999999997</v>
      </c>
      <c r="I34" s="174">
        <v>50.435169999999999</v>
      </c>
      <c r="J34" s="174">
        <v>-71.26437</v>
      </c>
    </row>
    <row r="35" spans="1:10" x14ac:dyDescent="0.25">
      <c r="A35" s="174" t="s">
        <v>163</v>
      </c>
      <c r="B35" s="174">
        <v>15058</v>
      </c>
      <c r="C35" s="174">
        <v>515</v>
      </c>
      <c r="D35" s="174">
        <v>287</v>
      </c>
      <c r="E35" s="174">
        <v>1254</v>
      </c>
      <c r="F35" s="174">
        <v>192.82</v>
      </c>
      <c r="G35" s="174">
        <v>1826</v>
      </c>
      <c r="H35" s="174">
        <v>53.131819999999998</v>
      </c>
      <c r="I35" s="174">
        <v>50.426229999999997</v>
      </c>
      <c r="J35" s="174">
        <v>-76.436779999999999</v>
      </c>
    </row>
    <row r="36" spans="1:10" x14ac:dyDescent="0.25">
      <c r="A36" s="174" t="s">
        <v>163</v>
      </c>
      <c r="B36" s="174">
        <v>15625</v>
      </c>
      <c r="C36" s="174">
        <v>501</v>
      </c>
      <c r="D36" s="174">
        <v>302</v>
      </c>
      <c r="E36" s="174">
        <v>1253</v>
      </c>
      <c r="F36" s="174">
        <v>192.61</v>
      </c>
      <c r="G36" s="174">
        <v>1814</v>
      </c>
      <c r="H36" s="174">
        <v>53.127270000000003</v>
      </c>
      <c r="I36" s="174">
        <v>50.417290000000001</v>
      </c>
      <c r="J36" s="174">
        <v>-82.758619999999993</v>
      </c>
    </row>
    <row r="37" spans="1:10" x14ac:dyDescent="0.25">
      <c r="A37" s="174" t="s">
        <v>163</v>
      </c>
      <c r="B37" s="174">
        <v>16194</v>
      </c>
      <c r="C37" s="174">
        <v>515</v>
      </c>
      <c r="D37" s="174">
        <v>293</v>
      </c>
      <c r="E37" s="174">
        <v>1252</v>
      </c>
      <c r="F37" s="174">
        <v>192.41</v>
      </c>
      <c r="G37" s="174">
        <v>1802</v>
      </c>
      <c r="H37" s="174">
        <v>53.104550000000003</v>
      </c>
      <c r="I37" s="174">
        <v>50.408340000000003</v>
      </c>
      <c r="J37" s="174">
        <v>-89.655169999999998</v>
      </c>
    </row>
    <row r="38" spans="1:10" x14ac:dyDescent="0.25">
      <c r="A38" s="174" t="s">
        <v>163</v>
      </c>
      <c r="B38" s="174">
        <v>16763</v>
      </c>
      <c r="C38" s="174">
        <v>513</v>
      </c>
      <c r="D38" s="174">
        <v>296</v>
      </c>
      <c r="E38" s="174">
        <v>1251</v>
      </c>
      <c r="F38" s="174">
        <v>192.2</v>
      </c>
      <c r="G38" s="174">
        <v>1792</v>
      </c>
      <c r="H38" s="174">
        <v>53.1</v>
      </c>
      <c r="I38" s="174">
        <v>50.3994</v>
      </c>
      <c r="J38" s="174">
        <v>-95.402299999999997</v>
      </c>
    </row>
    <row r="39" spans="1:10" x14ac:dyDescent="0.25">
      <c r="A39" s="174" t="s">
        <v>163</v>
      </c>
      <c r="B39" s="174">
        <v>17333</v>
      </c>
      <c r="C39" s="174">
        <v>469</v>
      </c>
      <c r="D39" s="174">
        <v>340</v>
      </c>
      <c r="E39" s="174">
        <v>1250</v>
      </c>
      <c r="F39" s="174">
        <v>191.98</v>
      </c>
      <c r="G39" s="174">
        <v>1778</v>
      </c>
      <c r="H39" s="174">
        <v>53.1</v>
      </c>
      <c r="I39" s="174">
        <v>50.390459999999997</v>
      </c>
      <c r="J39" s="174">
        <v>-103.44826999999999</v>
      </c>
    </row>
    <row r="40" spans="1:10" x14ac:dyDescent="0.25">
      <c r="A40" s="174" t="s">
        <v>163</v>
      </c>
      <c r="B40" s="174">
        <v>17902</v>
      </c>
      <c r="C40" s="174">
        <v>491</v>
      </c>
      <c r="D40" s="174">
        <v>323</v>
      </c>
      <c r="E40" s="174">
        <v>1249</v>
      </c>
      <c r="F40" s="174">
        <v>191.77</v>
      </c>
      <c r="G40" s="174">
        <v>1766</v>
      </c>
      <c r="H40" s="174">
        <v>53.077269999999999</v>
      </c>
      <c r="I40" s="174">
        <v>50.381520000000002</v>
      </c>
      <c r="J40" s="174">
        <v>-110.34483</v>
      </c>
    </row>
    <row r="41" spans="1:10" x14ac:dyDescent="0.25">
      <c r="A41" s="174" t="s">
        <v>163</v>
      </c>
      <c r="B41" s="174">
        <v>18470</v>
      </c>
      <c r="C41" s="174">
        <v>522</v>
      </c>
      <c r="D41" s="174">
        <v>299</v>
      </c>
      <c r="E41" s="174">
        <v>1248</v>
      </c>
      <c r="F41" s="174">
        <v>191.55</v>
      </c>
      <c r="G41" s="174">
        <v>1750</v>
      </c>
      <c r="H41" s="174">
        <v>53.045459999999999</v>
      </c>
      <c r="I41" s="174">
        <v>50.372579999999999</v>
      </c>
      <c r="J41" s="174">
        <v>-119.54022999999999</v>
      </c>
    </row>
    <row r="42" spans="1:10" x14ac:dyDescent="0.25">
      <c r="A42" s="174" t="s">
        <v>163</v>
      </c>
      <c r="B42" s="174">
        <v>19036</v>
      </c>
      <c r="C42" s="174">
        <v>493</v>
      </c>
      <c r="D42" s="174">
        <v>326</v>
      </c>
      <c r="E42" s="174">
        <v>1248</v>
      </c>
      <c r="F42" s="174">
        <v>191.34</v>
      </c>
      <c r="G42" s="174">
        <v>1737</v>
      </c>
      <c r="H42" s="174">
        <v>53.054549999999999</v>
      </c>
      <c r="I42" s="174">
        <v>50.372579999999999</v>
      </c>
      <c r="J42" s="174">
        <v>-127.01148999999999</v>
      </c>
    </row>
    <row r="43" spans="1:10" x14ac:dyDescent="0.25">
      <c r="A43" s="174" t="s">
        <v>163</v>
      </c>
      <c r="B43" s="174">
        <v>19602</v>
      </c>
      <c r="C43" s="174">
        <v>502</v>
      </c>
      <c r="D43" s="174">
        <v>320</v>
      </c>
      <c r="E43" s="174">
        <v>1246</v>
      </c>
      <c r="F43" s="174">
        <v>191.12</v>
      </c>
      <c r="G43" s="174">
        <v>1722</v>
      </c>
      <c r="H43" s="174">
        <v>53.040909999999997</v>
      </c>
      <c r="I43" s="174">
        <v>50.354689999999998</v>
      </c>
      <c r="J43" s="174">
        <v>-135.63219000000001</v>
      </c>
    </row>
    <row r="44" spans="1:10" x14ac:dyDescent="0.25">
      <c r="A44" s="174" t="s">
        <v>163</v>
      </c>
      <c r="B44" s="174">
        <v>20167</v>
      </c>
      <c r="C44" s="174">
        <v>502</v>
      </c>
      <c r="D44" s="174">
        <v>324</v>
      </c>
      <c r="E44" s="174">
        <v>1245</v>
      </c>
      <c r="F44" s="174">
        <v>190.9</v>
      </c>
      <c r="G44" s="174">
        <v>1706</v>
      </c>
      <c r="H44" s="174">
        <v>53.022730000000003</v>
      </c>
      <c r="I44" s="174">
        <v>50.345750000000002</v>
      </c>
      <c r="J44" s="174">
        <v>-144.82758999999999</v>
      </c>
    </row>
    <row r="45" spans="1:10" x14ac:dyDescent="0.25">
      <c r="A45" s="174" t="s">
        <v>163</v>
      </c>
      <c r="B45" s="174">
        <v>20731</v>
      </c>
      <c r="C45" s="174">
        <v>497</v>
      </c>
      <c r="D45" s="174">
        <v>330</v>
      </c>
      <c r="E45" s="174">
        <v>1244</v>
      </c>
      <c r="F45" s="174">
        <v>190.68</v>
      </c>
      <c r="G45" s="174">
        <v>1691</v>
      </c>
      <c r="H45" s="174">
        <v>53.018180000000001</v>
      </c>
      <c r="I45" s="174">
        <v>50.33681</v>
      </c>
      <c r="J45" s="174">
        <v>-153.44827000000001</v>
      </c>
    </row>
    <row r="46" spans="1:10" x14ac:dyDescent="0.25">
      <c r="A46" s="174" t="s">
        <v>163</v>
      </c>
      <c r="B46" s="174">
        <v>21296</v>
      </c>
      <c r="C46" s="174">
        <v>521</v>
      </c>
      <c r="D46" s="174">
        <v>312</v>
      </c>
      <c r="E46" s="174">
        <v>1244</v>
      </c>
      <c r="F46" s="174">
        <v>190.46</v>
      </c>
      <c r="G46" s="174">
        <v>1674</v>
      </c>
      <c r="H46" s="174">
        <v>52.99091</v>
      </c>
      <c r="I46" s="174">
        <v>50.33681</v>
      </c>
      <c r="J46" s="174">
        <v>-163.21838</v>
      </c>
    </row>
    <row r="47" spans="1:10" x14ac:dyDescent="0.25">
      <c r="A47" s="174" t="s">
        <v>163</v>
      </c>
      <c r="B47" s="174">
        <v>21860</v>
      </c>
      <c r="C47" s="174">
        <v>493</v>
      </c>
      <c r="D47" s="174">
        <v>340</v>
      </c>
      <c r="E47" s="174">
        <v>1243</v>
      </c>
      <c r="F47" s="174">
        <v>190.23</v>
      </c>
      <c r="G47" s="174">
        <v>1653</v>
      </c>
      <c r="H47" s="174">
        <v>52.99091</v>
      </c>
      <c r="I47" s="174">
        <v>50.327869999999997</v>
      </c>
      <c r="J47" s="174">
        <v>-175.28735</v>
      </c>
    </row>
    <row r="48" spans="1:10" x14ac:dyDescent="0.25">
      <c r="A48" s="174" t="s">
        <v>163</v>
      </c>
      <c r="B48" s="174">
        <v>22425</v>
      </c>
      <c r="C48" s="174">
        <v>489</v>
      </c>
      <c r="D48" s="174">
        <v>346</v>
      </c>
      <c r="E48" s="174">
        <v>1241</v>
      </c>
      <c r="F48" s="174">
        <v>190.01</v>
      </c>
      <c r="G48" s="174">
        <v>1634</v>
      </c>
      <c r="H48" s="174">
        <v>52.981819999999999</v>
      </c>
      <c r="I48" s="174">
        <v>50.309989999999999</v>
      </c>
      <c r="J48" s="174">
        <v>-186.20688999999999</v>
      </c>
    </row>
    <row r="49" spans="1:10" x14ac:dyDescent="0.25">
      <c r="A49" s="174" t="s">
        <v>163</v>
      </c>
      <c r="B49" s="174">
        <v>22993</v>
      </c>
      <c r="C49" s="174">
        <v>499</v>
      </c>
      <c r="D49" s="174">
        <v>340</v>
      </c>
      <c r="E49" s="174">
        <v>1241</v>
      </c>
      <c r="F49" s="174">
        <v>189.78</v>
      </c>
      <c r="G49" s="174">
        <v>1613</v>
      </c>
      <c r="H49" s="174">
        <v>52.963630000000002</v>
      </c>
      <c r="I49" s="174">
        <v>50.309989999999999</v>
      </c>
      <c r="J49" s="174">
        <v>-198.27585999999999</v>
      </c>
    </row>
    <row r="50" spans="1:10" x14ac:dyDescent="0.25">
      <c r="A50" s="174" t="s">
        <v>163</v>
      </c>
      <c r="B50" s="174">
        <v>23561</v>
      </c>
      <c r="C50" s="174">
        <v>512</v>
      </c>
      <c r="D50" s="174">
        <v>330</v>
      </c>
      <c r="E50" s="174">
        <v>1239</v>
      </c>
      <c r="F50" s="174">
        <v>189.56</v>
      </c>
      <c r="G50" s="174">
        <v>1588</v>
      </c>
      <c r="H50" s="174">
        <v>52.95</v>
      </c>
      <c r="I50" s="174">
        <v>50.283160000000002</v>
      </c>
      <c r="J50" s="174">
        <v>-212.64367999999999</v>
      </c>
    </row>
    <row r="51" spans="1:10" x14ac:dyDescent="0.25">
      <c r="A51" s="174" t="s">
        <v>163</v>
      </c>
      <c r="B51" s="174">
        <v>24130</v>
      </c>
      <c r="C51" s="174">
        <v>510</v>
      </c>
      <c r="D51" s="174">
        <v>334</v>
      </c>
      <c r="E51" s="174">
        <v>1239</v>
      </c>
      <c r="F51" s="174">
        <v>189.33</v>
      </c>
      <c r="G51" s="174">
        <v>1563</v>
      </c>
      <c r="H51" s="174">
        <v>52.940910000000002</v>
      </c>
      <c r="I51" s="174">
        <v>50.292099999999998</v>
      </c>
      <c r="J51" s="174">
        <v>-227.01149000000001</v>
      </c>
    </row>
    <row r="52" spans="1:10" x14ac:dyDescent="0.25">
      <c r="A52" s="174" t="s">
        <v>163</v>
      </c>
      <c r="B52" s="174">
        <v>24699</v>
      </c>
      <c r="C52" s="174">
        <v>510</v>
      </c>
      <c r="D52" s="174">
        <v>338</v>
      </c>
      <c r="E52" s="174">
        <v>1238</v>
      </c>
      <c r="F52" s="174">
        <v>189.1</v>
      </c>
      <c r="G52" s="174">
        <v>1535</v>
      </c>
      <c r="H52" s="174">
        <v>52.92727</v>
      </c>
      <c r="I52" s="174">
        <v>50.283160000000002</v>
      </c>
      <c r="J52" s="174">
        <v>-243.10345000000001</v>
      </c>
    </row>
    <row r="53" spans="1:10" x14ac:dyDescent="0.25">
      <c r="A53" s="174" t="s">
        <v>163</v>
      </c>
      <c r="B53" s="174">
        <v>25268</v>
      </c>
      <c r="C53" s="174">
        <v>484</v>
      </c>
      <c r="D53" s="174">
        <v>363</v>
      </c>
      <c r="E53" s="174">
        <v>1237</v>
      </c>
      <c r="F53" s="174">
        <v>188.87</v>
      </c>
      <c r="G53" s="174">
        <v>1503</v>
      </c>
      <c r="H53" s="174">
        <v>52.92727</v>
      </c>
      <c r="I53" s="174">
        <v>50.27422</v>
      </c>
      <c r="J53" s="174">
        <v>-261.49426</v>
      </c>
    </row>
    <row r="54" spans="1:10" x14ac:dyDescent="0.25">
      <c r="A54" s="174" t="s">
        <v>163</v>
      </c>
      <c r="B54" s="174">
        <v>25835</v>
      </c>
      <c r="C54" s="174">
        <v>513</v>
      </c>
      <c r="D54" s="174">
        <v>340</v>
      </c>
      <c r="E54" s="174">
        <v>1236</v>
      </c>
      <c r="F54" s="174">
        <v>188.64</v>
      </c>
      <c r="G54" s="174">
        <v>1471</v>
      </c>
      <c r="H54" s="174">
        <v>52.9</v>
      </c>
      <c r="I54" s="174">
        <v>50.265270000000001</v>
      </c>
      <c r="J54" s="174">
        <v>-279.88506999999998</v>
      </c>
    </row>
    <row r="55" spans="1:10" x14ac:dyDescent="0.25">
      <c r="A55" s="174" t="s">
        <v>163</v>
      </c>
      <c r="B55" s="174">
        <v>26401</v>
      </c>
      <c r="C55" s="174">
        <v>526</v>
      </c>
      <c r="D55" s="174">
        <v>331</v>
      </c>
      <c r="E55" s="174">
        <v>1233</v>
      </c>
      <c r="F55" s="174">
        <v>188.41</v>
      </c>
      <c r="G55" s="174">
        <v>1436</v>
      </c>
      <c r="H55" s="174">
        <v>52.881819999999998</v>
      </c>
      <c r="I55" s="174">
        <v>50.23845</v>
      </c>
      <c r="J55" s="174">
        <v>-300</v>
      </c>
    </row>
    <row r="56" spans="1:10" x14ac:dyDescent="0.25">
      <c r="A56" s="174" t="s">
        <v>163</v>
      </c>
      <c r="B56" s="174">
        <v>26966</v>
      </c>
      <c r="C56" s="174">
        <v>502</v>
      </c>
      <c r="D56" s="174">
        <v>356</v>
      </c>
      <c r="E56" s="174">
        <v>1232</v>
      </c>
      <c r="F56" s="174">
        <v>188.18</v>
      </c>
      <c r="G56" s="174">
        <v>1396</v>
      </c>
      <c r="H56" s="174">
        <v>52.877270000000003</v>
      </c>
      <c r="I56" s="174">
        <v>50.229509999999998</v>
      </c>
      <c r="J56" s="174">
        <v>-322.98849000000001</v>
      </c>
    </row>
    <row r="57" spans="1:10" x14ac:dyDescent="0.25">
      <c r="A57" s="174" t="s">
        <v>163</v>
      </c>
      <c r="B57" s="174">
        <v>27530</v>
      </c>
      <c r="C57" s="174">
        <v>521</v>
      </c>
      <c r="D57" s="174">
        <v>343</v>
      </c>
      <c r="E57" s="174">
        <v>1231</v>
      </c>
      <c r="F57" s="174">
        <v>187.95</v>
      </c>
      <c r="G57" s="174">
        <v>1355</v>
      </c>
      <c r="H57" s="174">
        <v>52.85</v>
      </c>
      <c r="I57" s="174">
        <v>50.220570000000002</v>
      </c>
      <c r="J57" s="174">
        <v>-346.55173000000002</v>
      </c>
    </row>
    <row r="58" spans="1:10" x14ac:dyDescent="0.25">
      <c r="A58" s="174" t="s">
        <v>163</v>
      </c>
      <c r="B58" s="174">
        <v>28094</v>
      </c>
      <c r="C58" s="174">
        <v>526</v>
      </c>
      <c r="D58" s="174">
        <v>342</v>
      </c>
      <c r="E58" s="174">
        <v>1230</v>
      </c>
      <c r="F58" s="174">
        <v>187.73</v>
      </c>
      <c r="G58" s="174">
        <v>1310</v>
      </c>
      <c r="H58" s="174">
        <v>52.836359999999999</v>
      </c>
      <c r="I58" s="174">
        <v>50.211620000000003</v>
      </c>
      <c r="J58" s="174">
        <v>-372.41379000000001</v>
      </c>
    </row>
    <row r="59" spans="1:10" x14ac:dyDescent="0.25">
      <c r="A59" s="174" t="s">
        <v>163</v>
      </c>
      <c r="B59" s="174">
        <v>28659</v>
      </c>
      <c r="C59" s="174">
        <v>517</v>
      </c>
      <c r="D59" s="174">
        <v>352</v>
      </c>
      <c r="E59" s="174">
        <v>1229</v>
      </c>
      <c r="F59" s="174">
        <v>187.49</v>
      </c>
      <c r="G59" s="174">
        <v>1262</v>
      </c>
      <c r="H59" s="174">
        <v>52.827269999999999</v>
      </c>
      <c r="I59" s="174">
        <v>50.202680000000001</v>
      </c>
      <c r="J59" s="174">
        <v>-400</v>
      </c>
    </row>
    <row r="60" spans="1:10" x14ac:dyDescent="0.25">
      <c r="A60" s="174" t="s">
        <v>163</v>
      </c>
      <c r="B60" s="174">
        <v>29223</v>
      </c>
      <c r="C60" s="174">
        <v>525</v>
      </c>
      <c r="D60" s="174">
        <v>348</v>
      </c>
      <c r="E60" s="174">
        <v>1228</v>
      </c>
      <c r="F60" s="174">
        <v>187.26</v>
      </c>
      <c r="G60" s="174">
        <v>1211</v>
      </c>
      <c r="H60" s="174">
        <v>52.804549999999999</v>
      </c>
      <c r="I60" s="174">
        <v>50.193739999999998</v>
      </c>
      <c r="J60" s="174">
        <v>-429.31033000000002</v>
      </c>
    </row>
    <row r="61" spans="1:10" x14ac:dyDescent="0.25">
      <c r="A61" s="174" t="s">
        <v>163</v>
      </c>
      <c r="B61" s="174">
        <v>29790</v>
      </c>
      <c r="C61" s="174">
        <v>529</v>
      </c>
      <c r="D61" s="174">
        <v>347</v>
      </c>
      <c r="E61" s="174">
        <v>1226</v>
      </c>
      <c r="F61" s="174">
        <v>187.04</v>
      </c>
      <c r="G61" s="174">
        <v>1156</v>
      </c>
      <c r="H61" s="174">
        <v>52.795459999999999</v>
      </c>
      <c r="I61" s="174">
        <v>50.17586</v>
      </c>
      <c r="J61" s="174">
        <v>-460.34482000000003</v>
      </c>
    </row>
    <row r="62" spans="1:10" x14ac:dyDescent="0.25">
      <c r="A62" s="174" t="s">
        <v>163</v>
      </c>
      <c r="B62" s="174">
        <v>30358</v>
      </c>
      <c r="C62" s="174">
        <v>497</v>
      </c>
      <c r="D62" s="174">
        <v>379</v>
      </c>
      <c r="E62" s="174">
        <v>1224</v>
      </c>
      <c r="F62" s="174">
        <v>186.8</v>
      </c>
      <c r="G62" s="174">
        <v>1098</v>
      </c>
      <c r="H62" s="174">
        <v>52.795459999999999</v>
      </c>
      <c r="I62" s="174">
        <v>50.157969999999999</v>
      </c>
      <c r="J62" s="174">
        <v>-494.25286999999997</v>
      </c>
    </row>
    <row r="63" spans="1:10" x14ac:dyDescent="0.25">
      <c r="A63" s="174" t="s">
        <v>163</v>
      </c>
      <c r="B63" s="174">
        <v>30926</v>
      </c>
      <c r="C63" s="174">
        <v>498</v>
      </c>
      <c r="D63" s="174">
        <v>381</v>
      </c>
      <c r="E63" s="174">
        <v>1223</v>
      </c>
      <c r="F63" s="174">
        <v>186.57</v>
      </c>
      <c r="G63" s="174">
        <v>1036</v>
      </c>
      <c r="H63" s="174">
        <v>52.781820000000003</v>
      </c>
      <c r="I63" s="174">
        <v>50.149030000000003</v>
      </c>
      <c r="J63" s="174">
        <v>-529.88507000000004</v>
      </c>
    </row>
    <row r="64" spans="1:10" x14ac:dyDescent="0.25">
      <c r="A64" s="174" t="s">
        <v>163</v>
      </c>
      <c r="B64" s="174">
        <v>31495</v>
      </c>
      <c r="C64" s="174">
        <v>528</v>
      </c>
      <c r="D64" s="174">
        <v>357</v>
      </c>
      <c r="E64" s="174">
        <v>1223</v>
      </c>
      <c r="F64" s="174">
        <v>186.34</v>
      </c>
      <c r="G64" s="174">
        <v>971</v>
      </c>
      <c r="H64" s="174">
        <v>52.754550000000002</v>
      </c>
      <c r="I64" s="174">
        <v>50.149030000000003</v>
      </c>
      <c r="J64" s="174">
        <v>-567.24139000000002</v>
      </c>
    </row>
    <row r="65" spans="1:10" x14ac:dyDescent="0.25">
      <c r="A65" s="174" t="s">
        <v>163</v>
      </c>
      <c r="B65" s="174">
        <v>32064</v>
      </c>
      <c r="C65" s="174">
        <v>517</v>
      </c>
      <c r="D65" s="174">
        <v>368</v>
      </c>
      <c r="E65" s="174">
        <v>1222</v>
      </c>
      <c r="F65" s="174">
        <v>186.11</v>
      </c>
      <c r="G65" s="174">
        <v>903</v>
      </c>
      <c r="H65" s="174">
        <v>52.754550000000002</v>
      </c>
      <c r="I65" s="174">
        <v>50.140090000000001</v>
      </c>
      <c r="J65" s="174">
        <v>-606.32183999999995</v>
      </c>
    </row>
    <row r="66" spans="1:10" x14ac:dyDescent="0.25">
      <c r="A66" s="174" t="s">
        <v>163</v>
      </c>
      <c r="B66" s="174">
        <v>32632</v>
      </c>
      <c r="C66" s="174">
        <v>518</v>
      </c>
      <c r="D66" s="174">
        <v>371</v>
      </c>
      <c r="E66" s="174">
        <v>1220</v>
      </c>
      <c r="F66" s="174">
        <v>185.88</v>
      </c>
      <c r="G66" s="174">
        <v>833</v>
      </c>
      <c r="H66" s="174">
        <v>52.736359999999998</v>
      </c>
      <c r="I66" s="174">
        <v>50.122210000000003</v>
      </c>
      <c r="J66" s="174">
        <v>-646.55169999999998</v>
      </c>
    </row>
    <row r="67" spans="1:10" x14ac:dyDescent="0.25">
      <c r="A67" s="174" t="s">
        <v>163</v>
      </c>
      <c r="B67" s="174">
        <v>33199</v>
      </c>
      <c r="C67" s="174">
        <v>534</v>
      </c>
      <c r="D67" s="174">
        <v>362</v>
      </c>
      <c r="E67" s="174">
        <v>1218</v>
      </c>
      <c r="F67" s="174">
        <v>185.64</v>
      </c>
      <c r="G67" s="174">
        <v>758</v>
      </c>
      <c r="H67" s="174">
        <v>52.704540000000001</v>
      </c>
      <c r="I67" s="174">
        <v>50.113259999999997</v>
      </c>
      <c r="J67" s="174">
        <v>-689.65515000000005</v>
      </c>
    </row>
    <row r="68" spans="1:10" x14ac:dyDescent="0.25">
      <c r="A68" s="174" t="s">
        <v>163</v>
      </c>
      <c r="B68" s="174">
        <v>33764</v>
      </c>
      <c r="C68" s="174">
        <v>519</v>
      </c>
      <c r="D68" s="174">
        <v>377</v>
      </c>
      <c r="E68" s="174">
        <v>1218</v>
      </c>
      <c r="F68" s="174">
        <v>185.41</v>
      </c>
      <c r="G68" s="174">
        <v>687</v>
      </c>
      <c r="H68" s="174">
        <v>52.704540000000001</v>
      </c>
      <c r="I68" s="174">
        <v>50.104320000000001</v>
      </c>
      <c r="J68" s="174">
        <v>-730.45978000000002</v>
      </c>
    </row>
    <row r="69" spans="1:10" x14ac:dyDescent="0.25">
      <c r="A69" s="174" t="s">
        <v>163</v>
      </c>
      <c r="B69" s="174">
        <v>34330</v>
      </c>
      <c r="C69" s="174">
        <v>529</v>
      </c>
      <c r="D69" s="174">
        <v>371</v>
      </c>
      <c r="E69" s="174">
        <v>1217</v>
      </c>
      <c r="F69" s="174">
        <v>185.18</v>
      </c>
      <c r="G69" s="174">
        <v>619</v>
      </c>
      <c r="H69" s="174">
        <v>52.690910000000002</v>
      </c>
      <c r="I69" s="174">
        <v>50.095379999999999</v>
      </c>
      <c r="J69" s="174">
        <v>-769.54021999999998</v>
      </c>
    </row>
    <row r="70" spans="1:10" x14ac:dyDescent="0.25">
      <c r="A70" s="174" t="s">
        <v>163</v>
      </c>
      <c r="B70" s="174">
        <v>34894</v>
      </c>
      <c r="C70" s="174">
        <v>528</v>
      </c>
      <c r="D70" s="174">
        <v>375</v>
      </c>
      <c r="E70" s="174">
        <v>1216</v>
      </c>
      <c r="F70" s="174">
        <v>184.95</v>
      </c>
      <c r="G70" s="174">
        <v>556</v>
      </c>
      <c r="H70" s="174">
        <v>52.672730000000001</v>
      </c>
      <c r="I70" s="174">
        <v>50.086440000000003</v>
      </c>
      <c r="J70" s="174">
        <v>-805.74712999999997</v>
      </c>
    </row>
    <row r="71" spans="1:10" x14ac:dyDescent="0.25">
      <c r="A71" s="174" t="s">
        <v>163</v>
      </c>
      <c r="B71" s="174">
        <v>35459</v>
      </c>
      <c r="C71" s="174">
        <v>525</v>
      </c>
      <c r="D71" s="174">
        <v>380</v>
      </c>
      <c r="E71" s="174">
        <v>1215</v>
      </c>
      <c r="F71" s="174">
        <v>184.72</v>
      </c>
      <c r="G71" s="174">
        <v>512</v>
      </c>
      <c r="H71" s="174">
        <v>52.663640000000001</v>
      </c>
      <c r="I71" s="174">
        <v>50.077500000000001</v>
      </c>
      <c r="J71" s="174">
        <v>-831.03448000000003</v>
      </c>
    </row>
    <row r="72" spans="1:10" x14ac:dyDescent="0.25">
      <c r="A72" s="174" t="s">
        <v>163</v>
      </c>
      <c r="B72" s="174">
        <v>36023</v>
      </c>
      <c r="C72" s="174">
        <v>512</v>
      </c>
      <c r="D72" s="174">
        <v>394</v>
      </c>
      <c r="E72" s="174">
        <v>1214</v>
      </c>
      <c r="F72" s="174">
        <v>184.49</v>
      </c>
      <c r="G72" s="174">
        <v>479</v>
      </c>
      <c r="H72" s="174">
        <v>52.659089999999999</v>
      </c>
      <c r="I72" s="174">
        <v>50.068550000000002</v>
      </c>
      <c r="J72" s="174">
        <v>-850</v>
      </c>
    </row>
    <row r="73" spans="1:10" x14ac:dyDescent="0.25">
      <c r="A73" s="174" t="s">
        <v>163</v>
      </c>
      <c r="B73" s="174">
        <v>36587</v>
      </c>
      <c r="C73" s="174">
        <v>556</v>
      </c>
      <c r="D73" s="174">
        <v>360</v>
      </c>
      <c r="E73" s="174">
        <v>1213</v>
      </c>
      <c r="F73" s="174">
        <v>184.26</v>
      </c>
      <c r="G73" s="174">
        <v>492</v>
      </c>
      <c r="H73" s="174">
        <v>52.613639999999997</v>
      </c>
      <c r="I73" s="174">
        <v>50.059609999999999</v>
      </c>
      <c r="J73" s="174">
        <v>-842.52874999999995</v>
      </c>
    </row>
    <row r="74" spans="1:10" x14ac:dyDescent="0.25">
      <c r="A74" s="174" t="s">
        <v>163</v>
      </c>
      <c r="B74" s="174">
        <v>37153</v>
      </c>
      <c r="C74" s="174">
        <v>535</v>
      </c>
      <c r="D74" s="174">
        <v>379</v>
      </c>
      <c r="E74" s="174">
        <v>1212</v>
      </c>
      <c r="F74" s="174">
        <v>184.03</v>
      </c>
      <c r="G74" s="174">
        <v>517</v>
      </c>
      <c r="H74" s="174">
        <v>52.622729999999997</v>
      </c>
      <c r="I74" s="174">
        <v>50.050669999999997</v>
      </c>
      <c r="J74" s="174">
        <v>-828.16088999999999</v>
      </c>
    </row>
    <row r="75" spans="1:10" x14ac:dyDescent="0.25">
      <c r="A75" s="174" t="s">
        <v>163</v>
      </c>
      <c r="B75" s="174">
        <v>37721</v>
      </c>
      <c r="C75" s="174">
        <v>530</v>
      </c>
      <c r="D75" s="174">
        <v>386</v>
      </c>
      <c r="E75" s="174">
        <v>1211</v>
      </c>
      <c r="F75" s="174">
        <v>183.8</v>
      </c>
      <c r="G75" s="174">
        <v>542</v>
      </c>
      <c r="H75" s="174">
        <v>52.613639999999997</v>
      </c>
      <c r="I75" s="174">
        <v>50.041730000000001</v>
      </c>
      <c r="J75" s="174">
        <v>-813.79309000000001</v>
      </c>
    </row>
    <row r="76" spans="1:10" x14ac:dyDescent="0.25">
      <c r="A76" s="174" t="s">
        <v>163</v>
      </c>
      <c r="B76" s="174">
        <v>38290</v>
      </c>
      <c r="C76" s="174">
        <v>534</v>
      </c>
      <c r="D76" s="174">
        <v>386</v>
      </c>
      <c r="E76" s="174">
        <v>1210</v>
      </c>
      <c r="F76" s="174">
        <v>183.57</v>
      </c>
      <c r="G76" s="174">
        <v>563</v>
      </c>
      <c r="H76" s="174">
        <v>52.595460000000003</v>
      </c>
      <c r="I76" s="174">
        <v>50.041730000000001</v>
      </c>
      <c r="J76" s="174">
        <v>-801.72411999999997</v>
      </c>
    </row>
    <row r="77" spans="1:10" x14ac:dyDescent="0.25">
      <c r="A77" s="174" t="s">
        <v>163</v>
      </c>
      <c r="B77" s="174">
        <v>38859</v>
      </c>
      <c r="C77" s="174">
        <v>544</v>
      </c>
      <c r="D77" s="174">
        <v>381</v>
      </c>
      <c r="E77" s="174">
        <v>1210</v>
      </c>
      <c r="F77" s="174">
        <v>183.34</v>
      </c>
      <c r="G77" s="174">
        <v>1942</v>
      </c>
      <c r="H77" s="174">
        <v>52.577269999999999</v>
      </c>
      <c r="I77" s="174">
        <v>50.032789999999999</v>
      </c>
      <c r="J77" s="174">
        <v>-9.1953999999999994</v>
      </c>
    </row>
    <row r="78" spans="1:10" x14ac:dyDescent="0.25">
      <c r="A78" s="174" t="s">
        <v>163</v>
      </c>
      <c r="B78" s="174">
        <v>39427</v>
      </c>
      <c r="C78" s="174">
        <v>530</v>
      </c>
      <c r="D78" s="174">
        <v>395</v>
      </c>
      <c r="E78" s="174">
        <v>1208</v>
      </c>
      <c r="F78" s="174">
        <v>183.11</v>
      </c>
      <c r="G78" s="174">
        <v>1962</v>
      </c>
      <c r="H78" s="174">
        <v>52.57273</v>
      </c>
      <c r="I78" s="174">
        <v>50.014899999999997</v>
      </c>
      <c r="J78" s="174">
        <v>2.2988499999999998</v>
      </c>
    </row>
    <row r="79" spans="1:10" x14ac:dyDescent="0.25">
      <c r="A79" s="174" t="s">
        <v>163</v>
      </c>
      <c r="B79" s="174">
        <v>39995</v>
      </c>
      <c r="C79" s="174">
        <v>541</v>
      </c>
      <c r="D79" s="174">
        <v>389</v>
      </c>
      <c r="E79" s="174">
        <v>1208</v>
      </c>
      <c r="F79" s="174">
        <v>182.87</v>
      </c>
      <c r="G79" s="174">
        <v>1967</v>
      </c>
      <c r="H79" s="174">
        <v>52.55</v>
      </c>
      <c r="I79" s="174">
        <v>50.014899999999997</v>
      </c>
      <c r="J79" s="174">
        <v>5.1724100000000002</v>
      </c>
    </row>
    <row r="80" spans="1:10" x14ac:dyDescent="0.25">
      <c r="A80" s="174" t="s">
        <v>163</v>
      </c>
      <c r="B80" s="174">
        <v>40561</v>
      </c>
      <c r="C80" s="174">
        <v>536</v>
      </c>
      <c r="D80" s="174">
        <v>396</v>
      </c>
      <c r="E80" s="174">
        <v>1207</v>
      </c>
      <c r="F80" s="174">
        <v>182.64</v>
      </c>
      <c r="G80" s="174">
        <v>1967</v>
      </c>
      <c r="H80" s="174">
        <v>52.540909999999997</v>
      </c>
      <c r="I80" s="174">
        <v>50.005960000000002</v>
      </c>
      <c r="J80" s="174">
        <v>5.1724100000000002</v>
      </c>
    </row>
    <row r="81" spans="1:10" x14ac:dyDescent="0.25">
      <c r="A81" s="174" t="s">
        <v>163</v>
      </c>
      <c r="B81" s="174">
        <v>41126</v>
      </c>
      <c r="C81" s="174">
        <v>524</v>
      </c>
      <c r="D81" s="174">
        <v>407</v>
      </c>
      <c r="E81" s="174">
        <v>1206</v>
      </c>
      <c r="F81" s="174">
        <v>182.41</v>
      </c>
      <c r="G81" s="174">
        <v>1967</v>
      </c>
      <c r="H81" s="174">
        <v>52.540909999999997</v>
      </c>
      <c r="I81" s="174">
        <v>49.997019999999999</v>
      </c>
      <c r="J81" s="174">
        <v>5.1724100000000002</v>
      </c>
    </row>
    <row r="82" spans="1:10" x14ac:dyDescent="0.25">
      <c r="A82" s="174" t="s">
        <v>163</v>
      </c>
      <c r="B82" s="174">
        <v>41691</v>
      </c>
      <c r="C82" s="174">
        <v>553</v>
      </c>
      <c r="D82" s="174">
        <v>385</v>
      </c>
      <c r="E82" s="174">
        <v>1205</v>
      </c>
      <c r="F82" s="174">
        <v>182.18</v>
      </c>
      <c r="G82" s="174">
        <v>1967</v>
      </c>
      <c r="H82" s="174">
        <v>52.513640000000002</v>
      </c>
      <c r="I82" s="174">
        <v>49.988079999999997</v>
      </c>
      <c r="J82" s="174">
        <v>5.1724100000000002</v>
      </c>
    </row>
    <row r="83" spans="1:10" x14ac:dyDescent="0.25">
      <c r="A83" s="174" t="s">
        <v>163</v>
      </c>
      <c r="B83" s="174">
        <v>42255</v>
      </c>
      <c r="C83" s="174">
        <v>531</v>
      </c>
      <c r="D83" s="174">
        <v>407</v>
      </c>
      <c r="E83" s="174">
        <v>1204</v>
      </c>
      <c r="F83" s="174">
        <v>181.96</v>
      </c>
      <c r="G83" s="174">
        <v>1966</v>
      </c>
      <c r="H83" s="174">
        <v>52.513640000000002</v>
      </c>
      <c r="I83" s="174">
        <v>49.979140000000001</v>
      </c>
      <c r="J83" s="174">
        <v>4.5976999999999997</v>
      </c>
    </row>
    <row r="84" spans="1:10" x14ac:dyDescent="0.25">
      <c r="A84" s="174" t="s">
        <v>163</v>
      </c>
      <c r="B84" s="174">
        <v>42819</v>
      </c>
      <c r="C84" s="174">
        <v>531</v>
      </c>
      <c r="D84" s="174">
        <v>408</v>
      </c>
      <c r="E84" s="174">
        <v>1204</v>
      </c>
      <c r="F84" s="174">
        <v>181.72</v>
      </c>
      <c r="G84" s="174">
        <v>1967</v>
      </c>
      <c r="H84" s="174">
        <v>52.50909</v>
      </c>
      <c r="I84" s="174">
        <v>49.979140000000001</v>
      </c>
      <c r="J84" s="174">
        <v>5.1724100000000002</v>
      </c>
    </row>
    <row r="85" spans="1:10" x14ac:dyDescent="0.25">
      <c r="A85" s="174" t="s">
        <v>163</v>
      </c>
      <c r="B85" s="174">
        <v>43383</v>
      </c>
      <c r="C85" s="174">
        <v>545</v>
      </c>
      <c r="D85" s="174">
        <v>399</v>
      </c>
      <c r="E85" s="174">
        <v>1203</v>
      </c>
      <c r="F85" s="174">
        <v>181.49</v>
      </c>
      <c r="G85" s="174">
        <v>1967</v>
      </c>
      <c r="H85" s="174">
        <v>52.486359999999998</v>
      </c>
      <c r="I85" s="174">
        <v>49.970190000000002</v>
      </c>
      <c r="J85" s="174">
        <v>5.1724100000000002</v>
      </c>
    </row>
    <row r="86" spans="1:10" x14ac:dyDescent="0.25">
      <c r="A86" s="174" t="s">
        <v>163</v>
      </c>
      <c r="B86" s="174">
        <v>43946</v>
      </c>
      <c r="C86" s="174">
        <v>535</v>
      </c>
      <c r="D86" s="174">
        <v>412</v>
      </c>
      <c r="E86" s="174">
        <v>1202</v>
      </c>
      <c r="F86" s="174">
        <v>181.26</v>
      </c>
      <c r="G86" s="174">
        <v>1967</v>
      </c>
      <c r="H86" s="174">
        <v>52.472729999999999</v>
      </c>
      <c r="I86" s="174">
        <v>49.96125</v>
      </c>
      <c r="J86" s="174">
        <v>5.1724100000000002</v>
      </c>
    </row>
    <row r="87" spans="1:10" x14ac:dyDescent="0.25">
      <c r="A87" s="174" t="s">
        <v>163</v>
      </c>
      <c r="B87" s="174">
        <v>44511</v>
      </c>
      <c r="C87" s="174">
        <v>554</v>
      </c>
      <c r="D87" s="174">
        <v>396</v>
      </c>
      <c r="E87" s="174">
        <v>1201</v>
      </c>
      <c r="F87" s="174">
        <v>181.03</v>
      </c>
      <c r="G87" s="174">
        <v>1967</v>
      </c>
      <c r="H87" s="174">
        <v>52.459090000000003</v>
      </c>
      <c r="I87" s="174">
        <v>49.952309999999997</v>
      </c>
      <c r="J87" s="174">
        <v>5.1724100000000002</v>
      </c>
    </row>
    <row r="88" spans="1:10" x14ac:dyDescent="0.25">
      <c r="A88" s="174" t="s">
        <v>163</v>
      </c>
      <c r="B88" s="174">
        <v>45077</v>
      </c>
      <c r="C88" s="174">
        <v>550</v>
      </c>
      <c r="D88" s="174">
        <v>401</v>
      </c>
      <c r="E88" s="174">
        <v>1201</v>
      </c>
      <c r="F88" s="174">
        <v>180.8</v>
      </c>
      <c r="G88" s="174">
        <v>1967</v>
      </c>
      <c r="H88" s="174">
        <v>52.454540000000001</v>
      </c>
      <c r="I88" s="174">
        <v>49.952309999999997</v>
      </c>
      <c r="J88" s="174">
        <v>5.1724100000000002</v>
      </c>
    </row>
    <row r="89" spans="1:10" x14ac:dyDescent="0.25">
      <c r="A89" s="174" t="s">
        <v>163</v>
      </c>
      <c r="B89" s="174">
        <v>45645</v>
      </c>
      <c r="C89" s="174">
        <v>530</v>
      </c>
      <c r="D89" s="174">
        <v>421</v>
      </c>
      <c r="E89" s="174">
        <v>1200</v>
      </c>
      <c r="F89" s="174">
        <v>180.57</v>
      </c>
      <c r="G89" s="174">
        <v>4</v>
      </c>
      <c r="H89" s="174">
        <v>52.454540000000001</v>
      </c>
      <c r="I89" s="174">
        <v>49.943370000000002</v>
      </c>
      <c r="J89" s="174">
        <v>-1122.9885300000001</v>
      </c>
    </row>
    <row r="90" spans="1:10" x14ac:dyDescent="0.25">
      <c r="A90" s="174" t="s">
        <v>163</v>
      </c>
      <c r="B90" s="174">
        <v>46213</v>
      </c>
      <c r="C90" s="174">
        <v>526</v>
      </c>
      <c r="D90" s="174">
        <v>427</v>
      </c>
      <c r="E90" s="174">
        <v>1200</v>
      </c>
      <c r="F90" s="174">
        <v>180.34</v>
      </c>
      <c r="G90" s="174">
        <v>1966</v>
      </c>
      <c r="H90" s="174">
        <v>52.445450000000001</v>
      </c>
      <c r="I90" s="174">
        <v>49.943370000000002</v>
      </c>
      <c r="J90" s="174">
        <v>4.5976999999999997</v>
      </c>
    </row>
    <row r="91" spans="1:10" x14ac:dyDescent="0.25">
      <c r="A91" s="174" t="s">
        <v>163</v>
      </c>
      <c r="B91" s="174">
        <v>46782</v>
      </c>
      <c r="C91" s="174">
        <v>564</v>
      </c>
      <c r="D91" s="174">
        <v>396</v>
      </c>
      <c r="E91" s="174">
        <v>1199</v>
      </c>
      <c r="F91" s="174">
        <v>180.1</v>
      </c>
      <c r="G91" s="174">
        <v>1967</v>
      </c>
      <c r="H91" s="174">
        <v>52.413640000000001</v>
      </c>
      <c r="I91" s="174">
        <v>49.934429999999999</v>
      </c>
      <c r="J91" s="174">
        <v>5.1724100000000002</v>
      </c>
    </row>
    <row r="92" spans="1:10" x14ac:dyDescent="0.25">
      <c r="A92" s="174" t="s">
        <v>163</v>
      </c>
      <c r="B92" s="174">
        <v>47350</v>
      </c>
      <c r="C92" s="174">
        <v>534</v>
      </c>
      <c r="D92" s="174">
        <v>425</v>
      </c>
      <c r="E92" s="174">
        <v>1198</v>
      </c>
      <c r="F92" s="174">
        <v>179.88</v>
      </c>
      <c r="G92" s="174">
        <v>1966</v>
      </c>
      <c r="H92" s="174">
        <v>52.41818</v>
      </c>
      <c r="I92" s="174">
        <v>49.92548</v>
      </c>
      <c r="J92" s="174">
        <v>4.5976999999999997</v>
      </c>
    </row>
    <row r="93" spans="1:10" x14ac:dyDescent="0.25">
      <c r="A93" s="174" t="s">
        <v>163</v>
      </c>
      <c r="B93" s="174">
        <v>47917</v>
      </c>
      <c r="C93" s="174">
        <v>562</v>
      </c>
      <c r="D93" s="174">
        <v>401</v>
      </c>
      <c r="E93" s="174">
        <v>1198</v>
      </c>
      <c r="F93" s="174">
        <v>179.65</v>
      </c>
      <c r="G93" s="174">
        <v>1966</v>
      </c>
      <c r="H93" s="174">
        <v>52.4</v>
      </c>
      <c r="I93" s="174">
        <v>49.92548</v>
      </c>
      <c r="J93" s="174">
        <v>4.5976999999999997</v>
      </c>
    </row>
    <row r="94" spans="1:10" x14ac:dyDescent="0.25">
      <c r="A94" s="174" t="s">
        <v>163</v>
      </c>
      <c r="B94" s="174">
        <v>48483</v>
      </c>
      <c r="C94" s="174">
        <v>550</v>
      </c>
      <c r="D94" s="174">
        <v>414</v>
      </c>
      <c r="E94" s="174">
        <v>1198</v>
      </c>
      <c r="F94" s="174">
        <v>179.42</v>
      </c>
      <c r="G94" s="174">
        <v>1967</v>
      </c>
      <c r="H94" s="174">
        <v>52.395449999999997</v>
      </c>
      <c r="I94" s="174">
        <v>49.92548</v>
      </c>
      <c r="J94" s="174">
        <v>5.1724100000000002</v>
      </c>
    </row>
    <row r="95" spans="1:10" x14ac:dyDescent="0.25">
      <c r="A95" s="174" t="s">
        <v>163</v>
      </c>
      <c r="B95" s="174">
        <v>49047</v>
      </c>
      <c r="C95" s="174">
        <v>545</v>
      </c>
      <c r="D95" s="174">
        <v>420</v>
      </c>
      <c r="E95" s="174">
        <v>1196</v>
      </c>
      <c r="F95" s="174">
        <v>179.2</v>
      </c>
      <c r="G95" s="174">
        <v>634</v>
      </c>
      <c r="H95" s="174">
        <v>52.390909999999998</v>
      </c>
      <c r="I95" s="174">
        <v>49.907600000000002</v>
      </c>
      <c r="J95" s="174">
        <v>-760.91956000000005</v>
      </c>
    </row>
    <row r="96" spans="1:10" x14ac:dyDescent="0.25">
      <c r="A96" s="174" t="s">
        <v>163</v>
      </c>
      <c r="B96" s="174">
        <v>49612</v>
      </c>
      <c r="C96" s="174">
        <v>550</v>
      </c>
      <c r="D96" s="174">
        <v>418</v>
      </c>
      <c r="E96" s="174">
        <v>1196</v>
      </c>
      <c r="F96" s="174">
        <v>178.97</v>
      </c>
      <c r="G96" s="174">
        <v>1967</v>
      </c>
      <c r="H96" s="174">
        <v>52.377270000000003</v>
      </c>
      <c r="I96" s="174">
        <v>49.907600000000002</v>
      </c>
      <c r="J96" s="174">
        <v>5.1724100000000002</v>
      </c>
    </row>
    <row r="97" spans="1:10" x14ac:dyDescent="0.25">
      <c r="A97" s="174" t="s">
        <v>163</v>
      </c>
      <c r="B97" s="174">
        <v>50176</v>
      </c>
      <c r="C97" s="174">
        <v>587</v>
      </c>
      <c r="D97" s="174">
        <v>387</v>
      </c>
      <c r="E97" s="174">
        <v>1196</v>
      </c>
      <c r="F97" s="174">
        <v>178.75</v>
      </c>
      <c r="G97" s="174">
        <v>1966</v>
      </c>
      <c r="H97" s="174">
        <v>52.35</v>
      </c>
      <c r="I97" s="174">
        <v>49.907600000000002</v>
      </c>
      <c r="J97" s="174">
        <v>4.5976999999999997</v>
      </c>
    </row>
    <row r="98" spans="1:10" x14ac:dyDescent="0.25">
      <c r="A98" s="174" t="s">
        <v>163</v>
      </c>
      <c r="B98" s="174">
        <v>50740</v>
      </c>
      <c r="C98" s="174">
        <v>535</v>
      </c>
      <c r="D98" s="174">
        <v>433</v>
      </c>
      <c r="E98" s="174">
        <v>1196</v>
      </c>
      <c r="F98" s="174">
        <v>178.53</v>
      </c>
      <c r="G98" s="174">
        <v>0</v>
      </c>
      <c r="H98" s="174">
        <v>52.377270000000003</v>
      </c>
      <c r="I98" s="174">
        <v>49.907600000000002</v>
      </c>
      <c r="J98" s="174">
        <v>-1125.2873500000001</v>
      </c>
    </row>
    <row r="99" spans="1:10" x14ac:dyDescent="0.25">
      <c r="A99" s="174" t="s">
        <v>163</v>
      </c>
      <c r="B99" s="174">
        <v>51304</v>
      </c>
      <c r="C99" s="174">
        <v>545</v>
      </c>
      <c r="D99" s="174">
        <v>427</v>
      </c>
      <c r="E99" s="174">
        <v>1195</v>
      </c>
      <c r="F99" s="174">
        <v>178.3</v>
      </c>
      <c r="G99" s="174">
        <v>483</v>
      </c>
      <c r="H99" s="174">
        <v>52.359090000000002</v>
      </c>
      <c r="I99" s="174">
        <v>49.89866</v>
      </c>
      <c r="J99" s="174">
        <v>-849.42529000000002</v>
      </c>
    </row>
    <row r="100" spans="1:10" x14ac:dyDescent="0.25">
      <c r="A100" s="174" t="s">
        <v>163</v>
      </c>
      <c r="B100" s="174">
        <v>51867</v>
      </c>
      <c r="C100" s="174">
        <v>575</v>
      </c>
      <c r="D100" s="174">
        <v>401</v>
      </c>
      <c r="E100" s="174">
        <v>1195</v>
      </c>
      <c r="F100" s="174">
        <v>178.08</v>
      </c>
      <c r="G100" s="174">
        <v>1966</v>
      </c>
      <c r="H100" s="174">
        <v>52.340910000000001</v>
      </c>
      <c r="I100" s="174">
        <v>49.89866</v>
      </c>
      <c r="J100" s="174">
        <v>4.5976999999999997</v>
      </c>
    </row>
    <row r="101" spans="1:10" x14ac:dyDescent="0.25">
      <c r="A101" s="174" t="s">
        <v>163</v>
      </c>
      <c r="B101" s="174">
        <v>52432</v>
      </c>
      <c r="C101" s="174">
        <v>541</v>
      </c>
      <c r="D101" s="174">
        <v>433</v>
      </c>
      <c r="E101" s="174">
        <v>1195</v>
      </c>
      <c r="F101" s="174">
        <v>177.86</v>
      </c>
      <c r="G101" s="174">
        <v>1966</v>
      </c>
      <c r="H101" s="174">
        <v>52.35</v>
      </c>
      <c r="I101" s="174">
        <v>49.89866</v>
      </c>
      <c r="J101" s="174">
        <v>4.5976999999999997</v>
      </c>
    </row>
    <row r="102" spans="1:10" x14ac:dyDescent="0.25">
      <c r="A102" s="174" t="s">
        <v>163</v>
      </c>
      <c r="B102" s="174">
        <v>52998</v>
      </c>
      <c r="C102" s="174">
        <v>547</v>
      </c>
      <c r="D102" s="174">
        <v>430</v>
      </c>
      <c r="E102" s="174">
        <v>1194</v>
      </c>
      <c r="F102" s="174">
        <v>177.64</v>
      </c>
      <c r="G102" s="174">
        <v>1966</v>
      </c>
      <c r="H102" s="174">
        <v>52.336359999999999</v>
      </c>
      <c r="I102" s="174">
        <v>49.889719999999997</v>
      </c>
      <c r="J102" s="174">
        <v>4.5976999999999997</v>
      </c>
    </row>
    <row r="103" spans="1:10" x14ac:dyDescent="0.25">
      <c r="A103" s="174" t="s">
        <v>163</v>
      </c>
      <c r="B103" s="174">
        <v>53566</v>
      </c>
      <c r="C103" s="174">
        <v>553</v>
      </c>
      <c r="D103" s="174">
        <v>426</v>
      </c>
      <c r="E103" s="174">
        <v>1193</v>
      </c>
      <c r="F103" s="174">
        <v>177.42</v>
      </c>
      <c r="G103" s="174">
        <v>1966</v>
      </c>
      <c r="H103" s="174">
        <v>52.327269999999999</v>
      </c>
      <c r="I103" s="174">
        <v>49.880780000000001</v>
      </c>
      <c r="J103" s="174">
        <v>4.5976999999999997</v>
      </c>
    </row>
    <row r="104" spans="1:10" x14ac:dyDescent="0.25">
      <c r="A104" s="174" t="s">
        <v>163</v>
      </c>
      <c r="B104" s="174">
        <v>54134</v>
      </c>
      <c r="C104" s="174">
        <v>532</v>
      </c>
      <c r="D104" s="174">
        <v>444</v>
      </c>
      <c r="E104" s="174">
        <v>1194</v>
      </c>
      <c r="F104" s="174">
        <v>177.2</v>
      </c>
      <c r="G104" s="174">
        <v>1966</v>
      </c>
      <c r="H104" s="174">
        <v>52.340910000000001</v>
      </c>
      <c r="I104" s="174">
        <v>49.889719999999997</v>
      </c>
      <c r="J104" s="174">
        <v>4.5976999999999997</v>
      </c>
    </row>
    <row r="105" spans="1:10" x14ac:dyDescent="0.25">
      <c r="A105" s="174" t="s">
        <v>163</v>
      </c>
      <c r="B105" s="174">
        <v>54703</v>
      </c>
      <c r="C105" s="174">
        <v>553</v>
      </c>
      <c r="D105" s="174">
        <v>428</v>
      </c>
      <c r="E105" s="174">
        <v>1193</v>
      </c>
      <c r="F105" s="174">
        <v>176.98</v>
      </c>
      <c r="G105" s="174">
        <v>1965</v>
      </c>
      <c r="H105" s="174">
        <v>52.318179999999998</v>
      </c>
      <c r="I105" s="174">
        <v>49.880780000000001</v>
      </c>
      <c r="J105" s="174">
        <v>4.0229900000000001</v>
      </c>
    </row>
    <row r="106" spans="1:10" x14ac:dyDescent="0.25">
      <c r="A106" s="174" t="s">
        <v>163</v>
      </c>
      <c r="B106" s="174">
        <v>55271</v>
      </c>
      <c r="C106" s="174">
        <v>571</v>
      </c>
      <c r="D106" s="174">
        <v>414</v>
      </c>
      <c r="E106" s="174">
        <v>1192</v>
      </c>
      <c r="F106" s="174">
        <v>176.76</v>
      </c>
      <c r="G106" s="174">
        <v>1966</v>
      </c>
      <c r="H106" s="174">
        <v>52.3</v>
      </c>
      <c r="I106" s="174">
        <v>49.871830000000003</v>
      </c>
      <c r="J106" s="174">
        <v>4.5976999999999997</v>
      </c>
    </row>
    <row r="107" spans="1:10" x14ac:dyDescent="0.25">
      <c r="A107" s="174" t="s">
        <v>163</v>
      </c>
      <c r="B107" s="174">
        <v>55839</v>
      </c>
      <c r="C107" s="174">
        <v>548</v>
      </c>
      <c r="D107" s="174">
        <v>436</v>
      </c>
      <c r="E107" s="174">
        <v>1192</v>
      </c>
      <c r="F107" s="174">
        <v>176.54</v>
      </c>
      <c r="G107" s="174">
        <v>1966</v>
      </c>
      <c r="H107" s="174">
        <v>52.304549999999999</v>
      </c>
      <c r="I107" s="174">
        <v>49.871830000000003</v>
      </c>
      <c r="J107" s="174">
        <v>4.5976999999999997</v>
      </c>
    </row>
    <row r="108" spans="1:10" x14ac:dyDescent="0.25">
      <c r="A108" s="174" t="s">
        <v>163</v>
      </c>
      <c r="B108" s="174">
        <v>56405</v>
      </c>
      <c r="C108" s="174">
        <v>563</v>
      </c>
      <c r="D108" s="174">
        <v>424</v>
      </c>
      <c r="E108" s="174">
        <v>1191</v>
      </c>
      <c r="F108" s="174">
        <v>176.32</v>
      </c>
      <c r="G108" s="174">
        <v>1966</v>
      </c>
      <c r="H108" s="174">
        <v>52.286369999999998</v>
      </c>
      <c r="I108" s="174">
        <v>49.86289</v>
      </c>
      <c r="J108" s="174">
        <v>4.5976999999999997</v>
      </c>
    </row>
    <row r="109" spans="1:10" x14ac:dyDescent="0.25">
      <c r="A109" s="174" t="s">
        <v>163</v>
      </c>
      <c r="B109" s="174">
        <v>56970</v>
      </c>
      <c r="C109" s="174">
        <v>582</v>
      </c>
      <c r="D109" s="174">
        <v>407</v>
      </c>
      <c r="E109" s="174">
        <v>1192</v>
      </c>
      <c r="F109" s="174">
        <v>176.1</v>
      </c>
      <c r="G109" s="174">
        <v>1965</v>
      </c>
      <c r="H109" s="174">
        <v>52.281820000000003</v>
      </c>
      <c r="I109" s="174">
        <v>49.871830000000003</v>
      </c>
      <c r="J109" s="174">
        <v>4.0229900000000001</v>
      </c>
    </row>
    <row r="110" spans="1:10" x14ac:dyDescent="0.25">
      <c r="A110" s="174" t="s">
        <v>163</v>
      </c>
      <c r="B110" s="174">
        <v>57535</v>
      </c>
      <c r="C110" s="174">
        <v>548</v>
      </c>
      <c r="D110" s="174">
        <v>439</v>
      </c>
      <c r="E110" s="174">
        <v>1191</v>
      </c>
      <c r="F110" s="174">
        <v>175.88</v>
      </c>
      <c r="G110" s="174">
        <v>1966</v>
      </c>
      <c r="H110" s="174">
        <v>52.290909999999997</v>
      </c>
      <c r="I110" s="174">
        <v>49.86289</v>
      </c>
      <c r="J110" s="174">
        <v>4.5976999999999997</v>
      </c>
    </row>
    <row r="111" spans="1:10" x14ac:dyDescent="0.25">
      <c r="A111" s="174" t="s">
        <v>163</v>
      </c>
      <c r="B111" s="174">
        <v>58099</v>
      </c>
      <c r="C111" s="174">
        <v>561</v>
      </c>
      <c r="D111" s="174">
        <v>430</v>
      </c>
      <c r="E111" s="174">
        <v>1191</v>
      </c>
      <c r="F111" s="174">
        <v>175.66</v>
      </c>
      <c r="G111" s="174">
        <v>1966</v>
      </c>
      <c r="H111" s="174">
        <v>52.272730000000003</v>
      </c>
      <c r="I111" s="174">
        <v>49.86289</v>
      </c>
      <c r="J111" s="174">
        <v>4.5976999999999997</v>
      </c>
    </row>
    <row r="112" spans="1:10" x14ac:dyDescent="0.25">
      <c r="A112" s="174" t="s">
        <v>163</v>
      </c>
      <c r="B112" s="174">
        <v>58663</v>
      </c>
      <c r="C112" s="174">
        <v>571</v>
      </c>
      <c r="D112" s="174">
        <v>422</v>
      </c>
      <c r="E112" s="174">
        <v>1190</v>
      </c>
      <c r="F112" s="174">
        <v>175.44</v>
      </c>
      <c r="G112" s="174">
        <v>1966</v>
      </c>
      <c r="H112" s="174">
        <v>52.268180000000001</v>
      </c>
      <c r="I112" s="174">
        <v>49.853949999999998</v>
      </c>
      <c r="J112" s="174">
        <v>4.5976999999999997</v>
      </c>
    </row>
    <row r="113" spans="1:10" x14ac:dyDescent="0.25">
      <c r="A113" s="174" t="s">
        <v>163</v>
      </c>
      <c r="B113" s="174">
        <v>59227</v>
      </c>
      <c r="C113" s="174">
        <v>545</v>
      </c>
      <c r="D113" s="174">
        <v>447</v>
      </c>
      <c r="E113" s="174">
        <v>1190</v>
      </c>
      <c r="F113" s="174">
        <v>175.22</v>
      </c>
      <c r="G113" s="174">
        <v>1966</v>
      </c>
      <c r="H113" s="174">
        <v>52.268180000000001</v>
      </c>
      <c r="I113" s="174">
        <v>49.853949999999998</v>
      </c>
      <c r="J113" s="174">
        <v>4.5976999999999997</v>
      </c>
    </row>
    <row r="114" spans="1:10" x14ac:dyDescent="0.25">
      <c r="A114" s="174" t="s">
        <v>163</v>
      </c>
      <c r="B114" s="174">
        <v>59790</v>
      </c>
      <c r="C114" s="174">
        <v>570</v>
      </c>
      <c r="D114" s="174">
        <v>426</v>
      </c>
      <c r="E114" s="174">
        <v>1188</v>
      </c>
      <c r="F114" s="174">
        <v>175.01</v>
      </c>
      <c r="G114" s="174">
        <v>1966</v>
      </c>
      <c r="H114" s="174">
        <v>52.25</v>
      </c>
      <c r="I114" s="174">
        <v>49.836069999999999</v>
      </c>
      <c r="J114" s="174">
        <v>4.5976999999999997</v>
      </c>
    </row>
    <row r="115" spans="1:10" x14ac:dyDescent="0.25">
      <c r="A115" s="174" t="s">
        <v>163</v>
      </c>
      <c r="B115" s="174">
        <v>60354</v>
      </c>
      <c r="C115" s="174">
        <v>578</v>
      </c>
      <c r="D115" s="174">
        <v>420</v>
      </c>
      <c r="E115" s="174">
        <v>1188</v>
      </c>
      <c r="F115" s="174">
        <v>174.79</v>
      </c>
      <c r="G115" s="174">
        <v>1966</v>
      </c>
      <c r="H115" s="174">
        <v>52.24091</v>
      </c>
      <c r="I115" s="174">
        <v>49.836069999999999</v>
      </c>
      <c r="J115" s="174">
        <v>4.5976999999999997</v>
      </c>
    </row>
    <row r="116" spans="1:10" x14ac:dyDescent="0.25">
      <c r="A116" s="174" t="s">
        <v>163</v>
      </c>
      <c r="B116" s="174">
        <v>60920</v>
      </c>
      <c r="C116" s="174">
        <v>569</v>
      </c>
      <c r="D116" s="174">
        <v>429</v>
      </c>
      <c r="E116" s="174">
        <v>1188</v>
      </c>
      <c r="F116" s="174">
        <v>174.57</v>
      </c>
      <c r="G116" s="174">
        <v>1967</v>
      </c>
      <c r="H116" s="174">
        <v>52.245449999999998</v>
      </c>
      <c r="I116" s="174">
        <v>49.836069999999999</v>
      </c>
      <c r="J116" s="174">
        <v>5.1724100000000002</v>
      </c>
    </row>
    <row r="117" spans="1:10" x14ac:dyDescent="0.25">
      <c r="A117" s="174" t="s">
        <v>163</v>
      </c>
      <c r="B117" s="174">
        <v>61488</v>
      </c>
      <c r="C117" s="174">
        <v>567</v>
      </c>
      <c r="D117" s="174">
        <v>432</v>
      </c>
      <c r="E117" s="174">
        <v>1187</v>
      </c>
      <c r="F117" s="174">
        <v>174.36</v>
      </c>
      <c r="G117" s="174">
        <v>1967</v>
      </c>
      <c r="H117" s="174">
        <v>52.236359999999998</v>
      </c>
      <c r="I117" s="174">
        <v>49.827129999999997</v>
      </c>
      <c r="J117" s="174">
        <v>5.1724100000000002</v>
      </c>
    </row>
    <row r="118" spans="1:10" x14ac:dyDescent="0.25">
      <c r="A118" s="174" t="s">
        <v>163</v>
      </c>
      <c r="B118" s="174">
        <v>62056</v>
      </c>
      <c r="C118" s="174">
        <v>567</v>
      </c>
      <c r="D118" s="174">
        <v>433</v>
      </c>
      <c r="E118" s="174">
        <v>1187</v>
      </c>
      <c r="F118" s="174">
        <v>174.13</v>
      </c>
      <c r="G118" s="174">
        <v>1967</v>
      </c>
      <c r="H118" s="174">
        <v>52.231819999999999</v>
      </c>
      <c r="I118" s="174">
        <v>49.827129999999997</v>
      </c>
      <c r="J118" s="174">
        <v>5.1724100000000002</v>
      </c>
    </row>
    <row r="119" spans="1:10" x14ac:dyDescent="0.25">
      <c r="A119" s="174" t="s">
        <v>163</v>
      </c>
      <c r="B119" s="174">
        <v>62625</v>
      </c>
      <c r="C119" s="174">
        <v>567</v>
      </c>
      <c r="D119" s="174">
        <v>434</v>
      </c>
      <c r="E119" s="174">
        <v>1187</v>
      </c>
      <c r="F119" s="174">
        <v>173.92</v>
      </c>
      <c r="G119" s="174">
        <v>1966</v>
      </c>
      <c r="H119" s="174">
        <v>52.227269999999997</v>
      </c>
      <c r="I119" s="174">
        <v>49.827129999999997</v>
      </c>
      <c r="J119" s="174">
        <v>4.5976999999999997</v>
      </c>
    </row>
    <row r="120" spans="1:10" x14ac:dyDescent="0.25">
      <c r="A120" s="174" t="s">
        <v>163</v>
      </c>
      <c r="B120" s="174">
        <v>63193</v>
      </c>
      <c r="C120" s="174">
        <v>555</v>
      </c>
      <c r="D120" s="174">
        <v>447</v>
      </c>
      <c r="E120" s="174">
        <v>1186</v>
      </c>
      <c r="F120" s="174">
        <v>173.7</v>
      </c>
      <c r="G120" s="174">
        <v>1967</v>
      </c>
      <c r="H120" s="174">
        <v>52.222729999999999</v>
      </c>
      <c r="I120" s="174">
        <v>49.818179999999998</v>
      </c>
      <c r="J120" s="174">
        <v>5.1724100000000002</v>
      </c>
    </row>
    <row r="121" spans="1:10" x14ac:dyDescent="0.25">
      <c r="A121" s="174" t="s">
        <v>163</v>
      </c>
      <c r="B121" s="174">
        <v>63760</v>
      </c>
      <c r="C121" s="174">
        <v>589</v>
      </c>
      <c r="D121" s="174">
        <v>419</v>
      </c>
      <c r="E121" s="174">
        <v>1186</v>
      </c>
      <c r="F121" s="174">
        <v>173.49</v>
      </c>
      <c r="G121" s="174">
        <v>1967</v>
      </c>
      <c r="H121" s="174">
        <v>52.195450000000001</v>
      </c>
      <c r="I121" s="174">
        <v>49.818179999999998</v>
      </c>
      <c r="J121" s="174">
        <v>5.1724100000000002</v>
      </c>
    </row>
    <row r="122" spans="1:10" x14ac:dyDescent="0.25">
      <c r="A122" s="174" t="s">
        <v>163</v>
      </c>
      <c r="B122" s="174">
        <v>64326</v>
      </c>
      <c r="C122" s="174">
        <v>554</v>
      </c>
      <c r="D122" s="174">
        <v>450</v>
      </c>
      <c r="E122" s="174">
        <v>1186</v>
      </c>
      <c r="F122" s="174">
        <v>173.27</v>
      </c>
      <c r="G122" s="174">
        <v>1966</v>
      </c>
      <c r="H122" s="174">
        <v>52.213630000000002</v>
      </c>
      <c r="I122" s="174">
        <v>49.818179999999998</v>
      </c>
      <c r="J122" s="174">
        <v>4.5976999999999997</v>
      </c>
    </row>
    <row r="123" spans="1:10" x14ac:dyDescent="0.25">
      <c r="A123" s="174" t="s">
        <v>163</v>
      </c>
      <c r="B123" s="174">
        <v>64891</v>
      </c>
      <c r="C123" s="174">
        <v>564</v>
      </c>
      <c r="D123" s="174">
        <v>441</v>
      </c>
      <c r="E123" s="174">
        <v>1185</v>
      </c>
      <c r="F123" s="174">
        <v>173.05</v>
      </c>
      <c r="G123" s="174">
        <v>1967</v>
      </c>
      <c r="H123" s="174">
        <v>52.209090000000003</v>
      </c>
      <c r="I123" s="174">
        <v>49.818179999999998</v>
      </c>
      <c r="J123" s="174">
        <v>5.1724100000000002</v>
      </c>
    </row>
    <row r="124" spans="1:10" x14ac:dyDescent="0.25">
      <c r="A124" s="174" t="s">
        <v>163</v>
      </c>
      <c r="B124" s="174">
        <v>65455</v>
      </c>
      <c r="C124" s="174">
        <v>575</v>
      </c>
      <c r="D124" s="174">
        <v>432</v>
      </c>
      <c r="E124" s="174">
        <v>1185</v>
      </c>
      <c r="F124" s="174">
        <v>172.83</v>
      </c>
      <c r="G124" s="174">
        <v>1967</v>
      </c>
      <c r="H124" s="174">
        <v>52.195450000000001</v>
      </c>
      <c r="I124" s="174">
        <v>49.809240000000003</v>
      </c>
      <c r="J124" s="174">
        <v>5.1724100000000002</v>
      </c>
    </row>
    <row r="125" spans="1:10" x14ac:dyDescent="0.25">
      <c r="A125" s="174" t="s">
        <v>163</v>
      </c>
      <c r="B125" s="174">
        <v>66019</v>
      </c>
      <c r="C125" s="174">
        <v>560</v>
      </c>
      <c r="D125" s="174">
        <v>449</v>
      </c>
      <c r="E125" s="174">
        <v>1184</v>
      </c>
      <c r="F125" s="174">
        <v>172.61</v>
      </c>
      <c r="G125" s="174">
        <v>1967</v>
      </c>
      <c r="H125" s="174">
        <v>52.190910000000002</v>
      </c>
      <c r="I125" s="174">
        <v>49.8003</v>
      </c>
      <c r="J125" s="174">
        <v>5.1724100000000002</v>
      </c>
    </row>
    <row r="126" spans="1:10" x14ac:dyDescent="0.25">
      <c r="A126" s="174" t="s">
        <v>163</v>
      </c>
      <c r="B126" s="174">
        <v>66582</v>
      </c>
      <c r="C126" s="174">
        <v>556</v>
      </c>
      <c r="D126" s="174">
        <v>453</v>
      </c>
      <c r="E126" s="174">
        <v>1185</v>
      </c>
      <c r="F126" s="174">
        <v>172.39</v>
      </c>
      <c r="G126" s="174">
        <v>1967</v>
      </c>
      <c r="H126" s="174">
        <v>52.190910000000002</v>
      </c>
      <c r="I126" s="174">
        <v>49.809240000000003</v>
      </c>
      <c r="J126" s="174">
        <v>5.1724100000000002</v>
      </c>
    </row>
    <row r="127" spans="1:10" x14ac:dyDescent="0.25">
      <c r="A127" s="174" t="s">
        <v>163</v>
      </c>
      <c r="B127" s="174">
        <v>67146</v>
      </c>
      <c r="C127" s="174">
        <v>568</v>
      </c>
      <c r="D127" s="174">
        <v>443</v>
      </c>
      <c r="E127" s="174">
        <v>1184</v>
      </c>
      <c r="F127" s="174">
        <v>172.16</v>
      </c>
      <c r="G127" s="174">
        <v>1967</v>
      </c>
      <c r="H127" s="174">
        <v>52.181820000000002</v>
      </c>
      <c r="I127" s="174">
        <v>49.8003</v>
      </c>
      <c r="J127" s="174">
        <v>5.1724100000000002</v>
      </c>
    </row>
    <row r="128" spans="1:10" x14ac:dyDescent="0.25">
      <c r="A128" s="174" t="s">
        <v>163</v>
      </c>
      <c r="B128" s="174">
        <v>67710</v>
      </c>
      <c r="C128" s="174">
        <v>579</v>
      </c>
      <c r="D128" s="174">
        <v>435</v>
      </c>
      <c r="E128" s="174">
        <v>1184</v>
      </c>
      <c r="F128" s="174">
        <v>171.94</v>
      </c>
      <c r="G128" s="174">
        <v>1966</v>
      </c>
      <c r="H128" s="174">
        <v>52.16818</v>
      </c>
      <c r="I128" s="174">
        <v>49.8003</v>
      </c>
      <c r="J128" s="174">
        <v>4.5976999999999997</v>
      </c>
    </row>
    <row r="129" spans="1:10" x14ac:dyDescent="0.25">
      <c r="A129" s="174" t="s">
        <v>163</v>
      </c>
      <c r="B129" s="174">
        <v>68274</v>
      </c>
      <c r="C129" s="174">
        <v>581</v>
      </c>
      <c r="D129" s="174">
        <v>435</v>
      </c>
      <c r="E129" s="174">
        <v>1183</v>
      </c>
      <c r="F129" s="174">
        <v>171.71</v>
      </c>
      <c r="G129" s="174">
        <v>1967</v>
      </c>
      <c r="H129" s="174">
        <v>52.163640000000001</v>
      </c>
      <c r="I129" s="174">
        <v>49.791350000000001</v>
      </c>
      <c r="J129" s="174">
        <v>5.1724100000000002</v>
      </c>
    </row>
    <row r="130" spans="1:10" x14ac:dyDescent="0.25">
      <c r="A130" s="174" t="s">
        <v>163</v>
      </c>
      <c r="B130" s="174">
        <v>68840</v>
      </c>
      <c r="C130" s="174">
        <v>583</v>
      </c>
      <c r="D130" s="174">
        <v>435</v>
      </c>
      <c r="E130" s="174">
        <v>1184</v>
      </c>
      <c r="F130" s="174">
        <v>171.48</v>
      </c>
      <c r="G130" s="174">
        <v>1966</v>
      </c>
      <c r="H130" s="174">
        <v>52.15</v>
      </c>
      <c r="I130" s="174">
        <v>49.8003</v>
      </c>
      <c r="J130" s="174">
        <v>4.5976999999999997</v>
      </c>
    </row>
    <row r="131" spans="1:10" x14ac:dyDescent="0.25">
      <c r="A131" s="174" t="s">
        <v>163</v>
      </c>
      <c r="B131" s="174">
        <v>69408</v>
      </c>
      <c r="C131" s="174">
        <v>568</v>
      </c>
      <c r="D131" s="174">
        <v>449</v>
      </c>
      <c r="E131" s="174">
        <v>1183</v>
      </c>
      <c r="F131" s="174">
        <v>171.25</v>
      </c>
      <c r="G131" s="174">
        <v>1967</v>
      </c>
      <c r="H131" s="174">
        <v>52.154539999999997</v>
      </c>
      <c r="I131" s="174">
        <v>49.791350000000001</v>
      </c>
      <c r="J131" s="174">
        <v>5.1724100000000002</v>
      </c>
    </row>
    <row r="132" spans="1:10" x14ac:dyDescent="0.25">
      <c r="A132" s="174" t="s">
        <v>163</v>
      </c>
      <c r="B132" s="174">
        <v>69976</v>
      </c>
      <c r="C132" s="174">
        <v>589</v>
      </c>
      <c r="D132" s="174">
        <v>432</v>
      </c>
      <c r="E132" s="174">
        <v>1183</v>
      </c>
      <c r="F132" s="174">
        <v>171.03</v>
      </c>
      <c r="G132" s="174">
        <v>1967</v>
      </c>
      <c r="H132" s="174">
        <v>52.136360000000003</v>
      </c>
      <c r="I132" s="174">
        <v>49.791350000000001</v>
      </c>
      <c r="J132" s="174">
        <v>5.1724100000000002</v>
      </c>
    </row>
    <row r="133" spans="1:10" x14ac:dyDescent="0.25">
      <c r="A133" s="174" t="s">
        <v>163</v>
      </c>
      <c r="B133" s="174">
        <v>70545</v>
      </c>
      <c r="C133" s="174">
        <v>611</v>
      </c>
      <c r="D133" s="174">
        <v>414</v>
      </c>
      <c r="E133" s="174">
        <v>1182</v>
      </c>
      <c r="F133" s="174">
        <v>170.8</v>
      </c>
      <c r="G133" s="174">
        <v>1967</v>
      </c>
      <c r="H133" s="174">
        <v>52.118180000000002</v>
      </c>
      <c r="I133" s="174">
        <v>49.782409999999999</v>
      </c>
      <c r="J133" s="174">
        <v>5.1724100000000002</v>
      </c>
    </row>
    <row r="134" spans="1:10" x14ac:dyDescent="0.25">
      <c r="A134" s="174" t="s">
        <v>163</v>
      </c>
      <c r="B134" s="174">
        <v>71112</v>
      </c>
      <c r="C134" s="174">
        <v>579</v>
      </c>
      <c r="D134" s="174">
        <v>442</v>
      </c>
      <c r="E134" s="174">
        <v>1182</v>
      </c>
      <c r="F134" s="174">
        <v>170.57</v>
      </c>
      <c r="G134" s="174">
        <v>1967</v>
      </c>
      <c r="H134" s="174">
        <v>52.131819999999998</v>
      </c>
      <c r="I134" s="174">
        <v>49.782409999999999</v>
      </c>
      <c r="J134" s="174">
        <v>5.1724100000000002</v>
      </c>
    </row>
    <row r="135" spans="1:10" x14ac:dyDescent="0.25">
      <c r="A135" s="174" t="s">
        <v>163</v>
      </c>
      <c r="B135" s="174">
        <v>71680</v>
      </c>
      <c r="C135" s="174">
        <v>589</v>
      </c>
      <c r="D135" s="174">
        <v>437</v>
      </c>
      <c r="E135" s="174">
        <v>1182</v>
      </c>
      <c r="F135" s="174">
        <v>170.34</v>
      </c>
      <c r="G135" s="174">
        <v>1967</v>
      </c>
      <c r="H135" s="174">
        <v>52.113639999999997</v>
      </c>
      <c r="I135" s="174">
        <v>49.782409999999999</v>
      </c>
      <c r="J135" s="174">
        <v>5.1724100000000002</v>
      </c>
    </row>
    <row r="136" spans="1:10" x14ac:dyDescent="0.25">
      <c r="A136" s="174" t="s">
        <v>163</v>
      </c>
      <c r="B136" s="174">
        <v>72245</v>
      </c>
      <c r="C136" s="174">
        <v>596</v>
      </c>
      <c r="D136" s="174">
        <v>433</v>
      </c>
      <c r="E136" s="174">
        <v>1182</v>
      </c>
      <c r="F136" s="174">
        <v>170.12</v>
      </c>
      <c r="G136" s="174">
        <v>1967</v>
      </c>
      <c r="H136" s="174">
        <v>52.1</v>
      </c>
      <c r="I136" s="174">
        <v>49.782409999999999</v>
      </c>
      <c r="J136" s="174">
        <v>5.1724100000000002</v>
      </c>
    </row>
    <row r="137" spans="1:10" x14ac:dyDescent="0.25">
      <c r="A137" s="174" t="s">
        <v>163</v>
      </c>
      <c r="B137" s="174">
        <v>72810</v>
      </c>
      <c r="C137" s="174">
        <v>596</v>
      </c>
      <c r="D137" s="174">
        <v>433</v>
      </c>
      <c r="E137" s="174">
        <v>1182</v>
      </c>
      <c r="F137" s="174">
        <v>169.9</v>
      </c>
      <c r="G137" s="174">
        <v>1967</v>
      </c>
      <c r="H137" s="174">
        <v>52.1</v>
      </c>
      <c r="I137" s="174">
        <v>49.782409999999999</v>
      </c>
      <c r="J137" s="174">
        <v>5.1724100000000002</v>
      </c>
    </row>
    <row r="138" spans="1:10" x14ac:dyDescent="0.25">
      <c r="A138" s="174" t="s">
        <v>163</v>
      </c>
      <c r="B138" s="174">
        <v>73375</v>
      </c>
      <c r="C138" s="174">
        <v>578</v>
      </c>
      <c r="D138" s="174">
        <v>450</v>
      </c>
      <c r="E138" s="174">
        <v>1181</v>
      </c>
      <c r="F138" s="174">
        <v>169.67</v>
      </c>
      <c r="G138" s="174">
        <v>1966</v>
      </c>
      <c r="H138" s="174">
        <v>52.104550000000003</v>
      </c>
      <c r="I138" s="174">
        <v>49.773470000000003</v>
      </c>
      <c r="J138" s="174">
        <v>4.5976999999999997</v>
      </c>
    </row>
    <row r="139" spans="1:10" x14ac:dyDescent="0.25">
      <c r="A139" s="174" t="s">
        <v>163</v>
      </c>
      <c r="B139" s="174">
        <v>73940</v>
      </c>
      <c r="C139" s="174">
        <v>600</v>
      </c>
      <c r="D139" s="174">
        <v>432</v>
      </c>
      <c r="E139" s="174">
        <v>1181</v>
      </c>
      <c r="F139" s="174">
        <v>169.45</v>
      </c>
      <c r="G139" s="174">
        <v>1967</v>
      </c>
      <c r="H139" s="174">
        <v>52.086359999999999</v>
      </c>
      <c r="I139" s="174">
        <v>49.773470000000003</v>
      </c>
      <c r="J139" s="174">
        <v>5.1724100000000002</v>
      </c>
    </row>
    <row r="140" spans="1:10" x14ac:dyDescent="0.25">
      <c r="A140" s="174" t="s">
        <v>163</v>
      </c>
      <c r="B140" s="174">
        <v>74504</v>
      </c>
      <c r="C140" s="174">
        <v>567</v>
      </c>
      <c r="D140" s="174">
        <v>462</v>
      </c>
      <c r="E140" s="174">
        <v>1181</v>
      </c>
      <c r="F140" s="174">
        <v>169.23</v>
      </c>
      <c r="G140" s="174">
        <v>1966</v>
      </c>
      <c r="H140" s="174">
        <v>52.1</v>
      </c>
      <c r="I140" s="174">
        <v>49.773470000000003</v>
      </c>
      <c r="J140" s="174">
        <v>5.1724100000000002</v>
      </c>
    </row>
    <row r="141" spans="1:10" x14ac:dyDescent="0.25">
      <c r="A141" s="174" t="s">
        <v>163</v>
      </c>
      <c r="B141" s="174">
        <v>75068</v>
      </c>
      <c r="C141" s="174">
        <v>574</v>
      </c>
      <c r="D141" s="174">
        <v>458</v>
      </c>
      <c r="E141" s="174">
        <v>1180</v>
      </c>
      <c r="F141" s="174">
        <v>169.01</v>
      </c>
      <c r="G141" s="174">
        <v>1965</v>
      </c>
      <c r="H141" s="174">
        <v>52.086359999999999</v>
      </c>
      <c r="I141" s="174">
        <v>49.764530000000001</v>
      </c>
      <c r="J141" s="174">
        <v>4.0229900000000001</v>
      </c>
    </row>
    <row r="142" spans="1:10" x14ac:dyDescent="0.25">
      <c r="A142" s="174" t="s">
        <v>163</v>
      </c>
      <c r="B142" s="174">
        <v>75631</v>
      </c>
      <c r="C142" s="174">
        <v>617</v>
      </c>
      <c r="D142" s="174">
        <v>422</v>
      </c>
      <c r="E142" s="174">
        <v>1180</v>
      </c>
      <c r="F142" s="174">
        <v>168.8</v>
      </c>
      <c r="G142" s="174">
        <v>1966</v>
      </c>
      <c r="H142" s="174">
        <v>52.054549999999999</v>
      </c>
      <c r="I142" s="174">
        <v>49.764530000000001</v>
      </c>
      <c r="J142" s="174">
        <v>4.5976999999999997</v>
      </c>
    </row>
    <row r="143" spans="1:10" x14ac:dyDescent="0.25">
      <c r="A143" s="174" t="s">
        <v>163</v>
      </c>
      <c r="B143" s="174">
        <v>76196</v>
      </c>
      <c r="C143" s="174">
        <v>607</v>
      </c>
      <c r="D143" s="174">
        <v>432</v>
      </c>
      <c r="E143" s="174">
        <v>1180</v>
      </c>
      <c r="F143" s="174">
        <v>168.58</v>
      </c>
      <c r="G143" s="174">
        <v>1966</v>
      </c>
      <c r="H143" s="174">
        <v>52.054549999999999</v>
      </c>
      <c r="I143" s="174">
        <v>49.764530000000001</v>
      </c>
      <c r="J143" s="174">
        <v>4.5976999999999997</v>
      </c>
    </row>
    <row r="144" spans="1:10" x14ac:dyDescent="0.25">
      <c r="A144" s="174" t="s">
        <v>163</v>
      </c>
      <c r="B144" s="174">
        <v>76764</v>
      </c>
      <c r="C144" s="174">
        <v>576</v>
      </c>
      <c r="D144" s="174">
        <v>460</v>
      </c>
      <c r="E144" s="174">
        <v>1180</v>
      </c>
      <c r="F144" s="174">
        <v>168.36</v>
      </c>
      <c r="G144" s="174">
        <v>1966</v>
      </c>
      <c r="H144" s="174">
        <v>52.068179999999998</v>
      </c>
      <c r="I144" s="174">
        <v>49.764530000000001</v>
      </c>
      <c r="J144" s="174">
        <v>4.5976999999999997</v>
      </c>
    </row>
    <row r="145" spans="1:10" x14ac:dyDescent="0.25">
      <c r="A145" s="174" t="s">
        <v>163</v>
      </c>
      <c r="B145" s="174">
        <v>77332</v>
      </c>
      <c r="C145" s="174">
        <v>602</v>
      </c>
      <c r="D145" s="174">
        <v>439</v>
      </c>
      <c r="E145" s="174">
        <v>1179</v>
      </c>
      <c r="F145" s="174">
        <v>168.15</v>
      </c>
      <c r="G145" s="174">
        <v>1966</v>
      </c>
      <c r="H145" s="174">
        <v>52.045459999999999</v>
      </c>
      <c r="I145" s="174">
        <v>49.755589999999998</v>
      </c>
      <c r="J145" s="174">
        <v>4.5976999999999997</v>
      </c>
    </row>
    <row r="146" spans="1:10" x14ac:dyDescent="0.25">
      <c r="A146" s="174" t="s">
        <v>163</v>
      </c>
      <c r="B146" s="174">
        <v>77901</v>
      </c>
      <c r="C146" s="174">
        <v>608</v>
      </c>
      <c r="D146" s="174">
        <v>436</v>
      </c>
      <c r="E146" s="174">
        <v>1179</v>
      </c>
      <c r="F146" s="174">
        <v>167.94</v>
      </c>
      <c r="G146" s="174">
        <v>1965</v>
      </c>
      <c r="H146" s="174">
        <v>52.031820000000003</v>
      </c>
      <c r="I146" s="174">
        <v>49.755589999999998</v>
      </c>
      <c r="J146" s="174">
        <v>4.0229900000000001</v>
      </c>
    </row>
    <row r="147" spans="1:10" x14ac:dyDescent="0.25">
      <c r="A147" s="174" t="s">
        <v>163</v>
      </c>
      <c r="B147" s="174">
        <v>78469</v>
      </c>
      <c r="C147" s="174">
        <v>592</v>
      </c>
      <c r="D147" s="174">
        <v>451</v>
      </c>
      <c r="E147" s="174">
        <v>1179</v>
      </c>
      <c r="F147" s="174">
        <v>167.72</v>
      </c>
      <c r="G147" s="174">
        <v>1966</v>
      </c>
      <c r="H147" s="174">
        <v>52.036369999999998</v>
      </c>
      <c r="I147" s="174">
        <v>49.755589999999998</v>
      </c>
      <c r="J147" s="174">
        <v>4.5976999999999997</v>
      </c>
    </row>
    <row r="148" spans="1:10" x14ac:dyDescent="0.25">
      <c r="A148" s="174" t="s">
        <v>163</v>
      </c>
      <c r="B148" s="174">
        <v>79037</v>
      </c>
      <c r="C148" s="174">
        <v>621</v>
      </c>
      <c r="D148" s="174">
        <v>426</v>
      </c>
      <c r="E148" s="174">
        <v>1179</v>
      </c>
      <c r="F148" s="174">
        <v>167.51</v>
      </c>
      <c r="G148" s="174">
        <v>1966</v>
      </c>
      <c r="H148" s="174">
        <v>52.013640000000002</v>
      </c>
      <c r="I148" s="174">
        <v>49.755589999999998</v>
      </c>
      <c r="J148" s="174">
        <v>4.5976999999999997</v>
      </c>
    </row>
    <row r="149" spans="1:10" x14ac:dyDescent="0.25">
      <c r="A149" s="174" t="s">
        <v>163</v>
      </c>
      <c r="B149" s="174">
        <v>79604</v>
      </c>
      <c r="C149" s="174">
        <v>604</v>
      </c>
      <c r="D149" s="174">
        <v>442</v>
      </c>
      <c r="E149" s="174">
        <v>1179</v>
      </c>
      <c r="F149" s="174">
        <v>167.3</v>
      </c>
      <c r="G149" s="174">
        <v>1966</v>
      </c>
      <c r="H149" s="174">
        <v>52.022730000000003</v>
      </c>
      <c r="I149" s="174">
        <v>49.755589999999998</v>
      </c>
      <c r="J149" s="174">
        <v>4.5976999999999997</v>
      </c>
    </row>
    <row r="150" spans="1:10" x14ac:dyDescent="0.25">
      <c r="A150" s="174" t="s">
        <v>163</v>
      </c>
      <c r="B150" s="174">
        <v>80169</v>
      </c>
      <c r="C150" s="174">
        <v>607</v>
      </c>
      <c r="D150" s="174">
        <v>441</v>
      </c>
      <c r="E150" s="174">
        <v>1179</v>
      </c>
      <c r="F150" s="174">
        <v>167.1</v>
      </c>
      <c r="G150" s="174">
        <v>1966</v>
      </c>
      <c r="H150" s="174">
        <v>52.013640000000002</v>
      </c>
      <c r="I150" s="174">
        <v>49.755589999999998</v>
      </c>
      <c r="J150" s="174">
        <v>4.5976999999999997</v>
      </c>
    </row>
    <row r="151" spans="1:10" x14ac:dyDescent="0.25">
      <c r="A151" s="174" t="s">
        <v>163</v>
      </c>
      <c r="B151" s="174">
        <v>80734</v>
      </c>
      <c r="C151" s="174">
        <v>603</v>
      </c>
      <c r="D151" s="174">
        <v>445</v>
      </c>
      <c r="E151" s="174">
        <v>1179</v>
      </c>
      <c r="F151" s="174">
        <v>166.89</v>
      </c>
      <c r="G151" s="174">
        <v>1966</v>
      </c>
      <c r="H151" s="174">
        <v>52.004550000000002</v>
      </c>
      <c r="I151" s="174">
        <v>49.755589999999998</v>
      </c>
      <c r="J151" s="174">
        <v>4.5976999999999997</v>
      </c>
    </row>
    <row r="152" spans="1:10" x14ac:dyDescent="0.25">
      <c r="A152" s="174" t="s">
        <v>163</v>
      </c>
      <c r="B152" s="174">
        <v>81298</v>
      </c>
      <c r="C152" s="174">
        <v>594</v>
      </c>
      <c r="D152" s="174">
        <v>455</v>
      </c>
      <c r="E152" s="174">
        <v>1178</v>
      </c>
      <c r="F152" s="174">
        <v>166.69</v>
      </c>
      <c r="G152" s="174">
        <v>1966</v>
      </c>
      <c r="H152" s="174">
        <v>52.00909</v>
      </c>
      <c r="I152" s="174">
        <v>49.746650000000002</v>
      </c>
      <c r="J152" s="174">
        <v>4.5976999999999997</v>
      </c>
    </row>
    <row r="153" spans="1:10" x14ac:dyDescent="0.25">
      <c r="A153" s="174" t="s">
        <v>163</v>
      </c>
      <c r="B153" s="174">
        <v>81862</v>
      </c>
      <c r="C153" s="174">
        <v>580</v>
      </c>
      <c r="D153" s="174">
        <v>467</v>
      </c>
      <c r="E153" s="174">
        <v>1178</v>
      </c>
      <c r="F153" s="174">
        <v>166.49</v>
      </c>
      <c r="G153" s="174">
        <v>1965</v>
      </c>
      <c r="H153" s="174">
        <v>52.018180000000001</v>
      </c>
      <c r="I153" s="174">
        <v>49.746650000000002</v>
      </c>
      <c r="J153" s="174">
        <v>4.0229900000000001</v>
      </c>
    </row>
    <row r="154" spans="1:10" x14ac:dyDescent="0.25">
      <c r="A154" s="174" t="s">
        <v>163</v>
      </c>
      <c r="B154" s="174">
        <v>82425</v>
      </c>
      <c r="C154" s="174">
        <v>618</v>
      </c>
      <c r="D154" s="174">
        <v>435</v>
      </c>
      <c r="E154" s="174">
        <v>1178</v>
      </c>
      <c r="F154" s="174">
        <v>166.29</v>
      </c>
      <c r="G154" s="174">
        <v>1965</v>
      </c>
      <c r="H154" s="174">
        <v>51.99091</v>
      </c>
      <c r="I154" s="174">
        <v>49.746650000000002</v>
      </c>
      <c r="J154" s="174">
        <v>4.0229900000000001</v>
      </c>
    </row>
    <row r="155" spans="1:10" x14ac:dyDescent="0.25">
      <c r="A155" s="174" t="s">
        <v>163</v>
      </c>
      <c r="B155" s="174">
        <v>82989</v>
      </c>
      <c r="C155" s="174">
        <v>596</v>
      </c>
      <c r="D155" s="174">
        <v>456</v>
      </c>
      <c r="E155" s="174">
        <v>1178</v>
      </c>
      <c r="F155" s="174">
        <v>166.09</v>
      </c>
      <c r="G155" s="174">
        <v>1966</v>
      </c>
      <c r="H155" s="174">
        <v>51.995449999999998</v>
      </c>
      <c r="I155" s="174">
        <v>49.746650000000002</v>
      </c>
      <c r="J155" s="174">
        <v>4.5976999999999997</v>
      </c>
    </row>
    <row r="156" spans="1:10" x14ac:dyDescent="0.25">
      <c r="A156" s="174" t="s">
        <v>163</v>
      </c>
      <c r="B156" s="174">
        <v>83555</v>
      </c>
      <c r="C156" s="174">
        <v>608</v>
      </c>
      <c r="D156" s="174">
        <v>445</v>
      </c>
      <c r="E156" s="174">
        <v>1179</v>
      </c>
      <c r="F156" s="174">
        <v>165.9</v>
      </c>
      <c r="G156" s="174">
        <v>1964</v>
      </c>
      <c r="H156" s="174">
        <v>51.99091</v>
      </c>
      <c r="I156" s="174">
        <v>49.755589999999998</v>
      </c>
      <c r="J156" s="174">
        <v>4.0229900000000001</v>
      </c>
    </row>
    <row r="157" spans="1:10" x14ac:dyDescent="0.25">
      <c r="A157" s="174" t="s">
        <v>163</v>
      </c>
      <c r="B157" s="174">
        <v>84123</v>
      </c>
      <c r="C157" s="174">
        <v>615</v>
      </c>
      <c r="D157" s="174">
        <v>441</v>
      </c>
      <c r="E157" s="174">
        <v>1178</v>
      </c>
      <c r="F157" s="174">
        <v>165.71</v>
      </c>
      <c r="G157" s="174">
        <v>1965</v>
      </c>
      <c r="H157" s="174">
        <v>51.977269999999997</v>
      </c>
      <c r="I157" s="174">
        <v>49.746650000000002</v>
      </c>
      <c r="J157" s="174">
        <v>4.0229900000000001</v>
      </c>
    </row>
    <row r="158" spans="1:10" x14ac:dyDescent="0.25">
      <c r="A158" s="174" t="s">
        <v>163</v>
      </c>
      <c r="B158" s="174">
        <v>84691</v>
      </c>
      <c r="C158" s="174">
        <v>598</v>
      </c>
      <c r="D158" s="174">
        <v>456</v>
      </c>
      <c r="E158" s="174">
        <v>1178</v>
      </c>
      <c r="F158" s="174">
        <v>165.51</v>
      </c>
      <c r="G158" s="174">
        <v>0</v>
      </c>
      <c r="H158" s="174">
        <v>51.986359999999998</v>
      </c>
      <c r="I158" s="174">
        <v>49.746650000000002</v>
      </c>
      <c r="J158" s="174">
        <v>-1125.2873500000001</v>
      </c>
    </row>
    <row r="159" spans="1:10" x14ac:dyDescent="0.25">
      <c r="A159" s="174" t="s">
        <v>163</v>
      </c>
      <c r="B159" s="174">
        <v>85260</v>
      </c>
      <c r="C159" s="174">
        <v>604</v>
      </c>
      <c r="D159" s="174">
        <v>452</v>
      </c>
      <c r="E159" s="174">
        <v>1179</v>
      </c>
      <c r="F159" s="174">
        <v>165.32</v>
      </c>
      <c r="G159" s="174">
        <v>1965</v>
      </c>
      <c r="H159" s="174">
        <v>51.977269999999997</v>
      </c>
      <c r="I159" s="174">
        <v>49.755589999999998</v>
      </c>
      <c r="J159" s="174">
        <v>4.0229900000000001</v>
      </c>
    </row>
    <row r="160" spans="1:10" x14ac:dyDescent="0.25">
      <c r="A160" s="174" t="s">
        <v>163</v>
      </c>
      <c r="B160" s="174">
        <v>85828</v>
      </c>
      <c r="C160" s="174">
        <v>627</v>
      </c>
      <c r="D160" s="174">
        <v>432</v>
      </c>
      <c r="E160" s="174">
        <v>1178</v>
      </c>
      <c r="F160" s="174">
        <v>165.14</v>
      </c>
      <c r="G160" s="174">
        <v>1965</v>
      </c>
      <c r="H160" s="174">
        <v>51.963630000000002</v>
      </c>
      <c r="I160" s="174">
        <v>49.746650000000002</v>
      </c>
      <c r="J160" s="174">
        <v>4.0229900000000001</v>
      </c>
    </row>
    <row r="161" spans="1:10" x14ac:dyDescent="0.25">
      <c r="A161" s="174" t="s">
        <v>163</v>
      </c>
      <c r="B161" s="174">
        <v>86396</v>
      </c>
      <c r="C161" s="174">
        <v>606</v>
      </c>
      <c r="D161" s="174">
        <v>452</v>
      </c>
      <c r="E161" s="174">
        <v>1178</v>
      </c>
      <c r="F161" s="174">
        <v>164.95</v>
      </c>
      <c r="G161" s="174">
        <v>1965</v>
      </c>
      <c r="H161" s="174">
        <v>51.968179999999997</v>
      </c>
      <c r="I161" s="174">
        <v>49.746650000000002</v>
      </c>
      <c r="J161" s="174">
        <v>4.0229900000000001</v>
      </c>
    </row>
    <row r="162" spans="1:10" x14ac:dyDescent="0.25">
      <c r="A162" s="174" t="s">
        <v>163</v>
      </c>
      <c r="B162" s="174">
        <v>86961</v>
      </c>
      <c r="C162" s="174">
        <v>598</v>
      </c>
      <c r="D162" s="174">
        <v>459</v>
      </c>
      <c r="E162" s="174">
        <v>1178</v>
      </c>
      <c r="F162" s="174">
        <v>164.77</v>
      </c>
      <c r="G162" s="174">
        <v>1966</v>
      </c>
      <c r="H162" s="174">
        <v>51.972729999999999</v>
      </c>
      <c r="I162" s="174">
        <v>49.746650000000002</v>
      </c>
      <c r="J162" s="174">
        <v>4.0229900000000001</v>
      </c>
    </row>
    <row r="163" spans="1:10" x14ac:dyDescent="0.25">
      <c r="A163" s="174" t="s">
        <v>163</v>
      </c>
      <c r="B163" s="174">
        <v>87526</v>
      </c>
      <c r="C163" s="174">
        <v>604</v>
      </c>
      <c r="D163" s="174">
        <v>454</v>
      </c>
      <c r="E163" s="174">
        <v>1179</v>
      </c>
      <c r="F163" s="174">
        <v>164.59</v>
      </c>
      <c r="G163" s="174">
        <v>0</v>
      </c>
      <c r="H163" s="174">
        <v>51.968179999999997</v>
      </c>
      <c r="I163" s="174">
        <v>49.755589999999998</v>
      </c>
      <c r="J163" s="174">
        <v>-1125.2873500000001</v>
      </c>
    </row>
    <row r="164" spans="1:10" x14ac:dyDescent="0.25">
      <c r="A164" s="174" t="s">
        <v>163</v>
      </c>
      <c r="B164" s="174">
        <v>88091</v>
      </c>
      <c r="C164" s="174">
        <v>615</v>
      </c>
      <c r="D164" s="174">
        <v>445</v>
      </c>
      <c r="E164" s="174">
        <v>1179</v>
      </c>
      <c r="F164" s="174">
        <v>164.41</v>
      </c>
      <c r="G164" s="174">
        <v>1965</v>
      </c>
      <c r="H164" s="174">
        <v>51.959090000000003</v>
      </c>
      <c r="I164" s="174">
        <v>49.755589999999998</v>
      </c>
      <c r="J164" s="174">
        <v>4.0229900000000001</v>
      </c>
    </row>
    <row r="165" spans="1:10" x14ac:dyDescent="0.25">
      <c r="A165" s="174" t="s">
        <v>163</v>
      </c>
      <c r="B165" s="174">
        <v>88655</v>
      </c>
      <c r="C165" s="174">
        <v>605</v>
      </c>
      <c r="D165" s="174">
        <v>455</v>
      </c>
      <c r="E165" s="174">
        <v>1179</v>
      </c>
      <c r="F165" s="174">
        <v>164.24</v>
      </c>
      <c r="G165" s="174">
        <v>1966</v>
      </c>
      <c r="H165" s="174">
        <v>51.959090000000003</v>
      </c>
      <c r="I165" s="174">
        <v>49.755589999999998</v>
      </c>
      <c r="J165" s="174">
        <v>4.0229900000000001</v>
      </c>
    </row>
    <row r="166" spans="1:10" x14ac:dyDescent="0.25">
      <c r="A166" s="174" t="s">
        <v>163</v>
      </c>
      <c r="B166" s="174">
        <v>89218</v>
      </c>
      <c r="C166" s="174">
        <v>610</v>
      </c>
      <c r="D166" s="174">
        <v>451</v>
      </c>
      <c r="E166" s="174">
        <v>1178</v>
      </c>
      <c r="F166" s="174">
        <v>164.07</v>
      </c>
      <c r="G166" s="174">
        <v>1965</v>
      </c>
      <c r="H166" s="174">
        <v>51.954540000000001</v>
      </c>
      <c r="I166" s="174">
        <v>49.746650000000002</v>
      </c>
      <c r="J166" s="174">
        <v>4.0229900000000001</v>
      </c>
    </row>
    <row r="167" spans="1:10" x14ac:dyDescent="0.25">
      <c r="A167" s="174" t="s">
        <v>163</v>
      </c>
      <c r="B167" s="174">
        <v>89781</v>
      </c>
      <c r="C167" s="174">
        <v>608</v>
      </c>
      <c r="D167" s="174">
        <v>454</v>
      </c>
      <c r="E167" s="174">
        <v>1178</v>
      </c>
      <c r="F167" s="174">
        <v>163.9</v>
      </c>
      <c r="G167" s="174">
        <v>1965</v>
      </c>
      <c r="H167" s="174">
        <v>51.954540000000001</v>
      </c>
      <c r="I167" s="174">
        <v>49.746650000000002</v>
      </c>
      <c r="J167" s="174">
        <v>4.0229900000000001</v>
      </c>
    </row>
    <row r="168" spans="1:10" x14ac:dyDescent="0.25">
      <c r="A168" s="174" t="s">
        <v>163</v>
      </c>
      <c r="B168" s="174">
        <v>90345</v>
      </c>
      <c r="C168" s="174">
        <v>606</v>
      </c>
      <c r="D168" s="174">
        <v>455</v>
      </c>
      <c r="E168" s="174">
        <v>1179</v>
      </c>
      <c r="F168" s="174">
        <v>163.72999999999999</v>
      </c>
      <c r="G168" s="174">
        <v>1965</v>
      </c>
      <c r="H168" s="174">
        <v>51.954540000000001</v>
      </c>
      <c r="I168" s="174">
        <v>49.755589999999998</v>
      </c>
      <c r="J168" s="174">
        <v>4.0229900000000001</v>
      </c>
    </row>
    <row r="169" spans="1:10" x14ac:dyDescent="0.25">
      <c r="A169" s="174" t="s">
        <v>163</v>
      </c>
      <c r="B169" s="174">
        <v>90911</v>
      </c>
      <c r="C169" s="174">
        <v>642</v>
      </c>
      <c r="D169" s="174">
        <v>425</v>
      </c>
      <c r="E169" s="174">
        <v>1179</v>
      </c>
      <c r="F169" s="174">
        <v>163.56</v>
      </c>
      <c r="G169" s="174">
        <v>1964</v>
      </c>
      <c r="H169" s="174">
        <v>51.931820000000002</v>
      </c>
      <c r="I169" s="174">
        <v>49.755589999999998</v>
      </c>
      <c r="J169" s="174">
        <v>3.44828</v>
      </c>
    </row>
    <row r="170" spans="1:10" x14ac:dyDescent="0.25">
      <c r="A170" s="174" t="s">
        <v>163</v>
      </c>
      <c r="B170" s="174">
        <v>91479</v>
      </c>
      <c r="C170" s="174">
        <v>624</v>
      </c>
      <c r="D170" s="174">
        <v>439</v>
      </c>
      <c r="E170" s="174">
        <v>1179</v>
      </c>
      <c r="F170" s="174">
        <v>163.4</v>
      </c>
      <c r="G170" s="174">
        <v>1965</v>
      </c>
      <c r="H170" s="174">
        <v>51.945450000000001</v>
      </c>
      <c r="I170" s="174">
        <v>49.755589999999998</v>
      </c>
      <c r="J170" s="174">
        <v>4.0229900000000001</v>
      </c>
    </row>
    <row r="171" spans="1:10" x14ac:dyDescent="0.25">
      <c r="A171" s="174" t="s">
        <v>163</v>
      </c>
      <c r="B171" s="174">
        <v>92047</v>
      </c>
      <c r="C171" s="174">
        <v>612</v>
      </c>
      <c r="D171" s="174">
        <v>451</v>
      </c>
      <c r="E171" s="174">
        <v>1179</v>
      </c>
      <c r="F171" s="174">
        <v>163.24</v>
      </c>
      <c r="G171" s="174">
        <v>1964</v>
      </c>
      <c r="H171" s="174">
        <v>51.945450000000001</v>
      </c>
      <c r="I171" s="174">
        <v>49.755589999999998</v>
      </c>
      <c r="J171" s="174">
        <v>3.44828</v>
      </c>
    </row>
    <row r="172" spans="1:10" x14ac:dyDescent="0.25">
      <c r="A172" s="174" t="s">
        <v>163</v>
      </c>
      <c r="B172" s="174">
        <v>92616</v>
      </c>
      <c r="C172" s="174">
        <v>610</v>
      </c>
      <c r="D172" s="174">
        <v>452</v>
      </c>
      <c r="E172" s="174">
        <v>1178</v>
      </c>
      <c r="F172" s="174">
        <v>163.08000000000001</v>
      </c>
      <c r="G172" s="174">
        <v>1963</v>
      </c>
      <c r="H172" s="174">
        <v>51.945450000000001</v>
      </c>
      <c r="I172" s="174">
        <v>49.746650000000002</v>
      </c>
      <c r="J172" s="174">
        <v>2.8735599999999999</v>
      </c>
    </row>
    <row r="173" spans="1:10" x14ac:dyDescent="0.25">
      <c r="A173" s="174" t="s">
        <v>163</v>
      </c>
      <c r="B173" s="174">
        <v>93184</v>
      </c>
      <c r="C173" s="174">
        <v>602</v>
      </c>
      <c r="D173" s="174">
        <v>460</v>
      </c>
      <c r="E173" s="174">
        <v>1178</v>
      </c>
      <c r="F173" s="174">
        <v>162.93</v>
      </c>
      <c r="G173" s="174">
        <v>1964</v>
      </c>
      <c r="H173" s="174">
        <v>51.95</v>
      </c>
      <c r="I173" s="174">
        <v>49.746650000000002</v>
      </c>
      <c r="J173" s="174">
        <v>3.44828</v>
      </c>
    </row>
    <row r="174" spans="1:10" x14ac:dyDescent="0.25">
      <c r="A174" s="174" t="s">
        <v>163</v>
      </c>
      <c r="B174" s="174">
        <v>93752</v>
      </c>
      <c r="C174" s="174">
        <v>606</v>
      </c>
      <c r="D174" s="174">
        <v>456</v>
      </c>
      <c r="E174" s="174">
        <v>1178</v>
      </c>
      <c r="F174" s="174">
        <v>162.78</v>
      </c>
      <c r="G174" s="174">
        <v>0</v>
      </c>
      <c r="H174" s="174">
        <v>51.95</v>
      </c>
      <c r="I174" s="174">
        <v>49.746650000000002</v>
      </c>
      <c r="J174" s="174">
        <v>-1125.2873500000001</v>
      </c>
    </row>
    <row r="175" spans="1:10" x14ac:dyDescent="0.25">
      <c r="A175" s="174" t="s">
        <v>163</v>
      </c>
      <c r="B175" s="174">
        <v>94319</v>
      </c>
      <c r="C175" s="174">
        <v>637</v>
      </c>
      <c r="D175" s="174">
        <v>430</v>
      </c>
      <c r="E175" s="174">
        <v>1179</v>
      </c>
      <c r="F175" s="174">
        <v>162.63</v>
      </c>
      <c r="G175" s="174">
        <v>1963</v>
      </c>
      <c r="H175" s="174">
        <v>51.92727</v>
      </c>
      <c r="I175" s="174">
        <v>49.755589999999998</v>
      </c>
      <c r="J175" s="174">
        <v>2.8735599999999999</v>
      </c>
    </row>
    <row r="176" spans="1:10" x14ac:dyDescent="0.25">
      <c r="A176" s="174" t="s">
        <v>163</v>
      </c>
      <c r="B176" s="174">
        <v>94884</v>
      </c>
      <c r="C176" s="174">
        <v>603</v>
      </c>
      <c r="D176" s="174">
        <v>461</v>
      </c>
      <c r="E176" s="174">
        <v>1178</v>
      </c>
      <c r="F176" s="174">
        <v>162.47999999999999</v>
      </c>
      <c r="G176" s="174">
        <v>1963</v>
      </c>
      <c r="H176" s="174">
        <v>51.940910000000002</v>
      </c>
      <c r="I176" s="174">
        <v>49.746650000000002</v>
      </c>
      <c r="J176" s="174">
        <v>2.8735599999999999</v>
      </c>
    </row>
    <row r="177" spans="1:10" x14ac:dyDescent="0.25">
      <c r="A177" s="174" t="s">
        <v>163</v>
      </c>
      <c r="B177" s="174">
        <v>95448</v>
      </c>
      <c r="C177" s="174">
        <v>624</v>
      </c>
      <c r="D177" s="174">
        <v>441</v>
      </c>
      <c r="E177" s="174">
        <v>1179</v>
      </c>
      <c r="F177" s="174">
        <v>162.34</v>
      </c>
      <c r="G177" s="174">
        <v>1963</v>
      </c>
      <c r="H177" s="174">
        <v>51.936360000000001</v>
      </c>
      <c r="I177" s="174">
        <v>49.755589999999998</v>
      </c>
      <c r="J177" s="174">
        <v>2.8735599999999999</v>
      </c>
    </row>
    <row r="178" spans="1:10" x14ac:dyDescent="0.25">
      <c r="A178" s="174" t="s">
        <v>163</v>
      </c>
      <c r="B178" s="174">
        <v>96012</v>
      </c>
      <c r="C178" s="174">
        <v>641</v>
      </c>
      <c r="D178" s="174">
        <v>428</v>
      </c>
      <c r="E178" s="174">
        <v>1179</v>
      </c>
      <c r="F178" s="174">
        <v>162.19999999999999</v>
      </c>
      <c r="G178" s="174">
        <v>1964</v>
      </c>
      <c r="H178" s="174">
        <v>51.91818</v>
      </c>
      <c r="I178" s="174">
        <v>49.755589999999998</v>
      </c>
      <c r="J178" s="174">
        <v>3.44828</v>
      </c>
    </row>
    <row r="179" spans="1:10" x14ac:dyDescent="0.25">
      <c r="A179" s="174" t="s">
        <v>163</v>
      </c>
      <c r="B179" s="174">
        <v>96575</v>
      </c>
      <c r="C179" s="174">
        <v>628</v>
      </c>
      <c r="D179" s="174">
        <v>440</v>
      </c>
      <c r="E179" s="174">
        <v>1178</v>
      </c>
      <c r="F179" s="174">
        <v>162.06</v>
      </c>
      <c r="G179" s="174">
        <v>1964</v>
      </c>
      <c r="H179" s="174">
        <v>51.92727</v>
      </c>
      <c r="I179" s="174">
        <v>49.746650000000002</v>
      </c>
      <c r="J179" s="174">
        <v>3.44828</v>
      </c>
    </row>
    <row r="180" spans="1:10" x14ac:dyDescent="0.25">
      <c r="A180" s="174" t="s">
        <v>163</v>
      </c>
      <c r="B180" s="174">
        <v>97139</v>
      </c>
      <c r="C180" s="174">
        <v>604</v>
      </c>
      <c r="D180" s="174">
        <v>461</v>
      </c>
      <c r="E180" s="174">
        <v>1178</v>
      </c>
      <c r="F180" s="174">
        <v>161.93</v>
      </c>
      <c r="G180" s="174">
        <v>1964</v>
      </c>
      <c r="H180" s="174">
        <v>51.936360000000001</v>
      </c>
      <c r="I180" s="174">
        <v>49.746650000000002</v>
      </c>
      <c r="J180" s="174">
        <v>3.44828</v>
      </c>
    </row>
    <row r="181" spans="1:10" x14ac:dyDescent="0.25">
      <c r="A181" s="174" t="s">
        <v>163</v>
      </c>
      <c r="B181" s="174">
        <v>97704</v>
      </c>
      <c r="C181" s="174">
        <v>626</v>
      </c>
      <c r="D181" s="174">
        <v>441</v>
      </c>
      <c r="E181" s="174">
        <v>1178</v>
      </c>
      <c r="F181" s="174">
        <v>161.79</v>
      </c>
      <c r="G181" s="174">
        <v>1963</v>
      </c>
      <c r="H181" s="174">
        <v>51.92727</v>
      </c>
      <c r="I181" s="174">
        <v>49.746650000000002</v>
      </c>
      <c r="J181" s="174">
        <v>2.8735599999999999</v>
      </c>
    </row>
    <row r="182" spans="1:10" x14ac:dyDescent="0.25">
      <c r="A182" s="174" t="s">
        <v>163</v>
      </c>
      <c r="B182" s="174">
        <v>98270</v>
      </c>
      <c r="C182" s="174">
        <v>600</v>
      </c>
      <c r="D182" s="174">
        <v>465</v>
      </c>
      <c r="E182" s="174">
        <v>1179</v>
      </c>
      <c r="F182" s="174">
        <v>161.66</v>
      </c>
      <c r="G182" s="174">
        <v>1962</v>
      </c>
      <c r="H182" s="174">
        <v>51.936360000000001</v>
      </c>
      <c r="I182" s="174">
        <v>49.755589999999998</v>
      </c>
      <c r="J182" s="174">
        <v>2.2988499999999998</v>
      </c>
    </row>
    <row r="183" spans="1:10" x14ac:dyDescent="0.25">
      <c r="A183" s="174" t="s">
        <v>163</v>
      </c>
      <c r="B183" s="174">
        <v>98838</v>
      </c>
      <c r="C183" s="174">
        <v>616</v>
      </c>
      <c r="D183" s="174">
        <v>451</v>
      </c>
      <c r="E183" s="174">
        <v>1178</v>
      </c>
      <c r="F183" s="174">
        <v>161.53</v>
      </c>
      <c r="G183" s="174">
        <v>1963</v>
      </c>
      <c r="H183" s="174">
        <v>51.92727</v>
      </c>
      <c r="I183" s="174">
        <v>49.746650000000002</v>
      </c>
      <c r="J183" s="174">
        <v>2.8735599999999999</v>
      </c>
    </row>
    <row r="184" spans="1:10" x14ac:dyDescent="0.25">
      <c r="A184" s="174" t="s">
        <v>163</v>
      </c>
      <c r="B184" s="174">
        <v>99407</v>
      </c>
      <c r="C184" s="174">
        <v>637</v>
      </c>
      <c r="D184" s="174">
        <v>433</v>
      </c>
      <c r="E184" s="174">
        <v>1179</v>
      </c>
      <c r="F184" s="174">
        <v>161.4</v>
      </c>
      <c r="G184" s="174">
        <v>1963</v>
      </c>
      <c r="H184" s="174">
        <v>51.913640000000001</v>
      </c>
      <c r="I184" s="174">
        <v>49.755589999999998</v>
      </c>
      <c r="J184" s="174">
        <v>2.8735599999999999</v>
      </c>
    </row>
    <row r="185" spans="1:10" x14ac:dyDescent="0.25">
      <c r="A185" s="174" t="s">
        <v>163</v>
      </c>
      <c r="B185" s="174">
        <v>99976</v>
      </c>
      <c r="C185" s="174">
        <v>609</v>
      </c>
      <c r="D185" s="174">
        <v>457</v>
      </c>
      <c r="E185" s="174">
        <v>1179</v>
      </c>
      <c r="F185" s="174">
        <v>161.28</v>
      </c>
      <c r="G185" s="174">
        <v>698</v>
      </c>
      <c r="H185" s="174">
        <v>51.931820000000002</v>
      </c>
      <c r="I185" s="174">
        <v>49.755589999999998</v>
      </c>
      <c r="J185" s="174">
        <v>-724.13793999999996</v>
      </c>
    </row>
    <row r="186" spans="1:10" x14ac:dyDescent="0.25">
      <c r="A186" s="174" t="s">
        <v>163</v>
      </c>
      <c r="B186" s="174">
        <v>100544</v>
      </c>
      <c r="C186" s="174">
        <v>613</v>
      </c>
      <c r="D186" s="174">
        <v>455</v>
      </c>
      <c r="E186" s="174">
        <v>1178</v>
      </c>
      <c r="F186" s="174">
        <v>161.15</v>
      </c>
      <c r="G186" s="174">
        <v>1963</v>
      </c>
      <c r="H186" s="174">
        <v>51.922730000000001</v>
      </c>
      <c r="I186" s="174">
        <v>49.746650000000002</v>
      </c>
      <c r="J186" s="174">
        <v>2.2988499999999998</v>
      </c>
    </row>
    <row r="187" spans="1:10" x14ac:dyDescent="0.25">
      <c r="A187" s="174" t="s">
        <v>163</v>
      </c>
      <c r="B187" s="174">
        <v>101111</v>
      </c>
      <c r="C187" s="174">
        <v>637</v>
      </c>
      <c r="D187" s="174">
        <v>434</v>
      </c>
      <c r="E187" s="174">
        <v>1179</v>
      </c>
      <c r="F187" s="174">
        <v>161.03</v>
      </c>
      <c r="G187" s="174">
        <v>1964</v>
      </c>
      <c r="H187" s="174">
        <v>51.909089999999999</v>
      </c>
      <c r="I187" s="174">
        <v>49.755589999999998</v>
      </c>
      <c r="J187" s="174">
        <v>3.44828</v>
      </c>
    </row>
    <row r="188" spans="1:10" x14ac:dyDescent="0.25">
      <c r="A188" s="174" t="s">
        <v>163</v>
      </c>
      <c r="B188" s="174">
        <v>101677</v>
      </c>
      <c r="C188" s="174">
        <v>623</v>
      </c>
      <c r="D188" s="174">
        <v>445</v>
      </c>
      <c r="E188" s="174">
        <v>1178</v>
      </c>
      <c r="F188" s="174">
        <v>160.91999999999999</v>
      </c>
      <c r="G188" s="174">
        <v>1963</v>
      </c>
      <c r="H188" s="174">
        <v>51.922730000000001</v>
      </c>
      <c r="I188" s="174">
        <v>49.746650000000002</v>
      </c>
      <c r="J188" s="174">
        <v>2.8735599999999999</v>
      </c>
    </row>
    <row r="189" spans="1:10" x14ac:dyDescent="0.25">
      <c r="A189" s="174" t="s">
        <v>163</v>
      </c>
      <c r="B189" s="174">
        <v>102243</v>
      </c>
      <c r="C189" s="174">
        <v>624</v>
      </c>
      <c r="D189" s="174">
        <v>445</v>
      </c>
      <c r="E189" s="174">
        <v>1179</v>
      </c>
      <c r="F189" s="174">
        <v>160.80000000000001</v>
      </c>
      <c r="G189" s="174">
        <v>1963</v>
      </c>
      <c r="H189" s="174">
        <v>51.91818</v>
      </c>
      <c r="I189" s="174">
        <v>49.755589999999998</v>
      </c>
      <c r="J189" s="174">
        <v>2.8735599999999999</v>
      </c>
    </row>
    <row r="190" spans="1:10" x14ac:dyDescent="0.25">
      <c r="A190" s="174" t="s">
        <v>163</v>
      </c>
      <c r="B190" s="174">
        <v>102807</v>
      </c>
      <c r="C190" s="174">
        <v>629</v>
      </c>
      <c r="D190" s="174">
        <v>441</v>
      </c>
      <c r="E190" s="174">
        <v>1178</v>
      </c>
      <c r="F190" s="174">
        <v>160.69</v>
      </c>
      <c r="G190" s="174">
        <v>1964</v>
      </c>
      <c r="H190" s="174">
        <v>51.913640000000001</v>
      </c>
      <c r="I190" s="174">
        <v>49.755589999999998</v>
      </c>
      <c r="J190" s="174">
        <v>3.44828</v>
      </c>
    </row>
    <row r="191" spans="1:10" x14ac:dyDescent="0.25">
      <c r="A191" s="174" t="s">
        <v>163</v>
      </c>
      <c r="B191" s="174">
        <v>103370</v>
      </c>
      <c r="C191" s="174">
        <v>616</v>
      </c>
      <c r="D191" s="174">
        <v>454</v>
      </c>
      <c r="E191" s="174">
        <v>1179</v>
      </c>
      <c r="F191" s="174">
        <v>160.57</v>
      </c>
      <c r="G191" s="174">
        <v>1963</v>
      </c>
      <c r="H191" s="174">
        <v>51.913640000000001</v>
      </c>
      <c r="I191" s="174">
        <v>49.755589999999998</v>
      </c>
      <c r="J191" s="174">
        <v>2.8735599999999999</v>
      </c>
    </row>
    <row r="192" spans="1:10" x14ac:dyDescent="0.25">
      <c r="A192" s="174" t="s">
        <v>163</v>
      </c>
      <c r="B192" s="174">
        <v>103934</v>
      </c>
      <c r="C192" s="174">
        <v>625</v>
      </c>
      <c r="D192" s="174">
        <v>445</v>
      </c>
      <c r="E192" s="174">
        <v>1178</v>
      </c>
      <c r="F192" s="174">
        <v>160.46</v>
      </c>
      <c r="G192" s="174">
        <v>1964</v>
      </c>
      <c r="H192" s="174">
        <v>51.913640000000001</v>
      </c>
      <c r="I192" s="174">
        <v>49.746650000000002</v>
      </c>
      <c r="J192" s="174">
        <v>3.44828</v>
      </c>
    </row>
    <row r="193" spans="1:10" x14ac:dyDescent="0.25">
      <c r="A193" s="174" t="s">
        <v>163</v>
      </c>
      <c r="B193" s="174">
        <v>104497</v>
      </c>
      <c r="C193" s="174">
        <v>648</v>
      </c>
      <c r="D193" s="174">
        <v>425</v>
      </c>
      <c r="E193" s="174">
        <v>1178</v>
      </c>
      <c r="F193" s="174">
        <v>160.36000000000001</v>
      </c>
      <c r="G193" s="174">
        <v>1964</v>
      </c>
      <c r="H193" s="174">
        <v>51.9</v>
      </c>
      <c r="I193" s="174">
        <v>49.746650000000002</v>
      </c>
      <c r="J193" s="174">
        <v>3.44828</v>
      </c>
    </row>
    <row r="194" spans="1:10" x14ac:dyDescent="0.25">
      <c r="A194" s="174" t="s">
        <v>163</v>
      </c>
      <c r="B194" s="174">
        <v>105062</v>
      </c>
      <c r="C194" s="174">
        <v>625</v>
      </c>
      <c r="D194" s="174">
        <v>445</v>
      </c>
      <c r="E194" s="174">
        <v>1179</v>
      </c>
      <c r="F194" s="174">
        <v>160.25</v>
      </c>
      <c r="G194" s="174">
        <v>1963</v>
      </c>
      <c r="H194" s="174">
        <v>51.913640000000001</v>
      </c>
      <c r="I194" s="174">
        <v>49.755589999999998</v>
      </c>
      <c r="J194" s="174">
        <v>2.8735599999999999</v>
      </c>
    </row>
    <row r="195" spans="1:10" x14ac:dyDescent="0.25">
      <c r="A195" s="174" t="s">
        <v>163</v>
      </c>
      <c r="B195" s="174">
        <v>105628</v>
      </c>
      <c r="C195" s="174">
        <v>616</v>
      </c>
      <c r="D195" s="174">
        <v>453</v>
      </c>
      <c r="E195" s="174">
        <v>1179</v>
      </c>
      <c r="F195" s="174">
        <v>160.13999999999999</v>
      </c>
      <c r="G195" s="174">
        <v>0</v>
      </c>
      <c r="H195" s="174">
        <v>51.91818</v>
      </c>
      <c r="I195" s="174">
        <v>49.755589999999998</v>
      </c>
      <c r="J195" s="174">
        <v>-1125.2873500000001</v>
      </c>
    </row>
    <row r="196" spans="1:10" x14ac:dyDescent="0.25">
      <c r="A196" s="174" t="s">
        <v>163</v>
      </c>
      <c r="B196" s="174">
        <v>106196</v>
      </c>
      <c r="C196" s="174">
        <v>633</v>
      </c>
      <c r="D196" s="174">
        <v>439</v>
      </c>
      <c r="E196" s="174">
        <v>1179</v>
      </c>
      <c r="F196" s="174">
        <v>160.04</v>
      </c>
      <c r="G196" s="174">
        <v>1963</v>
      </c>
      <c r="H196" s="174">
        <v>51.904539999999997</v>
      </c>
      <c r="I196" s="174">
        <v>49.755589999999998</v>
      </c>
      <c r="J196" s="174">
        <v>2.8735599999999999</v>
      </c>
    </row>
    <row r="197" spans="1:10" x14ac:dyDescent="0.25">
      <c r="A197" s="174" t="s">
        <v>163</v>
      </c>
      <c r="B197" s="174">
        <v>106765</v>
      </c>
      <c r="C197" s="174">
        <v>635</v>
      </c>
      <c r="D197" s="174">
        <v>438</v>
      </c>
      <c r="E197" s="174">
        <v>1178</v>
      </c>
      <c r="F197" s="174">
        <v>159.94</v>
      </c>
      <c r="G197" s="174">
        <v>1964</v>
      </c>
      <c r="H197" s="174">
        <v>51.9</v>
      </c>
      <c r="I197" s="174">
        <v>49.746650000000002</v>
      </c>
      <c r="J197" s="174">
        <v>3.44828</v>
      </c>
    </row>
    <row r="198" spans="1:10" x14ac:dyDescent="0.25">
      <c r="A198" s="174" t="s">
        <v>163</v>
      </c>
      <c r="B198" s="174">
        <v>107333</v>
      </c>
      <c r="C198" s="174">
        <v>619</v>
      </c>
      <c r="D198" s="174">
        <v>452</v>
      </c>
      <c r="E198" s="174">
        <v>1178</v>
      </c>
      <c r="F198" s="174">
        <v>159.84</v>
      </c>
      <c r="G198" s="174">
        <v>1963</v>
      </c>
      <c r="H198" s="174">
        <v>51.909089999999999</v>
      </c>
      <c r="I198" s="174">
        <v>49.746650000000002</v>
      </c>
      <c r="J198" s="174">
        <v>2.8735599999999999</v>
      </c>
    </row>
    <row r="199" spans="1:10" x14ac:dyDescent="0.25">
      <c r="A199" s="174" t="s">
        <v>163</v>
      </c>
      <c r="B199" s="174">
        <v>107901</v>
      </c>
      <c r="C199" s="174">
        <v>639</v>
      </c>
      <c r="D199" s="174">
        <v>435</v>
      </c>
      <c r="E199" s="174">
        <v>1179</v>
      </c>
      <c r="F199" s="174">
        <v>159.74</v>
      </c>
      <c r="G199" s="174">
        <v>1963</v>
      </c>
      <c r="H199" s="174">
        <v>51.895449999999997</v>
      </c>
      <c r="I199" s="174">
        <v>49.755589999999998</v>
      </c>
      <c r="J199" s="174">
        <v>2.8735599999999999</v>
      </c>
    </row>
    <row r="200" spans="1:10" x14ac:dyDescent="0.25">
      <c r="A200" s="174" t="s">
        <v>163</v>
      </c>
      <c r="B200" s="174">
        <v>108468</v>
      </c>
      <c r="C200" s="174">
        <v>636</v>
      </c>
      <c r="D200" s="174">
        <v>438</v>
      </c>
      <c r="E200" s="174">
        <v>1178</v>
      </c>
      <c r="F200" s="174">
        <v>159.63999999999999</v>
      </c>
      <c r="G200" s="174">
        <v>1963</v>
      </c>
      <c r="H200" s="174">
        <v>51.895449999999997</v>
      </c>
      <c r="I200" s="174">
        <v>49.746650000000002</v>
      </c>
      <c r="J200" s="174">
        <v>2.8735599999999999</v>
      </c>
    </row>
    <row r="201" spans="1:10" x14ac:dyDescent="0.25">
      <c r="A201" s="174" t="s">
        <v>163</v>
      </c>
      <c r="B201" s="174">
        <v>109033</v>
      </c>
      <c r="C201" s="174">
        <v>630</v>
      </c>
      <c r="D201" s="174">
        <v>441</v>
      </c>
      <c r="E201" s="174">
        <v>1179</v>
      </c>
      <c r="F201" s="174">
        <v>159.55000000000001</v>
      </c>
      <c r="G201" s="174">
        <v>1964</v>
      </c>
      <c r="H201" s="174">
        <v>51.904539999999997</v>
      </c>
      <c r="I201" s="174">
        <v>49.755589999999998</v>
      </c>
      <c r="J201" s="174">
        <v>2.8735599999999999</v>
      </c>
    </row>
    <row r="202" spans="1:10" x14ac:dyDescent="0.25">
      <c r="A202" s="174" t="s">
        <v>163</v>
      </c>
      <c r="B202" s="174">
        <v>109597</v>
      </c>
      <c r="C202" s="174">
        <v>643</v>
      </c>
      <c r="D202" s="174">
        <v>433</v>
      </c>
      <c r="E202" s="174">
        <v>1179</v>
      </c>
      <c r="F202" s="174">
        <v>159.46</v>
      </c>
      <c r="G202" s="174">
        <v>1963</v>
      </c>
      <c r="H202" s="174">
        <v>51.886360000000003</v>
      </c>
      <c r="I202" s="174">
        <v>49.755589999999998</v>
      </c>
      <c r="J202" s="174">
        <v>2.8735599999999999</v>
      </c>
    </row>
    <row r="203" spans="1:10" x14ac:dyDescent="0.25">
      <c r="A203" s="174" t="s">
        <v>163</v>
      </c>
      <c r="B203" s="174">
        <v>110162</v>
      </c>
      <c r="C203" s="174">
        <v>614</v>
      </c>
      <c r="D203" s="174">
        <v>457</v>
      </c>
      <c r="E203" s="174">
        <v>1179</v>
      </c>
      <c r="F203" s="174">
        <v>159.37</v>
      </c>
      <c r="G203" s="174">
        <v>1964</v>
      </c>
      <c r="H203" s="174">
        <v>51.909089999999999</v>
      </c>
      <c r="I203" s="174">
        <v>49.755589999999998</v>
      </c>
      <c r="J203" s="174">
        <v>3.44828</v>
      </c>
    </row>
    <row r="204" spans="1:10" x14ac:dyDescent="0.25">
      <c r="A204" s="174" t="s">
        <v>163</v>
      </c>
      <c r="B204" s="174">
        <v>110725</v>
      </c>
      <c r="C204" s="174">
        <v>618</v>
      </c>
      <c r="D204" s="174">
        <v>454</v>
      </c>
      <c r="E204" s="174">
        <v>1179</v>
      </c>
      <c r="F204" s="174">
        <v>159.28</v>
      </c>
      <c r="G204" s="174">
        <v>1964</v>
      </c>
      <c r="H204" s="174">
        <v>51.904539999999997</v>
      </c>
      <c r="I204" s="174">
        <v>49.755589999999998</v>
      </c>
      <c r="J204" s="174">
        <v>3.44828</v>
      </c>
    </row>
    <row r="205" spans="1:10" x14ac:dyDescent="0.25">
      <c r="A205" s="174" t="s">
        <v>163</v>
      </c>
      <c r="B205" s="174">
        <v>111289</v>
      </c>
      <c r="C205" s="174">
        <v>628</v>
      </c>
      <c r="D205" s="174">
        <v>445</v>
      </c>
      <c r="E205" s="174">
        <v>1179</v>
      </c>
      <c r="F205" s="174">
        <v>159.19</v>
      </c>
      <c r="G205" s="174">
        <v>1964</v>
      </c>
      <c r="H205" s="174">
        <v>51.9</v>
      </c>
      <c r="I205" s="174">
        <v>49.755589999999998</v>
      </c>
      <c r="J205" s="174">
        <v>3.44828</v>
      </c>
    </row>
    <row r="206" spans="1:10" x14ac:dyDescent="0.25">
      <c r="A206" s="174" t="s">
        <v>163</v>
      </c>
      <c r="B206" s="174">
        <v>111852</v>
      </c>
      <c r="C206" s="174">
        <v>617</v>
      </c>
      <c r="D206" s="174">
        <v>455</v>
      </c>
      <c r="E206" s="174">
        <v>1179</v>
      </c>
      <c r="F206" s="174">
        <v>159.11000000000001</v>
      </c>
      <c r="G206" s="174">
        <v>1963</v>
      </c>
      <c r="H206" s="174">
        <v>51.904539999999997</v>
      </c>
      <c r="I206" s="174">
        <v>49.755589999999998</v>
      </c>
      <c r="J206" s="174">
        <v>2.8735599999999999</v>
      </c>
    </row>
    <row r="207" spans="1:10" x14ac:dyDescent="0.25">
      <c r="A207" s="174" t="s">
        <v>163</v>
      </c>
      <c r="B207" s="174">
        <v>112416</v>
      </c>
      <c r="C207" s="174">
        <v>611</v>
      </c>
      <c r="D207" s="174">
        <v>461</v>
      </c>
      <c r="E207" s="174">
        <v>1180</v>
      </c>
      <c r="F207" s="174">
        <v>159.02000000000001</v>
      </c>
      <c r="G207" s="174">
        <v>1963</v>
      </c>
      <c r="H207" s="174">
        <v>51.904539999999997</v>
      </c>
      <c r="I207" s="174">
        <v>49.764530000000001</v>
      </c>
      <c r="J207" s="174">
        <v>2.8735599999999999</v>
      </c>
    </row>
    <row r="208" spans="1:10" x14ac:dyDescent="0.25">
      <c r="A208" s="174" t="s">
        <v>163</v>
      </c>
      <c r="B208" s="174">
        <v>112982</v>
      </c>
      <c r="C208" s="174">
        <v>643</v>
      </c>
      <c r="D208" s="174">
        <v>433</v>
      </c>
      <c r="E208" s="174">
        <v>1180</v>
      </c>
      <c r="F208" s="174">
        <v>158.94</v>
      </c>
      <c r="G208" s="174">
        <v>1964</v>
      </c>
      <c r="H208" s="174">
        <v>51.886360000000003</v>
      </c>
      <c r="I208" s="174">
        <v>49.764530000000001</v>
      </c>
      <c r="J208" s="174">
        <v>3.44828</v>
      </c>
    </row>
    <row r="209" spans="1:10" x14ac:dyDescent="0.25">
      <c r="A209" s="174" t="s">
        <v>163</v>
      </c>
      <c r="B209" s="174">
        <v>113548</v>
      </c>
      <c r="C209" s="174">
        <v>621</v>
      </c>
      <c r="D209" s="174">
        <v>452</v>
      </c>
      <c r="E209" s="174">
        <v>1179</v>
      </c>
      <c r="F209" s="174">
        <v>158.86000000000001</v>
      </c>
      <c r="G209" s="174">
        <v>1964</v>
      </c>
      <c r="H209" s="174">
        <v>51.9</v>
      </c>
      <c r="I209" s="174">
        <v>49.755589999999998</v>
      </c>
      <c r="J209" s="174">
        <v>3.44828</v>
      </c>
    </row>
    <row r="210" spans="1:10" x14ac:dyDescent="0.25">
      <c r="A210" s="174" t="s">
        <v>163</v>
      </c>
      <c r="B210" s="174">
        <v>114116</v>
      </c>
      <c r="C210" s="174">
        <v>636</v>
      </c>
      <c r="D210" s="174">
        <v>440</v>
      </c>
      <c r="E210" s="174">
        <v>1180</v>
      </c>
      <c r="F210" s="174">
        <v>158.77000000000001</v>
      </c>
      <c r="G210" s="174">
        <v>1964</v>
      </c>
      <c r="H210" s="174">
        <v>51.886360000000003</v>
      </c>
      <c r="I210" s="174">
        <v>49.764530000000001</v>
      </c>
      <c r="J210" s="174">
        <v>3.44828</v>
      </c>
    </row>
    <row r="211" spans="1:10" x14ac:dyDescent="0.25">
      <c r="A211" s="174" t="s">
        <v>163</v>
      </c>
      <c r="B211" s="174">
        <v>114684</v>
      </c>
      <c r="C211" s="174">
        <v>641</v>
      </c>
      <c r="D211" s="174">
        <v>435</v>
      </c>
      <c r="E211" s="174">
        <v>1180</v>
      </c>
      <c r="F211" s="174">
        <v>158.69</v>
      </c>
      <c r="G211" s="174">
        <v>1963</v>
      </c>
      <c r="H211" s="174">
        <v>51.886360000000003</v>
      </c>
      <c r="I211" s="174">
        <v>49.764530000000001</v>
      </c>
      <c r="J211" s="174">
        <v>2.8735599999999999</v>
      </c>
    </row>
    <row r="212" spans="1:10" x14ac:dyDescent="0.25">
      <c r="A212" s="174" t="s">
        <v>163</v>
      </c>
      <c r="B212" s="174">
        <v>115253</v>
      </c>
      <c r="C212" s="174">
        <v>629</v>
      </c>
      <c r="D212" s="174">
        <v>447</v>
      </c>
      <c r="E212" s="174">
        <v>1180</v>
      </c>
      <c r="F212" s="174">
        <v>158.61000000000001</v>
      </c>
      <c r="G212" s="174">
        <v>1964</v>
      </c>
      <c r="H212" s="174">
        <v>51.886360000000003</v>
      </c>
      <c r="I212" s="174">
        <v>49.764530000000001</v>
      </c>
      <c r="J212" s="174">
        <v>3.44828</v>
      </c>
    </row>
    <row r="213" spans="1:10" x14ac:dyDescent="0.25">
      <c r="A213" s="174" t="s">
        <v>163</v>
      </c>
      <c r="B213" s="174">
        <v>115821</v>
      </c>
      <c r="C213" s="174">
        <v>619</v>
      </c>
      <c r="D213" s="174">
        <v>455</v>
      </c>
      <c r="E213" s="174">
        <v>1180</v>
      </c>
      <c r="F213" s="174">
        <v>158.54</v>
      </c>
      <c r="G213" s="174">
        <v>1963</v>
      </c>
      <c r="H213" s="174">
        <v>51.895449999999997</v>
      </c>
      <c r="I213" s="174">
        <v>49.764530000000001</v>
      </c>
      <c r="J213" s="174">
        <v>2.8735599999999999</v>
      </c>
    </row>
    <row r="214" spans="1:10" x14ac:dyDescent="0.25">
      <c r="A214" s="174" t="s">
        <v>163</v>
      </c>
      <c r="B214" s="174">
        <v>116389</v>
      </c>
      <c r="C214" s="174">
        <v>625</v>
      </c>
      <c r="D214" s="174">
        <v>450</v>
      </c>
      <c r="E214" s="174">
        <v>1180</v>
      </c>
      <c r="F214" s="174">
        <v>158.46</v>
      </c>
      <c r="G214" s="174">
        <v>1963</v>
      </c>
      <c r="H214" s="174">
        <v>51.890909999999998</v>
      </c>
      <c r="I214" s="174">
        <v>49.764530000000001</v>
      </c>
      <c r="J214" s="174">
        <v>2.8735599999999999</v>
      </c>
    </row>
    <row r="215" spans="1:10" x14ac:dyDescent="0.25">
      <c r="A215" s="174" t="s">
        <v>163</v>
      </c>
      <c r="B215" s="174">
        <v>116954</v>
      </c>
      <c r="C215" s="174">
        <v>639</v>
      </c>
      <c r="D215" s="174">
        <v>438</v>
      </c>
      <c r="E215" s="174">
        <v>1179</v>
      </c>
      <c r="F215" s="174">
        <v>158.38999999999999</v>
      </c>
      <c r="G215" s="174">
        <v>1964</v>
      </c>
      <c r="H215" s="174">
        <v>51.881819999999998</v>
      </c>
      <c r="I215" s="174">
        <v>49.755589999999998</v>
      </c>
      <c r="J215" s="174">
        <v>3.44828</v>
      </c>
    </row>
    <row r="216" spans="1:10" x14ac:dyDescent="0.25">
      <c r="A216" s="174" t="s">
        <v>163</v>
      </c>
      <c r="B216" s="174">
        <v>117518</v>
      </c>
      <c r="C216" s="174">
        <v>624</v>
      </c>
      <c r="D216" s="174">
        <v>451</v>
      </c>
      <c r="E216" s="174">
        <v>1180</v>
      </c>
      <c r="F216" s="174">
        <v>158.31</v>
      </c>
      <c r="G216" s="174">
        <v>1964</v>
      </c>
      <c r="H216" s="174">
        <v>51.890909999999998</v>
      </c>
      <c r="I216" s="174">
        <v>49.764530000000001</v>
      </c>
      <c r="J216" s="174">
        <v>3.44828</v>
      </c>
    </row>
    <row r="217" spans="1:10" x14ac:dyDescent="0.25">
      <c r="A217" s="174" t="s">
        <v>163</v>
      </c>
      <c r="B217" s="174">
        <v>118083</v>
      </c>
      <c r="C217" s="174">
        <v>651</v>
      </c>
      <c r="D217" s="174">
        <v>428</v>
      </c>
      <c r="E217" s="174">
        <v>1180</v>
      </c>
      <c r="F217" s="174">
        <v>158.24</v>
      </c>
      <c r="G217" s="174">
        <v>1965</v>
      </c>
      <c r="H217" s="174">
        <v>51.872729999999997</v>
      </c>
      <c r="I217" s="174">
        <v>49.764530000000001</v>
      </c>
      <c r="J217" s="174">
        <v>4.0229900000000001</v>
      </c>
    </row>
    <row r="218" spans="1:10" x14ac:dyDescent="0.25">
      <c r="A218" s="174" t="s">
        <v>163</v>
      </c>
      <c r="B218" s="174">
        <v>118646</v>
      </c>
      <c r="C218" s="174">
        <v>604</v>
      </c>
      <c r="D218" s="174">
        <v>468</v>
      </c>
      <c r="E218" s="174">
        <v>1180</v>
      </c>
      <c r="F218" s="174">
        <v>158.16999999999999</v>
      </c>
      <c r="G218" s="174">
        <v>1964</v>
      </c>
      <c r="H218" s="174">
        <v>51.904539999999997</v>
      </c>
      <c r="I218" s="174">
        <v>49.764530000000001</v>
      </c>
      <c r="J218" s="174">
        <v>3.44828</v>
      </c>
    </row>
    <row r="219" spans="1:10" x14ac:dyDescent="0.25">
      <c r="A219" s="174" t="s">
        <v>163</v>
      </c>
      <c r="B219" s="174">
        <v>119210</v>
      </c>
      <c r="C219" s="174">
        <v>641</v>
      </c>
      <c r="D219" s="174">
        <v>436</v>
      </c>
      <c r="E219" s="174">
        <v>1180</v>
      </c>
      <c r="F219" s="174">
        <v>158.1</v>
      </c>
      <c r="G219" s="174">
        <v>1965</v>
      </c>
      <c r="H219" s="174">
        <v>51.881819999999998</v>
      </c>
      <c r="I219" s="174">
        <v>49.764530000000001</v>
      </c>
      <c r="J219" s="174">
        <v>4.0229900000000001</v>
      </c>
    </row>
    <row r="220" spans="1:10" x14ac:dyDescent="0.25">
      <c r="A220" s="174" t="s">
        <v>163</v>
      </c>
      <c r="B220" s="174">
        <v>119774</v>
      </c>
      <c r="C220" s="174">
        <v>632</v>
      </c>
      <c r="D220" s="174">
        <v>444</v>
      </c>
      <c r="E220" s="174">
        <v>1180</v>
      </c>
      <c r="F220" s="174">
        <v>158.04</v>
      </c>
      <c r="G220" s="174">
        <v>1965</v>
      </c>
      <c r="H220" s="174">
        <v>51.886360000000003</v>
      </c>
      <c r="I220" s="174">
        <v>49.764530000000001</v>
      </c>
      <c r="J220" s="174">
        <v>4.0229900000000001</v>
      </c>
    </row>
    <row r="221" spans="1:10" x14ac:dyDescent="0.25">
      <c r="A221" s="174" t="s">
        <v>163</v>
      </c>
      <c r="B221" s="174">
        <v>120339</v>
      </c>
      <c r="C221" s="174">
        <v>630</v>
      </c>
      <c r="D221" s="174">
        <v>445</v>
      </c>
      <c r="E221" s="174">
        <v>1180</v>
      </c>
      <c r="F221" s="174">
        <v>157.97</v>
      </c>
      <c r="G221" s="174">
        <v>1964</v>
      </c>
      <c r="H221" s="174">
        <v>51.890909999999998</v>
      </c>
      <c r="I221" s="174">
        <v>49.764530000000001</v>
      </c>
      <c r="J221" s="174">
        <v>3.44828</v>
      </c>
    </row>
    <row r="222" spans="1:10" x14ac:dyDescent="0.25">
      <c r="A222" s="174" t="s">
        <v>163</v>
      </c>
      <c r="B222" s="174">
        <v>120907</v>
      </c>
      <c r="C222" s="174">
        <v>637</v>
      </c>
      <c r="D222" s="174">
        <v>441</v>
      </c>
      <c r="E222" s="174">
        <v>1180</v>
      </c>
      <c r="F222" s="174">
        <v>157.9</v>
      </c>
      <c r="G222" s="174">
        <v>1964</v>
      </c>
      <c r="H222" s="174">
        <v>51.877270000000003</v>
      </c>
      <c r="I222" s="174">
        <v>49.764530000000001</v>
      </c>
      <c r="J222" s="174">
        <v>3.44828</v>
      </c>
    </row>
    <row r="223" spans="1:10" x14ac:dyDescent="0.25">
      <c r="A223" s="174" t="s">
        <v>163</v>
      </c>
      <c r="B223" s="174">
        <v>121475</v>
      </c>
      <c r="C223" s="174">
        <v>630</v>
      </c>
      <c r="D223" s="174">
        <v>447</v>
      </c>
      <c r="E223" s="174">
        <v>1179</v>
      </c>
      <c r="F223" s="174">
        <v>157.84</v>
      </c>
      <c r="G223" s="174">
        <v>1965</v>
      </c>
      <c r="H223" s="174">
        <v>51.881819999999998</v>
      </c>
      <c r="I223" s="174">
        <v>49.764530000000001</v>
      </c>
      <c r="J223" s="174">
        <v>4.0229900000000001</v>
      </c>
    </row>
    <row r="224" spans="1:10" x14ac:dyDescent="0.25">
      <c r="A224" s="174" t="s">
        <v>163</v>
      </c>
      <c r="B224" s="174">
        <v>122044</v>
      </c>
      <c r="C224" s="174">
        <v>621</v>
      </c>
      <c r="D224" s="174">
        <v>455</v>
      </c>
      <c r="E224" s="174">
        <v>1179</v>
      </c>
      <c r="F224" s="174">
        <v>157.77000000000001</v>
      </c>
      <c r="G224" s="174">
        <v>1964</v>
      </c>
      <c r="H224" s="174">
        <v>51.886360000000003</v>
      </c>
      <c r="I224" s="174">
        <v>49.755589999999998</v>
      </c>
      <c r="J224" s="174">
        <v>4.0229900000000001</v>
      </c>
    </row>
    <row r="225" spans="1:10" x14ac:dyDescent="0.25">
      <c r="A225" s="174" t="s">
        <v>163</v>
      </c>
      <c r="B225" s="174">
        <v>122612</v>
      </c>
      <c r="C225" s="174">
        <v>629</v>
      </c>
      <c r="D225" s="174">
        <v>448</v>
      </c>
      <c r="E225" s="174">
        <v>1179</v>
      </c>
      <c r="F225" s="174">
        <v>157.71</v>
      </c>
      <c r="G225" s="174">
        <v>1964</v>
      </c>
      <c r="H225" s="174">
        <v>51.881819999999998</v>
      </c>
      <c r="I225" s="174">
        <v>49.755589999999998</v>
      </c>
      <c r="J225" s="174">
        <v>3.44828</v>
      </c>
    </row>
    <row r="226" spans="1:10" x14ac:dyDescent="0.25">
      <c r="A226" s="174" t="s">
        <v>163</v>
      </c>
      <c r="B226" s="174">
        <v>123179</v>
      </c>
      <c r="C226" s="174">
        <v>627</v>
      </c>
      <c r="D226" s="174">
        <v>449</v>
      </c>
      <c r="E226" s="174">
        <v>1179</v>
      </c>
      <c r="F226" s="174">
        <v>157.65</v>
      </c>
      <c r="G226" s="174">
        <v>1966</v>
      </c>
      <c r="H226" s="174">
        <v>51.886360000000003</v>
      </c>
      <c r="I226" s="174">
        <v>49.755589999999998</v>
      </c>
      <c r="J226" s="174">
        <v>4.5976999999999997</v>
      </c>
    </row>
    <row r="227" spans="1:10" x14ac:dyDescent="0.25">
      <c r="A227" s="174" t="s">
        <v>163</v>
      </c>
      <c r="B227" s="174">
        <v>123745</v>
      </c>
      <c r="C227" s="174">
        <v>624</v>
      </c>
      <c r="D227" s="174">
        <v>451</v>
      </c>
      <c r="E227" s="174">
        <v>1180</v>
      </c>
      <c r="F227" s="174">
        <v>157.59</v>
      </c>
      <c r="G227" s="174">
        <v>0</v>
      </c>
      <c r="H227" s="174">
        <v>51.890909999999998</v>
      </c>
      <c r="I227" s="174">
        <v>49.764530000000001</v>
      </c>
      <c r="J227" s="174">
        <v>-1125.2873500000001</v>
      </c>
    </row>
    <row r="228" spans="1:10" x14ac:dyDescent="0.25">
      <c r="A228" s="174" t="s">
        <v>163</v>
      </c>
      <c r="B228" s="174">
        <v>124310</v>
      </c>
      <c r="C228" s="174">
        <v>635</v>
      </c>
      <c r="D228" s="174">
        <v>444</v>
      </c>
      <c r="E228" s="174">
        <v>1180</v>
      </c>
      <c r="F228" s="174">
        <v>157.53</v>
      </c>
      <c r="G228" s="174">
        <v>1965</v>
      </c>
      <c r="H228" s="174">
        <v>51.872729999999997</v>
      </c>
      <c r="I228" s="174">
        <v>49.764530000000001</v>
      </c>
      <c r="J228" s="174">
        <v>4.0229900000000001</v>
      </c>
    </row>
    <row r="229" spans="1:10" x14ac:dyDescent="0.25">
      <c r="A229" s="174" t="s">
        <v>163</v>
      </c>
      <c r="B229" s="174">
        <v>124874</v>
      </c>
      <c r="C229" s="174">
        <v>643</v>
      </c>
      <c r="D229" s="174">
        <v>437</v>
      </c>
      <c r="E229" s="174">
        <v>1180</v>
      </c>
      <c r="F229" s="174">
        <v>157.47</v>
      </c>
      <c r="G229" s="174">
        <v>1966</v>
      </c>
      <c r="H229" s="174">
        <v>51.872729999999997</v>
      </c>
      <c r="I229" s="174">
        <v>49.764530000000001</v>
      </c>
      <c r="J229" s="174">
        <v>4.5976999999999997</v>
      </c>
    </row>
    <row r="230" spans="1:10" x14ac:dyDescent="0.25">
      <c r="A230" s="174" t="s">
        <v>163</v>
      </c>
      <c r="B230" s="174">
        <v>125437</v>
      </c>
      <c r="C230" s="174">
        <v>631</v>
      </c>
      <c r="D230" s="174">
        <v>445</v>
      </c>
      <c r="E230" s="174">
        <v>1179</v>
      </c>
      <c r="F230" s="174">
        <v>157.41</v>
      </c>
      <c r="G230" s="174">
        <v>3</v>
      </c>
      <c r="H230" s="174">
        <v>51.886360000000003</v>
      </c>
      <c r="I230" s="174">
        <v>49.755589999999998</v>
      </c>
      <c r="J230" s="174">
        <v>-1123.56323</v>
      </c>
    </row>
    <row r="231" spans="1:10" x14ac:dyDescent="0.25">
      <c r="A231" s="174" t="s">
        <v>163</v>
      </c>
      <c r="B231" s="174">
        <v>126001</v>
      </c>
      <c r="C231" s="174">
        <v>628</v>
      </c>
      <c r="D231" s="174">
        <v>450</v>
      </c>
      <c r="E231" s="174">
        <v>1179</v>
      </c>
      <c r="F231" s="174">
        <v>157.35</v>
      </c>
      <c r="G231" s="174">
        <v>0</v>
      </c>
      <c r="H231" s="174">
        <v>51.877270000000003</v>
      </c>
      <c r="I231" s="174">
        <v>49.755589999999998</v>
      </c>
      <c r="J231" s="174">
        <v>-1125.2873500000001</v>
      </c>
    </row>
    <row r="232" spans="1:10" x14ac:dyDescent="0.25">
      <c r="A232" s="174" t="s">
        <v>163</v>
      </c>
      <c r="B232" s="174">
        <v>126565</v>
      </c>
      <c r="C232" s="174">
        <v>639</v>
      </c>
      <c r="D232" s="174">
        <v>441</v>
      </c>
      <c r="E232" s="174">
        <v>1180</v>
      </c>
      <c r="F232" s="174">
        <v>157.30000000000001</v>
      </c>
      <c r="G232" s="174">
        <v>1965</v>
      </c>
      <c r="H232" s="174">
        <v>51.868180000000002</v>
      </c>
      <c r="I232" s="174">
        <v>49.764530000000001</v>
      </c>
      <c r="J232" s="174">
        <v>4.0229900000000001</v>
      </c>
    </row>
    <row r="233" spans="1:10" x14ac:dyDescent="0.25">
      <c r="A233" s="174" t="s">
        <v>163</v>
      </c>
      <c r="B233" s="174">
        <v>127130</v>
      </c>
      <c r="C233" s="174">
        <v>621</v>
      </c>
      <c r="D233" s="174">
        <v>454</v>
      </c>
      <c r="E233" s="174">
        <v>1180</v>
      </c>
      <c r="F233" s="174">
        <v>157.24</v>
      </c>
      <c r="G233" s="174">
        <v>1965</v>
      </c>
      <c r="H233" s="174">
        <v>51.877270000000003</v>
      </c>
      <c r="I233" s="174">
        <v>49.764530000000001</v>
      </c>
      <c r="J233" s="174">
        <v>4.0229900000000001</v>
      </c>
    </row>
    <row r="234" spans="1:10" x14ac:dyDescent="0.25">
      <c r="A234" s="174" t="s">
        <v>163</v>
      </c>
      <c r="B234" s="174">
        <v>127697</v>
      </c>
      <c r="C234" s="174">
        <v>622</v>
      </c>
      <c r="D234" s="174">
        <v>456</v>
      </c>
      <c r="E234" s="174">
        <v>1179</v>
      </c>
      <c r="F234" s="174">
        <v>157.19</v>
      </c>
      <c r="G234" s="174">
        <v>1966</v>
      </c>
      <c r="H234" s="174">
        <v>51.877270000000003</v>
      </c>
      <c r="I234" s="174">
        <v>49.755589999999998</v>
      </c>
      <c r="J234" s="174">
        <v>4.5976999999999997</v>
      </c>
    </row>
    <row r="235" spans="1:10" x14ac:dyDescent="0.25">
      <c r="A235" s="174" t="s">
        <v>163</v>
      </c>
      <c r="B235" s="174">
        <v>128265</v>
      </c>
      <c r="C235" s="174">
        <v>649</v>
      </c>
      <c r="D235" s="174">
        <v>431</v>
      </c>
      <c r="E235" s="174">
        <v>1180</v>
      </c>
      <c r="F235" s="174">
        <v>157.13999999999999</v>
      </c>
      <c r="G235" s="174">
        <v>1965</v>
      </c>
      <c r="H235" s="174">
        <v>51.868180000000002</v>
      </c>
      <c r="I235" s="174">
        <v>49.764530000000001</v>
      </c>
      <c r="J235" s="174">
        <v>4.0229900000000001</v>
      </c>
    </row>
    <row r="236" spans="1:10" x14ac:dyDescent="0.25">
      <c r="A236" s="174" t="s">
        <v>163</v>
      </c>
      <c r="B236" s="174">
        <v>128834</v>
      </c>
      <c r="C236" s="174">
        <v>621</v>
      </c>
      <c r="D236" s="174">
        <v>457</v>
      </c>
      <c r="E236" s="174">
        <v>1179</v>
      </c>
      <c r="F236" s="174">
        <v>157.08000000000001</v>
      </c>
      <c r="G236" s="174">
        <v>1966</v>
      </c>
      <c r="H236" s="174">
        <v>51.877270000000003</v>
      </c>
      <c r="I236" s="174">
        <v>49.755589999999998</v>
      </c>
      <c r="J236" s="174">
        <v>4.5976999999999997</v>
      </c>
    </row>
    <row r="237" spans="1:10" x14ac:dyDescent="0.25">
      <c r="A237" s="174" t="s">
        <v>163</v>
      </c>
      <c r="B237" s="174">
        <v>129402</v>
      </c>
      <c r="C237" s="174">
        <v>615</v>
      </c>
      <c r="D237" s="174">
        <v>462</v>
      </c>
      <c r="E237" s="174">
        <v>1180</v>
      </c>
      <c r="F237" s="174">
        <v>157.03</v>
      </c>
      <c r="G237" s="174">
        <v>1965</v>
      </c>
      <c r="H237" s="174">
        <v>51.881819999999998</v>
      </c>
      <c r="I237" s="174">
        <v>49.764530000000001</v>
      </c>
      <c r="J237" s="174">
        <v>4.0229900000000001</v>
      </c>
    </row>
    <row r="238" spans="1:10" x14ac:dyDescent="0.25">
      <c r="A238" s="174" t="s">
        <v>163</v>
      </c>
      <c r="B238" s="174">
        <v>129970</v>
      </c>
      <c r="C238" s="174">
        <v>635</v>
      </c>
      <c r="D238" s="174">
        <v>445</v>
      </c>
      <c r="E238" s="174">
        <v>1180</v>
      </c>
      <c r="F238" s="174">
        <v>156.97999999999999</v>
      </c>
      <c r="G238" s="174">
        <v>1965</v>
      </c>
      <c r="H238" s="174">
        <v>51.868180000000002</v>
      </c>
      <c r="I238" s="174">
        <v>49.764530000000001</v>
      </c>
      <c r="J238" s="174">
        <v>4.0229900000000001</v>
      </c>
    </row>
    <row r="239" spans="1:10" x14ac:dyDescent="0.25">
      <c r="A239" s="174" t="s">
        <v>163</v>
      </c>
      <c r="B239" s="174">
        <v>130536</v>
      </c>
      <c r="C239" s="174">
        <v>622</v>
      </c>
      <c r="D239" s="174">
        <v>456</v>
      </c>
      <c r="E239" s="174">
        <v>1180</v>
      </c>
      <c r="F239" s="174">
        <v>156.93</v>
      </c>
      <c r="G239" s="174">
        <v>1965</v>
      </c>
      <c r="H239" s="174">
        <v>51.877270000000003</v>
      </c>
      <c r="I239" s="174">
        <v>49.764530000000001</v>
      </c>
      <c r="J239" s="174">
        <v>4.0229900000000001</v>
      </c>
    </row>
    <row r="240" spans="1:10" x14ac:dyDescent="0.25">
      <c r="A240" s="174" t="s">
        <v>163</v>
      </c>
      <c r="B240" s="174">
        <v>131101</v>
      </c>
      <c r="C240" s="174">
        <v>625</v>
      </c>
      <c r="D240" s="174">
        <v>454</v>
      </c>
      <c r="E240" s="174">
        <v>1180</v>
      </c>
      <c r="F240" s="174">
        <v>156.88</v>
      </c>
      <c r="G240" s="174">
        <v>1966</v>
      </c>
      <c r="H240" s="174">
        <v>51.872729999999997</v>
      </c>
      <c r="I240" s="174">
        <v>49.764530000000001</v>
      </c>
      <c r="J240" s="174">
        <v>4.5976999999999997</v>
      </c>
    </row>
    <row r="241" spans="1:10" x14ac:dyDescent="0.25">
      <c r="A241" s="174" t="s">
        <v>163</v>
      </c>
      <c r="B241" s="174">
        <v>131666</v>
      </c>
      <c r="C241" s="174">
        <v>637</v>
      </c>
      <c r="D241" s="174">
        <v>443</v>
      </c>
      <c r="E241" s="174">
        <v>1179</v>
      </c>
      <c r="F241" s="174">
        <v>156.84</v>
      </c>
      <c r="G241" s="174">
        <v>1965</v>
      </c>
      <c r="H241" s="174">
        <v>51.868180000000002</v>
      </c>
      <c r="I241" s="174">
        <v>49.755589999999998</v>
      </c>
      <c r="J241" s="174">
        <v>4.0229900000000001</v>
      </c>
    </row>
    <row r="242" spans="1:10" x14ac:dyDescent="0.25">
      <c r="A242" s="174" t="s">
        <v>163</v>
      </c>
      <c r="B242" s="174">
        <v>132230</v>
      </c>
      <c r="C242" s="174">
        <v>639</v>
      </c>
      <c r="D242" s="174">
        <v>441</v>
      </c>
      <c r="E242" s="174">
        <v>1179</v>
      </c>
      <c r="F242" s="174">
        <v>156.79</v>
      </c>
      <c r="G242" s="174">
        <v>1966</v>
      </c>
      <c r="H242" s="174">
        <v>51.868180000000002</v>
      </c>
      <c r="I242" s="174">
        <v>49.755589999999998</v>
      </c>
      <c r="J242" s="174">
        <v>4.5976999999999997</v>
      </c>
    </row>
    <row r="243" spans="1:10" x14ac:dyDescent="0.25">
      <c r="A243" s="174" t="s">
        <v>163</v>
      </c>
      <c r="B243" s="174">
        <v>132794</v>
      </c>
      <c r="C243" s="174">
        <v>642</v>
      </c>
      <c r="D243" s="174">
        <v>438</v>
      </c>
      <c r="E243" s="174">
        <v>1179</v>
      </c>
      <c r="F243" s="174">
        <v>156.74</v>
      </c>
      <c r="G243" s="174">
        <v>1965</v>
      </c>
      <c r="H243" s="174">
        <v>51.868180000000002</v>
      </c>
      <c r="I243" s="174">
        <v>49.755589999999998</v>
      </c>
      <c r="J243" s="174">
        <v>4.0229900000000001</v>
      </c>
    </row>
    <row r="244" spans="1:10" x14ac:dyDescent="0.25">
      <c r="A244" s="174" t="s">
        <v>163</v>
      </c>
      <c r="B244" s="174">
        <v>133358</v>
      </c>
      <c r="C244" s="174">
        <v>652</v>
      </c>
      <c r="D244" s="174">
        <v>430</v>
      </c>
      <c r="E244" s="174">
        <v>1180</v>
      </c>
      <c r="F244" s="174">
        <v>156.69999999999999</v>
      </c>
      <c r="G244" s="174">
        <v>1965</v>
      </c>
      <c r="H244" s="174">
        <v>51.859090000000002</v>
      </c>
      <c r="I244" s="174">
        <v>49.764530000000001</v>
      </c>
      <c r="J244" s="174">
        <v>4.0229900000000001</v>
      </c>
    </row>
    <row r="245" spans="1:10" x14ac:dyDescent="0.25">
      <c r="A245" s="174" t="s">
        <v>163</v>
      </c>
      <c r="B245" s="174">
        <v>133922</v>
      </c>
      <c r="C245" s="174">
        <v>618</v>
      </c>
      <c r="D245" s="174">
        <v>461</v>
      </c>
      <c r="E245" s="174">
        <v>1180</v>
      </c>
      <c r="F245" s="174">
        <v>156.66</v>
      </c>
      <c r="G245" s="174">
        <v>1965</v>
      </c>
      <c r="H245" s="174">
        <v>51.872729999999997</v>
      </c>
      <c r="I245" s="174">
        <v>49.764530000000001</v>
      </c>
      <c r="J245" s="174">
        <v>4.0229900000000001</v>
      </c>
    </row>
    <row r="246" spans="1:10" x14ac:dyDescent="0.25">
      <c r="A246" s="174" t="s">
        <v>163</v>
      </c>
      <c r="B246" s="174">
        <v>134489</v>
      </c>
      <c r="C246" s="174">
        <v>651</v>
      </c>
      <c r="D246" s="174">
        <v>432</v>
      </c>
      <c r="E246" s="174">
        <v>1180</v>
      </c>
      <c r="F246" s="174">
        <v>156.61000000000001</v>
      </c>
      <c r="G246" s="174">
        <v>1965</v>
      </c>
      <c r="H246" s="174">
        <v>51.854550000000003</v>
      </c>
      <c r="I246" s="174">
        <v>49.764530000000001</v>
      </c>
      <c r="J246" s="174">
        <v>4.0229900000000001</v>
      </c>
    </row>
    <row r="247" spans="1:10" x14ac:dyDescent="0.25">
      <c r="A247" s="174" t="s">
        <v>163</v>
      </c>
      <c r="B247" s="174">
        <v>135057</v>
      </c>
      <c r="C247" s="174">
        <v>662</v>
      </c>
      <c r="D247" s="174">
        <v>422</v>
      </c>
      <c r="E247" s="174">
        <v>1180</v>
      </c>
      <c r="F247" s="174">
        <v>156.57</v>
      </c>
      <c r="G247" s="174">
        <v>1965</v>
      </c>
      <c r="H247" s="174">
        <v>51.85</v>
      </c>
      <c r="I247" s="174">
        <v>49.764530000000001</v>
      </c>
      <c r="J247" s="174">
        <v>4.0229900000000001</v>
      </c>
    </row>
    <row r="248" spans="1:10" x14ac:dyDescent="0.25">
      <c r="A248" s="174" t="s">
        <v>163</v>
      </c>
      <c r="B248" s="174">
        <v>135626</v>
      </c>
      <c r="C248" s="174">
        <v>643</v>
      </c>
      <c r="D248" s="174">
        <v>438</v>
      </c>
      <c r="E248" s="174">
        <v>1179</v>
      </c>
      <c r="F248" s="174">
        <v>156.53</v>
      </c>
      <c r="G248" s="174">
        <v>1965</v>
      </c>
      <c r="H248" s="174">
        <v>51.863639999999997</v>
      </c>
      <c r="I248" s="174">
        <v>49.755589999999998</v>
      </c>
      <c r="J248" s="174">
        <v>4.0229900000000001</v>
      </c>
    </row>
    <row r="249" spans="1:10" x14ac:dyDescent="0.25">
      <c r="A249" s="174" t="s">
        <v>163</v>
      </c>
      <c r="B249" s="174">
        <v>136195</v>
      </c>
      <c r="C249" s="174">
        <v>636</v>
      </c>
      <c r="D249" s="174">
        <v>445</v>
      </c>
      <c r="E249" s="174">
        <v>1180</v>
      </c>
      <c r="F249" s="174">
        <v>156.49</v>
      </c>
      <c r="G249" s="174">
        <v>1964</v>
      </c>
      <c r="H249" s="174">
        <v>51.863639999999997</v>
      </c>
      <c r="I249" s="174">
        <v>49.764530000000001</v>
      </c>
      <c r="J249" s="174">
        <v>3.44828</v>
      </c>
    </row>
    <row r="250" spans="1:10" x14ac:dyDescent="0.25">
      <c r="A250" s="174" t="s">
        <v>163</v>
      </c>
      <c r="B250" s="174">
        <v>136763</v>
      </c>
      <c r="C250" s="174">
        <v>628</v>
      </c>
      <c r="D250" s="174">
        <v>451</v>
      </c>
      <c r="E250" s="174">
        <v>1180</v>
      </c>
      <c r="F250" s="174">
        <v>156.46</v>
      </c>
      <c r="G250" s="174">
        <v>1964</v>
      </c>
      <c r="H250" s="174">
        <v>51.868180000000002</v>
      </c>
      <c r="I250" s="174">
        <v>49.764530000000001</v>
      </c>
      <c r="J250" s="174">
        <v>3.44828</v>
      </c>
    </row>
    <row r="251" spans="1:10" x14ac:dyDescent="0.25">
      <c r="A251" s="174" t="s">
        <v>163</v>
      </c>
      <c r="B251" s="174">
        <v>137330</v>
      </c>
      <c r="C251" s="174">
        <v>645</v>
      </c>
      <c r="D251" s="174">
        <v>437</v>
      </c>
      <c r="E251" s="174">
        <v>1180</v>
      </c>
      <c r="F251" s="174">
        <v>156.41999999999999</v>
      </c>
      <c r="G251" s="174">
        <v>1965</v>
      </c>
      <c r="H251" s="174">
        <v>51.859090000000002</v>
      </c>
      <c r="I251" s="174">
        <v>49.764530000000001</v>
      </c>
      <c r="J251" s="174">
        <v>4.0229900000000001</v>
      </c>
    </row>
    <row r="252" spans="1:10" x14ac:dyDescent="0.25">
      <c r="A252" s="174" t="s">
        <v>163</v>
      </c>
      <c r="B252" s="174">
        <v>137896</v>
      </c>
      <c r="C252" s="174">
        <v>646</v>
      </c>
      <c r="D252" s="174">
        <v>436</v>
      </c>
      <c r="E252" s="174">
        <v>1180</v>
      </c>
      <c r="F252" s="174">
        <v>156.38999999999999</v>
      </c>
      <c r="G252" s="174">
        <v>1964</v>
      </c>
      <c r="H252" s="174">
        <v>51.859090000000002</v>
      </c>
      <c r="I252" s="174">
        <v>49.764530000000001</v>
      </c>
      <c r="J252" s="174">
        <v>3.44828</v>
      </c>
    </row>
    <row r="253" spans="1:10" x14ac:dyDescent="0.25">
      <c r="A253" s="174" t="s">
        <v>163</v>
      </c>
      <c r="B253" s="174">
        <v>138461</v>
      </c>
      <c r="C253" s="174">
        <v>636</v>
      </c>
      <c r="D253" s="174">
        <v>447</v>
      </c>
      <c r="E253" s="174">
        <v>1181</v>
      </c>
      <c r="F253" s="174">
        <v>156.35</v>
      </c>
      <c r="G253" s="174">
        <v>1965</v>
      </c>
      <c r="H253" s="174">
        <v>51.854550000000003</v>
      </c>
      <c r="I253" s="174">
        <v>49.773470000000003</v>
      </c>
      <c r="J253" s="174">
        <v>4.0229900000000001</v>
      </c>
    </row>
    <row r="254" spans="1:10" x14ac:dyDescent="0.25">
      <c r="A254" s="174" t="s">
        <v>163</v>
      </c>
      <c r="B254" s="174">
        <v>139026</v>
      </c>
      <c r="C254" s="174">
        <v>617</v>
      </c>
      <c r="D254" s="174">
        <v>461</v>
      </c>
      <c r="E254" s="174">
        <v>1180</v>
      </c>
      <c r="F254" s="174">
        <v>156.32</v>
      </c>
      <c r="G254" s="174">
        <v>1964</v>
      </c>
      <c r="H254" s="174">
        <v>51.877270000000003</v>
      </c>
      <c r="I254" s="174">
        <v>49.764530000000001</v>
      </c>
      <c r="J254" s="174">
        <v>3.44828</v>
      </c>
    </row>
    <row r="255" spans="1:10" x14ac:dyDescent="0.25">
      <c r="A255" s="174" t="s">
        <v>163</v>
      </c>
      <c r="B255" s="174">
        <v>139589</v>
      </c>
      <c r="C255" s="174">
        <v>633</v>
      </c>
      <c r="D255" s="174">
        <v>448</v>
      </c>
      <c r="E255" s="174">
        <v>1181</v>
      </c>
      <c r="F255" s="174">
        <v>156.28</v>
      </c>
      <c r="G255" s="174">
        <v>1965</v>
      </c>
      <c r="H255" s="174">
        <v>51.863639999999997</v>
      </c>
      <c r="I255" s="174">
        <v>49.773470000000003</v>
      </c>
      <c r="J255" s="174">
        <v>4.0229900000000001</v>
      </c>
    </row>
    <row r="256" spans="1:10" x14ac:dyDescent="0.25">
      <c r="A256" s="174" t="s">
        <v>163</v>
      </c>
      <c r="B256" s="174">
        <v>140153</v>
      </c>
      <c r="C256" s="174">
        <v>656</v>
      </c>
      <c r="D256" s="174">
        <v>428</v>
      </c>
      <c r="E256" s="174">
        <v>1180</v>
      </c>
      <c r="F256" s="174">
        <v>156.25</v>
      </c>
      <c r="G256" s="174">
        <v>1964</v>
      </c>
      <c r="H256" s="174">
        <v>51.85</v>
      </c>
      <c r="I256" s="174">
        <v>49.764530000000001</v>
      </c>
      <c r="J256" s="174">
        <v>3.44828</v>
      </c>
    </row>
    <row r="257" spans="1:10" x14ac:dyDescent="0.25">
      <c r="A257" s="174" t="s">
        <v>163</v>
      </c>
      <c r="B257" s="174">
        <v>140717</v>
      </c>
      <c r="C257" s="174">
        <v>625</v>
      </c>
      <c r="D257" s="174">
        <v>454</v>
      </c>
      <c r="E257" s="174">
        <v>1181</v>
      </c>
      <c r="F257" s="174">
        <v>156.22</v>
      </c>
      <c r="G257" s="174">
        <v>1964</v>
      </c>
      <c r="H257" s="174">
        <v>51.868180000000002</v>
      </c>
      <c r="I257" s="174">
        <v>49.773470000000003</v>
      </c>
      <c r="J257" s="174">
        <v>3.44828</v>
      </c>
    </row>
    <row r="258" spans="1:10" x14ac:dyDescent="0.25">
      <c r="A258" s="174" t="s">
        <v>163</v>
      </c>
      <c r="B258" s="174">
        <v>141283</v>
      </c>
      <c r="C258" s="174">
        <v>623</v>
      </c>
      <c r="D258" s="174">
        <v>457</v>
      </c>
      <c r="E258" s="174">
        <v>1180</v>
      </c>
      <c r="F258" s="174">
        <v>156.19</v>
      </c>
      <c r="G258" s="174">
        <v>1964</v>
      </c>
      <c r="H258" s="174">
        <v>51.868180000000002</v>
      </c>
      <c r="I258" s="174">
        <v>49.764530000000001</v>
      </c>
      <c r="J258" s="174">
        <v>3.44828</v>
      </c>
    </row>
    <row r="259" spans="1:10" x14ac:dyDescent="0.25">
      <c r="A259" s="174" t="s">
        <v>163</v>
      </c>
      <c r="B259" s="174">
        <v>141850</v>
      </c>
      <c r="C259" s="174">
        <v>642</v>
      </c>
      <c r="D259" s="174">
        <v>440</v>
      </c>
      <c r="E259" s="174">
        <v>1180</v>
      </c>
      <c r="F259" s="174">
        <v>156.16</v>
      </c>
      <c r="G259" s="174">
        <v>1964</v>
      </c>
      <c r="H259" s="174">
        <v>51.859090000000002</v>
      </c>
      <c r="I259" s="174">
        <v>49.764530000000001</v>
      </c>
      <c r="J259" s="174">
        <v>3.44828</v>
      </c>
    </row>
    <row r="260" spans="1:10" x14ac:dyDescent="0.25">
      <c r="A260" s="174" t="s">
        <v>163</v>
      </c>
      <c r="B260" s="174">
        <v>142419</v>
      </c>
      <c r="C260" s="174">
        <v>645</v>
      </c>
      <c r="D260" s="174">
        <v>438</v>
      </c>
      <c r="E260" s="174">
        <v>1180</v>
      </c>
      <c r="F260" s="174">
        <v>156.13</v>
      </c>
      <c r="G260" s="174">
        <v>1963</v>
      </c>
      <c r="H260" s="174">
        <v>51.854550000000003</v>
      </c>
      <c r="I260" s="174">
        <v>49.764530000000001</v>
      </c>
      <c r="J260" s="174">
        <v>2.8735599999999999</v>
      </c>
    </row>
    <row r="261" spans="1:10" x14ac:dyDescent="0.25">
      <c r="A261" s="174" t="s">
        <v>163</v>
      </c>
      <c r="B261" s="174">
        <v>142987</v>
      </c>
      <c r="C261" s="174">
        <v>654</v>
      </c>
      <c r="D261" s="174">
        <v>429</v>
      </c>
      <c r="E261" s="174">
        <v>1180</v>
      </c>
      <c r="F261" s="174">
        <v>156.1</v>
      </c>
      <c r="G261" s="174">
        <v>1963</v>
      </c>
      <c r="H261" s="174">
        <v>51.854550000000003</v>
      </c>
      <c r="I261" s="174">
        <v>49.755589999999998</v>
      </c>
      <c r="J261" s="174">
        <v>2.8735599999999999</v>
      </c>
    </row>
    <row r="262" spans="1:10" x14ac:dyDescent="0.25">
      <c r="A262" s="174" t="s">
        <v>163</v>
      </c>
      <c r="B262" s="174">
        <v>143556</v>
      </c>
      <c r="C262" s="174">
        <v>649</v>
      </c>
      <c r="D262" s="174">
        <v>433</v>
      </c>
      <c r="E262" s="174">
        <v>1180</v>
      </c>
      <c r="F262" s="174">
        <v>156.07</v>
      </c>
      <c r="G262" s="174">
        <v>1964</v>
      </c>
      <c r="H262" s="174">
        <v>51.854550000000003</v>
      </c>
      <c r="I262" s="174">
        <v>49.764530000000001</v>
      </c>
      <c r="J262" s="174">
        <v>3.44828</v>
      </c>
    </row>
    <row r="263" spans="1:10" x14ac:dyDescent="0.25">
      <c r="A263" s="174" t="s">
        <v>163</v>
      </c>
      <c r="B263" s="174">
        <v>144123</v>
      </c>
      <c r="C263" s="174">
        <v>643</v>
      </c>
      <c r="D263" s="174">
        <v>440</v>
      </c>
      <c r="E263" s="174">
        <v>1180</v>
      </c>
      <c r="F263" s="174">
        <v>156.04</v>
      </c>
      <c r="G263" s="174">
        <v>1964</v>
      </c>
      <c r="H263" s="174">
        <v>51.854550000000003</v>
      </c>
      <c r="I263" s="174">
        <v>49.764530000000001</v>
      </c>
      <c r="J263" s="174">
        <v>3.44828</v>
      </c>
    </row>
    <row r="264" spans="1:10" x14ac:dyDescent="0.25">
      <c r="A264" s="174" t="s">
        <v>163</v>
      </c>
      <c r="B264" s="174">
        <v>144689</v>
      </c>
      <c r="C264" s="174">
        <v>621</v>
      </c>
      <c r="D264" s="174">
        <v>459</v>
      </c>
      <c r="E264" s="174">
        <v>1180</v>
      </c>
      <c r="F264" s="174">
        <v>156.01</v>
      </c>
      <c r="G264" s="174">
        <v>1965</v>
      </c>
      <c r="H264" s="174">
        <v>51.868180000000002</v>
      </c>
      <c r="I264" s="174">
        <v>49.764530000000001</v>
      </c>
      <c r="J264" s="174">
        <v>4.0229900000000001</v>
      </c>
    </row>
    <row r="265" spans="1:10" x14ac:dyDescent="0.25">
      <c r="A265" s="174" t="s">
        <v>163</v>
      </c>
      <c r="B265" s="174">
        <v>145254</v>
      </c>
      <c r="C265" s="174">
        <v>661</v>
      </c>
      <c r="D265" s="174">
        <v>423</v>
      </c>
      <c r="E265" s="174">
        <v>1180</v>
      </c>
      <c r="F265" s="174">
        <v>155.99</v>
      </c>
      <c r="G265" s="174">
        <v>1964</v>
      </c>
      <c r="H265" s="174">
        <v>51.85</v>
      </c>
      <c r="I265" s="174">
        <v>49.764530000000001</v>
      </c>
      <c r="J265" s="174">
        <v>3.44828</v>
      </c>
    </row>
    <row r="266" spans="1:10" x14ac:dyDescent="0.25">
      <c r="A266" s="174" t="s">
        <v>163</v>
      </c>
      <c r="B266" s="174">
        <v>145818</v>
      </c>
      <c r="C266" s="174">
        <v>629</v>
      </c>
      <c r="D266" s="174">
        <v>452</v>
      </c>
      <c r="E266" s="174">
        <v>1181</v>
      </c>
      <c r="F266" s="174">
        <v>155.96</v>
      </c>
      <c r="G266" s="174">
        <v>1964</v>
      </c>
      <c r="H266" s="174">
        <v>51.863639999999997</v>
      </c>
      <c r="I266" s="174">
        <v>49.773470000000003</v>
      </c>
      <c r="J266" s="174">
        <v>3.44828</v>
      </c>
    </row>
    <row r="267" spans="1:10" x14ac:dyDescent="0.25">
      <c r="A267" s="174" t="s">
        <v>163</v>
      </c>
      <c r="B267" s="174">
        <v>146382</v>
      </c>
      <c r="C267" s="174">
        <v>636</v>
      </c>
      <c r="D267" s="174">
        <v>447</v>
      </c>
      <c r="E267" s="174">
        <v>1180</v>
      </c>
      <c r="F267" s="174">
        <v>155.93</v>
      </c>
      <c r="G267" s="174">
        <v>1965</v>
      </c>
      <c r="H267" s="174">
        <v>51.854550000000003</v>
      </c>
      <c r="I267" s="174">
        <v>49.764530000000001</v>
      </c>
      <c r="J267" s="174">
        <v>3.44828</v>
      </c>
    </row>
    <row r="268" spans="1:10" x14ac:dyDescent="0.25">
      <c r="A268" s="174" t="s">
        <v>163</v>
      </c>
      <c r="B268" s="174">
        <v>146946</v>
      </c>
      <c r="C268" s="174">
        <v>656</v>
      </c>
      <c r="D268" s="174">
        <v>428</v>
      </c>
      <c r="E268" s="174">
        <v>1180</v>
      </c>
      <c r="F268" s="174">
        <v>155.91</v>
      </c>
      <c r="G268" s="174">
        <v>1964</v>
      </c>
      <c r="H268" s="174">
        <v>51.85</v>
      </c>
      <c r="I268" s="174">
        <v>49.764530000000001</v>
      </c>
      <c r="J268" s="174">
        <v>3.44828</v>
      </c>
    </row>
    <row r="269" spans="1:10" x14ac:dyDescent="0.25">
      <c r="A269" s="174" t="s">
        <v>163</v>
      </c>
      <c r="B269" s="174">
        <v>147510</v>
      </c>
      <c r="C269" s="174">
        <v>625</v>
      </c>
      <c r="D269" s="174">
        <v>455</v>
      </c>
      <c r="E269" s="174">
        <v>1181</v>
      </c>
      <c r="F269" s="174">
        <v>155.88</v>
      </c>
      <c r="G269" s="174">
        <v>1964</v>
      </c>
      <c r="H269" s="174">
        <v>51.868180000000002</v>
      </c>
      <c r="I269" s="174">
        <v>49.773470000000003</v>
      </c>
      <c r="J269" s="174">
        <v>3.44828</v>
      </c>
    </row>
    <row r="270" spans="1:10" x14ac:dyDescent="0.25">
      <c r="A270" s="174" t="s">
        <v>163</v>
      </c>
      <c r="B270" s="174">
        <v>148075</v>
      </c>
      <c r="C270" s="174">
        <v>643</v>
      </c>
      <c r="D270" s="174">
        <v>439</v>
      </c>
      <c r="E270" s="174">
        <v>1180</v>
      </c>
      <c r="F270" s="174">
        <v>155.86000000000001</v>
      </c>
      <c r="G270" s="174">
        <v>1965</v>
      </c>
      <c r="H270" s="174">
        <v>51.859090000000002</v>
      </c>
      <c r="I270" s="174">
        <v>49.764530000000001</v>
      </c>
      <c r="J270" s="174">
        <v>4.0229900000000001</v>
      </c>
    </row>
    <row r="271" spans="1:10" x14ac:dyDescent="0.25">
      <c r="A271" s="174" t="s">
        <v>163</v>
      </c>
      <c r="B271" s="174">
        <v>148641</v>
      </c>
      <c r="C271" s="174">
        <v>651</v>
      </c>
      <c r="D271" s="174">
        <v>432</v>
      </c>
      <c r="E271" s="174">
        <v>1180</v>
      </c>
      <c r="F271" s="174">
        <v>155.84</v>
      </c>
      <c r="G271" s="174">
        <v>1965</v>
      </c>
      <c r="H271" s="174">
        <v>51.854550000000003</v>
      </c>
      <c r="I271" s="174">
        <v>49.764530000000001</v>
      </c>
      <c r="J271" s="174">
        <v>4.0229900000000001</v>
      </c>
    </row>
    <row r="272" spans="1:10" x14ac:dyDescent="0.25">
      <c r="A272" s="174" t="s">
        <v>163</v>
      </c>
      <c r="B272" s="174">
        <v>149209</v>
      </c>
      <c r="C272" s="174">
        <v>625</v>
      </c>
      <c r="D272" s="174">
        <v>456</v>
      </c>
      <c r="E272" s="174">
        <v>1181</v>
      </c>
      <c r="F272" s="174">
        <v>155.81</v>
      </c>
      <c r="G272" s="174">
        <v>1965</v>
      </c>
      <c r="H272" s="174">
        <v>51.863639999999997</v>
      </c>
      <c r="I272" s="174">
        <v>49.773470000000003</v>
      </c>
      <c r="J272" s="174">
        <v>4.0229900000000001</v>
      </c>
    </row>
    <row r="273" spans="1:10" x14ac:dyDescent="0.25">
      <c r="A273" s="174" t="s">
        <v>163</v>
      </c>
      <c r="B273" s="174">
        <v>149778</v>
      </c>
      <c r="C273" s="174">
        <v>637</v>
      </c>
      <c r="D273" s="174">
        <v>445</v>
      </c>
      <c r="E273" s="174">
        <v>1180</v>
      </c>
      <c r="F273" s="174">
        <v>155.79</v>
      </c>
      <c r="G273" s="174">
        <v>1965</v>
      </c>
      <c r="H273" s="174">
        <v>51.859090000000002</v>
      </c>
      <c r="I273" s="174">
        <v>49.764530000000001</v>
      </c>
      <c r="J273" s="174">
        <v>4.0229900000000001</v>
      </c>
    </row>
    <row r="274" spans="1:10" x14ac:dyDescent="0.25">
      <c r="A274" s="174" t="s">
        <v>163</v>
      </c>
      <c r="B274" s="174">
        <v>150347</v>
      </c>
      <c r="C274" s="174">
        <v>666</v>
      </c>
      <c r="D274" s="174">
        <v>420</v>
      </c>
      <c r="E274" s="174">
        <v>1180</v>
      </c>
      <c r="F274" s="174">
        <v>155.77000000000001</v>
      </c>
      <c r="G274" s="174">
        <v>1965</v>
      </c>
      <c r="H274" s="174">
        <v>51.840910000000001</v>
      </c>
      <c r="I274" s="174">
        <v>49.764530000000001</v>
      </c>
      <c r="J274" s="174">
        <v>4.0229900000000001</v>
      </c>
    </row>
    <row r="275" spans="1:10" x14ac:dyDescent="0.25">
      <c r="A275" s="174" t="s">
        <v>163</v>
      </c>
      <c r="B275" s="174">
        <v>150914</v>
      </c>
      <c r="C275" s="174">
        <v>643</v>
      </c>
      <c r="D275" s="174">
        <v>439</v>
      </c>
      <c r="E275" s="174">
        <v>1180</v>
      </c>
      <c r="F275" s="174">
        <v>155.74</v>
      </c>
      <c r="G275" s="174">
        <v>1966</v>
      </c>
      <c r="H275" s="174">
        <v>51.859090000000002</v>
      </c>
      <c r="I275" s="174">
        <v>49.764530000000001</v>
      </c>
      <c r="J275" s="174">
        <v>4.0229900000000001</v>
      </c>
    </row>
    <row r="276" spans="1:10" x14ac:dyDescent="0.25">
      <c r="A276" s="174" t="s">
        <v>163</v>
      </c>
      <c r="B276" s="174">
        <v>151480</v>
      </c>
      <c r="C276" s="174">
        <v>623</v>
      </c>
      <c r="D276" s="174">
        <v>457</v>
      </c>
      <c r="E276" s="174">
        <v>1181</v>
      </c>
      <c r="F276" s="174">
        <v>155.72</v>
      </c>
      <c r="G276" s="174">
        <v>1966</v>
      </c>
      <c r="H276" s="174">
        <v>51.868180000000002</v>
      </c>
      <c r="I276" s="174">
        <v>49.764530000000001</v>
      </c>
      <c r="J276" s="174">
        <v>4.5976999999999997</v>
      </c>
    </row>
    <row r="277" spans="1:10" x14ac:dyDescent="0.25">
      <c r="A277" s="174" t="s">
        <v>163</v>
      </c>
      <c r="B277" s="174">
        <v>152046</v>
      </c>
      <c r="C277" s="174">
        <v>644</v>
      </c>
      <c r="D277" s="174">
        <v>438</v>
      </c>
      <c r="E277" s="174">
        <v>1180</v>
      </c>
      <c r="F277" s="174">
        <v>155.69</v>
      </c>
      <c r="G277" s="174">
        <v>1966</v>
      </c>
      <c r="H277" s="174">
        <v>51.859090000000002</v>
      </c>
      <c r="I277" s="174">
        <v>49.764530000000001</v>
      </c>
      <c r="J277" s="174">
        <v>4.5976999999999997</v>
      </c>
    </row>
    <row r="278" spans="1:10" x14ac:dyDescent="0.25">
      <c r="A278" s="174" t="s">
        <v>163</v>
      </c>
      <c r="B278" s="174">
        <v>152610</v>
      </c>
      <c r="C278" s="174">
        <v>622</v>
      </c>
      <c r="D278" s="174">
        <v>458</v>
      </c>
      <c r="E278" s="174">
        <v>1181</v>
      </c>
      <c r="F278" s="174">
        <v>155.66999999999999</v>
      </c>
      <c r="G278" s="174">
        <v>1966</v>
      </c>
      <c r="H278" s="174">
        <v>51.868180000000002</v>
      </c>
      <c r="I278" s="174">
        <v>49.773470000000003</v>
      </c>
      <c r="J278" s="174">
        <v>4.5976999999999997</v>
      </c>
    </row>
    <row r="279" spans="1:10" x14ac:dyDescent="0.25">
      <c r="A279" s="174" t="s">
        <v>163</v>
      </c>
      <c r="B279" s="174">
        <v>153175</v>
      </c>
      <c r="C279" s="174">
        <v>646</v>
      </c>
      <c r="D279" s="174">
        <v>437</v>
      </c>
      <c r="E279" s="174">
        <v>1180</v>
      </c>
      <c r="F279" s="174">
        <v>155.63999999999999</v>
      </c>
      <c r="G279" s="174">
        <v>1965</v>
      </c>
      <c r="H279" s="174">
        <v>51.854550000000003</v>
      </c>
      <c r="I279" s="174">
        <v>49.764530000000001</v>
      </c>
      <c r="J279" s="174">
        <v>4.5976999999999997</v>
      </c>
    </row>
    <row r="280" spans="1:10" x14ac:dyDescent="0.25">
      <c r="A280" s="174" t="s">
        <v>163</v>
      </c>
      <c r="B280" s="174">
        <v>153739</v>
      </c>
      <c r="C280" s="174">
        <v>647</v>
      </c>
      <c r="D280" s="174">
        <v>437</v>
      </c>
      <c r="E280" s="174">
        <v>1181</v>
      </c>
      <c r="F280" s="174">
        <v>155.61000000000001</v>
      </c>
      <c r="G280" s="174">
        <v>1966</v>
      </c>
      <c r="H280" s="174">
        <v>51.854550000000003</v>
      </c>
      <c r="I280" s="174">
        <v>49.773470000000003</v>
      </c>
      <c r="J280" s="174">
        <v>4.5976999999999997</v>
      </c>
    </row>
    <row r="281" spans="1:10" x14ac:dyDescent="0.25">
      <c r="A281" s="174" t="s">
        <v>163</v>
      </c>
      <c r="B281" s="174">
        <v>154302</v>
      </c>
      <c r="C281" s="174">
        <v>636</v>
      </c>
      <c r="D281" s="174">
        <v>447</v>
      </c>
      <c r="E281" s="174">
        <v>1180</v>
      </c>
      <c r="F281" s="174">
        <v>155.59</v>
      </c>
      <c r="G281" s="174">
        <v>1966</v>
      </c>
      <c r="H281" s="174">
        <v>51.854550000000003</v>
      </c>
      <c r="I281" s="174">
        <v>49.764530000000001</v>
      </c>
      <c r="J281" s="174">
        <v>4.5976999999999997</v>
      </c>
    </row>
    <row r="282" spans="1:10" x14ac:dyDescent="0.25">
      <c r="A282" s="174" t="s">
        <v>163</v>
      </c>
      <c r="B282" s="174">
        <v>154866</v>
      </c>
      <c r="C282" s="174">
        <v>629</v>
      </c>
      <c r="D282" s="174">
        <v>452</v>
      </c>
      <c r="E282" s="174">
        <v>1180</v>
      </c>
      <c r="F282" s="174">
        <v>155.56</v>
      </c>
      <c r="G282" s="174">
        <v>1966</v>
      </c>
      <c r="H282" s="174">
        <v>51.863639999999997</v>
      </c>
      <c r="I282" s="174">
        <v>49.764530000000001</v>
      </c>
      <c r="J282" s="174">
        <v>4.5976999999999997</v>
      </c>
    </row>
    <row r="283" spans="1:10" x14ac:dyDescent="0.25">
      <c r="A283" s="174" t="s">
        <v>163</v>
      </c>
      <c r="B283" s="174">
        <v>155430</v>
      </c>
      <c r="C283" s="174">
        <v>658</v>
      </c>
      <c r="D283" s="174">
        <v>426</v>
      </c>
      <c r="E283" s="174">
        <v>1180</v>
      </c>
      <c r="F283" s="174">
        <v>155.53</v>
      </c>
      <c r="G283" s="174">
        <v>1967</v>
      </c>
      <c r="H283" s="174">
        <v>51.85</v>
      </c>
      <c r="I283" s="174">
        <v>49.764530000000001</v>
      </c>
      <c r="J283" s="174">
        <v>5.1724100000000002</v>
      </c>
    </row>
    <row r="284" spans="1:10" x14ac:dyDescent="0.25">
      <c r="A284" s="174" t="s">
        <v>163</v>
      </c>
      <c r="B284" s="174">
        <v>155996</v>
      </c>
      <c r="C284" s="174">
        <v>633</v>
      </c>
      <c r="D284" s="174">
        <v>449</v>
      </c>
      <c r="E284" s="174">
        <v>1180</v>
      </c>
      <c r="F284" s="174">
        <v>155.51</v>
      </c>
      <c r="G284" s="174">
        <v>1967</v>
      </c>
      <c r="H284" s="174">
        <v>51.859090000000002</v>
      </c>
      <c r="I284" s="174">
        <v>49.764530000000001</v>
      </c>
      <c r="J284" s="174">
        <v>5.1724100000000002</v>
      </c>
    </row>
    <row r="285" spans="1:10" x14ac:dyDescent="0.25">
      <c r="A285" s="174" t="s">
        <v>163</v>
      </c>
      <c r="B285" s="174">
        <v>156564</v>
      </c>
      <c r="C285" s="174">
        <v>645</v>
      </c>
      <c r="D285" s="174">
        <v>438</v>
      </c>
      <c r="E285" s="174">
        <v>1180</v>
      </c>
      <c r="F285" s="174">
        <v>155.47999999999999</v>
      </c>
      <c r="G285" s="174">
        <v>1966</v>
      </c>
      <c r="H285" s="174">
        <v>51.854550000000003</v>
      </c>
      <c r="I285" s="174">
        <v>49.764530000000001</v>
      </c>
      <c r="J285" s="174">
        <v>4.5976999999999997</v>
      </c>
    </row>
    <row r="286" spans="1:10" x14ac:dyDescent="0.25">
      <c r="A286" s="174" t="s">
        <v>163</v>
      </c>
      <c r="B286" s="174">
        <v>157132</v>
      </c>
      <c r="C286" s="174">
        <v>630</v>
      </c>
      <c r="D286" s="174">
        <v>451</v>
      </c>
      <c r="E286" s="174">
        <v>1179</v>
      </c>
      <c r="F286" s="174">
        <v>155.44999999999999</v>
      </c>
      <c r="G286" s="174">
        <v>1966</v>
      </c>
      <c r="H286" s="174">
        <v>51.863639999999997</v>
      </c>
      <c r="I286" s="174">
        <v>49.755589999999998</v>
      </c>
      <c r="J286" s="174">
        <v>4.5976999999999997</v>
      </c>
    </row>
    <row r="287" spans="1:10" x14ac:dyDescent="0.25">
      <c r="A287" s="174" t="s">
        <v>163</v>
      </c>
      <c r="B287" s="174">
        <v>157701</v>
      </c>
      <c r="C287" s="174">
        <v>630</v>
      </c>
      <c r="D287" s="174">
        <v>451</v>
      </c>
      <c r="E287" s="174">
        <v>1180</v>
      </c>
      <c r="F287" s="174">
        <v>155.43</v>
      </c>
      <c r="G287" s="174">
        <v>1967</v>
      </c>
      <c r="H287" s="174">
        <v>51.863639999999997</v>
      </c>
      <c r="I287" s="174">
        <v>49.764530000000001</v>
      </c>
      <c r="J287" s="174">
        <v>5.1724100000000002</v>
      </c>
    </row>
    <row r="288" spans="1:10" x14ac:dyDescent="0.25">
      <c r="A288" s="174" t="s">
        <v>163</v>
      </c>
      <c r="B288" s="174">
        <v>158270</v>
      </c>
      <c r="C288" s="174">
        <v>655</v>
      </c>
      <c r="D288" s="174">
        <v>430</v>
      </c>
      <c r="E288" s="174">
        <v>1180</v>
      </c>
      <c r="F288" s="174">
        <v>155.4</v>
      </c>
      <c r="G288" s="174">
        <v>1967</v>
      </c>
      <c r="H288" s="174">
        <v>51.84545</v>
      </c>
      <c r="I288" s="174">
        <v>49.764530000000001</v>
      </c>
      <c r="J288" s="174">
        <v>5.1724100000000002</v>
      </c>
    </row>
    <row r="289" spans="1:10" x14ac:dyDescent="0.25">
      <c r="A289" s="174" t="s">
        <v>163</v>
      </c>
      <c r="B289" s="174">
        <v>158837</v>
      </c>
      <c r="C289" s="174">
        <v>639</v>
      </c>
      <c r="D289" s="174">
        <v>444</v>
      </c>
      <c r="E289" s="174">
        <v>1180</v>
      </c>
      <c r="F289" s="174">
        <v>155.38</v>
      </c>
      <c r="G289" s="174">
        <v>1968</v>
      </c>
      <c r="H289" s="174">
        <v>51.854550000000003</v>
      </c>
      <c r="I289" s="174">
        <v>49.764530000000001</v>
      </c>
      <c r="J289" s="174">
        <v>5.7471300000000003</v>
      </c>
    </row>
    <row r="290" spans="1:10" x14ac:dyDescent="0.25">
      <c r="A290" s="174" t="s">
        <v>163</v>
      </c>
      <c r="B290" s="174">
        <v>159404</v>
      </c>
      <c r="C290" s="174">
        <v>637</v>
      </c>
      <c r="D290" s="174">
        <v>447</v>
      </c>
      <c r="E290" s="174">
        <v>1179</v>
      </c>
      <c r="F290" s="174">
        <v>155.36000000000001</v>
      </c>
      <c r="G290" s="174">
        <v>1967</v>
      </c>
      <c r="H290" s="174">
        <v>51.85</v>
      </c>
      <c r="I290" s="174">
        <v>49.755589999999998</v>
      </c>
      <c r="J290" s="174">
        <v>5.1724100000000002</v>
      </c>
    </row>
    <row r="291" spans="1:10" x14ac:dyDescent="0.25">
      <c r="A291" s="174" t="s">
        <v>163</v>
      </c>
      <c r="B291" s="174">
        <v>159970</v>
      </c>
      <c r="C291" s="174">
        <v>647</v>
      </c>
      <c r="D291" s="174">
        <v>437</v>
      </c>
      <c r="E291" s="174">
        <v>1179</v>
      </c>
      <c r="F291" s="174">
        <v>155.33000000000001</v>
      </c>
      <c r="G291" s="174">
        <v>1968</v>
      </c>
      <c r="H291" s="174">
        <v>51.85</v>
      </c>
      <c r="I291" s="174">
        <v>49.755589999999998</v>
      </c>
      <c r="J291" s="174">
        <v>5.7471300000000003</v>
      </c>
    </row>
    <row r="292" spans="1:10" x14ac:dyDescent="0.25">
      <c r="A292" s="174" t="s">
        <v>163</v>
      </c>
      <c r="B292" s="174">
        <v>160535</v>
      </c>
      <c r="C292" s="174">
        <v>649</v>
      </c>
      <c r="D292" s="174">
        <v>435</v>
      </c>
      <c r="E292" s="174">
        <v>1180</v>
      </c>
      <c r="F292" s="174">
        <v>155.31</v>
      </c>
      <c r="G292" s="174">
        <v>1966</v>
      </c>
      <c r="H292" s="174">
        <v>51.85</v>
      </c>
      <c r="I292" s="174">
        <v>49.764530000000001</v>
      </c>
      <c r="J292" s="174">
        <v>4.5976999999999997</v>
      </c>
    </row>
    <row r="293" spans="1:10" x14ac:dyDescent="0.25">
      <c r="A293" s="174" t="s">
        <v>163</v>
      </c>
      <c r="B293" s="174">
        <v>161099</v>
      </c>
      <c r="C293" s="174">
        <v>637</v>
      </c>
      <c r="D293" s="174">
        <v>447</v>
      </c>
      <c r="E293" s="174">
        <v>1180</v>
      </c>
      <c r="F293" s="174">
        <v>155.29</v>
      </c>
      <c r="G293" s="174">
        <v>1968</v>
      </c>
      <c r="H293" s="174">
        <v>51.85</v>
      </c>
      <c r="I293" s="174">
        <v>49.764530000000001</v>
      </c>
      <c r="J293" s="174">
        <v>5.7471300000000003</v>
      </c>
    </row>
    <row r="294" spans="1:10" x14ac:dyDescent="0.25">
      <c r="A294" s="174" t="s">
        <v>163</v>
      </c>
      <c r="B294" s="174">
        <v>161663</v>
      </c>
      <c r="C294" s="174">
        <v>645</v>
      </c>
      <c r="D294" s="174">
        <v>439</v>
      </c>
      <c r="E294" s="174">
        <v>1180</v>
      </c>
      <c r="F294" s="174">
        <v>155.27000000000001</v>
      </c>
      <c r="G294" s="174">
        <v>1967</v>
      </c>
      <c r="H294" s="174">
        <v>51.85</v>
      </c>
      <c r="I294" s="174">
        <v>49.764530000000001</v>
      </c>
      <c r="J294" s="174">
        <v>5.1724100000000002</v>
      </c>
    </row>
    <row r="295" spans="1:10" x14ac:dyDescent="0.25">
      <c r="A295" s="174" t="s">
        <v>163</v>
      </c>
      <c r="B295" s="174">
        <v>162227</v>
      </c>
      <c r="C295" s="174">
        <v>638</v>
      </c>
      <c r="D295" s="174">
        <v>445</v>
      </c>
      <c r="E295" s="174">
        <v>1179</v>
      </c>
      <c r="F295" s="174">
        <v>155.25</v>
      </c>
      <c r="G295" s="174">
        <v>1968</v>
      </c>
      <c r="H295" s="174">
        <v>51.854550000000003</v>
      </c>
      <c r="I295" s="174">
        <v>49.755589999999998</v>
      </c>
      <c r="J295" s="174">
        <v>5.7471300000000003</v>
      </c>
    </row>
    <row r="296" spans="1:10" x14ac:dyDescent="0.25">
      <c r="A296" s="174" t="s">
        <v>163</v>
      </c>
      <c r="B296" s="174">
        <v>162791</v>
      </c>
      <c r="C296" s="174">
        <v>629</v>
      </c>
      <c r="D296" s="174">
        <v>453</v>
      </c>
      <c r="E296" s="174">
        <v>1180</v>
      </c>
      <c r="F296" s="174">
        <v>155.22999999999999</v>
      </c>
      <c r="G296" s="174">
        <v>1968</v>
      </c>
      <c r="H296" s="174">
        <v>51.859090000000002</v>
      </c>
      <c r="I296" s="174">
        <v>49.764530000000001</v>
      </c>
      <c r="J296" s="174">
        <v>5.7471300000000003</v>
      </c>
    </row>
    <row r="297" spans="1:10" x14ac:dyDescent="0.25">
      <c r="A297" s="174" t="s">
        <v>163</v>
      </c>
      <c r="B297" s="174">
        <v>163356</v>
      </c>
      <c r="C297" s="174">
        <v>639</v>
      </c>
      <c r="D297" s="174">
        <v>444</v>
      </c>
      <c r="E297" s="174">
        <v>1179</v>
      </c>
      <c r="F297" s="174">
        <v>155.19999999999999</v>
      </c>
      <c r="G297" s="174">
        <v>1968</v>
      </c>
      <c r="H297" s="174">
        <v>51.854550000000003</v>
      </c>
      <c r="I297" s="174">
        <v>49.755589999999998</v>
      </c>
      <c r="J297" s="174">
        <v>5.1724100000000002</v>
      </c>
    </row>
    <row r="298" spans="1:10" x14ac:dyDescent="0.25">
      <c r="A298" s="174" t="s">
        <v>163</v>
      </c>
      <c r="B298" s="174">
        <v>163923</v>
      </c>
      <c r="C298" s="174">
        <v>657</v>
      </c>
      <c r="D298" s="174">
        <v>429</v>
      </c>
      <c r="E298" s="174">
        <v>1179</v>
      </c>
      <c r="F298" s="174">
        <v>155.18</v>
      </c>
      <c r="G298" s="174">
        <v>1968</v>
      </c>
      <c r="H298" s="174">
        <v>51.840910000000001</v>
      </c>
      <c r="I298" s="174">
        <v>49.755589999999998</v>
      </c>
      <c r="J298" s="174">
        <v>5.7471300000000003</v>
      </c>
    </row>
    <row r="299" spans="1:10" x14ac:dyDescent="0.25">
      <c r="A299" s="174" t="s">
        <v>163</v>
      </c>
      <c r="B299" s="174">
        <v>164492</v>
      </c>
      <c r="C299" s="174">
        <v>633</v>
      </c>
      <c r="D299" s="174">
        <v>450</v>
      </c>
      <c r="E299" s="174">
        <v>1180</v>
      </c>
      <c r="F299" s="174">
        <v>155.16999999999999</v>
      </c>
      <c r="G299" s="174">
        <v>1968</v>
      </c>
      <c r="H299" s="174">
        <v>51.854550000000003</v>
      </c>
      <c r="I299" s="174">
        <v>49.764530000000001</v>
      </c>
      <c r="J299" s="174">
        <v>5.7471300000000003</v>
      </c>
    </row>
    <row r="300" spans="1:10" x14ac:dyDescent="0.25">
      <c r="A300" s="174" t="s">
        <v>163</v>
      </c>
      <c r="B300" s="174">
        <v>165061</v>
      </c>
      <c r="C300" s="174">
        <v>631</v>
      </c>
      <c r="D300" s="174">
        <v>452</v>
      </c>
      <c r="E300" s="174">
        <v>1180</v>
      </c>
      <c r="F300" s="174">
        <v>155.15</v>
      </c>
      <c r="G300" s="174">
        <v>1968</v>
      </c>
      <c r="H300" s="174">
        <v>51.854550000000003</v>
      </c>
      <c r="I300" s="174">
        <v>49.764530000000001</v>
      </c>
      <c r="J300" s="174">
        <v>5.7471300000000003</v>
      </c>
    </row>
    <row r="301" spans="1:10" x14ac:dyDescent="0.25">
      <c r="A301" s="174" t="s">
        <v>163</v>
      </c>
      <c r="B301" s="174">
        <v>165630</v>
      </c>
      <c r="C301" s="174">
        <v>658</v>
      </c>
      <c r="D301" s="174">
        <v>428</v>
      </c>
      <c r="E301" s="174">
        <v>1179</v>
      </c>
      <c r="F301" s="174">
        <v>155.13</v>
      </c>
      <c r="G301" s="174">
        <v>1967</v>
      </c>
      <c r="H301" s="174">
        <v>51.840910000000001</v>
      </c>
      <c r="I301" s="174">
        <v>49.755589999999998</v>
      </c>
      <c r="J301" s="174">
        <v>5.1724100000000002</v>
      </c>
    </row>
    <row r="302" spans="1:10" x14ac:dyDescent="0.25">
      <c r="A302" s="174" t="s">
        <v>163</v>
      </c>
      <c r="B302" s="174">
        <v>166198</v>
      </c>
      <c r="C302" s="174">
        <v>636</v>
      </c>
      <c r="D302" s="174">
        <v>448</v>
      </c>
      <c r="E302" s="174">
        <v>1179</v>
      </c>
      <c r="F302" s="174">
        <v>155.11000000000001</v>
      </c>
      <c r="G302" s="174">
        <v>1967</v>
      </c>
      <c r="H302" s="174">
        <v>51.85</v>
      </c>
      <c r="I302" s="174">
        <v>49.755589999999998</v>
      </c>
      <c r="J302" s="174">
        <v>5.7471300000000003</v>
      </c>
    </row>
    <row r="303" spans="1:10" x14ac:dyDescent="0.25">
      <c r="A303" s="174" t="s">
        <v>163</v>
      </c>
      <c r="B303" s="174">
        <v>166766</v>
      </c>
      <c r="C303" s="174">
        <v>637</v>
      </c>
      <c r="D303" s="174">
        <v>447</v>
      </c>
      <c r="E303" s="174">
        <v>1180</v>
      </c>
      <c r="F303" s="174">
        <v>155.09</v>
      </c>
      <c r="G303" s="174">
        <v>1968</v>
      </c>
      <c r="H303" s="174">
        <v>51.85</v>
      </c>
      <c r="I303" s="174">
        <v>49.764530000000001</v>
      </c>
      <c r="J303" s="174">
        <v>5.7471300000000003</v>
      </c>
    </row>
    <row r="304" spans="1:10" x14ac:dyDescent="0.25">
      <c r="A304" s="174" t="s">
        <v>163</v>
      </c>
      <c r="B304" s="174">
        <v>167332</v>
      </c>
      <c r="C304" s="174">
        <v>650</v>
      </c>
      <c r="D304" s="174">
        <v>435</v>
      </c>
      <c r="E304" s="174">
        <v>1179</v>
      </c>
      <c r="F304" s="174">
        <v>155.07</v>
      </c>
      <c r="G304" s="174">
        <v>1967</v>
      </c>
      <c r="H304" s="174">
        <v>51.84545</v>
      </c>
      <c r="I304" s="174">
        <v>49.755589999999998</v>
      </c>
      <c r="J304" s="174">
        <v>5.1724100000000002</v>
      </c>
    </row>
    <row r="305" spans="1:10" x14ac:dyDescent="0.25">
      <c r="A305" s="174" t="s">
        <v>163</v>
      </c>
      <c r="B305" s="174">
        <v>167898</v>
      </c>
      <c r="C305" s="174">
        <v>630</v>
      </c>
      <c r="D305" s="174">
        <v>452</v>
      </c>
      <c r="E305" s="174">
        <v>1180</v>
      </c>
      <c r="F305" s="174">
        <v>155.06</v>
      </c>
      <c r="G305" s="174">
        <v>1967</v>
      </c>
      <c r="H305" s="174">
        <v>51.859090000000002</v>
      </c>
      <c r="I305" s="174">
        <v>49.764530000000001</v>
      </c>
      <c r="J305" s="174">
        <v>5.1724100000000002</v>
      </c>
    </row>
    <row r="306" spans="1:10" x14ac:dyDescent="0.25">
      <c r="A306" s="174" t="s">
        <v>163</v>
      </c>
      <c r="B306" s="174">
        <v>168463</v>
      </c>
      <c r="C306" s="174">
        <v>659</v>
      </c>
      <c r="D306" s="174">
        <v>427</v>
      </c>
      <c r="E306" s="174">
        <v>1179</v>
      </c>
      <c r="F306" s="174">
        <v>155.04</v>
      </c>
      <c r="G306" s="174">
        <v>1967</v>
      </c>
      <c r="H306" s="174">
        <v>51.840910000000001</v>
      </c>
      <c r="I306" s="174">
        <v>49.755589999999998</v>
      </c>
      <c r="J306" s="174">
        <v>5.1724100000000002</v>
      </c>
    </row>
    <row r="307" spans="1:10" x14ac:dyDescent="0.25">
      <c r="A307" s="174" t="s">
        <v>163</v>
      </c>
      <c r="B307" s="174">
        <v>169028</v>
      </c>
      <c r="C307" s="174">
        <v>631</v>
      </c>
      <c r="D307" s="174">
        <v>452</v>
      </c>
      <c r="E307" s="174">
        <v>1180</v>
      </c>
      <c r="F307" s="174">
        <v>155.02000000000001</v>
      </c>
      <c r="G307" s="174">
        <v>1968</v>
      </c>
      <c r="H307" s="174">
        <v>51.854550000000003</v>
      </c>
      <c r="I307" s="174">
        <v>49.764530000000001</v>
      </c>
      <c r="J307" s="174">
        <v>5.7471300000000003</v>
      </c>
    </row>
    <row r="308" spans="1:10" x14ac:dyDescent="0.25">
      <c r="A308" s="174" t="s">
        <v>163</v>
      </c>
      <c r="B308" s="174">
        <v>169592</v>
      </c>
      <c r="C308" s="174">
        <v>629</v>
      </c>
      <c r="D308" s="174">
        <v>454</v>
      </c>
      <c r="E308" s="174">
        <v>1179</v>
      </c>
      <c r="F308" s="174">
        <v>155.01</v>
      </c>
      <c r="G308" s="174">
        <v>1968</v>
      </c>
      <c r="H308" s="174">
        <v>51.854550000000003</v>
      </c>
      <c r="I308" s="174">
        <v>49.755589999999998</v>
      </c>
      <c r="J308" s="174">
        <v>5.7471300000000003</v>
      </c>
    </row>
    <row r="309" spans="1:10" x14ac:dyDescent="0.25">
      <c r="A309" s="174" t="s">
        <v>163</v>
      </c>
      <c r="B309" s="174">
        <v>170156</v>
      </c>
      <c r="C309" s="174">
        <v>640</v>
      </c>
      <c r="D309" s="174">
        <v>444</v>
      </c>
      <c r="E309" s="174">
        <v>1179</v>
      </c>
      <c r="F309" s="174">
        <v>154.99</v>
      </c>
      <c r="G309" s="174">
        <v>1967</v>
      </c>
      <c r="H309" s="174">
        <v>51.85</v>
      </c>
      <c r="I309" s="174">
        <v>49.755589999999998</v>
      </c>
      <c r="J309" s="174">
        <v>5.1724100000000002</v>
      </c>
    </row>
    <row r="310" spans="1:10" x14ac:dyDescent="0.25">
      <c r="A310" s="174" t="s">
        <v>163</v>
      </c>
      <c r="B310" s="174">
        <v>170721</v>
      </c>
      <c r="C310" s="174">
        <v>651</v>
      </c>
      <c r="D310" s="174">
        <v>434</v>
      </c>
      <c r="E310" s="174">
        <v>1179</v>
      </c>
      <c r="F310" s="174">
        <v>154.97</v>
      </c>
      <c r="G310" s="174">
        <v>1967</v>
      </c>
      <c r="H310" s="174">
        <v>51.84545</v>
      </c>
      <c r="I310" s="174">
        <v>49.755589999999998</v>
      </c>
      <c r="J310" s="174">
        <v>5.1724100000000002</v>
      </c>
    </row>
    <row r="311" spans="1:10" x14ac:dyDescent="0.25">
      <c r="A311" s="174" t="s">
        <v>163</v>
      </c>
      <c r="B311" s="174">
        <v>171285</v>
      </c>
      <c r="C311" s="174">
        <v>647</v>
      </c>
      <c r="D311" s="174">
        <v>438</v>
      </c>
      <c r="E311" s="174">
        <v>1180</v>
      </c>
      <c r="F311" s="174">
        <v>154.96</v>
      </c>
      <c r="G311" s="174">
        <v>1967</v>
      </c>
      <c r="H311" s="174">
        <v>51.84545</v>
      </c>
      <c r="I311" s="174">
        <v>49.764530000000001</v>
      </c>
      <c r="J311" s="174">
        <v>5.1724100000000002</v>
      </c>
    </row>
    <row r="312" spans="1:10" x14ac:dyDescent="0.25">
      <c r="A312" s="174" t="s">
        <v>163</v>
      </c>
      <c r="B312" s="174">
        <v>171852</v>
      </c>
      <c r="C312" s="174">
        <v>650</v>
      </c>
      <c r="D312" s="174">
        <v>435</v>
      </c>
      <c r="E312" s="174">
        <v>1180</v>
      </c>
      <c r="F312" s="174">
        <v>154.94</v>
      </c>
      <c r="G312" s="174">
        <v>1968</v>
      </c>
      <c r="H312" s="174">
        <v>51.84545</v>
      </c>
      <c r="I312" s="174">
        <v>49.764530000000001</v>
      </c>
      <c r="J312" s="174">
        <v>5.7471300000000003</v>
      </c>
    </row>
    <row r="313" spans="1:10" x14ac:dyDescent="0.25">
      <c r="A313" s="174" t="s">
        <v>163</v>
      </c>
      <c r="B313" s="174">
        <v>172420</v>
      </c>
      <c r="C313" s="174">
        <v>639</v>
      </c>
      <c r="D313" s="174">
        <v>445</v>
      </c>
      <c r="E313" s="174">
        <v>1178</v>
      </c>
      <c r="F313" s="174">
        <v>154.91999999999999</v>
      </c>
      <c r="G313" s="174">
        <v>1968</v>
      </c>
      <c r="H313" s="174">
        <v>51.85</v>
      </c>
      <c r="I313" s="174">
        <v>49.746650000000002</v>
      </c>
      <c r="J313" s="174">
        <v>5.7471300000000003</v>
      </c>
    </row>
    <row r="314" spans="1:10" x14ac:dyDescent="0.25">
      <c r="A314" s="174" t="s">
        <v>163</v>
      </c>
      <c r="B314" s="174">
        <v>172990</v>
      </c>
      <c r="C314" s="174">
        <v>636</v>
      </c>
      <c r="D314" s="174">
        <v>448</v>
      </c>
      <c r="E314" s="174">
        <v>1179</v>
      </c>
      <c r="F314" s="174">
        <v>154.91</v>
      </c>
      <c r="G314" s="174">
        <v>1968</v>
      </c>
      <c r="H314" s="174">
        <v>51.85</v>
      </c>
      <c r="I314" s="174">
        <v>49.755589999999998</v>
      </c>
      <c r="J314" s="174">
        <v>5.7471300000000003</v>
      </c>
    </row>
    <row r="315" spans="1:10" x14ac:dyDescent="0.25">
      <c r="A315" s="174" t="s">
        <v>163</v>
      </c>
      <c r="B315" s="174">
        <v>173559</v>
      </c>
      <c r="C315" s="174">
        <v>650</v>
      </c>
      <c r="D315" s="174">
        <v>436</v>
      </c>
      <c r="E315" s="174">
        <v>1179</v>
      </c>
      <c r="F315" s="174">
        <v>154.88999999999999</v>
      </c>
      <c r="G315" s="174">
        <v>1968</v>
      </c>
      <c r="H315" s="174">
        <v>51.840910000000001</v>
      </c>
      <c r="I315" s="174">
        <v>49.755589999999998</v>
      </c>
      <c r="J315" s="174">
        <v>5.7471300000000003</v>
      </c>
    </row>
    <row r="316" spans="1:10" x14ac:dyDescent="0.25">
      <c r="A316" s="174" t="s">
        <v>163</v>
      </c>
      <c r="B316" s="174">
        <v>174127</v>
      </c>
      <c r="C316" s="174">
        <v>646</v>
      </c>
      <c r="D316" s="174">
        <v>439</v>
      </c>
      <c r="E316" s="174">
        <v>1179</v>
      </c>
      <c r="F316" s="174">
        <v>154.88</v>
      </c>
      <c r="G316" s="174">
        <v>1967</v>
      </c>
      <c r="H316" s="174">
        <v>51.84545</v>
      </c>
      <c r="I316" s="174">
        <v>49.755589999999998</v>
      </c>
      <c r="J316" s="174">
        <v>5.1724100000000002</v>
      </c>
    </row>
    <row r="317" spans="1:10" x14ac:dyDescent="0.25">
      <c r="A317" s="174" t="s">
        <v>163</v>
      </c>
      <c r="B317" s="174">
        <v>174693</v>
      </c>
      <c r="C317" s="174">
        <v>626</v>
      </c>
      <c r="D317" s="174">
        <v>457</v>
      </c>
      <c r="E317" s="174">
        <v>1180</v>
      </c>
      <c r="F317" s="174">
        <v>154.86000000000001</v>
      </c>
      <c r="G317" s="174">
        <v>1967</v>
      </c>
      <c r="H317" s="174">
        <v>51.854550000000003</v>
      </c>
      <c r="I317" s="174">
        <v>49.764530000000001</v>
      </c>
      <c r="J317" s="174">
        <v>5.1724100000000002</v>
      </c>
    </row>
    <row r="318" spans="1:10" x14ac:dyDescent="0.25">
      <c r="A318" s="174" t="s">
        <v>163</v>
      </c>
      <c r="B318" s="174">
        <v>175259</v>
      </c>
      <c r="C318" s="174">
        <v>632</v>
      </c>
      <c r="D318" s="174">
        <v>451</v>
      </c>
      <c r="E318" s="174">
        <v>1179</v>
      </c>
      <c r="F318" s="174">
        <v>154.84</v>
      </c>
      <c r="G318" s="174">
        <v>1967</v>
      </c>
      <c r="H318" s="174">
        <v>51.854550000000003</v>
      </c>
      <c r="I318" s="174">
        <v>49.755589999999998</v>
      </c>
      <c r="J318" s="174">
        <v>5.1724100000000002</v>
      </c>
    </row>
    <row r="319" spans="1:10" x14ac:dyDescent="0.25">
      <c r="A319" s="174" t="s">
        <v>163</v>
      </c>
      <c r="B319" s="174">
        <v>175824</v>
      </c>
      <c r="C319" s="174">
        <v>635</v>
      </c>
      <c r="D319" s="174">
        <v>449</v>
      </c>
      <c r="E319" s="174">
        <v>1179</v>
      </c>
      <c r="F319" s="174">
        <v>154.83000000000001</v>
      </c>
      <c r="G319" s="174">
        <v>1966</v>
      </c>
      <c r="H319" s="174">
        <v>51.85</v>
      </c>
      <c r="I319" s="174">
        <v>49.755589999999998</v>
      </c>
      <c r="J319" s="174">
        <v>4.5976999999999997</v>
      </c>
    </row>
    <row r="320" spans="1:10" x14ac:dyDescent="0.25">
      <c r="A320" s="174" t="s">
        <v>163</v>
      </c>
      <c r="B320" s="174">
        <v>176389</v>
      </c>
      <c r="C320" s="174">
        <v>637</v>
      </c>
      <c r="D320" s="174">
        <v>447</v>
      </c>
      <c r="E320" s="174">
        <v>1179</v>
      </c>
      <c r="F320" s="174">
        <v>154.82</v>
      </c>
      <c r="G320" s="174">
        <v>1967</v>
      </c>
      <c r="H320" s="174">
        <v>51.84545</v>
      </c>
      <c r="I320" s="174">
        <v>49.755589999999998</v>
      </c>
      <c r="J320" s="174">
        <v>5.1724100000000002</v>
      </c>
    </row>
    <row r="321" spans="1:10" x14ac:dyDescent="0.25">
      <c r="A321" s="174" t="s">
        <v>163</v>
      </c>
      <c r="B321" s="174">
        <v>176953</v>
      </c>
      <c r="C321" s="174">
        <v>645</v>
      </c>
      <c r="D321" s="174">
        <v>439</v>
      </c>
      <c r="E321" s="174">
        <v>1179</v>
      </c>
      <c r="F321" s="174">
        <v>154.80000000000001</v>
      </c>
      <c r="G321" s="174">
        <v>1967</v>
      </c>
      <c r="H321" s="174">
        <v>51.84545</v>
      </c>
      <c r="I321" s="174">
        <v>49.755589999999998</v>
      </c>
      <c r="J321" s="174">
        <v>5.1724100000000002</v>
      </c>
    </row>
    <row r="322" spans="1:10" x14ac:dyDescent="0.25">
      <c r="A322" s="174" t="s">
        <v>163</v>
      </c>
      <c r="B322" s="174">
        <v>177517</v>
      </c>
      <c r="C322" s="174">
        <v>625</v>
      </c>
      <c r="D322" s="174">
        <v>457</v>
      </c>
      <c r="E322" s="174">
        <v>1179</v>
      </c>
      <c r="F322" s="174">
        <v>154.79</v>
      </c>
      <c r="G322" s="174">
        <v>1967</v>
      </c>
      <c r="H322" s="174">
        <v>51.859090000000002</v>
      </c>
      <c r="I322" s="174">
        <v>49.755589999999998</v>
      </c>
      <c r="J322" s="174">
        <v>5.1724100000000002</v>
      </c>
    </row>
    <row r="323" spans="1:10" x14ac:dyDescent="0.25">
      <c r="A323" s="174" t="s">
        <v>163</v>
      </c>
      <c r="B323" s="174">
        <v>178081</v>
      </c>
      <c r="C323" s="174">
        <v>630</v>
      </c>
      <c r="D323" s="174">
        <v>453</v>
      </c>
      <c r="E323" s="174">
        <v>1179</v>
      </c>
      <c r="F323" s="174">
        <v>154.78</v>
      </c>
      <c r="G323" s="174">
        <v>1967</v>
      </c>
      <c r="H323" s="174">
        <v>51.854550000000003</v>
      </c>
      <c r="I323" s="174">
        <v>49.755589999999998</v>
      </c>
      <c r="J323" s="174">
        <v>5.1724100000000002</v>
      </c>
    </row>
    <row r="324" spans="1:10" x14ac:dyDescent="0.25">
      <c r="A324" s="174" t="s">
        <v>163</v>
      </c>
      <c r="B324" s="174">
        <v>178646</v>
      </c>
      <c r="C324" s="174">
        <v>670</v>
      </c>
      <c r="D324" s="174">
        <v>418</v>
      </c>
      <c r="E324" s="174">
        <v>1179</v>
      </c>
      <c r="F324" s="174">
        <v>154.76</v>
      </c>
      <c r="G324" s="174">
        <v>1967</v>
      </c>
      <c r="H324" s="174">
        <v>51.83182</v>
      </c>
      <c r="I324" s="174">
        <v>49.755589999999998</v>
      </c>
      <c r="J324" s="174">
        <v>5.1724100000000002</v>
      </c>
    </row>
    <row r="325" spans="1:10" x14ac:dyDescent="0.25">
      <c r="A325" s="174" t="s">
        <v>163</v>
      </c>
      <c r="B325" s="174">
        <v>179210</v>
      </c>
      <c r="C325" s="174">
        <v>646</v>
      </c>
      <c r="D325" s="174">
        <v>439</v>
      </c>
      <c r="E325" s="174">
        <v>1179</v>
      </c>
      <c r="F325" s="174">
        <v>154.75</v>
      </c>
      <c r="G325" s="174">
        <v>1968</v>
      </c>
      <c r="H325" s="174">
        <v>51.84545</v>
      </c>
      <c r="I325" s="174">
        <v>49.755589999999998</v>
      </c>
      <c r="J325" s="174">
        <v>5.7471300000000003</v>
      </c>
    </row>
    <row r="326" spans="1:10" x14ac:dyDescent="0.25">
      <c r="A326" s="174" t="s">
        <v>163</v>
      </c>
      <c r="B326" s="174">
        <v>179775</v>
      </c>
      <c r="C326" s="174">
        <v>642</v>
      </c>
      <c r="D326" s="174">
        <v>442</v>
      </c>
      <c r="E326" s="174">
        <v>1180</v>
      </c>
      <c r="F326" s="174">
        <v>154.74</v>
      </c>
      <c r="G326" s="174">
        <v>1967</v>
      </c>
      <c r="H326" s="174">
        <v>51.85</v>
      </c>
      <c r="I326" s="174">
        <v>49.764530000000001</v>
      </c>
      <c r="J326" s="174">
        <v>5.1724100000000002</v>
      </c>
    </row>
    <row r="327" spans="1:10" x14ac:dyDescent="0.25">
      <c r="A327" s="174" t="s">
        <v>163</v>
      </c>
      <c r="B327" s="174">
        <v>180343</v>
      </c>
      <c r="C327" s="174">
        <v>663</v>
      </c>
      <c r="D327" s="174">
        <v>424</v>
      </c>
      <c r="E327" s="174">
        <v>1179</v>
      </c>
      <c r="F327" s="174">
        <v>154.72</v>
      </c>
      <c r="G327" s="174">
        <v>1966</v>
      </c>
      <c r="H327" s="174">
        <v>51.840910000000001</v>
      </c>
      <c r="I327" s="174">
        <v>49.755589999999998</v>
      </c>
      <c r="J327" s="174">
        <v>4.5976999999999997</v>
      </c>
    </row>
    <row r="328" spans="1:10" x14ac:dyDescent="0.25">
      <c r="A328" s="174" t="s">
        <v>163</v>
      </c>
      <c r="B328" s="174">
        <v>180911</v>
      </c>
      <c r="C328" s="174">
        <v>651</v>
      </c>
      <c r="D328" s="174">
        <v>435</v>
      </c>
      <c r="E328" s="174">
        <v>1179</v>
      </c>
      <c r="F328" s="174">
        <v>154.71</v>
      </c>
      <c r="G328" s="174">
        <v>1966</v>
      </c>
      <c r="H328" s="174">
        <v>51.840910000000001</v>
      </c>
      <c r="I328" s="174">
        <v>49.755589999999998</v>
      </c>
      <c r="J328" s="174">
        <v>4.5976999999999997</v>
      </c>
    </row>
    <row r="329" spans="1:10" x14ac:dyDescent="0.25">
      <c r="A329" s="174" t="s">
        <v>163</v>
      </c>
      <c r="B329" s="174">
        <v>181480</v>
      </c>
      <c r="C329" s="174">
        <v>647</v>
      </c>
      <c r="D329" s="174">
        <v>438</v>
      </c>
      <c r="E329" s="174">
        <v>1179</v>
      </c>
      <c r="F329" s="174">
        <v>154.69999999999999</v>
      </c>
      <c r="G329" s="174">
        <v>1967</v>
      </c>
      <c r="H329" s="174">
        <v>51.84545</v>
      </c>
      <c r="I329" s="174">
        <v>49.755589999999998</v>
      </c>
      <c r="J329" s="174">
        <v>5.1724100000000002</v>
      </c>
    </row>
    <row r="330" spans="1:10" x14ac:dyDescent="0.25">
      <c r="A330" s="174" t="s">
        <v>163</v>
      </c>
      <c r="B330" s="174">
        <v>182049</v>
      </c>
      <c r="C330" s="174">
        <v>650</v>
      </c>
      <c r="D330" s="174">
        <v>436</v>
      </c>
      <c r="E330" s="174">
        <v>1179</v>
      </c>
      <c r="F330" s="174">
        <v>154.69</v>
      </c>
      <c r="G330" s="174">
        <v>1967</v>
      </c>
      <c r="H330" s="174">
        <v>51.840910000000001</v>
      </c>
      <c r="I330" s="174">
        <v>49.755589999999998</v>
      </c>
      <c r="J330" s="174">
        <v>5.1724100000000002</v>
      </c>
    </row>
    <row r="331" spans="1:10" x14ac:dyDescent="0.25">
      <c r="A331" s="174" t="s">
        <v>163</v>
      </c>
      <c r="B331" s="174">
        <v>182617</v>
      </c>
      <c r="C331" s="174">
        <v>645</v>
      </c>
      <c r="D331" s="174">
        <v>441</v>
      </c>
      <c r="E331" s="174">
        <v>1178</v>
      </c>
      <c r="F331" s="174">
        <v>154.68</v>
      </c>
      <c r="G331" s="174">
        <v>1967</v>
      </c>
      <c r="H331" s="174">
        <v>51.840910000000001</v>
      </c>
      <c r="I331" s="174">
        <v>49.746650000000002</v>
      </c>
      <c r="J331" s="174">
        <v>5.1724100000000002</v>
      </c>
    </row>
    <row r="332" spans="1:10" x14ac:dyDescent="0.25">
      <c r="A332" s="174" t="s">
        <v>163</v>
      </c>
      <c r="B332" s="174">
        <v>183184</v>
      </c>
      <c r="C332" s="174">
        <v>623</v>
      </c>
      <c r="D332" s="174">
        <v>459</v>
      </c>
      <c r="E332" s="174">
        <v>1179</v>
      </c>
      <c r="F332" s="174">
        <v>154.66999999999999</v>
      </c>
      <c r="G332" s="174">
        <v>1967</v>
      </c>
      <c r="H332" s="174">
        <v>51.859090000000002</v>
      </c>
      <c r="I332" s="174">
        <v>49.755589999999998</v>
      </c>
      <c r="J332" s="174">
        <v>5.1724100000000002</v>
      </c>
    </row>
    <row r="333" spans="1:10" x14ac:dyDescent="0.25">
      <c r="A333" s="174" t="s">
        <v>163</v>
      </c>
      <c r="B333" s="174">
        <v>183750</v>
      </c>
      <c r="C333" s="174">
        <v>652</v>
      </c>
      <c r="D333" s="174">
        <v>434</v>
      </c>
      <c r="E333" s="174">
        <v>1179</v>
      </c>
      <c r="F333" s="174">
        <v>154.66</v>
      </c>
      <c r="G333" s="174">
        <v>1967</v>
      </c>
      <c r="H333" s="174">
        <v>51.840910000000001</v>
      </c>
      <c r="I333" s="174">
        <v>49.755589999999998</v>
      </c>
      <c r="J333" s="174">
        <v>5.1724100000000002</v>
      </c>
    </row>
    <row r="334" spans="1:10" x14ac:dyDescent="0.25">
      <c r="A334" s="174" t="s">
        <v>163</v>
      </c>
      <c r="B334" s="174">
        <v>184314</v>
      </c>
      <c r="C334" s="174">
        <v>644</v>
      </c>
      <c r="D334" s="174">
        <v>441</v>
      </c>
      <c r="E334" s="174">
        <v>1179</v>
      </c>
      <c r="F334" s="174">
        <v>154.65</v>
      </c>
      <c r="G334" s="174">
        <v>1967</v>
      </c>
      <c r="H334" s="174">
        <v>51.84545</v>
      </c>
      <c r="I334" s="174">
        <v>49.755589999999998</v>
      </c>
      <c r="J334" s="174">
        <v>5.1724100000000002</v>
      </c>
    </row>
    <row r="335" spans="1:10" x14ac:dyDescent="0.25">
      <c r="A335" s="174" t="s">
        <v>163</v>
      </c>
      <c r="B335" s="174">
        <v>184878</v>
      </c>
      <c r="C335" s="174">
        <v>637</v>
      </c>
      <c r="D335" s="174">
        <v>449</v>
      </c>
      <c r="E335" s="174">
        <v>1179</v>
      </c>
      <c r="F335" s="174">
        <v>154.63999999999999</v>
      </c>
      <c r="G335" s="174">
        <v>1967</v>
      </c>
      <c r="H335" s="174">
        <v>51.840910000000001</v>
      </c>
      <c r="I335" s="174">
        <v>49.755589999999998</v>
      </c>
      <c r="J335" s="174">
        <v>5.1724100000000002</v>
      </c>
    </row>
    <row r="336" spans="1:10" x14ac:dyDescent="0.25">
      <c r="A336" s="174" t="s">
        <v>163</v>
      </c>
      <c r="B336" s="174">
        <v>185442</v>
      </c>
      <c r="C336" s="174">
        <v>653</v>
      </c>
      <c r="D336" s="174">
        <v>433</v>
      </c>
      <c r="E336" s="174">
        <v>1179</v>
      </c>
      <c r="F336" s="174">
        <v>154.63</v>
      </c>
      <c r="G336" s="174">
        <v>1967</v>
      </c>
      <c r="H336" s="174">
        <v>51.840910000000001</v>
      </c>
      <c r="I336" s="174">
        <v>49.755589999999998</v>
      </c>
      <c r="J336" s="174">
        <v>5.1724100000000002</v>
      </c>
    </row>
    <row r="337" spans="1:10" x14ac:dyDescent="0.25">
      <c r="A337" s="174" t="s">
        <v>163</v>
      </c>
      <c r="B337" s="174">
        <v>186006</v>
      </c>
      <c r="C337" s="174">
        <v>625</v>
      </c>
      <c r="D337" s="174">
        <v>458</v>
      </c>
      <c r="E337" s="174">
        <v>1179</v>
      </c>
      <c r="F337" s="174">
        <v>154.61000000000001</v>
      </c>
      <c r="G337" s="174">
        <v>1967</v>
      </c>
      <c r="H337" s="174">
        <v>51.854550000000003</v>
      </c>
      <c r="I337" s="174">
        <v>49.755589999999998</v>
      </c>
      <c r="J337" s="174">
        <v>5.1724100000000002</v>
      </c>
    </row>
    <row r="338" spans="1:10" x14ac:dyDescent="0.25">
      <c r="A338" s="174" t="s">
        <v>163</v>
      </c>
      <c r="B338" s="174">
        <v>186571</v>
      </c>
      <c r="C338" s="174">
        <v>651</v>
      </c>
      <c r="D338" s="174">
        <v>435</v>
      </c>
      <c r="E338" s="174">
        <v>1179</v>
      </c>
      <c r="F338" s="174">
        <v>154.6</v>
      </c>
      <c r="G338" s="174">
        <v>1967</v>
      </c>
      <c r="H338" s="174">
        <v>51.840910000000001</v>
      </c>
      <c r="I338" s="174">
        <v>49.755589999999998</v>
      </c>
      <c r="J338" s="174">
        <v>5.1724100000000002</v>
      </c>
    </row>
    <row r="339" spans="1:10" x14ac:dyDescent="0.25">
      <c r="A339" s="174" t="s">
        <v>163</v>
      </c>
      <c r="B339" s="174">
        <v>187137</v>
      </c>
      <c r="C339" s="174">
        <v>661</v>
      </c>
      <c r="D339" s="174">
        <v>426</v>
      </c>
      <c r="E339" s="174">
        <v>1178</v>
      </c>
      <c r="F339" s="174">
        <v>154.59</v>
      </c>
      <c r="G339" s="174">
        <v>1967</v>
      </c>
      <c r="H339" s="174">
        <v>51.836359999999999</v>
      </c>
      <c r="I339" s="174">
        <v>49.746650000000002</v>
      </c>
      <c r="J339" s="174">
        <v>5.1724100000000002</v>
      </c>
    </row>
    <row r="340" spans="1:10" x14ac:dyDescent="0.25">
      <c r="A340" s="174" t="s">
        <v>163</v>
      </c>
      <c r="B340" s="174">
        <v>187705</v>
      </c>
      <c r="C340" s="174">
        <v>647</v>
      </c>
      <c r="D340" s="174">
        <v>438</v>
      </c>
      <c r="E340" s="174">
        <v>1179</v>
      </c>
      <c r="F340" s="174">
        <v>154.58000000000001</v>
      </c>
      <c r="G340" s="174">
        <v>1967</v>
      </c>
      <c r="H340" s="174">
        <v>51.840910000000001</v>
      </c>
      <c r="I340" s="174">
        <v>49.755589999999998</v>
      </c>
      <c r="J340" s="174">
        <v>5.1724100000000002</v>
      </c>
    </row>
    <row r="341" spans="1:10" x14ac:dyDescent="0.25">
      <c r="A341" s="174" t="s">
        <v>163</v>
      </c>
      <c r="B341" s="174">
        <v>188274</v>
      </c>
      <c r="C341" s="174">
        <v>637</v>
      </c>
      <c r="D341" s="174">
        <v>449</v>
      </c>
      <c r="E341" s="174">
        <v>1179</v>
      </c>
      <c r="F341" s="174">
        <v>154.57</v>
      </c>
      <c r="G341" s="174">
        <v>1967</v>
      </c>
      <c r="H341" s="174">
        <v>51.840910000000001</v>
      </c>
      <c r="I341" s="174">
        <v>49.755589999999998</v>
      </c>
      <c r="J341" s="174">
        <v>5.1724100000000002</v>
      </c>
    </row>
    <row r="342" spans="1:10" x14ac:dyDescent="0.25">
      <c r="A342" s="174" t="s">
        <v>163</v>
      </c>
      <c r="B342" s="174">
        <v>188843</v>
      </c>
      <c r="C342" s="174">
        <v>648</v>
      </c>
      <c r="D342" s="174">
        <v>438</v>
      </c>
      <c r="E342" s="174">
        <v>1179</v>
      </c>
      <c r="F342" s="174">
        <v>154.56</v>
      </c>
      <c r="G342" s="174">
        <v>1968</v>
      </c>
      <c r="H342" s="174">
        <v>51.840910000000001</v>
      </c>
      <c r="I342" s="174">
        <v>49.755589999999998</v>
      </c>
      <c r="J342" s="174">
        <v>5.7471300000000003</v>
      </c>
    </row>
    <row r="343" spans="1:10" x14ac:dyDescent="0.25">
      <c r="A343" s="174" t="s">
        <v>163</v>
      </c>
      <c r="B343" s="174">
        <v>189411</v>
      </c>
      <c r="C343" s="174">
        <v>647</v>
      </c>
      <c r="D343" s="174">
        <v>438</v>
      </c>
      <c r="E343" s="174">
        <v>1179</v>
      </c>
      <c r="F343" s="174">
        <v>154.56</v>
      </c>
      <c r="G343" s="174">
        <v>1967</v>
      </c>
      <c r="H343" s="174">
        <v>51.84545</v>
      </c>
      <c r="I343" s="174">
        <v>49.755589999999998</v>
      </c>
      <c r="J343" s="174">
        <v>5.1724100000000002</v>
      </c>
    </row>
    <row r="344" spans="1:10" x14ac:dyDescent="0.25">
      <c r="A344" s="174" t="s">
        <v>163</v>
      </c>
      <c r="B344" s="174">
        <v>189978</v>
      </c>
      <c r="C344" s="174">
        <v>631</v>
      </c>
      <c r="D344" s="174">
        <v>452</v>
      </c>
      <c r="E344" s="174">
        <v>1179</v>
      </c>
      <c r="F344" s="174">
        <v>154.55000000000001</v>
      </c>
      <c r="G344" s="174">
        <v>1967</v>
      </c>
      <c r="H344" s="174">
        <v>51.854550000000003</v>
      </c>
      <c r="I344" s="174">
        <v>49.755589999999998</v>
      </c>
      <c r="J344" s="174">
        <v>5.1724100000000002</v>
      </c>
    </row>
    <row r="345" spans="1:10" x14ac:dyDescent="0.25">
      <c r="A345" s="174" t="s">
        <v>163</v>
      </c>
      <c r="B345" s="174">
        <v>190543</v>
      </c>
      <c r="C345" s="174">
        <v>645</v>
      </c>
      <c r="D345" s="174">
        <v>440</v>
      </c>
      <c r="E345" s="174">
        <v>1178</v>
      </c>
      <c r="F345" s="174">
        <v>154.54</v>
      </c>
      <c r="G345" s="174">
        <v>1967</v>
      </c>
      <c r="H345" s="174">
        <v>51.84545</v>
      </c>
      <c r="I345" s="174">
        <v>49.746650000000002</v>
      </c>
      <c r="J345" s="174">
        <v>5.1724100000000002</v>
      </c>
    </row>
    <row r="346" spans="1:10" x14ac:dyDescent="0.25">
      <c r="A346" s="174" t="s">
        <v>163</v>
      </c>
      <c r="B346" s="174">
        <v>191108</v>
      </c>
      <c r="C346" s="174">
        <v>625</v>
      </c>
      <c r="D346" s="174">
        <v>458</v>
      </c>
      <c r="E346" s="174">
        <v>1179</v>
      </c>
      <c r="F346" s="174">
        <v>154.53</v>
      </c>
      <c r="G346" s="174">
        <v>1967</v>
      </c>
      <c r="H346" s="174">
        <v>51.854550000000003</v>
      </c>
      <c r="I346" s="174">
        <v>49.755589999999998</v>
      </c>
      <c r="J346" s="174">
        <v>5.1724100000000002</v>
      </c>
    </row>
    <row r="347" spans="1:10" x14ac:dyDescent="0.25">
      <c r="A347" s="174" t="s">
        <v>163</v>
      </c>
      <c r="B347" s="174">
        <v>191673</v>
      </c>
      <c r="C347" s="174">
        <v>635</v>
      </c>
      <c r="D347" s="174">
        <v>450</v>
      </c>
      <c r="E347" s="174">
        <v>1179</v>
      </c>
      <c r="F347" s="174">
        <v>154.52000000000001</v>
      </c>
      <c r="G347" s="174">
        <v>1967</v>
      </c>
      <c r="H347" s="174">
        <v>51.84545</v>
      </c>
      <c r="I347" s="174">
        <v>49.755589999999998</v>
      </c>
      <c r="J347" s="174">
        <v>5.1724100000000002</v>
      </c>
    </row>
    <row r="348" spans="1:10" x14ac:dyDescent="0.25">
      <c r="A348" s="174" t="s">
        <v>163</v>
      </c>
      <c r="B348" s="174">
        <v>192237</v>
      </c>
      <c r="C348" s="174">
        <v>661</v>
      </c>
      <c r="D348" s="174">
        <v>427</v>
      </c>
      <c r="E348" s="174">
        <v>1179</v>
      </c>
      <c r="F348" s="174">
        <v>154.51</v>
      </c>
      <c r="G348" s="174">
        <v>1967</v>
      </c>
      <c r="H348" s="174">
        <v>51.83182</v>
      </c>
      <c r="I348" s="174">
        <v>49.755589999999998</v>
      </c>
      <c r="J348" s="174">
        <v>5.1724100000000002</v>
      </c>
    </row>
    <row r="349" spans="1:10" x14ac:dyDescent="0.25">
      <c r="A349" s="174" t="s">
        <v>163</v>
      </c>
      <c r="B349" s="174">
        <v>192801</v>
      </c>
      <c r="C349" s="174">
        <v>625</v>
      </c>
      <c r="D349" s="174">
        <v>457</v>
      </c>
      <c r="E349" s="174">
        <v>1179</v>
      </c>
      <c r="F349" s="174">
        <v>154.5</v>
      </c>
      <c r="G349" s="174">
        <v>1968</v>
      </c>
      <c r="H349" s="174">
        <v>51.859090000000002</v>
      </c>
      <c r="I349" s="174">
        <v>49.755589999999998</v>
      </c>
      <c r="J349" s="174">
        <v>5.7471300000000003</v>
      </c>
    </row>
    <row r="350" spans="1:10" x14ac:dyDescent="0.25">
      <c r="A350" s="174" t="s">
        <v>163</v>
      </c>
      <c r="B350" s="174">
        <v>193365</v>
      </c>
      <c r="C350" s="174">
        <v>646</v>
      </c>
      <c r="D350" s="174">
        <v>439</v>
      </c>
      <c r="E350" s="174">
        <v>1179</v>
      </c>
      <c r="F350" s="174">
        <v>154.49</v>
      </c>
      <c r="G350" s="174">
        <v>1968</v>
      </c>
      <c r="H350" s="174">
        <v>51.84545</v>
      </c>
      <c r="I350" s="174">
        <v>49.755589999999998</v>
      </c>
      <c r="J350" s="174">
        <v>5.7471300000000003</v>
      </c>
    </row>
    <row r="351" spans="1:10" x14ac:dyDescent="0.25">
      <c r="A351" s="174" t="s">
        <v>163</v>
      </c>
      <c r="B351" s="174">
        <v>193930</v>
      </c>
      <c r="C351" s="174">
        <v>649</v>
      </c>
      <c r="D351" s="174">
        <v>437</v>
      </c>
      <c r="E351" s="174">
        <v>1179</v>
      </c>
      <c r="F351" s="174">
        <v>154.49</v>
      </c>
      <c r="G351" s="174">
        <v>1968</v>
      </c>
      <c r="H351" s="174">
        <v>51.840910000000001</v>
      </c>
      <c r="I351" s="174">
        <v>49.755589999999998</v>
      </c>
      <c r="J351" s="174">
        <v>5.7471300000000003</v>
      </c>
    </row>
    <row r="352" spans="1:10" x14ac:dyDescent="0.25">
      <c r="A352" s="174" t="s">
        <v>163</v>
      </c>
      <c r="B352" s="174">
        <v>194496</v>
      </c>
      <c r="C352" s="174">
        <v>651</v>
      </c>
      <c r="D352" s="174">
        <v>435</v>
      </c>
      <c r="E352" s="174">
        <v>1178</v>
      </c>
      <c r="F352" s="174">
        <v>154.47999999999999</v>
      </c>
      <c r="G352" s="174">
        <v>1968</v>
      </c>
      <c r="H352" s="174">
        <v>51.840910000000001</v>
      </c>
      <c r="I352" s="174">
        <v>49.746650000000002</v>
      </c>
      <c r="J352" s="174">
        <v>5.7471300000000003</v>
      </c>
    </row>
    <row r="353" spans="1:10" x14ac:dyDescent="0.25">
      <c r="A353" s="174" t="s">
        <v>163</v>
      </c>
      <c r="B353" s="174">
        <v>195065</v>
      </c>
      <c r="C353" s="174">
        <v>660</v>
      </c>
      <c r="D353" s="174">
        <v>427</v>
      </c>
      <c r="E353" s="174">
        <v>1179</v>
      </c>
      <c r="F353" s="174">
        <v>154.47</v>
      </c>
      <c r="G353" s="174">
        <v>1969</v>
      </c>
      <c r="H353" s="174">
        <v>51.836359999999999</v>
      </c>
      <c r="I353" s="174">
        <v>49.755589999999998</v>
      </c>
      <c r="J353" s="174">
        <v>6.3218399999999999</v>
      </c>
    </row>
    <row r="354" spans="1:10" x14ac:dyDescent="0.25">
      <c r="A354" s="174" t="s">
        <v>163</v>
      </c>
      <c r="B354" s="174">
        <v>195633</v>
      </c>
      <c r="C354" s="174">
        <v>647</v>
      </c>
      <c r="D354" s="174">
        <v>438</v>
      </c>
      <c r="E354" s="174">
        <v>1179</v>
      </c>
      <c r="F354" s="174">
        <v>154.46</v>
      </c>
      <c r="G354" s="174">
        <v>1968</v>
      </c>
      <c r="H354" s="174">
        <v>51.84545</v>
      </c>
      <c r="I354" s="174">
        <v>49.755589999999998</v>
      </c>
      <c r="J354" s="174">
        <v>5.7471300000000003</v>
      </c>
    </row>
    <row r="355" spans="1:10" x14ac:dyDescent="0.25">
      <c r="A355" s="174" t="s">
        <v>163</v>
      </c>
      <c r="B355" s="174">
        <v>196203</v>
      </c>
      <c r="C355" s="174">
        <v>637</v>
      </c>
      <c r="D355" s="174">
        <v>449</v>
      </c>
      <c r="E355" s="174">
        <v>1178</v>
      </c>
      <c r="F355" s="174">
        <v>154.44999999999999</v>
      </c>
      <c r="G355" s="174">
        <v>1969</v>
      </c>
      <c r="H355" s="174">
        <v>51.840910000000001</v>
      </c>
      <c r="I355" s="174">
        <v>49.746650000000002</v>
      </c>
      <c r="J355" s="174">
        <v>6.3218399999999999</v>
      </c>
    </row>
    <row r="356" spans="1:10" x14ac:dyDescent="0.25">
      <c r="A356" s="174" t="s">
        <v>163</v>
      </c>
      <c r="B356" s="174">
        <v>196771</v>
      </c>
      <c r="C356" s="174">
        <v>651</v>
      </c>
      <c r="D356" s="174">
        <v>435</v>
      </c>
      <c r="E356" s="174">
        <v>1179</v>
      </c>
      <c r="F356" s="174">
        <v>154.44999999999999</v>
      </c>
      <c r="G356" s="174">
        <v>1968</v>
      </c>
      <c r="H356" s="174">
        <v>51.840910000000001</v>
      </c>
      <c r="I356" s="174">
        <v>49.755589999999998</v>
      </c>
      <c r="J356" s="174">
        <v>5.7471300000000003</v>
      </c>
    </row>
    <row r="357" spans="1:10" x14ac:dyDescent="0.25">
      <c r="A357" s="174" t="s">
        <v>163</v>
      </c>
      <c r="B357" s="174">
        <v>197339</v>
      </c>
      <c r="C357" s="174">
        <v>649</v>
      </c>
      <c r="D357" s="174">
        <v>438</v>
      </c>
      <c r="E357" s="174">
        <v>1179</v>
      </c>
      <c r="F357" s="174">
        <v>154.44</v>
      </c>
      <c r="G357" s="174">
        <v>1969</v>
      </c>
      <c r="H357" s="174">
        <v>51.840910000000001</v>
      </c>
      <c r="I357" s="174">
        <v>49.755589999999998</v>
      </c>
      <c r="J357" s="174">
        <v>6.3218399999999999</v>
      </c>
    </row>
    <row r="358" spans="1:10" x14ac:dyDescent="0.25">
      <c r="A358" s="174" t="s">
        <v>163</v>
      </c>
      <c r="B358" s="174">
        <v>197906</v>
      </c>
      <c r="C358" s="174">
        <v>622</v>
      </c>
      <c r="D358" s="174">
        <v>460</v>
      </c>
      <c r="E358" s="174">
        <v>1178</v>
      </c>
      <c r="F358" s="174">
        <v>154.43</v>
      </c>
      <c r="G358" s="174">
        <v>1968</v>
      </c>
      <c r="H358" s="174">
        <v>51.859090000000002</v>
      </c>
      <c r="I358" s="174">
        <v>49.746650000000002</v>
      </c>
      <c r="J358" s="174">
        <v>5.7471300000000003</v>
      </c>
    </row>
    <row r="359" spans="1:10" x14ac:dyDescent="0.25">
      <c r="A359" s="174" t="s">
        <v>163</v>
      </c>
      <c r="B359" s="174">
        <v>198472</v>
      </c>
      <c r="C359" s="174">
        <v>633</v>
      </c>
      <c r="D359" s="174">
        <v>451</v>
      </c>
      <c r="E359" s="174">
        <v>1179</v>
      </c>
      <c r="F359" s="174">
        <v>154.41999999999999</v>
      </c>
      <c r="G359" s="174">
        <v>1968</v>
      </c>
      <c r="H359" s="174">
        <v>51.85</v>
      </c>
      <c r="I359" s="174">
        <v>49.755589999999998</v>
      </c>
      <c r="J359" s="174">
        <v>5.7471300000000003</v>
      </c>
    </row>
    <row r="360" spans="1:10" x14ac:dyDescent="0.25">
      <c r="A360" s="174" t="s">
        <v>163</v>
      </c>
      <c r="B360" s="174">
        <v>199036</v>
      </c>
      <c r="C360" s="174">
        <v>640</v>
      </c>
      <c r="D360" s="174">
        <v>445</v>
      </c>
      <c r="E360" s="174">
        <v>1179</v>
      </c>
      <c r="F360" s="174">
        <v>154.41999999999999</v>
      </c>
      <c r="G360" s="174">
        <v>1969</v>
      </c>
      <c r="H360" s="174">
        <v>51.84545</v>
      </c>
      <c r="I360" s="174">
        <v>49.755589999999998</v>
      </c>
      <c r="J360" s="174">
        <v>6.3218399999999999</v>
      </c>
    </row>
    <row r="361" spans="1:10" x14ac:dyDescent="0.25">
      <c r="A361" s="174" t="s">
        <v>163</v>
      </c>
      <c r="B361" s="174">
        <v>199601</v>
      </c>
      <c r="C361" s="174">
        <v>650</v>
      </c>
      <c r="D361" s="174">
        <v>436</v>
      </c>
      <c r="E361" s="174">
        <v>1178</v>
      </c>
      <c r="F361" s="174">
        <v>154.41</v>
      </c>
      <c r="G361" s="174">
        <v>1970</v>
      </c>
      <c r="H361" s="174">
        <v>51.840910000000001</v>
      </c>
      <c r="I361" s="174">
        <v>49.746650000000002</v>
      </c>
      <c r="J361" s="174">
        <v>6.8965500000000004</v>
      </c>
    </row>
    <row r="362" spans="1:10" x14ac:dyDescent="0.25">
      <c r="A362" s="174" t="s">
        <v>163</v>
      </c>
      <c r="B362" s="174">
        <v>200166</v>
      </c>
      <c r="C362" s="174">
        <v>655</v>
      </c>
      <c r="D362" s="174">
        <v>432</v>
      </c>
      <c r="E362" s="174">
        <v>1179</v>
      </c>
      <c r="F362" s="174">
        <v>154.4</v>
      </c>
      <c r="G362" s="174">
        <v>1970</v>
      </c>
      <c r="H362" s="174">
        <v>51.836359999999999</v>
      </c>
      <c r="I362" s="174">
        <v>49.755589999999998</v>
      </c>
      <c r="J362" s="174">
        <v>6.8965500000000004</v>
      </c>
    </row>
    <row r="363" spans="1:10" x14ac:dyDescent="0.25">
      <c r="A363" s="174" t="s">
        <v>163</v>
      </c>
      <c r="B363" s="174">
        <v>200730</v>
      </c>
      <c r="C363" s="174">
        <v>626</v>
      </c>
      <c r="D363" s="174">
        <v>458</v>
      </c>
      <c r="E363" s="174">
        <v>1179</v>
      </c>
      <c r="F363" s="174">
        <v>154.4</v>
      </c>
      <c r="G363" s="174">
        <v>1970</v>
      </c>
      <c r="H363" s="174">
        <v>51.85</v>
      </c>
      <c r="I363" s="174">
        <v>49.755589999999998</v>
      </c>
      <c r="J363" s="174">
        <v>6.8965500000000004</v>
      </c>
    </row>
    <row r="364" spans="1:10" x14ac:dyDescent="0.25">
      <c r="A364" s="174" t="s">
        <v>163</v>
      </c>
      <c r="B364" s="174">
        <v>201294</v>
      </c>
      <c r="C364" s="174">
        <v>644</v>
      </c>
      <c r="D364" s="174">
        <v>442</v>
      </c>
      <c r="E364" s="174">
        <v>1179</v>
      </c>
      <c r="F364" s="174">
        <v>154.38999999999999</v>
      </c>
      <c r="G364" s="174">
        <v>1970</v>
      </c>
      <c r="H364" s="174">
        <v>51.84545</v>
      </c>
      <c r="I364" s="174">
        <v>49.755589999999998</v>
      </c>
      <c r="J364" s="174">
        <v>6.8965500000000004</v>
      </c>
    </row>
    <row r="365" spans="1:10" x14ac:dyDescent="0.25">
      <c r="A365" s="174" t="s">
        <v>163</v>
      </c>
      <c r="B365" s="174">
        <v>201858</v>
      </c>
      <c r="C365" s="174">
        <v>671</v>
      </c>
      <c r="D365" s="174">
        <v>417</v>
      </c>
      <c r="E365" s="174">
        <v>1179</v>
      </c>
      <c r="F365" s="174">
        <v>154.38</v>
      </c>
      <c r="G365" s="174">
        <v>1970</v>
      </c>
      <c r="H365" s="174">
        <v>51.83182</v>
      </c>
      <c r="I365" s="174">
        <v>49.755589999999998</v>
      </c>
      <c r="J365" s="174">
        <v>6.8965500000000004</v>
      </c>
    </row>
    <row r="366" spans="1:10" x14ac:dyDescent="0.25">
      <c r="A366" s="174" t="s">
        <v>163</v>
      </c>
      <c r="B366" s="174">
        <v>202423</v>
      </c>
      <c r="C366" s="174">
        <v>640</v>
      </c>
      <c r="D366" s="174">
        <v>445</v>
      </c>
      <c r="E366" s="174">
        <v>1178</v>
      </c>
      <c r="F366" s="174">
        <v>154.38</v>
      </c>
      <c r="G366" s="174">
        <v>1970</v>
      </c>
      <c r="H366" s="174">
        <v>51.84545</v>
      </c>
      <c r="I366" s="174">
        <v>49.746650000000002</v>
      </c>
      <c r="J366" s="174">
        <v>6.8965500000000004</v>
      </c>
    </row>
    <row r="367" spans="1:10" x14ac:dyDescent="0.25">
      <c r="A367" s="174" t="s">
        <v>163</v>
      </c>
      <c r="B367" s="174">
        <v>202988</v>
      </c>
      <c r="C367" s="174">
        <v>637</v>
      </c>
      <c r="D367" s="174">
        <v>448</v>
      </c>
      <c r="E367" s="174">
        <v>1178</v>
      </c>
      <c r="F367" s="174">
        <v>154.37</v>
      </c>
      <c r="G367" s="174">
        <v>1971</v>
      </c>
      <c r="H367" s="174">
        <v>51.84545</v>
      </c>
      <c r="I367" s="174">
        <v>49.755589999999998</v>
      </c>
      <c r="J367" s="174">
        <v>7.47126</v>
      </c>
    </row>
    <row r="368" spans="1:10" x14ac:dyDescent="0.25">
      <c r="A368" s="174" t="s">
        <v>163</v>
      </c>
      <c r="B368" s="174">
        <v>203556</v>
      </c>
      <c r="C368" s="174">
        <v>637</v>
      </c>
      <c r="D368" s="174">
        <v>449</v>
      </c>
      <c r="E368" s="174">
        <v>1179</v>
      </c>
      <c r="F368" s="174">
        <v>154.36000000000001</v>
      </c>
      <c r="G368" s="174">
        <v>1970</v>
      </c>
      <c r="H368" s="174">
        <v>51.840910000000001</v>
      </c>
      <c r="I368" s="174">
        <v>49.755589999999998</v>
      </c>
      <c r="J368" s="174">
        <v>6.8965500000000004</v>
      </c>
    </row>
    <row r="369" spans="1:10" x14ac:dyDescent="0.25">
      <c r="A369" s="174" t="s">
        <v>163</v>
      </c>
      <c r="B369" s="174">
        <v>204125</v>
      </c>
      <c r="C369" s="174">
        <v>650</v>
      </c>
      <c r="D369" s="174">
        <v>437</v>
      </c>
      <c r="E369" s="174">
        <v>1178</v>
      </c>
      <c r="F369" s="174">
        <v>154.36000000000001</v>
      </c>
      <c r="G369" s="174">
        <v>1970</v>
      </c>
      <c r="H369" s="174">
        <v>51.836359999999999</v>
      </c>
      <c r="I369" s="174">
        <v>49.746650000000002</v>
      </c>
      <c r="J369" s="174">
        <v>6.8965500000000004</v>
      </c>
    </row>
    <row r="370" spans="1:10" x14ac:dyDescent="0.25">
      <c r="A370" s="174" t="s">
        <v>163</v>
      </c>
      <c r="B370" s="174">
        <v>204694</v>
      </c>
      <c r="C370" s="174">
        <v>651</v>
      </c>
      <c r="D370" s="174">
        <v>436</v>
      </c>
      <c r="E370" s="174">
        <v>1179</v>
      </c>
      <c r="F370" s="174">
        <v>154.35</v>
      </c>
      <c r="G370" s="174">
        <v>1971</v>
      </c>
      <c r="H370" s="174">
        <v>51.836359999999999</v>
      </c>
      <c r="I370" s="174">
        <v>49.755589999999998</v>
      </c>
      <c r="J370" s="174">
        <v>7.47126</v>
      </c>
    </row>
    <row r="371" spans="1:10" x14ac:dyDescent="0.25">
      <c r="A371" s="174" t="s">
        <v>163</v>
      </c>
      <c r="B371" s="174">
        <v>205263</v>
      </c>
      <c r="C371" s="174">
        <v>662</v>
      </c>
      <c r="D371" s="174">
        <v>426</v>
      </c>
      <c r="E371" s="174">
        <v>1179</v>
      </c>
      <c r="F371" s="174">
        <v>154.34</v>
      </c>
      <c r="G371" s="174">
        <v>1970</v>
      </c>
      <c r="H371" s="174">
        <v>51.83182</v>
      </c>
      <c r="I371" s="174">
        <v>49.755589999999998</v>
      </c>
      <c r="J371" s="174">
        <v>6.8965500000000004</v>
      </c>
    </row>
    <row r="372" spans="1:10" x14ac:dyDescent="0.25">
      <c r="A372" s="174" t="s">
        <v>163</v>
      </c>
      <c r="B372" s="174">
        <v>205831</v>
      </c>
      <c r="C372" s="174">
        <v>641</v>
      </c>
      <c r="D372" s="174">
        <v>444</v>
      </c>
      <c r="E372" s="174">
        <v>1179</v>
      </c>
      <c r="F372" s="174">
        <v>154.34</v>
      </c>
      <c r="G372" s="174">
        <v>1970</v>
      </c>
      <c r="H372" s="174">
        <v>51.84545</v>
      </c>
      <c r="I372" s="174">
        <v>49.755589999999998</v>
      </c>
      <c r="J372" s="174">
        <v>6.8965500000000004</v>
      </c>
    </row>
    <row r="373" spans="1:10" x14ac:dyDescent="0.25">
      <c r="A373" s="174" t="s">
        <v>163</v>
      </c>
      <c r="B373" s="174">
        <v>206398</v>
      </c>
      <c r="C373" s="174">
        <v>637</v>
      </c>
      <c r="D373" s="174">
        <v>449</v>
      </c>
      <c r="E373" s="174">
        <v>1179</v>
      </c>
      <c r="F373" s="174">
        <v>154.33000000000001</v>
      </c>
      <c r="G373" s="174">
        <v>1968</v>
      </c>
      <c r="H373" s="174">
        <v>51.840910000000001</v>
      </c>
      <c r="I373" s="174">
        <v>49.755589999999998</v>
      </c>
      <c r="J373" s="174">
        <v>5.7471300000000003</v>
      </c>
    </row>
    <row r="374" spans="1:10" x14ac:dyDescent="0.25">
      <c r="A374" s="174" t="s">
        <v>163</v>
      </c>
      <c r="B374" s="174">
        <v>206964</v>
      </c>
      <c r="C374" s="174">
        <v>646</v>
      </c>
      <c r="D374" s="174">
        <v>440</v>
      </c>
      <c r="E374" s="174">
        <v>1179</v>
      </c>
      <c r="F374" s="174">
        <v>154.32</v>
      </c>
      <c r="G374" s="174">
        <v>1971</v>
      </c>
      <c r="H374" s="174">
        <v>51.840910000000001</v>
      </c>
      <c r="I374" s="174">
        <v>49.755589999999998</v>
      </c>
      <c r="J374" s="174">
        <v>7.47126</v>
      </c>
    </row>
    <row r="375" spans="1:10" x14ac:dyDescent="0.25">
      <c r="A375" s="174" t="s">
        <v>163</v>
      </c>
      <c r="B375" s="174">
        <v>207529</v>
      </c>
      <c r="C375" s="174">
        <v>646</v>
      </c>
      <c r="D375" s="174">
        <v>440</v>
      </c>
      <c r="E375" s="174">
        <v>1179</v>
      </c>
      <c r="F375" s="174">
        <v>154.32</v>
      </c>
      <c r="G375" s="174">
        <v>1971</v>
      </c>
      <c r="H375" s="174">
        <v>51.840910000000001</v>
      </c>
      <c r="I375" s="174">
        <v>49.755589999999998</v>
      </c>
      <c r="J375" s="174">
        <v>7.47126</v>
      </c>
    </row>
    <row r="376" spans="1:10" x14ac:dyDescent="0.25">
      <c r="A376" s="174" t="s">
        <v>163</v>
      </c>
      <c r="B376" s="174">
        <v>208093</v>
      </c>
      <c r="C376" s="174">
        <v>636</v>
      </c>
      <c r="D376" s="174">
        <v>450</v>
      </c>
      <c r="E376" s="174">
        <v>1179</v>
      </c>
      <c r="F376" s="174">
        <v>154.31</v>
      </c>
      <c r="G376" s="174">
        <v>1971</v>
      </c>
      <c r="H376" s="174">
        <v>51.840910000000001</v>
      </c>
      <c r="I376" s="174">
        <v>49.755589999999998</v>
      </c>
      <c r="J376" s="174">
        <v>7.47126</v>
      </c>
    </row>
    <row r="377" spans="1:10" x14ac:dyDescent="0.25">
      <c r="A377" s="174" t="s">
        <v>163</v>
      </c>
      <c r="B377" s="174">
        <v>208657</v>
      </c>
      <c r="C377" s="174">
        <v>623</v>
      </c>
      <c r="D377" s="174">
        <v>460</v>
      </c>
      <c r="E377" s="174">
        <v>1179</v>
      </c>
      <c r="F377" s="174">
        <v>154.31</v>
      </c>
      <c r="G377" s="174">
        <v>1971</v>
      </c>
      <c r="H377" s="174">
        <v>51.854550000000003</v>
      </c>
      <c r="I377" s="174">
        <v>49.755589999999998</v>
      </c>
      <c r="J377" s="174">
        <v>7.47126</v>
      </c>
    </row>
    <row r="378" spans="1:10" x14ac:dyDescent="0.25">
      <c r="A378" s="174" t="s">
        <v>163</v>
      </c>
      <c r="B378" s="174">
        <v>209221</v>
      </c>
      <c r="C378" s="174">
        <v>642</v>
      </c>
      <c r="D378" s="174">
        <v>442</v>
      </c>
      <c r="E378" s="174">
        <v>1179</v>
      </c>
      <c r="F378" s="174">
        <v>154.30000000000001</v>
      </c>
      <c r="G378" s="174">
        <v>1971</v>
      </c>
      <c r="H378" s="174">
        <v>51.84545</v>
      </c>
      <c r="I378" s="174">
        <v>49.755589999999998</v>
      </c>
      <c r="J378" s="174">
        <v>7.47126</v>
      </c>
    </row>
    <row r="379" spans="1:10" x14ac:dyDescent="0.25">
      <c r="A379" s="174" t="s">
        <v>163</v>
      </c>
      <c r="B379" s="174">
        <v>209786</v>
      </c>
      <c r="C379" s="174">
        <v>649</v>
      </c>
      <c r="D379" s="174">
        <v>437</v>
      </c>
      <c r="E379" s="174">
        <v>1178</v>
      </c>
      <c r="F379" s="174">
        <v>154.29</v>
      </c>
      <c r="G379" s="174">
        <v>1970</v>
      </c>
      <c r="H379" s="174">
        <v>51.840910000000001</v>
      </c>
      <c r="I379" s="174">
        <v>49.746650000000002</v>
      </c>
      <c r="J379" s="174">
        <v>6.8965500000000004</v>
      </c>
    </row>
    <row r="380" spans="1:10" x14ac:dyDescent="0.25">
      <c r="A380" s="174" t="s">
        <v>163</v>
      </c>
      <c r="B380" s="174">
        <v>210352</v>
      </c>
      <c r="C380" s="174">
        <v>645</v>
      </c>
      <c r="D380" s="174">
        <v>440</v>
      </c>
      <c r="E380" s="174">
        <v>1179</v>
      </c>
      <c r="F380" s="174">
        <v>154.29</v>
      </c>
      <c r="G380" s="174">
        <v>1971</v>
      </c>
      <c r="H380" s="174">
        <v>51.84545</v>
      </c>
      <c r="I380" s="174">
        <v>49.755589999999998</v>
      </c>
      <c r="J380" s="174">
        <v>7.47126</v>
      </c>
    </row>
    <row r="381" spans="1:10" x14ac:dyDescent="0.25">
      <c r="A381" s="174" t="s">
        <v>163</v>
      </c>
      <c r="B381" s="174">
        <v>210920</v>
      </c>
      <c r="C381" s="174">
        <v>624</v>
      </c>
      <c r="D381" s="174">
        <v>458</v>
      </c>
      <c r="E381" s="174">
        <v>1178</v>
      </c>
      <c r="F381" s="174">
        <v>154.28</v>
      </c>
      <c r="G381" s="174">
        <v>1971</v>
      </c>
      <c r="H381" s="174">
        <v>51.859090000000002</v>
      </c>
      <c r="I381" s="174">
        <v>49.746650000000002</v>
      </c>
      <c r="J381" s="174">
        <v>8.0459800000000001</v>
      </c>
    </row>
    <row r="382" spans="1:10" x14ac:dyDescent="0.25">
      <c r="A382" s="174" t="s">
        <v>163</v>
      </c>
      <c r="B382" s="174">
        <v>211489</v>
      </c>
      <c r="C382" s="174">
        <v>645</v>
      </c>
      <c r="D382" s="174">
        <v>441</v>
      </c>
      <c r="E382" s="174">
        <v>1179</v>
      </c>
      <c r="F382" s="174">
        <v>154.28</v>
      </c>
      <c r="G382" s="174">
        <v>1972</v>
      </c>
      <c r="H382" s="174">
        <v>51.840910000000001</v>
      </c>
      <c r="I382" s="174">
        <v>49.755589999999998</v>
      </c>
      <c r="J382" s="174">
        <v>8.0459800000000001</v>
      </c>
    </row>
    <row r="383" spans="1:10" x14ac:dyDescent="0.25">
      <c r="A383" s="174" t="s">
        <v>163</v>
      </c>
      <c r="B383" s="174">
        <v>212058</v>
      </c>
      <c r="C383" s="174">
        <v>632</v>
      </c>
      <c r="D383" s="174">
        <v>452</v>
      </c>
      <c r="E383" s="174">
        <v>1179</v>
      </c>
      <c r="F383" s="174">
        <v>154.27000000000001</v>
      </c>
      <c r="G383" s="174">
        <v>1972</v>
      </c>
      <c r="H383" s="174">
        <v>51.85</v>
      </c>
      <c r="I383" s="174">
        <v>49.755589999999998</v>
      </c>
      <c r="J383" s="174">
        <v>8.0459800000000001</v>
      </c>
    </row>
    <row r="384" spans="1:10" x14ac:dyDescent="0.25">
      <c r="A384" s="174" t="s">
        <v>163</v>
      </c>
      <c r="B384" s="174">
        <v>212627</v>
      </c>
      <c r="C384" s="174">
        <v>621</v>
      </c>
      <c r="D384" s="174">
        <v>461</v>
      </c>
      <c r="E384" s="174">
        <v>1178</v>
      </c>
      <c r="F384" s="174">
        <v>154.27000000000001</v>
      </c>
      <c r="G384" s="174">
        <v>1972</v>
      </c>
      <c r="H384" s="174">
        <v>51.859090000000002</v>
      </c>
      <c r="I384" s="174">
        <v>49.755589999999998</v>
      </c>
      <c r="J384" s="174">
        <v>8.0459800000000001</v>
      </c>
    </row>
    <row r="385" spans="1:10" x14ac:dyDescent="0.25">
      <c r="A385" s="174" t="s">
        <v>163</v>
      </c>
      <c r="B385" s="174">
        <v>213194</v>
      </c>
      <c r="C385" s="174">
        <v>639</v>
      </c>
      <c r="D385" s="174">
        <v>447</v>
      </c>
      <c r="E385" s="174">
        <v>1179</v>
      </c>
      <c r="F385" s="174">
        <v>154.26</v>
      </c>
      <c r="G385" s="174">
        <v>1972</v>
      </c>
      <c r="H385" s="174">
        <v>51.840910000000001</v>
      </c>
      <c r="I385" s="174">
        <v>49.755589999999998</v>
      </c>
      <c r="J385" s="174">
        <v>8.0459800000000001</v>
      </c>
    </row>
    <row r="386" spans="1:10" x14ac:dyDescent="0.25">
      <c r="A386" s="174" t="s">
        <v>163</v>
      </c>
      <c r="B386" s="174">
        <v>213760</v>
      </c>
      <c r="C386" s="174">
        <v>641</v>
      </c>
      <c r="D386" s="174">
        <v>445</v>
      </c>
      <c r="E386" s="174">
        <v>1178</v>
      </c>
      <c r="F386" s="174">
        <v>154.26</v>
      </c>
      <c r="G386" s="174">
        <v>1972</v>
      </c>
      <c r="H386" s="174">
        <v>51.840910000000001</v>
      </c>
      <c r="I386" s="174">
        <v>49.746650000000002</v>
      </c>
      <c r="J386" s="174">
        <v>8.0459800000000001</v>
      </c>
    </row>
    <row r="387" spans="1:10" x14ac:dyDescent="0.25">
      <c r="A387" s="174" t="s">
        <v>163</v>
      </c>
      <c r="B387" s="174">
        <v>214325</v>
      </c>
      <c r="C387" s="174">
        <v>630</v>
      </c>
      <c r="D387" s="174">
        <v>454</v>
      </c>
      <c r="E387" s="174">
        <v>1178</v>
      </c>
      <c r="F387" s="174">
        <v>154.25</v>
      </c>
      <c r="G387" s="174">
        <v>1972</v>
      </c>
      <c r="H387" s="174">
        <v>51.85</v>
      </c>
      <c r="I387" s="174">
        <v>49.746650000000002</v>
      </c>
      <c r="J387" s="174">
        <v>8.0459800000000001</v>
      </c>
    </row>
    <row r="388" spans="1:10" x14ac:dyDescent="0.25">
      <c r="A388" s="174" t="s">
        <v>163</v>
      </c>
      <c r="B388" s="174">
        <v>214890</v>
      </c>
      <c r="C388" s="174">
        <v>643</v>
      </c>
      <c r="D388" s="174">
        <v>442</v>
      </c>
      <c r="E388" s="174">
        <v>1179</v>
      </c>
      <c r="F388" s="174">
        <v>154.25</v>
      </c>
      <c r="G388" s="174">
        <v>1972</v>
      </c>
      <c r="H388" s="174">
        <v>51.84545</v>
      </c>
      <c r="I388" s="174">
        <v>49.755589999999998</v>
      </c>
      <c r="J388" s="174">
        <v>8.0459800000000001</v>
      </c>
    </row>
    <row r="389" spans="1:10" x14ac:dyDescent="0.25">
      <c r="A389" s="174" t="s">
        <v>163</v>
      </c>
      <c r="B389" s="174">
        <v>215456</v>
      </c>
      <c r="C389" s="174">
        <v>640</v>
      </c>
      <c r="D389" s="174">
        <v>445</v>
      </c>
      <c r="E389" s="174">
        <v>1179</v>
      </c>
      <c r="F389" s="174">
        <v>154.25</v>
      </c>
      <c r="G389" s="174">
        <v>1972</v>
      </c>
      <c r="H389" s="174">
        <v>51.84545</v>
      </c>
      <c r="I389" s="174">
        <v>49.755589999999998</v>
      </c>
      <c r="J389" s="174">
        <v>8.0459800000000001</v>
      </c>
    </row>
    <row r="390" spans="1:10" x14ac:dyDescent="0.25">
      <c r="A390" s="174" t="s">
        <v>163</v>
      </c>
      <c r="B390" s="174">
        <v>216021</v>
      </c>
      <c r="C390" s="174">
        <v>632</v>
      </c>
      <c r="D390" s="174">
        <v>453</v>
      </c>
      <c r="E390" s="174">
        <v>1179</v>
      </c>
      <c r="F390" s="174">
        <v>154.24</v>
      </c>
      <c r="G390" s="174">
        <v>1972</v>
      </c>
      <c r="H390" s="174">
        <v>51.84545</v>
      </c>
      <c r="I390" s="174">
        <v>49.746650000000002</v>
      </c>
      <c r="J390" s="174">
        <v>8.0459800000000001</v>
      </c>
    </row>
    <row r="391" spans="1:10" x14ac:dyDescent="0.25">
      <c r="A391" s="174" t="s">
        <v>163</v>
      </c>
      <c r="B391" s="174">
        <v>216586</v>
      </c>
      <c r="C391" s="174">
        <v>655</v>
      </c>
      <c r="D391" s="174">
        <v>431</v>
      </c>
      <c r="E391" s="174">
        <v>1179</v>
      </c>
      <c r="F391" s="174">
        <v>154.24</v>
      </c>
      <c r="G391" s="174">
        <v>1973</v>
      </c>
      <c r="H391" s="174">
        <v>51.836359999999999</v>
      </c>
      <c r="I391" s="174">
        <v>49.755589999999998</v>
      </c>
      <c r="J391" s="174">
        <v>8.6206899999999997</v>
      </c>
    </row>
    <row r="392" spans="1:10" x14ac:dyDescent="0.25">
      <c r="A392" s="174" t="s">
        <v>163</v>
      </c>
      <c r="B392" s="174">
        <v>217152</v>
      </c>
      <c r="C392" s="174">
        <v>630</v>
      </c>
      <c r="D392" s="174">
        <v>455</v>
      </c>
      <c r="E392" s="174">
        <v>1178</v>
      </c>
      <c r="F392" s="174">
        <v>154.22999999999999</v>
      </c>
      <c r="G392" s="174">
        <v>1972</v>
      </c>
      <c r="H392" s="174">
        <v>51.84545</v>
      </c>
      <c r="I392" s="174">
        <v>49.746650000000002</v>
      </c>
      <c r="J392" s="174">
        <v>8.0459800000000001</v>
      </c>
    </row>
    <row r="393" spans="1:10" x14ac:dyDescent="0.25">
      <c r="A393" s="174" t="s">
        <v>163</v>
      </c>
      <c r="B393" s="174">
        <v>217717</v>
      </c>
      <c r="C393" s="174">
        <v>631</v>
      </c>
      <c r="D393" s="174">
        <v>453</v>
      </c>
      <c r="E393" s="174">
        <v>1178</v>
      </c>
      <c r="F393" s="174">
        <v>154.22999999999999</v>
      </c>
      <c r="G393" s="174">
        <v>1972</v>
      </c>
      <c r="H393" s="174">
        <v>51.85</v>
      </c>
      <c r="I393" s="174">
        <v>49.746650000000002</v>
      </c>
      <c r="J393" s="174">
        <v>7.47126</v>
      </c>
    </row>
    <row r="394" spans="1:10" x14ac:dyDescent="0.25">
      <c r="A394" s="174" t="s">
        <v>163</v>
      </c>
      <c r="B394" s="174">
        <v>218282</v>
      </c>
      <c r="C394" s="174">
        <v>644</v>
      </c>
      <c r="D394" s="174">
        <v>442</v>
      </c>
      <c r="E394" s="174">
        <v>1179</v>
      </c>
      <c r="F394" s="174">
        <v>154.22</v>
      </c>
      <c r="G394" s="174">
        <v>1971</v>
      </c>
      <c r="H394" s="174">
        <v>51.840910000000001</v>
      </c>
      <c r="I394" s="174">
        <v>49.755589999999998</v>
      </c>
      <c r="J394" s="174">
        <v>7.47126</v>
      </c>
    </row>
    <row r="395" spans="1:10" x14ac:dyDescent="0.25">
      <c r="A395" s="174" t="s">
        <v>163</v>
      </c>
      <c r="B395" s="174">
        <v>218846</v>
      </c>
      <c r="C395" s="174">
        <v>637</v>
      </c>
      <c r="D395" s="174">
        <v>449</v>
      </c>
      <c r="E395" s="174">
        <v>1178</v>
      </c>
      <c r="F395" s="174">
        <v>154.22</v>
      </c>
      <c r="G395" s="174">
        <v>1972</v>
      </c>
      <c r="H395" s="174">
        <v>51.840910000000001</v>
      </c>
      <c r="I395" s="174">
        <v>49.746650000000002</v>
      </c>
      <c r="J395" s="174">
        <v>8.0459800000000001</v>
      </c>
    </row>
    <row r="396" spans="1:10" x14ac:dyDescent="0.25">
      <c r="A396" s="174" t="s">
        <v>163</v>
      </c>
      <c r="B396" s="174">
        <v>219410</v>
      </c>
      <c r="C396" s="174">
        <v>645</v>
      </c>
      <c r="D396" s="174">
        <v>441</v>
      </c>
      <c r="E396" s="174">
        <v>1179</v>
      </c>
      <c r="F396" s="174">
        <v>154.22</v>
      </c>
      <c r="G396" s="174">
        <v>1972</v>
      </c>
      <c r="H396" s="174">
        <v>51.840910000000001</v>
      </c>
      <c r="I396" s="174">
        <v>49.755589999999998</v>
      </c>
      <c r="J396" s="174">
        <v>8.0459800000000001</v>
      </c>
    </row>
    <row r="397" spans="1:10" x14ac:dyDescent="0.25">
      <c r="A397" s="174" t="s">
        <v>163</v>
      </c>
      <c r="B397" s="174">
        <v>219975</v>
      </c>
      <c r="C397" s="174">
        <v>641</v>
      </c>
      <c r="D397" s="174">
        <v>444</v>
      </c>
      <c r="E397" s="174">
        <v>1178</v>
      </c>
      <c r="F397" s="174">
        <v>154.21</v>
      </c>
      <c r="G397" s="174">
        <v>1972</v>
      </c>
      <c r="H397" s="174">
        <v>51.84545</v>
      </c>
      <c r="I397" s="174">
        <v>49.746650000000002</v>
      </c>
      <c r="J397" s="174">
        <v>8.0459800000000001</v>
      </c>
    </row>
    <row r="398" spans="1:10" x14ac:dyDescent="0.25">
      <c r="A398" s="174" t="s">
        <v>163</v>
      </c>
      <c r="B398" s="174">
        <v>220539</v>
      </c>
      <c r="C398" s="174">
        <v>642</v>
      </c>
      <c r="D398" s="174">
        <v>444</v>
      </c>
      <c r="E398" s="174">
        <v>1179</v>
      </c>
      <c r="F398" s="174">
        <v>154.21</v>
      </c>
      <c r="G398" s="174">
        <v>1971</v>
      </c>
      <c r="H398" s="174">
        <v>51.840910000000001</v>
      </c>
      <c r="I398" s="174">
        <v>49.755589999999998</v>
      </c>
      <c r="J398" s="174">
        <v>7.47126</v>
      </c>
    </row>
    <row r="399" spans="1:10" x14ac:dyDescent="0.25">
      <c r="A399" s="174" t="s">
        <v>163</v>
      </c>
      <c r="B399" s="174">
        <v>221106</v>
      </c>
      <c r="C399" s="174">
        <v>639</v>
      </c>
      <c r="D399" s="174">
        <v>447</v>
      </c>
      <c r="E399" s="174">
        <v>1179</v>
      </c>
      <c r="F399" s="174">
        <v>154.21</v>
      </c>
      <c r="G399" s="174">
        <v>1972</v>
      </c>
      <c r="H399" s="174">
        <v>51.840910000000001</v>
      </c>
      <c r="I399" s="174">
        <v>49.755589999999998</v>
      </c>
      <c r="J399" s="174">
        <v>8.0459800000000001</v>
      </c>
    </row>
    <row r="400" spans="1:10" x14ac:dyDescent="0.25">
      <c r="A400" s="174" t="s">
        <v>163</v>
      </c>
      <c r="B400" s="174">
        <v>221674</v>
      </c>
      <c r="C400" s="174">
        <v>627</v>
      </c>
      <c r="D400" s="174">
        <v>457</v>
      </c>
      <c r="E400" s="174">
        <v>1178</v>
      </c>
      <c r="F400" s="174">
        <v>154.21</v>
      </c>
      <c r="G400" s="174">
        <v>1972</v>
      </c>
      <c r="H400" s="174">
        <v>51.85</v>
      </c>
      <c r="I400" s="174">
        <v>49.746650000000002</v>
      </c>
      <c r="J400" s="174">
        <v>8.0459800000000001</v>
      </c>
    </row>
    <row r="401" spans="1:10" x14ac:dyDescent="0.25">
      <c r="A401" s="174" t="s">
        <v>163</v>
      </c>
      <c r="B401" s="174">
        <v>222244</v>
      </c>
      <c r="C401" s="174">
        <v>649</v>
      </c>
      <c r="D401" s="174">
        <v>437</v>
      </c>
      <c r="E401" s="174">
        <v>1179</v>
      </c>
      <c r="F401" s="174">
        <v>154.21</v>
      </c>
      <c r="G401" s="174">
        <v>1972</v>
      </c>
      <c r="H401" s="174">
        <v>51.836359999999999</v>
      </c>
      <c r="I401" s="174">
        <v>49.755589999999998</v>
      </c>
      <c r="J401" s="174">
        <v>8.0459800000000001</v>
      </c>
    </row>
    <row r="402" spans="1:10" x14ac:dyDescent="0.25">
      <c r="A402" s="174" t="s">
        <v>163</v>
      </c>
      <c r="B402" s="174">
        <v>222813</v>
      </c>
      <c r="C402" s="174">
        <v>636</v>
      </c>
      <c r="D402" s="174">
        <v>449</v>
      </c>
      <c r="E402" s="174">
        <v>1178</v>
      </c>
      <c r="F402" s="174">
        <v>154.21</v>
      </c>
      <c r="G402" s="174">
        <v>1972</v>
      </c>
      <c r="H402" s="174">
        <v>51.84545</v>
      </c>
      <c r="I402" s="174">
        <v>49.746650000000002</v>
      </c>
      <c r="J402" s="174">
        <v>8.0459800000000001</v>
      </c>
    </row>
    <row r="403" spans="1:10" x14ac:dyDescent="0.25">
      <c r="A403" s="174" t="s">
        <v>163</v>
      </c>
      <c r="B403" s="174">
        <v>223381</v>
      </c>
      <c r="C403" s="174">
        <v>625</v>
      </c>
      <c r="D403" s="174">
        <v>459</v>
      </c>
      <c r="E403" s="174">
        <v>1179</v>
      </c>
      <c r="F403" s="174">
        <v>154.21</v>
      </c>
      <c r="G403" s="174">
        <v>1972</v>
      </c>
      <c r="H403" s="174">
        <v>51.85</v>
      </c>
      <c r="I403" s="174">
        <v>49.755589999999998</v>
      </c>
      <c r="J403" s="174">
        <v>8.0459800000000001</v>
      </c>
    </row>
    <row r="404" spans="1:10" x14ac:dyDescent="0.25">
      <c r="A404" s="174" t="s">
        <v>163</v>
      </c>
      <c r="B404" s="174">
        <v>223949</v>
      </c>
      <c r="C404" s="174">
        <v>655</v>
      </c>
      <c r="D404" s="174">
        <v>432</v>
      </c>
      <c r="E404" s="174">
        <v>1178</v>
      </c>
      <c r="F404" s="174">
        <v>154.21</v>
      </c>
      <c r="G404" s="174">
        <v>1972</v>
      </c>
      <c r="H404" s="174">
        <v>51.836359999999999</v>
      </c>
      <c r="I404" s="174">
        <v>49.746650000000002</v>
      </c>
      <c r="J404" s="174">
        <v>8.0459800000000001</v>
      </c>
    </row>
    <row r="405" spans="1:10" x14ac:dyDescent="0.25">
      <c r="A405" s="174" t="s">
        <v>163</v>
      </c>
      <c r="B405" s="174">
        <v>224515</v>
      </c>
      <c r="C405" s="174">
        <v>662</v>
      </c>
      <c r="D405" s="174">
        <v>426</v>
      </c>
      <c r="E405" s="174">
        <v>1178</v>
      </c>
      <c r="F405" s="174">
        <v>154.21</v>
      </c>
      <c r="G405" s="174">
        <v>1973</v>
      </c>
      <c r="H405" s="174">
        <v>51.83182</v>
      </c>
      <c r="I405" s="174">
        <v>49.746650000000002</v>
      </c>
      <c r="J405" s="174">
        <v>8.6206899999999997</v>
      </c>
    </row>
    <row r="406" spans="1:10" x14ac:dyDescent="0.25">
      <c r="A406" s="174" t="s">
        <v>163</v>
      </c>
      <c r="B406" s="174">
        <v>225080</v>
      </c>
      <c r="C406" s="174">
        <v>651</v>
      </c>
      <c r="D406" s="174">
        <v>436</v>
      </c>
      <c r="E406" s="174">
        <v>1179</v>
      </c>
      <c r="F406" s="174">
        <v>154.21</v>
      </c>
      <c r="G406" s="174">
        <v>1972</v>
      </c>
      <c r="H406" s="174">
        <v>51.836359999999999</v>
      </c>
      <c r="I406" s="174">
        <v>49.755589999999998</v>
      </c>
      <c r="J406" s="174">
        <v>8.0459800000000001</v>
      </c>
    </row>
    <row r="407" spans="1:10" x14ac:dyDescent="0.25">
      <c r="A407" s="174" t="s">
        <v>163</v>
      </c>
      <c r="B407" s="174">
        <v>225645</v>
      </c>
      <c r="C407" s="174">
        <v>630</v>
      </c>
      <c r="D407" s="174">
        <v>454</v>
      </c>
      <c r="E407" s="174">
        <v>1178</v>
      </c>
      <c r="F407" s="174">
        <v>154.21</v>
      </c>
      <c r="G407" s="174">
        <v>1973</v>
      </c>
      <c r="H407" s="174">
        <v>51.85</v>
      </c>
      <c r="I407" s="174">
        <v>49.746650000000002</v>
      </c>
      <c r="J407" s="174">
        <v>8.0459800000000001</v>
      </c>
    </row>
    <row r="408" spans="1:10" x14ac:dyDescent="0.25">
      <c r="A408" s="174" t="s">
        <v>163</v>
      </c>
      <c r="B408" s="174">
        <v>226211</v>
      </c>
      <c r="C408" s="174">
        <v>644</v>
      </c>
      <c r="D408" s="174">
        <v>442</v>
      </c>
      <c r="E408" s="174">
        <v>1179</v>
      </c>
      <c r="F408" s="174">
        <v>154.21</v>
      </c>
      <c r="G408" s="174">
        <v>1972</v>
      </c>
      <c r="H408" s="174">
        <v>51.840910000000001</v>
      </c>
      <c r="I408" s="174">
        <v>49.755589999999998</v>
      </c>
      <c r="J408" s="174">
        <v>8.0459800000000001</v>
      </c>
    </row>
    <row r="409" spans="1:10" x14ac:dyDescent="0.25">
      <c r="A409" s="174" t="s">
        <v>163</v>
      </c>
      <c r="B409" s="174">
        <v>226775</v>
      </c>
      <c r="C409" s="174">
        <v>624</v>
      </c>
      <c r="D409" s="174">
        <v>459</v>
      </c>
      <c r="E409" s="174">
        <v>1179</v>
      </c>
      <c r="F409" s="174">
        <v>154.21</v>
      </c>
      <c r="G409" s="174">
        <v>1972</v>
      </c>
      <c r="H409" s="174">
        <v>51.854550000000003</v>
      </c>
      <c r="I409" s="174">
        <v>49.755589999999998</v>
      </c>
      <c r="J409" s="174">
        <v>8.0459800000000001</v>
      </c>
    </row>
    <row r="410" spans="1:10" x14ac:dyDescent="0.25">
      <c r="A410" s="174" t="s">
        <v>163</v>
      </c>
      <c r="B410" s="174">
        <v>227339</v>
      </c>
      <c r="C410" s="174">
        <v>657</v>
      </c>
      <c r="D410" s="174">
        <v>430</v>
      </c>
      <c r="E410" s="174">
        <v>1178</v>
      </c>
      <c r="F410" s="174">
        <v>154.21</v>
      </c>
      <c r="G410" s="174">
        <v>1972</v>
      </c>
      <c r="H410" s="174">
        <v>51.836359999999999</v>
      </c>
      <c r="I410" s="174">
        <v>49.746650000000002</v>
      </c>
      <c r="J410" s="174">
        <v>8.0459800000000001</v>
      </c>
    </row>
    <row r="411" spans="1:10" x14ac:dyDescent="0.25">
      <c r="A411" s="174" t="s">
        <v>163</v>
      </c>
      <c r="B411" s="174">
        <v>227904</v>
      </c>
      <c r="C411" s="174">
        <v>638</v>
      </c>
      <c r="D411" s="174">
        <v>448</v>
      </c>
      <c r="E411" s="174">
        <v>1178</v>
      </c>
      <c r="F411" s="174">
        <v>154.22</v>
      </c>
      <c r="G411" s="174">
        <v>1971</v>
      </c>
      <c r="H411" s="174">
        <v>51.840910000000001</v>
      </c>
      <c r="I411" s="174">
        <v>49.746650000000002</v>
      </c>
      <c r="J411" s="174">
        <v>7.47126</v>
      </c>
    </row>
    <row r="412" spans="1:10" x14ac:dyDescent="0.25">
      <c r="A412" s="174" t="s">
        <v>163</v>
      </c>
      <c r="B412" s="174">
        <v>228468</v>
      </c>
      <c r="C412" s="174">
        <v>621</v>
      </c>
      <c r="D412" s="174">
        <v>462</v>
      </c>
      <c r="E412" s="174">
        <v>1179</v>
      </c>
      <c r="F412" s="174">
        <v>154.22</v>
      </c>
      <c r="G412" s="174">
        <v>1971</v>
      </c>
      <c r="H412" s="174">
        <v>51.854550000000003</v>
      </c>
      <c r="I412" s="174">
        <v>49.755589999999998</v>
      </c>
      <c r="J412" s="174">
        <v>7.47126</v>
      </c>
    </row>
    <row r="413" spans="1:10" x14ac:dyDescent="0.25">
      <c r="A413" s="174" t="s">
        <v>163</v>
      </c>
      <c r="B413" s="174">
        <v>229035</v>
      </c>
      <c r="C413" s="174">
        <v>646</v>
      </c>
      <c r="D413" s="174">
        <v>440</v>
      </c>
      <c r="E413" s="174">
        <v>1179</v>
      </c>
      <c r="F413" s="174">
        <v>154.22</v>
      </c>
      <c r="G413" s="174">
        <v>1971</v>
      </c>
      <c r="H413" s="174">
        <v>51.840910000000001</v>
      </c>
      <c r="I413" s="174">
        <v>49.755589999999998</v>
      </c>
      <c r="J413" s="174">
        <v>7.47126</v>
      </c>
    </row>
    <row r="414" spans="1:10" x14ac:dyDescent="0.25">
      <c r="A414" s="174" t="s">
        <v>163</v>
      </c>
      <c r="B414" s="174">
        <v>229603</v>
      </c>
      <c r="C414" s="174">
        <v>642</v>
      </c>
      <c r="D414" s="174">
        <v>443</v>
      </c>
      <c r="E414" s="174">
        <v>1179</v>
      </c>
      <c r="F414" s="174">
        <v>154.22</v>
      </c>
      <c r="G414" s="174">
        <v>1972</v>
      </c>
      <c r="H414" s="174">
        <v>51.84545</v>
      </c>
      <c r="I414" s="174">
        <v>49.755589999999998</v>
      </c>
      <c r="J414" s="174">
        <v>8.0459800000000001</v>
      </c>
    </row>
    <row r="415" spans="1:10" x14ac:dyDescent="0.25">
      <c r="A415" s="174" t="s">
        <v>163</v>
      </c>
      <c r="B415" s="174">
        <v>230172</v>
      </c>
      <c r="C415" s="174">
        <v>655</v>
      </c>
      <c r="D415" s="174">
        <v>432</v>
      </c>
      <c r="E415" s="174">
        <v>1179</v>
      </c>
      <c r="F415" s="174">
        <v>154.22</v>
      </c>
      <c r="G415" s="174">
        <v>1971</v>
      </c>
      <c r="H415" s="174">
        <v>51.836359999999999</v>
      </c>
      <c r="I415" s="174">
        <v>49.755589999999998</v>
      </c>
      <c r="J415" s="174">
        <v>8.0459800000000001</v>
      </c>
    </row>
    <row r="416" spans="1:10" x14ac:dyDescent="0.25">
      <c r="A416" s="174" t="s">
        <v>163</v>
      </c>
      <c r="B416" s="174">
        <v>230742</v>
      </c>
      <c r="C416" s="174">
        <v>667</v>
      </c>
      <c r="D416" s="174">
        <v>421</v>
      </c>
      <c r="E416" s="174">
        <v>1179</v>
      </c>
      <c r="F416" s="174">
        <v>154.22</v>
      </c>
      <c r="G416" s="174">
        <v>1972</v>
      </c>
      <c r="H416" s="174">
        <v>51.83182</v>
      </c>
      <c r="I416" s="174">
        <v>49.755589999999998</v>
      </c>
      <c r="J416" s="174">
        <v>8.0459800000000001</v>
      </c>
    </row>
    <row r="417" spans="1:10" x14ac:dyDescent="0.25">
      <c r="A417" s="174" t="s">
        <v>163</v>
      </c>
      <c r="B417" s="174">
        <v>231310</v>
      </c>
      <c r="C417" s="174">
        <v>627</v>
      </c>
      <c r="D417" s="174">
        <v>455</v>
      </c>
      <c r="E417" s="174">
        <v>1178</v>
      </c>
      <c r="F417" s="174">
        <v>154.22</v>
      </c>
      <c r="G417" s="174">
        <v>1972</v>
      </c>
      <c r="H417" s="174">
        <v>51.854550000000003</v>
      </c>
      <c r="I417" s="174">
        <v>49.746650000000002</v>
      </c>
      <c r="J417" s="174">
        <v>8.0459800000000001</v>
      </c>
    </row>
    <row r="418" spans="1:10" x14ac:dyDescent="0.25">
      <c r="A418" s="174" t="s">
        <v>163</v>
      </c>
      <c r="B418" s="174">
        <v>231877</v>
      </c>
      <c r="C418" s="174">
        <v>637</v>
      </c>
      <c r="D418" s="174">
        <v>449</v>
      </c>
      <c r="E418" s="174">
        <v>1179</v>
      </c>
      <c r="F418" s="174">
        <v>154.22</v>
      </c>
      <c r="G418" s="174">
        <v>1972</v>
      </c>
      <c r="H418" s="174">
        <v>51.840910000000001</v>
      </c>
      <c r="I418" s="174">
        <v>49.755589999999998</v>
      </c>
      <c r="J418" s="174">
        <v>8.0459800000000001</v>
      </c>
    </row>
    <row r="419" spans="1:10" x14ac:dyDescent="0.25">
      <c r="A419" s="174" t="s">
        <v>163</v>
      </c>
      <c r="B419" s="174">
        <v>232443</v>
      </c>
      <c r="C419" s="174">
        <v>650</v>
      </c>
      <c r="D419" s="174">
        <v>437</v>
      </c>
      <c r="E419" s="174">
        <v>1179</v>
      </c>
      <c r="F419" s="174">
        <v>154.22</v>
      </c>
      <c r="G419" s="174">
        <v>1972</v>
      </c>
      <c r="H419" s="174">
        <v>51.836359999999999</v>
      </c>
      <c r="I419" s="174">
        <v>49.755589999999998</v>
      </c>
      <c r="J419" s="174">
        <v>8.0459800000000001</v>
      </c>
    </row>
    <row r="420" spans="1:10" x14ac:dyDescent="0.25">
      <c r="A420" s="174" t="s">
        <v>163</v>
      </c>
      <c r="B420" s="174">
        <v>233008</v>
      </c>
      <c r="C420" s="174">
        <v>649</v>
      </c>
      <c r="D420" s="174">
        <v>437</v>
      </c>
      <c r="E420" s="174">
        <v>1179</v>
      </c>
      <c r="F420" s="174">
        <v>154.22</v>
      </c>
      <c r="G420" s="174">
        <v>1973</v>
      </c>
      <c r="H420" s="174">
        <v>51.840910000000001</v>
      </c>
      <c r="I420" s="174">
        <v>49.755589999999998</v>
      </c>
      <c r="J420" s="174">
        <v>8.6206899999999997</v>
      </c>
    </row>
    <row r="421" spans="1:10" x14ac:dyDescent="0.25">
      <c r="A421" s="174" t="s">
        <v>163</v>
      </c>
      <c r="B421" s="174">
        <v>233574</v>
      </c>
      <c r="C421" s="174">
        <v>654</v>
      </c>
      <c r="D421" s="174">
        <v>433</v>
      </c>
      <c r="E421" s="174">
        <v>1179</v>
      </c>
      <c r="F421" s="174">
        <v>154.22</v>
      </c>
      <c r="G421" s="174">
        <v>1973</v>
      </c>
      <c r="H421" s="174">
        <v>51.836359999999999</v>
      </c>
      <c r="I421" s="174">
        <v>49.755589999999998</v>
      </c>
      <c r="J421" s="174">
        <v>8.6206899999999997</v>
      </c>
    </row>
    <row r="422" spans="1:10" x14ac:dyDescent="0.25">
      <c r="A422" s="174" t="s">
        <v>163</v>
      </c>
      <c r="B422" s="174">
        <v>234139</v>
      </c>
      <c r="C422" s="174">
        <v>649</v>
      </c>
      <c r="D422" s="174">
        <v>437</v>
      </c>
      <c r="E422" s="174">
        <v>1179</v>
      </c>
      <c r="F422" s="174">
        <v>154.22</v>
      </c>
      <c r="G422" s="174">
        <v>1972</v>
      </c>
      <c r="H422" s="174">
        <v>51.840910000000001</v>
      </c>
      <c r="I422" s="174">
        <v>49.755589999999998</v>
      </c>
      <c r="J422" s="174">
        <v>8.0459800000000001</v>
      </c>
    </row>
    <row r="423" spans="1:10" x14ac:dyDescent="0.25">
      <c r="A423" s="174" t="s">
        <v>163</v>
      </c>
      <c r="B423" s="174">
        <v>234704</v>
      </c>
      <c r="C423" s="174">
        <v>632</v>
      </c>
      <c r="D423" s="174">
        <v>452</v>
      </c>
      <c r="E423" s="174">
        <v>1178</v>
      </c>
      <c r="F423" s="174">
        <v>154.22999999999999</v>
      </c>
      <c r="G423" s="174">
        <v>1974</v>
      </c>
      <c r="H423" s="174">
        <v>51.85</v>
      </c>
      <c r="I423" s="174">
        <v>49.746650000000002</v>
      </c>
      <c r="J423" s="174">
        <v>9.1953999999999994</v>
      </c>
    </row>
    <row r="424" spans="1:10" x14ac:dyDescent="0.25">
      <c r="A424" s="174" t="s">
        <v>163</v>
      </c>
      <c r="B424" s="174">
        <v>235269</v>
      </c>
      <c r="C424" s="174">
        <v>648</v>
      </c>
      <c r="D424" s="174">
        <v>437</v>
      </c>
      <c r="E424" s="174">
        <v>1179</v>
      </c>
      <c r="F424" s="174">
        <v>154.22999999999999</v>
      </c>
      <c r="G424" s="174">
        <v>1973</v>
      </c>
      <c r="H424" s="174">
        <v>51.84545</v>
      </c>
      <c r="I424" s="174">
        <v>49.755589999999998</v>
      </c>
      <c r="J424" s="174">
        <v>8.6206899999999997</v>
      </c>
    </row>
    <row r="425" spans="1:10" x14ac:dyDescent="0.25">
      <c r="A425" s="174" t="s">
        <v>163</v>
      </c>
      <c r="B425" s="174">
        <v>235834</v>
      </c>
      <c r="C425" s="174">
        <v>643</v>
      </c>
      <c r="D425" s="174">
        <v>442</v>
      </c>
      <c r="E425" s="174">
        <v>1179</v>
      </c>
      <c r="F425" s="174">
        <v>154.22999999999999</v>
      </c>
      <c r="G425" s="174">
        <v>1974</v>
      </c>
      <c r="H425" s="174">
        <v>51.84545</v>
      </c>
      <c r="I425" s="174">
        <v>49.755589999999998</v>
      </c>
      <c r="J425" s="174">
        <v>9.1953999999999994</v>
      </c>
    </row>
    <row r="426" spans="1:10" x14ac:dyDescent="0.25">
      <c r="A426" s="174" t="s">
        <v>163</v>
      </c>
      <c r="B426" s="174">
        <v>236400</v>
      </c>
      <c r="C426" s="174">
        <v>621</v>
      </c>
      <c r="D426" s="174">
        <v>461</v>
      </c>
      <c r="E426" s="174">
        <v>1178</v>
      </c>
      <c r="F426" s="174">
        <v>154.22999999999999</v>
      </c>
      <c r="G426" s="174">
        <v>1974</v>
      </c>
      <c r="H426" s="174">
        <v>51.859090000000002</v>
      </c>
      <c r="I426" s="174">
        <v>49.746650000000002</v>
      </c>
      <c r="J426" s="174">
        <v>9.1953999999999994</v>
      </c>
    </row>
    <row r="427" spans="1:10" x14ac:dyDescent="0.25">
      <c r="A427" s="174" t="s">
        <v>163</v>
      </c>
      <c r="B427" s="174">
        <v>236964</v>
      </c>
      <c r="C427" s="174">
        <v>631</v>
      </c>
      <c r="D427" s="174">
        <v>452</v>
      </c>
      <c r="E427" s="174">
        <v>1179</v>
      </c>
      <c r="F427" s="174">
        <v>154.22999999999999</v>
      </c>
      <c r="G427" s="174">
        <v>1974</v>
      </c>
      <c r="H427" s="174">
        <v>51.854550000000003</v>
      </c>
      <c r="I427" s="174">
        <v>49.755589999999998</v>
      </c>
      <c r="J427" s="174">
        <v>9.1953999999999994</v>
      </c>
    </row>
    <row r="428" spans="1:10" x14ac:dyDescent="0.25">
      <c r="A428" s="174" t="s">
        <v>163</v>
      </c>
      <c r="B428" s="174">
        <v>237528</v>
      </c>
      <c r="C428" s="174">
        <v>654</v>
      </c>
      <c r="D428" s="174">
        <v>433</v>
      </c>
      <c r="E428" s="174">
        <v>1179</v>
      </c>
      <c r="F428" s="174">
        <v>154.22999999999999</v>
      </c>
      <c r="G428" s="174">
        <v>1974</v>
      </c>
      <c r="H428" s="174">
        <v>51.836359999999999</v>
      </c>
      <c r="I428" s="174">
        <v>49.755589999999998</v>
      </c>
      <c r="J428" s="174">
        <v>9.1953999999999994</v>
      </c>
    </row>
    <row r="429" spans="1:10" x14ac:dyDescent="0.25">
      <c r="A429" s="174" t="s">
        <v>163</v>
      </c>
      <c r="B429" s="174">
        <v>238092</v>
      </c>
      <c r="C429" s="174">
        <v>645</v>
      </c>
      <c r="D429" s="174">
        <v>440</v>
      </c>
      <c r="E429" s="174">
        <v>1179</v>
      </c>
      <c r="F429" s="174">
        <v>154.22999999999999</v>
      </c>
      <c r="G429" s="174">
        <v>1975</v>
      </c>
      <c r="H429" s="174">
        <v>51.84545</v>
      </c>
      <c r="I429" s="174">
        <v>49.755589999999998</v>
      </c>
      <c r="J429" s="174">
        <v>9.7701100000000007</v>
      </c>
    </row>
    <row r="430" spans="1:10" x14ac:dyDescent="0.25">
      <c r="A430" s="174" t="s">
        <v>163</v>
      </c>
      <c r="B430" s="174">
        <v>238657</v>
      </c>
      <c r="C430" s="174">
        <v>646</v>
      </c>
      <c r="D430" s="174">
        <v>440</v>
      </c>
      <c r="E430" s="174">
        <v>1179</v>
      </c>
      <c r="F430" s="174">
        <v>154.22999999999999</v>
      </c>
      <c r="G430" s="174">
        <v>1975</v>
      </c>
      <c r="H430" s="174">
        <v>51.840910000000001</v>
      </c>
      <c r="I430" s="174">
        <v>49.755589999999998</v>
      </c>
      <c r="J430" s="174">
        <v>9.7701100000000007</v>
      </c>
    </row>
    <row r="431" spans="1:10" x14ac:dyDescent="0.25">
      <c r="A431" s="174" t="s">
        <v>163</v>
      </c>
      <c r="B431" s="174">
        <v>239222</v>
      </c>
      <c r="C431" s="174">
        <v>639</v>
      </c>
      <c r="D431" s="174">
        <v>447</v>
      </c>
      <c r="E431" s="174">
        <v>1179</v>
      </c>
      <c r="F431" s="174">
        <v>154.22</v>
      </c>
      <c r="G431" s="174">
        <v>1975</v>
      </c>
      <c r="H431" s="174">
        <v>51.840910000000001</v>
      </c>
      <c r="I431" s="174">
        <v>49.755589999999998</v>
      </c>
      <c r="J431" s="174">
        <v>9.7701100000000007</v>
      </c>
    </row>
    <row r="432" spans="1:10" x14ac:dyDescent="0.25">
      <c r="A432" s="174" t="s">
        <v>163</v>
      </c>
      <c r="B432" s="174">
        <v>239790</v>
      </c>
      <c r="C432" s="174">
        <v>648</v>
      </c>
      <c r="D432" s="174">
        <v>438</v>
      </c>
      <c r="E432" s="174">
        <v>1179</v>
      </c>
      <c r="F432" s="174">
        <v>154.22</v>
      </c>
      <c r="G432" s="174">
        <v>1975</v>
      </c>
      <c r="H432" s="174">
        <v>51.840910000000001</v>
      </c>
      <c r="I432" s="174">
        <v>49.755589999999998</v>
      </c>
      <c r="J432" s="174">
        <v>9.7701100000000007</v>
      </c>
    </row>
    <row r="433" spans="1:10" x14ac:dyDescent="0.25">
      <c r="A433" s="174" t="s">
        <v>163</v>
      </c>
      <c r="B433" s="174">
        <v>240358</v>
      </c>
      <c r="C433" s="174">
        <v>650</v>
      </c>
      <c r="D433" s="174">
        <v>434</v>
      </c>
      <c r="E433" s="174">
        <v>1179</v>
      </c>
      <c r="F433" s="174">
        <v>154.22</v>
      </c>
      <c r="G433" s="174">
        <v>1975</v>
      </c>
      <c r="H433" s="174">
        <v>51.85</v>
      </c>
      <c r="I433" s="174">
        <v>49.755589999999998</v>
      </c>
      <c r="J433" s="174">
        <v>9.7701100000000007</v>
      </c>
    </row>
    <row r="434" spans="1:10" x14ac:dyDescent="0.25">
      <c r="A434" s="174" t="s">
        <v>163</v>
      </c>
      <c r="B434" s="174">
        <v>240927</v>
      </c>
      <c r="C434" s="174">
        <v>633</v>
      </c>
      <c r="D434" s="174">
        <v>451</v>
      </c>
      <c r="E434" s="174">
        <v>1178</v>
      </c>
      <c r="F434" s="174">
        <v>154.21</v>
      </c>
      <c r="G434" s="174">
        <v>1975</v>
      </c>
      <c r="H434" s="174">
        <v>51.85</v>
      </c>
      <c r="I434" s="174">
        <v>49.746650000000002</v>
      </c>
      <c r="J434" s="174">
        <v>9.7701100000000007</v>
      </c>
    </row>
    <row r="435" spans="1:10" x14ac:dyDescent="0.25">
      <c r="A435" s="174" t="s">
        <v>163</v>
      </c>
      <c r="B435" s="174">
        <v>241496</v>
      </c>
      <c r="C435" s="174">
        <v>641</v>
      </c>
      <c r="D435" s="174">
        <v>445</v>
      </c>
      <c r="E435" s="174">
        <v>1179</v>
      </c>
      <c r="F435" s="174">
        <v>154.21</v>
      </c>
      <c r="G435" s="174">
        <v>1975</v>
      </c>
      <c r="H435" s="174">
        <v>51.840910000000001</v>
      </c>
      <c r="I435" s="174">
        <v>49.755589999999998</v>
      </c>
      <c r="J435" s="174">
        <v>9.7701100000000007</v>
      </c>
    </row>
    <row r="436" spans="1:10" x14ac:dyDescent="0.25">
      <c r="A436" s="174" t="s">
        <v>163</v>
      </c>
      <c r="B436" s="174">
        <v>242064</v>
      </c>
      <c r="C436" s="174">
        <v>643</v>
      </c>
      <c r="D436" s="174">
        <v>442</v>
      </c>
      <c r="E436" s="174">
        <v>1179</v>
      </c>
      <c r="F436" s="174">
        <v>154.19999999999999</v>
      </c>
      <c r="G436" s="174">
        <v>1975</v>
      </c>
      <c r="H436" s="174">
        <v>51.84545</v>
      </c>
      <c r="I436" s="174">
        <v>49.755589999999998</v>
      </c>
      <c r="J436" s="174">
        <v>9.7701100000000007</v>
      </c>
    </row>
    <row r="437" spans="1:10" x14ac:dyDescent="0.25">
      <c r="A437" s="174" t="s">
        <v>163</v>
      </c>
      <c r="B437" s="174">
        <v>242631</v>
      </c>
      <c r="C437" s="174">
        <v>643</v>
      </c>
      <c r="D437" s="174">
        <v>443</v>
      </c>
      <c r="E437" s="174">
        <v>1179</v>
      </c>
      <c r="F437" s="174">
        <v>154.19999999999999</v>
      </c>
      <c r="G437" s="174">
        <v>1974</v>
      </c>
      <c r="H437" s="174">
        <v>51.840910000000001</v>
      </c>
      <c r="I437" s="174">
        <v>49.755589999999998</v>
      </c>
      <c r="J437" s="174">
        <v>9.1953999999999994</v>
      </c>
    </row>
    <row r="438" spans="1:10" x14ac:dyDescent="0.25">
      <c r="A438" s="174" t="s">
        <v>163</v>
      </c>
      <c r="B438" s="174">
        <v>243197</v>
      </c>
      <c r="C438" s="174">
        <v>660</v>
      </c>
      <c r="D438" s="174">
        <v>428</v>
      </c>
      <c r="E438" s="174">
        <v>1178</v>
      </c>
      <c r="F438" s="174">
        <v>154.19</v>
      </c>
      <c r="G438" s="174">
        <v>1975</v>
      </c>
      <c r="H438" s="174">
        <v>51.83182</v>
      </c>
      <c r="I438" s="174">
        <v>49.746650000000002</v>
      </c>
      <c r="J438" s="174">
        <v>9.7701100000000007</v>
      </c>
    </row>
    <row r="439" spans="1:10" x14ac:dyDescent="0.25">
      <c r="A439" s="174" t="s">
        <v>163</v>
      </c>
      <c r="B439" s="174">
        <v>243762</v>
      </c>
      <c r="C439" s="174">
        <v>648</v>
      </c>
      <c r="D439" s="174">
        <v>439</v>
      </c>
      <c r="E439" s="174">
        <v>1178</v>
      </c>
      <c r="F439" s="174">
        <v>154.19</v>
      </c>
      <c r="G439" s="174">
        <v>1975</v>
      </c>
      <c r="H439" s="174">
        <v>51.836359999999999</v>
      </c>
      <c r="I439" s="174">
        <v>49.746650000000002</v>
      </c>
      <c r="J439" s="174">
        <v>9.7701100000000007</v>
      </c>
    </row>
    <row r="440" spans="1:10" x14ac:dyDescent="0.25">
      <c r="A440" s="174" t="s">
        <v>163</v>
      </c>
      <c r="B440" s="174">
        <v>244326</v>
      </c>
      <c r="C440" s="174">
        <v>633</v>
      </c>
      <c r="D440" s="174">
        <v>451</v>
      </c>
      <c r="E440" s="174">
        <v>1179</v>
      </c>
      <c r="F440" s="174">
        <v>154.18</v>
      </c>
      <c r="G440" s="174">
        <v>1975</v>
      </c>
      <c r="H440" s="174">
        <v>51.85</v>
      </c>
      <c r="I440" s="174">
        <v>49.755589999999998</v>
      </c>
      <c r="J440" s="174">
        <v>9.7701100000000007</v>
      </c>
    </row>
    <row r="441" spans="1:10" x14ac:dyDescent="0.25">
      <c r="A441" s="174" t="s">
        <v>163</v>
      </c>
      <c r="B441" s="174">
        <v>244891</v>
      </c>
      <c r="C441" s="174">
        <v>654</v>
      </c>
      <c r="D441" s="174">
        <v>433</v>
      </c>
      <c r="E441" s="174">
        <v>1178</v>
      </c>
      <c r="F441" s="174">
        <v>154.18</v>
      </c>
      <c r="G441" s="174">
        <v>1975</v>
      </c>
      <c r="H441" s="174">
        <v>51.836359999999999</v>
      </c>
      <c r="I441" s="174">
        <v>49.746650000000002</v>
      </c>
      <c r="J441" s="174">
        <v>9.7701100000000007</v>
      </c>
    </row>
    <row r="442" spans="1:10" x14ac:dyDescent="0.25">
      <c r="A442" s="174" t="s">
        <v>163</v>
      </c>
      <c r="B442" s="174">
        <v>245455</v>
      </c>
      <c r="C442" s="174">
        <v>648</v>
      </c>
      <c r="D442" s="174">
        <v>438</v>
      </c>
      <c r="E442" s="174">
        <v>1178</v>
      </c>
      <c r="F442" s="174">
        <v>154.18</v>
      </c>
      <c r="G442" s="174">
        <v>1974</v>
      </c>
      <c r="H442" s="174">
        <v>51.840910000000001</v>
      </c>
      <c r="I442" s="174">
        <v>49.746650000000002</v>
      </c>
      <c r="J442" s="174">
        <v>9.1953999999999994</v>
      </c>
    </row>
    <row r="443" spans="1:10" x14ac:dyDescent="0.25">
      <c r="A443" s="174" t="s">
        <v>163</v>
      </c>
      <c r="B443" s="174">
        <v>246020</v>
      </c>
      <c r="C443" s="174">
        <v>632</v>
      </c>
      <c r="D443" s="174">
        <v>452</v>
      </c>
      <c r="E443" s="174">
        <v>1178</v>
      </c>
      <c r="F443" s="174">
        <v>154.16999999999999</v>
      </c>
      <c r="G443" s="174">
        <v>1975</v>
      </c>
      <c r="H443" s="174">
        <v>51.85</v>
      </c>
      <c r="I443" s="174">
        <v>49.746650000000002</v>
      </c>
      <c r="J443" s="174">
        <v>9.7701100000000007</v>
      </c>
    </row>
    <row r="444" spans="1:10" x14ac:dyDescent="0.25">
      <c r="A444" s="174" t="s">
        <v>163</v>
      </c>
      <c r="B444" s="174">
        <v>246586</v>
      </c>
      <c r="C444" s="174">
        <v>647</v>
      </c>
      <c r="D444" s="174">
        <v>439</v>
      </c>
      <c r="E444" s="174">
        <v>1179</v>
      </c>
      <c r="F444" s="174">
        <v>154.16999999999999</v>
      </c>
      <c r="G444" s="174">
        <v>1974</v>
      </c>
      <c r="H444" s="174">
        <v>51.840910000000001</v>
      </c>
      <c r="I444" s="174">
        <v>49.746650000000002</v>
      </c>
      <c r="J444" s="174">
        <v>9.7701100000000007</v>
      </c>
    </row>
    <row r="445" spans="1:10" x14ac:dyDescent="0.25">
      <c r="A445" s="174" t="s">
        <v>163</v>
      </c>
      <c r="B445" s="174">
        <v>247155</v>
      </c>
      <c r="C445" s="174">
        <v>630</v>
      </c>
      <c r="D445" s="174">
        <v>455</v>
      </c>
      <c r="E445" s="174">
        <v>1178</v>
      </c>
      <c r="F445" s="174">
        <v>154.16999999999999</v>
      </c>
      <c r="G445" s="174">
        <v>1975</v>
      </c>
      <c r="H445" s="174">
        <v>51.85</v>
      </c>
      <c r="I445" s="174">
        <v>49.746650000000002</v>
      </c>
      <c r="J445" s="174">
        <v>9.7701100000000007</v>
      </c>
    </row>
    <row r="446" spans="1:10" x14ac:dyDescent="0.25">
      <c r="A446" s="174" t="s">
        <v>163</v>
      </c>
      <c r="B446" s="174">
        <v>247724</v>
      </c>
      <c r="C446" s="174">
        <v>657</v>
      </c>
      <c r="D446" s="174">
        <v>430</v>
      </c>
      <c r="E446" s="174">
        <v>1178</v>
      </c>
      <c r="F446" s="174">
        <v>154.16</v>
      </c>
      <c r="G446" s="174">
        <v>1976</v>
      </c>
      <c r="H446" s="174">
        <v>51.836359999999999</v>
      </c>
      <c r="I446" s="174">
        <v>49.746650000000002</v>
      </c>
      <c r="J446" s="174">
        <v>10.34483</v>
      </c>
    </row>
    <row r="447" spans="1:10" x14ac:dyDescent="0.25">
      <c r="A447" s="174" t="s">
        <v>163</v>
      </c>
      <c r="B447" s="174">
        <v>248293</v>
      </c>
      <c r="C447" s="174">
        <v>649</v>
      </c>
      <c r="D447" s="174">
        <v>438</v>
      </c>
      <c r="E447" s="174">
        <v>1179</v>
      </c>
      <c r="F447" s="174">
        <v>154.16</v>
      </c>
      <c r="G447" s="174">
        <v>1975</v>
      </c>
      <c r="H447" s="174">
        <v>51.840910000000001</v>
      </c>
      <c r="I447" s="174">
        <v>49.755589999999998</v>
      </c>
      <c r="J447" s="174">
        <v>9.7701100000000007</v>
      </c>
    </row>
    <row r="448" spans="1:10" x14ac:dyDescent="0.25">
      <c r="A448" s="174" t="s">
        <v>163</v>
      </c>
      <c r="B448" s="174">
        <v>248862</v>
      </c>
      <c r="C448" s="174">
        <v>650</v>
      </c>
      <c r="D448" s="174">
        <v>436</v>
      </c>
      <c r="E448" s="174">
        <v>1179</v>
      </c>
      <c r="F448" s="174">
        <v>154.16</v>
      </c>
      <c r="G448" s="174">
        <v>1976</v>
      </c>
      <c r="H448" s="174">
        <v>51.840910000000001</v>
      </c>
      <c r="I448" s="174">
        <v>49.755589999999998</v>
      </c>
      <c r="J448" s="174">
        <v>10.34483</v>
      </c>
    </row>
    <row r="449" spans="1:10" x14ac:dyDescent="0.25">
      <c r="A449" s="174" t="s">
        <v>163</v>
      </c>
      <c r="B449" s="174">
        <v>249431</v>
      </c>
      <c r="C449" s="174">
        <v>641</v>
      </c>
      <c r="D449" s="174">
        <v>445</v>
      </c>
      <c r="E449" s="174">
        <v>1178</v>
      </c>
      <c r="F449" s="174">
        <v>154.16</v>
      </c>
      <c r="G449" s="174">
        <v>1974</v>
      </c>
      <c r="H449" s="174">
        <v>51.840910000000001</v>
      </c>
      <c r="I449" s="174">
        <v>49.746650000000002</v>
      </c>
      <c r="J449" s="174">
        <v>9.1953999999999994</v>
      </c>
    </row>
    <row r="450" spans="1:10" x14ac:dyDescent="0.25">
      <c r="A450" s="174" t="s">
        <v>163</v>
      </c>
      <c r="B450" s="174">
        <v>249997</v>
      </c>
      <c r="C450" s="174">
        <v>636</v>
      </c>
      <c r="D450" s="174">
        <v>450</v>
      </c>
      <c r="E450" s="174">
        <v>1179</v>
      </c>
      <c r="F450" s="174">
        <v>154.15</v>
      </c>
      <c r="G450" s="174">
        <v>1975</v>
      </c>
      <c r="H450" s="174">
        <v>51.840910000000001</v>
      </c>
      <c r="I450" s="174">
        <v>49.755589999999998</v>
      </c>
      <c r="J450" s="174">
        <v>9.7701100000000007</v>
      </c>
    </row>
    <row r="451" spans="1:10" x14ac:dyDescent="0.25">
      <c r="A451" s="174" t="s">
        <v>163</v>
      </c>
      <c r="B451" s="174">
        <v>250563</v>
      </c>
      <c r="C451" s="174">
        <v>651</v>
      </c>
      <c r="D451" s="174">
        <v>435</v>
      </c>
      <c r="E451" s="174">
        <v>1178</v>
      </c>
      <c r="F451" s="174">
        <v>154.15</v>
      </c>
      <c r="G451" s="174">
        <v>1976</v>
      </c>
      <c r="H451" s="174">
        <v>51.840910000000001</v>
      </c>
      <c r="I451" s="174">
        <v>49.746650000000002</v>
      </c>
      <c r="J451" s="174">
        <v>10.34483</v>
      </c>
    </row>
    <row r="452" spans="1:10" x14ac:dyDescent="0.25">
      <c r="A452" s="174" t="s">
        <v>163</v>
      </c>
      <c r="B452" s="174">
        <v>251129</v>
      </c>
      <c r="C452" s="174">
        <v>639</v>
      </c>
      <c r="D452" s="174">
        <v>448</v>
      </c>
      <c r="E452" s="174">
        <v>1178</v>
      </c>
      <c r="F452" s="174">
        <v>154.15</v>
      </c>
      <c r="G452" s="174">
        <v>1976</v>
      </c>
      <c r="H452" s="174">
        <v>51.836359999999999</v>
      </c>
      <c r="I452" s="174">
        <v>49.746650000000002</v>
      </c>
      <c r="J452" s="174">
        <v>10.34483</v>
      </c>
    </row>
    <row r="453" spans="1:10" x14ac:dyDescent="0.25">
      <c r="A453" s="174" t="s">
        <v>163</v>
      </c>
      <c r="B453" s="174">
        <v>251694</v>
      </c>
      <c r="C453" s="174">
        <v>630</v>
      </c>
      <c r="D453" s="174">
        <v>453</v>
      </c>
      <c r="E453" s="174">
        <v>1178</v>
      </c>
      <c r="F453" s="174">
        <v>154.15</v>
      </c>
      <c r="G453" s="174">
        <v>1977</v>
      </c>
      <c r="H453" s="174">
        <v>51.854550000000003</v>
      </c>
      <c r="I453" s="174">
        <v>49.746650000000002</v>
      </c>
      <c r="J453" s="174">
        <v>10.91954</v>
      </c>
    </row>
    <row r="454" spans="1:10" x14ac:dyDescent="0.25">
      <c r="A454" s="174" t="s">
        <v>163</v>
      </c>
      <c r="B454" s="174">
        <v>252258</v>
      </c>
      <c r="C454" s="174">
        <v>641</v>
      </c>
      <c r="D454" s="174">
        <v>444</v>
      </c>
      <c r="E454" s="174">
        <v>1179</v>
      </c>
      <c r="F454" s="174">
        <v>154.13999999999999</v>
      </c>
      <c r="G454" s="174">
        <v>1976</v>
      </c>
      <c r="H454" s="174">
        <v>51.84545</v>
      </c>
      <c r="I454" s="174">
        <v>49.755589999999998</v>
      </c>
      <c r="J454" s="174">
        <v>10.34483</v>
      </c>
    </row>
    <row r="455" spans="1:10" x14ac:dyDescent="0.25">
      <c r="B455" s="174">
        <v>252822</v>
      </c>
      <c r="C455" s="174">
        <v>644</v>
      </c>
      <c r="D455" s="174">
        <v>440</v>
      </c>
      <c r="E455" s="174">
        <v>1178</v>
      </c>
      <c r="F455" s="174">
        <v>154.13999999999999</v>
      </c>
      <c r="G455" s="174">
        <v>1976</v>
      </c>
      <c r="H455" s="174">
        <v>51.85</v>
      </c>
      <c r="I455" s="174">
        <v>49.746650000000002</v>
      </c>
      <c r="J455" s="174">
        <v>10.34483</v>
      </c>
    </row>
    <row r="574" spans="10:10" x14ac:dyDescent="0.25">
      <c r="J574" s="3"/>
    </row>
    <row r="575" spans="10:10" x14ac:dyDescent="0.25">
      <c r="J575" s="3"/>
    </row>
    <row r="576" spans="10:10" x14ac:dyDescent="0.25">
      <c r="J576" s="3"/>
    </row>
    <row r="577" spans="10:10" x14ac:dyDescent="0.25">
      <c r="J577" s="3"/>
    </row>
    <row r="578" spans="10:10" x14ac:dyDescent="0.25">
      <c r="J578" s="3"/>
    </row>
    <row r="579" spans="10:10" x14ac:dyDescent="0.25">
      <c r="J579" s="3"/>
    </row>
    <row r="580" spans="10:10" x14ac:dyDescent="0.25">
      <c r="J580" s="3"/>
    </row>
    <row r="581" spans="10:10" x14ac:dyDescent="0.25">
      <c r="J581" s="3"/>
    </row>
    <row r="582" spans="10:10" x14ac:dyDescent="0.25">
      <c r="J582" s="3"/>
    </row>
    <row r="583" spans="10:10" x14ac:dyDescent="0.25">
      <c r="J583" s="3"/>
    </row>
    <row r="584" spans="10:10" x14ac:dyDescent="0.25">
      <c r="J584" s="3"/>
    </row>
    <row r="585" spans="10:10" x14ac:dyDescent="0.25">
      <c r="J585" s="3"/>
    </row>
    <row r="586" spans="10:10" x14ac:dyDescent="0.25">
      <c r="J586" s="3"/>
    </row>
    <row r="587" spans="10:10" x14ac:dyDescent="0.25">
      <c r="J587" s="3"/>
    </row>
    <row r="588" spans="10:10" x14ac:dyDescent="0.25">
      <c r="J588" s="3"/>
    </row>
    <row r="589" spans="10:10" x14ac:dyDescent="0.25">
      <c r="J589" s="3"/>
    </row>
    <row r="590" spans="10:10" x14ac:dyDescent="0.25">
      <c r="J590" s="3"/>
    </row>
    <row r="591" spans="10:10" x14ac:dyDescent="0.25">
      <c r="J591" s="3"/>
    </row>
    <row r="592" spans="10:10" x14ac:dyDescent="0.25">
      <c r="J592" s="3"/>
    </row>
    <row r="593" spans="10:10" x14ac:dyDescent="0.25">
      <c r="J593" s="3"/>
    </row>
    <row r="594" spans="10:10" x14ac:dyDescent="0.25">
      <c r="J594" s="3"/>
    </row>
    <row r="595" spans="10:10" x14ac:dyDescent="0.25">
      <c r="J595" s="3"/>
    </row>
    <row r="596" spans="10:10" x14ac:dyDescent="0.25">
      <c r="J596" s="3"/>
    </row>
    <row r="597" spans="10:10" x14ac:dyDescent="0.25">
      <c r="J597" s="3"/>
    </row>
    <row r="598" spans="10:10" x14ac:dyDescent="0.25">
      <c r="J598" s="3"/>
    </row>
    <row r="599" spans="10:10" x14ac:dyDescent="0.25">
      <c r="J599" s="3"/>
    </row>
    <row r="600" spans="10:10" x14ac:dyDescent="0.25">
      <c r="J600" s="3"/>
    </row>
    <row r="601" spans="10:10" x14ac:dyDescent="0.25">
      <c r="J601" s="3"/>
    </row>
    <row r="602" spans="10:10" x14ac:dyDescent="0.25">
      <c r="J602" s="3"/>
    </row>
    <row r="603" spans="10:10" x14ac:dyDescent="0.25">
      <c r="J603" s="3"/>
    </row>
    <row r="604" spans="10:10" x14ac:dyDescent="0.25">
      <c r="J604" s="3"/>
    </row>
    <row r="605" spans="10:10" x14ac:dyDescent="0.25">
      <c r="J605" s="3"/>
    </row>
    <row r="606" spans="10:10" x14ac:dyDescent="0.25">
      <c r="J606" s="3"/>
    </row>
    <row r="607" spans="10:10" x14ac:dyDescent="0.25">
      <c r="J607" s="3"/>
    </row>
    <row r="608" spans="10:10" x14ac:dyDescent="0.25">
      <c r="J608" s="3"/>
    </row>
    <row r="609" spans="10:10" x14ac:dyDescent="0.25">
      <c r="J609" s="3"/>
    </row>
    <row r="610" spans="10:10" x14ac:dyDescent="0.25">
      <c r="J610" s="3"/>
    </row>
    <row r="611" spans="10:10" x14ac:dyDescent="0.25">
      <c r="J611" s="3"/>
    </row>
    <row r="612" spans="10:10" x14ac:dyDescent="0.25">
      <c r="J612" s="3"/>
    </row>
    <row r="613" spans="10:10" x14ac:dyDescent="0.25">
      <c r="J613" s="3"/>
    </row>
    <row r="614" spans="10:10" x14ac:dyDescent="0.25">
      <c r="J614" s="3"/>
    </row>
    <row r="615" spans="10:10" x14ac:dyDescent="0.25">
      <c r="J615" s="3"/>
    </row>
    <row r="616" spans="10:10" x14ac:dyDescent="0.25">
      <c r="J616" s="3"/>
    </row>
    <row r="617" spans="10:10" x14ac:dyDescent="0.25">
      <c r="J617" s="3"/>
    </row>
    <row r="618" spans="10:10" x14ac:dyDescent="0.25">
      <c r="J618" s="3"/>
    </row>
    <row r="619" spans="10:10" x14ac:dyDescent="0.25">
      <c r="J619" s="3"/>
    </row>
    <row r="620" spans="10:10" x14ac:dyDescent="0.25">
      <c r="J620" s="3"/>
    </row>
    <row r="621" spans="10:10" x14ac:dyDescent="0.25">
      <c r="J621" s="3"/>
    </row>
    <row r="622" spans="10:10" x14ac:dyDescent="0.25">
      <c r="J622" s="3"/>
    </row>
    <row r="623" spans="10:10" x14ac:dyDescent="0.25">
      <c r="J623" s="3"/>
    </row>
    <row r="624" spans="10:10" x14ac:dyDescent="0.25">
      <c r="J624" s="3"/>
    </row>
    <row r="625" spans="10:10" x14ac:dyDescent="0.25">
      <c r="J625" s="3"/>
    </row>
    <row r="626" spans="10:10" x14ac:dyDescent="0.25">
      <c r="J626" s="3"/>
    </row>
    <row r="627" spans="10:10" x14ac:dyDescent="0.25">
      <c r="J627" s="3"/>
    </row>
    <row r="628" spans="10:10" x14ac:dyDescent="0.25">
      <c r="J628" s="3"/>
    </row>
    <row r="629" spans="10:10" x14ac:dyDescent="0.25">
      <c r="J629" s="3"/>
    </row>
    <row r="630" spans="10:10" x14ac:dyDescent="0.25">
      <c r="J630" s="3"/>
    </row>
    <row r="631" spans="10:10" x14ac:dyDescent="0.25">
      <c r="J631" s="3"/>
    </row>
    <row r="632" spans="10:10" x14ac:dyDescent="0.25">
      <c r="J632" s="3"/>
    </row>
    <row r="633" spans="10:10" x14ac:dyDescent="0.25">
      <c r="J633" s="3"/>
    </row>
    <row r="634" spans="10:10" x14ac:dyDescent="0.25">
      <c r="J634" s="3"/>
    </row>
    <row r="635" spans="10:10" x14ac:dyDescent="0.25">
      <c r="J635" s="3"/>
    </row>
    <row r="636" spans="10:10" x14ac:dyDescent="0.25">
      <c r="J636" s="3"/>
    </row>
    <row r="637" spans="10:10" x14ac:dyDescent="0.25">
      <c r="J637" s="3"/>
    </row>
    <row r="638" spans="10:10" x14ac:dyDescent="0.25">
      <c r="J638" s="3"/>
    </row>
    <row r="639" spans="10:10" x14ac:dyDescent="0.25">
      <c r="J639" s="3"/>
    </row>
    <row r="640" spans="10:10" x14ac:dyDescent="0.25">
      <c r="J640" s="3"/>
    </row>
    <row r="641" spans="10:10" x14ac:dyDescent="0.25">
      <c r="J641" s="3"/>
    </row>
    <row r="642" spans="10:10" x14ac:dyDescent="0.25">
      <c r="J642" s="3"/>
    </row>
    <row r="643" spans="10:10" x14ac:dyDescent="0.25">
      <c r="J643" s="3"/>
    </row>
    <row r="644" spans="10:10" x14ac:dyDescent="0.25">
      <c r="J644" s="3"/>
    </row>
    <row r="645" spans="10:10" x14ac:dyDescent="0.25">
      <c r="J645" s="3"/>
    </row>
    <row r="646" spans="10:10" x14ac:dyDescent="0.25">
      <c r="J646" s="3"/>
    </row>
    <row r="647" spans="10:10" x14ac:dyDescent="0.25">
      <c r="J647" s="3"/>
    </row>
    <row r="648" spans="10:10" x14ac:dyDescent="0.25">
      <c r="J648" s="3"/>
    </row>
    <row r="649" spans="10:10" x14ac:dyDescent="0.25">
      <c r="J649" s="3"/>
    </row>
    <row r="650" spans="10:10" x14ac:dyDescent="0.25">
      <c r="J650" s="3"/>
    </row>
    <row r="651" spans="10:10" x14ac:dyDescent="0.25">
      <c r="J651" s="3"/>
    </row>
    <row r="652" spans="10:10" x14ac:dyDescent="0.25">
      <c r="J652" s="3"/>
    </row>
    <row r="653" spans="10:10" x14ac:dyDescent="0.25">
      <c r="J653" s="3"/>
    </row>
    <row r="654" spans="10:10" x14ac:dyDescent="0.25">
      <c r="J654" s="3"/>
    </row>
    <row r="655" spans="10:10" x14ac:dyDescent="0.25">
      <c r="J655" s="3"/>
    </row>
    <row r="656" spans="10:10" x14ac:dyDescent="0.25">
      <c r="J656" s="3"/>
    </row>
    <row r="657" spans="10:10" x14ac:dyDescent="0.25">
      <c r="J657" s="3"/>
    </row>
    <row r="658" spans="10:10" x14ac:dyDescent="0.25">
      <c r="J658" s="3"/>
    </row>
    <row r="659" spans="10:10" x14ac:dyDescent="0.25">
      <c r="J659" s="3"/>
    </row>
    <row r="660" spans="10:10" x14ac:dyDescent="0.25">
      <c r="J660" s="3"/>
    </row>
    <row r="661" spans="10:10" x14ac:dyDescent="0.25">
      <c r="J661" s="3"/>
    </row>
    <row r="662" spans="10:10" x14ac:dyDescent="0.25">
      <c r="J662" s="3"/>
    </row>
    <row r="663" spans="10:10" x14ac:dyDescent="0.25">
      <c r="J663" s="3"/>
    </row>
    <row r="664" spans="10:10" x14ac:dyDescent="0.25">
      <c r="J664" s="3"/>
    </row>
    <row r="665" spans="10:10" x14ac:dyDescent="0.25">
      <c r="J665" s="3"/>
    </row>
    <row r="666" spans="10:10" x14ac:dyDescent="0.25">
      <c r="J666" s="3"/>
    </row>
    <row r="667" spans="10:10" x14ac:dyDescent="0.25">
      <c r="J667" s="3"/>
    </row>
    <row r="668" spans="10:10" x14ac:dyDescent="0.25">
      <c r="J668" s="3"/>
    </row>
    <row r="669" spans="10:10" x14ac:dyDescent="0.25">
      <c r="J669" s="3"/>
    </row>
    <row r="670" spans="10:10" x14ac:dyDescent="0.25">
      <c r="J670" s="3"/>
    </row>
    <row r="671" spans="10:10" x14ac:dyDescent="0.25">
      <c r="J671" s="3"/>
    </row>
    <row r="672" spans="10:10" x14ac:dyDescent="0.25">
      <c r="J672" s="3"/>
    </row>
    <row r="673" spans="10:10" x14ac:dyDescent="0.25">
      <c r="J673" s="3"/>
    </row>
    <row r="674" spans="10:10" x14ac:dyDescent="0.25">
      <c r="J674" s="3"/>
    </row>
    <row r="675" spans="10:10" x14ac:dyDescent="0.25">
      <c r="J675" s="3"/>
    </row>
    <row r="676" spans="10:10" x14ac:dyDescent="0.25">
      <c r="J676" s="3"/>
    </row>
    <row r="677" spans="10:10" x14ac:dyDescent="0.25">
      <c r="J677" s="3"/>
    </row>
    <row r="678" spans="10:10" x14ac:dyDescent="0.25">
      <c r="J678" s="3"/>
    </row>
    <row r="679" spans="10:10" x14ac:dyDescent="0.25">
      <c r="J679" s="3"/>
    </row>
    <row r="680" spans="10:10" x14ac:dyDescent="0.25">
      <c r="J680" s="3"/>
    </row>
    <row r="681" spans="10:10" x14ac:dyDescent="0.25">
      <c r="J681" s="3"/>
    </row>
    <row r="682" spans="10:10" x14ac:dyDescent="0.25">
      <c r="J682" s="3"/>
    </row>
    <row r="683" spans="10:10" x14ac:dyDescent="0.25">
      <c r="J683" s="3"/>
    </row>
    <row r="684" spans="10:10" x14ac:dyDescent="0.25">
      <c r="J684" s="3"/>
    </row>
    <row r="685" spans="10:10" x14ac:dyDescent="0.25">
      <c r="J685" s="3"/>
    </row>
    <row r="686" spans="10:10" x14ac:dyDescent="0.25">
      <c r="J686" s="3"/>
    </row>
    <row r="687" spans="10:10" x14ac:dyDescent="0.25">
      <c r="J687" s="3"/>
    </row>
    <row r="688" spans="10:10" x14ac:dyDescent="0.25">
      <c r="J688" s="3"/>
    </row>
    <row r="689" spans="10:10" x14ac:dyDescent="0.25">
      <c r="J689" s="3"/>
    </row>
    <row r="690" spans="10:10" x14ac:dyDescent="0.25">
      <c r="J690" s="3"/>
    </row>
    <row r="691" spans="10:10" x14ac:dyDescent="0.25">
      <c r="J691" s="3"/>
    </row>
    <row r="692" spans="10:10" x14ac:dyDescent="0.25">
      <c r="J692" s="3"/>
    </row>
    <row r="693" spans="10:10" x14ac:dyDescent="0.25">
      <c r="J693" s="3"/>
    </row>
    <row r="694" spans="10:10" x14ac:dyDescent="0.25">
      <c r="J694" s="3"/>
    </row>
    <row r="695" spans="10:10" x14ac:dyDescent="0.25">
      <c r="J695" s="3"/>
    </row>
    <row r="696" spans="10:10" x14ac:dyDescent="0.25">
      <c r="J696" s="3"/>
    </row>
    <row r="697" spans="10:10" x14ac:dyDescent="0.25">
      <c r="J697" s="3"/>
    </row>
    <row r="698" spans="10:10" x14ac:dyDescent="0.25">
      <c r="J698" s="3"/>
    </row>
    <row r="699" spans="10:10" x14ac:dyDescent="0.25">
      <c r="J699" s="3"/>
    </row>
    <row r="700" spans="10:10" x14ac:dyDescent="0.25">
      <c r="J700" s="3"/>
    </row>
    <row r="701" spans="10:10" x14ac:dyDescent="0.25">
      <c r="J701" s="3"/>
    </row>
    <row r="702" spans="10:10" x14ac:dyDescent="0.25">
      <c r="J702" s="3"/>
    </row>
    <row r="703" spans="10:10" x14ac:dyDescent="0.25">
      <c r="J703" s="3"/>
    </row>
    <row r="704" spans="10:10" x14ac:dyDescent="0.25">
      <c r="J704" s="3"/>
    </row>
    <row r="705" spans="10:10" x14ac:dyDescent="0.25">
      <c r="J705" s="3"/>
    </row>
    <row r="706" spans="10:10" x14ac:dyDescent="0.25">
      <c r="J706" s="3"/>
    </row>
    <row r="707" spans="10:10" x14ac:dyDescent="0.25">
      <c r="J707" s="3"/>
    </row>
    <row r="708" spans="10:10" x14ac:dyDescent="0.25">
      <c r="J708" s="3"/>
    </row>
    <row r="709" spans="10:10" x14ac:dyDescent="0.25">
      <c r="J709" s="3"/>
    </row>
    <row r="710" spans="10:10" x14ac:dyDescent="0.25">
      <c r="J710" s="3"/>
    </row>
    <row r="711" spans="10:10" x14ac:dyDescent="0.25">
      <c r="J711" s="3"/>
    </row>
    <row r="712" spans="10:10" x14ac:dyDescent="0.25">
      <c r="J712" s="3"/>
    </row>
    <row r="713" spans="10:10" x14ac:dyDescent="0.25">
      <c r="J713" s="3"/>
    </row>
    <row r="714" spans="10:10" x14ac:dyDescent="0.25">
      <c r="J714" s="3"/>
    </row>
    <row r="715" spans="10:10" x14ac:dyDescent="0.25">
      <c r="J715" s="3"/>
    </row>
    <row r="716" spans="10:10" x14ac:dyDescent="0.25">
      <c r="J716" s="3"/>
    </row>
    <row r="717" spans="10:10" x14ac:dyDescent="0.25">
      <c r="J717" s="3"/>
    </row>
    <row r="718" spans="10:10" x14ac:dyDescent="0.25">
      <c r="J718" s="3"/>
    </row>
    <row r="719" spans="10:10" x14ac:dyDescent="0.25">
      <c r="J719" s="3"/>
    </row>
    <row r="720" spans="10:10" x14ac:dyDescent="0.25">
      <c r="J720" s="3"/>
    </row>
    <row r="721" spans="10:10" x14ac:dyDescent="0.25">
      <c r="J721" s="3"/>
    </row>
    <row r="722" spans="10:10" x14ac:dyDescent="0.25">
      <c r="J722" s="3"/>
    </row>
    <row r="723" spans="10:10" x14ac:dyDescent="0.25">
      <c r="J723" s="3"/>
    </row>
    <row r="724" spans="10:10" x14ac:dyDescent="0.25">
      <c r="J724" s="3"/>
    </row>
    <row r="725" spans="10:10" x14ac:dyDescent="0.25">
      <c r="J725" s="3"/>
    </row>
    <row r="726" spans="10:10" x14ac:dyDescent="0.25">
      <c r="J726" s="3"/>
    </row>
    <row r="727" spans="10:10" x14ac:dyDescent="0.25">
      <c r="J727" s="3"/>
    </row>
    <row r="728" spans="10:10" x14ac:dyDescent="0.25">
      <c r="J728" s="3"/>
    </row>
    <row r="729" spans="10:10" x14ac:dyDescent="0.25">
      <c r="J729" s="3"/>
    </row>
    <row r="730" spans="10:10" x14ac:dyDescent="0.25">
      <c r="J730" s="3"/>
    </row>
    <row r="731" spans="10:10" x14ac:dyDescent="0.25">
      <c r="J731" s="3"/>
    </row>
    <row r="732" spans="10:10" x14ac:dyDescent="0.25">
      <c r="J732" s="3"/>
    </row>
    <row r="733" spans="10:10" x14ac:dyDescent="0.25">
      <c r="J733" s="3"/>
    </row>
    <row r="734" spans="10:10" x14ac:dyDescent="0.25">
      <c r="J734" s="3"/>
    </row>
    <row r="735" spans="10:10" x14ac:dyDescent="0.25">
      <c r="J735" s="3"/>
    </row>
    <row r="736" spans="10:10" x14ac:dyDescent="0.25">
      <c r="J736" s="3"/>
    </row>
    <row r="737" spans="10:10" x14ac:dyDescent="0.25">
      <c r="J737" s="3"/>
    </row>
    <row r="738" spans="10:10" x14ac:dyDescent="0.25">
      <c r="J738" s="3"/>
    </row>
    <row r="739" spans="10:10" x14ac:dyDescent="0.25">
      <c r="J739" s="3"/>
    </row>
    <row r="740" spans="10:10" x14ac:dyDescent="0.25">
      <c r="J740" s="3"/>
    </row>
    <row r="741" spans="10:10" x14ac:dyDescent="0.25">
      <c r="J741" s="3"/>
    </row>
    <row r="742" spans="10:10" x14ac:dyDescent="0.25">
      <c r="J742" s="3"/>
    </row>
    <row r="743" spans="10:10" x14ac:dyDescent="0.25">
      <c r="J743" s="3"/>
    </row>
    <row r="744" spans="10:10" x14ac:dyDescent="0.25">
      <c r="J744" s="3"/>
    </row>
    <row r="745" spans="10:10" x14ac:dyDescent="0.25">
      <c r="J745" s="3"/>
    </row>
    <row r="746" spans="10:10" x14ac:dyDescent="0.25">
      <c r="J746" s="3"/>
    </row>
    <row r="747" spans="10:10" x14ac:dyDescent="0.25">
      <c r="J747" s="3"/>
    </row>
    <row r="748" spans="10:10" x14ac:dyDescent="0.25">
      <c r="J748" s="3"/>
    </row>
    <row r="749" spans="10:10" x14ac:dyDescent="0.25">
      <c r="J749" s="3"/>
    </row>
    <row r="750" spans="10:10" x14ac:dyDescent="0.25">
      <c r="J750" s="3"/>
    </row>
    <row r="751" spans="10:10" x14ac:dyDescent="0.25">
      <c r="J751" s="3"/>
    </row>
    <row r="752" spans="10:10" x14ac:dyDescent="0.25">
      <c r="J752" s="3"/>
    </row>
    <row r="753" spans="10:10" x14ac:dyDescent="0.25">
      <c r="J753" s="3"/>
    </row>
    <row r="754" spans="10:10" x14ac:dyDescent="0.25">
      <c r="J754" s="3"/>
    </row>
    <row r="755" spans="10:10" x14ac:dyDescent="0.25">
      <c r="J755" s="3"/>
    </row>
    <row r="756" spans="10:10" x14ac:dyDescent="0.25">
      <c r="J756" s="3"/>
    </row>
    <row r="757" spans="10:10" x14ac:dyDescent="0.25">
      <c r="J757" s="3"/>
    </row>
    <row r="758" spans="10:10" x14ac:dyDescent="0.25">
      <c r="J758" s="3"/>
    </row>
    <row r="759" spans="10:10" x14ac:dyDescent="0.25">
      <c r="J759" s="3"/>
    </row>
    <row r="760" spans="10:10" x14ac:dyDescent="0.25">
      <c r="J760" s="3"/>
    </row>
    <row r="761" spans="10:10" x14ac:dyDescent="0.25">
      <c r="J761" s="3"/>
    </row>
    <row r="762" spans="10:10" x14ac:dyDescent="0.25">
      <c r="J762" s="3"/>
    </row>
    <row r="763" spans="10:10" x14ac:dyDescent="0.25">
      <c r="J763" s="3"/>
    </row>
    <row r="764" spans="10:10" x14ac:dyDescent="0.25">
      <c r="J764" s="3"/>
    </row>
    <row r="765" spans="10:10" x14ac:dyDescent="0.25">
      <c r="J765" s="3"/>
    </row>
    <row r="766" spans="10:10" x14ac:dyDescent="0.25">
      <c r="J766" s="3"/>
    </row>
    <row r="767" spans="10:10" x14ac:dyDescent="0.25">
      <c r="J767" s="3"/>
    </row>
    <row r="768" spans="10:10" x14ac:dyDescent="0.25">
      <c r="J768" s="3"/>
    </row>
    <row r="769" spans="10:10" x14ac:dyDescent="0.25">
      <c r="J769" s="3"/>
    </row>
    <row r="770" spans="10:10" x14ac:dyDescent="0.25">
      <c r="J770" s="3"/>
    </row>
    <row r="771" spans="10:10" x14ac:dyDescent="0.25">
      <c r="J771" s="3"/>
    </row>
    <row r="772" spans="10:10" x14ac:dyDescent="0.25">
      <c r="J772" s="3"/>
    </row>
    <row r="773" spans="10:10" x14ac:dyDescent="0.25">
      <c r="J773" s="3"/>
    </row>
    <row r="774" spans="10:10" x14ac:dyDescent="0.25">
      <c r="J774" s="3"/>
    </row>
    <row r="775" spans="10:10" x14ac:dyDescent="0.25">
      <c r="J775" s="3"/>
    </row>
    <row r="776" spans="10:10" x14ac:dyDescent="0.25">
      <c r="J776" s="3"/>
    </row>
    <row r="777" spans="10:10" x14ac:dyDescent="0.25">
      <c r="J777" s="3"/>
    </row>
    <row r="778" spans="10:10" x14ac:dyDescent="0.25">
      <c r="J778" s="3"/>
    </row>
    <row r="779" spans="10:10" x14ac:dyDescent="0.25">
      <c r="J779" s="3"/>
    </row>
    <row r="780" spans="10:10" x14ac:dyDescent="0.25">
      <c r="J780" s="3"/>
    </row>
    <row r="781" spans="10:10" x14ac:dyDescent="0.25">
      <c r="J781" s="3"/>
    </row>
    <row r="782" spans="10:10" x14ac:dyDescent="0.25">
      <c r="J782" s="3"/>
    </row>
    <row r="783" spans="10:10" x14ac:dyDescent="0.25">
      <c r="J783" s="3"/>
    </row>
    <row r="784" spans="10:10" x14ac:dyDescent="0.25">
      <c r="J784" s="3"/>
    </row>
    <row r="785" spans="10:10" x14ac:dyDescent="0.25">
      <c r="J785" s="3"/>
    </row>
    <row r="786" spans="10:10" x14ac:dyDescent="0.25">
      <c r="J786" s="3"/>
    </row>
    <row r="787" spans="10:10" x14ac:dyDescent="0.25">
      <c r="J787" s="3"/>
    </row>
    <row r="788" spans="10:10" x14ac:dyDescent="0.25">
      <c r="J788" s="3"/>
    </row>
    <row r="789" spans="10:10" x14ac:dyDescent="0.25">
      <c r="J789" s="3"/>
    </row>
  </sheetData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901"/>
  <sheetViews>
    <sheetView workbookViewId="0">
      <selection activeCell="J5" sqref="J5"/>
    </sheetView>
  </sheetViews>
  <sheetFormatPr baseColWidth="10" defaultColWidth="11.42578125" defaultRowHeight="15" x14ac:dyDescent="0.25"/>
  <cols>
    <col min="1" max="7" width="11.42578125" style="174"/>
    <col min="8" max="8" width="12.5703125" style="174" bestFit="1" customWidth="1"/>
    <col min="9" max="10" width="11.42578125" style="174"/>
    <col min="11" max="11" width="11.42578125" style="95"/>
    <col min="12" max="16384" width="11.42578125" style="174"/>
  </cols>
  <sheetData>
    <row r="1" spans="1:16" x14ac:dyDescent="0.25">
      <c r="A1" s="174" t="s">
        <v>147</v>
      </c>
      <c r="B1" s="174">
        <f>Typosoil5!B1</f>
        <v>5</v>
      </c>
      <c r="H1" s="174" t="s">
        <v>0</v>
      </c>
      <c r="K1" s="95" t="s">
        <v>12</v>
      </c>
      <c r="M1" s="174" t="s">
        <v>13</v>
      </c>
      <c r="N1" s="174" t="s">
        <v>14</v>
      </c>
      <c r="P1" s="174" t="s">
        <v>15</v>
      </c>
    </row>
    <row r="2" spans="1:16" x14ac:dyDescent="0.25">
      <c r="A2" s="174" t="s">
        <v>148</v>
      </c>
      <c r="B2" s="174" t="str">
        <f>Typosoil5!B2</f>
        <v>RR LOC2 UD</v>
      </c>
      <c r="E2" s="174" t="s">
        <v>2</v>
      </c>
      <c r="F2" s="59">
        <v>150.821</v>
      </c>
      <c r="H2" s="174" t="s">
        <v>3</v>
      </c>
      <c r="K2" s="96">
        <f>VALUE(MID(F2,1,7))</f>
        <v>150.821</v>
      </c>
      <c r="L2" s="4"/>
      <c r="M2" s="4" t="e">
        <f>VALUE(MID(F4,1,7))</f>
        <v>#VALUE!</v>
      </c>
      <c r="N2" s="174" t="s">
        <v>16</v>
      </c>
      <c r="P2" s="174">
        <f>MAX(M8:M500)</f>
        <v>1105.2346080824518</v>
      </c>
    </row>
    <row r="3" spans="1:16" x14ac:dyDescent="0.25">
      <c r="A3" s="174" t="s">
        <v>149</v>
      </c>
      <c r="B3" s="174" t="str">
        <f>Typosoil5!B3</f>
        <v>25/7/2013-8h34</v>
      </c>
      <c r="E3" s="174" t="s">
        <v>4</v>
      </c>
      <c r="F3" s="1"/>
      <c r="H3" s="174" t="s">
        <v>5</v>
      </c>
      <c r="K3" s="95" t="s">
        <v>17</v>
      </c>
      <c r="L3" s="174" t="s">
        <v>18</v>
      </c>
      <c r="M3" s="174" t="s">
        <v>19</v>
      </c>
      <c r="P3" s="174">
        <f>VLOOKUP(P2,M8:O500,3,0)</f>
        <v>90</v>
      </c>
    </row>
    <row r="4" spans="1:16" x14ac:dyDescent="0.25">
      <c r="A4" s="174" t="s">
        <v>150</v>
      </c>
      <c r="B4" s="174" t="s">
        <v>164</v>
      </c>
      <c r="E4" s="174" t="s">
        <v>6</v>
      </c>
      <c r="F4" s="1"/>
      <c r="H4" s="174" t="s">
        <v>7</v>
      </c>
      <c r="K4" s="95">
        <f>(MIN(F10:F700)-VALUE(MID(F2,1,7)))/VALUE(MID(F2,1,7))</f>
        <v>2.2006219293069191E-2</v>
      </c>
      <c r="L4" s="174" t="s">
        <v>20</v>
      </c>
      <c r="M4" s="174" t="e">
        <f>(VALUE(MID(F3,1,7))-VALUE(MID(F4,1,7)))/VALUE(MID(F4,1,7))</f>
        <v>#VALUE!</v>
      </c>
      <c r="N4" s="174" t="e">
        <f>(MIN(F10:F700)-K2)/M4</f>
        <v>#VALUE!</v>
      </c>
    </row>
    <row r="5" spans="1:16" x14ac:dyDescent="0.25">
      <c r="A5" s="174" t="s">
        <v>151</v>
      </c>
      <c r="B5" s="174" t="str">
        <f>Typosoil5!B5</f>
        <v>QEERI</v>
      </c>
      <c r="E5" s="174" t="s">
        <v>8</v>
      </c>
      <c r="F5" s="174" t="e">
        <f>(F3-F4)/F4</f>
        <v>#DIV/0!</v>
      </c>
      <c r="H5" s="174" t="s">
        <v>9</v>
      </c>
      <c r="I5" s="174">
        <v>1956</v>
      </c>
    </row>
    <row r="6" spans="1:16" x14ac:dyDescent="0.25">
      <c r="A6" s="174" t="s">
        <v>152</v>
      </c>
      <c r="B6" s="174" t="str">
        <f>Typosoil5!B6</f>
        <v>20130728-093859</v>
      </c>
      <c r="H6" s="174" t="s">
        <v>10</v>
      </c>
      <c r="I6" s="177">
        <v>1.76976</v>
      </c>
    </row>
    <row r="7" spans="1:16" x14ac:dyDescent="0.25">
      <c r="A7" s="174" t="s">
        <v>153</v>
      </c>
      <c r="B7" s="174" t="s">
        <v>154</v>
      </c>
      <c r="C7" s="174" t="s">
        <v>155</v>
      </c>
      <c r="D7" s="174" t="s">
        <v>156</v>
      </c>
      <c r="E7" s="174" t="s">
        <v>157</v>
      </c>
      <c r="F7" s="174" t="s">
        <v>158</v>
      </c>
      <c r="G7" s="174" t="s">
        <v>159</v>
      </c>
      <c r="H7" s="174" t="s">
        <v>160</v>
      </c>
      <c r="I7" s="174" t="s">
        <v>161</v>
      </c>
      <c r="J7" s="2" t="s">
        <v>11</v>
      </c>
      <c r="K7" s="95" t="s">
        <v>21</v>
      </c>
      <c r="L7" s="174" t="s">
        <v>22</v>
      </c>
      <c r="M7" s="174" t="s">
        <v>23</v>
      </c>
      <c r="N7" s="174" t="s">
        <v>24</v>
      </c>
      <c r="P7" s="174" t="s">
        <v>25</v>
      </c>
    </row>
    <row r="8" spans="1:16" x14ac:dyDescent="0.25">
      <c r="A8" s="174" t="s">
        <v>163</v>
      </c>
      <c r="B8" s="174">
        <v>298</v>
      </c>
      <c r="C8" s="174">
        <v>452</v>
      </c>
      <c r="D8" s="174">
        <v>231</v>
      </c>
      <c r="E8" s="174">
        <v>1272</v>
      </c>
      <c r="F8" s="174">
        <v>197.77</v>
      </c>
      <c r="G8" s="174">
        <v>1952</v>
      </c>
      <c r="H8" s="174">
        <v>53.672730000000001</v>
      </c>
      <c r="I8" s="174">
        <v>50.587179999999996</v>
      </c>
      <c r="J8" s="3">
        <f>G8/I$6-I$5/I$6</f>
        <v>-2.2601934725612409</v>
      </c>
      <c r="K8" s="95">
        <f>IF(B8="",0,(F8-K$2)/K$2)</f>
        <v>0.31128954190729419</v>
      </c>
      <c r="L8" s="174">
        <f>IF(B8="","",H8*H8*I8/4*3.1416/K$2/1000)</f>
        <v>0.75888666676735406</v>
      </c>
      <c r="M8" s="174">
        <f>IF(OR(J8="",-(J8-MAX(J$8:J$58))&lt;0),"",-(J8))</f>
        <v>2.2601934725612409</v>
      </c>
      <c r="N8" s="174">
        <f t="shared" ref="N8:N71" si="0">IF(B8="","",K8+1/2.66)</f>
        <v>0.68722939153135432</v>
      </c>
      <c r="O8" s="174">
        <v>1</v>
      </c>
      <c r="P8" s="174" t="e">
        <f t="shared" ref="P8:P71" si="1">IF(B8="","",(F8-N$4)/N$4)</f>
        <v>#VALUE!</v>
      </c>
    </row>
    <row r="9" spans="1:16" x14ac:dyDescent="0.25">
      <c r="A9" s="174" t="s">
        <v>163</v>
      </c>
      <c r="B9" s="174">
        <v>871</v>
      </c>
      <c r="C9" s="174">
        <v>466</v>
      </c>
      <c r="D9" s="174">
        <v>227</v>
      </c>
      <c r="E9" s="174">
        <v>1272</v>
      </c>
      <c r="F9" s="174">
        <v>197.52</v>
      </c>
      <c r="G9" s="174">
        <v>1949</v>
      </c>
      <c r="H9" s="174">
        <v>53.627270000000003</v>
      </c>
      <c r="I9" s="174">
        <v>50.587179999999996</v>
      </c>
      <c r="J9" s="3">
        <f t="shared" ref="J9:J71" si="2">G9/I$6-I$5/I$6</f>
        <v>-3.9553385769820579</v>
      </c>
      <c r="K9" s="95">
        <f t="shared" ref="K9:K72" si="3">IF(B9="",0,(F9-K$2)/K$2)</f>
        <v>0.30963194780567699</v>
      </c>
      <c r="L9" s="174">
        <f t="shared" ref="L9:L72" si="4">IF(B9="","",H9*H9*I9/4*3.1416/K$2/1000)</f>
        <v>0.75760167985471794</v>
      </c>
      <c r="M9" s="174">
        <f t="shared" ref="M9:M72" si="5">IF(OR(J9="",-(J9-MAX(J$8:J$58))&lt;0),"",-(J9))</f>
        <v>3.9553385769820579</v>
      </c>
      <c r="N9" s="174">
        <f t="shared" si="0"/>
        <v>0.68557179742973706</v>
      </c>
      <c r="O9" s="174">
        <v>2</v>
      </c>
      <c r="P9" s="174" t="e">
        <f t="shared" si="1"/>
        <v>#VALUE!</v>
      </c>
    </row>
    <row r="10" spans="1:16" x14ac:dyDescent="0.25">
      <c r="A10" s="174" t="s">
        <v>163</v>
      </c>
      <c r="B10" s="174">
        <v>1441</v>
      </c>
      <c r="C10" s="174">
        <v>444</v>
      </c>
      <c r="D10" s="174">
        <v>250</v>
      </c>
      <c r="E10" s="174">
        <v>1271</v>
      </c>
      <c r="F10" s="174">
        <v>197.37</v>
      </c>
      <c r="G10" s="174">
        <v>1948</v>
      </c>
      <c r="H10" s="174">
        <v>53.622729999999997</v>
      </c>
      <c r="I10" s="174">
        <v>50.578240000000001</v>
      </c>
      <c r="J10" s="3">
        <f t="shared" si="2"/>
        <v>-4.5203869451224818</v>
      </c>
      <c r="K10" s="95">
        <f t="shared" si="3"/>
        <v>0.30863739134470669</v>
      </c>
      <c r="L10" s="174">
        <f t="shared" si="4"/>
        <v>0.75733954636236955</v>
      </c>
      <c r="M10" s="174">
        <f t="shared" si="5"/>
        <v>4.5203869451224818</v>
      </c>
      <c r="N10" s="174">
        <f t="shared" si="0"/>
        <v>0.68457724096876682</v>
      </c>
      <c r="O10" s="174">
        <v>3</v>
      </c>
      <c r="P10" s="174" t="e">
        <f t="shared" si="1"/>
        <v>#VALUE!</v>
      </c>
    </row>
    <row r="11" spans="1:16" x14ac:dyDescent="0.25">
      <c r="A11" s="174" t="s">
        <v>163</v>
      </c>
      <c r="B11" s="174">
        <v>2011</v>
      </c>
      <c r="C11" s="174">
        <v>457</v>
      </c>
      <c r="D11" s="174">
        <v>241</v>
      </c>
      <c r="E11" s="174">
        <v>1272</v>
      </c>
      <c r="F11" s="174">
        <v>197.22</v>
      </c>
      <c r="G11" s="174">
        <v>1946</v>
      </c>
      <c r="H11" s="174">
        <v>53.604550000000003</v>
      </c>
      <c r="I11" s="174">
        <v>50.587179999999996</v>
      </c>
      <c r="J11" s="3">
        <f t="shared" si="2"/>
        <v>-5.6504836814031023</v>
      </c>
      <c r="K11" s="95">
        <f t="shared" si="3"/>
        <v>0.30764283488373634</v>
      </c>
      <c r="L11" s="174">
        <f t="shared" si="4"/>
        <v>0.75695987713179569</v>
      </c>
      <c r="M11" s="174">
        <f t="shared" si="5"/>
        <v>5.6504836814031023</v>
      </c>
      <c r="N11" s="174">
        <f t="shared" si="0"/>
        <v>0.68358268450779647</v>
      </c>
      <c r="O11" s="174">
        <v>4</v>
      </c>
      <c r="P11" s="174" t="e">
        <f t="shared" si="1"/>
        <v>#VALUE!</v>
      </c>
    </row>
    <row r="12" spans="1:16" x14ac:dyDescent="0.25">
      <c r="A12" s="174" t="s">
        <v>163</v>
      </c>
      <c r="B12" s="174">
        <v>2582</v>
      </c>
      <c r="C12" s="174">
        <v>459</v>
      </c>
      <c r="D12" s="174">
        <v>242</v>
      </c>
      <c r="E12" s="174">
        <v>1272</v>
      </c>
      <c r="F12" s="174">
        <v>197.07</v>
      </c>
      <c r="G12" s="174">
        <v>1944</v>
      </c>
      <c r="H12" s="174">
        <v>53.590910000000001</v>
      </c>
      <c r="I12" s="174">
        <v>50.587179999999996</v>
      </c>
      <c r="J12" s="3">
        <f t="shared" si="2"/>
        <v>-6.7805804176837228</v>
      </c>
      <c r="K12" s="95">
        <f t="shared" si="3"/>
        <v>0.30664827842276604</v>
      </c>
      <c r="L12" s="174">
        <f t="shared" si="4"/>
        <v>0.75657470016068096</v>
      </c>
      <c r="M12" s="174">
        <f t="shared" si="5"/>
        <v>6.7805804176837228</v>
      </c>
      <c r="N12" s="174">
        <f t="shared" si="0"/>
        <v>0.68258812804682623</v>
      </c>
      <c r="O12" s="174">
        <v>5</v>
      </c>
      <c r="P12" s="174" t="e">
        <f t="shared" si="1"/>
        <v>#VALUE!</v>
      </c>
    </row>
    <row r="13" spans="1:16" x14ac:dyDescent="0.25">
      <c r="A13" s="174" t="s">
        <v>163</v>
      </c>
      <c r="B13" s="174">
        <v>3152</v>
      </c>
      <c r="C13" s="174">
        <v>476</v>
      </c>
      <c r="D13" s="174">
        <v>230</v>
      </c>
      <c r="E13" s="174">
        <v>1272</v>
      </c>
      <c r="F13" s="174">
        <v>196.91</v>
      </c>
      <c r="G13" s="174">
        <v>1944</v>
      </c>
      <c r="H13" s="174">
        <v>53.568179999999998</v>
      </c>
      <c r="I13" s="174">
        <v>50.587179999999996</v>
      </c>
      <c r="J13" s="3">
        <f t="shared" si="2"/>
        <v>-6.7805804176837228</v>
      </c>
      <c r="K13" s="95">
        <f t="shared" si="3"/>
        <v>0.30558741819773105</v>
      </c>
      <c r="L13" s="174">
        <f t="shared" si="4"/>
        <v>0.75593305044856551</v>
      </c>
      <c r="M13" s="174">
        <f t="shared" si="5"/>
        <v>6.7805804176837228</v>
      </c>
      <c r="N13" s="174">
        <f t="shared" si="0"/>
        <v>0.68152726782179118</v>
      </c>
      <c r="O13" s="174">
        <v>6</v>
      </c>
      <c r="P13" s="174" t="e">
        <f t="shared" si="1"/>
        <v>#VALUE!</v>
      </c>
    </row>
    <row r="14" spans="1:16" x14ac:dyDescent="0.25">
      <c r="A14" s="174" t="s">
        <v>163</v>
      </c>
      <c r="B14" s="174">
        <v>3722</v>
      </c>
      <c r="C14" s="174">
        <v>464</v>
      </c>
      <c r="D14" s="174">
        <v>244</v>
      </c>
      <c r="E14" s="174">
        <v>1272</v>
      </c>
      <c r="F14" s="174">
        <v>196.75</v>
      </c>
      <c r="G14" s="174">
        <v>1941</v>
      </c>
      <c r="H14" s="174">
        <v>53.559089999999998</v>
      </c>
      <c r="I14" s="174">
        <v>50.587179999999996</v>
      </c>
      <c r="J14" s="3">
        <f t="shared" si="2"/>
        <v>-8.4757255221045398</v>
      </c>
      <c r="K14" s="95">
        <f t="shared" si="3"/>
        <v>0.30452655797269612</v>
      </c>
      <c r="L14" s="174">
        <f t="shared" si="4"/>
        <v>0.75567652321837087</v>
      </c>
      <c r="M14" s="174">
        <f t="shared" si="5"/>
        <v>8.4757255221045398</v>
      </c>
      <c r="N14" s="174">
        <f t="shared" si="0"/>
        <v>0.68046640759675625</v>
      </c>
      <c r="O14" s="174">
        <v>7</v>
      </c>
      <c r="P14" s="174" t="e">
        <f t="shared" si="1"/>
        <v>#VALUE!</v>
      </c>
    </row>
    <row r="15" spans="1:16" x14ac:dyDescent="0.25">
      <c r="A15" s="174" t="s">
        <v>163</v>
      </c>
      <c r="B15" s="174">
        <v>4291</v>
      </c>
      <c r="C15" s="174">
        <v>444</v>
      </c>
      <c r="D15" s="174">
        <v>265</v>
      </c>
      <c r="E15" s="174">
        <v>1272</v>
      </c>
      <c r="F15" s="174">
        <v>196.57</v>
      </c>
      <c r="G15" s="174">
        <v>1939</v>
      </c>
      <c r="H15" s="174">
        <v>53.559089999999998</v>
      </c>
      <c r="I15" s="174">
        <v>50.587179999999996</v>
      </c>
      <c r="J15" s="3">
        <f t="shared" si="2"/>
        <v>-9.6058222583851602</v>
      </c>
      <c r="K15" s="95">
        <f t="shared" si="3"/>
        <v>0.30333309021953175</v>
      </c>
      <c r="L15" s="174">
        <f t="shared" si="4"/>
        <v>0.75567652321837087</v>
      </c>
      <c r="M15" s="174">
        <f t="shared" si="5"/>
        <v>9.6058222583851602</v>
      </c>
      <c r="N15" s="174">
        <f t="shared" si="0"/>
        <v>0.67927293984359194</v>
      </c>
      <c r="O15" s="174">
        <v>8</v>
      </c>
      <c r="P15" s="174" t="e">
        <f t="shared" si="1"/>
        <v>#VALUE!</v>
      </c>
    </row>
    <row r="16" spans="1:16" x14ac:dyDescent="0.25">
      <c r="A16" s="174" t="s">
        <v>163</v>
      </c>
      <c r="B16" s="174">
        <v>4858</v>
      </c>
      <c r="C16" s="174">
        <v>450</v>
      </c>
      <c r="D16" s="174">
        <v>264</v>
      </c>
      <c r="E16" s="174">
        <v>1272</v>
      </c>
      <c r="F16" s="174">
        <v>196.39</v>
      </c>
      <c r="G16" s="174">
        <v>1936</v>
      </c>
      <c r="H16" s="174">
        <v>53.527270000000001</v>
      </c>
      <c r="I16" s="174">
        <v>50.578240000000001</v>
      </c>
      <c r="J16" s="3">
        <f t="shared" si="2"/>
        <v>-11.300967362806205</v>
      </c>
      <c r="K16" s="95">
        <f t="shared" si="3"/>
        <v>0.30213962246636733</v>
      </c>
      <c r="L16" s="174">
        <f t="shared" si="4"/>
        <v>0.75464549172536699</v>
      </c>
      <c r="M16" s="174">
        <f t="shared" si="5"/>
        <v>11.300967362806205</v>
      </c>
      <c r="N16" s="174">
        <f t="shared" si="0"/>
        <v>0.67807947209042752</v>
      </c>
      <c r="O16" s="174">
        <v>9</v>
      </c>
      <c r="P16" s="174" t="e">
        <f t="shared" si="1"/>
        <v>#VALUE!</v>
      </c>
    </row>
    <row r="17" spans="1:16" x14ac:dyDescent="0.25">
      <c r="A17" s="174" t="s">
        <v>163</v>
      </c>
      <c r="B17" s="174">
        <v>5424</v>
      </c>
      <c r="C17" s="174">
        <v>471</v>
      </c>
      <c r="D17" s="174">
        <v>250</v>
      </c>
      <c r="E17" s="174">
        <v>1271</v>
      </c>
      <c r="F17" s="174">
        <v>196.21</v>
      </c>
      <c r="G17" s="174">
        <v>1933</v>
      </c>
      <c r="H17" s="174">
        <v>53.5</v>
      </c>
      <c r="I17" s="174">
        <v>50.578240000000001</v>
      </c>
      <c r="J17" s="3">
        <f t="shared" si="2"/>
        <v>-12.996112467227249</v>
      </c>
      <c r="K17" s="95">
        <f t="shared" si="3"/>
        <v>0.30094615471320313</v>
      </c>
      <c r="L17" s="174">
        <f t="shared" si="4"/>
        <v>0.75387676429261186</v>
      </c>
      <c r="M17" s="174">
        <f t="shared" si="5"/>
        <v>12.996112467227249</v>
      </c>
      <c r="N17" s="174">
        <f t="shared" si="0"/>
        <v>0.67688600433726331</v>
      </c>
      <c r="O17" s="174">
        <v>10</v>
      </c>
      <c r="P17" s="174" t="e">
        <f t="shared" si="1"/>
        <v>#VALUE!</v>
      </c>
    </row>
    <row r="18" spans="1:16" x14ac:dyDescent="0.25">
      <c r="A18" s="174" t="s">
        <v>163</v>
      </c>
      <c r="B18" s="174">
        <v>5990</v>
      </c>
      <c r="C18" s="174">
        <v>457</v>
      </c>
      <c r="D18" s="174">
        <v>267</v>
      </c>
      <c r="E18" s="174">
        <v>1270</v>
      </c>
      <c r="F18" s="174">
        <v>196.02</v>
      </c>
      <c r="G18" s="174">
        <v>1931</v>
      </c>
      <c r="H18" s="174">
        <v>53.486359999999998</v>
      </c>
      <c r="I18" s="174">
        <v>50.569299999999998</v>
      </c>
      <c r="J18" s="3">
        <f t="shared" si="2"/>
        <v>-14.126209203507869</v>
      </c>
      <c r="K18" s="95">
        <f t="shared" si="3"/>
        <v>0.29968638319597413</v>
      </c>
      <c r="L18" s="174">
        <f t="shared" si="4"/>
        <v>0.75335922240773034</v>
      </c>
      <c r="M18" s="174">
        <f t="shared" si="5"/>
        <v>14.126209203507869</v>
      </c>
      <c r="N18" s="174">
        <f t="shared" si="0"/>
        <v>0.6756262328200342</v>
      </c>
      <c r="O18" s="174">
        <v>11</v>
      </c>
      <c r="P18" s="174" t="e">
        <f t="shared" si="1"/>
        <v>#VALUE!</v>
      </c>
    </row>
    <row r="19" spans="1:16" x14ac:dyDescent="0.25">
      <c r="A19" s="174" t="s">
        <v>163</v>
      </c>
      <c r="B19" s="174">
        <v>6555</v>
      </c>
      <c r="C19" s="174">
        <v>481</v>
      </c>
      <c r="D19" s="174">
        <v>251</v>
      </c>
      <c r="E19" s="174">
        <v>1270</v>
      </c>
      <c r="F19" s="174">
        <v>195.83</v>
      </c>
      <c r="G19" s="174">
        <v>1927</v>
      </c>
      <c r="H19" s="174">
        <v>53.45</v>
      </c>
      <c r="I19" s="174">
        <v>50.569299999999998</v>
      </c>
      <c r="J19" s="3">
        <f t="shared" si="2"/>
        <v>-16.38640267606911</v>
      </c>
      <c r="K19" s="95">
        <f t="shared" si="3"/>
        <v>0.29842661167874512</v>
      </c>
      <c r="L19" s="174">
        <f t="shared" si="4"/>
        <v>0.75233530413230632</v>
      </c>
      <c r="M19" s="174">
        <f t="shared" si="5"/>
        <v>16.38640267606911</v>
      </c>
      <c r="N19" s="174">
        <f t="shared" si="0"/>
        <v>0.67436646130280531</v>
      </c>
      <c r="O19" s="174">
        <v>12</v>
      </c>
      <c r="P19" s="174" t="e">
        <f t="shared" si="1"/>
        <v>#VALUE!</v>
      </c>
    </row>
    <row r="20" spans="1:16" x14ac:dyDescent="0.25">
      <c r="A20" s="174" t="s">
        <v>163</v>
      </c>
      <c r="B20" s="174">
        <v>7121</v>
      </c>
      <c r="C20" s="174">
        <v>456</v>
      </c>
      <c r="D20" s="174">
        <v>278</v>
      </c>
      <c r="E20" s="174">
        <v>1269</v>
      </c>
      <c r="F20" s="174">
        <v>195.64</v>
      </c>
      <c r="G20" s="174">
        <v>1924</v>
      </c>
      <c r="H20" s="174">
        <v>53.440910000000002</v>
      </c>
      <c r="I20" s="174">
        <v>50.560360000000003</v>
      </c>
      <c r="J20" s="3">
        <f t="shared" si="2"/>
        <v>-18.081547780489927</v>
      </c>
      <c r="K20" s="95">
        <f t="shared" si="3"/>
        <v>0.2971668401615159</v>
      </c>
      <c r="L20" s="174">
        <f t="shared" si="4"/>
        <v>0.75194647541612736</v>
      </c>
      <c r="M20" s="174">
        <f t="shared" si="5"/>
        <v>18.081547780489927</v>
      </c>
      <c r="N20" s="174">
        <f t="shared" si="0"/>
        <v>0.67310668978557597</v>
      </c>
      <c r="O20" s="174">
        <v>13</v>
      </c>
      <c r="P20" s="174" t="e">
        <f t="shared" si="1"/>
        <v>#VALUE!</v>
      </c>
    </row>
    <row r="21" spans="1:16" x14ac:dyDescent="0.25">
      <c r="A21" s="174" t="s">
        <v>163</v>
      </c>
      <c r="B21" s="174">
        <v>7687</v>
      </c>
      <c r="C21" s="174">
        <v>460</v>
      </c>
      <c r="D21" s="174">
        <v>278</v>
      </c>
      <c r="E21" s="174">
        <v>1268</v>
      </c>
      <c r="F21" s="174">
        <v>195.45</v>
      </c>
      <c r="G21" s="174">
        <v>1919</v>
      </c>
      <c r="H21" s="174">
        <v>53.422730000000001</v>
      </c>
      <c r="I21" s="174">
        <v>50.551409999999997</v>
      </c>
      <c r="J21" s="3">
        <f t="shared" si="2"/>
        <v>-20.906789621191592</v>
      </c>
      <c r="K21" s="95">
        <f t="shared" si="3"/>
        <v>0.2959070686442869</v>
      </c>
      <c r="L21" s="174">
        <f t="shared" si="4"/>
        <v>0.7513019387538562</v>
      </c>
      <c r="M21" s="174">
        <f t="shared" si="5"/>
        <v>20.906789621191592</v>
      </c>
      <c r="N21" s="174">
        <f t="shared" si="0"/>
        <v>0.67184691826834708</v>
      </c>
      <c r="O21" s="174">
        <v>14</v>
      </c>
      <c r="P21" s="174" t="e">
        <f t="shared" si="1"/>
        <v>#VALUE!</v>
      </c>
    </row>
    <row r="22" spans="1:16" x14ac:dyDescent="0.25">
      <c r="A22" s="174" t="s">
        <v>163</v>
      </c>
      <c r="B22" s="174">
        <v>8255</v>
      </c>
      <c r="C22" s="174">
        <v>486</v>
      </c>
      <c r="D22" s="174">
        <v>264</v>
      </c>
      <c r="E22" s="174">
        <v>1266</v>
      </c>
      <c r="F22" s="174">
        <v>195.2</v>
      </c>
      <c r="G22" s="174">
        <v>1913</v>
      </c>
      <c r="H22" s="174">
        <v>53.368180000000002</v>
      </c>
      <c r="I22" s="174">
        <v>50.533529999999999</v>
      </c>
      <c r="J22" s="3">
        <f t="shared" si="2"/>
        <v>-24.297079830033454</v>
      </c>
      <c r="K22" s="95">
        <f t="shared" si="3"/>
        <v>0.29424947454266975</v>
      </c>
      <c r="L22" s="174">
        <f t="shared" si="4"/>
        <v>0.74950321927265728</v>
      </c>
      <c r="M22" s="174">
        <f t="shared" si="5"/>
        <v>24.297079830033454</v>
      </c>
      <c r="N22" s="174">
        <f t="shared" si="0"/>
        <v>0.67018932416672983</v>
      </c>
      <c r="O22" s="174">
        <v>15</v>
      </c>
      <c r="P22" s="174" t="e">
        <f t="shared" si="1"/>
        <v>#VALUE!</v>
      </c>
    </row>
    <row r="23" spans="1:16" x14ac:dyDescent="0.25">
      <c r="A23" s="174" t="s">
        <v>163</v>
      </c>
      <c r="B23" s="174">
        <v>8824</v>
      </c>
      <c r="C23" s="174">
        <v>462</v>
      </c>
      <c r="D23" s="174">
        <v>291</v>
      </c>
      <c r="E23" s="174">
        <v>1266</v>
      </c>
      <c r="F23" s="174">
        <v>194.97</v>
      </c>
      <c r="G23" s="174">
        <v>1906</v>
      </c>
      <c r="H23" s="174">
        <v>53.354550000000003</v>
      </c>
      <c r="I23" s="174">
        <v>50.533529999999999</v>
      </c>
      <c r="J23" s="3">
        <f t="shared" si="2"/>
        <v>-28.252418407015512</v>
      </c>
      <c r="K23" s="95">
        <f t="shared" si="3"/>
        <v>0.29272448796918205</v>
      </c>
      <c r="L23" s="174">
        <f t="shared" si="4"/>
        <v>0.74912042846538496</v>
      </c>
      <c r="M23" s="174">
        <f t="shared" si="5"/>
        <v>28.252418407015512</v>
      </c>
      <c r="N23" s="174">
        <f t="shared" si="0"/>
        <v>0.66866433759324218</v>
      </c>
      <c r="O23" s="174">
        <v>16</v>
      </c>
      <c r="P23" s="174" t="e">
        <f t="shared" si="1"/>
        <v>#VALUE!</v>
      </c>
    </row>
    <row r="24" spans="1:16" x14ac:dyDescent="0.25">
      <c r="A24" s="174" t="s">
        <v>163</v>
      </c>
      <c r="B24" s="174">
        <v>9395</v>
      </c>
      <c r="C24" s="174">
        <v>468</v>
      </c>
      <c r="D24" s="174">
        <v>291</v>
      </c>
      <c r="E24" s="174">
        <v>1265</v>
      </c>
      <c r="F24" s="174">
        <v>194.77</v>
      </c>
      <c r="G24" s="174">
        <v>1901</v>
      </c>
      <c r="H24" s="174">
        <v>53.327269999999999</v>
      </c>
      <c r="I24" s="174">
        <v>50.524590000000003</v>
      </c>
      <c r="J24" s="3">
        <f t="shared" si="2"/>
        <v>-31.077660247717176</v>
      </c>
      <c r="K24" s="95">
        <f t="shared" si="3"/>
        <v>0.29139841268788835</v>
      </c>
      <c r="L24" s="174">
        <f t="shared" si="4"/>
        <v>0.74822218576269639</v>
      </c>
      <c r="M24" s="174">
        <f t="shared" si="5"/>
        <v>31.077660247717176</v>
      </c>
      <c r="N24" s="174">
        <f t="shared" si="0"/>
        <v>0.66733826231194848</v>
      </c>
      <c r="O24" s="174">
        <v>17</v>
      </c>
      <c r="P24" s="174" t="e">
        <f t="shared" si="1"/>
        <v>#VALUE!</v>
      </c>
    </row>
    <row r="25" spans="1:16" x14ac:dyDescent="0.25">
      <c r="A25" s="174" t="s">
        <v>163</v>
      </c>
      <c r="B25" s="174">
        <v>9965</v>
      </c>
      <c r="C25" s="174">
        <v>488</v>
      </c>
      <c r="D25" s="174">
        <v>279</v>
      </c>
      <c r="E25" s="174">
        <v>1263</v>
      </c>
      <c r="F25" s="174">
        <v>194.58</v>
      </c>
      <c r="G25" s="174">
        <v>1896</v>
      </c>
      <c r="H25" s="174">
        <v>53.290909999999997</v>
      </c>
      <c r="I25" s="174">
        <v>50.515650000000001</v>
      </c>
      <c r="J25" s="3">
        <f t="shared" si="2"/>
        <v>-33.902902088418614</v>
      </c>
      <c r="K25" s="95">
        <f t="shared" si="3"/>
        <v>0.29013864117065935</v>
      </c>
      <c r="L25" s="174">
        <f t="shared" si="4"/>
        <v>0.74707000404711421</v>
      </c>
      <c r="M25" s="174">
        <f t="shared" si="5"/>
        <v>33.902902088418614</v>
      </c>
      <c r="N25" s="174">
        <f t="shared" si="0"/>
        <v>0.66607849079471948</v>
      </c>
      <c r="O25" s="174">
        <v>18</v>
      </c>
      <c r="P25" s="174" t="e">
        <f t="shared" si="1"/>
        <v>#VALUE!</v>
      </c>
    </row>
    <row r="26" spans="1:16" x14ac:dyDescent="0.25">
      <c r="A26" s="174" t="s">
        <v>163</v>
      </c>
      <c r="B26" s="174">
        <v>10534</v>
      </c>
      <c r="C26" s="174">
        <v>495</v>
      </c>
      <c r="D26" s="174">
        <v>276</v>
      </c>
      <c r="E26" s="174">
        <v>1264</v>
      </c>
      <c r="F26" s="174">
        <v>194.38</v>
      </c>
      <c r="G26" s="174">
        <v>1890</v>
      </c>
      <c r="H26" s="174">
        <v>53.272730000000003</v>
      </c>
      <c r="I26" s="174">
        <v>50.515650000000001</v>
      </c>
      <c r="J26" s="3">
        <f t="shared" si="2"/>
        <v>-37.293192297260703</v>
      </c>
      <c r="K26" s="95">
        <f t="shared" si="3"/>
        <v>0.28881256588936555</v>
      </c>
      <c r="L26" s="174">
        <f t="shared" si="4"/>
        <v>0.7465603705657482</v>
      </c>
      <c r="M26" s="174">
        <f t="shared" si="5"/>
        <v>37.293192297260703</v>
      </c>
      <c r="N26" s="174">
        <f t="shared" si="0"/>
        <v>0.66475241551342568</v>
      </c>
      <c r="O26" s="174">
        <v>19</v>
      </c>
      <c r="P26" s="174" t="e">
        <f t="shared" si="1"/>
        <v>#VALUE!</v>
      </c>
    </row>
    <row r="27" spans="1:16" x14ac:dyDescent="0.25">
      <c r="A27" s="174" t="s">
        <v>163</v>
      </c>
      <c r="B27" s="174">
        <v>11101</v>
      </c>
      <c r="C27" s="174">
        <v>475</v>
      </c>
      <c r="D27" s="174">
        <v>296</v>
      </c>
      <c r="E27" s="174">
        <v>1262</v>
      </c>
      <c r="F27" s="174">
        <v>194.19</v>
      </c>
      <c r="G27" s="174">
        <v>1884</v>
      </c>
      <c r="H27" s="174">
        <v>53.272730000000003</v>
      </c>
      <c r="I27" s="174">
        <v>50.49776</v>
      </c>
      <c r="J27" s="3">
        <f t="shared" si="2"/>
        <v>-40.683482506102564</v>
      </c>
      <c r="K27" s="95">
        <f t="shared" si="3"/>
        <v>0.28755279437213649</v>
      </c>
      <c r="L27" s="174">
        <f t="shared" si="4"/>
        <v>0.74629597794624458</v>
      </c>
      <c r="M27" s="174">
        <f t="shared" si="5"/>
        <v>40.683482506102564</v>
      </c>
      <c r="N27" s="174">
        <f t="shared" si="0"/>
        <v>0.66349264399619656</v>
      </c>
      <c r="O27" s="174">
        <v>20</v>
      </c>
      <c r="P27" s="174" t="e">
        <f t="shared" si="1"/>
        <v>#VALUE!</v>
      </c>
    </row>
    <row r="28" spans="1:16" x14ac:dyDescent="0.25">
      <c r="A28" s="174" t="s">
        <v>163</v>
      </c>
      <c r="B28" s="174">
        <v>11668</v>
      </c>
      <c r="C28" s="174">
        <v>496</v>
      </c>
      <c r="D28" s="174">
        <v>283</v>
      </c>
      <c r="E28" s="174">
        <v>1260</v>
      </c>
      <c r="F28" s="174">
        <v>194</v>
      </c>
      <c r="G28" s="174">
        <v>1876</v>
      </c>
      <c r="H28" s="174">
        <v>53.236359999999998</v>
      </c>
      <c r="I28" s="174">
        <v>50.479880000000001</v>
      </c>
      <c r="J28" s="3">
        <f t="shared" si="2"/>
        <v>-45.203869451225046</v>
      </c>
      <c r="K28" s="95">
        <f t="shared" si="3"/>
        <v>0.28629302285490749</v>
      </c>
      <c r="L28" s="174">
        <f t="shared" si="4"/>
        <v>0.7450134293016657</v>
      </c>
      <c r="M28" s="174">
        <f t="shared" si="5"/>
        <v>45.203869451225046</v>
      </c>
      <c r="N28" s="174">
        <f t="shared" si="0"/>
        <v>0.66223287247896767</v>
      </c>
      <c r="O28" s="174">
        <v>21</v>
      </c>
      <c r="P28" s="174" t="e">
        <f t="shared" si="1"/>
        <v>#VALUE!</v>
      </c>
    </row>
    <row r="29" spans="1:16" x14ac:dyDescent="0.25">
      <c r="A29" s="174" t="s">
        <v>163</v>
      </c>
      <c r="B29" s="174">
        <v>12234</v>
      </c>
      <c r="C29" s="174">
        <v>477</v>
      </c>
      <c r="D29" s="174">
        <v>301</v>
      </c>
      <c r="E29" s="174">
        <v>1261</v>
      </c>
      <c r="F29" s="174">
        <v>193.81</v>
      </c>
      <c r="G29" s="174">
        <v>1869</v>
      </c>
      <c r="H29" s="174">
        <v>53.24091</v>
      </c>
      <c r="I29" s="174">
        <v>50.488819999999997</v>
      </c>
      <c r="J29" s="3">
        <f t="shared" si="2"/>
        <v>-49.159208028207104</v>
      </c>
      <c r="K29" s="95">
        <f t="shared" si="3"/>
        <v>0.28503325133767848</v>
      </c>
      <c r="L29" s="174">
        <f t="shared" si="4"/>
        <v>0.74527274884185812</v>
      </c>
      <c r="M29" s="174">
        <f t="shared" si="5"/>
        <v>49.159208028207104</v>
      </c>
      <c r="N29" s="174">
        <f t="shared" si="0"/>
        <v>0.66097310096173856</v>
      </c>
      <c r="O29" s="174">
        <v>22</v>
      </c>
      <c r="P29" s="174" t="e">
        <f t="shared" si="1"/>
        <v>#VALUE!</v>
      </c>
    </row>
    <row r="30" spans="1:16" x14ac:dyDescent="0.25">
      <c r="A30" s="174" t="s">
        <v>163</v>
      </c>
      <c r="B30" s="174">
        <v>12799</v>
      </c>
      <c r="C30" s="174">
        <v>495</v>
      </c>
      <c r="D30" s="174">
        <v>292</v>
      </c>
      <c r="E30" s="174">
        <v>1259</v>
      </c>
      <c r="F30" s="174">
        <v>193.61</v>
      </c>
      <c r="G30" s="174">
        <v>1861</v>
      </c>
      <c r="H30" s="174">
        <v>53.2</v>
      </c>
      <c r="I30" s="174">
        <v>50.470939999999999</v>
      </c>
      <c r="J30" s="3">
        <f t="shared" si="2"/>
        <v>-53.679594973329586</v>
      </c>
      <c r="K30" s="95">
        <f t="shared" si="3"/>
        <v>0.28370717605638485</v>
      </c>
      <c r="L30" s="174">
        <f t="shared" si="4"/>
        <v>0.74386433872860047</v>
      </c>
      <c r="M30" s="174">
        <f t="shared" si="5"/>
        <v>53.679594973329586</v>
      </c>
      <c r="N30" s="174">
        <f t="shared" si="0"/>
        <v>0.65964702568044498</v>
      </c>
      <c r="O30" s="174">
        <v>23</v>
      </c>
      <c r="P30" s="174" t="e">
        <f t="shared" si="1"/>
        <v>#VALUE!</v>
      </c>
    </row>
    <row r="31" spans="1:16" x14ac:dyDescent="0.25">
      <c r="A31" s="174" t="s">
        <v>163</v>
      </c>
      <c r="B31" s="174">
        <v>13364</v>
      </c>
      <c r="C31" s="174">
        <v>508</v>
      </c>
      <c r="D31" s="174">
        <v>284</v>
      </c>
      <c r="E31" s="174">
        <v>1258</v>
      </c>
      <c r="F31" s="174">
        <v>193.41</v>
      </c>
      <c r="G31" s="174">
        <v>1852</v>
      </c>
      <c r="H31" s="174">
        <v>53.17727</v>
      </c>
      <c r="I31" s="174">
        <v>50.462000000000003</v>
      </c>
      <c r="J31" s="3">
        <f t="shared" si="2"/>
        <v>-58.765030286592491</v>
      </c>
      <c r="K31" s="95">
        <f t="shared" si="3"/>
        <v>0.28238110077509099</v>
      </c>
      <c r="L31" s="174">
        <f t="shared" si="4"/>
        <v>0.74309718471544084</v>
      </c>
      <c r="M31" s="174">
        <f t="shared" si="5"/>
        <v>58.765030286592491</v>
      </c>
      <c r="N31" s="174">
        <f t="shared" si="0"/>
        <v>0.65832095039915117</v>
      </c>
      <c r="O31" s="174">
        <v>24</v>
      </c>
      <c r="P31" s="174" t="e">
        <f t="shared" si="1"/>
        <v>#VALUE!</v>
      </c>
    </row>
    <row r="32" spans="1:16" x14ac:dyDescent="0.25">
      <c r="A32" s="174" t="s">
        <v>163</v>
      </c>
      <c r="B32" s="174">
        <v>13929</v>
      </c>
      <c r="C32" s="174">
        <v>491</v>
      </c>
      <c r="D32" s="174">
        <v>301</v>
      </c>
      <c r="E32" s="174">
        <v>1257</v>
      </c>
      <c r="F32" s="174">
        <v>193.22</v>
      </c>
      <c r="G32" s="174">
        <v>1843</v>
      </c>
      <c r="H32" s="174">
        <v>53.17727</v>
      </c>
      <c r="I32" s="174">
        <v>50.453060000000001</v>
      </c>
      <c r="J32" s="3">
        <f t="shared" si="2"/>
        <v>-63.850465599855397</v>
      </c>
      <c r="K32" s="95">
        <f t="shared" si="3"/>
        <v>0.28112132925786198</v>
      </c>
      <c r="L32" s="174">
        <f t="shared" si="4"/>
        <v>0.74296553537868537</v>
      </c>
      <c r="M32" s="174">
        <f t="shared" si="5"/>
        <v>63.850465599855397</v>
      </c>
      <c r="N32" s="174">
        <f t="shared" si="0"/>
        <v>0.65706117888192206</v>
      </c>
      <c r="O32" s="174">
        <v>25</v>
      </c>
      <c r="P32" s="174" t="e">
        <f t="shared" si="1"/>
        <v>#VALUE!</v>
      </c>
    </row>
    <row r="33" spans="1:16" x14ac:dyDescent="0.25">
      <c r="A33" s="174" t="s">
        <v>163</v>
      </c>
      <c r="B33" s="174">
        <v>14493</v>
      </c>
      <c r="C33" s="174">
        <v>498</v>
      </c>
      <c r="D33" s="174">
        <v>299</v>
      </c>
      <c r="E33" s="174">
        <v>1255</v>
      </c>
      <c r="F33" s="174">
        <v>193.02</v>
      </c>
      <c r="G33" s="174">
        <v>1834</v>
      </c>
      <c r="H33" s="174">
        <v>53.154539999999997</v>
      </c>
      <c r="I33" s="174">
        <v>50.435169999999999</v>
      </c>
      <c r="J33" s="3">
        <f t="shared" si="2"/>
        <v>-68.935900913118076</v>
      </c>
      <c r="K33" s="95">
        <f t="shared" si="3"/>
        <v>0.27979525397656835</v>
      </c>
      <c r="L33" s="174">
        <f t="shared" si="4"/>
        <v>0.74206730655634034</v>
      </c>
      <c r="M33" s="174">
        <f t="shared" si="5"/>
        <v>68.935900913118076</v>
      </c>
      <c r="N33" s="174">
        <f t="shared" si="0"/>
        <v>0.65573510360062848</v>
      </c>
      <c r="O33" s="174">
        <v>26</v>
      </c>
      <c r="P33" s="174" t="e">
        <f t="shared" si="1"/>
        <v>#VALUE!</v>
      </c>
    </row>
    <row r="34" spans="1:16" x14ac:dyDescent="0.25">
      <c r="A34" s="174" t="s">
        <v>163</v>
      </c>
      <c r="B34" s="174">
        <v>15058</v>
      </c>
      <c r="C34" s="174">
        <v>515</v>
      </c>
      <c r="D34" s="174">
        <v>287</v>
      </c>
      <c r="E34" s="174">
        <v>1254</v>
      </c>
      <c r="F34" s="174">
        <v>192.82</v>
      </c>
      <c r="G34" s="174">
        <v>1826</v>
      </c>
      <c r="H34" s="174">
        <v>53.131819999999998</v>
      </c>
      <c r="I34" s="174">
        <v>50.426229999999997</v>
      </c>
      <c r="J34" s="3">
        <f t="shared" si="2"/>
        <v>-73.456287858240557</v>
      </c>
      <c r="K34" s="95">
        <f t="shared" si="3"/>
        <v>0.27846917869527449</v>
      </c>
      <c r="L34" s="174">
        <f t="shared" si="4"/>
        <v>0.74130164975207902</v>
      </c>
      <c r="M34" s="174">
        <f t="shared" si="5"/>
        <v>73.456287858240557</v>
      </c>
      <c r="N34" s="174">
        <f t="shared" si="0"/>
        <v>0.65440902831933467</v>
      </c>
      <c r="O34" s="174">
        <v>27</v>
      </c>
      <c r="P34" s="174" t="e">
        <f t="shared" si="1"/>
        <v>#VALUE!</v>
      </c>
    </row>
    <row r="35" spans="1:16" x14ac:dyDescent="0.25">
      <c r="A35" s="174" t="s">
        <v>163</v>
      </c>
      <c r="B35" s="174">
        <v>15625</v>
      </c>
      <c r="C35" s="174">
        <v>501</v>
      </c>
      <c r="D35" s="174">
        <v>302</v>
      </c>
      <c r="E35" s="174">
        <v>1253</v>
      </c>
      <c r="F35" s="174">
        <v>192.61</v>
      </c>
      <c r="G35" s="174">
        <v>1814</v>
      </c>
      <c r="H35" s="174">
        <v>53.127270000000003</v>
      </c>
      <c r="I35" s="174">
        <v>50.417290000000001</v>
      </c>
      <c r="J35" s="3">
        <f t="shared" si="2"/>
        <v>-80.23686827592428</v>
      </c>
      <c r="K35" s="95">
        <f t="shared" si="3"/>
        <v>0.27707679964991622</v>
      </c>
      <c r="L35" s="174">
        <f t="shared" si="4"/>
        <v>0.74104328898945782</v>
      </c>
      <c r="M35" s="174">
        <f t="shared" si="5"/>
        <v>80.23686827592428</v>
      </c>
      <c r="N35" s="174">
        <f t="shared" si="0"/>
        <v>0.6530166492739764</v>
      </c>
      <c r="O35" s="174">
        <v>28</v>
      </c>
      <c r="P35" s="174" t="e">
        <f t="shared" si="1"/>
        <v>#VALUE!</v>
      </c>
    </row>
    <row r="36" spans="1:16" x14ac:dyDescent="0.25">
      <c r="A36" s="174" t="s">
        <v>163</v>
      </c>
      <c r="B36" s="174">
        <v>16194</v>
      </c>
      <c r="C36" s="174">
        <v>515</v>
      </c>
      <c r="D36" s="174">
        <v>293</v>
      </c>
      <c r="E36" s="174">
        <v>1252</v>
      </c>
      <c r="F36" s="174">
        <v>192.41</v>
      </c>
      <c r="G36" s="174">
        <v>1802</v>
      </c>
      <c r="H36" s="174">
        <v>53.104550000000003</v>
      </c>
      <c r="I36" s="174">
        <v>50.408340000000003</v>
      </c>
      <c r="J36" s="3">
        <f t="shared" si="2"/>
        <v>-87.017448693608117</v>
      </c>
      <c r="K36" s="95">
        <f t="shared" si="3"/>
        <v>0.27575072436862241</v>
      </c>
      <c r="L36" s="174">
        <f t="shared" si="4"/>
        <v>0.74027817038242549</v>
      </c>
      <c r="M36" s="174">
        <f t="shared" si="5"/>
        <v>87.017448693608117</v>
      </c>
      <c r="N36" s="174">
        <f t="shared" si="0"/>
        <v>0.6516905739926826</v>
      </c>
      <c r="O36" s="174">
        <v>29</v>
      </c>
      <c r="P36" s="174" t="e">
        <f t="shared" si="1"/>
        <v>#VALUE!</v>
      </c>
    </row>
    <row r="37" spans="1:16" x14ac:dyDescent="0.25">
      <c r="A37" s="174" t="s">
        <v>163</v>
      </c>
      <c r="B37" s="174">
        <v>16763</v>
      </c>
      <c r="C37" s="174">
        <v>513</v>
      </c>
      <c r="D37" s="174">
        <v>296</v>
      </c>
      <c r="E37" s="174">
        <v>1251</v>
      </c>
      <c r="F37" s="174">
        <v>192.2</v>
      </c>
      <c r="G37" s="174">
        <v>1792</v>
      </c>
      <c r="H37" s="174">
        <v>53.1</v>
      </c>
      <c r="I37" s="174">
        <v>50.3994</v>
      </c>
      <c r="J37" s="3">
        <f t="shared" si="2"/>
        <v>-92.667932375011219</v>
      </c>
      <c r="K37" s="95">
        <f t="shared" si="3"/>
        <v>0.27435834532326392</v>
      </c>
      <c r="L37" s="174">
        <f t="shared" si="4"/>
        <v>0.74002005466469267</v>
      </c>
      <c r="M37" s="174">
        <f t="shared" si="5"/>
        <v>92.667932375011219</v>
      </c>
      <c r="N37" s="174">
        <f t="shared" si="0"/>
        <v>0.6502981949473241</v>
      </c>
      <c r="O37" s="174">
        <v>30</v>
      </c>
      <c r="P37" s="174" t="e">
        <f t="shared" si="1"/>
        <v>#VALUE!</v>
      </c>
    </row>
    <row r="38" spans="1:16" x14ac:dyDescent="0.25">
      <c r="A38" s="174" t="s">
        <v>163</v>
      </c>
      <c r="B38" s="174">
        <v>17333</v>
      </c>
      <c r="C38" s="174">
        <v>469</v>
      </c>
      <c r="D38" s="174">
        <v>340</v>
      </c>
      <c r="E38" s="174">
        <v>1250</v>
      </c>
      <c r="F38" s="174">
        <v>191.98</v>
      </c>
      <c r="G38" s="174">
        <v>1778</v>
      </c>
      <c r="H38" s="174">
        <v>53.1</v>
      </c>
      <c r="I38" s="174">
        <v>50.390459999999997</v>
      </c>
      <c r="J38" s="3">
        <f t="shared" si="2"/>
        <v>-100.57860952897568</v>
      </c>
      <c r="K38" s="95">
        <f t="shared" si="3"/>
        <v>0.27289966251384085</v>
      </c>
      <c r="L38" s="174">
        <f t="shared" si="4"/>
        <v>0.7398887876399125</v>
      </c>
      <c r="M38" s="174">
        <f t="shared" si="5"/>
        <v>100.57860952897568</v>
      </c>
      <c r="N38" s="174">
        <f t="shared" si="0"/>
        <v>0.64883951213790092</v>
      </c>
      <c r="O38" s="174">
        <v>31</v>
      </c>
      <c r="P38" s="174" t="e">
        <f t="shared" si="1"/>
        <v>#VALUE!</v>
      </c>
    </row>
    <row r="39" spans="1:16" x14ac:dyDescent="0.25">
      <c r="A39" s="174" t="s">
        <v>163</v>
      </c>
      <c r="B39" s="174">
        <v>17902</v>
      </c>
      <c r="C39" s="174">
        <v>491</v>
      </c>
      <c r="D39" s="174">
        <v>323</v>
      </c>
      <c r="E39" s="174">
        <v>1249</v>
      </c>
      <c r="F39" s="174">
        <v>191.77</v>
      </c>
      <c r="G39" s="174">
        <v>1766</v>
      </c>
      <c r="H39" s="174">
        <v>53.077269999999999</v>
      </c>
      <c r="I39" s="174">
        <v>50.381520000000002</v>
      </c>
      <c r="J39" s="3">
        <f t="shared" si="2"/>
        <v>-107.3591899466594</v>
      </c>
      <c r="K39" s="95">
        <f t="shared" si="3"/>
        <v>0.27150728346848257</v>
      </c>
      <c r="L39" s="174">
        <f t="shared" si="4"/>
        <v>0.73912433456640925</v>
      </c>
      <c r="M39" s="174">
        <f t="shared" si="5"/>
        <v>107.3591899466594</v>
      </c>
      <c r="N39" s="174">
        <f t="shared" si="0"/>
        <v>0.64744713309254265</v>
      </c>
      <c r="O39" s="174">
        <v>32</v>
      </c>
      <c r="P39" s="174" t="e">
        <f t="shared" si="1"/>
        <v>#VALUE!</v>
      </c>
    </row>
    <row r="40" spans="1:16" x14ac:dyDescent="0.25">
      <c r="A40" s="174" t="s">
        <v>163</v>
      </c>
      <c r="B40" s="174">
        <v>18470</v>
      </c>
      <c r="C40" s="174">
        <v>522</v>
      </c>
      <c r="D40" s="174">
        <v>299</v>
      </c>
      <c r="E40" s="174">
        <v>1248</v>
      </c>
      <c r="F40" s="174">
        <v>191.55</v>
      </c>
      <c r="G40" s="174">
        <v>1750</v>
      </c>
      <c r="H40" s="174">
        <v>53.045459999999999</v>
      </c>
      <c r="I40" s="174">
        <v>50.372579999999999</v>
      </c>
      <c r="J40" s="3">
        <f t="shared" si="2"/>
        <v>-116.39996383690436</v>
      </c>
      <c r="K40" s="95">
        <f t="shared" si="3"/>
        <v>0.2700486006590595</v>
      </c>
      <c r="L40" s="174">
        <f t="shared" si="4"/>
        <v>0.73810766604645528</v>
      </c>
      <c r="M40" s="174">
        <f t="shared" si="5"/>
        <v>116.39996383690436</v>
      </c>
      <c r="N40" s="174">
        <f t="shared" si="0"/>
        <v>0.64598845028311969</v>
      </c>
      <c r="O40" s="174">
        <v>33</v>
      </c>
      <c r="P40" s="174" t="e">
        <f t="shared" si="1"/>
        <v>#VALUE!</v>
      </c>
    </row>
    <row r="41" spans="1:16" x14ac:dyDescent="0.25">
      <c r="A41" s="174" t="s">
        <v>163</v>
      </c>
      <c r="B41" s="174">
        <v>19036</v>
      </c>
      <c r="C41" s="174">
        <v>493</v>
      </c>
      <c r="D41" s="174">
        <v>326</v>
      </c>
      <c r="E41" s="174">
        <v>1248</v>
      </c>
      <c r="F41" s="174">
        <v>191.34</v>
      </c>
      <c r="G41" s="174">
        <v>1737</v>
      </c>
      <c r="H41" s="174">
        <v>53.054549999999999</v>
      </c>
      <c r="I41" s="174">
        <v>50.372579999999999</v>
      </c>
      <c r="J41" s="3">
        <f t="shared" si="2"/>
        <v>-123.74559262272851</v>
      </c>
      <c r="K41" s="95">
        <f t="shared" si="3"/>
        <v>0.26865622161370106</v>
      </c>
      <c r="L41" s="174">
        <f t="shared" si="4"/>
        <v>0.73836065559745012</v>
      </c>
      <c r="M41" s="174">
        <f t="shared" si="5"/>
        <v>123.74559262272851</v>
      </c>
      <c r="N41" s="174">
        <f t="shared" si="0"/>
        <v>0.64459607123776119</v>
      </c>
      <c r="O41" s="174">
        <v>34</v>
      </c>
      <c r="P41" s="174" t="e">
        <f t="shared" si="1"/>
        <v>#VALUE!</v>
      </c>
    </row>
    <row r="42" spans="1:16" x14ac:dyDescent="0.25">
      <c r="A42" s="174" t="s">
        <v>163</v>
      </c>
      <c r="B42" s="174">
        <v>19602</v>
      </c>
      <c r="C42" s="174">
        <v>502</v>
      </c>
      <c r="D42" s="174">
        <v>320</v>
      </c>
      <c r="E42" s="174">
        <v>1246</v>
      </c>
      <c r="F42" s="174">
        <v>191.12</v>
      </c>
      <c r="G42" s="174">
        <v>1722</v>
      </c>
      <c r="H42" s="174">
        <v>53.040909999999997</v>
      </c>
      <c r="I42" s="174">
        <v>50.354689999999998</v>
      </c>
      <c r="J42" s="3">
        <f t="shared" si="2"/>
        <v>-132.22131814483316</v>
      </c>
      <c r="K42" s="95">
        <f t="shared" si="3"/>
        <v>0.26719753880427799</v>
      </c>
      <c r="L42" s="174">
        <f t="shared" si="4"/>
        <v>0.73771895181235048</v>
      </c>
      <c r="M42" s="174">
        <f t="shared" si="5"/>
        <v>132.22131814483316</v>
      </c>
      <c r="N42" s="174">
        <f t="shared" si="0"/>
        <v>0.64313738842833812</v>
      </c>
      <c r="O42" s="174">
        <v>35</v>
      </c>
      <c r="P42" s="174" t="e">
        <f t="shared" si="1"/>
        <v>#VALUE!</v>
      </c>
    </row>
    <row r="43" spans="1:16" x14ac:dyDescent="0.25">
      <c r="A43" s="174" t="s">
        <v>163</v>
      </c>
      <c r="B43" s="174">
        <v>20167</v>
      </c>
      <c r="C43" s="174">
        <v>502</v>
      </c>
      <c r="D43" s="174">
        <v>324</v>
      </c>
      <c r="E43" s="174">
        <v>1245</v>
      </c>
      <c r="F43" s="174">
        <v>190.9</v>
      </c>
      <c r="G43" s="174">
        <v>1706</v>
      </c>
      <c r="H43" s="174">
        <v>53.022730000000003</v>
      </c>
      <c r="I43" s="174">
        <v>50.345750000000002</v>
      </c>
      <c r="J43" s="3">
        <f t="shared" si="2"/>
        <v>-141.26209203507813</v>
      </c>
      <c r="K43" s="95">
        <f t="shared" si="3"/>
        <v>0.26573885599485486</v>
      </c>
      <c r="L43" s="174">
        <f t="shared" si="4"/>
        <v>0.73708244052476646</v>
      </c>
      <c r="M43" s="174">
        <f t="shared" si="5"/>
        <v>141.26209203507813</v>
      </c>
      <c r="N43" s="174">
        <f t="shared" si="0"/>
        <v>0.64167870561891505</v>
      </c>
      <c r="O43" s="174">
        <v>36</v>
      </c>
      <c r="P43" s="174" t="e">
        <f t="shared" si="1"/>
        <v>#VALUE!</v>
      </c>
    </row>
    <row r="44" spans="1:16" x14ac:dyDescent="0.25">
      <c r="A44" s="174" t="s">
        <v>163</v>
      </c>
      <c r="B44" s="174">
        <v>20731</v>
      </c>
      <c r="C44" s="174">
        <v>497</v>
      </c>
      <c r="D44" s="174">
        <v>330</v>
      </c>
      <c r="E44" s="174">
        <v>1244</v>
      </c>
      <c r="F44" s="174">
        <v>190.68</v>
      </c>
      <c r="G44" s="174">
        <v>1691</v>
      </c>
      <c r="H44" s="174">
        <v>53.018180000000001</v>
      </c>
      <c r="I44" s="174">
        <v>50.33681</v>
      </c>
      <c r="J44" s="3">
        <f t="shared" si="2"/>
        <v>-149.73781755718289</v>
      </c>
      <c r="K44" s="95">
        <f t="shared" si="3"/>
        <v>0.26428017318543179</v>
      </c>
      <c r="L44" s="174">
        <f t="shared" si="4"/>
        <v>0.73682508173395711</v>
      </c>
      <c r="M44" s="174">
        <f t="shared" si="5"/>
        <v>149.73781755718289</v>
      </c>
      <c r="N44" s="174">
        <f t="shared" si="0"/>
        <v>0.64022002280949186</v>
      </c>
      <c r="O44" s="174">
        <v>37</v>
      </c>
      <c r="P44" s="174" t="e">
        <f t="shared" si="1"/>
        <v>#VALUE!</v>
      </c>
    </row>
    <row r="45" spans="1:16" x14ac:dyDescent="0.25">
      <c r="A45" s="174" t="s">
        <v>163</v>
      </c>
      <c r="B45" s="174">
        <v>21296</v>
      </c>
      <c r="C45" s="174">
        <v>521</v>
      </c>
      <c r="D45" s="174">
        <v>312</v>
      </c>
      <c r="E45" s="174">
        <v>1244</v>
      </c>
      <c r="F45" s="174">
        <v>190.46</v>
      </c>
      <c r="G45" s="174">
        <v>1674</v>
      </c>
      <c r="H45" s="174">
        <v>52.99091</v>
      </c>
      <c r="I45" s="174">
        <v>50.33681</v>
      </c>
      <c r="J45" s="3">
        <f t="shared" si="2"/>
        <v>-159.34363981556817</v>
      </c>
      <c r="K45" s="95">
        <f t="shared" si="3"/>
        <v>0.26282149037600872</v>
      </c>
      <c r="L45" s="174">
        <f t="shared" si="4"/>
        <v>0.73606730195025805</v>
      </c>
      <c r="M45" s="174">
        <f t="shared" si="5"/>
        <v>159.34363981556817</v>
      </c>
      <c r="N45" s="174">
        <f t="shared" si="0"/>
        <v>0.6387613400000689</v>
      </c>
      <c r="O45" s="174">
        <v>38</v>
      </c>
      <c r="P45" s="174" t="e">
        <f t="shared" si="1"/>
        <v>#VALUE!</v>
      </c>
    </row>
    <row r="46" spans="1:16" x14ac:dyDescent="0.25">
      <c r="A46" s="174" t="s">
        <v>163</v>
      </c>
      <c r="B46" s="174">
        <v>21860</v>
      </c>
      <c r="C46" s="174">
        <v>493</v>
      </c>
      <c r="D46" s="174">
        <v>340</v>
      </c>
      <c r="E46" s="174">
        <v>1243</v>
      </c>
      <c r="F46" s="174">
        <v>190.23</v>
      </c>
      <c r="G46" s="174">
        <v>1653</v>
      </c>
      <c r="H46" s="174">
        <v>52.99091</v>
      </c>
      <c r="I46" s="174">
        <v>50.327869999999997</v>
      </c>
      <c r="J46" s="3">
        <f t="shared" si="2"/>
        <v>-171.20965554651468</v>
      </c>
      <c r="K46" s="95">
        <f t="shared" si="3"/>
        <v>0.26129650380252084</v>
      </c>
      <c r="L46" s="174">
        <f t="shared" si="4"/>
        <v>0.73593657372811927</v>
      </c>
      <c r="M46" s="174">
        <f t="shared" si="5"/>
        <v>171.20965554651468</v>
      </c>
      <c r="N46" s="174">
        <f t="shared" si="0"/>
        <v>0.63723635342658103</v>
      </c>
      <c r="O46" s="174">
        <v>39</v>
      </c>
      <c r="P46" s="174" t="e">
        <f t="shared" si="1"/>
        <v>#VALUE!</v>
      </c>
    </row>
    <row r="47" spans="1:16" x14ac:dyDescent="0.25">
      <c r="A47" s="174" t="s">
        <v>163</v>
      </c>
      <c r="B47" s="174">
        <v>22425</v>
      </c>
      <c r="C47" s="174">
        <v>489</v>
      </c>
      <c r="D47" s="174">
        <v>346</v>
      </c>
      <c r="E47" s="174">
        <v>1241</v>
      </c>
      <c r="F47" s="174">
        <v>190.01</v>
      </c>
      <c r="G47" s="174">
        <v>1634</v>
      </c>
      <c r="H47" s="174">
        <v>52.981819999999999</v>
      </c>
      <c r="I47" s="174">
        <v>50.309989999999999</v>
      </c>
      <c r="J47" s="3">
        <f t="shared" si="2"/>
        <v>-181.94557454118069</v>
      </c>
      <c r="K47" s="95">
        <f t="shared" si="3"/>
        <v>0.25983782099309771</v>
      </c>
      <c r="L47" s="174">
        <f t="shared" si="4"/>
        <v>0.73542274519771034</v>
      </c>
      <c r="M47" s="174">
        <f t="shared" si="5"/>
        <v>181.94557454118069</v>
      </c>
      <c r="N47" s="174">
        <f t="shared" si="0"/>
        <v>0.63577767061715784</v>
      </c>
      <c r="O47" s="174">
        <v>40</v>
      </c>
      <c r="P47" s="174" t="e">
        <f t="shared" si="1"/>
        <v>#VALUE!</v>
      </c>
    </row>
    <row r="48" spans="1:16" x14ac:dyDescent="0.25">
      <c r="A48" s="174" t="s">
        <v>163</v>
      </c>
      <c r="B48" s="174">
        <v>22993</v>
      </c>
      <c r="C48" s="174">
        <v>499</v>
      </c>
      <c r="D48" s="174">
        <v>340</v>
      </c>
      <c r="E48" s="174">
        <v>1241</v>
      </c>
      <c r="F48" s="174">
        <v>189.78</v>
      </c>
      <c r="G48" s="174">
        <v>1613</v>
      </c>
      <c r="H48" s="174">
        <v>52.963630000000002</v>
      </c>
      <c r="I48" s="174">
        <v>50.309989999999999</v>
      </c>
      <c r="J48" s="3">
        <f t="shared" si="2"/>
        <v>-193.81159027212721</v>
      </c>
      <c r="K48" s="95">
        <f t="shared" si="3"/>
        <v>0.25831283441961</v>
      </c>
      <c r="L48" s="174">
        <f t="shared" si="4"/>
        <v>0.73491785339348537</v>
      </c>
      <c r="M48" s="174">
        <f t="shared" si="5"/>
        <v>193.81159027212721</v>
      </c>
      <c r="N48" s="174">
        <f t="shared" si="0"/>
        <v>0.63425268404367019</v>
      </c>
      <c r="O48" s="174">
        <v>41</v>
      </c>
      <c r="P48" s="174" t="e">
        <f t="shared" si="1"/>
        <v>#VALUE!</v>
      </c>
    </row>
    <row r="49" spans="1:16" x14ac:dyDescent="0.25">
      <c r="A49" s="174" t="s">
        <v>163</v>
      </c>
      <c r="B49" s="174">
        <v>23561</v>
      </c>
      <c r="C49" s="174">
        <v>512</v>
      </c>
      <c r="D49" s="174">
        <v>330</v>
      </c>
      <c r="E49" s="174">
        <v>1239</v>
      </c>
      <c r="F49" s="174">
        <v>189.56</v>
      </c>
      <c r="G49" s="174">
        <v>1588</v>
      </c>
      <c r="H49" s="174">
        <v>52.95</v>
      </c>
      <c r="I49" s="174">
        <v>50.283160000000002</v>
      </c>
      <c r="J49" s="3">
        <f t="shared" si="2"/>
        <v>-207.93779947563507</v>
      </c>
      <c r="K49" s="95">
        <f t="shared" si="3"/>
        <v>0.25685415161018693</v>
      </c>
      <c r="L49" s="174">
        <f t="shared" si="4"/>
        <v>0.7341479197690074</v>
      </c>
      <c r="M49" s="174">
        <f t="shared" si="5"/>
        <v>207.93779947563507</v>
      </c>
      <c r="N49" s="174">
        <f t="shared" si="0"/>
        <v>0.63279400123424701</v>
      </c>
      <c r="O49" s="174">
        <v>42</v>
      </c>
      <c r="P49" s="174" t="e">
        <f t="shared" si="1"/>
        <v>#VALUE!</v>
      </c>
    </row>
    <row r="50" spans="1:16" x14ac:dyDescent="0.25">
      <c r="A50" s="174" t="s">
        <v>163</v>
      </c>
      <c r="B50" s="174">
        <v>24130</v>
      </c>
      <c r="C50" s="174">
        <v>510</v>
      </c>
      <c r="D50" s="174">
        <v>334</v>
      </c>
      <c r="E50" s="174">
        <v>1239</v>
      </c>
      <c r="F50" s="174">
        <v>189.33</v>
      </c>
      <c r="G50" s="174">
        <v>1563</v>
      </c>
      <c r="H50" s="174">
        <v>52.940910000000002</v>
      </c>
      <c r="I50" s="174">
        <v>50.292099999999998</v>
      </c>
      <c r="J50" s="3">
        <f t="shared" si="2"/>
        <v>-222.06400867914294</v>
      </c>
      <c r="K50" s="95">
        <f t="shared" si="3"/>
        <v>0.25532916503669922</v>
      </c>
      <c r="L50" s="174">
        <f t="shared" si="4"/>
        <v>0.73402635865940313</v>
      </c>
      <c r="M50" s="174">
        <f t="shared" si="5"/>
        <v>222.06400867914294</v>
      </c>
      <c r="N50" s="174">
        <f t="shared" si="0"/>
        <v>0.63126901466075935</v>
      </c>
      <c r="O50" s="174">
        <v>43</v>
      </c>
      <c r="P50" s="174" t="e">
        <f t="shared" si="1"/>
        <v>#VALUE!</v>
      </c>
    </row>
    <row r="51" spans="1:16" x14ac:dyDescent="0.25">
      <c r="A51" s="174" t="s">
        <v>163</v>
      </c>
      <c r="B51" s="174">
        <v>24699</v>
      </c>
      <c r="C51" s="174">
        <v>510</v>
      </c>
      <c r="D51" s="174">
        <v>338</v>
      </c>
      <c r="E51" s="174">
        <v>1238</v>
      </c>
      <c r="F51" s="174">
        <v>189.1</v>
      </c>
      <c r="G51" s="174">
        <v>1535</v>
      </c>
      <c r="H51" s="174">
        <v>52.92727</v>
      </c>
      <c r="I51" s="174">
        <v>50.283160000000002</v>
      </c>
      <c r="J51" s="3">
        <f t="shared" si="2"/>
        <v>-237.88536298707163</v>
      </c>
      <c r="K51" s="95">
        <f t="shared" si="3"/>
        <v>0.25380417846321135</v>
      </c>
      <c r="L51" s="174">
        <f t="shared" si="4"/>
        <v>0.73351775544270681</v>
      </c>
      <c r="M51" s="174">
        <f t="shared" si="5"/>
        <v>237.88536298707163</v>
      </c>
      <c r="N51" s="174">
        <f t="shared" si="0"/>
        <v>0.62974402808727148</v>
      </c>
      <c r="O51" s="174">
        <v>44</v>
      </c>
      <c r="P51" s="174" t="e">
        <f t="shared" si="1"/>
        <v>#VALUE!</v>
      </c>
    </row>
    <row r="52" spans="1:16" x14ac:dyDescent="0.25">
      <c r="A52" s="174" t="s">
        <v>163</v>
      </c>
      <c r="B52" s="174">
        <v>25268</v>
      </c>
      <c r="C52" s="174">
        <v>484</v>
      </c>
      <c r="D52" s="174">
        <v>363</v>
      </c>
      <c r="E52" s="174">
        <v>1237</v>
      </c>
      <c r="F52" s="174">
        <v>188.87</v>
      </c>
      <c r="G52" s="174">
        <v>1503</v>
      </c>
      <c r="H52" s="174">
        <v>52.92727</v>
      </c>
      <c r="I52" s="174">
        <v>50.27422</v>
      </c>
      <c r="J52" s="3">
        <f t="shared" si="2"/>
        <v>-255.96691076756167</v>
      </c>
      <c r="K52" s="95">
        <f t="shared" si="3"/>
        <v>0.25227919188972364</v>
      </c>
      <c r="L52" s="174">
        <f t="shared" si="4"/>
        <v>0.7333873410309304</v>
      </c>
      <c r="M52" s="174">
        <f t="shared" si="5"/>
        <v>255.96691076756167</v>
      </c>
      <c r="N52" s="174">
        <f t="shared" si="0"/>
        <v>0.62821904151378383</v>
      </c>
      <c r="O52" s="174">
        <v>45</v>
      </c>
      <c r="P52" s="174" t="e">
        <f t="shared" si="1"/>
        <v>#VALUE!</v>
      </c>
    </row>
    <row r="53" spans="1:16" x14ac:dyDescent="0.25">
      <c r="A53" s="174" t="s">
        <v>163</v>
      </c>
      <c r="B53" s="174">
        <v>25835</v>
      </c>
      <c r="C53" s="174">
        <v>513</v>
      </c>
      <c r="D53" s="174">
        <v>340</v>
      </c>
      <c r="E53" s="174">
        <v>1236</v>
      </c>
      <c r="F53" s="174">
        <v>188.64</v>
      </c>
      <c r="G53" s="174">
        <v>1471</v>
      </c>
      <c r="H53" s="174">
        <v>52.9</v>
      </c>
      <c r="I53" s="174">
        <v>50.265270000000001</v>
      </c>
      <c r="J53" s="3">
        <f t="shared" si="2"/>
        <v>-274.04845854805171</v>
      </c>
      <c r="K53" s="95">
        <f t="shared" si="3"/>
        <v>0.25075420531623571</v>
      </c>
      <c r="L53" s="174">
        <f t="shared" si="4"/>
        <v>0.73250137578280061</v>
      </c>
      <c r="M53" s="174">
        <f t="shared" si="5"/>
        <v>274.04845854805171</v>
      </c>
      <c r="N53" s="174">
        <f t="shared" si="0"/>
        <v>0.62669405494029584</v>
      </c>
      <c r="O53" s="174">
        <v>46</v>
      </c>
      <c r="P53" s="174" t="e">
        <f t="shared" si="1"/>
        <v>#VALUE!</v>
      </c>
    </row>
    <row r="54" spans="1:16" x14ac:dyDescent="0.25">
      <c r="A54" s="174" t="s">
        <v>163</v>
      </c>
      <c r="B54" s="174">
        <v>26401</v>
      </c>
      <c r="C54" s="174">
        <v>526</v>
      </c>
      <c r="D54" s="174">
        <v>331</v>
      </c>
      <c r="E54" s="174">
        <v>1233</v>
      </c>
      <c r="F54" s="174">
        <v>188.41</v>
      </c>
      <c r="G54" s="174">
        <v>1436</v>
      </c>
      <c r="H54" s="174">
        <v>52.881819999999998</v>
      </c>
      <c r="I54" s="174">
        <v>50.23845</v>
      </c>
      <c r="J54" s="3">
        <f t="shared" si="2"/>
        <v>-293.82515143296257</v>
      </c>
      <c r="K54" s="95">
        <f t="shared" si="3"/>
        <v>0.24922921874274803</v>
      </c>
      <c r="L54" s="174">
        <f t="shared" si="4"/>
        <v>0.73160741717838329</v>
      </c>
      <c r="M54" s="174">
        <f t="shared" si="5"/>
        <v>293.82515143296257</v>
      </c>
      <c r="N54" s="174">
        <f t="shared" si="0"/>
        <v>0.62516906836680819</v>
      </c>
      <c r="O54" s="174">
        <v>47</v>
      </c>
      <c r="P54" s="174" t="e">
        <f t="shared" si="1"/>
        <v>#VALUE!</v>
      </c>
    </row>
    <row r="55" spans="1:16" x14ac:dyDescent="0.25">
      <c r="A55" s="174" t="s">
        <v>163</v>
      </c>
      <c r="B55" s="174">
        <v>26966</v>
      </c>
      <c r="C55" s="174">
        <v>502</v>
      </c>
      <c r="D55" s="174">
        <v>356</v>
      </c>
      <c r="E55" s="174">
        <v>1232</v>
      </c>
      <c r="F55" s="174">
        <v>188.18</v>
      </c>
      <c r="G55" s="174">
        <v>1396</v>
      </c>
      <c r="H55" s="174">
        <v>52.877270000000003</v>
      </c>
      <c r="I55" s="174">
        <v>50.229509999999998</v>
      </c>
      <c r="J55" s="3">
        <f t="shared" si="2"/>
        <v>-316.42708615857509</v>
      </c>
      <c r="K55" s="95">
        <f t="shared" si="3"/>
        <v>0.24770423216926032</v>
      </c>
      <c r="L55" s="174">
        <f t="shared" si="4"/>
        <v>0.73135135813117691</v>
      </c>
      <c r="M55" s="174">
        <f t="shared" si="5"/>
        <v>316.42708615857509</v>
      </c>
      <c r="N55" s="174">
        <f t="shared" si="0"/>
        <v>0.62364408179332043</v>
      </c>
      <c r="O55" s="174">
        <v>48</v>
      </c>
      <c r="P55" s="174" t="e">
        <f t="shared" si="1"/>
        <v>#VALUE!</v>
      </c>
    </row>
    <row r="56" spans="1:16" x14ac:dyDescent="0.25">
      <c r="A56" s="174" t="s">
        <v>163</v>
      </c>
      <c r="B56" s="174">
        <v>27530</v>
      </c>
      <c r="C56" s="174">
        <v>521</v>
      </c>
      <c r="D56" s="174">
        <v>343</v>
      </c>
      <c r="E56" s="174">
        <v>1231</v>
      </c>
      <c r="F56" s="174">
        <v>187.95</v>
      </c>
      <c r="G56" s="174">
        <v>1355</v>
      </c>
      <c r="H56" s="174">
        <v>52.85</v>
      </c>
      <c r="I56" s="174">
        <v>50.220570000000002</v>
      </c>
      <c r="J56" s="3">
        <f t="shared" si="2"/>
        <v>-339.59406925232793</v>
      </c>
      <c r="K56" s="95">
        <f t="shared" si="3"/>
        <v>0.24617924559577242</v>
      </c>
      <c r="L56" s="174">
        <f t="shared" si="4"/>
        <v>0.73046716998975303</v>
      </c>
      <c r="M56" s="174">
        <f t="shared" si="5"/>
        <v>339.59406925232793</v>
      </c>
      <c r="N56" s="174">
        <f t="shared" si="0"/>
        <v>0.62211909521983255</v>
      </c>
      <c r="O56" s="174">
        <v>49</v>
      </c>
      <c r="P56" s="174" t="e">
        <f t="shared" si="1"/>
        <v>#VALUE!</v>
      </c>
    </row>
    <row r="57" spans="1:16" x14ac:dyDescent="0.25">
      <c r="A57" s="174" t="s">
        <v>163</v>
      </c>
      <c r="B57" s="174">
        <v>28094</v>
      </c>
      <c r="C57" s="174">
        <v>526</v>
      </c>
      <c r="D57" s="174">
        <v>342</v>
      </c>
      <c r="E57" s="174">
        <v>1230</v>
      </c>
      <c r="F57" s="174">
        <v>187.73</v>
      </c>
      <c r="G57" s="174">
        <v>1310</v>
      </c>
      <c r="H57" s="174">
        <v>52.836359999999999</v>
      </c>
      <c r="I57" s="174">
        <v>50.211620000000003</v>
      </c>
      <c r="J57" s="3">
        <f t="shared" si="2"/>
        <v>-365.021245818642</v>
      </c>
      <c r="K57" s="95">
        <f t="shared" si="3"/>
        <v>0.24472056278634932</v>
      </c>
      <c r="L57" s="174">
        <f t="shared" si="4"/>
        <v>0.72996005550090648</v>
      </c>
      <c r="M57" s="174">
        <f t="shared" si="5"/>
        <v>365.021245818642</v>
      </c>
      <c r="N57" s="174">
        <f t="shared" si="0"/>
        <v>0.62066041241040948</v>
      </c>
      <c r="O57" s="174">
        <v>50</v>
      </c>
      <c r="P57" s="174" t="e">
        <f t="shared" si="1"/>
        <v>#VALUE!</v>
      </c>
    </row>
    <row r="58" spans="1:16" x14ac:dyDescent="0.25">
      <c r="A58" s="174" t="s">
        <v>163</v>
      </c>
      <c r="B58" s="174">
        <v>28659</v>
      </c>
      <c r="C58" s="174">
        <v>517</v>
      </c>
      <c r="D58" s="174">
        <v>352</v>
      </c>
      <c r="E58" s="174">
        <v>1229</v>
      </c>
      <c r="F58" s="174">
        <v>187.49</v>
      </c>
      <c r="G58" s="174">
        <v>1262</v>
      </c>
      <c r="H58" s="174">
        <v>52.827269999999999</v>
      </c>
      <c r="I58" s="174">
        <v>50.202680000000001</v>
      </c>
      <c r="J58" s="3">
        <f t="shared" si="2"/>
        <v>-392.14356748937701</v>
      </c>
      <c r="K58" s="95">
        <f t="shared" si="3"/>
        <v>0.24312927244879701</v>
      </c>
      <c r="L58" s="174">
        <f t="shared" si="4"/>
        <v>0.72957898947766064</v>
      </c>
      <c r="M58" s="174">
        <f t="shared" si="5"/>
        <v>392.14356748937701</v>
      </c>
      <c r="N58" s="174">
        <f t="shared" si="0"/>
        <v>0.61906912207285714</v>
      </c>
      <c r="O58" s="174">
        <v>51</v>
      </c>
      <c r="P58" s="174" t="e">
        <f t="shared" si="1"/>
        <v>#VALUE!</v>
      </c>
    </row>
    <row r="59" spans="1:16" x14ac:dyDescent="0.25">
      <c r="A59" s="174" t="s">
        <v>163</v>
      </c>
      <c r="B59" s="174">
        <v>29223</v>
      </c>
      <c r="C59" s="174">
        <v>525</v>
      </c>
      <c r="D59" s="174">
        <v>348</v>
      </c>
      <c r="E59" s="174">
        <v>1228</v>
      </c>
      <c r="F59" s="174">
        <v>187.26</v>
      </c>
      <c r="G59" s="174">
        <v>1211</v>
      </c>
      <c r="H59" s="174">
        <v>52.804549999999999</v>
      </c>
      <c r="I59" s="174">
        <v>50.193739999999998</v>
      </c>
      <c r="J59" s="3">
        <f t="shared" si="2"/>
        <v>-420.96103426453305</v>
      </c>
      <c r="K59" s="95">
        <f t="shared" si="3"/>
        <v>0.2416042858753091</v>
      </c>
      <c r="L59" s="174">
        <f t="shared" si="4"/>
        <v>0.72882175810471006</v>
      </c>
      <c r="M59" s="174">
        <f t="shared" si="5"/>
        <v>420.96103426453305</v>
      </c>
      <c r="N59" s="174">
        <f t="shared" si="0"/>
        <v>0.61754413549936926</v>
      </c>
      <c r="O59" s="174">
        <v>52</v>
      </c>
      <c r="P59" s="174" t="e">
        <f t="shared" si="1"/>
        <v>#VALUE!</v>
      </c>
    </row>
    <row r="60" spans="1:16" x14ac:dyDescent="0.25">
      <c r="A60" s="174" t="s">
        <v>163</v>
      </c>
      <c r="B60" s="174">
        <v>29790</v>
      </c>
      <c r="C60" s="174">
        <v>529</v>
      </c>
      <c r="D60" s="174">
        <v>347</v>
      </c>
      <c r="E60" s="174">
        <v>1226</v>
      </c>
      <c r="F60" s="174">
        <v>187.04</v>
      </c>
      <c r="G60" s="174">
        <v>1156</v>
      </c>
      <c r="H60" s="174">
        <v>52.795459999999999</v>
      </c>
      <c r="I60" s="174">
        <v>50.17586</v>
      </c>
      <c r="J60" s="3">
        <f t="shared" si="2"/>
        <v>-452.03869451225023</v>
      </c>
      <c r="K60" s="95">
        <f t="shared" si="3"/>
        <v>0.240145603065886</v>
      </c>
      <c r="L60" s="174">
        <f t="shared" si="4"/>
        <v>0.72831132343725091</v>
      </c>
      <c r="M60" s="174">
        <f t="shared" si="5"/>
        <v>452.03869451225023</v>
      </c>
      <c r="N60" s="174">
        <f t="shared" si="0"/>
        <v>0.61608545268994619</v>
      </c>
      <c r="O60" s="174">
        <v>53</v>
      </c>
      <c r="P60" s="174" t="e">
        <f t="shared" si="1"/>
        <v>#VALUE!</v>
      </c>
    </row>
    <row r="61" spans="1:16" x14ac:dyDescent="0.25">
      <c r="A61" s="174" t="s">
        <v>163</v>
      </c>
      <c r="B61" s="174">
        <v>30358</v>
      </c>
      <c r="C61" s="174">
        <v>497</v>
      </c>
      <c r="D61" s="174">
        <v>379</v>
      </c>
      <c r="E61" s="174">
        <v>1224</v>
      </c>
      <c r="F61" s="174">
        <v>186.8</v>
      </c>
      <c r="G61" s="174">
        <v>1098</v>
      </c>
      <c r="H61" s="174">
        <v>52.795459999999999</v>
      </c>
      <c r="I61" s="174">
        <v>50.157969999999999</v>
      </c>
      <c r="J61" s="3">
        <f t="shared" si="2"/>
        <v>-484.81149986438834</v>
      </c>
      <c r="K61" s="95">
        <f t="shared" si="3"/>
        <v>0.23855431272833369</v>
      </c>
      <c r="L61" s="174">
        <f t="shared" si="4"/>
        <v>0.72805164697976121</v>
      </c>
      <c r="M61" s="174">
        <f t="shared" si="5"/>
        <v>484.81149986438834</v>
      </c>
      <c r="N61" s="174">
        <f t="shared" si="0"/>
        <v>0.61449416235239385</v>
      </c>
      <c r="O61" s="174">
        <v>54</v>
      </c>
      <c r="P61" s="174" t="e">
        <f t="shared" si="1"/>
        <v>#VALUE!</v>
      </c>
    </row>
    <row r="62" spans="1:16" x14ac:dyDescent="0.25">
      <c r="A62" s="174" t="s">
        <v>163</v>
      </c>
      <c r="B62" s="174">
        <v>30926</v>
      </c>
      <c r="C62" s="174">
        <v>498</v>
      </c>
      <c r="D62" s="174">
        <v>381</v>
      </c>
      <c r="E62" s="174">
        <v>1223</v>
      </c>
      <c r="F62" s="174">
        <v>186.57</v>
      </c>
      <c r="G62" s="174">
        <v>1036</v>
      </c>
      <c r="H62" s="174">
        <v>52.781820000000003</v>
      </c>
      <c r="I62" s="174">
        <v>50.149030000000003</v>
      </c>
      <c r="J62" s="3">
        <f t="shared" si="2"/>
        <v>-519.84449868908769</v>
      </c>
      <c r="K62" s="95">
        <f t="shared" si="3"/>
        <v>0.23702932615484579</v>
      </c>
      <c r="L62" s="174">
        <f t="shared" si="4"/>
        <v>0.72754580460081908</v>
      </c>
      <c r="M62" s="174">
        <f t="shared" si="5"/>
        <v>519.84449868908769</v>
      </c>
      <c r="N62" s="174">
        <f t="shared" si="0"/>
        <v>0.61296917577890597</v>
      </c>
      <c r="O62" s="174">
        <v>55</v>
      </c>
      <c r="P62" s="174" t="e">
        <f t="shared" si="1"/>
        <v>#VALUE!</v>
      </c>
    </row>
    <row r="63" spans="1:16" x14ac:dyDescent="0.25">
      <c r="A63" s="174" t="s">
        <v>163</v>
      </c>
      <c r="B63" s="174">
        <v>31495</v>
      </c>
      <c r="C63" s="174">
        <v>528</v>
      </c>
      <c r="D63" s="174">
        <v>357</v>
      </c>
      <c r="E63" s="174">
        <v>1223</v>
      </c>
      <c r="F63" s="174">
        <v>186.34</v>
      </c>
      <c r="G63" s="174">
        <v>971</v>
      </c>
      <c r="H63" s="174">
        <v>52.754550000000002</v>
      </c>
      <c r="I63" s="174">
        <v>50.149030000000003</v>
      </c>
      <c r="J63" s="3">
        <f t="shared" si="2"/>
        <v>-556.57264261820808</v>
      </c>
      <c r="K63" s="95">
        <f t="shared" si="3"/>
        <v>0.23550433958135808</v>
      </c>
      <c r="L63" s="174">
        <f t="shared" si="4"/>
        <v>0.72679421820886658</v>
      </c>
      <c r="M63" s="174">
        <f t="shared" si="5"/>
        <v>556.57264261820808</v>
      </c>
      <c r="N63" s="174">
        <f t="shared" si="0"/>
        <v>0.61144418920541821</v>
      </c>
      <c r="O63" s="174">
        <v>56</v>
      </c>
      <c r="P63" s="174" t="e">
        <f t="shared" si="1"/>
        <v>#VALUE!</v>
      </c>
    </row>
    <row r="64" spans="1:16" x14ac:dyDescent="0.25">
      <c r="A64" s="174" t="s">
        <v>163</v>
      </c>
      <c r="B64" s="174">
        <v>32064</v>
      </c>
      <c r="C64" s="174">
        <v>517</v>
      </c>
      <c r="D64" s="174">
        <v>368</v>
      </c>
      <c r="E64" s="174">
        <v>1222</v>
      </c>
      <c r="F64" s="174">
        <v>186.11</v>
      </c>
      <c r="G64" s="174">
        <v>903</v>
      </c>
      <c r="H64" s="174">
        <v>52.754550000000002</v>
      </c>
      <c r="I64" s="174">
        <v>50.140090000000001</v>
      </c>
      <c r="J64" s="3">
        <f t="shared" si="2"/>
        <v>-594.99593165174929</v>
      </c>
      <c r="K64" s="95">
        <f t="shared" si="3"/>
        <v>0.23397935300787037</v>
      </c>
      <c r="L64" s="174">
        <f t="shared" si="4"/>
        <v>0.72666465358297483</v>
      </c>
      <c r="M64" s="174">
        <f t="shared" si="5"/>
        <v>594.99593165174929</v>
      </c>
      <c r="N64" s="174">
        <f t="shared" si="0"/>
        <v>0.60991920263193045</v>
      </c>
      <c r="O64" s="174">
        <v>57</v>
      </c>
      <c r="P64" s="174" t="e">
        <f t="shared" si="1"/>
        <v>#VALUE!</v>
      </c>
    </row>
    <row r="65" spans="1:16" x14ac:dyDescent="0.25">
      <c r="A65" s="174" t="s">
        <v>163</v>
      </c>
      <c r="B65" s="174">
        <v>32632</v>
      </c>
      <c r="C65" s="174">
        <v>518</v>
      </c>
      <c r="D65" s="174">
        <v>371</v>
      </c>
      <c r="E65" s="174">
        <v>1220</v>
      </c>
      <c r="F65" s="174">
        <v>185.88</v>
      </c>
      <c r="G65" s="174">
        <v>833</v>
      </c>
      <c r="H65" s="174">
        <v>52.736359999999998</v>
      </c>
      <c r="I65" s="174">
        <v>50.122210000000003</v>
      </c>
      <c r="J65" s="3">
        <f t="shared" si="2"/>
        <v>-634.54931742157123</v>
      </c>
      <c r="K65" s="95">
        <f t="shared" si="3"/>
        <v>0.23245436643438247</v>
      </c>
      <c r="L65" s="174">
        <f t="shared" si="4"/>
        <v>0.72590467507807932</v>
      </c>
      <c r="M65" s="174">
        <f t="shared" si="5"/>
        <v>634.54931742157123</v>
      </c>
      <c r="N65" s="174">
        <f t="shared" si="0"/>
        <v>0.60839421605844257</v>
      </c>
      <c r="O65" s="174">
        <v>58</v>
      </c>
      <c r="P65" s="174" t="e">
        <f t="shared" si="1"/>
        <v>#VALUE!</v>
      </c>
    </row>
    <row r="66" spans="1:16" x14ac:dyDescent="0.25">
      <c r="A66" s="174" t="s">
        <v>163</v>
      </c>
      <c r="B66" s="174">
        <v>33199</v>
      </c>
      <c r="C66" s="174">
        <v>534</v>
      </c>
      <c r="D66" s="174">
        <v>362</v>
      </c>
      <c r="E66" s="174">
        <v>1218</v>
      </c>
      <c r="F66" s="174">
        <v>185.64</v>
      </c>
      <c r="G66" s="174">
        <v>758</v>
      </c>
      <c r="H66" s="174">
        <v>52.704540000000001</v>
      </c>
      <c r="I66" s="174">
        <v>50.113259999999997</v>
      </c>
      <c r="J66" s="3">
        <f t="shared" si="2"/>
        <v>-676.92794503209473</v>
      </c>
      <c r="K66" s="95">
        <f t="shared" si="3"/>
        <v>0.23086307609682993</v>
      </c>
      <c r="L66" s="174">
        <f t="shared" si="4"/>
        <v>0.72489948466965326</v>
      </c>
      <c r="M66" s="174">
        <f t="shared" si="5"/>
        <v>676.92794503209473</v>
      </c>
      <c r="N66" s="174">
        <f t="shared" si="0"/>
        <v>0.60680292572089001</v>
      </c>
      <c r="O66" s="174">
        <v>59</v>
      </c>
      <c r="P66" s="174" t="e">
        <f t="shared" si="1"/>
        <v>#VALUE!</v>
      </c>
    </row>
    <row r="67" spans="1:16" x14ac:dyDescent="0.25">
      <c r="A67" s="174" t="s">
        <v>163</v>
      </c>
      <c r="B67" s="174">
        <v>33764</v>
      </c>
      <c r="C67" s="174">
        <v>519</v>
      </c>
      <c r="D67" s="174">
        <v>377</v>
      </c>
      <c r="E67" s="174">
        <v>1218</v>
      </c>
      <c r="F67" s="174">
        <v>185.41</v>
      </c>
      <c r="G67" s="174">
        <v>687</v>
      </c>
      <c r="H67" s="174">
        <v>52.704540000000001</v>
      </c>
      <c r="I67" s="174">
        <v>50.104320000000001</v>
      </c>
      <c r="J67" s="3">
        <f t="shared" si="2"/>
        <v>-717.04637917005698</v>
      </c>
      <c r="K67" s="95">
        <f t="shared" si="3"/>
        <v>0.22933808952334223</v>
      </c>
      <c r="L67" s="174">
        <f t="shared" si="4"/>
        <v>0.72477016557540674</v>
      </c>
      <c r="M67" s="174">
        <f t="shared" si="5"/>
        <v>717.04637917005698</v>
      </c>
      <c r="N67" s="174">
        <f t="shared" si="0"/>
        <v>0.60527793914740236</v>
      </c>
      <c r="O67" s="174">
        <v>60</v>
      </c>
      <c r="P67" s="174" t="e">
        <f t="shared" si="1"/>
        <v>#VALUE!</v>
      </c>
    </row>
    <row r="68" spans="1:16" x14ac:dyDescent="0.25">
      <c r="A68" s="174" t="s">
        <v>163</v>
      </c>
      <c r="B68" s="174">
        <v>34330</v>
      </c>
      <c r="C68" s="174">
        <v>529</v>
      </c>
      <c r="D68" s="174">
        <v>371</v>
      </c>
      <c r="E68" s="174">
        <v>1217</v>
      </c>
      <c r="F68" s="174">
        <v>185.18</v>
      </c>
      <c r="G68" s="174">
        <v>619</v>
      </c>
      <c r="H68" s="174">
        <v>52.690910000000002</v>
      </c>
      <c r="I68" s="174">
        <v>50.095379999999999</v>
      </c>
      <c r="J68" s="3">
        <f t="shared" si="2"/>
        <v>-755.46966820359819</v>
      </c>
      <c r="K68" s="95">
        <f t="shared" si="3"/>
        <v>0.22781310294985452</v>
      </c>
      <c r="L68" s="174">
        <f t="shared" si="4"/>
        <v>0.72426609403655295</v>
      </c>
      <c r="M68" s="174">
        <f t="shared" si="5"/>
        <v>755.46966820359819</v>
      </c>
      <c r="N68" s="174">
        <f t="shared" si="0"/>
        <v>0.6037529525739147</v>
      </c>
      <c r="O68" s="174">
        <v>61</v>
      </c>
      <c r="P68" s="174" t="e">
        <f t="shared" si="1"/>
        <v>#VALUE!</v>
      </c>
    </row>
    <row r="69" spans="1:16" x14ac:dyDescent="0.25">
      <c r="A69" s="174" t="s">
        <v>163</v>
      </c>
      <c r="B69" s="174">
        <v>34894</v>
      </c>
      <c r="C69" s="174">
        <v>528</v>
      </c>
      <c r="D69" s="174">
        <v>375</v>
      </c>
      <c r="E69" s="174">
        <v>1216</v>
      </c>
      <c r="F69" s="174">
        <v>184.95</v>
      </c>
      <c r="G69" s="174">
        <v>556</v>
      </c>
      <c r="H69" s="174">
        <v>52.672730000000001</v>
      </c>
      <c r="I69" s="174">
        <v>50.086440000000003</v>
      </c>
      <c r="J69" s="3">
        <f t="shared" si="2"/>
        <v>-791.06771539643796</v>
      </c>
      <c r="K69" s="95">
        <f t="shared" si="3"/>
        <v>0.22628811637636662</v>
      </c>
      <c r="L69" s="174">
        <f t="shared" si="4"/>
        <v>0.72363722863669089</v>
      </c>
      <c r="M69" s="174">
        <f t="shared" si="5"/>
        <v>791.06771539643796</v>
      </c>
      <c r="N69" s="174">
        <f t="shared" si="0"/>
        <v>0.60222796600042672</v>
      </c>
      <c r="O69" s="174">
        <v>62</v>
      </c>
      <c r="P69" s="174" t="e">
        <f t="shared" si="1"/>
        <v>#VALUE!</v>
      </c>
    </row>
    <row r="70" spans="1:16" x14ac:dyDescent="0.25">
      <c r="A70" s="174" t="s">
        <v>163</v>
      </c>
      <c r="B70" s="174">
        <v>35459</v>
      </c>
      <c r="C70" s="174">
        <v>525</v>
      </c>
      <c r="D70" s="174">
        <v>380</v>
      </c>
      <c r="E70" s="174">
        <v>1215</v>
      </c>
      <c r="F70" s="174">
        <v>184.72</v>
      </c>
      <c r="G70" s="174">
        <v>512</v>
      </c>
      <c r="H70" s="174">
        <v>52.663640000000001</v>
      </c>
      <c r="I70" s="174">
        <v>50.077500000000001</v>
      </c>
      <c r="J70" s="3">
        <f t="shared" si="2"/>
        <v>-815.92984359461161</v>
      </c>
      <c r="K70" s="95">
        <f t="shared" si="3"/>
        <v>0.22476312980287891</v>
      </c>
      <c r="L70" s="174">
        <f t="shared" si="4"/>
        <v>0.72325836823660639</v>
      </c>
      <c r="M70" s="174">
        <f t="shared" si="5"/>
        <v>815.92984359461161</v>
      </c>
      <c r="N70" s="174">
        <f t="shared" si="0"/>
        <v>0.60070297942693907</v>
      </c>
      <c r="O70" s="174">
        <v>63</v>
      </c>
      <c r="P70" s="174" t="e">
        <f t="shared" si="1"/>
        <v>#VALUE!</v>
      </c>
    </row>
    <row r="71" spans="1:16" x14ac:dyDescent="0.25">
      <c r="A71" s="174" t="s">
        <v>163</v>
      </c>
      <c r="B71" s="174">
        <v>36023</v>
      </c>
      <c r="C71" s="174">
        <v>512</v>
      </c>
      <c r="D71" s="174">
        <v>394</v>
      </c>
      <c r="E71" s="174">
        <v>1214</v>
      </c>
      <c r="F71" s="174">
        <v>184.49</v>
      </c>
      <c r="G71" s="174">
        <v>479</v>
      </c>
      <c r="H71" s="174">
        <v>52.659089999999999</v>
      </c>
      <c r="I71" s="174">
        <v>50.068550000000002</v>
      </c>
      <c r="J71" s="3">
        <f t="shared" si="2"/>
        <v>-834.57643974324196</v>
      </c>
      <c r="K71" s="95">
        <f t="shared" si="3"/>
        <v>0.2232381432293912</v>
      </c>
      <c r="L71" s="174">
        <f t="shared" si="4"/>
        <v>0.72300415783797134</v>
      </c>
      <c r="M71" s="174">
        <f t="shared" si="5"/>
        <v>834.57643974324196</v>
      </c>
      <c r="N71" s="174">
        <f t="shared" si="0"/>
        <v>0.5991779928534513</v>
      </c>
      <c r="O71" s="174">
        <v>64</v>
      </c>
      <c r="P71" s="174" t="e">
        <f t="shared" si="1"/>
        <v>#VALUE!</v>
      </c>
    </row>
    <row r="72" spans="1:16" x14ac:dyDescent="0.25">
      <c r="A72" s="174" t="s">
        <v>163</v>
      </c>
      <c r="B72" s="174">
        <v>36587</v>
      </c>
      <c r="C72" s="174">
        <v>556</v>
      </c>
      <c r="D72" s="174">
        <v>360</v>
      </c>
      <c r="E72" s="174">
        <v>1213</v>
      </c>
      <c r="F72" s="174">
        <v>184.26</v>
      </c>
      <c r="G72" s="174">
        <v>492</v>
      </c>
      <c r="H72" s="174">
        <v>52.613639999999997</v>
      </c>
      <c r="I72" s="174">
        <v>50.059609999999999</v>
      </c>
      <c r="J72" s="3">
        <f t="shared" ref="J72:J135" si="6">G72/I$6-I$5/I$6</f>
        <v>-827.23081095741793</v>
      </c>
      <c r="K72" s="95">
        <f t="shared" si="3"/>
        <v>0.2217131566559033</v>
      </c>
      <c r="L72" s="174">
        <f t="shared" si="4"/>
        <v>0.7216277749153609</v>
      </c>
      <c r="M72" s="174">
        <f t="shared" si="5"/>
        <v>827.23081095741793</v>
      </c>
      <c r="N72" s="174">
        <f t="shared" ref="N72:N135" si="7">IF(B72="","",K72+1/2.66)</f>
        <v>0.59765300627996343</v>
      </c>
      <c r="O72" s="174">
        <v>65</v>
      </c>
      <c r="P72" s="174" t="e">
        <f t="shared" ref="P72:P135" si="8">IF(B72="","",(F72-N$4)/N$4)</f>
        <v>#VALUE!</v>
      </c>
    </row>
    <row r="73" spans="1:16" x14ac:dyDescent="0.25">
      <c r="A73" s="174" t="s">
        <v>163</v>
      </c>
      <c r="B73" s="174">
        <v>37153</v>
      </c>
      <c r="C73" s="174">
        <v>535</v>
      </c>
      <c r="D73" s="174">
        <v>379</v>
      </c>
      <c r="E73" s="174">
        <v>1212</v>
      </c>
      <c r="F73" s="174">
        <v>184.03</v>
      </c>
      <c r="G73" s="174">
        <v>517</v>
      </c>
      <c r="H73" s="174">
        <v>52.622729999999997</v>
      </c>
      <c r="I73" s="174">
        <v>50.050669999999997</v>
      </c>
      <c r="J73" s="3">
        <f t="shared" si="6"/>
        <v>-813.10460175391017</v>
      </c>
      <c r="K73" s="95">
        <f t="shared" ref="K73:K136" si="9">IF(B73="",0,(F73-K$2)/K$2)</f>
        <v>0.22018817008241559</v>
      </c>
      <c r="L73" s="174">
        <f t="shared" ref="L73:L136" si="10">IF(B73="","",H73*H73*I73/4*3.1416/K$2/1000)</f>
        <v>0.72174822817188045</v>
      </c>
      <c r="M73" s="174">
        <f t="shared" ref="M73:M136" si="11">IF(OR(J73="",-(J73-MAX(J$8:J$58))&lt;0),"",-(J73))</f>
        <v>813.10460175391017</v>
      </c>
      <c r="N73" s="174">
        <f t="shared" si="7"/>
        <v>0.59612801970647578</v>
      </c>
      <c r="O73" s="174">
        <v>66</v>
      </c>
      <c r="P73" s="174" t="e">
        <f t="shared" si="8"/>
        <v>#VALUE!</v>
      </c>
    </row>
    <row r="74" spans="1:16" x14ac:dyDescent="0.25">
      <c r="A74" s="174" t="s">
        <v>163</v>
      </c>
      <c r="B74" s="174">
        <v>37721</v>
      </c>
      <c r="C74" s="174">
        <v>530</v>
      </c>
      <c r="D74" s="174">
        <v>386</v>
      </c>
      <c r="E74" s="174">
        <v>1211</v>
      </c>
      <c r="F74" s="174">
        <v>183.8</v>
      </c>
      <c r="G74" s="174">
        <v>542</v>
      </c>
      <c r="H74" s="174">
        <v>52.613639999999997</v>
      </c>
      <c r="I74" s="174">
        <v>50.041730000000001</v>
      </c>
      <c r="J74" s="3">
        <f t="shared" si="6"/>
        <v>-798.9783925504023</v>
      </c>
      <c r="K74" s="95">
        <f t="shared" si="9"/>
        <v>0.21866318350892788</v>
      </c>
      <c r="L74" s="174">
        <f t="shared" si="10"/>
        <v>0.72137002810879403</v>
      </c>
      <c r="M74" s="174">
        <f t="shared" si="11"/>
        <v>798.9783925504023</v>
      </c>
      <c r="N74" s="174">
        <f t="shared" si="7"/>
        <v>0.59460303313298801</v>
      </c>
      <c r="O74" s="174">
        <v>67</v>
      </c>
      <c r="P74" s="174" t="e">
        <f t="shared" si="8"/>
        <v>#VALUE!</v>
      </c>
    </row>
    <row r="75" spans="1:16" x14ac:dyDescent="0.25">
      <c r="A75" s="174" t="s">
        <v>163</v>
      </c>
      <c r="B75" s="174">
        <v>38290</v>
      </c>
      <c r="C75" s="174">
        <v>534</v>
      </c>
      <c r="D75" s="174">
        <v>386</v>
      </c>
      <c r="E75" s="174">
        <v>1210</v>
      </c>
      <c r="F75" s="174">
        <v>183.57</v>
      </c>
      <c r="G75" s="174">
        <v>563</v>
      </c>
      <c r="H75" s="174">
        <v>52.595460000000003</v>
      </c>
      <c r="I75" s="174">
        <v>50.041730000000001</v>
      </c>
      <c r="J75" s="3">
        <f t="shared" si="6"/>
        <v>-787.11237681945568</v>
      </c>
      <c r="K75" s="95">
        <f t="shared" si="9"/>
        <v>0.21713819693544001</v>
      </c>
      <c r="L75" s="174">
        <f t="shared" si="10"/>
        <v>0.72087159305156456</v>
      </c>
      <c r="M75" s="174">
        <f t="shared" si="11"/>
        <v>787.11237681945568</v>
      </c>
      <c r="N75" s="174">
        <f t="shared" si="7"/>
        <v>0.59307804655950014</v>
      </c>
      <c r="O75" s="174">
        <v>68</v>
      </c>
      <c r="P75" s="174" t="e">
        <f t="shared" si="8"/>
        <v>#VALUE!</v>
      </c>
    </row>
    <row r="76" spans="1:16" x14ac:dyDescent="0.25">
      <c r="A76" s="174" t="s">
        <v>163</v>
      </c>
      <c r="B76" s="174">
        <v>38859</v>
      </c>
      <c r="C76" s="174">
        <v>544</v>
      </c>
      <c r="D76" s="174">
        <v>381</v>
      </c>
      <c r="E76" s="174">
        <v>1210</v>
      </c>
      <c r="F76" s="174">
        <v>183.34</v>
      </c>
      <c r="G76" s="174">
        <v>1942</v>
      </c>
      <c r="H76" s="174">
        <v>52.577269999999999</v>
      </c>
      <c r="I76" s="174">
        <v>50.032789999999999</v>
      </c>
      <c r="J76" s="3">
        <f t="shared" si="6"/>
        <v>-7.9106771539643432</v>
      </c>
      <c r="K76" s="95">
        <f t="shared" si="9"/>
        <v>0.21561321036195227</v>
      </c>
      <c r="L76" s="174">
        <f t="shared" si="10"/>
        <v>0.72024436093432875</v>
      </c>
      <c r="M76" s="174">
        <f t="shared" si="11"/>
        <v>7.9106771539643432</v>
      </c>
      <c r="N76" s="174">
        <f t="shared" si="7"/>
        <v>0.59155305998601238</v>
      </c>
      <c r="O76" s="174">
        <v>69</v>
      </c>
      <c r="P76" s="174" t="e">
        <f t="shared" si="8"/>
        <v>#VALUE!</v>
      </c>
    </row>
    <row r="77" spans="1:16" x14ac:dyDescent="0.25">
      <c r="A77" s="174" t="s">
        <v>163</v>
      </c>
      <c r="B77" s="174">
        <v>39427</v>
      </c>
      <c r="C77" s="174">
        <v>530</v>
      </c>
      <c r="D77" s="174">
        <v>395</v>
      </c>
      <c r="E77" s="174">
        <v>1208</v>
      </c>
      <c r="F77" s="174">
        <v>183.11</v>
      </c>
      <c r="G77" s="174">
        <v>1962</v>
      </c>
      <c r="H77" s="174">
        <v>52.57273</v>
      </c>
      <c r="I77" s="174">
        <v>50.014899999999997</v>
      </c>
      <c r="J77" s="3">
        <f t="shared" si="6"/>
        <v>3.3902902088418614</v>
      </c>
      <c r="K77" s="95">
        <f t="shared" si="9"/>
        <v>0.21408822378846457</v>
      </c>
      <c r="L77" s="174">
        <f t="shared" si="10"/>
        <v>0.71986249133103142</v>
      </c>
      <c r="M77" s="174" t="str">
        <f t="shared" si="11"/>
        <v/>
      </c>
      <c r="N77" s="174">
        <f t="shared" si="7"/>
        <v>0.59002807341252472</v>
      </c>
      <c r="O77" s="174">
        <v>70</v>
      </c>
      <c r="P77" s="174" t="e">
        <f t="shared" si="8"/>
        <v>#VALUE!</v>
      </c>
    </row>
    <row r="78" spans="1:16" x14ac:dyDescent="0.25">
      <c r="A78" s="174" t="s">
        <v>163</v>
      </c>
      <c r="B78" s="174">
        <v>39995</v>
      </c>
      <c r="C78" s="174">
        <v>541</v>
      </c>
      <c r="D78" s="174">
        <v>389</v>
      </c>
      <c r="E78" s="174">
        <v>1208</v>
      </c>
      <c r="F78" s="174">
        <v>182.87</v>
      </c>
      <c r="G78" s="174">
        <v>1967</v>
      </c>
      <c r="H78" s="174">
        <v>52.55</v>
      </c>
      <c r="I78" s="174">
        <v>50.014899999999997</v>
      </c>
      <c r="J78" s="3">
        <f t="shared" si="6"/>
        <v>6.2155320495435262</v>
      </c>
      <c r="K78" s="95">
        <f t="shared" si="9"/>
        <v>0.21249693345091206</v>
      </c>
      <c r="L78" s="174">
        <f t="shared" si="10"/>
        <v>0.71924015586387913</v>
      </c>
      <c r="M78" s="174" t="str">
        <f t="shared" si="11"/>
        <v/>
      </c>
      <c r="N78" s="174">
        <f t="shared" si="7"/>
        <v>0.58843678307497216</v>
      </c>
      <c r="O78" s="174">
        <v>71</v>
      </c>
      <c r="P78" s="174" t="e">
        <f t="shared" si="8"/>
        <v>#VALUE!</v>
      </c>
    </row>
    <row r="79" spans="1:16" x14ac:dyDescent="0.25">
      <c r="A79" s="174" t="s">
        <v>163</v>
      </c>
      <c r="B79" s="174">
        <v>40561</v>
      </c>
      <c r="C79" s="174">
        <v>536</v>
      </c>
      <c r="D79" s="174">
        <v>396</v>
      </c>
      <c r="E79" s="174">
        <v>1207</v>
      </c>
      <c r="F79" s="174">
        <v>182.64</v>
      </c>
      <c r="G79" s="174">
        <v>1967</v>
      </c>
      <c r="H79" s="174">
        <v>52.540909999999997</v>
      </c>
      <c r="I79" s="174">
        <v>50.005960000000002</v>
      </c>
      <c r="J79" s="3">
        <f t="shared" si="6"/>
        <v>6.2155320495435262</v>
      </c>
      <c r="K79" s="95">
        <f t="shared" si="9"/>
        <v>0.21097194687742415</v>
      </c>
      <c r="L79" s="174">
        <f t="shared" si="10"/>
        <v>0.71886283441470711</v>
      </c>
      <c r="M79" s="174" t="str">
        <f t="shared" si="11"/>
        <v/>
      </c>
      <c r="N79" s="174">
        <f t="shared" si="7"/>
        <v>0.58691179650148428</v>
      </c>
      <c r="O79" s="174">
        <v>72</v>
      </c>
      <c r="P79" s="174" t="e">
        <f t="shared" si="8"/>
        <v>#VALUE!</v>
      </c>
    </row>
    <row r="80" spans="1:16" x14ac:dyDescent="0.25">
      <c r="A80" s="174" t="s">
        <v>163</v>
      </c>
      <c r="B80" s="174">
        <v>41126</v>
      </c>
      <c r="C80" s="174">
        <v>524</v>
      </c>
      <c r="D80" s="174">
        <v>407</v>
      </c>
      <c r="E80" s="174">
        <v>1206</v>
      </c>
      <c r="F80" s="174">
        <v>182.41</v>
      </c>
      <c r="G80" s="174">
        <v>1967</v>
      </c>
      <c r="H80" s="174">
        <v>52.540909999999997</v>
      </c>
      <c r="I80" s="174">
        <v>49.997019999999999</v>
      </c>
      <c r="J80" s="3">
        <f t="shared" si="6"/>
        <v>6.2155320495435262</v>
      </c>
      <c r="K80" s="95">
        <f t="shared" si="9"/>
        <v>0.20944696030393645</v>
      </c>
      <c r="L80" s="174">
        <f t="shared" si="10"/>
        <v>0.71873431705918245</v>
      </c>
      <c r="M80" s="174" t="str">
        <f t="shared" si="11"/>
        <v/>
      </c>
      <c r="N80" s="174">
        <f t="shared" si="7"/>
        <v>0.58538680992799663</v>
      </c>
      <c r="O80" s="174">
        <v>73</v>
      </c>
      <c r="P80" s="174" t="e">
        <f t="shared" si="8"/>
        <v>#VALUE!</v>
      </c>
    </row>
    <row r="81" spans="1:16" x14ac:dyDescent="0.25">
      <c r="A81" s="174" t="s">
        <v>163</v>
      </c>
      <c r="B81" s="174">
        <v>41691</v>
      </c>
      <c r="C81" s="174">
        <v>553</v>
      </c>
      <c r="D81" s="174">
        <v>385</v>
      </c>
      <c r="E81" s="174">
        <v>1205</v>
      </c>
      <c r="F81" s="174">
        <v>182.18</v>
      </c>
      <c r="G81" s="174">
        <v>1967</v>
      </c>
      <c r="H81" s="174">
        <v>52.513640000000002</v>
      </c>
      <c r="I81" s="174">
        <v>49.988079999999997</v>
      </c>
      <c r="J81" s="3">
        <f t="shared" si="6"/>
        <v>6.2155320495435262</v>
      </c>
      <c r="K81" s="95">
        <f t="shared" si="9"/>
        <v>0.20792197373044874</v>
      </c>
      <c r="L81" s="174">
        <f t="shared" si="10"/>
        <v>0.71786004578881879</v>
      </c>
      <c r="M81" s="174" t="str">
        <f t="shared" si="11"/>
        <v/>
      </c>
      <c r="N81" s="174">
        <f t="shared" si="7"/>
        <v>0.58386182335450887</v>
      </c>
      <c r="O81" s="174">
        <v>74</v>
      </c>
      <c r="P81" s="174" t="e">
        <f t="shared" si="8"/>
        <v>#VALUE!</v>
      </c>
    </row>
    <row r="82" spans="1:16" x14ac:dyDescent="0.25">
      <c r="A82" s="174" t="s">
        <v>163</v>
      </c>
      <c r="B82" s="174">
        <v>42255</v>
      </c>
      <c r="C82" s="174">
        <v>531</v>
      </c>
      <c r="D82" s="174">
        <v>407</v>
      </c>
      <c r="E82" s="174">
        <v>1204</v>
      </c>
      <c r="F82" s="174">
        <v>181.96</v>
      </c>
      <c r="G82" s="174">
        <v>1966</v>
      </c>
      <c r="H82" s="174">
        <v>52.513640000000002</v>
      </c>
      <c r="I82" s="174">
        <v>49.979140000000001</v>
      </c>
      <c r="J82" s="3">
        <f t="shared" si="6"/>
        <v>5.6504836814031023</v>
      </c>
      <c r="K82" s="95">
        <f t="shared" si="9"/>
        <v>0.20646329092102567</v>
      </c>
      <c r="L82" s="174">
        <f t="shared" si="10"/>
        <v>0.71773166180589021</v>
      </c>
      <c r="M82" s="174" t="str">
        <f t="shared" si="11"/>
        <v/>
      </c>
      <c r="N82" s="174">
        <f t="shared" si="7"/>
        <v>0.5824031405450858</v>
      </c>
      <c r="O82" s="174">
        <v>75</v>
      </c>
      <c r="P82" s="174" t="e">
        <f t="shared" si="8"/>
        <v>#VALUE!</v>
      </c>
    </row>
    <row r="83" spans="1:16" x14ac:dyDescent="0.25">
      <c r="A83" s="174" t="s">
        <v>163</v>
      </c>
      <c r="B83" s="174">
        <v>42819</v>
      </c>
      <c r="C83" s="174">
        <v>531</v>
      </c>
      <c r="D83" s="174">
        <v>408</v>
      </c>
      <c r="E83" s="174">
        <v>1204</v>
      </c>
      <c r="F83" s="174">
        <v>181.72</v>
      </c>
      <c r="G83" s="174">
        <v>1967</v>
      </c>
      <c r="H83" s="174">
        <v>52.50909</v>
      </c>
      <c r="I83" s="174">
        <v>49.979140000000001</v>
      </c>
      <c r="J83" s="3">
        <f t="shared" si="6"/>
        <v>6.2155320495435262</v>
      </c>
      <c r="K83" s="95">
        <f t="shared" si="9"/>
        <v>0.20487200058347313</v>
      </c>
      <c r="L83" s="174">
        <f t="shared" si="10"/>
        <v>0.71760729268635426</v>
      </c>
      <c r="M83" s="174" t="str">
        <f t="shared" si="11"/>
        <v/>
      </c>
      <c r="N83" s="174">
        <f t="shared" si="7"/>
        <v>0.58081185020753323</v>
      </c>
      <c r="O83" s="174">
        <v>76</v>
      </c>
      <c r="P83" s="174" t="e">
        <f t="shared" si="8"/>
        <v>#VALUE!</v>
      </c>
    </row>
    <row r="84" spans="1:16" x14ac:dyDescent="0.25">
      <c r="A84" s="174" t="s">
        <v>163</v>
      </c>
      <c r="B84" s="174">
        <v>43383</v>
      </c>
      <c r="C84" s="174">
        <v>545</v>
      </c>
      <c r="D84" s="174">
        <v>399</v>
      </c>
      <c r="E84" s="174">
        <v>1203</v>
      </c>
      <c r="F84" s="174">
        <v>181.49</v>
      </c>
      <c r="G84" s="174">
        <v>1967</v>
      </c>
      <c r="H84" s="174">
        <v>52.486359999999998</v>
      </c>
      <c r="I84" s="174">
        <v>49.970190000000002</v>
      </c>
      <c r="J84" s="3">
        <f t="shared" si="6"/>
        <v>6.2155320495435262</v>
      </c>
      <c r="K84" s="95">
        <f t="shared" si="9"/>
        <v>0.20334701400998542</v>
      </c>
      <c r="L84" s="174">
        <f t="shared" si="10"/>
        <v>0.71685776106277821</v>
      </c>
      <c r="M84" s="174" t="str">
        <f t="shared" si="11"/>
        <v/>
      </c>
      <c r="N84" s="174">
        <f t="shared" si="7"/>
        <v>0.57928686363404558</v>
      </c>
      <c r="O84" s="174">
        <v>77</v>
      </c>
      <c r="P84" s="174" t="e">
        <f t="shared" si="8"/>
        <v>#VALUE!</v>
      </c>
    </row>
    <row r="85" spans="1:16" x14ac:dyDescent="0.25">
      <c r="A85" s="174" t="s">
        <v>163</v>
      </c>
      <c r="B85" s="174">
        <v>43946</v>
      </c>
      <c r="C85" s="174">
        <v>535</v>
      </c>
      <c r="D85" s="174">
        <v>412</v>
      </c>
      <c r="E85" s="174">
        <v>1202</v>
      </c>
      <c r="F85" s="174">
        <v>181.26</v>
      </c>
      <c r="G85" s="174">
        <v>1967</v>
      </c>
      <c r="H85" s="174">
        <v>52.472729999999999</v>
      </c>
      <c r="I85" s="174">
        <v>49.96125</v>
      </c>
      <c r="J85" s="3">
        <f t="shared" si="6"/>
        <v>6.2155320495435262</v>
      </c>
      <c r="K85" s="95">
        <f t="shared" si="9"/>
        <v>0.20182202743649752</v>
      </c>
      <c r="L85" s="174">
        <f t="shared" si="10"/>
        <v>0.71635730878633674</v>
      </c>
      <c r="M85" s="174" t="str">
        <f t="shared" si="11"/>
        <v/>
      </c>
      <c r="N85" s="174">
        <f t="shared" si="7"/>
        <v>0.5777618770605577</v>
      </c>
      <c r="O85" s="174">
        <v>78</v>
      </c>
      <c r="P85" s="174" t="e">
        <f t="shared" si="8"/>
        <v>#VALUE!</v>
      </c>
    </row>
    <row r="86" spans="1:16" x14ac:dyDescent="0.25">
      <c r="A86" s="174" t="s">
        <v>163</v>
      </c>
      <c r="B86" s="174">
        <v>44511</v>
      </c>
      <c r="C86" s="174">
        <v>554</v>
      </c>
      <c r="D86" s="174">
        <v>396</v>
      </c>
      <c r="E86" s="174">
        <v>1201</v>
      </c>
      <c r="F86" s="174">
        <v>181.03</v>
      </c>
      <c r="G86" s="174">
        <v>1967</v>
      </c>
      <c r="H86" s="174">
        <v>52.459090000000003</v>
      </c>
      <c r="I86" s="174">
        <v>49.952309999999997</v>
      </c>
      <c r="J86" s="3">
        <f t="shared" si="6"/>
        <v>6.2155320495435262</v>
      </c>
      <c r="K86" s="95">
        <f t="shared" si="9"/>
        <v>0.20029704086300981</v>
      </c>
      <c r="L86" s="174">
        <f t="shared" si="10"/>
        <v>0.71585681344338559</v>
      </c>
      <c r="M86" s="174" t="str">
        <f t="shared" si="11"/>
        <v/>
      </c>
      <c r="N86" s="174">
        <f t="shared" si="7"/>
        <v>0.57623689048706994</v>
      </c>
      <c r="O86" s="174">
        <v>79</v>
      </c>
      <c r="P86" s="174" t="e">
        <f t="shared" si="8"/>
        <v>#VALUE!</v>
      </c>
    </row>
    <row r="87" spans="1:16" x14ac:dyDescent="0.25">
      <c r="A87" s="174" t="s">
        <v>163</v>
      </c>
      <c r="B87" s="174">
        <v>45077</v>
      </c>
      <c r="C87" s="174">
        <v>550</v>
      </c>
      <c r="D87" s="174">
        <v>401</v>
      </c>
      <c r="E87" s="174">
        <v>1201</v>
      </c>
      <c r="F87" s="174">
        <v>180.8</v>
      </c>
      <c r="G87" s="174">
        <v>1967</v>
      </c>
      <c r="H87" s="174">
        <v>52.454540000000001</v>
      </c>
      <c r="I87" s="174">
        <v>49.952309999999997</v>
      </c>
      <c r="J87" s="3">
        <f t="shared" si="6"/>
        <v>6.2155320495435262</v>
      </c>
      <c r="K87" s="95">
        <f t="shared" si="9"/>
        <v>0.1987720542895221</v>
      </c>
      <c r="L87" s="174">
        <f t="shared" si="10"/>
        <v>0.71573264021628646</v>
      </c>
      <c r="M87" s="174" t="str">
        <f t="shared" si="11"/>
        <v/>
      </c>
      <c r="N87" s="174">
        <f t="shared" si="7"/>
        <v>0.57471190391358218</v>
      </c>
      <c r="O87" s="174">
        <v>80</v>
      </c>
      <c r="P87" s="174" t="e">
        <f t="shared" si="8"/>
        <v>#VALUE!</v>
      </c>
    </row>
    <row r="88" spans="1:16" x14ac:dyDescent="0.25">
      <c r="A88" s="174" t="s">
        <v>163</v>
      </c>
      <c r="B88" s="174">
        <v>45645</v>
      </c>
      <c r="C88" s="174">
        <v>530</v>
      </c>
      <c r="D88" s="174">
        <v>421</v>
      </c>
      <c r="E88" s="174">
        <v>1200</v>
      </c>
      <c r="F88" s="174">
        <v>180.57</v>
      </c>
      <c r="G88" s="174">
        <v>4</v>
      </c>
      <c r="H88" s="174">
        <v>52.454540000000001</v>
      </c>
      <c r="I88" s="174">
        <v>49.943370000000002</v>
      </c>
      <c r="J88" s="3">
        <f t="shared" si="6"/>
        <v>-1102.9744146098906</v>
      </c>
      <c r="K88" s="95">
        <f t="shared" si="9"/>
        <v>0.1972470677160342</v>
      </c>
      <c r="L88" s="174">
        <f t="shared" si="10"/>
        <v>0.7156045450430395</v>
      </c>
      <c r="M88" s="174">
        <f t="shared" si="11"/>
        <v>1102.9744146098906</v>
      </c>
      <c r="N88" s="174">
        <f t="shared" si="7"/>
        <v>0.5731869173400943</v>
      </c>
      <c r="O88" s="174">
        <v>81</v>
      </c>
      <c r="P88" s="174" t="e">
        <f t="shared" si="8"/>
        <v>#VALUE!</v>
      </c>
    </row>
    <row r="89" spans="1:16" x14ac:dyDescent="0.25">
      <c r="A89" s="174" t="s">
        <v>163</v>
      </c>
      <c r="B89" s="174">
        <v>46213</v>
      </c>
      <c r="C89" s="174">
        <v>526</v>
      </c>
      <c r="D89" s="174">
        <v>427</v>
      </c>
      <c r="E89" s="174">
        <v>1200</v>
      </c>
      <c r="F89" s="174">
        <v>180.34</v>
      </c>
      <c r="G89" s="174">
        <v>1966</v>
      </c>
      <c r="H89" s="174">
        <v>52.445450000000001</v>
      </c>
      <c r="I89" s="174">
        <v>49.943370000000002</v>
      </c>
      <c r="J89" s="3">
        <f t="shared" si="6"/>
        <v>5.6504836814031023</v>
      </c>
      <c r="K89" s="95">
        <f t="shared" si="9"/>
        <v>0.19572208114254649</v>
      </c>
      <c r="L89" s="174">
        <f t="shared" si="10"/>
        <v>0.71535654814162164</v>
      </c>
      <c r="M89" s="174" t="str">
        <f t="shared" si="11"/>
        <v/>
      </c>
      <c r="N89" s="174">
        <f t="shared" si="7"/>
        <v>0.57166193076660665</v>
      </c>
      <c r="O89" s="174">
        <v>82</v>
      </c>
      <c r="P89" s="174" t="e">
        <f t="shared" si="8"/>
        <v>#VALUE!</v>
      </c>
    </row>
    <row r="90" spans="1:16" x14ac:dyDescent="0.25">
      <c r="A90" s="174" t="s">
        <v>163</v>
      </c>
      <c r="B90" s="174">
        <v>46782</v>
      </c>
      <c r="C90" s="174">
        <v>564</v>
      </c>
      <c r="D90" s="174">
        <v>396</v>
      </c>
      <c r="E90" s="174">
        <v>1199</v>
      </c>
      <c r="F90" s="174">
        <v>180.1</v>
      </c>
      <c r="G90" s="174">
        <v>1967</v>
      </c>
      <c r="H90" s="174">
        <v>52.413640000000001</v>
      </c>
      <c r="I90" s="174">
        <v>49.934429999999999</v>
      </c>
      <c r="J90" s="3">
        <f t="shared" si="6"/>
        <v>6.2155320495435262</v>
      </c>
      <c r="K90" s="95">
        <f t="shared" si="9"/>
        <v>0.19413079080499399</v>
      </c>
      <c r="L90" s="174">
        <f t="shared" si="10"/>
        <v>0.71436113827651959</v>
      </c>
      <c r="M90" s="174" t="str">
        <f t="shared" si="11"/>
        <v/>
      </c>
      <c r="N90" s="174">
        <f t="shared" si="7"/>
        <v>0.57007064042905409</v>
      </c>
      <c r="O90" s="174">
        <v>83</v>
      </c>
      <c r="P90" s="174" t="e">
        <f t="shared" si="8"/>
        <v>#VALUE!</v>
      </c>
    </row>
    <row r="91" spans="1:16" x14ac:dyDescent="0.25">
      <c r="A91" s="174" t="s">
        <v>163</v>
      </c>
      <c r="B91" s="174">
        <v>47350</v>
      </c>
      <c r="C91" s="174">
        <v>534</v>
      </c>
      <c r="D91" s="174">
        <v>425</v>
      </c>
      <c r="E91" s="174">
        <v>1198</v>
      </c>
      <c r="F91" s="174">
        <v>179.88</v>
      </c>
      <c r="G91" s="174">
        <v>1966</v>
      </c>
      <c r="H91" s="174">
        <v>52.41818</v>
      </c>
      <c r="I91" s="174">
        <v>49.92548</v>
      </c>
      <c r="J91" s="3">
        <f t="shared" si="6"/>
        <v>5.6504836814031023</v>
      </c>
      <c r="K91" s="95">
        <f t="shared" si="9"/>
        <v>0.19267210799557088</v>
      </c>
      <c r="L91" s="174">
        <f t="shared" si="10"/>
        <v>0.71435683692990359</v>
      </c>
      <c r="M91" s="174" t="str">
        <f t="shared" si="11"/>
        <v/>
      </c>
      <c r="N91" s="174">
        <f t="shared" si="7"/>
        <v>0.56861195761963101</v>
      </c>
      <c r="O91" s="174">
        <v>84</v>
      </c>
      <c r="P91" s="174" t="e">
        <f t="shared" si="8"/>
        <v>#VALUE!</v>
      </c>
    </row>
    <row r="92" spans="1:16" x14ac:dyDescent="0.25">
      <c r="A92" s="174" t="s">
        <v>163</v>
      </c>
      <c r="B92" s="174">
        <v>47917</v>
      </c>
      <c r="C92" s="174">
        <v>562</v>
      </c>
      <c r="D92" s="174">
        <v>401</v>
      </c>
      <c r="E92" s="174">
        <v>1198</v>
      </c>
      <c r="F92" s="174">
        <v>179.65</v>
      </c>
      <c r="G92" s="174">
        <v>1966</v>
      </c>
      <c r="H92" s="174">
        <v>52.4</v>
      </c>
      <c r="I92" s="174">
        <v>49.92548</v>
      </c>
      <c r="J92" s="3">
        <f t="shared" si="6"/>
        <v>5.6504836814031023</v>
      </c>
      <c r="K92" s="95">
        <f t="shared" si="9"/>
        <v>0.19114712142208318</v>
      </c>
      <c r="L92" s="174">
        <f t="shared" si="10"/>
        <v>0.71386140747478077</v>
      </c>
      <c r="M92" s="174" t="str">
        <f t="shared" si="11"/>
        <v/>
      </c>
      <c r="N92" s="174">
        <f t="shared" si="7"/>
        <v>0.56708697104614325</v>
      </c>
      <c r="O92" s="174">
        <v>85</v>
      </c>
      <c r="P92" s="174" t="e">
        <f t="shared" si="8"/>
        <v>#VALUE!</v>
      </c>
    </row>
    <row r="93" spans="1:16" x14ac:dyDescent="0.25">
      <c r="A93" s="174" t="s">
        <v>163</v>
      </c>
      <c r="B93" s="174">
        <v>48483</v>
      </c>
      <c r="C93" s="174">
        <v>550</v>
      </c>
      <c r="D93" s="174">
        <v>414</v>
      </c>
      <c r="E93" s="174">
        <v>1198</v>
      </c>
      <c r="F93" s="174">
        <v>179.42</v>
      </c>
      <c r="G93" s="174">
        <v>1967</v>
      </c>
      <c r="H93" s="174">
        <v>52.395449999999997</v>
      </c>
      <c r="I93" s="174">
        <v>49.92548</v>
      </c>
      <c r="J93" s="3">
        <f t="shared" si="6"/>
        <v>6.2155320495435262</v>
      </c>
      <c r="K93" s="95">
        <f t="shared" si="9"/>
        <v>0.18962213484859528</v>
      </c>
      <c r="L93" s="174">
        <f t="shared" si="10"/>
        <v>0.71373744074250089</v>
      </c>
      <c r="M93" s="174" t="str">
        <f t="shared" si="11"/>
        <v/>
      </c>
      <c r="N93" s="174">
        <f t="shared" si="7"/>
        <v>0.56556198447265538</v>
      </c>
      <c r="O93" s="174">
        <v>86</v>
      </c>
      <c r="P93" s="174" t="e">
        <f t="shared" si="8"/>
        <v>#VALUE!</v>
      </c>
    </row>
    <row r="94" spans="1:16" x14ac:dyDescent="0.25">
      <c r="A94" s="174" t="s">
        <v>163</v>
      </c>
      <c r="B94" s="174">
        <v>49047</v>
      </c>
      <c r="C94" s="174">
        <v>545</v>
      </c>
      <c r="D94" s="174">
        <v>420</v>
      </c>
      <c r="E94" s="174">
        <v>1196</v>
      </c>
      <c r="F94" s="174">
        <v>179.2</v>
      </c>
      <c r="G94" s="174">
        <v>634</v>
      </c>
      <c r="H94" s="174">
        <v>52.390909999999998</v>
      </c>
      <c r="I94" s="174">
        <v>49.907600000000002</v>
      </c>
      <c r="J94" s="3">
        <f t="shared" si="6"/>
        <v>-746.99394268149354</v>
      </c>
      <c r="K94" s="95">
        <f t="shared" si="9"/>
        <v>0.1881634520391722</v>
      </c>
      <c r="L94" s="174">
        <f t="shared" si="10"/>
        <v>0.71335818801399176</v>
      </c>
      <c r="M94" s="174">
        <f t="shared" si="11"/>
        <v>746.99394268149354</v>
      </c>
      <c r="N94" s="174">
        <f t="shared" si="7"/>
        <v>0.5641033016632323</v>
      </c>
      <c r="O94" s="174">
        <v>87</v>
      </c>
      <c r="P94" s="174" t="e">
        <f t="shared" si="8"/>
        <v>#VALUE!</v>
      </c>
    </row>
    <row r="95" spans="1:16" x14ac:dyDescent="0.25">
      <c r="A95" s="174" t="s">
        <v>163</v>
      </c>
      <c r="B95" s="174">
        <v>49612</v>
      </c>
      <c r="C95" s="174">
        <v>550</v>
      </c>
      <c r="D95" s="174">
        <v>418</v>
      </c>
      <c r="E95" s="174">
        <v>1196</v>
      </c>
      <c r="F95" s="174">
        <v>178.97</v>
      </c>
      <c r="G95" s="174">
        <v>1967</v>
      </c>
      <c r="H95" s="174">
        <v>52.377270000000003</v>
      </c>
      <c r="I95" s="174">
        <v>49.907600000000002</v>
      </c>
      <c r="J95" s="3">
        <f t="shared" si="6"/>
        <v>6.2155320495435262</v>
      </c>
      <c r="K95" s="95">
        <f t="shared" si="9"/>
        <v>0.18663846546568449</v>
      </c>
      <c r="L95" s="174">
        <f t="shared" si="10"/>
        <v>0.71298679003474263</v>
      </c>
      <c r="M95" s="174" t="str">
        <f t="shared" si="11"/>
        <v/>
      </c>
      <c r="N95" s="174">
        <f t="shared" si="7"/>
        <v>0.56257831508974465</v>
      </c>
      <c r="O95" s="174">
        <v>88</v>
      </c>
      <c r="P95" s="174" t="e">
        <f t="shared" si="8"/>
        <v>#VALUE!</v>
      </c>
    </row>
    <row r="96" spans="1:16" x14ac:dyDescent="0.25">
      <c r="A96" s="174" t="s">
        <v>163</v>
      </c>
      <c r="B96" s="174">
        <v>50176</v>
      </c>
      <c r="C96" s="174">
        <v>587</v>
      </c>
      <c r="D96" s="174">
        <v>387</v>
      </c>
      <c r="E96" s="174">
        <v>1196</v>
      </c>
      <c r="F96" s="174">
        <v>178.75</v>
      </c>
      <c r="G96" s="174">
        <v>1966</v>
      </c>
      <c r="H96" s="174">
        <v>52.35</v>
      </c>
      <c r="I96" s="174">
        <v>49.907600000000002</v>
      </c>
      <c r="J96" s="3">
        <f t="shared" si="6"/>
        <v>5.6504836814031023</v>
      </c>
      <c r="K96" s="95">
        <f t="shared" si="9"/>
        <v>0.18517978265626142</v>
      </c>
      <c r="L96" s="174">
        <f t="shared" si="10"/>
        <v>0.71224455630365402</v>
      </c>
      <c r="M96" s="174" t="str">
        <f t="shared" si="11"/>
        <v/>
      </c>
      <c r="N96" s="174">
        <f t="shared" si="7"/>
        <v>0.56111963228032158</v>
      </c>
      <c r="O96" s="174">
        <v>89</v>
      </c>
      <c r="P96" s="174" t="e">
        <f t="shared" si="8"/>
        <v>#VALUE!</v>
      </c>
    </row>
    <row r="97" spans="1:16" x14ac:dyDescent="0.25">
      <c r="A97" s="174" t="s">
        <v>163</v>
      </c>
      <c r="B97" s="174">
        <v>50740</v>
      </c>
      <c r="C97" s="174">
        <v>535</v>
      </c>
      <c r="D97" s="174">
        <v>433</v>
      </c>
      <c r="E97" s="174">
        <v>1196</v>
      </c>
      <c r="F97" s="174">
        <v>178.53</v>
      </c>
      <c r="G97" s="174">
        <v>0</v>
      </c>
      <c r="H97" s="174">
        <v>52.377270000000003</v>
      </c>
      <c r="I97" s="174">
        <v>49.907600000000002</v>
      </c>
      <c r="J97" s="3">
        <f t="shared" si="6"/>
        <v>-1105.2346080824518</v>
      </c>
      <c r="K97" s="95">
        <f t="shared" si="9"/>
        <v>0.18372109984683832</v>
      </c>
      <c r="L97" s="174">
        <f t="shared" si="10"/>
        <v>0.71298679003474263</v>
      </c>
      <c r="M97" s="174">
        <f t="shared" si="11"/>
        <v>1105.2346080824518</v>
      </c>
      <c r="N97" s="174">
        <f t="shared" si="7"/>
        <v>0.55966094947089839</v>
      </c>
      <c r="O97" s="174">
        <v>90</v>
      </c>
      <c r="P97" s="174" t="e">
        <f t="shared" si="8"/>
        <v>#VALUE!</v>
      </c>
    </row>
    <row r="98" spans="1:16" x14ac:dyDescent="0.25">
      <c r="A98" s="174" t="s">
        <v>163</v>
      </c>
      <c r="B98" s="174">
        <v>51304</v>
      </c>
      <c r="C98" s="174">
        <v>545</v>
      </c>
      <c r="D98" s="174">
        <v>427</v>
      </c>
      <c r="E98" s="174">
        <v>1195</v>
      </c>
      <c r="F98" s="174">
        <v>178.3</v>
      </c>
      <c r="G98" s="174">
        <v>483</v>
      </c>
      <c r="H98" s="174">
        <v>52.359090000000002</v>
      </c>
      <c r="I98" s="174">
        <v>49.89866</v>
      </c>
      <c r="J98" s="3">
        <f t="shared" si="6"/>
        <v>-832.31624627068072</v>
      </c>
      <c r="K98" s="95">
        <f t="shared" si="9"/>
        <v>0.18219611327335061</v>
      </c>
      <c r="L98" s="174">
        <f t="shared" si="10"/>
        <v>0.71236429518302602</v>
      </c>
      <c r="M98" s="174">
        <f t="shared" si="11"/>
        <v>832.31624627068072</v>
      </c>
      <c r="N98" s="174">
        <f t="shared" si="7"/>
        <v>0.55813596289741074</v>
      </c>
      <c r="O98" s="174">
        <v>91</v>
      </c>
      <c r="P98" s="174" t="e">
        <f t="shared" si="8"/>
        <v>#VALUE!</v>
      </c>
    </row>
    <row r="99" spans="1:16" x14ac:dyDescent="0.25">
      <c r="A99" s="174" t="s">
        <v>163</v>
      </c>
      <c r="B99" s="174">
        <v>51867</v>
      </c>
      <c r="C99" s="174">
        <v>575</v>
      </c>
      <c r="D99" s="174">
        <v>401</v>
      </c>
      <c r="E99" s="174">
        <v>1195</v>
      </c>
      <c r="F99" s="174">
        <v>178.08</v>
      </c>
      <c r="G99" s="174">
        <v>1966</v>
      </c>
      <c r="H99" s="174">
        <v>52.340910000000001</v>
      </c>
      <c r="I99" s="174">
        <v>49.89866</v>
      </c>
      <c r="J99" s="3">
        <f t="shared" si="6"/>
        <v>5.6504836814031023</v>
      </c>
      <c r="K99" s="95">
        <f t="shared" si="9"/>
        <v>0.18073743046392754</v>
      </c>
      <c r="L99" s="174">
        <f t="shared" si="10"/>
        <v>0.71186969015775692</v>
      </c>
      <c r="M99" s="174" t="str">
        <f t="shared" si="11"/>
        <v/>
      </c>
      <c r="N99" s="174">
        <f t="shared" si="7"/>
        <v>0.55667728008798767</v>
      </c>
      <c r="O99" s="174">
        <v>92</v>
      </c>
      <c r="P99" s="174" t="e">
        <f t="shared" si="8"/>
        <v>#VALUE!</v>
      </c>
    </row>
    <row r="100" spans="1:16" x14ac:dyDescent="0.25">
      <c r="A100" s="174" t="s">
        <v>163</v>
      </c>
      <c r="B100" s="174">
        <v>52432</v>
      </c>
      <c r="C100" s="174">
        <v>541</v>
      </c>
      <c r="D100" s="174">
        <v>433</v>
      </c>
      <c r="E100" s="174">
        <v>1195</v>
      </c>
      <c r="F100" s="174">
        <v>177.86</v>
      </c>
      <c r="G100" s="174">
        <v>1966</v>
      </c>
      <c r="H100" s="174">
        <v>52.35</v>
      </c>
      <c r="I100" s="174">
        <v>49.89866</v>
      </c>
      <c r="J100" s="3">
        <f t="shared" si="6"/>
        <v>5.6504836814031023</v>
      </c>
      <c r="K100" s="95">
        <f t="shared" si="9"/>
        <v>0.17927874765450444</v>
      </c>
      <c r="L100" s="174">
        <f t="shared" si="10"/>
        <v>0.71211697119971484</v>
      </c>
      <c r="M100" s="174" t="str">
        <f t="shared" si="11"/>
        <v/>
      </c>
      <c r="N100" s="174">
        <f t="shared" si="7"/>
        <v>0.5552185972785646</v>
      </c>
      <c r="O100" s="174">
        <v>93</v>
      </c>
      <c r="P100" s="174" t="e">
        <f t="shared" si="8"/>
        <v>#VALUE!</v>
      </c>
    </row>
    <row r="101" spans="1:16" x14ac:dyDescent="0.25">
      <c r="A101" s="174" t="s">
        <v>163</v>
      </c>
      <c r="B101" s="174">
        <v>52998</v>
      </c>
      <c r="C101" s="174">
        <v>547</v>
      </c>
      <c r="D101" s="174">
        <v>430</v>
      </c>
      <c r="E101" s="174">
        <v>1194</v>
      </c>
      <c r="F101" s="174">
        <v>177.64</v>
      </c>
      <c r="G101" s="174">
        <v>1966</v>
      </c>
      <c r="H101" s="174">
        <v>52.336359999999999</v>
      </c>
      <c r="I101" s="174">
        <v>49.889719999999997</v>
      </c>
      <c r="J101" s="3">
        <f t="shared" si="6"/>
        <v>5.6504836814031023</v>
      </c>
      <c r="K101" s="95">
        <f t="shared" si="9"/>
        <v>0.17782006484508117</v>
      </c>
      <c r="L101" s="174">
        <f t="shared" si="10"/>
        <v>0.71161841111824553</v>
      </c>
      <c r="M101" s="174" t="str">
        <f t="shared" si="11"/>
        <v/>
      </c>
      <c r="N101" s="174">
        <f t="shared" si="7"/>
        <v>0.5537599144691413</v>
      </c>
      <c r="O101" s="174">
        <v>94</v>
      </c>
      <c r="P101" s="174" t="e">
        <f t="shared" si="8"/>
        <v>#VALUE!</v>
      </c>
    </row>
    <row r="102" spans="1:16" x14ac:dyDescent="0.25">
      <c r="A102" s="174" t="s">
        <v>163</v>
      </c>
      <c r="B102" s="174">
        <v>53566</v>
      </c>
      <c r="C102" s="174">
        <v>553</v>
      </c>
      <c r="D102" s="174">
        <v>426</v>
      </c>
      <c r="E102" s="174">
        <v>1193</v>
      </c>
      <c r="F102" s="174">
        <v>177.42</v>
      </c>
      <c r="G102" s="174">
        <v>1966</v>
      </c>
      <c r="H102" s="174">
        <v>52.327269999999999</v>
      </c>
      <c r="I102" s="174">
        <v>49.880780000000001</v>
      </c>
      <c r="J102" s="3">
        <f t="shared" si="6"/>
        <v>5.6504836814031023</v>
      </c>
      <c r="K102" s="95">
        <f t="shared" si="9"/>
        <v>0.1763613820356581</v>
      </c>
      <c r="L102" s="174">
        <f t="shared" si="10"/>
        <v>0.71124376446914694</v>
      </c>
      <c r="M102" s="174" t="str">
        <f t="shared" si="11"/>
        <v/>
      </c>
      <c r="N102" s="174">
        <f t="shared" si="7"/>
        <v>0.55230123165971823</v>
      </c>
      <c r="O102" s="174">
        <v>95</v>
      </c>
      <c r="P102" s="174" t="e">
        <f t="shared" si="8"/>
        <v>#VALUE!</v>
      </c>
    </row>
    <row r="103" spans="1:16" x14ac:dyDescent="0.25">
      <c r="A103" s="174" t="s">
        <v>163</v>
      </c>
      <c r="B103" s="174">
        <v>54134</v>
      </c>
      <c r="C103" s="174">
        <v>532</v>
      </c>
      <c r="D103" s="174">
        <v>444</v>
      </c>
      <c r="E103" s="174">
        <v>1194</v>
      </c>
      <c r="F103" s="174">
        <v>177.2</v>
      </c>
      <c r="G103" s="174">
        <v>1966</v>
      </c>
      <c r="H103" s="174">
        <v>52.340910000000001</v>
      </c>
      <c r="I103" s="174">
        <v>49.889719999999997</v>
      </c>
      <c r="J103" s="3">
        <f t="shared" si="6"/>
        <v>5.6504836814031023</v>
      </c>
      <c r="K103" s="95">
        <f t="shared" si="9"/>
        <v>0.17490269922623503</v>
      </c>
      <c r="L103" s="174">
        <f t="shared" si="10"/>
        <v>0.71174214935746283</v>
      </c>
      <c r="M103" s="174" t="str">
        <f t="shared" si="11"/>
        <v/>
      </c>
      <c r="N103" s="174">
        <f t="shared" si="7"/>
        <v>0.55084254885029516</v>
      </c>
      <c r="O103" s="174">
        <v>96</v>
      </c>
      <c r="P103" s="174" t="e">
        <f t="shared" si="8"/>
        <v>#VALUE!</v>
      </c>
    </row>
    <row r="104" spans="1:16" x14ac:dyDescent="0.25">
      <c r="A104" s="174" t="s">
        <v>163</v>
      </c>
      <c r="B104" s="174">
        <v>54703</v>
      </c>
      <c r="C104" s="174">
        <v>553</v>
      </c>
      <c r="D104" s="174">
        <v>428</v>
      </c>
      <c r="E104" s="174">
        <v>1193</v>
      </c>
      <c r="F104" s="174">
        <v>176.98</v>
      </c>
      <c r="G104" s="174">
        <v>1965</v>
      </c>
      <c r="H104" s="174">
        <v>52.318179999999998</v>
      </c>
      <c r="I104" s="174">
        <v>49.880780000000001</v>
      </c>
      <c r="J104" s="3">
        <f t="shared" si="6"/>
        <v>5.0854353132629058</v>
      </c>
      <c r="K104" s="95">
        <f t="shared" si="9"/>
        <v>0.17344401641681192</v>
      </c>
      <c r="L104" s="174">
        <f t="shared" si="10"/>
        <v>0.71099667937300615</v>
      </c>
      <c r="M104" s="174" t="str">
        <f t="shared" si="11"/>
        <v/>
      </c>
      <c r="N104" s="174">
        <f t="shared" si="7"/>
        <v>0.54938386604087208</v>
      </c>
      <c r="O104" s="174">
        <v>97</v>
      </c>
      <c r="P104" s="174" t="e">
        <f t="shared" si="8"/>
        <v>#VALUE!</v>
      </c>
    </row>
    <row r="105" spans="1:16" x14ac:dyDescent="0.25">
      <c r="A105" s="174" t="s">
        <v>163</v>
      </c>
      <c r="B105" s="174">
        <v>55271</v>
      </c>
      <c r="C105" s="174">
        <v>571</v>
      </c>
      <c r="D105" s="174">
        <v>414</v>
      </c>
      <c r="E105" s="174">
        <v>1192</v>
      </c>
      <c r="F105" s="174">
        <v>176.76</v>
      </c>
      <c r="G105" s="174">
        <v>1966</v>
      </c>
      <c r="H105" s="174">
        <v>52.3</v>
      </c>
      <c r="I105" s="174">
        <v>49.871830000000003</v>
      </c>
      <c r="J105" s="3">
        <f t="shared" si="6"/>
        <v>5.6504836814031023</v>
      </c>
      <c r="K105" s="95">
        <f t="shared" si="9"/>
        <v>0.17198533360738885</v>
      </c>
      <c r="L105" s="174">
        <f t="shared" si="10"/>
        <v>0.71037515401370999</v>
      </c>
      <c r="M105" s="174" t="str">
        <f t="shared" si="11"/>
        <v/>
      </c>
      <c r="N105" s="174">
        <f t="shared" si="7"/>
        <v>0.54792518323144901</v>
      </c>
      <c r="O105" s="174">
        <v>98</v>
      </c>
      <c r="P105" s="174" t="e">
        <f t="shared" si="8"/>
        <v>#VALUE!</v>
      </c>
    </row>
    <row r="106" spans="1:16" x14ac:dyDescent="0.25">
      <c r="A106" s="174" t="s">
        <v>163</v>
      </c>
      <c r="B106" s="174">
        <v>55839</v>
      </c>
      <c r="C106" s="174">
        <v>548</v>
      </c>
      <c r="D106" s="174">
        <v>436</v>
      </c>
      <c r="E106" s="174">
        <v>1192</v>
      </c>
      <c r="F106" s="174">
        <v>176.54</v>
      </c>
      <c r="G106" s="174">
        <v>1966</v>
      </c>
      <c r="H106" s="174">
        <v>52.304549999999999</v>
      </c>
      <c r="I106" s="174">
        <v>49.871830000000003</v>
      </c>
      <c r="J106" s="3">
        <f t="shared" si="6"/>
        <v>5.6504836814031023</v>
      </c>
      <c r="K106" s="95">
        <f t="shared" si="9"/>
        <v>0.17052665079796575</v>
      </c>
      <c r="L106" s="174">
        <f t="shared" si="10"/>
        <v>0.71049876195056194</v>
      </c>
      <c r="M106" s="174" t="str">
        <f t="shared" si="11"/>
        <v/>
      </c>
      <c r="N106" s="174">
        <f t="shared" si="7"/>
        <v>0.54646650042202594</v>
      </c>
      <c r="O106" s="174">
        <v>99</v>
      </c>
      <c r="P106" s="174" t="e">
        <f t="shared" si="8"/>
        <v>#VALUE!</v>
      </c>
    </row>
    <row r="107" spans="1:16" x14ac:dyDescent="0.25">
      <c r="A107" s="174" t="s">
        <v>163</v>
      </c>
      <c r="B107" s="174">
        <v>56405</v>
      </c>
      <c r="C107" s="174">
        <v>563</v>
      </c>
      <c r="D107" s="174">
        <v>424</v>
      </c>
      <c r="E107" s="174">
        <v>1191</v>
      </c>
      <c r="F107" s="174">
        <v>176.32</v>
      </c>
      <c r="G107" s="174">
        <v>1966</v>
      </c>
      <c r="H107" s="174">
        <v>52.286369999999998</v>
      </c>
      <c r="I107" s="174">
        <v>49.86289</v>
      </c>
      <c r="J107" s="3">
        <f t="shared" si="6"/>
        <v>5.6504836814031023</v>
      </c>
      <c r="K107" s="95">
        <f t="shared" si="9"/>
        <v>0.16906796798854268</v>
      </c>
      <c r="L107" s="174">
        <f t="shared" si="10"/>
        <v>0.70987766274854547</v>
      </c>
      <c r="M107" s="174" t="str">
        <f t="shared" si="11"/>
        <v/>
      </c>
      <c r="N107" s="174">
        <f t="shared" si="7"/>
        <v>0.54500781761260275</v>
      </c>
      <c r="O107" s="174">
        <v>100</v>
      </c>
      <c r="P107" s="174" t="e">
        <f t="shared" si="8"/>
        <v>#VALUE!</v>
      </c>
    </row>
    <row r="108" spans="1:16" x14ac:dyDescent="0.25">
      <c r="A108" s="174" t="s">
        <v>163</v>
      </c>
      <c r="B108" s="174">
        <v>56970</v>
      </c>
      <c r="C108" s="174">
        <v>582</v>
      </c>
      <c r="D108" s="174">
        <v>407</v>
      </c>
      <c r="E108" s="174">
        <v>1192</v>
      </c>
      <c r="F108" s="174">
        <v>176.1</v>
      </c>
      <c r="G108" s="174">
        <v>1965</v>
      </c>
      <c r="H108" s="174">
        <v>52.281820000000003</v>
      </c>
      <c r="I108" s="174">
        <v>49.871830000000003</v>
      </c>
      <c r="J108" s="3">
        <f t="shared" si="6"/>
        <v>5.0854353132629058</v>
      </c>
      <c r="K108" s="95">
        <f t="shared" si="9"/>
        <v>0.1676092851791196</v>
      </c>
      <c r="L108" s="174">
        <f t="shared" si="10"/>
        <v>0.70988137291716136</v>
      </c>
      <c r="M108" s="174" t="str">
        <f t="shared" si="11"/>
        <v/>
      </c>
      <c r="N108" s="174">
        <f t="shared" si="7"/>
        <v>0.54354913480317979</v>
      </c>
      <c r="O108" s="174">
        <v>101</v>
      </c>
      <c r="P108" s="174" t="e">
        <f t="shared" si="8"/>
        <v>#VALUE!</v>
      </c>
    </row>
    <row r="109" spans="1:16" x14ac:dyDescent="0.25">
      <c r="A109" s="174" t="s">
        <v>163</v>
      </c>
      <c r="B109" s="174">
        <v>57535</v>
      </c>
      <c r="C109" s="174">
        <v>548</v>
      </c>
      <c r="D109" s="174">
        <v>439</v>
      </c>
      <c r="E109" s="174">
        <v>1191</v>
      </c>
      <c r="F109" s="174">
        <v>175.88</v>
      </c>
      <c r="G109" s="174">
        <v>1966</v>
      </c>
      <c r="H109" s="174">
        <v>52.290909999999997</v>
      </c>
      <c r="I109" s="174">
        <v>49.86289</v>
      </c>
      <c r="J109" s="3">
        <f t="shared" si="6"/>
        <v>5.6504836814031023</v>
      </c>
      <c r="K109" s="95">
        <f t="shared" si="9"/>
        <v>0.1661506023696965</v>
      </c>
      <c r="L109" s="174">
        <f t="shared" si="10"/>
        <v>0.710000944762879</v>
      </c>
      <c r="M109" s="174" t="str">
        <f t="shared" si="11"/>
        <v/>
      </c>
      <c r="N109" s="174">
        <f t="shared" si="7"/>
        <v>0.54209045199375661</v>
      </c>
      <c r="O109" s="174">
        <v>102</v>
      </c>
      <c r="P109" s="174" t="e">
        <f t="shared" si="8"/>
        <v>#VALUE!</v>
      </c>
    </row>
    <row r="110" spans="1:16" x14ac:dyDescent="0.25">
      <c r="A110" s="174" t="s">
        <v>163</v>
      </c>
      <c r="B110" s="174">
        <v>58099</v>
      </c>
      <c r="C110" s="174">
        <v>561</v>
      </c>
      <c r="D110" s="174">
        <v>430</v>
      </c>
      <c r="E110" s="174">
        <v>1191</v>
      </c>
      <c r="F110" s="174">
        <v>175.66</v>
      </c>
      <c r="G110" s="174">
        <v>1966</v>
      </c>
      <c r="H110" s="174">
        <v>52.272730000000003</v>
      </c>
      <c r="I110" s="174">
        <v>49.86289</v>
      </c>
      <c r="J110" s="3">
        <f t="shared" si="6"/>
        <v>5.6504836814031023</v>
      </c>
      <c r="K110" s="95">
        <f t="shared" si="9"/>
        <v>0.16469191956027343</v>
      </c>
      <c r="L110" s="174">
        <f t="shared" si="10"/>
        <v>0.7095073380024306</v>
      </c>
      <c r="M110" s="174" t="str">
        <f t="shared" si="11"/>
        <v/>
      </c>
      <c r="N110" s="174">
        <f t="shared" si="7"/>
        <v>0.54063176918433353</v>
      </c>
      <c r="O110" s="174">
        <v>103</v>
      </c>
      <c r="P110" s="174" t="e">
        <f t="shared" si="8"/>
        <v>#VALUE!</v>
      </c>
    </row>
    <row r="111" spans="1:16" x14ac:dyDescent="0.25">
      <c r="A111" s="174" t="s">
        <v>163</v>
      </c>
      <c r="B111" s="174">
        <v>58663</v>
      </c>
      <c r="C111" s="174">
        <v>571</v>
      </c>
      <c r="D111" s="174">
        <v>422</v>
      </c>
      <c r="E111" s="174">
        <v>1190</v>
      </c>
      <c r="F111" s="174">
        <v>175.44</v>
      </c>
      <c r="G111" s="174">
        <v>1966</v>
      </c>
      <c r="H111" s="174">
        <v>52.268180000000001</v>
      </c>
      <c r="I111" s="174">
        <v>49.853949999999998</v>
      </c>
      <c r="J111" s="3">
        <f t="shared" si="6"/>
        <v>5.6504836814031023</v>
      </c>
      <c r="K111" s="95">
        <f t="shared" si="9"/>
        <v>0.16323323675085036</v>
      </c>
      <c r="L111" s="174">
        <f t="shared" si="10"/>
        <v>0.70925664081196726</v>
      </c>
      <c r="M111" s="174" t="str">
        <f t="shared" si="11"/>
        <v/>
      </c>
      <c r="N111" s="174">
        <f t="shared" si="7"/>
        <v>0.53917308637491046</v>
      </c>
      <c r="O111" s="174">
        <v>104</v>
      </c>
      <c r="P111" s="174" t="e">
        <f t="shared" si="8"/>
        <v>#VALUE!</v>
      </c>
    </row>
    <row r="112" spans="1:16" x14ac:dyDescent="0.25">
      <c r="A112" s="174" t="s">
        <v>163</v>
      </c>
      <c r="B112" s="174">
        <v>59227</v>
      </c>
      <c r="C112" s="174">
        <v>545</v>
      </c>
      <c r="D112" s="174">
        <v>447</v>
      </c>
      <c r="E112" s="174">
        <v>1190</v>
      </c>
      <c r="F112" s="174">
        <v>175.22</v>
      </c>
      <c r="G112" s="174">
        <v>1966</v>
      </c>
      <c r="H112" s="174">
        <v>52.268180000000001</v>
      </c>
      <c r="I112" s="174">
        <v>49.853949999999998</v>
      </c>
      <c r="J112" s="3">
        <f t="shared" si="6"/>
        <v>5.6504836814031023</v>
      </c>
      <c r="K112" s="95">
        <f t="shared" si="9"/>
        <v>0.16177455394142726</v>
      </c>
      <c r="L112" s="174">
        <f t="shared" si="10"/>
        <v>0.70925664081196726</v>
      </c>
      <c r="M112" s="174" t="str">
        <f t="shared" si="11"/>
        <v/>
      </c>
      <c r="N112" s="174">
        <f t="shared" si="7"/>
        <v>0.53771440356548739</v>
      </c>
      <c r="O112" s="174">
        <v>105</v>
      </c>
      <c r="P112" s="174" t="e">
        <f t="shared" si="8"/>
        <v>#VALUE!</v>
      </c>
    </row>
    <row r="113" spans="1:16" x14ac:dyDescent="0.25">
      <c r="A113" s="174" t="s">
        <v>163</v>
      </c>
      <c r="B113" s="174">
        <v>59790</v>
      </c>
      <c r="C113" s="174">
        <v>570</v>
      </c>
      <c r="D113" s="174">
        <v>426</v>
      </c>
      <c r="E113" s="174">
        <v>1188</v>
      </c>
      <c r="F113" s="174">
        <v>175.01</v>
      </c>
      <c r="G113" s="174">
        <v>1966</v>
      </c>
      <c r="H113" s="174">
        <v>52.25</v>
      </c>
      <c r="I113" s="174">
        <v>49.836069999999999</v>
      </c>
      <c r="J113" s="3">
        <f t="shared" si="6"/>
        <v>5.6504836814031023</v>
      </c>
      <c r="K113" s="95">
        <f t="shared" si="9"/>
        <v>0.16038217489606882</v>
      </c>
      <c r="L113" s="174">
        <f t="shared" si="10"/>
        <v>0.70850914083599847</v>
      </c>
      <c r="M113" s="174" t="str">
        <f t="shared" si="11"/>
        <v/>
      </c>
      <c r="N113" s="174">
        <f t="shared" si="7"/>
        <v>0.536322024520129</v>
      </c>
      <c r="O113" s="174">
        <v>106</v>
      </c>
      <c r="P113" s="174" t="e">
        <f t="shared" si="8"/>
        <v>#VALUE!</v>
      </c>
    </row>
    <row r="114" spans="1:16" x14ac:dyDescent="0.25">
      <c r="A114" s="174" t="s">
        <v>163</v>
      </c>
      <c r="B114" s="174">
        <v>60354</v>
      </c>
      <c r="C114" s="174">
        <v>578</v>
      </c>
      <c r="D114" s="174">
        <v>420</v>
      </c>
      <c r="E114" s="174">
        <v>1188</v>
      </c>
      <c r="F114" s="174">
        <v>174.79</v>
      </c>
      <c r="G114" s="174">
        <v>1966</v>
      </c>
      <c r="H114" s="174">
        <v>52.24091</v>
      </c>
      <c r="I114" s="174">
        <v>49.836069999999999</v>
      </c>
      <c r="J114" s="3">
        <f t="shared" si="6"/>
        <v>5.6504836814031023</v>
      </c>
      <c r="K114" s="95">
        <f t="shared" si="9"/>
        <v>0.15892349208664572</v>
      </c>
      <c r="L114" s="174">
        <f t="shared" si="10"/>
        <v>0.70826264177868314</v>
      </c>
      <c r="M114" s="174" t="str">
        <f t="shared" si="11"/>
        <v/>
      </c>
      <c r="N114" s="174">
        <f t="shared" si="7"/>
        <v>0.53486334171070582</v>
      </c>
      <c r="O114" s="174">
        <v>107</v>
      </c>
      <c r="P114" s="174" t="e">
        <f t="shared" si="8"/>
        <v>#VALUE!</v>
      </c>
    </row>
    <row r="115" spans="1:16" x14ac:dyDescent="0.25">
      <c r="A115" s="174" t="s">
        <v>163</v>
      </c>
      <c r="B115" s="174">
        <v>60920</v>
      </c>
      <c r="C115" s="174">
        <v>569</v>
      </c>
      <c r="D115" s="174">
        <v>429</v>
      </c>
      <c r="E115" s="174">
        <v>1188</v>
      </c>
      <c r="F115" s="174">
        <v>174.57</v>
      </c>
      <c r="G115" s="174">
        <v>1967</v>
      </c>
      <c r="H115" s="174">
        <v>52.245449999999998</v>
      </c>
      <c r="I115" s="174">
        <v>49.836069999999999</v>
      </c>
      <c r="J115" s="3">
        <f t="shared" si="6"/>
        <v>6.2155320495435262</v>
      </c>
      <c r="K115" s="95">
        <f t="shared" si="9"/>
        <v>0.15746480927722264</v>
      </c>
      <c r="L115" s="174">
        <f t="shared" si="10"/>
        <v>0.70838575035837059</v>
      </c>
      <c r="M115" s="174" t="str">
        <f t="shared" si="11"/>
        <v/>
      </c>
      <c r="N115" s="174">
        <f t="shared" si="7"/>
        <v>0.53340465890128275</v>
      </c>
      <c r="O115" s="174">
        <v>108</v>
      </c>
      <c r="P115" s="174" t="e">
        <f t="shared" si="8"/>
        <v>#VALUE!</v>
      </c>
    </row>
    <row r="116" spans="1:16" x14ac:dyDescent="0.25">
      <c r="A116" s="174" t="s">
        <v>163</v>
      </c>
      <c r="B116" s="174">
        <v>61488</v>
      </c>
      <c r="C116" s="174">
        <v>567</v>
      </c>
      <c r="D116" s="174">
        <v>432</v>
      </c>
      <c r="E116" s="174">
        <v>1187</v>
      </c>
      <c r="F116" s="174">
        <v>174.36</v>
      </c>
      <c r="G116" s="174">
        <v>1967</v>
      </c>
      <c r="H116" s="174">
        <v>52.236359999999998</v>
      </c>
      <c r="I116" s="174">
        <v>49.827129999999997</v>
      </c>
      <c r="J116" s="3">
        <f t="shared" si="6"/>
        <v>6.2155320495435262</v>
      </c>
      <c r="K116" s="95">
        <f t="shared" si="9"/>
        <v>0.15607243023186437</v>
      </c>
      <c r="L116" s="174">
        <f t="shared" si="10"/>
        <v>0.70801224097999849</v>
      </c>
      <c r="M116" s="174" t="str">
        <f t="shared" si="11"/>
        <v/>
      </c>
      <c r="N116" s="174">
        <f t="shared" si="7"/>
        <v>0.53201227985592447</v>
      </c>
      <c r="O116" s="174">
        <v>109</v>
      </c>
      <c r="P116" s="174" t="e">
        <f t="shared" si="8"/>
        <v>#VALUE!</v>
      </c>
    </row>
    <row r="117" spans="1:16" x14ac:dyDescent="0.25">
      <c r="A117" s="174" t="s">
        <v>163</v>
      </c>
      <c r="B117" s="174">
        <v>62056</v>
      </c>
      <c r="C117" s="174">
        <v>567</v>
      </c>
      <c r="D117" s="174">
        <v>433</v>
      </c>
      <c r="E117" s="174">
        <v>1187</v>
      </c>
      <c r="F117" s="174">
        <v>174.13</v>
      </c>
      <c r="G117" s="174">
        <v>1967</v>
      </c>
      <c r="H117" s="174">
        <v>52.231819999999999</v>
      </c>
      <c r="I117" s="174">
        <v>49.827129999999997</v>
      </c>
      <c r="J117" s="3">
        <f t="shared" si="6"/>
        <v>6.2155320495435262</v>
      </c>
      <c r="K117" s="95">
        <f t="shared" si="9"/>
        <v>0.15454744365837647</v>
      </c>
      <c r="L117" s="174">
        <f t="shared" si="10"/>
        <v>0.70788917590084222</v>
      </c>
      <c r="M117" s="174" t="str">
        <f t="shared" si="11"/>
        <v/>
      </c>
      <c r="N117" s="174">
        <f t="shared" si="7"/>
        <v>0.5304872932824366</v>
      </c>
      <c r="O117" s="174">
        <v>110</v>
      </c>
      <c r="P117" s="174" t="e">
        <f t="shared" si="8"/>
        <v>#VALUE!</v>
      </c>
    </row>
    <row r="118" spans="1:16" x14ac:dyDescent="0.25">
      <c r="A118" s="174" t="s">
        <v>163</v>
      </c>
      <c r="B118" s="174">
        <v>62625</v>
      </c>
      <c r="C118" s="174">
        <v>567</v>
      </c>
      <c r="D118" s="174">
        <v>434</v>
      </c>
      <c r="E118" s="174">
        <v>1187</v>
      </c>
      <c r="F118" s="174">
        <v>173.92</v>
      </c>
      <c r="G118" s="174">
        <v>1966</v>
      </c>
      <c r="H118" s="174">
        <v>52.227269999999997</v>
      </c>
      <c r="I118" s="174">
        <v>49.827129999999997</v>
      </c>
      <c r="J118" s="3">
        <f t="shared" si="6"/>
        <v>5.6504836814031023</v>
      </c>
      <c r="K118" s="95">
        <f t="shared" si="9"/>
        <v>0.153155064613018</v>
      </c>
      <c r="L118" s="174">
        <f t="shared" si="10"/>
        <v>0.70776585048497209</v>
      </c>
      <c r="M118" s="174" t="str">
        <f t="shared" si="11"/>
        <v/>
      </c>
      <c r="N118" s="174">
        <f t="shared" si="7"/>
        <v>0.52909491423707811</v>
      </c>
      <c r="O118" s="174">
        <v>111</v>
      </c>
      <c r="P118" s="174" t="e">
        <f t="shared" si="8"/>
        <v>#VALUE!</v>
      </c>
    </row>
    <row r="119" spans="1:16" x14ac:dyDescent="0.25">
      <c r="A119" s="174" t="s">
        <v>163</v>
      </c>
      <c r="B119" s="174">
        <v>63193</v>
      </c>
      <c r="C119" s="174">
        <v>555</v>
      </c>
      <c r="D119" s="174">
        <v>447</v>
      </c>
      <c r="E119" s="174">
        <v>1186</v>
      </c>
      <c r="F119" s="174">
        <v>173.7</v>
      </c>
      <c r="G119" s="174">
        <v>1967</v>
      </c>
      <c r="H119" s="174">
        <v>52.222729999999999</v>
      </c>
      <c r="I119" s="174">
        <v>49.818179999999998</v>
      </c>
      <c r="J119" s="3">
        <f t="shared" si="6"/>
        <v>6.2155320495435262</v>
      </c>
      <c r="K119" s="95">
        <f t="shared" si="9"/>
        <v>0.15169638180359493</v>
      </c>
      <c r="L119" s="174">
        <f t="shared" si="10"/>
        <v>0.7075156992981535</v>
      </c>
      <c r="M119" s="174" t="str">
        <f t="shared" si="11"/>
        <v/>
      </c>
      <c r="N119" s="174">
        <f t="shared" si="7"/>
        <v>0.52763623142765503</v>
      </c>
      <c r="O119" s="174">
        <v>112</v>
      </c>
      <c r="P119" s="174" t="e">
        <f t="shared" si="8"/>
        <v>#VALUE!</v>
      </c>
    </row>
    <row r="120" spans="1:16" x14ac:dyDescent="0.25">
      <c r="A120" s="174" t="s">
        <v>163</v>
      </c>
      <c r="B120" s="174">
        <v>63760</v>
      </c>
      <c r="C120" s="174">
        <v>589</v>
      </c>
      <c r="D120" s="174">
        <v>419</v>
      </c>
      <c r="E120" s="174">
        <v>1186</v>
      </c>
      <c r="F120" s="174">
        <v>173.49</v>
      </c>
      <c r="G120" s="174">
        <v>1967</v>
      </c>
      <c r="H120" s="174">
        <v>52.195450000000001</v>
      </c>
      <c r="I120" s="174">
        <v>49.818179999999998</v>
      </c>
      <c r="J120" s="3">
        <f t="shared" si="6"/>
        <v>6.2155320495435262</v>
      </c>
      <c r="K120" s="95">
        <f t="shared" si="9"/>
        <v>0.15030400275823666</v>
      </c>
      <c r="L120" s="174">
        <f t="shared" si="10"/>
        <v>0.70677671123446761</v>
      </c>
      <c r="M120" s="174" t="str">
        <f t="shared" si="11"/>
        <v/>
      </c>
      <c r="N120" s="174">
        <f t="shared" si="7"/>
        <v>0.52624385238229676</v>
      </c>
      <c r="O120" s="174">
        <v>113</v>
      </c>
      <c r="P120" s="174" t="e">
        <f t="shared" si="8"/>
        <v>#VALUE!</v>
      </c>
    </row>
    <row r="121" spans="1:16" x14ac:dyDescent="0.25">
      <c r="A121" s="174" t="s">
        <v>163</v>
      </c>
      <c r="B121" s="174">
        <v>64326</v>
      </c>
      <c r="C121" s="174">
        <v>554</v>
      </c>
      <c r="D121" s="174">
        <v>450</v>
      </c>
      <c r="E121" s="174">
        <v>1186</v>
      </c>
      <c r="F121" s="174">
        <v>173.27</v>
      </c>
      <c r="G121" s="174">
        <v>1966</v>
      </c>
      <c r="H121" s="174">
        <v>52.213630000000002</v>
      </c>
      <c r="I121" s="174">
        <v>49.818179999999998</v>
      </c>
      <c r="J121" s="3">
        <f t="shared" si="6"/>
        <v>5.6504836814031023</v>
      </c>
      <c r="K121" s="95">
        <f t="shared" si="9"/>
        <v>0.14884531994881359</v>
      </c>
      <c r="L121" s="174">
        <f t="shared" si="10"/>
        <v>0.70726914643096472</v>
      </c>
      <c r="M121" s="174" t="str">
        <f t="shared" si="11"/>
        <v/>
      </c>
      <c r="N121" s="174">
        <f t="shared" si="7"/>
        <v>0.52478516957287369</v>
      </c>
      <c r="O121" s="174">
        <v>114</v>
      </c>
      <c r="P121" s="174" t="e">
        <f t="shared" si="8"/>
        <v>#VALUE!</v>
      </c>
    </row>
    <row r="122" spans="1:16" x14ac:dyDescent="0.25">
      <c r="A122" s="174" t="s">
        <v>163</v>
      </c>
      <c r="B122" s="174">
        <v>64891</v>
      </c>
      <c r="C122" s="174">
        <v>564</v>
      </c>
      <c r="D122" s="174">
        <v>441</v>
      </c>
      <c r="E122" s="174">
        <v>1185</v>
      </c>
      <c r="F122" s="174">
        <v>173.05</v>
      </c>
      <c r="G122" s="174">
        <v>1967</v>
      </c>
      <c r="H122" s="174">
        <v>52.209090000000003</v>
      </c>
      <c r="I122" s="174">
        <v>49.818179999999998</v>
      </c>
      <c r="J122" s="3">
        <f t="shared" si="6"/>
        <v>6.2155320495435262</v>
      </c>
      <c r="K122" s="95">
        <f t="shared" si="9"/>
        <v>0.14738663713939049</v>
      </c>
      <c r="L122" s="174">
        <f t="shared" si="10"/>
        <v>0.70714615699982508</v>
      </c>
      <c r="M122" s="174" t="str">
        <f t="shared" si="11"/>
        <v/>
      </c>
      <c r="N122" s="174">
        <f t="shared" si="7"/>
        <v>0.52332648676345062</v>
      </c>
      <c r="O122" s="174">
        <v>115</v>
      </c>
      <c r="P122" s="174" t="e">
        <f t="shared" si="8"/>
        <v>#VALUE!</v>
      </c>
    </row>
    <row r="123" spans="1:16" x14ac:dyDescent="0.25">
      <c r="A123" s="174" t="s">
        <v>163</v>
      </c>
      <c r="B123" s="174">
        <v>65455</v>
      </c>
      <c r="C123" s="174">
        <v>575</v>
      </c>
      <c r="D123" s="174">
        <v>432</v>
      </c>
      <c r="E123" s="174">
        <v>1185</v>
      </c>
      <c r="F123" s="174">
        <v>172.83</v>
      </c>
      <c r="G123" s="174">
        <v>1967</v>
      </c>
      <c r="H123" s="174">
        <v>52.195450000000001</v>
      </c>
      <c r="I123" s="174">
        <v>49.809240000000003</v>
      </c>
      <c r="J123" s="3">
        <f t="shared" si="6"/>
        <v>6.2155320495435262</v>
      </c>
      <c r="K123" s="95">
        <f t="shared" si="9"/>
        <v>0.14592795432996741</v>
      </c>
      <c r="L123" s="174">
        <f t="shared" si="10"/>
        <v>0.70664987834337389</v>
      </c>
      <c r="M123" s="174" t="str">
        <f t="shared" si="11"/>
        <v/>
      </c>
      <c r="N123" s="174">
        <f t="shared" si="7"/>
        <v>0.52186780395402754</v>
      </c>
      <c r="O123" s="174">
        <v>116</v>
      </c>
      <c r="P123" s="174" t="e">
        <f t="shared" si="8"/>
        <v>#VALUE!</v>
      </c>
    </row>
    <row r="124" spans="1:16" x14ac:dyDescent="0.25">
      <c r="A124" s="174" t="s">
        <v>163</v>
      </c>
      <c r="B124" s="174">
        <v>66019</v>
      </c>
      <c r="C124" s="174">
        <v>560</v>
      </c>
      <c r="D124" s="174">
        <v>449</v>
      </c>
      <c r="E124" s="174">
        <v>1184</v>
      </c>
      <c r="F124" s="174">
        <v>172.61</v>
      </c>
      <c r="G124" s="174">
        <v>1967</v>
      </c>
      <c r="H124" s="174">
        <v>52.190910000000002</v>
      </c>
      <c r="I124" s="174">
        <v>49.8003</v>
      </c>
      <c r="J124" s="3">
        <f t="shared" si="6"/>
        <v>6.2155320495435262</v>
      </c>
      <c r="K124" s="95">
        <f t="shared" si="9"/>
        <v>0.14446927152054434</v>
      </c>
      <c r="L124" s="174">
        <f t="shared" si="10"/>
        <v>0.7064001429722373</v>
      </c>
      <c r="M124" s="174" t="str">
        <f t="shared" si="11"/>
        <v/>
      </c>
      <c r="N124" s="174">
        <f t="shared" si="7"/>
        <v>0.52040912114460447</v>
      </c>
      <c r="O124" s="174">
        <v>117</v>
      </c>
      <c r="P124" s="174" t="e">
        <f t="shared" si="8"/>
        <v>#VALUE!</v>
      </c>
    </row>
    <row r="125" spans="1:16" x14ac:dyDescent="0.25">
      <c r="A125" s="174" t="s">
        <v>163</v>
      </c>
      <c r="B125" s="174">
        <v>66582</v>
      </c>
      <c r="C125" s="174">
        <v>556</v>
      </c>
      <c r="D125" s="174">
        <v>453</v>
      </c>
      <c r="E125" s="174">
        <v>1185</v>
      </c>
      <c r="F125" s="174">
        <v>172.39</v>
      </c>
      <c r="G125" s="174">
        <v>1967</v>
      </c>
      <c r="H125" s="174">
        <v>52.190910000000002</v>
      </c>
      <c r="I125" s="174">
        <v>49.809240000000003</v>
      </c>
      <c r="J125" s="3">
        <f t="shared" si="6"/>
        <v>6.2155320495435262</v>
      </c>
      <c r="K125" s="95">
        <f t="shared" si="9"/>
        <v>0.14301058871112104</v>
      </c>
      <c r="L125" s="174">
        <f t="shared" si="10"/>
        <v>0.70652695380024766</v>
      </c>
      <c r="M125" s="174" t="str">
        <f t="shared" si="11"/>
        <v/>
      </c>
      <c r="N125" s="174">
        <f t="shared" si="7"/>
        <v>0.51895043833518117</v>
      </c>
      <c r="O125" s="174">
        <v>118</v>
      </c>
      <c r="P125" s="174" t="e">
        <f t="shared" si="8"/>
        <v>#VALUE!</v>
      </c>
    </row>
    <row r="126" spans="1:16" x14ac:dyDescent="0.25">
      <c r="A126" s="174" t="s">
        <v>163</v>
      </c>
      <c r="B126" s="174">
        <v>67146</v>
      </c>
      <c r="C126" s="174">
        <v>568</v>
      </c>
      <c r="D126" s="174">
        <v>443</v>
      </c>
      <c r="E126" s="174">
        <v>1184</v>
      </c>
      <c r="F126" s="174">
        <v>172.16</v>
      </c>
      <c r="G126" s="174">
        <v>1967</v>
      </c>
      <c r="H126" s="174">
        <v>52.181820000000002</v>
      </c>
      <c r="I126" s="174">
        <v>49.8003</v>
      </c>
      <c r="J126" s="3">
        <f t="shared" si="6"/>
        <v>6.2155320495435262</v>
      </c>
      <c r="K126" s="95">
        <f t="shared" si="9"/>
        <v>0.14148560213763334</v>
      </c>
      <c r="L126" s="174">
        <f t="shared" si="10"/>
        <v>0.706154099432587</v>
      </c>
      <c r="M126" s="174" t="str">
        <f t="shared" si="11"/>
        <v/>
      </c>
      <c r="N126" s="174">
        <f t="shared" si="7"/>
        <v>0.51742545176169341</v>
      </c>
      <c r="O126" s="174">
        <v>119</v>
      </c>
      <c r="P126" s="174" t="e">
        <f t="shared" si="8"/>
        <v>#VALUE!</v>
      </c>
    </row>
    <row r="127" spans="1:16" x14ac:dyDescent="0.25">
      <c r="A127" s="174" t="s">
        <v>163</v>
      </c>
      <c r="B127" s="174">
        <v>67710</v>
      </c>
      <c r="C127" s="174">
        <v>579</v>
      </c>
      <c r="D127" s="174">
        <v>435</v>
      </c>
      <c r="E127" s="174">
        <v>1184</v>
      </c>
      <c r="F127" s="174">
        <v>171.94</v>
      </c>
      <c r="G127" s="174">
        <v>1966</v>
      </c>
      <c r="H127" s="174">
        <v>52.16818</v>
      </c>
      <c r="I127" s="174">
        <v>49.8003</v>
      </c>
      <c r="J127" s="3">
        <f t="shared" si="6"/>
        <v>5.6504836814031023</v>
      </c>
      <c r="K127" s="95">
        <f t="shared" si="9"/>
        <v>0.14002691932821026</v>
      </c>
      <c r="L127" s="174">
        <f t="shared" si="10"/>
        <v>0.70578497918911143</v>
      </c>
      <c r="M127" s="174" t="str">
        <f t="shared" si="11"/>
        <v/>
      </c>
      <c r="N127" s="174">
        <f t="shared" si="7"/>
        <v>0.51596676895227045</v>
      </c>
      <c r="O127" s="174">
        <v>120</v>
      </c>
      <c r="P127" s="174" t="e">
        <f t="shared" si="8"/>
        <v>#VALUE!</v>
      </c>
    </row>
    <row r="128" spans="1:16" x14ac:dyDescent="0.25">
      <c r="A128" s="174" t="s">
        <v>163</v>
      </c>
      <c r="B128" s="174">
        <v>68274</v>
      </c>
      <c r="C128" s="174">
        <v>581</v>
      </c>
      <c r="D128" s="174">
        <v>435</v>
      </c>
      <c r="E128" s="174">
        <v>1183</v>
      </c>
      <c r="F128" s="174">
        <v>171.71</v>
      </c>
      <c r="G128" s="174">
        <v>1967</v>
      </c>
      <c r="H128" s="174">
        <v>52.163640000000001</v>
      </c>
      <c r="I128" s="174">
        <v>49.791350000000001</v>
      </c>
      <c r="J128" s="3">
        <f t="shared" si="6"/>
        <v>6.2155320495435262</v>
      </c>
      <c r="K128" s="95">
        <f t="shared" si="9"/>
        <v>0.13850193275472256</v>
      </c>
      <c r="L128" s="174">
        <f t="shared" si="10"/>
        <v>0.7055353208809344</v>
      </c>
      <c r="M128" s="174" t="str">
        <f t="shared" si="11"/>
        <v/>
      </c>
      <c r="N128" s="174">
        <f t="shared" si="7"/>
        <v>0.51444178237878269</v>
      </c>
      <c r="O128" s="174">
        <v>121</v>
      </c>
      <c r="P128" s="174" t="e">
        <f t="shared" si="8"/>
        <v>#VALUE!</v>
      </c>
    </row>
    <row r="129" spans="1:16" x14ac:dyDescent="0.25">
      <c r="A129" s="174" t="s">
        <v>163</v>
      </c>
      <c r="B129" s="174">
        <v>68840</v>
      </c>
      <c r="C129" s="174">
        <v>583</v>
      </c>
      <c r="D129" s="174">
        <v>435</v>
      </c>
      <c r="E129" s="174">
        <v>1184</v>
      </c>
      <c r="F129" s="174">
        <v>171.48</v>
      </c>
      <c r="G129" s="174">
        <v>1966</v>
      </c>
      <c r="H129" s="174">
        <v>52.15</v>
      </c>
      <c r="I129" s="174">
        <v>49.8003</v>
      </c>
      <c r="J129" s="3">
        <f t="shared" si="6"/>
        <v>5.6504836814031023</v>
      </c>
      <c r="K129" s="95">
        <f t="shared" si="9"/>
        <v>0.13697694618123465</v>
      </c>
      <c r="L129" s="174">
        <f t="shared" si="10"/>
        <v>0.7052931492972031</v>
      </c>
      <c r="M129" s="174" t="str">
        <f t="shared" si="11"/>
        <v/>
      </c>
      <c r="N129" s="174">
        <f t="shared" si="7"/>
        <v>0.51291679580529481</v>
      </c>
      <c r="O129" s="174">
        <v>122</v>
      </c>
      <c r="P129" s="174" t="e">
        <f t="shared" si="8"/>
        <v>#VALUE!</v>
      </c>
    </row>
    <row r="130" spans="1:16" x14ac:dyDescent="0.25">
      <c r="A130" s="174" t="s">
        <v>163</v>
      </c>
      <c r="B130" s="174">
        <v>69408</v>
      </c>
      <c r="C130" s="174">
        <v>568</v>
      </c>
      <c r="D130" s="174">
        <v>449</v>
      </c>
      <c r="E130" s="174">
        <v>1183</v>
      </c>
      <c r="F130" s="174">
        <v>171.25</v>
      </c>
      <c r="G130" s="174">
        <v>1967</v>
      </c>
      <c r="H130" s="174">
        <v>52.154539999999997</v>
      </c>
      <c r="I130" s="174">
        <v>49.791350000000001</v>
      </c>
      <c r="J130" s="3">
        <f t="shared" si="6"/>
        <v>6.2155320495435262</v>
      </c>
      <c r="K130" s="95">
        <f t="shared" si="9"/>
        <v>0.13545195960774695</v>
      </c>
      <c r="L130" s="174">
        <f t="shared" si="10"/>
        <v>0.70528917964539717</v>
      </c>
      <c r="M130" s="174" t="str">
        <f t="shared" si="11"/>
        <v/>
      </c>
      <c r="N130" s="174">
        <f t="shared" si="7"/>
        <v>0.51139180923180705</v>
      </c>
      <c r="O130" s="174">
        <v>123</v>
      </c>
      <c r="P130" s="174" t="e">
        <f t="shared" si="8"/>
        <v>#VALUE!</v>
      </c>
    </row>
    <row r="131" spans="1:16" x14ac:dyDescent="0.25">
      <c r="A131" s="174" t="s">
        <v>163</v>
      </c>
      <c r="B131" s="174">
        <v>69976</v>
      </c>
      <c r="C131" s="174">
        <v>589</v>
      </c>
      <c r="D131" s="174">
        <v>432</v>
      </c>
      <c r="E131" s="174">
        <v>1183</v>
      </c>
      <c r="F131" s="174">
        <v>171.03</v>
      </c>
      <c r="G131" s="174">
        <v>1967</v>
      </c>
      <c r="H131" s="174">
        <v>52.136360000000003</v>
      </c>
      <c r="I131" s="174">
        <v>49.791350000000001</v>
      </c>
      <c r="J131" s="3">
        <f t="shared" si="6"/>
        <v>6.2155320495435262</v>
      </c>
      <c r="K131" s="95">
        <f t="shared" si="9"/>
        <v>0.13399327679832387</v>
      </c>
      <c r="L131" s="174">
        <f t="shared" si="10"/>
        <v>0.7047975667382258</v>
      </c>
      <c r="M131" s="174" t="str">
        <f t="shared" si="11"/>
        <v/>
      </c>
      <c r="N131" s="174">
        <f t="shared" si="7"/>
        <v>0.50993312642238398</v>
      </c>
      <c r="O131" s="174">
        <v>124</v>
      </c>
      <c r="P131" s="174" t="e">
        <f t="shared" si="8"/>
        <v>#VALUE!</v>
      </c>
    </row>
    <row r="132" spans="1:16" x14ac:dyDescent="0.25">
      <c r="A132" s="174" t="s">
        <v>163</v>
      </c>
      <c r="B132" s="174">
        <v>70545</v>
      </c>
      <c r="C132" s="174">
        <v>611</v>
      </c>
      <c r="D132" s="174">
        <v>414</v>
      </c>
      <c r="E132" s="174">
        <v>1182</v>
      </c>
      <c r="F132" s="174">
        <v>170.8</v>
      </c>
      <c r="G132" s="174">
        <v>1967</v>
      </c>
      <c r="H132" s="174">
        <v>52.118180000000002</v>
      </c>
      <c r="I132" s="174">
        <v>49.782409999999999</v>
      </c>
      <c r="J132" s="3">
        <f t="shared" si="6"/>
        <v>6.2155320495435262</v>
      </c>
      <c r="K132" s="95">
        <f t="shared" si="9"/>
        <v>0.13246829022483617</v>
      </c>
      <c r="L132" s="174">
        <f t="shared" si="10"/>
        <v>0.70417966758414119</v>
      </c>
      <c r="M132" s="174" t="str">
        <f t="shared" si="11"/>
        <v/>
      </c>
      <c r="N132" s="174">
        <f t="shared" si="7"/>
        <v>0.50840813984889632</v>
      </c>
      <c r="O132" s="174">
        <v>125</v>
      </c>
      <c r="P132" s="174" t="e">
        <f t="shared" si="8"/>
        <v>#VALUE!</v>
      </c>
    </row>
    <row r="133" spans="1:16" x14ac:dyDescent="0.25">
      <c r="A133" s="174" t="s">
        <v>163</v>
      </c>
      <c r="B133" s="174">
        <v>71112</v>
      </c>
      <c r="C133" s="174">
        <v>579</v>
      </c>
      <c r="D133" s="174">
        <v>442</v>
      </c>
      <c r="E133" s="174">
        <v>1182</v>
      </c>
      <c r="F133" s="174">
        <v>170.57</v>
      </c>
      <c r="G133" s="174">
        <v>1967</v>
      </c>
      <c r="H133" s="174">
        <v>52.131819999999998</v>
      </c>
      <c r="I133" s="174">
        <v>49.782409999999999</v>
      </c>
      <c r="J133" s="3">
        <f t="shared" si="6"/>
        <v>6.2155320495435262</v>
      </c>
      <c r="K133" s="95">
        <f t="shared" si="9"/>
        <v>0.13094330365134826</v>
      </c>
      <c r="L133" s="174">
        <f t="shared" si="10"/>
        <v>0.70454830162099491</v>
      </c>
      <c r="M133" s="174" t="str">
        <f t="shared" si="11"/>
        <v/>
      </c>
      <c r="N133" s="174">
        <f t="shared" si="7"/>
        <v>0.50688315327540834</v>
      </c>
      <c r="O133" s="174">
        <v>126</v>
      </c>
      <c r="P133" s="174" t="e">
        <f t="shared" si="8"/>
        <v>#VALUE!</v>
      </c>
    </row>
    <row r="134" spans="1:16" x14ac:dyDescent="0.25">
      <c r="A134" s="174" t="s">
        <v>163</v>
      </c>
      <c r="B134" s="174">
        <v>71680</v>
      </c>
      <c r="C134" s="174">
        <v>589</v>
      </c>
      <c r="D134" s="174">
        <v>437</v>
      </c>
      <c r="E134" s="174">
        <v>1182</v>
      </c>
      <c r="F134" s="174">
        <v>170.34</v>
      </c>
      <c r="G134" s="174">
        <v>1967</v>
      </c>
      <c r="H134" s="174">
        <v>52.113639999999997</v>
      </c>
      <c r="I134" s="174">
        <v>49.782409999999999</v>
      </c>
      <c r="J134" s="3">
        <f t="shared" si="6"/>
        <v>6.2155320495435262</v>
      </c>
      <c r="K134" s="95">
        <f t="shared" si="9"/>
        <v>0.12941831707786056</v>
      </c>
      <c r="L134" s="174">
        <f t="shared" si="10"/>
        <v>0.70405699114198572</v>
      </c>
      <c r="M134" s="174" t="str">
        <f t="shared" si="11"/>
        <v/>
      </c>
      <c r="N134" s="174">
        <f t="shared" si="7"/>
        <v>0.50535816670192069</v>
      </c>
      <c r="O134" s="174">
        <v>127</v>
      </c>
      <c r="P134" s="174" t="e">
        <f t="shared" si="8"/>
        <v>#VALUE!</v>
      </c>
    </row>
    <row r="135" spans="1:16" x14ac:dyDescent="0.25">
      <c r="A135" s="174" t="s">
        <v>163</v>
      </c>
      <c r="B135" s="174">
        <v>72245</v>
      </c>
      <c r="C135" s="174">
        <v>596</v>
      </c>
      <c r="D135" s="174">
        <v>433</v>
      </c>
      <c r="E135" s="174">
        <v>1182</v>
      </c>
      <c r="F135" s="174">
        <v>170.12</v>
      </c>
      <c r="G135" s="174">
        <v>1967</v>
      </c>
      <c r="H135" s="174">
        <v>52.1</v>
      </c>
      <c r="I135" s="174">
        <v>49.782409999999999</v>
      </c>
      <c r="J135" s="3">
        <f t="shared" si="6"/>
        <v>6.2155320495435262</v>
      </c>
      <c r="K135" s="95">
        <f t="shared" si="9"/>
        <v>0.12795963426843746</v>
      </c>
      <c r="L135" s="174">
        <f t="shared" si="10"/>
        <v>0.70368848567619724</v>
      </c>
      <c r="M135" s="174" t="str">
        <f t="shared" si="11"/>
        <v/>
      </c>
      <c r="N135" s="174">
        <f t="shared" si="7"/>
        <v>0.50389948389249761</v>
      </c>
      <c r="O135" s="174">
        <v>128</v>
      </c>
      <c r="P135" s="174" t="e">
        <f t="shared" si="8"/>
        <v>#VALUE!</v>
      </c>
    </row>
    <row r="136" spans="1:16" x14ac:dyDescent="0.25">
      <c r="A136" s="174" t="s">
        <v>163</v>
      </c>
      <c r="B136" s="174">
        <v>72810</v>
      </c>
      <c r="C136" s="174">
        <v>596</v>
      </c>
      <c r="D136" s="174">
        <v>433</v>
      </c>
      <c r="E136" s="174">
        <v>1182</v>
      </c>
      <c r="F136" s="174">
        <v>169.9</v>
      </c>
      <c r="G136" s="174">
        <v>1967</v>
      </c>
      <c r="H136" s="174">
        <v>52.1</v>
      </c>
      <c r="I136" s="174">
        <v>49.782409999999999</v>
      </c>
      <c r="J136" s="3">
        <f t="shared" ref="J136:J199" si="12">G136/I$6-I$5/I$6</f>
        <v>6.2155320495435262</v>
      </c>
      <c r="K136" s="95">
        <f t="shared" si="9"/>
        <v>0.12650095145901438</v>
      </c>
      <c r="L136" s="174">
        <f t="shared" si="10"/>
        <v>0.70368848567619724</v>
      </c>
      <c r="M136" s="174" t="str">
        <f t="shared" si="11"/>
        <v/>
      </c>
      <c r="N136" s="174">
        <f t="shared" ref="N136:N199" si="13">IF(B136="","",K136+1/2.66)</f>
        <v>0.50244080108307454</v>
      </c>
      <c r="O136" s="174">
        <v>129</v>
      </c>
      <c r="P136" s="174" t="e">
        <f t="shared" ref="P136:P199" si="14">IF(B136="","",(F136-N$4)/N$4)</f>
        <v>#VALUE!</v>
      </c>
    </row>
    <row r="137" spans="1:16" x14ac:dyDescent="0.25">
      <c r="A137" s="174" t="s">
        <v>163</v>
      </c>
      <c r="B137" s="174">
        <v>73375</v>
      </c>
      <c r="C137" s="174">
        <v>578</v>
      </c>
      <c r="D137" s="174">
        <v>450</v>
      </c>
      <c r="E137" s="174">
        <v>1181</v>
      </c>
      <c r="F137" s="174">
        <v>169.67</v>
      </c>
      <c r="G137" s="174">
        <v>1966</v>
      </c>
      <c r="H137" s="174">
        <v>52.104550000000003</v>
      </c>
      <c r="I137" s="174">
        <v>49.773470000000003</v>
      </c>
      <c r="J137" s="3">
        <f t="shared" si="12"/>
        <v>5.6504836814031023</v>
      </c>
      <c r="K137" s="95">
        <f t="shared" ref="K137:K200" si="15">IF(B137="",0,(F137-K$2)/K$2)</f>
        <v>0.12497596488552648</v>
      </c>
      <c r="L137" s="174">
        <f t="shared" ref="L137:L200" si="16">IF(B137="","",H137*H137*I137/4*3.1416/K$2/1000)</f>
        <v>0.70368500865553096</v>
      </c>
      <c r="M137" s="174" t="str">
        <f t="shared" ref="M137:M200" si="17">IF(OR(J137="",-(J137-MAX(J$8:J$58))&lt;0),"",-(J137))</f>
        <v/>
      </c>
      <c r="N137" s="174">
        <f t="shared" si="13"/>
        <v>0.50091581450958667</v>
      </c>
      <c r="O137" s="174">
        <v>130</v>
      </c>
      <c r="P137" s="174" t="e">
        <f t="shared" si="14"/>
        <v>#VALUE!</v>
      </c>
    </row>
    <row r="138" spans="1:16" x14ac:dyDescent="0.25">
      <c r="A138" s="174" t="s">
        <v>163</v>
      </c>
      <c r="B138" s="174">
        <v>73940</v>
      </c>
      <c r="C138" s="174">
        <v>600</v>
      </c>
      <c r="D138" s="174">
        <v>432</v>
      </c>
      <c r="E138" s="174">
        <v>1181</v>
      </c>
      <c r="F138" s="174">
        <v>169.45</v>
      </c>
      <c r="G138" s="174">
        <v>1967</v>
      </c>
      <c r="H138" s="174">
        <v>52.086359999999999</v>
      </c>
      <c r="I138" s="174">
        <v>49.773470000000003</v>
      </c>
      <c r="J138" s="3">
        <f t="shared" si="12"/>
        <v>6.2155320495435262</v>
      </c>
      <c r="K138" s="95">
        <f t="shared" si="15"/>
        <v>0.12351728207610339</v>
      </c>
      <c r="L138" s="174">
        <f t="shared" si="16"/>
        <v>0.70319377339776123</v>
      </c>
      <c r="M138" s="174" t="str">
        <f t="shared" si="17"/>
        <v/>
      </c>
      <c r="N138" s="174">
        <f t="shared" si="13"/>
        <v>0.49945713170016354</v>
      </c>
      <c r="O138" s="174">
        <v>131</v>
      </c>
      <c r="P138" s="174" t="e">
        <f t="shared" si="14"/>
        <v>#VALUE!</v>
      </c>
    </row>
    <row r="139" spans="1:16" x14ac:dyDescent="0.25">
      <c r="A139" s="174" t="s">
        <v>163</v>
      </c>
      <c r="B139" s="174">
        <v>74504</v>
      </c>
      <c r="C139" s="174">
        <v>567</v>
      </c>
      <c r="D139" s="174">
        <v>462</v>
      </c>
      <c r="E139" s="174">
        <v>1181</v>
      </c>
      <c r="F139" s="174">
        <v>169.23</v>
      </c>
      <c r="G139" s="174">
        <v>1966</v>
      </c>
      <c r="H139" s="174">
        <v>52.1</v>
      </c>
      <c r="I139" s="174">
        <v>49.773470000000003</v>
      </c>
      <c r="J139" s="3">
        <f t="shared" si="12"/>
        <v>5.6504836814031023</v>
      </c>
      <c r="K139" s="95">
        <f t="shared" si="15"/>
        <v>0.12205859926668032</v>
      </c>
      <c r="L139" s="174">
        <f t="shared" si="16"/>
        <v>0.70356211624044795</v>
      </c>
      <c r="M139" s="174" t="str">
        <f t="shared" si="17"/>
        <v/>
      </c>
      <c r="N139" s="174">
        <f t="shared" si="13"/>
        <v>0.49799844889074046</v>
      </c>
      <c r="O139" s="174">
        <v>132</v>
      </c>
      <c r="P139" s="174" t="e">
        <f t="shared" si="14"/>
        <v>#VALUE!</v>
      </c>
    </row>
    <row r="140" spans="1:16" x14ac:dyDescent="0.25">
      <c r="A140" s="174" t="s">
        <v>163</v>
      </c>
      <c r="B140" s="174">
        <v>75068</v>
      </c>
      <c r="C140" s="174">
        <v>574</v>
      </c>
      <c r="D140" s="174">
        <v>458</v>
      </c>
      <c r="E140" s="174">
        <v>1180</v>
      </c>
      <c r="F140" s="174">
        <v>169.01</v>
      </c>
      <c r="G140" s="174">
        <v>1965</v>
      </c>
      <c r="H140" s="174">
        <v>52.086359999999999</v>
      </c>
      <c r="I140" s="174">
        <v>49.764530000000001</v>
      </c>
      <c r="J140" s="3">
        <f t="shared" si="12"/>
        <v>5.0854353132629058</v>
      </c>
      <c r="K140" s="95">
        <f t="shared" si="15"/>
        <v>0.12059991645725723</v>
      </c>
      <c r="L140" s="174">
        <f t="shared" si="16"/>
        <v>0.7030674701214541</v>
      </c>
      <c r="M140" s="174" t="str">
        <f t="shared" si="17"/>
        <v/>
      </c>
      <c r="N140" s="174">
        <f t="shared" si="13"/>
        <v>0.49653976608131734</v>
      </c>
      <c r="O140" s="174">
        <v>133</v>
      </c>
      <c r="P140" s="174" t="e">
        <f t="shared" si="14"/>
        <v>#VALUE!</v>
      </c>
    </row>
    <row r="141" spans="1:16" x14ac:dyDescent="0.25">
      <c r="A141" s="174" t="s">
        <v>163</v>
      </c>
      <c r="B141" s="174">
        <v>75631</v>
      </c>
      <c r="C141" s="174">
        <v>617</v>
      </c>
      <c r="D141" s="174">
        <v>422</v>
      </c>
      <c r="E141" s="174">
        <v>1180</v>
      </c>
      <c r="F141" s="174">
        <v>168.8</v>
      </c>
      <c r="G141" s="174">
        <v>1966</v>
      </c>
      <c r="H141" s="174">
        <v>52.054549999999999</v>
      </c>
      <c r="I141" s="174">
        <v>49.764530000000001</v>
      </c>
      <c r="J141" s="3">
        <f t="shared" si="12"/>
        <v>5.6504836814031023</v>
      </c>
      <c r="K141" s="95">
        <f t="shared" si="15"/>
        <v>0.11920753741189896</v>
      </c>
      <c r="L141" s="174">
        <f t="shared" si="16"/>
        <v>0.70220898252444819</v>
      </c>
      <c r="M141" s="174" t="str">
        <f t="shared" si="17"/>
        <v/>
      </c>
      <c r="N141" s="174">
        <f t="shared" si="13"/>
        <v>0.49514738703595906</v>
      </c>
      <c r="O141" s="174">
        <v>134</v>
      </c>
      <c r="P141" s="174" t="e">
        <f t="shared" si="14"/>
        <v>#VALUE!</v>
      </c>
    </row>
    <row r="142" spans="1:16" x14ac:dyDescent="0.25">
      <c r="A142" s="174" t="s">
        <v>163</v>
      </c>
      <c r="B142" s="174">
        <v>76196</v>
      </c>
      <c r="C142" s="174">
        <v>607</v>
      </c>
      <c r="D142" s="174">
        <v>432</v>
      </c>
      <c r="E142" s="174">
        <v>1180</v>
      </c>
      <c r="F142" s="174">
        <v>168.58</v>
      </c>
      <c r="G142" s="174">
        <v>1966</v>
      </c>
      <c r="H142" s="174">
        <v>52.054549999999999</v>
      </c>
      <c r="I142" s="174">
        <v>49.764530000000001</v>
      </c>
      <c r="J142" s="3">
        <f t="shared" si="12"/>
        <v>5.6504836814031023</v>
      </c>
      <c r="K142" s="95">
        <f t="shared" si="15"/>
        <v>0.11774885460247587</v>
      </c>
      <c r="L142" s="174">
        <f t="shared" si="16"/>
        <v>0.70220898252444819</v>
      </c>
      <c r="M142" s="174" t="str">
        <f t="shared" si="17"/>
        <v/>
      </c>
      <c r="N142" s="174">
        <f t="shared" si="13"/>
        <v>0.49368870422653599</v>
      </c>
      <c r="O142" s="174">
        <v>135</v>
      </c>
      <c r="P142" s="174" t="e">
        <f t="shared" si="14"/>
        <v>#VALUE!</v>
      </c>
    </row>
    <row r="143" spans="1:16" x14ac:dyDescent="0.25">
      <c r="A143" s="174" t="s">
        <v>163</v>
      </c>
      <c r="B143" s="174">
        <v>76764</v>
      </c>
      <c r="C143" s="174">
        <v>576</v>
      </c>
      <c r="D143" s="174">
        <v>460</v>
      </c>
      <c r="E143" s="174">
        <v>1180</v>
      </c>
      <c r="F143" s="174">
        <v>168.36</v>
      </c>
      <c r="G143" s="174">
        <v>1966</v>
      </c>
      <c r="H143" s="174">
        <v>52.068179999999998</v>
      </c>
      <c r="I143" s="174">
        <v>49.764530000000001</v>
      </c>
      <c r="J143" s="3">
        <f t="shared" si="12"/>
        <v>5.6504836814031023</v>
      </c>
      <c r="K143" s="95">
        <f t="shared" si="15"/>
        <v>0.1162901717930528</v>
      </c>
      <c r="L143" s="174">
        <f t="shared" si="16"/>
        <v>0.70257676445646722</v>
      </c>
      <c r="M143" s="174" t="str">
        <f t="shared" si="17"/>
        <v/>
      </c>
      <c r="N143" s="174">
        <f t="shared" si="13"/>
        <v>0.49223002141711292</v>
      </c>
      <c r="O143" s="174">
        <v>136</v>
      </c>
      <c r="P143" s="174" t="e">
        <f t="shared" si="14"/>
        <v>#VALUE!</v>
      </c>
    </row>
    <row r="144" spans="1:16" x14ac:dyDescent="0.25">
      <c r="A144" s="174" t="s">
        <v>163</v>
      </c>
      <c r="B144" s="174">
        <v>77332</v>
      </c>
      <c r="C144" s="174">
        <v>602</v>
      </c>
      <c r="D144" s="174">
        <v>439</v>
      </c>
      <c r="E144" s="174">
        <v>1179</v>
      </c>
      <c r="F144" s="174">
        <v>168.15</v>
      </c>
      <c r="G144" s="174">
        <v>1966</v>
      </c>
      <c r="H144" s="174">
        <v>52.045459999999999</v>
      </c>
      <c r="I144" s="174">
        <v>49.755589999999998</v>
      </c>
      <c r="J144" s="3">
        <f t="shared" si="12"/>
        <v>5.6504836814031023</v>
      </c>
      <c r="K144" s="95">
        <f t="shared" si="15"/>
        <v>0.11489779274769434</v>
      </c>
      <c r="L144" s="174">
        <f t="shared" si="16"/>
        <v>0.70183765314733426</v>
      </c>
      <c r="M144" s="174" t="str">
        <f t="shared" si="17"/>
        <v/>
      </c>
      <c r="N144" s="174">
        <f t="shared" si="13"/>
        <v>0.49083764237175448</v>
      </c>
      <c r="O144" s="174">
        <v>137</v>
      </c>
      <c r="P144" s="174" t="e">
        <f t="shared" si="14"/>
        <v>#VALUE!</v>
      </c>
    </row>
    <row r="145" spans="1:16" x14ac:dyDescent="0.25">
      <c r="A145" s="174" t="s">
        <v>163</v>
      </c>
      <c r="B145" s="174">
        <v>77901</v>
      </c>
      <c r="C145" s="174">
        <v>608</v>
      </c>
      <c r="D145" s="174">
        <v>436</v>
      </c>
      <c r="E145" s="174">
        <v>1179</v>
      </c>
      <c r="F145" s="174">
        <v>167.94</v>
      </c>
      <c r="G145" s="174">
        <v>1965</v>
      </c>
      <c r="H145" s="174">
        <v>52.031820000000003</v>
      </c>
      <c r="I145" s="174">
        <v>49.755589999999998</v>
      </c>
      <c r="J145" s="3">
        <f t="shared" si="12"/>
        <v>5.0854353132629058</v>
      </c>
      <c r="K145" s="95">
        <f t="shared" si="15"/>
        <v>0.11350541370233588</v>
      </c>
      <c r="L145" s="174">
        <f t="shared" si="16"/>
        <v>0.70146982812892789</v>
      </c>
      <c r="M145" s="174" t="str">
        <f t="shared" si="17"/>
        <v/>
      </c>
      <c r="N145" s="174">
        <f t="shared" si="13"/>
        <v>0.48944526332639604</v>
      </c>
      <c r="O145" s="174">
        <v>138</v>
      </c>
      <c r="P145" s="174" t="e">
        <f t="shared" si="14"/>
        <v>#VALUE!</v>
      </c>
    </row>
    <row r="146" spans="1:16" x14ac:dyDescent="0.25">
      <c r="A146" s="174" t="s">
        <v>163</v>
      </c>
      <c r="B146" s="174">
        <v>78469</v>
      </c>
      <c r="C146" s="174">
        <v>592</v>
      </c>
      <c r="D146" s="174">
        <v>451</v>
      </c>
      <c r="E146" s="174">
        <v>1179</v>
      </c>
      <c r="F146" s="174">
        <v>167.72</v>
      </c>
      <c r="G146" s="174">
        <v>1966</v>
      </c>
      <c r="H146" s="174">
        <v>52.036369999999998</v>
      </c>
      <c r="I146" s="174">
        <v>49.755589999999998</v>
      </c>
      <c r="J146" s="3">
        <f t="shared" si="12"/>
        <v>5.6504836814031023</v>
      </c>
      <c r="K146" s="95">
        <f t="shared" si="15"/>
        <v>0.1120467308929128</v>
      </c>
      <c r="L146" s="174">
        <f t="shared" si="16"/>
        <v>0.70159251564087444</v>
      </c>
      <c r="M146" s="174" t="str">
        <f t="shared" si="17"/>
        <v/>
      </c>
      <c r="N146" s="174">
        <f t="shared" si="13"/>
        <v>0.48798658051697291</v>
      </c>
      <c r="O146" s="174">
        <v>139</v>
      </c>
      <c r="P146" s="174" t="e">
        <f t="shared" si="14"/>
        <v>#VALUE!</v>
      </c>
    </row>
    <row r="147" spans="1:16" x14ac:dyDescent="0.25">
      <c r="A147" s="174" t="s">
        <v>163</v>
      </c>
      <c r="B147" s="174">
        <v>79037</v>
      </c>
      <c r="C147" s="174">
        <v>621</v>
      </c>
      <c r="D147" s="174">
        <v>426</v>
      </c>
      <c r="E147" s="174">
        <v>1179</v>
      </c>
      <c r="F147" s="174">
        <v>167.51</v>
      </c>
      <c r="G147" s="174">
        <v>1966</v>
      </c>
      <c r="H147" s="174">
        <v>52.013640000000002</v>
      </c>
      <c r="I147" s="174">
        <v>49.755589999999998</v>
      </c>
      <c r="J147" s="3">
        <f t="shared" si="12"/>
        <v>5.6504836814031023</v>
      </c>
      <c r="K147" s="95">
        <f t="shared" si="15"/>
        <v>0.11065435184755434</v>
      </c>
      <c r="L147" s="174">
        <f t="shared" si="16"/>
        <v>0.70097972443603851</v>
      </c>
      <c r="M147" s="174" t="str">
        <f t="shared" si="17"/>
        <v/>
      </c>
      <c r="N147" s="174">
        <f t="shared" si="13"/>
        <v>0.48659420147161447</v>
      </c>
      <c r="O147" s="174">
        <v>140</v>
      </c>
      <c r="P147" s="174" t="e">
        <f t="shared" si="14"/>
        <v>#VALUE!</v>
      </c>
    </row>
    <row r="148" spans="1:16" x14ac:dyDescent="0.25">
      <c r="A148" s="174" t="s">
        <v>163</v>
      </c>
      <c r="B148" s="174">
        <v>79604</v>
      </c>
      <c r="C148" s="174">
        <v>604</v>
      </c>
      <c r="D148" s="174">
        <v>442</v>
      </c>
      <c r="E148" s="174">
        <v>1179</v>
      </c>
      <c r="F148" s="174">
        <v>167.3</v>
      </c>
      <c r="G148" s="174">
        <v>1966</v>
      </c>
      <c r="H148" s="174">
        <v>52.022730000000003</v>
      </c>
      <c r="I148" s="174">
        <v>49.755589999999998</v>
      </c>
      <c r="J148" s="3">
        <f t="shared" si="12"/>
        <v>5.6504836814031023</v>
      </c>
      <c r="K148" s="95">
        <f t="shared" si="15"/>
        <v>0.10926197280219607</v>
      </c>
      <c r="L148" s="174">
        <f t="shared" si="16"/>
        <v>0.70122475487336744</v>
      </c>
      <c r="M148" s="174" t="str">
        <f t="shared" si="17"/>
        <v/>
      </c>
      <c r="N148" s="174">
        <f t="shared" si="13"/>
        <v>0.4852018224262562</v>
      </c>
      <c r="O148" s="174">
        <v>141</v>
      </c>
      <c r="P148" s="174" t="e">
        <f t="shared" si="14"/>
        <v>#VALUE!</v>
      </c>
    </row>
    <row r="149" spans="1:16" x14ac:dyDescent="0.25">
      <c r="A149" s="174" t="s">
        <v>163</v>
      </c>
      <c r="B149" s="174">
        <v>80169</v>
      </c>
      <c r="C149" s="174">
        <v>607</v>
      </c>
      <c r="D149" s="174">
        <v>441</v>
      </c>
      <c r="E149" s="174">
        <v>1179</v>
      </c>
      <c r="F149" s="174">
        <v>167.1</v>
      </c>
      <c r="G149" s="174">
        <v>1966</v>
      </c>
      <c r="H149" s="174">
        <v>52.013640000000002</v>
      </c>
      <c r="I149" s="174">
        <v>49.755589999999998</v>
      </c>
      <c r="J149" s="3">
        <f t="shared" si="12"/>
        <v>5.6504836814031023</v>
      </c>
      <c r="K149" s="95">
        <f t="shared" si="15"/>
        <v>0.10793589752090224</v>
      </c>
      <c r="L149" s="174">
        <f t="shared" si="16"/>
        <v>0.70097972443603851</v>
      </c>
      <c r="M149" s="174" t="str">
        <f t="shared" si="17"/>
        <v/>
      </c>
      <c r="N149" s="174">
        <f t="shared" si="13"/>
        <v>0.4838757471449624</v>
      </c>
      <c r="O149" s="174">
        <v>142</v>
      </c>
      <c r="P149" s="174" t="e">
        <f t="shared" si="14"/>
        <v>#VALUE!</v>
      </c>
    </row>
    <row r="150" spans="1:16" x14ac:dyDescent="0.25">
      <c r="A150" s="174" t="s">
        <v>163</v>
      </c>
      <c r="B150" s="174">
        <v>80734</v>
      </c>
      <c r="C150" s="174">
        <v>603</v>
      </c>
      <c r="D150" s="174">
        <v>445</v>
      </c>
      <c r="E150" s="174">
        <v>1179</v>
      </c>
      <c r="F150" s="174">
        <v>166.89</v>
      </c>
      <c r="G150" s="174">
        <v>1966</v>
      </c>
      <c r="H150" s="174">
        <v>52.004550000000002</v>
      </c>
      <c r="I150" s="174">
        <v>49.755589999999998</v>
      </c>
      <c r="J150" s="3">
        <f t="shared" si="12"/>
        <v>5.6504836814031023</v>
      </c>
      <c r="K150" s="95">
        <f t="shared" si="15"/>
        <v>0.10654351847554377</v>
      </c>
      <c r="L150" s="174">
        <f t="shared" si="16"/>
        <v>0.70073473681694065</v>
      </c>
      <c r="M150" s="174" t="str">
        <f t="shared" si="17"/>
        <v/>
      </c>
      <c r="N150" s="174">
        <f t="shared" si="13"/>
        <v>0.4824833680996039</v>
      </c>
      <c r="O150" s="174">
        <v>143</v>
      </c>
      <c r="P150" s="174" t="e">
        <f t="shared" si="14"/>
        <v>#VALUE!</v>
      </c>
    </row>
    <row r="151" spans="1:16" x14ac:dyDescent="0.25">
      <c r="A151" s="174" t="s">
        <v>163</v>
      </c>
      <c r="B151" s="174">
        <v>81298</v>
      </c>
      <c r="C151" s="174">
        <v>594</v>
      </c>
      <c r="D151" s="174">
        <v>455</v>
      </c>
      <c r="E151" s="174">
        <v>1178</v>
      </c>
      <c r="F151" s="174">
        <v>166.69</v>
      </c>
      <c r="G151" s="174">
        <v>1966</v>
      </c>
      <c r="H151" s="174">
        <v>52.00909</v>
      </c>
      <c r="I151" s="174">
        <v>49.746650000000002</v>
      </c>
      <c r="J151" s="3">
        <f t="shared" si="12"/>
        <v>5.6504836814031023</v>
      </c>
      <c r="K151" s="95">
        <f t="shared" si="15"/>
        <v>0.10521744319425014</v>
      </c>
      <c r="L151" s="174">
        <f t="shared" si="16"/>
        <v>0.70073116170454264</v>
      </c>
      <c r="M151" s="174" t="str">
        <f t="shared" si="17"/>
        <v/>
      </c>
      <c r="N151" s="174">
        <f t="shared" si="13"/>
        <v>0.48115729281831027</v>
      </c>
      <c r="O151" s="174">
        <v>144</v>
      </c>
      <c r="P151" s="174" t="e">
        <f t="shared" si="14"/>
        <v>#VALUE!</v>
      </c>
    </row>
    <row r="152" spans="1:16" x14ac:dyDescent="0.25">
      <c r="A152" s="174" t="s">
        <v>163</v>
      </c>
      <c r="B152" s="174">
        <v>81862</v>
      </c>
      <c r="C152" s="174">
        <v>580</v>
      </c>
      <c r="D152" s="174">
        <v>467</v>
      </c>
      <c r="E152" s="174">
        <v>1178</v>
      </c>
      <c r="F152" s="174">
        <v>166.49</v>
      </c>
      <c r="G152" s="174">
        <v>1965</v>
      </c>
      <c r="H152" s="174">
        <v>52.018180000000001</v>
      </c>
      <c r="I152" s="174">
        <v>49.746650000000002</v>
      </c>
      <c r="J152" s="3">
        <f t="shared" si="12"/>
        <v>5.0854353132629058</v>
      </c>
      <c r="K152" s="95">
        <f t="shared" si="15"/>
        <v>0.1038913679129565</v>
      </c>
      <c r="L152" s="174">
        <f t="shared" si="16"/>
        <v>0.70097612668640152</v>
      </c>
      <c r="M152" s="174" t="str">
        <f t="shared" si="17"/>
        <v/>
      </c>
      <c r="N152" s="174">
        <f t="shared" si="13"/>
        <v>0.47983121753701663</v>
      </c>
      <c r="O152" s="174">
        <v>145</v>
      </c>
      <c r="P152" s="174" t="e">
        <f t="shared" si="14"/>
        <v>#VALUE!</v>
      </c>
    </row>
    <row r="153" spans="1:16" x14ac:dyDescent="0.25">
      <c r="A153" s="174" t="s">
        <v>163</v>
      </c>
      <c r="B153" s="174">
        <v>82425</v>
      </c>
      <c r="C153" s="174">
        <v>618</v>
      </c>
      <c r="D153" s="174">
        <v>435</v>
      </c>
      <c r="E153" s="174">
        <v>1178</v>
      </c>
      <c r="F153" s="174">
        <v>166.29</v>
      </c>
      <c r="G153" s="174">
        <v>1965</v>
      </c>
      <c r="H153" s="174">
        <v>51.99091</v>
      </c>
      <c r="I153" s="174">
        <v>49.746650000000002</v>
      </c>
      <c r="J153" s="3">
        <f t="shared" si="12"/>
        <v>5.0854353132629058</v>
      </c>
      <c r="K153" s="95">
        <f t="shared" si="15"/>
        <v>0.10256529263166266</v>
      </c>
      <c r="L153" s="174">
        <f t="shared" si="16"/>
        <v>0.70024136017243832</v>
      </c>
      <c r="M153" s="174" t="str">
        <f t="shared" si="17"/>
        <v/>
      </c>
      <c r="N153" s="174">
        <f t="shared" si="13"/>
        <v>0.47850514225572277</v>
      </c>
      <c r="O153" s="174">
        <v>146</v>
      </c>
      <c r="P153" s="174" t="e">
        <f t="shared" si="14"/>
        <v>#VALUE!</v>
      </c>
    </row>
    <row r="154" spans="1:16" x14ac:dyDescent="0.25">
      <c r="A154" s="174" t="s">
        <v>163</v>
      </c>
      <c r="B154" s="174">
        <v>82989</v>
      </c>
      <c r="C154" s="174">
        <v>596</v>
      </c>
      <c r="D154" s="174">
        <v>456</v>
      </c>
      <c r="E154" s="174">
        <v>1178</v>
      </c>
      <c r="F154" s="174">
        <v>166.09</v>
      </c>
      <c r="G154" s="174">
        <v>1966</v>
      </c>
      <c r="H154" s="174">
        <v>51.995449999999998</v>
      </c>
      <c r="I154" s="174">
        <v>49.746650000000002</v>
      </c>
      <c r="J154" s="3">
        <f t="shared" si="12"/>
        <v>5.6504836814031023</v>
      </c>
      <c r="K154" s="95">
        <f t="shared" si="15"/>
        <v>0.10123921735036902</v>
      </c>
      <c r="L154" s="174">
        <f t="shared" si="16"/>
        <v>0.70036365980440096</v>
      </c>
      <c r="M154" s="174" t="str">
        <f t="shared" si="17"/>
        <v/>
      </c>
      <c r="N154" s="174">
        <f t="shared" si="13"/>
        <v>0.47717906697442913</v>
      </c>
      <c r="O154" s="174">
        <v>147</v>
      </c>
      <c r="P154" s="174" t="e">
        <f t="shared" si="14"/>
        <v>#VALUE!</v>
      </c>
    </row>
    <row r="155" spans="1:16" x14ac:dyDescent="0.25">
      <c r="A155" s="174" t="s">
        <v>163</v>
      </c>
      <c r="B155" s="174">
        <v>83555</v>
      </c>
      <c r="C155" s="174">
        <v>608</v>
      </c>
      <c r="D155" s="174">
        <v>445</v>
      </c>
      <c r="E155" s="174">
        <v>1179</v>
      </c>
      <c r="F155" s="174">
        <v>165.9</v>
      </c>
      <c r="G155" s="174">
        <v>1964</v>
      </c>
      <c r="H155" s="174">
        <v>51.99091</v>
      </c>
      <c r="I155" s="174">
        <v>49.755589999999998</v>
      </c>
      <c r="J155" s="3">
        <f t="shared" si="12"/>
        <v>4.5203869451224818</v>
      </c>
      <c r="K155" s="95">
        <f t="shared" si="15"/>
        <v>9.9979445833140002E-2</v>
      </c>
      <c r="L155" s="174">
        <f t="shared" si="16"/>
        <v>0.70036720096292238</v>
      </c>
      <c r="M155" s="174" t="str">
        <f t="shared" si="17"/>
        <v/>
      </c>
      <c r="N155" s="174">
        <f t="shared" si="13"/>
        <v>0.47591929545720013</v>
      </c>
      <c r="O155" s="174">
        <v>148</v>
      </c>
      <c r="P155" s="174" t="e">
        <f t="shared" si="14"/>
        <v>#VALUE!</v>
      </c>
    </row>
    <row r="156" spans="1:16" x14ac:dyDescent="0.25">
      <c r="A156" s="174" t="s">
        <v>163</v>
      </c>
      <c r="B156" s="174">
        <v>84123</v>
      </c>
      <c r="C156" s="174">
        <v>615</v>
      </c>
      <c r="D156" s="174">
        <v>441</v>
      </c>
      <c r="E156" s="174">
        <v>1178</v>
      </c>
      <c r="F156" s="174">
        <v>165.71</v>
      </c>
      <c r="G156" s="174">
        <v>1965</v>
      </c>
      <c r="H156" s="174">
        <v>51.977269999999997</v>
      </c>
      <c r="I156" s="174">
        <v>49.746650000000002</v>
      </c>
      <c r="J156" s="3">
        <f t="shared" si="12"/>
        <v>5.0854353132629058</v>
      </c>
      <c r="K156" s="95">
        <f t="shared" si="15"/>
        <v>9.8719674315910985E-2</v>
      </c>
      <c r="L156" s="174">
        <f t="shared" si="16"/>
        <v>0.69987398675100621</v>
      </c>
      <c r="M156" s="174" t="str">
        <f t="shared" si="17"/>
        <v/>
      </c>
      <c r="N156" s="174">
        <f t="shared" si="13"/>
        <v>0.47465952393997113</v>
      </c>
      <c r="O156" s="174">
        <v>149</v>
      </c>
      <c r="P156" s="174" t="e">
        <f t="shared" si="14"/>
        <v>#VALUE!</v>
      </c>
    </row>
    <row r="157" spans="1:16" x14ac:dyDescent="0.25">
      <c r="A157" s="174" t="s">
        <v>163</v>
      </c>
      <c r="B157" s="174">
        <v>84691</v>
      </c>
      <c r="C157" s="174">
        <v>598</v>
      </c>
      <c r="D157" s="174">
        <v>456</v>
      </c>
      <c r="E157" s="174">
        <v>1178</v>
      </c>
      <c r="F157" s="174">
        <v>165.51</v>
      </c>
      <c r="G157" s="174">
        <v>0</v>
      </c>
      <c r="H157" s="174">
        <v>51.986359999999998</v>
      </c>
      <c r="I157" s="174">
        <v>49.746650000000002</v>
      </c>
      <c r="J157" s="3">
        <f t="shared" si="12"/>
        <v>-1105.2346080824518</v>
      </c>
      <c r="K157" s="95">
        <f t="shared" si="15"/>
        <v>9.7393599034617154E-2</v>
      </c>
      <c r="L157" s="174">
        <f t="shared" si="16"/>
        <v>0.7001188018724348</v>
      </c>
      <c r="M157" s="174">
        <f t="shared" si="17"/>
        <v>1105.2346080824518</v>
      </c>
      <c r="N157" s="174">
        <f t="shared" si="13"/>
        <v>0.47333344865867727</v>
      </c>
      <c r="O157" s="174">
        <v>150</v>
      </c>
      <c r="P157" s="174" t="e">
        <f t="shared" si="14"/>
        <v>#VALUE!</v>
      </c>
    </row>
    <row r="158" spans="1:16" x14ac:dyDescent="0.25">
      <c r="A158" s="174" t="s">
        <v>163</v>
      </c>
      <c r="B158" s="174">
        <v>85260</v>
      </c>
      <c r="C158" s="174">
        <v>604</v>
      </c>
      <c r="D158" s="174">
        <v>452</v>
      </c>
      <c r="E158" s="174">
        <v>1179</v>
      </c>
      <c r="F158" s="174">
        <v>165.32</v>
      </c>
      <c r="G158" s="174">
        <v>1965</v>
      </c>
      <c r="H158" s="174">
        <v>51.977269999999997</v>
      </c>
      <c r="I158" s="174">
        <v>49.755589999999998</v>
      </c>
      <c r="J158" s="3">
        <f t="shared" si="12"/>
        <v>5.0854353132629058</v>
      </c>
      <c r="K158" s="95">
        <f t="shared" si="15"/>
        <v>9.6133827517388137E-2</v>
      </c>
      <c r="L158" s="174">
        <f t="shared" si="16"/>
        <v>0.69999976152059462</v>
      </c>
      <c r="M158" s="174" t="str">
        <f t="shared" si="17"/>
        <v/>
      </c>
      <c r="N158" s="174">
        <f t="shared" si="13"/>
        <v>0.47207367714144827</v>
      </c>
      <c r="O158" s="174">
        <v>151</v>
      </c>
      <c r="P158" s="174" t="e">
        <f t="shared" si="14"/>
        <v>#VALUE!</v>
      </c>
    </row>
    <row r="159" spans="1:16" x14ac:dyDescent="0.25">
      <c r="A159" s="174" t="s">
        <v>163</v>
      </c>
      <c r="B159" s="174">
        <v>85828</v>
      </c>
      <c r="C159" s="174">
        <v>627</v>
      </c>
      <c r="D159" s="174">
        <v>432</v>
      </c>
      <c r="E159" s="174">
        <v>1178</v>
      </c>
      <c r="F159" s="174">
        <v>165.14</v>
      </c>
      <c r="G159" s="174">
        <v>1965</v>
      </c>
      <c r="H159" s="174">
        <v>51.963630000000002</v>
      </c>
      <c r="I159" s="174">
        <v>49.746650000000002</v>
      </c>
      <c r="J159" s="3">
        <f t="shared" si="12"/>
        <v>5.0854353132629058</v>
      </c>
      <c r="K159" s="95">
        <f t="shared" si="15"/>
        <v>9.4940359764223742E-2</v>
      </c>
      <c r="L159" s="174">
        <f t="shared" si="16"/>
        <v>0.69950670972394158</v>
      </c>
      <c r="M159" s="174" t="str">
        <f t="shared" si="17"/>
        <v/>
      </c>
      <c r="N159" s="174">
        <f t="shared" si="13"/>
        <v>0.4708802093882839</v>
      </c>
      <c r="O159" s="174">
        <v>152</v>
      </c>
      <c r="P159" s="174" t="e">
        <f t="shared" si="14"/>
        <v>#VALUE!</v>
      </c>
    </row>
    <row r="160" spans="1:16" x14ac:dyDescent="0.25">
      <c r="A160" s="174" t="s">
        <v>163</v>
      </c>
      <c r="B160" s="174">
        <v>86396</v>
      </c>
      <c r="C160" s="174">
        <v>606</v>
      </c>
      <c r="D160" s="174">
        <v>452</v>
      </c>
      <c r="E160" s="174">
        <v>1178</v>
      </c>
      <c r="F160" s="174">
        <v>164.95</v>
      </c>
      <c r="G160" s="174">
        <v>1965</v>
      </c>
      <c r="H160" s="174">
        <v>51.968179999999997</v>
      </c>
      <c r="I160" s="174">
        <v>49.746650000000002</v>
      </c>
      <c r="J160" s="3">
        <f t="shared" si="12"/>
        <v>5.0854353132629058</v>
      </c>
      <c r="K160" s="95">
        <f t="shared" si="15"/>
        <v>9.3680588246994725E-2</v>
      </c>
      <c r="L160" s="174">
        <f t="shared" si="16"/>
        <v>0.69962921444011539</v>
      </c>
      <c r="M160" s="174" t="str">
        <f t="shared" si="17"/>
        <v/>
      </c>
      <c r="N160" s="174">
        <f t="shared" si="13"/>
        <v>0.46962043787105484</v>
      </c>
      <c r="O160" s="174">
        <v>153</v>
      </c>
      <c r="P160" s="174" t="e">
        <f t="shared" si="14"/>
        <v>#VALUE!</v>
      </c>
    </row>
    <row r="161" spans="1:16" x14ac:dyDescent="0.25">
      <c r="A161" s="174" t="s">
        <v>163</v>
      </c>
      <c r="B161" s="174">
        <v>86961</v>
      </c>
      <c r="C161" s="174">
        <v>598</v>
      </c>
      <c r="D161" s="174">
        <v>459</v>
      </c>
      <c r="E161" s="174">
        <v>1178</v>
      </c>
      <c r="F161" s="174">
        <v>164.77</v>
      </c>
      <c r="G161" s="174">
        <v>1966</v>
      </c>
      <c r="H161" s="174">
        <v>51.972729999999999</v>
      </c>
      <c r="I161" s="174">
        <v>49.746650000000002</v>
      </c>
      <c r="J161" s="3">
        <f t="shared" si="12"/>
        <v>5.6504836814031023</v>
      </c>
      <c r="K161" s="95">
        <f t="shared" si="15"/>
        <v>9.2487120493830524E-2</v>
      </c>
      <c r="L161" s="174">
        <f t="shared" si="16"/>
        <v>0.6997517298824848</v>
      </c>
      <c r="M161" s="174" t="str">
        <f t="shared" si="17"/>
        <v/>
      </c>
      <c r="N161" s="174">
        <f t="shared" si="13"/>
        <v>0.46842697011789064</v>
      </c>
      <c r="O161" s="174">
        <v>154</v>
      </c>
      <c r="P161" s="174" t="e">
        <f t="shared" si="14"/>
        <v>#VALUE!</v>
      </c>
    </row>
    <row r="162" spans="1:16" x14ac:dyDescent="0.25">
      <c r="A162" s="174" t="s">
        <v>163</v>
      </c>
      <c r="B162" s="174">
        <v>87526</v>
      </c>
      <c r="C162" s="174">
        <v>604</v>
      </c>
      <c r="D162" s="174">
        <v>454</v>
      </c>
      <c r="E162" s="174">
        <v>1179</v>
      </c>
      <c r="F162" s="174">
        <v>164.59</v>
      </c>
      <c r="G162" s="174">
        <v>0</v>
      </c>
      <c r="H162" s="174">
        <v>51.968179999999997</v>
      </c>
      <c r="I162" s="174">
        <v>49.755589999999998</v>
      </c>
      <c r="J162" s="3">
        <f t="shared" si="12"/>
        <v>-1105.2346080824518</v>
      </c>
      <c r="K162" s="95">
        <f t="shared" si="15"/>
        <v>9.1293652740666129E-2</v>
      </c>
      <c r="L162" s="174">
        <f t="shared" si="16"/>
        <v>0.69975494522152659</v>
      </c>
      <c r="M162" s="174">
        <f t="shared" si="17"/>
        <v>1105.2346080824518</v>
      </c>
      <c r="N162" s="174">
        <f t="shared" si="13"/>
        <v>0.46723350236472627</v>
      </c>
      <c r="O162" s="174">
        <v>155</v>
      </c>
      <c r="P162" s="174" t="e">
        <f t="shared" si="14"/>
        <v>#VALUE!</v>
      </c>
    </row>
    <row r="163" spans="1:16" x14ac:dyDescent="0.25">
      <c r="A163" s="174" t="s">
        <v>163</v>
      </c>
      <c r="B163" s="174">
        <v>88091</v>
      </c>
      <c r="C163" s="174">
        <v>615</v>
      </c>
      <c r="D163" s="174">
        <v>445</v>
      </c>
      <c r="E163" s="174">
        <v>1179</v>
      </c>
      <c r="F163" s="174">
        <v>164.41</v>
      </c>
      <c r="G163" s="174">
        <v>1965</v>
      </c>
      <c r="H163" s="174">
        <v>51.959090000000003</v>
      </c>
      <c r="I163" s="174">
        <v>49.755589999999998</v>
      </c>
      <c r="J163" s="3">
        <f t="shared" si="12"/>
        <v>5.0854353132629058</v>
      </c>
      <c r="K163" s="95">
        <f t="shared" si="15"/>
        <v>9.0100184987501733E-2</v>
      </c>
      <c r="L163" s="174">
        <f t="shared" si="16"/>
        <v>0.69951017174068997</v>
      </c>
      <c r="M163" s="174" t="str">
        <f t="shared" si="17"/>
        <v/>
      </c>
      <c r="N163" s="174">
        <f t="shared" si="13"/>
        <v>0.46604003461156185</v>
      </c>
      <c r="O163" s="174">
        <v>156</v>
      </c>
      <c r="P163" s="174" t="e">
        <f t="shared" si="14"/>
        <v>#VALUE!</v>
      </c>
    </row>
    <row r="164" spans="1:16" x14ac:dyDescent="0.25">
      <c r="A164" s="174" t="s">
        <v>163</v>
      </c>
      <c r="B164" s="174">
        <v>88655</v>
      </c>
      <c r="C164" s="174">
        <v>605</v>
      </c>
      <c r="D164" s="174">
        <v>455</v>
      </c>
      <c r="E164" s="174">
        <v>1179</v>
      </c>
      <c r="F164" s="174">
        <v>164.24</v>
      </c>
      <c r="G164" s="174">
        <v>1966</v>
      </c>
      <c r="H164" s="174">
        <v>51.959090000000003</v>
      </c>
      <c r="I164" s="174">
        <v>49.755589999999998</v>
      </c>
      <c r="J164" s="3">
        <f t="shared" si="12"/>
        <v>5.6504836814031023</v>
      </c>
      <c r="K164" s="95">
        <f t="shared" si="15"/>
        <v>8.8973020998402153E-2</v>
      </c>
      <c r="L164" s="174">
        <f t="shared" si="16"/>
        <v>0.69951017174068997</v>
      </c>
      <c r="M164" s="174" t="str">
        <f t="shared" si="17"/>
        <v/>
      </c>
      <c r="N164" s="174">
        <f t="shared" si="13"/>
        <v>0.46491287062246228</v>
      </c>
      <c r="O164" s="174">
        <v>157</v>
      </c>
      <c r="P164" s="174" t="e">
        <f t="shared" si="14"/>
        <v>#VALUE!</v>
      </c>
    </row>
    <row r="165" spans="1:16" x14ac:dyDescent="0.25">
      <c r="A165" s="174" t="s">
        <v>163</v>
      </c>
      <c r="B165" s="174">
        <v>89218</v>
      </c>
      <c r="C165" s="174">
        <v>610</v>
      </c>
      <c r="D165" s="174">
        <v>451</v>
      </c>
      <c r="E165" s="174">
        <v>1178</v>
      </c>
      <c r="F165" s="174">
        <v>164.07</v>
      </c>
      <c r="G165" s="174">
        <v>1965</v>
      </c>
      <c r="H165" s="174">
        <v>51.954540000000001</v>
      </c>
      <c r="I165" s="174">
        <v>49.746650000000002</v>
      </c>
      <c r="J165" s="3">
        <f t="shared" si="12"/>
        <v>5.0854353132629058</v>
      </c>
      <c r="K165" s="95">
        <f t="shared" si="15"/>
        <v>8.7845857009302392E-2</v>
      </c>
      <c r="L165" s="174">
        <f t="shared" si="16"/>
        <v>0.69926200165240548</v>
      </c>
      <c r="M165" s="174" t="str">
        <f t="shared" si="17"/>
        <v/>
      </c>
      <c r="N165" s="174">
        <f t="shared" si="13"/>
        <v>0.46378570663336249</v>
      </c>
      <c r="O165" s="174">
        <v>158</v>
      </c>
      <c r="P165" s="174" t="e">
        <f t="shared" si="14"/>
        <v>#VALUE!</v>
      </c>
    </row>
    <row r="166" spans="1:16" x14ac:dyDescent="0.25">
      <c r="A166" s="174" t="s">
        <v>163</v>
      </c>
      <c r="B166" s="174">
        <v>89781</v>
      </c>
      <c r="C166" s="174">
        <v>608</v>
      </c>
      <c r="D166" s="174">
        <v>454</v>
      </c>
      <c r="E166" s="174">
        <v>1178</v>
      </c>
      <c r="F166" s="174">
        <v>163.9</v>
      </c>
      <c r="G166" s="174">
        <v>1965</v>
      </c>
      <c r="H166" s="174">
        <v>51.954540000000001</v>
      </c>
      <c r="I166" s="174">
        <v>49.746650000000002</v>
      </c>
      <c r="J166" s="3">
        <f t="shared" si="12"/>
        <v>5.0854353132629058</v>
      </c>
      <c r="K166" s="95">
        <f t="shared" si="15"/>
        <v>8.6718693020202811E-2</v>
      </c>
      <c r="L166" s="174">
        <f t="shared" si="16"/>
        <v>0.69926200165240548</v>
      </c>
      <c r="M166" s="174" t="str">
        <f t="shared" si="17"/>
        <v/>
      </c>
      <c r="N166" s="174">
        <f t="shared" si="13"/>
        <v>0.46265854264426293</v>
      </c>
      <c r="O166" s="174">
        <v>159</v>
      </c>
      <c r="P166" s="174" t="e">
        <f t="shared" si="14"/>
        <v>#VALUE!</v>
      </c>
    </row>
    <row r="167" spans="1:16" x14ac:dyDescent="0.25">
      <c r="A167" s="174" t="s">
        <v>163</v>
      </c>
      <c r="B167" s="174">
        <v>90345</v>
      </c>
      <c r="C167" s="174">
        <v>606</v>
      </c>
      <c r="D167" s="174">
        <v>455</v>
      </c>
      <c r="E167" s="174">
        <v>1179</v>
      </c>
      <c r="F167" s="174">
        <v>163.72999999999999</v>
      </c>
      <c r="G167" s="174">
        <v>1965</v>
      </c>
      <c r="H167" s="174">
        <v>51.954540000000001</v>
      </c>
      <c r="I167" s="174">
        <v>49.755589999999998</v>
      </c>
      <c r="J167" s="3">
        <f t="shared" si="12"/>
        <v>5.0854353132629058</v>
      </c>
      <c r="K167" s="95">
        <f t="shared" si="15"/>
        <v>8.5591529031103036E-2</v>
      </c>
      <c r="L167" s="174">
        <f t="shared" si="16"/>
        <v>0.69938766644178874</v>
      </c>
      <c r="M167" s="174" t="str">
        <f t="shared" si="17"/>
        <v/>
      </c>
      <c r="N167" s="174">
        <f t="shared" si="13"/>
        <v>0.46153137865516314</v>
      </c>
      <c r="O167" s="174">
        <v>160</v>
      </c>
      <c r="P167" s="174" t="e">
        <f t="shared" si="14"/>
        <v>#VALUE!</v>
      </c>
    </row>
    <row r="168" spans="1:16" x14ac:dyDescent="0.25">
      <c r="A168" s="174" t="s">
        <v>163</v>
      </c>
      <c r="B168" s="174">
        <v>90911</v>
      </c>
      <c r="C168" s="174">
        <v>642</v>
      </c>
      <c r="D168" s="174">
        <v>425</v>
      </c>
      <c r="E168" s="174">
        <v>1179</v>
      </c>
      <c r="F168" s="174">
        <v>163.56</v>
      </c>
      <c r="G168" s="174">
        <v>1964</v>
      </c>
      <c r="H168" s="174">
        <v>51.931820000000002</v>
      </c>
      <c r="I168" s="174">
        <v>49.755589999999998</v>
      </c>
      <c r="J168" s="3">
        <f t="shared" si="12"/>
        <v>4.5203869451224818</v>
      </c>
      <c r="K168" s="95">
        <f t="shared" si="15"/>
        <v>8.446436504200347E-2</v>
      </c>
      <c r="L168" s="174">
        <f t="shared" si="16"/>
        <v>0.69877610820756708</v>
      </c>
      <c r="M168" s="174" t="str">
        <f t="shared" si="17"/>
        <v/>
      </c>
      <c r="N168" s="174">
        <f t="shared" si="13"/>
        <v>0.46040421466606363</v>
      </c>
      <c r="O168" s="174">
        <v>161</v>
      </c>
      <c r="P168" s="174" t="e">
        <f t="shared" si="14"/>
        <v>#VALUE!</v>
      </c>
    </row>
    <row r="169" spans="1:16" x14ac:dyDescent="0.25">
      <c r="A169" s="174" t="s">
        <v>163</v>
      </c>
      <c r="B169" s="174">
        <v>91479</v>
      </c>
      <c r="C169" s="174">
        <v>624</v>
      </c>
      <c r="D169" s="174">
        <v>439</v>
      </c>
      <c r="E169" s="174">
        <v>1179</v>
      </c>
      <c r="F169" s="174">
        <v>163.4</v>
      </c>
      <c r="G169" s="174">
        <v>1965</v>
      </c>
      <c r="H169" s="174">
        <v>51.945450000000001</v>
      </c>
      <c r="I169" s="174">
        <v>49.755589999999998</v>
      </c>
      <c r="J169" s="3">
        <f t="shared" si="12"/>
        <v>5.0854353132629058</v>
      </c>
      <c r="K169" s="95">
        <f t="shared" si="15"/>
        <v>8.340350481696851E-2</v>
      </c>
      <c r="L169" s="174">
        <f t="shared" si="16"/>
        <v>0.69914295721185127</v>
      </c>
      <c r="M169" s="174" t="str">
        <f t="shared" si="17"/>
        <v/>
      </c>
      <c r="N169" s="174">
        <f t="shared" si="13"/>
        <v>0.45934335444102864</v>
      </c>
      <c r="O169" s="174">
        <v>162</v>
      </c>
      <c r="P169" s="174" t="e">
        <f t="shared" si="14"/>
        <v>#VALUE!</v>
      </c>
    </row>
    <row r="170" spans="1:16" x14ac:dyDescent="0.25">
      <c r="A170" s="174" t="s">
        <v>163</v>
      </c>
      <c r="B170" s="174">
        <v>92047</v>
      </c>
      <c r="C170" s="174">
        <v>612</v>
      </c>
      <c r="D170" s="174">
        <v>451</v>
      </c>
      <c r="E170" s="174">
        <v>1179</v>
      </c>
      <c r="F170" s="174">
        <v>163.24</v>
      </c>
      <c r="G170" s="174">
        <v>1964</v>
      </c>
      <c r="H170" s="174">
        <v>51.945450000000001</v>
      </c>
      <c r="I170" s="174">
        <v>49.755589999999998</v>
      </c>
      <c r="J170" s="3">
        <f t="shared" si="12"/>
        <v>4.5203869451224818</v>
      </c>
      <c r="K170" s="95">
        <f t="shared" si="15"/>
        <v>8.2342644591933564E-2</v>
      </c>
      <c r="L170" s="174">
        <f t="shared" si="16"/>
        <v>0.69914295721185127</v>
      </c>
      <c r="M170" s="174" t="str">
        <f t="shared" si="17"/>
        <v/>
      </c>
      <c r="N170" s="174">
        <f t="shared" si="13"/>
        <v>0.45828249421599371</v>
      </c>
      <c r="O170" s="174">
        <v>163</v>
      </c>
      <c r="P170" s="174" t="e">
        <f t="shared" si="14"/>
        <v>#VALUE!</v>
      </c>
    </row>
    <row r="171" spans="1:16" x14ac:dyDescent="0.25">
      <c r="A171" s="174" t="s">
        <v>163</v>
      </c>
      <c r="B171" s="174">
        <v>92616</v>
      </c>
      <c r="C171" s="174">
        <v>610</v>
      </c>
      <c r="D171" s="174">
        <v>452</v>
      </c>
      <c r="E171" s="174">
        <v>1178</v>
      </c>
      <c r="F171" s="174">
        <v>163.08000000000001</v>
      </c>
      <c r="G171" s="174">
        <v>1963</v>
      </c>
      <c r="H171" s="174">
        <v>51.945450000000001</v>
      </c>
      <c r="I171" s="174">
        <v>49.746650000000002</v>
      </c>
      <c r="J171" s="3">
        <f t="shared" si="12"/>
        <v>3.9553385769822853</v>
      </c>
      <c r="K171" s="95">
        <f t="shared" si="15"/>
        <v>8.1281784366898605E-2</v>
      </c>
      <c r="L171" s="174">
        <f t="shared" si="16"/>
        <v>0.6990173363914074</v>
      </c>
      <c r="M171" s="174" t="str">
        <f t="shared" si="17"/>
        <v/>
      </c>
      <c r="N171" s="174">
        <f t="shared" si="13"/>
        <v>0.45722163399095872</v>
      </c>
      <c r="O171" s="174">
        <v>164</v>
      </c>
      <c r="P171" s="174" t="e">
        <f t="shared" si="14"/>
        <v>#VALUE!</v>
      </c>
    </row>
    <row r="172" spans="1:16" x14ac:dyDescent="0.25">
      <c r="A172" s="174" t="s">
        <v>163</v>
      </c>
      <c r="B172" s="174">
        <v>93184</v>
      </c>
      <c r="C172" s="174">
        <v>602</v>
      </c>
      <c r="D172" s="174">
        <v>460</v>
      </c>
      <c r="E172" s="174">
        <v>1178</v>
      </c>
      <c r="F172" s="174">
        <v>162.93</v>
      </c>
      <c r="G172" s="174">
        <v>1964</v>
      </c>
      <c r="H172" s="174">
        <v>51.95</v>
      </c>
      <c r="I172" s="174">
        <v>49.746650000000002</v>
      </c>
      <c r="J172" s="3">
        <f t="shared" si="12"/>
        <v>4.5203869451224818</v>
      </c>
      <c r="K172" s="95">
        <f t="shared" si="15"/>
        <v>8.028722790592828E-2</v>
      </c>
      <c r="L172" s="174">
        <f t="shared" si="16"/>
        <v>0.6991397982499471</v>
      </c>
      <c r="M172" s="174" t="str">
        <f t="shared" si="17"/>
        <v/>
      </c>
      <c r="N172" s="174">
        <f t="shared" si="13"/>
        <v>0.45622707752998842</v>
      </c>
      <c r="O172" s="174">
        <v>165</v>
      </c>
      <c r="P172" s="174" t="e">
        <f t="shared" si="14"/>
        <v>#VALUE!</v>
      </c>
    </row>
    <row r="173" spans="1:16" x14ac:dyDescent="0.25">
      <c r="A173" s="174" t="s">
        <v>163</v>
      </c>
      <c r="B173" s="174">
        <v>93752</v>
      </c>
      <c r="C173" s="174">
        <v>606</v>
      </c>
      <c r="D173" s="174">
        <v>456</v>
      </c>
      <c r="E173" s="174">
        <v>1178</v>
      </c>
      <c r="F173" s="174">
        <v>162.78</v>
      </c>
      <c r="G173" s="174">
        <v>0</v>
      </c>
      <c r="H173" s="174">
        <v>51.95</v>
      </c>
      <c r="I173" s="174">
        <v>49.746650000000002</v>
      </c>
      <c r="J173" s="3">
        <f t="shared" si="12"/>
        <v>-1105.2346080824518</v>
      </c>
      <c r="K173" s="95">
        <f t="shared" si="15"/>
        <v>7.9292671444957954E-2</v>
      </c>
      <c r="L173" s="174">
        <f t="shared" si="16"/>
        <v>0.6991397982499471</v>
      </c>
      <c r="M173" s="174">
        <f t="shared" si="17"/>
        <v>1105.2346080824518</v>
      </c>
      <c r="N173" s="174">
        <f t="shared" si="13"/>
        <v>0.45523252106901807</v>
      </c>
      <c r="O173" s="174">
        <v>166</v>
      </c>
      <c r="P173" s="174" t="e">
        <f t="shared" si="14"/>
        <v>#VALUE!</v>
      </c>
    </row>
    <row r="174" spans="1:16" x14ac:dyDescent="0.25">
      <c r="A174" s="174" t="s">
        <v>163</v>
      </c>
      <c r="B174" s="174">
        <v>94319</v>
      </c>
      <c r="C174" s="174">
        <v>637</v>
      </c>
      <c r="D174" s="174">
        <v>430</v>
      </c>
      <c r="E174" s="174">
        <v>1179</v>
      </c>
      <c r="F174" s="174">
        <v>162.63</v>
      </c>
      <c r="G174" s="174">
        <v>1963</v>
      </c>
      <c r="H174" s="174">
        <v>51.92727</v>
      </c>
      <c r="I174" s="174">
        <v>49.755589999999998</v>
      </c>
      <c r="J174" s="3">
        <f t="shared" si="12"/>
        <v>3.9553385769822853</v>
      </c>
      <c r="K174" s="95">
        <f t="shared" si="15"/>
        <v>7.8298114983987629E-2</v>
      </c>
      <c r="L174" s="174">
        <f t="shared" si="16"/>
        <v>0.6986536672066701</v>
      </c>
      <c r="M174" s="174" t="str">
        <f t="shared" si="17"/>
        <v/>
      </c>
      <c r="N174" s="174">
        <f t="shared" si="13"/>
        <v>0.45423796460804777</v>
      </c>
      <c r="O174" s="174">
        <v>167</v>
      </c>
      <c r="P174" s="174" t="e">
        <f t="shared" si="14"/>
        <v>#VALUE!</v>
      </c>
    </row>
    <row r="175" spans="1:16" x14ac:dyDescent="0.25">
      <c r="A175" s="174" t="s">
        <v>163</v>
      </c>
      <c r="B175" s="174">
        <v>94884</v>
      </c>
      <c r="C175" s="174">
        <v>603</v>
      </c>
      <c r="D175" s="174">
        <v>461</v>
      </c>
      <c r="E175" s="174">
        <v>1178</v>
      </c>
      <c r="F175" s="174">
        <v>162.47999999999999</v>
      </c>
      <c r="G175" s="174">
        <v>1963</v>
      </c>
      <c r="H175" s="174">
        <v>51.940910000000002</v>
      </c>
      <c r="I175" s="174">
        <v>49.746650000000002</v>
      </c>
      <c r="J175" s="3">
        <f t="shared" si="12"/>
        <v>3.9553385769822853</v>
      </c>
      <c r="K175" s="95">
        <f t="shared" si="15"/>
        <v>7.7303558523017304E-2</v>
      </c>
      <c r="L175" s="174">
        <f t="shared" si="16"/>
        <v>0.69889515437066974</v>
      </c>
      <c r="M175" s="174" t="str">
        <f t="shared" si="17"/>
        <v/>
      </c>
      <c r="N175" s="174">
        <f t="shared" si="13"/>
        <v>0.45324340814707742</v>
      </c>
      <c r="O175" s="174">
        <v>168</v>
      </c>
      <c r="P175" s="174" t="e">
        <f t="shared" si="14"/>
        <v>#VALUE!</v>
      </c>
    </row>
    <row r="176" spans="1:16" x14ac:dyDescent="0.25">
      <c r="A176" s="174" t="s">
        <v>163</v>
      </c>
      <c r="B176" s="174">
        <v>95448</v>
      </c>
      <c r="C176" s="174">
        <v>624</v>
      </c>
      <c r="D176" s="174">
        <v>441</v>
      </c>
      <c r="E176" s="174">
        <v>1179</v>
      </c>
      <c r="F176" s="174">
        <v>162.34</v>
      </c>
      <c r="G176" s="174">
        <v>1963</v>
      </c>
      <c r="H176" s="174">
        <v>51.936360000000001</v>
      </c>
      <c r="I176" s="174">
        <v>49.755589999999998</v>
      </c>
      <c r="J176" s="3">
        <f t="shared" si="12"/>
        <v>3.9553385769822853</v>
      </c>
      <c r="K176" s="95">
        <f t="shared" si="15"/>
        <v>7.6375305826111781E-2</v>
      </c>
      <c r="L176" s="174">
        <f t="shared" si="16"/>
        <v>0.69889829080014498</v>
      </c>
      <c r="M176" s="174" t="str">
        <f t="shared" si="17"/>
        <v/>
      </c>
      <c r="N176" s="174">
        <f t="shared" si="13"/>
        <v>0.45231515545017192</v>
      </c>
      <c r="O176" s="174">
        <v>169</v>
      </c>
      <c r="P176" s="174" t="e">
        <f t="shared" si="14"/>
        <v>#VALUE!</v>
      </c>
    </row>
    <row r="177" spans="1:16" x14ac:dyDescent="0.25">
      <c r="A177" s="174" t="s">
        <v>163</v>
      </c>
      <c r="B177" s="174">
        <v>96012</v>
      </c>
      <c r="C177" s="174">
        <v>641</v>
      </c>
      <c r="D177" s="174">
        <v>428</v>
      </c>
      <c r="E177" s="174">
        <v>1179</v>
      </c>
      <c r="F177" s="174">
        <v>162.19999999999999</v>
      </c>
      <c r="G177" s="174">
        <v>1964</v>
      </c>
      <c r="H177" s="174">
        <v>51.91818</v>
      </c>
      <c r="I177" s="174">
        <v>49.755589999999998</v>
      </c>
      <c r="J177" s="3">
        <f t="shared" si="12"/>
        <v>4.5203869451224818</v>
      </c>
      <c r="K177" s="95">
        <f t="shared" si="15"/>
        <v>7.544705312920609E-2</v>
      </c>
      <c r="L177" s="174">
        <f t="shared" si="16"/>
        <v>0.69840908643142641</v>
      </c>
      <c r="M177" s="174" t="str">
        <f t="shared" si="17"/>
        <v/>
      </c>
      <c r="N177" s="174">
        <f t="shared" si="13"/>
        <v>0.45138690275326621</v>
      </c>
      <c r="O177" s="174">
        <v>170</v>
      </c>
      <c r="P177" s="174" t="e">
        <f t="shared" si="14"/>
        <v>#VALUE!</v>
      </c>
    </row>
    <row r="178" spans="1:16" x14ac:dyDescent="0.25">
      <c r="A178" s="174" t="s">
        <v>163</v>
      </c>
      <c r="B178" s="174">
        <v>96575</v>
      </c>
      <c r="C178" s="174">
        <v>628</v>
      </c>
      <c r="D178" s="174">
        <v>440</v>
      </c>
      <c r="E178" s="174">
        <v>1178</v>
      </c>
      <c r="F178" s="174">
        <v>162.06</v>
      </c>
      <c r="G178" s="174">
        <v>1964</v>
      </c>
      <c r="H178" s="174">
        <v>51.92727</v>
      </c>
      <c r="I178" s="174">
        <v>49.746650000000002</v>
      </c>
      <c r="J178" s="3">
        <f t="shared" si="12"/>
        <v>4.5203869451224818</v>
      </c>
      <c r="K178" s="95">
        <f t="shared" si="15"/>
        <v>7.4518800432300566E-2</v>
      </c>
      <c r="L178" s="174">
        <f t="shared" si="16"/>
        <v>0.69852813430102412</v>
      </c>
      <c r="M178" s="174" t="str">
        <f t="shared" si="17"/>
        <v/>
      </c>
      <c r="N178" s="174">
        <f t="shared" si="13"/>
        <v>0.45045865005636071</v>
      </c>
      <c r="O178" s="174">
        <v>171</v>
      </c>
      <c r="P178" s="174" t="e">
        <f t="shared" si="14"/>
        <v>#VALUE!</v>
      </c>
    </row>
    <row r="179" spans="1:16" x14ac:dyDescent="0.25">
      <c r="A179" s="174" t="s">
        <v>163</v>
      </c>
      <c r="B179" s="174">
        <v>97139</v>
      </c>
      <c r="C179" s="174">
        <v>604</v>
      </c>
      <c r="D179" s="174">
        <v>461</v>
      </c>
      <c r="E179" s="174">
        <v>1178</v>
      </c>
      <c r="F179" s="174">
        <v>161.93</v>
      </c>
      <c r="G179" s="174">
        <v>1964</v>
      </c>
      <c r="H179" s="174">
        <v>51.936360000000001</v>
      </c>
      <c r="I179" s="174">
        <v>49.746650000000002</v>
      </c>
      <c r="J179" s="3">
        <f t="shared" si="12"/>
        <v>4.5203869451224818</v>
      </c>
      <c r="K179" s="95">
        <f t="shared" si="15"/>
        <v>7.3656851499459677E-2</v>
      </c>
      <c r="L179" s="174">
        <f t="shared" si="16"/>
        <v>0.69877271394094675</v>
      </c>
      <c r="M179" s="174" t="str">
        <f t="shared" si="17"/>
        <v/>
      </c>
      <c r="N179" s="174">
        <f t="shared" si="13"/>
        <v>0.44959670112351979</v>
      </c>
      <c r="O179" s="174">
        <v>172</v>
      </c>
      <c r="P179" s="174" t="e">
        <f t="shared" si="14"/>
        <v>#VALUE!</v>
      </c>
    </row>
    <row r="180" spans="1:16" x14ac:dyDescent="0.25">
      <c r="A180" s="174" t="s">
        <v>163</v>
      </c>
      <c r="B180" s="174">
        <v>97704</v>
      </c>
      <c r="C180" s="174">
        <v>626</v>
      </c>
      <c r="D180" s="174">
        <v>441</v>
      </c>
      <c r="E180" s="174">
        <v>1178</v>
      </c>
      <c r="F180" s="174">
        <v>161.79</v>
      </c>
      <c r="G180" s="174">
        <v>1963</v>
      </c>
      <c r="H180" s="174">
        <v>51.92727</v>
      </c>
      <c r="I180" s="174">
        <v>49.746650000000002</v>
      </c>
      <c r="J180" s="3">
        <f t="shared" si="12"/>
        <v>3.9553385769822853</v>
      </c>
      <c r="K180" s="95">
        <f t="shared" si="15"/>
        <v>7.2728598802553987E-2</v>
      </c>
      <c r="L180" s="174">
        <f t="shared" si="16"/>
        <v>0.69852813430102412</v>
      </c>
      <c r="M180" s="174" t="str">
        <f t="shared" si="17"/>
        <v/>
      </c>
      <c r="N180" s="174">
        <f t="shared" si="13"/>
        <v>0.44866844842661413</v>
      </c>
      <c r="O180" s="174">
        <v>173</v>
      </c>
      <c r="P180" s="174" t="e">
        <f t="shared" si="14"/>
        <v>#VALUE!</v>
      </c>
    </row>
    <row r="181" spans="1:16" x14ac:dyDescent="0.25">
      <c r="A181" s="174" t="s">
        <v>163</v>
      </c>
      <c r="B181" s="174">
        <v>98270</v>
      </c>
      <c r="C181" s="174">
        <v>600</v>
      </c>
      <c r="D181" s="174">
        <v>465</v>
      </c>
      <c r="E181" s="174">
        <v>1179</v>
      </c>
      <c r="F181" s="174">
        <v>161.66</v>
      </c>
      <c r="G181" s="174">
        <v>1962</v>
      </c>
      <c r="H181" s="174">
        <v>51.936360000000001</v>
      </c>
      <c r="I181" s="174">
        <v>49.755589999999998</v>
      </c>
      <c r="J181" s="3">
        <f t="shared" si="12"/>
        <v>3.3902902088418614</v>
      </c>
      <c r="K181" s="95">
        <f t="shared" si="15"/>
        <v>7.1866649869713098E-2</v>
      </c>
      <c r="L181" s="174">
        <f t="shared" si="16"/>
        <v>0.69889829080014498</v>
      </c>
      <c r="M181" s="174" t="str">
        <f t="shared" si="17"/>
        <v/>
      </c>
      <c r="N181" s="174">
        <f t="shared" si="13"/>
        <v>0.44780649949377321</v>
      </c>
      <c r="O181" s="174">
        <v>174</v>
      </c>
      <c r="P181" s="174" t="e">
        <f t="shared" si="14"/>
        <v>#VALUE!</v>
      </c>
    </row>
    <row r="182" spans="1:16" x14ac:dyDescent="0.25">
      <c r="A182" s="174" t="s">
        <v>163</v>
      </c>
      <c r="B182" s="174">
        <v>98838</v>
      </c>
      <c r="C182" s="174">
        <v>616</v>
      </c>
      <c r="D182" s="174">
        <v>451</v>
      </c>
      <c r="E182" s="174">
        <v>1178</v>
      </c>
      <c r="F182" s="174">
        <v>161.53</v>
      </c>
      <c r="G182" s="174">
        <v>1963</v>
      </c>
      <c r="H182" s="174">
        <v>51.92727</v>
      </c>
      <c r="I182" s="174">
        <v>49.746650000000002</v>
      </c>
      <c r="J182" s="3">
        <f t="shared" si="12"/>
        <v>3.9553385769822853</v>
      </c>
      <c r="K182" s="95">
        <f t="shared" si="15"/>
        <v>7.1004700936872209E-2</v>
      </c>
      <c r="L182" s="174">
        <f t="shared" si="16"/>
        <v>0.69852813430102412</v>
      </c>
      <c r="M182" s="174" t="str">
        <f t="shared" si="17"/>
        <v/>
      </c>
      <c r="N182" s="174">
        <f t="shared" si="13"/>
        <v>0.44694455056093235</v>
      </c>
      <c r="O182" s="174">
        <v>175</v>
      </c>
      <c r="P182" s="174" t="e">
        <f t="shared" si="14"/>
        <v>#VALUE!</v>
      </c>
    </row>
    <row r="183" spans="1:16" x14ac:dyDescent="0.25">
      <c r="A183" s="174" t="s">
        <v>163</v>
      </c>
      <c r="B183" s="174">
        <v>99407</v>
      </c>
      <c r="C183" s="174">
        <v>637</v>
      </c>
      <c r="D183" s="174">
        <v>433</v>
      </c>
      <c r="E183" s="174">
        <v>1179</v>
      </c>
      <c r="F183" s="174">
        <v>161.4</v>
      </c>
      <c r="G183" s="174">
        <v>1963</v>
      </c>
      <c r="H183" s="174">
        <v>51.913640000000001</v>
      </c>
      <c r="I183" s="174">
        <v>49.755589999999998</v>
      </c>
      <c r="J183" s="3">
        <f t="shared" si="12"/>
        <v>3.9553385769822853</v>
      </c>
      <c r="K183" s="95">
        <f t="shared" si="15"/>
        <v>7.014275200403132E-2</v>
      </c>
      <c r="L183" s="174">
        <f t="shared" si="16"/>
        <v>0.69828694660997492</v>
      </c>
      <c r="M183" s="174" t="str">
        <f t="shared" si="17"/>
        <v/>
      </c>
      <c r="N183" s="174">
        <f t="shared" si="13"/>
        <v>0.44608260162809144</v>
      </c>
      <c r="O183" s="174">
        <v>176</v>
      </c>
      <c r="P183" s="174" t="e">
        <f t="shared" si="14"/>
        <v>#VALUE!</v>
      </c>
    </row>
    <row r="184" spans="1:16" x14ac:dyDescent="0.25">
      <c r="A184" s="174" t="s">
        <v>163</v>
      </c>
      <c r="B184" s="174">
        <v>99976</v>
      </c>
      <c r="C184" s="174">
        <v>609</v>
      </c>
      <c r="D184" s="174">
        <v>457</v>
      </c>
      <c r="E184" s="174">
        <v>1179</v>
      </c>
      <c r="F184" s="174">
        <v>161.28</v>
      </c>
      <c r="G184" s="174">
        <v>698</v>
      </c>
      <c r="H184" s="174">
        <v>51.931820000000002</v>
      </c>
      <c r="I184" s="174">
        <v>49.755589999999998</v>
      </c>
      <c r="J184" s="3">
        <f t="shared" si="12"/>
        <v>-710.83084712051345</v>
      </c>
      <c r="K184" s="95">
        <f t="shared" si="15"/>
        <v>6.9347106835255065E-2</v>
      </c>
      <c r="L184" s="174">
        <f t="shared" si="16"/>
        <v>0.69877610820756708</v>
      </c>
      <c r="M184" s="174">
        <f t="shared" si="17"/>
        <v>710.83084712051345</v>
      </c>
      <c r="N184" s="174">
        <f t="shared" si="13"/>
        <v>0.44528695645931521</v>
      </c>
      <c r="O184" s="174">
        <v>177</v>
      </c>
      <c r="P184" s="174" t="e">
        <f t="shared" si="14"/>
        <v>#VALUE!</v>
      </c>
    </row>
    <row r="185" spans="1:16" x14ac:dyDescent="0.25">
      <c r="A185" s="174" t="s">
        <v>163</v>
      </c>
      <c r="B185" s="174">
        <v>100544</v>
      </c>
      <c r="C185" s="174">
        <v>613</v>
      </c>
      <c r="D185" s="174">
        <v>455</v>
      </c>
      <c r="E185" s="174">
        <v>1178</v>
      </c>
      <c r="F185" s="174">
        <v>161.15</v>
      </c>
      <c r="G185" s="174">
        <v>1963</v>
      </c>
      <c r="H185" s="174">
        <v>51.922730000000001</v>
      </c>
      <c r="I185" s="174">
        <v>49.746650000000002</v>
      </c>
      <c r="J185" s="3">
        <f t="shared" si="12"/>
        <v>3.9553385769822853</v>
      </c>
      <c r="K185" s="95">
        <f t="shared" si="15"/>
        <v>6.8485157902414176E-2</v>
      </c>
      <c r="L185" s="174">
        <f t="shared" si="16"/>
        <v>0.69840599504372802</v>
      </c>
      <c r="M185" s="174" t="str">
        <f t="shared" si="17"/>
        <v/>
      </c>
      <c r="N185" s="174">
        <f t="shared" si="13"/>
        <v>0.44442500752647429</v>
      </c>
      <c r="O185" s="174">
        <v>178</v>
      </c>
      <c r="P185" s="174" t="e">
        <f t="shared" si="14"/>
        <v>#VALUE!</v>
      </c>
    </row>
    <row r="186" spans="1:16" x14ac:dyDescent="0.25">
      <c r="A186" s="174" t="s">
        <v>163</v>
      </c>
      <c r="B186" s="174">
        <v>101111</v>
      </c>
      <c r="C186" s="174">
        <v>637</v>
      </c>
      <c r="D186" s="174">
        <v>434</v>
      </c>
      <c r="E186" s="174">
        <v>1179</v>
      </c>
      <c r="F186" s="174">
        <v>161.03</v>
      </c>
      <c r="G186" s="174">
        <v>1964</v>
      </c>
      <c r="H186" s="174">
        <v>51.909089999999999</v>
      </c>
      <c r="I186" s="174">
        <v>49.755589999999998</v>
      </c>
      <c r="J186" s="3">
        <f t="shared" si="12"/>
        <v>4.5203869451224818</v>
      </c>
      <c r="K186" s="95">
        <f t="shared" si="15"/>
        <v>6.7689512733637908E-2</v>
      </c>
      <c r="L186" s="174">
        <f t="shared" si="16"/>
        <v>0.69816454847441378</v>
      </c>
      <c r="M186" s="174" t="str">
        <f t="shared" si="17"/>
        <v/>
      </c>
      <c r="N186" s="174">
        <f t="shared" si="13"/>
        <v>0.44362936235769801</v>
      </c>
      <c r="O186" s="174">
        <v>179</v>
      </c>
      <c r="P186" s="174" t="e">
        <f t="shared" si="14"/>
        <v>#VALUE!</v>
      </c>
    </row>
    <row r="187" spans="1:16" x14ac:dyDescent="0.25">
      <c r="A187" s="174" t="s">
        <v>163</v>
      </c>
      <c r="B187" s="174">
        <v>101677</v>
      </c>
      <c r="C187" s="174">
        <v>623</v>
      </c>
      <c r="D187" s="174">
        <v>445</v>
      </c>
      <c r="E187" s="174">
        <v>1178</v>
      </c>
      <c r="F187" s="174">
        <v>160.91999999999999</v>
      </c>
      <c r="G187" s="174">
        <v>1963</v>
      </c>
      <c r="H187" s="174">
        <v>51.922730000000001</v>
      </c>
      <c r="I187" s="174">
        <v>49.746650000000002</v>
      </c>
      <c r="J187" s="3">
        <f t="shared" si="12"/>
        <v>3.9553385769822853</v>
      </c>
      <c r="K187" s="95">
        <f t="shared" si="15"/>
        <v>6.6960171328926274E-2</v>
      </c>
      <c r="L187" s="174">
        <f t="shared" si="16"/>
        <v>0.69840599504372802</v>
      </c>
      <c r="M187" s="174" t="str">
        <f t="shared" si="17"/>
        <v/>
      </c>
      <c r="N187" s="174">
        <f t="shared" si="13"/>
        <v>0.44290002095298642</v>
      </c>
      <c r="O187" s="174">
        <v>180</v>
      </c>
      <c r="P187" s="174" t="e">
        <f t="shared" si="14"/>
        <v>#VALUE!</v>
      </c>
    </row>
    <row r="188" spans="1:16" x14ac:dyDescent="0.25">
      <c r="A188" s="174" t="s">
        <v>163</v>
      </c>
      <c r="B188" s="174">
        <v>102243</v>
      </c>
      <c r="C188" s="174">
        <v>624</v>
      </c>
      <c r="D188" s="174">
        <v>445</v>
      </c>
      <c r="E188" s="174">
        <v>1179</v>
      </c>
      <c r="F188" s="174">
        <v>160.80000000000001</v>
      </c>
      <c r="G188" s="174">
        <v>1963</v>
      </c>
      <c r="H188" s="174">
        <v>51.91818</v>
      </c>
      <c r="I188" s="174">
        <v>49.755589999999998</v>
      </c>
      <c r="J188" s="3">
        <f t="shared" si="12"/>
        <v>3.9553385769822853</v>
      </c>
      <c r="K188" s="95">
        <f t="shared" si="15"/>
        <v>6.61645261601502E-2</v>
      </c>
      <c r="L188" s="174">
        <f t="shared" si="16"/>
        <v>0.69840908643142641</v>
      </c>
      <c r="M188" s="174" t="str">
        <f t="shared" si="17"/>
        <v/>
      </c>
      <c r="N188" s="174">
        <f t="shared" si="13"/>
        <v>0.44210437578421036</v>
      </c>
      <c r="O188" s="174">
        <v>181</v>
      </c>
      <c r="P188" s="174" t="e">
        <f t="shared" si="14"/>
        <v>#VALUE!</v>
      </c>
    </row>
    <row r="189" spans="1:16" x14ac:dyDescent="0.25">
      <c r="A189" s="174" t="s">
        <v>163</v>
      </c>
      <c r="B189" s="174">
        <v>102807</v>
      </c>
      <c r="C189" s="174">
        <v>629</v>
      </c>
      <c r="D189" s="174">
        <v>441</v>
      </c>
      <c r="E189" s="174">
        <v>1178</v>
      </c>
      <c r="F189" s="174">
        <v>160.69</v>
      </c>
      <c r="G189" s="174">
        <v>1964</v>
      </c>
      <c r="H189" s="174">
        <v>51.913640000000001</v>
      </c>
      <c r="I189" s="174">
        <v>49.755589999999998</v>
      </c>
      <c r="J189" s="3">
        <f t="shared" si="12"/>
        <v>4.5203869451224818</v>
      </c>
      <c r="K189" s="95">
        <f t="shared" si="15"/>
        <v>6.5435184755438566E-2</v>
      </c>
      <c r="L189" s="174">
        <f t="shared" si="16"/>
        <v>0.69828694660997492</v>
      </c>
      <c r="M189" s="174" t="str">
        <f t="shared" si="17"/>
        <v/>
      </c>
      <c r="N189" s="174">
        <f t="shared" si="13"/>
        <v>0.44137503437949871</v>
      </c>
      <c r="O189" s="174">
        <v>182</v>
      </c>
      <c r="P189" s="174" t="e">
        <f t="shared" si="14"/>
        <v>#VALUE!</v>
      </c>
    </row>
    <row r="190" spans="1:16" x14ac:dyDescent="0.25">
      <c r="A190" s="174" t="s">
        <v>163</v>
      </c>
      <c r="B190" s="174">
        <v>103370</v>
      </c>
      <c r="C190" s="174">
        <v>616</v>
      </c>
      <c r="D190" s="174">
        <v>454</v>
      </c>
      <c r="E190" s="174">
        <v>1179</v>
      </c>
      <c r="F190" s="174">
        <v>160.57</v>
      </c>
      <c r="G190" s="174">
        <v>1963</v>
      </c>
      <c r="H190" s="174">
        <v>51.913640000000001</v>
      </c>
      <c r="I190" s="174">
        <v>49.755589999999998</v>
      </c>
      <c r="J190" s="3">
        <f t="shared" si="12"/>
        <v>3.9553385769822853</v>
      </c>
      <c r="K190" s="95">
        <f t="shared" si="15"/>
        <v>6.4639539586662298E-2</v>
      </c>
      <c r="L190" s="174">
        <f t="shared" si="16"/>
        <v>0.69828694660997492</v>
      </c>
      <c r="M190" s="174" t="str">
        <f t="shared" si="17"/>
        <v/>
      </c>
      <c r="N190" s="174">
        <f t="shared" si="13"/>
        <v>0.44057938921072243</v>
      </c>
      <c r="O190" s="174">
        <v>183</v>
      </c>
      <c r="P190" s="174" t="e">
        <f t="shared" si="14"/>
        <v>#VALUE!</v>
      </c>
    </row>
    <row r="191" spans="1:16" x14ac:dyDescent="0.25">
      <c r="A191" s="174" t="s">
        <v>163</v>
      </c>
      <c r="B191" s="174">
        <v>103934</v>
      </c>
      <c r="C191" s="174">
        <v>625</v>
      </c>
      <c r="D191" s="174">
        <v>445</v>
      </c>
      <c r="E191" s="174">
        <v>1178</v>
      </c>
      <c r="F191" s="174">
        <v>160.46</v>
      </c>
      <c r="G191" s="174">
        <v>1964</v>
      </c>
      <c r="H191" s="174">
        <v>51.913640000000001</v>
      </c>
      <c r="I191" s="174">
        <v>49.746650000000002</v>
      </c>
      <c r="J191" s="3">
        <f t="shared" si="12"/>
        <v>4.5203869451224818</v>
      </c>
      <c r="K191" s="95">
        <f t="shared" si="15"/>
        <v>6.3910198181950859E-2</v>
      </c>
      <c r="L191" s="174">
        <f t="shared" si="16"/>
        <v>0.69816147959606378</v>
      </c>
      <c r="M191" s="174" t="str">
        <f t="shared" si="17"/>
        <v/>
      </c>
      <c r="N191" s="174">
        <f t="shared" si="13"/>
        <v>0.439850047806011</v>
      </c>
      <c r="O191" s="174">
        <v>184</v>
      </c>
      <c r="P191" s="174" t="e">
        <f t="shared" si="14"/>
        <v>#VALUE!</v>
      </c>
    </row>
    <row r="192" spans="1:16" x14ac:dyDescent="0.25">
      <c r="A192" s="174" t="s">
        <v>163</v>
      </c>
      <c r="B192" s="174">
        <v>104497</v>
      </c>
      <c r="C192" s="174">
        <v>648</v>
      </c>
      <c r="D192" s="174">
        <v>425</v>
      </c>
      <c r="E192" s="174">
        <v>1178</v>
      </c>
      <c r="F192" s="174">
        <v>160.36000000000001</v>
      </c>
      <c r="G192" s="174">
        <v>1964</v>
      </c>
      <c r="H192" s="174">
        <v>51.9</v>
      </c>
      <c r="I192" s="174">
        <v>49.746650000000002</v>
      </c>
      <c r="J192" s="3">
        <f t="shared" si="12"/>
        <v>4.5203869451224818</v>
      </c>
      <c r="K192" s="95">
        <f t="shared" si="15"/>
        <v>6.324716054130404E-2</v>
      </c>
      <c r="L192" s="174">
        <f t="shared" si="16"/>
        <v>0.69779465224448245</v>
      </c>
      <c r="M192" s="174" t="str">
        <f t="shared" si="17"/>
        <v/>
      </c>
      <c r="N192" s="174">
        <f t="shared" si="13"/>
        <v>0.43918701016536416</v>
      </c>
      <c r="O192" s="174">
        <v>185</v>
      </c>
      <c r="P192" s="174" t="e">
        <f t="shared" si="14"/>
        <v>#VALUE!</v>
      </c>
    </row>
    <row r="193" spans="1:16" x14ac:dyDescent="0.25">
      <c r="A193" s="174" t="s">
        <v>163</v>
      </c>
      <c r="B193" s="174">
        <v>105062</v>
      </c>
      <c r="C193" s="174">
        <v>625</v>
      </c>
      <c r="D193" s="174">
        <v>445</v>
      </c>
      <c r="E193" s="174">
        <v>1179</v>
      </c>
      <c r="F193" s="174">
        <v>160.25</v>
      </c>
      <c r="G193" s="174">
        <v>1963</v>
      </c>
      <c r="H193" s="174">
        <v>51.913640000000001</v>
      </c>
      <c r="I193" s="174">
        <v>49.755589999999998</v>
      </c>
      <c r="J193" s="3">
        <f t="shared" si="12"/>
        <v>3.9553385769822853</v>
      </c>
      <c r="K193" s="95">
        <f t="shared" si="15"/>
        <v>6.2517819136592392E-2</v>
      </c>
      <c r="L193" s="174">
        <f t="shared" si="16"/>
        <v>0.69828694660997492</v>
      </c>
      <c r="M193" s="174" t="str">
        <f t="shared" si="17"/>
        <v/>
      </c>
      <c r="N193" s="174">
        <f t="shared" si="13"/>
        <v>0.43845766876065251</v>
      </c>
      <c r="O193" s="174">
        <v>186</v>
      </c>
      <c r="P193" s="174" t="e">
        <f t="shared" si="14"/>
        <v>#VALUE!</v>
      </c>
    </row>
    <row r="194" spans="1:16" x14ac:dyDescent="0.25">
      <c r="A194" s="174" t="s">
        <v>163</v>
      </c>
      <c r="B194" s="174">
        <v>105628</v>
      </c>
      <c r="C194" s="174">
        <v>616</v>
      </c>
      <c r="D194" s="174">
        <v>453</v>
      </c>
      <c r="E194" s="174">
        <v>1179</v>
      </c>
      <c r="F194" s="174">
        <v>160.13999999999999</v>
      </c>
      <c r="G194" s="174">
        <v>0</v>
      </c>
      <c r="H194" s="174">
        <v>51.91818</v>
      </c>
      <c r="I194" s="174">
        <v>49.755589999999998</v>
      </c>
      <c r="J194" s="3">
        <f t="shared" si="12"/>
        <v>-1105.2346080824518</v>
      </c>
      <c r="K194" s="95">
        <f t="shared" si="15"/>
        <v>6.1788477731880766E-2</v>
      </c>
      <c r="L194" s="174">
        <f t="shared" si="16"/>
        <v>0.69840908643142641</v>
      </c>
      <c r="M194" s="174">
        <f t="shared" si="17"/>
        <v>1105.2346080824518</v>
      </c>
      <c r="N194" s="174">
        <f t="shared" si="13"/>
        <v>0.43772832735594092</v>
      </c>
      <c r="O194" s="174">
        <v>187</v>
      </c>
      <c r="P194" s="174" t="e">
        <f t="shared" si="14"/>
        <v>#VALUE!</v>
      </c>
    </row>
    <row r="195" spans="1:16" x14ac:dyDescent="0.25">
      <c r="A195" s="174" t="s">
        <v>163</v>
      </c>
      <c r="B195" s="174">
        <v>106196</v>
      </c>
      <c r="C195" s="174">
        <v>633</v>
      </c>
      <c r="D195" s="174">
        <v>439</v>
      </c>
      <c r="E195" s="174">
        <v>1179</v>
      </c>
      <c r="F195" s="174">
        <v>160.04</v>
      </c>
      <c r="G195" s="174">
        <v>1963</v>
      </c>
      <c r="H195" s="174">
        <v>51.904539999999997</v>
      </c>
      <c r="I195" s="174">
        <v>49.755589999999998</v>
      </c>
      <c r="J195" s="3">
        <f t="shared" si="12"/>
        <v>3.9553385769822853</v>
      </c>
      <c r="K195" s="95">
        <f t="shared" si="15"/>
        <v>6.112544009123394E-2</v>
      </c>
      <c r="L195" s="174">
        <f t="shared" si="16"/>
        <v>0.6980421610669757</v>
      </c>
      <c r="M195" s="174" t="str">
        <f t="shared" si="17"/>
        <v/>
      </c>
      <c r="N195" s="174">
        <f t="shared" si="13"/>
        <v>0.43706528971529407</v>
      </c>
      <c r="O195" s="174">
        <v>188</v>
      </c>
      <c r="P195" s="174" t="e">
        <f t="shared" si="14"/>
        <v>#VALUE!</v>
      </c>
    </row>
    <row r="196" spans="1:16" x14ac:dyDescent="0.25">
      <c r="A196" s="174" t="s">
        <v>163</v>
      </c>
      <c r="B196" s="174">
        <v>106765</v>
      </c>
      <c r="C196" s="174">
        <v>635</v>
      </c>
      <c r="D196" s="174">
        <v>438</v>
      </c>
      <c r="E196" s="174">
        <v>1178</v>
      </c>
      <c r="F196" s="174">
        <v>159.94</v>
      </c>
      <c r="G196" s="174">
        <v>1964</v>
      </c>
      <c r="H196" s="174">
        <v>51.9</v>
      </c>
      <c r="I196" s="174">
        <v>49.746650000000002</v>
      </c>
      <c r="J196" s="3">
        <f t="shared" si="12"/>
        <v>4.5203869451224818</v>
      </c>
      <c r="K196" s="95">
        <f t="shared" si="15"/>
        <v>6.0462402450587122E-2</v>
      </c>
      <c r="L196" s="174">
        <f t="shared" si="16"/>
        <v>0.69779465224448245</v>
      </c>
      <c r="M196" s="174" t="str">
        <f t="shared" si="17"/>
        <v/>
      </c>
      <c r="N196" s="174">
        <f t="shared" si="13"/>
        <v>0.43640225207464722</v>
      </c>
      <c r="O196" s="174">
        <v>189</v>
      </c>
      <c r="P196" s="174" t="e">
        <f t="shared" si="14"/>
        <v>#VALUE!</v>
      </c>
    </row>
    <row r="197" spans="1:16" x14ac:dyDescent="0.25">
      <c r="A197" s="174" t="s">
        <v>163</v>
      </c>
      <c r="B197" s="174">
        <v>107333</v>
      </c>
      <c r="C197" s="174">
        <v>619</v>
      </c>
      <c r="D197" s="174">
        <v>452</v>
      </c>
      <c r="E197" s="174">
        <v>1178</v>
      </c>
      <c r="F197" s="174">
        <v>159.84</v>
      </c>
      <c r="G197" s="174">
        <v>1963</v>
      </c>
      <c r="H197" s="174">
        <v>51.909089999999999</v>
      </c>
      <c r="I197" s="174">
        <v>49.746650000000002</v>
      </c>
      <c r="J197" s="3">
        <f t="shared" si="12"/>
        <v>3.9553385769822853</v>
      </c>
      <c r="K197" s="95">
        <f t="shared" si="15"/>
        <v>5.9799364809940296E-2</v>
      </c>
      <c r="L197" s="174">
        <f t="shared" si="16"/>
        <v>0.69803910345279185</v>
      </c>
      <c r="M197" s="174" t="str">
        <f t="shared" si="17"/>
        <v/>
      </c>
      <c r="N197" s="174">
        <f t="shared" si="13"/>
        <v>0.43573921443400043</v>
      </c>
      <c r="O197" s="174">
        <v>190</v>
      </c>
      <c r="P197" s="174" t="e">
        <f t="shared" si="14"/>
        <v>#VALUE!</v>
      </c>
    </row>
    <row r="198" spans="1:16" x14ac:dyDescent="0.25">
      <c r="A198" s="174" t="s">
        <v>163</v>
      </c>
      <c r="B198" s="174">
        <v>107901</v>
      </c>
      <c r="C198" s="174">
        <v>639</v>
      </c>
      <c r="D198" s="174">
        <v>435</v>
      </c>
      <c r="E198" s="174">
        <v>1179</v>
      </c>
      <c r="F198" s="174">
        <v>159.74</v>
      </c>
      <c r="G198" s="174">
        <v>1963</v>
      </c>
      <c r="H198" s="174">
        <v>51.895449999999997</v>
      </c>
      <c r="I198" s="174">
        <v>49.755589999999998</v>
      </c>
      <c r="J198" s="3">
        <f t="shared" si="12"/>
        <v>3.9553385769822853</v>
      </c>
      <c r="K198" s="95">
        <f t="shared" si="15"/>
        <v>5.9136327169293477E-2</v>
      </c>
      <c r="L198" s="174">
        <f t="shared" si="16"/>
        <v>0.69779768736086256</v>
      </c>
      <c r="M198" s="174" t="str">
        <f t="shared" si="17"/>
        <v/>
      </c>
      <c r="N198" s="174">
        <f t="shared" si="13"/>
        <v>0.43507617679335359</v>
      </c>
      <c r="O198" s="174">
        <v>191</v>
      </c>
      <c r="P198" s="174" t="e">
        <f t="shared" si="14"/>
        <v>#VALUE!</v>
      </c>
    </row>
    <row r="199" spans="1:16" x14ac:dyDescent="0.25">
      <c r="A199" s="174" t="s">
        <v>163</v>
      </c>
      <c r="B199" s="174">
        <v>108468</v>
      </c>
      <c r="C199" s="174">
        <v>636</v>
      </c>
      <c r="D199" s="174">
        <v>438</v>
      </c>
      <c r="E199" s="174">
        <v>1178</v>
      </c>
      <c r="F199" s="174">
        <v>159.63999999999999</v>
      </c>
      <c r="G199" s="174">
        <v>1963</v>
      </c>
      <c r="H199" s="174">
        <v>51.895449999999997</v>
      </c>
      <c r="I199" s="174">
        <v>49.746650000000002</v>
      </c>
      <c r="J199" s="3">
        <f t="shared" si="12"/>
        <v>3.9553385769822853</v>
      </c>
      <c r="K199" s="95">
        <f t="shared" si="15"/>
        <v>5.8473289528646465E-2</v>
      </c>
      <c r="L199" s="174">
        <f t="shared" si="16"/>
        <v>0.69767230825622328</v>
      </c>
      <c r="M199" s="174" t="str">
        <f t="shared" si="17"/>
        <v/>
      </c>
      <c r="N199" s="174">
        <f t="shared" si="13"/>
        <v>0.43441313915270657</v>
      </c>
      <c r="O199" s="174">
        <v>192</v>
      </c>
      <c r="P199" s="174" t="e">
        <f t="shared" si="14"/>
        <v>#VALUE!</v>
      </c>
    </row>
    <row r="200" spans="1:16" x14ac:dyDescent="0.25">
      <c r="A200" s="174" t="s">
        <v>163</v>
      </c>
      <c r="B200" s="174">
        <v>109033</v>
      </c>
      <c r="C200" s="174">
        <v>630</v>
      </c>
      <c r="D200" s="174">
        <v>441</v>
      </c>
      <c r="E200" s="174">
        <v>1179</v>
      </c>
      <c r="F200" s="174">
        <v>159.55000000000001</v>
      </c>
      <c r="G200" s="174">
        <v>1964</v>
      </c>
      <c r="H200" s="174">
        <v>51.904539999999997</v>
      </c>
      <c r="I200" s="174">
        <v>49.755589999999998</v>
      </c>
      <c r="J200" s="3">
        <f t="shared" ref="J200:J263" si="18">G200/I$6-I$5/I$6</f>
        <v>4.5203869451224818</v>
      </c>
      <c r="K200" s="95">
        <f t="shared" si="15"/>
        <v>5.7876555652064454E-2</v>
      </c>
      <c r="L200" s="174">
        <f t="shared" si="16"/>
        <v>0.6980421610669757</v>
      </c>
      <c r="M200" s="174" t="str">
        <f t="shared" si="17"/>
        <v/>
      </c>
      <c r="N200" s="174">
        <f t="shared" ref="N200:N263" si="19">IF(B200="","",K200+1/2.66)</f>
        <v>0.43381640527612458</v>
      </c>
      <c r="O200" s="174">
        <v>193</v>
      </c>
      <c r="P200" s="174" t="e">
        <f t="shared" ref="P200:P263" si="20">IF(B200="","",(F200-N$4)/N$4)</f>
        <v>#VALUE!</v>
      </c>
    </row>
    <row r="201" spans="1:16" x14ac:dyDescent="0.25">
      <c r="A201" s="174" t="s">
        <v>163</v>
      </c>
      <c r="B201" s="174">
        <v>109597</v>
      </c>
      <c r="C201" s="174">
        <v>643</v>
      </c>
      <c r="D201" s="174">
        <v>433</v>
      </c>
      <c r="E201" s="174">
        <v>1179</v>
      </c>
      <c r="F201" s="174">
        <v>159.46</v>
      </c>
      <c r="G201" s="174">
        <v>1963</v>
      </c>
      <c r="H201" s="174">
        <v>51.886360000000003</v>
      </c>
      <c r="I201" s="174">
        <v>49.755589999999998</v>
      </c>
      <c r="J201" s="3">
        <f t="shared" si="18"/>
        <v>3.9553385769822853</v>
      </c>
      <c r="K201" s="95">
        <f t="shared" ref="K201:K264" si="21">IF(B201="",0,(F201-K$2)/K$2)</f>
        <v>5.7279821775482263E-2</v>
      </c>
      <c r="L201" s="174">
        <f t="shared" ref="L201:L264" si="22">IF(B201="","",H201*H201*I201/4*3.1416/K$2/1000)</f>
        <v>0.69755325647298105</v>
      </c>
      <c r="M201" s="174" t="str">
        <f t="shared" ref="M201:M264" si="23">IF(OR(J201="",-(J201-MAX(J$8:J$58))&lt;0),"",-(J201))</f>
        <v/>
      </c>
      <c r="N201" s="174">
        <f t="shared" si="19"/>
        <v>0.43321967139954237</v>
      </c>
      <c r="O201" s="174">
        <v>194</v>
      </c>
      <c r="P201" s="174" t="e">
        <f t="shared" si="20"/>
        <v>#VALUE!</v>
      </c>
    </row>
    <row r="202" spans="1:16" x14ac:dyDescent="0.25">
      <c r="A202" s="174" t="s">
        <v>163</v>
      </c>
      <c r="B202" s="174">
        <v>110162</v>
      </c>
      <c r="C202" s="174">
        <v>614</v>
      </c>
      <c r="D202" s="174">
        <v>457</v>
      </c>
      <c r="E202" s="174">
        <v>1179</v>
      </c>
      <c r="F202" s="174">
        <v>159.37</v>
      </c>
      <c r="G202" s="174">
        <v>1964</v>
      </c>
      <c r="H202" s="174">
        <v>51.909089999999999</v>
      </c>
      <c r="I202" s="174">
        <v>49.755589999999998</v>
      </c>
      <c r="J202" s="3">
        <f t="shared" si="18"/>
        <v>4.5203869451224818</v>
      </c>
      <c r="K202" s="95">
        <f t="shared" si="21"/>
        <v>5.6683087898900066E-2</v>
      </c>
      <c r="L202" s="174">
        <f t="shared" si="22"/>
        <v>0.69816454847441378</v>
      </c>
      <c r="M202" s="174" t="str">
        <f t="shared" si="23"/>
        <v/>
      </c>
      <c r="N202" s="174">
        <f t="shared" si="19"/>
        <v>0.43262293752296022</v>
      </c>
      <c r="O202" s="174">
        <v>195</v>
      </c>
      <c r="P202" s="174" t="e">
        <f t="shared" si="20"/>
        <v>#VALUE!</v>
      </c>
    </row>
    <row r="203" spans="1:16" x14ac:dyDescent="0.25">
      <c r="A203" s="174" t="s">
        <v>163</v>
      </c>
      <c r="B203" s="174">
        <v>110725</v>
      </c>
      <c r="C203" s="174">
        <v>618</v>
      </c>
      <c r="D203" s="174">
        <v>454</v>
      </c>
      <c r="E203" s="174">
        <v>1179</v>
      </c>
      <c r="F203" s="174">
        <v>159.28</v>
      </c>
      <c r="G203" s="174">
        <v>1964</v>
      </c>
      <c r="H203" s="174">
        <v>51.904539999999997</v>
      </c>
      <c r="I203" s="174">
        <v>49.755589999999998</v>
      </c>
      <c r="J203" s="3">
        <f t="shared" si="18"/>
        <v>4.5203869451224818</v>
      </c>
      <c r="K203" s="95">
        <f t="shared" si="21"/>
        <v>5.6086354022317868E-2</v>
      </c>
      <c r="L203" s="174">
        <f t="shared" si="22"/>
        <v>0.6980421610669757</v>
      </c>
      <c r="M203" s="174" t="str">
        <f t="shared" si="23"/>
        <v/>
      </c>
      <c r="N203" s="174">
        <f t="shared" si="19"/>
        <v>0.432026203646378</v>
      </c>
      <c r="O203" s="174">
        <v>196</v>
      </c>
      <c r="P203" s="174" t="e">
        <f t="shared" si="20"/>
        <v>#VALUE!</v>
      </c>
    </row>
    <row r="204" spans="1:16" x14ac:dyDescent="0.25">
      <c r="A204" s="174" t="s">
        <v>163</v>
      </c>
      <c r="B204" s="174">
        <v>111289</v>
      </c>
      <c r="C204" s="174">
        <v>628</v>
      </c>
      <c r="D204" s="174">
        <v>445</v>
      </c>
      <c r="E204" s="174">
        <v>1179</v>
      </c>
      <c r="F204" s="174">
        <v>159.19</v>
      </c>
      <c r="G204" s="174">
        <v>1964</v>
      </c>
      <c r="H204" s="174">
        <v>51.9</v>
      </c>
      <c r="I204" s="174">
        <v>49.755589999999998</v>
      </c>
      <c r="J204" s="3">
        <f t="shared" si="18"/>
        <v>4.5203869451224818</v>
      </c>
      <c r="K204" s="95">
        <f t="shared" si="21"/>
        <v>5.548962014573567E-2</v>
      </c>
      <c r="L204" s="174">
        <f t="shared" si="22"/>
        <v>0.69792005333563256</v>
      </c>
      <c r="M204" s="174" t="str">
        <f t="shared" si="23"/>
        <v/>
      </c>
      <c r="N204" s="174">
        <f t="shared" si="19"/>
        <v>0.43142946976979579</v>
      </c>
      <c r="O204" s="174">
        <v>197</v>
      </c>
      <c r="P204" s="174" t="e">
        <f t="shared" si="20"/>
        <v>#VALUE!</v>
      </c>
    </row>
    <row r="205" spans="1:16" x14ac:dyDescent="0.25">
      <c r="A205" s="174" t="s">
        <v>163</v>
      </c>
      <c r="B205" s="174">
        <v>111852</v>
      </c>
      <c r="C205" s="174">
        <v>617</v>
      </c>
      <c r="D205" s="174">
        <v>455</v>
      </c>
      <c r="E205" s="174">
        <v>1179</v>
      </c>
      <c r="F205" s="174">
        <v>159.11000000000001</v>
      </c>
      <c r="G205" s="174">
        <v>1963</v>
      </c>
      <c r="H205" s="174">
        <v>51.904539999999997</v>
      </c>
      <c r="I205" s="174">
        <v>49.755589999999998</v>
      </c>
      <c r="J205" s="3">
        <f t="shared" si="18"/>
        <v>3.9553385769822853</v>
      </c>
      <c r="K205" s="95">
        <f t="shared" si="21"/>
        <v>5.4959190033218287E-2</v>
      </c>
      <c r="L205" s="174">
        <f t="shared" si="22"/>
        <v>0.6980421610669757</v>
      </c>
      <c r="M205" s="174" t="str">
        <f t="shared" si="23"/>
        <v/>
      </c>
      <c r="N205" s="174">
        <f t="shared" si="19"/>
        <v>0.43089903965727844</v>
      </c>
      <c r="O205" s="174">
        <v>198</v>
      </c>
      <c r="P205" s="174" t="e">
        <f t="shared" si="20"/>
        <v>#VALUE!</v>
      </c>
    </row>
    <row r="206" spans="1:16" x14ac:dyDescent="0.25">
      <c r="A206" s="174" t="s">
        <v>163</v>
      </c>
      <c r="B206" s="174">
        <v>112416</v>
      </c>
      <c r="C206" s="174">
        <v>611</v>
      </c>
      <c r="D206" s="174">
        <v>461</v>
      </c>
      <c r="E206" s="174">
        <v>1180</v>
      </c>
      <c r="F206" s="174">
        <v>159.02000000000001</v>
      </c>
      <c r="G206" s="174">
        <v>1963</v>
      </c>
      <c r="H206" s="174">
        <v>51.904539999999997</v>
      </c>
      <c r="I206" s="174">
        <v>49.764530000000001</v>
      </c>
      <c r="J206" s="3">
        <f t="shared" si="18"/>
        <v>3.9553385769822853</v>
      </c>
      <c r="K206" s="95">
        <f t="shared" si="21"/>
        <v>5.4362456156636096E-2</v>
      </c>
      <c r="L206" s="174">
        <f t="shared" si="22"/>
        <v>0.69816758409823598</v>
      </c>
      <c r="M206" s="174" t="str">
        <f t="shared" si="23"/>
        <v/>
      </c>
      <c r="N206" s="174">
        <f t="shared" si="19"/>
        <v>0.43030230578069623</v>
      </c>
      <c r="O206" s="174">
        <v>199</v>
      </c>
      <c r="P206" s="174" t="e">
        <f t="shared" si="20"/>
        <v>#VALUE!</v>
      </c>
    </row>
    <row r="207" spans="1:16" x14ac:dyDescent="0.25">
      <c r="A207" s="174" t="s">
        <v>163</v>
      </c>
      <c r="B207" s="174">
        <v>112982</v>
      </c>
      <c r="C207" s="174">
        <v>643</v>
      </c>
      <c r="D207" s="174">
        <v>433</v>
      </c>
      <c r="E207" s="174">
        <v>1180</v>
      </c>
      <c r="F207" s="174">
        <v>158.94</v>
      </c>
      <c r="G207" s="174">
        <v>1964</v>
      </c>
      <c r="H207" s="174">
        <v>51.886360000000003</v>
      </c>
      <c r="I207" s="174">
        <v>49.764530000000001</v>
      </c>
      <c r="J207" s="3">
        <f t="shared" si="18"/>
        <v>4.5203869451224818</v>
      </c>
      <c r="K207" s="95">
        <f t="shared" si="21"/>
        <v>5.3832026044118526E-2</v>
      </c>
      <c r="L207" s="174">
        <f t="shared" si="22"/>
        <v>0.69767859165869317</v>
      </c>
      <c r="M207" s="174" t="str">
        <f t="shared" si="23"/>
        <v/>
      </c>
      <c r="N207" s="174">
        <f t="shared" si="19"/>
        <v>0.42977187566817865</v>
      </c>
      <c r="O207" s="174">
        <v>200</v>
      </c>
      <c r="P207" s="174" t="e">
        <f t="shared" si="20"/>
        <v>#VALUE!</v>
      </c>
    </row>
    <row r="208" spans="1:16" x14ac:dyDescent="0.25">
      <c r="A208" s="174" t="s">
        <v>163</v>
      </c>
      <c r="B208" s="174">
        <v>113548</v>
      </c>
      <c r="C208" s="174">
        <v>621</v>
      </c>
      <c r="D208" s="174">
        <v>452</v>
      </c>
      <c r="E208" s="174">
        <v>1179</v>
      </c>
      <c r="F208" s="174">
        <v>158.86000000000001</v>
      </c>
      <c r="G208" s="174">
        <v>1964</v>
      </c>
      <c r="H208" s="174">
        <v>51.9</v>
      </c>
      <c r="I208" s="174">
        <v>49.755589999999998</v>
      </c>
      <c r="J208" s="3">
        <f t="shared" si="18"/>
        <v>4.5203869451224818</v>
      </c>
      <c r="K208" s="95">
        <f t="shared" si="21"/>
        <v>5.3301595931601144E-2</v>
      </c>
      <c r="L208" s="174">
        <f t="shared" si="22"/>
        <v>0.69792005333563256</v>
      </c>
      <c r="M208" s="174" t="str">
        <f t="shared" si="23"/>
        <v/>
      </c>
      <c r="N208" s="174">
        <f t="shared" si="19"/>
        <v>0.42924144555566129</v>
      </c>
      <c r="O208" s="174">
        <v>201</v>
      </c>
      <c r="P208" s="174" t="e">
        <f t="shared" si="20"/>
        <v>#VALUE!</v>
      </c>
    </row>
    <row r="209" spans="1:16" x14ac:dyDescent="0.25">
      <c r="A209" s="174" t="s">
        <v>163</v>
      </c>
      <c r="B209" s="174">
        <v>114116</v>
      </c>
      <c r="C209" s="174">
        <v>636</v>
      </c>
      <c r="D209" s="174">
        <v>440</v>
      </c>
      <c r="E209" s="174">
        <v>1180</v>
      </c>
      <c r="F209" s="174">
        <v>158.77000000000001</v>
      </c>
      <c r="G209" s="174">
        <v>1964</v>
      </c>
      <c r="H209" s="174">
        <v>51.886360000000003</v>
      </c>
      <c r="I209" s="174">
        <v>49.764530000000001</v>
      </c>
      <c r="J209" s="3">
        <f t="shared" si="18"/>
        <v>4.5203869451224818</v>
      </c>
      <c r="K209" s="95">
        <f t="shared" si="21"/>
        <v>5.2704862055018946E-2</v>
      </c>
      <c r="L209" s="174">
        <f t="shared" si="22"/>
        <v>0.69767859165869317</v>
      </c>
      <c r="M209" s="174" t="str">
        <f t="shared" si="23"/>
        <v/>
      </c>
      <c r="N209" s="174">
        <f t="shared" si="19"/>
        <v>0.42864471167907908</v>
      </c>
      <c r="O209" s="174">
        <v>202</v>
      </c>
      <c r="P209" s="174" t="e">
        <f t="shared" si="20"/>
        <v>#VALUE!</v>
      </c>
    </row>
    <row r="210" spans="1:16" x14ac:dyDescent="0.25">
      <c r="A210" s="174" t="s">
        <v>163</v>
      </c>
      <c r="B210" s="174">
        <v>114684</v>
      </c>
      <c r="C210" s="174">
        <v>641</v>
      </c>
      <c r="D210" s="174">
        <v>435</v>
      </c>
      <c r="E210" s="174">
        <v>1180</v>
      </c>
      <c r="F210" s="174">
        <v>158.69</v>
      </c>
      <c r="G210" s="174">
        <v>1963</v>
      </c>
      <c r="H210" s="174">
        <v>51.886360000000003</v>
      </c>
      <c r="I210" s="174">
        <v>49.764530000000001</v>
      </c>
      <c r="J210" s="3">
        <f t="shared" si="18"/>
        <v>3.9553385769822853</v>
      </c>
      <c r="K210" s="95">
        <f t="shared" si="21"/>
        <v>5.2174431942501376E-2</v>
      </c>
      <c r="L210" s="174">
        <f t="shared" si="22"/>
        <v>0.69767859165869317</v>
      </c>
      <c r="M210" s="174" t="str">
        <f t="shared" si="23"/>
        <v/>
      </c>
      <c r="N210" s="174">
        <f t="shared" si="19"/>
        <v>0.42811428156656151</v>
      </c>
      <c r="O210" s="174">
        <v>203</v>
      </c>
      <c r="P210" s="174" t="e">
        <f t="shared" si="20"/>
        <v>#VALUE!</v>
      </c>
    </row>
    <row r="211" spans="1:16" x14ac:dyDescent="0.25">
      <c r="A211" s="174" t="s">
        <v>163</v>
      </c>
      <c r="B211" s="174">
        <v>115253</v>
      </c>
      <c r="C211" s="174">
        <v>629</v>
      </c>
      <c r="D211" s="174">
        <v>447</v>
      </c>
      <c r="E211" s="174">
        <v>1180</v>
      </c>
      <c r="F211" s="174">
        <v>158.61000000000001</v>
      </c>
      <c r="G211" s="174">
        <v>1964</v>
      </c>
      <c r="H211" s="174">
        <v>51.886360000000003</v>
      </c>
      <c r="I211" s="174">
        <v>49.764530000000001</v>
      </c>
      <c r="J211" s="3">
        <f t="shared" si="18"/>
        <v>4.5203869451224818</v>
      </c>
      <c r="K211" s="95">
        <f t="shared" si="21"/>
        <v>5.1644001829983993E-2</v>
      </c>
      <c r="L211" s="174">
        <f t="shared" si="22"/>
        <v>0.69767859165869317</v>
      </c>
      <c r="M211" s="174" t="str">
        <f t="shared" si="23"/>
        <v/>
      </c>
      <c r="N211" s="174">
        <f t="shared" si="19"/>
        <v>0.42758385145404409</v>
      </c>
      <c r="O211" s="174">
        <v>204</v>
      </c>
      <c r="P211" s="174" t="e">
        <f t="shared" si="20"/>
        <v>#VALUE!</v>
      </c>
    </row>
    <row r="212" spans="1:16" x14ac:dyDescent="0.25">
      <c r="A212" s="174" t="s">
        <v>163</v>
      </c>
      <c r="B212" s="174">
        <v>115821</v>
      </c>
      <c r="C212" s="174">
        <v>619</v>
      </c>
      <c r="D212" s="174">
        <v>455</v>
      </c>
      <c r="E212" s="174">
        <v>1180</v>
      </c>
      <c r="F212" s="174">
        <v>158.54</v>
      </c>
      <c r="G212" s="174">
        <v>1963</v>
      </c>
      <c r="H212" s="174">
        <v>51.895449999999997</v>
      </c>
      <c r="I212" s="174">
        <v>49.764530000000001</v>
      </c>
      <c r="J212" s="3">
        <f t="shared" si="18"/>
        <v>3.9553385769822853</v>
      </c>
      <c r="K212" s="95">
        <f t="shared" si="21"/>
        <v>5.1179875481531051E-2</v>
      </c>
      <c r="L212" s="174">
        <f t="shared" si="22"/>
        <v>0.69792306646550206</v>
      </c>
      <c r="M212" s="174" t="str">
        <f t="shared" si="23"/>
        <v/>
      </c>
      <c r="N212" s="174">
        <f t="shared" si="19"/>
        <v>0.42711972510559115</v>
      </c>
      <c r="O212" s="174">
        <v>205</v>
      </c>
      <c r="P212" s="174" t="e">
        <f t="shared" si="20"/>
        <v>#VALUE!</v>
      </c>
    </row>
    <row r="213" spans="1:16" x14ac:dyDescent="0.25">
      <c r="A213" s="174" t="s">
        <v>163</v>
      </c>
      <c r="B213" s="174">
        <v>116389</v>
      </c>
      <c r="C213" s="174">
        <v>625</v>
      </c>
      <c r="D213" s="174">
        <v>450</v>
      </c>
      <c r="E213" s="174">
        <v>1180</v>
      </c>
      <c r="F213" s="174">
        <v>158.46</v>
      </c>
      <c r="G213" s="174">
        <v>1963</v>
      </c>
      <c r="H213" s="174">
        <v>51.890909999999998</v>
      </c>
      <c r="I213" s="174">
        <v>49.764530000000001</v>
      </c>
      <c r="J213" s="3">
        <f t="shared" si="18"/>
        <v>3.9553385769822853</v>
      </c>
      <c r="K213" s="95">
        <f t="shared" si="21"/>
        <v>5.0649445369013668E-2</v>
      </c>
      <c r="L213" s="174">
        <f t="shared" si="22"/>
        <v>0.69780095818345478</v>
      </c>
      <c r="M213" s="174" t="str">
        <f t="shared" si="23"/>
        <v/>
      </c>
      <c r="N213" s="174">
        <f t="shared" si="19"/>
        <v>0.4265892949930738</v>
      </c>
      <c r="O213" s="174">
        <v>206</v>
      </c>
      <c r="P213" s="174" t="e">
        <f t="shared" si="20"/>
        <v>#VALUE!</v>
      </c>
    </row>
    <row r="214" spans="1:16" x14ac:dyDescent="0.25">
      <c r="A214" s="174" t="s">
        <v>163</v>
      </c>
      <c r="B214" s="174">
        <v>116954</v>
      </c>
      <c r="C214" s="174">
        <v>639</v>
      </c>
      <c r="D214" s="174">
        <v>438</v>
      </c>
      <c r="E214" s="174">
        <v>1179</v>
      </c>
      <c r="F214" s="174">
        <v>158.38999999999999</v>
      </c>
      <c r="G214" s="174">
        <v>1964</v>
      </c>
      <c r="H214" s="174">
        <v>51.881819999999998</v>
      </c>
      <c r="I214" s="174">
        <v>49.755589999999998</v>
      </c>
      <c r="J214" s="3">
        <f t="shared" si="18"/>
        <v>4.5203869451224818</v>
      </c>
      <c r="K214" s="95">
        <f t="shared" si="21"/>
        <v>5.0185319020560719E-2</v>
      </c>
      <c r="L214" s="174">
        <f t="shared" si="22"/>
        <v>0.697431191512764</v>
      </c>
      <c r="M214" s="174" t="str">
        <f t="shared" si="23"/>
        <v/>
      </c>
      <c r="N214" s="174">
        <f t="shared" si="19"/>
        <v>0.42612516864462086</v>
      </c>
      <c r="O214" s="174">
        <v>207</v>
      </c>
      <c r="P214" s="174" t="e">
        <f t="shared" si="20"/>
        <v>#VALUE!</v>
      </c>
    </row>
    <row r="215" spans="1:16" x14ac:dyDescent="0.25">
      <c r="A215" s="174" t="s">
        <v>163</v>
      </c>
      <c r="B215" s="174">
        <v>117518</v>
      </c>
      <c r="C215" s="174">
        <v>624</v>
      </c>
      <c r="D215" s="174">
        <v>451</v>
      </c>
      <c r="E215" s="174">
        <v>1180</v>
      </c>
      <c r="F215" s="174">
        <v>158.31</v>
      </c>
      <c r="G215" s="174">
        <v>1964</v>
      </c>
      <c r="H215" s="174">
        <v>51.890909999999998</v>
      </c>
      <c r="I215" s="174">
        <v>49.764530000000001</v>
      </c>
      <c r="J215" s="3">
        <f t="shared" si="18"/>
        <v>4.5203869451224818</v>
      </c>
      <c r="K215" s="95">
        <f t="shared" si="21"/>
        <v>4.9654888908043336E-2</v>
      </c>
      <c r="L215" s="174">
        <f t="shared" si="22"/>
        <v>0.69780095818345478</v>
      </c>
      <c r="M215" s="174" t="str">
        <f t="shared" si="23"/>
        <v/>
      </c>
      <c r="N215" s="174">
        <f t="shared" si="19"/>
        <v>0.42559473853210344</v>
      </c>
      <c r="O215" s="174">
        <v>208</v>
      </c>
      <c r="P215" s="174" t="e">
        <f t="shared" si="20"/>
        <v>#VALUE!</v>
      </c>
    </row>
    <row r="216" spans="1:16" x14ac:dyDescent="0.25">
      <c r="A216" s="174" t="s">
        <v>163</v>
      </c>
      <c r="B216" s="174">
        <v>118083</v>
      </c>
      <c r="C216" s="174">
        <v>651</v>
      </c>
      <c r="D216" s="174">
        <v>428</v>
      </c>
      <c r="E216" s="174">
        <v>1180</v>
      </c>
      <c r="F216" s="174">
        <v>158.24</v>
      </c>
      <c r="G216" s="174">
        <v>1965</v>
      </c>
      <c r="H216" s="174">
        <v>51.872729999999997</v>
      </c>
      <c r="I216" s="174">
        <v>49.764530000000001</v>
      </c>
      <c r="J216" s="3">
        <f t="shared" si="18"/>
        <v>5.0854353132629058</v>
      </c>
      <c r="K216" s="95">
        <f t="shared" si="21"/>
        <v>4.9190762559590581E-2</v>
      </c>
      <c r="L216" s="174">
        <f t="shared" si="22"/>
        <v>0.69731209417457263</v>
      </c>
      <c r="M216" s="174" t="str">
        <f t="shared" si="23"/>
        <v/>
      </c>
      <c r="N216" s="174">
        <f t="shared" si="19"/>
        <v>0.42513061218365072</v>
      </c>
      <c r="O216" s="174">
        <v>209</v>
      </c>
      <c r="P216" s="174" t="e">
        <f t="shared" si="20"/>
        <v>#VALUE!</v>
      </c>
    </row>
    <row r="217" spans="1:16" x14ac:dyDescent="0.25">
      <c r="A217" s="174" t="s">
        <v>163</v>
      </c>
      <c r="B217" s="174">
        <v>118646</v>
      </c>
      <c r="C217" s="174">
        <v>604</v>
      </c>
      <c r="D217" s="174">
        <v>468</v>
      </c>
      <c r="E217" s="174">
        <v>1180</v>
      </c>
      <c r="F217" s="174">
        <v>158.16999999999999</v>
      </c>
      <c r="G217" s="174">
        <v>1964</v>
      </c>
      <c r="H217" s="174">
        <v>51.904539999999997</v>
      </c>
      <c r="I217" s="174">
        <v>49.764530000000001</v>
      </c>
      <c r="J217" s="3">
        <f t="shared" si="18"/>
        <v>4.5203869451224818</v>
      </c>
      <c r="K217" s="95">
        <f t="shared" si="21"/>
        <v>4.8726636211137639E-2</v>
      </c>
      <c r="L217" s="174">
        <f t="shared" si="22"/>
        <v>0.69816758409823598</v>
      </c>
      <c r="M217" s="174" t="str">
        <f t="shared" si="23"/>
        <v/>
      </c>
      <c r="N217" s="174">
        <f t="shared" si="19"/>
        <v>0.42466648583519778</v>
      </c>
      <c r="O217" s="174">
        <v>210</v>
      </c>
      <c r="P217" s="174" t="e">
        <f t="shared" si="20"/>
        <v>#VALUE!</v>
      </c>
    </row>
    <row r="218" spans="1:16" x14ac:dyDescent="0.25">
      <c r="A218" s="174" t="s">
        <v>163</v>
      </c>
      <c r="B218" s="174">
        <v>119210</v>
      </c>
      <c r="C218" s="174">
        <v>641</v>
      </c>
      <c r="D218" s="174">
        <v>436</v>
      </c>
      <c r="E218" s="174">
        <v>1180</v>
      </c>
      <c r="F218" s="174">
        <v>158.1</v>
      </c>
      <c r="G218" s="174">
        <v>1965</v>
      </c>
      <c r="H218" s="174">
        <v>51.881819999999998</v>
      </c>
      <c r="I218" s="174">
        <v>49.764530000000001</v>
      </c>
      <c r="J218" s="3">
        <f t="shared" si="18"/>
        <v>5.0854353132629058</v>
      </c>
      <c r="K218" s="95">
        <f t="shared" si="21"/>
        <v>4.8262509862684884E-2</v>
      </c>
      <c r="L218" s="174">
        <f t="shared" si="22"/>
        <v>0.69755650476605136</v>
      </c>
      <c r="M218" s="174" t="str">
        <f t="shared" si="23"/>
        <v/>
      </c>
      <c r="N218" s="174">
        <f t="shared" si="19"/>
        <v>0.42420235948674501</v>
      </c>
      <c r="O218" s="174">
        <v>211</v>
      </c>
      <c r="P218" s="174" t="e">
        <f t="shared" si="20"/>
        <v>#VALUE!</v>
      </c>
    </row>
    <row r="219" spans="1:16" x14ac:dyDescent="0.25">
      <c r="A219" s="174" t="s">
        <v>163</v>
      </c>
      <c r="B219" s="174">
        <v>119774</v>
      </c>
      <c r="C219" s="174">
        <v>632</v>
      </c>
      <c r="D219" s="174">
        <v>444</v>
      </c>
      <c r="E219" s="174">
        <v>1180</v>
      </c>
      <c r="F219" s="174">
        <v>158.04</v>
      </c>
      <c r="G219" s="174">
        <v>1965</v>
      </c>
      <c r="H219" s="174">
        <v>51.886360000000003</v>
      </c>
      <c r="I219" s="174">
        <v>49.764530000000001</v>
      </c>
      <c r="J219" s="3">
        <f t="shared" si="18"/>
        <v>5.0854353132629058</v>
      </c>
      <c r="K219" s="95">
        <f t="shared" si="21"/>
        <v>4.786468727829675E-2</v>
      </c>
      <c r="L219" s="174">
        <f t="shared" si="22"/>
        <v>0.69767859165869317</v>
      </c>
      <c r="M219" s="174" t="str">
        <f t="shared" si="23"/>
        <v/>
      </c>
      <c r="N219" s="174">
        <f t="shared" si="19"/>
        <v>0.42380453690235687</v>
      </c>
      <c r="O219" s="174">
        <v>212</v>
      </c>
      <c r="P219" s="174" t="e">
        <f t="shared" si="20"/>
        <v>#VALUE!</v>
      </c>
    </row>
    <row r="220" spans="1:16" x14ac:dyDescent="0.25">
      <c r="A220" s="174" t="s">
        <v>163</v>
      </c>
      <c r="B220" s="174">
        <v>120339</v>
      </c>
      <c r="C220" s="174">
        <v>630</v>
      </c>
      <c r="D220" s="174">
        <v>445</v>
      </c>
      <c r="E220" s="174">
        <v>1180</v>
      </c>
      <c r="F220" s="174">
        <v>157.97</v>
      </c>
      <c r="G220" s="174">
        <v>1964</v>
      </c>
      <c r="H220" s="174">
        <v>51.890909999999998</v>
      </c>
      <c r="I220" s="174">
        <v>49.764530000000001</v>
      </c>
      <c r="J220" s="3">
        <f t="shared" si="18"/>
        <v>4.5203869451224818</v>
      </c>
      <c r="K220" s="95">
        <f t="shared" si="21"/>
        <v>4.7400560929843995E-2</v>
      </c>
      <c r="L220" s="174">
        <f t="shared" si="22"/>
        <v>0.69780095818345478</v>
      </c>
      <c r="M220" s="174" t="str">
        <f t="shared" si="23"/>
        <v/>
      </c>
      <c r="N220" s="174">
        <f t="shared" si="19"/>
        <v>0.42334041055390415</v>
      </c>
      <c r="O220" s="174">
        <v>213</v>
      </c>
      <c r="P220" s="174" t="e">
        <f t="shared" si="20"/>
        <v>#VALUE!</v>
      </c>
    </row>
    <row r="221" spans="1:16" x14ac:dyDescent="0.25">
      <c r="A221" s="174" t="s">
        <v>163</v>
      </c>
      <c r="B221" s="174">
        <v>120907</v>
      </c>
      <c r="C221" s="174">
        <v>637</v>
      </c>
      <c r="D221" s="174">
        <v>441</v>
      </c>
      <c r="E221" s="174">
        <v>1180</v>
      </c>
      <c r="F221" s="174">
        <v>157.9</v>
      </c>
      <c r="G221" s="174">
        <v>1964</v>
      </c>
      <c r="H221" s="174">
        <v>51.877270000000003</v>
      </c>
      <c r="I221" s="174">
        <v>49.764530000000001</v>
      </c>
      <c r="J221" s="3">
        <f t="shared" si="18"/>
        <v>4.5203869451224818</v>
      </c>
      <c r="K221" s="95">
        <f t="shared" si="21"/>
        <v>4.693643458139124E-2</v>
      </c>
      <c r="L221" s="174">
        <f t="shared" si="22"/>
        <v>0.69743415967780875</v>
      </c>
      <c r="M221" s="174" t="str">
        <f t="shared" si="23"/>
        <v/>
      </c>
      <c r="N221" s="174">
        <f t="shared" si="19"/>
        <v>0.42287628420545137</v>
      </c>
      <c r="O221" s="174">
        <v>214</v>
      </c>
      <c r="P221" s="174" t="e">
        <f t="shared" si="20"/>
        <v>#VALUE!</v>
      </c>
    </row>
    <row r="222" spans="1:16" x14ac:dyDescent="0.25">
      <c r="A222" s="174" t="s">
        <v>163</v>
      </c>
      <c r="B222" s="174">
        <v>121475</v>
      </c>
      <c r="C222" s="174">
        <v>630</v>
      </c>
      <c r="D222" s="174">
        <v>447</v>
      </c>
      <c r="E222" s="174">
        <v>1179</v>
      </c>
      <c r="F222" s="174">
        <v>157.84</v>
      </c>
      <c r="G222" s="174">
        <v>1965</v>
      </c>
      <c r="H222" s="174">
        <v>51.881819999999998</v>
      </c>
      <c r="I222" s="174">
        <v>49.764530000000001</v>
      </c>
      <c r="J222" s="3">
        <f t="shared" si="18"/>
        <v>5.0854353132629058</v>
      </c>
      <c r="K222" s="95">
        <f t="shared" si="21"/>
        <v>4.6538611997003106E-2</v>
      </c>
      <c r="L222" s="174">
        <f t="shared" si="22"/>
        <v>0.69755650476605136</v>
      </c>
      <c r="M222" s="174" t="str">
        <f t="shared" si="23"/>
        <v/>
      </c>
      <c r="N222" s="174">
        <f t="shared" si="19"/>
        <v>0.42247846162106323</v>
      </c>
      <c r="O222" s="174">
        <v>215</v>
      </c>
      <c r="P222" s="174" t="e">
        <f t="shared" si="20"/>
        <v>#VALUE!</v>
      </c>
    </row>
    <row r="223" spans="1:16" x14ac:dyDescent="0.25">
      <c r="A223" s="174" t="s">
        <v>163</v>
      </c>
      <c r="B223" s="174">
        <v>122044</v>
      </c>
      <c r="C223" s="174">
        <v>621</v>
      </c>
      <c r="D223" s="174">
        <v>455</v>
      </c>
      <c r="E223" s="174">
        <v>1179</v>
      </c>
      <c r="F223" s="174">
        <v>157.77000000000001</v>
      </c>
      <c r="G223" s="174">
        <v>1964</v>
      </c>
      <c r="H223" s="174">
        <v>51.886360000000003</v>
      </c>
      <c r="I223" s="174">
        <v>49.755589999999998</v>
      </c>
      <c r="J223" s="3">
        <f t="shared" si="18"/>
        <v>4.5203869451224818</v>
      </c>
      <c r="K223" s="95">
        <f t="shared" si="21"/>
        <v>4.6074485648550351E-2</v>
      </c>
      <c r="L223" s="174">
        <f t="shared" si="22"/>
        <v>0.69755325647298105</v>
      </c>
      <c r="M223" s="174" t="str">
        <f t="shared" si="23"/>
        <v/>
      </c>
      <c r="N223" s="174">
        <f t="shared" si="19"/>
        <v>0.42201433527261045</v>
      </c>
      <c r="O223" s="174">
        <v>216</v>
      </c>
      <c r="P223" s="174" t="e">
        <f t="shared" si="20"/>
        <v>#VALUE!</v>
      </c>
    </row>
    <row r="224" spans="1:16" x14ac:dyDescent="0.25">
      <c r="A224" s="174" t="s">
        <v>163</v>
      </c>
      <c r="B224" s="174">
        <v>122612</v>
      </c>
      <c r="C224" s="174">
        <v>629</v>
      </c>
      <c r="D224" s="174">
        <v>448</v>
      </c>
      <c r="E224" s="174">
        <v>1179</v>
      </c>
      <c r="F224" s="174">
        <v>157.71</v>
      </c>
      <c r="G224" s="174">
        <v>1964</v>
      </c>
      <c r="H224" s="174">
        <v>51.881819999999998</v>
      </c>
      <c r="I224" s="174">
        <v>49.755589999999998</v>
      </c>
      <c r="J224" s="3">
        <f t="shared" si="18"/>
        <v>4.5203869451224818</v>
      </c>
      <c r="K224" s="95">
        <f t="shared" si="21"/>
        <v>4.5676663064162216E-2</v>
      </c>
      <c r="L224" s="174">
        <f t="shared" si="22"/>
        <v>0.697431191512764</v>
      </c>
      <c r="M224" s="174" t="str">
        <f t="shared" si="23"/>
        <v/>
      </c>
      <c r="N224" s="174">
        <f t="shared" si="19"/>
        <v>0.42161651268822237</v>
      </c>
      <c r="O224" s="174">
        <v>217</v>
      </c>
      <c r="P224" s="174" t="e">
        <f t="shared" si="20"/>
        <v>#VALUE!</v>
      </c>
    </row>
    <row r="225" spans="1:16" x14ac:dyDescent="0.25">
      <c r="A225" s="174" t="s">
        <v>163</v>
      </c>
      <c r="B225" s="174">
        <v>123179</v>
      </c>
      <c r="C225" s="174">
        <v>627</v>
      </c>
      <c r="D225" s="174">
        <v>449</v>
      </c>
      <c r="E225" s="174">
        <v>1179</v>
      </c>
      <c r="F225" s="174">
        <v>157.65</v>
      </c>
      <c r="G225" s="174">
        <v>1966</v>
      </c>
      <c r="H225" s="174">
        <v>51.886360000000003</v>
      </c>
      <c r="I225" s="174">
        <v>49.755589999999998</v>
      </c>
      <c r="J225" s="3">
        <f t="shared" si="18"/>
        <v>5.6504836814031023</v>
      </c>
      <c r="K225" s="95">
        <f t="shared" si="21"/>
        <v>4.5278840479774089E-2</v>
      </c>
      <c r="L225" s="174">
        <f t="shared" si="22"/>
        <v>0.69755325647298105</v>
      </c>
      <c r="M225" s="174" t="str">
        <f t="shared" si="23"/>
        <v/>
      </c>
      <c r="N225" s="174">
        <f t="shared" si="19"/>
        <v>0.42121869010383423</v>
      </c>
      <c r="O225" s="174">
        <v>218</v>
      </c>
      <c r="P225" s="174" t="e">
        <f t="shared" si="20"/>
        <v>#VALUE!</v>
      </c>
    </row>
    <row r="226" spans="1:16" x14ac:dyDescent="0.25">
      <c r="A226" s="174" t="s">
        <v>163</v>
      </c>
      <c r="B226" s="174">
        <v>123745</v>
      </c>
      <c r="C226" s="174">
        <v>624</v>
      </c>
      <c r="D226" s="174">
        <v>451</v>
      </c>
      <c r="E226" s="174">
        <v>1180</v>
      </c>
      <c r="F226" s="174">
        <v>157.59</v>
      </c>
      <c r="G226" s="174">
        <v>0</v>
      </c>
      <c r="H226" s="174">
        <v>51.890909999999998</v>
      </c>
      <c r="I226" s="174">
        <v>49.764530000000001</v>
      </c>
      <c r="J226" s="3">
        <f t="shared" si="18"/>
        <v>-1105.2346080824518</v>
      </c>
      <c r="K226" s="95">
        <f t="shared" si="21"/>
        <v>4.4881017895385955E-2</v>
      </c>
      <c r="L226" s="174">
        <f t="shared" si="22"/>
        <v>0.69780095818345478</v>
      </c>
      <c r="M226" s="174">
        <f t="shared" si="23"/>
        <v>1105.2346080824518</v>
      </c>
      <c r="N226" s="174">
        <f t="shared" si="19"/>
        <v>0.42082086751944608</v>
      </c>
      <c r="O226" s="174">
        <v>219</v>
      </c>
      <c r="P226" s="174" t="e">
        <f t="shared" si="20"/>
        <v>#VALUE!</v>
      </c>
    </row>
    <row r="227" spans="1:16" x14ac:dyDescent="0.25">
      <c r="A227" s="174" t="s">
        <v>163</v>
      </c>
      <c r="B227" s="174">
        <v>124310</v>
      </c>
      <c r="C227" s="174">
        <v>635</v>
      </c>
      <c r="D227" s="174">
        <v>444</v>
      </c>
      <c r="E227" s="174">
        <v>1180</v>
      </c>
      <c r="F227" s="174">
        <v>157.53</v>
      </c>
      <c r="G227" s="174">
        <v>1965</v>
      </c>
      <c r="H227" s="174">
        <v>51.872729999999997</v>
      </c>
      <c r="I227" s="174">
        <v>49.764530000000001</v>
      </c>
      <c r="J227" s="3">
        <f t="shared" si="18"/>
        <v>5.0854353132629058</v>
      </c>
      <c r="K227" s="95">
        <f t="shared" si="21"/>
        <v>4.4483195310997828E-2</v>
      </c>
      <c r="L227" s="174">
        <f t="shared" si="22"/>
        <v>0.69731209417457263</v>
      </c>
      <c r="M227" s="174" t="str">
        <f t="shared" si="23"/>
        <v/>
      </c>
      <c r="N227" s="174">
        <f t="shared" si="19"/>
        <v>0.42042304493505794</v>
      </c>
      <c r="O227" s="174">
        <v>220</v>
      </c>
      <c r="P227" s="174" t="e">
        <f t="shared" si="20"/>
        <v>#VALUE!</v>
      </c>
    </row>
    <row r="228" spans="1:16" x14ac:dyDescent="0.25">
      <c r="A228" s="174" t="s">
        <v>163</v>
      </c>
      <c r="B228" s="174">
        <v>124874</v>
      </c>
      <c r="C228" s="174">
        <v>643</v>
      </c>
      <c r="D228" s="174">
        <v>437</v>
      </c>
      <c r="E228" s="174">
        <v>1180</v>
      </c>
      <c r="F228" s="174">
        <v>157.47</v>
      </c>
      <c r="G228" s="174">
        <v>1966</v>
      </c>
      <c r="H228" s="174">
        <v>51.872729999999997</v>
      </c>
      <c r="I228" s="174">
        <v>49.764530000000001</v>
      </c>
      <c r="J228" s="3">
        <f t="shared" si="18"/>
        <v>5.6504836814031023</v>
      </c>
      <c r="K228" s="95">
        <f t="shared" si="21"/>
        <v>4.4085372726609694E-2</v>
      </c>
      <c r="L228" s="174">
        <f t="shared" si="22"/>
        <v>0.69731209417457263</v>
      </c>
      <c r="M228" s="174" t="str">
        <f t="shared" si="23"/>
        <v/>
      </c>
      <c r="N228" s="174">
        <f t="shared" si="19"/>
        <v>0.4200252223506698</v>
      </c>
      <c r="O228" s="174">
        <v>221</v>
      </c>
      <c r="P228" s="174" t="e">
        <f t="shared" si="20"/>
        <v>#VALUE!</v>
      </c>
    </row>
    <row r="229" spans="1:16" x14ac:dyDescent="0.25">
      <c r="A229" s="174" t="s">
        <v>163</v>
      </c>
      <c r="B229" s="174">
        <v>125437</v>
      </c>
      <c r="C229" s="174">
        <v>631</v>
      </c>
      <c r="D229" s="174">
        <v>445</v>
      </c>
      <c r="E229" s="174">
        <v>1179</v>
      </c>
      <c r="F229" s="174">
        <v>157.41</v>
      </c>
      <c r="G229" s="174">
        <v>3</v>
      </c>
      <c r="H229" s="174">
        <v>51.886360000000003</v>
      </c>
      <c r="I229" s="174">
        <v>49.755589999999998</v>
      </c>
      <c r="J229" s="3">
        <f t="shared" si="18"/>
        <v>-1103.5394629780308</v>
      </c>
      <c r="K229" s="95">
        <f t="shared" si="21"/>
        <v>4.3687550142221566E-2</v>
      </c>
      <c r="L229" s="174">
        <f t="shared" si="22"/>
        <v>0.69755325647298105</v>
      </c>
      <c r="M229" s="174">
        <f t="shared" si="23"/>
        <v>1103.5394629780308</v>
      </c>
      <c r="N229" s="174">
        <f t="shared" si="19"/>
        <v>0.41962739976628172</v>
      </c>
      <c r="O229" s="174">
        <v>222</v>
      </c>
      <c r="P229" s="174" t="e">
        <f t="shared" si="20"/>
        <v>#VALUE!</v>
      </c>
    </row>
    <row r="230" spans="1:16" x14ac:dyDescent="0.25">
      <c r="A230" s="174" t="s">
        <v>163</v>
      </c>
      <c r="B230" s="174">
        <v>126001</v>
      </c>
      <c r="C230" s="174">
        <v>628</v>
      </c>
      <c r="D230" s="174">
        <v>450</v>
      </c>
      <c r="E230" s="174">
        <v>1179</v>
      </c>
      <c r="F230" s="174">
        <v>157.35</v>
      </c>
      <c r="G230" s="174">
        <v>0</v>
      </c>
      <c r="H230" s="174">
        <v>51.877270000000003</v>
      </c>
      <c r="I230" s="174">
        <v>49.755589999999998</v>
      </c>
      <c r="J230" s="3">
        <f t="shared" si="18"/>
        <v>-1105.2346080824518</v>
      </c>
      <c r="K230" s="95">
        <f t="shared" si="21"/>
        <v>4.3289727557833432E-2</v>
      </c>
      <c r="L230" s="174">
        <f t="shared" si="22"/>
        <v>0.6973088684033304</v>
      </c>
      <c r="M230" s="174">
        <f t="shared" si="23"/>
        <v>1105.2346080824518</v>
      </c>
      <c r="N230" s="174">
        <f t="shared" si="19"/>
        <v>0.41922957718189358</v>
      </c>
      <c r="O230" s="174">
        <v>223</v>
      </c>
      <c r="P230" s="174" t="e">
        <f t="shared" si="20"/>
        <v>#VALUE!</v>
      </c>
    </row>
    <row r="231" spans="1:16" x14ac:dyDescent="0.25">
      <c r="A231" s="174" t="s">
        <v>163</v>
      </c>
      <c r="B231" s="174">
        <v>126565</v>
      </c>
      <c r="C231" s="174">
        <v>639</v>
      </c>
      <c r="D231" s="174">
        <v>441</v>
      </c>
      <c r="E231" s="174">
        <v>1180</v>
      </c>
      <c r="F231" s="174">
        <v>157.30000000000001</v>
      </c>
      <c r="G231" s="174">
        <v>1965</v>
      </c>
      <c r="H231" s="174">
        <v>51.868180000000002</v>
      </c>
      <c r="I231" s="174">
        <v>49.764530000000001</v>
      </c>
      <c r="J231" s="3">
        <f t="shared" si="18"/>
        <v>5.0854353132629058</v>
      </c>
      <c r="K231" s="95">
        <f t="shared" si="21"/>
        <v>4.295820873751012E-2</v>
      </c>
      <c r="L231" s="174">
        <f t="shared" si="22"/>
        <v>0.69718977052284914</v>
      </c>
      <c r="M231" s="174" t="str">
        <f t="shared" si="23"/>
        <v/>
      </c>
      <c r="N231" s="174">
        <f t="shared" si="19"/>
        <v>0.41889805836157024</v>
      </c>
      <c r="O231" s="174">
        <v>224</v>
      </c>
      <c r="P231" s="174" t="e">
        <f t="shared" si="20"/>
        <v>#VALUE!</v>
      </c>
    </row>
    <row r="232" spans="1:16" x14ac:dyDescent="0.25">
      <c r="A232" s="174" t="s">
        <v>163</v>
      </c>
      <c r="B232" s="174">
        <v>127130</v>
      </c>
      <c r="C232" s="174">
        <v>621</v>
      </c>
      <c r="D232" s="174">
        <v>454</v>
      </c>
      <c r="E232" s="174">
        <v>1180</v>
      </c>
      <c r="F232" s="174">
        <v>157.24</v>
      </c>
      <c r="G232" s="174">
        <v>1965</v>
      </c>
      <c r="H232" s="174">
        <v>51.877270000000003</v>
      </c>
      <c r="I232" s="174">
        <v>49.764530000000001</v>
      </c>
      <c r="J232" s="3">
        <f t="shared" si="18"/>
        <v>5.0854353132629058</v>
      </c>
      <c r="K232" s="95">
        <f t="shared" si="21"/>
        <v>4.2560386153121986E-2</v>
      </c>
      <c r="L232" s="174">
        <f t="shared" si="22"/>
        <v>0.69743415967780875</v>
      </c>
      <c r="M232" s="174" t="str">
        <f t="shared" si="23"/>
        <v/>
      </c>
      <c r="N232" s="174">
        <f t="shared" si="19"/>
        <v>0.41850023577718209</v>
      </c>
      <c r="O232" s="174">
        <v>225</v>
      </c>
      <c r="P232" s="174" t="e">
        <f t="shared" si="20"/>
        <v>#VALUE!</v>
      </c>
    </row>
    <row r="233" spans="1:16" x14ac:dyDescent="0.25">
      <c r="A233" s="174" t="s">
        <v>163</v>
      </c>
      <c r="B233" s="174">
        <v>127697</v>
      </c>
      <c r="C233" s="174">
        <v>622</v>
      </c>
      <c r="D233" s="174">
        <v>456</v>
      </c>
      <c r="E233" s="174">
        <v>1179</v>
      </c>
      <c r="F233" s="174">
        <v>157.19</v>
      </c>
      <c r="G233" s="174">
        <v>1966</v>
      </c>
      <c r="H233" s="174">
        <v>51.877270000000003</v>
      </c>
      <c r="I233" s="174">
        <v>49.755589999999998</v>
      </c>
      <c r="J233" s="3">
        <f t="shared" si="18"/>
        <v>5.6504836814031023</v>
      </c>
      <c r="K233" s="95">
        <f t="shared" si="21"/>
        <v>4.222886733279848E-2</v>
      </c>
      <c r="L233" s="174">
        <f t="shared" si="22"/>
        <v>0.6973088684033304</v>
      </c>
      <c r="M233" s="174" t="str">
        <f t="shared" si="23"/>
        <v/>
      </c>
      <c r="N233" s="174">
        <f t="shared" si="19"/>
        <v>0.41816871695685859</v>
      </c>
      <c r="O233" s="174">
        <v>226</v>
      </c>
      <c r="P233" s="174" t="e">
        <f t="shared" si="20"/>
        <v>#VALUE!</v>
      </c>
    </row>
    <row r="234" spans="1:16" x14ac:dyDescent="0.25">
      <c r="A234" s="174" t="s">
        <v>163</v>
      </c>
      <c r="B234" s="174">
        <v>128265</v>
      </c>
      <c r="C234" s="174">
        <v>649</v>
      </c>
      <c r="D234" s="174">
        <v>431</v>
      </c>
      <c r="E234" s="174">
        <v>1180</v>
      </c>
      <c r="F234" s="174">
        <v>157.13999999999999</v>
      </c>
      <c r="G234" s="174">
        <v>1965</v>
      </c>
      <c r="H234" s="174">
        <v>51.868180000000002</v>
      </c>
      <c r="I234" s="174">
        <v>49.764530000000001</v>
      </c>
      <c r="J234" s="3">
        <f t="shared" si="18"/>
        <v>5.0854353132629058</v>
      </c>
      <c r="K234" s="95">
        <f t="shared" si="21"/>
        <v>4.189734851247498E-2</v>
      </c>
      <c r="L234" s="174">
        <f t="shared" si="22"/>
        <v>0.69718977052284914</v>
      </c>
      <c r="M234" s="174" t="str">
        <f t="shared" si="23"/>
        <v/>
      </c>
      <c r="N234" s="174">
        <f t="shared" si="19"/>
        <v>0.41783719813653508</v>
      </c>
      <c r="O234" s="174">
        <v>227</v>
      </c>
      <c r="P234" s="174" t="e">
        <f t="shared" si="20"/>
        <v>#VALUE!</v>
      </c>
    </row>
    <row r="235" spans="1:16" x14ac:dyDescent="0.25">
      <c r="A235" s="174" t="s">
        <v>163</v>
      </c>
      <c r="B235" s="174">
        <v>128834</v>
      </c>
      <c r="C235" s="174">
        <v>621</v>
      </c>
      <c r="D235" s="174">
        <v>457</v>
      </c>
      <c r="E235" s="174">
        <v>1179</v>
      </c>
      <c r="F235" s="174">
        <v>157.08000000000001</v>
      </c>
      <c r="G235" s="174">
        <v>1966</v>
      </c>
      <c r="H235" s="174">
        <v>51.877270000000003</v>
      </c>
      <c r="I235" s="174">
        <v>49.755589999999998</v>
      </c>
      <c r="J235" s="3">
        <f t="shared" si="18"/>
        <v>5.6504836814031023</v>
      </c>
      <c r="K235" s="95">
        <f t="shared" si="21"/>
        <v>4.1499525928087033E-2</v>
      </c>
      <c r="L235" s="174">
        <f t="shared" si="22"/>
        <v>0.6973088684033304</v>
      </c>
      <c r="M235" s="174" t="str">
        <f t="shared" si="23"/>
        <v/>
      </c>
      <c r="N235" s="174">
        <f t="shared" si="19"/>
        <v>0.41743937555214716</v>
      </c>
      <c r="O235" s="174">
        <v>228</v>
      </c>
      <c r="P235" s="174" t="e">
        <f t="shared" si="20"/>
        <v>#VALUE!</v>
      </c>
    </row>
    <row r="236" spans="1:16" x14ac:dyDescent="0.25">
      <c r="A236" s="174" t="s">
        <v>163</v>
      </c>
      <c r="B236" s="174">
        <v>129402</v>
      </c>
      <c r="C236" s="174">
        <v>615</v>
      </c>
      <c r="D236" s="174">
        <v>462</v>
      </c>
      <c r="E236" s="174">
        <v>1180</v>
      </c>
      <c r="F236" s="174">
        <v>157.03</v>
      </c>
      <c r="G236" s="174">
        <v>1965</v>
      </c>
      <c r="H236" s="174">
        <v>51.881819999999998</v>
      </c>
      <c r="I236" s="174">
        <v>49.764530000000001</v>
      </c>
      <c r="J236" s="3">
        <f t="shared" si="18"/>
        <v>5.0854353132629058</v>
      </c>
      <c r="K236" s="95">
        <f t="shared" si="21"/>
        <v>4.1168007107763527E-2</v>
      </c>
      <c r="L236" s="174">
        <f t="shared" si="22"/>
        <v>0.69755650476605136</v>
      </c>
      <c r="M236" s="174" t="str">
        <f t="shared" si="23"/>
        <v/>
      </c>
      <c r="N236" s="174">
        <f t="shared" si="19"/>
        <v>0.41710785673182366</v>
      </c>
      <c r="O236" s="174">
        <v>229</v>
      </c>
      <c r="P236" s="174" t="e">
        <f t="shared" si="20"/>
        <v>#VALUE!</v>
      </c>
    </row>
    <row r="237" spans="1:16" x14ac:dyDescent="0.25">
      <c r="A237" s="174" t="s">
        <v>163</v>
      </c>
      <c r="B237" s="174">
        <v>129970</v>
      </c>
      <c r="C237" s="174">
        <v>635</v>
      </c>
      <c r="D237" s="174">
        <v>445</v>
      </c>
      <c r="E237" s="174">
        <v>1180</v>
      </c>
      <c r="F237" s="174">
        <v>156.97999999999999</v>
      </c>
      <c r="G237" s="174">
        <v>1965</v>
      </c>
      <c r="H237" s="174">
        <v>51.868180000000002</v>
      </c>
      <c r="I237" s="174">
        <v>49.764530000000001</v>
      </c>
      <c r="J237" s="3">
        <f t="shared" si="18"/>
        <v>5.0854353132629058</v>
      </c>
      <c r="K237" s="95">
        <f t="shared" si="21"/>
        <v>4.0836488287440027E-2</v>
      </c>
      <c r="L237" s="174">
        <f t="shared" si="22"/>
        <v>0.69718977052284914</v>
      </c>
      <c r="M237" s="174" t="str">
        <f t="shared" si="23"/>
        <v/>
      </c>
      <c r="N237" s="174">
        <f t="shared" si="19"/>
        <v>0.41677633791150015</v>
      </c>
      <c r="O237" s="174">
        <v>230</v>
      </c>
      <c r="P237" s="174" t="e">
        <f t="shared" si="20"/>
        <v>#VALUE!</v>
      </c>
    </row>
    <row r="238" spans="1:16" x14ac:dyDescent="0.25">
      <c r="A238" s="174" t="s">
        <v>163</v>
      </c>
      <c r="B238" s="174">
        <v>130536</v>
      </c>
      <c r="C238" s="174">
        <v>622</v>
      </c>
      <c r="D238" s="174">
        <v>456</v>
      </c>
      <c r="E238" s="174">
        <v>1180</v>
      </c>
      <c r="F238" s="174">
        <v>156.93</v>
      </c>
      <c r="G238" s="174">
        <v>1965</v>
      </c>
      <c r="H238" s="174">
        <v>51.877270000000003</v>
      </c>
      <c r="I238" s="174">
        <v>49.764530000000001</v>
      </c>
      <c r="J238" s="3">
        <f t="shared" si="18"/>
        <v>5.0854353132629058</v>
      </c>
      <c r="K238" s="95">
        <f t="shared" si="21"/>
        <v>4.0504969467116708E-2</v>
      </c>
      <c r="L238" s="174">
        <f t="shared" si="22"/>
        <v>0.69743415967780875</v>
      </c>
      <c r="M238" s="174" t="str">
        <f t="shared" si="23"/>
        <v/>
      </c>
      <c r="N238" s="174">
        <f t="shared" si="19"/>
        <v>0.41644481909117681</v>
      </c>
      <c r="O238" s="174">
        <v>231</v>
      </c>
      <c r="P238" s="174" t="e">
        <f t="shared" si="20"/>
        <v>#VALUE!</v>
      </c>
    </row>
    <row r="239" spans="1:16" x14ac:dyDescent="0.25">
      <c r="A239" s="174" t="s">
        <v>163</v>
      </c>
      <c r="B239" s="174">
        <v>131101</v>
      </c>
      <c r="C239" s="174">
        <v>625</v>
      </c>
      <c r="D239" s="174">
        <v>454</v>
      </c>
      <c r="E239" s="174">
        <v>1180</v>
      </c>
      <c r="F239" s="174">
        <v>156.88</v>
      </c>
      <c r="G239" s="174">
        <v>1966</v>
      </c>
      <c r="H239" s="174">
        <v>51.872729999999997</v>
      </c>
      <c r="I239" s="174">
        <v>49.764530000000001</v>
      </c>
      <c r="J239" s="3">
        <f t="shared" si="18"/>
        <v>5.6504836814031023</v>
      </c>
      <c r="K239" s="95">
        <f t="shared" si="21"/>
        <v>4.0173450646793202E-2</v>
      </c>
      <c r="L239" s="174">
        <f t="shared" si="22"/>
        <v>0.69731209417457263</v>
      </c>
      <c r="M239" s="174" t="str">
        <f t="shared" si="23"/>
        <v/>
      </c>
      <c r="N239" s="174">
        <f t="shared" si="19"/>
        <v>0.41611330027085336</v>
      </c>
      <c r="O239" s="174">
        <v>232</v>
      </c>
      <c r="P239" s="174" t="e">
        <f t="shared" si="20"/>
        <v>#VALUE!</v>
      </c>
    </row>
    <row r="240" spans="1:16" x14ac:dyDescent="0.25">
      <c r="A240" s="174" t="s">
        <v>163</v>
      </c>
      <c r="B240" s="174">
        <v>131666</v>
      </c>
      <c r="C240" s="174">
        <v>637</v>
      </c>
      <c r="D240" s="174">
        <v>443</v>
      </c>
      <c r="E240" s="174">
        <v>1179</v>
      </c>
      <c r="F240" s="174">
        <v>156.84</v>
      </c>
      <c r="G240" s="174">
        <v>1965</v>
      </c>
      <c r="H240" s="174">
        <v>51.868180000000002</v>
      </c>
      <c r="I240" s="174">
        <v>49.755589999999998</v>
      </c>
      <c r="J240" s="3">
        <f t="shared" si="18"/>
        <v>5.0854353132629058</v>
      </c>
      <c r="K240" s="95">
        <f t="shared" si="21"/>
        <v>3.990823559053451E-2</v>
      </c>
      <c r="L240" s="174">
        <f t="shared" si="22"/>
        <v>0.69706452315191081</v>
      </c>
      <c r="M240" s="174" t="str">
        <f t="shared" si="23"/>
        <v/>
      </c>
      <c r="N240" s="174">
        <f t="shared" si="19"/>
        <v>0.41584808521459465</v>
      </c>
      <c r="O240" s="174">
        <v>233</v>
      </c>
      <c r="P240" s="174" t="e">
        <f t="shared" si="20"/>
        <v>#VALUE!</v>
      </c>
    </row>
    <row r="241" spans="1:16" x14ac:dyDescent="0.25">
      <c r="A241" s="174" t="s">
        <v>163</v>
      </c>
      <c r="B241" s="174">
        <v>132230</v>
      </c>
      <c r="C241" s="174">
        <v>639</v>
      </c>
      <c r="D241" s="174">
        <v>441</v>
      </c>
      <c r="E241" s="174">
        <v>1179</v>
      </c>
      <c r="F241" s="174">
        <v>156.79</v>
      </c>
      <c r="G241" s="174">
        <v>1966</v>
      </c>
      <c r="H241" s="174">
        <v>51.868180000000002</v>
      </c>
      <c r="I241" s="174">
        <v>49.755589999999998</v>
      </c>
      <c r="J241" s="3">
        <f t="shared" si="18"/>
        <v>5.6504836814031023</v>
      </c>
      <c r="K241" s="95">
        <f t="shared" si="21"/>
        <v>3.9576716770211004E-2</v>
      </c>
      <c r="L241" s="174">
        <f t="shared" si="22"/>
        <v>0.69706452315191081</v>
      </c>
      <c r="M241" s="174" t="str">
        <f t="shared" si="23"/>
        <v/>
      </c>
      <c r="N241" s="174">
        <f t="shared" si="19"/>
        <v>0.41551656639427115</v>
      </c>
      <c r="O241" s="174">
        <v>234</v>
      </c>
      <c r="P241" s="174" t="e">
        <f t="shared" si="20"/>
        <v>#VALUE!</v>
      </c>
    </row>
    <row r="242" spans="1:16" x14ac:dyDescent="0.25">
      <c r="A242" s="174" t="s">
        <v>163</v>
      </c>
      <c r="B242" s="174">
        <v>132794</v>
      </c>
      <c r="C242" s="174">
        <v>642</v>
      </c>
      <c r="D242" s="174">
        <v>438</v>
      </c>
      <c r="E242" s="174">
        <v>1179</v>
      </c>
      <c r="F242" s="174">
        <v>156.74</v>
      </c>
      <c r="G242" s="174">
        <v>1965</v>
      </c>
      <c r="H242" s="174">
        <v>51.868180000000002</v>
      </c>
      <c r="I242" s="174">
        <v>49.755589999999998</v>
      </c>
      <c r="J242" s="3">
        <f t="shared" si="18"/>
        <v>5.0854353132629058</v>
      </c>
      <c r="K242" s="95">
        <f t="shared" si="21"/>
        <v>3.9245197949887692E-2</v>
      </c>
      <c r="L242" s="174">
        <f t="shared" si="22"/>
        <v>0.69706452315191081</v>
      </c>
      <c r="M242" s="174" t="str">
        <f t="shared" si="23"/>
        <v/>
      </c>
      <c r="N242" s="174">
        <f t="shared" si="19"/>
        <v>0.41518504757394781</v>
      </c>
      <c r="O242" s="174">
        <v>235</v>
      </c>
      <c r="P242" s="174" t="e">
        <f t="shared" si="20"/>
        <v>#VALUE!</v>
      </c>
    </row>
    <row r="243" spans="1:16" x14ac:dyDescent="0.25">
      <c r="A243" s="174" t="s">
        <v>163</v>
      </c>
      <c r="B243" s="174">
        <v>133358</v>
      </c>
      <c r="C243" s="174">
        <v>652</v>
      </c>
      <c r="D243" s="174">
        <v>430</v>
      </c>
      <c r="E243" s="174">
        <v>1180</v>
      </c>
      <c r="F243" s="174">
        <v>156.69999999999999</v>
      </c>
      <c r="G243" s="174">
        <v>1965</v>
      </c>
      <c r="H243" s="174">
        <v>51.859090000000002</v>
      </c>
      <c r="I243" s="174">
        <v>49.764530000000001</v>
      </c>
      <c r="J243" s="3">
        <f t="shared" si="18"/>
        <v>5.0854353132629058</v>
      </c>
      <c r="K243" s="95">
        <f t="shared" si="21"/>
        <v>3.8979982893628813E-2</v>
      </c>
      <c r="L243" s="174">
        <f t="shared" si="22"/>
        <v>0.69694542419381433</v>
      </c>
      <c r="M243" s="174" t="str">
        <f t="shared" si="23"/>
        <v/>
      </c>
      <c r="N243" s="174">
        <f t="shared" si="19"/>
        <v>0.41491983251768894</v>
      </c>
      <c r="O243" s="174">
        <v>236</v>
      </c>
      <c r="P243" s="174" t="e">
        <f t="shared" si="20"/>
        <v>#VALUE!</v>
      </c>
    </row>
    <row r="244" spans="1:16" x14ac:dyDescent="0.25">
      <c r="A244" s="174" t="s">
        <v>163</v>
      </c>
      <c r="B244" s="174">
        <v>133922</v>
      </c>
      <c r="C244" s="174">
        <v>618</v>
      </c>
      <c r="D244" s="174">
        <v>461</v>
      </c>
      <c r="E244" s="174">
        <v>1180</v>
      </c>
      <c r="F244" s="174">
        <v>156.66</v>
      </c>
      <c r="G244" s="174">
        <v>1965</v>
      </c>
      <c r="H244" s="174">
        <v>51.872729999999997</v>
      </c>
      <c r="I244" s="174">
        <v>49.764530000000001</v>
      </c>
      <c r="J244" s="3">
        <f t="shared" si="18"/>
        <v>5.0854353132629058</v>
      </c>
      <c r="K244" s="95">
        <f t="shared" si="21"/>
        <v>3.8714767837370122E-2</v>
      </c>
      <c r="L244" s="174">
        <f t="shared" si="22"/>
        <v>0.69731209417457263</v>
      </c>
      <c r="M244" s="174" t="str">
        <f t="shared" si="23"/>
        <v/>
      </c>
      <c r="N244" s="174">
        <f t="shared" si="19"/>
        <v>0.41465461746143023</v>
      </c>
      <c r="O244" s="174">
        <v>237</v>
      </c>
      <c r="P244" s="174" t="e">
        <f t="shared" si="20"/>
        <v>#VALUE!</v>
      </c>
    </row>
    <row r="245" spans="1:16" x14ac:dyDescent="0.25">
      <c r="A245" s="174" t="s">
        <v>163</v>
      </c>
      <c r="B245" s="174">
        <v>134489</v>
      </c>
      <c r="C245" s="174">
        <v>651</v>
      </c>
      <c r="D245" s="174">
        <v>432</v>
      </c>
      <c r="E245" s="174">
        <v>1180</v>
      </c>
      <c r="F245" s="174">
        <v>156.61000000000001</v>
      </c>
      <c r="G245" s="174">
        <v>1965</v>
      </c>
      <c r="H245" s="174">
        <v>51.854550000000003</v>
      </c>
      <c r="I245" s="174">
        <v>49.764530000000001</v>
      </c>
      <c r="J245" s="3">
        <f t="shared" si="18"/>
        <v>5.0854353132629058</v>
      </c>
      <c r="K245" s="95">
        <f t="shared" si="21"/>
        <v>3.8383249017046803E-2</v>
      </c>
      <c r="L245" s="174">
        <f t="shared" si="22"/>
        <v>0.69682340146938981</v>
      </c>
      <c r="M245" s="174" t="str">
        <f t="shared" si="23"/>
        <v/>
      </c>
      <c r="N245" s="174">
        <f t="shared" si="19"/>
        <v>0.41432309864110695</v>
      </c>
      <c r="O245" s="174">
        <v>238</v>
      </c>
      <c r="P245" s="174" t="e">
        <f t="shared" si="20"/>
        <v>#VALUE!</v>
      </c>
    </row>
    <row r="246" spans="1:16" x14ac:dyDescent="0.25">
      <c r="A246" s="174" t="s">
        <v>163</v>
      </c>
      <c r="B246" s="174">
        <v>135057</v>
      </c>
      <c r="C246" s="174">
        <v>662</v>
      </c>
      <c r="D246" s="174">
        <v>422</v>
      </c>
      <c r="E246" s="174">
        <v>1180</v>
      </c>
      <c r="F246" s="174">
        <v>156.57</v>
      </c>
      <c r="G246" s="174">
        <v>1965</v>
      </c>
      <c r="H246" s="174">
        <v>51.85</v>
      </c>
      <c r="I246" s="174">
        <v>49.764530000000001</v>
      </c>
      <c r="J246" s="3">
        <f t="shared" si="18"/>
        <v>5.0854353132629058</v>
      </c>
      <c r="K246" s="95">
        <f t="shared" si="21"/>
        <v>3.8118033960787924E-2</v>
      </c>
      <c r="L246" s="174">
        <f t="shared" si="22"/>
        <v>0.69670112069070411</v>
      </c>
      <c r="M246" s="174" t="str">
        <f t="shared" si="23"/>
        <v/>
      </c>
      <c r="N246" s="174">
        <f t="shared" si="19"/>
        <v>0.41405788358484807</v>
      </c>
      <c r="O246" s="174">
        <v>239</v>
      </c>
      <c r="P246" s="174" t="e">
        <f t="shared" si="20"/>
        <v>#VALUE!</v>
      </c>
    </row>
    <row r="247" spans="1:16" x14ac:dyDescent="0.25">
      <c r="A247" s="174" t="s">
        <v>163</v>
      </c>
      <c r="B247" s="174">
        <v>135626</v>
      </c>
      <c r="C247" s="174">
        <v>643</v>
      </c>
      <c r="D247" s="174">
        <v>438</v>
      </c>
      <c r="E247" s="174">
        <v>1179</v>
      </c>
      <c r="F247" s="174">
        <v>156.53</v>
      </c>
      <c r="G247" s="174">
        <v>1965</v>
      </c>
      <c r="H247" s="174">
        <v>51.863639999999997</v>
      </c>
      <c r="I247" s="174">
        <v>49.755589999999998</v>
      </c>
      <c r="J247" s="3">
        <f t="shared" si="18"/>
        <v>5.0854353132629058</v>
      </c>
      <c r="K247" s="95">
        <f t="shared" si="21"/>
        <v>3.7852818904529233E-2</v>
      </c>
      <c r="L247" s="174">
        <f t="shared" si="22"/>
        <v>0.6969425009628204</v>
      </c>
      <c r="M247" s="174" t="str">
        <f t="shared" si="23"/>
        <v/>
      </c>
      <c r="N247" s="174">
        <f t="shared" si="19"/>
        <v>0.41379266852858937</v>
      </c>
      <c r="O247" s="174">
        <v>240</v>
      </c>
      <c r="P247" s="174" t="e">
        <f t="shared" si="20"/>
        <v>#VALUE!</v>
      </c>
    </row>
    <row r="248" spans="1:16" x14ac:dyDescent="0.25">
      <c r="A248" s="174" t="s">
        <v>163</v>
      </c>
      <c r="B248" s="174">
        <v>136195</v>
      </c>
      <c r="C248" s="174">
        <v>636</v>
      </c>
      <c r="D248" s="174">
        <v>445</v>
      </c>
      <c r="E248" s="174">
        <v>1180</v>
      </c>
      <c r="F248" s="174">
        <v>156.49</v>
      </c>
      <c r="G248" s="174">
        <v>1964</v>
      </c>
      <c r="H248" s="174">
        <v>51.863639999999997</v>
      </c>
      <c r="I248" s="174">
        <v>49.764530000000001</v>
      </c>
      <c r="J248" s="3">
        <f t="shared" si="18"/>
        <v>4.5203869451224818</v>
      </c>
      <c r="K248" s="95">
        <f t="shared" si="21"/>
        <v>3.7587603848270541E-2</v>
      </c>
      <c r="L248" s="174">
        <f t="shared" si="22"/>
        <v>0.69706772640901871</v>
      </c>
      <c r="M248" s="174" t="str">
        <f t="shared" si="23"/>
        <v/>
      </c>
      <c r="N248" s="174">
        <f t="shared" si="19"/>
        <v>0.41352745347233066</v>
      </c>
      <c r="O248" s="174">
        <v>241</v>
      </c>
      <c r="P248" s="174" t="e">
        <f t="shared" si="20"/>
        <v>#VALUE!</v>
      </c>
    </row>
    <row r="249" spans="1:16" x14ac:dyDescent="0.25">
      <c r="A249" s="174" t="s">
        <v>163</v>
      </c>
      <c r="B249" s="174">
        <v>136763</v>
      </c>
      <c r="C249" s="174">
        <v>628</v>
      </c>
      <c r="D249" s="174">
        <v>451</v>
      </c>
      <c r="E249" s="174">
        <v>1180</v>
      </c>
      <c r="F249" s="174">
        <v>156.46</v>
      </c>
      <c r="G249" s="174">
        <v>1964</v>
      </c>
      <c r="H249" s="174">
        <v>51.868180000000002</v>
      </c>
      <c r="I249" s="174">
        <v>49.764530000000001</v>
      </c>
      <c r="J249" s="3">
        <f t="shared" si="18"/>
        <v>4.5203869451224818</v>
      </c>
      <c r="K249" s="95">
        <f t="shared" si="21"/>
        <v>3.7388692556076478E-2</v>
      </c>
      <c r="L249" s="174">
        <f t="shared" si="22"/>
        <v>0.69718977052284914</v>
      </c>
      <c r="M249" s="174" t="str">
        <f t="shared" si="23"/>
        <v/>
      </c>
      <c r="N249" s="174">
        <f t="shared" si="19"/>
        <v>0.41332854218013659</v>
      </c>
      <c r="O249" s="174">
        <v>242</v>
      </c>
      <c r="P249" s="174" t="e">
        <f t="shared" si="20"/>
        <v>#VALUE!</v>
      </c>
    </row>
    <row r="250" spans="1:16" x14ac:dyDescent="0.25">
      <c r="A250" s="174" t="s">
        <v>163</v>
      </c>
      <c r="B250" s="174">
        <v>137330</v>
      </c>
      <c r="C250" s="174">
        <v>645</v>
      </c>
      <c r="D250" s="174">
        <v>437</v>
      </c>
      <c r="E250" s="174">
        <v>1180</v>
      </c>
      <c r="F250" s="174">
        <v>156.41999999999999</v>
      </c>
      <c r="G250" s="174">
        <v>1965</v>
      </c>
      <c r="H250" s="174">
        <v>51.859090000000002</v>
      </c>
      <c r="I250" s="174">
        <v>49.764530000000001</v>
      </c>
      <c r="J250" s="3">
        <f t="shared" si="18"/>
        <v>5.0854353132629058</v>
      </c>
      <c r="K250" s="95">
        <f t="shared" si="21"/>
        <v>3.7123477499817599E-2</v>
      </c>
      <c r="L250" s="174">
        <f t="shared" si="22"/>
        <v>0.69694542419381433</v>
      </c>
      <c r="M250" s="174" t="str">
        <f t="shared" si="23"/>
        <v/>
      </c>
      <c r="N250" s="174">
        <f t="shared" si="19"/>
        <v>0.41306332712387772</v>
      </c>
      <c r="O250" s="174">
        <v>243</v>
      </c>
      <c r="P250" s="174" t="e">
        <f t="shared" si="20"/>
        <v>#VALUE!</v>
      </c>
    </row>
    <row r="251" spans="1:16" x14ac:dyDescent="0.25">
      <c r="A251" s="174" t="s">
        <v>163</v>
      </c>
      <c r="B251" s="174">
        <v>137896</v>
      </c>
      <c r="C251" s="174">
        <v>646</v>
      </c>
      <c r="D251" s="174">
        <v>436</v>
      </c>
      <c r="E251" s="174">
        <v>1180</v>
      </c>
      <c r="F251" s="174">
        <v>156.38999999999999</v>
      </c>
      <c r="G251" s="174">
        <v>1964</v>
      </c>
      <c r="H251" s="174">
        <v>51.859090000000002</v>
      </c>
      <c r="I251" s="174">
        <v>49.764530000000001</v>
      </c>
      <c r="J251" s="3">
        <f t="shared" si="18"/>
        <v>4.5203869451224818</v>
      </c>
      <c r="K251" s="95">
        <f t="shared" si="21"/>
        <v>3.6924566207623528E-2</v>
      </c>
      <c r="L251" s="174">
        <f t="shared" si="22"/>
        <v>0.69694542419381433</v>
      </c>
      <c r="M251" s="174" t="str">
        <f t="shared" si="23"/>
        <v/>
      </c>
      <c r="N251" s="174">
        <f t="shared" si="19"/>
        <v>0.41286441583168365</v>
      </c>
      <c r="O251" s="174">
        <v>244</v>
      </c>
      <c r="P251" s="174" t="e">
        <f t="shared" si="20"/>
        <v>#VALUE!</v>
      </c>
    </row>
    <row r="252" spans="1:16" x14ac:dyDescent="0.25">
      <c r="A252" s="174" t="s">
        <v>163</v>
      </c>
      <c r="B252" s="174">
        <v>138461</v>
      </c>
      <c r="C252" s="174">
        <v>636</v>
      </c>
      <c r="D252" s="174">
        <v>447</v>
      </c>
      <c r="E252" s="174">
        <v>1181</v>
      </c>
      <c r="F252" s="174">
        <v>156.35</v>
      </c>
      <c r="G252" s="174">
        <v>1965</v>
      </c>
      <c r="H252" s="174">
        <v>51.854550000000003</v>
      </c>
      <c r="I252" s="174">
        <v>49.773470000000003</v>
      </c>
      <c r="J252" s="3">
        <f t="shared" si="18"/>
        <v>5.0854353132629058</v>
      </c>
      <c r="K252" s="95">
        <f t="shared" si="21"/>
        <v>3.6659351151364837E-2</v>
      </c>
      <c r="L252" s="174">
        <f t="shared" si="22"/>
        <v>0.69694858302358409</v>
      </c>
      <c r="M252" s="174" t="str">
        <f t="shared" si="23"/>
        <v/>
      </c>
      <c r="N252" s="174">
        <f t="shared" si="19"/>
        <v>0.41259920077542495</v>
      </c>
      <c r="O252" s="174">
        <v>245</v>
      </c>
      <c r="P252" s="174" t="e">
        <f t="shared" si="20"/>
        <v>#VALUE!</v>
      </c>
    </row>
    <row r="253" spans="1:16" x14ac:dyDescent="0.25">
      <c r="A253" s="174" t="s">
        <v>163</v>
      </c>
      <c r="B253" s="174">
        <v>139026</v>
      </c>
      <c r="C253" s="174">
        <v>617</v>
      </c>
      <c r="D253" s="174">
        <v>461</v>
      </c>
      <c r="E253" s="174">
        <v>1180</v>
      </c>
      <c r="F253" s="174">
        <v>156.32</v>
      </c>
      <c r="G253" s="174">
        <v>1964</v>
      </c>
      <c r="H253" s="174">
        <v>51.877270000000003</v>
      </c>
      <c r="I253" s="174">
        <v>49.764530000000001</v>
      </c>
      <c r="J253" s="3">
        <f t="shared" si="18"/>
        <v>4.5203869451224818</v>
      </c>
      <c r="K253" s="95">
        <f t="shared" si="21"/>
        <v>3.6460439859170773E-2</v>
      </c>
      <c r="L253" s="174">
        <f t="shared" si="22"/>
        <v>0.69743415967780875</v>
      </c>
      <c r="M253" s="174" t="str">
        <f t="shared" si="23"/>
        <v/>
      </c>
      <c r="N253" s="174">
        <f t="shared" si="19"/>
        <v>0.41240028948323093</v>
      </c>
      <c r="O253" s="174">
        <v>246</v>
      </c>
      <c r="P253" s="174" t="e">
        <f t="shared" si="20"/>
        <v>#VALUE!</v>
      </c>
    </row>
    <row r="254" spans="1:16" x14ac:dyDescent="0.25">
      <c r="A254" s="174" t="s">
        <v>163</v>
      </c>
      <c r="B254" s="174">
        <v>139589</v>
      </c>
      <c r="C254" s="174">
        <v>633</v>
      </c>
      <c r="D254" s="174">
        <v>448</v>
      </c>
      <c r="E254" s="174">
        <v>1181</v>
      </c>
      <c r="F254" s="174">
        <v>156.28</v>
      </c>
      <c r="G254" s="174">
        <v>1965</v>
      </c>
      <c r="H254" s="174">
        <v>51.863639999999997</v>
      </c>
      <c r="I254" s="174">
        <v>49.773470000000003</v>
      </c>
      <c r="J254" s="3">
        <f t="shared" si="18"/>
        <v>5.0854353132629058</v>
      </c>
      <c r="K254" s="95">
        <f t="shared" si="21"/>
        <v>3.6195224802912082E-2</v>
      </c>
      <c r="L254" s="174">
        <f t="shared" si="22"/>
        <v>0.69719295185521712</v>
      </c>
      <c r="M254" s="174" t="str">
        <f t="shared" si="23"/>
        <v/>
      </c>
      <c r="N254" s="174">
        <f t="shared" si="19"/>
        <v>0.41213507442697223</v>
      </c>
      <c r="O254" s="174">
        <v>247</v>
      </c>
      <c r="P254" s="174" t="e">
        <f t="shared" si="20"/>
        <v>#VALUE!</v>
      </c>
    </row>
    <row r="255" spans="1:16" x14ac:dyDescent="0.25">
      <c r="A255" s="174" t="s">
        <v>163</v>
      </c>
      <c r="B255" s="174">
        <v>140153</v>
      </c>
      <c r="C255" s="174">
        <v>656</v>
      </c>
      <c r="D255" s="174">
        <v>428</v>
      </c>
      <c r="E255" s="174">
        <v>1180</v>
      </c>
      <c r="F255" s="174">
        <v>156.25</v>
      </c>
      <c r="G255" s="174">
        <v>1964</v>
      </c>
      <c r="H255" s="174">
        <v>51.85</v>
      </c>
      <c r="I255" s="174">
        <v>49.764530000000001</v>
      </c>
      <c r="J255" s="3">
        <f t="shared" si="18"/>
        <v>4.5203869451224818</v>
      </c>
      <c r="K255" s="95">
        <f t="shared" si="21"/>
        <v>3.5996313510718018E-2</v>
      </c>
      <c r="L255" s="174">
        <f t="shared" si="22"/>
        <v>0.69670112069070411</v>
      </c>
      <c r="M255" s="174" t="str">
        <f t="shared" si="23"/>
        <v/>
      </c>
      <c r="N255" s="174">
        <f t="shared" si="19"/>
        <v>0.41193616313477815</v>
      </c>
      <c r="O255" s="174">
        <v>248</v>
      </c>
      <c r="P255" s="174" t="e">
        <f t="shared" si="20"/>
        <v>#VALUE!</v>
      </c>
    </row>
    <row r="256" spans="1:16" x14ac:dyDescent="0.25">
      <c r="A256" s="174" t="s">
        <v>163</v>
      </c>
      <c r="B256" s="174">
        <v>140717</v>
      </c>
      <c r="C256" s="174">
        <v>625</v>
      </c>
      <c r="D256" s="174">
        <v>454</v>
      </c>
      <c r="E256" s="174">
        <v>1181</v>
      </c>
      <c r="F256" s="174">
        <v>156.22</v>
      </c>
      <c r="G256" s="174">
        <v>1964</v>
      </c>
      <c r="H256" s="174">
        <v>51.868180000000002</v>
      </c>
      <c r="I256" s="174">
        <v>49.773470000000003</v>
      </c>
      <c r="J256" s="3">
        <f t="shared" si="18"/>
        <v>4.5203869451224818</v>
      </c>
      <c r="K256" s="95">
        <f t="shared" si="21"/>
        <v>3.5797402218523955E-2</v>
      </c>
      <c r="L256" s="174">
        <f t="shared" si="22"/>
        <v>0.69731501789378736</v>
      </c>
      <c r="M256" s="174" t="str">
        <f t="shared" si="23"/>
        <v/>
      </c>
      <c r="N256" s="174">
        <f t="shared" si="19"/>
        <v>0.41173725184258408</v>
      </c>
      <c r="O256" s="174">
        <v>249</v>
      </c>
      <c r="P256" s="174" t="e">
        <f t="shared" si="20"/>
        <v>#VALUE!</v>
      </c>
    </row>
    <row r="257" spans="1:16" x14ac:dyDescent="0.25">
      <c r="A257" s="174" t="s">
        <v>163</v>
      </c>
      <c r="B257" s="174">
        <v>141283</v>
      </c>
      <c r="C257" s="174">
        <v>623</v>
      </c>
      <c r="D257" s="174">
        <v>457</v>
      </c>
      <c r="E257" s="174">
        <v>1180</v>
      </c>
      <c r="F257" s="174">
        <v>156.19</v>
      </c>
      <c r="G257" s="174">
        <v>1964</v>
      </c>
      <c r="H257" s="174">
        <v>51.868180000000002</v>
      </c>
      <c r="I257" s="174">
        <v>49.764530000000001</v>
      </c>
      <c r="J257" s="3">
        <f t="shared" si="18"/>
        <v>4.5203869451224818</v>
      </c>
      <c r="K257" s="95">
        <f t="shared" si="21"/>
        <v>3.5598490926329884E-2</v>
      </c>
      <c r="L257" s="174">
        <f t="shared" si="22"/>
        <v>0.69718977052284914</v>
      </c>
      <c r="M257" s="174" t="str">
        <f t="shared" si="23"/>
        <v/>
      </c>
      <c r="N257" s="174">
        <f t="shared" si="19"/>
        <v>0.41153834055039001</v>
      </c>
      <c r="O257" s="174">
        <v>250</v>
      </c>
      <c r="P257" s="174" t="e">
        <f t="shared" si="20"/>
        <v>#VALUE!</v>
      </c>
    </row>
    <row r="258" spans="1:16" x14ac:dyDescent="0.25">
      <c r="A258" s="174" t="s">
        <v>163</v>
      </c>
      <c r="B258" s="174">
        <v>141850</v>
      </c>
      <c r="C258" s="174">
        <v>642</v>
      </c>
      <c r="D258" s="174">
        <v>440</v>
      </c>
      <c r="E258" s="174">
        <v>1180</v>
      </c>
      <c r="F258" s="174">
        <v>156.16</v>
      </c>
      <c r="G258" s="174">
        <v>1964</v>
      </c>
      <c r="H258" s="174">
        <v>51.859090000000002</v>
      </c>
      <c r="I258" s="174">
        <v>49.764530000000001</v>
      </c>
      <c r="J258" s="3">
        <f t="shared" si="18"/>
        <v>4.5203869451224818</v>
      </c>
      <c r="K258" s="95">
        <f t="shared" si="21"/>
        <v>3.5399579634135821E-2</v>
      </c>
      <c r="L258" s="174">
        <f t="shared" si="22"/>
        <v>0.69694542419381433</v>
      </c>
      <c r="M258" s="174" t="str">
        <f t="shared" si="23"/>
        <v/>
      </c>
      <c r="N258" s="174">
        <f t="shared" si="19"/>
        <v>0.41133942925819594</v>
      </c>
      <c r="O258" s="174">
        <v>251</v>
      </c>
      <c r="P258" s="174" t="e">
        <f t="shared" si="20"/>
        <v>#VALUE!</v>
      </c>
    </row>
    <row r="259" spans="1:16" x14ac:dyDescent="0.25">
      <c r="A259" s="174" t="s">
        <v>163</v>
      </c>
      <c r="B259" s="174">
        <v>142419</v>
      </c>
      <c r="C259" s="174">
        <v>645</v>
      </c>
      <c r="D259" s="174">
        <v>438</v>
      </c>
      <c r="E259" s="174">
        <v>1180</v>
      </c>
      <c r="F259" s="174">
        <v>156.13</v>
      </c>
      <c r="G259" s="174">
        <v>1963</v>
      </c>
      <c r="H259" s="174">
        <v>51.854550000000003</v>
      </c>
      <c r="I259" s="174">
        <v>49.764530000000001</v>
      </c>
      <c r="J259" s="3">
        <f t="shared" si="18"/>
        <v>3.9553385769822853</v>
      </c>
      <c r="K259" s="95">
        <f t="shared" si="21"/>
        <v>3.5200668341941757E-2</v>
      </c>
      <c r="L259" s="174">
        <f t="shared" si="22"/>
        <v>0.69682340146938981</v>
      </c>
      <c r="M259" s="174" t="str">
        <f t="shared" si="23"/>
        <v/>
      </c>
      <c r="N259" s="174">
        <f t="shared" si="19"/>
        <v>0.41114051796600187</v>
      </c>
      <c r="O259" s="174">
        <v>252</v>
      </c>
      <c r="P259" s="174" t="e">
        <f t="shared" si="20"/>
        <v>#VALUE!</v>
      </c>
    </row>
    <row r="260" spans="1:16" x14ac:dyDescent="0.25">
      <c r="A260" s="174" t="s">
        <v>163</v>
      </c>
      <c r="B260" s="174">
        <v>142987</v>
      </c>
      <c r="C260" s="174">
        <v>654</v>
      </c>
      <c r="D260" s="174">
        <v>429</v>
      </c>
      <c r="E260" s="174">
        <v>1180</v>
      </c>
      <c r="F260" s="174">
        <v>156.1</v>
      </c>
      <c r="G260" s="174">
        <v>1963</v>
      </c>
      <c r="H260" s="174">
        <v>51.854550000000003</v>
      </c>
      <c r="I260" s="174">
        <v>49.755589999999998</v>
      </c>
      <c r="J260" s="3">
        <f t="shared" si="18"/>
        <v>3.9553385769822853</v>
      </c>
      <c r="K260" s="95">
        <f t="shared" si="21"/>
        <v>3.5001757049747693E-2</v>
      </c>
      <c r="L260" s="174">
        <f t="shared" si="22"/>
        <v>0.69669821991519587</v>
      </c>
      <c r="M260" s="174" t="str">
        <f t="shared" si="23"/>
        <v/>
      </c>
      <c r="N260" s="174">
        <f t="shared" si="19"/>
        <v>0.4109416066738078</v>
      </c>
      <c r="O260" s="174">
        <v>253</v>
      </c>
      <c r="P260" s="174" t="e">
        <f t="shared" si="20"/>
        <v>#VALUE!</v>
      </c>
    </row>
    <row r="261" spans="1:16" x14ac:dyDescent="0.25">
      <c r="A261" s="174" t="s">
        <v>163</v>
      </c>
      <c r="B261" s="174">
        <v>143556</v>
      </c>
      <c r="C261" s="174">
        <v>649</v>
      </c>
      <c r="D261" s="174">
        <v>433</v>
      </c>
      <c r="E261" s="174">
        <v>1180</v>
      </c>
      <c r="F261" s="174">
        <v>156.07</v>
      </c>
      <c r="G261" s="174">
        <v>1964</v>
      </c>
      <c r="H261" s="174">
        <v>51.854550000000003</v>
      </c>
      <c r="I261" s="174">
        <v>49.764530000000001</v>
      </c>
      <c r="J261" s="3">
        <f t="shared" si="18"/>
        <v>4.5203869451224818</v>
      </c>
      <c r="K261" s="95">
        <f t="shared" si="21"/>
        <v>3.4802845757553623E-2</v>
      </c>
      <c r="L261" s="174">
        <f t="shared" si="22"/>
        <v>0.69682340146938981</v>
      </c>
      <c r="M261" s="174" t="str">
        <f t="shared" si="23"/>
        <v/>
      </c>
      <c r="N261" s="174">
        <f t="shared" si="19"/>
        <v>0.41074269538161373</v>
      </c>
      <c r="O261" s="174">
        <v>254</v>
      </c>
      <c r="P261" s="174" t="e">
        <f t="shared" si="20"/>
        <v>#VALUE!</v>
      </c>
    </row>
    <row r="262" spans="1:16" x14ac:dyDescent="0.25">
      <c r="A262" s="174" t="s">
        <v>163</v>
      </c>
      <c r="B262" s="174">
        <v>144123</v>
      </c>
      <c r="C262" s="174">
        <v>643</v>
      </c>
      <c r="D262" s="174">
        <v>440</v>
      </c>
      <c r="E262" s="174">
        <v>1180</v>
      </c>
      <c r="F262" s="174">
        <v>156.04</v>
      </c>
      <c r="G262" s="174">
        <v>1964</v>
      </c>
      <c r="H262" s="174">
        <v>51.854550000000003</v>
      </c>
      <c r="I262" s="174">
        <v>49.764530000000001</v>
      </c>
      <c r="J262" s="3">
        <f t="shared" si="18"/>
        <v>4.5203869451224818</v>
      </c>
      <c r="K262" s="95">
        <f t="shared" si="21"/>
        <v>3.4603934465359559E-2</v>
      </c>
      <c r="L262" s="174">
        <f t="shared" si="22"/>
        <v>0.69682340146938981</v>
      </c>
      <c r="M262" s="174" t="str">
        <f t="shared" si="23"/>
        <v/>
      </c>
      <c r="N262" s="174">
        <f t="shared" si="19"/>
        <v>0.41054378408941972</v>
      </c>
      <c r="O262" s="174">
        <v>255</v>
      </c>
      <c r="P262" s="174" t="e">
        <f t="shared" si="20"/>
        <v>#VALUE!</v>
      </c>
    </row>
    <row r="263" spans="1:16" x14ac:dyDescent="0.25">
      <c r="A263" s="174" t="s">
        <v>163</v>
      </c>
      <c r="B263" s="174">
        <v>144689</v>
      </c>
      <c r="C263" s="174">
        <v>621</v>
      </c>
      <c r="D263" s="174">
        <v>459</v>
      </c>
      <c r="E263" s="174">
        <v>1180</v>
      </c>
      <c r="F263" s="174">
        <v>156.01</v>
      </c>
      <c r="G263" s="174">
        <v>1965</v>
      </c>
      <c r="H263" s="174">
        <v>51.868180000000002</v>
      </c>
      <c r="I263" s="174">
        <v>49.764530000000001</v>
      </c>
      <c r="J263" s="3">
        <f t="shared" si="18"/>
        <v>5.0854353132629058</v>
      </c>
      <c r="K263" s="95">
        <f t="shared" si="21"/>
        <v>3.4405023173165496E-2</v>
      </c>
      <c r="L263" s="174">
        <f t="shared" si="22"/>
        <v>0.69718977052284914</v>
      </c>
      <c r="M263" s="174" t="str">
        <f t="shared" si="23"/>
        <v/>
      </c>
      <c r="N263" s="174">
        <f t="shared" si="19"/>
        <v>0.41034487279722565</v>
      </c>
      <c r="O263" s="174">
        <v>256</v>
      </c>
      <c r="P263" s="174" t="e">
        <f t="shared" si="20"/>
        <v>#VALUE!</v>
      </c>
    </row>
    <row r="264" spans="1:16" x14ac:dyDescent="0.25">
      <c r="A264" s="174" t="s">
        <v>163</v>
      </c>
      <c r="B264" s="174">
        <v>145254</v>
      </c>
      <c r="C264" s="174">
        <v>661</v>
      </c>
      <c r="D264" s="174">
        <v>423</v>
      </c>
      <c r="E264" s="174">
        <v>1180</v>
      </c>
      <c r="F264" s="174">
        <v>155.99</v>
      </c>
      <c r="G264" s="174">
        <v>1964</v>
      </c>
      <c r="H264" s="174">
        <v>51.85</v>
      </c>
      <c r="I264" s="174">
        <v>49.764530000000001</v>
      </c>
      <c r="J264" s="3">
        <f t="shared" ref="J264:J327" si="24">G264/I$6-I$5/I$6</f>
        <v>4.5203869451224818</v>
      </c>
      <c r="K264" s="95">
        <f t="shared" si="21"/>
        <v>3.427241564503624E-2</v>
      </c>
      <c r="L264" s="174">
        <f t="shared" si="22"/>
        <v>0.69670112069070411</v>
      </c>
      <c r="M264" s="174" t="str">
        <f t="shared" si="23"/>
        <v/>
      </c>
      <c r="N264" s="174">
        <f t="shared" ref="N264:N327" si="25">IF(B264="","",K264+1/2.66)</f>
        <v>0.41021226526909638</v>
      </c>
      <c r="O264" s="174">
        <v>257</v>
      </c>
      <c r="P264" s="174" t="e">
        <f t="shared" ref="P264:P327" si="26">IF(B264="","",(F264-N$4)/N$4)</f>
        <v>#VALUE!</v>
      </c>
    </row>
    <row r="265" spans="1:16" x14ac:dyDescent="0.25">
      <c r="A265" s="174" t="s">
        <v>163</v>
      </c>
      <c r="B265" s="174">
        <v>145818</v>
      </c>
      <c r="C265" s="174">
        <v>629</v>
      </c>
      <c r="D265" s="174">
        <v>452</v>
      </c>
      <c r="E265" s="174">
        <v>1181</v>
      </c>
      <c r="F265" s="174">
        <v>155.96</v>
      </c>
      <c r="G265" s="174">
        <v>1964</v>
      </c>
      <c r="H265" s="174">
        <v>51.863639999999997</v>
      </c>
      <c r="I265" s="174">
        <v>49.773470000000003</v>
      </c>
      <c r="J265" s="3">
        <f t="shared" si="24"/>
        <v>4.5203869451224818</v>
      </c>
      <c r="K265" s="95">
        <f t="shared" ref="K265:K328" si="27">IF(B265="",0,(F265-K$2)/K$2)</f>
        <v>3.4073504352842177E-2</v>
      </c>
      <c r="L265" s="174">
        <f t="shared" ref="L265:L328" si="28">IF(B265="","",H265*H265*I265/4*3.1416/K$2/1000)</f>
        <v>0.69719295185521712</v>
      </c>
      <c r="M265" s="174" t="str">
        <f t="shared" ref="M265:M328" si="29">IF(OR(J265="",-(J265-MAX(J$8:J$58))&lt;0),"",-(J265))</f>
        <v/>
      </c>
      <c r="N265" s="174">
        <f t="shared" si="25"/>
        <v>0.41001335397690231</v>
      </c>
      <c r="O265" s="174">
        <v>258</v>
      </c>
      <c r="P265" s="174" t="e">
        <f t="shared" si="26"/>
        <v>#VALUE!</v>
      </c>
    </row>
    <row r="266" spans="1:16" x14ac:dyDescent="0.25">
      <c r="A266" s="174" t="s">
        <v>163</v>
      </c>
      <c r="B266" s="174">
        <v>146382</v>
      </c>
      <c r="C266" s="174">
        <v>636</v>
      </c>
      <c r="D266" s="174">
        <v>447</v>
      </c>
      <c r="E266" s="174">
        <v>1180</v>
      </c>
      <c r="F266" s="174">
        <v>155.93</v>
      </c>
      <c r="G266" s="174">
        <v>1965</v>
      </c>
      <c r="H266" s="174">
        <v>51.854550000000003</v>
      </c>
      <c r="I266" s="174">
        <v>49.764530000000001</v>
      </c>
      <c r="J266" s="3">
        <f t="shared" si="24"/>
        <v>5.0854353132629058</v>
      </c>
      <c r="K266" s="95">
        <f t="shared" si="27"/>
        <v>3.3874593060648113E-2</v>
      </c>
      <c r="L266" s="174">
        <f t="shared" si="28"/>
        <v>0.69682340146938981</v>
      </c>
      <c r="M266" s="174" t="str">
        <f t="shared" si="29"/>
        <v/>
      </c>
      <c r="N266" s="174">
        <f t="shared" si="25"/>
        <v>0.40981444268470824</v>
      </c>
      <c r="O266" s="174">
        <v>259</v>
      </c>
      <c r="P266" s="174" t="e">
        <f t="shared" si="26"/>
        <v>#VALUE!</v>
      </c>
    </row>
    <row r="267" spans="1:16" x14ac:dyDescent="0.25">
      <c r="B267" s="174">
        <v>146946</v>
      </c>
      <c r="C267" s="174">
        <v>656</v>
      </c>
      <c r="D267" s="174">
        <v>428</v>
      </c>
      <c r="E267" s="174">
        <v>1180</v>
      </c>
      <c r="F267" s="174">
        <v>155.91</v>
      </c>
      <c r="G267" s="174">
        <v>1964</v>
      </c>
      <c r="H267" s="174">
        <v>51.85</v>
      </c>
      <c r="I267" s="174">
        <v>49.764530000000001</v>
      </c>
      <c r="J267" s="3">
        <f t="shared" si="24"/>
        <v>4.5203869451224818</v>
      </c>
      <c r="K267" s="95">
        <f t="shared" si="27"/>
        <v>3.374198553251867E-2</v>
      </c>
      <c r="L267" s="174">
        <f t="shared" si="28"/>
        <v>0.69670112069070411</v>
      </c>
      <c r="M267" s="174" t="str">
        <f t="shared" si="29"/>
        <v/>
      </c>
      <c r="N267" s="174">
        <f t="shared" si="25"/>
        <v>0.4096818351565788</v>
      </c>
      <c r="O267" s="174">
        <v>260</v>
      </c>
      <c r="P267" s="174" t="e">
        <f t="shared" si="26"/>
        <v>#VALUE!</v>
      </c>
    </row>
    <row r="268" spans="1:16" x14ac:dyDescent="0.25">
      <c r="B268" s="174">
        <v>147510</v>
      </c>
      <c r="C268" s="174">
        <v>625</v>
      </c>
      <c r="D268" s="174">
        <v>455</v>
      </c>
      <c r="E268" s="174">
        <v>1181</v>
      </c>
      <c r="F268" s="174">
        <v>155.88</v>
      </c>
      <c r="G268" s="174">
        <v>1964</v>
      </c>
      <c r="H268" s="174">
        <v>51.868180000000002</v>
      </c>
      <c r="I268" s="174">
        <v>49.773470000000003</v>
      </c>
      <c r="J268" s="3">
        <f t="shared" si="24"/>
        <v>4.5203869451224818</v>
      </c>
      <c r="K268" s="95">
        <f t="shared" si="27"/>
        <v>3.3543074240324607E-2</v>
      </c>
      <c r="L268" s="174">
        <f t="shared" si="28"/>
        <v>0.69731501789378736</v>
      </c>
      <c r="M268" s="174" t="str">
        <f t="shared" si="29"/>
        <v/>
      </c>
      <c r="N268" s="174">
        <f t="shared" si="25"/>
        <v>0.40948292386438473</v>
      </c>
      <c r="O268" s="174">
        <v>261</v>
      </c>
      <c r="P268" s="174" t="e">
        <f t="shared" si="26"/>
        <v>#VALUE!</v>
      </c>
    </row>
    <row r="269" spans="1:16" x14ac:dyDescent="0.25">
      <c r="B269" s="174">
        <v>148075</v>
      </c>
      <c r="C269" s="174">
        <v>643</v>
      </c>
      <c r="D269" s="174">
        <v>439</v>
      </c>
      <c r="E269" s="174">
        <v>1180</v>
      </c>
      <c r="F269" s="174">
        <v>155.86000000000001</v>
      </c>
      <c r="G269" s="174">
        <v>1965</v>
      </c>
      <c r="H269" s="174">
        <v>51.859090000000002</v>
      </c>
      <c r="I269" s="174">
        <v>49.764530000000001</v>
      </c>
      <c r="J269" s="3">
        <f t="shared" si="24"/>
        <v>5.0854353132629058</v>
      </c>
      <c r="K269" s="95">
        <f t="shared" si="27"/>
        <v>3.3410466712195358E-2</v>
      </c>
      <c r="L269" s="174">
        <f t="shared" si="28"/>
        <v>0.69694542419381433</v>
      </c>
      <c r="M269" s="174" t="str">
        <f t="shared" si="29"/>
        <v/>
      </c>
      <c r="N269" s="174">
        <f t="shared" si="25"/>
        <v>0.40935031633625552</v>
      </c>
      <c r="O269" s="174">
        <v>262</v>
      </c>
      <c r="P269" s="174" t="e">
        <f t="shared" si="26"/>
        <v>#VALUE!</v>
      </c>
    </row>
    <row r="270" spans="1:16" x14ac:dyDescent="0.25">
      <c r="B270" s="174">
        <v>148641</v>
      </c>
      <c r="C270" s="174">
        <v>651</v>
      </c>
      <c r="D270" s="174">
        <v>432</v>
      </c>
      <c r="E270" s="174">
        <v>1180</v>
      </c>
      <c r="F270" s="174">
        <v>155.84</v>
      </c>
      <c r="G270" s="174">
        <v>1965</v>
      </c>
      <c r="H270" s="174">
        <v>51.854550000000003</v>
      </c>
      <c r="I270" s="174">
        <v>49.764530000000001</v>
      </c>
      <c r="J270" s="3">
        <f t="shared" si="24"/>
        <v>5.0854353132629058</v>
      </c>
      <c r="K270" s="95">
        <f t="shared" si="27"/>
        <v>3.3277859184065915E-2</v>
      </c>
      <c r="L270" s="174">
        <f t="shared" si="28"/>
        <v>0.69682340146938981</v>
      </c>
      <c r="M270" s="174" t="str">
        <f t="shared" si="29"/>
        <v/>
      </c>
      <c r="N270" s="174">
        <f t="shared" si="25"/>
        <v>0.40921770880812602</v>
      </c>
      <c r="O270" s="174">
        <v>263</v>
      </c>
      <c r="P270" s="174" t="e">
        <f t="shared" si="26"/>
        <v>#VALUE!</v>
      </c>
    </row>
    <row r="271" spans="1:16" x14ac:dyDescent="0.25">
      <c r="B271" s="174">
        <v>149209</v>
      </c>
      <c r="C271" s="174">
        <v>625</v>
      </c>
      <c r="D271" s="174">
        <v>456</v>
      </c>
      <c r="E271" s="174">
        <v>1181</v>
      </c>
      <c r="F271" s="174">
        <v>155.81</v>
      </c>
      <c r="G271" s="174">
        <v>1965</v>
      </c>
      <c r="H271" s="174">
        <v>51.863639999999997</v>
      </c>
      <c r="I271" s="174">
        <v>49.773470000000003</v>
      </c>
      <c r="J271" s="3">
        <f t="shared" si="24"/>
        <v>5.0854353132629058</v>
      </c>
      <c r="K271" s="95">
        <f t="shared" si="27"/>
        <v>3.3078947891871852E-2</v>
      </c>
      <c r="L271" s="174">
        <f t="shared" si="28"/>
        <v>0.69719295185521712</v>
      </c>
      <c r="M271" s="174" t="str">
        <f t="shared" si="29"/>
        <v/>
      </c>
      <c r="N271" s="174">
        <f t="shared" si="25"/>
        <v>0.40901879751593195</v>
      </c>
      <c r="O271" s="174">
        <v>264</v>
      </c>
      <c r="P271" s="174" t="e">
        <f t="shared" si="26"/>
        <v>#VALUE!</v>
      </c>
    </row>
    <row r="272" spans="1:16" x14ac:dyDescent="0.25">
      <c r="B272" s="174">
        <v>149778</v>
      </c>
      <c r="C272" s="174">
        <v>637</v>
      </c>
      <c r="D272" s="174">
        <v>445</v>
      </c>
      <c r="E272" s="174">
        <v>1180</v>
      </c>
      <c r="F272" s="174">
        <v>155.79</v>
      </c>
      <c r="G272" s="174">
        <v>1965</v>
      </c>
      <c r="H272" s="174">
        <v>51.859090000000002</v>
      </c>
      <c r="I272" s="174">
        <v>49.764530000000001</v>
      </c>
      <c r="J272" s="3">
        <f t="shared" si="24"/>
        <v>5.0854353132629058</v>
      </c>
      <c r="K272" s="95">
        <f t="shared" si="27"/>
        <v>3.2946340363742409E-2</v>
      </c>
      <c r="L272" s="174">
        <f t="shared" si="28"/>
        <v>0.69694542419381433</v>
      </c>
      <c r="M272" s="174" t="str">
        <f t="shared" si="29"/>
        <v/>
      </c>
      <c r="N272" s="174">
        <f t="shared" si="25"/>
        <v>0.40888618998780252</v>
      </c>
      <c r="O272" s="174">
        <v>265</v>
      </c>
      <c r="P272" s="174" t="e">
        <f t="shared" si="26"/>
        <v>#VALUE!</v>
      </c>
    </row>
    <row r="273" spans="2:16" x14ac:dyDescent="0.25">
      <c r="B273" s="174">
        <v>150347</v>
      </c>
      <c r="C273" s="174">
        <v>666</v>
      </c>
      <c r="D273" s="174">
        <v>420</v>
      </c>
      <c r="E273" s="174">
        <v>1180</v>
      </c>
      <c r="F273" s="174">
        <v>155.77000000000001</v>
      </c>
      <c r="G273" s="174">
        <v>1965</v>
      </c>
      <c r="H273" s="174">
        <v>51.840910000000001</v>
      </c>
      <c r="I273" s="174">
        <v>49.764530000000001</v>
      </c>
      <c r="J273" s="3">
        <f t="shared" si="24"/>
        <v>5.0854353132629058</v>
      </c>
      <c r="K273" s="95">
        <f t="shared" si="27"/>
        <v>3.281373283561316E-2</v>
      </c>
      <c r="L273" s="174">
        <f t="shared" si="28"/>
        <v>0.69645686001351881</v>
      </c>
      <c r="M273" s="174" t="str">
        <f t="shared" si="29"/>
        <v/>
      </c>
      <c r="N273" s="174">
        <f t="shared" si="25"/>
        <v>0.4087535824596733</v>
      </c>
      <c r="O273" s="174">
        <v>266</v>
      </c>
      <c r="P273" s="174" t="e">
        <f t="shared" si="26"/>
        <v>#VALUE!</v>
      </c>
    </row>
    <row r="274" spans="2:16" x14ac:dyDescent="0.25">
      <c r="B274" s="174">
        <v>150914</v>
      </c>
      <c r="C274" s="174">
        <v>643</v>
      </c>
      <c r="D274" s="174">
        <v>439</v>
      </c>
      <c r="E274" s="174">
        <v>1180</v>
      </c>
      <c r="F274" s="174">
        <v>155.74</v>
      </c>
      <c r="G274" s="174">
        <v>1966</v>
      </c>
      <c r="H274" s="174">
        <v>51.859090000000002</v>
      </c>
      <c r="I274" s="174">
        <v>49.764530000000001</v>
      </c>
      <c r="J274" s="3">
        <f t="shared" si="24"/>
        <v>5.6504836814031023</v>
      </c>
      <c r="K274" s="95">
        <f t="shared" si="27"/>
        <v>3.2614821543419097E-2</v>
      </c>
      <c r="L274" s="174">
        <f t="shared" si="28"/>
        <v>0.69694542419381433</v>
      </c>
      <c r="M274" s="174" t="str">
        <f t="shared" si="29"/>
        <v/>
      </c>
      <c r="N274" s="174">
        <f t="shared" si="25"/>
        <v>0.40855467116747923</v>
      </c>
      <c r="O274" s="174">
        <v>267</v>
      </c>
      <c r="P274" s="174" t="e">
        <f t="shared" si="26"/>
        <v>#VALUE!</v>
      </c>
    </row>
    <row r="275" spans="2:16" x14ac:dyDescent="0.25">
      <c r="B275" s="174">
        <v>151480</v>
      </c>
      <c r="C275" s="174">
        <v>623</v>
      </c>
      <c r="D275" s="174">
        <v>457</v>
      </c>
      <c r="E275" s="174">
        <v>1181</v>
      </c>
      <c r="F275" s="174">
        <v>155.72</v>
      </c>
      <c r="G275" s="174">
        <v>1966</v>
      </c>
      <c r="H275" s="174">
        <v>51.868180000000002</v>
      </c>
      <c r="I275" s="174">
        <v>49.764530000000001</v>
      </c>
      <c r="J275" s="3">
        <f t="shared" si="24"/>
        <v>5.6504836814031023</v>
      </c>
      <c r="K275" s="95">
        <f t="shared" si="27"/>
        <v>3.2482214015289654E-2</v>
      </c>
      <c r="L275" s="174">
        <f t="shared" si="28"/>
        <v>0.69718977052284914</v>
      </c>
      <c r="M275" s="174" t="str">
        <f t="shared" si="29"/>
        <v/>
      </c>
      <c r="N275" s="174">
        <f t="shared" si="25"/>
        <v>0.4084220636393498</v>
      </c>
      <c r="O275" s="174">
        <v>268</v>
      </c>
      <c r="P275" s="174" t="e">
        <f t="shared" si="26"/>
        <v>#VALUE!</v>
      </c>
    </row>
    <row r="276" spans="2:16" x14ac:dyDescent="0.25">
      <c r="B276" s="174">
        <v>152046</v>
      </c>
      <c r="C276" s="174">
        <v>644</v>
      </c>
      <c r="D276" s="174">
        <v>438</v>
      </c>
      <c r="E276" s="174">
        <v>1180</v>
      </c>
      <c r="F276" s="174">
        <v>155.69</v>
      </c>
      <c r="G276" s="174">
        <v>1966</v>
      </c>
      <c r="H276" s="174">
        <v>51.859090000000002</v>
      </c>
      <c r="I276" s="174">
        <v>49.764530000000001</v>
      </c>
      <c r="J276" s="3">
        <f t="shared" si="24"/>
        <v>5.6504836814031023</v>
      </c>
      <c r="K276" s="95">
        <f t="shared" si="27"/>
        <v>3.228330272309559E-2</v>
      </c>
      <c r="L276" s="174">
        <f t="shared" si="28"/>
        <v>0.69694542419381433</v>
      </c>
      <c r="M276" s="174" t="str">
        <f t="shared" si="29"/>
        <v/>
      </c>
      <c r="N276" s="174">
        <f t="shared" si="25"/>
        <v>0.40822315234715573</v>
      </c>
      <c r="O276" s="174">
        <v>269</v>
      </c>
      <c r="P276" s="174" t="e">
        <f t="shared" si="26"/>
        <v>#VALUE!</v>
      </c>
    </row>
    <row r="277" spans="2:16" x14ac:dyDescent="0.25">
      <c r="B277" s="174">
        <v>152610</v>
      </c>
      <c r="C277" s="174">
        <v>622</v>
      </c>
      <c r="D277" s="174">
        <v>458</v>
      </c>
      <c r="E277" s="174">
        <v>1181</v>
      </c>
      <c r="F277" s="174">
        <v>155.66999999999999</v>
      </c>
      <c r="G277" s="174">
        <v>1966</v>
      </c>
      <c r="H277" s="174">
        <v>51.868180000000002</v>
      </c>
      <c r="I277" s="174">
        <v>49.773470000000003</v>
      </c>
      <c r="J277" s="3">
        <f t="shared" si="24"/>
        <v>5.6504836814031023</v>
      </c>
      <c r="K277" s="95">
        <f t="shared" si="27"/>
        <v>3.2150695194966147E-2</v>
      </c>
      <c r="L277" s="174">
        <f t="shared" si="28"/>
        <v>0.69731501789378736</v>
      </c>
      <c r="M277" s="174" t="str">
        <f t="shared" si="29"/>
        <v/>
      </c>
      <c r="N277" s="174">
        <f t="shared" si="25"/>
        <v>0.40809054481902629</v>
      </c>
      <c r="O277" s="174">
        <v>270</v>
      </c>
      <c r="P277" s="174" t="e">
        <f t="shared" si="26"/>
        <v>#VALUE!</v>
      </c>
    </row>
    <row r="278" spans="2:16" x14ac:dyDescent="0.25">
      <c r="B278" s="174">
        <v>153175</v>
      </c>
      <c r="C278" s="174">
        <v>646</v>
      </c>
      <c r="D278" s="174">
        <v>437</v>
      </c>
      <c r="E278" s="174">
        <v>1180</v>
      </c>
      <c r="F278" s="174">
        <v>155.63999999999999</v>
      </c>
      <c r="G278" s="174">
        <v>1965</v>
      </c>
      <c r="H278" s="174">
        <v>51.854550000000003</v>
      </c>
      <c r="I278" s="174">
        <v>49.764530000000001</v>
      </c>
      <c r="J278" s="3">
        <f t="shared" si="24"/>
        <v>5.0854353132629058</v>
      </c>
      <c r="K278" s="95">
        <f t="shared" si="27"/>
        <v>3.1951783902772084E-2</v>
      </c>
      <c r="L278" s="174">
        <f t="shared" si="28"/>
        <v>0.69682340146938981</v>
      </c>
      <c r="M278" s="174" t="str">
        <f t="shared" si="29"/>
        <v/>
      </c>
      <c r="N278" s="174">
        <f t="shared" si="25"/>
        <v>0.40789163352683222</v>
      </c>
      <c r="O278" s="174">
        <v>271</v>
      </c>
      <c r="P278" s="174" t="e">
        <f t="shared" si="26"/>
        <v>#VALUE!</v>
      </c>
    </row>
    <row r="279" spans="2:16" x14ac:dyDescent="0.25">
      <c r="B279" s="174">
        <v>153739</v>
      </c>
      <c r="C279" s="174">
        <v>647</v>
      </c>
      <c r="D279" s="174">
        <v>437</v>
      </c>
      <c r="E279" s="174">
        <v>1181</v>
      </c>
      <c r="F279" s="174">
        <v>155.61000000000001</v>
      </c>
      <c r="G279" s="174">
        <v>1966</v>
      </c>
      <c r="H279" s="174">
        <v>51.854550000000003</v>
      </c>
      <c r="I279" s="174">
        <v>49.773470000000003</v>
      </c>
      <c r="J279" s="3">
        <f t="shared" si="24"/>
        <v>5.6504836814031023</v>
      </c>
      <c r="K279" s="95">
        <f t="shared" si="27"/>
        <v>3.1752872610578207E-2</v>
      </c>
      <c r="L279" s="174">
        <f t="shared" si="28"/>
        <v>0.69694858302358409</v>
      </c>
      <c r="M279" s="174" t="str">
        <f t="shared" si="29"/>
        <v/>
      </c>
      <c r="N279" s="174">
        <f t="shared" si="25"/>
        <v>0.40769272223463832</v>
      </c>
      <c r="O279" s="174">
        <v>272</v>
      </c>
      <c r="P279" s="174" t="e">
        <f t="shared" si="26"/>
        <v>#VALUE!</v>
      </c>
    </row>
    <row r="280" spans="2:16" x14ac:dyDescent="0.25">
      <c r="B280" s="174">
        <v>154302</v>
      </c>
      <c r="C280" s="174">
        <v>636</v>
      </c>
      <c r="D280" s="174">
        <v>447</v>
      </c>
      <c r="E280" s="174">
        <v>1180</v>
      </c>
      <c r="F280" s="174">
        <v>155.59</v>
      </c>
      <c r="G280" s="174">
        <v>1966</v>
      </c>
      <c r="H280" s="174">
        <v>51.854550000000003</v>
      </c>
      <c r="I280" s="174">
        <v>49.764530000000001</v>
      </c>
      <c r="J280" s="3">
        <f t="shared" si="24"/>
        <v>5.6504836814031023</v>
      </c>
      <c r="K280" s="95">
        <f t="shared" si="27"/>
        <v>3.1620265082448765E-2</v>
      </c>
      <c r="L280" s="174">
        <f t="shared" si="28"/>
        <v>0.69682340146938981</v>
      </c>
      <c r="M280" s="174" t="str">
        <f t="shared" si="29"/>
        <v/>
      </c>
      <c r="N280" s="174">
        <f t="shared" si="25"/>
        <v>0.40756011470650888</v>
      </c>
      <c r="O280" s="174">
        <v>273</v>
      </c>
      <c r="P280" s="174" t="e">
        <f t="shared" si="26"/>
        <v>#VALUE!</v>
      </c>
    </row>
    <row r="281" spans="2:16" x14ac:dyDescent="0.25">
      <c r="B281" s="174">
        <v>154866</v>
      </c>
      <c r="C281" s="174">
        <v>629</v>
      </c>
      <c r="D281" s="174">
        <v>452</v>
      </c>
      <c r="E281" s="174">
        <v>1180</v>
      </c>
      <c r="F281" s="174">
        <v>155.56</v>
      </c>
      <c r="G281" s="174">
        <v>1966</v>
      </c>
      <c r="H281" s="174">
        <v>51.863639999999997</v>
      </c>
      <c r="I281" s="174">
        <v>49.764530000000001</v>
      </c>
      <c r="J281" s="3">
        <f t="shared" si="24"/>
        <v>5.6504836814031023</v>
      </c>
      <c r="K281" s="95">
        <f t="shared" si="27"/>
        <v>3.1421353790254701E-2</v>
      </c>
      <c r="L281" s="174">
        <f t="shared" si="28"/>
        <v>0.69706772640901871</v>
      </c>
      <c r="M281" s="174" t="str">
        <f t="shared" si="29"/>
        <v/>
      </c>
      <c r="N281" s="174">
        <f t="shared" si="25"/>
        <v>0.40736120341431481</v>
      </c>
      <c r="O281" s="174">
        <v>274</v>
      </c>
      <c r="P281" s="174" t="e">
        <f t="shared" si="26"/>
        <v>#VALUE!</v>
      </c>
    </row>
    <row r="282" spans="2:16" x14ac:dyDescent="0.25">
      <c r="B282" s="174">
        <v>155430</v>
      </c>
      <c r="C282" s="174">
        <v>658</v>
      </c>
      <c r="D282" s="174">
        <v>426</v>
      </c>
      <c r="E282" s="174">
        <v>1180</v>
      </c>
      <c r="F282" s="174">
        <v>155.53</v>
      </c>
      <c r="G282" s="174">
        <v>1967</v>
      </c>
      <c r="H282" s="174">
        <v>51.85</v>
      </c>
      <c r="I282" s="174">
        <v>49.764530000000001</v>
      </c>
      <c r="J282" s="3">
        <f t="shared" si="24"/>
        <v>6.2155320495435262</v>
      </c>
      <c r="K282" s="95">
        <f t="shared" si="27"/>
        <v>3.1222442498060637E-2</v>
      </c>
      <c r="L282" s="174">
        <f t="shared" si="28"/>
        <v>0.69670112069070411</v>
      </c>
      <c r="M282" s="174" t="str">
        <f t="shared" si="29"/>
        <v/>
      </c>
      <c r="N282" s="174">
        <f t="shared" si="25"/>
        <v>0.40716229212212074</v>
      </c>
      <c r="O282" s="174">
        <v>275</v>
      </c>
      <c r="P282" s="174" t="e">
        <f t="shared" si="26"/>
        <v>#VALUE!</v>
      </c>
    </row>
    <row r="283" spans="2:16" x14ac:dyDescent="0.25">
      <c r="B283" s="174">
        <v>155996</v>
      </c>
      <c r="C283" s="174">
        <v>633</v>
      </c>
      <c r="D283" s="174">
        <v>449</v>
      </c>
      <c r="E283" s="174">
        <v>1180</v>
      </c>
      <c r="F283" s="174">
        <v>155.51</v>
      </c>
      <c r="G283" s="174">
        <v>1967</v>
      </c>
      <c r="H283" s="174">
        <v>51.859090000000002</v>
      </c>
      <c r="I283" s="174">
        <v>49.764530000000001</v>
      </c>
      <c r="J283" s="3">
        <f t="shared" si="24"/>
        <v>6.2155320495435262</v>
      </c>
      <c r="K283" s="95">
        <f t="shared" si="27"/>
        <v>3.1089834969931198E-2</v>
      </c>
      <c r="L283" s="174">
        <f t="shared" si="28"/>
        <v>0.69694542419381433</v>
      </c>
      <c r="M283" s="174" t="str">
        <f t="shared" si="29"/>
        <v/>
      </c>
      <c r="N283" s="174">
        <f t="shared" si="25"/>
        <v>0.4070296845939913</v>
      </c>
      <c r="O283" s="174">
        <v>276</v>
      </c>
      <c r="P283" s="174" t="e">
        <f t="shared" si="26"/>
        <v>#VALUE!</v>
      </c>
    </row>
    <row r="284" spans="2:16" x14ac:dyDescent="0.25">
      <c r="B284" s="174">
        <v>156564</v>
      </c>
      <c r="C284" s="174">
        <v>645</v>
      </c>
      <c r="D284" s="174">
        <v>438</v>
      </c>
      <c r="E284" s="174">
        <v>1180</v>
      </c>
      <c r="F284" s="174">
        <v>155.47999999999999</v>
      </c>
      <c r="G284" s="174">
        <v>1966</v>
      </c>
      <c r="H284" s="174">
        <v>51.854550000000003</v>
      </c>
      <c r="I284" s="174">
        <v>49.764530000000001</v>
      </c>
      <c r="J284" s="3">
        <f t="shared" si="24"/>
        <v>5.6504836814031023</v>
      </c>
      <c r="K284" s="95">
        <f t="shared" si="27"/>
        <v>3.0890923677737131E-2</v>
      </c>
      <c r="L284" s="174">
        <f t="shared" si="28"/>
        <v>0.69682340146938981</v>
      </c>
      <c r="M284" s="174" t="str">
        <f t="shared" si="29"/>
        <v/>
      </c>
      <c r="N284" s="174">
        <f t="shared" si="25"/>
        <v>0.40683077330179729</v>
      </c>
      <c r="O284" s="174">
        <v>277</v>
      </c>
      <c r="P284" s="174" t="e">
        <f t="shared" si="26"/>
        <v>#VALUE!</v>
      </c>
    </row>
    <row r="285" spans="2:16" x14ac:dyDescent="0.25">
      <c r="B285" s="174">
        <v>157132</v>
      </c>
      <c r="C285" s="174">
        <v>630</v>
      </c>
      <c r="D285" s="174">
        <v>451</v>
      </c>
      <c r="E285" s="174">
        <v>1179</v>
      </c>
      <c r="F285" s="174">
        <v>155.44999999999999</v>
      </c>
      <c r="G285" s="174">
        <v>1966</v>
      </c>
      <c r="H285" s="174">
        <v>51.863639999999997</v>
      </c>
      <c r="I285" s="174">
        <v>49.755589999999998</v>
      </c>
      <c r="J285" s="3">
        <f t="shared" si="24"/>
        <v>5.6504836814031023</v>
      </c>
      <c r="K285" s="95">
        <f t="shared" si="27"/>
        <v>3.0692012385543067E-2</v>
      </c>
      <c r="L285" s="174">
        <f t="shared" si="28"/>
        <v>0.6969425009628204</v>
      </c>
      <c r="M285" s="174" t="str">
        <f t="shared" si="29"/>
        <v/>
      </c>
      <c r="N285" s="174">
        <f t="shared" si="25"/>
        <v>0.40663186200960322</v>
      </c>
      <c r="O285" s="174">
        <v>278</v>
      </c>
      <c r="P285" s="174" t="e">
        <f t="shared" si="26"/>
        <v>#VALUE!</v>
      </c>
    </row>
    <row r="286" spans="2:16" x14ac:dyDescent="0.25">
      <c r="B286" s="174">
        <v>157701</v>
      </c>
      <c r="C286" s="174">
        <v>630</v>
      </c>
      <c r="D286" s="174">
        <v>451</v>
      </c>
      <c r="E286" s="174">
        <v>1180</v>
      </c>
      <c r="F286" s="174">
        <v>155.43</v>
      </c>
      <c r="G286" s="174">
        <v>1967</v>
      </c>
      <c r="H286" s="174">
        <v>51.863639999999997</v>
      </c>
      <c r="I286" s="174">
        <v>49.764530000000001</v>
      </c>
      <c r="J286" s="3">
        <f t="shared" si="24"/>
        <v>6.2155320495435262</v>
      </c>
      <c r="K286" s="95">
        <f t="shared" si="27"/>
        <v>3.0559404857413815E-2</v>
      </c>
      <c r="L286" s="174">
        <f t="shared" si="28"/>
        <v>0.69706772640901871</v>
      </c>
      <c r="M286" s="174" t="str">
        <f t="shared" si="29"/>
        <v/>
      </c>
      <c r="N286" s="174">
        <f t="shared" si="25"/>
        <v>0.40649925448147395</v>
      </c>
      <c r="O286" s="174">
        <v>279</v>
      </c>
      <c r="P286" s="174" t="e">
        <f t="shared" si="26"/>
        <v>#VALUE!</v>
      </c>
    </row>
    <row r="287" spans="2:16" x14ac:dyDescent="0.25">
      <c r="B287" s="174">
        <v>158270</v>
      </c>
      <c r="C287" s="174">
        <v>655</v>
      </c>
      <c r="D287" s="174">
        <v>430</v>
      </c>
      <c r="E287" s="174">
        <v>1180</v>
      </c>
      <c r="F287" s="174">
        <v>155.4</v>
      </c>
      <c r="G287" s="174">
        <v>1967</v>
      </c>
      <c r="H287" s="174">
        <v>51.84545</v>
      </c>
      <c r="I287" s="174">
        <v>49.764530000000001</v>
      </c>
      <c r="J287" s="3">
        <f t="shared" si="24"/>
        <v>6.2155320495435262</v>
      </c>
      <c r="K287" s="95">
        <f t="shared" si="27"/>
        <v>3.0360493565219748E-2</v>
      </c>
      <c r="L287" s="174">
        <f t="shared" si="28"/>
        <v>0.69657885064206926</v>
      </c>
      <c r="M287" s="174" t="str">
        <f t="shared" si="29"/>
        <v/>
      </c>
      <c r="N287" s="174">
        <f t="shared" si="25"/>
        <v>0.40630034318927988</v>
      </c>
      <c r="O287" s="174">
        <v>280</v>
      </c>
      <c r="P287" s="174" t="e">
        <f t="shared" si="26"/>
        <v>#VALUE!</v>
      </c>
    </row>
    <row r="288" spans="2:16" x14ac:dyDescent="0.25">
      <c r="B288" s="174">
        <v>158837</v>
      </c>
      <c r="C288" s="174">
        <v>639</v>
      </c>
      <c r="D288" s="174">
        <v>444</v>
      </c>
      <c r="E288" s="174">
        <v>1180</v>
      </c>
      <c r="F288" s="174">
        <v>155.38</v>
      </c>
      <c r="G288" s="174">
        <v>1968</v>
      </c>
      <c r="H288" s="174">
        <v>51.854550000000003</v>
      </c>
      <c r="I288" s="174">
        <v>49.764530000000001</v>
      </c>
      <c r="J288" s="3">
        <f t="shared" si="24"/>
        <v>6.7805804176837228</v>
      </c>
      <c r="K288" s="95">
        <f t="shared" si="27"/>
        <v>3.0227886037090309E-2</v>
      </c>
      <c r="L288" s="174">
        <f t="shared" si="28"/>
        <v>0.69682340146938981</v>
      </c>
      <c r="M288" s="174" t="str">
        <f t="shared" si="29"/>
        <v/>
      </c>
      <c r="N288" s="174">
        <f t="shared" si="25"/>
        <v>0.40616773566115044</v>
      </c>
      <c r="O288" s="174">
        <v>281</v>
      </c>
      <c r="P288" s="174" t="e">
        <f t="shared" si="26"/>
        <v>#VALUE!</v>
      </c>
    </row>
    <row r="289" spans="2:16" x14ac:dyDescent="0.25">
      <c r="B289" s="174">
        <v>159404</v>
      </c>
      <c r="C289" s="174">
        <v>637</v>
      </c>
      <c r="D289" s="174">
        <v>447</v>
      </c>
      <c r="E289" s="174">
        <v>1179</v>
      </c>
      <c r="F289" s="174">
        <v>155.36000000000001</v>
      </c>
      <c r="G289" s="174">
        <v>1967</v>
      </c>
      <c r="H289" s="174">
        <v>51.85</v>
      </c>
      <c r="I289" s="174">
        <v>49.755589999999998</v>
      </c>
      <c r="J289" s="3">
        <f t="shared" si="24"/>
        <v>6.2155320495435262</v>
      </c>
      <c r="K289" s="95">
        <f t="shared" si="27"/>
        <v>3.0095278508961057E-2</v>
      </c>
      <c r="L289" s="174">
        <f t="shared" si="28"/>
        <v>0.69657596110376585</v>
      </c>
      <c r="M289" s="174" t="str">
        <f t="shared" si="29"/>
        <v/>
      </c>
      <c r="N289" s="174">
        <f t="shared" si="25"/>
        <v>0.40603512813302117</v>
      </c>
      <c r="O289" s="174">
        <v>282</v>
      </c>
      <c r="P289" s="174" t="e">
        <f t="shared" si="26"/>
        <v>#VALUE!</v>
      </c>
    </row>
    <row r="290" spans="2:16" x14ac:dyDescent="0.25">
      <c r="B290" s="174">
        <v>159970</v>
      </c>
      <c r="C290" s="174">
        <v>647</v>
      </c>
      <c r="D290" s="174">
        <v>437</v>
      </c>
      <c r="E290" s="174">
        <v>1179</v>
      </c>
      <c r="F290" s="174">
        <v>155.33000000000001</v>
      </c>
      <c r="G290" s="174">
        <v>1968</v>
      </c>
      <c r="H290" s="174">
        <v>51.85</v>
      </c>
      <c r="I290" s="174">
        <v>49.755589999999998</v>
      </c>
      <c r="J290" s="3">
        <f t="shared" si="24"/>
        <v>6.7805804176837228</v>
      </c>
      <c r="K290" s="95">
        <f t="shared" si="27"/>
        <v>2.9896367216766993E-2</v>
      </c>
      <c r="L290" s="174">
        <f t="shared" si="28"/>
        <v>0.69657596110376585</v>
      </c>
      <c r="M290" s="174" t="str">
        <f t="shared" si="29"/>
        <v/>
      </c>
      <c r="N290" s="174">
        <f t="shared" si="25"/>
        <v>0.4058362168408271</v>
      </c>
      <c r="O290" s="174">
        <v>283</v>
      </c>
      <c r="P290" s="174" t="e">
        <f t="shared" si="26"/>
        <v>#VALUE!</v>
      </c>
    </row>
    <row r="291" spans="2:16" x14ac:dyDescent="0.25">
      <c r="B291" s="174">
        <v>160535</v>
      </c>
      <c r="C291" s="174">
        <v>649</v>
      </c>
      <c r="D291" s="174">
        <v>435</v>
      </c>
      <c r="E291" s="174">
        <v>1180</v>
      </c>
      <c r="F291" s="174">
        <v>155.31</v>
      </c>
      <c r="G291" s="174">
        <v>1966</v>
      </c>
      <c r="H291" s="174">
        <v>51.85</v>
      </c>
      <c r="I291" s="174">
        <v>49.764530000000001</v>
      </c>
      <c r="J291" s="3">
        <f t="shared" si="24"/>
        <v>5.6504836814031023</v>
      </c>
      <c r="K291" s="95">
        <f t="shared" si="27"/>
        <v>2.9763759688637554E-2</v>
      </c>
      <c r="L291" s="174">
        <f t="shared" si="28"/>
        <v>0.69670112069070411</v>
      </c>
      <c r="M291" s="174" t="str">
        <f t="shared" si="29"/>
        <v/>
      </c>
      <c r="N291" s="174">
        <f t="shared" si="25"/>
        <v>0.40570360931269767</v>
      </c>
      <c r="O291" s="174">
        <v>284</v>
      </c>
      <c r="P291" s="174" t="e">
        <f t="shared" si="26"/>
        <v>#VALUE!</v>
      </c>
    </row>
    <row r="292" spans="2:16" x14ac:dyDescent="0.25">
      <c r="B292" s="174">
        <v>161099</v>
      </c>
      <c r="C292" s="174">
        <v>637</v>
      </c>
      <c r="D292" s="174">
        <v>447</v>
      </c>
      <c r="E292" s="174">
        <v>1180</v>
      </c>
      <c r="F292" s="174">
        <v>155.29</v>
      </c>
      <c r="G292" s="174">
        <v>1968</v>
      </c>
      <c r="H292" s="174">
        <v>51.85</v>
      </c>
      <c r="I292" s="174">
        <v>49.764530000000001</v>
      </c>
      <c r="J292" s="3">
        <f t="shared" si="24"/>
        <v>6.7805804176837228</v>
      </c>
      <c r="K292" s="95">
        <f t="shared" si="27"/>
        <v>2.9631152160508115E-2</v>
      </c>
      <c r="L292" s="174">
        <f t="shared" si="28"/>
        <v>0.69670112069070411</v>
      </c>
      <c r="M292" s="174" t="str">
        <f t="shared" si="29"/>
        <v/>
      </c>
      <c r="N292" s="174">
        <f t="shared" si="25"/>
        <v>0.40557100178456823</v>
      </c>
      <c r="O292" s="174">
        <v>285</v>
      </c>
      <c r="P292" s="174" t="e">
        <f t="shared" si="26"/>
        <v>#VALUE!</v>
      </c>
    </row>
    <row r="293" spans="2:16" x14ac:dyDescent="0.25">
      <c r="B293" s="174">
        <v>161663</v>
      </c>
      <c r="C293" s="174">
        <v>645</v>
      </c>
      <c r="D293" s="174">
        <v>439</v>
      </c>
      <c r="E293" s="174">
        <v>1180</v>
      </c>
      <c r="F293" s="174">
        <v>155.27000000000001</v>
      </c>
      <c r="G293" s="174">
        <v>1967</v>
      </c>
      <c r="H293" s="174">
        <v>51.85</v>
      </c>
      <c r="I293" s="174">
        <v>49.764530000000001</v>
      </c>
      <c r="J293" s="3">
        <f t="shared" si="24"/>
        <v>6.2155320495435262</v>
      </c>
      <c r="K293" s="95">
        <f t="shared" si="27"/>
        <v>2.9498544632378863E-2</v>
      </c>
      <c r="L293" s="174">
        <f t="shared" si="28"/>
        <v>0.69670112069070411</v>
      </c>
      <c r="M293" s="174" t="str">
        <f t="shared" si="29"/>
        <v/>
      </c>
      <c r="N293" s="174">
        <f t="shared" si="25"/>
        <v>0.40543839425643902</v>
      </c>
      <c r="O293" s="174">
        <v>286</v>
      </c>
      <c r="P293" s="174" t="e">
        <f t="shared" si="26"/>
        <v>#VALUE!</v>
      </c>
    </row>
    <row r="294" spans="2:16" x14ac:dyDescent="0.25">
      <c r="B294" s="174">
        <v>162227</v>
      </c>
      <c r="C294" s="174">
        <v>638</v>
      </c>
      <c r="D294" s="174">
        <v>445</v>
      </c>
      <c r="E294" s="174">
        <v>1179</v>
      </c>
      <c r="F294" s="174">
        <v>155.25</v>
      </c>
      <c r="G294" s="174">
        <v>1968</v>
      </c>
      <c r="H294" s="174">
        <v>51.854550000000003</v>
      </c>
      <c r="I294" s="174">
        <v>49.755589999999998</v>
      </c>
      <c r="J294" s="3">
        <f t="shared" si="24"/>
        <v>6.7805804176837228</v>
      </c>
      <c r="K294" s="95">
        <f t="shared" si="27"/>
        <v>2.9365937104249423E-2</v>
      </c>
      <c r="L294" s="174">
        <f t="shared" si="28"/>
        <v>0.69669821991519587</v>
      </c>
      <c r="M294" s="174" t="str">
        <f t="shared" si="29"/>
        <v/>
      </c>
      <c r="N294" s="174">
        <f t="shared" si="25"/>
        <v>0.40530578672830953</v>
      </c>
      <c r="O294" s="174">
        <v>287</v>
      </c>
      <c r="P294" s="174" t="e">
        <f t="shared" si="26"/>
        <v>#VALUE!</v>
      </c>
    </row>
    <row r="295" spans="2:16" x14ac:dyDescent="0.25">
      <c r="B295" s="174">
        <v>162791</v>
      </c>
      <c r="C295" s="174">
        <v>629</v>
      </c>
      <c r="D295" s="174">
        <v>453</v>
      </c>
      <c r="E295" s="174">
        <v>1180</v>
      </c>
      <c r="F295" s="174">
        <v>155.22999999999999</v>
      </c>
      <c r="G295" s="174">
        <v>1968</v>
      </c>
      <c r="H295" s="174">
        <v>51.859090000000002</v>
      </c>
      <c r="I295" s="174">
        <v>49.764530000000001</v>
      </c>
      <c r="J295" s="3">
        <f t="shared" si="24"/>
        <v>6.7805804176837228</v>
      </c>
      <c r="K295" s="95">
        <f t="shared" si="27"/>
        <v>2.9233329576119984E-2</v>
      </c>
      <c r="L295" s="174">
        <f t="shared" si="28"/>
        <v>0.69694542419381433</v>
      </c>
      <c r="M295" s="174" t="str">
        <f t="shared" si="29"/>
        <v/>
      </c>
      <c r="N295" s="174">
        <f t="shared" si="25"/>
        <v>0.40517317920018009</v>
      </c>
      <c r="O295" s="174">
        <v>288</v>
      </c>
      <c r="P295" s="174" t="e">
        <f t="shared" si="26"/>
        <v>#VALUE!</v>
      </c>
    </row>
    <row r="296" spans="2:16" x14ac:dyDescent="0.25">
      <c r="B296" s="174">
        <v>163356</v>
      </c>
      <c r="C296" s="174">
        <v>639</v>
      </c>
      <c r="D296" s="174">
        <v>444</v>
      </c>
      <c r="E296" s="174">
        <v>1179</v>
      </c>
      <c r="F296" s="174">
        <v>155.19999999999999</v>
      </c>
      <c r="G296" s="174">
        <v>1968</v>
      </c>
      <c r="H296" s="174">
        <v>51.854550000000003</v>
      </c>
      <c r="I296" s="174">
        <v>49.755589999999998</v>
      </c>
      <c r="J296" s="3">
        <f t="shared" si="24"/>
        <v>6.7805804176837228</v>
      </c>
      <c r="K296" s="95">
        <f t="shared" si="27"/>
        <v>2.9034418283925917E-2</v>
      </c>
      <c r="L296" s="174">
        <f t="shared" si="28"/>
        <v>0.69669821991519587</v>
      </c>
      <c r="M296" s="174" t="str">
        <f t="shared" si="29"/>
        <v/>
      </c>
      <c r="N296" s="174">
        <f t="shared" si="25"/>
        <v>0.40497426790798607</v>
      </c>
      <c r="O296" s="174">
        <v>289</v>
      </c>
      <c r="P296" s="174" t="e">
        <f t="shared" si="26"/>
        <v>#VALUE!</v>
      </c>
    </row>
    <row r="297" spans="2:16" x14ac:dyDescent="0.25">
      <c r="B297" s="174">
        <v>163923</v>
      </c>
      <c r="C297" s="174">
        <v>657</v>
      </c>
      <c r="D297" s="174">
        <v>429</v>
      </c>
      <c r="E297" s="174">
        <v>1179</v>
      </c>
      <c r="F297" s="174">
        <v>155.18</v>
      </c>
      <c r="G297" s="174">
        <v>1968</v>
      </c>
      <c r="H297" s="174">
        <v>51.840910000000001</v>
      </c>
      <c r="I297" s="174">
        <v>49.755589999999998</v>
      </c>
      <c r="J297" s="3">
        <f t="shared" si="24"/>
        <v>6.7805804176837228</v>
      </c>
      <c r="K297" s="95">
        <f t="shared" si="27"/>
        <v>2.8901810755796665E-2</v>
      </c>
      <c r="L297" s="174">
        <f t="shared" si="28"/>
        <v>0.69633174430704037</v>
      </c>
      <c r="M297" s="174" t="str">
        <f t="shared" si="29"/>
        <v/>
      </c>
      <c r="N297" s="174">
        <f t="shared" si="25"/>
        <v>0.4048416603798568</v>
      </c>
      <c r="O297" s="174">
        <v>290</v>
      </c>
      <c r="P297" s="174" t="e">
        <f t="shared" si="26"/>
        <v>#VALUE!</v>
      </c>
    </row>
    <row r="298" spans="2:16" x14ac:dyDescent="0.25">
      <c r="B298" s="174">
        <v>164492</v>
      </c>
      <c r="C298" s="174">
        <v>633</v>
      </c>
      <c r="D298" s="174">
        <v>450</v>
      </c>
      <c r="E298" s="174">
        <v>1180</v>
      </c>
      <c r="F298" s="174">
        <v>155.16999999999999</v>
      </c>
      <c r="G298" s="174">
        <v>1968</v>
      </c>
      <c r="H298" s="174">
        <v>51.854550000000003</v>
      </c>
      <c r="I298" s="174">
        <v>49.764530000000001</v>
      </c>
      <c r="J298" s="3">
        <f t="shared" si="24"/>
        <v>6.7805804176837228</v>
      </c>
      <c r="K298" s="95">
        <f t="shared" si="27"/>
        <v>2.8835506991731853E-2</v>
      </c>
      <c r="L298" s="174">
        <f t="shared" si="28"/>
        <v>0.69682340146938981</v>
      </c>
      <c r="M298" s="174" t="str">
        <f t="shared" si="29"/>
        <v/>
      </c>
      <c r="N298" s="174">
        <f t="shared" si="25"/>
        <v>0.404775356615792</v>
      </c>
      <c r="O298" s="174">
        <v>291</v>
      </c>
      <c r="P298" s="174" t="e">
        <f t="shared" si="26"/>
        <v>#VALUE!</v>
      </c>
    </row>
    <row r="299" spans="2:16" x14ac:dyDescent="0.25">
      <c r="B299" s="174">
        <v>165061</v>
      </c>
      <c r="C299" s="174">
        <v>631</v>
      </c>
      <c r="D299" s="174">
        <v>452</v>
      </c>
      <c r="E299" s="174">
        <v>1180</v>
      </c>
      <c r="F299" s="174">
        <v>155.15</v>
      </c>
      <c r="G299" s="174">
        <v>1968</v>
      </c>
      <c r="H299" s="174">
        <v>51.854550000000003</v>
      </c>
      <c r="I299" s="174">
        <v>49.764530000000001</v>
      </c>
      <c r="J299" s="3">
        <f t="shared" si="24"/>
        <v>6.7805804176837228</v>
      </c>
      <c r="K299" s="95">
        <f t="shared" si="27"/>
        <v>2.8702899463602601E-2</v>
      </c>
      <c r="L299" s="174">
        <f t="shared" si="28"/>
        <v>0.69682340146938981</v>
      </c>
      <c r="M299" s="174" t="str">
        <f t="shared" si="29"/>
        <v/>
      </c>
      <c r="N299" s="174">
        <f t="shared" si="25"/>
        <v>0.40464274908766273</v>
      </c>
      <c r="O299" s="174">
        <v>292</v>
      </c>
      <c r="P299" s="174" t="e">
        <f t="shared" si="26"/>
        <v>#VALUE!</v>
      </c>
    </row>
    <row r="300" spans="2:16" x14ac:dyDescent="0.25">
      <c r="B300" s="174">
        <v>165630</v>
      </c>
      <c r="C300" s="174">
        <v>658</v>
      </c>
      <c r="D300" s="174">
        <v>428</v>
      </c>
      <c r="E300" s="174">
        <v>1179</v>
      </c>
      <c r="F300" s="174">
        <v>155.13</v>
      </c>
      <c r="G300" s="174">
        <v>1967</v>
      </c>
      <c r="H300" s="174">
        <v>51.840910000000001</v>
      </c>
      <c r="I300" s="174">
        <v>49.755589999999998</v>
      </c>
      <c r="J300" s="3">
        <f t="shared" si="24"/>
        <v>6.2155320495435262</v>
      </c>
      <c r="K300" s="95">
        <f t="shared" si="27"/>
        <v>2.8570291935473162E-2</v>
      </c>
      <c r="L300" s="174">
        <f t="shared" si="28"/>
        <v>0.69633174430704037</v>
      </c>
      <c r="M300" s="174" t="str">
        <f t="shared" si="29"/>
        <v/>
      </c>
      <c r="N300" s="174">
        <f t="shared" si="25"/>
        <v>0.4045101415595333</v>
      </c>
      <c r="O300" s="174">
        <v>293</v>
      </c>
      <c r="P300" s="174" t="e">
        <f t="shared" si="26"/>
        <v>#VALUE!</v>
      </c>
    </row>
    <row r="301" spans="2:16" x14ac:dyDescent="0.25">
      <c r="B301" s="174">
        <v>166198</v>
      </c>
      <c r="C301" s="174">
        <v>636</v>
      </c>
      <c r="D301" s="174">
        <v>448</v>
      </c>
      <c r="E301" s="174">
        <v>1179</v>
      </c>
      <c r="F301" s="174">
        <v>155.11000000000001</v>
      </c>
      <c r="G301" s="174">
        <v>1967</v>
      </c>
      <c r="H301" s="174">
        <v>51.85</v>
      </c>
      <c r="I301" s="174">
        <v>49.755589999999998</v>
      </c>
      <c r="J301" s="3">
        <f t="shared" si="24"/>
        <v>6.2155320495435262</v>
      </c>
      <c r="K301" s="95">
        <f t="shared" si="27"/>
        <v>2.843768440734391E-2</v>
      </c>
      <c r="L301" s="174">
        <f t="shared" si="28"/>
        <v>0.69657596110376585</v>
      </c>
      <c r="M301" s="174" t="str">
        <f t="shared" si="29"/>
        <v/>
      </c>
      <c r="N301" s="174">
        <f t="shared" si="25"/>
        <v>0.40437753403140403</v>
      </c>
      <c r="O301" s="174">
        <v>294</v>
      </c>
      <c r="P301" s="174" t="e">
        <f t="shared" si="26"/>
        <v>#VALUE!</v>
      </c>
    </row>
    <row r="302" spans="2:16" x14ac:dyDescent="0.25">
      <c r="B302" s="174">
        <v>166766</v>
      </c>
      <c r="C302" s="174">
        <v>637</v>
      </c>
      <c r="D302" s="174">
        <v>447</v>
      </c>
      <c r="E302" s="174">
        <v>1180</v>
      </c>
      <c r="F302" s="174">
        <v>155.09</v>
      </c>
      <c r="G302" s="174">
        <v>1968</v>
      </c>
      <c r="H302" s="174">
        <v>51.85</v>
      </c>
      <c r="I302" s="174">
        <v>49.764530000000001</v>
      </c>
      <c r="J302" s="3">
        <f t="shared" si="24"/>
        <v>6.7805804176837228</v>
      </c>
      <c r="K302" s="95">
        <f t="shared" si="27"/>
        <v>2.8305076879214471E-2</v>
      </c>
      <c r="L302" s="174">
        <f t="shared" si="28"/>
        <v>0.69670112069070411</v>
      </c>
      <c r="M302" s="174" t="str">
        <f t="shared" si="29"/>
        <v/>
      </c>
      <c r="N302" s="174">
        <f t="shared" si="25"/>
        <v>0.40424492650327459</v>
      </c>
      <c r="O302" s="174">
        <v>295</v>
      </c>
      <c r="P302" s="174" t="e">
        <f t="shared" si="26"/>
        <v>#VALUE!</v>
      </c>
    </row>
    <row r="303" spans="2:16" x14ac:dyDescent="0.25">
      <c r="B303" s="174">
        <v>167332</v>
      </c>
      <c r="C303" s="174">
        <v>650</v>
      </c>
      <c r="D303" s="174">
        <v>435</v>
      </c>
      <c r="E303" s="174">
        <v>1179</v>
      </c>
      <c r="F303" s="174">
        <v>155.07</v>
      </c>
      <c r="G303" s="174">
        <v>1967</v>
      </c>
      <c r="H303" s="174">
        <v>51.84545</v>
      </c>
      <c r="I303" s="174">
        <v>49.755589999999998</v>
      </c>
      <c r="J303" s="3">
        <f t="shared" si="24"/>
        <v>6.2155320495435262</v>
      </c>
      <c r="K303" s="95">
        <f t="shared" si="27"/>
        <v>2.8172469351085031E-2</v>
      </c>
      <c r="L303" s="174">
        <f t="shared" si="28"/>
        <v>0.69645371302045933</v>
      </c>
      <c r="M303" s="174" t="str">
        <f t="shared" si="29"/>
        <v/>
      </c>
      <c r="N303" s="174">
        <f t="shared" si="25"/>
        <v>0.40411231897514516</v>
      </c>
      <c r="O303" s="174">
        <v>296</v>
      </c>
      <c r="P303" s="174" t="e">
        <f t="shared" si="26"/>
        <v>#VALUE!</v>
      </c>
    </row>
    <row r="304" spans="2:16" x14ac:dyDescent="0.25">
      <c r="B304" s="174">
        <v>167898</v>
      </c>
      <c r="C304" s="174">
        <v>630</v>
      </c>
      <c r="D304" s="174">
        <v>452</v>
      </c>
      <c r="E304" s="174">
        <v>1180</v>
      </c>
      <c r="F304" s="174">
        <v>155.06</v>
      </c>
      <c r="G304" s="174">
        <v>1967</v>
      </c>
      <c r="H304" s="174">
        <v>51.859090000000002</v>
      </c>
      <c r="I304" s="174">
        <v>49.764530000000001</v>
      </c>
      <c r="J304" s="3">
        <f t="shared" si="24"/>
        <v>6.2155320495435262</v>
      </c>
      <c r="K304" s="95">
        <f t="shared" si="27"/>
        <v>2.8106165587020403E-2</v>
      </c>
      <c r="L304" s="174">
        <f t="shared" si="28"/>
        <v>0.69694542419381433</v>
      </c>
      <c r="M304" s="174" t="str">
        <f t="shared" si="29"/>
        <v/>
      </c>
      <c r="N304" s="174">
        <f t="shared" si="25"/>
        <v>0.40404601521108052</v>
      </c>
      <c r="O304" s="174">
        <v>297</v>
      </c>
      <c r="P304" s="174" t="e">
        <f t="shared" si="26"/>
        <v>#VALUE!</v>
      </c>
    </row>
    <row r="305" spans="2:16" x14ac:dyDescent="0.25">
      <c r="B305" s="174">
        <v>168463</v>
      </c>
      <c r="C305" s="174">
        <v>659</v>
      </c>
      <c r="D305" s="174">
        <v>427</v>
      </c>
      <c r="E305" s="174">
        <v>1179</v>
      </c>
      <c r="F305" s="174">
        <v>155.04</v>
      </c>
      <c r="G305" s="174">
        <v>1967</v>
      </c>
      <c r="H305" s="174">
        <v>51.840910000000001</v>
      </c>
      <c r="I305" s="174">
        <v>49.755589999999998</v>
      </c>
      <c r="J305" s="3">
        <f t="shared" si="24"/>
        <v>6.2155320495435262</v>
      </c>
      <c r="K305" s="95">
        <f t="shared" si="27"/>
        <v>2.7973558058890964E-2</v>
      </c>
      <c r="L305" s="174">
        <f t="shared" si="28"/>
        <v>0.69633174430704037</v>
      </c>
      <c r="M305" s="174" t="str">
        <f t="shared" si="29"/>
        <v/>
      </c>
      <c r="N305" s="174">
        <f t="shared" si="25"/>
        <v>0.40391340768295109</v>
      </c>
      <c r="O305" s="174">
        <v>298</v>
      </c>
      <c r="P305" s="174" t="e">
        <f t="shared" si="26"/>
        <v>#VALUE!</v>
      </c>
    </row>
    <row r="306" spans="2:16" x14ac:dyDescent="0.25">
      <c r="B306" s="174">
        <v>169028</v>
      </c>
      <c r="C306" s="174">
        <v>631</v>
      </c>
      <c r="D306" s="174">
        <v>452</v>
      </c>
      <c r="E306" s="174">
        <v>1180</v>
      </c>
      <c r="F306" s="174">
        <v>155.02000000000001</v>
      </c>
      <c r="G306" s="174">
        <v>1968</v>
      </c>
      <c r="H306" s="174">
        <v>51.854550000000003</v>
      </c>
      <c r="I306" s="174">
        <v>49.764530000000001</v>
      </c>
      <c r="J306" s="3">
        <f t="shared" si="24"/>
        <v>6.7805804176837228</v>
      </c>
      <c r="K306" s="95">
        <f t="shared" si="27"/>
        <v>2.7840950530761712E-2</v>
      </c>
      <c r="L306" s="174">
        <f t="shared" si="28"/>
        <v>0.69682340146938981</v>
      </c>
      <c r="M306" s="174" t="str">
        <f t="shared" si="29"/>
        <v/>
      </c>
      <c r="N306" s="174">
        <f t="shared" si="25"/>
        <v>0.40378080015482182</v>
      </c>
      <c r="O306" s="174">
        <v>299</v>
      </c>
      <c r="P306" s="174" t="e">
        <f t="shared" si="26"/>
        <v>#VALUE!</v>
      </c>
    </row>
    <row r="307" spans="2:16" x14ac:dyDescent="0.25">
      <c r="B307" s="174">
        <v>169592</v>
      </c>
      <c r="C307" s="174">
        <v>629</v>
      </c>
      <c r="D307" s="174">
        <v>454</v>
      </c>
      <c r="E307" s="174">
        <v>1179</v>
      </c>
      <c r="F307" s="174">
        <v>155.01</v>
      </c>
      <c r="G307" s="174">
        <v>1968</v>
      </c>
      <c r="H307" s="174">
        <v>51.854550000000003</v>
      </c>
      <c r="I307" s="174">
        <v>49.755589999999998</v>
      </c>
      <c r="J307" s="3">
        <f t="shared" si="24"/>
        <v>6.7805804176837228</v>
      </c>
      <c r="K307" s="95">
        <f t="shared" si="27"/>
        <v>2.77746467666969E-2</v>
      </c>
      <c r="L307" s="174">
        <f t="shared" si="28"/>
        <v>0.69669821991519587</v>
      </c>
      <c r="M307" s="174" t="str">
        <f t="shared" si="29"/>
        <v/>
      </c>
      <c r="N307" s="174">
        <f t="shared" si="25"/>
        <v>0.40371449639075702</v>
      </c>
      <c r="O307" s="174">
        <v>300</v>
      </c>
      <c r="P307" s="174" t="e">
        <f t="shared" si="26"/>
        <v>#VALUE!</v>
      </c>
    </row>
    <row r="308" spans="2:16" x14ac:dyDescent="0.25">
      <c r="B308" s="174">
        <v>170156</v>
      </c>
      <c r="C308" s="174">
        <v>640</v>
      </c>
      <c r="D308" s="174">
        <v>444</v>
      </c>
      <c r="E308" s="174">
        <v>1179</v>
      </c>
      <c r="F308" s="174">
        <v>154.99</v>
      </c>
      <c r="G308" s="174">
        <v>1967</v>
      </c>
      <c r="H308" s="174">
        <v>51.85</v>
      </c>
      <c r="I308" s="174">
        <v>49.755589999999998</v>
      </c>
      <c r="J308" s="3">
        <f t="shared" si="24"/>
        <v>6.2155320495435262</v>
      </c>
      <c r="K308" s="95">
        <f t="shared" si="27"/>
        <v>2.7642039238567648E-2</v>
      </c>
      <c r="L308" s="174">
        <f t="shared" si="28"/>
        <v>0.69657596110376585</v>
      </c>
      <c r="M308" s="174" t="str">
        <f t="shared" si="29"/>
        <v/>
      </c>
      <c r="N308" s="174">
        <f t="shared" si="25"/>
        <v>0.4035818888626278</v>
      </c>
      <c r="O308" s="174">
        <v>301</v>
      </c>
      <c r="P308" s="174" t="e">
        <f t="shared" si="26"/>
        <v>#VALUE!</v>
      </c>
    </row>
    <row r="309" spans="2:16" x14ac:dyDescent="0.25">
      <c r="B309" s="174">
        <v>170721</v>
      </c>
      <c r="C309" s="174">
        <v>651</v>
      </c>
      <c r="D309" s="174">
        <v>434</v>
      </c>
      <c r="E309" s="174">
        <v>1179</v>
      </c>
      <c r="F309" s="174">
        <v>154.97</v>
      </c>
      <c r="G309" s="174">
        <v>1967</v>
      </c>
      <c r="H309" s="174">
        <v>51.84545</v>
      </c>
      <c r="I309" s="174">
        <v>49.755589999999998</v>
      </c>
      <c r="J309" s="3">
        <f t="shared" si="24"/>
        <v>6.2155320495435262</v>
      </c>
      <c r="K309" s="95">
        <f t="shared" si="27"/>
        <v>2.7509431710438209E-2</v>
      </c>
      <c r="L309" s="174">
        <f t="shared" si="28"/>
        <v>0.69645371302045933</v>
      </c>
      <c r="M309" s="174" t="str">
        <f t="shared" si="29"/>
        <v/>
      </c>
      <c r="N309" s="174">
        <f t="shared" si="25"/>
        <v>0.40344928133449831</v>
      </c>
      <c r="O309" s="174">
        <v>302</v>
      </c>
      <c r="P309" s="174" t="e">
        <f t="shared" si="26"/>
        <v>#VALUE!</v>
      </c>
    </row>
    <row r="310" spans="2:16" x14ac:dyDescent="0.25">
      <c r="B310" s="174">
        <v>171285</v>
      </c>
      <c r="C310" s="174">
        <v>647</v>
      </c>
      <c r="D310" s="174">
        <v>438</v>
      </c>
      <c r="E310" s="174">
        <v>1180</v>
      </c>
      <c r="F310" s="174">
        <v>154.96</v>
      </c>
      <c r="G310" s="174">
        <v>1967</v>
      </c>
      <c r="H310" s="174">
        <v>51.84545</v>
      </c>
      <c r="I310" s="174">
        <v>49.764530000000001</v>
      </c>
      <c r="J310" s="3">
        <f t="shared" si="24"/>
        <v>6.2155320495435262</v>
      </c>
      <c r="K310" s="95">
        <f t="shared" si="27"/>
        <v>2.7443127946373581E-2</v>
      </c>
      <c r="L310" s="174">
        <f t="shared" si="28"/>
        <v>0.69657885064206926</v>
      </c>
      <c r="M310" s="174" t="str">
        <f t="shared" si="29"/>
        <v/>
      </c>
      <c r="N310" s="174">
        <f t="shared" si="25"/>
        <v>0.40338297757043373</v>
      </c>
      <c r="O310" s="174">
        <v>303</v>
      </c>
      <c r="P310" s="174" t="e">
        <f t="shared" si="26"/>
        <v>#VALUE!</v>
      </c>
    </row>
    <row r="311" spans="2:16" x14ac:dyDescent="0.25">
      <c r="B311" s="174">
        <v>171852</v>
      </c>
      <c r="C311" s="174">
        <v>650</v>
      </c>
      <c r="D311" s="174">
        <v>435</v>
      </c>
      <c r="E311" s="174">
        <v>1180</v>
      </c>
      <c r="F311" s="174">
        <v>154.94</v>
      </c>
      <c r="G311" s="174">
        <v>1968</v>
      </c>
      <c r="H311" s="174">
        <v>51.84545</v>
      </c>
      <c r="I311" s="174">
        <v>49.764530000000001</v>
      </c>
      <c r="J311" s="3">
        <f t="shared" si="24"/>
        <v>6.7805804176837228</v>
      </c>
      <c r="K311" s="95">
        <f t="shared" si="27"/>
        <v>2.7310520418244142E-2</v>
      </c>
      <c r="L311" s="174">
        <f t="shared" si="28"/>
        <v>0.69657885064206926</v>
      </c>
      <c r="M311" s="174" t="str">
        <f t="shared" si="29"/>
        <v/>
      </c>
      <c r="N311" s="174">
        <f t="shared" si="25"/>
        <v>0.4032503700423043</v>
      </c>
      <c r="O311" s="174">
        <v>304</v>
      </c>
      <c r="P311" s="174" t="e">
        <f t="shared" si="26"/>
        <v>#VALUE!</v>
      </c>
    </row>
    <row r="312" spans="2:16" x14ac:dyDescent="0.25">
      <c r="B312" s="174">
        <v>172420</v>
      </c>
      <c r="C312" s="174">
        <v>639</v>
      </c>
      <c r="D312" s="174">
        <v>445</v>
      </c>
      <c r="E312" s="174">
        <v>1178</v>
      </c>
      <c r="F312" s="174">
        <v>154.91999999999999</v>
      </c>
      <c r="G312" s="174">
        <v>1968</v>
      </c>
      <c r="H312" s="174">
        <v>51.85</v>
      </c>
      <c r="I312" s="174">
        <v>49.746650000000002</v>
      </c>
      <c r="J312" s="3">
        <f t="shared" si="24"/>
        <v>6.7805804176837228</v>
      </c>
      <c r="K312" s="95">
        <f t="shared" si="27"/>
        <v>2.7177912890114703E-2</v>
      </c>
      <c r="L312" s="174">
        <f t="shared" si="28"/>
        <v>0.6964508015168277</v>
      </c>
      <c r="M312" s="174" t="str">
        <f t="shared" si="29"/>
        <v/>
      </c>
      <c r="N312" s="174">
        <f t="shared" si="25"/>
        <v>0.40311776251417486</v>
      </c>
      <c r="O312" s="174">
        <v>305</v>
      </c>
      <c r="P312" s="174" t="e">
        <f t="shared" si="26"/>
        <v>#VALUE!</v>
      </c>
    </row>
    <row r="313" spans="2:16" x14ac:dyDescent="0.25">
      <c r="B313" s="174">
        <v>172990</v>
      </c>
      <c r="C313" s="174">
        <v>636</v>
      </c>
      <c r="D313" s="174">
        <v>448</v>
      </c>
      <c r="E313" s="174">
        <v>1179</v>
      </c>
      <c r="F313" s="174">
        <v>154.91</v>
      </c>
      <c r="G313" s="174">
        <v>1968</v>
      </c>
      <c r="H313" s="174">
        <v>51.85</v>
      </c>
      <c r="I313" s="174">
        <v>49.755589999999998</v>
      </c>
      <c r="J313" s="3">
        <f t="shared" si="24"/>
        <v>6.7805804176837228</v>
      </c>
      <c r="K313" s="95">
        <f t="shared" si="27"/>
        <v>2.7111609126050078E-2</v>
      </c>
      <c r="L313" s="174">
        <f t="shared" si="28"/>
        <v>0.69657596110376585</v>
      </c>
      <c r="M313" s="174" t="str">
        <f t="shared" si="29"/>
        <v/>
      </c>
      <c r="N313" s="174">
        <f t="shared" si="25"/>
        <v>0.40305145875011023</v>
      </c>
      <c r="O313" s="174">
        <v>306</v>
      </c>
      <c r="P313" s="174" t="e">
        <f t="shared" si="26"/>
        <v>#VALUE!</v>
      </c>
    </row>
    <row r="314" spans="2:16" x14ac:dyDescent="0.25">
      <c r="B314" s="174">
        <v>173559</v>
      </c>
      <c r="C314" s="174">
        <v>650</v>
      </c>
      <c r="D314" s="174">
        <v>436</v>
      </c>
      <c r="E314" s="174">
        <v>1179</v>
      </c>
      <c r="F314" s="174">
        <v>154.88999999999999</v>
      </c>
      <c r="G314" s="174">
        <v>1968</v>
      </c>
      <c r="H314" s="174">
        <v>51.840910000000001</v>
      </c>
      <c r="I314" s="174">
        <v>49.755589999999998</v>
      </c>
      <c r="J314" s="3">
        <f t="shared" si="24"/>
        <v>6.7805804176837228</v>
      </c>
      <c r="K314" s="95">
        <f t="shared" si="27"/>
        <v>2.6979001597920639E-2</v>
      </c>
      <c r="L314" s="174">
        <f t="shared" si="28"/>
        <v>0.69633174430704037</v>
      </c>
      <c r="M314" s="174" t="str">
        <f t="shared" si="29"/>
        <v/>
      </c>
      <c r="N314" s="174">
        <f t="shared" si="25"/>
        <v>0.40291885122198079</v>
      </c>
      <c r="O314" s="174">
        <v>307</v>
      </c>
      <c r="P314" s="174" t="e">
        <f t="shared" si="26"/>
        <v>#VALUE!</v>
      </c>
    </row>
    <row r="315" spans="2:16" x14ac:dyDescent="0.25">
      <c r="B315" s="174">
        <v>174127</v>
      </c>
      <c r="C315" s="174">
        <v>646</v>
      </c>
      <c r="D315" s="174">
        <v>439</v>
      </c>
      <c r="E315" s="174">
        <v>1179</v>
      </c>
      <c r="F315" s="174">
        <v>154.88</v>
      </c>
      <c r="G315" s="174">
        <v>1967</v>
      </c>
      <c r="H315" s="174">
        <v>51.84545</v>
      </c>
      <c r="I315" s="174">
        <v>49.755589999999998</v>
      </c>
      <c r="J315" s="3">
        <f t="shared" si="24"/>
        <v>6.2155320495435262</v>
      </c>
      <c r="K315" s="95">
        <f t="shared" si="27"/>
        <v>2.6912697833856011E-2</v>
      </c>
      <c r="L315" s="174">
        <f t="shared" si="28"/>
        <v>0.69645371302045933</v>
      </c>
      <c r="M315" s="174" t="str">
        <f t="shared" si="29"/>
        <v/>
      </c>
      <c r="N315" s="174">
        <f t="shared" si="25"/>
        <v>0.40285254745791615</v>
      </c>
      <c r="O315" s="174">
        <v>308</v>
      </c>
      <c r="P315" s="174" t="e">
        <f t="shared" si="26"/>
        <v>#VALUE!</v>
      </c>
    </row>
    <row r="316" spans="2:16" x14ac:dyDescent="0.25">
      <c r="B316" s="174">
        <v>174693</v>
      </c>
      <c r="C316" s="174">
        <v>626</v>
      </c>
      <c r="D316" s="174">
        <v>457</v>
      </c>
      <c r="E316" s="174">
        <v>1180</v>
      </c>
      <c r="F316" s="174">
        <v>154.86000000000001</v>
      </c>
      <c r="G316" s="174">
        <v>1967</v>
      </c>
      <c r="H316" s="174">
        <v>51.854550000000003</v>
      </c>
      <c r="I316" s="174">
        <v>49.764530000000001</v>
      </c>
      <c r="J316" s="3">
        <f t="shared" si="24"/>
        <v>6.2155320495435262</v>
      </c>
      <c r="K316" s="95">
        <f t="shared" si="27"/>
        <v>2.6780090305726759E-2</v>
      </c>
      <c r="L316" s="174">
        <f t="shared" si="28"/>
        <v>0.69682340146938981</v>
      </c>
      <c r="M316" s="174" t="str">
        <f t="shared" si="29"/>
        <v/>
      </c>
      <c r="N316" s="174">
        <f t="shared" si="25"/>
        <v>0.40271993992978689</v>
      </c>
      <c r="O316" s="174">
        <v>309</v>
      </c>
      <c r="P316" s="174" t="e">
        <f t="shared" si="26"/>
        <v>#VALUE!</v>
      </c>
    </row>
    <row r="317" spans="2:16" x14ac:dyDescent="0.25">
      <c r="B317" s="174">
        <v>175259</v>
      </c>
      <c r="C317" s="174">
        <v>632</v>
      </c>
      <c r="D317" s="174">
        <v>451</v>
      </c>
      <c r="E317" s="174">
        <v>1179</v>
      </c>
      <c r="F317" s="174">
        <v>154.84</v>
      </c>
      <c r="G317" s="174">
        <v>1967</v>
      </c>
      <c r="H317" s="174">
        <v>51.854550000000003</v>
      </c>
      <c r="I317" s="174">
        <v>49.755589999999998</v>
      </c>
      <c r="J317" s="3">
        <f t="shared" si="24"/>
        <v>6.2155320495435262</v>
      </c>
      <c r="K317" s="95">
        <f t="shared" si="27"/>
        <v>2.664748277759732E-2</v>
      </c>
      <c r="L317" s="174">
        <f t="shared" si="28"/>
        <v>0.69669821991519587</v>
      </c>
      <c r="M317" s="174" t="str">
        <f t="shared" si="29"/>
        <v/>
      </c>
      <c r="N317" s="174">
        <f t="shared" si="25"/>
        <v>0.40258733240165745</v>
      </c>
      <c r="O317" s="174">
        <v>310</v>
      </c>
      <c r="P317" s="174" t="e">
        <f t="shared" si="26"/>
        <v>#VALUE!</v>
      </c>
    </row>
    <row r="318" spans="2:16" x14ac:dyDescent="0.25">
      <c r="B318" s="174">
        <v>175824</v>
      </c>
      <c r="C318" s="174">
        <v>635</v>
      </c>
      <c r="D318" s="174">
        <v>449</v>
      </c>
      <c r="E318" s="174">
        <v>1179</v>
      </c>
      <c r="F318" s="174">
        <v>154.83000000000001</v>
      </c>
      <c r="G318" s="174">
        <v>1966</v>
      </c>
      <c r="H318" s="174">
        <v>51.85</v>
      </c>
      <c r="I318" s="174">
        <v>49.755589999999998</v>
      </c>
      <c r="J318" s="3">
        <f t="shared" si="24"/>
        <v>5.6504836814031023</v>
      </c>
      <c r="K318" s="95">
        <f t="shared" si="27"/>
        <v>2.6581179013532696E-2</v>
      </c>
      <c r="L318" s="174">
        <f t="shared" si="28"/>
        <v>0.69657596110376585</v>
      </c>
      <c r="M318" s="174" t="str">
        <f t="shared" si="29"/>
        <v/>
      </c>
      <c r="N318" s="174">
        <f t="shared" si="25"/>
        <v>0.40252102863759281</v>
      </c>
      <c r="O318" s="174">
        <v>311</v>
      </c>
      <c r="P318" s="174" t="e">
        <f t="shared" si="26"/>
        <v>#VALUE!</v>
      </c>
    </row>
    <row r="319" spans="2:16" x14ac:dyDescent="0.25">
      <c r="B319" s="174">
        <v>176389</v>
      </c>
      <c r="C319" s="174">
        <v>637</v>
      </c>
      <c r="D319" s="174">
        <v>447</v>
      </c>
      <c r="E319" s="174">
        <v>1179</v>
      </c>
      <c r="F319" s="174">
        <v>154.82</v>
      </c>
      <c r="G319" s="174">
        <v>1967</v>
      </c>
      <c r="H319" s="174">
        <v>51.84545</v>
      </c>
      <c r="I319" s="174">
        <v>49.755589999999998</v>
      </c>
      <c r="J319" s="3">
        <f t="shared" si="24"/>
        <v>6.2155320495435262</v>
      </c>
      <c r="K319" s="95">
        <f t="shared" si="27"/>
        <v>2.6514875249467881E-2</v>
      </c>
      <c r="L319" s="174">
        <f t="shared" si="28"/>
        <v>0.69645371302045933</v>
      </c>
      <c r="M319" s="174" t="str">
        <f t="shared" si="29"/>
        <v/>
      </c>
      <c r="N319" s="174">
        <f t="shared" si="25"/>
        <v>0.40245472487352801</v>
      </c>
      <c r="O319" s="174">
        <v>312</v>
      </c>
      <c r="P319" s="174" t="e">
        <f t="shared" si="26"/>
        <v>#VALUE!</v>
      </c>
    </row>
    <row r="320" spans="2:16" x14ac:dyDescent="0.25">
      <c r="B320" s="174">
        <v>176953</v>
      </c>
      <c r="C320" s="174">
        <v>645</v>
      </c>
      <c r="D320" s="174">
        <v>439</v>
      </c>
      <c r="E320" s="174">
        <v>1179</v>
      </c>
      <c r="F320" s="174">
        <v>154.80000000000001</v>
      </c>
      <c r="G320" s="174">
        <v>1967</v>
      </c>
      <c r="H320" s="174">
        <v>51.84545</v>
      </c>
      <c r="I320" s="174">
        <v>49.755589999999998</v>
      </c>
      <c r="J320" s="3">
        <f t="shared" si="24"/>
        <v>6.2155320495435262</v>
      </c>
      <c r="K320" s="95">
        <f t="shared" si="27"/>
        <v>2.6382267721338629E-2</v>
      </c>
      <c r="L320" s="174">
        <f t="shared" si="28"/>
        <v>0.69645371302045933</v>
      </c>
      <c r="M320" s="174" t="str">
        <f t="shared" si="29"/>
        <v/>
      </c>
      <c r="N320" s="174">
        <f t="shared" si="25"/>
        <v>0.40232211734539874</v>
      </c>
      <c r="O320" s="174">
        <v>313</v>
      </c>
      <c r="P320" s="174" t="e">
        <f t="shared" si="26"/>
        <v>#VALUE!</v>
      </c>
    </row>
    <row r="321" spans="2:16" x14ac:dyDescent="0.25">
      <c r="B321" s="174">
        <v>177517</v>
      </c>
      <c r="C321" s="174">
        <v>625</v>
      </c>
      <c r="D321" s="174">
        <v>457</v>
      </c>
      <c r="E321" s="174">
        <v>1179</v>
      </c>
      <c r="F321" s="174">
        <v>154.79</v>
      </c>
      <c r="G321" s="174">
        <v>1967</v>
      </c>
      <c r="H321" s="174">
        <v>51.859090000000002</v>
      </c>
      <c r="I321" s="174">
        <v>49.755589999999998</v>
      </c>
      <c r="J321" s="3">
        <f t="shared" si="24"/>
        <v>6.2155320495435262</v>
      </c>
      <c r="K321" s="95">
        <f t="shared" si="27"/>
        <v>2.6315963957273817E-2</v>
      </c>
      <c r="L321" s="174">
        <f t="shared" si="28"/>
        <v>0.69682022071872285</v>
      </c>
      <c r="M321" s="174" t="str">
        <f t="shared" si="29"/>
        <v/>
      </c>
      <c r="N321" s="174">
        <f t="shared" si="25"/>
        <v>0.40225581358133394</v>
      </c>
      <c r="O321" s="174">
        <v>314</v>
      </c>
      <c r="P321" s="174" t="e">
        <f t="shared" si="26"/>
        <v>#VALUE!</v>
      </c>
    </row>
    <row r="322" spans="2:16" x14ac:dyDescent="0.25">
      <c r="B322" s="174">
        <v>178081</v>
      </c>
      <c r="C322" s="174">
        <v>630</v>
      </c>
      <c r="D322" s="174">
        <v>453</v>
      </c>
      <c r="E322" s="174">
        <v>1179</v>
      </c>
      <c r="F322" s="174">
        <v>154.78</v>
      </c>
      <c r="G322" s="174">
        <v>1967</v>
      </c>
      <c r="H322" s="174">
        <v>51.854550000000003</v>
      </c>
      <c r="I322" s="174">
        <v>49.755589999999998</v>
      </c>
      <c r="J322" s="3">
        <f t="shared" si="24"/>
        <v>6.2155320495435262</v>
      </c>
      <c r="K322" s="95">
        <f t="shared" si="27"/>
        <v>2.6249660193209189E-2</v>
      </c>
      <c r="L322" s="174">
        <f t="shared" si="28"/>
        <v>0.69669821991519587</v>
      </c>
      <c r="M322" s="174" t="str">
        <f t="shared" si="29"/>
        <v/>
      </c>
      <c r="N322" s="174">
        <f t="shared" si="25"/>
        <v>0.40218950981726931</v>
      </c>
      <c r="O322" s="174">
        <v>315</v>
      </c>
      <c r="P322" s="174" t="e">
        <f t="shared" si="26"/>
        <v>#VALUE!</v>
      </c>
    </row>
    <row r="323" spans="2:16" x14ac:dyDescent="0.25">
      <c r="B323" s="174">
        <v>178646</v>
      </c>
      <c r="C323" s="174">
        <v>670</v>
      </c>
      <c r="D323" s="174">
        <v>418</v>
      </c>
      <c r="E323" s="174">
        <v>1179</v>
      </c>
      <c r="F323" s="174">
        <v>154.76</v>
      </c>
      <c r="G323" s="174">
        <v>1967</v>
      </c>
      <c r="H323" s="174">
        <v>51.83182</v>
      </c>
      <c r="I323" s="174">
        <v>49.755589999999998</v>
      </c>
      <c r="J323" s="3">
        <f t="shared" si="24"/>
        <v>6.2155320495435262</v>
      </c>
      <c r="K323" s="95">
        <f t="shared" si="27"/>
        <v>2.611705266507975E-2</v>
      </c>
      <c r="L323" s="174">
        <f t="shared" si="28"/>
        <v>0.69608757032854596</v>
      </c>
      <c r="M323" s="174" t="str">
        <f t="shared" si="29"/>
        <v/>
      </c>
      <c r="N323" s="174">
        <f t="shared" si="25"/>
        <v>0.40205690228913987</v>
      </c>
      <c r="O323" s="174">
        <v>316</v>
      </c>
      <c r="P323" s="174" t="e">
        <f t="shared" si="26"/>
        <v>#VALUE!</v>
      </c>
    </row>
    <row r="324" spans="2:16" x14ac:dyDescent="0.25">
      <c r="B324" s="174">
        <v>179210</v>
      </c>
      <c r="C324" s="174">
        <v>646</v>
      </c>
      <c r="D324" s="174">
        <v>439</v>
      </c>
      <c r="E324" s="174">
        <v>1179</v>
      </c>
      <c r="F324" s="174">
        <v>154.75</v>
      </c>
      <c r="G324" s="174">
        <v>1968</v>
      </c>
      <c r="H324" s="174">
        <v>51.84545</v>
      </c>
      <c r="I324" s="174">
        <v>49.755589999999998</v>
      </c>
      <c r="J324" s="3">
        <f t="shared" si="24"/>
        <v>6.7805804176837228</v>
      </c>
      <c r="K324" s="95">
        <f t="shared" si="27"/>
        <v>2.6050748901015126E-2</v>
      </c>
      <c r="L324" s="174">
        <f t="shared" si="28"/>
        <v>0.69645371302045933</v>
      </c>
      <c r="M324" s="174" t="str">
        <f t="shared" si="29"/>
        <v/>
      </c>
      <c r="N324" s="174">
        <f t="shared" si="25"/>
        <v>0.40199059852507524</v>
      </c>
      <c r="O324" s="174">
        <v>317</v>
      </c>
      <c r="P324" s="174" t="e">
        <f t="shared" si="26"/>
        <v>#VALUE!</v>
      </c>
    </row>
    <row r="325" spans="2:16" x14ac:dyDescent="0.25">
      <c r="B325" s="174">
        <v>179775</v>
      </c>
      <c r="C325" s="174">
        <v>642</v>
      </c>
      <c r="D325" s="174">
        <v>442</v>
      </c>
      <c r="E325" s="174">
        <v>1180</v>
      </c>
      <c r="F325" s="174">
        <v>154.74</v>
      </c>
      <c r="G325" s="174">
        <v>1967</v>
      </c>
      <c r="H325" s="174">
        <v>51.85</v>
      </c>
      <c r="I325" s="174">
        <v>49.764530000000001</v>
      </c>
      <c r="J325" s="3">
        <f t="shared" si="24"/>
        <v>6.2155320495435262</v>
      </c>
      <c r="K325" s="95">
        <f t="shared" si="27"/>
        <v>2.5984445136950498E-2</v>
      </c>
      <c r="L325" s="174">
        <f t="shared" si="28"/>
        <v>0.69670112069070411</v>
      </c>
      <c r="M325" s="174" t="str">
        <f t="shared" si="29"/>
        <v/>
      </c>
      <c r="N325" s="174">
        <f t="shared" si="25"/>
        <v>0.4019242947610106</v>
      </c>
      <c r="O325" s="174">
        <v>318</v>
      </c>
      <c r="P325" s="174" t="e">
        <f t="shared" si="26"/>
        <v>#VALUE!</v>
      </c>
    </row>
    <row r="326" spans="2:16" x14ac:dyDescent="0.25">
      <c r="B326" s="174">
        <v>180343</v>
      </c>
      <c r="C326" s="174">
        <v>663</v>
      </c>
      <c r="D326" s="174">
        <v>424</v>
      </c>
      <c r="E326" s="174">
        <v>1179</v>
      </c>
      <c r="F326" s="174">
        <v>154.72</v>
      </c>
      <c r="G326" s="174">
        <v>1966</v>
      </c>
      <c r="H326" s="174">
        <v>51.840910000000001</v>
      </c>
      <c r="I326" s="174">
        <v>49.755589999999998</v>
      </c>
      <c r="J326" s="3">
        <f t="shared" si="24"/>
        <v>5.6504836814031023</v>
      </c>
      <c r="K326" s="95">
        <f t="shared" si="27"/>
        <v>2.5851837608821059E-2</v>
      </c>
      <c r="L326" s="174">
        <f t="shared" si="28"/>
        <v>0.69633174430704037</v>
      </c>
      <c r="M326" s="174" t="str">
        <f t="shared" si="29"/>
        <v/>
      </c>
      <c r="N326" s="174">
        <f t="shared" si="25"/>
        <v>0.40179168723288117</v>
      </c>
      <c r="O326" s="174">
        <v>319</v>
      </c>
      <c r="P326" s="174" t="e">
        <f t="shared" si="26"/>
        <v>#VALUE!</v>
      </c>
    </row>
    <row r="327" spans="2:16" x14ac:dyDescent="0.25">
      <c r="B327" s="174">
        <v>180911</v>
      </c>
      <c r="C327" s="174">
        <v>651</v>
      </c>
      <c r="D327" s="174">
        <v>435</v>
      </c>
      <c r="E327" s="174">
        <v>1179</v>
      </c>
      <c r="F327" s="174">
        <v>154.71</v>
      </c>
      <c r="G327" s="174">
        <v>1966</v>
      </c>
      <c r="H327" s="174">
        <v>51.840910000000001</v>
      </c>
      <c r="I327" s="174">
        <v>49.755589999999998</v>
      </c>
      <c r="J327" s="3">
        <f t="shared" si="24"/>
        <v>5.6504836814031023</v>
      </c>
      <c r="K327" s="95">
        <f t="shared" si="27"/>
        <v>2.5785533844756434E-2</v>
      </c>
      <c r="L327" s="174">
        <f t="shared" si="28"/>
        <v>0.69633174430704037</v>
      </c>
      <c r="M327" s="174" t="str">
        <f t="shared" si="29"/>
        <v/>
      </c>
      <c r="N327" s="174">
        <f t="shared" si="25"/>
        <v>0.40172538346881659</v>
      </c>
      <c r="O327" s="174">
        <v>320</v>
      </c>
      <c r="P327" s="174" t="e">
        <f t="shared" si="26"/>
        <v>#VALUE!</v>
      </c>
    </row>
    <row r="328" spans="2:16" x14ac:dyDescent="0.25">
      <c r="B328" s="174">
        <v>181480</v>
      </c>
      <c r="C328" s="174">
        <v>647</v>
      </c>
      <c r="D328" s="174">
        <v>438</v>
      </c>
      <c r="E328" s="174">
        <v>1179</v>
      </c>
      <c r="F328" s="174">
        <v>154.69999999999999</v>
      </c>
      <c r="G328" s="174">
        <v>1967</v>
      </c>
      <c r="H328" s="174">
        <v>51.84545</v>
      </c>
      <c r="I328" s="174">
        <v>49.755589999999998</v>
      </c>
      <c r="J328" s="3">
        <f t="shared" ref="J328:J391" si="30">G328/I$6-I$5/I$6</f>
        <v>6.2155320495435262</v>
      </c>
      <c r="K328" s="95">
        <f t="shared" si="27"/>
        <v>2.5719230080691619E-2</v>
      </c>
      <c r="L328" s="174">
        <f t="shared" si="28"/>
        <v>0.69645371302045933</v>
      </c>
      <c r="M328" s="174" t="str">
        <f t="shared" si="29"/>
        <v/>
      </c>
      <c r="N328" s="174">
        <f t="shared" ref="N328:N391" si="31">IF(B328="","",K328+1/2.66)</f>
        <v>0.40165907970475173</v>
      </c>
      <c r="O328" s="174">
        <v>321</v>
      </c>
      <c r="P328" s="174" t="e">
        <f t="shared" ref="P328:P391" si="32">IF(B328="","",(F328-N$4)/N$4)</f>
        <v>#VALUE!</v>
      </c>
    </row>
    <row r="329" spans="2:16" x14ac:dyDescent="0.25">
      <c r="B329" s="174">
        <v>182049</v>
      </c>
      <c r="C329" s="174">
        <v>650</v>
      </c>
      <c r="D329" s="174">
        <v>436</v>
      </c>
      <c r="E329" s="174">
        <v>1179</v>
      </c>
      <c r="F329" s="174">
        <v>154.69</v>
      </c>
      <c r="G329" s="174">
        <v>1967</v>
      </c>
      <c r="H329" s="174">
        <v>51.840910000000001</v>
      </c>
      <c r="I329" s="174">
        <v>49.755589999999998</v>
      </c>
      <c r="J329" s="3">
        <f t="shared" si="30"/>
        <v>6.2155320495435262</v>
      </c>
      <c r="K329" s="95">
        <f t="shared" ref="K329:K392" si="33">IF(B329="",0,(F329-K$2)/K$2)</f>
        <v>2.5652926316626995E-2</v>
      </c>
      <c r="L329" s="174">
        <f t="shared" ref="L329:L392" si="34">IF(B329="","",H329*H329*I329/4*3.1416/K$2/1000)</f>
        <v>0.69633174430704037</v>
      </c>
      <c r="M329" s="174" t="str">
        <f t="shared" ref="M329:M392" si="35">IF(OR(J329="",-(J329-MAX(J$8:J$58))&lt;0),"",-(J329))</f>
        <v/>
      </c>
      <c r="N329" s="174">
        <f t="shared" si="31"/>
        <v>0.4015927759406871</v>
      </c>
      <c r="O329" s="174">
        <v>322</v>
      </c>
      <c r="P329" s="174" t="e">
        <f t="shared" si="32"/>
        <v>#VALUE!</v>
      </c>
    </row>
    <row r="330" spans="2:16" x14ac:dyDescent="0.25">
      <c r="B330" s="174">
        <v>182617</v>
      </c>
      <c r="C330" s="174">
        <v>645</v>
      </c>
      <c r="D330" s="174">
        <v>441</v>
      </c>
      <c r="E330" s="174">
        <v>1178</v>
      </c>
      <c r="F330" s="174">
        <v>154.68</v>
      </c>
      <c r="G330" s="174">
        <v>1967</v>
      </c>
      <c r="H330" s="174">
        <v>51.840910000000001</v>
      </c>
      <c r="I330" s="174">
        <v>49.746650000000002</v>
      </c>
      <c r="J330" s="3">
        <f t="shared" si="30"/>
        <v>6.2155320495435262</v>
      </c>
      <c r="K330" s="95">
        <f t="shared" si="33"/>
        <v>2.5586622552562367E-2</v>
      </c>
      <c r="L330" s="174">
        <f t="shared" si="34"/>
        <v>0.69620662860056204</v>
      </c>
      <c r="M330" s="174" t="str">
        <f t="shared" si="35"/>
        <v/>
      </c>
      <c r="N330" s="174">
        <f t="shared" si="31"/>
        <v>0.40152647217662252</v>
      </c>
      <c r="O330" s="174">
        <v>323</v>
      </c>
      <c r="P330" s="174" t="e">
        <f t="shared" si="32"/>
        <v>#VALUE!</v>
      </c>
    </row>
    <row r="331" spans="2:16" x14ac:dyDescent="0.25">
      <c r="B331" s="174">
        <v>183184</v>
      </c>
      <c r="C331" s="174">
        <v>623</v>
      </c>
      <c r="D331" s="174">
        <v>459</v>
      </c>
      <c r="E331" s="174">
        <v>1179</v>
      </c>
      <c r="F331" s="174">
        <v>154.66999999999999</v>
      </c>
      <c r="G331" s="174">
        <v>1967</v>
      </c>
      <c r="H331" s="174">
        <v>51.859090000000002</v>
      </c>
      <c r="I331" s="174">
        <v>49.755589999999998</v>
      </c>
      <c r="J331" s="3">
        <f t="shared" si="30"/>
        <v>6.2155320495435262</v>
      </c>
      <c r="K331" s="95">
        <f t="shared" si="33"/>
        <v>2.5520318788497556E-2</v>
      </c>
      <c r="L331" s="174">
        <f t="shared" si="34"/>
        <v>0.69682022071872285</v>
      </c>
      <c r="M331" s="174" t="str">
        <f t="shared" si="35"/>
        <v/>
      </c>
      <c r="N331" s="174">
        <f t="shared" si="31"/>
        <v>0.40146016841255766</v>
      </c>
      <c r="O331" s="174">
        <v>324</v>
      </c>
      <c r="P331" s="174" t="e">
        <f t="shared" si="32"/>
        <v>#VALUE!</v>
      </c>
    </row>
    <row r="332" spans="2:16" x14ac:dyDescent="0.25">
      <c r="B332" s="174">
        <v>183750</v>
      </c>
      <c r="C332" s="174">
        <v>652</v>
      </c>
      <c r="D332" s="174">
        <v>434</v>
      </c>
      <c r="E332" s="174">
        <v>1179</v>
      </c>
      <c r="F332" s="174">
        <v>154.66</v>
      </c>
      <c r="G332" s="174">
        <v>1967</v>
      </c>
      <c r="H332" s="174">
        <v>51.840910000000001</v>
      </c>
      <c r="I332" s="174">
        <v>49.755589999999998</v>
      </c>
      <c r="J332" s="3">
        <f t="shared" si="30"/>
        <v>6.2155320495435262</v>
      </c>
      <c r="K332" s="95">
        <f t="shared" si="33"/>
        <v>2.5454015024432928E-2</v>
      </c>
      <c r="L332" s="174">
        <f t="shared" si="34"/>
        <v>0.69633174430704037</v>
      </c>
      <c r="M332" s="174" t="str">
        <f t="shared" si="35"/>
        <v/>
      </c>
      <c r="N332" s="174">
        <f t="shared" si="31"/>
        <v>0.40139386464849308</v>
      </c>
      <c r="O332" s="174">
        <v>325</v>
      </c>
      <c r="P332" s="174" t="e">
        <f t="shared" si="32"/>
        <v>#VALUE!</v>
      </c>
    </row>
    <row r="333" spans="2:16" x14ac:dyDescent="0.25">
      <c r="B333" s="174">
        <v>184314</v>
      </c>
      <c r="C333" s="174">
        <v>644</v>
      </c>
      <c r="D333" s="174">
        <v>441</v>
      </c>
      <c r="E333" s="174">
        <v>1179</v>
      </c>
      <c r="F333" s="174">
        <v>154.65</v>
      </c>
      <c r="G333" s="174">
        <v>1967</v>
      </c>
      <c r="H333" s="174">
        <v>51.84545</v>
      </c>
      <c r="I333" s="174">
        <v>49.755589999999998</v>
      </c>
      <c r="J333" s="3">
        <f t="shared" si="30"/>
        <v>6.2155320495435262</v>
      </c>
      <c r="K333" s="95">
        <f t="shared" si="33"/>
        <v>2.5387711260368304E-2</v>
      </c>
      <c r="L333" s="174">
        <f t="shared" si="34"/>
        <v>0.69645371302045933</v>
      </c>
      <c r="M333" s="174" t="str">
        <f t="shared" si="35"/>
        <v/>
      </c>
      <c r="N333" s="174">
        <f t="shared" si="31"/>
        <v>0.40132756088442845</v>
      </c>
      <c r="O333" s="174">
        <v>326</v>
      </c>
      <c r="P333" s="174" t="e">
        <f t="shared" si="32"/>
        <v>#VALUE!</v>
      </c>
    </row>
    <row r="334" spans="2:16" x14ac:dyDescent="0.25">
      <c r="B334" s="174">
        <v>184878</v>
      </c>
      <c r="C334" s="174">
        <v>637</v>
      </c>
      <c r="D334" s="174">
        <v>449</v>
      </c>
      <c r="E334" s="174">
        <v>1179</v>
      </c>
      <c r="F334" s="174">
        <v>154.63999999999999</v>
      </c>
      <c r="G334" s="174">
        <v>1967</v>
      </c>
      <c r="H334" s="174">
        <v>51.840910000000001</v>
      </c>
      <c r="I334" s="174">
        <v>49.755589999999998</v>
      </c>
      <c r="J334" s="3">
        <f t="shared" si="30"/>
        <v>6.2155320495435262</v>
      </c>
      <c r="K334" s="95">
        <f t="shared" si="33"/>
        <v>2.5321407496303489E-2</v>
      </c>
      <c r="L334" s="174">
        <f t="shared" si="34"/>
        <v>0.69633174430704037</v>
      </c>
      <c r="M334" s="174" t="str">
        <f t="shared" si="35"/>
        <v/>
      </c>
      <c r="N334" s="174">
        <f t="shared" si="31"/>
        <v>0.40126125712036365</v>
      </c>
      <c r="O334" s="174">
        <v>327</v>
      </c>
      <c r="P334" s="174" t="e">
        <f t="shared" si="32"/>
        <v>#VALUE!</v>
      </c>
    </row>
    <row r="335" spans="2:16" x14ac:dyDescent="0.25">
      <c r="B335" s="174">
        <v>185442</v>
      </c>
      <c r="C335" s="174">
        <v>653</v>
      </c>
      <c r="D335" s="174">
        <v>433</v>
      </c>
      <c r="E335" s="174">
        <v>1179</v>
      </c>
      <c r="F335" s="174">
        <v>154.63</v>
      </c>
      <c r="G335" s="174">
        <v>1967</v>
      </c>
      <c r="H335" s="174">
        <v>51.840910000000001</v>
      </c>
      <c r="I335" s="174">
        <v>49.755589999999998</v>
      </c>
      <c r="J335" s="3">
        <f t="shared" si="30"/>
        <v>6.2155320495435262</v>
      </c>
      <c r="K335" s="95">
        <f t="shared" si="33"/>
        <v>2.5255103732238864E-2</v>
      </c>
      <c r="L335" s="174">
        <f t="shared" si="34"/>
        <v>0.69633174430704037</v>
      </c>
      <c r="M335" s="174" t="str">
        <f t="shared" si="35"/>
        <v/>
      </c>
      <c r="N335" s="174">
        <f t="shared" si="31"/>
        <v>0.40119495335629901</v>
      </c>
      <c r="O335" s="174">
        <v>328</v>
      </c>
      <c r="P335" s="174" t="e">
        <f t="shared" si="32"/>
        <v>#VALUE!</v>
      </c>
    </row>
    <row r="336" spans="2:16" x14ac:dyDescent="0.25">
      <c r="B336" s="174">
        <v>186006</v>
      </c>
      <c r="C336" s="174">
        <v>625</v>
      </c>
      <c r="D336" s="174">
        <v>458</v>
      </c>
      <c r="E336" s="174">
        <v>1179</v>
      </c>
      <c r="F336" s="174">
        <v>154.61000000000001</v>
      </c>
      <c r="G336" s="174">
        <v>1967</v>
      </c>
      <c r="H336" s="174">
        <v>51.854550000000003</v>
      </c>
      <c r="I336" s="174">
        <v>49.755589999999998</v>
      </c>
      <c r="J336" s="3">
        <f t="shared" si="30"/>
        <v>6.2155320495435262</v>
      </c>
      <c r="K336" s="95">
        <f t="shared" si="33"/>
        <v>2.5122496204109612E-2</v>
      </c>
      <c r="L336" s="174">
        <f t="shared" si="34"/>
        <v>0.69669821991519587</v>
      </c>
      <c r="M336" s="174" t="str">
        <f t="shared" si="35"/>
        <v/>
      </c>
      <c r="N336" s="174">
        <f t="shared" si="31"/>
        <v>0.40106234582816974</v>
      </c>
      <c r="O336" s="174">
        <v>329</v>
      </c>
      <c r="P336" s="174" t="e">
        <f t="shared" si="32"/>
        <v>#VALUE!</v>
      </c>
    </row>
    <row r="337" spans="2:16" x14ac:dyDescent="0.25">
      <c r="B337" s="174">
        <v>186571</v>
      </c>
      <c r="C337" s="174">
        <v>651</v>
      </c>
      <c r="D337" s="174">
        <v>435</v>
      </c>
      <c r="E337" s="174">
        <v>1179</v>
      </c>
      <c r="F337" s="174">
        <v>154.6</v>
      </c>
      <c r="G337" s="174">
        <v>1967</v>
      </c>
      <c r="H337" s="174">
        <v>51.840910000000001</v>
      </c>
      <c r="I337" s="174">
        <v>49.755589999999998</v>
      </c>
      <c r="J337" s="3">
        <f t="shared" si="30"/>
        <v>6.2155320495435262</v>
      </c>
      <c r="K337" s="95">
        <f t="shared" si="33"/>
        <v>2.5056192440044797E-2</v>
      </c>
      <c r="L337" s="174">
        <f t="shared" si="34"/>
        <v>0.69633174430704037</v>
      </c>
      <c r="M337" s="174" t="str">
        <f t="shared" si="35"/>
        <v/>
      </c>
      <c r="N337" s="174">
        <f t="shared" si="31"/>
        <v>0.40099604206410494</v>
      </c>
      <c r="O337" s="174">
        <v>330</v>
      </c>
      <c r="P337" s="174" t="e">
        <f t="shared" si="32"/>
        <v>#VALUE!</v>
      </c>
    </row>
    <row r="338" spans="2:16" x14ac:dyDescent="0.25">
      <c r="B338" s="174">
        <v>187137</v>
      </c>
      <c r="C338" s="174">
        <v>661</v>
      </c>
      <c r="D338" s="174">
        <v>426</v>
      </c>
      <c r="E338" s="174">
        <v>1178</v>
      </c>
      <c r="F338" s="174">
        <v>154.59</v>
      </c>
      <c r="G338" s="174">
        <v>1967</v>
      </c>
      <c r="H338" s="174">
        <v>51.836359999999999</v>
      </c>
      <c r="I338" s="174">
        <v>49.746650000000002</v>
      </c>
      <c r="J338" s="3">
        <f t="shared" si="30"/>
        <v>6.2155320495435262</v>
      </c>
      <c r="K338" s="95">
        <f t="shared" si="33"/>
        <v>2.4989888675980173E-2</v>
      </c>
      <c r="L338" s="174">
        <f t="shared" si="34"/>
        <v>0.69608442391140035</v>
      </c>
      <c r="M338" s="174" t="str">
        <f t="shared" si="35"/>
        <v/>
      </c>
      <c r="N338" s="174">
        <f t="shared" si="31"/>
        <v>0.40092973830004031</v>
      </c>
      <c r="O338" s="174">
        <v>331</v>
      </c>
      <c r="P338" s="174" t="e">
        <f t="shared" si="32"/>
        <v>#VALUE!</v>
      </c>
    </row>
    <row r="339" spans="2:16" x14ac:dyDescent="0.25">
      <c r="B339" s="174">
        <v>187705</v>
      </c>
      <c r="C339" s="174">
        <v>647</v>
      </c>
      <c r="D339" s="174">
        <v>438</v>
      </c>
      <c r="E339" s="174">
        <v>1179</v>
      </c>
      <c r="F339" s="174">
        <v>154.58000000000001</v>
      </c>
      <c r="G339" s="174">
        <v>1967</v>
      </c>
      <c r="H339" s="174">
        <v>51.840910000000001</v>
      </c>
      <c r="I339" s="174">
        <v>49.755589999999998</v>
      </c>
      <c r="J339" s="3">
        <f t="shared" si="30"/>
        <v>6.2155320495435262</v>
      </c>
      <c r="K339" s="95">
        <f t="shared" si="33"/>
        <v>2.4923584911915545E-2</v>
      </c>
      <c r="L339" s="174">
        <f t="shared" si="34"/>
        <v>0.69633174430704037</v>
      </c>
      <c r="M339" s="174" t="str">
        <f t="shared" si="35"/>
        <v/>
      </c>
      <c r="N339" s="174">
        <f t="shared" si="31"/>
        <v>0.40086343453597567</v>
      </c>
      <c r="O339" s="174">
        <v>332</v>
      </c>
      <c r="P339" s="174" t="e">
        <f t="shared" si="32"/>
        <v>#VALUE!</v>
      </c>
    </row>
    <row r="340" spans="2:16" x14ac:dyDescent="0.25">
      <c r="B340" s="174">
        <v>188274</v>
      </c>
      <c r="C340" s="174">
        <v>637</v>
      </c>
      <c r="D340" s="174">
        <v>449</v>
      </c>
      <c r="E340" s="174">
        <v>1179</v>
      </c>
      <c r="F340" s="174">
        <v>154.57</v>
      </c>
      <c r="G340" s="174">
        <v>1967</v>
      </c>
      <c r="H340" s="174">
        <v>51.840910000000001</v>
      </c>
      <c r="I340" s="174">
        <v>49.755589999999998</v>
      </c>
      <c r="J340" s="3">
        <f t="shared" si="30"/>
        <v>6.2155320495435262</v>
      </c>
      <c r="K340" s="95">
        <f t="shared" si="33"/>
        <v>2.4857281147850734E-2</v>
      </c>
      <c r="L340" s="174">
        <f t="shared" si="34"/>
        <v>0.69633174430704037</v>
      </c>
      <c r="M340" s="174" t="str">
        <f t="shared" si="35"/>
        <v/>
      </c>
      <c r="N340" s="174">
        <f t="shared" si="31"/>
        <v>0.40079713077191087</v>
      </c>
      <c r="O340" s="174">
        <v>333</v>
      </c>
      <c r="P340" s="174" t="e">
        <f t="shared" si="32"/>
        <v>#VALUE!</v>
      </c>
    </row>
    <row r="341" spans="2:16" x14ac:dyDescent="0.25">
      <c r="B341" s="174">
        <v>188843</v>
      </c>
      <c r="C341" s="174">
        <v>648</v>
      </c>
      <c r="D341" s="174">
        <v>438</v>
      </c>
      <c r="E341" s="174">
        <v>1179</v>
      </c>
      <c r="F341" s="174">
        <v>154.56</v>
      </c>
      <c r="G341" s="174">
        <v>1968</v>
      </c>
      <c r="H341" s="174">
        <v>51.840910000000001</v>
      </c>
      <c r="I341" s="174">
        <v>49.755589999999998</v>
      </c>
      <c r="J341" s="3">
        <f t="shared" si="30"/>
        <v>6.7805804176837228</v>
      </c>
      <c r="K341" s="95">
        <f t="shared" si="33"/>
        <v>2.4790977383786106E-2</v>
      </c>
      <c r="L341" s="174">
        <f t="shared" si="34"/>
        <v>0.69633174430704037</v>
      </c>
      <c r="M341" s="174" t="str">
        <f t="shared" si="35"/>
        <v/>
      </c>
      <c r="N341" s="174">
        <f t="shared" si="31"/>
        <v>0.40073082700784624</v>
      </c>
      <c r="O341" s="174">
        <v>334</v>
      </c>
      <c r="P341" s="174" t="e">
        <f t="shared" si="32"/>
        <v>#VALUE!</v>
      </c>
    </row>
    <row r="342" spans="2:16" x14ac:dyDescent="0.25">
      <c r="B342" s="174">
        <v>189411</v>
      </c>
      <c r="C342" s="174">
        <v>647</v>
      </c>
      <c r="D342" s="174">
        <v>438</v>
      </c>
      <c r="E342" s="174">
        <v>1179</v>
      </c>
      <c r="F342" s="174">
        <v>154.56</v>
      </c>
      <c r="G342" s="174">
        <v>1967</v>
      </c>
      <c r="H342" s="174">
        <v>51.84545</v>
      </c>
      <c r="I342" s="174">
        <v>49.755589999999998</v>
      </c>
      <c r="J342" s="3">
        <f t="shared" si="30"/>
        <v>6.2155320495435262</v>
      </c>
      <c r="K342" s="95">
        <f t="shared" si="33"/>
        <v>2.4790977383786106E-2</v>
      </c>
      <c r="L342" s="174">
        <f t="shared" si="34"/>
        <v>0.69645371302045933</v>
      </c>
      <c r="M342" s="174" t="str">
        <f t="shared" si="35"/>
        <v/>
      </c>
      <c r="N342" s="174">
        <f t="shared" si="31"/>
        <v>0.40073082700784624</v>
      </c>
      <c r="O342" s="174">
        <v>335</v>
      </c>
      <c r="P342" s="174" t="e">
        <f t="shared" si="32"/>
        <v>#VALUE!</v>
      </c>
    </row>
    <row r="343" spans="2:16" x14ac:dyDescent="0.25">
      <c r="B343" s="174">
        <v>189978</v>
      </c>
      <c r="C343" s="174">
        <v>631</v>
      </c>
      <c r="D343" s="174">
        <v>452</v>
      </c>
      <c r="E343" s="174">
        <v>1179</v>
      </c>
      <c r="F343" s="174">
        <v>154.55000000000001</v>
      </c>
      <c r="G343" s="174">
        <v>1967</v>
      </c>
      <c r="H343" s="174">
        <v>51.854550000000003</v>
      </c>
      <c r="I343" s="174">
        <v>49.755589999999998</v>
      </c>
      <c r="J343" s="3">
        <f t="shared" si="30"/>
        <v>6.2155320495435262</v>
      </c>
      <c r="K343" s="95">
        <f t="shared" si="33"/>
        <v>2.4724673619721482E-2</v>
      </c>
      <c r="L343" s="174">
        <f t="shared" si="34"/>
        <v>0.69669821991519587</v>
      </c>
      <c r="M343" s="174" t="str">
        <f t="shared" si="35"/>
        <v/>
      </c>
      <c r="N343" s="174">
        <f t="shared" si="31"/>
        <v>0.4006645232437816</v>
      </c>
      <c r="O343" s="174">
        <v>336</v>
      </c>
      <c r="P343" s="174" t="e">
        <f t="shared" si="32"/>
        <v>#VALUE!</v>
      </c>
    </row>
    <row r="344" spans="2:16" x14ac:dyDescent="0.25">
      <c r="B344" s="174">
        <v>190543</v>
      </c>
      <c r="C344" s="174">
        <v>645</v>
      </c>
      <c r="D344" s="174">
        <v>440</v>
      </c>
      <c r="E344" s="174">
        <v>1178</v>
      </c>
      <c r="F344" s="174">
        <v>154.54</v>
      </c>
      <c r="G344" s="174">
        <v>1967</v>
      </c>
      <c r="H344" s="174">
        <v>51.84545</v>
      </c>
      <c r="I344" s="174">
        <v>49.746650000000002</v>
      </c>
      <c r="J344" s="3">
        <f t="shared" si="30"/>
        <v>6.2155320495435262</v>
      </c>
      <c r="K344" s="95">
        <f t="shared" si="33"/>
        <v>2.4658369855656666E-2</v>
      </c>
      <c r="L344" s="174">
        <f t="shared" si="34"/>
        <v>0.69632857539884929</v>
      </c>
      <c r="M344" s="174" t="str">
        <f t="shared" si="35"/>
        <v/>
      </c>
      <c r="N344" s="174">
        <f t="shared" si="31"/>
        <v>0.4005982194797168</v>
      </c>
      <c r="O344" s="174">
        <v>337</v>
      </c>
      <c r="P344" s="174" t="e">
        <f t="shared" si="32"/>
        <v>#VALUE!</v>
      </c>
    </row>
    <row r="345" spans="2:16" x14ac:dyDescent="0.25">
      <c r="B345" s="174">
        <v>191108</v>
      </c>
      <c r="C345" s="174">
        <v>625</v>
      </c>
      <c r="D345" s="174">
        <v>458</v>
      </c>
      <c r="E345" s="174">
        <v>1179</v>
      </c>
      <c r="F345" s="174">
        <v>154.53</v>
      </c>
      <c r="G345" s="174">
        <v>1967</v>
      </c>
      <c r="H345" s="174">
        <v>51.854550000000003</v>
      </c>
      <c r="I345" s="174">
        <v>49.755589999999998</v>
      </c>
      <c r="J345" s="3">
        <f t="shared" si="30"/>
        <v>6.2155320495435262</v>
      </c>
      <c r="K345" s="95">
        <f t="shared" si="33"/>
        <v>2.4592066091592042E-2</v>
      </c>
      <c r="L345" s="174">
        <f t="shared" si="34"/>
        <v>0.69669821991519587</v>
      </c>
      <c r="M345" s="174" t="str">
        <f t="shared" si="35"/>
        <v/>
      </c>
      <c r="N345" s="174">
        <f t="shared" si="31"/>
        <v>0.40053191571565216</v>
      </c>
      <c r="O345" s="174">
        <v>338</v>
      </c>
      <c r="P345" s="174" t="e">
        <f t="shared" si="32"/>
        <v>#VALUE!</v>
      </c>
    </row>
    <row r="346" spans="2:16" x14ac:dyDescent="0.25">
      <c r="B346" s="174">
        <v>191673</v>
      </c>
      <c r="C346" s="174">
        <v>635</v>
      </c>
      <c r="D346" s="174">
        <v>450</v>
      </c>
      <c r="E346" s="174">
        <v>1179</v>
      </c>
      <c r="F346" s="174">
        <v>154.52000000000001</v>
      </c>
      <c r="G346" s="174">
        <v>1967</v>
      </c>
      <c r="H346" s="174">
        <v>51.84545</v>
      </c>
      <c r="I346" s="174">
        <v>49.755589999999998</v>
      </c>
      <c r="J346" s="3">
        <f t="shared" si="30"/>
        <v>6.2155320495435262</v>
      </c>
      <c r="K346" s="95">
        <f t="shared" si="33"/>
        <v>2.4525762327527414E-2</v>
      </c>
      <c r="L346" s="174">
        <f t="shared" si="34"/>
        <v>0.69645371302045933</v>
      </c>
      <c r="M346" s="174" t="str">
        <f t="shared" si="35"/>
        <v/>
      </c>
      <c r="N346" s="174">
        <f t="shared" si="31"/>
        <v>0.40046561195158753</v>
      </c>
      <c r="O346" s="174">
        <v>339</v>
      </c>
      <c r="P346" s="174" t="e">
        <f t="shared" si="32"/>
        <v>#VALUE!</v>
      </c>
    </row>
    <row r="347" spans="2:16" x14ac:dyDescent="0.25">
      <c r="B347" s="174">
        <v>192237</v>
      </c>
      <c r="C347" s="174">
        <v>661</v>
      </c>
      <c r="D347" s="174">
        <v>427</v>
      </c>
      <c r="E347" s="174">
        <v>1179</v>
      </c>
      <c r="F347" s="174">
        <v>154.51</v>
      </c>
      <c r="G347" s="174">
        <v>1967</v>
      </c>
      <c r="H347" s="174">
        <v>51.83182</v>
      </c>
      <c r="I347" s="174">
        <v>49.755589999999998</v>
      </c>
      <c r="J347" s="3">
        <f t="shared" si="30"/>
        <v>6.2155320495435262</v>
      </c>
      <c r="K347" s="95">
        <f t="shared" si="33"/>
        <v>2.4459458563462603E-2</v>
      </c>
      <c r="L347" s="174">
        <f t="shared" si="34"/>
        <v>0.69608757032854596</v>
      </c>
      <c r="M347" s="174" t="str">
        <f t="shared" si="35"/>
        <v/>
      </c>
      <c r="N347" s="174">
        <f t="shared" si="31"/>
        <v>0.40039930818752273</v>
      </c>
      <c r="O347" s="174">
        <v>340</v>
      </c>
      <c r="P347" s="174" t="e">
        <f t="shared" si="32"/>
        <v>#VALUE!</v>
      </c>
    </row>
    <row r="348" spans="2:16" x14ac:dyDescent="0.25">
      <c r="B348" s="174">
        <v>192801</v>
      </c>
      <c r="C348" s="174">
        <v>625</v>
      </c>
      <c r="D348" s="174">
        <v>457</v>
      </c>
      <c r="E348" s="174">
        <v>1179</v>
      </c>
      <c r="F348" s="174">
        <v>154.5</v>
      </c>
      <c r="G348" s="174">
        <v>1968</v>
      </c>
      <c r="H348" s="174">
        <v>51.859090000000002</v>
      </c>
      <c r="I348" s="174">
        <v>49.755589999999998</v>
      </c>
      <c r="J348" s="3">
        <f t="shared" si="30"/>
        <v>6.7805804176837228</v>
      </c>
      <c r="K348" s="95">
        <f t="shared" si="33"/>
        <v>2.4393154799397975E-2</v>
      </c>
      <c r="L348" s="174">
        <f t="shared" si="34"/>
        <v>0.69682022071872285</v>
      </c>
      <c r="M348" s="174" t="str">
        <f t="shared" si="35"/>
        <v/>
      </c>
      <c r="N348" s="174">
        <f t="shared" si="31"/>
        <v>0.40033300442345809</v>
      </c>
      <c r="O348" s="174">
        <v>341</v>
      </c>
      <c r="P348" s="174" t="e">
        <f t="shared" si="32"/>
        <v>#VALUE!</v>
      </c>
    </row>
    <row r="349" spans="2:16" x14ac:dyDescent="0.25">
      <c r="B349" s="174">
        <v>193365</v>
      </c>
      <c r="C349" s="174">
        <v>646</v>
      </c>
      <c r="D349" s="174">
        <v>439</v>
      </c>
      <c r="E349" s="174">
        <v>1179</v>
      </c>
      <c r="F349" s="174">
        <v>154.49</v>
      </c>
      <c r="G349" s="174">
        <v>1968</v>
      </c>
      <c r="H349" s="174">
        <v>51.84545</v>
      </c>
      <c r="I349" s="174">
        <v>49.755589999999998</v>
      </c>
      <c r="J349" s="3">
        <f t="shared" si="30"/>
        <v>6.7805804176837228</v>
      </c>
      <c r="K349" s="95">
        <f t="shared" si="33"/>
        <v>2.4326851035333351E-2</v>
      </c>
      <c r="L349" s="174">
        <f t="shared" si="34"/>
        <v>0.69645371302045933</v>
      </c>
      <c r="M349" s="174" t="str">
        <f t="shared" si="35"/>
        <v/>
      </c>
      <c r="N349" s="174">
        <f t="shared" si="31"/>
        <v>0.40026670065939346</v>
      </c>
      <c r="O349" s="174">
        <v>342</v>
      </c>
      <c r="P349" s="174" t="e">
        <f t="shared" si="32"/>
        <v>#VALUE!</v>
      </c>
    </row>
    <row r="350" spans="2:16" x14ac:dyDescent="0.25">
      <c r="B350" s="174">
        <v>193930</v>
      </c>
      <c r="C350" s="174">
        <v>649</v>
      </c>
      <c r="D350" s="174">
        <v>437</v>
      </c>
      <c r="E350" s="174">
        <v>1179</v>
      </c>
      <c r="F350" s="174">
        <v>154.49</v>
      </c>
      <c r="G350" s="174">
        <v>1968</v>
      </c>
      <c r="H350" s="174">
        <v>51.840910000000001</v>
      </c>
      <c r="I350" s="174">
        <v>49.755589999999998</v>
      </c>
      <c r="J350" s="3">
        <f t="shared" si="30"/>
        <v>6.7805804176837228</v>
      </c>
      <c r="K350" s="95">
        <f t="shared" si="33"/>
        <v>2.4326851035333351E-2</v>
      </c>
      <c r="L350" s="174">
        <f t="shared" si="34"/>
        <v>0.69633174430704037</v>
      </c>
      <c r="M350" s="174" t="str">
        <f t="shared" si="35"/>
        <v/>
      </c>
      <c r="N350" s="174">
        <f t="shared" si="31"/>
        <v>0.40026670065939346</v>
      </c>
      <c r="O350" s="174">
        <v>343</v>
      </c>
      <c r="P350" s="174" t="e">
        <f t="shared" si="32"/>
        <v>#VALUE!</v>
      </c>
    </row>
    <row r="351" spans="2:16" x14ac:dyDescent="0.25">
      <c r="B351" s="174">
        <v>194496</v>
      </c>
      <c r="C351" s="174">
        <v>651</v>
      </c>
      <c r="D351" s="174">
        <v>435</v>
      </c>
      <c r="E351" s="174">
        <v>1178</v>
      </c>
      <c r="F351" s="174">
        <v>154.47999999999999</v>
      </c>
      <c r="G351" s="174">
        <v>1968</v>
      </c>
      <c r="H351" s="174">
        <v>51.840910000000001</v>
      </c>
      <c r="I351" s="174">
        <v>49.746650000000002</v>
      </c>
      <c r="J351" s="3">
        <f t="shared" si="30"/>
        <v>6.7805804176837228</v>
      </c>
      <c r="K351" s="95">
        <f t="shared" si="33"/>
        <v>2.4260547271268536E-2</v>
      </c>
      <c r="L351" s="174">
        <f t="shared" si="34"/>
        <v>0.69620662860056204</v>
      </c>
      <c r="M351" s="174" t="str">
        <f t="shared" si="35"/>
        <v/>
      </c>
      <c r="N351" s="174">
        <f t="shared" si="31"/>
        <v>0.40020039689532866</v>
      </c>
      <c r="O351" s="174">
        <v>344</v>
      </c>
      <c r="P351" s="174" t="e">
        <f t="shared" si="32"/>
        <v>#VALUE!</v>
      </c>
    </row>
    <row r="352" spans="2:16" x14ac:dyDescent="0.25">
      <c r="B352" s="174">
        <v>195065</v>
      </c>
      <c r="C352" s="174">
        <v>660</v>
      </c>
      <c r="D352" s="174">
        <v>427</v>
      </c>
      <c r="E352" s="174">
        <v>1179</v>
      </c>
      <c r="F352" s="174">
        <v>154.47</v>
      </c>
      <c r="G352" s="174">
        <v>1969</v>
      </c>
      <c r="H352" s="174">
        <v>51.836359999999999</v>
      </c>
      <c r="I352" s="174">
        <v>49.755589999999998</v>
      </c>
      <c r="J352" s="3">
        <f t="shared" si="30"/>
        <v>7.3456287858241467</v>
      </c>
      <c r="K352" s="95">
        <f t="shared" si="33"/>
        <v>2.4194243507203912E-2</v>
      </c>
      <c r="L352" s="174">
        <f t="shared" si="34"/>
        <v>0.69620951765640171</v>
      </c>
      <c r="M352" s="174" t="str">
        <f t="shared" si="35"/>
        <v/>
      </c>
      <c r="N352" s="174">
        <f t="shared" si="31"/>
        <v>0.40013409313126402</v>
      </c>
      <c r="O352" s="174">
        <v>345</v>
      </c>
      <c r="P352" s="174" t="e">
        <f t="shared" si="32"/>
        <v>#VALUE!</v>
      </c>
    </row>
    <row r="353" spans="2:16" x14ac:dyDescent="0.25">
      <c r="B353" s="174">
        <v>195633</v>
      </c>
      <c r="C353" s="174">
        <v>647</v>
      </c>
      <c r="D353" s="174">
        <v>438</v>
      </c>
      <c r="E353" s="174">
        <v>1179</v>
      </c>
      <c r="F353" s="174">
        <v>154.46</v>
      </c>
      <c r="G353" s="174">
        <v>1968</v>
      </c>
      <c r="H353" s="174">
        <v>51.84545</v>
      </c>
      <c r="I353" s="174">
        <v>49.755589999999998</v>
      </c>
      <c r="J353" s="3">
        <f t="shared" si="30"/>
        <v>6.7805804176837228</v>
      </c>
      <c r="K353" s="95">
        <f t="shared" si="33"/>
        <v>2.4127939743139284E-2</v>
      </c>
      <c r="L353" s="174">
        <f t="shared" si="34"/>
        <v>0.69645371302045933</v>
      </c>
      <c r="M353" s="174" t="str">
        <f t="shared" si="35"/>
        <v/>
      </c>
      <c r="N353" s="174">
        <f t="shared" si="31"/>
        <v>0.40006778936719939</v>
      </c>
      <c r="O353" s="174">
        <v>346</v>
      </c>
      <c r="P353" s="174" t="e">
        <f t="shared" si="32"/>
        <v>#VALUE!</v>
      </c>
    </row>
    <row r="354" spans="2:16" x14ac:dyDescent="0.25">
      <c r="B354" s="174">
        <v>196203</v>
      </c>
      <c r="C354" s="174">
        <v>637</v>
      </c>
      <c r="D354" s="174">
        <v>449</v>
      </c>
      <c r="E354" s="174">
        <v>1178</v>
      </c>
      <c r="F354" s="174">
        <v>154.44999999999999</v>
      </c>
      <c r="G354" s="174">
        <v>1969</v>
      </c>
      <c r="H354" s="174">
        <v>51.840910000000001</v>
      </c>
      <c r="I354" s="174">
        <v>49.746650000000002</v>
      </c>
      <c r="J354" s="3">
        <f t="shared" si="30"/>
        <v>7.3456287858241467</v>
      </c>
      <c r="K354" s="95">
        <f t="shared" si="33"/>
        <v>2.4061635979074472E-2</v>
      </c>
      <c r="L354" s="174">
        <f t="shared" si="34"/>
        <v>0.69620662860056204</v>
      </c>
      <c r="M354" s="174" t="str">
        <f t="shared" si="35"/>
        <v/>
      </c>
      <c r="N354" s="174">
        <f t="shared" si="31"/>
        <v>0.40000148560313459</v>
      </c>
      <c r="O354" s="174">
        <v>347</v>
      </c>
      <c r="P354" s="174" t="e">
        <f t="shared" si="32"/>
        <v>#VALUE!</v>
      </c>
    </row>
    <row r="355" spans="2:16" x14ac:dyDescent="0.25">
      <c r="B355" s="174">
        <v>196771</v>
      </c>
      <c r="C355" s="174">
        <v>651</v>
      </c>
      <c r="D355" s="174">
        <v>435</v>
      </c>
      <c r="E355" s="174">
        <v>1179</v>
      </c>
      <c r="F355" s="174">
        <v>154.44999999999999</v>
      </c>
      <c r="G355" s="174">
        <v>1968</v>
      </c>
      <c r="H355" s="174">
        <v>51.840910000000001</v>
      </c>
      <c r="I355" s="174">
        <v>49.755589999999998</v>
      </c>
      <c r="J355" s="3">
        <f t="shared" si="30"/>
        <v>6.7805804176837228</v>
      </c>
      <c r="K355" s="95">
        <f t="shared" si="33"/>
        <v>2.4061635979074472E-2</v>
      </c>
      <c r="L355" s="174">
        <f t="shared" si="34"/>
        <v>0.69633174430704037</v>
      </c>
      <c r="M355" s="174" t="str">
        <f t="shared" si="35"/>
        <v/>
      </c>
      <c r="N355" s="174">
        <f t="shared" si="31"/>
        <v>0.40000148560313459</v>
      </c>
      <c r="O355" s="174">
        <v>348</v>
      </c>
      <c r="P355" s="174" t="e">
        <f t="shared" si="32"/>
        <v>#VALUE!</v>
      </c>
    </row>
    <row r="356" spans="2:16" x14ac:dyDescent="0.25">
      <c r="B356" s="174">
        <v>197339</v>
      </c>
      <c r="C356" s="174">
        <v>649</v>
      </c>
      <c r="D356" s="174">
        <v>438</v>
      </c>
      <c r="E356" s="174">
        <v>1179</v>
      </c>
      <c r="F356" s="174">
        <v>154.44</v>
      </c>
      <c r="G356" s="174">
        <v>1969</v>
      </c>
      <c r="H356" s="174">
        <v>51.840910000000001</v>
      </c>
      <c r="I356" s="174">
        <v>49.755589999999998</v>
      </c>
      <c r="J356" s="3">
        <f t="shared" si="30"/>
        <v>7.3456287858241467</v>
      </c>
      <c r="K356" s="95">
        <f t="shared" si="33"/>
        <v>2.3995332215009844E-2</v>
      </c>
      <c r="L356" s="174">
        <f t="shared" si="34"/>
        <v>0.69633174430704037</v>
      </c>
      <c r="M356" s="174" t="str">
        <f t="shared" si="35"/>
        <v/>
      </c>
      <c r="N356" s="174">
        <f t="shared" si="31"/>
        <v>0.39993518183906995</v>
      </c>
      <c r="O356" s="174">
        <v>349</v>
      </c>
      <c r="P356" s="174" t="e">
        <f t="shared" si="32"/>
        <v>#VALUE!</v>
      </c>
    </row>
    <row r="357" spans="2:16" x14ac:dyDescent="0.25">
      <c r="B357" s="174">
        <v>197906</v>
      </c>
      <c r="C357" s="174">
        <v>622</v>
      </c>
      <c r="D357" s="174">
        <v>460</v>
      </c>
      <c r="E357" s="174">
        <v>1178</v>
      </c>
      <c r="F357" s="174">
        <v>154.43</v>
      </c>
      <c r="G357" s="174">
        <v>1968</v>
      </c>
      <c r="H357" s="174">
        <v>51.859090000000002</v>
      </c>
      <c r="I357" s="174">
        <v>49.746650000000002</v>
      </c>
      <c r="J357" s="3">
        <f t="shared" si="30"/>
        <v>6.7805804176837228</v>
      </c>
      <c r="K357" s="95">
        <f t="shared" si="33"/>
        <v>2.392902845094522E-2</v>
      </c>
      <c r="L357" s="174">
        <f t="shared" si="34"/>
        <v>0.69669501724363136</v>
      </c>
      <c r="M357" s="174" t="str">
        <f t="shared" si="35"/>
        <v/>
      </c>
      <c r="N357" s="174">
        <f t="shared" si="31"/>
        <v>0.39986887807500537</v>
      </c>
      <c r="O357" s="174">
        <v>350</v>
      </c>
      <c r="P357" s="174" t="e">
        <f t="shared" si="32"/>
        <v>#VALUE!</v>
      </c>
    </row>
    <row r="358" spans="2:16" x14ac:dyDescent="0.25">
      <c r="B358" s="174">
        <v>198472</v>
      </c>
      <c r="C358" s="174">
        <v>633</v>
      </c>
      <c r="D358" s="174">
        <v>451</v>
      </c>
      <c r="E358" s="174">
        <v>1179</v>
      </c>
      <c r="F358" s="174">
        <v>154.41999999999999</v>
      </c>
      <c r="G358" s="174">
        <v>1968</v>
      </c>
      <c r="H358" s="174">
        <v>51.85</v>
      </c>
      <c r="I358" s="174">
        <v>49.755589999999998</v>
      </c>
      <c r="J358" s="3">
        <f t="shared" si="30"/>
        <v>6.7805804176837228</v>
      </c>
      <c r="K358" s="95">
        <f t="shared" si="33"/>
        <v>2.3862724686880405E-2</v>
      </c>
      <c r="L358" s="174">
        <f t="shared" si="34"/>
        <v>0.69657596110376585</v>
      </c>
      <c r="M358" s="174" t="str">
        <f t="shared" si="35"/>
        <v/>
      </c>
      <c r="N358" s="174">
        <f t="shared" si="31"/>
        <v>0.39980257431094052</v>
      </c>
      <c r="O358" s="174">
        <v>351</v>
      </c>
      <c r="P358" s="174" t="e">
        <f t="shared" si="32"/>
        <v>#VALUE!</v>
      </c>
    </row>
    <row r="359" spans="2:16" x14ac:dyDescent="0.25">
      <c r="B359" s="174">
        <v>199036</v>
      </c>
      <c r="C359" s="174">
        <v>640</v>
      </c>
      <c r="D359" s="174">
        <v>445</v>
      </c>
      <c r="E359" s="174">
        <v>1179</v>
      </c>
      <c r="F359" s="174">
        <v>154.41999999999999</v>
      </c>
      <c r="G359" s="174">
        <v>1969</v>
      </c>
      <c r="H359" s="174">
        <v>51.84545</v>
      </c>
      <c r="I359" s="174">
        <v>49.755589999999998</v>
      </c>
      <c r="J359" s="3">
        <f t="shared" si="30"/>
        <v>7.3456287858241467</v>
      </c>
      <c r="K359" s="95">
        <f t="shared" si="33"/>
        <v>2.3862724686880405E-2</v>
      </c>
      <c r="L359" s="174">
        <f t="shared" si="34"/>
        <v>0.69645371302045933</v>
      </c>
      <c r="M359" s="174" t="str">
        <f t="shared" si="35"/>
        <v/>
      </c>
      <c r="N359" s="174">
        <f t="shared" si="31"/>
        <v>0.39980257431094052</v>
      </c>
      <c r="O359" s="174">
        <v>352</v>
      </c>
      <c r="P359" s="174" t="e">
        <f t="shared" si="32"/>
        <v>#VALUE!</v>
      </c>
    </row>
    <row r="360" spans="2:16" x14ac:dyDescent="0.25">
      <c r="B360" s="174">
        <v>199601</v>
      </c>
      <c r="C360" s="174">
        <v>650</v>
      </c>
      <c r="D360" s="174">
        <v>436</v>
      </c>
      <c r="E360" s="174">
        <v>1178</v>
      </c>
      <c r="F360" s="174">
        <v>154.41</v>
      </c>
      <c r="G360" s="174">
        <v>1970</v>
      </c>
      <c r="H360" s="174">
        <v>51.840910000000001</v>
      </c>
      <c r="I360" s="174">
        <v>49.746650000000002</v>
      </c>
      <c r="J360" s="3">
        <f t="shared" si="30"/>
        <v>7.9106771539643432</v>
      </c>
      <c r="K360" s="95">
        <f t="shared" si="33"/>
        <v>2.3796420922815781E-2</v>
      </c>
      <c r="L360" s="174">
        <f t="shared" si="34"/>
        <v>0.69620662860056204</v>
      </c>
      <c r="M360" s="174" t="str">
        <f t="shared" si="35"/>
        <v/>
      </c>
      <c r="N360" s="174">
        <f t="shared" si="31"/>
        <v>0.39973627054687588</v>
      </c>
      <c r="O360" s="174">
        <v>353</v>
      </c>
      <c r="P360" s="174" t="e">
        <f t="shared" si="32"/>
        <v>#VALUE!</v>
      </c>
    </row>
    <row r="361" spans="2:16" x14ac:dyDescent="0.25">
      <c r="B361" s="174">
        <v>200166</v>
      </c>
      <c r="C361" s="174">
        <v>655</v>
      </c>
      <c r="D361" s="174">
        <v>432</v>
      </c>
      <c r="E361" s="174">
        <v>1179</v>
      </c>
      <c r="F361" s="174">
        <v>154.4</v>
      </c>
      <c r="G361" s="174">
        <v>1970</v>
      </c>
      <c r="H361" s="174">
        <v>51.836359999999999</v>
      </c>
      <c r="I361" s="174">
        <v>49.755589999999998</v>
      </c>
      <c r="J361" s="3">
        <f t="shared" si="30"/>
        <v>7.9106771539643432</v>
      </c>
      <c r="K361" s="95">
        <f t="shared" si="33"/>
        <v>2.3730117158751153E-2</v>
      </c>
      <c r="L361" s="174">
        <f t="shared" si="34"/>
        <v>0.69620951765640171</v>
      </c>
      <c r="M361" s="174" t="str">
        <f t="shared" si="35"/>
        <v/>
      </c>
      <c r="N361" s="174">
        <f t="shared" si="31"/>
        <v>0.3996699667828113</v>
      </c>
      <c r="O361" s="174">
        <v>354</v>
      </c>
      <c r="P361" s="174" t="e">
        <f t="shared" si="32"/>
        <v>#VALUE!</v>
      </c>
    </row>
    <row r="362" spans="2:16" x14ac:dyDescent="0.25">
      <c r="B362" s="174">
        <v>200730</v>
      </c>
      <c r="C362" s="174">
        <v>626</v>
      </c>
      <c r="D362" s="174">
        <v>458</v>
      </c>
      <c r="E362" s="174">
        <v>1179</v>
      </c>
      <c r="F362" s="174">
        <v>154.4</v>
      </c>
      <c r="G362" s="174">
        <v>1970</v>
      </c>
      <c r="H362" s="174">
        <v>51.85</v>
      </c>
      <c r="I362" s="174">
        <v>49.755589999999998</v>
      </c>
      <c r="J362" s="3">
        <f t="shared" si="30"/>
        <v>7.9106771539643432</v>
      </c>
      <c r="K362" s="95">
        <f t="shared" si="33"/>
        <v>2.3730117158751153E-2</v>
      </c>
      <c r="L362" s="174">
        <f t="shared" si="34"/>
        <v>0.69657596110376585</v>
      </c>
      <c r="M362" s="174" t="str">
        <f t="shared" si="35"/>
        <v/>
      </c>
      <c r="N362" s="174">
        <f t="shared" si="31"/>
        <v>0.3996699667828113</v>
      </c>
      <c r="O362" s="174">
        <v>355</v>
      </c>
      <c r="P362" s="174" t="e">
        <f t="shared" si="32"/>
        <v>#VALUE!</v>
      </c>
    </row>
    <row r="363" spans="2:16" x14ac:dyDescent="0.25">
      <c r="B363" s="174">
        <v>201294</v>
      </c>
      <c r="C363" s="174">
        <v>644</v>
      </c>
      <c r="D363" s="174">
        <v>442</v>
      </c>
      <c r="E363" s="174">
        <v>1179</v>
      </c>
      <c r="F363" s="174">
        <v>154.38999999999999</v>
      </c>
      <c r="G363" s="174">
        <v>1970</v>
      </c>
      <c r="H363" s="174">
        <v>51.84545</v>
      </c>
      <c r="I363" s="174">
        <v>49.755589999999998</v>
      </c>
      <c r="J363" s="3">
        <f t="shared" si="30"/>
        <v>7.9106771539643432</v>
      </c>
      <c r="K363" s="95">
        <f t="shared" si="33"/>
        <v>2.3663813394686341E-2</v>
      </c>
      <c r="L363" s="174">
        <f t="shared" si="34"/>
        <v>0.69645371302045933</v>
      </c>
      <c r="M363" s="174" t="str">
        <f t="shared" si="35"/>
        <v/>
      </c>
      <c r="N363" s="174">
        <f t="shared" si="31"/>
        <v>0.39960366301874645</v>
      </c>
      <c r="O363" s="174">
        <v>356</v>
      </c>
      <c r="P363" s="174" t="e">
        <f t="shared" si="32"/>
        <v>#VALUE!</v>
      </c>
    </row>
    <row r="364" spans="2:16" x14ac:dyDescent="0.25">
      <c r="B364" s="174">
        <v>201858</v>
      </c>
      <c r="C364" s="174">
        <v>671</v>
      </c>
      <c r="D364" s="174">
        <v>417</v>
      </c>
      <c r="E364" s="174">
        <v>1179</v>
      </c>
      <c r="F364" s="174">
        <v>154.38</v>
      </c>
      <c r="G364" s="174">
        <v>1970</v>
      </c>
      <c r="H364" s="174">
        <v>51.83182</v>
      </c>
      <c r="I364" s="174">
        <v>49.755589999999998</v>
      </c>
      <c r="J364" s="3">
        <f t="shared" si="30"/>
        <v>7.9106771539643432</v>
      </c>
      <c r="K364" s="95">
        <f t="shared" si="33"/>
        <v>2.3597509630621714E-2</v>
      </c>
      <c r="L364" s="174">
        <f t="shared" si="34"/>
        <v>0.69608757032854596</v>
      </c>
      <c r="M364" s="174" t="str">
        <f t="shared" si="35"/>
        <v/>
      </c>
      <c r="N364" s="174">
        <f t="shared" si="31"/>
        <v>0.39953735925468187</v>
      </c>
      <c r="O364" s="174">
        <v>357</v>
      </c>
      <c r="P364" s="174" t="e">
        <f t="shared" si="32"/>
        <v>#VALUE!</v>
      </c>
    </row>
    <row r="365" spans="2:16" x14ac:dyDescent="0.25">
      <c r="B365" s="174">
        <v>202423</v>
      </c>
      <c r="C365" s="174">
        <v>640</v>
      </c>
      <c r="D365" s="174">
        <v>445</v>
      </c>
      <c r="E365" s="174">
        <v>1178</v>
      </c>
      <c r="F365" s="174">
        <v>154.38</v>
      </c>
      <c r="G365" s="174">
        <v>1970</v>
      </c>
      <c r="H365" s="174">
        <v>51.84545</v>
      </c>
      <c r="I365" s="174">
        <v>49.746650000000002</v>
      </c>
      <c r="J365" s="3">
        <f t="shared" si="30"/>
        <v>7.9106771539643432</v>
      </c>
      <c r="K365" s="95">
        <f t="shared" si="33"/>
        <v>2.3597509630621714E-2</v>
      </c>
      <c r="L365" s="174">
        <f t="shared" si="34"/>
        <v>0.69632857539884929</v>
      </c>
      <c r="M365" s="174" t="str">
        <f t="shared" si="35"/>
        <v/>
      </c>
      <c r="N365" s="174">
        <f t="shared" si="31"/>
        <v>0.39953735925468187</v>
      </c>
      <c r="O365" s="174">
        <v>358</v>
      </c>
      <c r="P365" s="174" t="e">
        <f t="shared" si="32"/>
        <v>#VALUE!</v>
      </c>
    </row>
    <row r="366" spans="2:16" x14ac:dyDescent="0.25">
      <c r="B366" s="174">
        <v>202988</v>
      </c>
      <c r="C366" s="174">
        <v>637</v>
      </c>
      <c r="D366" s="174">
        <v>448</v>
      </c>
      <c r="E366" s="174">
        <v>1178</v>
      </c>
      <c r="F366" s="174">
        <v>154.37</v>
      </c>
      <c r="G366" s="174">
        <v>1971</v>
      </c>
      <c r="H366" s="174">
        <v>51.84545</v>
      </c>
      <c r="I366" s="174">
        <v>49.755589999999998</v>
      </c>
      <c r="J366" s="3">
        <f t="shared" si="30"/>
        <v>8.4757255221047672</v>
      </c>
      <c r="K366" s="95">
        <f t="shared" si="33"/>
        <v>2.3531205866557089E-2</v>
      </c>
      <c r="L366" s="174">
        <f t="shared" si="34"/>
        <v>0.69645371302045933</v>
      </c>
      <c r="M366" s="174" t="str">
        <f t="shared" si="35"/>
        <v/>
      </c>
      <c r="N366" s="174">
        <f t="shared" si="31"/>
        <v>0.39947105549061723</v>
      </c>
      <c r="O366" s="174">
        <v>359</v>
      </c>
      <c r="P366" s="174" t="e">
        <f t="shared" si="32"/>
        <v>#VALUE!</v>
      </c>
    </row>
    <row r="367" spans="2:16" x14ac:dyDescent="0.25">
      <c r="B367" s="174">
        <v>203556</v>
      </c>
      <c r="C367" s="174">
        <v>637</v>
      </c>
      <c r="D367" s="174">
        <v>449</v>
      </c>
      <c r="E367" s="174">
        <v>1179</v>
      </c>
      <c r="F367" s="174">
        <v>154.36000000000001</v>
      </c>
      <c r="G367" s="174">
        <v>1970</v>
      </c>
      <c r="H367" s="174">
        <v>51.840910000000001</v>
      </c>
      <c r="I367" s="174">
        <v>49.755589999999998</v>
      </c>
      <c r="J367" s="3">
        <f t="shared" si="30"/>
        <v>7.9106771539643432</v>
      </c>
      <c r="K367" s="95">
        <f t="shared" si="33"/>
        <v>2.3464902102492462E-2</v>
      </c>
      <c r="L367" s="174">
        <f t="shared" si="34"/>
        <v>0.69633174430704037</v>
      </c>
      <c r="M367" s="174" t="str">
        <f t="shared" si="35"/>
        <v/>
      </c>
      <c r="N367" s="174">
        <f t="shared" si="31"/>
        <v>0.3994047517265526</v>
      </c>
      <c r="O367" s="174">
        <v>360</v>
      </c>
      <c r="P367" s="174" t="e">
        <f t="shared" si="32"/>
        <v>#VALUE!</v>
      </c>
    </row>
    <row r="368" spans="2:16" x14ac:dyDescent="0.25">
      <c r="B368" s="174">
        <v>204125</v>
      </c>
      <c r="C368" s="174">
        <v>650</v>
      </c>
      <c r="D368" s="174">
        <v>437</v>
      </c>
      <c r="E368" s="174">
        <v>1178</v>
      </c>
      <c r="F368" s="174">
        <v>154.36000000000001</v>
      </c>
      <c r="G368" s="174">
        <v>1970</v>
      </c>
      <c r="H368" s="174">
        <v>51.836359999999999</v>
      </c>
      <c r="I368" s="174">
        <v>49.746650000000002</v>
      </c>
      <c r="J368" s="3">
        <f t="shared" si="30"/>
        <v>7.9106771539643432</v>
      </c>
      <c r="K368" s="95">
        <f t="shared" si="33"/>
        <v>2.3464902102492462E-2</v>
      </c>
      <c r="L368" s="174">
        <f t="shared" si="34"/>
        <v>0.69608442391140035</v>
      </c>
      <c r="M368" s="174" t="str">
        <f t="shared" si="35"/>
        <v/>
      </c>
      <c r="N368" s="174">
        <f t="shared" si="31"/>
        <v>0.3994047517265526</v>
      </c>
      <c r="O368" s="174">
        <v>361</v>
      </c>
      <c r="P368" s="174" t="e">
        <f t="shared" si="32"/>
        <v>#VALUE!</v>
      </c>
    </row>
    <row r="369" spans="2:16" x14ac:dyDescent="0.25">
      <c r="B369" s="174">
        <v>204694</v>
      </c>
      <c r="C369" s="174">
        <v>651</v>
      </c>
      <c r="D369" s="174">
        <v>436</v>
      </c>
      <c r="E369" s="174">
        <v>1179</v>
      </c>
      <c r="F369" s="174">
        <v>154.35</v>
      </c>
      <c r="G369" s="174">
        <v>1971</v>
      </c>
      <c r="H369" s="174">
        <v>51.836359999999999</v>
      </c>
      <c r="I369" s="174">
        <v>49.755589999999998</v>
      </c>
      <c r="J369" s="3">
        <f t="shared" si="30"/>
        <v>8.4757255221047672</v>
      </c>
      <c r="K369" s="95">
        <f t="shared" si="33"/>
        <v>2.339859833842765E-2</v>
      </c>
      <c r="L369" s="174">
        <f t="shared" si="34"/>
        <v>0.69620951765640171</v>
      </c>
      <c r="M369" s="174" t="str">
        <f t="shared" si="35"/>
        <v/>
      </c>
      <c r="N369" s="174">
        <f t="shared" si="31"/>
        <v>0.3993384479624878</v>
      </c>
      <c r="O369" s="174">
        <v>362</v>
      </c>
      <c r="P369" s="174" t="e">
        <f t="shared" si="32"/>
        <v>#VALUE!</v>
      </c>
    </row>
    <row r="370" spans="2:16" x14ac:dyDescent="0.25">
      <c r="B370" s="174">
        <v>205263</v>
      </c>
      <c r="C370" s="174">
        <v>662</v>
      </c>
      <c r="D370" s="174">
        <v>426</v>
      </c>
      <c r="E370" s="174">
        <v>1179</v>
      </c>
      <c r="F370" s="174">
        <v>154.34</v>
      </c>
      <c r="G370" s="174">
        <v>1970</v>
      </c>
      <c r="H370" s="174">
        <v>51.83182</v>
      </c>
      <c r="I370" s="174">
        <v>49.755589999999998</v>
      </c>
      <c r="J370" s="3">
        <f t="shared" si="30"/>
        <v>7.9106771539643432</v>
      </c>
      <c r="K370" s="95">
        <f t="shared" si="33"/>
        <v>2.3332294574363022E-2</v>
      </c>
      <c r="L370" s="174">
        <f t="shared" si="34"/>
        <v>0.69608757032854596</v>
      </c>
      <c r="M370" s="174" t="str">
        <f t="shared" si="35"/>
        <v/>
      </c>
      <c r="N370" s="174">
        <f t="shared" si="31"/>
        <v>0.39927214419842316</v>
      </c>
      <c r="O370" s="174">
        <v>363</v>
      </c>
      <c r="P370" s="174" t="e">
        <f t="shared" si="32"/>
        <v>#VALUE!</v>
      </c>
    </row>
    <row r="371" spans="2:16" x14ac:dyDescent="0.25">
      <c r="B371" s="174">
        <v>205831</v>
      </c>
      <c r="C371" s="174">
        <v>641</v>
      </c>
      <c r="D371" s="174">
        <v>444</v>
      </c>
      <c r="E371" s="174">
        <v>1179</v>
      </c>
      <c r="F371" s="174">
        <v>154.34</v>
      </c>
      <c r="G371" s="174">
        <v>1970</v>
      </c>
      <c r="H371" s="174">
        <v>51.84545</v>
      </c>
      <c r="I371" s="174">
        <v>49.755589999999998</v>
      </c>
      <c r="J371" s="3">
        <f t="shared" si="30"/>
        <v>7.9106771539643432</v>
      </c>
      <c r="K371" s="95">
        <f t="shared" si="33"/>
        <v>2.3332294574363022E-2</v>
      </c>
      <c r="L371" s="174">
        <f t="shared" si="34"/>
        <v>0.69645371302045933</v>
      </c>
      <c r="M371" s="174" t="str">
        <f t="shared" si="35"/>
        <v/>
      </c>
      <c r="N371" s="174">
        <f t="shared" si="31"/>
        <v>0.39927214419842316</v>
      </c>
      <c r="O371" s="174">
        <v>364</v>
      </c>
      <c r="P371" s="174" t="e">
        <f t="shared" si="32"/>
        <v>#VALUE!</v>
      </c>
    </row>
    <row r="372" spans="2:16" x14ac:dyDescent="0.25">
      <c r="B372" s="174">
        <v>206398</v>
      </c>
      <c r="C372" s="174">
        <v>637</v>
      </c>
      <c r="D372" s="174">
        <v>449</v>
      </c>
      <c r="E372" s="174">
        <v>1179</v>
      </c>
      <c r="F372" s="174">
        <v>154.33000000000001</v>
      </c>
      <c r="G372" s="174">
        <v>1968</v>
      </c>
      <c r="H372" s="174">
        <v>51.840910000000001</v>
      </c>
      <c r="I372" s="174">
        <v>49.755589999999998</v>
      </c>
      <c r="J372" s="3">
        <f t="shared" si="30"/>
        <v>6.7805804176837228</v>
      </c>
      <c r="K372" s="95">
        <f t="shared" si="33"/>
        <v>2.3265990810298398E-2</v>
      </c>
      <c r="L372" s="174">
        <f t="shared" si="34"/>
        <v>0.69633174430704037</v>
      </c>
      <c r="M372" s="174" t="str">
        <f>IF(OR(J372="",-(J372-MAX(J$8:J$58))&lt;10),"",-(J372))</f>
        <v/>
      </c>
      <c r="N372" s="174">
        <f t="shared" si="31"/>
        <v>0.39920584043435853</v>
      </c>
      <c r="O372" s="174">
        <v>365</v>
      </c>
      <c r="P372" s="174" t="e">
        <f t="shared" si="32"/>
        <v>#VALUE!</v>
      </c>
    </row>
    <row r="373" spans="2:16" x14ac:dyDescent="0.25">
      <c r="B373" s="174">
        <v>206964</v>
      </c>
      <c r="C373" s="174">
        <v>646</v>
      </c>
      <c r="D373" s="174">
        <v>440</v>
      </c>
      <c r="E373" s="174">
        <v>1179</v>
      </c>
      <c r="F373" s="174">
        <v>154.32</v>
      </c>
      <c r="G373" s="174">
        <v>1971</v>
      </c>
      <c r="H373" s="174">
        <v>51.840910000000001</v>
      </c>
      <c r="I373" s="174">
        <v>49.755589999999998</v>
      </c>
      <c r="J373" s="3">
        <f t="shared" si="30"/>
        <v>8.4757255221047672</v>
      </c>
      <c r="K373" s="95">
        <f t="shared" si="33"/>
        <v>2.3199687046233583E-2</v>
      </c>
      <c r="L373" s="174">
        <f t="shared" si="34"/>
        <v>0.69633174430704037</v>
      </c>
      <c r="M373" s="174" t="str">
        <f t="shared" si="35"/>
        <v/>
      </c>
      <c r="N373" s="174">
        <f t="shared" si="31"/>
        <v>0.39913953667029373</v>
      </c>
      <c r="O373" s="174">
        <v>366</v>
      </c>
      <c r="P373" s="174" t="e">
        <f t="shared" si="32"/>
        <v>#VALUE!</v>
      </c>
    </row>
    <row r="374" spans="2:16" x14ac:dyDescent="0.25">
      <c r="B374" s="174">
        <v>207529</v>
      </c>
      <c r="C374" s="174">
        <v>646</v>
      </c>
      <c r="D374" s="174">
        <v>440</v>
      </c>
      <c r="E374" s="174">
        <v>1179</v>
      </c>
      <c r="F374" s="174">
        <v>154.32</v>
      </c>
      <c r="G374" s="174">
        <v>1971</v>
      </c>
      <c r="H374" s="174">
        <v>51.840910000000001</v>
      </c>
      <c r="I374" s="174">
        <v>49.755589999999998</v>
      </c>
      <c r="J374" s="3">
        <f t="shared" si="30"/>
        <v>8.4757255221047672</v>
      </c>
      <c r="K374" s="95">
        <f t="shared" si="33"/>
        <v>2.3199687046233583E-2</v>
      </c>
      <c r="L374" s="174">
        <f t="shared" si="34"/>
        <v>0.69633174430704037</v>
      </c>
      <c r="M374" s="174" t="str">
        <f t="shared" si="35"/>
        <v/>
      </c>
      <c r="N374" s="174">
        <f t="shared" si="31"/>
        <v>0.39913953667029373</v>
      </c>
      <c r="O374" s="174">
        <v>367</v>
      </c>
      <c r="P374" s="174" t="e">
        <f t="shared" si="32"/>
        <v>#VALUE!</v>
      </c>
    </row>
    <row r="375" spans="2:16" x14ac:dyDescent="0.25">
      <c r="B375" s="174">
        <v>208093</v>
      </c>
      <c r="C375" s="174">
        <v>636</v>
      </c>
      <c r="D375" s="174">
        <v>450</v>
      </c>
      <c r="E375" s="174">
        <v>1179</v>
      </c>
      <c r="F375" s="174">
        <v>154.31</v>
      </c>
      <c r="G375" s="174">
        <v>1971</v>
      </c>
      <c r="H375" s="174">
        <v>51.840910000000001</v>
      </c>
      <c r="I375" s="174">
        <v>49.755589999999998</v>
      </c>
      <c r="J375" s="3">
        <f t="shared" si="30"/>
        <v>8.4757255221047672</v>
      </c>
      <c r="K375" s="95">
        <f t="shared" si="33"/>
        <v>2.3133383282168959E-2</v>
      </c>
      <c r="L375" s="174">
        <f t="shared" si="34"/>
        <v>0.69633174430704037</v>
      </c>
      <c r="M375" s="174" t="str">
        <f t="shared" si="35"/>
        <v/>
      </c>
      <c r="N375" s="174">
        <f t="shared" si="31"/>
        <v>0.39907323290622909</v>
      </c>
      <c r="O375" s="174">
        <v>368</v>
      </c>
      <c r="P375" s="174" t="e">
        <f t="shared" si="32"/>
        <v>#VALUE!</v>
      </c>
    </row>
    <row r="376" spans="2:16" x14ac:dyDescent="0.25">
      <c r="B376" s="174">
        <v>208657</v>
      </c>
      <c r="C376" s="174">
        <v>623</v>
      </c>
      <c r="D376" s="174">
        <v>460</v>
      </c>
      <c r="E376" s="174">
        <v>1179</v>
      </c>
      <c r="F376" s="174">
        <v>154.31</v>
      </c>
      <c r="G376" s="174">
        <v>1971</v>
      </c>
      <c r="H376" s="174">
        <v>51.854550000000003</v>
      </c>
      <c r="I376" s="174">
        <v>49.755589999999998</v>
      </c>
      <c r="J376" s="3">
        <f t="shared" si="30"/>
        <v>8.4757255221047672</v>
      </c>
      <c r="K376" s="95">
        <f t="shared" si="33"/>
        <v>2.3133383282168959E-2</v>
      </c>
      <c r="L376" s="174">
        <f t="shared" si="34"/>
        <v>0.69669821991519587</v>
      </c>
      <c r="M376" s="174" t="str">
        <f t="shared" si="35"/>
        <v/>
      </c>
      <c r="N376" s="174">
        <f t="shared" si="31"/>
        <v>0.39907323290622909</v>
      </c>
      <c r="O376" s="174">
        <v>369</v>
      </c>
      <c r="P376" s="174" t="e">
        <f t="shared" si="32"/>
        <v>#VALUE!</v>
      </c>
    </row>
    <row r="377" spans="2:16" x14ac:dyDescent="0.25">
      <c r="B377" s="174">
        <v>209221</v>
      </c>
      <c r="C377" s="174">
        <v>642</v>
      </c>
      <c r="D377" s="174">
        <v>442</v>
      </c>
      <c r="E377" s="174">
        <v>1179</v>
      </c>
      <c r="F377" s="174">
        <v>154.30000000000001</v>
      </c>
      <c r="G377" s="174">
        <v>1971</v>
      </c>
      <c r="H377" s="174">
        <v>51.84545</v>
      </c>
      <c r="I377" s="174">
        <v>49.755589999999998</v>
      </c>
      <c r="J377" s="3">
        <f t="shared" si="30"/>
        <v>8.4757255221047672</v>
      </c>
      <c r="K377" s="95">
        <f t="shared" si="33"/>
        <v>2.3067079518104331E-2</v>
      </c>
      <c r="L377" s="174">
        <f t="shared" si="34"/>
        <v>0.69645371302045933</v>
      </c>
      <c r="M377" s="174" t="str">
        <f t="shared" si="35"/>
        <v/>
      </c>
      <c r="N377" s="174">
        <f t="shared" si="31"/>
        <v>0.39900692914216446</v>
      </c>
      <c r="O377" s="174">
        <v>370</v>
      </c>
      <c r="P377" s="174" t="e">
        <f t="shared" si="32"/>
        <v>#VALUE!</v>
      </c>
    </row>
    <row r="378" spans="2:16" x14ac:dyDescent="0.25">
      <c r="B378" s="174">
        <v>209786</v>
      </c>
      <c r="C378" s="174">
        <v>649</v>
      </c>
      <c r="D378" s="174">
        <v>437</v>
      </c>
      <c r="E378" s="174">
        <v>1178</v>
      </c>
      <c r="F378" s="174">
        <v>154.29</v>
      </c>
      <c r="G378" s="174">
        <v>1970</v>
      </c>
      <c r="H378" s="174">
        <v>51.840910000000001</v>
      </c>
      <c r="I378" s="174">
        <v>49.746650000000002</v>
      </c>
      <c r="J378" s="3">
        <f t="shared" si="30"/>
        <v>7.9106771539643432</v>
      </c>
      <c r="K378" s="95">
        <f t="shared" si="33"/>
        <v>2.3000775754039519E-2</v>
      </c>
      <c r="L378" s="174">
        <f t="shared" si="34"/>
        <v>0.69620662860056204</v>
      </c>
      <c r="M378" s="174" t="str">
        <f t="shared" si="35"/>
        <v/>
      </c>
      <c r="N378" s="174">
        <f t="shared" si="31"/>
        <v>0.39894062537809966</v>
      </c>
      <c r="O378" s="174">
        <v>371</v>
      </c>
      <c r="P378" s="174" t="e">
        <f t="shared" si="32"/>
        <v>#VALUE!</v>
      </c>
    </row>
    <row r="379" spans="2:16" x14ac:dyDescent="0.25">
      <c r="B379" s="174">
        <v>210352</v>
      </c>
      <c r="C379" s="174">
        <v>645</v>
      </c>
      <c r="D379" s="174">
        <v>440</v>
      </c>
      <c r="E379" s="174">
        <v>1179</v>
      </c>
      <c r="F379" s="174">
        <v>154.29</v>
      </c>
      <c r="G379" s="174">
        <v>1971</v>
      </c>
      <c r="H379" s="174">
        <v>51.84545</v>
      </c>
      <c r="I379" s="174">
        <v>49.755589999999998</v>
      </c>
      <c r="J379" s="3">
        <f t="shared" si="30"/>
        <v>8.4757255221047672</v>
      </c>
      <c r="K379" s="95">
        <f t="shared" si="33"/>
        <v>2.3000775754039519E-2</v>
      </c>
      <c r="L379" s="174">
        <f t="shared" si="34"/>
        <v>0.69645371302045933</v>
      </c>
      <c r="M379" s="174" t="str">
        <f t="shared" si="35"/>
        <v/>
      </c>
      <c r="N379" s="174">
        <f t="shared" si="31"/>
        <v>0.39894062537809966</v>
      </c>
      <c r="O379" s="174">
        <v>372</v>
      </c>
      <c r="P379" s="174" t="e">
        <f t="shared" si="32"/>
        <v>#VALUE!</v>
      </c>
    </row>
    <row r="380" spans="2:16" x14ac:dyDescent="0.25">
      <c r="B380" s="174">
        <v>210920</v>
      </c>
      <c r="C380" s="174">
        <v>624</v>
      </c>
      <c r="D380" s="174">
        <v>458</v>
      </c>
      <c r="E380" s="174">
        <v>1178</v>
      </c>
      <c r="F380" s="174">
        <v>154.28</v>
      </c>
      <c r="G380" s="174">
        <v>1971</v>
      </c>
      <c r="H380" s="174">
        <v>51.859090000000002</v>
      </c>
      <c r="I380" s="174">
        <v>49.746650000000002</v>
      </c>
      <c r="J380" s="3">
        <f t="shared" si="30"/>
        <v>8.4757255221047672</v>
      </c>
      <c r="K380" s="95">
        <f t="shared" si="33"/>
        <v>2.2934471989974892E-2</v>
      </c>
      <c r="L380" s="174">
        <f t="shared" si="34"/>
        <v>0.69669501724363136</v>
      </c>
      <c r="M380" s="174" t="str">
        <f t="shared" si="35"/>
        <v/>
      </c>
      <c r="N380" s="174">
        <f t="shared" si="31"/>
        <v>0.39887432161403502</v>
      </c>
      <c r="O380" s="174">
        <v>373</v>
      </c>
      <c r="P380" s="174" t="e">
        <f t="shared" si="32"/>
        <v>#VALUE!</v>
      </c>
    </row>
    <row r="381" spans="2:16" x14ac:dyDescent="0.25">
      <c r="B381" s="174">
        <v>211489</v>
      </c>
      <c r="C381" s="174">
        <v>645</v>
      </c>
      <c r="D381" s="174">
        <v>441</v>
      </c>
      <c r="E381" s="174">
        <v>1179</v>
      </c>
      <c r="F381" s="174">
        <v>154.28</v>
      </c>
      <c r="G381" s="174">
        <v>1972</v>
      </c>
      <c r="H381" s="174">
        <v>51.840910000000001</v>
      </c>
      <c r="I381" s="174">
        <v>49.755589999999998</v>
      </c>
      <c r="J381" s="3">
        <f t="shared" si="30"/>
        <v>9.0407738902449637</v>
      </c>
      <c r="K381" s="95">
        <f t="shared" si="33"/>
        <v>2.2934471989974892E-2</v>
      </c>
      <c r="L381" s="174">
        <f t="shared" si="34"/>
        <v>0.69633174430704037</v>
      </c>
      <c r="M381" s="174" t="str">
        <f t="shared" si="35"/>
        <v/>
      </c>
      <c r="N381" s="174">
        <f t="shared" si="31"/>
        <v>0.39887432161403502</v>
      </c>
      <c r="O381" s="174">
        <v>374</v>
      </c>
      <c r="P381" s="174" t="e">
        <f t="shared" si="32"/>
        <v>#VALUE!</v>
      </c>
    </row>
    <row r="382" spans="2:16" x14ac:dyDescent="0.25">
      <c r="B382" s="174">
        <v>212058</v>
      </c>
      <c r="C382" s="174">
        <v>632</v>
      </c>
      <c r="D382" s="174">
        <v>452</v>
      </c>
      <c r="E382" s="174">
        <v>1179</v>
      </c>
      <c r="F382" s="174">
        <v>154.27000000000001</v>
      </c>
      <c r="G382" s="174">
        <v>1972</v>
      </c>
      <c r="H382" s="174">
        <v>51.85</v>
      </c>
      <c r="I382" s="174">
        <v>49.755589999999998</v>
      </c>
      <c r="J382" s="3">
        <f t="shared" si="30"/>
        <v>9.0407738902449637</v>
      </c>
      <c r="K382" s="95">
        <f t="shared" si="33"/>
        <v>2.2868168225910267E-2</v>
      </c>
      <c r="L382" s="174">
        <f t="shared" si="34"/>
        <v>0.69657596110376585</v>
      </c>
      <c r="M382" s="174" t="str">
        <f t="shared" si="35"/>
        <v/>
      </c>
      <c r="N382" s="174">
        <f t="shared" si="31"/>
        <v>0.39880801784997039</v>
      </c>
      <c r="O382" s="174">
        <v>375</v>
      </c>
      <c r="P382" s="174" t="e">
        <f t="shared" si="32"/>
        <v>#VALUE!</v>
      </c>
    </row>
    <row r="383" spans="2:16" x14ac:dyDescent="0.25">
      <c r="B383" s="174">
        <v>212627</v>
      </c>
      <c r="C383" s="174">
        <v>621</v>
      </c>
      <c r="D383" s="174">
        <v>461</v>
      </c>
      <c r="E383" s="174">
        <v>1178</v>
      </c>
      <c r="F383" s="174">
        <v>154.27000000000001</v>
      </c>
      <c r="G383" s="174">
        <v>1972</v>
      </c>
      <c r="H383" s="174">
        <v>51.859090000000002</v>
      </c>
      <c r="I383" s="174">
        <v>49.755589999999998</v>
      </c>
      <c r="J383" s="3">
        <f t="shared" si="30"/>
        <v>9.0407738902449637</v>
      </c>
      <c r="K383" s="95">
        <f t="shared" si="33"/>
        <v>2.2868168225910267E-2</v>
      </c>
      <c r="L383" s="174">
        <f t="shared" si="34"/>
        <v>0.69682022071872285</v>
      </c>
      <c r="M383" s="174" t="str">
        <f t="shared" si="35"/>
        <v/>
      </c>
      <c r="N383" s="174">
        <f t="shared" si="31"/>
        <v>0.39880801784997039</v>
      </c>
      <c r="O383" s="174">
        <v>376</v>
      </c>
      <c r="P383" s="174" t="e">
        <f t="shared" si="32"/>
        <v>#VALUE!</v>
      </c>
    </row>
    <row r="384" spans="2:16" x14ac:dyDescent="0.25">
      <c r="B384" s="174">
        <v>213194</v>
      </c>
      <c r="C384" s="174">
        <v>639</v>
      </c>
      <c r="D384" s="174">
        <v>447</v>
      </c>
      <c r="E384" s="174">
        <v>1179</v>
      </c>
      <c r="F384" s="174">
        <v>154.26</v>
      </c>
      <c r="G384" s="174">
        <v>1972</v>
      </c>
      <c r="H384" s="174">
        <v>51.840910000000001</v>
      </c>
      <c r="I384" s="174">
        <v>49.755589999999998</v>
      </c>
      <c r="J384" s="3">
        <f t="shared" si="30"/>
        <v>9.0407738902449637</v>
      </c>
      <c r="K384" s="95">
        <f t="shared" si="33"/>
        <v>2.2801864461845452E-2</v>
      </c>
      <c r="L384" s="174">
        <f t="shared" si="34"/>
        <v>0.69633174430704037</v>
      </c>
      <c r="M384" s="174" t="str">
        <f t="shared" si="35"/>
        <v/>
      </c>
      <c r="N384" s="174">
        <f t="shared" si="31"/>
        <v>0.39874171408590559</v>
      </c>
      <c r="O384" s="174">
        <v>377</v>
      </c>
      <c r="P384" s="174" t="e">
        <f t="shared" si="32"/>
        <v>#VALUE!</v>
      </c>
    </row>
    <row r="385" spans="2:16" x14ac:dyDescent="0.25">
      <c r="B385" s="174">
        <v>213760</v>
      </c>
      <c r="C385" s="174">
        <v>641</v>
      </c>
      <c r="D385" s="174">
        <v>445</v>
      </c>
      <c r="E385" s="174">
        <v>1178</v>
      </c>
      <c r="F385" s="174">
        <v>154.26</v>
      </c>
      <c r="G385" s="174">
        <v>1972</v>
      </c>
      <c r="H385" s="174">
        <v>51.840910000000001</v>
      </c>
      <c r="I385" s="174">
        <v>49.746650000000002</v>
      </c>
      <c r="J385" s="3">
        <f t="shared" si="30"/>
        <v>9.0407738902449637</v>
      </c>
      <c r="K385" s="95">
        <f t="shared" si="33"/>
        <v>2.2801864461845452E-2</v>
      </c>
      <c r="L385" s="174">
        <f t="shared" si="34"/>
        <v>0.69620662860056204</v>
      </c>
      <c r="M385" s="174" t="str">
        <f t="shared" si="35"/>
        <v/>
      </c>
      <c r="N385" s="174">
        <f t="shared" si="31"/>
        <v>0.39874171408590559</v>
      </c>
      <c r="O385" s="174">
        <v>378</v>
      </c>
      <c r="P385" s="174" t="e">
        <f t="shared" si="32"/>
        <v>#VALUE!</v>
      </c>
    </row>
    <row r="386" spans="2:16" x14ac:dyDescent="0.25">
      <c r="B386" s="174">
        <v>214325</v>
      </c>
      <c r="C386" s="174">
        <v>630</v>
      </c>
      <c r="D386" s="174">
        <v>454</v>
      </c>
      <c r="E386" s="174">
        <v>1178</v>
      </c>
      <c r="F386" s="174">
        <v>154.25</v>
      </c>
      <c r="G386" s="174">
        <v>1972</v>
      </c>
      <c r="H386" s="174">
        <v>51.85</v>
      </c>
      <c r="I386" s="174">
        <v>49.746650000000002</v>
      </c>
      <c r="J386" s="3">
        <f t="shared" si="30"/>
        <v>9.0407738902449637</v>
      </c>
      <c r="K386" s="95">
        <f t="shared" si="33"/>
        <v>2.2735560697780828E-2</v>
      </c>
      <c r="L386" s="174">
        <f t="shared" si="34"/>
        <v>0.6964508015168277</v>
      </c>
      <c r="M386" s="174" t="str">
        <f t="shared" si="35"/>
        <v/>
      </c>
      <c r="N386" s="174">
        <f t="shared" si="31"/>
        <v>0.39867541032184095</v>
      </c>
      <c r="O386" s="174">
        <v>379</v>
      </c>
      <c r="P386" s="174" t="e">
        <f t="shared" si="32"/>
        <v>#VALUE!</v>
      </c>
    </row>
    <row r="387" spans="2:16" x14ac:dyDescent="0.25">
      <c r="B387" s="174">
        <v>214890</v>
      </c>
      <c r="C387" s="174">
        <v>643</v>
      </c>
      <c r="D387" s="174">
        <v>442</v>
      </c>
      <c r="E387" s="174">
        <v>1179</v>
      </c>
      <c r="F387" s="174">
        <v>154.25</v>
      </c>
      <c r="G387" s="174">
        <v>1972</v>
      </c>
      <c r="H387" s="174">
        <v>51.84545</v>
      </c>
      <c r="I387" s="174">
        <v>49.755589999999998</v>
      </c>
      <c r="J387" s="3">
        <f t="shared" si="30"/>
        <v>9.0407738902449637</v>
      </c>
      <c r="K387" s="95">
        <f t="shared" si="33"/>
        <v>2.2735560697780828E-2</v>
      </c>
      <c r="L387" s="174">
        <f t="shared" si="34"/>
        <v>0.69645371302045933</v>
      </c>
      <c r="M387" s="174" t="str">
        <f t="shared" si="35"/>
        <v/>
      </c>
      <c r="N387" s="174">
        <f t="shared" si="31"/>
        <v>0.39867541032184095</v>
      </c>
      <c r="O387" s="174">
        <v>380</v>
      </c>
      <c r="P387" s="174" t="e">
        <f t="shared" si="32"/>
        <v>#VALUE!</v>
      </c>
    </row>
    <row r="388" spans="2:16" x14ac:dyDescent="0.25">
      <c r="B388" s="174">
        <v>215456</v>
      </c>
      <c r="C388" s="174">
        <v>640</v>
      </c>
      <c r="D388" s="174">
        <v>445</v>
      </c>
      <c r="E388" s="174">
        <v>1179</v>
      </c>
      <c r="F388" s="174">
        <v>154.25</v>
      </c>
      <c r="G388" s="174">
        <v>1972</v>
      </c>
      <c r="H388" s="174">
        <v>51.84545</v>
      </c>
      <c r="I388" s="174">
        <v>49.755589999999998</v>
      </c>
      <c r="J388" s="3">
        <f t="shared" si="30"/>
        <v>9.0407738902449637</v>
      </c>
      <c r="K388" s="95">
        <f t="shared" si="33"/>
        <v>2.2735560697780828E-2</v>
      </c>
      <c r="L388" s="174">
        <f t="shared" si="34"/>
        <v>0.69645371302045933</v>
      </c>
      <c r="M388" s="174" t="str">
        <f t="shared" si="35"/>
        <v/>
      </c>
      <c r="N388" s="174">
        <f t="shared" si="31"/>
        <v>0.39867541032184095</v>
      </c>
      <c r="O388" s="174">
        <v>381</v>
      </c>
      <c r="P388" s="174" t="e">
        <f t="shared" si="32"/>
        <v>#VALUE!</v>
      </c>
    </row>
    <row r="389" spans="2:16" x14ac:dyDescent="0.25">
      <c r="B389" s="174">
        <v>216021</v>
      </c>
      <c r="C389" s="174">
        <v>632</v>
      </c>
      <c r="D389" s="174">
        <v>453</v>
      </c>
      <c r="E389" s="174">
        <v>1179</v>
      </c>
      <c r="F389" s="174">
        <v>154.24</v>
      </c>
      <c r="G389" s="174">
        <v>1972</v>
      </c>
      <c r="H389" s="174">
        <v>51.84545</v>
      </c>
      <c r="I389" s="174">
        <v>49.746650000000002</v>
      </c>
      <c r="J389" s="3">
        <f t="shared" si="30"/>
        <v>9.0407738902449637</v>
      </c>
      <c r="K389" s="95">
        <f t="shared" si="33"/>
        <v>2.26692569337162E-2</v>
      </c>
      <c r="L389" s="174">
        <f t="shared" si="34"/>
        <v>0.69632857539884929</v>
      </c>
      <c r="M389" s="174" t="str">
        <f t="shared" si="35"/>
        <v/>
      </c>
      <c r="N389" s="174">
        <f t="shared" si="31"/>
        <v>0.39860910655777632</v>
      </c>
      <c r="O389" s="174">
        <v>382</v>
      </c>
      <c r="P389" s="174" t="e">
        <f t="shared" si="32"/>
        <v>#VALUE!</v>
      </c>
    </row>
    <row r="390" spans="2:16" x14ac:dyDescent="0.25">
      <c r="B390" s="174">
        <v>216586</v>
      </c>
      <c r="C390" s="174">
        <v>655</v>
      </c>
      <c r="D390" s="174">
        <v>431</v>
      </c>
      <c r="E390" s="174">
        <v>1179</v>
      </c>
      <c r="F390" s="174">
        <v>154.24</v>
      </c>
      <c r="G390" s="174">
        <v>1973</v>
      </c>
      <c r="H390" s="174">
        <v>51.836359999999999</v>
      </c>
      <c r="I390" s="174">
        <v>49.755589999999998</v>
      </c>
      <c r="J390" s="3">
        <f t="shared" si="30"/>
        <v>9.6058222583853876</v>
      </c>
      <c r="K390" s="95">
        <f t="shared" si="33"/>
        <v>2.26692569337162E-2</v>
      </c>
      <c r="L390" s="174">
        <f t="shared" si="34"/>
        <v>0.69620951765640171</v>
      </c>
      <c r="M390" s="174" t="str">
        <f t="shared" si="35"/>
        <v/>
      </c>
      <c r="N390" s="174">
        <f t="shared" si="31"/>
        <v>0.39860910655777632</v>
      </c>
      <c r="O390" s="174">
        <v>383</v>
      </c>
      <c r="P390" s="174" t="e">
        <f t="shared" si="32"/>
        <v>#VALUE!</v>
      </c>
    </row>
    <row r="391" spans="2:16" x14ac:dyDescent="0.25">
      <c r="B391" s="174">
        <v>217152</v>
      </c>
      <c r="C391" s="174">
        <v>630</v>
      </c>
      <c r="D391" s="174">
        <v>455</v>
      </c>
      <c r="E391" s="174">
        <v>1178</v>
      </c>
      <c r="F391" s="174">
        <v>154.22999999999999</v>
      </c>
      <c r="G391" s="174">
        <v>1972</v>
      </c>
      <c r="H391" s="174">
        <v>51.84545</v>
      </c>
      <c r="I391" s="174">
        <v>49.746650000000002</v>
      </c>
      <c r="J391" s="3">
        <f t="shared" si="30"/>
        <v>9.0407738902449637</v>
      </c>
      <c r="K391" s="95">
        <f t="shared" si="33"/>
        <v>2.2602953169651389E-2</v>
      </c>
      <c r="L391" s="174">
        <f t="shared" si="34"/>
        <v>0.69632857539884929</v>
      </c>
      <c r="M391" s="174" t="str">
        <f t="shared" si="35"/>
        <v/>
      </c>
      <c r="N391" s="174">
        <f t="shared" si="31"/>
        <v>0.39854280279371151</v>
      </c>
      <c r="O391" s="174">
        <v>384</v>
      </c>
      <c r="P391" s="174" t="e">
        <f t="shared" si="32"/>
        <v>#VALUE!</v>
      </c>
    </row>
    <row r="392" spans="2:16" x14ac:dyDescent="0.25">
      <c r="B392" s="174">
        <v>217717</v>
      </c>
      <c r="C392" s="174">
        <v>631</v>
      </c>
      <c r="D392" s="174">
        <v>453</v>
      </c>
      <c r="E392" s="174">
        <v>1178</v>
      </c>
      <c r="F392" s="174">
        <v>154.22999999999999</v>
      </c>
      <c r="G392" s="174">
        <v>1972</v>
      </c>
      <c r="H392" s="174">
        <v>51.85</v>
      </c>
      <c r="I392" s="174">
        <v>49.746650000000002</v>
      </c>
      <c r="J392" s="3">
        <f t="shared" ref="J392:J455" si="36">G392/I$6-I$5/I$6</f>
        <v>9.0407738902449637</v>
      </c>
      <c r="K392" s="95">
        <f t="shared" si="33"/>
        <v>2.2602953169651389E-2</v>
      </c>
      <c r="L392" s="174">
        <f t="shared" si="34"/>
        <v>0.6964508015168277</v>
      </c>
      <c r="M392" s="174" t="str">
        <f t="shared" si="35"/>
        <v/>
      </c>
      <c r="N392" s="174">
        <f t="shared" ref="N392:N455" si="37">IF(B392="","",K392+1/2.66)</f>
        <v>0.39854280279371151</v>
      </c>
      <c r="O392" s="174">
        <v>385</v>
      </c>
      <c r="P392" s="174" t="e">
        <f t="shared" ref="P392:P455" si="38">IF(B392="","",(F392-N$4)/N$4)</f>
        <v>#VALUE!</v>
      </c>
    </row>
    <row r="393" spans="2:16" x14ac:dyDescent="0.25">
      <c r="B393" s="174">
        <v>218282</v>
      </c>
      <c r="C393" s="174">
        <v>644</v>
      </c>
      <c r="D393" s="174">
        <v>442</v>
      </c>
      <c r="E393" s="174">
        <v>1179</v>
      </c>
      <c r="F393" s="174">
        <v>154.22</v>
      </c>
      <c r="G393" s="174">
        <v>1971</v>
      </c>
      <c r="H393" s="174">
        <v>51.840910000000001</v>
      </c>
      <c r="I393" s="174">
        <v>49.755589999999998</v>
      </c>
      <c r="J393" s="3">
        <f t="shared" si="36"/>
        <v>8.4757255221047672</v>
      </c>
      <c r="K393" s="95">
        <f t="shared" ref="K393:K456" si="39">IF(B393="",0,(F393-K$2)/K$2)</f>
        <v>2.2536649405586761E-2</v>
      </c>
      <c r="L393" s="174">
        <f t="shared" ref="L393:L456" si="40">IF(B393="","",H393*H393*I393/4*3.1416/K$2/1000)</f>
        <v>0.69633174430704037</v>
      </c>
      <c r="M393" s="174" t="str">
        <f t="shared" ref="M393:M456" si="41">IF(OR(J393="",-(J393-MAX(J$8:J$58))&lt;0),"",-(J393))</f>
        <v/>
      </c>
      <c r="N393" s="174">
        <f t="shared" si="37"/>
        <v>0.39847649902964688</v>
      </c>
      <c r="O393" s="174">
        <v>386</v>
      </c>
      <c r="P393" s="174" t="e">
        <f t="shared" si="38"/>
        <v>#VALUE!</v>
      </c>
    </row>
    <row r="394" spans="2:16" x14ac:dyDescent="0.25">
      <c r="B394" s="174">
        <v>218846</v>
      </c>
      <c r="C394" s="174">
        <v>637</v>
      </c>
      <c r="D394" s="174">
        <v>449</v>
      </c>
      <c r="E394" s="174">
        <v>1178</v>
      </c>
      <c r="F394" s="174">
        <v>154.22</v>
      </c>
      <c r="G394" s="174">
        <v>1972</v>
      </c>
      <c r="H394" s="174">
        <v>51.840910000000001</v>
      </c>
      <c r="I394" s="174">
        <v>49.746650000000002</v>
      </c>
      <c r="J394" s="3">
        <f t="shared" si="36"/>
        <v>9.0407738902449637</v>
      </c>
      <c r="K394" s="95">
        <f t="shared" si="39"/>
        <v>2.2536649405586761E-2</v>
      </c>
      <c r="L394" s="174">
        <f t="shared" si="40"/>
        <v>0.69620662860056204</v>
      </c>
      <c r="M394" s="174" t="str">
        <f t="shared" si="41"/>
        <v/>
      </c>
      <c r="N394" s="174">
        <f t="shared" si="37"/>
        <v>0.39847649902964688</v>
      </c>
      <c r="O394" s="174">
        <v>387</v>
      </c>
      <c r="P394" s="174" t="e">
        <f t="shared" si="38"/>
        <v>#VALUE!</v>
      </c>
    </row>
    <row r="395" spans="2:16" x14ac:dyDescent="0.25">
      <c r="B395" s="174">
        <v>219410</v>
      </c>
      <c r="C395" s="174">
        <v>645</v>
      </c>
      <c r="D395" s="174">
        <v>441</v>
      </c>
      <c r="E395" s="174">
        <v>1179</v>
      </c>
      <c r="F395" s="174">
        <v>154.22</v>
      </c>
      <c r="G395" s="174">
        <v>1972</v>
      </c>
      <c r="H395" s="174">
        <v>51.840910000000001</v>
      </c>
      <c r="I395" s="174">
        <v>49.755589999999998</v>
      </c>
      <c r="J395" s="3">
        <f t="shared" si="36"/>
        <v>9.0407738902449637</v>
      </c>
      <c r="K395" s="95">
        <f t="shared" si="39"/>
        <v>2.2536649405586761E-2</v>
      </c>
      <c r="L395" s="174">
        <f t="shared" si="40"/>
        <v>0.69633174430704037</v>
      </c>
      <c r="M395" s="174" t="str">
        <f t="shared" si="41"/>
        <v/>
      </c>
      <c r="N395" s="174">
        <f t="shared" si="37"/>
        <v>0.39847649902964688</v>
      </c>
      <c r="O395" s="174">
        <v>388</v>
      </c>
      <c r="P395" s="174" t="e">
        <f t="shared" si="38"/>
        <v>#VALUE!</v>
      </c>
    </row>
    <row r="396" spans="2:16" x14ac:dyDescent="0.25">
      <c r="B396" s="174">
        <v>219975</v>
      </c>
      <c r="C396" s="174">
        <v>641</v>
      </c>
      <c r="D396" s="174">
        <v>444</v>
      </c>
      <c r="E396" s="174">
        <v>1178</v>
      </c>
      <c r="F396" s="174">
        <v>154.21</v>
      </c>
      <c r="G396" s="174">
        <v>1972</v>
      </c>
      <c r="H396" s="174">
        <v>51.84545</v>
      </c>
      <c r="I396" s="174">
        <v>49.746650000000002</v>
      </c>
      <c r="J396" s="3">
        <f t="shared" si="36"/>
        <v>9.0407738902449637</v>
      </c>
      <c r="K396" s="95">
        <f t="shared" si="39"/>
        <v>2.2470345641522137E-2</v>
      </c>
      <c r="L396" s="174">
        <f t="shared" si="40"/>
        <v>0.69632857539884929</v>
      </c>
      <c r="M396" s="174" t="str">
        <f t="shared" si="41"/>
        <v/>
      </c>
      <c r="N396" s="174">
        <f t="shared" si="37"/>
        <v>0.39841019526558225</v>
      </c>
      <c r="O396" s="174">
        <v>389</v>
      </c>
      <c r="P396" s="174" t="e">
        <f t="shared" si="38"/>
        <v>#VALUE!</v>
      </c>
    </row>
    <row r="397" spans="2:16" x14ac:dyDescent="0.25">
      <c r="B397" s="174">
        <v>220539</v>
      </c>
      <c r="C397" s="174">
        <v>642</v>
      </c>
      <c r="D397" s="174">
        <v>444</v>
      </c>
      <c r="E397" s="174">
        <v>1179</v>
      </c>
      <c r="F397" s="174">
        <v>154.21</v>
      </c>
      <c r="G397" s="174">
        <v>1971</v>
      </c>
      <c r="H397" s="174">
        <v>51.840910000000001</v>
      </c>
      <c r="I397" s="174">
        <v>49.755589999999998</v>
      </c>
      <c r="J397" s="3">
        <f t="shared" si="36"/>
        <v>8.4757255221047672</v>
      </c>
      <c r="K397" s="95">
        <f t="shared" si="39"/>
        <v>2.2470345641522137E-2</v>
      </c>
      <c r="L397" s="174">
        <f t="shared" si="40"/>
        <v>0.69633174430704037</v>
      </c>
      <c r="M397" s="174" t="str">
        <f t="shared" si="41"/>
        <v/>
      </c>
      <c r="N397" s="174">
        <f t="shared" si="37"/>
        <v>0.39841019526558225</v>
      </c>
      <c r="O397" s="174">
        <v>390</v>
      </c>
      <c r="P397" s="174" t="e">
        <f t="shared" si="38"/>
        <v>#VALUE!</v>
      </c>
    </row>
    <row r="398" spans="2:16" x14ac:dyDescent="0.25">
      <c r="B398" s="174">
        <v>221106</v>
      </c>
      <c r="C398" s="174">
        <v>639</v>
      </c>
      <c r="D398" s="174">
        <v>447</v>
      </c>
      <c r="E398" s="174">
        <v>1179</v>
      </c>
      <c r="F398" s="174">
        <v>154.21</v>
      </c>
      <c r="G398" s="174">
        <v>1972</v>
      </c>
      <c r="H398" s="174">
        <v>51.840910000000001</v>
      </c>
      <c r="I398" s="174">
        <v>49.755589999999998</v>
      </c>
      <c r="J398" s="3">
        <f t="shared" si="36"/>
        <v>9.0407738902449637</v>
      </c>
      <c r="K398" s="95">
        <f t="shared" si="39"/>
        <v>2.2470345641522137E-2</v>
      </c>
      <c r="L398" s="174">
        <f t="shared" si="40"/>
        <v>0.69633174430704037</v>
      </c>
      <c r="M398" s="174" t="str">
        <f t="shared" si="41"/>
        <v/>
      </c>
      <c r="N398" s="174">
        <f t="shared" si="37"/>
        <v>0.39841019526558225</v>
      </c>
      <c r="O398" s="174">
        <v>391</v>
      </c>
      <c r="P398" s="174" t="e">
        <f t="shared" si="38"/>
        <v>#VALUE!</v>
      </c>
    </row>
    <row r="399" spans="2:16" x14ac:dyDescent="0.25">
      <c r="B399" s="174">
        <v>221674</v>
      </c>
      <c r="C399" s="174">
        <v>627</v>
      </c>
      <c r="D399" s="174">
        <v>457</v>
      </c>
      <c r="E399" s="174">
        <v>1178</v>
      </c>
      <c r="F399" s="174">
        <v>154.21</v>
      </c>
      <c r="G399" s="174">
        <v>1972</v>
      </c>
      <c r="H399" s="174">
        <v>51.85</v>
      </c>
      <c r="I399" s="174">
        <v>49.746650000000002</v>
      </c>
      <c r="J399" s="3">
        <f t="shared" si="36"/>
        <v>9.0407738902449637</v>
      </c>
      <c r="K399" s="95">
        <f t="shared" si="39"/>
        <v>2.2470345641522137E-2</v>
      </c>
      <c r="L399" s="174">
        <f t="shared" si="40"/>
        <v>0.6964508015168277</v>
      </c>
      <c r="M399" s="174" t="str">
        <f t="shared" si="41"/>
        <v/>
      </c>
      <c r="N399" s="174">
        <f t="shared" si="37"/>
        <v>0.39841019526558225</v>
      </c>
      <c r="O399" s="174">
        <v>392</v>
      </c>
      <c r="P399" s="174" t="e">
        <f t="shared" si="38"/>
        <v>#VALUE!</v>
      </c>
    </row>
    <row r="400" spans="2:16" x14ac:dyDescent="0.25">
      <c r="B400" s="174">
        <v>222244</v>
      </c>
      <c r="C400" s="174">
        <v>649</v>
      </c>
      <c r="D400" s="174">
        <v>437</v>
      </c>
      <c r="E400" s="174">
        <v>1179</v>
      </c>
      <c r="F400" s="174">
        <v>154.21</v>
      </c>
      <c r="G400" s="174">
        <v>1972</v>
      </c>
      <c r="H400" s="174">
        <v>51.836359999999999</v>
      </c>
      <c r="I400" s="174">
        <v>49.755589999999998</v>
      </c>
      <c r="J400" s="3">
        <f t="shared" si="36"/>
        <v>9.0407738902449637</v>
      </c>
      <c r="K400" s="95">
        <f t="shared" si="39"/>
        <v>2.2470345641522137E-2</v>
      </c>
      <c r="L400" s="174">
        <f t="shared" si="40"/>
        <v>0.69620951765640171</v>
      </c>
      <c r="M400" s="174" t="str">
        <f t="shared" si="41"/>
        <v/>
      </c>
      <c r="N400" s="174">
        <f t="shared" si="37"/>
        <v>0.39841019526558225</v>
      </c>
      <c r="O400" s="174">
        <v>393</v>
      </c>
      <c r="P400" s="174" t="e">
        <f t="shared" si="38"/>
        <v>#VALUE!</v>
      </c>
    </row>
    <row r="401" spans="2:16" x14ac:dyDescent="0.25">
      <c r="B401" s="174">
        <v>222813</v>
      </c>
      <c r="C401" s="174">
        <v>636</v>
      </c>
      <c r="D401" s="174">
        <v>449</v>
      </c>
      <c r="E401" s="174">
        <v>1178</v>
      </c>
      <c r="F401" s="174">
        <v>154.21</v>
      </c>
      <c r="G401" s="174">
        <v>1972</v>
      </c>
      <c r="H401" s="174">
        <v>51.84545</v>
      </c>
      <c r="I401" s="174">
        <v>49.746650000000002</v>
      </c>
      <c r="J401" s="3">
        <f t="shared" si="36"/>
        <v>9.0407738902449637</v>
      </c>
      <c r="K401" s="95">
        <f t="shared" si="39"/>
        <v>2.2470345641522137E-2</v>
      </c>
      <c r="L401" s="174">
        <f t="shared" si="40"/>
        <v>0.69632857539884929</v>
      </c>
      <c r="M401" s="174" t="str">
        <f t="shared" si="41"/>
        <v/>
      </c>
      <c r="N401" s="174">
        <f t="shared" si="37"/>
        <v>0.39841019526558225</v>
      </c>
      <c r="O401" s="174">
        <v>394</v>
      </c>
      <c r="P401" s="174" t="e">
        <f t="shared" si="38"/>
        <v>#VALUE!</v>
      </c>
    </row>
    <row r="402" spans="2:16" x14ac:dyDescent="0.25">
      <c r="B402" s="174">
        <v>223381</v>
      </c>
      <c r="C402" s="174">
        <v>625</v>
      </c>
      <c r="D402" s="174">
        <v>459</v>
      </c>
      <c r="E402" s="174">
        <v>1179</v>
      </c>
      <c r="F402" s="174">
        <v>154.21</v>
      </c>
      <c r="G402" s="174">
        <v>1972</v>
      </c>
      <c r="H402" s="174">
        <v>51.85</v>
      </c>
      <c r="I402" s="174">
        <v>49.755589999999998</v>
      </c>
      <c r="J402" s="3">
        <f t="shared" si="36"/>
        <v>9.0407738902449637</v>
      </c>
      <c r="K402" s="95">
        <f t="shared" si="39"/>
        <v>2.2470345641522137E-2</v>
      </c>
      <c r="L402" s="174">
        <f t="shared" si="40"/>
        <v>0.69657596110376585</v>
      </c>
      <c r="M402" s="174" t="str">
        <f t="shared" si="41"/>
        <v/>
      </c>
      <c r="N402" s="174">
        <f t="shared" si="37"/>
        <v>0.39841019526558225</v>
      </c>
      <c r="O402" s="174">
        <v>395</v>
      </c>
      <c r="P402" s="174" t="e">
        <f t="shared" si="38"/>
        <v>#VALUE!</v>
      </c>
    </row>
    <row r="403" spans="2:16" x14ac:dyDescent="0.25">
      <c r="B403" s="174">
        <v>223949</v>
      </c>
      <c r="C403" s="174">
        <v>655</v>
      </c>
      <c r="D403" s="174">
        <v>432</v>
      </c>
      <c r="E403" s="174">
        <v>1178</v>
      </c>
      <c r="F403" s="174">
        <v>154.21</v>
      </c>
      <c r="G403" s="174">
        <v>1972</v>
      </c>
      <c r="H403" s="174">
        <v>51.836359999999999</v>
      </c>
      <c r="I403" s="174">
        <v>49.746650000000002</v>
      </c>
      <c r="J403" s="3">
        <f t="shared" si="36"/>
        <v>9.0407738902449637</v>
      </c>
      <c r="K403" s="95">
        <f t="shared" si="39"/>
        <v>2.2470345641522137E-2</v>
      </c>
      <c r="L403" s="174">
        <f t="shared" si="40"/>
        <v>0.69608442391140035</v>
      </c>
      <c r="M403" s="174" t="str">
        <f t="shared" si="41"/>
        <v/>
      </c>
      <c r="N403" s="174">
        <f t="shared" si="37"/>
        <v>0.39841019526558225</v>
      </c>
      <c r="O403" s="174">
        <v>396</v>
      </c>
      <c r="P403" s="174" t="e">
        <f t="shared" si="38"/>
        <v>#VALUE!</v>
      </c>
    </row>
    <row r="404" spans="2:16" x14ac:dyDescent="0.25">
      <c r="B404" s="174">
        <v>224515</v>
      </c>
      <c r="C404" s="174">
        <v>662</v>
      </c>
      <c r="D404" s="174">
        <v>426</v>
      </c>
      <c r="E404" s="174">
        <v>1178</v>
      </c>
      <c r="F404" s="174">
        <v>154.21</v>
      </c>
      <c r="G404" s="174">
        <v>1973</v>
      </c>
      <c r="H404" s="174">
        <v>51.83182</v>
      </c>
      <c r="I404" s="174">
        <v>49.746650000000002</v>
      </c>
      <c r="J404" s="3">
        <f t="shared" si="36"/>
        <v>9.6058222583853876</v>
      </c>
      <c r="K404" s="95">
        <f t="shared" si="39"/>
        <v>2.2470345641522137E-2</v>
      </c>
      <c r="L404" s="174">
        <f t="shared" si="40"/>
        <v>0.69596249849483371</v>
      </c>
      <c r="M404" s="174" t="str">
        <f t="shared" si="41"/>
        <v/>
      </c>
      <c r="N404" s="174">
        <f t="shared" si="37"/>
        <v>0.39841019526558225</v>
      </c>
      <c r="O404" s="174">
        <v>397</v>
      </c>
      <c r="P404" s="174" t="e">
        <f t="shared" si="38"/>
        <v>#VALUE!</v>
      </c>
    </row>
    <row r="405" spans="2:16" x14ac:dyDescent="0.25">
      <c r="B405" s="174">
        <v>225080</v>
      </c>
      <c r="C405" s="174">
        <v>651</v>
      </c>
      <c r="D405" s="174">
        <v>436</v>
      </c>
      <c r="E405" s="174">
        <v>1179</v>
      </c>
      <c r="F405" s="174">
        <v>154.21</v>
      </c>
      <c r="G405" s="174">
        <v>1972</v>
      </c>
      <c r="H405" s="174">
        <v>51.836359999999999</v>
      </c>
      <c r="I405" s="174">
        <v>49.755589999999998</v>
      </c>
      <c r="J405" s="3">
        <f t="shared" si="36"/>
        <v>9.0407738902449637</v>
      </c>
      <c r="K405" s="95">
        <f t="shared" si="39"/>
        <v>2.2470345641522137E-2</v>
      </c>
      <c r="L405" s="174">
        <f t="shared" si="40"/>
        <v>0.69620951765640171</v>
      </c>
      <c r="M405" s="174" t="str">
        <f t="shared" si="41"/>
        <v/>
      </c>
      <c r="N405" s="174">
        <f t="shared" si="37"/>
        <v>0.39841019526558225</v>
      </c>
      <c r="O405" s="174">
        <v>398</v>
      </c>
      <c r="P405" s="174" t="e">
        <f t="shared" si="38"/>
        <v>#VALUE!</v>
      </c>
    </row>
    <row r="406" spans="2:16" x14ac:dyDescent="0.25">
      <c r="B406" s="174">
        <v>225645</v>
      </c>
      <c r="C406" s="174">
        <v>630</v>
      </c>
      <c r="D406" s="174">
        <v>454</v>
      </c>
      <c r="E406" s="174">
        <v>1178</v>
      </c>
      <c r="F406" s="174">
        <v>154.21</v>
      </c>
      <c r="G406" s="174">
        <v>1973</v>
      </c>
      <c r="H406" s="174">
        <v>51.85</v>
      </c>
      <c r="I406" s="174">
        <v>49.746650000000002</v>
      </c>
      <c r="J406" s="3">
        <f t="shared" si="36"/>
        <v>9.6058222583853876</v>
      </c>
      <c r="K406" s="95">
        <f t="shared" si="39"/>
        <v>2.2470345641522137E-2</v>
      </c>
      <c r="L406" s="174">
        <f t="shared" si="40"/>
        <v>0.6964508015168277</v>
      </c>
      <c r="M406" s="174" t="str">
        <f t="shared" si="41"/>
        <v/>
      </c>
      <c r="N406" s="174">
        <f t="shared" si="37"/>
        <v>0.39841019526558225</v>
      </c>
      <c r="O406" s="174">
        <v>399</v>
      </c>
      <c r="P406" s="174" t="e">
        <f t="shared" si="38"/>
        <v>#VALUE!</v>
      </c>
    </row>
    <row r="407" spans="2:16" x14ac:dyDescent="0.25">
      <c r="B407" s="174">
        <v>226211</v>
      </c>
      <c r="C407" s="174">
        <v>644</v>
      </c>
      <c r="D407" s="174">
        <v>442</v>
      </c>
      <c r="E407" s="174">
        <v>1179</v>
      </c>
      <c r="F407" s="174">
        <v>154.21</v>
      </c>
      <c r="G407" s="174">
        <v>1972</v>
      </c>
      <c r="H407" s="174">
        <v>51.840910000000001</v>
      </c>
      <c r="I407" s="174">
        <v>49.755589999999998</v>
      </c>
      <c r="J407" s="3">
        <f t="shared" si="36"/>
        <v>9.0407738902449637</v>
      </c>
      <c r="K407" s="95">
        <f t="shared" si="39"/>
        <v>2.2470345641522137E-2</v>
      </c>
      <c r="L407" s="174">
        <f t="shared" si="40"/>
        <v>0.69633174430704037</v>
      </c>
      <c r="M407" s="174" t="str">
        <f t="shared" si="41"/>
        <v/>
      </c>
      <c r="N407" s="174">
        <f t="shared" si="37"/>
        <v>0.39841019526558225</v>
      </c>
      <c r="O407" s="174">
        <v>400</v>
      </c>
      <c r="P407" s="174" t="e">
        <f t="shared" si="38"/>
        <v>#VALUE!</v>
      </c>
    </row>
    <row r="408" spans="2:16" x14ac:dyDescent="0.25">
      <c r="B408" s="174">
        <v>226775</v>
      </c>
      <c r="C408" s="174">
        <v>624</v>
      </c>
      <c r="D408" s="174">
        <v>459</v>
      </c>
      <c r="E408" s="174">
        <v>1179</v>
      </c>
      <c r="F408" s="174">
        <v>154.21</v>
      </c>
      <c r="G408" s="174">
        <v>1972</v>
      </c>
      <c r="H408" s="174">
        <v>51.854550000000003</v>
      </c>
      <c r="I408" s="174">
        <v>49.755589999999998</v>
      </c>
      <c r="J408" s="3">
        <f t="shared" si="36"/>
        <v>9.0407738902449637</v>
      </c>
      <c r="K408" s="95">
        <f t="shared" si="39"/>
        <v>2.2470345641522137E-2</v>
      </c>
      <c r="L408" s="174">
        <f t="shared" si="40"/>
        <v>0.69669821991519587</v>
      </c>
      <c r="M408" s="174" t="str">
        <f t="shared" si="41"/>
        <v/>
      </c>
      <c r="N408" s="174">
        <f t="shared" si="37"/>
        <v>0.39841019526558225</v>
      </c>
      <c r="O408" s="174">
        <v>401</v>
      </c>
      <c r="P408" s="174" t="e">
        <f t="shared" si="38"/>
        <v>#VALUE!</v>
      </c>
    </row>
    <row r="409" spans="2:16" x14ac:dyDescent="0.25">
      <c r="B409" s="174">
        <v>227339</v>
      </c>
      <c r="C409" s="174">
        <v>657</v>
      </c>
      <c r="D409" s="174">
        <v>430</v>
      </c>
      <c r="E409" s="174">
        <v>1178</v>
      </c>
      <c r="F409" s="174">
        <v>154.21</v>
      </c>
      <c r="G409" s="174">
        <v>1972</v>
      </c>
      <c r="H409" s="174">
        <v>51.836359999999999</v>
      </c>
      <c r="I409" s="174">
        <v>49.746650000000002</v>
      </c>
      <c r="J409" s="3">
        <f t="shared" si="36"/>
        <v>9.0407738902449637</v>
      </c>
      <c r="K409" s="95">
        <f t="shared" si="39"/>
        <v>2.2470345641522137E-2</v>
      </c>
      <c r="L409" s="174">
        <f t="shared" si="40"/>
        <v>0.69608442391140035</v>
      </c>
      <c r="M409" s="174" t="str">
        <f t="shared" si="41"/>
        <v/>
      </c>
      <c r="N409" s="174">
        <f t="shared" si="37"/>
        <v>0.39841019526558225</v>
      </c>
      <c r="O409" s="174">
        <v>402</v>
      </c>
      <c r="P409" s="174" t="e">
        <f t="shared" si="38"/>
        <v>#VALUE!</v>
      </c>
    </row>
    <row r="410" spans="2:16" x14ac:dyDescent="0.25">
      <c r="B410" s="174">
        <v>227904</v>
      </c>
      <c r="C410" s="174">
        <v>638</v>
      </c>
      <c r="D410" s="174">
        <v>448</v>
      </c>
      <c r="E410" s="174">
        <v>1178</v>
      </c>
      <c r="F410" s="174">
        <v>154.22</v>
      </c>
      <c r="G410" s="174">
        <v>1971</v>
      </c>
      <c r="H410" s="174">
        <v>51.840910000000001</v>
      </c>
      <c r="I410" s="174">
        <v>49.746650000000002</v>
      </c>
      <c r="J410" s="3">
        <f t="shared" si="36"/>
        <v>8.4757255221047672</v>
      </c>
      <c r="K410" s="95">
        <f t="shared" si="39"/>
        <v>2.2536649405586761E-2</v>
      </c>
      <c r="L410" s="174">
        <f t="shared" si="40"/>
        <v>0.69620662860056204</v>
      </c>
      <c r="M410" s="174" t="str">
        <f t="shared" si="41"/>
        <v/>
      </c>
      <c r="N410" s="174">
        <f t="shared" si="37"/>
        <v>0.39847649902964688</v>
      </c>
      <c r="O410" s="174">
        <v>403</v>
      </c>
      <c r="P410" s="174" t="e">
        <f t="shared" si="38"/>
        <v>#VALUE!</v>
      </c>
    </row>
    <row r="411" spans="2:16" x14ac:dyDescent="0.25">
      <c r="B411" s="174">
        <v>228468</v>
      </c>
      <c r="C411" s="174">
        <v>621</v>
      </c>
      <c r="D411" s="174">
        <v>462</v>
      </c>
      <c r="E411" s="174">
        <v>1179</v>
      </c>
      <c r="F411" s="174">
        <v>154.22</v>
      </c>
      <c r="G411" s="174">
        <v>1971</v>
      </c>
      <c r="H411" s="174">
        <v>51.854550000000003</v>
      </c>
      <c r="I411" s="174">
        <v>49.755589999999998</v>
      </c>
      <c r="J411" s="3">
        <f t="shared" si="36"/>
        <v>8.4757255221047672</v>
      </c>
      <c r="K411" s="95">
        <f t="shared" si="39"/>
        <v>2.2536649405586761E-2</v>
      </c>
      <c r="L411" s="174">
        <f t="shared" si="40"/>
        <v>0.69669821991519587</v>
      </c>
      <c r="M411" s="174" t="str">
        <f t="shared" si="41"/>
        <v/>
      </c>
      <c r="N411" s="174">
        <f t="shared" si="37"/>
        <v>0.39847649902964688</v>
      </c>
      <c r="O411" s="174">
        <v>404</v>
      </c>
      <c r="P411" s="174" t="e">
        <f t="shared" si="38"/>
        <v>#VALUE!</v>
      </c>
    </row>
    <row r="412" spans="2:16" x14ac:dyDescent="0.25">
      <c r="B412" s="174">
        <v>229035</v>
      </c>
      <c r="C412" s="174">
        <v>646</v>
      </c>
      <c r="D412" s="174">
        <v>440</v>
      </c>
      <c r="E412" s="174">
        <v>1179</v>
      </c>
      <c r="F412" s="174">
        <v>154.22</v>
      </c>
      <c r="G412" s="174">
        <v>1971</v>
      </c>
      <c r="H412" s="174">
        <v>51.840910000000001</v>
      </c>
      <c r="I412" s="174">
        <v>49.755589999999998</v>
      </c>
      <c r="J412" s="3">
        <f t="shared" si="36"/>
        <v>8.4757255221047672</v>
      </c>
      <c r="K412" s="95">
        <f t="shared" si="39"/>
        <v>2.2536649405586761E-2</v>
      </c>
      <c r="L412" s="174">
        <f t="shared" si="40"/>
        <v>0.69633174430704037</v>
      </c>
      <c r="M412" s="174" t="str">
        <f t="shared" si="41"/>
        <v/>
      </c>
      <c r="N412" s="174">
        <f t="shared" si="37"/>
        <v>0.39847649902964688</v>
      </c>
      <c r="O412" s="174">
        <v>405</v>
      </c>
      <c r="P412" s="174" t="e">
        <f t="shared" si="38"/>
        <v>#VALUE!</v>
      </c>
    </row>
    <row r="413" spans="2:16" x14ac:dyDescent="0.25">
      <c r="B413" s="174">
        <v>229603</v>
      </c>
      <c r="C413" s="174">
        <v>642</v>
      </c>
      <c r="D413" s="174">
        <v>443</v>
      </c>
      <c r="E413" s="174">
        <v>1179</v>
      </c>
      <c r="F413" s="174">
        <v>154.22</v>
      </c>
      <c r="G413" s="174">
        <v>1972</v>
      </c>
      <c r="H413" s="174">
        <v>51.84545</v>
      </c>
      <c r="I413" s="174">
        <v>49.755589999999998</v>
      </c>
      <c r="J413" s="3">
        <f t="shared" si="36"/>
        <v>9.0407738902449637</v>
      </c>
      <c r="K413" s="95">
        <f t="shared" si="39"/>
        <v>2.2536649405586761E-2</v>
      </c>
      <c r="L413" s="174">
        <f t="shared" si="40"/>
        <v>0.69645371302045933</v>
      </c>
      <c r="M413" s="174" t="str">
        <f t="shared" si="41"/>
        <v/>
      </c>
      <c r="N413" s="174">
        <f t="shared" si="37"/>
        <v>0.39847649902964688</v>
      </c>
      <c r="O413" s="174">
        <v>406</v>
      </c>
      <c r="P413" s="174" t="e">
        <f t="shared" si="38"/>
        <v>#VALUE!</v>
      </c>
    </row>
    <row r="414" spans="2:16" x14ac:dyDescent="0.25">
      <c r="B414" s="174">
        <v>230172</v>
      </c>
      <c r="C414" s="174">
        <v>655</v>
      </c>
      <c r="D414" s="174">
        <v>432</v>
      </c>
      <c r="E414" s="174">
        <v>1179</v>
      </c>
      <c r="F414" s="174">
        <v>154.22</v>
      </c>
      <c r="G414" s="174">
        <v>1971</v>
      </c>
      <c r="H414" s="174">
        <v>51.836359999999999</v>
      </c>
      <c r="I414" s="174">
        <v>49.755589999999998</v>
      </c>
      <c r="J414" s="3">
        <f t="shared" si="36"/>
        <v>8.4757255221047672</v>
      </c>
      <c r="K414" s="95">
        <f t="shared" si="39"/>
        <v>2.2536649405586761E-2</v>
      </c>
      <c r="L414" s="174">
        <f t="shared" si="40"/>
        <v>0.69620951765640171</v>
      </c>
      <c r="M414" s="174" t="str">
        <f t="shared" si="41"/>
        <v/>
      </c>
      <c r="N414" s="174">
        <f t="shared" si="37"/>
        <v>0.39847649902964688</v>
      </c>
      <c r="O414" s="174">
        <v>407</v>
      </c>
      <c r="P414" s="174" t="e">
        <f t="shared" si="38"/>
        <v>#VALUE!</v>
      </c>
    </row>
    <row r="415" spans="2:16" x14ac:dyDescent="0.25">
      <c r="B415" s="174">
        <v>230742</v>
      </c>
      <c r="C415" s="174">
        <v>667</v>
      </c>
      <c r="D415" s="174">
        <v>421</v>
      </c>
      <c r="E415" s="174">
        <v>1179</v>
      </c>
      <c r="F415" s="174">
        <v>154.22</v>
      </c>
      <c r="G415" s="174">
        <v>1972</v>
      </c>
      <c r="H415" s="174">
        <v>51.83182</v>
      </c>
      <c r="I415" s="174">
        <v>49.755589999999998</v>
      </c>
      <c r="J415" s="3">
        <f t="shared" si="36"/>
        <v>9.0407738902449637</v>
      </c>
      <c r="K415" s="95">
        <f t="shared" si="39"/>
        <v>2.2536649405586761E-2</v>
      </c>
      <c r="L415" s="174">
        <f t="shared" si="40"/>
        <v>0.69608757032854596</v>
      </c>
      <c r="M415" s="174" t="str">
        <f t="shared" si="41"/>
        <v/>
      </c>
      <c r="N415" s="174">
        <f t="shared" si="37"/>
        <v>0.39847649902964688</v>
      </c>
      <c r="O415" s="174">
        <v>408</v>
      </c>
      <c r="P415" s="174" t="e">
        <f t="shared" si="38"/>
        <v>#VALUE!</v>
      </c>
    </row>
    <row r="416" spans="2:16" x14ac:dyDescent="0.25">
      <c r="B416" s="174">
        <v>231310</v>
      </c>
      <c r="C416" s="174">
        <v>627</v>
      </c>
      <c r="D416" s="174">
        <v>455</v>
      </c>
      <c r="E416" s="174">
        <v>1178</v>
      </c>
      <c r="F416" s="174">
        <v>154.22</v>
      </c>
      <c r="G416" s="174">
        <v>1972</v>
      </c>
      <c r="H416" s="174">
        <v>51.854550000000003</v>
      </c>
      <c r="I416" s="174">
        <v>49.746650000000002</v>
      </c>
      <c r="J416" s="3">
        <f t="shared" si="36"/>
        <v>9.0407738902449637</v>
      </c>
      <c r="K416" s="95">
        <f t="shared" si="39"/>
        <v>2.2536649405586761E-2</v>
      </c>
      <c r="L416" s="174">
        <f t="shared" si="40"/>
        <v>0.69657303836100182</v>
      </c>
      <c r="M416" s="174" t="str">
        <f t="shared" si="41"/>
        <v/>
      </c>
      <c r="N416" s="174">
        <f t="shared" si="37"/>
        <v>0.39847649902964688</v>
      </c>
      <c r="O416" s="174">
        <v>409</v>
      </c>
      <c r="P416" s="174" t="e">
        <f t="shared" si="38"/>
        <v>#VALUE!</v>
      </c>
    </row>
    <row r="417" spans="2:16" x14ac:dyDescent="0.25">
      <c r="B417" s="174">
        <v>231877</v>
      </c>
      <c r="C417" s="174">
        <v>637</v>
      </c>
      <c r="D417" s="174">
        <v>449</v>
      </c>
      <c r="E417" s="174">
        <v>1179</v>
      </c>
      <c r="F417" s="174">
        <v>154.22</v>
      </c>
      <c r="G417" s="174">
        <v>1972</v>
      </c>
      <c r="H417" s="174">
        <v>51.840910000000001</v>
      </c>
      <c r="I417" s="174">
        <v>49.755589999999998</v>
      </c>
      <c r="J417" s="3">
        <f t="shared" si="36"/>
        <v>9.0407738902449637</v>
      </c>
      <c r="K417" s="95">
        <f t="shared" si="39"/>
        <v>2.2536649405586761E-2</v>
      </c>
      <c r="L417" s="174">
        <f t="shared" si="40"/>
        <v>0.69633174430704037</v>
      </c>
      <c r="M417" s="174" t="str">
        <f t="shared" si="41"/>
        <v/>
      </c>
      <c r="N417" s="174">
        <f t="shared" si="37"/>
        <v>0.39847649902964688</v>
      </c>
      <c r="O417" s="174">
        <v>410</v>
      </c>
      <c r="P417" s="174" t="e">
        <f t="shared" si="38"/>
        <v>#VALUE!</v>
      </c>
    </row>
    <row r="418" spans="2:16" x14ac:dyDescent="0.25">
      <c r="B418" s="174">
        <v>232443</v>
      </c>
      <c r="C418" s="174">
        <v>650</v>
      </c>
      <c r="D418" s="174">
        <v>437</v>
      </c>
      <c r="E418" s="174">
        <v>1179</v>
      </c>
      <c r="F418" s="174">
        <v>154.22</v>
      </c>
      <c r="G418" s="174">
        <v>1972</v>
      </c>
      <c r="H418" s="174">
        <v>51.836359999999999</v>
      </c>
      <c r="I418" s="174">
        <v>49.755589999999998</v>
      </c>
      <c r="J418" s="3">
        <f t="shared" si="36"/>
        <v>9.0407738902449637</v>
      </c>
      <c r="K418" s="95">
        <f t="shared" si="39"/>
        <v>2.2536649405586761E-2</v>
      </c>
      <c r="L418" s="174">
        <f t="shared" si="40"/>
        <v>0.69620951765640171</v>
      </c>
      <c r="M418" s="174" t="str">
        <f t="shared" si="41"/>
        <v/>
      </c>
      <c r="N418" s="174">
        <f t="shared" si="37"/>
        <v>0.39847649902964688</v>
      </c>
      <c r="O418" s="174">
        <v>411</v>
      </c>
      <c r="P418" s="174" t="e">
        <f t="shared" si="38"/>
        <v>#VALUE!</v>
      </c>
    </row>
    <row r="419" spans="2:16" x14ac:dyDescent="0.25">
      <c r="B419" s="174">
        <v>233008</v>
      </c>
      <c r="C419" s="174">
        <v>649</v>
      </c>
      <c r="D419" s="174">
        <v>437</v>
      </c>
      <c r="E419" s="174">
        <v>1179</v>
      </c>
      <c r="F419" s="174">
        <v>154.22</v>
      </c>
      <c r="G419" s="174">
        <v>1973</v>
      </c>
      <c r="H419" s="174">
        <v>51.840910000000001</v>
      </c>
      <c r="I419" s="174">
        <v>49.755589999999998</v>
      </c>
      <c r="J419" s="3">
        <f t="shared" si="36"/>
        <v>9.6058222583853876</v>
      </c>
      <c r="K419" s="95">
        <f t="shared" si="39"/>
        <v>2.2536649405586761E-2</v>
      </c>
      <c r="L419" s="174">
        <f t="shared" si="40"/>
        <v>0.69633174430704037</v>
      </c>
      <c r="M419" s="174" t="str">
        <f t="shared" si="41"/>
        <v/>
      </c>
      <c r="N419" s="174">
        <f t="shared" si="37"/>
        <v>0.39847649902964688</v>
      </c>
      <c r="O419" s="174">
        <v>412</v>
      </c>
      <c r="P419" s="174" t="e">
        <f t="shared" si="38"/>
        <v>#VALUE!</v>
      </c>
    </row>
    <row r="420" spans="2:16" x14ac:dyDescent="0.25">
      <c r="B420" s="174">
        <v>233574</v>
      </c>
      <c r="C420" s="174">
        <v>654</v>
      </c>
      <c r="D420" s="174">
        <v>433</v>
      </c>
      <c r="E420" s="174">
        <v>1179</v>
      </c>
      <c r="F420" s="174">
        <v>154.22</v>
      </c>
      <c r="G420" s="174">
        <v>1973</v>
      </c>
      <c r="H420" s="174">
        <v>51.836359999999999</v>
      </c>
      <c r="I420" s="174">
        <v>49.755589999999998</v>
      </c>
      <c r="J420" s="3">
        <f t="shared" si="36"/>
        <v>9.6058222583853876</v>
      </c>
      <c r="K420" s="95">
        <f t="shared" si="39"/>
        <v>2.2536649405586761E-2</v>
      </c>
      <c r="L420" s="174">
        <f t="shared" si="40"/>
        <v>0.69620951765640171</v>
      </c>
      <c r="M420" s="174" t="str">
        <f t="shared" si="41"/>
        <v/>
      </c>
      <c r="N420" s="174">
        <f t="shared" si="37"/>
        <v>0.39847649902964688</v>
      </c>
      <c r="O420" s="174">
        <v>413</v>
      </c>
      <c r="P420" s="174" t="e">
        <f t="shared" si="38"/>
        <v>#VALUE!</v>
      </c>
    </row>
    <row r="421" spans="2:16" x14ac:dyDescent="0.25">
      <c r="B421" s="174">
        <v>234139</v>
      </c>
      <c r="C421" s="174">
        <v>649</v>
      </c>
      <c r="D421" s="174">
        <v>437</v>
      </c>
      <c r="E421" s="174">
        <v>1179</v>
      </c>
      <c r="F421" s="174">
        <v>154.22</v>
      </c>
      <c r="G421" s="174">
        <v>1972</v>
      </c>
      <c r="H421" s="174">
        <v>51.840910000000001</v>
      </c>
      <c r="I421" s="174">
        <v>49.755589999999998</v>
      </c>
      <c r="J421" s="3">
        <f t="shared" si="36"/>
        <v>9.0407738902449637</v>
      </c>
      <c r="K421" s="95">
        <f t="shared" si="39"/>
        <v>2.2536649405586761E-2</v>
      </c>
      <c r="L421" s="174">
        <f t="shared" si="40"/>
        <v>0.69633174430704037</v>
      </c>
      <c r="M421" s="174" t="str">
        <f t="shared" si="41"/>
        <v/>
      </c>
      <c r="N421" s="174">
        <f t="shared" si="37"/>
        <v>0.39847649902964688</v>
      </c>
      <c r="O421" s="174">
        <v>414</v>
      </c>
      <c r="P421" s="174" t="e">
        <f t="shared" si="38"/>
        <v>#VALUE!</v>
      </c>
    </row>
    <row r="422" spans="2:16" x14ac:dyDescent="0.25">
      <c r="B422" s="174">
        <v>234704</v>
      </c>
      <c r="C422" s="174">
        <v>632</v>
      </c>
      <c r="D422" s="174">
        <v>452</v>
      </c>
      <c r="E422" s="174">
        <v>1178</v>
      </c>
      <c r="F422" s="174">
        <v>154.22999999999999</v>
      </c>
      <c r="G422" s="174">
        <v>1974</v>
      </c>
      <c r="H422" s="174">
        <v>51.85</v>
      </c>
      <c r="I422" s="174">
        <v>49.746650000000002</v>
      </c>
      <c r="J422" s="3">
        <f t="shared" si="36"/>
        <v>10.170870626525584</v>
      </c>
      <c r="K422" s="95">
        <f t="shared" si="39"/>
        <v>2.2602953169651389E-2</v>
      </c>
      <c r="L422" s="174">
        <f t="shared" si="40"/>
        <v>0.6964508015168277</v>
      </c>
      <c r="M422" s="174" t="str">
        <f t="shared" si="41"/>
        <v/>
      </c>
      <c r="N422" s="174">
        <f t="shared" si="37"/>
        <v>0.39854280279371151</v>
      </c>
      <c r="O422" s="174">
        <v>415</v>
      </c>
      <c r="P422" s="174" t="e">
        <f t="shared" si="38"/>
        <v>#VALUE!</v>
      </c>
    </row>
    <row r="423" spans="2:16" x14ac:dyDescent="0.25">
      <c r="B423" s="174">
        <v>235269</v>
      </c>
      <c r="C423" s="174">
        <v>648</v>
      </c>
      <c r="D423" s="174">
        <v>437</v>
      </c>
      <c r="E423" s="174">
        <v>1179</v>
      </c>
      <c r="F423" s="174">
        <v>154.22999999999999</v>
      </c>
      <c r="G423" s="174">
        <v>1973</v>
      </c>
      <c r="H423" s="174">
        <v>51.84545</v>
      </c>
      <c r="I423" s="174">
        <v>49.755589999999998</v>
      </c>
      <c r="J423" s="3">
        <f t="shared" si="36"/>
        <v>9.6058222583853876</v>
      </c>
      <c r="K423" s="95">
        <f t="shared" si="39"/>
        <v>2.2602953169651389E-2</v>
      </c>
      <c r="L423" s="174">
        <f t="shared" si="40"/>
        <v>0.69645371302045933</v>
      </c>
      <c r="M423" s="174" t="str">
        <f t="shared" si="41"/>
        <v/>
      </c>
      <c r="N423" s="174">
        <f t="shared" si="37"/>
        <v>0.39854280279371151</v>
      </c>
      <c r="O423" s="174">
        <v>416</v>
      </c>
      <c r="P423" s="174" t="e">
        <f t="shared" si="38"/>
        <v>#VALUE!</v>
      </c>
    </row>
    <row r="424" spans="2:16" x14ac:dyDescent="0.25">
      <c r="B424" s="174">
        <v>235834</v>
      </c>
      <c r="C424" s="174">
        <v>643</v>
      </c>
      <c r="D424" s="174">
        <v>442</v>
      </c>
      <c r="E424" s="174">
        <v>1179</v>
      </c>
      <c r="F424" s="174">
        <v>154.22999999999999</v>
      </c>
      <c r="G424" s="174">
        <v>1974</v>
      </c>
      <c r="H424" s="174">
        <v>51.84545</v>
      </c>
      <c r="I424" s="174">
        <v>49.755589999999998</v>
      </c>
      <c r="J424" s="3">
        <f t="shared" si="36"/>
        <v>10.170870626525584</v>
      </c>
      <c r="K424" s="95">
        <f t="shared" si="39"/>
        <v>2.2602953169651389E-2</v>
      </c>
      <c r="L424" s="174">
        <f t="shared" si="40"/>
        <v>0.69645371302045933</v>
      </c>
      <c r="M424" s="174" t="str">
        <f t="shared" si="41"/>
        <v/>
      </c>
      <c r="N424" s="174">
        <f t="shared" si="37"/>
        <v>0.39854280279371151</v>
      </c>
      <c r="O424" s="174">
        <v>417</v>
      </c>
      <c r="P424" s="174" t="e">
        <f t="shared" si="38"/>
        <v>#VALUE!</v>
      </c>
    </row>
    <row r="425" spans="2:16" x14ac:dyDescent="0.25">
      <c r="B425" s="174">
        <v>236400</v>
      </c>
      <c r="C425" s="174">
        <v>621</v>
      </c>
      <c r="D425" s="174">
        <v>461</v>
      </c>
      <c r="E425" s="174">
        <v>1178</v>
      </c>
      <c r="F425" s="174">
        <v>154.22999999999999</v>
      </c>
      <c r="G425" s="174">
        <v>1974</v>
      </c>
      <c r="H425" s="174">
        <v>51.859090000000002</v>
      </c>
      <c r="I425" s="174">
        <v>49.746650000000002</v>
      </c>
      <c r="J425" s="3">
        <f t="shared" si="36"/>
        <v>10.170870626525584</v>
      </c>
      <c r="K425" s="95">
        <f t="shared" si="39"/>
        <v>2.2602953169651389E-2</v>
      </c>
      <c r="L425" s="174">
        <f t="shared" si="40"/>
        <v>0.69669501724363136</v>
      </c>
      <c r="M425" s="174" t="str">
        <f t="shared" si="41"/>
        <v/>
      </c>
      <c r="N425" s="174">
        <f t="shared" si="37"/>
        <v>0.39854280279371151</v>
      </c>
      <c r="O425" s="174">
        <v>418</v>
      </c>
      <c r="P425" s="174" t="e">
        <f t="shared" si="38"/>
        <v>#VALUE!</v>
      </c>
    </row>
    <row r="426" spans="2:16" x14ac:dyDescent="0.25">
      <c r="B426" s="174">
        <v>236964</v>
      </c>
      <c r="C426" s="174">
        <v>631</v>
      </c>
      <c r="D426" s="174">
        <v>452</v>
      </c>
      <c r="E426" s="174">
        <v>1179</v>
      </c>
      <c r="F426" s="174">
        <v>154.22999999999999</v>
      </c>
      <c r="G426" s="174">
        <v>1974</v>
      </c>
      <c r="H426" s="174">
        <v>51.854550000000003</v>
      </c>
      <c r="I426" s="174">
        <v>49.755589999999998</v>
      </c>
      <c r="J426" s="3">
        <f t="shared" si="36"/>
        <v>10.170870626525584</v>
      </c>
      <c r="K426" s="95">
        <f t="shared" si="39"/>
        <v>2.2602953169651389E-2</v>
      </c>
      <c r="L426" s="174">
        <f t="shared" si="40"/>
        <v>0.69669821991519587</v>
      </c>
      <c r="M426" s="174" t="str">
        <f t="shared" si="41"/>
        <v/>
      </c>
      <c r="N426" s="174">
        <f t="shared" si="37"/>
        <v>0.39854280279371151</v>
      </c>
      <c r="O426" s="174">
        <v>419</v>
      </c>
      <c r="P426" s="174" t="e">
        <f t="shared" si="38"/>
        <v>#VALUE!</v>
      </c>
    </row>
    <row r="427" spans="2:16" x14ac:dyDescent="0.25">
      <c r="B427" s="174">
        <v>237528</v>
      </c>
      <c r="C427" s="174">
        <v>654</v>
      </c>
      <c r="D427" s="174">
        <v>433</v>
      </c>
      <c r="E427" s="174">
        <v>1179</v>
      </c>
      <c r="F427" s="174">
        <v>154.22999999999999</v>
      </c>
      <c r="G427" s="174">
        <v>1974</v>
      </c>
      <c r="H427" s="174">
        <v>51.836359999999999</v>
      </c>
      <c r="I427" s="174">
        <v>49.755589999999998</v>
      </c>
      <c r="J427" s="3">
        <f t="shared" si="36"/>
        <v>10.170870626525584</v>
      </c>
      <c r="K427" s="95">
        <f t="shared" si="39"/>
        <v>2.2602953169651389E-2</v>
      </c>
      <c r="L427" s="174">
        <f t="shared" si="40"/>
        <v>0.69620951765640171</v>
      </c>
      <c r="M427" s="174" t="str">
        <f t="shared" si="41"/>
        <v/>
      </c>
      <c r="N427" s="174">
        <f t="shared" si="37"/>
        <v>0.39854280279371151</v>
      </c>
      <c r="O427" s="174">
        <v>420</v>
      </c>
      <c r="P427" s="174" t="e">
        <f t="shared" si="38"/>
        <v>#VALUE!</v>
      </c>
    </row>
    <row r="428" spans="2:16" x14ac:dyDescent="0.25">
      <c r="B428" s="174">
        <v>238092</v>
      </c>
      <c r="C428" s="174">
        <v>645</v>
      </c>
      <c r="D428" s="174">
        <v>440</v>
      </c>
      <c r="E428" s="174">
        <v>1179</v>
      </c>
      <c r="F428" s="174">
        <v>154.22999999999999</v>
      </c>
      <c r="G428" s="174">
        <v>1975</v>
      </c>
      <c r="H428" s="174">
        <v>51.84545</v>
      </c>
      <c r="I428" s="174">
        <v>49.755589999999998</v>
      </c>
      <c r="J428" s="3">
        <f t="shared" si="36"/>
        <v>10.735918994666008</v>
      </c>
      <c r="K428" s="95">
        <f t="shared" si="39"/>
        <v>2.2602953169651389E-2</v>
      </c>
      <c r="L428" s="174">
        <f t="shared" si="40"/>
        <v>0.69645371302045933</v>
      </c>
      <c r="M428" s="174" t="str">
        <f t="shared" si="41"/>
        <v/>
      </c>
      <c r="N428" s="174">
        <f t="shared" si="37"/>
        <v>0.39854280279371151</v>
      </c>
      <c r="O428" s="174">
        <v>421</v>
      </c>
      <c r="P428" s="174" t="e">
        <f t="shared" si="38"/>
        <v>#VALUE!</v>
      </c>
    </row>
    <row r="429" spans="2:16" x14ac:dyDescent="0.25">
      <c r="B429" s="174">
        <v>238657</v>
      </c>
      <c r="C429" s="174">
        <v>646</v>
      </c>
      <c r="D429" s="174">
        <v>440</v>
      </c>
      <c r="E429" s="174">
        <v>1179</v>
      </c>
      <c r="F429" s="174">
        <v>154.22999999999999</v>
      </c>
      <c r="G429" s="174">
        <v>1975</v>
      </c>
      <c r="H429" s="174">
        <v>51.840910000000001</v>
      </c>
      <c r="I429" s="174">
        <v>49.755589999999998</v>
      </c>
      <c r="J429" s="3">
        <f t="shared" si="36"/>
        <v>10.735918994666008</v>
      </c>
      <c r="K429" s="95">
        <f t="shared" si="39"/>
        <v>2.2602953169651389E-2</v>
      </c>
      <c r="L429" s="174">
        <f t="shared" si="40"/>
        <v>0.69633174430704037</v>
      </c>
      <c r="M429" s="174" t="str">
        <f t="shared" si="41"/>
        <v/>
      </c>
      <c r="N429" s="174">
        <f t="shared" si="37"/>
        <v>0.39854280279371151</v>
      </c>
      <c r="O429" s="174">
        <v>422</v>
      </c>
      <c r="P429" s="174" t="e">
        <f t="shared" si="38"/>
        <v>#VALUE!</v>
      </c>
    </row>
    <row r="430" spans="2:16" x14ac:dyDescent="0.25">
      <c r="B430" s="174">
        <v>239222</v>
      </c>
      <c r="C430" s="174">
        <v>639</v>
      </c>
      <c r="D430" s="174">
        <v>447</v>
      </c>
      <c r="E430" s="174">
        <v>1179</v>
      </c>
      <c r="F430" s="174">
        <v>154.22</v>
      </c>
      <c r="G430" s="174">
        <v>1975</v>
      </c>
      <c r="H430" s="174">
        <v>51.840910000000001</v>
      </c>
      <c r="I430" s="174">
        <v>49.755589999999998</v>
      </c>
      <c r="J430" s="3">
        <f t="shared" si="36"/>
        <v>10.735918994666008</v>
      </c>
      <c r="K430" s="95">
        <f t="shared" si="39"/>
        <v>2.2536649405586761E-2</v>
      </c>
      <c r="L430" s="174">
        <f t="shared" si="40"/>
        <v>0.69633174430704037</v>
      </c>
      <c r="M430" s="174" t="str">
        <f t="shared" si="41"/>
        <v/>
      </c>
      <c r="N430" s="174">
        <f t="shared" si="37"/>
        <v>0.39847649902964688</v>
      </c>
      <c r="O430" s="174">
        <v>423</v>
      </c>
      <c r="P430" s="174" t="e">
        <f t="shared" si="38"/>
        <v>#VALUE!</v>
      </c>
    </row>
    <row r="431" spans="2:16" x14ac:dyDescent="0.25">
      <c r="B431" s="174">
        <v>239790</v>
      </c>
      <c r="C431" s="174">
        <v>648</v>
      </c>
      <c r="D431" s="174">
        <v>438</v>
      </c>
      <c r="E431" s="174">
        <v>1179</v>
      </c>
      <c r="F431" s="174">
        <v>154.22</v>
      </c>
      <c r="G431" s="174">
        <v>1975</v>
      </c>
      <c r="H431" s="174">
        <v>51.840910000000001</v>
      </c>
      <c r="I431" s="174">
        <v>49.755589999999998</v>
      </c>
      <c r="J431" s="3">
        <f t="shared" si="36"/>
        <v>10.735918994666008</v>
      </c>
      <c r="K431" s="95">
        <f t="shared" si="39"/>
        <v>2.2536649405586761E-2</v>
      </c>
      <c r="L431" s="174">
        <f t="shared" si="40"/>
        <v>0.69633174430704037</v>
      </c>
      <c r="M431" s="174" t="str">
        <f t="shared" si="41"/>
        <v/>
      </c>
      <c r="N431" s="174">
        <f t="shared" si="37"/>
        <v>0.39847649902964688</v>
      </c>
      <c r="O431" s="174">
        <v>424</v>
      </c>
      <c r="P431" s="174" t="e">
        <f t="shared" si="38"/>
        <v>#VALUE!</v>
      </c>
    </row>
    <row r="432" spans="2:16" x14ac:dyDescent="0.25">
      <c r="B432" s="174">
        <v>240358</v>
      </c>
      <c r="C432" s="174">
        <v>650</v>
      </c>
      <c r="D432" s="174">
        <v>434</v>
      </c>
      <c r="E432" s="174">
        <v>1179</v>
      </c>
      <c r="F432" s="174">
        <v>154.22</v>
      </c>
      <c r="G432" s="174">
        <v>1975</v>
      </c>
      <c r="H432" s="174">
        <v>51.85</v>
      </c>
      <c r="I432" s="174">
        <v>49.755589999999998</v>
      </c>
      <c r="J432" s="3">
        <f t="shared" si="36"/>
        <v>10.735918994666008</v>
      </c>
      <c r="K432" s="95">
        <f t="shared" si="39"/>
        <v>2.2536649405586761E-2</v>
      </c>
      <c r="L432" s="174">
        <f t="shared" si="40"/>
        <v>0.69657596110376585</v>
      </c>
      <c r="M432" s="174" t="str">
        <f t="shared" si="41"/>
        <v/>
      </c>
      <c r="N432" s="174">
        <f t="shared" si="37"/>
        <v>0.39847649902964688</v>
      </c>
      <c r="O432" s="174">
        <v>425</v>
      </c>
      <c r="P432" s="174" t="e">
        <f t="shared" si="38"/>
        <v>#VALUE!</v>
      </c>
    </row>
    <row r="433" spans="2:16" x14ac:dyDescent="0.25">
      <c r="B433" s="174">
        <v>240927</v>
      </c>
      <c r="C433" s="174">
        <v>633</v>
      </c>
      <c r="D433" s="174">
        <v>451</v>
      </c>
      <c r="E433" s="174">
        <v>1178</v>
      </c>
      <c r="F433" s="174">
        <v>154.21</v>
      </c>
      <c r="G433" s="174">
        <v>1975</v>
      </c>
      <c r="H433" s="174">
        <v>51.85</v>
      </c>
      <c r="I433" s="174">
        <v>49.746650000000002</v>
      </c>
      <c r="J433" s="3">
        <f t="shared" si="36"/>
        <v>10.735918994666008</v>
      </c>
      <c r="K433" s="95">
        <f t="shared" si="39"/>
        <v>2.2470345641522137E-2</v>
      </c>
      <c r="L433" s="174">
        <f t="shared" si="40"/>
        <v>0.6964508015168277</v>
      </c>
      <c r="M433" s="174" t="str">
        <f t="shared" si="41"/>
        <v/>
      </c>
      <c r="N433" s="174">
        <f t="shared" si="37"/>
        <v>0.39841019526558225</v>
      </c>
      <c r="O433" s="174">
        <v>426</v>
      </c>
      <c r="P433" s="174" t="e">
        <f t="shared" si="38"/>
        <v>#VALUE!</v>
      </c>
    </row>
    <row r="434" spans="2:16" x14ac:dyDescent="0.25">
      <c r="B434" s="174">
        <v>241496</v>
      </c>
      <c r="C434" s="174">
        <v>641</v>
      </c>
      <c r="D434" s="174">
        <v>445</v>
      </c>
      <c r="E434" s="174">
        <v>1179</v>
      </c>
      <c r="F434" s="174">
        <v>154.21</v>
      </c>
      <c r="G434" s="174">
        <v>1975</v>
      </c>
      <c r="H434" s="174">
        <v>51.840910000000001</v>
      </c>
      <c r="I434" s="174">
        <v>49.755589999999998</v>
      </c>
      <c r="J434" s="3">
        <f t="shared" si="36"/>
        <v>10.735918994666008</v>
      </c>
      <c r="K434" s="95">
        <f t="shared" si="39"/>
        <v>2.2470345641522137E-2</v>
      </c>
      <c r="L434" s="174">
        <f t="shared" si="40"/>
        <v>0.69633174430704037</v>
      </c>
      <c r="M434" s="174" t="str">
        <f t="shared" si="41"/>
        <v/>
      </c>
      <c r="N434" s="174">
        <f t="shared" si="37"/>
        <v>0.39841019526558225</v>
      </c>
      <c r="O434" s="174">
        <v>427</v>
      </c>
      <c r="P434" s="174" t="e">
        <f t="shared" si="38"/>
        <v>#VALUE!</v>
      </c>
    </row>
    <row r="435" spans="2:16" x14ac:dyDescent="0.25">
      <c r="B435" s="174">
        <v>242064</v>
      </c>
      <c r="C435" s="174">
        <v>643</v>
      </c>
      <c r="D435" s="174">
        <v>442</v>
      </c>
      <c r="E435" s="174">
        <v>1179</v>
      </c>
      <c r="F435" s="174">
        <v>154.19999999999999</v>
      </c>
      <c r="G435" s="174">
        <v>1975</v>
      </c>
      <c r="H435" s="174">
        <v>51.84545</v>
      </c>
      <c r="I435" s="174">
        <v>49.755589999999998</v>
      </c>
      <c r="J435" s="3">
        <f t="shared" si="36"/>
        <v>10.735918994666008</v>
      </c>
      <c r="K435" s="95">
        <f t="shared" si="39"/>
        <v>2.2404041877457322E-2</v>
      </c>
      <c r="L435" s="174">
        <f t="shared" si="40"/>
        <v>0.69645371302045933</v>
      </c>
      <c r="M435" s="174" t="str">
        <f t="shared" si="41"/>
        <v/>
      </c>
      <c r="N435" s="174">
        <f t="shared" si="37"/>
        <v>0.39834389150151744</v>
      </c>
      <c r="O435" s="174">
        <v>428</v>
      </c>
      <c r="P435" s="174" t="e">
        <f t="shared" si="38"/>
        <v>#VALUE!</v>
      </c>
    </row>
    <row r="436" spans="2:16" x14ac:dyDescent="0.25">
      <c r="B436" s="174">
        <v>242631</v>
      </c>
      <c r="C436" s="174">
        <v>643</v>
      </c>
      <c r="D436" s="174">
        <v>443</v>
      </c>
      <c r="E436" s="174">
        <v>1179</v>
      </c>
      <c r="F436" s="174">
        <v>154.19999999999999</v>
      </c>
      <c r="G436" s="174">
        <v>1974</v>
      </c>
      <c r="H436" s="174">
        <v>51.840910000000001</v>
      </c>
      <c r="I436" s="174">
        <v>49.755589999999998</v>
      </c>
      <c r="J436" s="3">
        <f t="shared" si="36"/>
        <v>10.170870626525584</v>
      </c>
      <c r="K436" s="95">
        <f t="shared" si="39"/>
        <v>2.2404041877457322E-2</v>
      </c>
      <c r="L436" s="174">
        <f t="shared" si="40"/>
        <v>0.69633174430704037</v>
      </c>
      <c r="M436" s="174" t="str">
        <f t="shared" si="41"/>
        <v/>
      </c>
      <c r="N436" s="174">
        <f t="shared" si="37"/>
        <v>0.39834389150151744</v>
      </c>
      <c r="O436" s="174">
        <v>429</v>
      </c>
      <c r="P436" s="174" t="e">
        <f t="shared" si="38"/>
        <v>#VALUE!</v>
      </c>
    </row>
    <row r="437" spans="2:16" x14ac:dyDescent="0.25">
      <c r="B437" s="174">
        <v>243197</v>
      </c>
      <c r="C437" s="174">
        <v>660</v>
      </c>
      <c r="D437" s="174">
        <v>428</v>
      </c>
      <c r="E437" s="174">
        <v>1178</v>
      </c>
      <c r="F437" s="174">
        <v>154.19</v>
      </c>
      <c r="G437" s="174">
        <v>1975</v>
      </c>
      <c r="H437" s="174">
        <v>51.83182</v>
      </c>
      <c r="I437" s="174">
        <v>49.746650000000002</v>
      </c>
      <c r="J437" s="3">
        <f t="shared" si="36"/>
        <v>10.735918994666008</v>
      </c>
      <c r="K437" s="95">
        <f t="shared" si="39"/>
        <v>2.2337738113392697E-2</v>
      </c>
      <c r="L437" s="174">
        <f t="shared" si="40"/>
        <v>0.69596249849483371</v>
      </c>
      <c r="M437" s="174" t="str">
        <f t="shared" si="41"/>
        <v/>
      </c>
      <c r="N437" s="174">
        <f t="shared" si="37"/>
        <v>0.39827758773745281</v>
      </c>
      <c r="O437" s="174">
        <v>430</v>
      </c>
      <c r="P437" s="174" t="e">
        <f t="shared" si="38"/>
        <v>#VALUE!</v>
      </c>
    </row>
    <row r="438" spans="2:16" x14ac:dyDescent="0.25">
      <c r="B438" s="174">
        <v>243762</v>
      </c>
      <c r="C438" s="174">
        <v>648</v>
      </c>
      <c r="D438" s="174">
        <v>439</v>
      </c>
      <c r="E438" s="174">
        <v>1178</v>
      </c>
      <c r="F438" s="174">
        <v>154.19</v>
      </c>
      <c r="G438" s="174">
        <v>1975</v>
      </c>
      <c r="H438" s="174">
        <v>51.836359999999999</v>
      </c>
      <c r="I438" s="174">
        <v>49.746650000000002</v>
      </c>
      <c r="J438" s="3">
        <f t="shared" si="36"/>
        <v>10.735918994666008</v>
      </c>
      <c r="K438" s="95">
        <f t="shared" si="39"/>
        <v>2.2337738113392697E-2</v>
      </c>
      <c r="L438" s="174">
        <f t="shared" si="40"/>
        <v>0.69608442391140035</v>
      </c>
      <c r="M438" s="174" t="str">
        <f t="shared" si="41"/>
        <v/>
      </c>
      <c r="N438" s="174">
        <f t="shared" si="37"/>
        <v>0.39827758773745281</v>
      </c>
      <c r="O438" s="174">
        <v>431</v>
      </c>
      <c r="P438" s="174" t="e">
        <f t="shared" si="38"/>
        <v>#VALUE!</v>
      </c>
    </row>
    <row r="439" spans="2:16" x14ac:dyDescent="0.25">
      <c r="B439" s="174">
        <v>244326</v>
      </c>
      <c r="C439" s="174">
        <v>633</v>
      </c>
      <c r="D439" s="174">
        <v>451</v>
      </c>
      <c r="E439" s="174">
        <v>1179</v>
      </c>
      <c r="F439" s="174">
        <v>154.18</v>
      </c>
      <c r="G439" s="174">
        <v>1975</v>
      </c>
      <c r="H439" s="174">
        <v>51.85</v>
      </c>
      <c r="I439" s="174">
        <v>49.755589999999998</v>
      </c>
      <c r="J439" s="3">
        <f t="shared" si="36"/>
        <v>10.735918994666008</v>
      </c>
      <c r="K439" s="95">
        <f t="shared" si="39"/>
        <v>2.227143434932807E-2</v>
      </c>
      <c r="L439" s="174">
        <f t="shared" si="40"/>
        <v>0.69657596110376585</v>
      </c>
      <c r="M439" s="174" t="str">
        <f t="shared" si="41"/>
        <v/>
      </c>
      <c r="N439" s="174">
        <f t="shared" si="37"/>
        <v>0.39821128397338817</v>
      </c>
      <c r="O439" s="174">
        <v>432</v>
      </c>
      <c r="P439" s="174" t="e">
        <f t="shared" si="38"/>
        <v>#VALUE!</v>
      </c>
    </row>
    <row r="440" spans="2:16" x14ac:dyDescent="0.25">
      <c r="B440" s="174">
        <v>244891</v>
      </c>
      <c r="C440" s="174">
        <v>654</v>
      </c>
      <c r="D440" s="174">
        <v>433</v>
      </c>
      <c r="E440" s="174">
        <v>1178</v>
      </c>
      <c r="F440" s="174">
        <v>154.18</v>
      </c>
      <c r="G440" s="174">
        <v>1975</v>
      </c>
      <c r="H440" s="174">
        <v>51.836359999999999</v>
      </c>
      <c r="I440" s="174">
        <v>49.746650000000002</v>
      </c>
      <c r="J440" s="3">
        <f t="shared" si="36"/>
        <v>10.735918994666008</v>
      </c>
      <c r="K440" s="95">
        <f t="shared" si="39"/>
        <v>2.227143434932807E-2</v>
      </c>
      <c r="L440" s="174">
        <f t="shared" si="40"/>
        <v>0.69608442391140035</v>
      </c>
      <c r="M440" s="174" t="str">
        <f t="shared" si="41"/>
        <v/>
      </c>
      <c r="N440" s="174">
        <f t="shared" si="37"/>
        <v>0.39821128397338817</v>
      </c>
      <c r="O440" s="174">
        <v>433</v>
      </c>
      <c r="P440" s="174" t="e">
        <f t="shared" si="38"/>
        <v>#VALUE!</v>
      </c>
    </row>
    <row r="441" spans="2:16" x14ac:dyDescent="0.25">
      <c r="B441" s="174">
        <v>245455</v>
      </c>
      <c r="C441" s="174">
        <v>648</v>
      </c>
      <c r="D441" s="174">
        <v>438</v>
      </c>
      <c r="E441" s="174">
        <v>1178</v>
      </c>
      <c r="F441" s="174">
        <v>154.18</v>
      </c>
      <c r="G441" s="174">
        <v>1974</v>
      </c>
      <c r="H441" s="174">
        <v>51.840910000000001</v>
      </c>
      <c r="I441" s="174">
        <v>49.746650000000002</v>
      </c>
      <c r="J441" s="3">
        <f t="shared" si="36"/>
        <v>10.170870626525584</v>
      </c>
      <c r="K441" s="95">
        <f t="shared" si="39"/>
        <v>2.227143434932807E-2</v>
      </c>
      <c r="L441" s="174">
        <f t="shared" si="40"/>
        <v>0.69620662860056204</v>
      </c>
      <c r="M441" s="174" t="str">
        <f t="shared" si="41"/>
        <v/>
      </c>
      <c r="N441" s="174">
        <f t="shared" si="37"/>
        <v>0.39821128397338817</v>
      </c>
      <c r="O441" s="174">
        <v>434</v>
      </c>
      <c r="P441" s="174" t="e">
        <f t="shared" si="38"/>
        <v>#VALUE!</v>
      </c>
    </row>
    <row r="442" spans="2:16" x14ac:dyDescent="0.25">
      <c r="B442" s="174">
        <v>246020</v>
      </c>
      <c r="C442" s="174">
        <v>632</v>
      </c>
      <c r="D442" s="174">
        <v>452</v>
      </c>
      <c r="E442" s="174">
        <v>1178</v>
      </c>
      <c r="F442" s="174">
        <v>154.16999999999999</v>
      </c>
      <c r="G442" s="174">
        <v>1975</v>
      </c>
      <c r="H442" s="174">
        <v>51.85</v>
      </c>
      <c r="I442" s="174">
        <v>49.746650000000002</v>
      </c>
      <c r="J442" s="3">
        <f t="shared" si="36"/>
        <v>10.735918994666008</v>
      </c>
      <c r="K442" s="95">
        <f t="shared" si="39"/>
        <v>2.2205130585263258E-2</v>
      </c>
      <c r="L442" s="174">
        <f t="shared" si="40"/>
        <v>0.6964508015168277</v>
      </c>
      <c r="M442" s="174" t="str">
        <f t="shared" si="41"/>
        <v/>
      </c>
      <c r="N442" s="174">
        <f t="shared" si="37"/>
        <v>0.39814498020932337</v>
      </c>
      <c r="O442" s="174">
        <v>435</v>
      </c>
      <c r="P442" s="174" t="e">
        <f t="shared" si="38"/>
        <v>#VALUE!</v>
      </c>
    </row>
    <row r="443" spans="2:16" x14ac:dyDescent="0.25">
      <c r="B443" s="174">
        <v>246586</v>
      </c>
      <c r="C443" s="174">
        <v>647</v>
      </c>
      <c r="D443" s="174">
        <v>439</v>
      </c>
      <c r="E443" s="174">
        <v>1179</v>
      </c>
      <c r="F443" s="174">
        <v>154.16999999999999</v>
      </c>
      <c r="G443" s="174">
        <v>1974</v>
      </c>
      <c r="H443" s="174">
        <v>51.840910000000001</v>
      </c>
      <c r="I443" s="174">
        <v>49.746650000000002</v>
      </c>
      <c r="J443" s="3">
        <f t="shared" si="36"/>
        <v>10.170870626525584</v>
      </c>
      <c r="K443" s="95">
        <f t="shared" si="39"/>
        <v>2.2205130585263258E-2</v>
      </c>
      <c r="L443" s="174">
        <f t="shared" si="40"/>
        <v>0.69620662860056204</v>
      </c>
      <c r="M443" s="174" t="str">
        <f t="shared" si="41"/>
        <v/>
      </c>
      <c r="N443" s="174">
        <f t="shared" si="37"/>
        <v>0.39814498020932337</v>
      </c>
      <c r="O443" s="174">
        <v>436</v>
      </c>
      <c r="P443" s="174" t="e">
        <f t="shared" si="38"/>
        <v>#VALUE!</v>
      </c>
    </row>
    <row r="444" spans="2:16" x14ac:dyDescent="0.25">
      <c r="B444" s="174">
        <v>247155</v>
      </c>
      <c r="C444" s="174">
        <v>630</v>
      </c>
      <c r="D444" s="174">
        <v>455</v>
      </c>
      <c r="E444" s="174">
        <v>1178</v>
      </c>
      <c r="F444" s="174">
        <v>154.16999999999999</v>
      </c>
      <c r="G444" s="174">
        <v>1975</v>
      </c>
      <c r="H444" s="174">
        <v>51.85</v>
      </c>
      <c r="I444" s="174">
        <v>49.746650000000002</v>
      </c>
      <c r="J444" s="3">
        <f t="shared" si="36"/>
        <v>10.735918994666008</v>
      </c>
      <c r="K444" s="95">
        <f t="shared" si="39"/>
        <v>2.2205130585263258E-2</v>
      </c>
      <c r="L444" s="174">
        <f t="shared" si="40"/>
        <v>0.6964508015168277</v>
      </c>
      <c r="M444" s="174" t="str">
        <f t="shared" si="41"/>
        <v/>
      </c>
      <c r="N444" s="174">
        <f t="shared" si="37"/>
        <v>0.39814498020932337</v>
      </c>
      <c r="O444" s="174">
        <v>437</v>
      </c>
      <c r="P444" s="174" t="e">
        <f t="shared" si="38"/>
        <v>#VALUE!</v>
      </c>
    </row>
    <row r="445" spans="2:16" x14ac:dyDescent="0.25">
      <c r="B445" s="174">
        <v>247724</v>
      </c>
      <c r="C445" s="174">
        <v>657</v>
      </c>
      <c r="D445" s="174">
        <v>430</v>
      </c>
      <c r="E445" s="174">
        <v>1178</v>
      </c>
      <c r="F445" s="174">
        <v>154.16</v>
      </c>
      <c r="G445" s="174">
        <v>1976</v>
      </c>
      <c r="H445" s="174">
        <v>51.836359999999999</v>
      </c>
      <c r="I445" s="174">
        <v>49.746650000000002</v>
      </c>
      <c r="J445" s="3">
        <f t="shared" si="36"/>
        <v>11.300967362806205</v>
      </c>
      <c r="K445" s="95">
        <f t="shared" si="39"/>
        <v>2.213882682119863E-2</v>
      </c>
      <c r="L445" s="174">
        <f t="shared" si="40"/>
        <v>0.69608442391140035</v>
      </c>
      <c r="M445" s="174" t="str">
        <f t="shared" si="41"/>
        <v/>
      </c>
      <c r="N445" s="174">
        <f t="shared" si="37"/>
        <v>0.39807867644525874</v>
      </c>
      <c r="O445" s="174">
        <v>438</v>
      </c>
      <c r="P445" s="174" t="e">
        <f t="shared" si="38"/>
        <v>#VALUE!</v>
      </c>
    </row>
    <row r="446" spans="2:16" x14ac:dyDescent="0.25">
      <c r="B446" s="174">
        <v>248293</v>
      </c>
      <c r="C446" s="174">
        <v>649</v>
      </c>
      <c r="D446" s="174">
        <v>438</v>
      </c>
      <c r="E446" s="174">
        <v>1179</v>
      </c>
      <c r="F446" s="174">
        <v>154.16</v>
      </c>
      <c r="G446" s="174">
        <v>1975</v>
      </c>
      <c r="H446" s="174">
        <v>51.840910000000001</v>
      </c>
      <c r="I446" s="174">
        <v>49.755589999999998</v>
      </c>
      <c r="J446" s="3">
        <f t="shared" si="36"/>
        <v>10.735918994666008</v>
      </c>
      <c r="K446" s="95">
        <f t="shared" si="39"/>
        <v>2.213882682119863E-2</v>
      </c>
      <c r="L446" s="174">
        <f t="shared" si="40"/>
        <v>0.69633174430704037</v>
      </c>
      <c r="M446" s="174" t="str">
        <f t="shared" si="41"/>
        <v/>
      </c>
      <c r="N446" s="174">
        <f t="shared" si="37"/>
        <v>0.39807867644525874</v>
      </c>
      <c r="O446" s="174">
        <v>439</v>
      </c>
      <c r="P446" s="174" t="e">
        <f t="shared" si="38"/>
        <v>#VALUE!</v>
      </c>
    </row>
    <row r="447" spans="2:16" x14ac:dyDescent="0.25">
      <c r="B447" s="174">
        <v>248862</v>
      </c>
      <c r="C447" s="174">
        <v>650</v>
      </c>
      <c r="D447" s="174">
        <v>436</v>
      </c>
      <c r="E447" s="174">
        <v>1179</v>
      </c>
      <c r="F447" s="174">
        <v>154.16</v>
      </c>
      <c r="G447" s="174">
        <v>1976</v>
      </c>
      <c r="H447" s="174">
        <v>51.840910000000001</v>
      </c>
      <c r="I447" s="174">
        <v>49.755589999999998</v>
      </c>
      <c r="J447" s="3">
        <f t="shared" si="36"/>
        <v>11.300967362806205</v>
      </c>
      <c r="K447" s="95">
        <f t="shared" si="39"/>
        <v>2.213882682119863E-2</v>
      </c>
      <c r="L447" s="174">
        <f t="shared" si="40"/>
        <v>0.69633174430704037</v>
      </c>
      <c r="M447" s="174" t="str">
        <f t="shared" si="41"/>
        <v/>
      </c>
      <c r="N447" s="174">
        <f t="shared" si="37"/>
        <v>0.39807867644525874</v>
      </c>
      <c r="O447" s="174">
        <v>440</v>
      </c>
      <c r="P447" s="174" t="e">
        <f t="shared" si="38"/>
        <v>#VALUE!</v>
      </c>
    </row>
    <row r="448" spans="2:16" x14ac:dyDescent="0.25">
      <c r="B448" s="174">
        <v>249431</v>
      </c>
      <c r="C448" s="174">
        <v>641</v>
      </c>
      <c r="D448" s="174">
        <v>445</v>
      </c>
      <c r="E448" s="174">
        <v>1178</v>
      </c>
      <c r="F448" s="174">
        <v>154.16</v>
      </c>
      <c r="G448" s="174">
        <v>1974</v>
      </c>
      <c r="H448" s="174">
        <v>51.840910000000001</v>
      </c>
      <c r="I448" s="174">
        <v>49.746650000000002</v>
      </c>
      <c r="J448" s="3">
        <f t="shared" si="36"/>
        <v>10.170870626525584</v>
      </c>
      <c r="K448" s="95">
        <f t="shared" si="39"/>
        <v>2.213882682119863E-2</v>
      </c>
      <c r="L448" s="174">
        <f t="shared" si="40"/>
        <v>0.69620662860056204</v>
      </c>
      <c r="M448" s="174" t="str">
        <f t="shared" si="41"/>
        <v/>
      </c>
      <c r="N448" s="174">
        <f t="shared" si="37"/>
        <v>0.39807867644525874</v>
      </c>
      <c r="O448" s="174">
        <v>441</v>
      </c>
      <c r="P448" s="174" t="e">
        <f t="shared" si="38"/>
        <v>#VALUE!</v>
      </c>
    </row>
    <row r="449" spans="2:16" x14ac:dyDescent="0.25">
      <c r="B449" s="174">
        <v>249997</v>
      </c>
      <c r="C449" s="174">
        <v>636</v>
      </c>
      <c r="D449" s="174">
        <v>450</v>
      </c>
      <c r="E449" s="174">
        <v>1179</v>
      </c>
      <c r="F449" s="174">
        <v>154.15</v>
      </c>
      <c r="G449" s="174">
        <v>1975</v>
      </c>
      <c r="H449" s="174">
        <v>51.840910000000001</v>
      </c>
      <c r="I449" s="174">
        <v>49.755589999999998</v>
      </c>
      <c r="J449" s="3">
        <f t="shared" si="36"/>
        <v>10.735918994666008</v>
      </c>
      <c r="K449" s="95">
        <f t="shared" si="39"/>
        <v>2.2072523057134006E-2</v>
      </c>
      <c r="L449" s="174">
        <f t="shared" si="40"/>
        <v>0.69633174430704037</v>
      </c>
      <c r="M449" s="174" t="str">
        <f t="shared" si="41"/>
        <v/>
      </c>
      <c r="N449" s="174">
        <f t="shared" si="37"/>
        <v>0.39801237268119416</v>
      </c>
      <c r="O449" s="174">
        <v>442</v>
      </c>
      <c r="P449" s="174" t="e">
        <f t="shared" si="38"/>
        <v>#VALUE!</v>
      </c>
    </row>
    <row r="450" spans="2:16" x14ac:dyDescent="0.25">
      <c r="B450" s="174">
        <v>250563</v>
      </c>
      <c r="C450" s="174">
        <v>651</v>
      </c>
      <c r="D450" s="174">
        <v>435</v>
      </c>
      <c r="E450" s="174">
        <v>1178</v>
      </c>
      <c r="F450" s="174">
        <v>154.15</v>
      </c>
      <c r="G450" s="174">
        <v>1976</v>
      </c>
      <c r="H450" s="174">
        <v>51.840910000000001</v>
      </c>
      <c r="I450" s="174">
        <v>49.746650000000002</v>
      </c>
      <c r="J450" s="3">
        <f t="shared" si="36"/>
        <v>11.300967362806205</v>
      </c>
      <c r="K450" s="95">
        <f t="shared" si="39"/>
        <v>2.2072523057134006E-2</v>
      </c>
      <c r="L450" s="174">
        <f t="shared" si="40"/>
        <v>0.69620662860056204</v>
      </c>
      <c r="M450" s="174" t="str">
        <f t="shared" si="41"/>
        <v/>
      </c>
      <c r="N450" s="174">
        <f t="shared" si="37"/>
        <v>0.39801237268119416</v>
      </c>
      <c r="O450" s="174">
        <v>443</v>
      </c>
      <c r="P450" s="174" t="e">
        <f t="shared" si="38"/>
        <v>#VALUE!</v>
      </c>
    </row>
    <row r="451" spans="2:16" x14ac:dyDescent="0.25">
      <c r="B451" s="174">
        <v>251129</v>
      </c>
      <c r="C451" s="174">
        <v>639</v>
      </c>
      <c r="D451" s="174">
        <v>448</v>
      </c>
      <c r="E451" s="174">
        <v>1178</v>
      </c>
      <c r="F451" s="174">
        <v>154.15</v>
      </c>
      <c r="G451" s="174">
        <v>1976</v>
      </c>
      <c r="H451" s="174">
        <v>51.836359999999999</v>
      </c>
      <c r="I451" s="174">
        <v>49.746650000000002</v>
      </c>
      <c r="J451" s="3">
        <f t="shared" si="36"/>
        <v>11.300967362806205</v>
      </c>
      <c r="K451" s="95">
        <f t="shared" si="39"/>
        <v>2.2072523057134006E-2</v>
      </c>
      <c r="L451" s="174">
        <f t="shared" si="40"/>
        <v>0.69608442391140035</v>
      </c>
      <c r="M451" s="174" t="str">
        <f t="shared" si="41"/>
        <v/>
      </c>
      <c r="N451" s="174">
        <f t="shared" si="37"/>
        <v>0.39801237268119416</v>
      </c>
      <c r="O451" s="174">
        <v>444</v>
      </c>
      <c r="P451" s="174" t="e">
        <f t="shared" si="38"/>
        <v>#VALUE!</v>
      </c>
    </row>
    <row r="452" spans="2:16" x14ac:dyDescent="0.25">
      <c r="B452" s="174">
        <v>251694</v>
      </c>
      <c r="C452" s="174">
        <v>630</v>
      </c>
      <c r="D452" s="174">
        <v>453</v>
      </c>
      <c r="E452" s="174">
        <v>1178</v>
      </c>
      <c r="F452" s="174">
        <v>154.15</v>
      </c>
      <c r="G452" s="174">
        <v>1977</v>
      </c>
      <c r="H452" s="174">
        <v>51.854550000000003</v>
      </c>
      <c r="I452" s="174">
        <v>49.746650000000002</v>
      </c>
      <c r="J452" s="3">
        <f t="shared" si="36"/>
        <v>11.866015730946629</v>
      </c>
      <c r="K452" s="95">
        <f t="shared" si="39"/>
        <v>2.2072523057134006E-2</v>
      </c>
      <c r="L452" s="174">
        <f t="shared" si="40"/>
        <v>0.69657303836100182</v>
      </c>
      <c r="M452" s="174" t="str">
        <f t="shared" si="41"/>
        <v/>
      </c>
      <c r="N452" s="174">
        <f t="shared" si="37"/>
        <v>0.39801237268119416</v>
      </c>
      <c r="O452" s="174">
        <v>445</v>
      </c>
      <c r="P452" s="174" t="e">
        <f t="shared" si="38"/>
        <v>#VALUE!</v>
      </c>
    </row>
    <row r="453" spans="2:16" x14ac:dyDescent="0.25">
      <c r="B453" s="174">
        <v>252258</v>
      </c>
      <c r="C453" s="174">
        <v>641</v>
      </c>
      <c r="D453" s="174">
        <v>444</v>
      </c>
      <c r="E453" s="174">
        <v>1179</v>
      </c>
      <c r="F453" s="174">
        <v>154.13999999999999</v>
      </c>
      <c r="G453" s="174">
        <v>1976</v>
      </c>
      <c r="H453" s="174">
        <v>51.84545</v>
      </c>
      <c r="I453" s="174">
        <v>49.755589999999998</v>
      </c>
      <c r="J453" s="3">
        <f t="shared" si="36"/>
        <v>11.300967362806205</v>
      </c>
      <c r="K453" s="95">
        <f t="shared" si="39"/>
        <v>2.2006219293069191E-2</v>
      </c>
      <c r="L453" s="174">
        <f t="shared" si="40"/>
        <v>0.69645371302045933</v>
      </c>
      <c r="M453" s="174" t="str">
        <f t="shared" si="41"/>
        <v/>
      </c>
      <c r="N453" s="174">
        <f t="shared" si="37"/>
        <v>0.3979460689171293</v>
      </c>
      <c r="O453" s="174">
        <v>446</v>
      </c>
      <c r="P453" s="174" t="e">
        <f t="shared" si="38"/>
        <v>#VALUE!</v>
      </c>
    </row>
    <row r="454" spans="2:16" x14ac:dyDescent="0.25">
      <c r="B454" s="174">
        <v>252822</v>
      </c>
      <c r="C454" s="174">
        <v>644</v>
      </c>
      <c r="D454" s="174">
        <v>440</v>
      </c>
      <c r="E454" s="174">
        <v>1178</v>
      </c>
      <c r="F454" s="174">
        <v>154.13999999999999</v>
      </c>
      <c r="G454" s="174">
        <v>1976</v>
      </c>
      <c r="H454" s="174">
        <v>51.85</v>
      </c>
      <c r="I454" s="174">
        <v>49.746650000000002</v>
      </c>
      <c r="J454" s="3">
        <f t="shared" si="36"/>
        <v>11.300967362806205</v>
      </c>
      <c r="K454" s="95">
        <f t="shared" si="39"/>
        <v>2.2006219293069191E-2</v>
      </c>
      <c r="L454" s="174">
        <f t="shared" si="40"/>
        <v>0.6964508015168277</v>
      </c>
      <c r="M454" s="174" t="str">
        <f t="shared" si="41"/>
        <v/>
      </c>
      <c r="N454" s="174">
        <f t="shared" si="37"/>
        <v>0.3979460689171293</v>
      </c>
      <c r="O454" s="174">
        <v>447</v>
      </c>
      <c r="P454" s="174" t="e">
        <f t="shared" si="38"/>
        <v>#VALUE!</v>
      </c>
    </row>
    <row r="455" spans="2:16" x14ac:dyDescent="0.25">
      <c r="J455" s="3">
        <f t="shared" si="36"/>
        <v>-1105.2346080824518</v>
      </c>
      <c r="K455" s="95">
        <f t="shared" si="39"/>
        <v>0</v>
      </c>
      <c r="L455" s="174" t="str">
        <f t="shared" si="40"/>
        <v/>
      </c>
      <c r="M455" s="174">
        <f t="shared" si="41"/>
        <v>1105.2346080824518</v>
      </c>
      <c r="N455" s="174" t="str">
        <f t="shared" si="37"/>
        <v/>
      </c>
      <c r="O455" s="174">
        <v>448</v>
      </c>
      <c r="P455" s="174" t="str">
        <f t="shared" si="38"/>
        <v/>
      </c>
    </row>
    <row r="456" spans="2:16" x14ac:dyDescent="0.25">
      <c r="J456" s="3">
        <f t="shared" ref="J456:J519" si="42">G456/I$6-I$5/I$6</f>
        <v>-1105.2346080824518</v>
      </c>
      <c r="K456" s="95">
        <f t="shared" si="39"/>
        <v>0</v>
      </c>
      <c r="L456" s="174" t="str">
        <f t="shared" si="40"/>
        <v/>
      </c>
      <c r="M456" s="174">
        <f t="shared" si="41"/>
        <v>1105.2346080824518</v>
      </c>
      <c r="N456" s="174" t="str">
        <f t="shared" ref="N456:N519" si="43">IF(B456="","",K456+1/2.66)</f>
        <v/>
      </c>
      <c r="O456" s="174">
        <v>449</v>
      </c>
      <c r="P456" s="174" t="str">
        <f t="shared" ref="P456:P519" si="44">IF(B456="","",(F456-N$4)/N$4)</f>
        <v/>
      </c>
    </row>
    <row r="457" spans="2:16" x14ac:dyDescent="0.25">
      <c r="J457" s="3">
        <f t="shared" si="42"/>
        <v>-1105.2346080824518</v>
      </c>
      <c r="K457" s="95">
        <f t="shared" ref="K457:K520" si="45">IF(B457="",0,(F457-K$2)/K$2)</f>
        <v>0</v>
      </c>
      <c r="L457" s="174" t="str">
        <f t="shared" ref="L457:L520" si="46">IF(B457="","",H457*H457*I457/4*3.1416/K$2/1000)</f>
        <v/>
      </c>
      <c r="M457" s="174">
        <f t="shared" ref="M457:M520" si="47">IF(OR(J457="",-(J457-MAX(J$8:J$58))&lt;0),"",-(J457))</f>
        <v>1105.2346080824518</v>
      </c>
      <c r="N457" s="174" t="str">
        <f t="shared" si="43"/>
        <v/>
      </c>
      <c r="O457" s="174">
        <v>450</v>
      </c>
      <c r="P457" s="174" t="str">
        <f t="shared" si="44"/>
        <v/>
      </c>
    </row>
    <row r="458" spans="2:16" x14ac:dyDescent="0.25">
      <c r="J458" s="3">
        <f t="shared" si="42"/>
        <v>-1105.2346080824518</v>
      </c>
      <c r="K458" s="95">
        <f t="shared" si="45"/>
        <v>0</v>
      </c>
      <c r="L458" s="174" t="str">
        <f t="shared" si="46"/>
        <v/>
      </c>
      <c r="M458" s="174">
        <f t="shared" si="47"/>
        <v>1105.2346080824518</v>
      </c>
      <c r="N458" s="174" t="str">
        <f t="shared" si="43"/>
        <v/>
      </c>
      <c r="O458" s="174">
        <v>451</v>
      </c>
      <c r="P458" s="174" t="str">
        <f t="shared" si="44"/>
        <v/>
      </c>
    </row>
    <row r="459" spans="2:16" x14ac:dyDescent="0.25">
      <c r="J459" s="3">
        <f t="shared" si="42"/>
        <v>-1105.2346080824518</v>
      </c>
      <c r="K459" s="95">
        <f t="shared" si="45"/>
        <v>0</v>
      </c>
      <c r="L459" s="174" t="str">
        <f t="shared" si="46"/>
        <v/>
      </c>
      <c r="M459" s="174">
        <f t="shared" si="47"/>
        <v>1105.2346080824518</v>
      </c>
      <c r="N459" s="174" t="str">
        <f t="shared" si="43"/>
        <v/>
      </c>
      <c r="O459" s="174">
        <v>452</v>
      </c>
      <c r="P459" s="174" t="str">
        <f t="shared" si="44"/>
        <v/>
      </c>
    </row>
    <row r="460" spans="2:16" x14ac:dyDescent="0.25">
      <c r="J460" s="3">
        <f t="shared" si="42"/>
        <v>-1105.2346080824518</v>
      </c>
      <c r="K460" s="95">
        <f t="shared" si="45"/>
        <v>0</v>
      </c>
      <c r="L460" s="174" t="str">
        <f t="shared" si="46"/>
        <v/>
      </c>
      <c r="M460" s="174">
        <f t="shared" si="47"/>
        <v>1105.2346080824518</v>
      </c>
      <c r="N460" s="174" t="str">
        <f t="shared" si="43"/>
        <v/>
      </c>
      <c r="O460" s="174">
        <v>453</v>
      </c>
      <c r="P460" s="174" t="str">
        <f t="shared" si="44"/>
        <v/>
      </c>
    </row>
    <row r="461" spans="2:16" x14ac:dyDescent="0.25">
      <c r="J461" s="3">
        <f t="shared" si="42"/>
        <v>-1105.2346080824518</v>
      </c>
      <c r="K461" s="95">
        <f t="shared" si="45"/>
        <v>0</v>
      </c>
      <c r="L461" s="174" t="str">
        <f t="shared" si="46"/>
        <v/>
      </c>
      <c r="M461" s="174">
        <f t="shared" si="47"/>
        <v>1105.2346080824518</v>
      </c>
      <c r="N461" s="174" t="str">
        <f t="shared" si="43"/>
        <v/>
      </c>
      <c r="O461" s="174">
        <v>454</v>
      </c>
      <c r="P461" s="174" t="str">
        <f t="shared" si="44"/>
        <v/>
      </c>
    </row>
    <row r="462" spans="2:16" x14ac:dyDescent="0.25">
      <c r="J462" s="3">
        <f t="shared" si="42"/>
        <v>-1105.2346080824518</v>
      </c>
      <c r="K462" s="95">
        <f t="shared" si="45"/>
        <v>0</v>
      </c>
      <c r="L462" s="174" t="str">
        <f t="shared" si="46"/>
        <v/>
      </c>
      <c r="M462" s="174">
        <f t="shared" si="47"/>
        <v>1105.2346080824518</v>
      </c>
      <c r="N462" s="174" t="str">
        <f t="shared" si="43"/>
        <v/>
      </c>
      <c r="O462" s="174">
        <v>455</v>
      </c>
      <c r="P462" s="174" t="str">
        <f t="shared" si="44"/>
        <v/>
      </c>
    </row>
    <row r="463" spans="2:16" x14ac:dyDescent="0.25">
      <c r="J463" s="3">
        <f t="shared" si="42"/>
        <v>-1105.2346080824518</v>
      </c>
      <c r="K463" s="95">
        <f t="shared" si="45"/>
        <v>0</v>
      </c>
      <c r="L463" s="174" t="str">
        <f t="shared" si="46"/>
        <v/>
      </c>
      <c r="M463" s="174">
        <f t="shared" si="47"/>
        <v>1105.2346080824518</v>
      </c>
      <c r="N463" s="174" t="str">
        <f t="shared" si="43"/>
        <v/>
      </c>
      <c r="O463" s="174">
        <v>456</v>
      </c>
      <c r="P463" s="174" t="str">
        <f t="shared" si="44"/>
        <v/>
      </c>
    </row>
    <row r="464" spans="2:16" x14ac:dyDescent="0.25">
      <c r="J464" s="3">
        <f t="shared" si="42"/>
        <v>-1105.2346080824518</v>
      </c>
      <c r="K464" s="95">
        <f t="shared" si="45"/>
        <v>0</v>
      </c>
      <c r="L464" s="174" t="str">
        <f t="shared" si="46"/>
        <v/>
      </c>
      <c r="M464" s="174">
        <f t="shared" si="47"/>
        <v>1105.2346080824518</v>
      </c>
      <c r="N464" s="174" t="str">
        <f t="shared" si="43"/>
        <v/>
      </c>
      <c r="O464" s="174">
        <v>457</v>
      </c>
      <c r="P464" s="174" t="str">
        <f t="shared" si="44"/>
        <v/>
      </c>
    </row>
    <row r="465" spans="10:16" x14ac:dyDescent="0.25">
      <c r="J465" s="3">
        <f t="shared" si="42"/>
        <v>-1105.2346080824518</v>
      </c>
      <c r="K465" s="95">
        <f t="shared" si="45"/>
        <v>0</v>
      </c>
      <c r="L465" s="174" t="str">
        <f t="shared" si="46"/>
        <v/>
      </c>
      <c r="M465" s="174">
        <f t="shared" si="47"/>
        <v>1105.2346080824518</v>
      </c>
      <c r="N465" s="174" t="str">
        <f t="shared" si="43"/>
        <v/>
      </c>
      <c r="O465" s="174">
        <v>458</v>
      </c>
      <c r="P465" s="174" t="str">
        <f t="shared" si="44"/>
        <v/>
      </c>
    </row>
    <row r="466" spans="10:16" x14ac:dyDescent="0.25">
      <c r="J466" s="3">
        <f t="shared" si="42"/>
        <v>-1105.2346080824518</v>
      </c>
      <c r="K466" s="95">
        <f t="shared" si="45"/>
        <v>0</v>
      </c>
      <c r="L466" s="174" t="str">
        <f t="shared" si="46"/>
        <v/>
      </c>
      <c r="M466" s="174">
        <f t="shared" si="47"/>
        <v>1105.2346080824518</v>
      </c>
      <c r="N466" s="174" t="str">
        <f t="shared" si="43"/>
        <v/>
      </c>
      <c r="O466" s="174">
        <v>459</v>
      </c>
      <c r="P466" s="174" t="str">
        <f t="shared" si="44"/>
        <v/>
      </c>
    </row>
    <row r="467" spans="10:16" x14ac:dyDescent="0.25">
      <c r="J467" s="3">
        <f t="shared" si="42"/>
        <v>-1105.2346080824518</v>
      </c>
      <c r="K467" s="95">
        <f t="shared" si="45"/>
        <v>0</v>
      </c>
      <c r="L467" s="174" t="str">
        <f t="shared" si="46"/>
        <v/>
      </c>
      <c r="M467" s="174">
        <f t="shared" si="47"/>
        <v>1105.2346080824518</v>
      </c>
      <c r="N467" s="174" t="str">
        <f t="shared" si="43"/>
        <v/>
      </c>
      <c r="O467" s="174">
        <v>460</v>
      </c>
      <c r="P467" s="174" t="str">
        <f t="shared" si="44"/>
        <v/>
      </c>
    </row>
    <row r="468" spans="10:16" x14ac:dyDescent="0.25">
      <c r="J468" s="3">
        <f t="shared" si="42"/>
        <v>-1105.2346080824518</v>
      </c>
      <c r="K468" s="95">
        <f t="shared" si="45"/>
        <v>0</v>
      </c>
      <c r="L468" s="174" t="str">
        <f t="shared" si="46"/>
        <v/>
      </c>
      <c r="M468" s="174">
        <f t="shared" si="47"/>
        <v>1105.2346080824518</v>
      </c>
      <c r="N468" s="174" t="str">
        <f t="shared" si="43"/>
        <v/>
      </c>
      <c r="O468" s="174">
        <v>461</v>
      </c>
      <c r="P468" s="174" t="str">
        <f t="shared" si="44"/>
        <v/>
      </c>
    </row>
    <row r="469" spans="10:16" x14ac:dyDescent="0.25">
      <c r="J469" s="3">
        <f t="shared" si="42"/>
        <v>-1105.2346080824518</v>
      </c>
      <c r="K469" s="95">
        <f t="shared" si="45"/>
        <v>0</v>
      </c>
      <c r="L469" s="174" t="str">
        <f t="shared" si="46"/>
        <v/>
      </c>
      <c r="M469" s="174">
        <f t="shared" si="47"/>
        <v>1105.2346080824518</v>
      </c>
      <c r="N469" s="174" t="str">
        <f t="shared" si="43"/>
        <v/>
      </c>
      <c r="O469" s="174">
        <v>462</v>
      </c>
      <c r="P469" s="174" t="str">
        <f t="shared" si="44"/>
        <v/>
      </c>
    </row>
    <row r="470" spans="10:16" x14ac:dyDescent="0.25">
      <c r="J470" s="3">
        <f t="shared" si="42"/>
        <v>-1105.2346080824518</v>
      </c>
      <c r="K470" s="95">
        <f t="shared" si="45"/>
        <v>0</v>
      </c>
      <c r="L470" s="174" t="str">
        <f t="shared" si="46"/>
        <v/>
      </c>
      <c r="M470" s="174">
        <f t="shared" si="47"/>
        <v>1105.2346080824518</v>
      </c>
      <c r="N470" s="174" t="str">
        <f t="shared" si="43"/>
        <v/>
      </c>
      <c r="O470" s="174">
        <v>463</v>
      </c>
      <c r="P470" s="174" t="str">
        <f t="shared" si="44"/>
        <v/>
      </c>
    </row>
    <row r="471" spans="10:16" x14ac:dyDescent="0.25">
      <c r="J471" s="3">
        <f t="shared" si="42"/>
        <v>-1105.2346080824518</v>
      </c>
      <c r="K471" s="95">
        <f t="shared" si="45"/>
        <v>0</v>
      </c>
      <c r="L471" s="174" t="str">
        <f t="shared" si="46"/>
        <v/>
      </c>
      <c r="M471" s="174">
        <f t="shared" si="47"/>
        <v>1105.2346080824518</v>
      </c>
      <c r="N471" s="174" t="str">
        <f t="shared" si="43"/>
        <v/>
      </c>
      <c r="O471" s="174">
        <v>464</v>
      </c>
      <c r="P471" s="174" t="str">
        <f t="shared" si="44"/>
        <v/>
      </c>
    </row>
    <row r="472" spans="10:16" x14ac:dyDescent="0.25">
      <c r="J472" s="3">
        <f t="shared" si="42"/>
        <v>-1105.2346080824518</v>
      </c>
      <c r="K472" s="95">
        <f t="shared" si="45"/>
        <v>0</v>
      </c>
      <c r="L472" s="174" t="str">
        <f t="shared" si="46"/>
        <v/>
      </c>
      <c r="M472" s="174">
        <f t="shared" si="47"/>
        <v>1105.2346080824518</v>
      </c>
      <c r="N472" s="174" t="str">
        <f t="shared" si="43"/>
        <v/>
      </c>
      <c r="O472" s="174">
        <v>465</v>
      </c>
      <c r="P472" s="174" t="str">
        <f t="shared" si="44"/>
        <v/>
      </c>
    </row>
    <row r="473" spans="10:16" x14ac:dyDescent="0.25">
      <c r="J473" s="3">
        <f t="shared" si="42"/>
        <v>-1105.2346080824518</v>
      </c>
      <c r="K473" s="95">
        <f t="shared" si="45"/>
        <v>0</v>
      </c>
      <c r="L473" s="174" t="str">
        <f t="shared" si="46"/>
        <v/>
      </c>
      <c r="M473" s="174">
        <f t="shared" si="47"/>
        <v>1105.2346080824518</v>
      </c>
      <c r="N473" s="174" t="str">
        <f t="shared" si="43"/>
        <v/>
      </c>
      <c r="O473" s="174">
        <v>466</v>
      </c>
      <c r="P473" s="174" t="str">
        <f t="shared" si="44"/>
        <v/>
      </c>
    </row>
    <row r="474" spans="10:16" x14ac:dyDescent="0.25">
      <c r="J474" s="3">
        <f t="shared" si="42"/>
        <v>-1105.2346080824518</v>
      </c>
      <c r="K474" s="95">
        <f t="shared" si="45"/>
        <v>0</v>
      </c>
      <c r="L474" s="174" t="str">
        <f t="shared" si="46"/>
        <v/>
      </c>
      <c r="M474" s="174">
        <f t="shared" si="47"/>
        <v>1105.2346080824518</v>
      </c>
      <c r="N474" s="174" t="str">
        <f t="shared" si="43"/>
        <v/>
      </c>
      <c r="O474" s="174">
        <v>467</v>
      </c>
      <c r="P474" s="174" t="str">
        <f t="shared" si="44"/>
        <v/>
      </c>
    </row>
    <row r="475" spans="10:16" x14ac:dyDescent="0.25">
      <c r="J475" s="3">
        <f t="shared" si="42"/>
        <v>-1105.2346080824518</v>
      </c>
      <c r="K475" s="95">
        <f t="shared" si="45"/>
        <v>0</v>
      </c>
      <c r="L475" s="174" t="str">
        <f t="shared" si="46"/>
        <v/>
      </c>
      <c r="M475" s="174">
        <f t="shared" si="47"/>
        <v>1105.2346080824518</v>
      </c>
      <c r="N475" s="174" t="str">
        <f t="shared" si="43"/>
        <v/>
      </c>
      <c r="O475" s="174">
        <v>468</v>
      </c>
      <c r="P475" s="174" t="str">
        <f t="shared" si="44"/>
        <v/>
      </c>
    </row>
    <row r="476" spans="10:16" x14ac:dyDescent="0.25">
      <c r="J476" s="3">
        <f t="shared" si="42"/>
        <v>-1105.2346080824518</v>
      </c>
      <c r="K476" s="95">
        <f t="shared" si="45"/>
        <v>0</v>
      </c>
      <c r="L476" s="174" t="str">
        <f t="shared" si="46"/>
        <v/>
      </c>
      <c r="M476" s="174">
        <f t="shared" si="47"/>
        <v>1105.2346080824518</v>
      </c>
      <c r="N476" s="174" t="str">
        <f t="shared" si="43"/>
        <v/>
      </c>
      <c r="O476" s="174">
        <v>469</v>
      </c>
      <c r="P476" s="174" t="str">
        <f t="shared" si="44"/>
        <v/>
      </c>
    </row>
    <row r="477" spans="10:16" x14ac:dyDescent="0.25">
      <c r="J477" s="3">
        <f t="shared" si="42"/>
        <v>-1105.2346080824518</v>
      </c>
      <c r="K477" s="95">
        <f t="shared" si="45"/>
        <v>0</v>
      </c>
      <c r="L477" s="174" t="str">
        <f t="shared" si="46"/>
        <v/>
      </c>
      <c r="M477" s="174">
        <f t="shared" si="47"/>
        <v>1105.2346080824518</v>
      </c>
      <c r="N477" s="174" t="str">
        <f t="shared" si="43"/>
        <v/>
      </c>
      <c r="O477" s="174">
        <v>470</v>
      </c>
      <c r="P477" s="174" t="str">
        <f t="shared" si="44"/>
        <v/>
      </c>
    </row>
    <row r="478" spans="10:16" x14ac:dyDescent="0.25">
      <c r="J478" s="3">
        <f t="shared" si="42"/>
        <v>-1105.2346080824518</v>
      </c>
      <c r="K478" s="95">
        <f t="shared" si="45"/>
        <v>0</v>
      </c>
      <c r="L478" s="174" t="str">
        <f t="shared" si="46"/>
        <v/>
      </c>
      <c r="M478" s="174">
        <f t="shared" si="47"/>
        <v>1105.2346080824518</v>
      </c>
      <c r="N478" s="174" t="str">
        <f t="shared" si="43"/>
        <v/>
      </c>
      <c r="O478" s="174">
        <v>471</v>
      </c>
      <c r="P478" s="174" t="str">
        <f t="shared" si="44"/>
        <v/>
      </c>
    </row>
    <row r="479" spans="10:16" x14ac:dyDescent="0.25">
      <c r="J479" s="3">
        <f t="shared" si="42"/>
        <v>-1105.2346080824518</v>
      </c>
      <c r="K479" s="95">
        <f t="shared" si="45"/>
        <v>0</v>
      </c>
      <c r="L479" s="174" t="str">
        <f t="shared" si="46"/>
        <v/>
      </c>
      <c r="M479" s="174">
        <f t="shared" si="47"/>
        <v>1105.2346080824518</v>
      </c>
      <c r="N479" s="174" t="str">
        <f t="shared" si="43"/>
        <v/>
      </c>
      <c r="O479" s="174">
        <v>472</v>
      </c>
      <c r="P479" s="174" t="str">
        <f t="shared" si="44"/>
        <v/>
      </c>
    </row>
    <row r="480" spans="10:16" x14ac:dyDescent="0.25">
      <c r="J480" s="3">
        <f t="shared" si="42"/>
        <v>-1105.2346080824518</v>
      </c>
      <c r="K480" s="95">
        <f t="shared" si="45"/>
        <v>0</v>
      </c>
      <c r="L480" s="174" t="str">
        <f t="shared" si="46"/>
        <v/>
      </c>
      <c r="M480" s="174">
        <f t="shared" si="47"/>
        <v>1105.2346080824518</v>
      </c>
      <c r="N480" s="174" t="str">
        <f t="shared" si="43"/>
        <v/>
      </c>
      <c r="O480" s="174">
        <v>473</v>
      </c>
      <c r="P480" s="174" t="str">
        <f t="shared" si="44"/>
        <v/>
      </c>
    </row>
    <row r="481" spans="10:16" x14ac:dyDescent="0.25">
      <c r="J481" s="3">
        <f t="shared" si="42"/>
        <v>-1105.2346080824518</v>
      </c>
      <c r="K481" s="95">
        <f t="shared" si="45"/>
        <v>0</v>
      </c>
      <c r="L481" s="174" t="str">
        <f t="shared" si="46"/>
        <v/>
      </c>
      <c r="M481" s="174">
        <f t="shared" si="47"/>
        <v>1105.2346080824518</v>
      </c>
      <c r="N481" s="174" t="str">
        <f t="shared" si="43"/>
        <v/>
      </c>
      <c r="O481" s="174">
        <v>474</v>
      </c>
      <c r="P481" s="174" t="str">
        <f t="shared" si="44"/>
        <v/>
      </c>
    </row>
    <row r="482" spans="10:16" x14ac:dyDescent="0.25">
      <c r="J482" s="3">
        <f t="shared" si="42"/>
        <v>-1105.2346080824518</v>
      </c>
      <c r="K482" s="95">
        <f t="shared" si="45"/>
        <v>0</v>
      </c>
      <c r="L482" s="174" t="str">
        <f t="shared" si="46"/>
        <v/>
      </c>
      <c r="M482" s="174">
        <f t="shared" si="47"/>
        <v>1105.2346080824518</v>
      </c>
      <c r="N482" s="174" t="str">
        <f t="shared" si="43"/>
        <v/>
      </c>
      <c r="O482" s="174">
        <v>475</v>
      </c>
      <c r="P482" s="174" t="str">
        <f t="shared" si="44"/>
        <v/>
      </c>
    </row>
    <row r="483" spans="10:16" x14ac:dyDescent="0.25">
      <c r="J483" s="3">
        <f t="shared" si="42"/>
        <v>-1105.2346080824518</v>
      </c>
      <c r="K483" s="95">
        <f t="shared" si="45"/>
        <v>0</v>
      </c>
      <c r="L483" s="174" t="str">
        <f t="shared" si="46"/>
        <v/>
      </c>
      <c r="M483" s="174">
        <f t="shared" si="47"/>
        <v>1105.2346080824518</v>
      </c>
      <c r="N483" s="174" t="str">
        <f t="shared" si="43"/>
        <v/>
      </c>
      <c r="O483" s="174">
        <v>476</v>
      </c>
      <c r="P483" s="174" t="str">
        <f t="shared" si="44"/>
        <v/>
      </c>
    </row>
    <row r="484" spans="10:16" x14ac:dyDescent="0.25">
      <c r="J484" s="3">
        <f t="shared" si="42"/>
        <v>-1105.2346080824518</v>
      </c>
      <c r="K484" s="95">
        <f t="shared" si="45"/>
        <v>0</v>
      </c>
      <c r="L484" s="174" t="str">
        <f t="shared" si="46"/>
        <v/>
      </c>
      <c r="M484" s="174">
        <f t="shared" si="47"/>
        <v>1105.2346080824518</v>
      </c>
      <c r="N484" s="174" t="str">
        <f t="shared" si="43"/>
        <v/>
      </c>
      <c r="O484" s="174">
        <v>477</v>
      </c>
      <c r="P484" s="174" t="str">
        <f t="shared" si="44"/>
        <v/>
      </c>
    </row>
    <row r="485" spans="10:16" x14ac:dyDescent="0.25">
      <c r="J485" s="3">
        <f t="shared" si="42"/>
        <v>-1105.2346080824518</v>
      </c>
      <c r="K485" s="95">
        <f t="shared" si="45"/>
        <v>0</v>
      </c>
      <c r="L485" s="174" t="str">
        <f t="shared" si="46"/>
        <v/>
      </c>
      <c r="M485" s="174">
        <f t="shared" si="47"/>
        <v>1105.2346080824518</v>
      </c>
      <c r="N485" s="174" t="str">
        <f t="shared" si="43"/>
        <v/>
      </c>
      <c r="O485" s="174">
        <v>478</v>
      </c>
      <c r="P485" s="174" t="str">
        <f t="shared" si="44"/>
        <v/>
      </c>
    </row>
    <row r="486" spans="10:16" x14ac:dyDescent="0.25">
      <c r="J486" s="3">
        <f t="shared" si="42"/>
        <v>-1105.2346080824518</v>
      </c>
      <c r="K486" s="95">
        <f t="shared" si="45"/>
        <v>0</v>
      </c>
      <c r="L486" s="174" t="str">
        <f t="shared" si="46"/>
        <v/>
      </c>
      <c r="M486" s="174">
        <f t="shared" si="47"/>
        <v>1105.2346080824518</v>
      </c>
      <c r="N486" s="174" t="str">
        <f t="shared" si="43"/>
        <v/>
      </c>
      <c r="O486" s="174">
        <v>479</v>
      </c>
      <c r="P486" s="174" t="str">
        <f t="shared" si="44"/>
        <v/>
      </c>
    </row>
    <row r="487" spans="10:16" x14ac:dyDescent="0.25">
      <c r="J487" s="3">
        <f t="shared" si="42"/>
        <v>-1105.2346080824518</v>
      </c>
      <c r="K487" s="95">
        <f t="shared" si="45"/>
        <v>0</v>
      </c>
      <c r="L487" s="174" t="str">
        <f t="shared" si="46"/>
        <v/>
      </c>
      <c r="M487" s="174">
        <f t="shared" si="47"/>
        <v>1105.2346080824518</v>
      </c>
      <c r="N487" s="174" t="str">
        <f t="shared" si="43"/>
        <v/>
      </c>
      <c r="O487" s="174">
        <v>480</v>
      </c>
      <c r="P487" s="174" t="str">
        <f t="shared" si="44"/>
        <v/>
      </c>
    </row>
    <row r="488" spans="10:16" x14ac:dyDescent="0.25">
      <c r="J488" s="3">
        <f t="shared" si="42"/>
        <v>-1105.2346080824518</v>
      </c>
      <c r="K488" s="95">
        <f t="shared" si="45"/>
        <v>0</v>
      </c>
      <c r="L488" s="174" t="str">
        <f t="shared" si="46"/>
        <v/>
      </c>
      <c r="M488" s="174">
        <f t="shared" si="47"/>
        <v>1105.2346080824518</v>
      </c>
      <c r="N488" s="174" t="str">
        <f t="shared" si="43"/>
        <v/>
      </c>
      <c r="O488" s="174">
        <v>481</v>
      </c>
      <c r="P488" s="174" t="str">
        <f t="shared" si="44"/>
        <v/>
      </c>
    </row>
    <row r="489" spans="10:16" x14ac:dyDescent="0.25">
      <c r="J489" s="3">
        <f t="shared" si="42"/>
        <v>-1105.2346080824518</v>
      </c>
      <c r="K489" s="95">
        <f t="shared" si="45"/>
        <v>0</v>
      </c>
      <c r="L489" s="174" t="str">
        <f t="shared" si="46"/>
        <v/>
      </c>
      <c r="M489" s="174">
        <f t="shared" si="47"/>
        <v>1105.2346080824518</v>
      </c>
      <c r="N489" s="174" t="str">
        <f t="shared" si="43"/>
        <v/>
      </c>
      <c r="O489" s="174">
        <v>482</v>
      </c>
      <c r="P489" s="174" t="str">
        <f t="shared" si="44"/>
        <v/>
      </c>
    </row>
    <row r="490" spans="10:16" x14ac:dyDescent="0.25">
      <c r="J490" s="3">
        <f t="shared" si="42"/>
        <v>-1105.2346080824518</v>
      </c>
      <c r="K490" s="95">
        <f t="shared" si="45"/>
        <v>0</v>
      </c>
      <c r="L490" s="174" t="str">
        <f t="shared" si="46"/>
        <v/>
      </c>
      <c r="M490" s="174">
        <f t="shared" si="47"/>
        <v>1105.2346080824518</v>
      </c>
      <c r="N490" s="174" t="str">
        <f t="shared" si="43"/>
        <v/>
      </c>
      <c r="O490" s="174">
        <v>483</v>
      </c>
      <c r="P490" s="174" t="str">
        <f t="shared" si="44"/>
        <v/>
      </c>
    </row>
    <row r="491" spans="10:16" x14ac:dyDescent="0.25">
      <c r="J491" s="3">
        <f t="shared" si="42"/>
        <v>-1105.2346080824518</v>
      </c>
      <c r="K491" s="95">
        <f t="shared" si="45"/>
        <v>0</v>
      </c>
      <c r="L491" s="174" t="str">
        <f t="shared" si="46"/>
        <v/>
      </c>
      <c r="M491" s="174">
        <f t="shared" si="47"/>
        <v>1105.2346080824518</v>
      </c>
      <c r="N491" s="174" t="str">
        <f t="shared" si="43"/>
        <v/>
      </c>
      <c r="O491" s="174">
        <v>484</v>
      </c>
      <c r="P491" s="174" t="str">
        <f t="shared" si="44"/>
        <v/>
      </c>
    </row>
    <row r="492" spans="10:16" x14ac:dyDescent="0.25">
      <c r="J492" s="3">
        <f t="shared" si="42"/>
        <v>-1105.2346080824518</v>
      </c>
      <c r="K492" s="95">
        <f t="shared" si="45"/>
        <v>0</v>
      </c>
      <c r="L492" s="174" t="str">
        <f t="shared" si="46"/>
        <v/>
      </c>
      <c r="M492" s="174">
        <f t="shared" si="47"/>
        <v>1105.2346080824518</v>
      </c>
      <c r="N492" s="174" t="str">
        <f t="shared" si="43"/>
        <v/>
      </c>
      <c r="O492" s="174">
        <v>485</v>
      </c>
      <c r="P492" s="174" t="str">
        <f t="shared" si="44"/>
        <v/>
      </c>
    </row>
    <row r="493" spans="10:16" x14ac:dyDescent="0.25">
      <c r="J493" s="3">
        <f t="shared" si="42"/>
        <v>-1105.2346080824518</v>
      </c>
      <c r="K493" s="95">
        <f t="shared" si="45"/>
        <v>0</v>
      </c>
      <c r="L493" s="174" t="str">
        <f t="shared" si="46"/>
        <v/>
      </c>
      <c r="M493" s="174">
        <f t="shared" si="47"/>
        <v>1105.2346080824518</v>
      </c>
      <c r="N493" s="174" t="str">
        <f t="shared" si="43"/>
        <v/>
      </c>
      <c r="O493" s="174">
        <v>486</v>
      </c>
      <c r="P493" s="174" t="str">
        <f t="shared" si="44"/>
        <v/>
      </c>
    </row>
    <row r="494" spans="10:16" x14ac:dyDescent="0.25">
      <c r="J494" s="3">
        <f t="shared" si="42"/>
        <v>-1105.2346080824518</v>
      </c>
      <c r="K494" s="95">
        <f t="shared" si="45"/>
        <v>0</v>
      </c>
      <c r="L494" s="174" t="str">
        <f t="shared" si="46"/>
        <v/>
      </c>
      <c r="M494" s="174">
        <f t="shared" si="47"/>
        <v>1105.2346080824518</v>
      </c>
      <c r="N494" s="174" t="str">
        <f t="shared" si="43"/>
        <v/>
      </c>
      <c r="O494" s="174">
        <v>487</v>
      </c>
      <c r="P494" s="174" t="str">
        <f t="shared" si="44"/>
        <v/>
      </c>
    </row>
    <row r="495" spans="10:16" x14ac:dyDescent="0.25">
      <c r="J495" s="3">
        <f t="shared" si="42"/>
        <v>-1105.2346080824518</v>
      </c>
      <c r="K495" s="95">
        <f t="shared" si="45"/>
        <v>0</v>
      </c>
      <c r="L495" s="174" t="str">
        <f t="shared" si="46"/>
        <v/>
      </c>
      <c r="M495" s="174">
        <f t="shared" si="47"/>
        <v>1105.2346080824518</v>
      </c>
      <c r="N495" s="174" t="str">
        <f t="shared" si="43"/>
        <v/>
      </c>
      <c r="O495" s="174">
        <v>488</v>
      </c>
      <c r="P495" s="174" t="str">
        <f t="shared" si="44"/>
        <v/>
      </c>
    </row>
    <row r="496" spans="10:16" x14ac:dyDescent="0.25">
      <c r="J496" s="3">
        <f t="shared" si="42"/>
        <v>-1105.2346080824518</v>
      </c>
      <c r="K496" s="95">
        <f t="shared" si="45"/>
        <v>0</v>
      </c>
      <c r="L496" s="174" t="str">
        <f t="shared" si="46"/>
        <v/>
      </c>
      <c r="M496" s="174">
        <f t="shared" si="47"/>
        <v>1105.2346080824518</v>
      </c>
      <c r="N496" s="174" t="str">
        <f t="shared" si="43"/>
        <v/>
      </c>
      <c r="O496" s="174">
        <v>489</v>
      </c>
      <c r="P496" s="174" t="str">
        <f t="shared" si="44"/>
        <v/>
      </c>
    </row>
    <row r="497" spans="10:16" x14ac:dyDescent="0.25">
      <c r="J497" s="3">
        <f t="shared" si="42"/>
        <v>-1105.2346080824518</v>
      </c>
      <c r="K497" s="95">
        <f t="shared" si="45"/>
        <v>0</v>
      </c>
      <c r="L497" s="174" t="str">
        <f t="shared" si="46"/>
        <v/>
      </c>
      <c r="M497" s="174">
        <f t="shared" si="47"/>
        <v>1105.2346080824518</v>
      </c>
      <c r="N497" s="174" t="str">
        <f t="shared" si="43"/>
        <v/>
      </c>
      <c r="O497" s="174">
        <v>490</v>
      </c>
      <c r="P497" s="174" t="str">
        <f t="shared" si="44"/>
        <v/>
      </c>
    </row>
    <row r="498" spans="10:16" x14ac:dyDescent="0.25">
      <c r="J498" s="3">
        <f t="shared" si="42"/>
        <v>-1105.2346080824518</v>
      </c>
      <c r="K498" s="95">
        <f t="shared" si="45"/>
        <v>0</v>
      </c>
      <c r="L498" s="174" t="str">
        <f t="shared" si="46"/>
        <v/>
      </c>
      <c r="M498" s="174">
        <f t="shared" si="47"/>
        <v>1105.2346080824518</v>
      </c>
      <c r="N498" s="174" t="str">
        <f t="shared" si="43"/>
        <v/>
      </c>
      <c r="O498" s="174">
        <v>491</v>
      </c>
      <c r="P498" s="174" t="str">
        <f t="shared" si="44"/>
        <v/>
      </c>
    </row>
    <row r="499" spans="10:16" x14ac:dyDescent="0.25">
      <c r="J499" s="3">
        <f t="shared" si="42"/>
        <v>-1105.2346080824518</v>
      </c>
      <c r="K499" s="95">
        <f t="shared" si="45"/>
        <v>0</v>
      </c>
      <c r="L499" s="174" t="str">
        <f t="shared" si="46"/>
        <v/>
      </c>
      <c r="M499" s="174">
        <f t="shared" si="47"/>
        <v>1105.2346080824518</v>
      </c>
      <c r="N499" s="174" t="str">
        <f t="shared" si="43"/>
        <v/>
      </c>
      <c r="O499" s="174">
        <v>492</v>
      </c>
      <c r="P499" s="174" t="str">
        <f t="shared" si="44"/>
        <v/>
      </c>
    </row>
    <row r="500" spans="10:16" x14ac:dyDescent="0.25">
      <c r="J500" s="3">
        <f t="shared" si="42"/>
        <v>-1105.2346080824518</v>
      </c>
      <c r="K500" s="95">
        <f t="shared" si="45"/>
        <v>0</v>
      </c>
      <c r="L500" s="174" t="str">
        <f t="shared" si="46"/>
        <v/>
      </c>
      <c r="M500" s="174">
        <f t="shared" si="47"/>
        <v>1105.2346080824518</v>
      </c>
      <c r="N500" s="174" t="str">
        <f t="shared" si="43"/>
        <v/>
      </c>
      <c r="O500" s="174">
        <v>493</v>
      </c>
      <c r="P500" s="174" t="str">
        <f t="shared" si="44"/>
        <v/>
      </c>
    </row>
    <row r="501" spans="10:16" x14ac:dyDescent="0.25">
      <c r="J501" s="3">
        <f t="shared" si="42"/>
        <v>-1105.2346080824518</v>
      </c>
      <c r="K501" s="95">
        <f t="shared" si="45"/>
        <v>0</v>
      </c>
      <c r="L501" s="174" t="str">
        <f t="shared" si="46"/>
        <v/>
      </c>
      <c r="M501" s="174">
        <f t="shared" si="47"/>
        <v>1105.2346080824518</v>
      </c>
      <c r="N501" s="174" t="str">
        <f t="shared" si="43"/>
        <v/>
      </c>
      <c r="O501" s="174">
        <v>494</v>
      </c>
      <c r="P501" s="174" t="str">
        <f t="shared" si="44"/>
        <v/>
      </c>
    </row>
    <row r="502" spans="10:16" x14ac:dyDescent="0.25">
      <c r="J502" s="3">
        <f t="shared" si="42"/>
        <v>-1105.2346080824518</v>
      </c>
      <c r="K502" s="95">
        <f t="shared" si="45"/>
        <v>0</v>
      </c>
      <c r="L502" s="174" t="str">
        <f t="shared" si="46"/>
        <v/>
      </c>
      <c r="M502" s="174">
        <f t="shared" si="47"/>
        <v>1105.2346080824518</v>
      </c>
      <c r="N502" s="174" t="str">
        <f t="shared" si="43"/>
        <v/>
      </c>
      <c r="O502" s="174">
        <v>495</v>
      </c>
      <c r="P502" s="174" t="str">
        <f t="shared" si="44"/>
        <v/>
      </c>
    </row>
    <row r="503" spans="10:16" x14ac:dyDescent="0.25">
      <c r="J503" s="3">
        <f t="shared" si="42"/>
        <v>-1105.2346080824518</v>
      </c>
      <c r="K503" s="95">
        <f t="shared" si="45"/>
        <v>0</v>
      </c>
      <c r="L503" s="174" t="str">
        <f t="shared" si="46"/>
        <v/>
      </c>
      <c r="M503" s="174">
        <f t="shared" si="47"/>
        <v>1105.2346080824518</v>
      </c>
      <c r="N503" s="174" t="str">
        <f t="shared" si="43"/>
        <v/>
      </c>
      <c r="O503" s="174">
        <v>496</v>
      </c>
      <c r="P503" s="174" t="str">
        <f t="shared" si="44"/>
        <v/>
      </c>
    </row>
    <row r="504" spans="10:16" x14ac:dyDescent="0.25">
      <c r="J504" s="3">
        <f t="shared" si="42"/>
        <v>-1105.2346080824518</v>
      </c>
      <c r="K504" s="95">
        <f t="shared" si="45"/>
        <v>0</v>
      </c>
      <c r="L504" s="174" t="str">
        <f t="shared" si="46"/>
        <v/>
      </c>
      <c r="M504" s="174">
        <f t="shared" si="47"/>
        <v>1105.2346080824518</v>
      </c>
      <c r="N504" s="174" t="str">
        <f t="shared" si="43"/>
        <v/>
      </c>
      <c r="O504" s="174">
        <v>497</v>
      </c>
      <c r="P504" s="174" t="str">
        <f t="shared" si="44"/>
        <v/>
      </c>
    </row>
    <row r="505" spans="10:16" x14ac:dyDescent="0.25">
      <c r="J505" s="3">
        <f t="shared" si="42"/>
        <v>-1105.2346080824518</v>
      </c>
      <c r="K505" s="95">
        <f t="shared" si="45"/>
        <v>0</v>
      </c>
      <c r="L505" s="174" t="str">
        <f t="shared" si="46"/>
        <v/>
      </c>
      <c r="M505" s="174">
        <f t="shared" si="47"/>
        <v>1105.2346080824518</v>
      </c>
      <c r="N505" s="174" t="str">
        <f t="shared" si="43"/>
        <v/>
      </c>
      <c r="O505" s="174">
        <v>498</v>
      </c>
      <c r="P505" s="174" t="str">
        <f t="shared" si="44"/>
        <v/>
      </c>
    </row>
    <row r="506" spans="10:16" x14ac:dyDescent="0.25">
      <c r="J506" s="3">
        <f t="shared" si="42"/>
        <v>-1105.2346080824518</v>
      </c>
      <c r="K506" s="95">
        <f t="shared" si="45"/>
        <v>0</v>
      </c>
      <c r="L506" s="174" t="str">
        <f t="shared" si="46"/>
        <v/>
      </c>
      <c r="M506" s="174">
        <f t="shared" si="47"/>
        <v>1105.2346080824518</v>
      </c>
      <c r="N506" s="174" t="str">
        <f t="shared" si="43"/>
        <v/>
      </c>
      <c r="O506" s="174">
        <v>499</v>
      </c>
      <c r="P506" s="174" t="str">
        <f t="shared" si="44"/>
        <v/>
      </c>
    </row>
    <row r="507" spans="10:16" x14ac:dyDescent="0.25">
      <c r="J507" s="3">
        <f t="shared" si="42"/>
        <v>-1105.2346080824518</v>
      </c>
      <c r="K507" s="95">
        <f t="shared" si="45"/>
        <v>0</v>
      </c>
      <c r="L507" s="174" t="str">
        <f t="shared" si="46"/>
        <v/>
      </c>
      <c r="M507" s="174">
        <f t="shared" si="47"/>
        <v>1105.2346080824518</v>
      </c>
      <c r="N507" s="174" t="str">
        <f t="shared" si="43"/>
        <v/>
      </c>
      <c r="O507" s="174">
        <v>500</v>
      </c>
      <c r="P507" s="174" t="str">
        <f t="shared" si="44"/>
        <v/>
      </c>
    </row>
    <row r="508" spans="10:16" x14ac:dyDescent="0.25">
      <c r="J508" s="3">
        <f t="shared" si="42"/>
        <v>-1105.2346080824518</v>
      </c>
      <c r="K508" s="95">
        <f t="shared" si="45"/>
        <v>0</v>
      </c>
      <c r="L508" s="174" t="str">
        <f t="shared" si="46"/>
        <v/>
      </c>
      <c r="M508" s="174">
        <f t="shared" si="47"/>
        <v>1105.2346080824518</v>
      </c>
      <c r="N508" s="174" t="str">
        <f t="shared" si="43"/>
        <v/>
      </c>
      <c r="O508" s="174">
        <v>501</v>
      </c>
      <c r="P508" s="174" t="str">
        <f t="shared" si="44"/>
        <v/>
      </c>
    </row>
    <row r="509" spans="10:16" x14ac:dyDescent="0.25">
      <c r="J509" s="3">
        <f t="shared" si="42"/>
        <v>-1105.2346080824518</v>
      </c>
      <c r="K509" s="95">
        <f t="shared" si="45"/>
        <v>0</v>
      </c>
      <c r="L509" s="174" t="str">
        <f t="shared" si="46"/>
        <v/>
      </c>
      <c r="M509" s="174">
        <f t="shared" si="47"/>
        <v>1105.2346080824518</v>
      </c>
      <c r="N509" s="174" t="str">
        <f t="shared" si="43"/>
        <v/>
      </c>
      <c r="O509" s="174">
        <v>502</v>
      </c>
      <c r="P509" s="174" t="str">
        <f t="shared" si="44"/>
        <v/>
      </c>
    </row>
    <row r="510" spans="10:16" x14ac:dyDescent="0.25">
      <c r="J510" s="3">
        <f t="shared" si="42"/>
        <v>-1105.2346080824518</v>
      </c>
      <c r="K510" s="95">
        <f t="shared" si="45"/>
        <v>0</v>
      </c>
      <c r="L510" s="174" t="str">
        <f t="shared" si="46"/>
        <v/>
      </c>
      <c r="M510" s="174">
        <f t="shared" si="47"/>
        <v>1105.2346080824518</v>
      </c>
      <c r="N510" s="174" t="str">
        <f t="shared" si="43"/>
        <v/>
      </c>
      <c r="O510" s="174">
        <v>503</v>
      </c>
      <c r="P510" s="174" t="str">
        <f t="shared" si="44"/>
        <v/>
      </c>
    </row>
    <row r="511" spans="10:16" x14ac:dyDescent="0.25">
      <c r="J511" s="3">
        <f t="shared" si="42"/>
        <v>-1105.2346080824518</v>
      </c>
      <c r="K511" s="95">
        <f t="shared" si="45"/>
        <v>0</v>
      </c>
      <c r="L511" s="174" t="str">
        <f t="shared" si="46"/>
        <v/>
      </c>
      <c r="M511" s="174">
        <f t="shared" si="47"/>
        <v>1105.2346080824518</v>
      </c>
      <c r="N511" s="174" t="str">
        <f t="shared" si="43"/>
        <v/>
      </c>
      <c r="O511" s="174">
        <v>504</v>
      </c>
      <c r="P511" s="174" t="str">
        <f t="shared" si="44"/>
        <v/>
      </c>
    </row>
    <row r="512" spans="10:16" x14ac:dyDescent="0.25">
      <c r="J512" s="3">
        <f t="shared" si="42"/>
        <v>-1105.2346080824518</v>
      </c>
      <c r="K512" s="95">
        <f t="shared" si="45"/>
        <v>0</v>
      </c>
      <c r="L512" s="174" t="str">
        <f t="shared" si="46"/>
        <v/>
      </c>
      <c r="M512" s="174">
        <f t="shared" si="47"/>
        <v>1105.2346080824518</v>
      </c>
      <c r="N512" s="174" t="str">
        <f t="shared" si="43"/>
        <v/>
      </c>
      <c r="O512" s="174">
        <v>505</v>
      </c>
      <c r="P512" s="174" t="str">
        <f t="shared" si="44"/>
        <v/>
      </c>
    </row>
    <row r="513" spans="10:16" x14ac:dyDescent="0.25">
      <c r="J513" s="3">
        <f t="shared" si="42"/>
        <v>-1105.2346080824518</v>
      </c>
      <c r="K513" s="95">
        <f t="shared" si="45"/>
        <v>0</v>
      </c>
      <c r="L513" s="174" t="str">
        <f t="shared" si="46"/>
        <v/>
      </c>
      <c r="M513" s="174">
        <f t="shared" si="47"/>
        <v>1105.2346080824518</v>
      </c>
      <c r="N513" s="174" t="str">
        <f t="shared" si="43"/>
        <v/>
      </c>
      <c r="O513" s="174">
        <v>506</v>
      </c>
      <c r="P513" s="174" t="str">
        <f t="shared" si="44"/>
        <v/>
      </c>
    </row>
    <row r="514" spans="10:16" x14ac:dyDescent="0.25">
      <c r="J514" s="3">
        <f t="shared" si="42"/>
        <v>-1105.2346080824518</v>
      </c>
      <c r="K514" s="95">
        <f t="shared" si="45"/>
        <v>0</v>
      </c>
      <c r="L514" s="174" t="str">
        <f t="shared" si="46"/>
        <v/>
      </c>
      <c r="M514" s="174">
        <f t="shared" si="47"/>
        <v>1105.2346080824518</v>
      </c>
      <c r="N514" s="174" t="str">
        <f t="shared" si="43"/>
        <v/>
      </c>
      <c r="O514" s="174">
        <v>507</v>
      </c>
      <c r="P514" s="174" t="str">
        <f t="shared" si="44"/>
        <v/>
      </c>
    </row>
    <row r="515" spans="10:16" x14ac:dyDescent="0.25">
      <c r="J515" s="3">
        <f t="shared" si="42"/>
        <v>-1105.2346080824518</v>
      </c>
      <c r="K515" s="95">
        <f t="shared" si="45"/>
        <v>0</v>
      </c>
      <c r="L515" s="174" t="str">
        <f t="shared" si="46"/>
        <v/>
      </c>
      <c r="M515" s="174">
        <f t="shared" si="47"/>
        <v>1105.2346080824518</v>
      </c>
      <c r="N515" s="174" t="str">
        <f t="shared" si="43"/>
        <v/>
      </c>
      <c r="O515" s="174">
        <v>508</v>
      </c>
      <c r="P515" s="174" t="str">
        <f t="shared" si="44"/>
        <v/>
      </c>
    </row>
    <row r="516" spans="10:16" x14ac:dyDescent="0.25">
      <c r="J516" s="3">
        <f t="shared" si="42"/>
        <v>-1105.2346080824518</v>
      </c>
      <c r="K516" s="95">
        <f t="shared" si="45"/>
        <v>0</v>
      </c>
      <c r="L516" s="174" t="str">
        <f t="shared" si="46"/>
        <v/>
      </c>
      <c r="M516" s="174">
        <f t="shared" si="47"/>
        <v>1105.2346080824518</v>
      </c>
      <c r="N516" s="174" t="str">
        <f t="shared" si="43"/>
        <v/>
      </c>
      <c r="O516" s="174">
        <v>509</v>
      </c>
      <c r="P516" s="174" t="str">
        <f t="shared" si="44"/>
        <v/>
      </c>
    </row>
    <row r="517" spans="10:16" x14ac:dyDescent="0.25">
      <c r="J517" s="3">
        <f t="shared" si="42"/>
        <v>-1105.2346080824518</v>
      </c>
      <c r="K517" s="95">
        <f t="shared" si="45"/>
        <v>0</v>
      </c>
      <c r="L517" s="174" t="str">
        <f t="shared" si="46"/>
        <v/>
      </c>
      <c r="M517" s="174">
        <f t="shared" si="47"/>
        <v>1105.2346080824518</v>
      </c>
      <c r="N517" s="174" t="str">
        <f t="shared" si="43"/>
        <v/>
      </c>
      <c r="O517" s="174">
        <v>510</v>
      </c>
      <c r="P517" s="174" t="str">
        <f t="shared" si="44"/>
        <v/>
      </c>
    </row>
    <row r="518" spans="10:16" x14ac:dyDescent="0.25">
      <c r="J518" s="3">
        <f t="shared" si="42"/>
        <v>-1105.2346080824518</v>
      </c>
      <c r="K518" s="95">
        <f t="shared" si="45"/>
        <v>0</v>
      </c>
      <c r="L518" s="174" t="str">
        <f t="shared" si="46"/>
        <v/>
      </c>
      <c r="M518" s="174">
        <f t="shared" si="47"/>
        <v>1105.2346080824518</v>
      </c>
      <c r="N518" s="174" t="str">
        <f t="shared" si="43"/>
        <v/>
      </c>
      <c r="O518" s="174">
        <v>511</v>
      </c>
      <c r="P518" s="174" t="str">
        <f t="shared" si="44"/>
        <v/>
      </c>
    </row>
    <row r="519" spans="10:16" x14ac:dyDescent="0.25">
      <c r="J519" s="3">
        <f t="shared" si="42"/>
        <v>-1105.2346080824518</v>
      </c>
      <c r="K519" s="95">
        <f t="shared" si="45"/>
        <v>0</v>
      </c>
      <c r="L519" s="174" t="str">
        <f t="shared" si="46"/>
        <v/>
      </c>
      <c r="M519" s="174">
        <f t="shared" si="47"/>
        <v>1105.2346080824518</v>
      </c>
      <c r="N519" s="174" t="str">
        <f t="shared" si="43"/>
        <v/>
      </c>
      <c r="O519" s="174">
        <v>512</v>
      </c>
      <c r="P519" s="174" t="str">
        <f t="shared" si="44"/>
        <v/>
      </c>
    </row>
    <row r="520" spans="10:16" x14ac:dyDescent="0.25">
      <c r="J520" s="3">
        <f t="shared" ref="J520:J572" si="48">G520/I$6-I$5/I$6</f>
        <v>-1105.2346080824518</v>
      </c>
      <c r="K520" s="95">
        <f t="shared" si="45"/>
        <v>0</v>
      </c>
      <c r="L520" s="174" t="str">
        <f t="shared" si="46"/>
        <v/>
      </c>
      <c r="M520" s="174">
        <f t="shared" si="47"/>
        <v>1105.2346080824518</v>
      </c>
      <c r="N520" s="174" t="str">
        <f t="shared" ref="N520:N572" si="49">IF(B520="","",K520+1/2.66)</f>
        <v/>
      </c>
      <c r="O520" s="174">
        <v>513</v>
      </c>
      <c r="P520" s="174" t="str">
        <f t="shared" ref="P520:P572" si="50">IF(B520="","",(F520-N$4)/N$4)</f>
        <v/>
      </c>
    </row>
    <row r="521" spans="10:16" x14ac:dyDescent="0.25">
      <c r="J521" s="3">
        <f t="shared" si="48"/>
        <v>-1105.2346080824518</v>
      </c>
      <c r="K521" s="95">
        <f t="shared" ref="K521:K572" si="51">IF(B521="",0,(F521-K$2)/K$2)</f>
        <v>0</v>
      </c>
      <c r="L521" s="174" t="str">
        <f t="shared" ref="L521:L572" si="52">IF(B521="","",H521*H521*I521/4*3.1416/K$2/1000)</f>
        <v/>
      </c>
      <c r="M521" s="174">
        <f t="shared" ref="M521:M572" si="53">IF(OR(J521="",-(J521-MAX(J$8:J$58))&lt;0),"",-(J521))</f>
        <v>1105.2346080824518</v>
      </c>
      <c r="N521" s="174" t="str">
        <f t="shared" si="49"/>
        <v/>
      </c>
      <c r="O521" s="174">
        <v>514</v>
      </c>
      <c r="P521" s="174" t="str">
        <f t="shared" si="50"/>
        <v/>
      </c>
    </row>
    <row r="522" spans="10:16" x14ac:dyDescent="0.25">
      <c r="J522" s="3">
        <f t="shared" si="48"/>
        <v>-1105.2346080824518</v>
      </c>
      <c r="K522" s="95">
        <f t="shared" si="51"/>
        <v>0</v>
      </c>
      <c r="L522" s="174" t="str">
        <f t="shared" si="52"/>
        <v/>
      </c>
      <c r="M522" s="174">
        <f t="shared" si="53"/>
        <v>1105.2346080824518</v>
      </c>
      <c r="N522" s="174" t="str">
        <f t="shared" si="49"/>
        <v/>
      </c>
      <c r="O522" s="174">
        <v>515</v>
      </c>
      <c r="P522" s="174" t="str">
        <f t="shared" si="50"/>
        <v/>
      </c>
    </row>
    <row r="523" spans="10:16" x14ac:dyDescent="0.25">
      <c r="J523" s="3">
        <f t="shared" si="48"/>
        <v>-1105.2346080824518</v>
      </c>
      <c r="K523" s="95">
        <f t="shared" si="51"/>
        <v>0</v>
      </c>
      <c r="L523" s="174" t="str">
        <f t="shared" si="52"/>
        <v/>
      </c>
      <c r="M523" s="174">
        <f t="shared" si="53"/>
        <v>1105.2346080824518</v>
      </c>
      <c r="N523" s="174" t="str">
        <f t="shared" si="49"/>
        <v/>
      </c>
      <c r="O523" s="174">
        <v>516</v>
      </c>
      <c r="P523" s="174" t="str">
        <f t="shared" si="50"/>
        <v/>
      </c>
    </row>
    <row r="524" spans="10:16" x14ac:dyDescent="0.25">
      <c r="J524" s="3">
        <f t="shared" si="48"/>
        <v>-1105.2346080824518</v>
      </c>
      <c r="K524" s="95">
        <f t="shared" si="51"/>
        <v>0</v>
      </c>
      <c r="L524" s="174" t="str">
        <f t="shared" si="52"/>
        <v/>
      </c>
      <c r="M524" s="174">
        <f t="shared" si="53"/>
        <v>1105.2346080824518</v>
      </c>
      <c r="N524" s="174" t="str">
        <f t="shared" si="49"/>
        <v/>
      </c>
      <c r="O524" s="174">
        <v>517</v>
      </c>
      <c r="P524" s="174" t="str">
        <f t="shared" si="50"/>
        <v/>
      </c>
    </row>
    <row r="525" spans="10:16" x14ac:dyDescent="0.25">
      <c r="J525" s="3">
        <f t="shared" si="48"/>
        <v>-1105.2346080824518</v>
      </c>
      <c r="K525" s="95">
        <f t="shared" si="51"/>
        <v>0</v>
      </c>
      <c r="L525" s="174" t="str">
        <f t="shared" si="52"/>
        <v/>
      </c>
      <c r="M525" s="174">
        <f t="shared" si="53"/>
        <v>1105.2346080824518</v>
      </c>
      <c r="N525" s="174" t="str">
        <f t="shared" si="49"/>
        <v/>
      </c>
      <c r="O525" s="174">
        <v>518</v>
      </c>
      <c r="P525" s="174" t="str">
        <f t="shared" si="50"/>
        <v/>
      </c>
    </row>
    <row r="526" spans="10:16" x14ac:dyDescent="0.25">
      <c r="J526" s="3">
        <f t="shared" si="48"/>
        <v>-1105.2346080824518</v>
      </c>
      <c r="K526" s="95">
        <f t="shared" si="51"/>
        <v>0</v>
      </c>
      <c r="L526" s="174" t="str">
        <f t="shared" si="52"/>
        <v/>
      </c>
      <c r="M526" s="174">
        <f t="shared" si="53"/>
        <v>1105.2346080824518</v>
      </c>
      <c r="N526" s="174" t="str">
        <f t="shared" si="49"/>
        <v/>
      </c>
      <c r="O526" s="174">
        <v>519</v>
      </c>
      <c r="P526" s="174" t="str">
        <f t="shared" si="50"/>
        <v/>
      </c>
    </row>
    <row r="527" spans="10:16" x14ac:dyDescent="0.25">
      <c r="J527" s="3">
        <f t="shared" si="48"/>
        <v>-1105.2346080824518</v>
      </c>
      <c r="K527" s="95">
        <f t="shared" si="51"/>
        <v>0</v>
      </c>
      <c r="L527" s="174" t="str">
        <f t="shared" si="52"/>
        <v/>
      </c>
      <c r="M527" s="174">
        <f t="shared" si="53"/>
        <v>1105.2346080824518</v>
      </c>
      <c r="N527" s="174" t="str">
        <f t="shared" si="49"/>
        <v/>
      </c>
      <c r="O527" s="174">
        <v>520</v>
      </c>
      <c r="P527" s="174" t="str">
        <f t="shared" si="50"/>
        <v/>
      </c>
    </row>
    <row r="528" spans="10:16" x14ac:dyDescent="0.25">
      <c r="J528" s="3">
        <f t="shared" si="48"/>
        <v>-1105.2346080824518</v>
      </c>
      <c r="K528" s="95">
        <f t="shared" si="51"/>
        <v>0</v>
      </c>
      <c r="L528" s="174" t="str">
        <f t="shared" si="52"/>
        <v/>
      </c>
      <c r="M528" s="174">
        <f t="shared" si="53"/>
        <v>1105.2346080824518</v>
      </c>
      <c r="N528" s="174" t="str">
        <f t="shared" si="49"/>
        <v/>
      </c>
      <c r="O528" s="174">
        <v>521</v>
      </c>
      <c r="P528" s="174" t="str">
        <f t="shared" si="50"/>
        <v/>
      </c>
    </row>
    <row r="529" spans="10:16" x14ac:dyDescent="0.25">
      <c r="J529" s="3">
        <f t="shared" si="48"/>
        <v>-1105.2346080824518</v>
      </c>
      <c r="K529" s="95">
        <f t="shared" si="51"/>
        <v>0</v>
      </c>
      <c r="L529" s="174" t="str">
        <f t="shared" si="52"/>
        <v/>
      </c>
      <c r="M529" s="174">
        <f t="shared" si="53"/>
        <v>1105.2346080824518</v>
      </c>
      <c r="N529" s="174" t="str">
        <f t="shared" si="49"/>
        <v/>
      </c>
      <c r="O529" s="174">
        <v>522</v>
      </c>
      <c r="P529" s="174" t="str">
        <f t="shared" si="50"/>
        <v/>
      </c>
    </row>
    <row r="530" spans="10:16" x14ac:dyDescent="0.25">
      <c r="J530" s="3">
        <f t="shared" si="48"/>
        <v>-1105.2346080824518</v>
      </c>
      <c r="K530" s="95">
        <f t="shared" si="51"/>
        <v>0</v>
      </c>
      <c r="L530" s="174" t="str">
        <f t="shared" si="52"/>
        <v/>
      </c>
      <c r="M530" s="174">
        <f t="shared" si="53"/>
        <v>1105.2346080824518</v>
      </c>
      <c r="N530" s="174" t="str">
        <f t="shared" si="49"/>
        <v/>
      </c>
      <c r="O530" s="174">
        <v>523</v>
      </c>
      <c r="P530" s="174" t="str">
        <f t="shared" si="50"/>
        <v/>
      </c>
    </row>
    <row r="531" spans="10:16" x14ac:dyDescent="0.25">
      <c r="J531" s="3">
        <f t="shared" si="48"/>
        <v>-1105.2346080824518</v>
      </c>
      <c r="K531" s="95">
        <f t="shared" si="51"/>
        <v>0</v>
      </c>
      <c r="L531" s="174" t="str">
        <f t="shared" si="52"/>
        <v/>
      </c>
      <c r="M531" s="174">
        <f t="shared" si="53"/>
        <v>1105.2346080824518</v>
      </c>
      <c r="N531" s="174" t="str">
        <f t="shared" si="49"/>
        <v/>
      </c>
      <c r="O531" s="174">
        <v>524</v>
      </c>
      <c r="P531" s="174" t="str">
        <f t="shared" si="50"/>
        <v/>
      </c>
    </row>
    <row r="532" spans="10:16" x14ac:dyDescent="0.25">
      <c r="J532" s="3">
        <f t="shared" si="48"/>
        <v>-1105.2346080824518</v>
      </c>
      <c r="K532" s="95">
        <f t="shared" si="51"/>
        <v>0</v>
      </c>
      <c r="L532" s="174" t="str">
        <f t="shared" si="52"/>
        <v/>
      </c>
      <c r="M532" s="174">
        <f t="shared" si="53"/>
        <v>1105.2346080824518</v>
      </c>
      <c r="N532" s="174" t="str">
        <f t="shared" si="49"/>
        <v/>
      </c>
      <c r="O532" s="174">
        <v>525</v>
      </c>
      <c r="P532" s="174" t="str">
        <f t="shared" si="50"/>
        <v/>
      </c>
    </row>
    <row r="533" spans="10:16" x14ac:dyDescent="0.25">
      <c r="J533" s="3">
        <f t="shared" si="48"/>
        <v>-1105.2346080824518</v>
      </c>
      <c r="K533" s="95">
        <f t="shared" si="51"/>
        <v>0</v>
      </c>
      <c r="L533" s="174" t="str">
        <f t="shared" si="52"/>
        <v/>
      </c>
      <c r="M533" s="174">
        <f t="shared" si="53"/>
        <v>1105.2346080824518</v>
      </c>
      <c r="N533" s="174" t="str">
        <f t="shared" si="49"/>
        <v/>
      </c>
      <c r="O533" s="174">
        <v>526</v>
      </c>
      <c r="P533" s="174" t="str">
        <f t="shared" si="50"/>
        <v/>
      </c>
    </row>
    <row r="534" spans="10:16" x14ac:dyDescent="0.25">
      <c r="J534" s="3">
        <f t="shared" si="48"/>
        <v>-1105.2346080824518</v>
      </c>
      <c r="K534" s="95">
        <f t="shared" si="51"/>
        <v>0</v>
      </c>
      <c r="L534" s="174" t="str">
        <f t="shared" si="52"/>
        <v/>
      </c>
      <c r="M534" s="174">
        <f t="shared" si="53"/>
        <v>1105.2346080824518</v>
      </c>
      <c r="N534" s="174" t="str">
        <f t="shared" si="49"/>
        <v/>
      </c>
      <c r="O534" s="174">
        <v>527</v>
      </c>
      <c r="P534" s="174" t="str">
        <f t="shared" si="50"/>
        <v/>
      </c>
    </row>
    <row r="535" spans="10:16" x14ac:dyDescent="0.25">
      <c r="J535" s="3">
        <f t="shared" si="48"/>
        <v>-1105.2346080824518</v>
      </c>
      <c r="K535" s="95">
        <f t="shared" si="51"/>
        <v>0</v>
      </c>
      <c r="L535" s="174" t="str">
        <f t="shared" si="52"/>
        <v/>
      </c>
      <c r="M535" s="174">
        <f t="shared" si="53"/>
        <v>1105.2346080824518</v>
      </c>
      <c r="N535" s="174" t="str">
        <f t="shared" si="49"/>
        <v/>
      </c>
      <c r="O535" s="174">
        <v>528</v>
      </c>
      <c r="P535" s="174" t="str">
        <f t="shared" si="50"/>
        <v/>
      </c>
    </row>
    <row r="536" spans="10:16" x14ac:dyDescent="0.25">
      <c r="J536" s="3">
        <f t="shared" si="48"/>
        <v>-1105.2346080824518</v>
      </c>
      <c r="K536" s="95">
        <f t="shared" si="51"/>
        <v>0</v>
      </c>
      <c r="L536" s="174" t="str">
        <f t="shared" si="52"/>
        <v/>
      </c>
      <c r="M536" s="174">
        <f t="shared" si="53"/>
        <v>1105.2346080824518</v>
      </c>
      <c r="N536" s="174" t="str">
        <f t="shared" si="49"/>
        <v/>
      </c>
      <c r="O536" s="174">
        <v>529</v>
      </c>
      <c r="P536" s="174" t="str">
        <f t="shared" si="50"/>
        <v/>
      </c>
    </row>
    <row r="537" spans="10:16" x14ac:dyDescent="0.25">
      <c r="J537" s="3">
        <f t="shared" si="48"/>
        <v>-1105.2346080824518</v>
      </c>
      <c r="K537" s="95">
        <f t="shared" si="51"/>
        <v>0</v>
      </c>
      <c r="L537" s="174" t="str">
        <f t="shared" si="52"/>
        <v/>
      </c>
      <c r="M537" s="174">
        <f t="shared" si="53"/>
        <v>1105.2346080824518</v>
      </c>
      <c r="N537" s="174" t="str">
        <f t="shared" si="49"/>
        <v/>
      </c>
      <c r="O537" s="174">
        <v>530</v>
      </c>
      <c r="P537" s="174" t="str">
        <f t="shared" si="50"/>
        <v/>
      </c>
    </row>
    <row r="538" spans="10:16" x14ac:dyDescent="0.25">
      <c r="J538" s="3">
        <f t="shared" si="48"/>
        <v>-1105.2346080824518</v>
      </c>
      <c r="K538" s="95">
        <f t="shared" si="51"/>
        <v>0</v>
      </c>
      <c r="L538" s="174" t="str">
        <f t="shared" si="52"/>
        <v/>
      </c>
      <c r="M538" s="174">
        <f t="shared" si="53"/>
        <v>1105.2346080824518</v>
      </c>
      <c r="N538" s="174" t="str">
        <f t="shared" si="49"/>
        <v/>
      </c>
      <c r="O538" s="174">
        <v>531</v>
      </c>
      <c r="P538" s="174" t="str">
        <f t="shared" si="50"/>
        <v/>
      </c>
    </row>
    <row r="539" spans="10:16" x14ac:dyDescent="0.25">
      <c r="J539" s="3">
        <f t="shared" si="48"/>
        <v>-1105.2346080824518</v>
      </c>
      <c r="K539" s="95">
        <f t="shared" si="51"/>
        <v>0</v>
      </c>
      <c r="L539" s="174" t="str">
        <f t="shared" si="52"/>
        <v/>
      </c>
      <c r="M539" s="174">
        <f t="shared" si="53"/>
        <v>1105.2346080824518</v>
      </c>
      <c r="N539" s="174" t="str">
        <f t="shared" si="49"/>
        <v/>
      </c>
      <c r="O539" s="174">
        <v>532</v>
      </c>
      <c r="P539" s="174" t="str">
        <f t="shared" si="50"/>
        <v/>
      </c>
    </row>
    <row r="540" spans="10:16" x14ac:dyDescent="0.25">
      <c r="J540" s="3">
        <f t="shared" si="48"/>
        <v>-1105.2346080824518</v>
      </c>
      <c r="K540" s="95">
        <f t="shared" si="51"/>
        <v>0</v>
      </c>
      <c r="L540" s="174" t="str">
        <f t="shared" si="52"/>
        <v/>
      </c>
      <c r="M540" s="174">
        <f t="shared" si="53"/>
        <v>1105.2346080824518</v>
      </c>
      <c r="N540" s="174" t="str">
        <f t="shared" si="49"/>
        <v/>
      </c>
      <c r="O540" s="174">
        <v>533</v>
      </c>
      <c r="P540" s="174" t="str">
        <f t="shared" si="50"/>
        <v/>
      </c>
    </row>
    <row r="541" spans="10:16" x14ac:dyDescent="0.25">
      <c r="J541" s="3">
        <f t="shared" si="48"/>
        <v>-1105.2346080824518</v>
      </c>
      <c r="K541" s="95">
        <f t="shared" si="51"/>
        <v>0</v>
      </c>
      <c r="L541" s="174" t="str">
        <f t="shared" si="52"/>
        <v/>
      </c>
      <c r="M541" s="174">
        <f t="shared" si="53"/>
        <v>1105.2346080824518</v>
      </c>
      <c r="N541" s="174" t="str">
        <f t="shared" si="49"/>
        <v/>
      </c>
      <c r="O541" s="174">
        <v>534</v>
      </c>
      <c r="P541" s="174" t="str">
        <f t="shared" si="50"/>
        <v/>
      </c>
    </row>
    <row r="542" spans="10:16" x14ac:dyDescent="0.25">
      <c r="J542" s="3">
        <f t="shared" si="48"/>
        <v>-1105.2346080824518</v>
      </c>
      <c r="K542" s="95">
        <f t="shared" si="51"/>
        <v>0</v>
      </c>
      <c r="L542" s="174" t="str">
        <f t="shared" si="52"/>
        <v/>
      </c>
      <c r="M542" s="174">
        <f t="shared" si="53"/>
        <v>1105.2346080824518</v>
      </c>
      <c r="N542" s="174" t="str">
        <f t="shared" si="49"/>
        <v/>
      </c>
      <c r="O542" s="174">
        <v>535</v>
      </c>
      <c r="P542" s="174" t="str">
        <f t="shared" si="50"/>
        <v/>
      </c>
    </row>
    <row r="543" spans="10:16" x14ac:dyDescent="0.25">
      <c r="J543" s="3">
        <f t="shared" si="48"/>
        <v>-1105.2346080824518</v>
      </c>
      <c r="K543" s="95">
        <f t="shared" si="51"/>
        <v>0</v>
      </c>
      <c r="L543" s="174" t="str">
        <f t="shared" si="52"/>
        <v/>
      </c>
      <c r="M543" s="174">
        <f t="shared" si="53"/>
        <v>1105.2346080824518</v>
      </c>
      <c r="N543" s="174" t="str">
        <f t="shared" si="49"/>
        <v/>
      </c>
      <c r="O543" s="174">
        <v>536</v>
      </c>
      <c r="P543" s="174" t="str">
        <f t="shared" si="50"/>
        <v/>
      </c>
    </row>
    <row r="544" spans="10:16" x14ac:dyDescent="0.25">
      <c r="J544" s="3">
        <f t="shared" si="48"/>
        <v>-1105.2346080824518</v>
      </c>
      <c r="K544" s="95">
        <f t="shared" si="51"/>
        <v>0</v>
      </c>
      <c r="L544" s="174" t="str">
        <f t="shared" si="52"/>
        <v/>
      </c>
      <c r="M544" s="174">
        <f t="shared" si="53"/>
        <v>1105.2346080824518</v>
      </c>
      <c r="N544" s="174" t="str">
        <f t="shared" si="49"/>
        <v/>
      </c>
      <c r="O544" s="174">
        <v>537</v>
      </c>
      <c r="P544" s="174" t="str">
        <f t="shared" si="50"/>
        <v/>
      </c>
    </row>
    <row r="545" spans="10:16" x14ac:dyDescent="0.25">
      <c r="J545" s="3">
        <f t="shared" si="48"/>
        <v>-1105.2346080824518</v>
      </c>
      <c r="K545" s="95">
        <f t="shared" si="51"/>
        <v>0</v>
      </c>
      <c r="L545" s="174" t="str">
        <f t="shared" si="52"/>
        <v/>
      </c>
      <c r="M545" s="174">
        <f t="shared" si="53"/>
        <v>1105.2346080824518</v>
      </c>
      <c r="N545" s="174" t="str">
        <f t="shared" si="49"/>
        <v/>
      </c>
      <c r="O545" s="174">
        <v>538</v>
      </c>
      <c r="P545" s="174" t="str">
        <f t="shared" si="50"/>
        <v/>
      </c>
    </row>
    <row r="546" spans="10:16" x14ac:dyDescent="0.25">
      <c r="J546" s="3">
        <f t="shared" si="48"/>
        <v>-1105.2346080824518</v>
      </c>
      <c r="K546" s="95">
        <f t="shared" si="51"/>
        <v>0</v>
      </c>
      <c r="L546" s="174" t="str">
        <f t="shared" si="52"/>
        <v/>
      </c>
      <c r="M546" s="174">
        <f t="shared" si="53"/>
        <v>1105.2346080824518</v>
      </c>
      <c r="N546" s="174" t="str">
        <f t="shared" si="49"/>
        <v/>
      </c>
      <c r="O546" s="174">
        <v>539</v>
      </c>
      <c r="P546" s="174" t="str">
        <f t="shared" si="50"/>
        <v/>
      </c>
    </row>
    <row r="547" spans="10:16" x14ac:dyDescent="0.25">
      <c r="J547" s="3">
        <f t="shared" si="48"/>
        <v>-1105.2346080824518</v>
      </c>
      <c r="K547" s="95">
        <f t="shared" si="51"/>
        <v>0</v>
      </c>
      <c r="L547" s="174" t="str">
        <f t="shared" si="52"/>
        <v/>
      </c>
      <c r="M547" s="174">
        <f t="shared" si="53"/>
        <v>1105.2346080824518</v>
      </c>
      <c r="N547" s="174" t="str">
        <f t="shared" si="49"/>
        <v/>
      </c>
      <c r="O547" s="174">
        <v>540</v>
      </c>
      <c r="P547" s="174" t="str">
        <f t="shared" si="50"/>
        <v/>
      </c>
    </row>
    <row r="548" spans="10:16" x14ac:dyDescent="0.25">
      <c r="J548" s="3">
        <f t="shared" si="48"/>
        <v>-1105.2346080824518</v>
      </c>
      <c r="K548" s="95">
        <f t="shared" si="51"/>
        <v>0</v>
      </c>
      <c r="L548" s="174" t="str">
        <f t="shared" si="52"/>
        <v/>
      </c>
      <c r="M548" s="174">
        <f t="shared" si="53"/>
        <v>1105.2346080824518</v>
      </c>
      <c r="N548" s="174" t="str">
        <f t="shared" si="49"/>
        <v/>
      </c>
      <c r="O548" s="174">
        <v>541</v>
      </c>
      <c r="P548" s="174" t="str">
        <f t="shared" si="50"/>
        <v/>
      </c>
    </row>
    <row r="549" spans="10:16" x14ac:dyDescent="0.25">
      <c r="J549" s="3">
        <f t="shared" si="48"/>
        <v>-1105.2346080824518</v>
      </c>
      <c r="K549" s="95">
        <f t="shared" si="51"/>
        <v>0</v>
      </c>
      <c r="L549" s="174" t="str">
        <f t="shared" si="52"/>
        <v/>
      </c>
      <c r="M549" s="174">
        <f t="shared" si="53"/>
        <v>1105.2346080824518</v>
      </c>
      <c r="N549" s="174" t="str">
        <f t="shared" si="49"/>
        <v/>
      </c>
      <c r="O549" s="174">
        <v>542</v>
      </c>
      <c r="P549" s="174" t="str">
        <f t="shared" si="50"/>
        <v/>
      </c>
    </row>
    <row r="550" spans="10:16" x14ac:dyDescent="0.25">
      <c r="J550" s="3">
        <f t="shared" si="48"/>
        <v>-1105.2346080824518</v>
      </c>
      <c r="K550" s="95">
        <f t="shared" si="51"/>
        <v>0</v>
      </c>
      <c r="L550" s="174" t="str">
        <f t="shared" si="52"/>
        <v/>
      </c>
      <c r="M550" s="174">
        <f t="shared" si="53"/>
        <v>1105.2346080824518</v>
      </c>
      <c r="N550" s="174" t="str">
        <f t="shared" si="49"/>
        <v/>
      </c>
      <c r="O550" s="174">
        <v>543</v>
      </c>
      <c r="P550" s="174" t="str">
        <f t="shared" si="50"/>
        <v/>
      </c>
    </row>
    <row r="551" spans="10:16" x14ac:dyDescent="0.25">
      <c r="J551" s="3">
        <f t="shared" si="48"/>
        <v>-1105.2346080824518</v>
      </c>
      <c r="K551" s="95">
        <f t="shared" si="51"/>
        <v>0</v>
      </c>
      <c r="L551" s="174" t="str">
        <f t="shared" si="52"/>
        <v/>
      </c>
      <c r="M551" s="174">
        <f t="shared" si="53"/>
        <v>1105.2346080824518</v>
      </c>
      <c r="N551" s="174" t="str">
        <f t="shared" si="49"/>
        <v/>
      </c>
      <c r="O551" s="174">
        <v>544</v>
      </c>
      <c r="P551" s="174" t="str">
        <f t="shared" si="50"/>
        <v/>
      </c>
    </row>
    <row r="552" spans="10:16" x14ac:dyDescent="0.25">
      <c r="J552" s="3">
        <f t="shared" si="48"/>
        <v>-1105.2346080824518</v>
      </c>
      <c r="K552" s="95">
        <f t="shared" si="51"/>
        <v>0</v>
      </c>
      <c r="L552" s="174" t="str">
        <f t="shared" si="52"/>
        <v/>
      </c>
      <c r="M552" s="174">
        <f t="shared" si="53"/>
        <v>1105.2346080824518</v>
      </c>
      <c r="N552" s="174" t="str">
        <f t="shared" si="49"/>
        <v/>
      </c>
      <c r="O552" s="174">
        <v>545</v>
      </c>
      <c r="P552" s="174" t="str">
        <f t="shared" si="50"/>
        <v/>
      </c>
    </row>
    <row r="553" spans="10:16" x14ac:dyDescent="0.25">
      <c r="J553" s="3">
        <f t="shared" si="48"/>
        <v>-1105.2346080824518</v>
      </c>
      <c r="K553" s="95">
        <f t="shared" si="51"/>
        <v>0</v>
      </c>
      <c r="L553" s="174" t="str">
        <f t="shared" si="52"/>
        <v/>
      </c>
      <c r="M553" s="174">
        <f t="shared" si="53"/>
        <v>1105.2346080824518</v>
      </c>
      <c r="N553" s="174" t="str">
        <f t="shared" si="49"/>
        <v/>
      </c>
      <c r="O553" s="174">
        <v>546</v>
      </c>
      <c r="P553" s="174" t="str">
        <f t="shared" si="50"/>
        <v/>
      </c>
    </row>
    <row r="554" spans="10:16" x14ac:dyDescent="0.25">
      <c r="J554" s="3">
        <f t="shared" si="48"/>
        <v>-1105.2346080824518</v>
      </c>
      <c r="K554" s="95">
        <f t="shared" si="51"/>
        <v>0</v>
      </c>
      <c r="L554" s="174" t="str">
        <f t="shared" si="52"/>
        <v/>
      </c>
      <c r="M554" s="174">
        <f t="shared" si="53"/>
        <v>1105.2346080824518</v>
      </c>
      <c r="N554" s="174" t="str">
        <f t="shared" si="49"/>
        <v/>
      </c>
      <c r="O554" s="174">
        <v>547</v>
      </c>
      <c r="P554" s="174" t="str">
        <f t="shared" si="50"/>
        <v/>
      </c>
    </row>
    <row r="555" spans="10:16" x14ac:dyDescent="0.25">
      <c r="J555" s="3">
        <f t="shared" si="48"/>
        <v>-1105.2346080824518</v>
      </c>
      <c r="K555" s="95">
        <f t="shared" si="51"/>
        <v>0</v>
      </c>
      <c r="L555" s="174" t="str">
        <f t="shared" si="52"/>
        <v/>
      </c>
      <c r="M555" s="174">
        <f t="shared" si="53"/>
        <v>1105.2346080824518</v>
      </c>
      <c r="N555" s="174" t="str">
        <f t="shared" si="49"/>
        <v/>
      </c>
      <c r="O555" s="174">
        <v>548</v>
      </c>
      <c r="P555" s="174" t="str">
        <f t="shared" si="50"/>
        <v/>
      </c>
    </row>
    <row r="556" spans="10:16" x14ac:dyDescent="0.25">
      <c r="J556" s="3">
        <f t="shared" si="48"/>
        <v>-1105.2346080824518</v>
      </c>
      <c r="K556" s="95">
        <f t="shared" si="51"/>
        <v>0</v>
      </c>
      <c r="L556" s="174" t="str">
        <f t="shared" si="52"/>
        <v/>
      </c>
      <c r="M556" s="174">
        <f t="shared" si="53"/>
        <v>1105.2346080824518</v>
      </c>
      <c r="N556" s="174" t="str">
        <f t="shared" si="49"/>
        <v/>
      </c>
      <c r="O556" s="174">
        <v>549</v>
      </c>
      <c r="P556" s="174" t="str">
        <f t="shared" si="50"/>
        <v/>
      </c>
    </row>
    <row r="557" spans="10:16" x14ac:dyDescent="0.25">
      <c r="J557" s="3">
        <f t="shared" si="48"/>
        <v>-1105.2346080824518</v>
      </c>
      <c r="K557" s="95">
        <f t="shared" si="51"/>
        <v>0</v>
      </c>
      <c r="L557" s="174" t="str">
        <f t="shared" si="52"/>
        <v/>
      </c>
      <c r="M557" s="174">
        <f t="shared" si="53"/>
        <v>1105.2346080824518</v>
      </c>
      <c r="N557" s="174" t="str">
        <f t="shared" si="49"/>
        <v/>
      </c>
      <c r="O557" s="174">
        <v>550</v>
      </c>
      <c r="P557" s="174" t="str">
        <f t="shared" si="50"/>
        <v/>
      </c>
    </row>
    <row r="558" spans="10:16" x14ac:dyDescent="0.25">
      <c r="J558" s="3">
        <f t="shared" si="48"/>
        <v>-1105.2346080824518</v>
      </c>
      <c r="K558" s="95">
        <f t="shared" si="51"/>
        <v>0</v>
      </c>
      <c r="L558" s="174" t="str">
        <f t="shared" si="52"/>
        <v/>
      </c>
      <c r="M558" s="174">
        <f t="shared" si="53"/>
        <v>1105.2346080824518</v>
      </c>
      <c r="N558" s="174" t="str">
        <f t="shared" si="49"/>
        <v/>
      </c>
      <c r="O558" s="174">
        <v>551</v>
      </c>
      <c r="P558" s="174" t="str">
        <f t="shared" si="50"/>
        <v/>
      </c>
    </row>
    <row r="559" spans="10:16" x14ac:dyDescent="0.25">
      <c r="J559" s="3">
        <f t="shared" si="48"/>
        <v>-1105.2346080824518</v>
      </c>
      <c r="K559" s="95">
        <f t="shared" si="51"/>
        <v>0</v>
      </c>
      <c r="L559" s="174" t="str">
        <f t="shared" si="52"/>
        <v/>
      </c>
      <c r="M559" s="174">
        <f t="shared" si="53"/>
        <v>1105.2346080824518</v>
      </c>
      <c r="N559" s="174" t="str">
        <f t="shared" si="49"/>
        <v/>
      </c>
      <c r="O559" s="174">
        <v>552</v>
      </c>
      <c r="P559" s="174" t="str">
        <f t="shared" si="50"/>
        <v/>
      </c>
    </row>
    <row r="560" spans="10:16" x14ac:dyDescent="0.25">
      <c r="J560" s="3">
        <f t="shared" si="48"/>
        <v>-1105.2346080824518</v>
      </c>
      <c r="K560" s="95">
        <f t="shared" si="51"/>
        <v>0</v>
      </c>
      <c r="L560" s="174" t="str">
        <f t="shared" si="52"/>
        <v/>
      </c>
      <c r="M560" s="174">
        <f t="shared" si="53"/>
        <v>1105.2346080824518</v>
      </c>
      <c r="N560" s="174" t="str">
        <f t="shared" si="49"/>
        <v/>
      </c>
      <c r="O560" s="174">
        <v>553</v>
      </c>
      <c r="P560" s="174" t="str">
        <f t="shared" si="50"/>
        <v/>
      </c>
    </row>
    <row r="561" spans="10:16" x14ac:dyDescent="0.25">
      <c r="J561" s="3">
        <f t="shared" si="48"/>
        <v>-1105.2346080824518</v>
      </c>
      <c r="K561" s="95">
        <f t="shared" si="51"/>
        <v>0</v>
      </c>
      <c r="L561" s="174" t="str">
        <f t="shared" si="52"/>
        <v/>
      </c>
      <c r="M561" s="174">
        <f t="shared" si="53"/>
        <v>1105.2346080824518</v>
      </c>
      <c r="N561" s="174" t="str">
        <f t="shared" si="49"/>
        <v/>
      </c>
      <c r="O561" s="174">
        <v>554</v>
      </c>
      <c r="P561" s="174" t="str">
        <f t="shared" si="50"/>
        <v/>
      </c>
    </row>
    <row r="562" spans="10:16" x14ac:dyDescent="0.25">
      <c r="J562" s="3">
        <f t="shared" si="48"/>
        <v>-1105.2346080824518</v>
      </c>
      <c r="K562" s="95">
        <f t="shared" si="51"/>
        <v>0</v>
      </c>
      <c r="L562" s="174" t="str">
        <f t="shared" si="52"/>
        <v/>
      </c>
      <c r="M562" s="174">
        <f t="shared" si="53"/>
        <v>1105.2346080824518</v>
      </c>
      <c r="N562" s="174" t="str">
        <f t="shared" si="49"/>
        <v/>
      </c>
      <c r="O562" s="174">
        <v>555</v>
      </c>
      <c r="P562" s="174" t="str">
        <f t="shared" si="50"/>
        <v/>
      </c>
    </row>
    <row r="563" spans="10:16" x14ac:dyDescent="0.25">
      <c r="J563" s="3">
        <f t="shared" si="48"/>
        <v>-1105.2346080824518</v>
      </c>
      <c r="K563" s="95">
        <f t="shared" si="51"/>
        <v>0</v>
      </c>
      <c r="L563" s="174" t="str">
        <f t="shared" si="52"/>
        <v/>
      </c>
      <c r="M563" s="174">
        <f t="shared" si="53"/>
        <v>1105.2346080824518</v>
      </c>
      <c r="N563" s="174" t="str">
        <f t="shared" si="49"/>
        <v/>
      </c>
      <c r="O563" s="174">
        <v>556</v>
      </c>
      <c r="P563" s="174" t="str">
        <f t="shared" si="50"/>
        <v/>
      </c>
    </row>
    <row r="564" spans="10:16" x14ac:dyDescent="0.25">
      <c r="J564" s="3">
        <f t="shared" si="48"/>
        <v>-1105.2346080824518</v>
      </c>
      <c r="K564" s="95">
        <f t="shared" si="51"/>
        <v>0</v>
      </c>
      <c r="L564" s="174" t="str">
        <f t="shared" si="52"/>
        <v/>
      </c>
      <c r="M564" s="174">
        <f t="shared" si="53"/>
        <v>1105.2346080824518</v>
      </c>
      <c r="N564" s="174" t="str">
        <f t="shared" si="49"/>
        <v/>
      </c>
      <c r="O564" s="174">
        <v>557</v>
      </c>
      <c r="P564" s="174" t="str">
        <f t="shared" si="50"/>
        <v/>
      </c>
    </row>
    <row r="565" spans="10:16" x14ac:dyDescent="0.25">
      <c r="J565" s="3">
        <f t="shared" si="48"/>
        <v>-1105.2346080824518</v>
      </c>
      <c r="K565" s="95">
        <f t="shared" si="51"/>
        <v>0</v>
      </c>
      <c r="L565" s="174" t="str">
        <f t="shared" si="52"/>
        <v/>
      </c>
      <c r="M565" s="174">
        <f t="shared" si="53"/>
        <v>1105.2346080824518</v>
      </c>
      <c r="N565" s="174" t="str">
        <f t="shared" si="49"/>
        <v/>
      </c>
      <c r="O565" s="174">
        <v>558</v>
      </c>
      <c r="P565" s="174" t="str">
        <f t="shared" si="50"/>
        <v/>
      </c>
    </row>
    <row r="566" spans="10:16" x14ac:dyDescent="0.25">
      <c r="J566" s="3">
        <f t="shared" si="48"/>
        <v>-1105.2346080824518</v>
      </c>
      <c r="K566" s="95">
        <f t="shared" si="51"/>
        <v>0</v>
      </c>
      <c r="L566" s="174" t="str">
        <f t="shared" si="52"/>
        <v/>
      </c>
      <c r="M566" s="174">
        <f t="shared" si="53"/>
        <v>1105.2346080824518</v>
      </c>
      <c r="N566" s="174" t="str">
        <f t="shared" si="49"/>
        <v/>
      </c>
      <c r="O566" s="174">
        <v>559</v>
      </c>
      <c r="P566" s="174" t="str">
        <f t="shared" si="50"/>
        <v/>
      </c>
    </row>
    <row r="567" spans="10:16" x14ac:dyDescent="0.25">
      <c r="J567" s="3">
        <f t="shared" si="48"/>
        <v>-1105.2346080824518</v>
      </c>
      <c r="K567" s="95">
        <f t="shared" si="51"/>
        <v>0</v>
      </c>
      <c r="L567" s="174" t="str">
        <f t="shared" si="52"/>
        <v/>
      </c>
      <c r="M567" s="174">
        <f t="shared" si="53"/>
        <v>1105.2346080824518</v>
      </c>
      <c r="N567" s="174" t="str">
        <f t="shared" si="49"/>
        <v/>
      </c>
      <c r="O567" s="174">
        <v>560</v>
      </c>
      <c r="P567" s="174" t="str">
        <f t="shared" si="50"/>
        <v/>
      </c>
    </row>
    <row r="568" spans="10:16" x14ac:dyDescent="0.25">
      <c r="J568" s="3">
        <f t="shared" si="48"/>
        <v>-1105.2346080824518</v>
      </c>
      <c r="K568" s="95">
        <f t="shared" si="51"/>
        <v>0</v>
      </c>
      <c r="L568" s="174" t="str">
        <f t="shared" si="52"/>
        <v/>
      </c>
      <c r="M568" s="174">
        <f t="shared" si="53"/>
        <v>1105.2346080824518</v>
      </c>
      <c r="N568" s="174" t="str">
        <f t="shared" si="49"/>
        <v/>
      </c>
      <c r="O568" s="174">
        <v>561</v>
      </c>
      <c r="P568" s="174" t="str">
        <f t="shared" si="50"/>
        <v/>
      </c>
    </row>
    <row r="569" spans="10:16" x14ac:dyDescent="0.25">
      <c r="J569" s="3">
        <f t="shared" si="48"/>
        <v>-1105.2346080824518</v>
      </c>
      <c r="K569" s="95">
        <f t="shared" si="51"/>
        <v>0</v>
      </c>
      <c r="L569" s="174" t="str">
        <f t="shared" si="52"/>
        <v/>
      </c>
      <c r="M569" s="174">
        <f t="shared" si="53"/>
        <v>1105.2346080824518</v>
      </c>
      <c r="N569" s="174" t="str">
        <f t="shared" si="49"/>
        <v/>
      </c>
      <c r="O569" s="174">
        <v>562</v>
      </c>
      <c r="P569" s="174" t="str">
        <f t="shared" si="50"/>
        <v/>
      </c>
    </row>
    <row r="570" spans="10:16" x14ac:dyDescent="0.25">
      <c r="J570" s="3">
        <f t="shared" si="48"/>
        <v>-1105.2346080824518</v>
      </c>
      <c r="K570" s="95">
        <f t="shared" si="51"/>
        <v>0</v>
      </c>
      <c r="L570" s="174" t="str">
        <f t="shared" si="52"/>
        <v/>
      </c>
      <c r="M570" s="174">
        <f t="shared" si="53"/>
        <v>1105.2346080824518</v>
      </c>
      <c r="N570" s="174" t="str">
        <f t="shared" si="49"/>
        <v/>
      </c>
      <c r="O570" s="174">
        <v>563</v>
      </c>
      <c r="P570" s="174" t="str">
        <f t="shared" si="50"/>
        <v/>
      </c>
    </row>
    <row r="571" spans="10:16" x14ac:dyDescent="0.25">
      <c r="J571" s="3">
        <f t="shared" si="48"/>
        <v>-1105.2346080824518</v>
      </c>
      <c r="K571" s="95">
        <f t="shared" si="51"/>
        <v>0</v>
      </c>
      <c r="L571" s="174" t="str">
        <f t="shared" si="52"/>
        <v/>
      </c>
      <c r="M571" s="174">
        <f t="shared" si="53"/>
        <v>1105.2346080824518</v>
      </c>
      <c r="N571" s="174" t="str">
        <f t="shared" si="49"/>
        <v/>
      </c>
      <c r="O571" s="174">
        <v>564</v>
      </c>
      <c r="P571" s="174" t="str">
        <f t="shared" si="50"/>
        <v/>
      </c>
    </row>
    <row r="572" spans="10:16" x14ac:dyDescent="0.25">
      <c r="J572" s="3">
        <f t="shared" si="48"/>
        <v>-1105.2346080824518</v>
      </c>
      <c r="K572" s="95">
        <f t="shared" si="51"/>
        <v>0</v>
      </c>
      <c r="L572" s="174" t="str">
        <f t="shared" si="52"/>
        <v/>
      </c>
      <c r="M572" s="174">
        <f t="shared" si="53"/>
        <v>1105.2346080824518</v>
      </c>
      <c r="N572" s="174" t="str">
        <f t="shared" si="49"/>
        <v/>
      </c>
      <c r="O572" s="174">
        <v>565</v>
      </c>
      <c r="P572" s="174" t="str">
        <f t="shared" si="50"/>
        <v/>
      </c>
    </row>
    <row r="573" spans="10:16" x14ac:dyDescent="0.25">
      <c r="J573" s="3"/>
    </row>
    <row r="574" spans="10:16" x14ac:dyDescent="0.25">
      <c r="J574" s="3"/>
    </row>
    <row r="575" spans="10:16" x14ac:dyDescent="0.25">
      <c r="J575" s="3"/>
    </row>
    <row r="576" spans="10:16" x14ac:dyDescent="0.25">
      <c r="J576" s="3"/>
    </row>
    <row r="577" spans="10:10" x14ac:dyDescent="0.25">
      <c r="J577" s="3"/>
    </row>
    <row r="578" spans="10:10" x14ac:dyDescent="0.25">
      <c r="J578" s="3"/>
    </row>
    <row r="579" spans="10:10" x14ac:dyDescent="0.25">
      <c r="J579" s="3"/>
    </row>
    <row r="580" spans="10:10" x14ac:dyDescent="0.25">
      <c r="J580" s="3"/>
    </row>
    <row r="581" spans="10:10" x14ac:dyDescent="0.25">
      <c r="J581" s="3"/>
    </row>
    <row r="582" spans="10:10" x14ac:dyDescent="0.25">
      <c r="J582" s="3"/>
    </row>
    <row r="583" spans="10:10" x14ac:dyDescent="0.25">
      <c r="J583" s="3"/>
    </row>
    <row r="584" spans="10:10" x14ac:dyDescent="0.25">
      <c r="J584" s="3"/>
    </row>
    <row r="585" spans="10:10" x14ac:dyDescent="0.25">
      <c r="J585" s="3"/>
    </row>
    <row r="586" spans="10:10" x14ac:dyDescent="0.25">
      <c r="J586" s="3"/>
    </row>
    <row r="587" spans="10:10" x14ac:dyDescent="0.25">
      <c r="J587" s="3"/>
    </row>
    <row r="588" spans="10:10" x14ac:dyDescent="0.25">
      <c r="J588" s="3"/>
    </row>
    <row r="589" spans="10:10" x14ac:dyDescent="0.25">
      <c r="J589" s="3"/>
    </row>
    <row r="590" spans="10:10" x14ac:dyDescent="0.25">
      <c r="J590" s="3"/>
    </row>
    <row r="591" spans="10:10" x14ac:dyDescent="0.25">
      <c r="J591" s="3"/>
    </row>
    <row r="592" spans="10:10" x14ac:dyDescent="0.25">
      <c r="J592" s="3"/>
    </row>
    <row r="593" spans="10:10" x14ac:dyDescent="0.25">
      <c r="J593" s="3"/>
    </row>
    <row r="594" spans="10:10" x14ac:dyDescent="0.25">
      <c r="J594" s="3"/>
    </row>
    <row r="595" spans="10:10" x14ac:dyDescent="0.25">
      <c r="J595" s="3"/>
    </row>
    <row r="596" spans="10:10" x14ac:dyDescent="0.25">
      <c r="J596" s="3"/>
    </row>
    <row r="597" spans="10:10" x14ac:dyDescent="0.25">
      <c r="J597" s="3"/>
    </row>
    <row r="598" spans="10:10" x14ac:dyDescent="0.25">
      <c r="J598" s="3"/>
    </row>
    <row r="599" spans="10:10" x14ac:dyDescent="0.25">
      <c r="J599" s="3"/>
    </row>
    <row r="600" spans="10:10" x14ac:dyDescent="0.25">
      <c r="J600" s="3"/>
    </row>
    <row r="601" spans="10:10" x14ac:dyDescent="0.25">
      <c r="J601" s="3"/>
    </row>
    <row r="602" spans="10:10" x14ac:dyDescent="0.25">
      <c r="J602" s="3"/>
    </row>
    <row r="603" spans="10:10" x14ac:dyDescent="0.25">
      <c r="J603" s="3"/>
    </row>
    <row r="604" spans="10:10" x14ac:dyDescent="0.25">
      <c r="J604" s="3"/>
    </row>
    <row r="605" spans="10:10" x14ac:dyDescent="0.25">
      <c r="J605" s="3"/>
    </row>
    <row r="606" spans="10:10" x14ac:dyDescent="0.25">
      <c r="J606" s="3"/>
    </row>
    <row r="607" spans="10:10" x14ac:dyDescent="0.25">
      <c r="J607" s="3"/>
    </row>
    <row r="608" spans="10:10" x14ac:dyDescent="0.25">
      <c r="J608" s="3"/>
    </row>
    <row r="609" spans="10:10" x14ac:dyDescent="0.25">
      <c r="J609" s="3"/>
    </row>
    <row r="610" spans="10:10" x14ac:dyDescent="0.25">
      <c r="J610" s="3"/>
    </row>
    <row r="611" spans="10:10" x14ac:dyDescent="0.25">
      <c r="J611" s="3"/>
    </row>
    <row r="612" spans="10:10" x14ac:dyDescent="0.25">
      <c r="J612" s="3"/>
    </row>
    <row r="613" spans="10:10" x14ac:dyDescent="0.25">
      <c r="J613" s="3"/>
    </row>
    <row r="614" spans="10:10" x14ac:dyDescent="0.25">
      <c r="J614" s="3"/>
    </row>
    <row r="615" spans="10:10" x14ac:dyDescent="0.25">
      <c r="J615" s="3"/>
    </row>
    <row r="616" spans="10:10" x14ac:dyDescent="0.25">
      <c r="J616" s="3"/>
    </row>
    <row r="617" spans="10:10" x14ac:dyDescent="0.25">
      <c r="J617" s="3"/>
    </row>
    <row r="618" spans="10:10" x14ac:dyDescent="0.25">
      <c r="J618" s="3"/>
    </row>
    <row r="619" spans="10:10" x14ac:dyDescent="0.25">
      <c r="J619" s="3"/>
    </row>
    <row r="620" spans="10:10" x14ac:dyDescent="0.25">
      <c r="J620" s="3"/>
    </row>
    <row r="621" spans="10:10" x14ac:dyDescent="0.25">
      <c r="J621" s="3"/>
    </row>
    <row r="622" spans="10:10" x14ac:dyDescent="0.25">
      <c r="J622" s="3"/>
    </row>
    <row r="623" spans="10:10" x14ac:dyDescent="0.25">
      <c r="J623" s="3"/>
    </row>
    <row r="624" spans="10:10" x14ac:dyDescent="0.25">
      <c r="J624" s="3"/>
    </row>
    <row r="625" spans="10:10" x14ac:dyDescent="0.25">
      <c r="J625" s="3"/>
    </row>
    <row r="626" spans="10:10" x14ac:dyDescent="0.25">
      <c r="J626" s="3"/>
    </row>
    <row r="627" spans="10:10" x14ac:dyDescent="0.25">
      <c r="J627" s="3"/>
    </row>
    <row r="628" spans="10:10" x14ac:dyDescent="0.25">
      <c r="J628" s="3"/>
    </row>
    <row r="629" spans="10:10" x14ac:dyDescent="0.25">
      <c r="J629" s="3"/>
    </row>
    <row r="630" spans="10:10" x14ac:dyDescent="0.25">
      <c r="J630" s="3"/>
    </row>
    <row r="631" spans="10:10" x14ac:dyDescent="0.25">
      <c r="J631" s="3"/>
    </row>
    <row r="632" spans="10:10" x14ac:dyDescent="0.25">
      <c r="J632" s="3"/>
    </row>
    <row r="633" spans="10:10" x14ac:dyDescent="0.25">
      <c r="J633" s="3"/>
    </row>
    <row r="634" spans="10:10" x14ac:dyDescent="0.25">
      <c r="J634" s="3"/>
    </row>
    <row r="635" spans="10:10" x14ac:dyDescent="0.25">
      <c r="J635" s="3"/>
    </row>
    <row r="636" spans="10:10" x14ac:dyDescent="0.25">
      <c r="J636" s="3"/>
    </row>
    <row r="637" spans="10:10" x14ac:dyDescent="0.25">
      <c r="J637" s="3"/>
    </row>
    <row r="638" spans="10:10" x14ac:dyDescent="0.25">
      <c r="J638" s="3"/>
    </row>
    <row r="639" spans="10:10" x14ac:dyDescent="0.25">
      <c r="J639" s="3"/>
    </row>
    <row r="640" spans="10:10" x14ac:dyDescent="0.25">
      <c r="J640" s="3"/>
    </row>
    <row r="641" spans="10:10" x14ac:dyDescent="0.25">
      <c r="J641" s="3"/>
    </row>
    <row r="642" spans="10:10" x14ac:dyDescent="0.25">
      <c r="J642" s="3"/>
    </row>
    <row r="643" spans="10:10" x14ac:dyDescent="0.25">
      <c r="J643" s="3"/>
    </row>
    <row r="644" spans="10:10" x14ac:dyDescent="0.25">
      <c r="J644" s="3"/>
    </row>
    <row r="645" spans="10:10" x14ac:dyDescent="0.25">
      <c r="J645" s="3"/>
    </row>
    <row r="646" spans="10:10" x14ac:dyDescent="0.25">
      <c r="J646" s="3"/>
    </row>
    <row r="647" spans="10:10" x14ac:dyDescent="0.25">
      <c r="J647" s="3"/>
    </row>
    <row r="648" spans="10:10" x14ac:dyDescent="0.25">
      <c r="J648" s="3"/>
    </row>
    <row r="649" spans="10:10" x14ac:dyDescent="0.25">
      <c r="J649" s="3"/>
    </row>
    <row r="650" spans="10:10" x14ac:dyDescent="0.25">
      <c r="J650" s="3"/>
    </row>
    <row r="651" spans="10:10" x14ac:dyDescent="0.25">
      <c r="J651" s="3"/>
    </row>
    <row r="652" spans="10:10" x14ac:dyDescent="0.25">
      <c r="J652" s="3"/>
    </row>
    <row r="653" spans="10:10" x14ac:dyDescent="0.25">
      <c r="J653" s="3"/>
    </row>
    <row r="654" spans="10:10" x14ac:dyDescent="0.25">
      <c r="J654" s="3"/>
    </row>
    <row r="655" spans="10:10" x14ac:dyDescent="0.25">
      <c r="J655" s="3"/>
    </row>
    <row r="656" spans="10:10" x14ac:dyDescent="0.25">
      <c r="J656" s="3"/>
    </row>
    <row r="657" spans="10:10" x14ac:dyDescent="0.25">
      <c r="J657" s="3"/>
    </row>
    <row r="658" spans="10:10" x14ac:dyDescent="0.25">
      <c r="J658" s="3"/>
    </row>
    <row r="659" spans="10:10" x14ac:dyDescent="0.25">
      <c r="J659" s="3"/>
    </row>
    <row r="660" spans="10:10" x14ac:dyDescent="0.25">
      <c r="J660" s="3"/>
    </row>
    <row r="661" spans="10:10" x14ac:dyDescent="0.25">
      <c r="J661" s="3"/>
    </row>
    <row r="662" spans="10:10" x14ac:dyDescent="0.25">
      <c r="J662" s="3"/>
    </row>
    <row r="663" spans="10:10" x14ac:dyDescent="0.25">
      <c r="J663" s="3"/>
    </row>
    <row r="664" spans="10:10" x14ac:dyDescent="0.25">
      <c r="J664" s="3"/>
    </row>
    <row r="665" spans="10:10" x14ac:dyDescent="0.25">
      <c r="J665" s="3"/>
    </row>
    <row r="666" spans="10:10" x14ac:dyDescent="0.25">
      <c r="J666" s="3"/>
    </row>
    <row r="667" spans="10:10" x14ac:dyDescent="0.25">
      <c r="J667" s="3"/>
    </row>
    <row r="668" spans="10:10" x14ac:dyDescent="0.25">
      <c r="J668" s="3"/>
    </row>
    <row r="669" spans="10:10" x14ac:dyDescent="0.25">
      <c r="J669" s="3"/>
    </row>
    <row r="670" spans="10:10" x14ac:dyDescent="0.25">
      <c r="J670" s="3"/>
    </row>
    <row r="671" spans="10:10" x14ac:dyDescent="0.25">
      <c r="J671" s="3"/>
    </row>
    <row r="672" spans="10:10" x14ac:dyDescent="0.25">
      <c r="J672" s="3"/>
    </row>
    <row r="673" spans="10:10" x14ac:dyDescent="0.25">
      <c r="J673" s="3"/>
    </row>
    <row r="674" spans="10:10" x14ac:dyDescent="0.25">
      <c r="J674" s="3"/>
    </row>
    <row r="675" spans="10:10" x14ac:dyDescent="0.25">
      <c r="J675" s="3"/>
    </row>
    <row r="676" spans="10:10" x14ac:dyDescent="0.25">
      <c r="J676" s="3"/>
    </row>
    <row r="677" spans="10:10" x14ac:dyDescent="0.25">
      <c r="J677" s="3"/>
    </row>
    <row r="678" spans="10:10" x14ac:dyDescent="0.25">
      <c r="J678" s="3"/>
    </row>
    <row r="679" spans="10:10" x14ac:dyDescent="0.25">
      <c r="J679" s="3"/>
    </row>
    <row r="680" spans="10:10" x14ac:dyDescent="0.25">
      <c r="J680" s="3"/>
    </row>
    <row r="681" spans="10:10" x14ac:dyDescent="0.25">
      <c r="J681" s="3"/>
    </row>
    <row r="682" spans="10:10" x14ac:dyDescent="0.25">
      <c r="J682" s="3"/>
    </row>
    <row r="683" spans="10:10" x14ac:dyDescent="0.25">
      <c r="J683" s="3"/>
    </row>
    <row r="684" spans="10:10" x14ac:dyDescent="0.25">
      <c r="J684" s="3"/>
    </row>
    <row r="685" spans="10:10" x14ac:dyDescent="0.25">
      <c r="J685" s="3"/>
    </row>
    <row r="686" spans="10:10" x14ac:dyDescent="0.25">
      <c r="J686" s="3"/>
    </row>
    <row r="687" spans="10:10" x14ac:dyDescent="0.25">
      <c r="J687" s="3"/>
    </row>
    <row r="688" spans="10:10" x14ac:dyDescent="0.25">
      <c r="J688" s="3"/>
    </row>
    <row r="689" spans="10:10" x14ac:dyDescent="0.25">
      <c r="J689" s="3"/>
    </row>
    <row r="690" spans="10:10" x14ac:dyDescent="0.25">
      <c r="J690" s="3"/>
    </row>
    <row r="691" spans="10:10" x14ac:dyDescent="0.25">
      <c r="J691" s="3"/>
    </row>
    <row r="692" spans="10:10" x14ac:dyDescent="0.25">
      <c r="J692" s="3"/>
    </row>
    <row r="693" spans="10:10" x14ac:dyDescent="0.25">
      <c r="J693" s="3"/>
    </row>
    <row r="694" spans="10:10" x14ac:dyDescent="0.25">
      <c r="J694" s="3"/>
    </row>
    <row r="695" spans="10:10" x14ac:dyDescent="0.25">
      <c r="J695" s="3"/>
    </row>
    <row r="696" spans="10:10" x14ac:dyDescent="0.25">
      <c r="J696" s="3"/>
    </row>
    <row r="697" spans="10:10" x14ac:dyDescent="0.25">
      <c r="J697" s="3"/>
    </row>
    <row r="698" spans="10:10" x14ac:dyDescent="0.25">
      <c r="J698" s="3"/>
    </row>
    <row r="699" spans="10:10" x14ac:dyDescent="0.25">
      <c r="J699" s="3"/>
    </row>
    <row r="700" spans="10:10" x14ac:dyDescent="0.25">
      <c r="J700" s="3"/>
    </row>
    <row r="701" spans="10:10" x14ac:dyDescent="0.25">
      <c r="J701" s="3"/>
    </row>
    <row r="702" spans="10:10" x14ac:dyDescent="0.25">
      <c r="J702" s="3"/>
    </row>
    <row r="703" spans="10:10" x14ac:dyDescent="0.25">
      <c r="J703" s="3"/>
    </row>
    <row r="704" spans="10:10" x14ac:dyDescent="0.25">
      <c r="J704" s="3"/>
    </row>
    <row r="705" spans="10:10" x14ac:dyDescent="0.25">
      <c r="J705" s="3"/>
    </row>
    <row r="706" spans="10:10" x14ac:dyDescent="0.25">
      <c r="J706" s="3"/>
    </row>
    <row r="707" spans="10:10" x14ac:dyDescent="0.25">
      <c r="J707" s="3"/>
    </row>
    <row r="708" spans="10:10" x14ac:dyDescent="0.25">
      <c r="J708" s="3"/>
    </row>
    <row r="709" spans="10:10" x14ac:dyDescent="0.25">
      <c r="J709" s="3"/>
    </row>
    <row r="710" spans="10:10" x14ac:dyDescent="0.25">
      <c r="J710" s="3"/>
    </row>
    <row r="711" spans="10:10" x14ac:dyDescent="0.25">
      <c r="J711" s="3"/>
    </row>
    <row r="712" spans="10:10" x14ac:dyDescent="0.25">
      <c r="J712" s="3"/>
    </row>
    <row r="713" spans="10:10" x14ac:dyDescent="0.25">
      <c r="J713" s="3"/>
    </row>
    <row r="714" spans="10:10" x14ac:dyDescent="0.25">
      <c r="J714" s="3"/>
    </row>
    <row r="715" spans="10:10" x14ac:dyDescent="0.25">
      <c r="J715" s="3"/>
    </row>
    <row r="716" spans="10:10" x14ac:dyDescent="0.25">
      <c r="J716" s="3"/>
    </row>
    <row r="717" spans="10:10" x14ac:dyDescent="0.25">
      <c r="J717" s="3"/>
    </row>
    <row r="718" spans="10:10" x14ac:dyDescent="0.25">
      <c r="J718" s="3"/>
    </row>
    <row r="719" spans="10:10" x14ac:dyDescent="0.25">
      <c r="J719" s="3"/>
    </row>
    <row r="720" spans="10:10" x14ac:dyDescent="0.25">
      <c r="J720" s="3"/>
    </row>
    <row r="721" spans="10:10" x14ac:dyDescent="0.25">
      <c r="J721" s="3"/>
    </row>
    <row r="722" spans="10:10" x14ac:dyDescent="0.25">
      <c r="J722" s="3"/>
    </row>
    <row r="723" spans="10:10" x14ac:dyDescent="0.25">
      <c r="J723" s="3"/>
    </row>
    <row r="724" spans="10:10" x14ac:dyDescent="0.25">
      <c r="J724" s="3"/>
    </row>
    <row r="725" spans="10:10" x14ac:dyDescent="0.25">
      <c r="J725" s="3"/>
    </row>
    <row r="726" spans="10:10" x14ac:dyDescent="0.25">
      <c r="J726" s="3"/>
    </row>
    <row r="727" spans="10:10" x14ac:dyDescent="0.25">
      <c r="J727" s="3"/>
    </row>
    <row r="728" spans="10:10" x14ac:dyDescent="0.25">
      <c r="J728" s="3"/>
    </row>
    <row r="729" spans="10:10" x14ac:dyDescent="0.25">
      <c r="J729" s="3"/>
    </row>
    <row r="730" spans="10:10" x14ac:dyDescent="0.25">
      <c r="J730" s="3"/>
    </row>
    <row r="731" spans="10:10" x14ac:dyDescent="0.25">
      <c r="J731" s="3"/>
    </row>
    <row r="732" spans="10:10" x14ac:dyDescent="0.25">
      <c r="J732" s="3"/>
    </row>
    <row r="733" spans="10:10" x14ac:dyDescent="0.25">
      <c r="J733" s="3"/>
    </row>
    <row r="734" spans="10:10" x14ac:dyDescent="0.25">
      <c r="J734" s="3"/>
    </row>
    <row r="735" spans="10:10" x14ac:dyDescent="0.25">
      <c r="J735" s="3"/>
    </row>
    <row r="736" spans="10:10" x14ac:dyDescent="0.25">
      <c r="J736" s="3"/>
    </row>
    <row r="737" spans="10:10" x14ac:dyDescent="0.25">
      <c r="J737" s="3"/>
    </row>
    <row r="738" spans="10:10" x14ac:dyDescent="0.25">
      <c r="J738" s="3"/>
    </row>
    <row r="739" spans="10:10" x14ac:dyDescent="0.25">
      <c r="J739" s="3"/>
    </row>
    <row r="740" spans="10:10" x14ac:dyDescent="0.25">
      <c r="J740" s="3"/>
    </row>
    <row r="741" spans="10:10" x14ac:dyDescent="0.25">
      <c r="J741" s="3"/>
    </row>
    <row r="742" spans="10:10" x14ac:dyDescent="0.25">
      <c r="J742" s="3"/>
    </row>
    <row r="743" spans="10:10" x14ac:dyDescent="0.25">
      <c r="J743" s="3"/>
    </row>
    <row r="744" spans="10:10" x14ac:dyDescent="0.25">
      <c r="J744" s="3"/>
    </row>
    <row r="745" spans="10:10" x14ac:dyDescent="0.25">
      <c r="J745" s="3"/>
    </row>
    <row r="746" spans="10:10" x14ac:dyDescent="0.25">
      <c r="J746" s="3"/>
    </row>
    <row r="747" spans="10:10" x14ac:dyDescent="0.25">
      <c r="J747" s="3"/>
    </row>
    <row r="748" spans="10:10" x14ac:dyDescent="0.25">
      <c r="J748" s="3"/>
    </row>
    <row r="749" spans="10:10" x14ac:dyDescent="0.25">
      <c r="J749" s="3"/>
    </row>
    <row r="750" spans="10:10" x14ac:dyDescent="0.25">
      <c r="J750" s="3"/>
    </row>
    <row r="751" spans="10:10" x14ac:dyDescent="0.25">
      <c r="J751" s="3"/>
    </row>
    <row r="752" spans="10:10" x14ac:dyDescent="0.25">
      <c r="J752" s="3"/>
    </row>
    <row r="753" spans="10:10" x14ac:dyDescent="0.25">
      <c r="J753" s="3"/>
    </row>
    <row r="754" spans="10:10" x14ac:dyDescent="0.25">
      <c r="J754" s="3"/>
    </row>
    <row r="755" spans="10:10" x14ac:dyDescent="0.25">
      <c r="J755" s="3"/>
    </row>
    <row r="756" spans="10:10" x14ac:dyDescent="0.25">
      <c r="J756" s="3"/>
    </row>
    <row r="757" spans="10:10" x14ac:dyDescent="0.25">
      <c r="J757" s="3"/>
    </row>
    <row r="758" spans="10:10" x14ac:dyDescent="0.25">
      <c r="J758" s="3"/>
    </row>
    <row r="759" spans="10:10" x14ac:dyDescent="0.25">
      <c r="J759" s="3"/>
    </row>
    <row r="760" spans="10:10" x14ac:dyDescent="0.25">
      <c r="J760" s="3"/>
    </row>
    <row r="761" spans="10:10" x14ac:dyDescent="0.25">
      <c r="J761" s="3"/>
    </row>
    <row r="762" spans="10:10" x14ac:dyDescent="0.25">
      <c r="J762" s="3"/>
    </row>
    <row r="763" spans="10:10" x14ac:dyDescent="0.25">
      <c r="J763" s="3"/>
    </row>
    <row r="764" spans="10:10" x14ac:dyDescent="0.25">
      <c r="J764" s="3"/>
    </row>
    <row r="765" spans="10:10" x14ac:dyDescent="0.25">
      <c r="J765" s="3"/>
    </row>
    <row r="766" spans="10:10" x14ac:dyDescent="0.25">
      <c r="J766" s="3"/>
    </row>
    <row r="767" spans="10:10" x14ac:dyDescent="0.25">
      <c r="J767" s="3"/>
    </row>
    <row r="768" spans="10:10" x14ac:dyDescent="0.25">
      <c r="J768" s="3"/>
    </row>
    <row r="769" spans="10:10" x14ac:dyDescent="0.25">
      <c r="J769" s="3"/>
    </row>
    <row r="770" spans="10:10" x14ac:dyDescent="0.25">
      <c r="J770" s="3"/>
    </row>
    <row r="771" spans="10:10" x14ac:dyDescent="0.25">
      <c r="J771" s="3"/>
    </row>
    <row r="772" spans="10:10" x14ac:dyDescent="0.25">
      <c r="J772" s="3"/>
    </row>
    <row r="773" spans="10:10" x14ac:dyDescent="0.25">
      <c r="J773" s="3"/>
    </row>
    <row r="774" spans="10:10" x14ac:dyDescent="0.25">
      <c r="J774" s="3"/>
    </row>
    <row r="775" spans="10:10" x14ac:dyDescent="0.25">
      <c r="J775" s="3"/>
    </row>
    <row r="776" spans="10:10" x14ac:dyDescent="0.25">
      <c r="J776" s="3"/>
    </row>
    <row r="777" spans="10:10" x14ac:dyDescent="0.25">
      <c r="J777" s="3"/>
    </row>
    <row r="778" spans="10:10" x14ac:dyDescent="0.25">
      <c r="J778" s="3"/>
    </row>
    <row r="779" spans="10:10" x14ac:dyDescent="0.25">
      <c r="J779" s="3"/>
    </row>
    <row r="780" spans="10:10" x14ac:dyDescent="0.25">
      <c r="J780" s="3"/>
    </row>
    <row r="781" spans="10:10" x14ac:dyDescent="0.25">
      <c r="J781" s="3"/>
    </row>
    <row r="782" spans="10:10" x14ac:dyDescent="0.25">
      <c r="J782" s="3"/>
    </row>
    <row r="783" spans="10:10" x14ac:dyDescent="0.25">
      <c r="J783" s="3"/>
    </row>
    <row r="784" spans="10:10" x14ac:dyDescent="0.25">
      <c r="J784" s="3"/>
    </row>
    <row r="785" spans="1:16" x14ac:dyDescent="0.25">
      <c r="J785" s="3"/>
    </row>
    <row r="786" spans="1:16" x14ac:dyDescent="0.25">
      <c r="J786" s="3"/>
    </row>
    <row r="787" spans="1:16" x14ac:dyDescent="0.25">
      <c r="J787" s="3"/>
    </row>
    <row r="788" spans="1:16" x14ac:dyDescent="0.25">
      <c r="J788" s="3"/>
    </row>
    <row r="789" spans="1:16" x14ac:dyDescent="0.25">
      <c r="J789" s="3"/>
    </row>
    <row r="790" spans="1:16" x14ac:dyDescent="0.25">
      <c r="J790" s="3"/>
    </row>
    <row r="791" spans="1:16" x14ac:dyDescent="0.25">
      <c r="A791" s="5"/>
      <c r="B791" s="5"/>
      <c r="C791" s="5"/>
      <c r="D791" s="5"/>
      <c r="E791" s="5"/>
      <c r="F791" s="5"/>
      <c r="G791" s="5"/>
      <c r="H791" s="5"/>
      <c r="I791" s="5"/>
      <c r="J791" s="5"/>
      <c r="M791" s="174" t="str">
        <f t="shared" ref="M791:M806" si="54">IF(OR(J791="",-(J791-MAX(J$8:J$58))&lt;0),"",-(J791))</f>
        <v/>
      </c>
      <c r="N791" s="174" t="str">
        <f t="shared" ref="N791:N806" si="55">IF(B791="","",K791+1/2.66)</f>
        <v/>
      </c>
      <c r="O791" s="174">
        <v>784</v>
      </c>
      <c r="P791" s="174" t="str">
        <f t="shared" ref="P791:P806" si="56">IF(B791="","",(F791-N$4)/N$4)</f>
        <v/>
      </c>
    </row>
    <row r="792" spans="1:16" x14ac:dyDescent="0.25">
      <c r="A792" s="5"/>
      <c r="B792" s="5"/>
      <c r="C792" s="5"/>
      <c r="D792" s="5"/>
      <c r="E792" s="5"/>
      <c r="F792" s="5"/>
      <c r="G792" s="5"/>
      <c r="H792" s="5"/>
      <c r="I792" s="5"/>
      <c r="J792" s="5"/>
      <c r="M792" s="174" t="str">
        <f t="shared" si="54"/>
        <v/>
      </c>
      <c r="N792" s="174" t="str">
        <f t="shared" si="55"/>
        <v/>
      </c>
      <c r="O792" s="174">
        <v>785</v>
      </c>
      <c r="P792" s="174" t="str">
        <f t="shared" si="56"/>
        <v/>
      </c>
    </row>
    <row r="793" spans="1:16" x14ac:dyDescent="0.25">
      <c r="A793" s="5"/>
      <c r="B793" s="5"/>
      <c r="C793" s="5"/>
      <c r="D793" s="5"/>
      <c r="E793" s="5"/>
      <c r="F793" s="5"/>
      <c r="G793" s="5"/>
      <c r="H793" s="5"/>
      <c r="I793" s="5"/>
      <c r="J793" s="5"/>
      <c r="M793" s="174" t="str">
        <f t="shared" si="54"/>
        <v/>
      </c>
      <c r="N793" s="174" t="str">
        <f t="shared" si="55"/>
        <v/>
      </c>
      <c r="O793" s="174">
        <v>786</v>
      </c>
      <c r="P793" s="174" t="str">
        <f t="shared" si="56"/>
        <v/>
      </c>
    </row>
    <row r="794" spans="1:16" x14ac:dyDescent="0.25">
      <c r="A794" s="5"/>
      <c r="B794" s="5"/>
      <c r="C794" s="5"/>
      <c r="D794" s="5"/>
      <c r="E794" s="5"/>
      <c r="F794" s="5"/>
      <c r="G794" s="5"/>
      <c r="H794" s="5"/>
      <c r="I794" s="5"/>
      <c r="J794" s="5"/>
      <c r="M794" s="174" t="str">
        <f t="shared" si="54"/>
        <v/>
      </c>
      <c r="N794" s="174" t="str">
        <f t="shared" si="55"/>
        <v/>
      </c>
      <c r="O794" s="174">
        <v>787</v>
      </c>
      <c r="P794" s="174" t="str">
        <f t="shared" si="56"/>
        <v/>
      </c>
    </row>
    <row r="795" spans="1:16" x14ac:dyDescent="0.25">
      <c r="A795" s="5"/>
      <c r="B795" s="5"/>
      <c r="C795" s="5"/>
      <c r="D795" s="5"/>
      <c r="E795" s="5"/>
      <c r="F795" s="5"/>
      <c r="G795" s="5"/>
      <c r="H795" s="5"/>
      <c r="I795" s="5"/>
      <c r="J795" s="5"/>
      <c r="M795" s="174" t="str">
        <f t="shared" si="54"/>
        <v/>
      </c>
      <c r="N795" s="174" t="str">
        <f t="shared" si="55"/>
        <v/>
      </c>
      <c r="O795" s="174">
        <v>788</v>
      </c>
      <c r="P795" s="174" t="str">
        <f t="shared" si="56"/>
        <v/>
      </c>
    </row>
    <row r="796" spans="1:16" x14ac:dyDescent="0.25">
      <c r="A796" s="5"/>
      <c r="B796" s="5"/>
      <c r="C796" s="5"/>
      <c r="D796" s="5"/>
      <c r="E796" s="5"/>
      <c r="F796" s="5"/>
      <c r="G796" s="5"/>
      <c r="H796" s="5"/>
      <c r="I796" s="5"/>
      <c r="J796" s="5"/>
      <c r="M796" s="174" t="str">
        <f t="shared" si="54"/>
        <v/>
      </c>
      <c r="N796" s="174" t="str">
        <f t="shared" si="55"/>
        <v/>
      </c>
      <c r="O796" s="174">
        <v>789</v>
      </c>
      <c r="P796" s="174" t="str">
        <f t="shared" si="56"/>
        <v/>
      </c>
    </row>
    <row r="797" spans="1:16" x14ac:dyDescent="0.25">
      <c r="A797" s="5"/>
      <c r="B797" s="5"/>
      <c r="C797" s="5"/>
      <c r="D797" s="5"/>
      <c r="E797" s="5"/>
      <c r="F797" s="5"/>
      <c r="G797" s="5"/>
      <c r="H797" s="5"/>
      <c r="I797" s="5"/>
      <c r="J797" s="5"/>
      <c r="M797" s="174" t="str">
        <f t="shared" si="54"/>
        <v/>
      </c>
      <c r="N797" s="174" t="str">
        <f t="shared" si="55"/>
        <v/>
      </c>
      <c r="O797" s="174">
        <v>790</v>
      </c>
      <c r="P797" s="174" t="str">
        <f t="shared" si="56"/>
        <v/>
      </c>
    </row>
    <row r="798" spans="1:16" x14ac:dyDescent="0.25">
      <c r="A798" s="5"/>
      <c r="B798" s="5"/>
      <c r="C798" s="5"/>
      <c r="D798" s="5"/>
      <c r="E798" s="5"/>
      <c r="F798" s="5"/>
      <c r="G798" s="5"/>
      <c r="H798" s="5"/>
      <c r="I798" s="5"/>
      <c r="J798" s="5"/>
      <c r="M798" s="174" t="str">
        <f t="shared" si="54"/>
        <v/>
      </c>
      <c r="N798" s="174" t="str">
        <f t="shared" si="55"/>
        <v/>
      </c>
      <c r="O798" s="174">
        <v>791</v>
      </c>
      <c r="P798" s="174" t="str">
        <f t="shared" si="56"/>
        <v/>
      </c>
    </row>
    <row r="799" spans="1:16" x14ac:dyDescent="0.25">
      <c r="A799" s="5"/>
      <c r="B799" s="5"/>
      <c r="C799" s="5"/>
      <c r="D799" s="5"/>
      <c r="E799" s="5"/>
      <c r="F799" s="5"/>
      <c r="G799" s="5"/>
      <c r="H799" s="5"/>
      <c r="I799" s="5"/>
      <c r="J799" s="5"/>
      <c r="M799" s="174" t="str">
        <f t="shared" si="54"/>
        <v/>
      </c>
      <c r="N799" s="174" t="str">
        <f t="shared" si="55"/>
        <v/>
      </c>
      <c r="O799" s="174">
        <v>792</v>
      </c>
      <c r="P799" s="174" t="str">
        <f t="shared" si="56"/>
        <v/>
      </c>
    </row>
    <row r="800" spans="1:16" x14ac:dyDescent="0.25">
      <c r="A800" s="5"/>
      <c r="B800" s="5"/>
      <c r="C800" s="5"/>
      <c r="D800" s="5"/>
      <c r="E800" s="5"/>
      <c r="F800" s="5"/>
      <c r="G800" s="5"/>
      <c r="H800" s="5"/>
      <c r="I800" s="5"/>
      <c r="J800" s="5"/>
      <c r="M800" s="174" t="str">
        <f t="shared" si="54"/>
        <v/>
      </c>
      <c r="N800" s="174" t="str">
        <f t="shared" si="55"/>
        <v/>
      </c>
      <c r="O800" s="174">
        <v>793</v>
      </c>
      <c r="P800" s="174" t="str">
        <f t="shared" si="56"/>
        <v/>
      </c>
    </row>
    <row r="801" spans="1:16" x14ac:dyDescent="0.25">
      <c r="A801" s="5"/>
      <c r="B801" s="5"/>
      <c r="C801" s="5"/>
      <c r="D801" s="5"/>
      <c r="E801" s="5"/>
      <c r="F801" s="5"/>
      <c r="G801" s="5"/>
      <c r="H801" s="5"/>
      <c r="I801" s="5"/>
      <c r="J801" s="5"/>
      <c r="M801" s="174" t="str">
        <f t="shared" si="54"/>
        <v/>
      </c>
      <c r="N801" s="174" t="str">
        <f t="shared" si="55"/>
        <v/>
      </c>
      <c r="O801" s="174">
        <v>794</v>
      </c>
      <c r="P801" s="174" t="str">
        <f t="shared" si="56"/>
        <v/>
      </c>
    </row>
    <row r="802" spans="1:16" x14ac:dyDescent="0.25">
      <c r="A802" s="5"/>
      <c r="B802" s="5"/>
      <c r="C802" s="5"/>
      <c r="D802" s="5"/>
      <c r="E802" s="5"/>
      <c r="F802" s="5"/>
      <c r="G802" s="5"/>
      <c r="H802" s="5"/>
      <c r="I802" s="5"/>
      <c r="J802" s="5"/>
      <c r="M802" s="174" t="str">
        <f t="shared" si="54"/>
        <v/>
      </c>
      <c r="N802" s="174" t="str">
        <f t="shared" si="55"/>
        <v/>
      </c>
      <c r="O802" s="174">
        <v>795</v>
      </c>
      <c r="P802" s="174" t="str">
        <f t="shared" si="56"/>
        <v/>
      </c>
    </row>
    <row r="803" spans="1:16" x14ac:dyDescent="0.25">
      <c r="A803" s="5"/>
      <c r="B803" s="5"/>
      <c r="C803" s="5"/>
      <c r="D803" s="5"/>
      <c r="E803" s="5"/>
      <c r="F803" s="5"/>
      <c r="G803" s="5"/>
      <c r="H803" s="5"/>
      <c r="I803" s="5"/>
      <c r="J803" s="5"/>
      <c r="M803" s="174" t="str">
        <f t="shared" si="54"/>
        <v/>
      </c>
      <c r="N803" s="174" t="str">
        <f t="shared" si="55"/>
        <v/>
      </c>
      <c r="O803" s="174">
        <v>796</v>
      </c>
      <c r="P803" s="174" t="str">
        <f t="shared" si="56"/>
        <v/>
      </c>
    </row>
    <row r="804" spans="1:16" x14ac:dyDescent="0.25">
      <c r="A804" s="5"/>
      <c r="B804" s="5"/>
      <c r="C804" s="5"/>
      <c r="D804" s="5"/>
      <c r="E804" s="5"/>
      <c r="F804" s="5"/>
      <c r="G804" s="5"/>
      <c r="H804" s="5"/>
      <c r="I804" s="5"/>
      <c r="J804" s="5"/>
      <c r="M804" s="174" t="str">
        <f t="shared" si="54"/>
        <v/>
      </c>
      <c r="N804" s="174" t="str">
        <f t="shared" si="55"/>
        <v/>
      </c>
      <c r="O804" s="174">
        <v>797</v>
      </c>
      <c r="P804" s="174" t="str">
        <f t="shared" si="56"/>
        <v/>
      </c>
    </row>
    <row r="805" spans="1:16" x14ac:dyDescent="0.25">
      <c r="A805" s="5"/>
      <c r="B805" s="5"/>
      <c r="C805" s="5"/>
      <c r="D805" s="5"/>
      <c r="E805" s="5"/>
      <c r="F805" s="5"/>
      <c r="G805" s="5"/>
      <c r="H805" s="5"/>
      <c r="I805" s="5"/>
      <c r="J805" s="5"/>
      <c r="M805" s="174" t="str">
        <f t="shared" si="54"/>
        <v/>
      </c>
      <c r="N805" s="174" t="str">
        <f t="shared" si="55"/>
        <v/>
      </c>
      <c r="O805" s="174">
        <v>798</v>
      </c>
      <c r="P805" s="174" t="str">
        <f t="shared" si="56"/>
        <v/>
      </c>
    </row>
    <row r="806" spans="1:16" x14ac:dyDescent="0.25">
      <c r="A806" s="5"/>
      <c r="B806" s="5"/>
      <c r="C806" s="5"/>
      <c r="D806" s="5"/>
      <c r="E806" s="5"/>
      <c r="F806" s="5"/>
      <c r="G806" s="5"/>
      <c r="H806" s="5"/>
      <c r="I806" s="5"/>
      <c r="J806" s="5"/>
      <c r="M806" s="174" t="str">
        <f t="shared" si="54"/>
        <v/>
      </c>
      <c r="N806" s="174" t="str">
        <f t="shared" si="55"/>
        <v/>
      </c>
      <c r="O806" s="174">
        <v>799</v>
      </c>
      <c r="P806" s="174" t="str">
        <f t="shared" si="56"/>
        <v/>
      </c>
    </row>
    <row r="807" spans="1:16" x14ac:dyDescent="0.25">
      <c r="A807" s="5"/>
      <c r="B807" s="5"/>
      <c r="C807" s="5"/>
      <c r="D807" s="5"/>
      <c r="E807" s="5"/>
      <c r="F807" s="5"/>
      <c r="G807" s="5"/>
      <c r="H807" s="5"/>
      <c r="I807" s="5"/>
      <c r="J807" s="5"/>
    </row>
    <row r="808" spans="1:16" x14ac:dyDescent="0.25">
      <c r="A808" s="5"/>
      <c r="B808" s="5"/>
      <c r="C808" s="5"/>
      <c r="D808" s="5"/>
      <c r="E808" s="5"/>
      <c r="F808" s="5"/>
      <c r="G808" s="5"/>
      <c r="H808" s="5"/>
      <c r="I808" s="5"/>
      <c r="J808" s="5"/>
    </row>
    <row r="809" spans="1:16" x14ac:dyDescent="0.25">
      <c r="A809" s="5"/>
      <c r="B809" s="5"/>
      <c r="C809" s="5"/>
      <c r="D809" s="5"/>
      <c r="E809" s="5"/>
      <c r="F809" s="5"/>
      <c r="G809" s="5"/>
      <c r="H809" s="5"/>
      <c r="I809" s="5"/>
      <c r="J809" s="5"/>
    </row>
    <row r="810" spans="1:16" x14ac:dyDescent="0.25">
      <c r="A810" s="5"/>
      <c r="B810" s="5"/>
      <c r="C810" s="5"/>
      <c r="D810" s="5"/>
      <c r="E810" s="5"/>
      <c r="F810" s="5"/>
      <c r="G810" s="5"/>
      <c r="H810" s="5"/>
      <c r="I810" s="5"/>
      <c r="J810" s="5"/>
    </row>
    <row r="811" spans="1:16" x14ac:dyDescent="0.25">
      <c r="A811" s="5"/>
      <c r="B811" s="5"/>
      <c r="C811" s="5"/>
      <c r="D811" s="5"/>
      <c r="E811" s="5"/>
      <c r="F811" s="5"/>
      <c r="G811" s="5"/>
      <c r="H811" s="5"/>
      <c r="I811" s="5"/>
      <c r="J811" s="5"/>
    </row>
    <row r="812" spans="1:16" x14ac:dyDescent="0.25">
      <c r="A812" s="5"/>
      <c r="B812" s="5"/>
      <c r="C812" s="5"/>
      <c r="D812" s="5"/>
      <c r="E812" s="5"/>
      <c r="F812" s="5"/>
      <c r="G812" s="5"/>
      <c r="H812" s="5"/>
      <c r="I812" s="5"/>
      <c r="J812" s="5"/>
    </row>
    <row r="813" spans="1:16" x14ac:dyDescent="0.25">
      <c r="A813" s="5"/>
      <c r="B813" s="5"/>
      <c r="C813" s="5"/>
      <c r="D813" s="5"/>
      <c r="E813" s="5"/>
      <c r="F813" s="5"/>
      <c r="G813" s="5"/>
      <c r="H813" s="5"/>
      <c r="I813" s="5"/>
      <c r="J813" s="5"/>
    </row>
    <row r="814" spans="1:16" x14ac:dyDescent="0.25">
      <c r="A814" s="5"/>
      <c r="B814" s="5"/>
      <c r="C814" s="5"/>
      <c r="D814" s="5"/>
      <c r="E814" s="5"/>
      <c r="F814" s="5"/>
      <c r="G814" s="5"/>
      <c r="H814" s="5"/>
      <c r="I814" s="5"/>
      <c r="J814" s="5"/>
    </row>
    <row r="815" spans="1:16" x14ac:dyDescent="0.25">
      <c r="A815" s="5"/>
      <c r="B815" s="5"/>
      <c r="C815" s="5"/>
      <c r="D815" s="5"/>
      <c r="E815" s="5"/>
      <c r="F815" s="5"/>
      <c r="G815" s="5"/>
      <c r="H815" s="5"/>
      <c r="I815" s="5"/>
      <c r="J815" s="5"/>
    </row>
    <row r="816" spans="1:16" x14ac:dyDescent="0.25">
      <c r="A816" s="5"/>
      <c r="B816" s="5"/>
      <c r="C816" s="5"/>
      <c r="D816" s="5"/>
      <c r="E816" s="5"/>
      <c r="F816" s="5"/>
      <c r="G816" s="5"/>
      <c r="H816" s="5"/>
      <c r="I816" s="5"/>
      <c r="J816" s="5"/>
    </row>
    <row r="817" spans="1:10" x14ac:dyDescent="0.25">
      <c r="A817" s="5"/>
      <c r="B817" s="5"/>
      <c r="C817" s="5"/>
      <c r="D817" s="5"/>
      <c r="E817" s="5"/>
      <c r="F817" s="5"/>
      <c r="G817" s="5"/>
      <c r="H817" s="5"/>
      <c r="I817" s="5"/>
      <c r="J817" s="5"/>
    </row>
    <row r="818" spans="1:10" x14ac:dyDescent="0.25">
      <c r="A818" s="5"/>
      <c r="B818" s="5"/>
      <c r="C818" s="5"/>
      <c r="D818" s="5"/>
      <c r="E818" s="5"/>
      <c r="F818" s="5"/>
      <c r="G818" s="5"/>
      <c r="H818" s="5"/>
      <c r="I818" s="5"/>
      <c r="J818" s="5"/>
    </row>
    <row r="819" spans="1:10" x14ac:dyDescent="0.25">
      <c r="A819" s="5"/>
      <c r="B819" s="5"/>
      <c r="C819" s="5"/>
      <c r="D819" s="5"/>
      <c r="E819" s="5"/>
      <c r="F819" s="5"/>
      <c r="G819" s="5"/>
      <c r="H819" s="5"/>
      <c r="I819" s="5"/>
      <c r="J819" s="5"/>
    </row>
    <row r="820" spans="1:10" x14ac:dyDescent="0.25">
      <c r="A820" s="5"/>
      <c r="B820" s="5"/>
      <c r="C820" s="5"/>
      <c r="D820" s="5"/>
      <c r="E820" s="5"/>
      <c r="F820" s="5"/>
      <c r="G820" s="5"/>
      <c r="H820" s="5"/>
      <c r="I820" s="5"/>
      <c r="J820" s="5"/>
    </row>
    <row r="821" spans="1:10" x14ac:dyDescent="0.25">
      <c r="A821" s="5"/>
      <c r="B821" s="5"/>
      <c r="C821" s="5"/>
      <c r="D821" s="5"/>
      <c r="E821" s="5"/>
      <c r="F821" s="5"/>
      <c r="G821" s="5"/>
      <c r="H821" s="5"/>
      <c r="I821" s="5"/>
      <c r="J821" s="5"/>
    </row>
    <row r="822" spans="1:10" x14ac:dyDescent="0.25">
      <c r="A822" s="5"/>
      <c r="B822" s="5"/>
      <c r="C822" s="5"/>
      <c r="D822" s="5"/>
      <c r="E822" s="5"/>
      <c r="F822" s="5"/>
      <c r="G822" s="5"/>
      <c r="H822" s="5"/>
      <c r="I822" s="5"/>
      <c r="J822" s="5"/>
    </row>
    <row r="823" spans="1:10" x14ac:dyDescent="0.25">
      <c r="A823" s="5"/>
      <c r="B823" s="5"/>
      <c r="C823" s="5"/>
      <c r="D823" s="5"/>
      <c r="E823" s="5"/>
      <c r="F823" s="5"/>
      <c r="G823" s="5"/>
      <c r="H823" s="5"/>
      <c r="I823" s="5"/>
      <c r="J823" s="5"/>
    </row>
    <row r="824" spans="1:10" x14ac:dyDescent="0.25">
      <c r="A824" s="5"/>
      <c r="B824" s="5"/>
      <c r="C824" s="5"/>
      <c r="D824" s="5"/>
      <c r="E824" s="5"/>
      <c r="F824" s="5"/>
      <c r="G824" s="5"/>
      <c r="H824" s="5"/>
      <c r="I824" s="5"/>
      <c r="J824" s="5"/>
    </row>
    <row r="825" spans="1:10" x14ac:dyDescent="0.25">
      <c r="A825" s="5"/>
      <c r="B825" s="5"/>
      <c r="C825" s="5"/>
      <c r="D825" s="5"/>
      <c r="E825" s="5"/>
      <c r="F825" s="5"/>
      <c r="G825" s="5"/>
      <c r="H825" s="5"/>
      <c r="I825" s="5"/>
      <c r="J825" s="5"/>
    </row>
    <row r="826" spans="1:10" x14ac:dyDescent="0.25">
      <c r="A826" s="5"/>
      <c r="B826" s="5"/>
      <c r="C826" s="5"/>
      <c r="D826" s="5"/>
      <c r="E826" s="5"/>
      <c r="F826" s="5"/>
      <c r="G826" s="5"/>
      <c r="H826" s="5"/>
      <c r="I826" s="5"/>
      <c r="J826" s="5"/>
    </row>
    <row r="827" spans="1:10" x14ac:dyDescent="0.25">
      <c r="A827" s="5"/>
      <c r="B827" s="5"/>
      <c r="C827" s="5"/>
      <c r="D827" s="5"/>
      <c r="E827" s="5"/>
      <c r="F827" s="5"/>
      <c r="G827" s="5"/>
      <c r="H827" s="5"/>
      <c r="I827" s="5"/>
      <c r="J827" s="5"/>
    </row>
    <row r="828" spans="1:10" x14ac:dyDescent="0.25">
      <c r="A828" s="5"/>
      <c r="B828" s="5"/>
      <c r="C828" s="5"/>
      <c r="D828" s="5"/>
      <c r="E828" s="5"/>
      <c r="F828" s="5"/>
      <c r="G828" s="5"/>
      <c r="H828" s="5"/>
      <c r="I828" s="5"/>
      <c r="J828" s="5"/>
    </row>
    <row r="829" spans="1:10" x14ac:dyDescent="0.25">
      <c r="A829" s="5"/>
      <c r="B829" s="5"/>
      <c r="C829" s="5"/>
      <c r="D829" s="5"/>
      <c r="E829" s="5"/>
      <c r="F829" s="5"/>
      <c r="G829" s="5"/>
      <c r="H829" s="5"/>
      <c r="I829" s="5"/>
      <c r="J829" s="5"/>
    </row>
    <row r="830" spans="1:10" x14ac:dyDescent="0.25">
      <c r="A830" s="5"/>
      <c r="B830" s="5"/>
      <c r="C830" s="5"/>
      <c r="D830" s="5"/>
      <c r="E830" s="5"/>
      <c r="F830" s="5"/>
      <c r="G830" s="5"/>
      <c r="H830" s="5"/>
      <c r="I830" s="5"/>
      <c r="J830" s="5"/>
    </row>
    <row r="831" spans="1:10" x14ac:dyDescent="0.25">
      <c r="A831" s="5"/>
      <c r="B831" s="5"/>
      <c r="C831" s="5"/>
      <c r="D831" s="5"/>
      <c r="E831" s="5"/>
      <c r="F831" s="5"/>
      <c r="G831" s="5"/>
      <c r="H831" s="5"/>
      <c r="I831" s="5"/>
      <c r="J831" s="5"/>
    </row>
    <row r="832" spans="1:10" x14ac:dyDescent="0.25">
      <c r="A832" s="5"/>
      <c r="B832" s="5"/>
      <c r="C832" s="5"/>
      <c r="D832" s="5"/>
      <c r="E832" s="5"/>
      <c r="F832" s="5"/>
      <c r="G832" s="5"/>
      <c r="H832" s="5"/>
      <c r="I832" s="5"/>
      <c r="J832" s="5"/>
    </row>
    <row r="833" spans="1:10" x14ac:dyDescent="0.25">
      <c r="A833" s="5"/>
      <c r="B833" s="5"/>
      <c r="C833" s="5"/>
      <c r="D833" s="5"/>
      <c r="E833" s="5"/>
      <c r="F833" s="5"/>
      <c r="G833" s="5"/>
      <c r="H833" s="5"/>
      <c r="I833" s="5"/>
      <c r="J833" s="5"/>
    </row>
    <row r="834" spans="1:10" x14ac:dyDescent="0.25">
      <c r="A834" s="5"/>
      <c r="B834" s="5"/>
      <c r="C834" s="5"/>
      <c r="D834" s="5"/>
      <c r="E834" s="5"/>
      <c r="F834" s="5"/>
      <c r="G834" s="5"/>
      <c r="H834" s="5"/>
      <c r="I834" s="5"/>
      <c r="J834" s="5"/>
    </row>
    <row r="835" spans="1:10" x14ac:dyDescent="0.25">
      <c r="A835" s="5"/>
      <c r="B835" s="5"/>
      <c r="C835" s="5"/>
      <c r="D835" s="5"/>
      <c r="E835" s="5"/>
      <c r="F835" s="5"/>
      <c r="G835" s="5"/>
      <c r="H835" s="5"/>
      <c r="I835" s="5"/>
      <c r="J835" s="5"/>
    </row>
    <row r="836" spans="1:10" x14ac:dyDescent="0.25">
      <c r="A836" s="5"/>
      <c r="B836" s="5"/>
      <c r="C836" s="5"/>
      <c r="D836" s="5"/>
      <c r="E836" s="5"/>
      <c r="F836" s="5"/>
      <c r="G836" s="5"/>
      <c r="H836" s="5"/>
      <c r="I836" s="5"/>
      <c r="J836" s="5"/>
    </row>
    <row r="837" spans="1:10" x14ac:dyDescent="0.25">
      <c r="A837" s="5"/>
      <c r="B837" s="5"/>
      <c r="C837" s="5"/>
      <c r="D837" s="5"/>
      <c r="E837" s="5"/>
      <c r="F837" s="5"/>
      <c r="G837" s="5"/>
      <c r="H837" s="5"/>
      <c r="I837" s="5"/>
      <c r="J837" s="5"/>
    </row>
    <row r="838" spans="1:10" x14ac:dyDescent="0.25">
      <c r="A838" s="5"/>
      <c r="B838" s="5"/>
      <c r="C838" s="5"/>
      <c r="D838" s="5"/>
      <c r="E838" s="5"/>
      <c r="F838" s="5"/>
      <c r="G838" s="5"/>
      <c r="H838" s="5"/>
      <c r="I838" s="5"/>
      <c r="J838" s="5"/>
    </row>
    <row r="839" spans="1:10" x14ac:dyDescent="0.25">
      <c r="A839" s="5"/>
      <c r="B839" s="5"/>
      <c r="C839" s="5"/>
      <c r="D839" s="5"/>
      <c r="E839" s="5"/>
      <c r="F839" s="5"/>
      <c r="G839" s="5"/>
      <c r="H839" s="5"/>
      <c r="I839" s="5"/>
      <c r="J839" s="5"/>
    </row>
    <row r="840" spans="1:10" x14ac:dyDescent="0.25">
      <c r="A840" s="5"/>
      <c r="B840" s="5"/>
      <c r="C840" s="5"/>
      <c r="D840" s="5"/>
      <c r="E840" s="5"/>
      <c r="F840" s="5"/>
      <c r="G840" s="5"/>
      <c r="H840" s="5"/>
      <c r="I840" s="5"/>
      <c r="J840" s="5"/>
    </row>
    <row r="841" spans="1:10" x14ac:dyDescent="0.25">
      <c r="A841" s="5"/>
      <c r="B841" s="5"/>
      <c r="C841" s="5"/>
      <c r="D841" s="5"/>
      <c r="E841" s="5"/>
      <c r="F841" s="5"/>
      <c r="G841" s="5"/>
      <c r="H841" s="5"/>
      <c r="I841" s="5"/>
      <c r="J841" s="5"/>
    </row>
    <row r="842" spans="1:10" x14ac:dyDescent="0.25">
      <c r="A842" s="5"/>
      <c r="B842" s="5"/>
      <c r="C842" s="5"/>
      <c r="D842" s="5"/>
      <c r="E842" s="5"/>
      <c r="F842" s="5"/>
      <c r="G842" s="5"/>
      <c r="H842" s="5"/>
      <c r="I842" s="5"/>
      <c r="J842" s="5"/>
    </row>
    <row r="843" spans="1:10" x14ac:dyDescent="0.25">
      <c r="A843" s="5"/>
      <c r="B843" s="5"/>
      <c r="C843" s="5"/>
      <c r="D843" s="5"/>
      <c r="E843" s="5"/>
      <c r="F843" s="5"/>
      <c r="G843" s="5"/>
      <c r="H843" s="5"/>
      <c r="I843" s="5"/>
      <c r="J843" s="5"/>
    </row>
    <row r="844" spans="1:10" x14ac:dyDescent="0.25">
      <c r="A844" s="5"/>
      <c r="B844" s="5"/>
      <c r="C844" s="5"/>
      <c r="D844" s="5"/>
      <c r="E844" s="5"/>
      <c r="F844" s="5"/>
      <c r="G844" s="5"/>
      <c r="H844" s="5"/>
      <c r="I844" s="5"/>
      <c r="J844" s="5"/>
    </row>
    <row r="845" spans="1:10" x14ac:dyDescent="0.25">
      <c r="A845" s="5"/>
      <c r="B845" s="5"/>
      <c r="C845" s="5"/>
      <c r="D845" s="5"/>
      <c r="E845" s="5"/>
      <c r="F845" s="5"/>
      <c r="G845" s="5"/>
      <c r="H845" s="5"/>
      <c r="I845" s="5"/>
      <c r="J845" s="5"/>
    </row>
    <row r="846" spans="1:10" x14ac:dyDescent="0.25">
      <c r="A846" s="5"/>
      <c r="B846" s="5"/>
      <c r="C846" s="5"/>
      <c r="D846" s="5"/>
      <c r="E846" s="5"/>
      <c r="F846" s="5"/>
      <c r="G846" s="5"/>
      <c r="H846" s="5"/>
      <c r="I846" s="5"/>
      <c r="J846" s="5"/>
    </row>
    <row r="847" spans="1:10" x14ac:dyDescent="0.25">
      <c r="A847" s="5"/>
      <c r="B847" s="5"/>
      <c r="C847" s="5"/>
      <c r="D847" s="5"/>
      <c r="E847" s="5"/>
      <c r="F847" s="5"/>
      <c r="G847" s="5"/>
      <c r="H847" s="5"/>
      <c r="I847" s="5"/>
      <c r="J847" s="5"/>
    </row>
    <row r="848" spans="1:10" x14ac:dyDescent="0.25">
      <c r="A848" s="5"/>
      <c r="B848" s="5"/>
      <c r="C848" s="5"/>
      <c r="D848" s="5"/>
      <c r="E848" s="5"/>
      <c r="F848" s="5"/>
      <c r="G848" s="5"/>
      <c r="H848" s="5"/>
      <c r="I848" s="5"/>
      <c r="J848" s="5"/>
    </row>
    <row r="849" spans="1:10" x14ac:dyDescent="0.25">
      <c r="A849" s="5"/>
      <c r="B849" s="5"/>
      <c r="C849" s="5"/>
      <c r="D849" s="5"/>
      <c r="E849" s="5"/>
      <c r="F849" s="5"/>
      <c r="G849" s="5"/>
      <c r="H849" s="5"/>
      <c r="I849" s="5"/>
      <c r="J849" s="5"/>
    </row>
    <row r="850" spans="1:10" x14ac:dyDescent="0.25">
      <c r="A850" s="5"/>
      <c r="B850" s="5"/>
      <c r="C850" s="5"/>
      <c r="D850" s="5"/>
      <c r="E850" s="5"/>
      <c r="F850" s="5"/>
      <c r="G850" s="5"/>
      <c r="H850" s="5"/>
      <c r="I850" s="5"/>
      <c r="J850" s="5"/>
    </row>
    <row r="851" spans="1:10" x14ac:dyDescent="0.25">
      <c r="A851" s="5"/>
      <c r="B851" s="5"/>
      <c r="C851" s="5"/>
      <c r="D851" s="5"/>
      <c r="E851" s="5"/>
      <c r="F851" s="5"/>
      <c r="G851" s="5"/>
      <c r="H851" s="5"/>
      <c r="I851" s="5"/>
      <c r="J851" s="5"/>
    </row>
    <row r="852" spans="1:10" x14ac:dyDescent="0.25">
      <c r="A852" s="5"/>
      <c r="B852" s="5"/>
      <c r="C852" s="5"/>
      <c r="D852" s="5"/>
      <c r="E852" s="5"/>
      <c r="F852" s="5"/>
      <c r="G852" s="5"/>
      <c r="H852" s="5"/>
      <c r="I852" s="5"/>
      <c r="J852" s="5"/>
    </row>
    <row r="853" spans="1:10" x14ac:dyDescent="0.25">
      <c r="A853" s="5"/>
      <c r="B853" s="5"/>
      <c r="C853" s="5"/>
      <c r="D853" s="5"/>
      <c r="E853" s="5"/>
      <c r="F853" s="5"/>
      <c r="G853" s="5"/>
      <c r="H853" s="5"/>
      <c r="I853" s="5"/>
      <c r="J853" s="5"/>
    </row>
    <row r="854" spans="1:10" x14ac:dyDescent="0.25">
      <c r="A854" s="5"/>
      <c r="B854" s="5"/>
      <c r="C854" s="5"/>
      <c r="D854" s="5"/>
      <c r="E854" s="5"/>
      <c r="F854" s="5"/>
      <c r="G854" s="5"/>
      <c r="H854" s="5"/>
      <c r="I854" s="5"/>
      <c r="J854" s="5"/>
    </row>
    <row r="855" spans="1:10" x14ac:dyDescent="0.25">
      <c r="A855" s="5"/>
      <c r="B855" s="5"/>
      <c r="C855" s="5"/>
      <c r="D855" s="5"/>
      <c r="E855" s="5"/>
      <c r="F855" s="5"/>
      <c r="G855" s="5"/>
      <c r="H855" s="5"/>
      <c r="I855" s="5"/>
      <c r="J855" s="5"/>
    </row>
    <row r="856" spans="1:10" x14ac:dyDescent="0.25">
      <c r="A856" s="5"/>
      <c r="B856" s="5"/>
      <c r="C856" s="5"/>
      <c r="D856" s="5"/>
      <c r="E856" s="5"/>
      <c r="F856" s="5"/>
      <c r="G856" s="5"/>
      <c r="H856" s="5"/>
      <c r="I856" s="5"/>
      <c r="J856" s="5"/>
    </row>
    <row r="857" spans="1:10" x14ac:dyDescent="0.25">
      <c r="A857" s="5"/>
      <c r="B857" s="5"/>
      <c r="C857" s="5"/>
      <c r="D857" s="5"/>
      <c r="E857" s="5"/>
      <c r="F857" s="5"/>
      <c r="G857" s="5"/>
      <c r="H857" s="5"/>
      <c r="I857" s="5"/>
      <c r="J857" s="5"/>
    </row>
    <row r="858" spans="1:10" x14ac:dyDescent="0.25">
      <c r="A858" s="5"/>
      <c r="B858" s="5"/>
      <c r="C858" s="5"/>
      <c r="D858" s="5"/>
      <c r="E858" s="5"/>
      <c r="F858" s="5"/>
      <c r="G858" s="5"/>
      <c r="H858" s="5"/>
      <c r="I858" s="5"/>
      <c r="J858" s="5"/>
    </row>
    <row r="859" spans="1:10" x14ac:dyDescent="0.25">
      <c r="A859" s="5"/>
      <c r="B859" s="5"/>
      <c r="C859" s="5"/>
      <c r="D859" s="5"/>
      <c r="E859" s="5"/>
      <c r="F859" s="5"/>
      <c r="G859" s="5"/>
      <c r="H859" s="5"/>
      <c r="I859" s="5"/>
      <c r="J859" s="5"/>
    </row>
    <row r="860" spans="1:10" x14ac:dyDescent="0.25">
      <c r="A860" s="5"/>
      <c r="B860" s="5"/>
      <c r="C860" s="5"/>
      <c r="D860" s="5"/>
      <c r="E860" s="5"/>
      <c r="F860" s="5"/>
      <c r="G860" s="5"/>
      <c r="H860" s="5"/>
      <c r="I860" s="5"/>
      <c r="J860" s="5"/>
    </row>
    <row r="861" spans="1:10" x14ac:dyDescent="0.25">
      <c r="A861" s="5"/>
      <c r="B861" s="5"/>
      <c r="C861" s="5"/>
      <c r="D861" s="5"/>
      <c r="E861" s="5"/>
      <c r="F861" s="5"/>
      <c r="G861" s="5"/>
      <c r="H861" s="5"/>
      <c r="I861" s="5"/>
      <c r="J861" s="5"/>
    </row>
    <row r="862" spans="1:10" x14ac:dyDescent="0.25">
      <c r="A862" s="5"/>
      <c r="B862" s="5"/>
      <c r="C862" s="5"/>
      <c r="D862" s="5"/>
      <c r="E862" s="5"/>
      <c r="F862" s="5"/>
      <c r="G862" s="5"/>
      <c r="H862" s="5"/>
      <c r="I862" s="5"/>
      <c r="J862" s="5"/>
    </row>
    <row r="863" spans="1:10" x14ac:dyDescent="0.25">
      <c r="A863" s="5"/>
      <c r="B863" s="5"/>
      <c r="C863" s="5"/>
      <c r="D863" s="5"/>
      <c r="E863" s="5"/>
      <c r="F863" s="5"/>
      <c r="G863" s="5"/>
      <c r="H863" s="5"/>
      <c r="I863" s="5"/>
      <c r="J863" s="5"/>
    </row>
    <row r="864" spans="1:10" x14ac:dyDescent="0.25">
      <c r="A864" s="5"/>
      <c r="B864" s="5"/>
      <c r="C864" s="5"/>
      <c r="D864" s="5"/>
      <c r="E864" s="5"/>
      <c r="F864" s="5"/>
      <c r="G864" s="5"/>
      <c r="H864" s="5"/>
      <c r="I864" s="5"/>
      <c r="J864" s="5"/>
    </row>
    <row r="865" spans="1:10" x14ac:dyDescent="0.25">
      <c r="A865" s="5"/>
      <c r="B865" s="5"/>
      <c r="C865" s="5"/>
      <c r="D865" s="5"/>
      <c r="E865" s="5"/>
      <c r="F865" s="5"/>
      <c r="G865" s="5"/>
      <c r="H865" s="5"/>
      <c r="I865" s="5"/>
      <c r="J865" s="5"/>
    </row>
    <row r="866" spans="1:10" x14ac:dyDescent="0.25">
      <c r="A866" s="5"/>
      <c r="B866" s="5"/>
      <c r="C866" s="5"/>
      <c r="D866" s="5"/>
      <c r="E866" s="5"/>
      <c r="F866" s="5"/>
      <c r="G866" s="5"/>
      <c r="H866" s="5"/>
      <c r="I866" s="5"/>
      <c r="J866" s="5"/>
    </row>
    <row r="867" spans="1:10" x14ac:dyDescent="0.25">
      <c r="A867" s="5"/>
      <c r="B867" s="5"/>
      <c r="C867" s="5"/>
      <c r="D867" s="5"/>
      <c r="E867" s="5"/>
      <c r="F867" s="5"/>
      <c r="G867" s="5"/>
      <c r="H867" s="5"/>
      <c r="I867" s="5"/>
      <c r="J867" s="5"/>
    </row>
    <row r="868" spans="1:10" x14ac:dyDescent="0.25">
      <c r="A868" s="5"/>
      <c r="B868" s="5"/>
      <c r="C868" s="5"/>
      <c r="D868" s="5"/>
      <c r="E868" s="5"/>
      <c r="F868" s="5"/>
      <c r="G868" s="5"/>
      <c r="H868" s="5"/>
      <c r="I868" s="5"/>
      <c r="J868" s="5"/>
    </row>
    <row r="869" spans="1:10" x14ac:dyDescent="0.25">
      <c r="A869" s="5"/>
      <c r="B869" s="5"/>
      <c r="C869" s="5"/>
      <c r="D869" s="5"/>
      <c r="E869" s="5"/>
      <c r="F869" s="5"/>
      <c r="G869" s="5"/>
      <c r="H869" s="5"/>
      <c r="I869" s="5"/>
      <c r="J869" s="5"/>
    </row>
    <row r="870" spans="1:10" x14ac:dyDescent="0.25">
      <c r="A870" s="5"/>
      <c r="B870" s="5"/>
      <c r="C870" s="5"/>
      <c r="D870" s="5"/>
      <c r="E870" s="5"/>
      <c r="F870" s="5"/>
      <c r="G870" s="5"/>
      <c r="H870" s="5"/>
      <c r="I870" s="5"/>
      <c r="J870" s="5"/>
    </row>
    <row r="871" spans="1:10" x14ac:dyDescent="0.25">
      <c r="A871" s="5"/>
      <c r="B871" s="5"/>
      <c r="C871" s="5"/>
      <c r="D871" s="5"/>
      <c r="E871" s="5"/>
      <c r="F871" s="5"/>
      <c r="G871" s="5"/>
      <c r="H871" s="5"/>
      <c r="I871" s="5"/>
      <c r="J871" s="5"/>
    </row>
    <row r="872" spans="1:10" x14ac:dyDescent="0.25">
      <c r="A872" s="5"/>
      <c r="B872" s="5"/>
      <c r="C872" s="5"/>
      <c r="D872" s="5"/>
      <c r="E872" s="5"/>
      <c r="F872" s="5"/>
      <c r="G872" s="5"/>
      <c r="H872" s="5"/>
      <c r="I872" s="5"/>
      <c r="J872" s="5"/>
    </row>
    <row r="873" spans="1:10" x14ac:dyDescent="0.25">
      <c r="A873" s="5"/>
      <c r="B873" s="5"/>
      <c r="C873" s="5"/>
      <c r="D873" s="5"/>
      <c r="E873" s="5"/>
      <c r="F873" s="5"/>
      <c r="G873" s="5"/>
      <c r="H873" s="5"/>
      <c r="I873" s="5"/>
      <c r="J873" s="5"/>
    </row>
    <row r="874" spans="1:10" x14ac:dyDescent="0.25">
      <c r="A874" s="5"/>
      <c r="B874" s="5"/>
      <c r="C874" s="5"/>
      <c r="D874" s="5"/>
      <c r="E874" s="5"/>
      <c r="F874" s="5"/>
      <c r="G874" s="5"/>
      <c r="H874" s="5"/>
      <c r="I874" s="5"/>
      <c r="J874" s="5"/>
    </row>
    <row r="875" spans="1:10" x14ac:dyDescent="0.25">
      <c r="A875" s="5"/>
      <c r="B875" s="5"/>
      <c r="C875" s="5"/>
      <c r="D875" s="5"/>
      <c r="E875" s="5"/>
      <c r="F875" s="5"/>
      <c r="G875" s="5"/>
      <c r="H875" s="5"/>
      <c r="I875" s="5"/>
      <c r="J875" s="5"/>
    </row>
    <row r="876" spans="1:10" x14ac:dyDescent="0.25">
      <c r="A876" s="5"/>
      <c r="B876" s="5"/>
      <c r="C876" s="5"/>
      <c r="D876" s="5"/>
      <c r="E876" s="5"/>
      <c r="F876" s="5"/>
      <c r="G876" s="5"/>
      <c r="H876" s="5"/>
      <c r="I876" s="5"/>
      <c r="J876" s="5"/>
    </row>
    <row r="877" spans="1:10" x14ac:dyDescent="0.25">
      <c r="A877" s="5"/>
      <c r="B877" s="5"/>
      <c r="C877" s="5"/>
      <c r="D877" s="5"/>
      <c r="E877" s="5"/>
      <c r="F877" s="5"/>
      <c r="G877" s="5"/>
      <c r="H877" s="5"/>
      <c r="I877" s="5"/>
      <c r="J877" s="5"/>
    </row>
    <row r="878" spans="1:10" x14ac:dyDescent="0.25">
      <c r="A878" s="5"/>
      <c r="B878" s="5"/>
      <c r="C878" s="5"/>
      <c r="D878" s="5"/>
      <c r="E878" s="5"/>
      <c r="F878" s="5"/>
      <c r="G878" s="5"/>
      <c r="H878" s="5"/>
      <c r="I878" s="5"/>
      <c r="J878" s="5"/>
    </row>
    <row r="879" spans="1:10" x14ac:dyDescent="0.25">
      <c r="A879" s="5"/>
      <c r="B879" s="5"/>
      <c r="C879" s="5"/>
      <c r="D879" s="5"/>
      <c r="E879" s="5"/>
      <c r="F879" s="5"/>
      <c r="G879" s="5"/>
      <c r="H879" s="5"/>
      <c r="I879" s="5"/>
      <c r="J879" s="5"/>
    </row>
    <row r="880" spans="1:10" x14ac:dyDescent="0.25">
      <c r="A880" s="5"/>
      <c r="B880" s="5"/>
      <c r="C880" s="5"/>
      <c r="D880" s="5"/>
      <c r="E880" s="5"/>
      <c r="F880" s="5"/>
      <c r="G880" s="5"/>
      <c r="H880" s="5"/>
      <c r="I880" s="5"/>
      <c r="J880" s="5"/>
    </row>
    <row r="881" spans="1:10" x14ac:dyDescent="0.25">
      <c r="A881" s="5"/>
      <c r="B881" s="5"/>
      <c r="C881" s="5"/>
      <c r="D881" s="5"/>
      <c r="E881" s="5"/>
      <c r="F881" s="5"/>
      <c r="G881" s="5"/>
      <c r="H881" s="5"/>
      <c r="I881" s="5"/>
      <c r="J881" s="5"/>
    </row>
    <row r="882" spans="1:10" x14ac:dyDescent="0.25">
      <c r="A882" s="5"/>
      <c r="B882" s="5"/>
      <c r="C882" s="5"/>
      <c r="D882" s="5"/>
      <c r="E882" s="5"/>
      <c r="F882" s="5"/>
      <c r="G882" s="5"/>
      <c r="H882" s="5"/>
      <c r="I882" s="5"/>
      <c r="J882" s="5"/>
    </row>
    <row r="883" spans="1:10" x14ac:dyDescent="0.25">
      <c r="A883" s="5"/>
      <c r="B883" s="5"/>
      <c r="C883" s="5"/>
      <c r="D883" s="5"/>
      <c r="E883" s="5"/>
      <c r="F883" s="5"/>
      <c r="G883" s="5"/>
      <c r="H883" s="5"/>
      <c r="I883" s="5"/>
      <c r="J883" s="5"/>
    </row>
    <row r="884" spans="1:10" x14ac:dyDescent="0.25">
      <c r="A884" s="5"/>
      <c r="B884" s="5"/>
      <c r="C884" s="5"/>
      <c r="D884" s="5"/>
      <c r="E884" s="5"/>
      <c r="F884" s="5"/>
      <c r="G884" s="5"/>
      <c r="H884" s="5"/>
      <c r="I884" s="5"/>
      <c r="J884" s="5"/>
    </row>
    <row r="885" spans="1:10" x14ac:dyDescent="0.25">
      <c r="A885" s="5"/>
      <c r="B885" s="5"/>
      <c r="C885" s="5"/>
      <c r="D885" s="5"/>
      <c r="E885" s="5"/>
      <c r="F885" s="5"/>
      <c r="G885" s="5"/>
      <c r="H885" s="5"/>
      <c r="I885" s="5"/>
      <c r="J885" s="5"/>
    </row>
    <row r="886" spans="1:10" x14ac:dyDescent="0.25">
      <c r="A886" s="5"/>
      <c r="B886" s="5"/>
      <c r="C886" s="5"/>
      <c r="D886" s="5"/>
      <c r="E886" s="5"/>
      <c r="F886" s="5"/>
      <c r="G886" s="5"/>
      <c r="H886" s="5"/>
      <c r="I886" s="5"/>
      <c r="J886" s="5"/>
    </row>
    <row r="887" spans="1:10" x14ac:dyDescent="0.25">
      <c r="A887" s="5"/>
      <c r="B887" s="5"/>
      <c r="C887" s="5"/>
      <c r="D887" s="5"/>
      <c r="E887" s="5"/>
      <c r="F887" s="5"/>
      <c r="G887" s="5"/>
      <c r="H887" s="5"/>
      <c r="I887" s="5"/>
      <c r="J887" s="5"/>
    </row>
    <row r="888" spans="1:10" x14ac:dyDescent="0.25">
      <c r="A888" s="5"/>
      <c r="B888" s="5"/>
      <c r="C888" s="5"/>
      <c r="D888" s="5"/>
      <c r="E888" s="5"/>
      <c r="F888" s="5"/>
      <c r="G888" s="5"/>
      <c r="H888" s="5"/>
      <c r="I888" s="5"/>
      <c r="J888" s="5"/>
    </row>
    <row r="889" spans="1:10" x14ac:dyDescent="0.25">
      <c r="A889" s="5"/>
      <c r="B889" s="5"/>
      <c r="C889" s="5"/>
      <c r="D889" s="5"/>
      <c r="E889" s="5"/>
      <c r="F889" s="5"/>
      <c r="G889" s="5"/>
      <c r="H889" s="5"/>
      <c r="I889" s="5"/>
      <c r="J889" s="5"/>
    </row>
    <row r="890" spans="1:10" x14ac:dyDescent="0.25">
      <c r="A890" s="5"/>
      <c r="B890" s="5"/>
      <c r="C890" s="5"/>
      <c r="D890" s="5"/>
      <c r="E890" s="5"/>
      <c r="F890" s="5"/>
      <c r="G890" s="5"/>
      <c r="H890" s="5"/>
      <c r="I890" s="5"/>
      <c r="J890" s="5"/>
    </row>
    <row r="891" spans="1:10" x14ac:dyDescent="0.25">
      <c r="A891" s="5"/>
      <c r="B891" s="5"/>
      <c r="C891" s="5"/>
      <c r="D891" s="5"/>
      <c r="E891" s="5"/>
      <c r="F891" s="5"/>
      <c r="G891" s="5"/>
      <c r="H891" s="5"/>
      <c r="I891" s="5"/>
      <c r="J891" s="5"/>
    </row>
    <row r="892" spans="1:10" x14ac:dyDescent="0.25">
      <c r="A892" s="5"/>
      <c r="B892" s="5"/>
      <c r="C892" s="5"/>
      <c r="D892" s="5"/>
      <c r="E892" s="5"/>
      <c r="F892" s="5"/>
      <c r="G892" s="5"/>
      <c r="H892" s="5"/>
      <c r="I892" s="5"/>
      <c r="J892" s="5"/>
    </row>
    <row r="893" spans="1:10" x14ac:dyDescent="0.25">
      <c r="A893" s="5"/>
      <c r="B893" s="5"/>
      <c r="C893" s="5"/>
      <c r="D893" s="5"/>
      <c r="E893" s="5"/>
      <c r="F893" s="5"/>
      <c r="G893" s="5"/>
      <c r="H893" s="5"/>
      <c r="I893" s="5"/>
      <c r="J893" s="5"/>
    </row>
    <row r="894" spans="1:10" x14ac:dyDescent="0.25">
      <c r="A894" s="5"/>
      <c r="B894" s="5"/>
      <c r="C894" s="5"/>
      <c r="D894" s="5"/>
      <c r="E894" s="5"/>
      <c r="F894" s="5"/>
      <c r="G894" s="5"/>
      <c r="H894" s="5"/>
      <c r="I894" s="5"/>
      <c r="J894" s="5"/>
    </row>
    <row r="895" spans="1:10" x14ac:dyDescent="0.25">
      <c r="A895" s="5"/>
      <c r="B895" s="5"/>
      <c r="C895" s="5"/>
      <c r="D895" s="5"/>
      <c r="E895" s="5"/>
      <c r="F895" s="5"/>
      <c r="G895" s="5"/>
      <c r="H895" s="5"/>
      <c r="I895" s="5"/>
      <c r="J895" s="5"/>
    </row>
    <row r="896" spans="1:10" x14ac:dyDescent="0.25">
      <c r="A896" s="5"/>
      <c r="B896" s="5"/>
      <c r="C896" s="5"/>
      <c r="D896" s="5"/>
      <c r="E896" s="5"/>
      <c r="F896" s="5"/>
      <c r="G896" s="5"/>
      <c r="H896" s="5"/>
      <c r="I896" s="5"/>
      <c r="J896" s="5"/>
    </row>
    <row r="897" spans="1:10" x14ac:dyDescent="0.25">
      <c r="A897" s="5"/>
      <c r="B897" s="5"/>
      <c r="C897" s="5"/>
      <c r="D897" s="5"/>
      <c r="E897" s="5"/>
      <c r="F897" s="5"/>
      <c r="G897" s="5"/>
      <c r="H897" s="5"/>
      <c r="I897" s="5"/>
      <c r="J897" s="5"/>
    </row>
    <row r="898" spans="1:10" x14ac:dyDescent="0.25">
      <c r="A898" s="5"/>
      <c r="B898" s="5"/>
      <c r="C898" s="5"/>
      <c r="D898" s="5"/>
      <c r="E898" s="5"/>
      <c r="F898" s="5"/>
      <c r="G898" s="5"/>
      <c r="H898" s="5"/>
      <c r="I898" s="5"/>
      <c r="J898" s="5"/>
    </row>
    <row r="899" spans="1:10" x14ac:dyDescent="0.25">
      <c r="A899" s="5"/>
      <c r="B899" s="5"/>
      <c r="C899" s="5"/>
      <c r="D899" s="5"/>
      <c r="E899" s="5"/>
      <c r="F899" s="5"/>
      <c r="G899" s="5"/>
      <c r="H899" s="5"/>
      <c r="I899" s="5"/>
      <c r="J899" s="5"/>
    </row>
    <row r="900" spans="1:10" x14ac:dyDescent="0.25">
      <c r="A900" s="5"/>
      <c r="B900" s="5"/>
      <c r="C900" s="5"/>
      <c r="D900" s="5"/>
      <c r="E900" s="5"/>
      <c r="F900" s="5"/>
      <c r="G900" s="5"/>
      <c r="H900" s="5"/>
      <c r="I900" s="5"/>
      <c r="J900" s="5"/>
    </row>
    <row r="901" spans="1:10" x14ac:dyDescent="0.25">
      <c r="A901" s="5"/>
      <c r="B901" s="5"/>
      <c r="C901" s="5"/>
      <c r="D901" s="5"/>
      <c r="E901" s="5"/>
      <c r="F901" s="5"/>
      <c r="G901" s="5"/>
      <c r="H901" s="5"/>
      <c r="I901" s="5"/>
      <c r="J901" s="5"/>
    </row>
  </sheetData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706"/>
  <sheetViews>
    <sheetView topLeftCell="B1" workbookViewId="0">
      <selection activeCell="C2" sqref="C2"/>
    </sheetView>
  </sheetViews>
  <sheetFormatPr baseColWidth="10" defaultColWidth="11.42578125" defaultRowHeight="15" x14ac:dyDescent="0.25"/>
  <cols>
    <col min="1" max="1" width="0" style="174" hidden="1" customWidth="1"/>
    <col min="2" max="3" width="6.5703125" style="174" bestFit="1" customWidth="1"/>
    <col min="4" max="4" width="10.5703125" style="174" customWidth="1"/>
    <col min="5" max="5" width="8.5703125" style="174" bestFit="1" customWidth="1"/>
    <col min="6" max="8" width="7.5703125" style="174" bestFit="1" customWidth="1"/>
    <col min="9" max="10" width="9.85546875" style="174" bestFit="1" customWidth="1"/>
    <col min="11" max="11" width="7.5703125" style="174" bestFit="1" customWidth="1"/>
    <col min="12" max="12" width="7.7109375" style="174" customWidth="1"/>
    <col min="13" max="13" width="7.5703125" style="174" bestFit="1" customWidth="1"/>
    <col min="14" max="14" width="7.42578125" style="98" bestFit="1" customWidth="1"/>
    <col min="15" max="15" width="8.42578125" style="174" bestFit="1" customWidth="1"/>
    <col min="16" max="16" width="8.42578125" style="174" customWidth="1"/>
    <col min="17" max="17" width="4" style="174" bestFit="1" customWidth="1"/>
    <col min="18" max="18" width="6.5703125" style="9" bestFit="1" customWidth="1"/>
    <col min="19" max="21" width="11.42578125" style="174"/>
    <col min="22" max="22" width="11.7109375" style="174" bestFit="1" customWidth="1"/>
    <col min="23" max="16384" width="11.42578125" style="174"/>
  </cols>
  <sheetData>
    <row r="1" spans="1:32" x14ac:dyDescent="0.25">
      <c r="B1" s="101" t="s">
        <v>26</v>
      </c>
      <c r="C1" s="101" t="s">
        <v>27</v>
      </c>
      <c r="D1" s="101" t="s">
        <v>95</v>
      </c>
      <c r="E1" s="102" t="s">
        <v>28</v>
      </c>
      <c r="F1" s="102" t="s">
        <v>29</v>
      </c>
      <c r="G1" s="102" t="s">
        <v>30</v>
      </c>
      <c r="H1" s="102" t="s">
        <v>31</v>
      </c>
      <c r="I1" s="102" t="s">
        <v>126</v>
      </c>
      <c r="J1" s="102" t="s">
        <v>127</v>
      </c>
      <c r="K1" s="102" t="s">
        <v>32</v>
      </c>
      <c r="L1" s="106" t="s">
        <v>35</v>
      </c>
      <c r="M1" s="102" t="s">
        <v>33</v>
      </c>
      <c r="N1" s="103" t="s">
        <v>130</v>
      </c>
      <c r="O1" s="101" t="s">
        <v>36</v>
      </c>
      <c r="P1" s="101" t="s">
        <v>137</v>
      </c>
      <c r="Q1" s="102"/>
      <c r="R1" s="104" t="s">
        <v>37</v>
      </c>
      <c r="S1" s="170" t="s">
        <v>38</v>
      </c>
      <c r="T1" s="170" t="s">
        <v>146</v>
      </c>
      <c r="U1" s="6" t="s">
        <v>39</v>
      </c>
      <c r="V1" s="105">
        <f ca="1">SUM(INDIRECT("N"&amp;T3):INDIRECT("N"&amp;T2))</f>
        <v>9.3579092824722579E-5</v>
      </c>
      <c r="X1" s="8" t="s">
        <v>26</v>
      </c>
      <c r="Y1" s="8" t="s">
        <v>40</v>
      </c>
      <c r="Z1" s="8" t="s">
        <v>41</v>
      </c>
      <c r="AA1" s="8" t="s">
        <v>29</v>
      </c>
      <c r="AB1" s="8" t="s">
        <v>30</v>
      </c>
      <c r="AC1" s="8" t="s">
        <v>42</v>
      </c>
      <c r="AD1" s="8" t="s">
        <v>32</v>
      </c>
      <c r="AE1" s="8" t="s">
        <v>33</v>
      </c>
      <c r="AF1" s="8" t="s">
        <v>34</v>
      </c>
    </row>
    <row r="2" spans="1:32" x14ac:dyDescent="0.25">
      <c r="A2" s="9">
        <f>-B2</f>
        <v>-0.31128954190729419</v>
      </c>
      <c r="B2" s="88">
        <f>IF(Sample5!K8&gt;0,Sample5!K8,"" )</f>
        <v>0.31128954190729419</v>
      </c>
      <c r="C2" s="88">
        <f>IF(Sample5!L8&gt;0,Sample5!L8,"")</f>
        <v>0.75888666676735406</v>
      </c>
      <c r="D2" s="88">
        <f>IF(Sample5!M8&gt;0,Sample5!M8,)</f>
        <v>2.2601934725612409</v>
      </c>
      <c r="E2" s="162">
        <f t="shared" ref="E2:E65" si="0">IF(OR(B2="",B2=0),"",B2+1/$U$17)</f>
        <v>0.71128954190729421</v>
      </c>
      <c r="F2" s="162">
        <f t="shared" ref="F2:F65" si="1">IF(OR(B2="",B2=0),"",$V$18-(LN(1+EXP(-$S$11*(I2-V$18))))/$S$11)</f>
        <v>7.7646465800890144E-2</v>
      </c>
      <c r="G2" s="162">
        <f t="shared" ref="G2:G65" si="2">IF(OR(B2="",B2=0),"",B2-F2-H2-V$5*K2)</f>
        <v>0.15682547650110568</v>
      </c>
      <c r="H2" s="162">
        <f t="shared" ref="H2:H65" si="3">IF(OR(B2="",B2=0),"",1/2*(B2-V$5*K2+T$11)+1/2*POWER((B2-V$5*K2+T$11)^2-4*V$11*(B2-V$5*K2),0.5))</f>
        <v>7.6817599605298381E-2</v>
      </c>
      <c r="I2" s="162">
        <f t="shared" ref="I2:I65" si="4">B2-H2-V$5*K2</f>
        <v>0.23447194230199581</v>
      </c>
      <c r="J2" s="162">
        <f>B2-I2-V$5*K2</f>
        <v>7.6817599605298381E-2</v>
      </c>
      <c r="K2" s="162">
        <f t="shared" ref="K2:K65" si="5">IF(OR(B2="",B2=0),"",LN(1+EXP($U$11*(B2-$U$13)))/$U$11)</f>
        <v>1.617356123290643E-2</v>
      </c>
      <c r="L2" s="59">
        <f t="shared" ref="L2:L65" si="6">IF(OR(B2="",B2=0),"",-LN(1+EXP($V$15*(B2-$V$13)))/$V$15)</f>
        <v>-1.4038582921189831E-6</v>
      </c>
      <c r="M2" s="162">
        <f>IF(OR(B2="",B2=0),"",$S$15*F2+$T$17+$T$15*G2+$U$15*J2+S$17*(K2+L2))</f>
        <v>0.75844251703736054</v>
      </c>
      <c r="N2" s="99">
        <f t="shared" ref="N2:N65" si="7">IF(OR(B2="",B2=0),"",(M2-C2)*(M2-C2))</f>
        <v>1.9726898265331218E-7</v>
      </c>
      <c r="O2" s="100">
        <f>IF(OR(B2="",B2=0),"",1/V$17*LN(1+EXP(V$17*(B2-V$5*K2-T$13))))</f>
        <v>7.7271433957365465E-2</v>
      </c>
      <c r="P2" s="100">
        <f>(O2-J2)^2</f>
        <v>2.0596561911614995E-7</v>
      </c>
      <c r="Q2" s="11"/>
      <c r="R2" s="9">
        <f t="shared" ref="R2:R65" si="8">IF(OR(B2="",B2=0),"",T$17+T$15*G2)</f>
        <v>0.72093755839865381</v>
      </c>
      <c r="S2" s="168">
        <v>3.7999999999999999E-2</v>
      </c>
      <c r="T2" s="169">
        <f>LOOKUP(-S2,A2:A700,Q2:Q700)</f>
        <v>238</v>
      </c>
      <c r="U2" s="6" t="s">
        <v>43</v>
      </c>
      <c r="V2" s="7">
        <f ca="1">SUM(INDIRECT("N"&amp;MAX(T2,T3)):N2)</f>
        <v>1.870353576630438E-4</v>
      </c>
      <c r="W2" s="8">
        <v>1</v>
      </c>
      <c r="X2" s="8">
        <f t="shared" ref="X2:X21" si="9">Y2-1/U$17</f>
        <v>0.36640080840322875</v>
      </c>
      <c r="Y2" s="8">
        <f t="shared" ref="Y2:Y21" si="10">C$2+(C$2-T$17)/5-W2*0.005</f>
        <v>0.76640080840322877</v>
      </c>
      <c r="Z2" s="8">
        <f t="shared" ref="Z2:Z21" si="11">Y2</f>
        <v>0.76640080840322877</v>
      </c>
      <c r="AA2" s="8">
        <f t="shared" ref="AA2:AA21" si="12">IF(Z2="","",$S$13-(LN(1+EXP(-$S$11*(X2-AC2-AD2-$S$13))))/$S$11)</f>
        <v>7.8075526736797379E-2</v>
      </c>
      <c r="AB2" s="8">
        <f t="shared" ref="AB2:AB21" si="13">IF(Z2="","",X2-AC2-AD2-AA2)</f>
        <v>0.1574994392619076</v>
      </c>
      <c r="AC2" s="8">
        <f t="shared" ref="AC2:AC21" si="14">IF(Z2="","",1/2*(X2+T$11)+1/2*POWER((X2+T$11)^2-4*V$11*(X2),0.5)-AD2)</f>
        <v>8.0668426962857448E-2</v>
      </c>
      <c r="AD2" s="8">
        <f t="shared" ref="AD2:AD21" si="15">IF(Z2="","",LN(1+EXP($U$11*(X2-$U$13)))/$U$11)</f>
        <v>5.0157415441666291E-2</v>
      </c>
      <c r="AE2" s="8">
        <f t="shared" ref="AE2:AE21" si="16">IF(Z2="","",$S$15*AA2+$T$17+$T$15*AB2+$U$15*AC2+$S$17*AD2)</f>
        <v>0.76042843376986302</v>
      </c>
      <c r="AF2" s="8" t="str">
        <f t="shared" ref="AF2:AF21" si="17">IF(Y2&lt;C$2+0.01,"",(AE2-Y2)*(AE2-Y2))</f>
        <v/>
      </c>
    </row>
    <row r="3" spans="1:32" x14ac:dyDescent="0.25">
      <c r="A3" s="9">
        <f t="shared" ref="A3:A66" si="18">-B3</f>
        <v>-0.30963194780567699</v>
      </c>
      <c r="B3" s="88">
        <f>IF(Sample5!K9&gt;0,Sample5!K9, )</f>
        <v>0.30963194780567699</v>
      </c>
      <c r="C3" s="88">
        <f>IF(Sample5!L9&gt;0,Sample5!L9,"")</f>
        <v>0.75760167985471794</v>
      </c>
      <c r="D3" s="88">
        <f>IF(Sample5!M9&gt;0,Sample5!M9,)</f>
        <v>3.9553385769820579</v>
      </c>
      <c r="E3" s="162">
        <f t="shared" si="0"/>
        <v>0.70963194780567695</v>
      </c>
      <c r="F3" s="162">
        <f t="shared" si="1"/>
        <v>7.7646459113831806E-2</v>
      </c>
      <c r="G3" s="162">
        <f t="shared" si="2"/>
        <v>0.15676889138668668</v>
      </c>
      <c r="H3" s="162">
        <f t="shared" si="3"/>
        <v>7.5216597305158506E-2</v>
      </c>
      <c r="I3" s="162">
        <f t="shared" si="4"/>
        <v>0.23441535050051848</v>
      </c>
      <c r="J3" s="162">
        <f t="shared" ref="J3:J66" si="19">B3-I3-V$5*K3</f>
        <v>7.5216597305158506E-2</v>
      </c>
      <c r="K3" s="162">
        <f t="shared" si="5"/>
        <v>1.5511541385896549E-2</v>
      </c>
      <c r="L3" s="59">
        <f t="shared" si="6"/>
        <v>-1.1894317598738721E-6</v>
      </c>
      <c r="M3" s="162">
        <f t="shared" ref="M3:M66" si="20">IF(OR(B3="",B3=0),"",$S$15*F3+$T$17+$T$15*G3+$U$15*H3+S$17*(K3+L3))</f>
        <v>0.75765196952757952</v>
      </c>
      <c r="N3" s="99">
        <f t="shared" si="7"/>
        <v>2.529051196524829E-9</v>
      </c>
      <c r="O3" s="100">
        <f t="shared" ref="O3:O66" si="21">IF(OR(B3="",B3=0),"",1/V$17*LN(1+EXP(V$17*(B3-V$5*K3-T$13))))</f>
        <v>7.5646139042980384E-2</v>
      </c>
      <c r="P3" s="100">
        <f t="shared" ref="P3:P66" si="22">(O3-J3)^2</f>
        <v>1.8450610453103945E-7</v>
      </c>
      <c r="Q3" s="11">
        <v>1</v>
      </c>
      <c r="R3" s="9">
        <f t="shared" si="8"/>
        <v>0.72092867453568998</v>
      </c>
      <c r="S3" s="168">
        <v>0.18</v>
      </c>
      <c r="T3" s="169">
        <f>IF(LOOKUP(-S$3,A:A,Q:Q)=0,1,LOOKUP(-S$3,A:A,Q:Q))</f>
        <v>91</v>
      </c>
      <c r="U3" s="12" t="s">
        <v>138</v>
      </c>
      <c r="V3" s="13">
        <f ca="1">SUM(INDIRECT("P"&amp;MAX(T2,T3)):P2)</f>
        <v>1.2766456882159119E-4</v>
      </c>
      <c r="W3" s="8">
        <v>2</v>
      </c>
      <c r="X3" s="8">
        <f t="shared" si="9"/>
        <v>0.36140080840322875</v>
      </c>
      <c r="Y3" s="8">
        <f t="shared" si="10"/>
        <v>0.76140080840322877</v>
      </c>
      <c r="Z3" s="8">
        <f t="shared" si="11"/>
        <v>0.76140080840322877</v>
      </c>
      <c r="AA3" s="8">
        <f t="shared" si="12"/>
        <v>7.8075519709968691E-2</v>
      </c>
      <c r="AB3" s="8">
        <f t="shared" si="13"/>
        <v>0.15743763126908955</v>
      </c>
      <c r="AC3" s="8">
        <f t="shared" si="14"/>
        <v>7.9668855433271235E-2</v>
      </c>
      <c r="AD3" s="8">
        <f t="shared" si="15"/>
        <v>4.621880199089929E-2</v>
      </c>
      <c r="AE3" s="8">
        <f t="shared" si="16"/>
        <v>0.7599307051776103</v>
      </c>
      <c r="AF3" s="8" t="str">
        <f t="shared" si="17"/>
        <v/>
      </c>
    </row>
    <row r="4" spans="1:32" x14ac:dyDescent="0.25">
      <c r="A4" s="9">
        <f t="shared" si="18"/>
        <v>-0.30863739134470669</v>
      </c>
      <c r="B4" s="88">
        <f>IF(Sample5!K10&gt;0,Sample5!K10, )</f>
        <v>0.30863739134470669</v>
      </c>
      <c r="C4" s="88">
        <f>IF(Sample5!L10&gt;0,Sample5!L10,"")</f>
        <v>0.75733954636236955</v>
      </c>
      <c r="D4" s="88">
        <f>IF(Sample5!M10&gt;0,Sample5!M10,)</f>
        <v>4.5203869451224818</v>
      </c>
      <c r="E4" s="162">
        <f t="shared" si="0"/>
        <v>0.70863739134470671</v>
      </c>
      <c r="F4" s="162">
        <f t="shared" si="1"/>
        <v>7.7646454958726782E-2</v>
      </c>
      <c r="G4" s="162">
        <f t="shared" si="2"/>
        <v>0.15673382417761833</v>
      </c>
      <c r="H4" s="162">
        <f t="shared" si="3"/>
        <v>7.4257112208361564E-2</v>
      </c>
      <c r="I4" s="162">
        <f t="shared" si="4"/>
        <v>0.23438027913634513</v>
      </c>
      <c r="J4" s="162">
        <f t="shared" si="19"/>
        <v>7.4257112208361564E-2</v>
      </c>
      <c r="K4" s="162">
        <f t="shared" si="5"/>
        <v>1.5124469686060519E-2</v>
      </c>
      <c r="L4" s="59">
        <f t="shared" si="6"/>
        <v>-1.0768344412809686E-6</v>
      </c>
      <c r="M4" s="162">
        <f t="shared" si="20"/>
        <v>0.7571780107950431</v>
      </c>
      <c r="N4" s="99">
        <f t="shared" si="7"/>
        <v>2.6093739511479361E-8</v>
      </c>
      <c r="O4" s="100">
        <f t="shared" si="21"/>
        <v>7.4672299749155735E-2</v>
      </c>
      <c r="P4" s="100">
        <f t="shared" si="22"/>
        <v>1.7238069403071121E-7</v>
      </c>
      <c r="Q4" s="11">
        <v>2</v>
      </c>
      <c r="R4" s="9">
        <f t="shared" si="8"/>
        <v>0.72092316898386632</v>
      </c>
      <c r="S4" s="136" t="s">
        <v>58</v>
      </c>
      <c r="T4" s="137" t="s">
        <v>146</v>
      </c>
      <c r="U4" s="138" t="s">
        <v>101</v>
      </c>
      <c r="V4" s="91" t="s">
        <v>61</v>
      </c>
      <c r="W4" s="8">
        <v>3</v>
      </c>
      <c r="X4" s="8">
        <f t="shared" si="9"/>
        <v>0.35640080840322874</v>
      </c>
      <c r="Y4" s="8">
        <f t="shared" si="10"/>
        <v>0.75640080840322876</v>
      </c>
      <c r="Z4" s="8">
        <f t="shared" si="11"/>
        <v>0.75640080840322876</v>
      </c>
      <c r="AA4" s="8">
        <f t="shared" si="12"/>
        <v>7.8075512093224067E-2</v>
      </c>
      <c r="AB4" s="8">
        <f t="shared" si="13"/>
        <v>0.15737088232878477</v>
      </c>
      <c r="AC4" s="8">
        <f t="shared" si="14"/>
        <v>7.8533525211344421E-2</v>
      </c>
      <c r="AD4" s="8">
        <f t="shared" si="15"/>
        <v>4.2420888769875473E-2</v>
      </c>
      <c r="AE4" s="8">
        <f t="shared" si="16"/>
        <v>0.75936591885654958</v>
      </c>
      <c r="AF4" s="8" t="str">
        <f t="shared" si="17"/>
        <v/>
      </c>
    </row>
    <row r="5" spans="1:32" x14ac:dyDescent="0.25">
      <c r="A5" s="9">
        <f t="shared" si="18"/>
        <v>-0.30764283488373634</v>
      </c>
      <c r="B5" s="88">
        <f>IF(Sample5!K11&gt;0,Sample5!K11, )</f>
        <v>0.30764283488373634</v>
      </c>
      <c r="C5" s="88">
        <f>IF(Sample5!L11&gt;0,Sample5!L11,"")</f>
        <v>0.75695987713179569</v>
      </c>
      <c r="D5" s="88">
        <f>IF(Sample5!M11&gt;0,Sample5!M11,)</f>
        <v>5.6504836814031023</v>
      </c>
      <c r="E5" s="162">
        <f t="shared" si="0"/>
        <v>0.70764283488373636</v>
      </c>
      <c r="F5" s="162">
        <f t="shared" si="1"/>
        <v>7.7646450691335037E-2</v>
      </c>
      <c r="G5" s="162">
        <f t="shared" si="2"/>
        <v>0.15669788300207149</v>
      </c>
      <c r="H5" s="162">
        <f t="shared" si="3"/>
        <v>7.3298501190329823E-2</v>
      </c>
      <c r="I5" s="162">
        <f t="shared" si="4"/>
        <v>0.23434433369340651</v>
      </c>
      <c r="J5" s="162">
        <f t="shared" si="19"/>
        <v>7.3298501190329823E-2</v>
      </c>
      <c r="K5" s="162">
        <f t="shared" si="5"/>
        <v>1.4744938224806372E-2</v>
      </c>
      <c r="L5" s="59">
        <f t="shared" si="6"/>
        <v>-9.7489560566820631E-7</v>
      </c>
      <c r="M5" s="162">
        <f t="shared" si="20"/>
        <v>0.75670434160468114</v>
      </c>
      <c r="N5" s="99">
        <f t="shared" si="7"/>
        <v>6.5298405617709702E-8</v>
      </c>
      <c r="O5" s="100">
        <f t="shared" si="21"/>
        <v>7.3699525585921744E-2</v>
      </c>
      <c r="P5" s="100">
        <f t="shared" si="22"/>
        <v>1.6082056585986488E-7</v>
      </c>
      <c r="Q5" s="11">
        <v>3</v>
      </c>
      <c r="R5" s="9">
        <f t="shared" si="8"/>
        <v>0.72091752621930549</v>
      </c>
      <c r="S5" s="166">
        <v>0</v>
      </c>
      <c r="T5" s="138">
        <f ca="1">Potentiel5!L3</f>
        <v>2</v>
      </c>
      <c r="U5" s="167">
        <f>Potentiel5!N3</f>
        <v>834.57643974324196</v>
      </c>
      <c r="V5" s="92">
        <f>IF(V28=1,1,0)</f>
        <v>0</v>
      </c>
      <c r="W5" s="8">
        <v>4</v>
      </c>
      <c r="X5" s="8">
        <f t="shared" si="9"/>
        <v>0.35140080840322874</v>
      </c>
      <c r="Y5" s="8">
        <f t="shared" si="10"/>
        <v>0.75140080840322876</v>
      </c>
      <c r="Z5" s="8">
        <f t="shared" si="11"/>
        <v>0.75140080840322876</v>
      </c>
      <c r="AA5" s="8">
        <f t="shared" si="12"/>
        <v>7.8075503810165994E-2</v>
      </c>
      <c r="AB5" s="8">
        <f t="shared" si="13"/>
        <v>0.1572985847098779</v>
      </c>
      <c r="AC5" s="8">
        <f t="shared" si="14"/>
        <v>7.7250814527844741E-2</v>
      </c>
      <c r="AD5" s="8">
        <f t="shared" si="15"/>
        <v>3.877590535534009E-2</v>
      </c>
      <c r="AE5" s="8">
        <f t="shared" si="16"/>
        <v>0.75872830525081625</v>
      </c>
      <c r="AF5" s="8" t="str">
        <f t="shared" si="17"/>
        <v/>
      </c>
    </row>
    <row r="6" spans="1:32" x14ac:dyDescent="0.25">
      <c r="A6" s="9">
        <f t="shared" si="18"/>
        <v>-0.30664827842276604</v>
      </c>
      <c r="B6" s="88">
        <f>IF(Sample5!K12&gt;0,Sample5!K12, )</f>
        <v>0.30664827842276604</v>
      </c>
      <c r="C6" s="88">
        <f>IF(Sample5!L12&gt;0,Sample5!L12,"")</f>
        <v>0.75657470016068096</v>
      </c>
      <c r="D6" s="88">
        <f>IF(Sample5!M12&gt;0,Sample5!M12,)</f>
        <v>6.7805804176837228</v>
      </c>
      <c r="E6" s="162">
        <f t="shared" si="0"/>
        <v>0.70664827842276612</v>
      </c>
      <c r="F6" s="162">
        <f t="shared" si="1"/>
        <v>7.7646446307205338E-2</v>
      </c>
      <c r="G6" s="162">
        <f t="shared" si="2"/>
        <v>0.1566610360616241</v>
      </c>
      <c r="H6" s="162">
        <f t="shared" si="3"/>
        <v>7.234079605393659E-2</v>
      </c>
      <c r="I6" s="162">
        <f t="shared" si="4"/>
        <v>0.23430748236882945</v>
      </c>
      <c r="J6" s="162">
        <f t="shared" si="19"/>
        <v>7.234079605393659E-2</v>
      </c>
      <c r="K6" s="162">
        <f t="shared" si="5"/>
        <v>1.4372890076394246E-2</v>
      </c>
      <c r="L6" s="59">
        <f t="shared" si="6"/>
        <v>-8.8260641277910312E-7</v>
      </c>
      <c r="M6" s="162">
        <f t="shared" si="20"/>
        <v>0.75623097249138327</v>
      </c>
      <c r="N6" s="99">
        <f t="shared" si="7"/>
        <v>1.1814871064082126E-7</v>
      </c>
      <c r="O6" s="100">
        <f t="shared" si="21"/>
        <v>7.2727870026739791E-2</v>
      </c>
      <c r="P6" s="100">
        <f t="shared" si="22"/>
        <v>1.49826260421653E-7</v>
      </c>
      <c r="Q6" s="11">
        <v>4</v>
      </c>
      <c r="R6" s="9">
        <f t="shared" si="8"/>
        <v>0.72091174124965518</v>
      </c>
      <c r="S6" s="108">
        <v>700</v>
      </c>
      <c r="T6" s="138">
        <f ca="1">Potentiel5!L4</f>
        <v>60</v>
      </c>
      <c r="U6" s="138">
        <f>Potentiel5!N4</f>
        <v>65</v>
      </c>
      <c r="V6" s="115" t="s">
        <v>165</v>
      </c>
      <c r="W6" s="8">
        <v>5</v>
      </c>
      <c r="X6" s="8">
        <f t="shared" si="9"/>
        <v>0.34640080840322873</v>
      </c>
      <c r="Y6" s="8">
        <f t="shared" si="10"/>
        <v>0.74640080840322875</v>
      </c>
      <c r="Z6" s="8">
        <f t="shared" si="11"/>
        <v>0.74640080840322875</v>
      </c>
      <c r="AA6" s="8">
        <f t="shared" si="12"/>
        <v>7.8075494770826356E-2</v>
      </c>
      <c r="AB6" s="8">
        <f t="shared" si="13"/>
        <v>0.15722002852296285</v>
      </c>
      <c r="AC6" s="8">
        <f t="shared" si="14"/>
        <v>7.5809767542141915E-2</v>
      </c>
      <c r="AD6" s="8">
        <f t="shared" si="15"/>
        <v>3.5295517567297617E-2</v>
      </c>
      <c r="AE6" s="8">
        <f t="shared" si="16"/>
        <v>0.75801240389463331</v>
      </c>
      <c r="AF6" s="8" t="str">
        <f t="shared" si="17"/>
        <v/>
      </c>
    </row>
    <row r="7" spans="1:32" x14ac:dyDescent="0.25">
      <c r="A7" s="9">
        <f t="shared" si="18"/>
        <v>-0.30558741819773105</v>
      </c>
      <c r="B7" s="88">
        <f>IF(Sample5!K13&gt;0,Sample5!K13, )</f>
        <v>0.30558741819773105</v>
      </c>
      <c r="C7" s="88">
        <f>IF(Sample5!L13&gt;0,Sample5!L13,"")</f>
        <v>0.75593305044856551</v>
      </c>
      <c r="D7" s="88">
        <f>IF(Sample5!M13&gt;0,Sample5!M13,)</f>
        <v>6.7805804176837228</v>
      </c>
      <c r="E7" s="162">
        <f t="shared" si="0"/>
        <v>0.70558741819773108</v>
      </c>
      <c r="F7" s="162">
        <f t="shared" si="1"/>
        <v>7.7646441496850363E-2</v>
      </c>
      <c r="G7" s="162">
        <f t="shared" si="2"/>
        <v>0.15662069676338081</v>
      </c>
      <c r="H7" s="162">
        <f t="shared" si="3"/>
        <v>7.1320279937499897E-2</v>
      </c>
      <c r="I7" s="162">
        <f t="shared" si="4"/>
        <v>0.23426713826023116</v>
      </c>
      <c r="J7" s="162">
        <f t="shared" si="19"/>
        <v>7.1320279937499897E-2</v>
      </c>
      <c r="K7" s="162">
        <f t="shared" si="5"/>
        <v>1.3984219250156221E-2</v>
      </c>
      <c r="L7" s="59">
        <f t="shared" si="6"/>
        <v>-7.9377320292217558E-7</v>
      </c>
      <c r="M7" s="162">
        <f t="shared" si="20"/>
        <v>0.755726388626204</v>
      </c>
      <c r="N7" s="99">
        <f t="shared" si="7"/>
        <v>4.2709108821779941E-8</v>
      </c>
      <c r="O7" s="100">
        <f t="shared" si="21"/>
        <v>7.1692733551561444E-2</v>
      </c>
      <c r="P7" s="100">
        <f t="shared" si="22"/>
        <v>1.3872169462750738E-7</v>
      </c>
      <c r="Q7" s="11">
        <v>5</v>
      </c>
      <c r="R7" s="9">
        <f t="shared" si="8"/>
        <v>0.72090540797983105</v>
      </c>
      <c r="S7" s="139" t="s">
        <v>142</v>
      </c>
      <c r="T7" s="139"/>
      <c r="U7" s="14"/>
      <c r="W7" s="8">
        <v>6</v>
      </c>
      <c r="X7" s="8">
        <f t="shared" si="9"/>
        <v>0.34140080840322873</v>
      </c>
      <c r="Y7" s="8">
        <f t="shared" si="10"/>
        <v>0.74140080840322875</v>
      </c>
      <c r="Z7" s="8">
        <f t="shared" si="11"/>
        <v>0.74140080840322875</v>
      </c>
      <c r="AA7" s="8">
        <f t="shared" si="12"/>
        <v>7.8075484868566761E-2</v>
      </c>
      <c r="AB7" s="8">
        <f t="shared" si="13"/>
        <v>0.15713437974798267</v>
      </c>
      <c r="AC7" s="8">
        <f t="shared" si="14"/>
        <v>7.420052688123123E-2</v>
      </c>
      <c r="AD7" s="8">
        <f t="shared" si="15"/>
        <v>3.1990416905448057E-2</v>
      </c>
      <c r="AE7" s="8">
        <f t="shared" si="16"/>
        <v>0.75721327114287862</v>
      </c>
      <c r="AF7" s="8" t="str">
        <f t="shared" si="17"/>
        <v/>
      </c>
    </row>
    <row r="8" spans="1:32" x14ac:dyDescent="0.25">
      <c r="A8" s="9">
        <f t="shared" si="18"/>
        <v>-0.30452655797269612</v>
      </c>
      <c r="B8" s="88">
        <f>IF(Sample5!K14&gt;0,Sample5!K14, )</f>
        <v>0.30452655797269612</v>
      </c>
      <c r="C8" s="88">
        <f>IF(Sample5!L14&gt;0,Sample5!L14,"")</f>
        <v>0.75567652321837087</v>
      </c>
      <c r="D8" s="88">
        <f>IF(Sample5!M14&gt;0,Sample5!M14,)</f>
        <v>8.4757255221045398</v>
      </c>
      <c r="E8" s="162">
        <f t="shared" si="0"/>
        <v>0.70452655797269614</v>
      </c>
      <c r="F8" s="162">
        <f t="shared" si="1"/>
        <v>7.7646436542356034E-2</v>
      </c>
      <c r="G8" s="162">
        <f t="shared" si="2"/>
        <v>0.15657924661668346</v>
      </c>
      <c r="H8" s="162">
        <f t="shared" si="3"/>
        <v>7.0300874813656627E-2</v>
      </c>
      <c r="I8" s="162">
        <f t="shared" si="4"/>
        <v>0.23422568315903949</v>
      </c>
      <c r="J8" s="162">
        <f t="shared" si="19"/>
        <v>7.0300874813656627E-2</v>
      </c>
      <c r="K8" s="162">
        <f t="shared" si="5"/>
        <v>1.3603917675799101E-2</v>
      </c>
      <c r="L8" s="59">
        <f t="shared" si="6"/>
        <v>-7.1388062321511997E-7</v>
      </c>
      <c r="M8" s="162">
        <f t="shared" si="20"/>
        <v>0.75522217278209869</v>
      </c>
      <c r="N8" s="99">
        <f t="shared" si="7"/>
        <v>2.0643431894071786E-7</v>
      </c>
      <c r="O8" s="100">
        <f t="shared" si="21"/>
        <v>7.0659004901785893E-2</v>
      </c>
      <c r="P8" s="100">
        <f t="shared" si="22"/>
        <v>1.2825716002347579E-7</v>
      </c>
      <c r="Q8" s="11">
        <v>6</v>
      </c>
      <c r="R8" s="9">
        <f t="shared" si="8"/>
        <v>0.72089890030679948</v>
      </c>
      <c r="S8" s="15">
        <v>0.13</v>
      </c>
      <c r="T8" s="16">
        <f>LOOKUP(-S8,A2:A700,Q:Q+1)</f>
        <v>125</v>
      </c>
      <c r="U8" s="164" t="s">
        <v>139</v>
      </c>
      <c r="V8" s="165">
        <f ca="1">(INDIRECT("C"&amp;T8)-INDIRECT("C"&amp;T9))/(INDIRECT("B"&amp;T8)-INDIRECT("B"&amp;T9))</f>
        <v>0.15697682954239514</v>
      </c>
      <c r="W8" s="8">
        <v>7</v>
      </c>
      <c r="X8" s="8">
        <f t="shared" si="9"/>
        <v>0.33640080840322872</v>
      </c>
      <c r="Y8" s="8">
        <f t="shared" si="10"/>
        <v>0.73640080840322875</v>
      </c>
      <c r="Z8" s="8">
        <f t="shared" si="11"/>
        <v>0.73640080840322875</v>
      </c>
      <c r="AA8" s="8">
        <f t="shared" si="12"/>
        <v>7.8075473976104981E-2</v>
      </c>
      <c r="AB8" s="8">
        <f t="shared" si="13"/>
        <v>0.15704065247036042</v>
      </c>
      <c r="AC8" s="8">
        <f t="shared" si="14"/>
        <v>7.2414782841317513E-2</v>
      </c>
      <c r="AD8" s="8">
        <f t="shared" si="15"/>
        <v>2.88698991154458E-2</v>
      </c>
      <c r="AE8" s="8">
        <f t="shared" si="16"/>
        <v>0.75632669512761286</v>
      </c>
      <c r="AF8" s="8" t="str">
        <f t="shared" si="17"/>
        <v/>
      </c>
    </row>
    <row r="9" spans="1:32" ht="15.75" thickBot="1" x14ac:dyDescent="0.3">
      <c r="A9" s="9">
        <f t="shared" si="18"/>
        <v>-0.30333309021953175</v>
      </c>
      <c r="B9" s="88">
        <f>IF(Sample5!K15&gt;0,Sample5!K15, )</f>
        <v>0.30333309021953175</v>
      </c>
      <c r="C9" s="88">
        <f>IF(Sample5!L15&gt;0,Sample5!L15,"")</f>
        <v>0.75567652321837087</v>
      </c>
      <c r="D9" s="88">
        <f>IF(Sample5!M15&gt;0,Sample5!M15,)</f>
        <v>9.6058222583851602</v>
      </c>
      <c r="E9" s="162">
        <f t="shared" si="0"/>
        <v>0.70333309021953183</v>
      </c>
      <c r="F9" s="162">
        <f t="shared" si="1"/>
        <v>7.7646430788367735E-2</v>
      </c>
      <c r="G9" s="162">
        <f t="shared" si="2"/>
        <v>0.15653123182318665</v>
      </c>
      <c r="H9" s="162">
        <f t="shared" si="3"/>
        <v>6.9155427607977354E-2</v>
      </c>
      <c r="I9" s="162">
        <f t="shared" si="4"/>
        <v>0.2341776626115544</v>
      </c>
      <c r="J9" s="162">
        <f t="shared" si="19"/>
        <v>6.9155427607977354E-2</v>
      </c>
      <c r="K9" s="162">
        <f t="shared" si="5"/>
        <v>1.3185981932474869E-2</v>
      </c>
      <c r="L9" s="59">
        <f t="shared" si="6"/>
        <v>-6.3357158599938856E-7</v>
      </c>
      <c r="M9" s="162">
        <f t="shared" si="20"/>
        <v>0.7546553882673378</v>
      </c>
      <c r="N9" s="99">
        <f t="shared" si="7"/>
        <v>1.0427165882212994E-6</v>
      </c>
      <c r="O9" s="100">
        <f t="shared" si="21"/>
        <v>6.9497836388538597E-2</v>
      </c>
      <c r="P9" s="100">
        <f t="shared" si="22"/>
        <v>1.1724377300543747E-7</v>
      </c>
      <c r="Q9" s="11">
        <v>7</v>
      </c>
      <c r="R9" s="9">
        <f t="shared" si="8"/>
        <v>0.72089136198422055</v>
      </c>
      <c r="S9" s="15">
        <v>0.18</v>
      </c>
      <c r="T9" s="16">
        <f>LOOKUP(-S9,A2:A700,Q2:Q700+1)</f>
        <v>92</v>
      </c>
      <c r="U9" s="174" t="s">
        <v>54</v>
      </c>
      <c r="V9" s="17">
        <f ca="1">(INDIRECT("M"&amp;T8)-INDIRECT("M"&amp;T9))/(INDIRECT("B"&amp;T8)-INDIRECT("B"&amp;T9))</f>
        <v>0.16598618540910684</v>
      </c>
      <c r="W9" s="8">
        <v>8</v>
      </c>
      <c r="X9" s="8">
        <f t="shared" si="9"/>
        <v>0.33140080840322872</v>
      </c>
      <c r="Y9" s="8">
        <f t="shared" si="10"/>
        <v>0.73140080840322874</v>
      </c>
      <c r="Z9" s="8">
        <f t="shared" si="11"/>
        <v>0.73140080840322874</v>
      </c>
      <c r="AA9" s="8">
        <f t="shared" si="12"/>
        <v>7.8075461940372848E-2</v>
      </c>
      <c r="AB9" s="8">
        <f t="shared" si="13"/>
        <v>0.15693767351371818</v>
      </c>
      <c r="AC9" s="8">
        <f t="shared" si="14"/>
        <v>7.0446210196402348E-2</v>
      </c>
      <c r="AD9" s="8">
        <f t="shared" si="15"/>
        <v>2.5941462752735341E-2</v>
      </c>
      <c r="AE9" s="8">
        <f t="shared" si="16"/>
        <v>0.75534940347018997</v>
      </c>
      <c r="AF9" s="8" t="str">
        <f t="shared" si="17"/>
        <v/>
      </c>
    </row>
    <row r="10" spans="1:32" x14ac:dyDescent="0.25">
      <c r="A10" s="9">
        <f t="shared" si="18"/>
        <v>-0.30213962246636733</v>
      </c>
      <c r="B10" s="88">
        <f>IF(Sample5!K16&gt;0,Sample5!K16, )</f>
        <v>0.30213962246636733</v>
      </c>
      <c r="C10" s="88">
        <f>IF(Sample5!L16&gt;0,Sample5!L16,"")</f>
        <v>0.75464549172536699</v>
      </c>
      <c r="D10" s="88">
        <f>IF(Sample5!M16&gt;0,Sample5!M16,)</f>
        <v>11.300967362806205</v>
      </c>
      <c r="E10" s="162">
        <f t="shared" si="0"/>
        <v>0.70213962246636741</v>
      </c>
      <c r="F10" s="162">
        <f t="shared" si="1"/>
        <v>7.764642483438057E-2</v>
      </c>
      <c r="G10" s="162">
        <f t="shared" si="2"/>
        <v>0.15648168771880211</v>
      </c>
      <c r="H10" s="162">
        <f t="shared" si="3"/>
        <v>6.8011509913184665E-2</v>
      </c>
      <c r="I10" s="162">
        <f t="shared" si="4"/>
        <v>0.23412811255318267</v>
      </c>
      <c r="J10" s="162">
        <f t="shared" si="19"/>
        <v>6.8011509913184665E-2</v>
      </c>
      <c r="K10" s="162">
        <f t="shared" si="5"/>
        <v>1.2778416549171199E-2</v>
      </c>
      <c r="L10" s="59">
        <f t="shared" si="6"/>
        <v>-5.6229677652615712E-7</v>
      </c>
      <c r="M10" s="162">
        <f t="shared" si="20"/>
        <v>0.75408911040988036</v>
      </c>
      <c r="N10" s="99">
        <f t="shared" si="7"/>
        <v>3.0956016822263456E-7</v>
      </c>
      <c r="O10" s="100">
        <f t="shared" si="21"/>
        <v>6.8338656933149486E-2</v>
      </c>
      <c r="P10" s="100">
        <f t="shared" si="22"/>
        <v>1.0702517267186319E-7</v>
      </c>
      <c r="Q10" s="11">
        <v>8</v>
      </c>
      <c r="R10" s="9">
        <f t="shared" si="8"/>
        <v>0.72088358355983218</v>
      </c>
      <c r="S10" s="118" t="s">
        <v>132</v>
      </c>
      <c r="T10" s="119" t="s">
        <v>44</v>
      </c>
      <c r="U10" s="120" t="s">
        <v>133</v>
      </c>
      <c r="V10" s="121" t="s">
        <v>45</v>
      </c>
      <c r="W10" s="8">
        <v>9</v>
      </c>
      <c r="X10" s="8">
        <f t="shared" si="9"/>
        <v>0.32640080840322871</v>
      </c>
      <c r="Y10" s="8">
        <f t="shared" si="10"/>
        <v>0.72640080840322874</v>
      </c>
      <c r="Z10" s="8">
        <f t="shared" si="11"/>
        <v>0.72640080840322874</v>
      </c>
      <c r="AA10" s="8">
        <f t="shared" si="12"/>
        <v>7.8075448575792961E-2</v>
      </c>
      <c r="AB10" s="8">
        <f t="shared" si="13"/>
        <v>0.1568240370023351</v>
      </c>
      <c r="AC10" s="8">
        <f t="shared" si="14"/>
        <v>6.8290861155263449E-2</v>
      </c>
      <c r="AD10" s="8">
        <f t="shared" si="15"/>
        <v>2.3210461669837205E-2</v>
      </c>
      <c r="AE10" s="8">
        <f t="shared" si="16"/>
        <v>0.75427924800249369</v>
      </c>
      <c r="AF10" s="8" t="str">
        <f t="shared" si="17"/>
        <v/>
      </c>
    </row>
    <row r="11" spans="1:32" x14ac:dyDescent="0.25">
      <c r="A11" s="9">
        <f t="shared" si="18"/>
        <v>-0.30094615471320313</v>
      </c>
      <c r="B11" s="88">
        <f>IF(Sample5!K17&gt;0,Sample5!K17, )</f>
        <v>0.30094615471320313</v>
      </c>
      <c r="C11" s="88">
        <f>IF(Sample5!L17&gt;0,Sample5!L17,"")</f>
        <v>0.75387676429261186</v>
      </c>
      <c r="D11" s="88">
        <f>IF(Sample5!M17&gt;0,Sample5!M17,)</f>
        <v>12.996112467227249</v>
      </c>
      <c r="E11" s="162">
        <f t="shared" si="0"/>
        <v>0.70094615471320321</v>
      </c>
      <c r="F11" s="162">
        <f t="shared" si="1"/>
        <v>7.7646418670214698E-2</v>
      </c>
      <c r="G11" s="162">
        <f t="shared" si="2"/>
        <v>0.15643054342327339</v>
      </c>
      <c r="H11" s="162">
        <f t="shared" si="3"/>
        <v>6.6869192619715037E-2</v>
      </c>
      <c r="I11" s="162">
        <f t="shared" si="4"/>
        <v>0.23407696209348811</v>
      </c>
      <c r="J11" s="162">
        <f t="shared" si="19"/>
        <v>6.6869192619715023E-2</v>
      </c>
      <c r="K11" s="162">
        <f t="shared" si="5"/>
        <v>1.2381096038150168E-2</v>
      </c>
      <c r="L11" s="59">
        <f t="shared" si="6"/>
        <v>-4.9903995873819441E-7</v>
      </c>
      <c r="M11" s="162">
        <f t="shared" si="20"/>
        <v>0.75352336269264264</v>
      </c>
      <c r="N11" s="99">
        <f t="shared" si="7"/>
        <v>1.2489269086080204E-7</v>
      </c>
      <c r="O11" s="100">
        <f t="shared" si="21"/>
        <v>6.7181585185669385E-2</v>
      </c>
      <c r="P11" s="100">
        <f t="shared" si="22"/>
        <v>9.7589115263550022E-8</v>
      </c>
      <c r="Q11" s="11">
        <v>9</v>
      </c>
      <c r="R11" s="9">
        <f t="shared" si="8"/>
        <v>0.72087555390543412</v>
      </c>
      <c r="S11" s="122">
        <f>100*T24</f>
        <v>57.676072696245264</v>
      </c>
      <c r="T11" s="141">
        <f>-T26-V19</f>
        <v>-0.23804308856900172</v>
      </c>
      <c r="U11" s="123">
        <f>V25*100</f>
        <v>32.184120917871859</v>
      </c>
      <c r="V11" s="142">
        <f>IF(V5=0,(T11*(T29-T13)+(T29-T13)*(T13))/(T29),(T11*(U13-T13)+(U13-T13)*(T13))/(U13))</f>
        <v>-8.8125955787012771E-4</v>
      </c>
      <c r="W11" s="8">
        <v>10</v>
      </c>
      <c r="X11" s="8">
        <f t="shared" si="9"/>
        <v>0.32140080840322871</v>
      </c>
      <c r="Y11" s="8">
        <f t="shared" si="10"/>
        <v>0.72140080840322873</v>
      </c>
      <c r="Z11" s="8">
        <f t="shared" si="11"/>
        <v>0.72140080840322873</v>
      </c>
      <c r="AA11" s="8">
        <f t="shared" si="12"/>
        <v>7.8075433655392643E-2</v>
      </c>
      <c r="AB11" s="8">
        <f t="shared" si="13"/>
        <v>0.15669804546520466</v>
      </c>
      <c r="AC11" s="8">
        <f t="shared" si="14"/>
        <v>6.5947485306946038E-2</v>
      </c>
      <c r="AD11" s="8">
        <f t="shared" si="15"/>
        <v>2.0679843975685359E-2</v>
      </c>
      <c r="AE11" s="8">
        <f t="shared" si="16"/>
        <v>0.75311535172852007</v>
      </c>
      <c r="AF11" s="8" t="str">
        <f t="shared" si="17"/>
        <v/>
      </c>
    </row>
    <row r="12" spans="1:32" x14ac:dyDescent="0.25">
      <c r="A12" s="9">
        <f t="shared" si="18"/>
        <v>-0.29968638319597413</v>
      </c>
      <c r="B12" s="88">
        <f>IF(Sample5!K18&gt;0,Sample5!K18, )</f>
        <v>0.29968638319597413</v>
      </c>
      <c r="C12" s="88">
        <f>IF(Sample5!L18&gt;0,Sample5!L18,"")</f>
        <v>0.75335922240773034</v>
      </c>
      <c r="D12" s="88">
        <f>IF(Sample5!M18&gt;0,Sample5!M18,)</f>
        <v>14.126209203507869</v>
      </c>
      <c r="E12" s="162">
        <f t="shared" si="0"/>
        <v>0.69968638319597409</v>
      </c>
      <c r="F12" s="162">
        <f t="shared" si="1"/>
        <v>7.7646411923573688E-2</v>
      </c>
      <c r="G12" s="162">
        <f t="shared" si="2"/>
        <v>0.15637473871468438</v>
      </c>
      <c r="H12" s="162">
        <f t="shared" si="3"/>
        <v>6.5665232557716058E-2</v>
      </c>
      <c r="I12" s="162">
        <f t="shared" si="4"/>
        <v>0.23402115063825807</v>
      </c>
      <c r="J12" s="162">
        <f t="shared" si="19"/>
        <v>6.5665232557716058E-2</v>
      </c>
      <c r="K12" s="162">
        <f t="shared" si="5"/>
        <v>1.1972672158634267E-2</v>
      </c>
      <c r="L12" s="59">
        <f t="shared" si="6"/>
        <v>-4.3997238864114774E-7</v>
      </c>
      <c r="M12" s="162">
        <f t="shared" si="20"/>
        <v>0.75292678719934703</v>
      </c>
      <c r="N12" s="99">
        <f t="shared" si="7"/>
        <v>1.8700020944952487E-7</v>
      </c>
      <c r="O12" s="100">
        <f t="shared" si="21"/>
        <v>6.5962656770973238E-2</v>
      </c>
      <c r="P12" s="100">
        <f t="shared" si="22"/>
        <v>8.8461162631652645E-8</v>
      </c>
      <c r="Q12" s="11">
        <v>10</v>
      </c>
      <c r="R12" s="9">
        <f t="shared" si="8"/>
        <v>0.72086679256618569</v>
      </c>
      <c r="S12" s="124" t="s">
        <v>131</v>
      </c>
      <c r="T12" s="125" t="s">
        <v>46</v>
      </c>
      <c r="U12" s="126" t="s">
        <v>47</v>
      </c>
      <c r="V12" s="125" t="s">
        <v>48</v>
      </c>
      <c r="W12" s="8">
        <v>11</v>
      </c>
      <c r="X12" s="8">
        <f t="shared" si="9"/>
        <v>0.31640080840322871</v>
      </c>
      <c r="Y12" s="8">
        <f t="shared" si="10"/>
        <v>0.71640080840322873</v>
      </c>
      <c r="Z12" s="8">
        <f t="shared" si="11"/>
        <v>0.71640080840322873</v>
      </c>
      <c r="AA12" s="8">
        <f t="shared" si="12"/>
        <v>7.8075416898922043E-2</v>
      </c>
      <c r="AB12" s="8">
        <f t="shared" si="13"/>
        <v>0.15655763278799928</v>
      </c>
      <c r="AC12" s="8">
        <f t="shared" si="14"/>
        <v>6.341775501406606E-2</v>
      </c>
      <c r="AD12" s="8">
        <f t="shared" si="15"/>
        <v>1.8350003702241362E-2</v>
      </c>
      <c r="AE12" s="8">
        <f t="shared" si="16"/>
        <v>0.75185820677249415</v>
      </c>
      <c r="AF12" s="8" t="str">
        <f t="shared" si="17"/>
        <v/>
      </c>
    </row>
    <row r="13" spans="1:32" x14ac:dyDescent="0.25">
      <c r="A13" s="9">
        <f t="shared" si="18"/>
        <v>-0.29842661167874512</v>
      </c>
      <c r="B13" s="88">
        <f>IF(Sample5!K19&gt;0,Sample5!K19, )</f>
        <v>0.29842661167874512</v>
      </c>
      <c r="C13" s="88">
        <f>IF(Sample5!L19&gt;0,Sample5!L19,"")</f>
        <v>0.75233530413230632</v>
      </c>
      <c r="D13" s="88">
        <f>IF(Sample5!M19&gt;0,Sample5!M19,)</f>
        <v>16.38640267606911</v>
      </c>
      <c r="E13" s="162">
        <f t="shared" si="0"/>
        <v>0.6984266116787452</v>
      </c>
      <c r="F13" s="162">
        <f t="shared" si="1"/>
        <v>7.764640491700564E-2</v>
      </c>
      <c r="G13" s="162">
        <f t="shared" si="2"/>
        <v>0.15631697354819926</v>
      </c>
      <c r="H13" s="162">
        <f t="shared" si="3"/>
        <v>6.4463233213540222E-2</v>
      </c>
      <c r="I13" s="162">
        <f t="shared" si="4"/>
        <v>0.2339633784652049</v>
      </c>
      <c r="J13" s="162">
        <f t="shared" si="19"/>
        <v>6.4463233213540222E-2</v>
      </c>
      <c r="K13" s="162">
        <f t="shared" si="5"/>
        <v>1.1575358004445282E-2</v>
      </c>
      <c r="L13" s="59">
        <f t="shared" si="6"/>
        <v>-3.8789606264940537E-7</v>
      </c>
      <c r="M13" s="162">
        <f t="shared" si="20"/>
        <v>0.75233086120313231</v>
      </c>
      <c r="N13" s="99">
        <f t="shared" si="7"/>
        <v>1.9739619645259431E-11</v>
      </c>
      <c r="O13" s="100">
        <f t="shared" si="21"/>
        <v>6.4746372022300464E-2</v>
      </c>
      <c r="P13" s="100">
        <f t="shared" si="22"/>
        <v>8.0167585026168643E-8</v>
      </c>
      <c r="Q13" s="11">
        <v>11</v>
      </c>
      <c r="R13" s="9">
        <f t="shared" si="8"/>
        <v>0.7208577234350475</v>
      </c>
      <c r="S13" s="127">
        <f>T25</f>
        <v>7.8077494260573352E-2</v>
      </c>
      <c r="T13" s="128">
        <f>T26</f>
        <v>0.2343842082271336</v>
      </c>
      <c r="U13" s="129">
        <f>V26</f>
        <v>0.32313929644478384</v>
      </c>
      <c r="V13" s="134">
        <f>V29</f>
        <v>0.4</v>
      </c>
      <c r="W13" s="8">
        <v>12</v>
      </c>
      <c r="X13" s="8">
        <f t="shared" si="9"/>
        <v>0.31140080840322881</v>
      </c>
      <c r="Y13" s="8">
        <f t="shared" si="10"/>
        <v>0.71140080840322883</v>
      </c>
      <c r="Z13" s="8">
        <f t="shared" si="11"/>
        <v>0.71140080840322883</v>
      </c>
      <c r="AA13" s="8">
        <f t="shared" si="12"/>
        <v>7.8075397956769474E-2</v>
      </c>
      <c r="AB13" s="8">
        <f t="shared" si="13"/>
        <v>0.15640026245761091</v>
      </c>
      <c r="AC13" s="8">
        <f t="shared" si="14"/>
        <v>6.0706387256833916E-2</v>
      </c>
      <c r="AD13" s="8">
        <f t="shared" si="15"/>
        <v>1.6218760732014507E-2</v>
      </c>
      <c r="AE13" s="8">
        <f t="shared" si="16"/>
        <v>0.75050971789164911</v>
      </c>
      <c r="AF13" s="8" t="str">
        <f t="shared" si="17"/>
        <v/>
      </c>
    </row>
    <row r="14" spans="1:32" x14ac:dyDescent="0.25">
      <c r="A14" s="9">
        <f t="shared" si="18"/>
        <v>-0.2971668401615159</v>
      </c>
      <c r="B14" s="88">
        <f>IF(Sample5!K20&gt;0,Sample5!K20, )</f>
        <v>0.2971668401615159</v>
      </c>
      <c r="C14" s="88">
        <f>IF(Sample5!L20&gt;0,Sample5!L20,"")</f>
        <v>0.75194647541612736</v>
      </c>
      <c r="D14" s="88">
        <f>IF(Sample5!M20&gt;0,Sample5!M20,)</f>
        <v>18.081547780489927</v>
      </c>
      <c r="E14" s="162">
        <f t="shared" si="0"/>
        <v>0.69716684016151587</v>
      </c>
      <c r="F14" s="162">
        <f t="shared" si="1"/>
        <v>7.7646397635883421E-2</v>
      </c>
      <c r="G14" s="162">
        <f t="shared" si="2"/>
        <v>0.15625714808315616</v>
      </c>
      <c r="H14" s="162">
        <f t="shared" si="3"/>
        <v>6.3263294442476289E-2</v>
      </c>
      <c r="I14" s="162">
        <f t="shared" si="4"/>
        <v>0.2339035457190396</v>
      </c>
      <c r="J14" s="162">
        <f t="shared" si="19"/>
        <v>6.3263294442476303E-2</v>
      </c>
      <c r="K14" s="162">
        <f t="shared" si="5"/>
        <v>1.1188988528260731E-2</v>
      </c>
      <c r="L14" s="59">
        <f t="shared" si="6"/>
        <v>-3.4198352653850959E-7</v>
      </c>
      <c r="M14" s="162">
        <f t="shared" si="20"/>
        <v>0.75173561778175491</v>
      </c>
      <c r="N14" s="99">
        <f t="shared" si="7"/>
        <v>4.4460941973146731E-8</v>
      </c>
      <c r="O14" s="100">
        <f t="shared" si="21"/>
        <v>6.3532895556052807E-2</v>
      </c>
      <c r="P14" s="100">
        <f t="shared" si="22"/>
        <v>7.2684760441690805E-8</v>
      </c>
      <c r="Q14" s="11">
        <v>12</v>
      </c>
      <c r="R14" s="9">
        <f t="shared" si="8"/>
        <v>0.7208483308370357</v>
      </c>
      <c r="S14" s="124" t="s">
        <v>129</v>
      </c>
      <c r="T14" s="125" t="s">
        <v>49</v>
      </c>
      <c r="U14" s="126" t="s">
        <v>50</v>
      </c>
      <c r="V14" s="125" t="s">
        <v>124</v>
      </c>
      <c r="W14" s="8">
        <v>13</v>
      </c>
      <c r="X14" s="8">
        <f t="shared" si="9"/>
        <v>0.3064008084032287</v>
      </c>
      <c r="Y14" s="8">
        <f t="shared" si="10"/>
        <v>0.70640080840322872</v>
      </c>
      <c r="Z14" s="8">
        <f t="shared" si="11"/>
        <v>0.70640080840322872</v>
      </c>
      <c r="AA14" s="8">
        <f t="shared" si="12"/>
        <v>7.80753763879007E-2</v>
      </c>
      <c r="AB14" s="8">
        <f t="shared" si="13"/>
        <v>0.15622279187817123</v>
      </c>
      <c r="AC14" s="8">
        <f t="shared" si="14"/>
        <v>5.7821169011041069E-2</v>
      </c>
      <c r="AD14" s="8">
        <f t="shared" si="15"/>
        <v>1.428147112611571E-2</v>
      </c>
      <c r="AE14" s="8">
        <f t="shared" si="16"/>
        <v>0.74907319356423629</v>
      </c>
      <c r="AF14" s="8" t="str">
        <f t="shared" si="17"/>
        <v/>
      </c>
    </row>
    <row r="15" spans="1:32" x14ac:dyDescent="0.25">
      <c r="A15" s="9">
        <f t="shared" si="18"/>
        <v>-0.2959070686442869</v>
      </c>
      <c r="B15" s="88">
        <f>IF(Sample5!K21&gt;0,Sample5!K21, )</f>
        <v>0.2959070686442869</v>
      </c>
      <c r="C15" s="88">
        <f>IF(Sample5!L21&gt;0,Sample5!L21,"")</f>
        <v>0.7513019387538562</v>
      </c>
      <c r="D15" s="88">
        <f>IF(Sample5!M21&gt;0,Sample5!M21,)</f>
        <v>20.906789621191592</v>
      </c>
      <c r="E15" s="162">
        <f t="shared" si="0"/>
        <v>0.69590706864428697</v>
      </c>
      <c r="F15" s="162">
        <f t="shared" si="1"/>
        <v>7.7646390064513335E-2</v>
      </c>
      <c r="G15" s="162">
        <f t="shared" si="2"/>
        <v>0.15619515598035361</v>
      </c>
      <c r="H15" s="162">
        <f t="shared" si="3"/>
        <v>6.2065522599419935E-2</v>
      </c>
      <c r="I15" s="162">
        <f t="shared" si="4"/>
        <v>0.23384154604486695</v>
      </c>
      <c r="J15" s="162">
        <f t="shared" si="19"/>
        <v>6.2065522599419942E-2</v>
      </c>
      <c r="K15" s="162">
        <f t="shared" si="5"/>
        <v>1.0813393542420108E-2</v>
      </c>
      <c r="L15" s="59">
        <f t="shared" si="6"/>
        <v>-3.0150525335814384E-7</v>
      </c>
      <c r="M15" s="162">
        <f t="shared" si="20"/>
        <v>0.75114109216602909</v>
      </c>
      <c r="N15" s="99">
        <f t="shared" si="7"/>
        <v>2.5871624815625043E-8</v>
      </c>
      <c r="O15" s="100">
        <f t="shared" si="21"/>
        <v>6.23224013753573E-2</v>
      </c>
      <c r="P15" s="100">
        <f t="shared" si="22"/>
        <v>6.5986705527075419E-8</v>
      </c>
      <c r="Q15" s="11">
        <v>13</v>
      </c>
      <c r="R15" s="9">
        <f t="shared" si="8"/>
        <v>0.72083859807689576</v>
      </c>
      <c r="S15" s="127">
        <v>0</v>
      </c>
      <c r="T15" s="130">
        <f>V24</f>
        <v>0.157</v>
      </c>
      <c r="U15" s="129">
        <f>V27</f>
        <v>0.48823393117480224</v>
      </c>
      <c r="V15" s="176">
        <f>V30*100</f>
        <v>100</v>
      </c>
      <c r="W15" s="8">
        <v>14</v>
      </c>
      <c r="X15" s="8">
        <f t="shared" si="9"/>
        <v>0.3014008084032288</v>
      </c>
      <c r="Y15" s="8">
        <f t="shared" si="10"/>
        <v>0.70140080840322883</v>
      </c>
      <c r="Z15" s="8">
        <f t="shared" si="11"/>
        <v>0.70140080840322883</v>
      </c>
      <c r="AA15" s="8">
        <f t="shared" si="12"/>
        <v>7.8075351629181874E-2</v>
      </c>
      <c r="AB15" s="8">
        <f t="shared" si="13"/>
        <v>0.15602128971715939</v>
      </c>
      <c r="AC15" s="8">
        <f t="shared" si="14"/>
        <v>5.4772910862028179E-2</v>
      </c>
      <c r="AD15" s="8">
        <f t="shared" si="15"/>
        <v>1.2531256194859359E-2</v>
      </c>
      <c r="AE15" s="8">
        <f t="shared" si="16"/>
        <v>0.74755329466562936</v>
      </c>
      <c r="AF15" s="8" t="str">
        <f t="shared" si="17"/>
        <v/>
      </c>
    </row>
    <row r="16" spans="1:32" x14ac:dyDescent="0.25">
      <c r="A16" s="9">
        <f t="shared" si="18"/>
        <v>-0.29424947454266975</v>
      </c>
      <c r="B16" s="88">
        <f>IF(Sample5!K22&gt;0,Sample5!K22, )</f>
        <v>0.29424947454266975</v>
      </c>
      <c r="C16" s="88">
        <f>IF(Sample5!L22&gt;0,Sample5!L22,"")</f>
        <v>0.74950321927265728</v>
      </c>
      <c r="D16" s="88">
        <f>IF(Sample5!M22&gt;0,Sample5!M22,)</f>
        <v>24.297079830033454</v>
      </c>
      <c r="E16" s="162">
        <f t="shared" si="0"/>
        <v>0.69424947454266972</v>
      </c>
      <c r="F16" s="162">
        <f t="shared" si="1"/>
        <v>7.7646379631430854E-2</v>
      </c>
      <c r="G16" s="162">
        <f t="shared" si="2"/>
        <v>0.15611009460953768</v>
      </c>
      <c r="H16" s="162">
        <f t="shared" si="3"/>
        <v>6.0493000301701252E-2</v>
      </c>
      <c r="I16" s="162">
        <f t="shared" si="4"/>
        <v>0.23375647424096851</v>
      </c>
      <c r="J16" s="162">
        <f t="shared" si="19"/>
        <v>6.0493000301701239E-2</v>
      </c>
      <c r="K16" s="162">
        <f t="shared" si="5"/>
        <v>1.0335309958647584E-2</v>
      </c>
      <c r="L16" s="59">
        <f t="shared" si="6"/>
        <v>-2.5545092904206779E-7</v>
      </c>
      <c r="M16" s="162">
        <f t="shared" si="20"/>
        <v>0.75035997878753569</v>
      </c>
      <c r="N16" s="99">
        <f t="shared" si="7"/>
        <v>7.3403686633467541E-7</v>
      </c>
      <c r="O16" s="100">
        <f t="shared" si="21"/>
        <v>6.0734500397784191E-2</v>
      </c>
      <c r="P16" s="100">
        <f t="shared" si="22"/>
        <v>5.8322296408075413E-8</v>
      </c>
      <c r="Q16" s="11">
        <v>14</v>
      </c>
      <c r="R16" s="9">
        <f t="shared" si="8"/>
        <v>0.72082524344167764</v>
      </c>
      <c r="S16" s="124" t="s">
        <v>51</v>
      </c>
      <c r="T16" s="125" t="s">
        <v>128</v>
      </c>
      <c r="U16" s="126" t="s">
        <v>52</v>
      </c>
      <c r="V16" s="131" t="s">
        <v>53</v>
      </c>
      <c r="W16" s="8">
        <v>15</v>
      </c>
      <c r="X16" s="8">
        <f t="shared" si="9"/>
        <v>0.2964008084032288</v>
      </c>
      <c r="Y16" s="8">
        <f t="shared" si="10"/>
        <v>0.69640080840322882</v>
      </c>
      <c r="Z16" s="8">
        <f t="shared" si="11"/>
        <v>0.69640080840322882</v>
      </c>
      <c r="AA16" s="8">
        <f t="shared" si="12"/>
        <v>7.807532295210079E-2</v>
      </c>
      <c r="AB16" s="8">
        <f t="shared" si="13"/>
        <v>0.15579078779264882</v>
      </c>
      <c r="AC16" s="8">
        <f t="shared" si="14"/>
        <v>5.1575370735460938E-2</v>
      </c>
      <c r="AD16" s="8">
        <f t="shared" si="15"/>
        <v>1.0959326923018252E-2</v>
      </c>
      <c r="AE16" s="8">
        <f t="shared" si="16"/>
        <v>0.74595595827739802</v>
      </c>
      <c r="AF16" s="8" t="str">
        <f t="shared" si="17"/>
        <v/>
      </c>
    </row>
    <row r="17" spans="1:32" ht="15.75" thickBot="1" x14ac:dyDescent="0.3">
      <c r="A17" s="9">
        <f t="shared" si="18"/>
        <v>-0.29272448796918205</v>
      </c>
      <c r="B17" s="88">
        <f>IF(Sample5!K23&gt;0,Sample5!K23, )</f>
        <v>0.29272448796918205</v>
      </c>
      <c r="C17" s="88">
        <f>IF(Sample5!L23&gt;0,Sample5!L23,"")</f>
        <v>0.74912042846538496</v>
      </c>
      <c r="D17" s="88">
        <f>IF(Sample5!M23&gt;0,Sample5!M23,)</f>
        <v>28.252418407015512</v>
      </c>
      <c r="E17" s="162">
        <f t="shared" si="0"/>
        <v>0.69272448796918207</v>
      </c>
      <c r="F17" s="162">
        <f t="shared" si="1"/>
        <v>7.7646369527449091E-2</v>
      </c>
      <c r="G17" s="162">
        <f t="shared" si="2"/>
        <v>0.15602811233270364</v>
      </c>
      <c r="H17" s="162">
        <f t="shared" si="3"/>
        <v>5.9050006109029343E-2</v>
      </c>
      <c r="I17" s="162">
        <f t="shared" si="4"/>
        <v>0.23367448186015272</v>
      </c>
      <c r="J17" s="162">
        <f t="shared" si="19"/>
        <v>5.9050006109029329E-2</v>
      </c>
      <c r="K17" s="162">
        <f t="shared" si="5"/>
        <v>9.9113285247109835E-3</v>
      </c>
      <c r="L17" s="59">
        <f t="shared" si="6"/>
        <v>-2.1932035777807542E-7</v>
      </c>
      <c r="M17" s="162">
        <f t="shared" si="20"/>
        <v>0.74964258884272217</v>
      </c>
      <c r="N17" s="99">
        <f t="shared" si="7"/>
        <v>2.7265145966093832E-7</v>
      </c>
      <c r="O17" s="100">
        <f t="shared" si="21"/>
        <v>5.9278856445820295E-2</v>
      </c>
      <c r="P17" s="100">
        <f t="shared" si="22"/>
        <v>5.2372476649338488E-8</v>
      </c>
      <c r="Q17" s="11">
        <v>15</v>
      </c>
      <c r="R17" s="9">
        <f t="shared" si="8"/>
        <v>0.72081237222421468</v>
      </c>
      <c r="S17" s="132">
        <f>V28</f>
        <v>0</v>
      </c>
      <c r="T17" s="140">
        <v>0.69631595858798023</v>
      </c>
      <c r="U17" s="133">
        <v>2.5</v>
      </c>
      <c r="V17" s="163">
        <v>51.509894813474659</v>
      </c>
      <c r="W17" s="8">
        <v>16</v>
      </c>
      <c r="X17" s="8">
        <f t="shared" si="9"/>
        <v>0.29140080840322879</v>
      </c>
      <c r="Y17" s="8">
        <f t="shared" si="10"/>
        <v>0.69140080840322882</v>
      </c>
      <c r="Z17" s="8">
        <f t="shared" si="11"/>
        <v>0.69140080840322882</v>
      </c>
      <c r="AA17" s="8">
        <f t="shared" si="12"/>
        <v>7.807528940079525E-2</v>
      </c>
      <c r="AB17" s="8">
        <f t="shared" si="13"/>
        <v>0.15552494136194564</v>
      </c>
      <c r="AC17" s="8">
        <f t="shared" si="14"/>
        <v>4.824520503519996E-2</v>
      </c>
      <c r="AD17" s="8">
        <f t="shared" si="15"/>
        <v>9.5553726052879494E-3</v>
      </c>
      <c r="AE17" s="8">
        <f t="shared" si="16"/>
        <v>0.74428832049647575</v>
      </c>
      <c r="AF17" s="8" t="str">
        <f t="shared" si="17"/>
        <v/>
      </c>
    </row>
    <row r="18" spans="1:32" x14ac:dyDescent="0.25">
      <c r="A18" s="9">
        <f t="shared" si="18"/>
        <v>-0.29139841268788835</v>
      </c>
      <c r="B18" s="88">
        <f>IF(Sample5!K24&gt;0,Sample5!K24, )</f>
        <v>0.29139841268788835</v>
      </c>
      <c r="C18" s="88">
        <f>IF(Sample5!L24&gt;0,Sample5!L24,"")</f>
        <v>0.74822218576269639</v>
      </c>
      <c r="D18" s="88">
        <f>IF(Sample5!M24&gt;0,Sample5!M24,)</f>
        <v>31.077660247717176</v>
      </c>
      <c r="E18" s="162">
        <f t="shared" si="0"/>
        <v>0.69139841268788838</v>
      </c>
      <c r="F18" s="162">
        <f t="shared" si="1"/>
        <v>7.7646360319111055E-2</v>
      </c>
      <c r="G18" s="162">
        <f t="shared" si="2"/>
        <v>0.15595373335471224</v>
      </c>
      <c r="H18" s="162">
        <f t="shared" si="3"/>
        <v>5.7798319014065062E-2</v>
      </c>
      <c r="I18" s="162">
        <f t="shared" si="4"/>
        <v>0.23360009367382328</v>
      </c>
      <c r="J18" s="162">
        <f t="shared" si="19"/>
        <v>5.7798319014065069E-2</v>
      </c>
      <c r="K18" s="162">
        <f t="shared" si="5"/>
        <v>9.5547383812932402E-3</v>
      </c>
      <c r="L18" s="59">
        <f t="shared" si="6"/>
        <v>-1.9208295107769123E-7</v>
      </c>
      <c r="M18" s="162">
        <f t="shared" si="20"/>
        <v>0.7490197952322023</v>
      </c>
      <c r="N18" s="99">
        <f t="shared" si="7"/>
        <v>6.3618086584550086E-7</v>
      </c>
      <c r="O18" s="100">
        <f t="shared" si="21"/>
        <v>5.801744569167569E-2</v>
      </c>
      <c r="P18" s="100">
        <f t="shared" si="22"/>
        <v>4.8016500840668784E-8</v>
      </c>
      <c r="Q18" s="11">
        <v>16</v>
      </c>
      <c r="R18" s="9">
        <f t="shared" si="8"/>
        <v>0.72080069472467001</v>
      </c>
      <c r="S18" s="174" t="s">
        <v>136</v>
      </c>
      <c r="U18" s="148" t="s">
        <v>125</v>
      </c>
      <c r="V18" s="147">
        <f>S13-(1/2*(S13+T$11)+1/2*POWER((S13+T$11)^2-4*V$11*(S13),0.5))</f>
        <v>7.7648511315825341E-2</v>
      </c>
      <c r="W18" s="8">
        <v>17</v>
      </c>
      <c r="X18" s="8">
        <f t="shared" si="9"/>
        <v>0.28640080840322879</v>
      </c>
      <c r="Y18" s="8">
        <f t="shared" si="10"/>
        <v>0.68640080840322881</v>
      </c>
      <c r="Z18" s="8">
        <f t="shared" si="11"/>
        <v>0.68640080840322881</v>
      </c>
      <c r="AA18" s="8">
        <f t="shared" si="12"/>
        <v>7.807524970197488E-2</v>
      </c>
      <c r="AB18" s="8">
        <f t="shared" si="13"/>
        <v>0.15521556129045588</v>
      </c>
      <c r="AC18" s="8">
        <f t="shared" si="14"/>
        <v>4.4802017736633525E-2</v>
      </c>
      <c r="AD18" s="8">
        <f t="shared" si="15"/>
        <v>8.3079796741644969E-3</v>
      </c>
      <c r="AE18" s="8">
        <f t="shared" si="16"/>
        <v>0.74255866695470163</v>
      </c>
      <c r="AF18" s="8" t="str">
        <f t="shared" si="17"/>
        <v/>
      </c>
    </row>
    <row r="19" spans="1:32" x14ac:dyDescent="0.25">
      <c r="A19" s="9">
        <f t="shared" si="18"/>
        <v>-0.29013864117065935</v>
      </c>
      <c r="B19" s="88">
        <f>IF(Sample5!K25&gt;0,Sample5!K25, )</f>
        <v>0.29013864117065935</v>
      </c>
      <c r="C19" s="88">
        <f>IF(Sample5!L25&gt;0,Sample5!L25,"")</f>
        <v>0.74707000404711421</v>
      </c>
      <c r="D19" s="88">
        <f>IF(Sample5!M25&gt;0,Sample5!M25,)</f>
        <v>33.902902088418614</v>
      </c>
      <c r="E19" s="162">
        <f t="shared" si="0"/>
        <v>0.69013864117065937</v>
      </c>
      <c r="F19" s="162">
        <f t="shared" si="1"/>
        <v>7.7646351183006307E-2</v>
      </c>
      <c r="G19" s="162">
        <f t="shared" si="2"/>
        <v>0.15588025186264282</v>
      </c>
      <c r="H19" s="162">
        <f t="shared" si="3"/>
        <v>5.6612038125010242E-2</v>
      </c>
      <c r="I19" s="162">
        <f t="shared" si="4"/>
        <v>0.23352660304564909</v>
      </c>
      <c r="J19" s="162">
        <f t="shared" si="19"/>
        <v>5.6612038125010256E-2</v>
      </c>
      <c r="K19" s="162">
        <f t="shared" si="5"/>
        <v>9.2261844573399768E-3</v>
      </c>
      <c r="L19" s="59">
        <f t="shared" si="6"/>
        <v>-1.6934724324001978E-7</v>
      </c>
      <c r="M19" s="162">
        <f t="shared" si="20"/>
        <v>0.74842907605600661</v>
      </c>
      <c r="N19" s="99">
        <f t="shared" si="7"/>
        <v>1.8470767253548333E-6</v>
      </c>
      <c r="O19" s="100">
        <f t="shared" si="21"/>
        <v>5.6823115111720203E-2</v>
      </c>
      <c r="P19" s="100">
        <f t="shared" si="22"/>
        <v>4.4553494318551311E-8</v>
      </c>
      <c r="Q19" s="11">
        <v>17</v>
      </c>
      <c r="R19" s="9">
        <f t="shared" si="8"/>
        <v>0.72078915813041511</v>
      </c>
      <c r="S19" s="174" t="s">
        <v>145</v>
      </c>
      <c r="U19" s="145" t="s">
        <v>63</v>
      </c>
      <c r="V19" s="146">
        <f>IF(V$5=0,-T13/T29*(T29-T13)/(1/T27-(T29-T13)/T29)-T13,-T13/U13*(U13-T13)/(1/T27-(U13-T13)/U13)-T13)</f>
        <v>3.6588803418681204E-3</v>
      </c>
      <c r="W19" s="8">
        <v>18</v>
      </c>
      <c r="X19" s="8">
        <f t="shared" si="9"/>
        <v>0.28140080840322879</v>
      </c>
      <c r="Y19" s="8">
        <f t="shared" si="10"/>
        <v>0.68140080840322881</v>
      </c>
      <c r="Z19" s="8">
        <f t="shared" si="11"/>
        <v>0.68140080840322881</v>
      </c>
      <c r="AA19" s="8">
        <f t="shared" si="12"/>
        <v>7.8075202132074223E-2</v>
      </c>
      <c r="AB19" s="8">
        <f t="shared" si="13"/>
        <v>0.1548519685176126</v>
      </c>
      <c r="AC19" s="8">
        <f t="shared" si="14"/>
        <v>4.1268589236910694E-2</v>
      </c>
      <c r="AD19" s="8">
        <f t="shared" si="15"/>
        <v>7.205048516631298E-3</v>
      </c>
      <c r="AE19" s="8">
        <f t="shared" si="16"/>
        <v>0.74077644320242042</v>
      </c>
      <c r="AF19" s="8" t="str">
        <f t="shared" si="17"/>
        <v/>
      </c>
    </row>
    <row r="20" spans="1:32" x14ac:dyDescent="0.25">
      <c r="A20" s="9">
        <f t="shared" si="18"/>
        <v>-0.28881256588936555</v>
      </c>
      <c r="B20" s="88">
        <f>IF(Sample5!K26&gt;0,Sample5!K26, )</f>
        <v>0.28881256588936555</v>
      </c>
      <c r="C20" s="88">
        <f>IF(Sample5!L26&gt;0,Sample5!L26,"")</f>
        <v>0.7465603705657482</v>
      </c>
      <c r="D20" s="88">
        <f>IF(Sample5!M26&gt;0,Sample5!M26,)</f>
        <v>37.293192297260703</v>
      </c>
      <c r="E20" s="162">
        <f t="shared" si="0"/>
        <v>0.68881256588936557</v>
      </c>
      <c r="F20" s="162">
        <f t="shared" si="1"/>
        <v>7.7646341130972019E-2</v>
      </c>
      <c r="G20" s="162">
        <f t="shared" si="2"/>
        <v>0.15579976181543004</v>
      </c>
      <c r="H20" s="162">
        <f t="shared" si="3"/>
        <v>5.5366462942963476E-2</v>
      </c>
      <c r="I20" s="162">
        <f t="shared" si="4"/>
        <v>0.23344610294640206</v>
      </c>
      <c r="J20" s="162">
        <f t="shared" si="19"/>
        <v>5.536646294296349E-2</v>
      </c>
      <c r="K20" s="162">
        <f t="shared" si="5"/>
        <v>8.8908686131738118E-3</v>
      </c>
      <c r="L20" s="59">
        <f t="shared" si="6"/>
        <v>-1.4831595422289654E-7</v>
      </c>
      <c r="M20" s="162">
        <f t="shared" si="20"/>
        <v>0.74780830705088985</v>
      </c>
      <c r="N20" s="99">
        <f t="shared" si="7"/>
        <v>1.5573454709477059E-6</v>
      </c>
      <c r="O20" s="100">
        <f t="shared" si="21"/>
        <v>5.557040750812757E-2</v>
      </c>
      <c r="P20" s="100">
        <f t="shared" si="22"/>
        <v>4.1593385659965583E-8</v>
      </c>
      <c r="Q20" s="11">
        <v>18</v>
      </c>
      <c r="R20" s="9">
        <f t="shared" si="8"/>
        <v>0.72077652119300273</v>
      </c>
      <c r="S20" s="135" t="s">
        <v>140</v>
      </c>
      <c r="T20" s="116"/>
      <c r="U20" s="116"/>
      <c r="W20" s="8">
        <v>19</v>
      </c>
      <c r="X20" s="8">
        <f t="shared" si="9"/>
        <v>0.27640080840322878</v>
      </c>
      <c r="Y20" s="8">
        <f t="shared" si="10"/>
        <v>0.6764008084032288</v>
      </c>
      <c r="Z20" s="8">
        <f t="shared" si="11"/>
        <v>0.6764008084032288</v>
      </c>
      <c r="AA20" s="8">
        <f t="shared" si="12"/>
        <v>7.8075144318756812E-2</v>
      </c>
      <c r="AB20" s="8">
        <f t="shared" si="13"/>
        <v>0.15442010762437805</v>
      </c>
      <c r="AC20" s="8">
        <f t="shared" si="14"/>
        <v>3.7671374960655542E-2</v>
      </c>
      <c r="AD20" s="8">
        <f t="shared" si="15"/>
        <v>6.2341814994383926E-3</v>
      </c>
      <c r="AE20" s="8">
        <f t="shared" si="16"/>
        <v>0.73895235897480849</v>
      </c>
      <c r="AF20" s="8" t="str">
        <f t="shared" si="17"/>
        <v/>
      </c>
    </row>
    <row r="21" spans="1:32" ht="15.75" thickBot="1" x14ac:dyDescent="0.3">
      <c r="A21" s="9">
        <f t="shared" si="18"/>
        <v>-0.28755279437213649</v>
      </c>
      <c r="B21" s="88">
        <f>IF(Sample5!K27&gt;0,Sample5!K27, )</f>
        <v>0.28755279437213649</v>
      </c>
      <c r="C21" s="88">
        <f>IF(Sample5!L27&gt;0,Sample5!L27,"")</f>
        <v>0.74629597794624458</v>
      </c>
      <c r="D21" s="88">
        <f>IF(Sample5!M27&gt;0,Sample5!M27,)</f>
        <v>40.683482506102564</v>
      </c>
      <c r="E21" s="162">
        <f t="shared" si="0"/>
        <v>0.68755279437213646</v>
      </c>
      <c r="F21" s="162">
        <f t="shared" si="1"/>
        <v>7.7646331141460523E-2</v>
      </c>
      <c r="G21" s="162">
        <f t="shared" si="2"/>
        <v>0.15572014093645087</v>
      </c>
      <c r="H21" s="162">
        <f t="shared" si="3"/>
        <v>5.4186322294225098E-2</v>
      </c>
      <c r="I21" s="162">
        <f t="shared" si="4"/>
        <v>0.23336647207791139</v>
      </c>
      <c r="J21" s="162">
        <f t="shared" si="19"/>
        <v>5.4186322294225098E-2</v>
      </c>
      <c r="K21" s="162">
        <f t="shared" si="5"/>
        <v>8.5821205350360575E-3</v>
      </c>
      <c r="L21" s="59">
        <f t="shared" si="6"/>
        <v>-1.3076064965425951E-7</v>
      </c>
      <c r="M21" s="162">
        <f t="shared" si="20"/>
        <v>0.74721962186461732</v>
      </c>
      <c r="N21" s="99">
        <f t="shared" si="7"/>
        <v>8.5311808794695012E-7</v>
      </c>
      <c r="O21" s="100">
        <f t="shared" si="21"/>
        <v>5.4384851161060219E-2</v>
      </c>
      <c r="P21" s="100">
        <f t="shared" si="22"/>
        <v>3.9413710966837186E-8</v>
      </c>
      <c r="Q21" s="11">
        <v>19</v>
      </c>
      <c r="R21" s="9">
        <f t="shared" si="8"/>
        <v>0.72076402071500301</v>
      </c>
      <c r="S21" s="18" t="s">
        <v>55</v>
      </c>
      <c r="T21" s="18" t="s">
        <v>56</v>
      </c>
      <c r="U21" s="18" t="s">
        <v>57</v>
      </c>
      <c r="W21" s="8">
        <v>20</v>
      </c>
      <c r="X21" s="8">
        <f t="shared" si="9"/>
        <v>0.27140080840322878</v>
      </c>
      <c r="Y21" s="8">
        <f t="shared" si="10"/>
        <v>0.6714008084032288</v>
      </c>
      <c r="Z21" s="8">
        <f t="shared" si="11"/>
        <v>0.6714008084032288</v>
      </c>
      <c r="AA21" s="8">
        <f t="shared" si="12"/>
        <v>7.8075072941362969E-2</v>
      </c>
      <c r="AB21" s="8">
        <f t="shared" si="13"/>
        <v>0.15390135017043477</v>
      </c>
      <c r="AC21" s="8">
        <f t="shared" si="14"/>
        <v>3.4041362374221097E-2</v>
      </c>
      <c r="AD21" s="8">
        <f t="shared" si="15"/>
        <v>5.3830229172099299E-3</v>
      </c>
      <c r="AE21" s="8">
        <f t="shared" si="16"/>
        <v>0.73709861873925042</v>
      </c>
      <c r="AF21" s="8" t="str">
        <f t="shared" si="17"/>
        <v/>
      </c>
    </row>
    <row r="22" spans="1:32" x14ac:dyDescent="0.25">
      <c r="A22" s="9">
        <f t="shared" si="18"/>
        <v>-0.28629302285490749</v>
      </c>
      <c r="B22" s="88">
        <f>IF(Sample5!K28&gt;0,Sample5!K28, )</f>
        <v>0.28629302285490749</v>
      </c>
      <c r="C22" s="88">
        <f>IF(Sample5!L28&gt;0,Sample5!L28,"")</f>
        <v>0.7450134293016657</v>
      </c>
      <c r="D22" s="88">
        <f>IF(Sample5!M28&gt;0,Sample5!M28,)</f>
        <v>45.203869451225046</v>
      </c>
      <c r="E22" s="162">
        <f t="shared" si="0"/>
        <v>0.68629302285490756</v>
      </c>
      <c r="F22" s="162">
        <f t="shared" si="1"/>
        <v>7.7646320694942816E-2</v>
      </c>
      <c r="G22" s="162">
        <f t="shared" si="2"/>
        <v>0.1556372668309611</v>
      </c>
      <c r="H22" s="162">
        <f t="shared" si="3"/>
        <v>5.3009435329003568E-2</v>
      </c>
      <c r="I22" s="162">
        <f t="shared" si="4"/>
        <v>0.23328358752590392</v>
      </c>
      <c r="J22" s="162">
        <f t="shared" si="19"/>
        <v>5.3009435329003568E-2</v>
      </c>
      <c r="K22" s="162">
        <f t="shared" si="5"/>
        <v>8.2827243998607244E-3</v>
      </c>
      <c r="L22" s="59">
        <f t="shared" si="6"/>
        <v>-1.1528325331579988E-7</v>
      </c>
      <c r="M22" s="162">
        <f t="shared" si="20"/>
        <v>0.746632014480477</v>
      </c>
      <c r="N22" s="99">
        <f t="shared" si="7"/>
        <v>2.6198179810676235E-6</v>
      </c>
      <c r="O22" s="100">
        <f t="shared" si="21"/>
        <v>5.3203958740913118E-2</v>
      </c>
      <c r="P22" s="100">
        <f t="shared" si="22"/>
        <v>3.7839357780932511E-8</v>
      </c>
      <c r="Q22" s="11">
        <v>20</v>
      </c>
      <c r="R22" s="9">
        <f t="shared" si="8"/>
        <v>0.72075100948044113</v>
      </c>
      <c r="S22" s="19">
        <f ca="1">Potentiel5!L5</f>
        <v>335.2503489037569</v>
      </c>
      <c r="T22" s="19">
        <f ca="1">1000*V1*Potentiel5!L5</f>
        <v>31.372423519585301</v>
      </c>
      <c r="U22" s="19">
        <f ca="1">1000*V2*Potentiel5!L5</f>
        <v>62.703668913874395</v>
      </c>
      <c r="X22" s="21" t="s">
        <v>64</v>
      </c>
      <c r="Y22" s="22" t="s">
        <v>65</v>
      </c>
      <c r="Z22" s="23" t="s">
        <v>66</v>
      </c>
      <c r="AA22" s="23" t="s">
        <v>67</v>
      </c>
      <c r="AB22" s="23" t="s">
        <v>68</v>
      </c>
      <c r="AC22" s="23" t="s">
        <v>69</v>
      </c>
      <c r="AD22" s="23" t="s">
        <v>70</v>
      </c>
      <c r="AE22" s="24" t="s">
        <v>71</v>
      </c>
      <c r="AF22" s="8"/>
    </row>
    <row r="23" spans="1:32" x14ac:dyDescent="0.25">
      <c r="A23" s="9">
        <f t="shared" si="18"/>
        <v>-0.28503325133767848</v>
      </c>
      <c r="B23" s="88">
        <f>IF(Sample5!K29&gt;0,Sample5!K29, )</f>
        <v>0.28503325133767848</v>
      </c>
      <c r="C23" s="88">
        <f>IF(Sample5!L29&gt;0,Sample5!L29,"")</f>
        <v>0.74527274884185812</v>
      </c>
      <c r="D23" s="88">
        <f>IF(Sample5!M29&gt;0,Sample5!M29,)</f>
        <v>49.159208028207104</v>
      </c>
      <c r="E23" s="162">
        <f t="shared" si="0"/>
        <v>0.68503325133767845</v>
      </c>
      <c r="F23" s="162">
        <f t="shared" si="1"/>
        <v>7.7646309761378887E-2</v>
      </c>
      <c r="G23" s="162">
        <f t="shared" si="2"/>
        <v>0.15555095113263831</v>
      </c>
      <c r="H23" s="162">
        <f t="shared" si="3"/>
        <v>5.1835990443661294E-2</v>
      </c>
      <c r="I23" s="162">
        <f t="shared" si="4"/>
        <v>0.23319726089401718</v>
      </c>
      <c r="J23" s="162">
        <f t="shared" si="19"/>
        <v>5.1835990443661301E-2</v>
      </c>
      <c r="K23" s="162">
        <f t="shared" si="5"/>
        <v>7.9924833935735729E-3</v>
      </c>
      <c r="L23" s="59">
        <f t="shared" si="6"/>
        <v>-1.0163781927362518E-7</v>
      </c>
      <c r="M23" s="162">
        <f t="shared" si="20"/>
        <v>0.74604554730645267</v>
      </c>
      <c r="N23" s="99">
        <f t="shared" si="7"/>
        <v>5.9721746687969159E-7</v>
      </c>
      <c r="O23" s="100">
        <f t="shared" si="21"/>
        <v>5.2028002617273576E-2</v>
      </c>
      <c r="P23" s="100">
        <f t="shared" si="22"/>
        <v>3.6868674815310696E-8</v>
      </c>
      <c r="Q23" s="11">
        <v>21</v>
      </c>
      <c r="R23" s="9">
        <f t="shared" si="8"/>
        <v>0.72073745791580446</v>
      </c>
      <c r="S23" s="117" t="s">
        <v>141</v>
      </c>
      <c r="T23" s="117"/>
      <c r="U23" s="116"/>
      <c r="V23" s="116"/>
      <c r="W23" s="143" t="s">
        <v>143</v>
      </c>
      <c r="X23" s="27">
        <f>S11</f>
        <v>57.676072696245264</v>
      </c>
      <c r="Y23" s="28">
        <f>-V17</f>
        <v>-51.509894813474659</v>
      </c>
      <c r="Z23" s="29">
        <f>U11</f>
        <v>32.184120917871859</v>
      </c>
      <c r="AA23" s="90">
        <f>V15</f>
        <v>100</v>
      </c>
      <c r="AB23" s="30">
        <f>T15</f>
        <v>0.157</v>
      </c>
      <c r="AC23" s="30">
        <f>U15</f>
        <v>0.48823393117480224</v>
      </c>
      <c r="AD23" s="30">
        <f>S17</f>
        <v>0</v>
      </c>
      <c r="AE23" s="31">
        <f>T17</f>
        <v>0.69631595858798023</v>
      </c>
      <c r="AF23" s="8"/>
    </row>
    <row r="24" spans="1:32" x14ac:dyDescent="0.25">
      <c r="A24" s="9">
        <f t="shared" si="18"/>
        <v>-0.28370717605638485</v>
      </c>
      <c r="B24" s="88">
        <f>IF(Sample5!K30&gt;0,Sample5!K30, )</f>
        <v>0.28370717605638485</v>
      </c>
      <c r="C24" s="88">
        <f>IF(Sample5!L30&gt;0,Sample5!L30,"")</f>
        <v>0.74386433872860047</v>
      </c>
      <c r="D24" s="88">
        <f>IF(Sample5!M30&gt;0,Sample5!M30,)</f>
        <v>53.679594973329586</v>
      </c>
      <c r="E24" s="162">
        <f t="shared" si="0"/>
        <v>0.68370717605638487</v>
      </c>
      <c r="F24" s="162">
        <f t="shared" si="1"/>
        <v>7.7646297690370944E-2</v>
      </c>
      <c r="G24" s="162">
        <f t="shared" si="2"/>
        <v>0.15545615232388602</v>
      </c>
      <c r="H24" s="162">
        <f t="shared" si="3"/>
        <v>5.0604726042127866E-2</v>
      </c>
      <c r="I24" s="162">
        <f t="shared" si="4"/>
        <v>0.23310245001425697</v>
      </c>
      <c r="J24" s="162">
        <f t="shared" si="19"/>
        <v>5.0604726042127873E-2</v>
      </c>
      <c r="K24" s="162">
        <f t="shared" si="5"/>
        <v>7.6966395094733749E-3</v>
      </c>
      <c r="L24" s="59">
        <f t="shared" si="6"/>
        <v>-8.9015348134510366E-8</v>
      </c>
      <c r="M24" s="162">
        <f t="shared" si="20"/>
        <v>0.74542951883440223</v>
      </c>
      <c r="N24" s="99">
        <f t="shared" si="7"/>
        <v>2.4497887635975947E-6</v>
      </c>
      <c r="O24" s="100">
        <f t="shared" si="21"/>
        <v>5.0795801077943153E-2</v>
      </c>
      <c r="P24" s="100">
        <f t="shared" si="22"/>
        <v>3.6509669311810607E-8</v>
      </c>
      <c r="Q24" s="11">
        <v>22</v>
      </c>
      <c r="R24" s="9">
        <f t="shared" si="8"/>
        <v>0.72072257450283028</v>
      </c>
      <c r="S24" s="149" t="s">
        <v>135</v>
      </c>
      <c r="T24" s="150">
        <v>0.57676072696245262</v>
      </c>
      <c r="U24" s="151" t="s">
        <v>49</v>
      </c>
      <c r="V24" s="152">
        <v>0.157</v>
      </c>
      <c r="W24" s="144">
        <f ca="1">$V$8</f>
        <v>0.15697682954239514</v>
      </c>
      <c r="X24" s="34" t="s">
        <v>75</v>
      </c>
      <c r="Y24" s="35" t="s">
        <v>76</v>
      </c>
      <c r="Z24" s="35" t="s">
        <v>77</v>
      </c>
      <c r="AA24" s="35" t="s">
        <v>78</v>
      </c>
      <c r="AB24" s="35" t="s">
        <v>79</v>
      </c>
      <c r="AC24" s="36" t="s">
        <v>80</v>
      </c>
      <c r="AD24" s="35" t="s">
        <v>81</v>
      </c>
      <c r="AE24" s="37" t="s">
        <v>61</v>
      </c>
      <c r="AF24" s="8"/>
    </row>
    <row r="25" spans="1:32" ht="15.75" thickBot="1" x14ac:dyDescent="0.3">
      <c r="A25" s="9">
        <f t="shared" si="18"/>
        <v>-0.28238110077509099</v>
      </c>
      <c r="B25" s="88">
        <f>IF(Sample5!K31&gt;0,Sample5!K31, )</f>
        <v>0.28238110077509099</v>
      </c>
      <c r="C25" s="88">
        <f>IF(Sample5!L31&gt;0,Sample5!L31,"")</f>
        <v>0.74309718471544084</v>
      </c>
      <c r="D25" s="88">
        <f>IF(Sample5!M31&gt;0,Sample5!M31,)</f>
        <v>58.765030286592491</v>
      </c>
      <c r="E25" s="162">
        <f t="shared" si="0"/>
        <v>0.68238110077509107</v>
      </c>
      <c r="F25" s="162">
        <f t="shared" si="1"/>
        <v>7.7646285002329715E-2</v>
      </c>
      <c r="G25" s="162">
        <f t="shared" si="2"/>
        <v>0.15535706336238436</v>
      </c>
      <c r="H25" s="162">
        <f t="shared" si="3"/>
        <v>4.9377752410376896E-2</v>
      </c>
      <c r="I25" s="162">
        <f t="shared" si="4"/>
        <v>0.23300334836471409</v>
      </c>
      <c r="J25" s="162">
        <f t="shared" si="19"/>
        <v>4.9377752410376896E-2</v>
      </c>
      <c r="K25" s="162">
        <f t="shared" si="5"/>
        <v>7.4104886744190057E-3</v>
      </c>
      <c r="L25" s="59">
        <f t="shared" si="6"/>
        <v>-7.7960464315273677E-8</v>
      </c>
      <c r="M25" s="162">
        <f t="shared" si="20"/>
        <v>0.74481491170776903</v>
      </c>
      <c r="N25" s="99">
        <f t="shared" si="7"/>
        <v>2.9505860201728653E-6</v>
      </c>
      <c r="O25" s="100">
        <f t="shared" si="21"/>
        <v>4.9569735091295974E-2</v>
      </c>
      <c r="P25" s="100">
        <f t="shared" si="22"/>
        <v>3.6857349772876641E-8</v>
      </c>
      <c r="Q25" s="11">
        <v>23</v>
      </c>
      <c r="R25" s="9">
        <f t="shared" si="8"/>
        <v>0.72070701753587463</v>
      </c>
      <c r="S25" s="153" t="s">
        <v>131</v>
      </c>
      <c r="T25" s="154">
        <v>7.8077494260573352E-2</v>
      </c>
      <c r="U25" s="113" t="s">
        <v>122</v>
      </c>
      <c r="V25" s="155">
        <v>0.32184120917871856</v>
      </c>
      <c r="X25" s="39">
        <f>S13</f>
        <v>7.8077494260573352E-2</v>
      </c>
      <c r="Y25" s="40">
        <f>T26</f>
        <v>0.2343842082271336</v>
      </c>
      <c r="Z25" s="40">
        <f>U13</f>
        <v>0.32313929644478384</v>
      </c>
      <c r="AA25" s="40">
        <f>V13</f>
        <v>0.4</v>
      </c>
      <c r="AB25" s="40">
        <f>T29</f>
        <v>0.30874760761698072</v>
      </c>
      <c r="AC25" s="40">
        <f>T27</f>
        <v>270.11688717943127</v>
      </c>
      <c r="AD25" s="40">
        <f>T28</f>
        <v>239.57489496843399</v>
      </c>
      <c r="AE25" s="41">
        <f>V5</f>
        <v>0</v>
      </c>
      <c r="AF25" s="8"/>
    </row>
    <row r="26" spans="1:32" x14ac:dyDescent="0.25">
      <c r="A26" s="9">
        <f t="shared" si="18"/>
        <v>-0.28112132925786198</v>
      </c>
      <c r="B26" s="88">
        <f>IF(Sample5!K32&gt;0,Sample5!K32, )</f>
        <v>0.28112132925786198</v>
      </c>
      <c r="C26" s="88">
        <f>IF(Sample5!L32&gt;0,Sample5!L32,"")</f>
        <v>0.74296553537868537</v>
      </c>
      <c r="D26" s="88">
        <f>IF(Sample5!M32&gt;0,Sample5!M32,)</f>
        <v>63.850465599855397</v>
      </c>
      <c r="E26" s="162">
        <f t="shared" si="0"/>
        <v>0.68112132925786195</v>
      </c>
      <c r="F26" s="162">
        <f t="shared" si="1"/>
        <v>7.7646272336206051E-2</v>
      </c>
      <c r="G26" s="162">
        <f t="shared" si="2"/>
        <v>0.15525870726941554</v>
      </c>
      <c r="H26" s="162">
        <f t="shared" si="3"/>
        <v>4.8216349652240378E-2</v>
      </c>
      <c r="I26" s="162">
        <f t="shared" si="4"/>
        <v>0.23290497960562162</v>
      </c>
      <c r="J26" s="162">
        <f t="shared" si="19"/>
        <v>4.8216349652240365E-2</v>
      </c>
      <c r="K26" s="162">
        <f t="shared" si="5"/>
        <v>7.1474120020996058E-3</v>
      </c>
      <c r="L26" s="59">
        <f t="shared" si="6"/>
        <v>-6.8732704919968025E-8</v>
      </c>
      <c r="M26" s="162">
        <f t="shared" si="20"/>
        <v>0.74423243356689062</v>
      </c>
      <c r="N26" s="99">
        <f t="shared" si="7"/>
        <v>1.6050310192777335E-6</v>
      </c>
      <c r="O26" s="100">
        <f t="shared" si="21"/>
        <v>4.8410988933566323E-2</v>
      </c>
      <c r="P26" s="100">
        <f t="shared" si="22"/>
        <v>3.7884449835085803E-8</v>
      </c>
      <c r="Q26" s="11">
        <v>24</v>
      </c>
      <c r="R26" s="9">
        <f t="shared" si="8"/>
        <v>0.72069157562927844</v>
      </c>
      <c r="S26" s="156" t="s">
        <v>121</v>
      </c>
      <c r="T26" s="157">
        <v>0.2343842082271336</v>
      </c>
      <c r="U26" s="113" t="s">
        <v>134</v>
      </c>
      <c r="V26" s="155">
        <v>0.32313929644478384</v>
      </c>
      <c r="X26" s="42"/>
      <c r="Y26" s="4" t="s">
        <v>26</v>
      </c>
      <c r="AA26" s="43" t="s">
        <v>33</v>
      </c>
      <c r="AB26" s="174" t="s">
        <v>83</v>
      </c>
      <c r="AC26" s="174" t="s">
        <v>31</v>
      </c>
      <c r="AD26" s="174" t="s">
        <v>84</v>
      </c>
      <c r="AE26" s="174" t="s">
        <v>85</v>
      </c>
      <c r="AF26" s="8"/>
    </row>
    <row r="27" spans="1:32" ht="15.75" thickBot="1" x14ac:dyDescent="0.3">
      <c r="A27" s="9">
        <f t="shared" si="18"/>
        <v>-0.27979525397656835</v>
      </c>
      <c r="B27" s="88">
        <f>IF(Sample5!K33&gt;0,Sample5!K33, )</f>
        <v>0.27979525397656835</v>
      </c>
      <c r="C27" s="88">
        <f>IF(Sample5!L33&gt;0,Sample5!L33,"")</f>
        <v>0.74206730655634034</v>
      </c>
      <c r="D27" s="88">
        <f>IF(Sample5!M33&gt;0,Sample5!M33,)</f>
        <v>68.935900913118076</v>
      </c>
      <c r="E27" s="162">
        <f t="shared" si="0"/>
        <v>0.67979525397656837</v>
      </c>
      <c r="F27" s="162">
        <f t="shared" si="1"/>
        <v>7.7646258311698316E-2</v>
      </c>
      <c r="G27" s="162">
        <f t="shared" si="2"/>
        <v>0.15515045000544736</v>
      </c>
      <c r="H27" s="162">
        <f t="shared" si="3"/>
        <v>4.6998545659422693E-2</v>
      </c>
      <c r="I27" s="162">
        <f t="shared" si="4"/>
        <v>0.23279670831714566</v>
      </c>
      <c r="J27" s="162">
        <f t="shared" si="19"/>
        <v>4.6998545659422686E-2</v>
      </c>
      <c r="K27" s="162">
        <f t="shared" si="5"/>
        <v>6.8794944503438498E-3</v>
      </c>
      <c r="L27" s="59">
        <f t="shared" si="6"/>
        <v>-6.0196730412741453E-8</v>
      </c>
      <c r="M27" s="162">
        <f t="shared" si="20"/>
        <v>0.74362086394563387</v>
      </c>
      <c r="N27" s="99">
        <f t="shared" si="7"/>
        <v>2.4135405618285133E-6</v>
      </c>
      <c r="O27" s="100">
        <f t="shared" si="21"/>
        <v>4.7197956684301011E-2</v>
      </c>
      <c r="P27" s="100">
        <f t="shared" si="22"/>
        <v>3.9764756843024001E-8</v>
      </c>
      <c r="Q27" s="11">
        <v>25</v>
      </c>
      <c r="R27" s="9">
        <f t="shared" si="8"/>
        <v>0.72067457923883549</v>
      </c>
      <c r="S27" s="158" t="s">
        <v>59</v>
      </c>
      <c r="T27" s="159">
        <v>270.11688717943127</v>
      </c>
      <c r="U27" s="160" t="s">
        <v>50</v>
      </c>
      <c r="V27" s="161">
        <v>0.48823393117480224</v>
      </c>
      <c r="X27" s="45" t="s">
        <v>87</v>
      </c>
      <c r="Y27" s="46">
        <f>IF(X25-(4.8*LN(2)/X23)&lt;0,0,X25-(4.8*LN(2)/X23))</f>
        <v>2.0391415594812647E-2</v>
      </c>
      <c r="Z27" s="174">
        <f t="shared" ref="Z27:Z33" ca="1" si="23">LOOKUP(-Y27,A$2:A$700,Q:Q)+2</f>
        <v>447</v>
      </c>
      <c r="AA27" s="47">
        <f t="shared" ref="AA27:AA33" ca="1" si="24">INDIRECT("L"&amp;$Z27)</f>
        <v>0</v>
      </c>
      <c r="AB27" s="48">
        <f t="shared" ref="AB27:AB33" ca="1" si="25">AA27-INDIRECT("F"&amp;$Z27)-INDIRECT("E"&amp;$Z27)-Y$34</f>
        <v>-0.13449069100923455</v>
      </c>
      <c r="AC27" s="174">
        <f t="shared" ref="AC27:AC33" ca="1" si="26">INDIRECT("G"&amp;$Z27)</f>
        <v>6.8300540172281862E-4</v>
      </c>
      <c r="AD27" s="49">
        <f t="shared" ref="AD27:AD33" ca="1" si="27">INDIRECT("H"&amp;$Z27)+INDIRECT("K"&amp;$Z27)</f>
        <v>9.1650657508400934E-5</v>
      </c>
      <c r="AE27" s="50">
        <f t="shared" ref="AE27:AE32" ca="1" si="28">AB27-AC27-AD27</f>
        <v>-0.13526534706846577</v>
      </c>
      <c r="AF27" s="8"/>
    </row>
    <row r="28" spans="1:32" ht="15.75" thickTop="1" x14ac:dyDescent="0.25">
      <c r="A28" s="9">
        <f t="shared" si="18"/>
        <v>-0.27846917869527449</v>
      </c>
      <c r="B28" s="88">
        <f>IF(Sample5!K34&gt;0,Sample5!K34, )</f>
        <v>0.27846917869527449</v>
      </c>
      <c r="C28" s="88">
        <f>IF(Sample5!L34&gt;0,Sample5!L34,"")</f>
        <v>0.74130164975207902</v>
      </c>
      <c r="D28" s="88">
        <f>IF(Sample5!M34&gt;0,Sample5!M34,)</f>
        <v>73.456287858240557</v>
      </c>
      <c r="E28" s="162">
        <f t="shared" si="0"/>
        <v>0.67846917869527457</v>
      </c>
      <c r="F28" s="162">
        <f t="shared" si="1"/>
        <v>7.7646243525037531E-2</v>
      </c>
      <c r="G28" s="162">
        <f t="shared" si="2"/>
        <v>0.15503703700030319</v>
      </c>
      <c r="H28" s="162">
        <f t="shared" si="3"/>
        <v>4.5785898169933781E-2</v>
      </c>
      <c r="I28" s="162">
        <f t="shared" si="4"/>
        <v>0.23268328052534071</v>
      </c>
      <c r="J28" s="162">
        <f t="shared" si="19"/>
        <v>4.5785898169933781E-2</v>
      </c>
      <c r="K28" s="162">
        <f t="shared" si="5"/>
        <v>6.6205849292646762E-3</v>
      </c>
      <c r="L28" s="59">
        <f t="shared" si="6"/>
        <v>-5.2720843223052897E-8</v>
      </c>
      <c r="M28" s="162">
        <f t="shared" si="20"/>
        <v>0.74301100245290375</v>
      </c>
      <c r="N28" s="99">
        <f t="shared" si="7"/>
        <v>2.921886655816795E-6</v>
      </c>
      <c r="O28" s="100">
        <f t="shared" si="21"/>
        <v>4.5992190519223472E-2</v>
      </c>
      <c r="P28" s="100">
        <f t="shared" si="22"/>
        <v>4.2556533375459955E-8</v>
      </c>
      <c r="Q28" s="11">
        <v>26</v>
      </c>
      <c r="R28" s="9">
        <f t="shared" si="8"/>
        <v>0.72065677339702783</v>
      </c>
      <c r="S28" s="89" t="s">
        <v>60</v>
      </c>
      <c r="T28" s="112">
        <v>239.57489496843399</v>
      </c>
      <c r="U28" s="109" t="s">
        <v>51</v>
      </c>
      <c r="V28" s="110">
        <v>0</v>
      </c>
      <c r="X28" s="42" t="s">
        <v>88</v>
      </c>
      <c r="Y28" s="51">
        <f>X25+(3.46*LN(2)/X23)</f>
        <v>0.11965954263214251</v>
      </c>
      <c r="Z28" s="174">
        <f t="shared" ca="1" si="23"/>
        <v>133</v>
      </c>
      <c r="AA28" s="47">
        <f t="shared" ca="1" si="24"/>
        <v>-8.4954265844280892E-15</v>
      </c>
      <c r="AB28" s="48">
        <f t="shared" ca="1" si="25"/>
        <v>-0.28960120739452272</v>
      </c>
      <c r="AC28" s="174">
        <f t="shared" ca="1" si="26"/>
        <v>4.484686782728689E-2</v>
      </c>
      <c r="AD28" s="49">
        <f t="shared" ca="1" si="27"/>
        <v>9.6813382584118345E-4</v>
      </c>
      <c r="AE28" s="50">
        <f t="shared" ca="1" si="28"/>
        <v>-0.33541620904765085</v>
      </c>
      <c r="AF28" s="8"/>
    </row>
    <row r="29" spans="1:32" ht="15.75" thickBot="1" x14ac:dyDescent="0.3">
      <c r="A29" s="9">
        <f t="shared" si="18"/>
        <v>-0.27707679964991622</v>
      </c>
      <c r="B29" s="88">
        <f>IF(Sample5!K35&gt;0,Sample5!K35, )</f>
        <v>0.27707679964991622</v>
      </c>
      <c r="C29" s="88">
        <f>IF(Sample5!L35&gt;0,Sample5!L35,"")</f>
        <v>0.74104328898945782</v>
      </c>
      <c r="D29" s="88">
        <f>IF(Sample5!M35&gt;0,Sample5!M35,)</f>
        <v>80.23686827592428</v>
      </c>
      <c r="E29" s="162">
        <f t="shared" si="0"/>
        <v>0.67707679964991629</v>
      </c>
      <c r="F29" s="162">
        <f t="shared" si="1"/>
        <v>7.7646227114625516E-2</v>
      </c>
      <c r="G29" s="162">
        <f t="shared" si="2"/>
        <v>0.15491203248873203</v>
      </c>
      <c r="H29" s="162">
        <f t="shared" si="3"/>
        <v>4.4518540046558669E-2</v>
      </c>
      <c r="I29" s="162">
        <f t="shared" si="4"/>
        <v>0.23255825960335755</v>
      </c>
      <c r="J29" s="162">
        <f t="shared" si="19"/>
        <v>4.4518540046558669E-2</v>
      </c>
      <c r="K29" s="162">
        <f t="shared" si="5"/>
        <v>6.3581717845707323E-3</v>
      </c>
      <c r="L29" s="59">
        <f t="shared" si="6"/>
        <v>-4.5868257612941148E-8</v>
      </c>
      <c r="M29" s="162">
        <f t="shared" si="20"/>
        <v>0.7423726095058053</v>
      </c>
      <c r="N29" s="99">
        <f t="shared" si="7"/>
        <v>1.7670930351823508E-6</v>
      </c>
      <c r="O29" s="100">
        <f t="shared" si="21"/>
        <v>4.4734413505417729E-2</v>
      </c>
      <c r="P29" s="100">
        <f t="shared" si="22"/>
        <v>4.6601350239774368E-8</v>
      </c>
      <c r="Q29" s="11">
        <v>27</v>
      </c>
      <c r="R29" s="9">
        <f t="shared" si="8"/>
        <v>0.72063714768871112</v>
      </c>
      <c r="S29" s="89" t="s">
        <v>74</v>
      </c>
      <c r="T29" s="107">
        <v>0.30874760761698072</v>
      </c>
      <c r="U29" s="109" t="s">
        <v>48</v>
      </c>
      <c r="V29" s="111">
        <v>0.4</v>
      </c>
      <c r="X29" s="52" t="s">
        <v>89</v>
      </c>
      <c r="Y29" s="53">
        <f>Y25+(3.46*LN(2)/Y23)</f>
        <v>0.18782443066552162</v>
      </c>
      <c r="Z29" s="174">
        <f t="shared" ca="1" si="23"/>
        <v>87</v>
      </c>
      <c r="AA29" s="47">
        <f t="shared" ca="1" si="24"/>
        <v>-7.3013883801199759E-12</v>
      </c>
      <c r="AB29" s="48">
        <f t="shared" ca="1" si="25"/>
        <v>-0.35848891075939343</v>
      </c>
      <c r="AC29" s="174">
        <f t="shared" ca="1" si="26"/>
        <v>0.10877136006874345</v>
      </c>
      <c r="AD29" s="49">
        <f t="shared" ca="1" si="27"/>
        <v>3.6549389711528278E-3</v>
      </c>
      <c r="AE29" s="50">
        <f t="shared" ca="1" si="28"/>
        <v>-0.47091520979928969</v>
      </c>
      <c r="AF29" s="8"/>
    </row>
    <row r="30" spans="1:32" ht="15.75" thickBot="1" x14ac:dyDescent="0.3">
      <c r="A30" s="9">
        <f t="shared" si="18"/>
        <v>-0.27575072436862241</v>
      </c>
      <c r="B30" s="88">
        <f>IF(Sample5!K36&gt;0,Sample5!K36, )</f>
        <v>0.27575072436862241</v>
      </c>
      <c r="C30" s="88">
        <f>IF(Sample5!L36&gt;0,Sample5!L36,"")</f>
        <v>0.74027817038242549</v>
      </c>
      <c r="D30" s="88">
        <f>IF(Sample5!M36&gt;0,Sample5!M36,)</f>
        <v>87.017448693608117</v>
      </c>
      <c r="E30" s="162">
        <f t="shared" si="0"/>
        <v>0.67575072436862249</v>
      </c>
      <c r="F30" s="162">
        <f t="shared" si="1"/>
        <v>7.7646210576333571E-2</v>
      </c>
      <c r="G30" s="162">
        <f t="shared" si="2"/>
        <v>0.15478695924333452</v>
      </c>
      <c r="H30" s="162">
        <f t="shared" si="3"/>
        <v>4.3317554548954293E-2</v>
      </c>
      <c r="I30" s="162">
        <f t="shared" si="4"/>
        <v>0.23243316981966811</v>
      </c>
      <c r="J30" s="162">
        <f t="shared" si="19"/>
        <v>4.3317554548954307E-2</v>
      </c>
      <c r="K30" s="162">
        <f t="shared" si="5"/>
        <v>6.1170069296639538E-3</v>
      </c>
      <c r="L30" s="59">
        <f t="shared" si="6"/>
        <v>-4.0171833033270244E-8</v>
      </c>
      <c r="M30" s="162">
        <f t="shared" si="20"/>
        <v>0.74176661113549858</v>
      </c>
      <c r="N30" s="99">
        <f t="shared" si="7"/>
        <v>2.2154558754087683E-6</v>
      </c>
      <c r="O30" s="100">
        <f t="shared" si="21"/>
        <v>4.3544868040435857E-2</v>
      </c>
      <c r="P30" s="100">
        <f t="shared" si="22"/>
        <v>5.1671423409532581E-8</v>
      </c>
      <c r="Q30" s="11">
        <v>28</v>
      </c>
      <c r="R30" s="9">
        <f t="shared" si="8"/>
        <v>0.72061751118918371</v>
      </c>
      <c r="S30" s="113" t="s">
        <v>94</v>
      </c>
      <c r="T30" s="114">
        <v>0.27543508249251764</v>
      </c>
      <c r="U30" s="109" t="s">
        <v>123</v>
      </c>
      <c r="V30" s="111">
        <v>1</v>
      </c>
      <c r="X30" s="4" t="s">
        <v>90</v>
      </c>
      <c r="Y30" s="54">
        <f>Y25</f>
        <v>0.2343842082271336</v>
      </c>
      <c r="Z30" s="174">
        <f t="shared" ca="1" si="23"/>
        <v>56</v>
      </c>
      <c r="AA30" s="47">
        <f t="shared" ca="1" si="24"/>
        <v>-8.3612949954266986E-10</v>
      </c>
      <c r="AB30" s="48">
        <f t="shared" ca="1" si="25"/>
        <v>-0.40592487983448283</v>
      </c>
      <c r="AC30" s="174">
        <f t="shared" ca="1" si="26"/>
        <v>0.14542992503567412</v>
      </c>
      <c r="AD30" s="49">
        <f t="shared" ca="1" si="27"/>
        <v>1.5840739944401789E-2</v>
      </c>
      <c r="AE30" s="50">
        <f t="shared" ca="1" si="28"/>
        <v>-0.56719554481455881</v>
      </c>
      <c r="AF30" s="8"/>
    </row>
    <row r="31" spans="1:32" x14ac:dyDescent="0.25">
      <c r="A31" s="9">
        <f t="shared" si="18"/>
        <v>-0.27435834532326392</v>
      </c>
      <c r="B31" s="88">
        <f>IF(Sample5!K37&gt;0,Sample5!K37, )</f>
        <v>0.27435834532326392</v>
      </c>
      <c r="C31" s="88">
        <f>IF(Sample5!L37&gt;0,Sample5!L37,"")</f>
        <v>0.74002005466469267</v>
      </c>
      <c r="D31" s="88">
        <f>IF(Sample5!M37&gt;0,Sample5!M37,)</f>
        <v>92.667932375011219</v>
      </c>
      <c r="E31" s="162">
        <f t="shared" si="0"/>
        <v>0.674358345323264</v>
      </c>
      <c r="F31" s="162">
        <f t="shared" si="1"/>
        <v>7.7646192177677806E-2</v>
      </c>
      <c r="G31" s="162">
        <f t="shared" si="2"/>
        <v>0.15464886890254001</v>
      </c>
      <c r="H31" s="162">
        <f t="shared" si="3"/>
        <v>4.206328424304609E-2</v>
      </c>
      <c r="I31" s="162">
        <f t="shared" si="4"/>
        <v>0.23229506108021783</v>
      </c>
      <c r="J31" s="162">
        <f t="shared" si="19"/>
        <v>4.206328424304609E-2</v>
      </c>
      <c r="K31" s="162">
        <f t="shared" si="5"/>
        <v>5.8727196235457057E-3</v>
      </c>
      <c r="L31" s="59">
        <f t="shared" si="6"/>
        <v>-3.495034835238858E-8</v>
      </c>
      <c r="M31" s="162">
        <f t="shared" si="20"/>
        <v>0.74113255362978459</v>
      </c>
      <c r="N31" s="99">
        <f t="shared" si="7"/>
        <v>1.2376539473305766E-6</v>
      </c>
      <c r="O31" s="100">
        <f t="shared" si="21"/>
        <v>4.2305104136236921E-2</v>
      </c>
      <c r="P31" s="100">
        <f t="shared" si="22"/>
        <v>5.8476860742824955E-8</v>
      </c>
      <c r="Q31" s="11">
        <v>29</v>
      </c>
      <c r="R31" s="9">
        <f t="shared" si="8"/>
        <v>0.72059583100567903</v>
      </c>
      <c r="S31" s="25" t="s">
        <v>72</v>
      </c>
      <c r="T31" s="26">
        <f>F2+G2</f>
        <v>0.23447194230199581</v>
      </c>
      <c r="U31" s="25" t="s">
        <v>73</v>
      </c>
      <c r="X31" s="55" t="s">
        <v>1</v>
      </c>
      <c r="Y31" s="56">
        <f>IF(Y25-(4.8*LN(2)/Y23)&gt;B$2,B$2,Y25-(4.8*LN(2)/Y23))</f>
        <v>0.29897580715653749</v>
      </c>
      <c r="Z31" s="174">
        <f t="shared" ca="1" si="23"/>
        <v>11</v>
      </c>
      <c r="AA31" s="47">
        <f t="shared" ca="1" si="24"/>
        <v>-4.9903995873819441E-7</v>
      </c>
      <c r="AB31" s="48">
        <f t="shared" ca="1" si="25"/>
        <v>-0.46984406094810377</v>
      </c>
      <c r="AC31" s="174">
        <f t="shared" ca="1" si="26"/>
        <v>0.15643054342327339</v>
      </c>
      <c r="AD31" s="49">
        <f t="shared" ca="1" si="27"/>
        <v>7.9250288657865209E-2</v>
      </c>
      <c r="AE31" s="50">
        <f t="shared" ca="1" si="28"/>
        <v>-0.70552489302924237</v>
      </c>
      <c r="AF31" s="8"/>
    </row>
    <row r="32" spans="1:32" x14ac:dyDescent="0.25">
      <c r="A32" s="9">
        <f t="shared" si="18"/>
        <v>-0.27289966251384085</v>
      </c>
      <c r="B32" s="88">
        <f>IF(Sample5!K38&gt;0,Sample5!K38, )</f>
        <v>0.27289966251384085</v>
      </c>
      <c r="C32" s="88">
        <f>IF(Sample5!L38&gt;0,Sample5!L38,"")</f>
        <v>0.7398887876399125</v>
      </c>
      <c r="D32" s="88">
        <f>IF(Sample5!M38&gt;0,Sample5!M38,)</f>
        <v>100.57860952897568</v>
      </c>
      <c r="E32" s="162">
        <f t="shared" si="0"/>
        <v>0.67289966251384081</v>
      </c>
      <c r="F32" s="162">
        <f t="shared" si="1"/>
        <v>7.764617167052007E-2</v>
      </c>
      <c r="G32" s="162">
        <f t="shared" si="2"/>
        <v>0.15449623855473549</v>
      </c>
      <c r="H32" s="162">
        <f t="shared" si="3"/>
        <v>4.0757252288585302E-2</v>
      </c>
      <c r="I32" s="162">
        <f t="shared" si="4"/>
        <v>0.23214241022525556</v>
      </c>
      <c r="J32" s="162">
        <f t="shared" si="19"/>
        <v>4.0757252288585288E-2</v>
      </c>
      <c r="K32" s="162">
        <f t="shared" si="5"/>
        <v>5.6263360429841779E-3</v>
      </c>
      <c r="L32" s="59">
        <f t="shared" si="6"/>
        <v>-3.0206598444079917E-8</v>
      </c>
      <c r="M32" s="162">
        <f t="shared" si="20"/>
        <v>0.74047094154981297</v>
      </c>
      <c r="N32" s="99">
        <f t="shared" si="7"/>
        <v>3.3890317481239573E-7</v>
      </c>
      <c r="O32" s="100">
        <f t="shared" si="21"/>
        <v>4.1017062525926802E-2</v>
      </c>
      <c r="P32" s="100">
        <f t="shared" si="22"/>
        <v>6.7501359427453677E-8</v>
      </c>
      <c r="Q32" s="11">
        <v>30</v>
      </c>
      <c r="R32" s="9">
        <f t="shared" si="8"/>
        <v>0.72057186804107376</v>
      </c>
      <c r="S32" s="32" t="s">
        <v>144</v>
      </c>
      <c r="T32" s="25">
        <f>(T11*T13+T13^2)/(T13+T11-V11)</f>
        <v>0.30874760761697989</v>
      </c>
      <c r="U32" s="33">
        <f>T11/V11</f>
        <v>270.11688717943235</v>
      </c>
      <c r="X32" s="4" t="s">
        <v>91</v>
      </c>
      <c r="Y32" s="51">
        <f>Z25-(4.8*LN(2)/Z23)</f>
        <v>0.21976202927698019</v>
      </c>
      <c r="Z32" s="174">
        <f t="shared" ca="1" si="23"/>
        <v>66</v>
      </c>
      <c r="AA32" s="47">
        <f t="shared" ca="1" si="24"/>
        <v>-1.8075935029726199E-10</v>
      </c>
      <c r="AB32" s="48">
        <f t="shared" ca="1" si="25"/>
        <v>-0.39060587563649934</v>
      </c>
      <c r="AC32" s="174">
        <f t="shared" ca="1" si="26"/>
        <v>0.13604832551390234</v>
      </c>
      <c r="AD32" s="49">
        <f t="shared" ca="1" si="27"/>
        <v>9.188608688908792E-3</v>
      </c>
      <c r="AE32" s="50">
        <f t="shared" ca="1" si="28"/>
        <v>-0.53584280983931043</v>
      </c>
      <c r="AF32" s="8"/>
    </row>
    <row r="33" spans="1:32" x14ac:dyDescent="0.25">
      <c r="A33" s="9">
        <f t="shared" si="18"/>
        <v>-0.27150728346848257</v>
      </c>
      <c r="B33" s="88">
        <f>IF(Sample5!K39&gt;0,Sample5!K39, )</f>
        <v>0.27150728346848257</v>
      </c>
      <c r="C33" s="88">
        <f>IF(Sample5!L39&gt;0,Sample5!L39,"")</f>
        <v>0.73912433456640925</v>
      </c>
      <c r="D33" s="88">
        <f>IF(Sample5!M39&gt;0,Sample5!M39,)</f>
        <v>107.3591899466594</v>
      </c>
      <c r="E33" s="162">
        <f t="shared" si="0"/>
        <v>0.67150728346848254</v>
      </c>
      <c r="F33" s="162">
        <f t="shared" si="1"/>
        <v>7.7646150815337739E-2</v>
      </c>
      <c r="G33" s="162">
        <f t="shared" si="2"/>
        <v>0.15434238398705485</v>
      </c>
      <c r="H33" s="162">
        <f t="shared" si="3"/>
        <v>3.9518748666089981E-2</v>
      </c>
      <c r="I33" s="162">
        <f t="shared" si="4"/>
        <v>0.23198853480239259</v>
      </c>
      <c r="J33" s="162">
        <f t="shared" si="19"/>
        <v>3.9518748666089981E-2</v>
      </c>
      <c r="K33" s="162">
        <f t="shared" si="5"/>
        <v>5.399984418527245E-3</v>
      </c>
      <c r="L33" s="59">
        <f t="shared" si="6"/>
        <v>-2.6280380804303212E-8</v>
      </c>
      <c r="M33" s="162">
        <f t="shared" si="20"/>
        <v>0.73984210689030194</v>
      </c>
      <c r="N33" s="99">
        <f t="shared" si="7"/>
        <v>5.1519710894632104E-7</v>
      </c>
      <c r="O33" s="100">
        <f t="shared" si="21"/>
        <v>3.9798427211579418E-2</v>
      </c>
      <c r="P33" s="100">
        <f t="shared" si="22"/>
        <v>7.8220088807086989E-8</v>
      </c>
      <c r="Q33" s="11">
        <v>31</v>
      </c>
      <c r="R33" s="9">
        <f t="shared" si="8"/>
        <v>0.72054771287394781</v>
      </c>
      <c r="S33" s="32"/>
      <c r="T33" s="38"/>
      <c r="U33" s="33"/>
      <c r="X33" s="4" t="s">
        <v>92</v>
      </c>
      <c r="Y33" s="57">
        <f>IF(AB25&gt;B$2,B$2,AB25)</f>
        <v>0.30874760761698072</v>
      </c>
      <c r="Z33" s="174">
        <f t="shared" ca="1" si="23"/>
        <v>2</v>
      </c>
      <c r="AA33" s="47">
        <f t="shared" ca="1" si="24"/>
        <v>-1.4038582921189831E-6</v>
      </c>
      <c r="AB33" s="48">
        <f t="shared" ca="1" si="25"/>
        <v>-0.48018840009120362</v>
      </c>
      <c r="AC33" s="174">
        <f t="shared" ca="1" si="26"/>
        <v>0.15682547650110568</v>
      </c>
      <c r="AD33" s="49">
        <f t="shared" ca="1" si="27"/>
        <v>9.2991160838204814E-2</v>
      </c>
      <c r="AE33" s="50">
        <f ca="1">AB33-AC33-AD33</f>
        <v>-0.73000503743051404</v>
      </c>
      <c r="AF33" s="8"/>
    </row>
    <row r="34" spans="1:32" x14ac:dyDescent="0.25">
      <c r="A34" s="9">
        <f t="shared" si="18"/>
        <v>-0.2700486006590595</v>
      </c>
      <c r="B34" s="88">
        <f>IF(Sample5!K40&gt;0,Sample5!K40, )</f>
        <v>0.2700486006590595</v>
      </c>
      <c r="C34" s="88">
        <f>IF(Sample5!L40&gt;0,Sample5!L40,"")</f>
        <v>0.73810766604645528</v>
      </c>
      <c r="D34" s="88">
        <f>IF(Sample5!M40&gt;0,Sample5!M40,)</f>
        <v>116.39996383690436</v>
      </c>
      <c r="E34" s="162">
        <f t="shared" si="0"/>
        <v>0.67004860065905958</v>
      </c>
      <c r="F34" s="162">
        <f t="shared" si="1"/>
        <v>7.7646127503474077E-2</v>
      </c>
      <c r="G34" s="162">
        <f t="shared" si="2"/>
        <v>0.15417200666937619</v>
      </c>
      <c r="H34" s="162">
        <f t="shared" si="3"/>
        <v>3.8230466486209244E-2</v>
      </c>
      <c r="I34" s="162">
        <f t="shared" si="4"/>
        <v>0.23181813417285024</v>
      </c>
      <c r="J34" s="162">
        <f t="shared" si="19"/>
        <v>3.8230466486209258E-2</v>
      </c>
      <c r="K34" s="162">
        <f t="shared" si="5"/>
        <v>5.1718232229902208E-3</v>
      </c>
      <c r="L34" s="59">
        <f t="shared" si="6"/>
        <v>-2.2713389153938717E-8</v>
      </c>
      <c r="M34" s="162">
        <f t="shared" si="20"/>
        <v>0.73918637457828085</v>
      </c>
      <c r="N34" s="99">
        <f t="shared" si="7"/>
        <v>1.1636120966332711E-6</v>
      </c>
      <c r="O34" s="100">
        <f t="shared" si="21"/>
        <v>3.8533787079020838E-2</v>
      </c>
      <c r="P34" s="100">
        <f t="shared" si="22"/>
        <v>9.2003382023568536E-8</v>
      </c>
      <c r="Q34" s="11">
        <v>32</v>
      </c>
      <c r="R34" s="9">
        <f t="shared" si="8"/>
        <v>0.72052096363507234</v>
      </c>
      <c r="T34" s="32" t="s">
        <v>82</v>
      </c>
      <c r="U34" s="25">
        <f>0.5*(T32-T11)-0.5*POWER((T32-T11)^2+4*(T32*(T11-V11)),0.5)</f>
        <v>0.23438420822713335</v>
      </c>
      <c r="V34" s="25"/>
      <c r="X34" s="58" t="s">
        <v>93</v>
      </c>
      <c r="Y34" s="59">
        <f ca="1">AA33-Y33</f>
        <v>-0.30874901147527284</v>
      </c>
      <c r="AA34" s="42"/>
    </row>
    <row r="35" spans="1:32" x14ac:dyDescent="0.25">
      <c r="A35" s="9">
        <f t="shared" si="18"/>
        <v>-0.26865622161370106</v>
      </c>
      <c r="B35" s="88">
        <f>IF(Sample5!K41&gt;0,Sample5!K41, )</f>
        <v>0.26865622161370106</v>
      </c>
      <c r="C35" s="88">
        <f>IF(Sample5!L41&gt;0,Sample5!L41,"")</f>
        <v>0.73836065559745012</v>
      </c>
      <c r="D35" s="88">
        <f>IF(Sample5!M41&gt;0,Sample5!M41,)</f>
        <v>123.74559262272851</v>
      </c>
      <c r="E35" s="162">
        <f t="shared" si="0"/>
        <v>0.66865622161370109</v>
      </c>
      <c r="F35" s="162">
        <f t="shared" si="1"/>
        <v>7.7646103726476567E-2</v>
      </c>
      <c r="G35" s="162">
        <f t="shared" si="2"/>
        <v>0.15399993779981463</v>
      </c>
      <c r="H35" s="162">
        <f t="shared" si="3"/>
        <v>3.7010180087409868E-2</v>
      </c>
      <c r="I35" s="162">
        <f t="shared" si="4"/>
        <v>0.2316460415262912</v>
      </c>
      <c r="J35" s="162">
        <f t="shared" si="19"/>
        <v>3.7010180087409861E-2</v>
      </c>
      <c r="K35" s="162">
        <f t="shared" si="5"/>
        <v>4.9623307426303071E-3</v>
      </c>
      <c r="L35" s="59">
        <f t="shared" si="6"/>
        <v>-1.976112895910819E-8</v>
      </c>
      <c r="M35" s="162">
        <f t="shared" si="20"/>
        <v>0.73856357454011468</v>
      </c>
      <c r="N35" s="99">
        <f t="shared" si="7"/>
        <v>4.1176097292100515E-8</v>
      </c>
      <c r="O35" s="100">
        <f t="shared" si="21"/>
        <v>3.7338739756560685E-2</v>
      </c>
      <c r="P35" s="100">
        <f t="shared" si="22"/>
        <v>1.0795145619249901E-7</v>
      </c>
      <c r="Q35" s="11">
        <v>33</v>
      </c>
      <c r="R35" s="9">
        <f t="shared" si="8"/>
        <v>0.72049394882255113</v>
      </c>
      <c r="T35" s="44" t="s">
        <v>86</v>
      </c>
      <c r="U35" s="44">
        <f>(T11-V11)/V11</f>
        <v>269.11688717943235</v>
      </c>
      <c r="V35" s="25"/>
    </row>
    <row r="36" spans="1:32" x14ac:dyDescent="0.25">
      <c r="A36" s="9">
        <f t="shared" si="18"/>
        <v>-0.26719753880427799</v>
      </c>
      <c r="B36" s="88">
        <f>IF(Sample5!K42&gt;0,Sample5!K42, )</f>
        <v>0.26719753880427799</v>
      </c>
      <c r="C36" s="88">
        <f>IF(Sample5!L42&gt;0,Sample5!L42,"")</f>
        <v>0.73771895181235048</v>
      </c>
      <c r="D36" s="88">
        <f>IF(Sample5!M42&gt;0,Sample5!M42,)</f>
        <v>132.22131814483316</v>
      </c>
      <c r="E36" s="162">
        <f t="shared" si="0"/>
        <v>0.66719753880427801</v>
      </c>
      <c r="F36" s="162">
        <f t="shared" si="1"/>
        <v>7.7646077068920669E-2</v>
      </c>
      <c r="G36" s="162">
        <f t="shared" si="2"/>
        <v>0.15380903222369208</v>
      </c>
      <c r="H36" s="162">
        <f t="shared" si="3"/>
        <v>3.5742429511665244E-2</v>
      </c>
      <c r="I36" s="162">
        <f t="shared" si="4"/>
        <v>0.23145510929261276</v>
      </c>
      <c r="J36" s="162">
        <f t="shared" si="19"/>
        <v>3.574242951166523E-2</v>
      </c>
      <c r="K36" s="162">
        <f t="shared" si="5"/>
        <v>4.751278867581729E-3</v>
      </c>
      <c r="L36" s="59">
        <f t="shared" si="6"/>
        <v>-1.7078983584458803E-8</v>
      </c>
      <c r="M36" s="162">
        <f t="shared" si="20"/>
        <v>0.7379146435173185</v>
      </c>
      <c r="N36" s="99">
        <f t="shared" si="7"/>
        <v>3.8295243393293022E-8</v>
      </c>
      <c r="O36" s="100">
        <f t="shared" si="21"/>
        <v>3.6100161778294469E-2</v>
      </c>
      <c r="P36" s="100">
        <f t="shared" si="22"/>
        <v>1.2797237458769296E-7</v>
      </c>
      <c r="Q36" s="11">
        <v>34</v>
      </c>
      <c r="R36" s="9">
        <f t="shared" si="8"/>
        <v>0.72046397664709994</v>
      </c>
      <c r="AC36" s="8"/>
    </row>
    <row r="37" spans="1:32" x14ac:dyDescent="0.25">
      <c r="A37" s="9">
        <f t="shared" si="18"/>
        <v>-0.26573885599485486</v>
      </c>
      <c r="B37" s="88">
        <f>IF(Sample5!K43&gt;0,Sample5!K43, )</f>
        <v>0.26573885599485486</v>
      </c>
      <c r="C37" s="88">
        <f>IF(Sample5!L43&gt;0,Sample5!L43,"")</f>
        <v>0.73708244052476646</v>
      </c>
      <c r="D37" s="88">
        <f>IF(Sample5!M43&gt;0,Sample5!M43,)</f>
        <v>141.26209203507813</v>
      </c>
      <c r="E37" s="162">
        <f t="shared" si="0"/>
        <v>0.66573885599485494</v>
      </c>
      <c r="F37" s="162">
        <f t="shared" si="1"/>
        <v>7.7646048450449853E-2</v>
      </c>
      <c r="G37" s="162">
        <f t="shared" si="2"/>
        <v>0.15360639699282841</v>
      </c>
      <c r="H37" s="162">
        <f t="shared" si="3"/>
        <v>3.4486410551576571E-2</v>
      </c>
      <c r="I37" s="162">
        <f t="shared" si="4"/>
        <v>0.23125244544327828</v>
      </c>
      <c r="J37" s="162">
        <f t="shared" si="19"/>
        <v>3.4486410551576585E-2</v>
      </c>
      <c r="K37" s="162">
        <f t="shared" si="5"/>
        <v>4.5485608186438056E-3</v>
      </c>
      <c r="L37" s="59">
        <f t="shared" si="6"/>
        <v>-1.476088109896266E-8</v>
      </c>
      <c r="M37" s="162">
        <f t="shared" si="20"/>
        <v>0.73726959871155873</v>
      </c>
      <c r="N37" s="99">
        <f t="shared" si="7"/>
        <v>3.5028186883369828E-8</v>
      </c>
      <c r="O37" s="100">
        <f t="shared" si="21"/>
        <v>3.4875996661330157E-2</v>
      </c>
      <c r="P37" s="100">
        <f t="shared" si="22"/>
        <v>1.5177733691292194E-7</v>
      </c>
      <c r="Q37" s="11">
        <v>35</v>
      </c>
      <c r="R37" s="9">
        <f t="shared" si="8"/>
        <v>0.72043216291585432</v>
      </c>
      <c r="AC37" s="8"/>
    </row>
    <row r="38" spans="1:32" x14ac:dyDescent="0.25">
      <c r="A38" s="9">
        <f t="shared" si="18"/>
        <v>-0.26428017318543179</v>
      </c>
      <c r="B38" s="88">
        <f>IF(Sample5!K44&gt;0,Sample5!K44, )</f>
        <v>0.26428017318543179</v>
      </c>
      <c r="C38" s="88">
        <f>IF(Sample5!L44&gt;0,Sample5!L44,"")</f>
        <v>0.73682508173395711</v>
      </c>
      <c r="D38" s="88">
        <f>IF(Sample5!M44&gt;0,Sample5!M44,)</f>
        <v>149.73781755718289</v>
      </c>
      <c r="E38" s="162">
        <f t="shared" si="0"/>
        <v>0.66428017318543175</v>
      </c>
      <c r="F38" s="162">
        <f t="shared" si="1"/>
        <v>7.7646017676585674E-2</v>
      </c>
      <c r="G38" s="162">
        <f t="shared" si="2"/>
        <v>0.15339111119765811</v>
      </c>
      <c r="H38" s="162">
        <f t="shared" si="3"/>
        <v>3.3243044311187984E-2</v>
      </c>
      <c r="I38" s="162">
        <f t="shared" si="4"/>
        <v>0.2310371288742438</v>
      </c>
      <c r="J38" s="162">
        <f t="shared" si="19"/>
        <v>3.3243044311187991E-2</v>
      </c>
      <c r="K38" s="162">
        <f t="shared" si="5"/>
        <v>4.3538988676852285E-3</v>
      </c>
      <c r="L38" s="59">
        <f t="shared" si="6"/>
        <v>-1.2757410668217918E-8</v>
      </c>
      <c r="M38" s="162">
        <f t="shared" si="20"/>
        <v>0.73662874525428201</v>
      </c>
      <c r="N38" s="99">
        <f t="shared" si="7"/>
        <v>3.854801325120962E-8</v>
      </c>
      <c r="O38" s="100">
        <f t="shared" si="21"/>
        <v>3.3666997879541985E-2</v>
      </c>
      <c r="P38" s="100">
        <f t="shared" si="22"/>
        <v>1.797366281200843E-7</v>
      </c>
      <c r="Q38" s="11">
        <v>36</v>
      </c>
      <c r="R38" s="9">
        <f t="shared" si="8"/>
        <v>0.72039836304601257</v>
      </c>
      <c r="AC38" s="8"/>
    </row>
    <row r="39" spans="1:32" x14ac:dyDescent="0.25">
      <c r="A39" s="9">
        <f t="shared" si="18"/>
        <v>-0.26282149037600872</v>
      </c>
      <c r="B39" s="88">
        <f>IF(Sample5!K45&gt;0,Sample5!K45, )</f>
        <v>0.26282149037600872</v>
      </c>
      <c r="C39" s="88">
        <f>IF(Sample5!L45&gt;0,Sample5!L45,"")</f>
        <v>0.73606730195025805</v>
      </c>
      <c r="D39" s="88">
        <f>IF(Sample5!M45&gt;0,Sample5!M45,)</f>
        <v>159.34363981556817</v>
      </c>
      <c r="E39" s="162">
        <f t="shared" si="0"/>
        <v>0.66282149037600879</v>
      </c>
      <c r="F39" s="162">
        <f t="shared" si="1"/>
        <v>7.7645984530305981E-2</v>
      </c>
      <c r="G39" s="162">
        <f t="shared" si="2"/>
        <v>0.15316218077231841</v>
      </c>
      <c r="H39" s="162">
        <f t="shared" si="3"/>
        <v>3.2013325073384336E-2</v>
      </c>
      <c r="I39" s="162">
        <f t="shared" si="4"/>
        <v>0.23080816530262438</v>
      </c>
      <c r="J39" s="162">
        <f t="shared" si="19"/>
        <v>3.2013325073384336E-2</v>
      </c>
      <c r="K39" s="162">
        <f t="shared" si="5"/>
        <v>4.1670205040439372E-3</v>
      </c>
      <c r="L39" s="59">
        <f t="shared" si="6"/>
        <v>-1.1025867877581662E-8</v>
      </c>
      <c r="M39" s="162">
        <f t="shared" si="20"/>
        <v>0.73599241251978953</v>
      </c>
      <c r="N39" s="99">
        <f t="shared" si="7"/>
        <v>5.6084267958987815E-9</v>
      </c>
      <c r="O39" s="100">
        <f t="shared" si="21"/>
        <v>3.2473933375178267E-2</v>
      </c>
      <c r="P39" s="100">
        <f t="shared" si="22"/>
        <v>2.1216000768148935E-7</v>
      </c>
      <c r="Q39" s="11">
        <v>37</v>
      </c>
      <c r="R39" s="9">
        <f t="shared" si="8"/>
        <v>0.7203624209692342</v>
      </c>
      <c r="AA39" s="8"/>
      <c r="AB39" s="8"/>
      <c r="AC39" s="8"/>
    </row>
    <row r="40" spans="1:32" x14ac:dyDescent="0.25">
      <c r="A40" s="9">
        <f t="shared" si="18"/>
        <v>-0.26129650380252084</v>
      </c>
      <c r="B40" s="88">
        <f>IF(Sample5!K46&gt;0,Sample5!K46, )</f>
        <v>0.26129650380252084</v>
      </c>
      <c r="C40" s="88">
        <f>IF(Sample5!L46&gt;0,Sample5!L46,"")</f>
        <v>0.73593657372811927</v>
      </c>
      <c r="D40" s="88">
        <f>IF(Sample5!M46&gt;0,Sample5!M46,)</f>
        <v>171.20965554651468</v>
      </c>
      <c r="E40" s="162">
        <f t="shared" si="0"/>
        <v>0.66129650380252092</v>
      </c>
      <c r="F40" s="162">
        <f t="shared" si="1"/>
        <v>7.7645947077459379E-2</v>
      </c>
      <c r="G40" s="162">
        <f t="shared" si="2"/>
        <v>0.15290709280866691</v>
      </c>
      <c r="H40" s="162">
        <f t="shared" si="3"/>
        <v>3.074346391639456E-2</v>
      </c>
      <c r="I40" s="162">
        <f t="shared" si="4"/>
        <v>0.23055303988612627</v>
      </c>
      <c r="J40" s="162">
        <f t="shared" si="19"/>
        <v>3.074346391639457E-2</v>
      </c>
      <c r="K40" s="162">
        <f t="shared" si="5"/>
        <v>3.979680194950745E-3</v>
      </c>
      <c r="L40" s="59">
        <f t="shared" si="6"/>
        <v>-9.4663703767155581E-9</v>
      </c>
      <c r="M40" s="162">
        <f t="shared" si="20"/>
        <v>0.73533237440477295</v>
      </c>
      <c r="N40" s="99">
        <f t="shared" si="7"/>
        <v>3.6505682233215293E-7</v>
      </c>
      <c r="O40" s="100">
        <f t="shared" si="21"/>
        <v>3.1244521871940382E-2</v>
      </c>
      <c r="P40" s="100">
        <f t="shared" si="22"/>
        <v>2.5105907481574874E-7</v>
      </c>
      <c r="Q40" s="11">
        <v>38</v>
      </c>
      <c r="R40" s="9">
        <f t="shared" si="8"/>
        <v>0.7203223721589409</v>
      </c>
      <c r="AC40" s="8"/>
    </row>
    <row r="41" spans="1:32" x14ac:dyDescent="0.25">
      <c r="A41" s="9">
        <f t="shared" si="18"/>
        <v>-0.25983782099309771</v>
      </c>
      <c r="B41" s="88">
        <f>IF(Sample5!K47&gt;0,Sample5!K47, )</f>
        <v>0.25983782099309771</v>
      </c>
      <c r="C41" s="88">
        <f>IF(Sample5!L47&gt;0,Sample5!L47,"")</f>
        <v>0.73542274519771034</v>
      </c>
      <c r="D41" s="88">
        <f>IF(Sample5!M47&gt;0,Sample5!M47,)</f>
        <v>181.94557454118069</v>
      </c>
      <c r="E41" s="162">
        <f t="shared" si="0"/>
        <v>0.65983782099309773</v>
      </c>
      <c r="F41" s="162">
        <f t="shared" si="1"/>
        <v>7.7645908293290641E-2</v>
      </c>
      <c r="G41" s="162">
        <f t="shared" si="2"/>
        <v>0.15264683473521956</v>
      </c>
      <c r="H41" s="162">
        <f t="shared" si="3"/>
        <v>2.95450779645875E-2</v>
      </c>
      <c r="I41" s="162">
        <f t="shared" si="4"/>
        <v>0.23029274302851022</v>
      </c>
      <c r="J41" s="162">
        <f t="shared" si="19"/>
        <v>2.9545077964587496E-2</v>
      </c>
      <c r="K41" s="162">
        <f t="shared" si="5"/>
        <v>3.8078971377615511E-3</v>
      </c>
      <c r="L41" s="59">
        <f t="shared" si="6"/>
        <v>-8.1815149981692633E-9</v>
      </c>
      <c r="M41" s="162">
        <f t="shared" si="20"/>
        <v>0.73470642120292629</v>
      </c>
      <c r="N41" s="99">
        <f t="shared" si="7"/>
        <v>5.13120065503382E-7</v>
      </c>
      <c r="O41" s="100">
        <f t="shared" si="21"/>
        <v>3.0086486254970377E-2</v>
      </c>
      <c r="P41" s="100">
        <f t="shared" si="22"/>
        <v>2.9312293689531412E-7</v>
      </c>
      <c r="Q41" s="11">
        <v>39</v>
      </c>
      <c r="R41" s="9">
        <f t="shared" si="8"/>
        <v>0.72028151164140974</v>
      </c>
    </row>
    <row r="42" spans="1:32" x14ac:dyDescent="0.25">
      <c r="A42" s="9">
        <f t="shared" si="18"/>
        <v>-0.25831283441961</v>
      </c>
      <c r="B42" s="88">
        <f>IF(Sample5!K48&gt;0,Sample5!K48, )</f>
        <v>0.25831283441961</v>
      </c>
      <c r="C42" s="88">
        <f>IF(Sample5!L48&gt;0,Sample5!L48,"")</f>
        <v>0.73491785339348537</v>
      </c>
      <c r="D42" s="88">
        <f>IF(Sample5!M48&gt;0,Sample5!M48,)</f>
        <v>193.81159027212721</v>
      </c>
      <c r="E42" s="162">
        <f t="shared" si="0"/>
        <v>0.65831283441961008</v>
      </c>
      <c r="F42" s="162">
        <f t="shared" si="1"/>
        <v>7.7645864317690272E-2</v>
      </c>
      <c r="G42" s="162">
        <f t="shared" si="2"/>
        <v>0.15235639076765123</v>
      </c>
      <c r="H42" s="162">
        <f t="shared" si="3"/>
        <v>2.8310579334268497E-2</v>
      </c>
      <c r="I42" s="162">
        <f t="shared" si="4"/>
        <v>0.2300022550853415</v>
      </c>
      <c r="J42" s="162">
        <f t="shared" si="19"/>
        <v>2.8310579334268504E-2</v>
      </c>
      <c r="K42" s="162">
        <f t="shared" si="5"/>
        <v>3.6357734280199278E-3</v>
      </c>
      <c r="L42" s="59">
        <f t="shared" si="6"/>
        <v>-7.0243223058971243E-9</v>
      </c>
      <c r="M42" s="162">
        <f t="shared" si="20"/>
        <v>0.73405809738070749</v>
      </c>
      <c r="N42" s="99">
        <f t="shared" si="7"/>
        <v>7.3918040150771674E-7</v>
      </c>
      <c r="O42" s="100">
        <f t="shared" si="21"/>
        <v>2.8895422434617752E-2</v>
      </c>
      <c r="P42" s="100">
        <f t="shared" si="22"/>
        <v>3.4204145202612036E-7</v>
      </c>
      <c r="Q42" s="11">
        <v>40</v>
      </c>
      <c r="R42" s="9">
        <f t="shared" si="8"/>
        <v>0.72023591193850145</v>
      </c>
    </row>
    <row r="43" spans="1:32" x14ac:dyDescent="0.25">
      <c r="A43" s="9">
        <f t="shared" si="18"/>
        <v>-0.25685415161018693</v>
      </c>
      <c r="B43" s="88">
        <f>IF(Sample5!K49&gt;0,Sample5!K49, )</f>
        <v>0.25685415161018693</v>
      </c>
      <c r="C43" s="88">
        <f>IF(Sample5!L49&gt;0,Sample5!L49,"")</f>
        <v>0.7341479197690074</v>
      </c>
      <c r="D43" s="88">
        <f>IF(Sample5!M49&gt;0,Sample5!M49,)</f>
        <v>207.93779947563507</v>
      </c>
      <c r="E43" s="162">
        <f t="shared" si="0"/>
        <v>0.6568541516101869</v>
      </c>
      <c r="F43" s="162">
        <f t="shared" si="1"/>
        <v>7.7645818622272794E-2</v>
      </c>
      <c r="G43" s="162">
        <f t="shared" si="2"/>
        <v>0.15205965633265162</v>
      </c>
      <c r="H43" s="162">
        <f t="shared" si="3"/>
        <v>2.7148676655262532E-2</v>
      </c>
      <c r="I43" s="162">
        <f t="shared" si="4"/>
        <v>0.22970547495492441</v>
      </c>
      <c r="J43" s="162">
        <f t="shared" si="19"/>
        <v>2.7148676655262521E-2</v>
      </c>
      <c r="K43" s="162">
        <f t="shared" si="5"/>
        <v>3.4780176042452648E-3</v>
      </c>
      <c r="L43" s="59">
        <f t="shared" si="6"/>
        <v>-6.0709221229567768E-9</v>
      </c>
      <c r="M43" s="162">
        <f t="shared" si="20"/>
        <v>0.7334442297617989</v>
      </c>
      <c r="N43" s="99">
        <f t="shared" si="7"/>
        <v>4.9517962624508563E-7</v>
      </c>
      <c r="O43" s="100">
        <f t="shared" si="21"/>
        <v>2.7775722395996297E-2</v>
      </c>
      <c r="P43" s="100">
        <f t="shared" si="22"/>
        <v>3.9318636097236991E-7</v>
      </c>
      <c r="Q43" s="11">
        <v>41</v>
      </c>
      <c r="R43" s="9">
        <f t="shared" si="8"/>
        <v>0.72018932463220653</v>
      </c>
    </row>
    <row r="44" spans="1:32" x14ac:dyDescent="0.25">
      <c r="A44" s="9">
        <f t="shared" si="18"/>
        <v>-0.25532916503669922</v>
      </c>
      <c r="B44" s="88">
        <f>IF(Sample5!K50&gt;0,Sample5!K50, )</f>
        <v>0.25532916503669922</v>
      </c>
      <c r="C44" s="88">
        <f>IF(Sample5!L50&gt;0,Sample5!L50,"")</f>
        <v>0.73402635865940313</v>
      </c>
      <c r="D44" s="88">
        <f>IF(Sample5!M50&gt;0,Sample5!M50,)</f>
        <v>222.06400867914294</v>
      </c>
      <c r="E44" s="162">
        <f t="shared" si="0"/>
        <v>0.65532916503669925</v>
      </c>
      <c r="F44" s="162">
        <f t="shared" si="1"/>
        <v>7.764576663510428E-2</v>
      </c>
      <c r="G44" s="162">
        <f t="shared" si="2"/>
        <v>0.15172812816250314</v>
      </c>
      <c r="H44" s="162">
        <f t="shared" si="3"/>
        <v>2.5955270239091801E-2</v>
      </c>
      <c r="I44" s="162">
        <f t="shared" si="4"/>
        <v>0.22937389479760742</v>
      </c>
      <c r="J44" s="162">
        <f t="shared" si="19"/>
        <v>2.5955270239091804E-2</v>
      </c>
      <c r="K44" s="162">
        <f t="shared" si="5"/>
        <v>3.3200205416040662E-3</v>
      </c>
      <c r="L44" s="59">
        <f t="shared" si="6"/>
        <v>-5.212251406573824E-9</v>
      </c>
      <c r="M44" s="162">
        <f t="shared" si="20"/>
        <v>0.73280951833302932</v>
      </c>
      <c r="N44" s="99">
        <f t="shared" si="7"/>
        <v>1.4807003798895293E-6</v>
      </c>
      <c r="O44" s="100">
        <f t="shared" si="21"/>
        <v>2.662646063812513E-2</v>
      </c>
      <c r="P44" s="100">
        <f t="shared" si="22"/>
        <v>4.5049655175451514E-7</v>
      </c>
      <c r="Q44" s="11">
        <v>42</v>
      </c>
      <c r="R44" s="9">
        <f t="shared" si="8"/>
        <v>0.72013727470949318</v>
      </c>
    </row>
    <row r="45" spans="1:32" x14ac:dyDescent="0.25">
      <c r="A45" s="9">
        <f t="shared" si="18"/>
        <v>-0.25380417846321135</v>
      </c>
      <c r="B45" s="88">
        <f>IF(Sample5!K51&gt;0,Sample5!K51, )</f>
        <v>0.25380417846321135</v>
      </c>
      <c r="C45" s="88">
        <f>IF(Sample5!L51&gt;0,Sample5!L51,"")</f>
        <v>0.73351775544270681</v>
      </c>
      <c r="D45" s="88">
        <f>IF(Sample5!M51&gt;0,Sample5!M51,)</f>
        <v>237.88536298707163</v>
      </c>
      <c r="E45" s="162">
        <f t="shared" si="0"/>
        <v>0.65380417846321137</v>
      </c>
      <c r="F45" s="162">
        <f t="shared" si="1"/>
        <v>7.7645709862326245E-2</v>
      </c>
      <c r="G45" s="162">
        <f t="shared" si="2"/>
        <v>0.15137318033240982</v>
      </c>
      <c r="H45" s="162">
        <f t="shared" si="3"/>
        <v>2.4785288268475293E-2</v>
      </c>
      <c r="I45" s="162">
        <f t="shared" si="4"/>
        <v>0.22901889019473606</v>
      </c>
      <c r="J45" s="162">
        <f t="shared" si="19"/>
        <v>2.4785288268475286E-2</v>
      </c>
      <c r="K45" s="162">
        <f t="shared" si="5"/>
        <v>3.1688404966271539E-3</v>
      </c>
      <c r="L45" s="59">
        <f t="shared" si="6"/>
        <v>-4.4750309747969651E-9</v>
      </c>
      <c r="M45" s="162">
        <f t="shared" si="20"/>
        <v>0.73218256662678693</v>
      </c>
      <c r="N45" s="99">
        <f t="shared" si="7"/>
        <v>1.7827291741575162E-6</v>
      </c>
      <c r="O45" s="100">
        <f t="shared" si="21"/>
        <v>2.5499879147663874E-2</v>
      </c>
      <c r="P45" s="100">
        <f t="shared" si="22"/>
        <v>5.1064012461951852E-7</v>
      </c>
      <c r="Q45" s="11">
        <v>43</v>
      </c>
      <c r="R45" s="9">
        <f t="shared" si="8"/>
        <v>0.72008154790016854</v>
      </c>
    </row>
    <row r="46" spans="1:32" x14ac:dyDescent="0.25">
      <c r="A46" s="9">
        <f t="shared" si="18"/>
        <v>-0.25227919188972364</v>
      </c>
      <c r="B46" s="88">
        <f>IF(Sample5!K52&gt;0,Sample5!K52, )</f>
        <v>0.25227919188972364</v>
      </c>
      <c r="C46" s="88">
        <f>IF(Sample5!L52&gt;0,Sample5!L52,"")</f>
        <v>0.7333873410309304</v>
      </c>
      <c r="D46" s="88">
        <f>IF(Sample5!M52&gt;0,Sample5!M52,)</f>
        <v>255.96691076756167</v>
      </c>
      <c r="E46" s="162">
        <f t="shared" si="0"/>
        <v>0.65227919188972372</v>
      </c>
      <c r="F46" s="162">
        <f t="shared" si="1"/>
        <v>7.7645647763672956E-2</v>
      </c>
      <c r="G46" s="162">
        <f t="shared" si="2"/>
        <v>0.15099308015561411</v>
      </c>
      <c r="H46" s="162">
        <f t="shared" si="3"/>
        <v>2.3640463970436582E-2</v>
      </c>
      <c r="I46" s="162">
        <f t="shared" si="4"/>
        <v>0.22863872791928705</v>
      </c>
      <c r="J46" s="162">
        <f t="shared" si="19"/>
        <v>2.3640463970436593E-2</v>
      </c>
      <c r="K46" s="162">
        <f t="shared" si="5"/>
        <v>3.0242144621839195E-3</v>
      </c>
      <c r="L46" s="59">
        <f t="shared" si="6"/>
        <v>-3.8420829242508094E-9</v>
      </c>
      <c r="M46" s="162">
        <f t="shared" si="20"/>
        <v>0.73156394883149423</v>
      </c>
      <c r="N46" s="99">
        <f t="shared" si="7"/>
        <v>3.32475911296467E-6</v>
      </c>
      <c r="O46" s="100">
        <f t="shared" si="21"/>
        <v>2.4396844252646047E-2</v>
      </c>
      <c r="P46" s="100">
        <f t="shared" si="22"/>
        <v>5.7211113131525426E-7</v>
      </c>
      <c r="Q46" s="11">
        <v>44</v>
      </c>
      <c r="R46" s="9">
        <f t="shared" si="8"/>
        <v>0.72002187217241165</v>
      </c>
    </row>
    <row r="47" spans="1:32" x14ac:dyDescent="0.25">
      <c r="A47" s="9">
        <f t="shared" si="18"/>
        <v>-0.25075420531623571</v>
      </c>
      <c r="B47" s="88">
        <f>IF(Sample5!K53&gt;0,Sample5!K53, )</f>
        <v>0.25075420531623571</v>
      </c>
      <c r="C47" s="88">
        <f>IF(Sample5!L53&gt;0,Sample5!L53,"")</f>
        <v>0.73250137578280061</v>
      </c>
      <c r="D47" s="88">
        <f>IF(Sample5!M53&gt;0,Sample5!M53,)</f>
        <v>274.04845854805171</v>
      </c>
      <c r="E47" s="162">
        <f t="shared" si="0"/>
        <v>0.65075420531623573</v>
      </c>
      <c r="F47" s="162">
        <f t="shared" si="1"/>
        <v>7.7645579737032192E-2</v>
      </c>
      <c r="G47" s="162">
        <f t="shared" si="2"/>
        <v>0.15058604328800931</v>
      </c>
      <c r="H47" s="162">
        <f t="shared" si="3"/>
        <v>2.2522582291194224E-2</v>
      </c>
      <c r="I47" s="162">
        <f t="shared" si="4"/>
        <v>0.22823162302504149</v>
      </c>
      <c r="J47" s="162">
        <f t="shared" si="19"/>
        <v>2.2522582291194221E-2</v>
      </c>
      <c r="K47" s="162">
        <f t="shared" si="5"/>
        <v>2.885886919747361E-3</v>
      </c>
      <c r="L47" s="59">
        <f t="shared" si="6"/>
        <v>-3.2986589859134892E-9</v>
      </c>
      <c r="M47" s="162">
        <f t="shared" si="20"/>
        <v>0.7309542562764354</v>
      </c>
      <c r="N47" s="99">
        <f t="shared" si="7"/>
        <v>2.393578766975741E-6</v>
      </c>
      <c r="O47" s="100">
        <f t="shared" si="21"/>
        <v>2.3318196160589381E-2</v>
      </c>
      <c r="P47" s="100">
        <f t="shared" si="22"/>
        <v>6.3300142917393971E-7</v>
      </c>
      <c r="Q47" s="11">
        <v>45</v>
      </c>
      <c r="R47" s="9">
        <f t="shared" si="8"/>
        <v>0.71995796738419771</v>
      </c>
    </row>
    <row r="48" spans="1:32" x14ac:dyDescent="0.25">
      <c r="A48" s="9">
        <f t="shared" si="18"/>
        <v>-0.24922921874274803</v>
      </c>
      <c r="B48" s="88">
        <f>IF(Sample5!K54&gt;0,Sample5!K54, )</f>
        <v>0.24922921874274803</v>
      </c>
      <c r="C48" s="88">
        <f>IF(Sample5!L54&gt;0,Sample5!L54,"")</f>
        <v>0.73160741717838329</v>
      </c>
      <c r="D48" s="88">
        <f>IF(Sample5!M54&gt;0,Sample5!M54,)</f>
        <v>293.82515143296257</v>
      </c>
      <c r="E48" s="162">
        <f t="shared" si="0"/>
        <v>0.64922921874274808</v>
      </c>
      <c r="F48" s="162">
        <f t="shared" si="1"/>
        <v>7.764550511314014E-2</v>
      </c>
      <c r="G48" s="162">
        <f t="shared" si="2"/>
        <v>0.15015025687511646</v>
      </c>
      <c r="H48" s="162">
        <f t="shared" si="3"/>
        <v>2.1433456754491445E-2</v>
      </c>
      <c r="I48" s="162">
        <f t="shared" si="4"/>
        <v>0.22779576198825657</v>
      </c>
      <c r="J48" s="162">
        <f t="shared" si="19"/>
        <v>2.1433456754491459E-2</v>
      </c>
      <c r="K48" s="162">
        <f t="shared" si="5"/>
        <v>2.7536098583548631E-3</v>
      </c>
      <c r="L48" s="59">
        <f t="shared" si="6"/>
        <v>-2.8320968778766393E-9</v>
      </c>
      <c r="M48" s="162">
        <f t="shared" si="20"/>
        <v>0.730354089767284</v>
      </c>
      <c r="N48" s="99">
        <f t="shared" si="7"/>
        <v>1.5708295994128538E-6</v>
      </c>
      <c r="O48" s="100">
        <f t="shared" si="21"/>
        <v>2.2264741707502953E-2</v>
      </c>
      <c r="P48" s="100">
        <f t="shared" si="22"/>
        <v>6.9103467310332216E-7</v>
      </c>
      <c r="Q48" s="11">
        <v>46</v>
      </c>
      <c r="R48" s="9">
        <f t="shared" si="8"/>
        <v>0.71988954891737356</v>
      </c>
    </row>
    <row r="49" spans="1:18" x14ac:dyDescent="0.25">
      <c r="A49" s="9">
        <f t="shared" si="18"/>
        <v>-0.24770423216926032</v>
      </c>
      <c r="B49" s="88">
        <f>IF(Sample5!K55&gt;0,Sample5!K55, )</f>
        <v>0.24770423216926032</v>
      </c>
      <c r="C49" s="88">
        <f>IF(Sample5!L55&gt;0,Sample5!L55,"")</f>
        <v>0.73135135813117691</v>
      </c>
      <c r="D49" s="88">
        <f>IF(Sample5!M55&gt;0,Sample5!M55,)</f>
        <v>316.42708615857509</v>
      </c>
      <c r="E49" s="162">
        <f t="shared" si="0"/>
        <v>0.64770423216926032</v>
      </c>
      <c r="F49" s="162">
        <f t="shared" si="1"/>
        <v>7.7645423150387721E-2</v>
      </c>
      <c r="G49" s="162">
        <f t="shared" si="2"/>
        <v>0.14968390879837576</v>
      </c>
      <c r="H49" s="162">
        <f t="shared" si="3"/>
        <v>2.0374900220496851E-2</v>
      </c>
      <c r="I49" s="162">
        <f t="shared" si="4"/>
        <v>0.22732933194876348</v>
      </c>
      <c r="J49" s="162">
        <f t="shared" si="19"/>
        <v>2.0374900220496844E-2</v>
      </c>
      <c r="K49" s="162">
        <f t="shared" si="5"/>
        <v>2.627142768896861E-3</v>
      </c>
      <c r="L49" s="59">
        <f t="shared" si="6"/>
        <v>-2.4315252763839885E-9</v>
      </c>
      <c r="M49" s="162">
        <f t="shared" si="20"/>
        <v>0.72976404990127275</v>
      </c>
      <c r="N49" s="99">
        <f t="shared" si="7"/>
        <v>2.51954741672148E-6</v>
      </c>
      <c r="O49" s="100">
        <f t="shared" si="21"/>
        <v>2.1237246986306271E-2</v>
      </c>
      <c r="P49" s="100">
        <f t="shared" si="22"/>
        <v>7.4364194450197742E-7</v>
      </c>
      <c r="Q49" s="11">
        <v>47</v>
      </c>
      <c r="R49" s="9">
        <f t="shared" si="8"/>
        <v>0.71981633226932518</v>
      </c>
    </row>
    <row r="50" spans="1:18" x14ac:dyDescent="0.25">
      <c r="A50" s="9">
        <f t="shared" si="18"/>
        <v>-0.24617924559577242</v>
      </c>
      <c r="B50" s="88">
        <f>IF(Sample5!K56&gt;0,Sample5!K56, )</f>
        <v>0.24617924559577242</v>
      </c>
      <c r="C50" s="88">
        <f>IF(Sample5!L56&gt;0,Sample5!L56,"")</f>
        <v>0.73046716998975303</v>
      </c>
      <c r="D50" s="88">
        <f>IF(Sample5!M56&gt;0,Sample5!M56,)</f>
        <v>339.59406925232793</v>
      </c>
      <c r="E50" s="162">
        <f t="shared" si="0"/>
        <v>0.64617924559577244</v>
      </c>
      <c r="F50" s="162">
        <f t="shared" si="1"/>
        <v>7.7645333029863928E-2</v>
      </c>
      <c r="G50" s="162">
        <f t="shared" si="2"/>
        <v>0.14918522294165459</v>
      </c>
      <c r="H50" s="162">
        <f t="shared" si="3"/>
        <v>1.9348689624253908E-2</v>
      </c>
      <c r="I50" s="162">
        <f t="shared" si="4"/>
        <v>0.22683055597151852</v>
      </c>
      <c r="J50" s="162">
        <f t="shared" si="19"/>
        <v>1.9348689624253901E-2</v>
      </c>
      <c r="K50" s="162">
        <f t="shared" si="5"/>
        <v>2.5062526158890091E-3</v>
      </c>
      <c r="L50" s="59">
        <f t="shared" si="6"/>
        <v>-2.0876104908394091E-9</v>
      </c>
      <c r="M50" s="162">
        <f t="shared" si="20"/>
        <v>0.7291847253881506</v>
      </c>
      <c r="N50" s="99">
        <f t="shared" si="7"/>
        <v>1.6446641561792109E-6</v>
      </c>
      <c r="O50" s="100">
        <f t="shared" si="21"/>
        <v>2.0236429977110074E-2</v>
      </c>
      <c r="P50" s="100">
        <f t="shared" si="22"/>
        <v>7.8808293408920226E-7</v>
      </c>
      <c r="Q50" s="11">
        <v>48</v>
      </c>
      <c r="R50" s="9">
        <f t="shared" si="8"/>
        <v>0.71973803858982</v>
      </c>
    </row>
    <row r="51" spans="1:18" x14ac:dyDescent="0.25">
      <c r="A51" s="9">
        <f t="shared" si="18"/>
        <v>-0.24472056278634932</v>
      </c>
      <c r="B51" s="88">
        <f>IF(Sample5!K57&gt;0,Sample5!K57, )</f>
        <v>0.24472056278634932</v>
      </c>
      <c r="C51" s="88">
        <f>IF(Sample5!L57&gt;0,Sample5!L57,"")</f>
        <v>0.72996005550090648</v>
      </c>
      <c r="D51" s="88">
        <f>IF(Sample5!M57&gt;0,Sample5!M57,)</f>
        <v>365.021245818642</v>
      </c>
      <c r="E51" s="162">
        <f t="shared" si="0"/>
        <v>0.64472056278634937</v>
      </c>
      <c r="F51" s="162">
        <f t="shared" si="1"/>
        <v>7.7645238364317692E-2</v>
      </c>
      <c r="G51" s="162">
        <f t="shared" si="2"/>
        <v>0.14867639141676794</v>
      </c>
      <c r="H51" s="162">
        <f t="shared" si="3"/>
        <v>1.8398933005263678E-2</v>
      </c>
      <c r="I51" s="162">
        <f t="shared" si="4"/>
        <v>0.22632162978108564</v>
      </c>
      <c r="J51" s="162">
        <f t="shared" si="19"/>
        <v>1.8398933005263685E-2</v>
      </c>
      <c r="K51" s="162">
        <f t="shared" si="5"/>
        <v>2.3956289265156384E-3</v>
      </c>
      <c r="L51" s="59">
        <f t="shared" si="6"/>
        <v>-1.8042623521802211E-9</v>
      </c>
      <c r="M51" s="162">
        <f t="shared" si="20"/>
        <v>0.72864113543099451</v>
      </c>
      <c r="N51" s="99">
        <f t="shared" si="7"/>
        <v>1.7395501508165862E-6</v>
      </c>
      <c r="O51" s="100">
        <f t="shared" si="21"/>
        <v>1.93047014958144E-2</v>
      </c>
      <c r="P51" s="100">
        <f t="shared" si="22"/>
        <v>8.204165584745223E-7</v>
      </c>
      <c r="Q51" s="11">
        <v>49</v>
      </c>
      <c r="R51" s="9">
        <f t="shared" si="8"/>
        <v>0.71965815204041284</v>
      </c>
    </row>
    <row r="52" spans="1:18" x14ac:dyDescent="0.25">
      <c r="A52" s="9">
        <f t="shared" si="18"/>
        <v>-0.24312927244879701</v>
      </c>
      <c r="B52" s="88">
        <f>IF(Sample5!K58&gt;0,Sample5!K58, )</f>
        <v>0.24312927244879701</v>
      </c>
      <c r="C52" s="88">
        <f>IF(Sample5!L58&gt;0,Sample5!L58,"")</f>
        <v>0.72957898947766064</v>
      </c>
      <c r="D52" s="88">
        <f>IF(Sample5!M58&gt;0,Sample5!M58,)</f>
        <v>392.14356748937701</v>
      </c>
      <c r="E52" s="162">
        <f t="shared" si="0"/>
        <v>0.64312927244879703</v>
      </c>
      <c r="F52" s="162">
        <f t="shared" si="1"/>
        <v>7.7645124626116668E-2</v>
      </c>
      <c r="G52" s="162">
        <f t="shared" si="2"/>
        <v>0.14808416146442308</v>
      </c>
      <c r="H52" s="162">
        <f t="shared" si="3"/>
        <v>1.7399986358257256E-2</v>
      </c>
      <c r="I52" s="162">
        <f t="shared" si="4"/>
        <v>0.22572928609053974</v>
      </c>
      <c r="J52" s="162">
        <f t="shared" si="19"/>
        <v>1.7399986358257263E-2</v>
      </c>
      <c r="K52" s="162">
        <f t="shared" si="5"/>
        <v>2.2803080350039754E-3</v>
      </c>
      <c r="L52" s="59">
        <f t="shared" si="6"/>
        <v>-1.538830664399042E-9</v>
      </c>
      <c r="M52" s="162">
        <f t="shared" si="20"/>
        <v>0.72806043567997447</v>
      </c>
      <c r="N52" s="99">
        <f t="shared" si="7"/>
        <v>2.3060056364670982E-6</v>
      </c>
      <c r="O52" s="100">
        <f t="shared" si="21"/>
        <v>1.8317417321913141E-2</v>
      </c>
      <c r="P52" s="100">
        <f t="shared" si="22"/>
        <v>8.4167957307455228E-7</v>
      </c>
      <c r="Q52" s="11">
        <v>50</v>
      </c>
      <c r="R52" s="9">
        <f t="shared" si="8"/>
        <v>0.7195651719378946</v>
      </c>
    </row>
    <row r="53" spans="1:18" x14ac:dyDescent="0.25">
      <c r="A53" s="9">
        <f t="shared" si="18"/>
        <v>-0.2416042858753091</v>
      </c>
      <c r="B53" s="88">
        <f>IF(Sample5!K59&gt;0,Sample5!K59, )</f>
        <v>0.2416042858753091</v>
      </c>
      <c r="C53" s="88">
        <f>IF(Sample5!L59&gt;0,Sample5!L59,"")</f>
        <v>0.72882175810471006</v>
      </c>
      <c r="D53" s="88">
        <f>IF(Sample5!M59&gt;0,Sample5!M59,)</f>
        <v>420.96103426453305</v>
      </c>
      <c r="E53" s="162">
        <f t="shared" si="0"/>
        <v>0.64160428587530915</v>
      </c>
      <c r="F53" s="162">
        <f t="shared" si="1"/>
        <v>7.7645004279196572E-2</v>
      </c>
      <c r="G53" s="162">
        <f t="shared" si="2"/>
        <v>0.1474787979871636</v>
      </c>
      <c r="H53" s="162">
        <f t="shared" si="3"/>
        <v>1.6480483608948944E-2</v>
      </c>
      <c r="I53" s="162">
        <f t="shared" si="4"/>
        <v>0.22512380226636017</v>
      </c>
      <c r="J53" s="162">
        <f t="shared" si="19"/>
        <v>1.6480483608948937E-2</v>
      </c>
      <c r="K53" s="162">
        <f t="shared" si="5"/>
        <v>2.1748243760638399E-3</v>
      </c>
      <c r="L53" s="59">
        <f t="shared" si="6"/>
        <v>-1.3211785414458568E-9</v>
      </c>
      <c r="M53" s="162">
        <f t="shared" si="20"/>
        <v>0.72751646117202395</v>
      </c>
      <c r="N53" s="99">
        <f t="shared" si="7"/>
        <v>1.7038000824797577E-6</v>
      </c>
      <c r="O53" s="100">
        <f t="shared" si="21"/>
        <v>1.740035349118425E-2</v>
      </c>
      <c r="P53" s="100">
        <f t="shared" si="22"/>
        <v>8.4616060024360832E-7</v>
      </c>
      <c r="Q53" s="11">
        <v>51</v>
      </c>
      <c r="R53" s="9">
        <f t="shared" si="8"/>
        <v>0.7194701298719649</v>
      </c>
    </row>
    <row r="54" spans="1:18" x14ac:dyDescent="0.25">
      <c r="A54" s="9">
        <f t="shared" si="18"/>
        <v>-0.240145603065886</v>
      </c>
      <c r="B54" s="88">
        <f>IF(Sample5!K60&gt;0,Sample5!K60, )</f>
        <v>0.240145603065886</v>
      </c>
      <c r="C54" s="88">
        <f>IF(Sample5!L60&gt;0,Sample5!L60,"")</f>
        <v>0.72831132343725091</v>
      </c>
      <c r="D54" s="88">
        <f>IF(Sample5!M60&gt;0,Sample5!M60,)</f>
        <v>452.03869451225023</v>
      </c>
      <c r="E54" s="162">
        <f t="shared" si="0"/>
        <v>0.64014560306588608</v>
      </c>
      <c r="F54" s="162">
        <f t="shared" si="1"/>
        <v>7.7644877679313579E-2</v>
      </c>
      <c r="G54" s="162">
        <f t="shared" si="2"/>
        <v>0.14686400449158479</v>
      </c>
      <c r="H54" s="162">
        <f t="shared" si="3"/>
        <v>1.5636720894987632E-2</v>
      </c>
      <c r="I54" s="162">
        <f t="shared" si="4"/>
        <v>0.22450888217089837</v>
      </c>
      <c r="J54" s="162">
        <f t="shared" si="19"/>
        <v>1.5636720894987632E-2</v>
      </c>
      <c r="K54" s="162">
        <f t="shared" si="5"/>
        <v>2.0783446932189885E-3</v>
      </c>
      <c r="L54" s="59">
        <f t="shared" si="6"/>
        <v>-1.1418570192493807E-9</v>
      </c>
      <c r="M54" s="162">
        <f t="shared" si="20"/>
        <v>0.72700798500640196</v>
      </c>
      <c r="N54" s="99">
        <f t="shared" si="7"/>
        <v>1.6986910653278158E-6</v>
      </c>
      <c r="O54" s="100">
        <f t="shared" si="21"/>
        <v>1.6550226115110551E-2</v>
      </c>
      <c r="P54" s="100">
        <f t="shared" si="22"/>
        <v>8.344917871918216E-7</v>
      </c>
      <c r="Q54" s="11">
        <v>52</v>
      </c>
      <c r="R54" s="9">
        <f t="shared" si="8"/>
        <v>0.71937360729315902</v>
      </c>
    </row>
    <row r="55" spans="1:18" x14ac:dyDescent="0.25">
      <c r="A55" s="9">
        <f t="shared" si="18"/>
        <v>-0.23855431272833369</v>
      </c>
      <c r="B55" s="88">
        <f>IF(Sample5!K61&gt;0,Sample5!K61, )</f>
        <v>0.23855431272833369</v>
      </c>
      <c r="C55" s="88">
        <f>IF(Sample5!L61&gt;0,Sample5!L61,"")</f>
        <v>0.72805164697976121</v>
      </c>
      <c r="D55" s="88">
        <f>IF(Sample5!M61&gt;0,Sample5!M61,)</f>
        <v>484.81149986438834</v>
      </c>
      <c r="E55" s="162">
        <f t="shared" si="0"/>
        <v>0.63855431272833374</v>
      </c>
      <c r="F55" s="162">
        <f t="shared" si="1"/>
        <v>7.7644725441902915E-2</v>
      </c>
      <c r="G55" s="162">
        <f t="shared" si="2"/>
        <v>0.14615247163995304</v>
      </c>
      <c r="H55" s="162">
        <f t="shared" si="3"/>
        <v>1.4757115646477761E-2</v>
      </c>
      <c r="I55" s="162">
        <f t="shared" si="4"/>
        <v>0.22379719708185591</v>
      </c>
      <c r="J55" s="162">
        <f t="shared" si="19"/>
        <v>1.4757115646477775E-2</v>
      </c>
      <c r="K55" s="162">
        <f t="shared" si="5"/>
        <v>1.9778151974622288E-3</v>
      </c>
      <c r="L55" s="59">
        <f t="shared" si="6"/>
        <v>-9.7387421603308172E-10</v>
      </c>
      <c r="M55" s="162">
        <f t="shared" si="20"/>
        <v>0.72646682122033379</v>
      </c>
      <c r="N55" s="99">
        <f t="shared" si="7"/>
        <v>2.5116726877447043E-6</v>
      </c>
      <c r="O55" s="100">
        <f t="shared" si="21"/>
        <v>1.5653388926028803E-2</v>
      </c>
      <c r="P55" s="100">
        <f t="shared" si="22"/>
        <v>8.0330579163715464E-7</v>
      </c>
      <c r="Q55" s="11">
        <v>53</v>
      </c>
      <c r="R55" s="9">
        <f t="shared" si="8"/>
        <v>0.71926189663545281</v>
      </c>
    </row>
    <row r="56" spans="1:18" x14ac:dyDescent="0.25">
      <c r="A56" s="9">
        <f t="shared" si="18"/>
        <v>-0.23702932615484579</v>
      </c>
      <c r="B56" s="88">
        <f>IF(Sample5!K62&gt;0,Sample5!K62, )</f>
        <v>0.23702932615484579</v>
      </c>
      <c r="C56" s="88">
        <f>IF(Sample5!L62&gt;0,Sample5!L62,"")</f>
        <v>0.72754580460081908</v>
      </c>
      <c r="D56" s="88">
        <f>IF(Sample5!M62&gt;0,Sample5!M62,)</f>
        <v>519.84449868908769</v>
      </c>
      <c r="E56" s="162">
        <f t="shared" si="0"/>
        <v>0.63702932615484587</v>
      </c>
      <c r="F56" s="162">
        <f t="shared" si="1"/>
        <v>7.7644564318780321E-2</v>
      </c>
      <c r="G56" s="162">
        <f t="shared" si="2"/>
        <v>0.14542992503567412</v>
      </c>
      <c r="H56" s="162">
        <f t="shared" si="3"/>
        <v>1.3954836800391357E-2</v>
      </c>
      <c r="I56" s="162">
        <f t="shared" si="4"/>
        <v>0.22307448935445442</v>
      </c>
      <c r="J56" s="162">
        <f t="shared" si="19"/>
        <v>1.3954836800391363E-2</v>
      </c>
      <c r="K56" s="162">
        <f t="shared" si="5"/>
        <v>1.8859031440104307E-3</v>
      </c>
      <c r="L56" s="59">
        <f t="shared" si="6"/>
        <v>-8.3612949954266986E-10</v>
      </c>
      <c r="M56" s="162">
        <f t="shared" si="20"/>
        <v>0.72596168164853891</v>
      </c>
      <c r="N56" s="99">
        <f t="shared" si="7"/>
        <v>2.5094455279408251E-6</v>
      </c>
      <c r="O56" s="100">
        <f t="shared" si="21"/>
        <v>1.482415685217332E-2</v>
      </c>
      <c r="P56" s="100">
        <f t="shared" si="22"/>
        <v>7.5571735243018439E-7</v>
      </c>
      <c r="Q56" s="11">
        <v>54</v>
      </c>
      <c r="R56" s="9">
        <f t="shared" si="8"/>
        <v>0.71914845681858108</v>
      </c>
    </row>
    <row r="57" spans="1:18" x14ac:dyDescent="0.25">
      <c r="A57" s="9">
        <f t="shared" si="18"/>
        <v>-0.23550433958135808</v>
      </c>
      <c r="B57" s="88">
        <f>IF(Sample5!K63&gt;0,Sample5!K63, )</f>
        <v>0.23550433958135808</v>
      </c>
      <c r="C57" s="88">
        <f>IF(Sample5!L63&gt;0,Sample5!L63,"")</f>
        <v>0.72679421820886658</v>
      </c>
      <c r="D57" s="88">
        <f>IF(Sample5!M63&gt;0,Sample5!M63,)</f>
        <v>556.57264261820808</v>
      </c>
      <c r="E57" s="162">
        <f t="shared" si="0"/>
        <v>0.6355043395813581</v>
      </c>
      <c r="F57" s="162">
        <f t="shared" si="1"/>
        <v>7.7644386800843235E-2</v>
      </c>
      <c r="G57" s="162">
        <f t="shared" si="2"/>
        <v>0.14466724714105261</v>
      </c>
      <c r="H57" s="162">
        <f t="shared" si="3"/>
        <v>1.3192705639462237E-2</v>
      </c>
      <c r="I57" s="162">
        <f t="shared" si="4"/>
        <v>0.22231163394189585</v>
      </c>
      <c r="J57" s="162">
        <f t="shared" si="19"/>
        <v>1.3192705639462232E-2</v>
      </c>
      <c r="K57" s="162">
        <f t="shared" si="5"/>
        <v>1.7981398626569763E-3</v>
      </c>
      <c r="L57" s="59">
        <f t="shared" si="6"/>
        <v>-7.1786738641437044E-10</v>
      </c>
      <c r="M57" s="162">
        <f t="shared" si="20"/>
        <v>0.72546984292631211</v>
      </c>
      <c r="N57" s="99">
        <f t="shared" si="7"/>
        <v>1.7539698890412285E-6</v>
      </c>
      <c r="O57" s="100">
        <f t="shared" si="21"/>
        <v>1.4024726313173471E-2</v>
      </c>
      <c r="P57" s="100">
        <f t="shared" si="22"/>
        <v>6.9225840148290376E-7</v>
      </c>
      <c r="Q57" s="11">
        <v>55</v>
      </c>
      <c r="R57" s="9">
        <f t="shared" si="8"/>
        <v>0.71902871638912547</v>
      </c>
    </row>
    <row r="58" spans="1:18" x14ac:dyDescent="0.25">
      <c r="A58" s="9">
        <f t="shared" si="18"/>
        <v>-0.23397935300787037</v>
      </c>
      <c r="B58" s="88">
        <f>IF(Sample5!K64&gt;0,Sample5!K64, )</f>
        <v>0.23397935300787037</v>
      </c>
      <c r="C58" s="88">
        <f>IF(Sample5!L64&gt;0,Sample5!L64,"")</f>
        <v>0.72666465358297483</v>
      </c>
      <c r="D58" s="88">
        <f>IF(Sample5!M64&gt;0,Sample5!M64,)</f>
        <v>594.99593165174929</v>
      </c>
      <c r="E58" s="162">
        <f t="shared" si="0"/>
        <v>0.63397935300787034</v>
      </c>
      <c r="F58" s="162">
        <f t="shared" si="1"/>
        <v>7.7644191310277111E-2</v>
      </c>
      <c r="G58" s="162">
        <f t="shared" si="2"/>
        <v>0.14386444254133435</v>
      </c>
      <c r="H58" s="162">
        <f t="shared" si="3"/>
        <v>1.2470719156258917E-2</v>
      </c>
      <c r="I58" s="162">
        <f t="shared" si="4"/>
        <v>0.22150863385161146</v>
      </c>
      <c r="J58" s="162">
        <f t="shared" si="19"/>
        <v>1.2470719156258914E-2</v>
      </c>
      <c r="K58" s="162">
        <f t="shared" si="5"/>
        <v>1.7143490353988976E-3</v>
      </c>
      <c r="L58" s="59">
        <f t="shared" si="6"/>
        <v>-6.1633225955357633E-10</v>
      </c>
      <c r="M58" s="162">
        <f t="shared" si="20"/>
        <v>0.72499130430520686</v>
      </c>
      <c r="N58" s="99">
        <f t="shared" si="7"/>
        <v>2.8000978054065733E-6</v>
      </c>
      <c r="O58" s="100">
        <f t="shared" si="21"/>
        <v>1.3255210840398777E-2</v>
      </c>
      <c r="P58" s="100">
        <f t="shared" si="22"/>
        <v>6.1542720248459831E-7</v>
      </c>
      <c r="Q58" s="11">
        <v>56</v>
      </c>
      <c r="R58" s="9">
        <f t="shared" si="8"/>
        <v>0.71890267606696967</v>
      </c>
    </row>
    <row r="59" spans="1:18" x14ac:dyDescent="0.25">
      <c r="A59" s="9">
        <f t="shared" si="18"/>
        <v>-0.23245436643438247</v>
      </c>
      <c r="B59" s="88">
        <f>IF(Sample5!K65&gt;0,Sample5!K65, )</f>
        <v>0.23245436643438247</v>
      </c>
      <c r="C59" s="88">
        <f>IF(Sample5!L65&gt;0,Sample5!L65,"")</f>
        <v>0.72590467507807932</v>
      </c>
      <c r="D59" s="88">
        <f>IF(Sample5!M65&gt;0,Sample5!M65,)</f>
        <v>634.54931742157123</v>
      </c>
      <c r="E59" s="162">
        <f t="shared" si="0"/>
        <v>0.63245436643438246</v>
      </c>
      <c r="F59" s="162">
        <f t="shared" si="1"/>
        <v>7.7643976155360811E-2</v>
      </c>
      <c r="G59" s="162">
        <f t="shared" si="2"/>
        <v>0.14302184745295529</v>
      </c>
      <c r="H59" s="162">
        <f t="shared" si="3"/>
        <v>1.1788542826066355E-2</v>
      </c>
      <c r="I59" s="162">
        <f t="shared" si="4"/>
        <v>0.2206658236083161</v>
      </c>
      <c r="J59" s="162">
        <f t="shared" si="19"/>
        <v>1.1788542826066367E-2</v>
      </c>
      <c r="K59" s="162">
        <f t="shared" si="5"/>
        <v>1.634360864681597E-3</v>
      </c>
      <c r="L59" s="59">
        <f t="shared" si="6"/>
        <v>-5.2915825653425651E-10</v>
      </c>
      <c r="M59" s="162">
        <f t="shared" si="20"/>
        <v>0.72452595524488705</v>
      </c>
      <c r="N59" s="99">
        <f t="shared" si="7"/>
        <v>1.9008683784377089E-6</v>
      </c>
      <c r="O59" s="100">
        <f t="shared" si="21"/>
        <v>1.2515632066276346E-2</v>
      </c>
      <c r="P59" s="100">
        <f t="shared" si="22"/>
        <v>5.2865876322912435E-7</v>
      </c>
      <c r="Q59" s="11">
        <v>57</v>
      </c>
      <c r="R59" s="9">
        <f t="shared" si="8"/>
        <v>0.71877038863809417</v>
      </c>
    </row>
    <row r="60" spans="1:18" x14ac:dyDescent="0.25">
      <c r="A60" s="9">
        <f t="shared" si="18"/>
        <v>-0.23086307609682993</v>
      </c>
      <c r="B60" s="88">
        <f>IF(Sample5!K66&gt;0,Sample5!K66, )</f>
        <v>0.23086307609682993</v>
      </c>
      <c r="C60" s="88">
        <f>IF(Sample5!L66&gt;0,Sample5!L66,"")</f>
        <v>0.72489948466965326</v>
      </c>
      <c r="D60" s="88">
        <f>IF(Sample5!M66&gt;0,Sample5!M66,)</f>
        <v>676.92794503209473</v>
      </c>
      <c r="E60" s="162">
        <f t="shared" si="0"/>
        <v>0.6308630760968299</v>
      </c>
      <c r="F60" s="162">
        <f t="shared" si="1"/>
        <v>7.7643728717891949E-2</v>
      </c>
      <c r="G60" s="162">
        <f t="shared" si="2"/>
        <v>0.14210090579940562</v>
      </c>
      <c r="H60" s="162">
        <f t="shared" si="3"/>
        <v>1.1118441579532368E-2</v>
      </c>
      <c r="I60" s="162">
        <f t="shared" si="4"/>
        <v>0.21974463451729756</v>
      </c>
      <c r="J60" s="162">
        <f t="shared" si="19"/>
        <v>1.1118441579532373E-2</v>
      </c>
      <c r="K60" s="162">
        <f t="shared" si="5"/>
        <v>1.5547725015107596E-3</v>
      </c>
      <c r="L60" s="59">
        <f t="shared" si="6"/>
        <v>-4.5131182882736276E-10</v>
      </c>
      <c r="M60" s="162">
        <f t="shared" si="20"/>
        <v>0.72405420123939934</v>
      </c>
      <c r="N60" s="99">
        <f t="shared" si="7"/>
        <v>7.1450407746183039E-7</v>
      </c>
      <c r="O60" s="100">
        <f t="shared" si="21"/>
        <v>1.1775737715013754E-2</v>
      </c>
      <c r="P60" s="100">
        <f t="shared" si="22"/>
        <v>4.3203820971875829E-7</v>
      </c>
      <c r="Q60" s="11">
        <v>58</v>
      </c>
      <c r="R60" s="9">
        <f t="shared" si="8"/>
        <v>0.71862580079848692</v>
      </c>
    </row>
    <row r="61" spans="1:18" x14ac:dyDescent="0.25">
      <c r="A61" s="9">
        <f t="shared" si="18"/>
        <v>-0.22933808952334223</v>
      </c>
      <c r="B61" s="88">
        <f>IF(Sample5!K67&gt;0,Sample5!K67, )</f>
        <v>0.22933808952334223</v>
      </c>
      <c r="C61" s="88">
        <f>IF(Sample5!L67&gt;0,Sample5!L67,"")</f>
        <v>0.72477016557540674</v>
      </c>
      <c r="D61" s="88">
        <f>IF(Sample5!M67&gt;0,Sample5!M67,)</f>
        <v>717.04637917005698</v>
      </c>
      <c r="E61" s="162">
        <f t="shared" si="0"/>
        <v>0.62933808952334225</v>
      </c>
      <c r="F61" s="162">
        <f t="shared" si="1"/>
        <v>7.7643467599565391E-2</v>
      </c>
      <c r="G61" s="162">
        <f t="shared" si="2"/>
        <v>0.14117934974159466</v>
      </c>
      <c r="H61" s="162">
        <f t="shared" si="3"/>
        <v>1.0515272182182189E-2</v>
      </c>
      <c r="I61" s="162">
        <f t="shared" si="4"/>
        <v>0.21882281734116005</v>
      </c>
      <c r="J61" s="162">
        <f t="shared" si="19"/>
        <v>1.0515272182182178E-2</v>
      </c>
      <c r="K61" s="162">
        <f t="shared" si="5"/>
        <v>1.4820534775709041E-3</v>
      </c>
      <c r="L61" s="59">
        <f t="shared" si="6"/>
        <v>-3.8747830637211406E-10</v>
      </c>
      <c r="M61" s="162">
        <f t="shared" si="20"/>
        <v>0.72361502917229048</v>
      </c>
      <c r="N61" s="99">
        <f t="shared" si="7"/>
        <v>1.3343401098043791E-6</v>
      </c>
      <c r="O61" s="100">
        <f t="shared" si="21"/>
        <v>1.1097015873887582E-2</v>
      </c>
      <c r="P61" s="100">
        <f t="shared" si="22"/>
        <v>3.3842572283903202E-7</v>
      </c>
      <c r="Q61" s="11">
        <v>59</v>
      </c>
      <c r="R61" s="9">
        <f t="shared" si="8"/>
        <v>0.71848111649741064</v>
      </c>
    </row>
    <row r="62" spans="1:18" x14ac:dyDescent="0.25">
      <c r="A62" s="9">
        <f t="shared" si="18"/>
        <v>-0.22781310294985452</v>
      </c>
      <c r="B62" s="88">
        <f>IF(Sample5!K68&gt;0,Sample5!K68, )</f>
        <v>0.22781310294985452</v>
      </c>
      <c r="C62" s="88">
        <f>IF(Sample5!L68&gt;0,Sample5!L68,"")</f>
        <v>0.72426609403655295</v>
      </c>
      <c r="D62" s="88">
        <f>IF(Sample5!M68&gt;0,Sample5!M68,)</f>
        <v>755.46966820359819</v>
      </c>
      <c r="E62" s="162">
        <f t="shared" si="0"/>
        <v>0.6278131029498546</v>
      </c>
      <c r="F62" s="162">
        <f t="shared" si="1"/>
        <v>7.7643180879382878E-2</v>
      </c>
      <c r="G62" s="162">
        <f t="shared" si="2"/>
        <v>0.14022086410262816</v>
      </c>
      <c r="H62" s="162">
        <f t="shared" si="3"/>
        <v>9.9490579678434849E-3</v>
      </c>
      <c r="I62" s="162">
        <f t="shared" si="4"/>
        <v>0.21786404498201103</v>
      </c>
      <c r="J62" s="162">
        <f t="shared" si="19"/>
        <v>9.9490579678434832E-3</v>
      </c>
      <c r="K62" s="162">
        <f t="shared" si="5"/>
        <v>1.4126588399126668E-3</v>
      </c>
      <c r="L62" s="59">
        <f t="shared" si="6"/>
        <v>-3.3267339440511939E-10</v>
      </c>
      <c r="M62" s="162">
        <f t="shared" si="20"/>
        <v>0.7231881019352191</v>
      </c>
      <c r="N62" s="99">
        <f t="shared" si="7"/>
        <v>1.1620669705381864E-6</v>
      </c>
      <c r="O62" s="100">
        <f t="shared" si="21"/>
        <v>1.0447734309490243E-2</v>
      </c>
      <c r="P62" s="100">
        <f t="shared" si="22"/>
        <v>2.4867809371819557E-7</v>
      </c>
      <c r="Q62" s="11">
        <v>60</v>
      </c>
      <c r="R62" s="9">
        <f t="shared" si="8"/>
        <v>0.71833063425209287</v>
      </c>
    </row>
    <row r="63" spans="1:18" x14ac:dyDescent="0.25">
      <c r="A63" s="9">
        <f t="shared" si="18"/>
        <v>-0.22628811637636662</v>
      </c>
      <c r="B63" s="88">
        <f>IF(Sample5!K69&gt;0,Sample5!K69, )</f>
        <v>0.22628811637636662</v>
      </c>
      <c r="C63" s="88">
        <f>IF(Sample5!L69&gt;0,Sample5!L69,"")</f>
        <v>0.72363722863669089</v>
      </c>
      <c r="D63" s="88">
        <f>IF(Sample5!M69&gt;0,Sample5!M69,)</f>
        <v>791.06771539643796</v>
      </c>
      <c r="E63" s="162">
        <f t="shared" si="0"/>
        <v>0.62628811637636661</v>
      </c>
      <c r="F63" s="162">
        <f t="shared" si="1"/>
        <v>7.7642866307614231E-2</v>
      </c>
      <c r="G63" s="162">
        <f t="shared" si="2"/>
        <v>0.13922687371140272</v>
      </c>
      <c r="H63" s="162">
        <f t="shared" si="3"/>
        <v>9.418376357349682E-3</v>
      </c>
      <c r="I63" s="162">
        <f t="shared" si="4"/>
        <v>0.21686974001901693</v>
      </c>
      <c r="J63" s="162">
        <f t="shared" si="19"/>
        <v>9.4183763573496837E-3</v>
      </c>
      <c r="K63" s="162">
        <f t="shared" si="5"/>
        <v>1.3464435430323692E-3</v>
      </c>
      <c r="L63" s="59">
        <f t="shared" si="6"/>
        <v>-2.8562008572265534E-10</v>
      </c>
      <c r="M63" s="162">
        <f t="shared" si="20"/>
        <v>0.72277294867490316</v>
      </c>
      <c r="N63" s="99">
        <f t="shared" si="7"/>
        <v>7.4697985234779721E-7</v>
      </c>
      <c r="O63" s="100">
        <f t="shared" si="21"/>
        <v>9.8275519087456121E-3</v>
      </c>
      <c r="P63" s="100">
        <f t="shared" si="22"/>
        <v>1.6742463186016203E-7</v>
      </c>
      <c r="Q63" s="11">
        <v>61</v>
      </c>
      <c r="R63" s="9">
        <f t="shared" si="8"/>
        <v>0.71817457776067051</v>
      </c>
    </row>
    <row r="64" spans="1:18" x14ac:dyDescent="0.25">
      <c r="A64" s="9">
        <f t="shared" si="18"/>
        <v>-0.22476312980287891</v>
      </c>
      <c r="B64" s="88">
        <f>IF(Sample5!K70&gt;0,Sample5!K70, )</f>
        <v>0.22476312980287891</v>
      </c>
      <c r="C64" s="88">
        <f>IF(Sample5!L70&gt;0,Sample5!L70,"")</f>
        <v>0.72325836823660639</v>
      </c>
      <c r="D64" s="88">
        <f>IF(Sample5!M70&gt;0,Sample5!M70,)</f>
        <v>815.92984359461161</v>
      </c>
      <c r="E64" s="162">
        <f t="shared" si="0"/>
        <v>0.62476312980287896</v>
      </c>
      <c r="F64" s="162">
        <f t="shared" si="1"/>
        <v>7.7642521461375652E-2</v>
      </c>
      <c r="G64" s="162">
        <f t="shared" si="2"/>
        <v>0.13819896883053337</v>
      </c>
      <c r="H64" s="162">
        <f t="shared" si="3"/>
        <v>8.9216395109698865E-3</v>
      </c>
      <c r="I64" s="162">
        <f t="shared" si="4"/>
        <v>0.21584149029190902</v>
      </c>
      <c r="J64" s="162">
        <f t="shared" si="19"/>
        <v>8.9216395109698865E-3</v>
      </c>
      <c r="K64" s="162">
        <f t="shared" si="5"/>
        <v>1.2832682473973228E-3</v>
      </c>
      <c r="L64" s="59">
        <f t="shared" si="6"/>
        <v>-2.4522199303579708E-10</v>
      </c>
      <c r="M64" s="162">
        <f t="shared" si="20"/>
        <v>0.72236904382533929</v>
      </c>
      <c r="N64" s="99">
        <f t="shared" si="7"/>
        <v>7.9089790847557507E-7</v>
      </c>
      <c r="O64" s="100">
        <f t="shared" si="21"/>
        <v>9.2360454782299314E-3</v>
      </c>
      <c r="P64" s="100">
        <f t="shared" si="22"/>
        <v>9.8851112248724408E-8</v>
      </c>
      <c r="Q64" s="11">
        <v>62</v>
      </c>
      <c r="R64" s="9">
        <f t="shared" si="8"/>
        <v>0.71801319669437402</v>
      </c>
    </row>
    <row r="65" spans="1:18" x14ac:dyDescent="0.25">
      <c r="A65" s="9">
        <f t="shared" si="18"/>
        <v>-0.2232381432293912</v>
      </c>
      <c r="B65" s="88">
        <f>IF(Sample5!K71&gt;0,Sample5!K71, )</f>
        <v>0.2232381432293912</v>
      </c>
      <c r="C65" s="88">
        <f>IF(Sample5!L71&gt;0,Sample5!L71,"")</f>
        <v>0.72300415783797134</v>
      </c>
      <c r="D65" s="88">
        <f>IF(Sample5!M71&gt;0,Sample5!M71,)</f>
        <v>834.57643974324196</v>
      </c>
      <c r="E65" s="162">
        <f t="shared" si="0"/>
        <v>0.62323814322939119</v>
      </c>
      <c r="F65" s="162">
        <f t="shared" si="1"/>
        <v>7.7642143726145946E-2</v>
      </c>
      <c r="G65" s="162">
        <f t="shared" si="2"/>
        <v>0.13713885840003273</v>
      </c>
      <c r="H65" s="162">
        <f t="shared" si="3"/>
        <v>8.4571411032125232E-3</v>
      </c>
      <c r="I65" s="162">
        <f t="shared" si="4"/>
        <v>0.21478100212617868</v>
      </c>
      <c r="J65" s="162">
        <f t="shared" si="19"/>
        <v>8.4571411032125232E-3</v>
      </c>
      <c r="K65" s="162">
        <f t="shared" si="5"/>
        <v>1.2229991512471127E-3</v>
      </c>
      <c r="L65" s="59">
        <f t="shared" si="6"/>
        <v>-2.1053780719229792E-10</v>
      </c>
      <c r="M65" s="162">
        <f t="shared" si="20"/>
        <v>0.72197582260410675</v>
      </c>
      <c r="N65" s="99">
        <f t="shared" si="7"/>
        <v>1.0574733532073321E-6</v>
      </c>
      <c r="O65" s="100">
        <f t="shared" si="21"/>
        <v>8.6727146759489112E-3</v>
      </c>
      <c r="P65" s="100">
        <f t="shared" si="22"/>
        <v>4.6471965262330762E-8</v>
      </c>
      <c r="Q65" s="11">
        <v>63</v>
      </c>
      <c r="R65" s="9">
        <f t="shared" si="8"/>
        <v>0.71784675935678532</v>
      </c>
    </row>
    <row r="66" spans="1:18" x14ac:dyDescent="0.25">
      <c r="A66" s="9">
        <f t="shared" si="18"/>
        <v>-0.2217131566559033</v>
      </c>
      <c r="B66" s="88">
        <f>IF(Sample5!K72&gt;0,Sample5!K72, )</f>
        <v>0.2217131566559033</v>
      </c>
      <c r="C66" s="88">
        <f>IF(Sample5!L72&gt;0,Sample5!L72,"")</f>
        <v>0.7216277749153609</v>
      </c>
      <c r="D66" s="88">
        <f>IF(Sample5!M72&gt;0,Sample5!M72,)</f>
        <v>827.23081095741793</v>
      </c>
      <c r="E66" s="162">
        <f t="shared" ref="E66:E129" si="29">IF(OR(B66="",B66=0),"",B66+1/$U$17)</f>
        <v>0.62171315665590332</v>
      </c>
      <c r="F66" s="162">
        <f t="shared" ref="F66:F129" si="30">IF(OR(B66="",B66=0),"",$V$18-(LN(1+EXP(-$S$11*(I66-V$18))))/$S$11)</f>
        <v>7.7641730275109538E-2</v>
      </c>
      <c r="G66" s="162">
        <f t="shared" ref="G66:G129" si="31">IF(OR(B66="",B66=0),"",B66-F66-H66-V$5*K66)</f>
        <v>0.13604832551390234</v>
      </c>
      <c r="H66" s="162">
        <f t="shared" ref="H66:H129" si="32">IF(OR(B66="",B66=0),"",1/2*(B66-V$5*K66+T$11)+1/2*POWER((B66-V$5*K66+T$11)^2-4*V$11*(B66-V$5*K66),0.5))</f>
        <v>8.0231008668914215E-3</v>
      </c>
      <c r="I66" s="162">
        <f t="shared" ref="I66:I129" si="33">B66-H66-V$5*K66</f>
        <v>0.21369005578901187</v>
      </c>
      <c r="J66" s="162">
        <f t="shared" si="19"/>
        <v>8.023100866891425E-3</v>
      </c>
      <c r="K66" s="162">
        <f t="shared" ref="K66:K129" si="34">IF(OR(B66="",B66=0),"",LN(1+EXP($U$11*(B66-$U$13)))/$U$11)</f>
        <v>1.1655078220173696E-3</v>
      </c>
      <c r="L66" s="59">
        <f t="shared" ref="L66:L129" si="35">IF(OR(B66="",B66=0),"",-LN(1+EXP($V$15*(B66-$V$13)))/$V$15)</f>
        <v>-1.8075935029726199E-10</v>
      </c>
      <c r="M66" s="162">
        <f t="shared" si="20"/>
        <v>0.7215926957701172</v>
      </c>
      <c r="N66" s="99">
        <f t="shared" ref="N66:N129" si="36">IF(OR(B66="",B66=0),"",(M66-C66)*(M66-C66))</f>
        <v>1.2305464310285564E-9</v>
      </c>
      <c r="O66" s="100">
        <f t="shared" si="21"/>
        <v>8.1369877003292079E-3</v>
      </c>
      <c r="P66" s="100">
        <f t="shared" si="22"/>
        <v>1.2970210830485299E-8</v>
      </c>
      <c r="Q66" s="11">
        <v>64</v>
      </c>
      <c r="R66" s="9">
        <f t="shared" ref="R66:R129" si="37">IF(OR(B66="",B66=0),"",T$17+T$15*G66)</f>
        <v>0.71767554569366288</v>
      </c>
    </row>
    <row r="67" spans="1:18" x14ac:dyDescent="0.25">
      <c r="A67" s="9">
        <f t="shared" ref="A67:A130" si="38">-B67</f>
        <v>-0.22018817008241559</v>
      </c>
      <c r="B67" s="88">
        <f>IF(Sample5!K73&gt;0,Sample5!K73, )</f>
        <v>0.22018817008241559</v>
      </c>
      <c r="C67" s="88">
        <f>IF(Sample5!L73&gt;0,Sample5!L73,"")</f>
        <v>0.72174822817188045</v>
      </c>
      <c r="D67" s="88">
        <f>IF(Sample5!M73&gt;0,Sample5!M73,)</f>
        <v>813.10460175391017</v>
      </c>
      <c r="E67" s="162">
        <f t="shared" si="29"/>
        <v>0.62018817008241567</v>
      </c>
      <c r="F67" s="162">
        <f t="shared" si="30"/>
        <v>7.7641278046393619E-2</v>
      </c>
      <c r="G67" s="162">
        <f t="shared" si="31"/>
        <v>0.13492918709289123</v>
      </c>
      <c r="H67" s="162">
        <f t="shared" si="32"/>
        <v>7.6177049431307362E-3</v>
      </c>
      <c r="I67" s="162">
        <f t="shared" si="33"/>
        <v>0.21257046513928485</v>
      </c>
      <c r="J67" s="162">
        <f t="shared" ref="J67:J130" si="39">B67-I67-V$5*K67</f>
        <v>7.6177049431307431E-3</v>
      </c>
      <c r="K67" s="162">
        <f t="shared" si="34"/>
        <v>1.1106710280195588E-3</v>
      </c>
      <c r="L67" s="59">
        <f t="shared" si="35"/>
        <v>-1.5519275521937704E-10</v>
      </c>
      <c r="M67" s="162">
        <f t="shared" ref="M67:M130" si="40">IF(OR(B67="",B67=0),"",$S$15*F67+$T$17+$T$15*G67+$U$15*H67+S$17*(K67+L67))</f>
        <v>0.72121906299247862</v>
      </c>
      <c r="N67" s="99">
        <f t="shared" si="36"/>
        <v>2.8001578709136548E-7</v>
      </c>
      <c r="O67" s="100">
        <f t="shared" ref="O67:O130" si="41">IF(OR(B67="",B67=0),"",1/V$17*LN(1+EXP(V$17*(B67-V$5*K67-T$13))))</f>
        <v>7.6282276034861651E-3</v>
      </c>
      <c r="P67" s="100">
        <f t="shared" ref="P67:P130" si="42">(O67-J67)^2</f>
        <v>1.1072638095557073E-10</v>
      </c>
      <c r="Q67" s="11">
        <v>65</v>
      </c>
      <c r="R67" s="9">
        <f t="shared" si="37"/>
        <v>0.71749984096156416</v>
      </c>
    </row>
    <row r="68" spans="1:18" x14ac:dyDescent="0.25">
      <c r="A68" s="9">
        <f t="shared" si="38"/>
        <v>-0.21866318350892788</v>
      </c>
      <c r="B68" s="88">
        <f>IF(Sample5!K74&gt;0,Sample5!K74, )</f>
        <v>0.21866318350892788</v>
      </c>
      <c r="C68" s="88">
        <f>IF(Sample5!L74&gt;0,Sample5!L74,"")</f>
        <v>0.72137002810879403</v>
      </c>
      <c r="D68" s="88">
        <f>IF(Sample5!M74&gt;0,Sample5!M74,)</f>
        <v>798.9783925504023</v>
      </c>
      <c r="E68" s="162">
        <f t="shared" si="29"/>
        <v>0.61866318350892791</v>
      </c>
      <c r="F68" s="162">
        <f t="shared" si="30"/>
        <v>7.764078371823753E-2</v>
      </c>
      <c r="G68" s="162">
        <f t="shared" si="31"/>
        <v>0.13378325900608337</v>
      </c>
      <c r="H68" s="162">
        <f t="shared" si="32"/>
        <v>7.2391407846069955E-3</v>
      </c>
      <c r="I68" s="162">
        <f t="shared" si="33"/>
        <v>0.21142404272432089</v>
      </c>
      <c r="J68" s="162">
        <f t="shared" si="39"/>
        <v>7.2391407846069955E-3</v>
      </c>
      <c r="K68" s="162">
        <f t="shared" si="34"/>
        <v>1.0583705709434248E-3</v>
      </c>
      <c r="L68" s="59">
        <f t="shared" si="35"/>
        <v>-1.332423007487959E-10</v>
      </c>
      <c r="M68" s="162">
        <f t="shared" si="40"/>
        <v>0.72085432441553177</v>
      </c>
      <c r="N68" s="99">
        <f t="shared" si="36"/>
        <v>2.6595029924433454E-7</v>
      </c>
      <c r="O68" s="100">
        <f t="shared" si="41"/>
        <v>7.1457390873280726E-3</v>
      </c>
      <c r="P68" s="100">
        <f t="shared" si="42"/>
        <v>8.7238770545835473E-9</v>
      </c>
      <c r="Q68" s="11">
        <v>66</v>
      </c>
      <c r="R68" s="9">
        <f t="shared" si="37"/>
        <v>0.7173199302519353</v>
      </c>
    </row>
    <row r="69" spans="1:18" x14ac:dyDescent="0.25">
      <c r="A69" s="9">
        <f t="shared" si="38"/>
        <v>-0.21713819693544001</v>
      </c>
      <c r="B69" s="88">
        <f>IF(Sample5!K75&gt;0,Sample5!K75, )</f>
        <v>0.21713819693544001</v>
      </c>
      <c r="C69" s="88">
        <f>IF(Sample5!L75&gt;0,Sample5!L75,"")</f>
        <v>0.72087159305156456</v>
      </c>
      <c r="D69" s="88">
        <f>IF(Sample5!M75&gt;0,Sample5!M75,)</f>
        <v>787.11237681945568</v>
      </c>
      <c r="E69" s="162">
        <f t="shared" si="29"/>
        <v>0.61713819693544003</v>
      </c>
      <c r="F69" s="162">
        <f t="shared" si="30"/>
        <v>7.7640243682088522E-2</v>
      </c>
      <c r="G69" s="162">
        <f t="shared" si="31"/>
        <v>0.13261232723440672</v>
      </c>
      <c r="H69" s="162">
        <f t="shared" si="32"/>
        <v>6.8856260189447717E-3</v>
      </c>
      <c r="I69" s="162">
        <f t="shared" si="33"/>
        <v>0.21025257091649524</v>
      </c>
      <c r="J69" s="162">
        <f t="shared" si="39"/>
        <v>6.8856260189447682E-3</v>
      </c>
      <c r="K69" s="162">
        <f t="shared" si="34"/>
        <v>1.0084931196859019E-3</v>
      </c>
      <c r="L69" s="59">
        <f t="shared" si="35"/>
        <v>-1.1439651604953481E-10</v>
      </c>
      <c r="M69" s="162">
        <f t="shared" si="40"/>
        <v>0.72049789022361099</v>
      </c>
      <c r="N69" s="99">
        <f t="shared" si="36"/>
        <v>1.396538036204958E-7</v>
      </c>
      <c r="O69" s="100">
        <f t="shared" si="41"/>
        <v>6.6887756377062629E-3</v>
      </c>
      <c r="P69" s="100">
        <f t="shared" si="42"/>
        <v>3.8750072593744886E-8</v>
      </c>
      <c r="Q69" s="11">
        <v>67</v>
      </c>
      <c r="R69" s="9">
        <f t="shared" si="37"/>
        <v>0.71713609396378208</v>
      </c>
    </row>
    <row r="70" spans="1:18" x14ac:dyDescent="0.25">
      <c r="A70" s="9">
        <f t="shared" si="38"/>
        <v>-0.21561321036195227</v>
      </c>
      <c r="B70" s="88">
        <f>IF(Sample5!K76&gt;0,Sample5!K76, )</f>
        <v>0.21561321036195227</v>
      </c>
      <c r="C70" s="88">
        <f>IF(Sample5!L76&gt;0,Sample5!L76,"")</f>
        <v>0.72024436093432875</v>
      </c>
      <c r="D70" s="88">
        <f>IF(Sample5!M76&gt;0,Sample5!M76,)</f>
        <v>7.9106771539643432</v>
      </c>
      <c r="E70" s="162">
        <f t="shared" si="29"/>
        <v>0.61561321036195227</v>
      </c>
      <c r="F70" s="162">
        <f t="shared" si="30"/>
        <v>7.7639654013564041E-2</v>
      </c>
      <c r="G70" s="162">
        <f t="shared" si="31"/>
        <v>0.13141812512571263</v>
      </c>
      <c r="H70" s="162">
        <f t="shared" si="32"/>
        <v>6.5554312226755937E-3</v>
      </c>
      <c r="I70" s="162">
        <f t="shared" si="33"/>
        <v>0.20905777913927667</v>
      </c>
      <c r="J70" s="162">
        <f t="shared" si="39"/>
        <v>6.5554312226756006E-3</v>
      </c>
      <c r="K70" s="162">
        <f t="shared" si="34"/>
        <v>9.6093004595151823E-4</v>
      </c>
      <c r="L70" s="59">
        <f t="shared" si="35"/>
        <v>-9.8216276850985443E-11</v>
      </c>
      <c r="M70" s="162">
        <f t="shared" si="40"/>
        <v>0.72014918818911011</v>
      </c>
      <c r="N70" s="99">
        <f t="shared" si="36"/>
        <v>9.0578514324524061E-9</v>
      </c>
      <c r="O70" s="100">
        <f t="shared" si="41"/>
        <v>6.2565468533645622E-3</v>
      </c>
      <c r="P70" s="100">
        <f t="shared" si="42"/>
        <v>8.9331866218457234E-8</v>
      </c>
      <c r="Q70" s="11">
        <v>68</v>
      </c>
      <c r="R70" s="9">
        <f t="shared" si="37"/>
        <v>0.71694860423271711</v>
      </c>
    </row>
    <row r="71" spans="1:18" x14ac:dyDescent="0.25">
      <c r="A71" s="9">
        <f t="shared" si="38"/>
        <v>-0.21408822378846457</v>
      </c>
      <c r="B71" s="88">
        <f>IF(Sample5!K77&gt;0,Sample5!K77, )</f>
        <v>0.21408822378846457</v>
      </c>
      <c r="C71" s="88">
        <f>IF(Sample5!L77&gt;0,Sample5!L77,"")</f>
        <v>0.71986249133103142</v>
      </c>
      <c r="D71" s="88" t="str">
        <f>IF(Sample5!M77&gt;0,Sample5!M77,)</f>
        <v/>
      </c>
      <c r="E71" s="162">
        <f t="shared" si="29"/>
        <v>0.61408822378846462</v>
      </c>
      <c r="F71" s="162">
        <f t="shared" si="30"/>
        <v>7.7639010441166473E-2</v>
      </c>
      <c r="G71" s="162">
        <f t="shared" si="31"/>
        <v>0.13020231639175869</v>
      </c>
      <c r="H71" s="162">
        <f t="shared" si="32"/>
        <v>6.2468969555394063E-3</v>
      </c>
      <c r="I71" s="162">
        <f t="shared" si="33"/>
        <v>0.20784132683292517</v>
      </c>
      <c r="J71" s="162">
        <f t="shared" si="39"/>
        <v>6.2468969555393994E-3</v>
      </c>
      <c r="K71" s="162">
        <f t="shared" si="34"/>
        <v>9.1557726201468457E-4</v>
      </c>
      <c r="L71" s="59">
        <f t="shared" si="35"/>
        <v>-8.4324571414124453E-11</v>
      </c>
      <c r="M71" s="162">
        <f t="shared" si="40"/>
        <v>0.71980766931973328</v>
      </c>
      <c r="N71" s="99">
        <f t="shared" si="36"/>
        <v>3.0054529227732822E-9</v>
      </c>
      <c r="O71" s="100">
        <f t="shared" si="41"/>
        <v>5.8482258324087117E-3</v>
      </c>
      <c r="P71" s="100">
        <f t="shared" si="42"/>
        <v>1.5893866441828394E-7</v>
      </c>
      <c r="Q71" s="11">
        <v>69</v>
      </c>
      <c r="R71" s="9">
        <f t="shared" si="37"/>
        <v>0.71675772226148637</v>
      </c>
    </row>
    <row r="72" spans="1:18" x14ac:dyDescent="0.25">
      <c r="A72" s="9">
        <f t="shared" si="38"/>
        <v>-0.21249693345091206</v>
      </c>
      <c r="B72" s="88">
        <f>IF(Sample5!K78&gt;0,Sample5!K78, )</f>
        <v>0.21249693345091206</v>
      </c>
      <c r="C72" s="88">
        <f>IF(Sample5!L78&gt;0,Sample5!L78,"")</f>
        <v>0.71924015586387913</v>
      </c>
      <c r="D72" s="88" t="str">
        <f>IF(Sample5!M78&gt;0,Sample5!M78,)</f>
        <v/>
      </c>
      <c r="E72" s="162">
        <f t="shared" si="29"/>
        <v>0.61249693345091205</v>
      </c>
      <c r="F72" s="162">
        <f t="shared" si="30"/>
        <v>7.7638276380242816E-2</v>
      </c>
      <c r="G72" s="162">
        <f t="shared" si="31"/>
        <v>0.12891232053762552</v>
      </c>
      <c r="H72" s="162">
        <f t="shared" si="32"/>
        <v>5.9463365330437168E-3</v>
      </c>
      <c r="I72" s="162">
        <f t="shared" si="33"/>
        <v>0.20655059691786834</v>
      </c>
      <c r="J72" s="162">
        <f t="shared" si="39"/>
        <v>5.9463365330437168E-3</v>
      </c>
      <c r="K72" s="162">
        <f t="shared" si="34"/>
        <v>8.705013517773917E-4</v>
      </c>
      <c r="L72" s="59">
        <f t="shared" si="35"/>
        <v>-7.1919272500782938E-11</v>
      </c>
      <c r="M72" s="162">
        <f t="shared" si="40"/>
        <v>0.71945839617400376</v>
      </c>
      <c r="N72" s="99">
        <f t="shared" si="36"/>
        <v>4.7628832963294183E-8</v>
      </c>
      <c r="O72" s="100">
        <f t="shared" si="41"/>
        <v>5.446715056279256E-3</v>
      </c>
      <c r="P72" s="100">
        <f t="shared" si="42"/>
        <v>2.4962162004430065E-7</v>
      </c>
      <c r="Q72" s="11">
        <v>70</v>
      </c>
      <c r="R72" s="9">
        <f t="shared" si="37"/>
        <v>0.71655519291238745</v>
      </c>
    </row>
    <row r="73" spans="1:18" x14ac:dyDescent="0.25">
      <c r="A73" s="9">
        <f t="shared" si="38"/>
        <v>-0.21097194687742415</v>
      </c>
      <c r="B73" s="88">
        <f>IF(Sample5!K79&gt;0,Sample5!K79, )</f>
        <v>0.21097194687742415</v>
      </c>
      <c r="C73" s="88">
        <f>IF(Sample5!L79&gt;0,Sample5!L79,"")</f>
        <v>0.71886283441470711</v>
      </c>
      <c r="D73" s="88" t="str">
        <f>IF(Sample5!M79&gt;0,Sample5!M79,)</f>
        <v/>
      </c>
      <c r="E73" s="162">
        <f t="shared" si="29"/>
        <v>0.61097194687742418</v>
      </c>
      <c r="F73" s="162">
        <f t="shared" si="30"/>
        <v>7.7637507737788769E-2</v>
      </c>
      <c r="G73" s="162">
        <f t="shared" si="31"/>
        <v>0.12765718294853118</v>
      </c>
      <c r="H73" s="162">
        <f t="shared" si="32"/>
        <v>5.677256191104204E-3</v>
      </c>
      <c r="I73" s="162">
        <f t="shared" si="33"/>
        <v>0.20529469068631995</v>
      </c>
      <c r="J73" s="162">
        <f t="shared" si="39"/>
        <v>5.6772561911042074E-3</v>
      </c>
      <c r="K73" s="162">
        <f t="shared" si="34"/>
        <v>8.2935976117936021E-4</v>
      </c>
      <c r="L73" s="59">
        <f t="shared" si="35"/>
        <v>-6.1747013977754879E-11</v>
      </c>
      <c r="M73" s="162">
        <f t="shared" si="40"/>
        <v>0.71912996541936891</v>
      </c>
      <c r="N73" s="99">
        <f t="shared" si="36"/>
        <v>7.1358973651623947E-8</v>
      </c>
      <c r="O73" s="100">
        <f t="shared" si="41"/>
        <v>5.0845631386979267E-3</v>
      </c>
      <c r="P73" s="100">
        <f t="shared" si="42"/>
        <v>3.5128505437067424E-7</v>
      </c>
      <c r="Q73" s="11">
        <v>71</v>
      </c>
      <c r="R73" s="9">
        <f t="shared" si="37"/>
        <v>0.71635813631089962</v>
      </c>
    </row>
    <row r="74" spans="1:18" x14ac:dyDescent="0.25">
      <c r="A74" s="9">
        <f t="shared" si="38"/>
        <v>-0.20944696030393645</v>
      </c>
      <c r="B74" s="88">
        <f>IF(Sample5!K80&gt;0,Sample5!K80, )</f>
        <v>0.20944696030393645</v>
      </c>
      <c r="C74" s="88">
        <f>IF(Sample5!L80&gt;0,Sample5!L80,"")</f>
        <v>0.71873431705918245</v>
      </c>
      <c r="D74" s="88" t="str">
        <f>IF(Sample5!M80&gt;0,Sample5!M80,)</f>
        <v/>
      </c>
      <c r="E74" s="162">
        <f t="shared" si="29"/>
        <v>0.60944696030393652</v>
      </c>
      <c r="F74" s="162">
        <f t="shared" si="30"/>
        <v>7.7636669692631624E-2</v>
      </c>
      <c r="G74" s="162">
        <f t="shared" si="31"/>
        <v>0.12638497335086366</v>
      </c>
      <c r="H74" s="162">
        <f t="shared" si="32"/>
        <v>5.425317260441171E-3</v>
      </c>
      <c r="I74" s="162">
        <f t="shared" si="33"/>
        <v>0.20402164304349527</v>
      </c>
      <c r="J74" s="162">
        <f t="shared" si="39"/>
        <v>5.4253172604411815E-3</v>
      </c>
      <c r="K74" s="162">
        <f t="shared" si="34"/>
        <v>7.9013797300104454E-4</v>
      </c>
      <c r="L74" s="59">
        <f t="shared" si="35"/>
        <v>-5.3013520099819784E-11</v>
      </c>
      <c r="M74" s="162">
        <f t="shared" si="40"/>
        <v>0.71880722337800151</v>
      </c>
      <c r="N74" s="99">
        <f t="shared" si="36"/>
        <v>5.3153313237472905E-9</v>
      </c>
      <c r="O74" s="100">
        <f t="shared" si="41"/>
        <v>4.7436523309855655E-3</v>
      </c>
      <c r="P74" s="100">
        <f t="shared" si="42"/>
        <v>4.6466707604972991E-7</v>
      </c>
      <c r="Q74" s="11">
        <v>72</v>
      </c>
      <c r="R74" s="9">
        <f t="shared" si="37"/>
        <v>0.71615839940406578</v>
      </c>
    </row>
    <row r="75" spans="1:18" x14ac:dyDescent="0.25">
      <c r="A75" s="9">
        <f t="shared" si="38"/>
        <v>-0.20792197373044874</v>
      </c>
      <c r="B75" s="88">
        <f>IF(Sample5!K81&gt;0,Sample5!K81, )</f>
        <v>0.20792197373044874</v>
      </c>
      <c r="C75" s="88">
        <f>IF(Sample5!L81&gt;0,Sample5!L81,"")</f>
        <v>0.71786004578881879</v>
      </c>
      <c r="D75" s="88" t="str">
        <f>IF(Sample5!M81&gt;0,Sample5!M81,)</f>
        <v/>
      </c>
      <c r="E75" s="162">
        <f t="shared" si="29"/>
        <v>0.60792197373044876</v>
      </c>
      <c r="F75" s="162">
        <f t="shared" si="30"/>
        <v>7.7635756197507774E-2</v>
      </c>
      <c r="G75" s="162">
        <f t="shared" si="31"/>
        <v>0.12509699430104732</v>
      </c>
      <c r="H75" s="162">
        <f t="shared" si="32"/>
        <v>5.1892232318936291E-3</v>
      </c>
      <c r="I75" s="162">
        <f t="shared" si="33"/>
        <v>0.2027327504985551</v>
      </c>
      <c r="J75" s="162">
        <f t="shared" si="39"/>
        <v>5.189223231893636E-3</v>
      </c>
      <c r="K75" s="162">
        <f t="shared" si="34"/>
        <v>7.5274866065243393E-4</v>
      </c>
      <c r="L75" s="59">
        <f t="shared" si="35"/>
        <v>-4.551528921170784E-11</v>
      </c>
      <c r="M75" s="162">
        <f t="shared" si="40"/>
        <v>0.7184897415514957</v>
      </c>
      <c r="N75" s="99">
        <f t="shared" si="36"/>
        <v>3.9651675353325195E-7</v>
      </c>
      <c r="O75" s="100">
        <f t="shared" si="41"/>
        <v>4.4230803224943422E-3</v>
      </c>
      <c r="P75" s="100">
        <f t="shared" si="42"/>
        <v>5.8697495762281449E-7</v>
      </c>
      <c r="Q75" s="11">
        <v>73</v>
      </c>
      <c r="R75" s="9">
        <f t="shared" si="37"/>
        <v>0.71595618669324468</v>
      </c>
    </row>
    <row r="76" spans="1:18" x14ac:dyDescent="0.25">
      <c r="A76" s="9">
        <f t="shared" si="38"/>
        <v>-0.20646329092102567</v>
      </c>
      <c r="B76" s="88">
        <f>IF(Sample5!K82&gt;0,Sample5!K82, )</f>
        <v>0.20646329092102567</v>
      </c>
      <c r="C76" s="88">
        <f>IF(Sample5!L82&gt;0,Sample5!L82,"")</f>
        <v>0.71773166180589021</v>
      </c>
      <c r="D76" s="88" t="str">
        <f>IF(Sample5!M82&gt;0,Sample5!M82,)</f>
        <v/>
      </c>
      <c r="E76" s="162">
        <f t="shared" si="29"/>
        <v>0.60646329092102569</v>
      </c>
      <c r="F76" s="162">
        <f t="shared" si="30"/>
        <v>7.7634805744042745E-2</v>
      </c>
      <c r="G76" s="162">
        <f t="shared" si="31"/>
        <v>0.12385137522875599</v>
      </c>
      <c r="H76" s="162">
        <f t="shared" si="32"/>
        <v>4.9771099482269349E-3</v>
      </c>
      <c r="I76" s="162">
        <f t="shared" si="33"/>
        <v>0.20148618097279875</v>
      </c>
      <c r="J76" s="162">
        <f t="shared" si="39"/>
        <v>4.977109948226921E-3</v>
      </c>
      <c r="K76" s="162">
        <f t="shared" si="34"/>
        <v>7.1862257560585294E-4</v>
      </c>
      <c r="L76" s="59">
        <f t="shared" si="35"/>
        <v>-3.9337568680585579E-11</v>
      </c>
      <c r="M76" s="162">
        <f t="shared" si="40"/>
        <v>0.71819061845480692</v>
      </c>
      <c r="N76" s="99">
        <f t="shared" si="36"/>
        <v>2.1064120558485483E-7</v>
      </c>
      <c r="O76" s="100">
        <f t="shared" si="41"/>
        <v>4.1346434634388519E-3</v>
      </c>
      <c r="P76" s="100">
        <f t="shared" si="42"/>
        <v>7.0974977799116587E-7</v>
      </c>
      <c r="Q76" s="11">
        <v>74</v>
      </c>
      <c r="R76" s="9">
        <f t="shared" si="37"/>
        <v>0.71576062449889488</v>
      </c>
    </row>
    <row r="77" spans="1:18" x14ac:dyDescent="0.25">
      <c r="A77" s="9">
        <f t="shared" si="38"/>
        <v>-0.20487200058347313</v>
      </c>
      <c r="B77" s="88">
        <f>IF(Sample5!K83&gt;0,Sample5!K83, )</f>
        <v>0.20487200058347313</v>
      </c>
      <c r="C77" s="88">
        <f>IF(Sample5!L83&gt;0,Sample5!L83,"")</f>
        <v>0.71760729268635426</v>
      </c>
      <c r="D77" s="88" t="str">
        <f>IF(Sample5!M83&gt;0,Sample5!M83,)</f>
        <v/>
      </c>
      <c r="E77" s="162">
        <f t="shared" si="29"/>
        <v>0.60487200058347312</v>
      </c>
      <c r="F77" s="162">
        <f t="shared" si="30"/>
        <v>7.7633675884712025E-2</v>
      </c>
      <c r="G77" s="162">
        <f t="shared" si="31"/>
        <v>0.12247847859928114</v>
      </c>
      <c r="H77" s="162">
        <f t="shared" si="32"/>
        <v>4.7598460994799745E-3</v>
      </c>
      <c r="I77" s="162">
        <f t="shared" si="33"/>
        <v>0.20011215448399317</v>
      </c>
      <c r="J77" s="162">
        <f t="shared" si="39"/>
        <v>4.7598460994799641E-3</v>
      </c>
      <c r="K77" s="162">
        <f t="shared" si="34"/>
        <v>6.8313684281801383E-4</v>
      </c>
      <c r="L77" s="59">
        <f t="shared" si="35"/>
        <v>-3.3550473454220175E-11</v>
      </c>
      <c r="M77" s="162">
        <f t="shared" si="40"/>
        <v>0.71786899810100346</v>
      </c>
      <c r="N77" s="99">
        <f t="shared" si="36"/>
        <v>6.8489724056712235E-8</v>
      </c>
      <c r="O77" s="100">
        <f t="shared" si="41"/>
        <v>3.8393368366257375E-3</v>
      </c>
      <c r="P77" s="100">
        <f t="shared" si="42"/>
        <v>8.4733730300043159E-7</v>
      </c>
      <c r="Q77" s="11">
        <v>75</v>
      </c>
      <c r="R77" s="9">
        <f t="shared" si="37"/>
        <v>0.71554507972806736</v>
      </c>
    </row>
    <row r="78" spans="1:18" x14ac:dyDescent="0.25">
      <c r="A78" s="9">
        <f t="shared" si="38"/>
        <v>-0.20334701400998542</v>
      </c>
      <c r="B78" s="88">
        <f>IF(Sample5!K84&gt;0,Sample5!K84, )</f>
        <v>0.20334701400998542</v>
      </c>
      <c r="C78" s="88">
        <f>IF(Sample5!L84&gt;0,Sample5!L84,"")</f>
        <v>0.71685776106277821</v>
      </c>
      <c r="D78" s="88" t="str">
        <f>IF(Sample5!M84&gt;0,Sample5!M84,)</f>
        <v/>
      </c>
      <c r="E78" s="162">
        <f t="shared" si="29"/>
        <v>0.60334701400998547</v>
      </c>
      <c r="F78" s="162">
        <f t="shared" si="30"/>
        <v>7.7632494034824084E-2</v>
      </c>
      <c r="G78" s="162">
        <f t="shared" si="31"/>
        <v>0.12115009739476661</v>
      </c>
      <c r="H78" s="162">
        <f t="shared" si="32"/>
        <v>4.5644225803947308E-3</v>
      </c>
      <c r="I78" s="162">
        <f t="shared" si="33"/>
        <v>0.1987825914295907</v>
      </c>
      <c r="J78" s="162">
        <f t="shared" si="39"/>
        <v>4.5644225803947169E-3</v>
      </c>
      <c r="K78" s="162">
        <f t="shared" si="34"/>
        <v>6.5075794317048981E-4</v>
      </c>
      <c r="L78" s="59">
        <f t="shared" si="35"/>
        <v>-2.8805096044672989E-11</v>
      </c>
      <c r="M78" s="162">
        <f t="shared" si="40"/>
        <v>0.71756502985892778</v>
      </c>
      <c r="N78" s="99">
        <f t="shared" si="36"/>
        <v>5.0022915000686739E-7</v>
      </c>
      <c r="O78" s="100">
        <f t="shared" si="41"/>
        <v>3.5743702010282491E-3</v>
      </c>
      <c r="P78" s="100">
        <f t="shared" si="42"/>
        <v>9.8020371388920436E-7</v>
      </c>
      <c r="Q78" s="11">
        <v>76</v>
      </c>
      <c r="R78" s="9">
        <f t="shared" si="37"/>
        <v>0.71533652387895863</v>
      </c>
    </row>
    <row r="79" spans="1:18" x14ac:dyDescent="0.25">
      <c r="A79" s="9">
        <f t="shared" si="38"/>
        <v>-0.20182202743649752</v>
      </c>
      <c r="B79" s="88">
        <f>IF(Sample5!K85&gt;0,Sample5!K85, )</f>
        <v>0.20182202743649752</v>
      </c>
      <c r="C79" s="88">
        <f>IF(Sample5!L85&gt;0,Sample5!L85,"")</f>
        <v>0.71635730878633674</v>
      </c>
      <c r="D79" s="88" t="str">
        <f>IF(Sample5!M85&gt;0,Sample5!M85,)</f>
        <v/>
      </c>
      <c r="E79" s="162">
        <f t="shared" si="29"/>
        <v>0.6018220274364976</v>
      </c>
      <c r="F79" s="162">
        <f t="shared" si="30"/>
        <v>7.7631206557417218E-2</v>
      </c>
      <c r="G79" s="162">
        <f t="shared" si="31"/>
        <v>0.11981026636572159</v>
      </c>
      <c r="H79" s="162">
        <f t="shared" si="32"/>
        <v>4.380554513358715E-3</v>
      </c>
      <c r="I79" s="162">
        <f t="shared" si="33"/>
        <v>0.19744147292313879</v>
      </c>
      <c r="J79" s="162">
        <f t="shared" si="39"/>
        <v>4.3805545133587254E-3</v>
      </c>
      <c r="K79" s="162">
        <f t="shared" si="34"/>
        <v>6.1989845525437285E-4</v>
      </c>
      <c r="L79" s="59">
        <f t="shared" si="35"/>
        <v>-2.4730903960773699E-11</v>
      </c>
      <c r="M79" s="162">
        <f t="shared" si="40"/>
        <v>0.71726490575818125</v>
      </c>
      <c r="N79" s="99">
        <f t="shared" si="36"/>
        <v>8.2373226330131385E-7</v>
      </c>
      <c r="O79" s="100">
        <f t="shared" si="41"/>
        <v>3.3261615393397289E-3</v>
      </c>
      <c r="P79" s="100">
        <f t="shared" si="42"/>
        <v>1.1117445436606241E-6</v>
      </c>
      <c r="Q79" s="11">
        <v>77</v>
      </c>
      <c r="R79" s="9">
        <f t="shared" si="37"/>
        <v>0.71512617040739856</v>
      </c>
    </row>
    <row r="80" spans="1:18" x14ac:dyDescent="0.25">
      <c r="A80" s="9">
        <f t="shared" si="38"/>
        <v>-0.20029704086300981</v>
      </c>
      <c r="B80" s="88">
        <f>IF(Sample5!K86&gt;0,Sample5!K86, )</f>
        <v>0.20029704086300981</v>
      </c>
      <c r="C80" s="88">
        <f>IF(Sample5!L86&gt;0,Sample5!L86,"")</f>
        <v>0.71585681344338559</v>
      </c>
      <c r="D80" s="88" t="str">
        <f>IF(Sample5!M86&gt;0,Sample5!M86,)</f>
        <v/>
      </c>
      <c r="E80" s="162">
        <f t="shared" si="29"/>
        <v>0.60029704086300983</v>
      </c>
      <c r="F80" s="162">
        <f t="shared" si="30"/>
        <v>7.7629804127303206E-2</v>
      </c>
      <c r="G80" s="162">
        <f t="shared" si="31"/>
        <v>0.11845986390603297</v>
      </c>
      <c r="H80" s="162">
        <f t="shared" si="32"/>
        <v>4.2073728296736293E-3</v>
      </c>
      <c r="I80" s="162">
        <f t="shared" si="33"/>
        <v>0.19608966803333619</v>
      </c>
      <c r="J80" s="162">
        <f t="shared" si="39"/>
        <v>4.2073728296736224E-3</v>
      </c>
      <c r="K80" s="162">
        <f t="shared" si="34"/>
        <v>5.9048848431956299E-4</v>
      </c>
      <c r="L80" s="59">
        <f t="shared" si="35"/>
        <v>-2.1232966473601094E-11</v>
      </c>
      <c r="M80" s="162">
        <f t="shared" si="40"/>
        <v>0.71696833939777704</v>
      </c>
      <c r="N80" s="99">
        <f t="shared" si="36"/>
        <v>1.235489947285839E-6</v>
      </c>
      <c r="O80" s="100">
        <f t="shared" si="41"/>
        <v>3.0938464531522982E-3</v>
      </c>
      <c r="P80" s="100">
        <f t="shared" si="42"/>
        <v>1.2399409912087099E-6</v>
      </c>
      <c r="Q80" s="11">
        <v>78</v>
      </c>
      <c r="R80" s="9">
        <f t="shared" si="37"/>
        <v>0.71491415722122742</v>
      </c>
    </row>
    <row r="81" spans="1:18" x14ac:dyDescent="0.25">
      <c r="A81" s="9">
        <f t="shared" si="38"/>
        <v>-0.1987720542895221</v>
      </c>
      <c r="B81" s="88">
        <f>IF(Sample5!K87&gt;0,Sample5!K87, )</f>
        <v>0.1987720542895221</v>
      </c>
      <c r="C81" s="88">
        <f>IF(Sample5!L87&gt;0,Sample5!L87,"")</f>
        <v>0.71573264021628646</v>
      </c>
      <c r="D81" s="88" t="str">
        <f>IF(Sample5!M87&gt;0,Sample5!M87,)</f>
        <v/>
      </c>
      <c r="E81" s="162">
        <f t="shared" si="29"/>
        <v>0.59877205428952207</v>
      </c>
      <c r="F81" s="162">
        <f t="shared" si="30"/>
        <v>7.7628276575757077E-2</v>
      </c>
      <c r="G81" s="162">
        <f t="shared" si="31"/>
        <v>0.11709969802363594</v>
      </c>
      <c r="H81" s="162">
        <f t="shared" si="32"/>
        <v>4.0440796901290883E-3</v>
      </c>
      <c r="I81" s="162">
        <f t="shared" si="33"/>
        <v>0.19472797459939301</v>
      </c>
      <c r="J81" s="162">
        <f t="shared" si="39"/>
        <v>4.0440796901290987E-3</v>
      </c>
      <c r="K81" s="162">
        <f t="shared" si="34"/>
        <v>5.6246122177241022E-4</v>
      </c>
      <c r="L81" s="59">
        <f t="shared" si="35"/>
        <v>-1.8229777670778962E-11</v>
      </c>
      <c r="M81" s="162">
        <f t="shared" si="40"/>
        <v>0.71667506810278703</v>
      </c>
      <c r="N81" s="99">
        <f t="shared" si="36"/>
        <v>8.8817032125391818E-7</v>
      </c>
      <c r="O81" s="100">
        <f t="shared" si="41"/>
        <v>2.8765804622701454E-3</v>
      </c>
      <c r="P81" s="100">
        <f t="shared" si="42"/>
        <v>1.3630544470512522E-6</v>
      </c>
      <c r="Q81" s="11">
        <v>79</v>
      </c>
      <c r="R81" s="9">
        <f t="shared" si="37"/>
        <v>0.71470061117769113</v>
      </c>
    </row>
    <row r="82" spans="1:18" x14ac:dyDescent="0.25">
      <c r="A82" s="9">
        <f t="shared" si="38"/>
        <v>-0.1972470677160342</v>
      </c>
      <c r="B82" s="88">
        <f>IF(Sample5!K88&gt;0,Sample5!K88, )</f>
        <v>0.1972470677160342</v>
      </c>
      <c r="C82" s="88">
        <f>IF(Sample5!L88&gt;0,Sample5!L88,"")</f>
        <v>0.7156045450430395</v>
      </c>
      <c r="D82" s="88"/>
      <c r="E82" s="162">
        <f t="shared" si="29"/>
        <v>0.5972470677160342</v>
      </c>
      <c r="F82" s="162">
        <f t="shared" si="30"/>
        <v>7.7626612814664459E-2</v>
      </c>
      <c r="G82" s="162">
        <f t="shared" si="31"/>
        <v>0.11573051166671623</v>
      </c>
      <c r="H82" s="162">
        <f t="shared" si="32"/>
        <v>3.8899432346535152E-3</v>
      </c>
      <c r="I82" s="162">
        <f t="shared" si="33"/>
        <v>0.19335712448138068</v>
      </c>
      <c r="J82" s="162">
        <f t="shared" si="39"/>
        <v>3.8899432346535256E-3</v>
      </c>
      <c r="K82" s="162">
        <f t="shared" si="34"/>
        <v>5.3575282079367176E-4</v>
      </c>
      <c r="L82" s="59">
        <f t="shared" si="35"/>
        <v>-1.565135797517465E-11</v>
      </c>
      <c r="M82" s="162">
        <f t="shared" si="40"/>
        <v>0.71638485119715645</v>
      </c>
      <c r="N82" s="99">
        <f t="shared" si="36"/>
        <v>6.0887769415278503E-7</v>
      </c>
      <c r="O82" s="100">
        <f t="shared" si="41"/>
        <v>2.6735418736352642E-3</v>
      </c>
      <c r="P82" s="100">
        <f t="shared" si="42"/>
        <v>1.4796322710870789E-6</v>
      </c>
      <c r="Q82" s="11">
        <v>80</v>
      </c>
      <c r="R82" s="9">
        <f t="shared" si="37"/>
        <v>0.71448564891965471</v>
      </c>
    </row>
    <row r="83" spans="1:18" x14ac:dyDescent="0.25">
      <c r="A83" s="9">
        <f t="shared" si="38"/>
        <v>-0.19572208114254649</v>
      </c>
      <c r="B83" s="88">
        <f>IF(Sample5!K89&gt;0,Sample5!K89, )</f>
        <v>0.19572208114254649</v>
      </c>
      <c r="C83" s="88">
        <f>IF(Sample5!L89&gt;0,Sample5!L89,"")</f>
        <v>0.71535654814162164</v>
      </c>
      <c r="D83" s="88" t="str">
        <f>IF(Sample5!M89&gt;0,Sample5!M89,)</f>
        <v/>
      </c>
      <c r="E83" s="162">
        <f t="shared" si="29"/>
        <v>0.59572208114254654</v>
      </c>
      <c r="F83" s="162">
        <f t="shared" si="30"/>
        <v>7.7624800753940404E-2</v>
      </c>
      <c r="G83" s="162">
        <f t="shared" si="31"/>
        <v>0.11435298793541987</v>
      </c>
      <c r="H83" s="162">
        <f t="shared" si="32"/>
        <v>3.7442924531862244E-3</v>
      </c>
      <c r="I83" s="162">
        <f t="shared" si="33"/>
        <v>0.19197778868936027</v>
      </c>
      <c r="J83" s="162">
        <f t="shared" si="39"/>
        <v>3.7442924531862209E-3</v>
      </c>
      <c r="K83" s="162">
        <f t="shared" si="34"/>
        <v>5.1030227585799077E-4</v>
      </c>
      <c r="L83" s="59">
        <f t="shared" si="35"/>
        <v>-1.3437630998889119E-11</v>
      </c>
      <c r="M83" s="162">
        <f t="shared" si="40"/>
        <v>0.71609746831772836</v>
      </c>
      <c r="N83" s="99">
        <f t="shared" si="36"/>
        <v>5.4896270736201086E-7</v>
      </c>
      <c r="O83" s="100">
        <f t="shared" si="41"/>
        <v>2.4839341504862647E-3</v>
      </c>
      <c r="P83" s="100">
        <f t="shared" si="42"/>
        <v>1.5885030511847147E-6</v>
      </c>
      <c r="Q83" s="11">
        <v>81</v>
      </c>
      <c r="R83" s="9">
        <f t="shared" si="37"/>
        <v>0.71426937769384113</v>
      </c>
    </row>
    <row r="84" spans="1:18" x14ac:dyDescent="0.25">
      <c r="A84" s="9">
        <f t="shared" si="38"/>
        <v>-0.19413079080499399</v>
      </c>
      <c r="B84" s="88">
        <f>IF(Sample5!K90&gt;0,Sample5!K90, )</f>
        <v>0.19413079080499399</v>
      </c>
      <c r="C84" s="88">
        <f>IF(Sample5!L90&gt;0,Sample5!L90,"")</f>
        <v>0.71436113827651959</v>
      </c>
      <c r="D84" s="88" t="str">
        <f>IF(Sample5!M90&gt;0,Sample5!M90,)</f>
        <v/>
      </c>
      <c r="E84" s="162">
        <f t="shared" si="29"/>
        <v>0.59413079080499398</v>
      </c>
      <c r="F84" s="162">
        <f t="shared" si="30"/>
        <v>7.7622737524883148E-2</v>
      </c>
      <c r="G84" s="162">
        <f t="shared" si="31"/>
        <v>0.11290736181354057</v>
      </c>
      <c r="H84" s="162">
        <f t="shared" si="32"/>
        <v>3.6006914665702681E-3</v>
      </c>
      <c r="I84" s="162">
        <f t="shared" si="33"/>
        <v>0.19053009933842371</v>
      </c>
      <c r="J84" s="162">
        <f t="shared" si="39"/>
        <v>3.6006914665702716E-3</v>
      </c>
      <c r="K84" s="162">
        <f t="shared" si="34"/>
        <v>4.8502325811313954E-4</v>
      </c>
      <c r="L84" s="59">
        <f t="shared" si="35"/>
        <v>-1.1460772324594697E-11</v>
      </c>
      <c r="M84" s="162">
        <f t="shared" si="40"/>
        <v>0.71580039414237728</v>
      </c>
      <c r="N84" s="99">
        <f t="shared" si="36"/>
        <v>2.0714574474057731E-6</v>
      </c>
      <c r="O84" s="100">
        <f t="shared" si="41"/>
        <v>2.2995701497433439E-3</v>
      </c>
      <c r="P84" s="100">
        <f t="shared" si="42"/>
        <v>1.6929166811014383E-6</v>
      </c>
      <c r="Q84" s="11">
        <v>82</v>
      </c>
      <c r="R84" s="9">
        <f t="shared" si="37"/>
        <v>0.7140424143927061</v>
      </c>
    </row>
    <row r="85" spans="1:18" x14ac:dyDescent="0.25">
      <c r="A85" s="9">
        <f t="shared" si="38"/>
        <v>-0.19267210799557088</v>
      </c>
      <c r="B85" s="88">
        <f>IF(Sample5!K91&gt;0,Sample5!K91, )</f>
        <v>0.19267210799557088</v>
      </c>
      <c r="C85" s="88">
        <f>IF(Sample5!L91&gt;0,Sample5!L91,"")</f>
        <v>0.71435683692990359</v>
      </c>
      <c r="D85" s="88" t="str">
        <f>IF(Sample5!M91&gt;0,Sample5!M91,)</f>
        <v/>
      </c>
      <c r="E85" s="162">
        <f t="shared" si="29"/>
        <v>0.59267210799557091</v>
      </c>
      <c r="F85" s="162">
        <f t="shared" si="30"/>
        <v>7.7620677815881181E-2</v>
      </c>
      <c r="G85" s="162">
        <f t="shared" si="31"/>
        <v>0.11157539133956046</v>
      </c>
      <c r="H85" s="162">
        <f t="shared" si="32"/>
        <v>3.4760388401292516E-3</v>
      </c>
      <c r="I85" s="162">
        <f t="shared" si="33"/>
        <v>0.18919606915544163</v>
      </c>
      <c r="J85" s="162">
        <f t="shared" si="39"/>
        <v>3.4760388401292586E-3</v>
      </c>
      <c r="K85" s="162">
        <f t="shared" si="34"/>
        <v>4.6294424279887342E-4</v>
      </c>
      <c r="L85" s="59">
        <f t="shared" si="35"/>
        <v>-9.9052188624397421E-12</v>
      </c>
      <c r="M85" s="162">
        <f t="shared" si="40"/>
        <v>0.71553041513612381</v>
      </c>
      <c r="N85" s="99">
        <f t="shared" si="36"/>
        <v>1.3772858061150598E-6</v>
      </c>
      <c r="O85" s="100">
        <f t="shared" si="41"/>
        <v>2.1419618918319568E-3</v>
      </c>
      <c r="P85" s="100">
        <f t="shared" si="42"/>
        <v>1.7797613039782418E-6</v>
      </c>
      <c r="Q85" s="11">
        <v>83</v>
      </c>
      <c r="R85" s="9">
        <f t="shared" si="37"/>
        <v>0.71383329502829118</v>
      </c>
    </row>
    <row r="86" spans="1:18" x14ac:dyDescent="0.25">
      <c r="A86" s="9">
        <f t="shared" si="38"/>
        <v>-0.19114712142208318</v>
      </c>
      <c r="B86" s="88">
        <f>IF(Sample5!K92&gt;0,Sample5!K92, )</f>
        <v>0.19114712142208318</v>
      </c>
      <c r="C86" s="88">
        <f>IF(Sample5!L92&gt;0,Sample5!L92,"")</f>
        <v>0.71386140747478077</v>
      </c>
      <c r="D86" s="88" t="str">
        <f>IF(Sample5!M92&gt;0,Sample5!M92,)</f>
        <v/>
      </c>
      <c r="E86" s="162">
        <f t="shared" si="29"/>
        <v>0.59114712142208314</v>
      </c>
      <c r="F86" s="162">
        <f t="shared" si="30"/>
        <v>7.7618336898528914E-2</v>
      </c>
      <c r="G86" s="162">
        <f t="shared" si="31"/>
        <v>0.11017642926755489</v>
      </c>
      <c r="H86" s="162">
        <f t="shared" si="32"/>
        <v>3.3523552559993688E-3</v>
      </c>
      <c r="I86" s="162">
        <f t="shared" si="33"/>
        <v>0.18779476616608382</v>
      </c>
      <c r="J86" s="162">
        <f t="shared" si="39"/>
        <v>3.3523552559993619E-3</v>
      </c>
      <c r="K86" s="162">
        <f t="shared" si="34"/>
        <v>4.409279200509325E-4</v>
      </c>
      <c r="L86" s="59">
        <f t="shared" si="35"/>
        <v>-8.5042239880627354E-12</v>
      </c>
      <c r="M86" s="162">
        <f t="shared" si="40"/>
        <v>0.71525039156831749</v>
      </c>
      <c r="N86" s="99">
        <f t="shared" si="36"/>
        <v>1.9292768120980124E-6</v>
      </c>
      <c r="O86" s="100">
        <f t="shared" si="41"/>
        <v>1.9881450085169412E-3</v>
      </c>
      <c r="P86" s="100">
        <f t="shared" si="42"/>
        <v>1.8610695993360474E-6</v>
      </c>
      <c r="Q86" s="11">
        <v>84</v>
      </c>
      <c r="R86" s="9">
        <f t="shared" si="37"/>
        <v>0.71361365798298637</v>
      </c>
    </row>
    <row r="87" spans="1:18" x14ac:dyDescent="0.25">
      <c r="A87" s="9">
        <f t="shared" si="38"/>
        <v>-0.18962213484859528</v>
      </c>
      <c r="B87" s="88">
        <f>IF(Sample5!K93&gt;0,Sample5!K93, )</f>
        <v>0.18962213484859528</v>
      </c>
      <c r="C87" s="88">
        <f>IF(Sample5!L93&gt;0,Sample5!L93,"")</f>
        <v>0.71373744074250089</v>
      </c>
      <c r="D87" s="88" t="str">
        <f>IF(Sample5!M93&gt;0,Sample5!M93,)</f>
        <v/>
      </c>
      <c r="E87" s="162">
        <f t="shared" si="29"/>
        <v>0.58962213484859527</v>
      </c>
      <c r="F87" s="162">
        <f t="shared" si="30"/>
        <v>7.7615787378769563E-2</v>
      </c>
      <c r="G87" s="162">
        <f t="shared" si="31"/>
        <v>0.10877136006874345</v>
      </c>
      <c r="H87" s="162">
        <f t="shared" si="32"/>
        <v>3.2349874010822594E-3</v>
      </c>
      <c r="I87" s="162">
        <f t="shared" si="33"/>
        <v>0.186387147447513</v>
      </c>
      <c r="J87" s="162">
        <f t="shared" si="39"/>
        <v>3.2349874010822732E-3</v>
      </c>
      <c r="K87" s="162">
        <f t="shared" si="34"/>
        <v>4.1995157007056839E-4</v>
      </c>
      <c r="L87" s="59">
        <f t="shared" si="35"/>
        <v>-7.3013883801199759E-12</v>
      </c>
      <c r="M87" s="162">
        <f t="shared" si="40"/>
        <v>0.71497249273490426</v>
      </c>
      <c r="N87" s="99">
        <f t="shared" si="36"/>
        <v>1.5253534239395308E-6</v>
      </c>
      <c r="O87" s="100">
        <f t="shared" si="41"/>
        <v>1.8448560588707266E-3</v>
      </c>
      <c r="P87" s="100">
        <f t="shared" si="42"/>
        <v>1.9324651485988759E-6</v>
      </c>
      <c r="Q87" s="11">
        <v>85</v>
      </c>
      <c r="R87" s="9">
        <f t="shared" si="37"/>
        <v>0.71339306211877296</v>
      </c>
    </row>
    <row r="88" spans="1:18" x14ac:dyDescent="0.25">
      <c r="A88" s="9">
        <f t="shared" si="38"/>
        <v>-0.1881634520391722</v>
      </c>
      <c r="B88" s="88">
        <f>IF(Sample5!K94&gt;0,Sample5!K94, )</f>
        <v>0.1881634520391722</v>
      </c>
      <c r="C88" s="88">
        <f>IF(Sample5!L94&gt;0,Sample5!L94,"")</f>
        <v>0.71335818801399176</v>
      </c>
      <c r="D88" s="88"/>
      <c r="E88" s="162">
        <f t="shared" si="29"/>
        <v>0.5881634520391722</v>
      </c>
      <c r="F88" s="162">
        <f t="shared" si="30"/>
        <v>7.7613136358611848E-2</v>
      </c>
      <c r="G88" s="162">
        <f t="shared" si="31"/>
        <v>0.10742208492816124</v>
      </c>
      <c r="H88" s="162">
        <f t="shared" si="32"/>
        <v>3.128230752399104E-3</v>
      </c>
      <c r="I88" s="162">
        <f t="shared" si="33"/>
        <v>0.1850352212867731</v>
      </c>
      <c r="J88" s="162">
        <f t="shared" si="39"/>
        <v>3.1282307523990971E-3</v>
      </c>
      <c r="K88" s="162">
        <f t="shared" si="34"/>
        <v>4.0081564589098604E-4</v>
      </c>
      <c r="L88" s="59">
        <f t="shared" si="35"/>
        <v>-6.310381104553537E-12</v>
      </c>
      <c r="M88" s="162">
        <f t="shared" si="40"/>
        <v>0.71470853431956727</v>
      </c>
      <c r="N88" s="99">
        <f t="shared" si="36"/>
        <v>1.8234351449814329E-6</v>
      </c>
      <c r="O88" s="100">
        <f t="shared" si="41"/>
        <v>1.7170482187308495E-3</v>
      </c>
      <c r="P88" s="100">
        <f t="shared" si="42"/>
        <v>1.9914361433303348E-6</v>
      </c>
      <c r="Q88" s="11">
        <v>86</v>
      </c>
      <c r="R88" s="9">
        <f t="shared" si="37"/>
        <v>0.71318122592170152</v>
      </c>
    </row>
    <row r="89" spans="1:18" x14ac:dyDescent="0.25">
      <c r="A89" s="9">
        <f t="shared" si="38"/>
        <v>-0.18663846546568449</v>
      </c>
      <c r="B89" s="88">
        <f>IF(Sample5!K95&gt;0,Sample5!K95, )</f>
        <v>0.18663846546568449</v>
      </c>
      <c r="C89" s="88">
        <f>IF(Sample5!L95&gt;0,Sample5!L95,"")</f>
        <v>0.71298679003474263</v>
      </c>
      <c r="D89" s="88" t="str">
        <f>IF(Sample5!M95&gt;0,Sample5!M95,)</f>
        <v/>
      </c>
      <c r="E89" s="162">
        <f t="shared" si="29"/>
        <v>0.58663846546568454</v>
      </c>
      <c r="F89" s="162">
        <f t="shared" si="30"/>
        <v>7.7610123306093765E-2</v>
      </c>
      <c r="G89" s="162">
        <f t="shared" si="31"/>
        <v>0.10600634779001998</v>
      </c>
      <c r="H89" s="162">
        <f t="shared" si="32"/>
        <v>3.0219943695707456E-3</v>
      </c>
      <c r="I89" s="162">
        <f t="shared" si="33"/>
        <v>0.18361647109611376</v>
      </c>
      <c r="J89" s="162">
        <f t="shared" si="39"/>
        <v>3.0219943695707352E-3</v>
      </c>
      <c r="K89" s="162">
        <f t="shared" si="34"/>
        <v>3.817358628034988E-4</v>
      </c>
      <c r="L89" s="59">
        <f t="shared" si="35"/>
        <v>-5.4178417293360796E-12</v>
      </c>
      <c r="M89" s="162">
        <f t="shared" si="40"/>
        <v>0.714434395382057</v>
      </c>
      <c r="N89" s="99">
        <f t="shared" si="36"/>
        <v>2.0955612415731357E-6</v>
      </c>
      <c r="O89" s="100">
        <f t="shared" si="41"/>
        <v>1.5925045183212681E-3</v>
      </c>
      <c r="P89" s="100">
        <f t="shared" si="42"/>
        <v>2.0434412348252236E-6</v>
      </c>
      <c r="Q89" s="11">
        <v>87</v>
      </c>
      <c r="R89" s="9">
        <f t="shared" si="37"/>
        <v>0.71295895519101338</v>
      </c>
    </row>
    <row r="90" spans="1:18" x14ac:dyDescent="0.25">
      <c r="A90" s="9">
        <f t="shared" si="38"/>
        <v>-0.18517978265626142</v>
      </c>
      <c r="B90" s="88">
        <f>IF(Sample5!K96&gt;0,Sample5!K96, )</f>
        <v>0.18517978265626142</v>
      </c>
      <c r="C90" s="88">
        <f>IF(Sample5!L96&gt;0,Sample5!L96,"")</f>
        <v>0.71224455630365402</v>
      </c>
      <c r="D90" s="88" t="str">
        <f>IF(Sample5!M96&gt;0,Sample5!M96,)</f>
        <v/>
      </c>
      <c r="E90" s="162">
        <f t="shared" si="29"/>
        <v>0.58517978265626147</v>
      </c>
      <c r="F90" s="162">
        <f t="shared" si="30"/>
        <v>7.7606990201005949E-2</v>
      </c>
      <c r="G90" s="162">
        <f t="shared" si="31"/>
        <v>0.10464761091953274</v>
      </c>
      <c r="H90" s="162">
        <f t="shared" si="32"/>
        <v>2.925181535722729E-3</v>
      </c>
      <c r="I90" s="162">
        <f t="shared" si="33"/>
        <v>0.18225460112053871</v>
      </c>
      <c r="J90" s="162">
        <f t="shared" si="39"/>
        <v>2.9251815357227151E-3</v>
      </c>
      <c r="K90" s="162">
        <f t="shared" si="34"/>
        <v>3.6433112036942322E-4</v>
      </c>
      <c r="L90" s="59">
        <f t="shared" si="35"/>
        <v>-4.6824855093469741E-12</v>
      </c>
      <c r="M90" s="162">
        <f t="shared" si="40"/>
        <v>0.71417380638293271</v>
      </c>
      <c r="N90" s="99">
        <f t="shared" si="36"/>
        <v>3.7220058683968246E-6</v>
      </c>
      <c r="O90" s="100">
        <f t="shared" si="41"/>
        <v>1.4815183932721466E-3</v>
      </c>
      <c r="P90" s="100">
        <f t="shared" si="42"/>
        <v>2.0841632688702502E-6</v>
      </c>
      <c r="Q90" s="11">
        <v>88</v>
      </c>
      <c r="R90" s="9">
        <f t="shared" si="37"/>
        <v>0.71274563350234688</v>
      </c>
    </row>
    <row r="91" spans="1:18" x14ac:dyDescent="0.25">
      <c r="A91" s="9">
        <f t="shared" si="38"/>
        <v>-0.18372109984683832</v>
      </c>
      <c r="B91" s="88">
        <f>IF(Sample5!K97&gt;0,Sample5!K97, )</f>
        <v>0.18372109984683832</v>
      </c>
      <c r="C91" s="88">
        <f>IF(Sample5!L97&gt;0,Sample5!L97,"")</f>
        <v>0.71298679003474263</v>
      </c>
      <c r="D91" s="88"/>
      <c r="E91" s="162">
        <f t="shared" si="29"/>
        <v>0.58372109984683829</v>
      </c>
      <c r="F91" s="162">
        <f t="shared" si="30"/>
        <v>7.7603590339461875E-2</v>
      </c>
      <c r="G91" s="162">
        <f t="shared" si="31"/>
        <v>0.10328474468583566</v>
      </c>
      <c r="H91" s="162">
        <f t="shared" si="32"/>
        <v>2.8327648215407779E-3</v>
      </c>
      <c r="I91" s="162">
        <f t="shared" si="33"/>
        <v>0.18088833502529755</v>
      </c>
      <c r="J91" s="162">
        <f t="shared" si="39"/>
        <v>2.8327648215407675E-3</v>
      </c>
      <c r="K91" s="162">
        <f t="shared" si="34"/>
        <v>3.4771549137884756E-4</v>
      </c>
      <c r="L91" s="59">
        <f t="shared" si="35"/>
        <v>-4.0469405596237493E-12</v>
      </c>
      <c r="M91" s="162">
        <f t="shared" si="40"/>
        <v>0.71391471540857099</v>
      </c>
      <c r="N91" s="99">
        <f t="shared" si="36"/>
        <v>8.6104549939448916E-7</v>
      </c>
      <c r="O91" s="100">
        <f t="shared" si="41"/>
        <v>1.3779954312792544E-3</v>
      </c>
      <c r="P91" s="100">
        <f t="shared" si="42"/>
        <v>2.1163539788418545E-6</v>
      </c>
      <c r="Q91" s="11">
        <v>89</v>
      </c>
      <c r="R91" s="9">
        <f t="shared" si="37"/>
        <v>0.71253166350365649</v>
      </c>
    </row>
    <row r="92" spans="1:18" x14ac:dyDescent="0.25">
      <c r="A92" s="9">
        <f t="shared" si="38"/>
        <v>-0.18219611327335061</v>
      </c>
      <c r="B92" s="88">
        <f>IF(Sample5!K98&gt;0,Sample5!K98, )</f>
        <v>0.18219611327335061</v>
      </c>
      <c r="C92" s="88">
        <f>IF(Sample5!L98&gt;0,Sample5!L98,"")</f>
        <v>0.71236429518302602</v>
      </c>
      <c r="D92" s="88"/>
      <c r="E92" s="162">
        <f t="shared" si="29"/>
        <v>0.58219611327335063</v>
      </c>
      <c r="F92" s="162">
        <f t="shared" si="30"/>
        <v>7.7599725966735464E-2</v>
      </c>
      <c r="G92" s="162">
        <f t="shared" si="31"/>
        <v>0.10185583691886563</v>
      </c>
      <c r="H92" s="162">
        <f t="shared" si="32"/>
        <v>2.7405503877495213E-3</v>
      </c>
      <c r="I92" s="162">
        <f t="shared" si="33"/>
        <v>0.17945556288560111</v>
      </c>
      <c r="J92" s="162">
        <f t="shared" si="39"/>
        <v>2.7405503877495074E-3</v>
      </c>
      <c r="K92" s="162">
        <f t="shared" si="34"/>
        <v>3.3114995155294455E-4</v>
      </c>
      <c r="L92" s="59">
        <f t="shared" si="35"/>
        <v>-3.4745406545869728E-12</v>
      </c>
      <c r="M92" s="162">
        <f t="shared" si="40"/>
        <v>0.71364535467363566</v>
      </c>
      <c r="N92" s="99">
        <f t="shared" si="36"/>
        <v>1.6411134184810235E-6</v>
      </c>
      <c r="O92" s="100">
        <f t="shared" si="41"/>
        <v>1.2772412162494412E-3</v>
      </c>
      <c r="P92" s="100">
        <f t="shared" si="42"/>
        <v>2.1412737313962101E-6</v>
      </c>
      <c r="Q92" s="11">
        <v>90</v>
      </c>
      <c r="R92" s="9">
        <f t="shared" si="37"/>
        <v>0.7123073249842421</v>
      </c>
    </row>
    <row r="93" spans="1:18" x14ac:dyDescent="0.25">
      <c r="A93" s="9">
        <f t="shared" si="38"/>
        <v>-0.18073743046392754</v>
      </c>
      <c r="B93" s="88">
        <f>IF(Sample5!K99&gt;0,Sample5!K99, )</f>
        <v>0.18073743046392754</v>
      </c>
      <c r="C93" s="88">
        <f>IF(Sample5!L99&gt;0,Sample5!L99,"")</f>
        <v>0.71186969015775692</v>
      </c>
      <c r="D93" s="88" t="str">
        <f>IF(Sample5!M99&gt;0,Sample5!M99,)</f>
        <v/>
      </c>
      <c r="E93" s="162">
        <f t="shared" si="29"/>
        <v>0.58073743046392756</v>
      </c>
      <c r="F93" s="162">
        <f t="shared" si="30"/>
        <v>7.7595707385223534E-2</v>
      </c>
      <c r="G93" s="162">
        <f t="shared" si="31"/>
        <v>0.10048542884784115</v>
      </c>
      <c r="H93" s="162">
        <f t="shared" si="32"/>
        <v>2.656294230862867E-3</v>
      </c>
      <c r="I93" s="162">
        <f t="shared" si="33"/>
        <v>0.17808113623306468</v>
      </c>
      <c r="J93" s="162">
        <f t="shared" si="39"/>
        <v>2.6562942308628601E-3</v>
      </c>
      <c r="K93" s="162">
        <f t="shared" si="34"/>
        <v>3.1603989282811385E-4</v>
      </c>
      <c r="L93" s="59">
        <f t="shared" si="35"/>
        <v>-3.002946779677584E-12</v>
      </c>
      <c r="M93" s="162">
        <f t="shared" si="40"/>
        <v>0.71338906389178247</v>
      </c>
      <c r="N93" s="99">
        <f t="shared" si="36"/>
        <v>2.3084965436467523E-6</v>
      </c>
      <c r="O93" s="100">
        <f t="shared" si="41"/>
        <v>1.1875591276825244E-3</v>
      </c>
      <c r="P93" s="100">
        <f t="shared" si="42"/>
        <v>2.1571828033141512E-6</v>
      </c>
      <c r="Q93" s="11">
        <v>91</v>
      </c>
      <c r="R93" s="9">
        <f t="shared" si="37"/>
        <v>0.71209217091709132</v>
      </c>
    </row>
    <row r="94" spans="1:18" x14ac:dyDescent="0.25">
      <c r="A94" s="9">
        <f t="shared" si="38"/>
        <v>-0.17927874765450444</v>
      </c>
      <c r="B94" s="88">
        <f>IF(Sample5!K100&gt;0,Sample5!K100, )</f>
        <v>0.17927874765450444</v>
      </c>
      <c r="C94" s="88">
        <f>IF(Sample5!L100&gt;0,Sample5!L100,"")</f>
        <v>0.71211697119971484</v>
      </c>
      <c r="D94" s="88" t="str">
        <f>IF(Sample5!M100&gt;0,Sample5!M100,)</f>
        <v/>
      </c>
      <c r="E94" s="162">
        <f t="shared" si="29"/>
        <v>0.57927874765450449</v>
      </c>
      <c r="F94" s="162">
        <f t="shared" si="30"/>
        <v>7.7591346400397096E-2</v>
      </c>
      <c r="G94" s="162">
        <f t="shared" si="31"/>
        <v>9.9111739327536003E-2</v>
      </c>
      <c r="H94" s="162">
        <f t="shared" si="32"/>
        <v>2.5756619265713473E-3</v>
      </c>
      <c r="I94" s="162">
        <f t="shared" si="33"/>
        <v>0.17670308572793308</v>
      </c>
      <c r="J94" s="162">
        <f t="shared" si="39"/>
        <v>2.5756619265713543E-3</v>
      </c>
      <c r="K94" s="162">
        <f t="shared" si="34"/>
        <v>3.016159502823491E-4</v>
      </c>
      <c r="L94" s="59">
        <f t="shared" si="35"/>
        <v>-2.5953617029912852E-12</v>
      </c>
      <c r="M94" s="162">
        <f t="shared" si="40"/>
        <v>0.71313402721019059</v>
      </c>
      <c r="N94" s="99">
        <f t="shared" si="36"/>
        <v>1.0344029284448439E-6</v>
      </c>
      <c r="O94" s="100">
        <f t="shared" si="41"/>
        <v>1.1039964905849489E-3</v>
      </c>
      <c r="P94" s="100">
        <f t="shared" si="42"/>
        <v>2.1657991554770567E-6</v>
      </c>
      <c r="Q94" s="11">
        <v>92</v>
      </c>
      <c r="R94" s="9">
        <f t="shared" si="37"/>
        <v>0.71187650166240335</v>
      </c>
    </row>
    <row r="95" spans="1:18" x14ac:dyDescent="0.25">
      <c r="A95" s="9">
        <f t="shared" si="38"/>
        <v>-0.17782006484508117</v>
      </c>
      <c r="B95" s="88">
        <f>IF(Sample5!K101&gt;0,Sample5!K101, )</f>
        <v>0.17782006484508117</v>
      </c>
      <c r="C95" s="88">
        <f>IF(Sample5!L101&gt;0,Sample5!L101,"")</f>
        <v>0.71161841111824553</v>
      </c>
      <c r="D95" s="88" t="str">
        <f>IF(Sample5!M101&gt;0,Sample5!M101,)</f>
        <v/>
      </c>
      <c r="E95" s="162">
        <f t="shared" si="29"/>
        <v>0.57782006484508119</v>
      </c>
      <c r="F95" s="162">
        <f t="shared" si="30"/>
        <v>7.7586613749519653E-2</v>
      </c>
      <c r="G95" s="162">
        <f t="shared" si="31"/>
        <v>9.7735013887662953E-2</v>
      </c>
      <c r="H95" s="162">
        <f t="shared" si="32"/>
        <v>2.4984372078985725E-3</v>
      </c>
      <c r="I95" s="162">
        <f t="shared" si="33"/>
        <v>0.17532162763718259</v>
      </c>
      <c r="J95" s="162">
        <f t="shared" si="39"/>
        <v>2.4984372078985795E-3</v>
      </c>
      <c r="K95" s="162">
        <f t="shared" si="34"/>
        <v>2.8784726602220772E-4</v>
      </c>
      <c r="L95" s="59">
        <f t="shared" si="35"/>
        <v>-2.2430968191471416E-12</v>
      </c>
      <c r="M95" s="162">
        <f t="shared" si="40"/>
        <v>0.71288017758814903</v>
      </c>
      <c r="N95" s="99">
        <f t="shared" si="36"/>
        <v>1.5920546245727462E-6</v>
      </c>
      <c r="O95" s="100">
        <f t="shared" si="41"/>
        <v>1.0261594950906206E-3</v>
      </c>
      <c r="P95" s="100">
        <f t="shared" si="42"/>
        <v>2.1676016636310345E-6</v>
      </c>
      <c r="Q95" s="11">
        <v>93</v>
      </c>
      <c r="R95" s="9">
        <f t="shared" si="37"/>
        <v>0.7116603557683433</v>
      </c>
    </row>
    <row r="96" spans="1:18" x14ac:dyDescent="0.25">
      <c r="A96" s="9">
        <f t="shared" si="38"/>
        <v>-0.1763613820356581</v>
      </c>
      <c r="B96" s="88">
        <f>IF(Sample5!K102&gt;0,Sample5!K102, )</f>
        <v>0.1763613820356581</v>
      </c>
      <c r="C96" s="88">
        <f>IF(Sample5!L102&gt;0,Sample5!L102,"")</f>
        <v>0.71124376446914694</v>
      </c>
      <c r="D96" s="88" t="str">
        <f>IF(Sample5!M102&gt;0,Sample5!M102,)</f>
        <v/>
      </c>
      <c r="E96" s="162">
        <f t="shared" si="29"/>
        <v>0.57636138203565812</v>
      </c>
      <c r="F96" s="162">
        <f t="shared" si="30"/>
        <v>7.7581477667233445E-2</v>
      </c>
      <c r="G96" s="162">
        <f t="shared" si="31"/>
        <v>9.6355484695069493E-2</v>
      </c>
      <c r="H96" s="162">
        <f t="shared" si="32"/>
        <v>2.4244196733551535E-3</v>
      </c>
      <c r="I96" s="162">
        <f t="shared" si="33"/>
        <v>0.17393696236230294</v>
      </c>
      <c r="J96" s="162">
        <f t="shared" si="39"/>
        <v>2.4244196733551604E-3</v>
      </c>
      <c r="K96" s="162">
        <f t="shared" si="34"/>
        <v>2.7470434357229151E-4</v>
      </c>
      <c r="L96" s="59">
        <f t="shared" si="35"/>
        <v>-1.9386448000599402E-12</v>
      </c>
      <c r="M96" s="162">
        <f t="shared" si="40"/>
        <v>0.7126274536330458</v>
      </c>
      <c r="N96" s="99">
        <f t="shared" si="36"/>
        <v>1.9145957022911266E-6</v>
      </c>
      <c r="O96" s="100">
        <f t="shared" si="41"/>
        <v>9.536765124087428E-4</v>
      </c>
      <c r="P96" s="100">
        <f t="shared" si="42"/>
        <v>2.1630854454706603E-6</v>
      </c>
      <c r="Q96" s="11">
        <v>94</v>
      </c>
      <c r="R96" s="9">
        <f t="shared" si="37"/>
        <v>0.71144376968510614</v>
      </c>
    </row>
    <row r="97" spans="1:18" x14ac:dyDescent="0.25">
      <c r="A97" s="9">
        <f t="shared" si="38"/>
        <v>-0.17490269922623503</v>
      </c>
      <c r="B97" s="88">
        <f>IF(Sample5!K103&gt;0,Sample5!K103, )</f>
        <v>0.17490269922623503</v>
      </c>
      <c r="C97" s="88">
        <f>IF(Sample5!L103&gt;0,Sample5!L103,"")</f>
        <v>0.71174214935746283</v>
      </c>
      <c r="D97" s="88" t="str">
        <f>IF(Sample5!M103&gt;0,Sample5!M103,)</f>
        <v/>
      </c>
      <c r="E97" s="162">
        <f t="shared" si="29"/>
        <v>0.57490269922623505</v>
      </c>
      <c r="F97" s="162">
        <f t="shared" si="30"/>
        <v>7.7575903674182226E-2</v>
      </c>
      <c r="G97" s="162">
        <f t="shared" si="31"/>
        <v>9.4973372094182218E-2</v>
      </c>
      <c r="H97" s="162">
        <f t="shared" si="32"/>
        <v>2.3534234578705751E-3</v>
      </c>
      <c r="I97" s="162">
        <f t="shared" si="33"/>
        <v>0.17254927576836446</v>
      </c>
      <c r="J97" s="162">
        <f t="shared" si="39"/>
        <v>2.3534234578705682E-3</v>
      </c>
      <c r="K97" s="162">
        <f t="shared" si="34"/>
        <v>2.6215899015947938E-4</v>
      </c>
      <c r="L97" s="59">
        <f t="shared" si="35"/>
        <v>-1.6755152819331799E-12</v>
      </c>
      <c r="M97" s="162">
        <f t="shared" si="40"/>
        <v>0.71237579919332195</v>
      </c>
      <c r="N97" s="99">
        <f t="shared" si="36"/>
        <v>4.0151211448428727E-7</v>
      </c>
      <c r="O97" s="100">
        <f t="shared" si="41"/>
        <v>8.8619727128052314E-4</v>
      </c>
      <c r="P97" s="100">
        <f t="shared" si="42"/>
        <v>2.1527526826155651E-6</v>
      </c>
      <c r="Q97" s="11">
        <v>95</v>
      </c>
      <c r="R97" s="9">
        <f t="shared" si="37"/>
        <v>0.71122677800676681</v>
      </c>
    </row>
    <row r="98" spans="1:18" x14ac:dyDescent="0.25">
      <c r="A98" s="9">
        <f t="shared" si="38"/>
        <v>-0.17344401641681192</v>
      </c>
      <c r="B98" s="88">
        <f>IF(Sample5!K104&gt;0,Sample5!K104, )</f>
        <v>0.17344401641681192</v>
      </c>
      <c r="C98" s="88">
        <f>IF(Sample5!L104&gt;0,Sample5!L104,"")</f>
        <v>0.71099667937300615</v>
      </c>
      <c r="D98" s="88" t="str">
        <f>IF(Sample5!M104&gt;0,Sample5!M104,)</f>
        <v/>
      </c>
      <c r="E98" s="162">
        <f t="shared" si="29"/>
        <v>0.57344401641681197</v>
      </c>
      <c r="F98" s="162">
        <f t="shared" si="30"/>
        <v>7.7569854348272044E-2</v>
      </c>
      <c r="G98" s="162">
        <f t="shared" si="31"/>
        <v>9.3588886045193581E-2</v>
      </c>
      <c r="H98" s="162">
        <f t="shared" si="32"/>
        <v>2.2852760233463068E-3</v>
      </c>
      <c r="I98" s="162">
        <f t="shared" si="33"/>
        <v>0.17115874039346562</v>
      </c>
      <c r="J98" s="162">
        <f t="shared" si="39"/>
        <v>2.2852760233462999E-3</v>
      </c>
      <c r="K98" s="162">
        <f t="shared" si="34"/>
        <v>2.5018426123373102E-4</v>
      </c>
      <c r="L98" s="59">
        <f t="shared" si="35"/>
        <v>-1.4480994180505301E-12</v>
      </c>
      <c r="M98" s="162">
        <f t="shared" si="40"/>
        <v>0.71212516299377349</v>
      </c>
      <c r="N98" s="99">
        <f t="shared" si="36"/>
        <v>1.2734752823401653E-6</v>
      </c>
      <c r="O98" s="100">
        <f t="shared" si="41"/>
        <v>8.2339200350995193E-4</v>
      </c>
      <c r="P98" s="100">
        <f t="shared" si="42"/>
        <v>2.1371048874528796E-6</v>
      </c>
      <c r="Q98" s="11">
        <v>96</v>
      </c>
      <c r="R98" s="9">
        <f t="shared" si="37"/>
        <v>0.7110094136970756</v>
      </c>
    </row>
    <row r="99" spans="1:18" x14ac:dyDescent="0.25">
      <c r="A99" s="9">
        <f t="shared" si="38"/>
        <v>-0.17198533360738885</v>
      </c>
      <c r="B99" s="88">
        <f>IF(Sample5!K105&gt;0,Sample5!K105, )</f>
        <v>0.17198533360738885</v>
      </c>
      <c r="C99" s="88">
        <f>IF(Sample5!L105&gt;0,Sample5!L105,"")</f>
        <v>0.71037515401370999</v>
      </c>
      <c r="D99" s="88" t="str">
        <f>IF(Sample5!M105&gt;0,Sample5!M105,)</f>
        <v/>
      </c>
      <c r="E99" s="162">
        <f t="shared" si="29"/>
        <v>0.5719853336073889</v>
      </c>
      <c r="F99" s="162">
        <f t="shared" si="30"/>
        <v>7.7563289077242289E-2</v>
      </c>
      <c r="G99" s="162">
        <f t="shared" si="31"/>
        <v>9.2202227472046788E-2</v>
      </c>
      <c r="H99" s="162">
        <f t="shared" si="32"/>
        <v>2.2198170580997739E-3</v>
      </c>
      <c r="I99" s="162">
        <f t="shared" si="33"/>
        <v>0.16976551654928906</v>
      </c>
      <c r="J99" s="162">
        <f t="shared" si="39"/>
        <v>2.2198170580997878E-3</v>
      </c>
      <c r="K99" s="162">
        <f t="shared" si="34"/>
        <v>2.3875440715789687E-4</v>
      </c>
      <c r="L99" s="59">
        <f t="shared" si="35"/>
        <v>-1.2515521951355704E-12</v>
      </c>
      <c r="M99" s="162">
        <f t="shared" si="40"/>
        <v>0.71187549830985652</v>
      </c>
      <c r="N99" s="99">
        <f t="shared" si="36"/>
        <v>2.2510330069794519E-6</v>
      </c>
      <c r="O99" s="100">
        <f t="shared" si="41"/>
        <v>7.6495057009960861E-4</v>
      </c>
      <c r="P99" s="100">
        <f t="shared" si="42"/>
        <v>2.1166364979059758E-6</v>
      </c>
      <c r="Q99" s="11">
        <v>97</v>
      </c>
      <c r="R99" s="9">
        <f t="shared" si="37"/>
        <v>0.71079170830109162</v>
      </c>
    </row>
    <row r="100" spans="1:18" x14ac:dyDescent="0.25">
      <c r="A100" s="9">
        <f t="shared" si="38"/>
        <v>-0.17052665079796575</v>
      </c>
      <c r="B100" s="88">
        <f>IF(Sample5!K106&gt;0,Sample5!K106, )</f>
        <v>0.17052665079796575</v>
      </c>
      <c r="C100" s="88">
        <f>IF(Sample5!L106&gt;0,Sample5!L106,"")</f>
        <v>0.71049876195056194</v>
      </c>
      <c r="D100" s="88" t="str">
        <f>IF(Sample5!M106&gt;0,Sample5!M106,)</f>
        <v/>
      </c>
      <c r="E100" s="162">
        <f t="shared" si="29"/>
        <v>0.57052665079796583</v>
      </c>
      <c r="F100" s="162">
        <f t="shared" si="30"/>
        <v>7.7556163791135987E-2</v>
      </c>
      <c r="G100" s="162">
        <f t="shared" si="31"/>
        <v>9.0813589531547362E-2</v>
      </c>
      <c r="H100" s="162">
        <f t="shared" si="32"/>
        <v>2.1568974752824085E-3</v>
      </c>
      <c r="I100" s="162">
        <f t="shared" si="33"/>
        <v>0.16836975332268334</v>
      </c>
      <c r="J100" s="162">
        <f t="shared" si="39"/>
        <v>2.1568974752824155E-3</v>
      </c>
      <c r="K100" s="162">
        <f t="shared" si="34"/>
        <v>2.2784482199948651E-4</v>
      </c>
      <c r="L100" s="59">
        <f t="shared" si="35"/>
        <v>-1.0816814110495914E-12</v>
      </c>
      <c r="M100" s="162">
        <f t="shared" si="40"/>
        <v>0.71162676267793135</v>
      </c>
      <c r="N100" s="99">
        <f t="shared" si="36"/>
        <v>1.2723856409459063E-6</v>
      </c>
      <c r="O100" s="100">
        <f t="shared" si="41"/>
        <v>7.1058157796825795E-4</v>
      </c>
      <c r="P100" s="100">
        <f t="shared" si="42"/>
        <v>2.0918296748236568E-6</v>
      </c>
      <c r="Q100" s="11">
        <v>98</v>
      </c>
      <c r="R100" s="9">
        <f t="shared" si="37"/>
        <v>0.71057369214443322</v>
      </c>
    </row>
    <row r="101" spans="1:18" x14ac:dyDescent="0.25">
      <c r="A101" s="9">
        <f t="shared" si="38"/>
        <v>-0.16906796798854268</v>
      </c>
      <c r="B101" s="88">
        <f>IF(Sample5!K107&gt;0,Sample5!K107, )</f>
        <v>0.16906796798854268</v>
      </c>
      <c r="C101" s="88">
        <f>IF(Sample5!L107&gt;0,Sample5!L107,"")</f>
        <v>0.70987766274854547</v>
      </c>
      <c r="D101" s="88" t="str">
        <f>IF(Sample5!M107&gt;0,Sample5!M107,)</f>
        <v/>
      </c>
      <c r="E101" s="162">
        <f t="shared" si="29"/>
        <v>0.56906796798854264</v>
      </c>
      <c r="F101" s="162">
        <f t="shared" si="30"/>
        <v>7.7548430673173407E-2</v>
      </c>
      <c r="G101" s="162">
        <f t="shared" si="31"/>
        <v>8.9423158814213838E-2</v>
      </c>
      <c r="H101" s="162">
        <f t="shared" si="32"/>
        <v>2.0963785011554256E-3</v>
      </c>
      <c r="I101" s="162">
        <f t="shared" si="33"/>
        <v>0.16697158948738725</v>
      </c>
      <c r="J101" s="162">
        <f t="shared" si="39"/>
        <v>2.0963785011554326E-3</v>
      </c>
      <c r="K101" s="162">
        <f t="shared" si="34"/>
        <v>2.1743199435724989E-4</v>
      </c>
      <c r="L101" s="59">
        <f t="shared" si="35"/>
        <v>-9.3486551828796356E-13</v>
      </c>
      <c r="M101" s="162">
        <f t="shared" si="40"/>
        <v>0.71137891763866135</v>
      </c>
      <c r="N101" s="99">
        <f t="shared" si="36"/>
        <v>2.2537662450968347E-6</v>
      </c>
      <c r="O101" s="100">
        <f t="shared" si="41"/>
        <v>6.6001149579160445E-4</v>
      </c>
      <c r="P101" s="100">
        <f t="shared" si="42"/>
        <v>2.0631501740978512E-6</v>
      </c>
      <c r="Q101" s="11">
        <v>99</v>
      </c>
      <c r="R101" s="9">
        <f t="shared" si="37"/>
        <v>0.71035539452181184</v>
      </c>
    </row>
    <row r="102" spans="1:18" x14ac:dyDescent="0.25">
      <c r="A102" s="9">
        <f t="shared" si="38"/>
        <v>-0.1676092851791196</v>
      </c>
      <c r="B102" s="88">
        <f>IF(Sample5!K108&gt;0,Sample5!K108, )</f>
        <v>0.1676092851791196</v>
      </c>
      <c r="C102" s="88">
        <f>IF(Sample5!L108&gt;0,Sample5!L108,"")</f>
        <v>0.70988137291716136</v>
      </c>
      <c r="D102" s="88" t="str">
        <f>IF(Sample5!M108&gt;0,Sample5!M108,)</f>
        <v/>
      </c>
      <c r="E102" s="162">
        <f t="shared" si="29"/>
        <v>0.56760928517911968</v>
      </c>
      <c r="F102" s="162">
        <f t="shared" si="30"/>
        <v>7.754003784744759E-2</v>
      </c>
      <c r="G102" s="162">
        <f t="shared" si="31"/>
        <v>8.8031116486793418E-2</v>
      </c>
      <c r="H102" s="162">
        <f t="shared" si="32"/>
        <v>2.0381308448785967E-3</v>
      </c>
      <c r="I102" s="162">
        <f t="shared" si="33"/>
        <v>0.16557115433424102</v>
      </c>
      <c r="J102" s="162">
        <f t="shared" si="39"/>
        <v>2.0381308448785829E-3</v>
      </c>
      <c r="K102" s="162">
        <f t="shared" si="34"/>
        <v>2.0749346015649044E-4</v>
      </c>
      <c r="L102" s="59">
        <f t="shared" si="35"/>
        <v>-8.0797812881461174E-13</v>
      </c>
      <c r="M102" s="162">
        <f t="shared" si="40"/>
        <v>0.71113192851105056</v>
      </c>
      <c r="N102" s="99">
        <f t="shared" si="36"/>
        <v>1.5638892934075751E-6</v>
      </c>
      <c r="O102" s="100">
        <f t="shared" si="41"/>
        <v>6.1298377619586582E-4</v>
      </c>
      <c r="P102" s="100">
        <f t="shared" si="42"/>
        <v>2.0310441673749408E-6</v>
      </c>
      <c r="Q102" s="11">
        <v>100</v>
      </c>
      <c r="R102" s="9">
        <f t="shared" si="37"/>
        <v>0.71013684387640685</v>
      </c>
    </row>
    <row r="103" spans="1:18" x14ac:dyDescent="0.25">
      <c r="A103" s="9">
        <f t="shared" si="38"/>
        <v>-0.1661506023696965</v>
      </c>
      <c r="B103" s="88">
        <f>IF(Sample5!K109&gt;0,Sample5!K109, )</f>
        <v>0.1661506023696965</v>
      </c>
      <c r="C103" s="88">
        <f>IF(Sample5!L109&gt;0,Sample5!L109,"")</f>
        <v>0.710000944762879</v>
      </c>
      <c r="D103" s="88" t="str">
        <f>IF(Sample5!M109&gt;0,Sample5!M109,)</f>
        <v/>
      </c>
      <c r="E103" s="162">
        <f t="shared" si="29"/>
        <v>0.5661506023696965</v>
      </c>
      <c r="F103" s="162">
        <f t="shared" si="30"/>
        <v>7.7530929041774138E-2</v>
      </c>
      <c r="G103" s="162">
        <f t="shared" si="31"/>
        <v>8.663763938572272E-2</v>
      </c>
      <c r="H103" s="162">
        <f t="shared" si="32"/>
        <v>1.9820339421996458E-3</v>
      </c>
      <c r="I103" s="162">
        <f t="shared" si="33"/>
        <v>0.16416856842749686</v>
      </c>
      <c r="J103" s="162">
        <f t="shared" si="39"/>
        <v>1.9820339421996458E-3</v>
      </c>
      <c r="K103" s="162">
        <f t="shared" si="34"/>
        <v>1.9800775734742841E-4</v>
      </c>
      <c r="L103" s="59">
        <f t="shared" si="35"/>
        <v>-6.9831251889644744E-13</v>
      </c>
      <c r="M103" s="162">
        <f t="shared" si="40"/>
        <v>0.71088576419486071</v>
      </c>
      <c r="N103" s="99">
        <f t="shared" si="36"/>
        <v>7.8290542721243475E-7</v>
      </c>
      <c r="O103" s="100">
        <f t="shared" si="41"/>
        <v>5.6925799034580351E-4</v>
      </c>
      <c r="P103" s="100">
        <f t="shared" si="42"/>
        <v>1.99593589013653E-6</v>
      </c>
      <c r="Q103" s="11">
        <v>101</v>
      </c>
      <c r="R103" s="9">
        <f t="shared" si="37"/>
        <v>0.70991806797153867</v>
      </c>
    </row>
    <row r="104" spans="1:18" x14ac:dyDescent="0.25">
      <c r="A104" s="9">
        <f t="shared" si="38"/>
        <v>-0.16469191956027343</v>
      </c>
      <c r="B104" s="88">
        <f>IF(Sample5!K110&gt;0,Sample5!K110, )</f>
        <v>0.16469191956027343</v>
      </c>
      <c r="C104" s="88">
        <f>IF(Sample5!L110&gt;0,Sample5!L110,"")</f>
        <v>0.7095073380024306</v>
      </c>
      <c r="D104" s="88" t="str">
        <f>IF(Sample5!M110&gt;0,Sample5!M110,)</f>
        <v/>
      </c>
      <c r="E104" s="162">
        <f t="shared" si="29"/>
        <v>0.56469191956027343</v>
      </c>
      <c r="F104" s="162">
        <f t="shared" si="30"/>
        <v>7.7521043223944083E-2</v>
      </c>
      <c r="G104" s="162">
        <f t="shared" si="31"/>
        <v>8.5242901070210875E-2</v>
      </c>
      <c r="H104" s="162">
        <f t="shared" si="32"/>
        <v>1.9279752661184799E-3</v>
      </c>
      <c r="I104" s="162">
        <f t="shared" si="33"/>
        <v>0.16276394429415494</v>
      </c>
      <c r="J104" s="162">
        <f t="shared" si="39"/>
        <v>1.9279752661184868E-3</v>
      </c>
      <c r="K104" s="162">
        <f t="shared" si="34"/>
        <v>1.88954382441984E-4</v>
      </c>
      <c r="L104" s="59">
        <f t="shared" si="35"/>
        <v>-6.0353055884431817E-13</v>
      </c>
      <c r="M104" s="162">
        <f t="shared" si="40"/>
        <v>0.71064039699938808</v>
      </c>
      <c r="N104" s="99">
        <f t="shared" si="36"/>
        <v>1.2838226905862932E-6</v>
      </c>
      <c r="O104" s="100">
        <f t="shared" si="41"/>
        <v>5.2860897990241623E-4</v>
      </c>
      <c r="P104" s="100">
        <f t="shared" si="42"/>
        <v>1.9582260029981574E-6</v>
      </c>
      <c r="Q104" s="11">
        <v>102</v>
      </c>
      <c r="R104" s="9">
        <f t="shared" si="37"/>
        <v>0.70969909405600329</v>
      </c>
    </row>
    <row r="105" spans="1:18" x14ac:dyDescent="0.25">
      <c r="A105" s="9">
        <f t="shared" si="38"/>
        <v>-0.16323323675085036</v>
      </c>
      <c r="B105" s="88">
        <f>IF(Sample5!K111&gt;0,Sample5!K111, )</f>
        <v>0.16323323675085036</v>
      </c>
      <c r="C105" s="88">
        <f>IF(Sample5!L111&gt;0,Sample5!L111,"")</f>
        <v>0.70925664081196726</v>
      </c>
      <c r="D105" s="88" t="str">
        <f>IF(Sample5!M111&gt;0,Sample5!M111,)</f>
        <v/>
      </c>
      <c r="E105" s="162">
        <f t="shared" si="29"/>
        <v>0.56323323675085035</v>
      </c>
      <c r="F105" s="162">
        <f t="shared" si="30"/>
        <v>7.7510314209547251E-2</v>
      </c>
      <c r="G105" s="162">
        <f t="shared" si="31"/>
        <v>8.3847072843064141E-2</v>
      </c>
      <c r="H105" s="162">
        <f t="shared" si="32"/>
        <v>1.8758496982389655E-3</v>
      </c>
      <c r="I105" s="162">
        <f t="shared" si="33"/>
        <v>0.16135738705261138</v>
      </c>
      <c r="J105" s="162">
        <f t="shared" si="39"/>
        <v>1.8758496982389794E-3</v>
      </c>
      <c r="K105" s="162">
        <f t="shared" si="34"/>
        <v>1.8031374882543987E-4</v>
      </c>
      <c r="L105" s="59">
        <f t="shared" si="35"/>
        <v>-5.2161608364603317E-13</v>
      </c>
      <c r="M105" s="162">
        <f t="shared" si="40"/>
        <v>0.71039580249680556</v>
      </c>
      <c r="N105" s="99">
        <f t="shared" si="36"/>
        <v>1.2976893442036271E-6</v>
      </c>
      <c r="O105" s="100">
        <f t="shared" si="41"/>
        <v>4.9082603037583334E-4</v>
      </c>
      <c r="P105" s="100">
        <f t="shared" si="42"/>
        <v>1.9182905605410825E-6</v>
      </c>
      <c r="Q105" s="11">
        <v>103</v>
      </c>
      <c r="R105" s="9">
        <f t="shared" si="37"/>
        <v>0.70947994902434131</v>
      </c>
    </row>
    <row r="106" spans="1:18" x14ac:dyDescent="0.25">
      <c r="A106" s="9">
        <f t="shared" si="38"/>
        <v>-0.16177455394142726</v>
      </c>
      <c r="B106" s="88">
        <f>IF(Sample5!K112&gt;0,Sample5!K112, )</f>
        <v>0.16177455394142726</v>
      </c>
      <c r="C106" s="88">
        <f>IF(Sample5!L112&gt;0,Sample5!L112,"")</f>
        <v>0.70925664081196726</v>
      </c>
      <c r="D106" s="88" t="str">
        <f>IF(Sample5!M112&gt;0,Sample5!M112,)</f>
        <v/>
      </c>
      <c r="E106" s="162">
        <f t="shared" si="29"/>
        <v>0.56177455394142728</v>
      </c>
      <c r="F106" s="162">
        <f t="shared" si="30"/>
        <v>7.7498670239457293E-2</v>
      </c>
      <c r="G106" s="162">
        <f t="shared" si="31"/>
        <v>8.2450324746860065E-2</v>
      </c>
      <c r="H106" s="162">
        <f t="shared" si="32"/>
        <v>1.8255589551098919E-3</v>
      </c>
      <c r="I106" s="162">
        <f t="shared" si="33"/>
        <v>0.15994899498631737</v>
      </c>
      <c r="J106" s="162">
        <f t="shared" si="39"/>
        <v>1.825558955109885E-3</v>
      </c>
      <c r="K106" s="162">
        <f t="shared" si="34"/>
        <v>1.7206714678052283E-4</v>
      </c>
      <c r="L106" s="59">
        <f t="shared" si="35"/>
        <v>-4.5081716136912926E-13</v>
      </c>
      <c r="M106" s="162">
        <f t="shared" si="40"/>
        <v>0.71015195939848197</v>
      </c>
      <c r="N106" s="99">
        <f t="shared" si="36"/>
        <v>8.0159537135868745E-7</v>
      </c>
      <c r="O106" s="100">
        <f t="shared" si="41"/>
        <v>4.5571206906003914E-4</v>
      </c>
      <c r="P106" s="100">
        <f t="shared" si="42"/>
        <v>1.8764804912204592E-6</v>
      </c>
      <c r="Q106" s="11">
        <v>104</v>
      </c>
      <c r="R106" s="9">
        <f t="shared" si="37"/>
        <v>0.70926065957323725</v>
      </c>
    </row>
    <row r="107" spans="1:18" x14ac:dyDescent="0.25">
      <c r="A107" s="9">
        <f t="shared" si="38"/>
        <v>-0.16038217489606882</v>
      </c>
      <c r="B107" s="88">
        <f>IF(Sample5!K113&gt;0,Sample5!K113, )</f>
        <v>0.16038217489606882</v>
      </c>
      <c r="C107" s="88">
        <f>IF(Sample5!L113&gt;0,Sample5!L113,"")</f>
        <v>0.70850914083599847</v>
      </c>
      <c r="D107" s="88" t="str">
        <f>IF(Sample5!M113&gt;0,Sample5!M113,)</f>
        <v/>
      </c>
      <c r="E107" s="162">
        <f t="shared" si="29"/>
        <v>0.5603821748960689</v>
      </c>
      <c r="F107" s="162">
        <f t="shared" si="30"/>
        <v>7.7486630624331615E-2</v>
      </c>
      <c r="G107" s="162">
        <f t="shared" si="31"/>
        <v>8.1116363056777441E-2</v>
      </c>
      <c r="H107" s="162">
        <f t="shared" si="32"/>
        <v>1.7791812149597561E-3</v>
      </c>
      <c r="I107" s="162">
        <f t="shared" si="33"/>
        <v>0.15860299368110906</v>
      </c>
      <c r="J107" s="162">
        <f t="shared" si="39"/>
        <v>1.779181214959763E-3</v>
      </c>
      <c r="K107" s="162">
        <f t="shared" si="34"/>
        <v>1.6454653614736181E-4</v>
      </c>
      <c r="L107" s="59">
        <f t="shared" si="35"/>
        <v>-3.9221959013188351E-13</v>
      </c>
      <c r="M107" s="162">
        <f t="shared" si="40"/>
        <v>0.70991988422674646</v>
      </c>
      <c r="N107" s="99">
        <f t="shared" si="36"/>
        <v>1.9901969145391124E-6</v>
      </c>
      <c r="O107" s="100">
        <f t="shared" si="41"/>
        <v>4.2451460456594957E-4</v>
      </c>
      <c r="P107" s="100">
        <f t="shared" si="42"/>
        <v>1.8351216253158639E-6</v>
      </c>
      <c r="Q107" s="11">
        <v>105</v>
      </c>
      <c r="R107" s="9">
        <f t="shared" si="37"/>
        <v>0.70905122758789429</v>
      </c>
    </row>
    <row r="108" spans="1:18" x14ac:dyDescent="0.25">
      <c r="A108" s="9">
        <f t="shared" si="38"/>
        <v>-0.15892349208664572</v>
      </c>
      <c r="B108" s="88">
        <f>IF(Sample5!K114&gt;0,Sample5!K114, )</f>
        <v>0.15892349208664572</v>
      </c>
      <c r="C108" s="88">
        <f>IF(Sample5!L114&gt;0,Sample5!L114,"")</f>
        <v>0.70826264177868314</v>
      </c>
      <c r="D108" s="88" t="str">
        <f>IF(Sample5!M114&gt;0,Sample5!M114,)</f>
        <v/>
      </c>
      <c r="E108" s="162">
        <f t="shared" si="29"/>
        <v>0.55892349208664571</v>
      </c>
      <c r="F108" s="162">
        <f t="shared" si="30"/>
        <v>7.7472967741527815E-2</v>
      </c>
      <c r="G108" s="162">
        <f t="shared" si="31"/>
        <v>7.9718307822492424E-2</v>
      </c>
      <c r="H108" s="162">
        <f t="shared" si="32"/>
        <v>1.7322165226254724E-3</v>
      </c>
      <c r="I108" s="162">
        <f t="shared" si="33"/>
        <v>0.15719127556402024</v>
      </c>
      <c r="J108" s="162">
        <f t="shared" si="39"/>
        <v>1.7322165226254793E-3</v>
      </c>
      <c r="K108" s="162">
        <f t="shared" si="34"/>
        <v>1.5701922267016385E-4</v>
      </c>
      <c r="L108" s="59">
        <f t="shared" si="35"/>
        <v>-3.3898439610305348E-13</v>
      </c>
      <c r="M108" s="162">
        <f t="shared" si="40"/>
        <v>0.70967745979859898</v>
      </c>
      <c r="N108" s="99">
        <f t="shared" si="36"/>
        <v>2.001710029478553E-6</v>
      </c>
      <c r="O108" s="100">
        <f t="shared" si="41"/>
        <v>3.9409656927385714E-4</v>
      </c>
      <c r="P108" s="100">
        <f t="shared" si="42"/>
        <v>1.7905650095577471E-6</v>
      </c>
      <c r="Q108" s="11">
        <v>106</v>
      </c>
      <c r="R108" s="9">
        <f t="shared" si="37"/>
        <v>0.70883173291611157</v>
      </c>
    </row>
    <row r="109" spans="1:18" x14ac:dyDescent="0.25">
      <c r="A109" s="9">
        <f t="shared" si="38"/>
        <v>-0.15746480927722264</v>
      </c>
      <c r="B109" s="88">
        <f>IF(Sample5!K115&gt;0,Sample5!K115, )</f>
        <v>0.15746480927722264</v>
      </c>
      <c r="C109" s="88">
        <f>IF(Sample5!L115&gt;0,Sample5!L115,"")</f>
        <v>0.70838575035837059</v>
      </c>
      <c r="D109" s="88" t="str">
        <f>IF(Sample5!M115&gt;0,Sample5!M115,)</f>
        <v/>
      </c>
      <c r="E109" s="162">
        <f t="shared" si="29"/>
        <v>0.55746480927722264</v>
      </c>
      <c r="F109" s="162">
        <f t="shared" si="30"/>
        <v>7.7458140768204412E-2</v>
      </c>
      <c r="G109" s="162">
        <f t="shared" si="31"/>
        <v>7.8319837152324184E-2</v>
      </c>
      <c r="H109" s="162">
        <f t="shared" si="32"/>
        <v>1.6868313566940421E-3</v>
      </c>
      <c r="I109" s="162">
        <f t="shared" si="33"/>
        <v>0.15577797792052861</v>
      </c>
      <c r="J109" s="162">
        <f t="shared" si="39"/>
        <v>1.6868313566940352E-3</v>
      </c>
      <c r="K109" s="162">
        <f t="shared" si="34"/>
        <v>1.4983542252882065E-4</v>
      </c>
      <c r="L109" s="59">
        <f t="shared" si="35"/>
        <v>-2.9297453351799162E-13</v>
      </c>
      <c r="M109" s="162">
        <f t="shared" si="40"/>
        <v>0.70943574132540277</v>
      </c>
      <c r="N109" s="99">
        <f t="shared" si="36"/>
        <v>1.1024810308491667E-6</v>
      </c>
      <c r="O109" s="100">
        <f t="shared" si="41"/>
        <v>3.6583761600173653E-4</v>
      </c>
      <c r="P109" s="100">
        <f t="shared" si="42"/>
        <v>1.745024462948232E-6</v>
      </c>
      <c r="Q109" s="11">
        <v>107</v>
      </c>
      <c r="R109" s="9">
        <f t="shared" si="37"/>
        <v>0.70861217302089508</v>
      </c>
    </row>
    <row r="110" spans="1:18" x14ac:dyDescent="0.25">
      <c r="A110" s="9">
        <f t="shared" si="38"/>
        <v>-0.15607243023186437</v>
      </c>
      <c r="B110" s="88">
        <f>IF(Sample5!K116&gt;0,Sample5!K116, )</f>
        <v>0.15607243023186437</v>
      </c>
      <c r="C110" s="88">
        <f>IF(Sample5!L116&gt;0,Sample5!L116,"")</f>
        <v>0.70801224097999849</v>
      </c>
      <c r="D110" s="88" t="str">
        <f>IF(Sample5!M116&gt;0,Sample5!M116,)</f>
        <v/>
      </c>
      <c r="E110" s="162">
        <f t="shared" si="29"/>
        <v>0.55607243023186437</v>
      </c>
      <c r="F110" s="162">
        <f t="shared" si="30"/>
        <v>7.7442811322016455E-2</v>
      </c>
      <c r="G110" s="162">
        <f t="shared" si="31"/>
        <v>7.698470613777339E-2</v>
      </c>
      <c r="H110" s="162">
        <f t="shared" si="32"/>
        <v>1.6449127720745346E-3</v>
      </c>
      <c r="I110" s="162">
        <f t="shared" si="33"/>
        <v>0.15442751745978983</v>
      </c>
      <c r="J110" s="162">
        <f t="shared" si="39"/>
        <v>1.6449127720745416E-3</v>
      </c>
      <c r="K110" s="162">
        <f t="shared" si="34"/>
        <v>1.4328426404942342E-4</v>
      </c>
      <c r="L110" s="59">
        <f t="shared" si="35"/>
        <v>-2.5489388377439186E-13</v>
      </c>
      <c r="M110" s="162">
        <f t="shared" si="40"/>
        <v>0.70920565968076021</v>
      </c>
      <c r="N110" s="99">
        <f t="shared" si="36"/>
        <v>1.4242481953278109E-6</v>
      </c>
      <c r="O110" s="100">
        <f t="shared" si="41"/>
        <v>3.4073894947425236E-4</v>
      </c>
      <c r="P110" s="100">
        <f t="shared" si="42"/>
        <v>1.7008693595558506E-6</v>
      </c>
      <c r="Q110" s="11">
        <v>108</v>
      </c>
      <c r="R110" s="9">
        <f t="shared" si="37"/>
        <v>0.70840255745161063</v>
      </c>
    </row>
    <row r="111" spans="1:18" x14ac:dyDescent="0.25">
      <c r="A111" s="9">
        <f t="shared" si="38"/>
        <v>-0.15454744365837647</v>
      </c>
      <c r="B111" s="88">
        <f>IF(Sample5!K117&gt;0,Sample5!K117, )</f>
        <v>0.15454744365837647</v>
      </c>
      <c r="C111" s="88">
        <f>IF(Sample5!L117&gt;0,Sample5!L117,"")</f>
        <v>0.70788917590084222</v>
      </c>
      <c r="D111" s="88" t="str">
        <f>IF(Sample5!M117&gt;0,Sample5!M117,)</f>
        <v/>
      </c>
      <c r="E111" s="162">
        <f t="shared" si="29"/>
        <v>0.55454744365837649</v>
      </c>
      <c r="F111" s="162">
        <f t="shared" si="30"/>
        <v>7.7424591958648287E-2</v>
      </c>
      <c r="G111" s="162">
        <f t="shared" si="31"/>
        <v>7.5522351331330034E-2</v>
      </c>
      <c r="H111" s="162">
        <f t="shared" si="32"/>
        <v>1.6005003683981431E-3</v>
      </c>
      <c r="I111" s="162">
        <f t="shared" si="33"/>
        <v>0.15294694328997832</v>
      </c>
      <c r="J111" s="162">
        <f t="shared" si="39"/>
        <v>1.60050036839815E-3</v>
      </c>
      <c r="K111" s="162">
        <f t="shared" si="34"/>
        <v>1.3643665487930693E-4</v>
      </c>
      <c r="L111" s="59">
        <f t="shared" si="35"/>
        <v>-2.1884272171961776E-13</v>
      </c>
      <c r="M111" s="162">
        <f t="shared" si="40"/>
        <v>0.70895438633370877</v>
      </c>
      <c r="N111" s="99">
        <f t="shared" si="36"/>
        <v>1.134673266287762E-6</v>
      </c>
      <c r="O111" s="100">
        <f t="shared" si="41"/>
        <v>3.1520531215869824E-4</v>
      </c>
      <c r="P111" s="100">
        <f t="shared" si="42"/>
        <v>1.6519833815935755E-6</v>
      </c>
      <c r="Q111" s="11">
        <v>109</v>
      </c>
      <c r="R111" s="9">
        <f t="shared" si="37"/>
        <v>0.708172967746999</v>
      </c>
    </row>
    <row r="112" spans="1:18" x14ac:dyDescent="0.25">
      <c r="A112" s="9">
        <f t="shared" si="38"/>
        <v>-0.153155064613018</v>
      </c>
      <c r="B112" s="88">
        <f>IF(Sample5!K118&gt;0,Sample5!K118, )</f>
        <v>0.153155064613018</v>
      </c>
      <c r="C112" s="88">
        <f>IF(Sample5!L118&gt;0,Sample5!L118,"")</f>
        <v>0.70776585048497209</v>
      </c>
      <c r="D112" s="88" t="str">
        <f>IF(Sample5!M118&gt;0,Sample5!M118,)</f>
        <v/>
      </c>
      <c r="E112" s="162">
        <f t="shared" si="29"/>
        <v>0.553155064613018</v>
      </c>
      <c r="F112" s="162">
        <f t="shared" si="30"/>
        <v>7.7406542770635314E-2</v>
      </c>
      <c r="G112" s="162">
        <f t="shared" si="31"/>
        <v>7.4187266893399134E-2</v>
      </c>
      <c r="H112" s="162">
        <f t="shared" si="32"/>
        <v>1.5612549489835495E-3</v>
      </c>
      <c r="I112" s="162">
        <f t="shared" si="33"/>
        <v>0.15159380966403446</v>
      </c>
      <c r="J112" s="162">
        <f t="shared" si="39"/>
        <v>1.5612549489835426E-3</v>
      </c>
      <c r="K112" s="162">
        <f t="shared" si="34"/>
        <v>1.3047009292918362E-4</v>
      </c>
      <c r="L112" s="59">
        <f t="shared" si="35"/>
        <v>-1.9039658738325406E-13</v>
      </c>
      <c r="M112" s="162">
        <f t="shared" si="40"/>
        <v>0.70872561713155224</v>
      </c>
      <c r="N112" s="99">
        <f t="shared" si="36"/>
        <v>9.2115201588770913E-7</v>
      </c>
      <c r="O112" s="100">
        <f t="shared" si="41"/>
        <v>2.9355411356352069E-4</v>
      </c>
      <c r="P112" s="100">
        <f t="shared" si="42"/>
        <v>1.6070654081246213E-6</v>
      </c>
      <c r="Q112" s="11">
        <v>110</v>
      </c>
      <c r="R112" s="9">
        <f t="shared" si="37"/>
        <v>0.70796335949024392</v>
      </c>
    </row>
    <row r="113" spans="1:18" x14ac:dyDescent="0.25">
      <c r="A113" s="9">
        <f t="shared" si="38"/>
        <v>-0.15169638180359493</v>
      </c>
      <c r="B113" s="88">
        <f>IF(Sample5!K119&gt;0,Sample5!K119, )</f>
        <v>0.15169638180359493</v>
      </c>
      <c r="C113" s="88">
        <f>IF(Sample5!L119&gt;0,Sample5!L119,"")</f>
        <v>0.7075156992981535</v>
      </c>
      <c r="D113" s="88" t="str">
        <f>IF(Sample5!M119&gt;0,Sample5!M119,)</f>
        <v/>
      </c>
      <c r="E113" s="162">
        <f t="shared" si="29"/>
        <v>0.55169638180359493</v>
      </c>
      <c r="F113" s="162">
        <f t="shared" si="30"/>
        <v>7.738606434678072E-2</v>
      </c>
      <c r="G113" s="162">
        <f t="shared" si="31"/>
        <v>7.2788902368626951E-2</v>
      </c>
      <c r="H113" s="162">
        <f t="shared" si="32"/>
        <v>1.5214150881872543E-3</v>
      </c>
      <c r="I113" s="162">
        <f t="shared" si="33"/>
        <v>0.15017496671540767</v>
      </c>
      <c r="J113" s="162">
        <f t="shared" si="39"/>
        <v>1.5214150881872612E-3</v>
      </c>
      <c r="K113" s="162">
        <f t="shared" si="34"/>
        <v>1.2449851204356457E-4</v>
      </c>
      <c r="L113" s="59">
        <f t="shared" si="35"/>
        <v>-1.6455503626253752E-13</v>
      </c>
      <c r="M113" s="162">
        <f t="shared" si="40"/>
        <v>0.70848662272930896</v>
      </c>
      <c r="N113" s="99">
        <f t="shared" si="36"/>
        <v>9.4269230916668565E-7</v>
      </c>
      <c r="O113" s="100">
        <f t="shared" si="41"/>
        <v>2.7245409675039501E-4</v>
      </c>
      <c r="P113" s="100">
        <f t="shared" si="42"/>
        <v>1.5599035581309596E-6</v>
      </c>
      <c r="Q113" s="11">
        <v>111</v>
      </c>
      <c r="R113" s="9">
        <f t="shared" si="37"/>
        <v>0.70774381625985461</v>
      </c>
    </row>
    <row r="114" spans="1:18" x14ac:dyDescent="0.25">
      <c r="A114" s="9">
        <f t="shared" si="38"/>
        <v>-0.15030400275823666</v>
      </c>
      <c r="B114" s="88">
        <f>IF(Sample5!K120&gt;0,Sample5!K120, )</f>
        <v>0.15030400275823666</v>
      </c>
      <c r="C114" s="88">
        <f>IF(Sample5!L120&gt;0,Sample5!L120,"")</f>
        <v>0.70677671123446761</v>
      </c>
      <c r="D114" s="88" t="str">
        <f>IF(Sample5!M120&gt;0,Sample5!M120,)</f>
        <v/>
      </c>
      <c r="E114" s="162">
        <f t="shared" si="29"/>
        <v>0.55030400275823665</v>
      </c>
      <c r="F114" s="162">
        <f t="shared" si="30"/>
        <v>7.7364896327194149E-2</v>
      </c>
      <c r="G114" s="162">
        <f t="shared" si="31"/>
        <v>7.1454557638497354E-2</v>
      </c>
      <c r="H114" s="162">
        <f t="shared" si="32"/>
        <v>1.4845487925451567E-3</v>
      </c>
      <c r="I114" s="162">
        <f t="shared" si="33"/>
        <v>0.14881945396569152</v>
      </c>
      <c r="J114" s="162">
        <f t="shared" si="39"/>
        <v>1.4845487925451428E-3</v>
      </c>
      <c r="K114" s="162">
        <f t="shared" si="34"/>
        <v>1.1905302179903765E-4</v>
      </c>
      <c r="L114" s="59">
        <f t="shared" si="35"/>
        <v>-1.4316547947043837E-13</v>
      </c>
      <c r="M114" s="162">
        <f t="shared" si="40"/>
        <v>0.70825913123022943</v>
      </c>
      <c r="N114" s="99">
        <f t="shared" si="36"/>
        <v>2.1975690438344714E-6</v>
      </c>
      <c r="O114" s="100">
        <f t="shared" si="41"/>
        <v>2.5372028688666067E-4</v>
      </c>
      <c r="P114" s="100">
        <f t="shared" si="42"/>
        <v>1.5149388103414922E-6</v>
      </c>
      <c r="Q114" s="11">
        <v>112</v>
      </c>
      <c r="R114" s="9">
        <f t="shared" si="37"/>
        <v>0.70753432413722428</v>
      </c>
    </row>
    <row r="115" spans="1:18" x14ac:dyDescent="0.25">
      <c r="A115" s="9">
        <f t="shared" si="38"/>
        <v>-0.14884531994881359</v>
      </c>
      <c r="B115" s="88">
        <f>IF(Sample5!K121&gt;0,Sample5!K121, )</f>
        <v>0.14884531994881359</v>
      </c>
      <c r="C115" s="88">
        <f>IF(Sample5!L121&gt;0,Sample5!L121,"")</f>
        <v>0.70726914643096472</v>
      </c>
      <c r="D115" s="88" t="str">
        <f>IF(Sample5!M121&gt;0,Sample5!M121,)</f>
        <v/>
      </c>
      <c r="E115" s="162">
        <f t="shared" si="29"/>
        <v>0.54884531994881358</v>
      </c>
      <c r="F115" s="162">
        <f t="shared" si="30"/>
        <v>7.7340882521395302E-2</v>
      </c>
      <c r="G115" s="162">
        <f t="shared" si="31"/>
        <v>7.0057346424198766E-2</v>
      </c>
      <c r="H115" s="162">
        <f t="shared" si="32"/>
        <v>1.4470910032195194E-3</v>
      </c>
      <c r="I115" s="162">
        <f t="shared" si="33"/>
        <v>0.14739822894559407</v>
      </c>
      <c r="J115" s="162">
        <f t="shared" si="39"/>
        <v>1.4470910032195194E-3</v>
      </c>
      <c r="K115" s="162">
        <f t="shared" si="34"/>
        <v>1.1360304237726668E-4</v>
      </c>
      <c r="L115" s="59">
        <f t="shared" si="35"/>
        <v>-1.2373435609370819E-13</v>
      </c>
      <c r="M115" s="162">
        <f t="shared" si="40"/>
        <v>0.70802148090584893</v>
      </c>
      <c r="N115" s="99">
        <f t="shared" si="36"/>
        <v>5.6600716209929799E-7</v>
      </c>
      <c r="O115" s="100">
        <f t="shared" si="41"/>
        <v>2.3546609957437076E-4</v>
      </c>
      <c r="P115" s="100">
        <f t="shared" si="42"/>
        <v>1.4680349071331157E-6</v>
      </c>
      <c r="Q115" s="11">
        <v>113</v>
      </c>
      <c r="R115" s="9">
        <f t="shared" si="37"/>
        <v>0.70731496197657939</v>
      </c>
    </row>
    <row r="116" spans="1:18" x14ac:dyDescent="0.25">
      <c r="A116" s="9">
        <f t="shared" si="38"/>
        <v>-0.14738663713939049</v>
      </c>
      <c r="B116" s="88">
        <f>IF(Sample5!K122&gt;0,Sample5!K122, )</f>
        <v>0.14738663713939049</v>
      </c>
      <c r="C116" s="88">
        <f>IF(Sample5!L122&gt;0,Sample5!L122,"")</f>
        <v>0.70714615699982508</v>
      </c>
      <c r="D116" s="88" t="str">
        <f>IF(Sample5!M122&gt;0,Sample5!M122,)</f>
        <v/>
      </c>
      <c r="E116" s="162">
        <f t="shared" si="29"/>
        <v>0.54738663713939051</v>
      </c>
      <c r="F116" s="162">
        <f t="shared" si="30"/>
        <v>7.7314833238017827E-2</v>
      </c>
      <c r="G116" s="162">
        <f t="shared" si="31"/>
        <v>6.8661031668706296E-2</v>
      </c>
      <c r="H116" s="162">
        <f t="shared" si="32"/>
        <v>1.410772232666356E-3</v>
      </c>
      <c r="I116" s="162">
        <f t="shared" si="33"/>
        <v>0.14597586490672412</v>
      </c>
      <c r="J116" s="162">
        <f t="shared" si="39"/>
        <v>1.410772232666363E-3</v>
      </c>
      <c r="K116" s="162">
        <f t="shared" si="34"/>
        <v>1.084021157666348E-4</v>
      </c>
      <c r="L116" s="59">
        <f t="shared" si="35"/>
        <v>-1.0694112262342176E-13</v>
      </c>
      <c r="M116" s="162">
        <f t="shared" si="40"/>
        <v>0.70778452743311415</v>
      </c>
      <c r="N116" s="99">
        <f t="shared" si="36"/>
        <v>4.0751681009767561E-7</v>
      </c>
      <c r="O116" s="100">
        <f t="shared" si="41"/>
        <v>2.1851785032472911E-4</v>
      </c>
      <c r="P116" s="100">
        <f t="shared" si="42"/>
        <v>1.4214705122128308E-6</v>
      </c>
      <c r="Q116" s="11">
        <v>114</v>
      </c>
      <c r="R116" s="9">
        <f t="shared" si="37"/>
        <v>0.70709574055996716</v>
      </c>
    </row>
    <row r="117" spans="1:18" x14ac:dyDescent="0.25">
      <c r="A117" s="9">
        <f t="shared" si="38"/>
        <v>-0.14592795432996741</v>
      </c>
      <c r="B117" s="88">
        <f>IF(Sample5!K123&gt;0,Sample5!K123, )</f>
        <v>0.14592795432996741</v>
      </c>
      <c r="C117" s="88">
        <f>IF(Sample5!L123&gt;0,Sample5!L123,"")</f>
        <v>0.70664987834337389</v>
      </c>
      <c r="D117" s="88" t="str">
        <f>IF(Sample5!M123&gt;0,Sample5!M123,)</f>
        <v/>
      </c>
      <c r="E117" s="162">
        <f t="shared" si="29"/>
        <v>0.54592795432996744</v>
      </c>
      <c r="F117" s="162">
        <f t="shared" si="30"/>
        <v>7.7286578594075936E-2</v>
      </c>
      <c r="G117" s="162">
        <f t="shared" si="31"/>
        <v>6.7265833179966233E-2</v>
      </c>
      <c r="H117" s="162">
        <f t="shared" si="32"/>
        <v>1.3755425559252438E-3</v>
      </c>
      <c r="I117" s="162">
        <f t="shared" si="33"/>
        <v>0.14455241177404216</v>
      </c>
      <c r="J117" s="162">
        <f t="shared" si="39"/>
        <v>1.3755425559252576E-3</v>
      </c>
      <c r="K117" s="162">
        <f t="shared" si="34"/>
        <v>1.0343889964490272E-4</v>
      </c>
      <c r="L117" s="59">
        <f t="shared" si="35"/>
        <v>-9.2426066799617149E-14</v>
      </c>
      <c r="M117" s="162">
        <f t="shared" si="40"/>
        <v>0.70754828094681255</v>
      </c>
      <c r="N117" s="99">
        <f t="shared" si="36"/>
        <v>8.0712723786534917E-7</v>
      </c>
      <c r="O117" s="100">
        <f t="shared" si="41"/>
        <v>2.027831309825252E-4</v>
      </c>
      <c r="P117" s="100">
        <f t="shared" si="42"/>
        <v>1.3753646687920086E-6</v>
      </c>
      <c r="Q117" s="11">
        <v>115</v>
      </c>
      <c r="R117" s="9">
        <f t="shared" si="37"/>
        <v>0.70687669439723488</v>
      </c>
    </row>
    <row r="118" spans="1:18" x14ac:dyDescent="0.25">
      <c r="A118" s="9">
        <f t="shared" si="38"/>
        <v>-0.14446927152054434</v>
      </c>
      <c r="B118" s="88">
        <f>IF(Sample5!K124&gt;0,Sample5!K124, )</f>
        <v>0.14446927152054434</v>
      </c>
      <c r="C118" s="88">
        <f>IF(Sample5!L124&gt;0,Sample5!L124,"")</f>
        <v>0.7064001429722373</v>
      </c>
      <c r="D118" s="88" t="str">
        <f>IF(Sample5!M124&gt;0,Sample5!M124,)</f>
        <v/>
      </c>
      <c r="E118" s="162">
        <f t="shared" si="29"/>
        <v>0.54446927152054436</v>
      </c>
      <c r="F118" s="162">
        <f t="shared" si="30"/>
        <v>7.7255935090439362E-2</v>
      </c>
      <c r="G118" s="162">
        <f t="shared" si="31"/>
        <v>6.5871981578220065E-2</v>
      </c>
      <c r="H118" s="162">
        <f t="shared" si="32"/>
        <v>1.3413548518849128E-3</v>
      </c>
      <c r="I118" s="162">
        <f t="shared" si="33"/>
        <v>0.14312791666865943</v>
      </c>
      <c r="J118" s="162">
        <f t="shared" si="39"/>
        <v>1.3413548518849128E-3</v>
      </c>
      <c r="K118" s="162">
        <f t="shared" si="34"/>
        <v>9.8702564766591164E-5</v>
      </c>
      <c r="L118" s="59">
        <f t="shared" si="35"/>
        <v>-7.9880546621460972E-14</v>
      </c>
      <c r="M118" s="162">
        <f t="shared" si="40"/>
        <v>0.70731275464819698</v>
      </c>
      <c r="N118" s="99">
        <f t="shared" si="36"/>
        <v>8.3286007109794464E-7</v>
      </c>
      <c r="O118" s="100">
        <f t="shared" si="41"/>
        <v>1.8817593103766768E-4</v>
      </c>
      <c r="P118" s="100">
        <f t="shared" si="42"/>
        <v>1.3298216234864169E-6</v>
      </c>
      <c r="Q118" s="11">
        <v>116</v>
      </c>
      <c r="R118" s="9">
        <f t="shared" si="37"/>
        <v>0.70665785969576078</v>
      </c>
    </row>
    <row r="119" spans="1:18" x14ac:dyDescent="0.25">
      <c r="A119" s="9">
        <f t="shared" si="38"/>
        <v>-0.14301058871112104</v>
      </c>
      <c r="B119" s="88">
        <f>IF(Sample5!K125&gt;0,Sample5!K125, )</f>
        <v>0.14301058871112104</v>
      </c>
      <c r="C119" s="88">
        <f>IF(Sample5!L125&gt;0,Sample5!L125,"")</f>
        <v>0.70652695380024766</v>
      </c>
      <c r="D119" s="88" t="str">
        <f>IF(Sample5!M125&gt;0,Sample5!M125,)</f>
        <v/>
      </c>
      <c r="E119" s="162">
        <f t="shared" si="29"/>
        <v>0.54301058871112107</v>
      </c>
      <c r="F119" s="162">
        <f t="shared" si="30"/>
        <v>7.7222704625103708E-2</v>
      </c>
      <c r="G119" s="162">
        <f t="shared" si="31"/>
        <v>6.4479719471741359E-2</v>
      </c>
      <c r="H119" s="162">
        <f t="shared" si="32"/>
        <v>1.3081646142759709E-3</v>
      </c>
      <c r="I119" s="162">
        <f t="shared" si="33"/>
        <v>0.14170242409684508</v>
      </c>
      <c r="J119" s="162">
        <f t="shared" si="39"/>
        <v>1.308164614275964E-3</v>
      </c>
      <c r="K119" s="162">
        <f t="shared" si="34"/>
        <v>9.4182772064071855E-5</v>
      </c>
      <c r="L119" s="59">
        <f t="shared" si="35"/>
        <v>-6.9038108563052413E-14</v>
      </c>
      <c r="M119" s="162">
        <f t="shared" si="40"/>
        <v>0.70707796489729535</v>
      </c>
      <c r="N119" s="99">
        <f t="shared" si="36"/>
        <v>3.0361322906970257E-7</v>
      </c>
      <c r="O119" s="100">
        <f t="shared" si="41"/>
        <v>1.74616214246231E-4</v>
      </c>
      <c r="P119" s="100">
        <f t="shared" si="42"/>
        <v>1.2849319752099674E-6</v>
      </c>
      <c r="Q119" s="11">
        <v>117</v>
      </c>
      <c r="R119" s="9">
        <f t="shared" si="37"/>
        <v>0.70643927454504363</v>
      </c>
    </row>
    <row r="120" spans="1:18" x14ac:dyDescent="0.25">
      <c r="A120" s="9">
        <f t="shared" si="38"/>
        <v>-0.14148560213763334</v>
      </c>
      <c r="B120" s="88">
        <f>IF(Sample5!K126&gt;0,Sample5!K126, )</f>
        <v>0.14148560213763334</v>
      </c>
      <c r="C120" s="88">
        <f>IF(Sample5!L126&gt;0,Sample5!L126,"")</f>
        <v>0.706154099432587</v>
      </c>
      <c r="D120" s="88" t="str">
        <f>IF(Sample5!M126&gt;0,Sample5!M126,)</f>
        <v/>
      </c>
      <c r="E120" s="162">
        <f t="shared" si="29"/>
        <v>0.5414856021376333</v>
      </c>
      <c r="F120" s="162">
        <f t="shared" si="30"/>
        <v>7.718496546117426E-2</v>
      </c>
      <c r="G120" s="162">
        <f t="shared" si="31"/>
        <v>6.3026150071365972E-2</v>
      </c>
      <c r="H120" s="162">
        <f t="shared" si="32"/>
        <v>1.2744866050930989E-3</v>
      </c>
      <c r="I120" s="162">
        <f t="shared" si="33"/>
        <v>0.14021111553254023</v>
      </c>
      <c r="J120" s="162">
        <f t="shared" si="39"/>
        <v>1.2744866050931059E-3</v>
      </c>
      <c r="K120" s="162">
        <f t="shared" si="34"/>
        <v>8.967835601021178E-5</v>
      </c>
      <c r="L120" s="59">
        <f t="shared" si="35"/>
        <v>-5.9274807284561423E-14</v>
      </c>
      <c r="M120" s="162">
        <f t="shared" si="40"/>
        <v>0.70683331175461894</v>
      </c>
      <c r="N120" s="99">
        <f t="shared" si="36"/>
        <v>4.6132937840002146E-7</v>
      </c>
      <c r="O120" s="100">
        <f t="shared" si="41"/>
        <v>1.6147937618860603E-4</v>
      </c>
      <c r="P120" s="100">
        <f t="shared" si="42"/>
        <v>1.2387850915936737E-6</v>
      </c>
      <c r="Q120" s="11">
        <v>118</v>
      </c>
      <c r="R120" s="9">
        <f t="shared" si="37"/>
        <v>0.70621106414918466</v>
      </c>
    </row>
    <row r="121" spans="1:18" x14ac:dyDescent="0.25">
      <c r="A121" s="9">
        <f t="shared" si="38"/>
        <v>-0.14002691932821026</v>
      </c>
      <c r="B121" s="88">
        <f>IF(Sample5!K127&gt;0,Sample5!K127, )</f>
        <v>0.14002691932821026</v>
      </c>
      <c r="C121" s="88">
        <f>IF(Sample5!L127&gt;0,Sample5!L127,"")</f>
        <v>0.70578497918911143</v>
      </c>
      <c r="D121" s="88" t="str">
        <f>IF(Sample5!M127&gt;0,Sample5!M127,)</f>
        <v/>
      </c>
      <c r="E121" s="162">
        <f t="shared" si="29"/>
        <v>0.54002691932821034</v>
      </c>
      <c r="F121" s="162">
        <f t="shared" si="30"/>
        <v>7.714575956392479E-2</v>
      </c>
      <c r="G121" s="162">
        <f t="shared" si="31"/>
        <v>6.1637951673180105E-2</v>
      </c>
      <c r="H121" s="162">
        <f t="shared" si="32"/>
        <v>1.2432080911053689E-3</v>
      </c>
      <c r="I121" s="162">
        <f t="shared" si="33"/>
        <v>0.1387837112371049</v>
      </c>
      <c r="J121" s="162">
        <f t="shared" si="39"/>
        <v>1.2432080911053689E-3</v>
      </c>
      <c r="K121" s="162">
        <f t="shared" si="34"/>
        <v>8.5571231504442106E-5</v>
      </c>
      <c r="L121" s="59">
        <f t="shared" si="35"/>
        <v>-5.1227910802122753E-14</v>
      </c>
      <c r="M121" s="162">
        <f t="shared" si="40"/>
        <v>0.70660009337425811</v>
      </c>
      <c r="N121" s="99">
        <f t="shared" si="36"/>
        <v>6.6441113482733847E-7</v>
      </c>
      <c r="O121" s="100">
        <f t="shared" si="41"/>
        <v>1.4983596230320795E-4</v>
      </c>
      <c r="P121" s="100">
        <f t="shared" si="42"/>
        <v>1.1954626120413694E-6</v>
      </c>
      <c r="Q121" s="11">
        <v>119</v>
      </c>
      <c r="R121" s="9">
        <f t="shared" si="37"/>
        <v>0.70599311700066947</v>
      </c>
    </row>
    <row r="122" spans="1:18" x14ac:dyDescent="0.25">
      <c r="A122" s="9">
        <f t="shared" si="38"/>
        <v>-0.13850193275472256</v>
      </c>
      <c r="B122" s="88">
        <f>IF(Sample5!K128&gt;0,Sample5!K128, )</f>
        <v>0.13850193275472256</v>
      </c>
      <c r="C122" s="88">
        <f>IF(Sample5!L128&gt;0,Sample5!L128,"")</f>
        <v>0.7055353208809344</v>
      </c>
      <c r="D122" s="88" t="str">
        <f>IF(Sample5!M128&gt;0,Sample5!M128,)</f>
        <v/>
      </c>
      <c r="E122" s="162">
        <f t="shared" si="29"/>
        <v>0.53850193275472258</v>
      </c>
      <c r="F122" s="162">
        <f t="shared" si="30"/>
        <v>7.7101248236882761E-2</v>
      </c>
      <c r="G122" s="162">
        <f t="shared" si="31"/>
        <v>6.0189240326653036E-2</v>
      </c>
      <c r="H122" s="162">
        <f t="shared" si="32"/>
        <v>1.2114441911867599E-3</v>
      </c>
      <c r="I122" s="162">
        <f t="shared" si="33"/>
        <v>0.13729048856353579</v>
      </c>
      <c r="J122" s="162">
        <f t="shared" si="39"/>
        <v>1.2114441911867668E-3</v>
      </c>
      <c r="K122" s="162">
        <f t="shared" si="34"/>
        <v>8.1478133994854107E-5</v>
      </c>
      <c r="L122" s="59">
        <f t="shared" si="35"/>
        <v>-4.3982595343453477E-14</v>
      </c>
      <c r="M122" s="162">
        <f t="shared" si="40"/>
        <v>0.70635713747912676</v>
      </c>
      <c r="N122" s="99">
        <f t="shared" si="36"/>
        <v>6.7538252106446243E-7</v>
      </c>
      <c r="O122" s="100">
        <f t="shared" si="41"/>
        <v>1.3855676093363855E-4</v>
      </c>
      <c r="P122" s="100">
        <f t="shared" si="42"/>
        <v>1.1510874379951612E-6</v>
      </c>
      <c r="Q122" s="11">
        <v>120</v>
      </c>
      <c r="R122" s="9">
        <f t="shared" si="37"/>
        <v>0.70576566931926477</v>
      </c>
    </row>
    <row r="123" spans="1:18" x14ac:dyDescent="0.25">
      <c r="A123" s="9">
        <f t="shared" si="38"/>
        <v>-0.13697694618123465</v>
      </c>
      <c r="B123" s="88">
        <f>IF(Sample5!K129&gt;0,Sample5!K129, )</f>
        <v>0.13697694618123465</v>
      </c>
      <c r="C123" s="88">
        <f>IF(Sample5!L129&gt;0,Sample5!L129,"")</f>
        <v>0.7052931492972031</v>
      </c>
      <c r="D123" s="88" t="str">
        <f>IF(Sample5!M129&gt;0,Sample5!M129,)</f>
        <v/>
      </c>
      <c r="E123" s="162">
        <f t="shared" si="29"/>
        <v>0.5369769461812347</v>
      </c>
      <c r="F123" s="162">
        <f t="shared" si="30"/>
        <v>7.7052832354862474E-2</v>
      </c>
      <c r="G123" s="162">
        <f t="shared" si="31"/>
        <v>5.8743516350201211E-2</v>
      </c>
      <c r="H123" s="162">
        <f t="shared" si="32"/>
        <v>1.1805974761709692E-3</v>
      </c>
      <c r="I123" s="162">
        <f t="shared" si="33"/>
        <v>0.13579634870506369</v>
      </c>
      <c r="J123" s="162">
        <f t="shared" si="39"/>
        <v>1.1805974761709692E-3</v>
      </c>
      <c r="K123" s="162">
        <f t="shared" si="34"/>
        <v>7.7580575794291667E-5</v>
      </c>
      <c r="L123" s="59">
        <f t="shared" si="35"/>
        <v>-3.7760905513479531E-14</v>
      </c>
      <c r="M123" s="162">
        <f t="shared" si="40"/>
        <v>0.7061150984018878</v>
      </c>
      <c r="N123" s="99">
        <f t="shared" si="36"/>
        <v>6.7560033069196977E-7</v>
      </c>
      <c r="O123" s="100">
        <f t="shared" si="41"/>
        <v>1.2812382475724504E-4</v>
      </c>
      <c r="P123" s="100">
        <f t="shared" si="42"/>
        <v>1.1077007869201373E-6</v>
      </c>
      <c r="Q123" s="11">
        <v>121</v>
      </c>
      <c r="R123" s="9">
        <f t="shared" si="37"/>
        <v>0.70553869065496178</v>
      </c>
    </row>
    <row r="124" spans="1:18" x14ac:dyDescent="0.25">
      <c r="A124" s="9">
        <f t="shared" si="38"/>
        <v>-0.13545195960774695</v>
      </c>
      <c r="B124" s="88">
        <f>IF(Sample5!K130&gt;0,Sample5!K130, )</f>
        <v>0.13545195960774695</v>
      </c>
      <c r="C124" s="88">
        <f>IF(Sample5!L130&gt;0,Sample5!L130,"")</f>
        <v>0.70528917964539717</v>
      </c>
      <c r="D124" s="88" t="str">
        <f>IF(Sample5!M130&gt;0,Sample5!M130,)</f>
        <v/>
      </c>
      <c r="E124" s="162">
        <f t="shared" si="29"/>
        <v>0.53545195960774694</v>
      </c>
      <c r="F124" s="162">
        <f t="shared" si="30"/>
        <v>7.7000180416111771E-2</v>
      </c>
      <c r="G124" s="162">
        <f t="shared" si="31"/>
        <v>5.7301149630914171E-2</v>
      </c>
      <c r="H124" s="162">
        <f t="shared" si="32"/>
        <v>1.1506295607210046E-3</v>
      </c>
      <c r="I124" s="162">
        <f t="shared" si="33"/>
        <v>0.13430133004702594</v>
      </c>
      <c r="J124" s="162">
        <f t="shared" si="39"/>
        <v>1.1506295607210115E-3</v>
      </c>
      <c r="K124" s="162">
        <f t="shared" si="34"/>
        <v>7.3869238214712503E-5</v>
      </c>
      <c r="L124" s="59">
        <f t="shared" si="35"/>
        <v>-3.2420732765051269E-14</v>
      </c>
      <c r="M124" s="162">
        <f t="shared" si="40"/>
        <v>0.70587401547379047</v>
      </c>
      <c r="N124" s="99">
        <f t="shared" si="36"/>
        <v>3.4203294617248232E-7</v>
      </c>
      <c r="O124" s="100">
        <f t="shared" si="41"/>
        <v>1.1847406446818047E-4</v>
      </c>
      <c r="P124" s="100">
        <f t="shared" si="42"/>
        <v>1.0653449684449278E-6</v>
      </c>
      <c r="Q124" s="11">
        <v>122</v>
      </c>
      <c r="R124" s="9">
        <f t="shared" si="37"/>
        <v>0.70531223908003371</v>
      </c>
    </row>
    <row r="125" spans="1:18" x14ac:dyDescent="0.25">
      <c r="A125" s="9">
        <f t="shared" si="38"/>
        <v>-0.13399327679832387</v>
      </c>
      <c r="B125" s="88">
        <f>IF(Sample5!K131&gt;0,Sample5!K131, )</f>
        <v>0.13399327679832387</v>
      </c>
      <c r="C125" s="88">
        <f>IF(Sample5!L131&gt;0,Sample5!L131,"")</f>
        <v>0.7047975667382258</v>
      </c>
      <c r="D125" s="88" t="str">
        <f>IF(Sample5!M131&gt;0,Sample5!M131,)</f>
        <v/>
      </c>
      <c r="E125" s="162">
        <f t="shared" si="29"/>
        <v>0.53399327679832387</v>
      </c>
      <c r="F125" s="162">
        <f t="shared" si="30"/>
        <v>7.69455245145724E-2</v>
      </c>
      <c r="G125" s="162">
        <f t="shared" si="31"/>
        <v>5.5924998876820217E-2</v>
      </c>
      <c r="H125" s="162">
        <f t="shared" si="32"/>
        <v>1.1227534069312567E-3</v>
      </c>
      <c r="I125" s="162">
        <f t="shared" si="33"/>
        <v>0.1328705233913926</v>
      </c>
      <c r="J125" s="162">
        <f t="shared" si="39"/>
        <v>1.1227534069312706E-3</v>
      </c>
      <c r="K125" s="162">
        <f t="shared" si="34"/>
        <v>7.0485324869882637E-5</v>
      </c>
      <c r="L125" s="59">
        <f t="shared" si="35"/>
        <v>-2.8019808695450447E-14</v>
      </c>
      <c r="M125" s="162">
        <f t="shared" si="40"/>
        <v>0.70564434972124701</v>
      </c>
      <c r="N125" s="99">
        <f t="shared" si="36"/>
        <v>7.1704142033429943E-7</v>
      </c>
      <c r="O125" s="100">
        <f t="shared" si="41"/>
        <v>1.099227589346858E-4</v>
      </c>
      <c r="P125" s="100">
        <f t="shared" si="42"/>
        <v>1.0258259215211816E-6</v>
      </c>
      <c r="Q125" s="11">
        <v>123</v>
      </c>
      <c r="R125" s="9">
        <f t="shared" si="37"/>
        <v>0.70509618341164104</v>
      </c>
    </row>
    <row r="126" spans="1:18" x14ac:dyDescent="0.25">
      <c r="A126" s="9">
        <f t="shared" si="38"/>
        <v>-0.13246829022483617</v>
      </c>
      <c r="B126" s="88">
        <f>IF(Sample5!K132&gt;0,Sample5!K132, )</f>
        <v>0.13246829022483617</v>
      </c>
      <c r="C126" s="88">
        <f>IF(Sample5!L132&gt;0,Sample5!L132,"")</f>
        <v>0.70417966758414119</v>
      </c>
      <c r="D126" s="88" t="str">
        <f>IF(Sample5!M132&gt;0,Sample5!M132,)</f>
        <v/>
      </c>
      <c r="E126" s="162">
        <f t="shared" si="29"/>
        <v>0.53246829022483622</v>
      </c>
      <c r="F126" s="162">
        <f t="shared" si="30"/>
        <v>7.6883525277149894E-2</v>
      </c>
      <c r="G126" s="162">
        <f t="shared" si="31"/>
        <v>5.4490363312556259E-2</v>
      </c>
      <c r="H126" s="162">
        <f t="shared" si="32"/>
        <v>1.0944016351300129E-3</v>
      </c>
      <c r="I126" s="162">
        <f t="shared" si="33"/>
        <v>0.13137388858970617</v>
      </c>
      <c r="J126" s="162">
        <f t="shared" si="39"/>
        <v>1.094401635129999E-3</v>
      </c>
      <c r="K126" s="162">
        <f t="shared" si="34"/>
        <v>6.7113046913792722E-5</v>
      </c>
      <c r="L126" s="59">
        <f t="shared" si="35"/>
        <v>-2.4056312497548957E-14</v>
      </c>
      <c r="M126" s="162">
        <f t="shared" si="40"/>
        <v>0.7054052696406552</v>
      </c>
      <c r="N126" s="99">
        <f t="shared" si="36"/>
        <v>1.5021004009313656E-6</v>
      </c>
      <c r="O126" s="100">
        <f t="shared" si="41"/>
        <v>1.0164024197473266E-4</v>
      </c>
      <c r="P126" s="100">
        <f t="shared" si="42"/>
        <v>9.8557518373958535E-7</v>
      </c>
      <c r="Q126" s="11">
        <v>124</v>
      </c>
      <c r="R126" s="9">
        <f t="shared" si="37"/>
        <v>0.70487094562805153</v>
      </c>
    </row>
    <row r="127" spans="1:18" x14ac:dyDescent="0.25">
      <c r="A127" s="9">
        <f t="shared" si="38"/>
        <v>-0.13094330365134826</v>
      </c>
      <c r="B127" s="88">
        <f>IF(Sample5!K133&gt;0,Sample5!K133, )</f>
        <v>0.13094330365134826</v>
      </c>
      <c r="C127" s="88">
        <f>IF(Sample5!L133&gt;0,Sample5!L133,"")</f>
        <v>0.70454830162099491</v>
      </c>
      <c r="D127" s="88" t="str">
        <f>IF(Sample5!M133&gt;0,Sample5!M133,)</f>
        <v/>
      </c>
      <c r="E127" s="162">
        <f t="shared" si="29"/>
        <v>0.53094330365134823</v>
      </c>
      <c r="F127" s="162">
        <f t="shared" si="30"/>
        <v>7.6816151704144922E-2</v>
      </c>
      <c r="G127" s="162">
        <f t="shared" si="31"/>
        <v>5.3060325168842737E-2</v>
      </c>
      <c r="H127" s="162">
        <f t="shared" si="32"/>
        <v>1.066826778360605E-3</v>
      </c>
      <c r="I127" s="162">
        <f t="shared" si="33"/>
        <v>0.12987647687298765</v>
      </c>
      <c r="J127" s="162">
        <f t="shared" si="39"/>
        <v>1.0668267783606189E-3</v>
      </c>
      <c r="K127" s="162">
        <f t="shared" si="34"/>
        <v>6.390194531558442E-5</v>
      </c>
      <c r="L127" s="59">
        <f t="shared" si="35"/>
        <v>-2.0654589150105084E-14</v>
      </c>
      <c r="M127" s="162">
        <f t="shared" si="40"/>
        <v>0.70516729067137007</v>
      </c>
      <c r="N127" s="99">
        <f t="shared" si="36"/>
        <v>3.8314744448434575E-7</v>
      </c>
      <c r="O127" s="100">
        <f t="shared" si="41"/>
        <v>9.3980290848019054E-5</v>
      </c>
      <c r="P127" s="100">
        <f t="shared" si="42"/>
        <v>9.4643028826560298E-7</v>
      </c>
      <c r="Q127" s="11">
        <v>125</v>
      </c>
      <c r="R127" s="9">
        <f t="shared" si="37"/>
        <v>0.70464642963948854</v>
      </c>
    </row>
    <row r="128" spans="1:18" x14ac:dyDescent="0.25">
      <c r="A128" s="9">
        <f t="shared" si="38"/>
        <v>-0.12941831707786056</v>
      </c>
      <c r="B128" s="88">
        <f>IF(Sample5!K134&gt;0,Sample5!K134, )</f>
        <v>0.12941831707786056</v>
      </c>
      <c r="C128" s="88">
        <f>IF(Sample5!L134&gt;0,Sample5!L134,"")</f>
        <v>0.70405699114198572</v>
      </c>
      <c r="D128" s="88" t="str">
        <f>IF(Sample5!M134&gt;0,Sample5!M134,)</f>
        <v/>
      </c>
      <c r="E128" s="162">
        <f t="shared" si="29"/>
        <v>0.52941831707786058</v>
      </c>
      <c r="F128" s="162">
        <f t="shared" si="30"/>
        <v>7.6742959874112768E-2</v>
      </c>
      <c r="G128" s="162">
        <f t="shared" si="31"/>
        <v>5.1635359312622198E-2</v>
      </c>
      <c r="H128" s="162">
        <f t="shared" si="32"/>
        <v>1.0399978911255908E-3</v>
      </c>
      <c r="I128" s="162">
        <f t="shared" si="33"/>
        <v>0.12837831918673498</v>
      </c>
      <c r="J128" s="162">
        <f t="shared" si="39"/>
        <v>1.0399978911255769E-3</v>
      </c>
      <c r="K128" s="162">
        <f t="shared" si="34"/>
        <v>6.0844332213500499E-5</v>
      </c>
      <c r="L128" s="59">
        <f t="shared" si="35"/>
        <v>-1.773248214929728E-14</v>
      </c>
      <c r="M128" s="162">
        <f t="shared" si="40"/>
        <v>0.70493047225885974</v>
      </c>
      <c r="N128" s="99">
        <f t="shared" si="36"/>
        <v>7.6296926153548494E-7</v>
      </c>
      <c r="O128" s="100">
        <f t="shared" si="41"/>
        <v>8.6896328285762848E-5</v>
      </c>
      <c r="P128" s="100">
        <f t="shared" si="42"/>
        <v>9.08402589087696E-7</v>
      </c>
      <c r="Q128" s="11">
        <v>126</v>
      </c>
      <c r="R128" s="9">
        <f t="shared" si="37"/>
        <v>0.70442271000006196</v>
      </c>
    </row>
    <row r="129" spans="1:18" x14ac:dyDescent="0.25">
      <c r="A129" s="9">
        <f t="shared" si="38"/>
        <v>-0.12795963426843746</v>
      </c>
      <c r="B129" s="88">
        <f>IF(Sample5!K135&gt;0,Sample5!K135, )</f>
        <v>0.12795963426843746</v>
      </c>
      <c r="C129" s="88">
        <f>IF(Sample5!L135&gt;0,Sample5!L135,"")</f>
        <v>0.70368848567619724</v>
      </c>
      <c r="D129" s="88" t="str">
        <f>IF(Sample5!M135&gt;0,Sample5!M135,)</f>
        <v/>
      </c>
      <c r="E129" s="162">
        <f t="shared" si="29"/>
        <v>0.52795963426843751</v>
      </c>
      <c r="F129" s="162">
        <f t="shared" si="30"/>
        <v>7.6667066958674299E-2</v>
      </c>
      <c r="G129" s="162">
        <f t="shared" si="31"/>
        <v>5.0277560891215829E-2</v>
      </c>
      <c r="H129" s="162">
        <f t="shared" si="32"/>
        <v>1.0150064185473276E-3</v>
      </c>
      <c r="I129" s="162">
        <f t="shared" si="33"/>
        <v>0.12694462784989013</v>
      </c>
      <c r="J129" s="162">
        <f t="shared" si="39"/>
        <v>1.0150064185473207E-3</v>
      </c>
      <c r="K129" s="162">
        <f t="shared" si="34"/>
        <v>5.805652607549173E-5</v>
      </c>
      <c r="L129" s="59">
        <f t="shared" si="35"/>
        <v>-1.5325518631913919E-14</v>
      </c>
      <c r="M129" s="162">
        <f t="shared" si="40"/>
        <v>0.70470509622179611</v>
      </c>
      <c r="N129" s="99">
        <f t="shared" si="36"/>
        <v>1.0334970014228377E-6</v>
      </c>
      <c r="O129" s="100">
        <f t="shared" si="41"/>
        <v>8.0619532262343312E-5</v>
      </c>
      <c r="P129" s="100">
        <f t="shared" si="42"/>
        <v>8.7307885326133508E-7</v>
      </c>
      <c r="Q129" s="11">
        <v>127</v>
      </c>
      <c r="R129" s="9">
        <f t="shared" si="37"/>
        <v>0.70420953564790112</v>
      </c>
    </row>
    <row r="130" spans="1:18" x14ac:dyDescent="0.25">
      <c r="A130" s="9">
        <f t="shared" si="38"/>
        <v>-0.12650095145901438</v>
      </c>
      <c r="B130" s="88">
        <f>IF(Sample5!K136&gt;0,Sample5!K136, )</f>
        <v>0.12650095145901438</v>
      </c>
      <c r="C130" s="88">
        <f>IF(Sample5!L136&gt;0,Sample5!L136,"")</f>
        <v>0.70368848567619724</v>
      </c>
      <c r="D130" s="88" t="str">
        <f>IF(Sample5!M136&gt;0,Sample5!M136,)</f>
        <v/>
      </c>
      <c r="E130" s="162">
        <f t="shared" ref="E130:E193" si="43">IF(OR(B130="",B130=0),"",B130+1/$U$17)</f>
        <v>0.52650095145901443</v>
      </c>
      <c r="F130" s="162">
        <f t="shared" ref="F130:F193" si="44">IF(OR(B130="",B130=0),"",$V$18-(LN(1+EXP(-$S$11*(I130-V$18))))/$S$11)</f>
        <v>7.658496881669645E-2</v>
      </c>
      <c r="G130" s="162">
        <f t="shared" ref="G130:G193" si="45">IF(OR(B130="",B130=0),"",B130-F130-H130-V$5*K130)</f>
        <v>4.8925336456487174E-2</v>
      </c>
      <c r="H130" s="162">
        <f t="shared" ref="H130:H193" si="46">IF(OR(B130="",B130=0),"",1/2*(B130-V$5*K130+T$11)+1/2*POWER((B130-V$5*K130+T$11)^2-4*V$11*(B130-V$5*K130),0.5))</f>
        <v>9.9064618583075831E-4</v>
      </c>
      <c r="I130" s="162">
        <f t="shared" ref="I130:I193" si="47">B130-H130-V$5*K130</f>
        <v>0.12551030527318363</v>
      </c>
      <c r="J130" s="162">
        <f t="shared" si="39"/>
        <v>9.9064618583075137E-4</v>
      </c>
      <c r="K130" s="162">
        <f t="shared" ref="K130:K193" si="48">IF(OR(B130="",B130=0),"",LN(1+EXP($U$11*(B130-$U$13)))/$U$11)</f>
        <v>5.5396339659361749E-5</v>
      </c>
      <c r="L130" s="59">
        <f t="shared" ref="L130:L193" si="49">IF(OR(B130="",B130=0),"",-LN(1+EXP($V$15*(B130-$V$13)))/$V$15)</f>
        <v>-1.3247181129818593E-14</v>
      </c>
      <c r="M130" s="162">
        <f t="shared" si="40"/>
        <v>0.70448090349336012</v>
      </c>
      <c r="N130" s="99">
        <f t="shared" ref="N130:N193" si="50">IF(OR(B130="",B130=0),"",(M130-C130)*(M130-C130))</f>
        <v>6.279259969571877E-7</v>
      </c>
      <c r="O130" s="100">
        <f t="shared" si="41"/>
        <v>7.4795256098925478E-5</v>
      </c>
      <c r="P130" s="100">
        <f t="shared" si="42"/>
        <v>8.3878292549064989E-7</v>
      </c>
      <c r="Q130" s="11">
        <v>128</v>
      </c>
      <c r="R130" s="9">
        <f t="shared" ref="R130:R193" si="51">IF(OR(B130="",B130=0),"",T$17+T$15*G130)</f>
        <v>0.70399723641164869</v>
      </c>
    </row>
    <row r="131" spans="1:18" x14ac:dyDescent="0.25">
      <c r="A131" s="9">
        <f t="shared" ref="A131:A194" si="52">-B131</f>
        <v>-0.12497596488552648</v>
      </c>
      <c r="B131" s="88">
        <f>IF(Sample5!K137&gt;0,Sample5!K137, )</f>
        <v>0.12497596488552648</v>
      </c>
      <c r="C131" s="88">
        <f>IF(Sample5!L137&gt;0,Sample5!L137,"")</f>
        <v>0.70368500865553096</v>
      </c>
      <c r="D131" s="88" t="str">
        <f>IF(Sample5!M137&gt;0,Sample5!M137,)</f>
        <v/>
      </c>
      <c r="E131" s="162">
        <f t="shared" si="43"/>
        <v>0.52497596488552656</v>
      </c>
      <c r="F131" s="162">
        <f t="shared" si="44"/>
        <v>7.6491987100891751E-2</v>
      </c>
      <c r="G131" s="162">
        <f t="shared" si="45"/>
        <v>4.751814938549255E-2</v>
      </c>
      <c r="H131" s="162">
        <f t="shared" si="46"/>
        <v>9.6582839914217955E-4</v>
      </c>
      <c r="I131" s="162">
        <f t="shared" si="47"/>
        <v>0.1240101364863843</v>
      </c>
      <c r="J131" s="162">
        <f t="shared" ref="J131:J194" si="53">B131-I131-V$5*K131</f>
        <v>9.6582839914217955E-4</v>
      </c>
      <c r="K131" s="162">
        <f t="shared" si="48"/>
        <v>5.2745361784254218E-5</v>
      </c>
      <c r="L131" s="59">
        <f t="shared" si="49"/>
        <v>-1.1373124664253635E-14</v>
      </c>
      <c r="M131" s="162">
        <f t="shared" ref="M131:M194" si="54">IF(OR(B131="",B131=0),"",$S$15*F131+$T$17+$T$15*G131+$U$15*H131+S$17*(K131+L131))</f>
        <v>0.70424785823765601</v>
      </c>
      <c r="N131" s="99">
        <f t="shared" si="50"/>
        <v>3.1679965209833977E-7</v>
      </c>
      <c r="O131" s="100">
        <f t="shared" ref="O131:O194" si="55">IF(OR(B131="",B131=0),"",1/V$17*LN(1+EXP(V$17*(B131-V$5*K131-T$13))))</f>
        <v>6.9154831287556798E-5</v>
      </c>
      <c r="P131" s="100">
        <f t="shared" ref="P131:P194" si="56">(O131-J131)^2</f>
        <v>8.0402348728913874E-7</v>
      </c>
      <c r="Q131" s="11">
        <v>129</v>
      </c>
      <c r="R131" s="9">
        <f t="shared" si="51"/>
        <v>0.7037763080415026</v>
      </c>
    </row>
    <row r="132" spans="1:18" x14ac:dyDescent="0.25">
      <c r="A132" s="9">
        <f t="shared" si="52"/>
        <v>-0.12351728207610339</v>
      </c>
      <c r="B132" s="88">
        <f>IF(Sample5!K138&gt;0,Sample5!K138, )</f>
        <v>0.12351728207610339</v>
      </c>
      <c r="C132" s="88">
        <f>IF(Sample5!L138&gt;0,Sample5!L138,"")</f>
        <v>0.70319377339776123</v>
      </c>
      <c r="D132" s="88" t="str">
        <f>IF(Sample5!M138&gt;0,Sample5!M138,)</f>
        <v/>
      </c>
      <c r="E132" s="162">
        <f t="shared" si="43"/>
        <v>0.52351728207610337</v>
      </c>
      <c r="F132" s="162">
        <f t="shared" si="44"/>
        <v>7.6395679891083645E-2</v>
      </c>
      <c r="G132" s="162">
        <f t="shared" si="45"/>
        <v>4.6178914002432604E-2</v>
      </c>
      <c r="H132" s="162">
        <f t="shared" si="46"/>
        <v>9.4268818258714387E-4</v>
      </c>
      <c r="I132" s="162">
        <f t="shared" si="47"/>
        <v>0.12257459389351624</v>
      </c>
      <c r="J132" s="162">
        <f t="shared" si="53"/>
        <v>9.4268818258715081E-4</v>
      </c>
      <c r="K132" s="162">
        <f t="shared" si="48"/>
        <v>5.0328339195179001E-5</v>
      </c>
      <c r="L132" s="59">
        <f t="shared" si="49"/>
        <v>-9.8299146600263057E-15</v>
      </c>
      <c r="M132" s="162">
        <f t="shared" si="54"/>
        <v>0.70402630044361869</v>
      </c>
      <c r="N132" s="99">
        <f t="shared" si="50"/>
        <v>6.9310128208414317E-7</v>
      </c>
      <c r="O132" s="100">
        <f t="shared" si="55"/>
        <v>6.4157442757759224E-5</v>
      </c>
      <c r="P132" s="100">
        <f t="shared" si="56"/>
        <v>7.718162608251782E-7</v>
      </c>
      <c r="Q132" s="11">
        <v>130</v>
      </c>
      <c r="R132" s="9">
        <f t="shared" si="51"/>
        <v>0.70356604808636214</v>
      </c>
    </row>
    <row r="133" spans="1:18" x14ac:dyDescent="0.25">
      <c r="A133" s="9">
        <f t="shared" si="52"/>
        <v>-0.12205859926668032</v>
      </c>
      <c r="B133" s="88">
        <f>IF(Sample5!K139&gt;0,Sample5!K139, )</f>
        <v>0.12205859926668032</v>
      </c>
      <c r="C133" s="88">
        <f>IF(Sample5!L139&gt;0,Sample5!L139,"")</f>
        <v>0.70356211624044795</v>
      </c>
      <c r="D133" s="88" t="str">
        <f>IF(Sample5!M139&gt;0,Sample5!M139,)</f>
        <v/>
      </c>
      <c r="E133" s="162">
        <f t="shared" si="43"/>
        <v>0.5220585992666803</v>
      </c>
      <c r="F133" s="162">
        <f t="shared" si="44"/>
        <v>7.6291619603106792E-2</v>
      </c>
      <c r="G133" s="162">
        <f t="shared" si="45"/>
        <v>4.484686782728689E-2</v>
      </c>
      <c r="H133" s="162">
        <f t="shared" si="46"/>
        <v>9.201118362866384E-4</v>
      </c>
      <c r="I133" s="162">
        <f t="shared" si="47"/>
        <v>0.12113848743039368</v>
      </c>
      <c r="J133" s="162">
        <f t="shared" si="53"/>
        <v>9.201118362866384E-4</v>
      </c>
      <c r="K133" s="162">
        <f t="shared" si="48"/>
        <v>4.8021989554545083E-5</v>
      </c>
      <c r="L133" s="59">
        <f t="shared" si="49"/>
        <v>-8.4954265844280892E-15</v>
      </c>
      <c r="M133" s="162">
        <f t="shared" si="54"/>
        <v>0.70380614665581498</v>
      </c>
      <c r="N133" s="99">
        <f t="shared" si="50"/>
        <v>5.9550843624202628E-8</v>
      </c>
      <c r="O133" s="100">
        <f t="shared" si="55"/>
        <v>5.9520630982898641E-5</v>
      </c>
      <c r="P133" s="100">
        <f t="shared" si="56"/>
        <v>7.4061722264614358E-7</v>
      </c>
      <c r="Q133" s="11">
        <v>131</v>
      </c>
      <c r="R133" s="9">
        <f t="shared" si="51"/>
        <v>0.7033569168368643</v>
      </c>
    </row>
    <row r="134" spans="1:18" x14ac:dyDescent="0.25">
      <c r="A134" s="9">
        <f t="shared" si="52"/>
        <v>-0.12059991645725723</v>
      </c>
      <c r="B134" s="88">
        <f>IF(Sample5!K140&gt;0,Sample5!K140, )</f>
        <v>0.12059991645725723</v>
      </c>
      <c r="C134" s="88">
        <f>IF(Sample5!L140&gt;0,Sample5!L140,"")</f>
        <v>0.7030674701214541</v>
      </c>
      <c r="D134" s="88" t="str">
        <f>IF(Sample5!M140&gt;0,Sample5!M140,)</f>
        <v/>
      </c>
      <c r="E134" s="162">
        <f t="shared" si="43"/>
        <v>0.52059991645725723</v>
      </c>
      <c r="F134" s="162">
        <f t="shared" si="44"/>
        <v>7.6179232214491147E-2</v>
      </c>
      <c r="G134" s="162">
        <f t="shared" si="45"/>
        <v>4.3522604935827831E-2</v>
      </c>
      <c r="H134" s="162">
        <f t="shared" si="46"/>
        <v>8.9807930693825561E-4</v>
      </c>
      <c r="I134" s="162">
        <f t="shared" si="47"/>
        <v>0.11970183715031898</v>
      </c>
      <c r="J134" s="162">
        <f t="shared" si="53"/>
        <v>8.9807930693824867E-4</v>
      </c>
      <c r="K134" s="162">
        <f t="shared" si="48"/>
        <v>4.5821252922890768E-5</v>
      </c>
      <c r="L134" s="59">
        <f t="shared" si="49"/>
        <v>-7.3407946388188408E-15</v>
      </c>
      <c r="M134" s="162">
        <f t="shared" si="54"/>
        <v>0.70358748035343843</v>
      </c>
      <c r="N134" s="99">
        <f t="shared" si="50"/>
        <v>2.7041064136840279E-7</v>
      </c>
      <c r="O134" s="100">
        <f t="shared" si="55"/>
        <v>5.5218456287567516E-5</v>
      </c>
      <c r="P134" s="100">
        <f t="shared" si="56"/>
        <v>7.1041441355958987E-7</v>
      </c>
      <c r="Q134" s="11">
        <v>132</v>
      </c>
      <c r="R134" s="9">
        <f t="shared" si="51"/>
        <v>0.70314900756290521</v>
      </c>
    </row>
    <row r="135" spans="1:18" x14ac:dyDescent="0.25">
      <c r="A135" s="9">
        <f t="shared" si="52"/>
        <v>-0.11920753741189896</v>
      </c>
      <c r="B135" s="88">
        <f>IF(Sample5!K141&gt;0,Sample5!K141, )</f>
        <v>0.11920753741189896</v>
      </c>
      <c r="C135" s="88">
        <f>IF(Sample5!L141&gt;0,Sample5!L141,"")</f>
        <v>0.70220898252444819</v>
      </c>
      <c r="D135" s="88" t="str">
        <f>IF(Sample5!M141&gt;0,Sample5!M141,)</f>
        <v/>
      </c>
      <c r="E135" s="162">
        <f t="shared" si="43"/>
        <v>0.51920753741189896</v>
      </c>
      <c r="F135" s="162">
        <f t="shared" si="44"/>
        <v>7.6063627139902848E-2</v>
      </c>
      <c r="G135" s="162">
        <f t="shared" si="45"/>
        <v>4.2266372297855077E-2</v>
      </c>
      <c r="H135" s="162">
        <f t="shared" si="46"/>
        <v>8.7753797414103635E-4</v>
      </c>
      <c r="I135" s="162">
        <f t="shared" si="47"/>
        <v>0.11832999943775793</v>
      </c>
      <c r="J135" s="162">
        <f t="shared" si="53"/>
        <v>8.7753797414102941E-4</v>
      </c>
      <c r="K135" s="162">
        <f t="shared" si="48"/>
        <v>4.3814631932220207E-5</v>
      </c>
      <c r="L135" s="59">
        <f t="shared" si="49"/>
        <v>-6.3882232836911099E-15</v>
      </c>
      <c r="M135" s="162">
        <f t="shared" si="54"/>
        <v>0.70338022285361357</v>
      </c>
      <c r="N135" s="99">
        <f t="shared" si="50"/>
        <v>1.3718039086634264E-6</v>
      </c>
      <c r="O135" s="100">
        <f t="shared" si="55"/>
        <v>5.140185665893953E-5</v>
      </c>
      <c r="P135" s="100">
        <f t="shared" si="56"/>
        <v>6.8250088460838147E-7</v>
      </c>
      <c r="Q135" s="11">
        <v>133</v>
      </c>
      <c r="R135" s="9">
        <f t="shared" si="51"/>
        <v>0.70295177903874351</v>
      </c>
    </row>
    <row r="136" spans="1:18" x14ac:dyDescent="0.25">
      <c r="A136" s="9">
        <f t="shared" si="52"/>
        <v>-0.11774885460247587</v>
      </c>
      <c r="B136" s="88">
        <f>IF(Sample5!K142&gt;0,Sample5!K142, )</f>
        <v>0.11774885460247587</v>
      </c>
      <c r="C136" s="88">
        <f>IF(Sample5!L142&gt;0,Sample5!L142,"")</f>
        <v>0.70220898252444819</v>
      </c>
      <c r="D136" s="88" t="str">
        <f>IF(Sample5!M142&gt;0,Sample5!M142,)</f>
        <v/>
      </c>
      <c r="E136" s="162">
        <f t="shared" si="43"/>
        <v>0.51774885460247588</v>
      </c>
      <c r="F136" s="162">
        <f t="shared" si="44"/>
        <v>7.5933176583891579E-2</v>
      </c>
      <c r="G136" s="162">
        <f t="shared" si="45"/>
        <v>4.095916408576971E-2</v>
      </c>
      <c r="H136" s="162">
        <f t="shared" si="46"/>
        <v>8.5651393281458571E-4</v>
      </c>
      <c r="I136" s="162">
        <f t="shared" si="47"/>
        <v>0.11689234066966128</v>
      </c>
      <c r="J136" s="162">
        <f t="shared" si="53"/>
        <v>8.5651393281459265E-4</v>
      </c>
      <c r="K136" s="162">
        <f t="shared" si="48"/>
        <v>4.1806579070833587E-5</v>
      </c>
      <c r="L136" s="59">
        <f t="shared" si="49"/>
        <v>-5.5200288784347549E-15</v>
      </c>
      <c r="M136" s="162">
        <f t="shared" si="54"/>
        <v>0.70316472651397011</v>
      </c>
      <c r="N136" s="99">
        <f t="shared" si="50"/>
        <v>9.1344657350727159E-7</v>
      </c>
      <c r="O136" s="100">
        <f t="shared" si="55"/>
        <v>4.7685789683698357E-5</v>
      </c>
      <c r="P136" s="100">
        <f t="shared" si="56"/>
        <v>6.5420296512057046E-7</v>
      </c>
      <c r="Q136" s="11">
        <v>134</v>
      </c>
      <c r="R136" s="9">
        <f t="shared" si="51"/>
        <v>0.70274654734944608</v>
      </c>
    </row>
    <row r="137" spans="1:18" x14ac:dyDescent="0.25">
      <c r="A137" s="9">
        <f t="shared" si="52"/>
        <v>-0.1162901717930528</v>
      </c>
      <c r="B137" s="88">
        <f>IF(Sample5!K143&gt;0,Sample5!K143, )</f>
        <v>0.1162901717930528</v>
      </c>
      <c r="C137" s="88">
        <f>IF(Sample5!L143&gt;0,Sample5!L143,"")</f>
        <v>0.70257676445646722</v>
      </c>
      <c r="D137" s="88" t="str">
        <f>IF(Sample5!M143&gt;0,Sample5!M143,)</f>
        <v/>
      </c>
      <c r="E137" s="162">
        <f t="shared" si="43"/>
        <v>0.51629017179305281</v>
      </c>
      <c r="F137" s="162">
        <f t="shared" si="44"/>
        <v>7.5792502095608852E-2</v>
      </c>
      <c r="G137" s="162">
        <f t="shared" si="45"/>
        <v>3.9661690025965819E-2</v>
      </c>
      <c r="H137" s="162">
        <f t="shared" si="46"/>
        <v>8.3597967147813063E-4</v>
      </c>
      <c r="I137" s="162">
        <f t="shared" si="47"/>
        <v>0.11545419212157468</v>
      </c>
      <c r="J137" s="162">
        <f t="shared" si="53"/>
        <v>8.3597967147812369E-4</v>
      </c>
      <c r="K137" s="162">
        <f t="shared" si="48"/>
        <v>3.9890497503379868E-5</v>
      </c>
      <c r="L137" s="59">
        <f t="shared" si="49"/>
        <v>-4.7717385598377849E-15</v>
      </c>
      <c r="M137" s="162">
        <f t="shared" si="54"/>
        <v>0.70295099756344492</v>
      </c>
      <c r="N137" s="99">
        <f t="shared" si="50"/>
        <v>1.400504183581872E-7</v>
      </c>
      <c r="O137" s="100">
        <f t="shared" si="55"/>
        <v>4.423806759299608E-5</v>
      </c>
      <c r="P137" s="100">
        <f t="shared" si="56"/>
        <v>6.268547673225942E-7</v>
      </c>
      <c r="Q137" s="11">
        <v>135</v>
      </c>
      <c r="R137" s="9">
        <f t="shared" si="51"/>
        <v>0.7025428439220569</v>
      </c>
    </row>
    <row r="138" spans="1:18" x14ac:dyDescent="0.25">
      <c r="A138" s="9">
        <f t="shared" si="52"/>
        <v>-0.11489779274769434</v>
      </c>
      <c r="B138" s="88">
        <f>IF(Sample5!K144&gt;0,Sample5!K144, )</f>
        <v>0.11489779274769434</v>
      </c>
      <c r="C138" s="88">
        <f>IF(Sample5!L144&gt;0,Sample5!L144,"")</f>
        <v>0.70183765314733426</v>
      </c>
      <c r="D138" s="88" t="str">
        <f>IF(Sample5!M144&gt;0,Sample5!M144,)</f>
        <v/>
      </c>
      <c r="E138" s="162">
        <f t="shared" si="43"/>
        <v>0.51489779274769432</v>
      </c>
      <c r="F138" s="162">
        <f t="shared" si="44"/>
        <v>7.5648031488055406E-2</v>
      </c>
      <c r="G138" s="162">
        <f t="shared" si="45"/>
        <v>3.8432940918299852E-2</v>
      </c>
      <c r="H138" s="162">
        <f t="shared" si="46"/>
        <v>8.1682034133907788E-4</v>
      </c>
      <c r="I138" s="162">
        <f t="shared" si="47"/>
        <v>0.11408097240635526</v>
      </c>
      <c r="J138" s="162">
        <f t="shared" si="53"/>
        <v>8.1682034133907788E-4</v>
      </c>
      <c r="K138" s="162">
        <f t="shared" si="48"/>
        <v>3.8143438920223325E-5</v>
      </c>
      <c r="L138" s="59">
        <f t="shared" si="49"/>
        <v>-4.1522341120972239E-15</v>
      </c>
      <c r="M138" s="162">
        <f t="shared" si="54"/>
        <v>0.7027487297184688</v>
      </c>
      <c r="N138" s="99">
        <f t="shared" si="50"/>
        <v>8.3006051847026913E-7</v>
      </c>
      <c r="O138" s="100">
        <f t="shared" si="55"/>
        <v>4.1179607793680612E-5</v>
      </c>
      <c r="P138" s="100">
        <f t="shared" si="56"/>
        <v>6.0161854753484194E-7</v>
      </c>
      <c r="Q138" s="11">
        <v>136</v>
      </c>
      <c r="R138" s="9">
        <f t="shared" si="51"/>
        <v>0.70234993031215331</v>
      </c>
    </row>
    <row r="139" spans="1:18" x14ac:dyDescent="0.25">
      <c r="A139" s="9">
        <f t="shared" si="52"/>
        <v>-0.11350541370233588</v>
      </c>
      <c r="B139" s="88">
        <f>IF(Sample5!K145&gt;0,Sample5!K145, )</f>
        <v>0.11350541370233588</v>
      </c>
      <c r="C139" s="88">
        <f>IF(Sample5!L145&gt;0,Sample5!L145,"")</f>
        <v>0.70146982812892789</v>
      </c>
      <c r="D139" s="88" t="str">
        <f>IF(Sample5!M145&gt;0,Sample5!M145,)</f>
        <v/>
      </c>
      <c r="E139" s="162">
        <f t="shared" si="43"/>
        <v>0.51350541370233593</v>
      </c>
      <c r="F139" s="162">
        <f t="shared" si="44"/>
        <v>7.5492949337043411E-2</v>
      </c>
      <c r="G139" s="162">
        <f t="shared" si="45"/>
        <v>3.7214386177247261E-2</v>
      </c>
      <c r="H139" s="162">
        <f t="shared" si="46"/>
        <v>7.9807818804521202E-4</v>
      </c>
      <c r="I139" s="162">
        <f t="shared" si="47"/>
        <v>0.11270733551429067</v>
      </c>
      <c r="J139" s="162">
        <f t="shared" si="53"/>
        <v>7.9807818804521202E-4</v>
      </c>
      <c r="K139" s="162">
        <f t="shared" si="48"/>
        <v>3.647285024306277E-5</v>
      </c>
      <c r="L139" s="59">
        <f t="shared" si="49"/>
        <v>-3.6126657221296069E-15</v>
      </c>
      <c r="M139" s="162">
        <f t="shared" si="54"/>
        <v>0.70254826606894216</v>
      </c>
      <c r="N139" s="99">
        <f t="shared" si="50"/>
        <v>1.1630283904622358E-6</v>
      </c>
      <c r="O139" s="100">
        <f t="shared" si="55"/>
        <v>3.8332390132833562E-5</v>
      </c>
      <c r="P139" s="100">
        <f t="shared" si="56"/>
        <v>5.7721367744551658E-7</v>
      </c>
      <c r="Q139" s="11">
        <v>137</v>
      </c>
      <c r="R139" s="9">
        <f t="shared" si="51"/>
        <v>0.70215861721780803</v>
      </c>
    </row>
    <row r="140" spans="1:18" x14ac:dyDescent="0.25">
      <c r="A140" s="9">
        <f t="shared" si="52"/>
        <v>-0.1120467308929128</v>
      </c>
      <c r="B140" s="88">
        <f>IF(Sample5!K146&gt;0,Sample5!K146, )</f>
        <v>0.1120467308929128</v>
      </c>
      <c r="C140" s="88">
        <f>IF(Sample5!L146&gt;0,Sample5!L146,"")</f>
        <v>0.70159251564087444</v>
      </c>
      <c r="D140" s="88" t="str">
        <f>IF(Sample5!M146&gt;0,Sample5!M146,)</f>
        <v/>
      </c>
      <c r="E140" s="162">
        <f t="shared" si="43"/>
        <v>0.51204673089291286</v>
      </c>
      <c r="F140" s="162">
        <f t="shared" si="44"/>
        <v>7.531836316999943E-2</v>
      </c>
      <c r="G140" s="162">
        <f t="shared" si="45"/>
        <v>3.5949491208443207E-2</v>
      </c>
      <c r="H140" s="162">
        <f t="shared" si="46"/>
        <v>7.7887651447015871E-4</v>
      </c>
      <c r="I140" s="162">
        <f t="shared" si="47"/>
        <v>0.11126785437844264</v>
      </c>
      <c r="J140" s="162">
        <f t="shared" si="53"/>
        <v>7.7887651447015871E-4</v>
      </c>
      <c r="K140" s="162">
        <f t="shared" si="48"/>
        <v>3.4801087565788775E-5</v>
      </c>
      <c r="L140" s="59">
        <f t="shared" si="49"/>
        <v>-3.1219471452454532E-15</v>
      </c>
      <c r="M140" s="162">
        <f t="shared" si="54"/>
        <v>0.70234030265026526</v>
      </c>
      <c r="N140" s="99">
        <f t="shared" si="50"/>
        <v>5.5918541141366812E-7</v>
      </c>
      <c r="O140" s="100">
        <f t="shared" si="55"/>
        <v>3.5560307343864068E-5</v>
      </c>
      <c r="P140" s="100">
        <f t="shared" si="56"/>
        <v>5.5251898377662062E-7</v>
      </c>
      <c r="Q140" s="11">
        <v>138</v>
      </c>
      <c r="R140" s="9">
        <f t="shared" si="51"/>
        <v>0.7019600287077058</v>
      </c>
    </row>
    <row r="141" spans="1:18" x14ac:dyDescent="0.25">
      <c r="A141" s="9">
        <f t="shared" si="52"/>
        <v>-0.11065435184755434</v>
      </c>
      <c r="B141" s="88">
        <f>IF(Sample5!K147&gt;0,Sample5!K147, )</f>
        <v>0.11065435184755434</v>
      </c>
      <c r="C141" s="88">
        <f>IF(Sample5!L147&gt;0,Sample5!L147,"")</f>
        <v>0.70097972443603851</v>
      </c>
      <c r="D141" s="88" t="str">
        <f>IF(Sample5!M147&gt;0,Sample5!M147,)</f>
        <v/>
      </c>
      <c r="E141" s="162">
        <f t="shared" si="43"/>
        <v>0.51065435184755437</v>
      </c>
      <c r="F141" s="162">
        <f t="shared" si="44"/>
        <v>7.5139411310222531E-2</v>
      </c>
      <c r="G141" s="162">
        <f t="shared" si="45"/>
        <v>3.4753992856187077E-2</v>
      </c>
      <c r="H141" s="162">
        <f t="shared" si="46"/>
        <v>7.6094768114473577E-4</v>
      </c>
      <c r="I141" s="162">
        <f t="shared" si="47"/>
        <v>0.10989340416640961</v>
      </c>
      <c r="J141" s="162">
        <f t="shared" si="53"/>
        <v>7.6094768114473577E-4</v>
      </c>
      <c r="K141" s="162">
        <f t="shared" si="48"/>
        <v>3.3276807268614536E-5</v>
      </c>
      <c r="L141" s="59">
        <f t="shared" si="49"/>
        <v>-2.7156055182327642E-15</v>
      </c>
      <c r="M141" s="162">
        <f t="shared" si="54"/>
        <v>0.70214385594418527</v>
      </c>
      <c r="N141" s="99">
        <f t="shared" si="50"/>
        <v>1.3552021682600491E-6</v>
      </c>
      <c r="O141" s="100">
        <f t="shared" si="55"/>
        <v>3.3101285088717933E-5</v>
      </c>
      <c r="P141" s="100">
        <f t="shared" si="56"/>
        <v>5.2976037625173357E-7</v>
      </c>
      <c r="Q141" s="11">
        <v>139</v>
      </c>
      <c r="R141" s="9">
        <f t="shared" si="51"/>
        <v>0.70177233546640161</v>
      </c>
    </row>
    <row r="142" spans="1:18" x14ac:dyDescent="0.25">
      <c r="A142" s="9">
        <f t="shared" si="52"/>
        <v>-0.10926197280219607</v>
      </c>
      <c r="B142" s="88">
        <f>IF(Sample5!K148&gt;0,Sample5!K148, )</f>
        <v>0.10926197280219607</v>
      </c>
      <c r="C142" s="88">
        <f>IF(Sample5!L148&gt;0,Sample5!L148,"")</f>
        <v>0.70122475487336744</v>
      </c>
      <c r="D142" s="88" t="str">
        <f>IF(Sample5!M148&gt;0,Sample5!M148,)</f>
        <v/>
      </c>
      <c r="E142" s="162">
        <f t="shared" si="43"/>
        <v>0.50926197280219609</v>
      </c>
      <c r="F142" s="162">
        <f t="shared" si="44"/>
        <v>7.4947700858475838E-2</v>
      </c>
      <c r="G142" s="162">
        <f t="shared" si="45"/>
        <v>3.3570874762352654E-2</v>
      </c>
      <c r="H142" s="162">
        <f t="shared" si="46"/>
        <v>7.4339718136758048E-4</v>
      </c>
      <c r="I142" s="162">
        <f t="shared" si="47"/>
        <v>0.10851857562082849</v>
      </c>
      <c r="J142" s="162">
        <f t="shared" si="53"/>
        <v>7.4339718136758048E-4</v>
      </c>
      <c r="K142" s="162">
        <f t="shared" si="48"/>
        <v>3.1819255947083909E-5</v>
      </c>
      <c r="L142" s="59">
        <f t="shared" si="49"/>
        <v>-2.362554596402054E-15</v>
      </c>
      <c r="M142" s="162">
        <f t="shared" si="54"/>
        <v>0.70194953765395296</v>
      </c>
      <c r="N142" s="99">
        <f t="shared" si="50"/>
        <v>5.2531007903327813E-7</v>
      </c>
      <c r="O142" s="100">
        <f t="shared" si="55"/>
        <v>3.0812171179225169E-5</v>
      </c>
      <c r="P142" s="100">
        <f t="shared" si="56"/>
        <v>5.0777739674513847E-7</v>
      </c>
      <c r="Q142" s="11">
        <v>140</v>
      </c>
      <c r="R142" s="9">
        <f t="shared" si="51"/>
        <v>0.70158658592566958</v>
      </c>
    </row>
    <row r="143" spans="1:18" x14ac:dyDescent="0.25">
      <c r="A143" s="9">
        <f t="shared" si="52"/>
        <v>-0.10793589752090224</v>
      </c>
      <c r="B143" s="88">
        <f>IF(Sample5!K149&gt;0,Sample5!K149, )</f>
        <v>0.10793589752090224</v>
      </c>
      <c r="C143" s="88">
        <f>IF(Sample5!L149&gt;0,Sample5!L149,"")</f>
        <v>0.70097972443603851</v>
      </c>
      <c r="D143" s="88" t="str">
        <f>IF(Sample5!M149&gt;0,Sample5!M149,)</f>
        <v/>
      </c>
      <c r="E143" s="162">
        <f t="shared" si="43"/>
        <v>0.50793589752090229</v>
      </c>
      <c r="F143" s="162">
        <f t="shared" si="44"/>
        <v>7.4752565645874847E-2</v>
      </c>
      <c r="G143" s="162">
        <f t="shared" si="45"/>
        <v>3.2456308430157038E-2</v>
      </c>
      <c r="H143" s="162">
        <f t="shared" si="46"/>
        <v>7.2702344487035608E-4</v>
      </c>
      <c r="I143" s="162">
        <f t="shared" si="47"/>
        <v>0.10720887407603188</v>
      </c>
      <c r="J143" s="162">
        <f t="shared" si="53"/>
        <v>7.2702344487035608E-4</v>
      </c>
      <c r="K143" s="162">
        <f t="shared" si="48"/>
        <v>3.049047862331146E-5</v>
      </c>
      <c r="L143" s="59">
        <f t="shared" si="49"/>
        <v>-2.0694557179010777E-15</v>
      </c>
      <c r="M143" s="162">
        <f t="shared" si="54"/>
        <v>0.70176655652606013</v>
      </c>
      <c r="N143" s="99">
        <f t="shared" si="50"/>
        <v>6.1910473788778504E-7</v>
      </c>
      <c r="O143" s="100">
        <f t="shared" si="55"/>
        <v>2.8779293471631006E-5</v>
      </c>
      <c r="P143" s="100">
        <f t="shared" si="56"/>
        <v>4.8754489496252568E-7</v>
      </c>
      <c r="Q143" s="11">
        <v>141</v>
      </c>
      <c r="R143" s="9">
        <f t="shared" si="51"/>
        <v>0.70141159901151484</v>
      </c>
    </row>
    <row r="144" spans="1:18" x14ac:dyDescent="0.25">
      <c r="A144" s="9">
        <f t="shared" si="52"/>
        <v>-0.10654351847554377</v>
      </c>
      <c r="B144" s="88">
        <f>IF(Sample5!K150&gt;0,Sample5!K150, )</f>
        <v>0.10654351847554377</v>
      </c>
      <c r="C144" s="88">
        <f>IF(Sample5!L150&gt;0,Sample5!L150,"")</f>
        <v>0.70073473681694065</v>
      </c>
      <c r="D144" s="88" t="str">
        <f>IF(Sample5!M150&gt;0,Sample5!M150,)</f>
        <v/>
      </c>
      <c r="E144" s="162">
        <f t="shared" si="43"/>
        <v>0.5065435184755438</v>
      </c>
      <c r="F144" s="162">
        <f t="shared" si="44"/>
        <v>7.4533743839605121E-2</v>
      </c>
      <c r="G144" s="162">
        <f t="shared" si="45"/>
        <v>3.1299596338735886E-2</v>
      </c>
      <c r="H144" s="162">
        <f t="shared" si="46"/>
        <v>7.1017829720276815E-4</v>
      </c>
      <c r="I144" s="162">
        <f t="shared" si="47"/>
        <v>0.10583334017834101</v>
      </c>
      <c r="J144" s="162">
        <f t="shared" si="53"/>
        <v>7.1017829720276815E-4</v>
      </c>
      <c r="K144" s="162">
        <f t="shared" si="48"/>
        <v>2.9154913520280677E-5</v>
      </c>
      <c r="L144" s="59">
        <f t="shared" si="49"/>
        <v>-1.8007817459418417E-15</v>
      </c>
      <c r="M144" s="162">
        <f t="shared" si="54"/>
        <v>0.70157672835504015</v>
      </c>
      <c r="N144" s="99">
        <f t="shared" si="50"/>
        <v>7.0894975023115471E-7</v>
      </c>
      <c r="O144" s="100">
        <f t="shared" si="55"/>
        <v>2.6788859999602E-5</v>
      </c>
      <c r="P144" s="100">
        <f t="shared" si="56"/>
        <v>4.6702112288086011E-7</v>
      </c>
      <c r="Q144" s="11">
        <v>142</v>
      </c>
      <c r="R144" s="9">
        <f t="shared" si="51"/>
        <v>0.70122999521316176</v>
      </c>
    </row>
    <row r="145" spans="1:18" x14ac:dyDescent="0.25">
      <c r="A145" s="9">
        <f t="shared" si="52"/>
        <v>-0.10521744319425014</v>
      </c>
      <c r="B145" s="88">
        <f>IF(Sample5!K151&gt;0,Sample5!K151, )</f>
        <v>0.10521744319425014</v>
      </c>
      <c r="C145" s="88">
        <f>IF(Sample5!L151&gt;0,Sample5!L151,"")</f>
        <v>0.70073116170454264</v>
      </c>
      <c r="D145" s="88" t="str">
        <f>IF(Sample5!M151&gt;0,Sample5!M151,)</f>
        <v/>
      </c>
      <c r="E145" s="162">
        <f t="shared" si="43"/>
        <v>0.50521744319425022</v>
      </c>
      <c r="F145" s="162">
        <f t="shared" si="44"/>
        <v>7.4311356595402403E-2</v>
      </c>
      <c r="G145" s="162">
        <f t="shared" si="45"/>
        <v>3.0211630286293811E-2</v>
      </c>
      <c r="H145" s="162">
        <f t="shared" si="46"/>
        <v>6.9445631255392326E-4</v>
      </c>
      <c r="I145" s="162">
        <f t="shared" si="47"/>
        <v>0.10452298688169621</v>
      </c>
      <c r="J145" s="162">
        <f t="shared" si="53"/>
        <v>6.9445631255392326E-4</v>
      </c>
      <c r="K145" s="162">
        <f t="shared" si="48"/>
        <v>2.7937349557090085E-5</v>
      </c>
      <c r="L145" s="59">
        <f t="shared" si="49"/>
        <v>-1.5765166949675982E-15</v>
      </c>
      <c r="M145" s="162">
        <f t="shared" si="54"/>
        <v>0.70139824167843579</v>
      </c>
      <c r="N145" s="99">
        <f t="shared" si="50"/>
        <v>4.4499569156928255E-7</v>
      </c>
      <c r="O145" s="100">
        <f t="shared" si="55"/>
        <v>2.5021255055909894E-5</v>
      </c>
      <c r="P145" s="100">
        <f t="shared" si="56"/>
        <v>4.4814329620736852E-7</v>
      </c>
      <c r="Q145" s="11">
        <v>143</v>
      </c>
      <c r="R145" s="9">
        <f t="shared" si="51"/>
        <v>0.70105918454292837</v>
      </c>
    </row>
    <row r="146" spans="1:18" x14ac:dyDescent="0.25">
      <c r="A146" s="9">
        <f t="shared" si="52"/>
        <v>-0.1038913679129565</v>
      </c>
      <c r="B146" s="88">
        <f>IF(Sample5!K152&gt;0,Sample5!K152, )</f>
        <v>0.1038913679129565</v>
      </c>
      <c r="C146" s="88">
        <f>IF(Sample5!L152&gt;0,Sample5!L152,"")</f>
        <v>0.70097612668640152</v>
      </c>
      <c r="D146" s="88" t="str">
        <f>IF(Sample5!M152&gt;0,Sample5!M152,)</f>
        <v/>
      </c>
      <c r="E146" s="162">
        <f t="shared" si="43"/>
        <v>0.50389136791295652</v>
      </c>
      <c r="F146" s="162">
        <f t="shared" si="44"/>
        <v>7.4074608742368597E-2</v>
      </c>
      <c r="G146" s="162">
        <f t="shared" si="45"/>
        <v>2.9137720784953705E-2</v>
      </c>
      <c r="H146" s="162">
        <f t="shared" si="46"/>
        <v>6.7903838563419805E-4</v>
      </c>
      <c r="I146" s="162">
        <f t="shared" si="47"/>
        <v>0.1032123295273223</v>
      </c>
      <c r="J146" s="162">
        <f t="shared" si="53"/>
        <v>6.7903838563419805E-4</v>
      </c>
      <c r="K146" s="162">
        <f t="shared" si="48"/>
        <v>2.6770611450417106E-5</v>
      </c>
      <c r="L146" s="59">
        <f t="shared" si="49"/>
        <v>-1.3811174426335992E-15</v>
      </c>
      <c r="M146" s="162">
        <f t="shared" si="54"/>
        <v>0.70122211033165482</v>
      </c>
      <c r="N146" s="99">
        <f t="shared" si="50"/>
        <v>6.0507953732101538E-8</v>
      </c>
      <c r="O146" s="100">
        <f t="shared" si="55"/>
        <v>2.3370211510090578E-5</v>
      </c>
      <c r="P146" s="100">
        <f t="shared" si="56"/>
        <v>4.2990075455924094E-7</v>
      </c>
      <c r="Q146" s="11">
        <v>144</v>
      </c>
      <c r="R146" s="9">
        <f t="shared" si="51"/>
        <v>0.70089058075121802</v>
      </c>
    </row>
    <row r="147" spans="1:18" x14ac:dyDescent="0.25">
      <c r="A147" s="9">
        <f t="shared" si="52"/>
        <v>-0.10256529263166266</v>
      </c>
      <c r="B147" s="88">
        <f>IF(Sample5!K153&gt;0,Sample5!K153, )</f>
        <v>0.10256529263166266</v>
      </c>
      <c r="C147" s="88">
        <f>IF(Sample5!L153&gt;0,Sample5!L153,"")</f>
        <v>0.70024136017243832</v>
      </c>
      <c r="D147" s="88" t="str">
        <f>IF(Sample5!M153&gt;0,Sample5!M153,)</f>
        <v/>
      </c>
      <c r="E147" s="162">
        <f t="shared" si="43"/>
        <v>0.50256529263166272</v>
      </c>
      <c r="F147" s="162">
        <f t="shared" si="44"/>
        <v>7.3822784160208793E-2</v>
      </c>
      <c r="G147" s="162">
        <f t="shared" si="45"/>
        <v>2.8078592591223722E-2</v>
      </c>
      <c r="H147" s="162">
        <f t="shared" si="46"/>
        <v>6.6391588023013981E-4</v>
      </c>
      <c r="I147" s="162">
        <f t="shared" si="47"/>
        <v>0.10190137675143252</v>
      </c>
      <c r="J147" s="162">
        <f t="shared" si="53"/>
        <v>6.6391588023013981E-4</v>
      </c>
      <c r="K147" s="162">
        <f t="shared" si="48"/>
        <v>2.5652579322024069E-5</v>
      </c>
      <c r="L147" s="59">
        <f t="shared" si="49"/>
        <v>-1.2101430968413475E-15</v>
      </c>
      <c r="M147" s="162">
        <f t="shared" si="54"/>
        <v>0.70104844388497656</v>
      </c>
      <c r="N147" s="99">
        <f t="shared" si="50"/>
        <v>6.5138411904450334E-7</v>
      </c>
      <c r="O147" s="100">
        <f t="shared" si="55"/>
        <v>2.1828051893362757E-5</v>
      </c>
      <c r="P147" s="100">
        <f t="shared" si="56"/>
        <v>4.122767792982385E-7</v>
      </c>
      <c r="Q147" s="11">
        <v>145</v>
      </c>
      <c r="R147" s="9">
        <f t="shared" si="51"/>
        <v>0.70072429762480237</v>
      </c>
    </row>
    <row r="148" spans="1:18" x14ac:dyDescent="0.25">
      <c r="A148" s="9">
        <f t="shared" si="52"/>
        <v>-0.10123921735036902</v>
      </c>
      <c r="B148" s="88">
        <f>IF(Sample5!K154&gt;0,Sample5!K154, )</f>
        <v>0.10123921735036902</v>
      </c>
      <c r="C148" s="88">
        <f>IF(Sample5!L154&gt;0,Sample5!L154,"")</f>
        <v>0.70036365980440096</v>
      </c>
      <c r="D148" s="88" t="str">
        <f>IF(Sample5!M154&gt;0,Sample5!M154,)</f>
        <v/>
      </c>
      <c r="E148" s="162">
        <f t="shared" si="43"/>
        <v>0.50123921735036903</v>
      </c>
      <c r="F148" s="162">
        <f t="shared" si="44"/>
        <v>7.3555158383431934E-2</v>
      </c>
      <c r="G148" s="162">
        <f t="shared" si="45"/>
        <v>2.7034978486536382E-2</v>
      </c>
      <c r="H148" s="162">
        <f t="shared" si="46"/>
        <v>6.4908048040070165E-4</v>
      </c>
      <c r="I148" s="162">
        <f t="shared" si="47"/>
        <v>0.10059013686996832</v>
      </c>
      <c r="J148" s="162">
        <f t="shared" si="53"/>
        <v>6.4908048040070165E-4</v>
      </c>
      <c r="K148" s="162">
        <f t="shared" si="48"/>
        <v>2.4581221564519316E-5</v>
      </c>
      <c r="L148" s="59">
        <f t="shared" si="49"/>
        <v>-1.0591527654923432E-15</v>
      </c>
      <c r="M148" s="162">
        <f t="shared" si="54"/>
        <v>0.70087735332496126</v>
      </c>
      <c r="N148" s="99">
        <f t="shared" si="50"/>
        <v>2.6388103306563414E-7</v>
      </c>
      <c r="O148" s="100">
        <f t="shared" si="55"/>
        <v>2.0387603281232797E-5</v>
      </c>
      <c r="P148" s="100">
        <f t="shared" si="56"/>
        <v>3.9525473374075558E-7</v>
      </c>
      <c r="Q148" s="11">
        <v>146</v>
      </c>
      <c r="R148" s="9">
        <f t="shared" si="51"/>
        <v>0.70056045021036639</v>
      </c>
    </row>
    <row r="149" spans="1:18" x14ac:dyDescent="0.25">
      <c r="A149" s="9">
        <f t="shared" si="52"/>
        <v>-9.9979445833140002E-2</v>
      </c>
      <c r="B149" s="88">
        <f>IF(Sample5!K155&gt;0,Sample5!K155, )</f>
        <v>9.9979445833140002E-2</v>
      </c>
      <c r="C149" s="88">
        <f>IF(Sample5!L155&gt;0,Sample5!L155,"")</f>
        <v>0.70036720096292238</v>
      </c>
      <c r="D149" s="88" t="str">
        <f>IF(Sample5!M155&gt;0,Sample5!M155,)</f>
        <v/>
      </c>
      <c r="E149" s="162">
        <f t="shared" si="43"/>
        <v>0.49997944583314002</v>
      </c>
      <c r="F149" s="162">
        <f t="shared" si="44"/>
        <v>7.3285613834431468E-2</v>
      </c>
      <c r="G149" s="162">
        <f t="shared" si="45"/>
        <v>2.6058586515759777E-2</v>
      </c>
      <c r="H149" s="162">
        <f t="shared" si="46"/>
        <v>6.3524548294875693E-4</v>
      </c>
      <c r="I149" s="162">
        <f t="shared" si="47"/>
        <v>9.9344200350191245E-2</v>
      </c>
      <c r="J149" s="162">
        <f t="shared" si="53"/>
        <v>6.3524548294875693E-4</v>
      </c>
      <c r="K149" s="162">
        <f t="shared" si="48"/>
        <v>2.3604889547465432E-5</v>
      </c>
      <c r="L149" s="59">
        <f t="shared" si="49"/>
        <v>-9.3480778673433821E-16</v>
      </c>
      <c r="M149" s="162">
        <f t="shared" si="54"/>
        <v>0.70071730507035568</v>
      </c>
      <c r="N149" s="99">
        <f t="shared" si="50"/>
        <v>1.2257288604166924E-7</v>
      </c>
      <c r="O149" s="100">
        <f t="shared" si="55"/>
        <v>1.9107278118598859E-5</v>
      </c>
      <c r="P149" s="100">
        <f t="shared" si="56"/>
        <v>3.796262874513298E-7</v>
      </c>
      <c r="Q149" s="11">
        <v>147</v>
      </c>
      <c r="R149" s="9">
        <f t="shared" si="51"/>
        <v>0.70040715667095454</v>
      </c>
    </row>
    <row r="150" spans="1:18" x14ac:dyDescent="0.25">
      <c r="A150" s="9">
        <f t="shared" si="52"/>
        <v>-9.8719674315910985E-2</v>
      </c>
      <c r="B150" s="88">
        <f>IF(Sample5!K156&gt;0,Sample5!K156, )</f>
        <v>9.8719674315910985E-2</v>
      </c>
      <c r="C150" s="88">
        <f>IF(Sample5!L156&gt;0,Sample5!L156,"")</f>
        <v>0.69987398675100621</v>
      </c>
      <c r="D150" s="88" t="str">
        <f>IF(Sample5!M156&gt;0,Sample5!M156,)</f>
        <v/>
      </c>
      <c r="E150" s="162">
        <f t="shared" si="43"/>
        <v>0.49871967431591102</v>
      </c>
      <c r="F150" s="162">
        <f t="shared" si="44"/>
        <v>7.3000524484046536E-2</v>
      </c>
      <c r="G150" s="162">
        <f t="shared" si="45"/>
        <v>2.5097494088344302E-2</v>
      </c>
      <c r="H150" s="162">
        <f t="shared" si="46"/>
        <v>6.2165574352014696E-4</v>
      </c>
      <c r="I150" s="162">
        <f t="shared" si="47"/>
        <v>9.8098018572390838E-2</v>
      </c>
      <c r="J150" s="162">
        <f t="shared" si="53"/>
        <v>6.2165574352014696E-4</v>
      </c>
      <c r="K150" s="162">
        <f t="shared" si="48"/>
        <v>2.2667321940143284E-5</v>
      </c>
      <c r="L150" s="59">
        <f t="shared" si="49"/>
        <v>-8.2378548427183222E-16</v>
      </c>
      <c r="M150" s="162">
        <f t="shared" si="54"/>
        <v>0.70055977858734653</v>
      </c>
      <c r="N150" s="99">
        <f t="shared" si="50"/>
        <v>4.703104427910303E-7</v>
      </c>
      <c r="O150" s="100">
        <f t="shared" si="55"/>
        <v>1.7907319273749996E-5</v>
      </c>
      <c r="P150" s="100">
        <f t="shared" si="56"/>
        <v>3.6451215978000736E-7</v>
      </c>
      <c r="Q150" s="11">
        <v>148</v>
      </c>
      <c r="R150" s="9">
        <f t="shared" si="51"/>
        <v>0.70025626515985029</v>
      </c>
    </row>
    <row r="151" spans="1:18" x14ac:dyDescent="0.25">
      <c r="A151" s="9">
        <f t="shared" si="52"/>
        <v>-9.7393599034617154E-2</v>
      </c>
      <c r="B151" s="88">
        <f>IF(Sample5!K157&gt;0,Sample5!K157, )</f>
        <v>9.7393599034617154E-2</v>
      </c>
      <c r="C151" s="88">
        <f>IF(Sample5!L157&gt;0,Sample5!L157,"")</f>
        <v>0.7001188018724348</v>
      </c>
      <c r="D151" s="88"/>
      <c r="E151" s="162">
        <f t="shared" si="43"/>
        <v>0.49739359903461716</v>
      </c>
      <c r="F151" s="162">
        <f t="shared" si="44"/>
        <v>7.2682951603849258E-2</v>
      </c>
      <c r="G151" s="162">
        <f t="shared" si="45"/>
        <v>2.4103038743451391E-2</v>
      </c>
      <c r="H151" s="162">
        <f t="shared" si="46"/>
        <v>6.0760868731650486E-4</v>
      </c>
      <c r="I151" s="162">
        <f t="shared" si="47"/>
        <v>9.6785990347300649E-2</v>
      </c>
      <c r="J151" s="162">
        <f t="shared" si="53"/>
        <v>6.0760868731650486E-4</v>
      </c>
      <c r="K151" s="162">
        <f t="shared" si="48"/>
        <v>2.1720597297635009E-5</v>
      </c>
      <c r="L151" s="59">
        <f t="shared" si="49"/>
        <v>-7.2164496600632572E-16</v>
      </c>
      <c r="M151" s="162">
        <f t="shared" si="54"/>
        <v>0.70039679084872652</v>
      </c>
      <c r="N151" s="99">
        <f t="shared" si="50"/>
        <v>7.7277870939718975E-8</v>
      </c>
      <c r="O151" s="100">
        <f t="shared" si="55"/>
        <v>1.6725491143919852E-5</v>
      </c>
      <c r="P151" s="100">
        <f t="shared" si="56"/>
        <v>3.4914295151912953E-7</v>
      </c>
      <c r="Q151" s="11">
        <v>149</v>
      </c>
      <c r="R151" s="9">
        <f t="shared" si="51"/>
        <v>0.70010013567070206</v>
      </c>
    </row>
    <row r="152" spans="1:18" x14ac:dyDescent="0.25">
      <c r="A152" s="9">
        <f t="shared" si="52"/>
        <v>-9.6133827517388137E-2</v>
      </c>
      <c r="B152" s="88">
        <f>IF(Sample5!K158&gt;0,Sample5!K158, )</f>
        <v>9.6133827517388137E-2</v>
      </c>
      <c r="C152" s="88">
        <f>IF(Sample5!L158&gt;0,Sample5!L158,"")</f>
        <v>0.69999976152059462</v>
      </c>
      <c r="D152" s="88" t="str">
        <f>IF(Sample5!M158&gt;0,Sample5!M158,)</f>
        <v/>
      </c>
      <c r="E152" s="162">
        <f t="shared" si="43"/>
        <v>0.49613382751738816</v>
      </c>
      <c r="F152" s="162">
        <f t="shared" si="44"/>
        <v>7.236400810720818E-2</v>
      </c>
      <c r="G152" s="162">
        <f t="shared" si="45"/>
        <v>2.3175316835801041E-2</v>
      </c>
      <c r="H152" s="162">
        <f t="shared" si="46"/>
        <v>5.9450257437891618E-4</v>
      </c>
      <c r="I152" s="162">
        <f t="shared" si="47"/>
        <v>9.5539324943009221E-2</v>
      </c>
      <c r="J152" s="162">
        <f t="shared" si="53"/>
        <v>5.9450257437891618E-4</v>
      </c>
      <c r="K152" s="162">
        <f t="shared" si="48"/>
        <v>2.0857847175099011E-5</v>
      </c>
      <c r="L152" s="59">
        <f t="shared" si="49"/>
        <v>-6.350475700855693E-16</v>
      </c>
      <c r="M152" s="162">
        <f t="shared" si="54"/>
        <v>0.70024473966018363</v>
      </c>
      <c r="N152" s="99">
        <f t="shared" si="50"/>
        <v>6.0014288876494338E-8</v>
      </c>
      <c r="O152" s="100">
        <f t="shared" si="55"/>
        <v>1.5675050855650073E-5</v>
      </c>
      <c r="P152" s="100">
        <f t="shared" si="56"/>
        <v>3.3504130198807724E-7</v>
      </c>
      <c r="Q152" s="11">
        <v>150</v>
      </c>
      <c r="R152" s="9">
        <f t="shared" si="51"/>
        <v>0.69995448333120103</v>
      </c>
    </row>
    <row r="153" spans="1:18" x14ac:dyDescent="0.25">
      <c r="A153" s="9">
        <f t="shared" si="52"/>
        <v>-9.4940359764223742E-2</v>
      </c>
      <c r="B153" s="88">
        <f>IF(Sample5!K159&gt;0,Sample5!K159, )</f>
        <v>9.4940359764223742E-2</v>
      </c>
      <c r="C153" s="88">
        <f>IF(Sample5!L159&gt;0,Sample5!L159,"")</f>
        <v>0.69950670972394158</v>
      </c>
      <c r="D153" s="88" t="str">
        <f>IF(Sample5!M159&gt;0,Sample5!M159,)</f>
        <v/>
      </c>
      <c r="E153" s="162">
        <f t="shared" si="43"/>
        <v>0.49494035976422379</v>
      </c>
      <c r="F153" s="162">
        <f t="shared" si="44"/>
        <v>7.2045787858004195E-2</v>
      </c>
      <c r="G153" s="162">
        <f t="shared" si="45"/>
        <v>2.2312276708437759E-2</v>
      </c>
      <c r="H153" s="162">
        <f t="shared" si="46"/>
        <v>5.8229519778178751E-4</v>
      </c>
      <c r="I153" s="162">
        <f t="shared" si="47"/>
        <v>9.4358064566441954E-2</v>
      </c>
      <c r="J153" s="162">
        <f t="shared" si="53"/>
        <v>5.8229519778178751E-4</v>
      </c>
      <c r="K153" s="162">
        <f t="shared" si="48"/>
        <v>2.0072127787596521E-5</v>
      </c>
      <c r="L153" s="59">
        <f t="shared" si="49"/>
        <v>-5.6399329650956365E-16</v>
      </c>
      <c r="M153" s="162">
        <f t="shared" si="54"/>
        <v>0.70010328230472219</v>
      </c>
      <c r="N153" s="99">
        <f t="shared" si="50"/>
        <v>3.5589884413923469E-7</v>
      </c>
      <c r="O153" s="100">
        <f t="shared" si="55"/>
        <v>1.4740797610171647E-5</v>
      </c>
      <c r="P153" s="100">
        <f t="shared" si="56"/>
        <v>3.2211799715416266E-7</v>
      </c>
      <c r="Q153" s="11">
        <v>151</v>
      </c>
      <c r="R153" s="9">
        <f t="shared" si="51"/>
        <v>0.69981898603120496</v>
      </c>
    </row>
    <row r="154" spans="1:18" x14ac:dyDescent="0.25">
      <c r="A154" s="9">
        <f t="shared" si="52"/>
        <v>-9.3680588246994725E-2</v>
      </c>
      <c r="B154" s="88">
        <f>IF(Sample5!K160&gt;0,Sample5!K160, )</f>
        <v>9.3680588246994725E-2</v>
      </c>
      <c r="C154" s="88">
        <f>IF(Sample5!L160&gt;0,Sample5!L160,"")</f>
        <v>0.69962921444011539</v>
      </c>
      <c r="D154" s="88" t="str">
        <f>IF(Sample5!M160&gt;0,Sample5!M160,)</f>
        <v/>
      </c>
      <c r="E154" s="162">
        <f t="shared" si="43"/>
        <v>0.49368058824699473</v>
      </c>
      <c r="F154" s="162">
        <f t="shared" si="44"/>
        <v>7.1692365922135903E-2</v>
      </c>
      <c r="G154" s="162">
        <f t="shared" si="45"/>
        <v>2.1418597655487065E-2</v>
      </c>
      <c r="H154" s="162">
        <f t="shared" si="46"/>
        <v>5.6962466937175715E-4</v>
      </c>
      <c r="I154" s="162">
        <f t="shared" si="47"/>
        <v>9.3110963577622968E-2</v>
      </c>
      <c r="J154" s="162">
        <f t="shared" si="53"/>
        <v>5.6962466937175715E-4</v>
      </c>
      <c r="K154" s="162">
        <f t="shared" si="48"/>
        <v>1.9274835173440966E-5</v>
      </c>
      <c r="L154" s="59">
        <f t="shared" si="49"/>
        <v>-4.9737991503205775E-16</v>
      </c>
      <c r="M154" s="162">
        <f t="shared" si="54"/>
        <v>0.69995678851151322</v>
      </c>
      <c r="N154" s="99">
        <f t="shared" si="50"/>
        <v>1.0730477225215013E-7</v>
      </c>
      <c r="O154" s="100">
        <f t="shared" si="55"/>
        <v>1.3814961156754283E-5</v>
      </c>
      <c r="P154" s="100">
        <f t="shared" si="56"/>
        <v>3.0892443174604668E-7</v>
      </c>
      <c r="Q154" s="11">
        <v>152</v>
      </c>
      <c r="R154" s="9">
        <f t="shared" si="51"/>
        <v>0.69967867841989173</v>
      </c>
    </row>
    <row r="155" spans="1:18" x14ac:dyDescent="0.25">
      <c r="A155" s="9">
        <f t="shared" si="52"/>
        <v>-9.2487120493830524E-2</v>
      </c>
      <c r="B155" s="88">
        <f>IF(Sample5!K161&gt;0,Sample5!K161, )</f>
        <v>9.2487120493830524E-2</v>
      </c>
      <c r="C155" s="88">
        <f>IF(Sample5!L161&gt;0,Sample5!L161,"")</f>
        <v>0.6997517298824848</v>
      </c>
      <c r="D155" s="88" t="str">
        <f>IF(Sample5!M161&gt;0,Sample5!M161,)</f>
        <v/>
      </c>
      <c r="E155" s="162">
        <f t="shared" si="43"/>
        <v>0.49248712049383053</v>
      </c>
      <c r="F155" s="162">
        <f t="shared" si="44"/>
        <v>7.1340432695190803E-2</v>
      </c>
      <c r="G155" s="162">
        <f t="shared" si="45"/>
        <v>2.058886803282968E-2</v>
      </c>
      <c r="H155" s="162">
        <f t="shared" si="46"/>
        <v>5.5781976581004145E-4</v>
      </c>
      <c r="I155" s="162">
        <f t="shared" si="47"/>
        <v>9.1929300728020483E-2</v>
      </c>
      <c r="J155" s="162">
        <f t="shared" si="53"/>
        <v>5.5781976581004145E-4</v>
      </c>
      <c r="K155" s="162">
        <f t="shared" si="48"/>
        <v>1.854873037524396E-5</v>
      </c>
      <c r="L155" s="59">
        <f t="shared" si="49"/>
        <v>-4.4186876380080254E-16</v>
      </c>
      <c r="M155" s="162">
        <f t="shared" si="54"/>
        <v>0.69982075740628291</v>
      </c>
      <c r="N155" s="99">
        <f t="shared" si="50"/>
        <v>4.7647990416993704E-9</v>
      </c>
      <c r="O155" s="100">
        <f t="shared" si="55"/>
        <v>1.2991534564744681E-5</v>
      </c>
      <c r="P155" s="100">
        <f t="shared" si="56"/>
        <v>2.9683780156187858E-7</v>
      </c>
      <c r="Q155" s="11">
        <v>153</v>
      </c>
      <c r="R155" s="9">
        <f t="shared" si="51"/>
        <v>0.69954841086913444</v>
      </c>
    </row>
    <row r="156" spans="1:18" x14ac:dyDescent="0.25">
      <c r="A156" s="9">
        <f t="shared" si="52"/>
        <v>-9.1293652740666129E-2</v>
      </c>
      <c r="B156" s="88">
        <f>IF(Sample5!K162&gt;0,Sample5!K162, )</f>
        <v>9.1293652740666129E-2</v>
      </c>
      <c r="C156" s="88">
        <f>IF(Sample5!L162&gt;0,Sample5!L162,"")</f>
        <v>0.69975494522152659</v>
      </c>
      <c r="D156" s="88"/>
      <c r="E156" s="162">
        <f t="shared" si="43"/>
        <v>0.49129365274066616</v>
      </c>
      <c r="F156" s="162">
        <f t="shared" si="44"/>
        <v>7.0971370011773657E-2</v>
      </c>
      <c r="G156" s="162">
        <f t="shared" si="45"/>
        <v>1.9776079159123897E-2</v>
      </c>
      <c r="H156" s="162">
        <f t="shared" si="46"/>
        <v>5.4620356976857465E-4</v>
      </c>
      <c r="I156" s="162">
        <f t="shared" si="47"/>
        <v>9.0747449170897554E-2</v>
      </c>
      <c r="J156" s="162">
        <f t="shared" si="53"/>
        <v>5.4620356976857465E-4</v>
      </c>
      <c r="K156" s="162">
        <f t="shared" si="48"/>
        <v>1.7849970908097539E-5</v>
      </c>
      <c r="L156" s="59">
        <f t="shared" si="49"/>
        <v>-3.9079850466804746E-16</v>
      </c>
      <c r="M156" s="162">
        <f t="shared" si="54"/>
        <v>0.69968747813205245</v>
      </c>
      <c r="N156" s="99">
        <f t="shared" si="50"/>
        <v>4.5518081621113486E-9</v>
      </c>
      <c r="O156" s="100">
        <f t="shared" si="55"/>
        <v>1.2217172028708588E-5</v>
      </c>
      <c r="P156" s="100">
        <f t="shared" si="56"/>
        <v>2.8514147297119847E-7</v>
      </c>
      <c r="Q156" s="11">
        <v>154</v>
      </c>
      <c r="R156" s="9">
        <f t="shared" si="51"/>
        <v>0.69942080301596266</v>
      </c>
    </row>
    <row r="157" spans="1:18" x14ac:dyDescent="0.25">
      <c r="A157" s="9">
        <f t="shared" si="52"/>
        <v>-9.0100184987501733E-2</v>
      </c>
      <c r="B157" s="88">
        <f>IF(Sample5!K163&gt;0,Sample5!K163, )</f>
        <v>9.0100184987501733E-2</v>
      </c>
      <c r="C157" s="88">
        <f>IF(Sample5!L163&gt;0,Sample5!L163,"")</f>
        <v>0.69951017174068997</v>
      </c>
      <c r="D157" s="88" t="str">
        <f>IF(Sample5!M163&gt;0,Sample5!M163,)</f>
        <v/>
      </c>
      <c r="E157" s="162">
        <f t="shared" si="43"/>
        <v>0.49010018498750174</v>
      </c>
      <c r="F157" s="162">
        <f t="shared" si="44"/>
        <v>7.0584728680842937E-2</v>
      </c>
      <c r="G157" s="162">
        <f t="shared" si="45"/>
        <v>1.8980684671326103E-2</v>
      </c>
      <c r="H157" s="162">
        <f t="shared" si="46"/>
        <v>5.3477163533269256E-4</v>
      </c>
      <c r="I157" s="162">
        <f t="shared" si="47"/>
        <v>8.956541335216904E-2</v>
      </c>
      <c r="J157" s="162">
        <f t="shared" si="53"/>
        <v>5.3477163533269256E-4</v>
      </c>
      <c r="K157" s="162">
        <f t="shared" si="48"/>
        <v>1.7177527519055908E-5</v>
      </c>
      <c r="L157" s="59">
        <f t="shared" si="49"/>
        <v>-3.486100297322931E-16</v>
      </c>
      <c r="M157" s="162">
        <f t="shared" si="54"/>
        <v>0.69955701973917772</v>
      </c>
      <c r="N157" s="99">
        <f t="shared" si="50"/>
        <v>2.1947349623085495E-9</v>
      </c>
      <c r="O157" s="100">
        <f t="shared" si="55"/>
        <v>1.1488951841619315E-5</v>
      </c>
      <c r="P157" s="100">
        <f t="shared" si="56"/>
        <v>2.7382476684161874E-7</v>
      </c>
      <c r="Q157" s="11">
        <v>155</v>
      </c>
      <c r="R157" s="9">
        <f t="shared" si="51"/>
        <v>0.69929592608137847</v>
      </c>
    </row>
    <row r="158" spans="1:18" x14ac:dyDescent="0.25">
      <c r="A158" s="9">
        <f t="shared" si="52"/>
        <v>-8.8973020998402153E-2</v>
      </c>
      <c r="B158" s="88">
        <f>IF(Sample5!K164&gt;0,Sample5!K164, )</f>
        <v>8.8973020998402153E-2</v>
      </c>
      <c r="C158" s="88">
        <f>IF(Sample5!L164&gt;0,Sample5!L164,"")</f>
        <v>0.69951017174068997</v>
      </c>
      <c r="D158" s="88" t="str">
        <f>IF(Sample5!M164&gt;0,Sample5!M164,)</f>
        <v/>
      </c>
      <c r="E158" s="162">
        <f t="shared" si="43"/>
        <v>0.48897302099840217</v>
      </c>
      <c r="F158" s="162">
        <f t="shared" si="44"/>
        <v>7.0203043570408977E-2</v>
      </c>
      <c r="G158" s="162">
        <f t="shared" si="45"/>
        <v>1.8245837313474414E-2</v>
      </c>
      <c r="H158" s="162">
        <f t="shared" si="46"/>
        <v>5.2414011451876186E-4</v>
      </c>
      <c r="I158" s="162">
        <f t="shared" si="47"/>
        <v>8.8448880883883391E-2</v>
      </c>
      <c r="J158" s="162">
        <f t="shared" si="53"/>
        <v>5.2414011451876186E-4</v>
      </c>
      <c r="K158" s="162">
        <f t="shared" si="48"/>
        <v>1.6565712614209586E-5</v>
      </c>
      <c r="L158" s="59">
        <f t="shared" si="49"/>
        <v>-3.1086244689503898E-16</v>
      </c>
      <c r="M158" s="162">
        <f t="shared" si="54"/>
        <v>0.6994364580347936</v>
      </c>
      <c r="N158" s="99">
        <f t="shared" si="50"/>
        <v>5.4337104369768523E-9</v>
      </c>
      <c r="O158" s="100">
        <f t="shared" si="55"/>
        <v>1.0841078169574361E-5</v>
      </c>
      <c r="P158" s="100">
        <f t="shared" si="56"/>
        <v>2.6347590071700447E-7</v>
      </c>
      <c r="Q158" s="11">
        <v>156</v>
      </c>
      <c r="R158" s="9">
        <f t="shared" si="51"/>
        <v>0.6991805550461957</v>
      </c>
    </row>
    <row r="159" spans="1:18" x14ac:dyDescent="0.25">
      <c r="A159" s="9">
        <f t="shared" si="52"/>
        <v>-8.7845857009302392E-2</v>
      </c>
      <c r="B159" s="88">
        <f>IF(Sample5!K165&gt;0,Sample5!K165, )</f>
        <v>8.7845857009302392E-2</v>
      </c>
      <c r="C159" s="88">
        <f>IF(Sample5!L165&gt;0,Sample5!L165,"")</f>
        <v>0.69926200165240548</v>
      </c>
      <c r="D159" s="88" t="str">
        <f>IF(Sample5!M165&gt;0,Sample5!M165,)</f>
        <v/>
      </c>
      <c r="E159" s="162">
        <f t="shared" si="43"/>
        <v>0.48784585700930239</v>
      </c>
      <c r="F159" s="162">
        <f t="shared" si="44"/>
        <v>6.9804964879533166E-2</v>
      </c>
      <c r="G159" s="162">
        <f t="shared" si="45"/>
        <v>1.7527226545026892E-2</v>
      </c>
      <c r="H159" s="162">
        <f t="shared" si="46"/>
        <v>5.1366558474233437E-4</v>
      </c>
      <c r="I159" s="162">
        <f t="shared" si="47"/>
        <v>8.7332191424560057E-2</v>
      </c>
      <c r="J159" s="162">
        <f t="shared" si="53"/>
        <v>5.1366558474233437E-4</v>
      </c>
      <c r="K159" s="162">
        <f t="shared" si="48"/>
        <v>1.5975683222721923E-5</v>
      </c>
      <c r="L159" s="59">
        <f t="shared" si="49"/>
        <v>-2.7755575615628529E-16</v>
      </c>
      <c r="M159" s="162">
        <f t="shared" si="54"/>
        <v>0.69931852212329748</v>
      </c>
      <c r="N159" s="99">
        <f t="shared" si="50"/>
        <v>3.1945636298530133E-9</v>
      </c>
      <c r="O159" s="100">
        <f t="shared" si="55"/>
        <v>1.0229729127613217E-5</v>
      </c>
      <c r="P159" s="100">
        <f t="shared" si="56"/>
        <v>2.5344766071852631E-7</v>
      </c>
      <c r="Q159" s="11">
        <v>157</v>
      </c>
      <c r="R159" s="9">
        <f t="shared" si="51"/>
        <v>0.69906773315554949</v>
      </c>
    </row>
    <row r="160" spans="1:18" x14ac:dyDescent="0.25">
      <c r="A160" s="9">
        <f t="shared" si="52"/>
        <v>-8.6718693020202811E-2</v>
      </c>
      <c r="B160" s="88">
        <f>IF(Sample5!K166&gt;0,Sample5!K166, )</f>
        <v>8.6718693020202811E-2</v>
      </c>
      <c r="C160" s="88">
        <f>IF(Sample5!L166&gt;0,Sample5!L166,"")</f>
        <v>0.69926200165240548</v>
      </c>
      <c r="D160" s="88" t="str">
        <f>IF(Sample5!M166&gt;0,Sample5!M166,)</f>
        <v/>
      </c>
      <c r="E160" s="162">
        <f t="shared" si="43"/>
        <v>0.48671869302020282</v>
      </c>
      <c r="F160" s="162">
        <f t="shared" si="44"/>
        <v>6.9390182188914878E-2</v>
      </c>
      <c r="G160" s="162">
        <f t="shared" si="45"/>
        <v>1.6825166205449757E-2</v>
      </c>
      <c r="H160" s="162">
        <f t="shared" si="46"/>
        <v>5.0334462583817574E-4</v>
      </c>
      <c r="I160" s="162">
        <f t="shared" si="47"/>
        <v>8.6215348394364635E-2</v>
      </c>
      <c r="J160" s="162">
        <f t="shared" si="53"/>
        <v>5.0334462583817574E-4</v>
      </c>
      <c r="K160" s="162">
        <f t="shared" si="48"/>
        <v>1.540666399760924E-5</v>
      </c>
      <c r="L160" s="59">
        <f t="shared" si="49"/>
        <v>-2.4868995751603198E-16</v>
      </c>
      <c r="M160" s="162">
        <f t="shared" si="54"/>
        <v>0.69920325960764451</v>
      </c>
      <c r="N160" s="99">
        <f t="shared" si="50"/>
        <v>3.4506278227001817E-9</v>
      </c>
      <c r="O160" s="100">
        <f t="shared" si="55"/>
        <v>9.6528466520890862E-6</v>
      </c>
      <c r="P160" s="100">
        <f t="shared" si="56"/>
        <v>2.437315728359237E-7</v>
      </c>
      <c r="Q160" s="11">
        <v>158</v>
      </c>
      <c r="R160" s="9">
        <f t="shared" si="51"/>
        <v>0.6989575096822358</v>
      </c>
    </row>
    <row r="161" spans="1:18" x14ac:dyDescent="0.25">
      <c r="A161" s="9">
        <f t="shared" si="52"/>
        <v>-8.5591529031103036E-2</v>
      </c>
      <c r="B161" s="88">
        <f>IF(Sample5!K167&gt;0,Sample5!K167, )</f>
        <v>8.5591529031103036E-2</v>
      </c>
      <c r="C161" s="88">
        <f>IF(Sample5!L167&gt;0,Sample5!L167,"")</f>
        <v>0.69938766644178874</v>
      </c>
      <c r="D161" s="88" t="str">
        <f>IF(Sample5!M167&gt;0,Sample5!M167,)</f>
        <v/>
      </c>
      <c r="E161" s="162">
        <f t="shared" si="43"/>
        <v>0.48559152903110303</v>
      </c>
      <c r="F161" s="162">
        <f t="shared" si="44"/>
        <v>6.8958411840852579E-2</v>
      </c>
      <c r="G161" s="162">
        <f t="shared" si="45"/>
        <v>1.6139943274886923E-2</v>
      </c>
      <c r="H161" s="162">
        <f t="shared" si="46"/>
        <v>4.931739153635345E-4</v>
      </c>
      <c r="I161" s="162">
        <f t="shared" si="47"/>
        <v>8.5098355115739502E-2</v>
      </c>
      <c r="J161" s="162">
        <f t="shared" si="53"/>
        <v>4.931739153635345E-4</v>
      </c>
      <c r="K161" s="162">
        <f t="shared" si="48"/>
        <v>1.4857907159087966E-5</v>
      </c>
      <c r="L161" s="59">
        <f t="shared" si="49"/>
        <v>-2.2204460492502884E-16</v>
      </c>
      <c r="M161" s="162">
        <f t="shared" si="54"/>
        <v>0.69909071392158828</v>
      </c>
      <c r="N161" s="99">
        <f t="shared" si="50"/>
        <v>8.8180799253401791E-8</v>
      </c>
      <c r="O161" s="100">
        <f t="shared" si="55"/>
        <v>9.1084885300641905E-6</v>
      </c>
      <c r="P161" s="100">
        <f t="shared" si="56"/>
        <v>2.3431933745546979E-7</v>
      </c>
      <c r="Q161" s="11">
        <v>159</v>
      </c>
      <c r="R161" s="9">
        <f t="shared" si="51"/>
        <v>0.69884992968213744</v>
      </c>
    </row>
    <row r="162" spans="1:18" x14ac:dyDescent="0.25">
      <c r="A162" s="9">
        <f t="shared" si="52"/>
        <v>-8.446436504200347E-2</v>
      </c>
      <c r="B162" s="88">
        <f>IF(Sample5!K168&gt;0,Sample5!K168, )</f>
        <v>8.446436504200347E-2</v>
      </c>
      <c r="C162" s="88">
        <f>IF(Sample5!L168&gt;0,Sample5!L168,"")</f>
        <v>0.69877610820756708</v>
      </c>
      <c r="D162" s="88" t="str">
        <f>IF(Sample5!M168&gt;0,Sample5!M168,)</f>
        <v/>
      </c>
      <c r="E162" s="162">
        <f t="shared" si="43"/>
        <v>0.48446436504200352</v>
      </c>
      <c r="F162" s="162">
        <f t="shared" si="44"/>
        <v>6.8509399053136466E-2</v>
      </c>
      <c r="G162" s="162">
        <f t="shared" si="45"/>
        <v>1.5471815763702018E-2</v>
      </c>
      <c r="H162" s="162">
        <f t="shared" si="46"/>
        <v>4.8315022516498551E-4</v>
      </c>
      <c r="I162" s="162">
        <f t="shared" si="47"/>
        <v>8.3981214816838484E-2</v>
      </c>
      <c r="J162" s="162">
        <f t="shared" si="53"/>
        <v>4.8315022516498551E-4</v>
      </c>
      <c r="K162" s="162">
        <f t="shared" si="48"/>
        <v>1.4328691516372487E-5</v>
      </c>
      <c r="L162" s="59">
        <f t="shared" si="49"/>
        <v>-1.9761969838327592E-16</v>
      </c>
      <c r="M162" s="162">
        <f t="shared" si="54"/>
        <v>0.69898092399666167</v>
      </c>
      <c r="N162" s="99">
        <f t="shared" si="50"/>
        <v>4.1949507462440516E-8</v>
      </c>
      <c r="O162" s="100">
        <f t="shared" si="55"/>
        <v>8.5948218906122285E-6</v>
      </c>
      <c r="P162" s="100">
        <f t="shared" si="56"/>
        <v>2.2520283077690307E-7</v>
      </c>
      <c r="Q162" s="11">
        <v>160</v>
      </c>
      <c r="R162" s="9">
        <f t="shared" si="51"/>
        <v>0.69874503366288143</v>
      </c>
    </row>
    <row r="163" spans="1:18" x14ac:dyDescent="0.25">
      <c r="A163" s="9">
        <f t="shared" si="52"/>
        <v>-8.340350481696851E-2</v>
      </c>
      <c r="B163" s="88">
        <f>IF(Sample5!K169&gt;0,Sample5!K169, )</f>
        <v>8.340350481696851E-2</v>
      </c>
      <c r="C163" s="88">
        <f>IF(Sample5!L169&gt;0,Sample5!L169,"")</f>
        <v>0.69914295721185127</v>
      </c>
      <c r="D163" s="88" t="str">
        <f>IF(Sample5!M169&gt;0,Sample5!M169,)</f>
        <v/>
      </c>
      <c r="E163" s="162">
        <f t="shared" si="43"/>
        <v>0.48340350481696853</v>
      </c>
      <c r="F163" s="162">
        <f t="shared" si="44"/>
        <v>6.8070846902994697E-2</v>
      </c>
      <c r="G163" s="162">
        <f t="shared" si="45"/>
        <v>1.4858810258661481E-2</v>
      </c>
      <c r="H163" s="162">
        <f t="shared" si="46"/>
        <v>4.7384765531233164E-4</v>
      </c>
      <c r="I163" s="162">
        <f t="shared" si="47"/>
        <v>8.2929657161656178E-2</v>
      </c>
      <c r="J163" s="162">
        <f t="shared" si="53"/>
        <v>4.7384765531233164E-4</v>
      </c>
      <c r="K163" s="162">
        <f t="shared" si="48"/>
        <v>1.3847833739477183E-5</v>
      </c>
      <c r="L163" s="59">
        <f t="shared" si="49"/>
        <v>-1.7763568394002348E-16</v>
      </c>
      <c r="M163" s="162">
        <f t="shared" si="54"/>
        <v>0.6988801403021212</v>
      </c>
      <c r="N163" s="99">
        <f t="shared" si="50"/>
        <v>6.9072728040062771E-8</v>
      </c>
      <c r="O163" s="100">
        <f t="shared" si="55"/>
        <v>8.1378570812518315E-6</v>
      </c>
      <c r="P163" s="100">
        <f t="shared" si="56"/>
        <v>2.1688561616843304E-7</v>
      </c>
      <c r="Q163" s="11">
        <v>161</v>
      </c>
      <c r="R163" s="9">
        <f t="shared" si="51"/>
        <v>0.69864879179859007</v>
      </c>
    </row>
    <row r="164" spans="1:18" x14ac:dyDescent="0.25">
      <c r="A164" s="9">
        <f t="shared" si="52"/>
        <v>-8.2342644591933564E-2</v>
      </c>
      <c r="B164" s="88">
        <f>IF(Sample5!K170&gt;0,Sample5!K170, )</f>
        <v>8.2342644591933564E-2</v>
      </c>
      <c r="C164" s="88">
        <f>IF(Sample5!L170&gt;0,Sample5!L170,"")</f>
        <v>0.69914295721185127</v>
      </c>
      <c r="D164" s="88" t="str">
        <f>IF(Sample5!M170&gt;0,Sample5!M170,)</f>
        <v/>
      </c>
      <c r="E164" s="162">
        <f t="shared" si="43"/>
        <v>0.4823426445919336</v>
      </c>
      <c r="F164" s="162">
        <f t="shared" si="44"/>
        <v>6.7616662109222903E-2</v>
      </c>
      <c r="G164" s="162">
        <f t="shared" si="45"/>
        <v>1.4261312488742586E-2</v>
      </c>
      <c r="H164" s="162">
        <f t="shared" si="46"/>
        <v>4.646699939680754E-4</v>
      </c>
      <c r="I164" s="162">
        <f t="shared" si="47"/>
        <v>8.1877974597965489E-2</v>
      </c>
      <c r="J164" s="162">
        <f t="shared" si="53"/>
        <v>4.646699939680754E-4</v>
      </c>
      <c r="K164" s="162">
        <f t="shared" si="48"/>
        <v>1.338310963450873E-5</v>
      </c>
      <c r="L164" s="59">
        <f t="shared" si="49"/>
        <v>-1.5987211554602128E-16</v>
      </c>
      <c r="M164" s="162">
        <f t="shared" si="54"/>
        <v>0.69878185230656675</v>
      </c>
      <c r="N164" s="99">
        <f t="shared" si="50"/>
        <v>1.3039675262053856E-7</v>
      </c>
      <c r="O164" s="100">
        <f t="shared" si="55"/>
        <v>7.7051831068954619E-6</v>
      </c>
      <c r="P164" s="100">
        <f t="shared" si="56"/>
        <v>2.0881683836539395E-7</v>
      </c>
      <c r="Q164" s="11">
        <v>162</v>
      </c>
      <c r="R164" s="9">
        <f t="shared" si="51"/>
        <v>0.6985549846487128</v>
      </c>
    </row>
    <row r="165" spans="1:18" x14ac:dyDescent="0.25">
      <c r="A165" s="9">
        <f t="shared" si="52"/>
        <v>-8.1281784366898605E-2</v>
      </c>
      <c r="B165" s="88">
        <f>IF(Sample5!K171&gt;0,Sample5!K171, )</f>
        <v>8.1281784366898605E-2</v>
      </c>
      <c r="C165" s="88">
        <f>IF(Sample5!L171&gt;0,Sample5!L171,"")</f>
        <v>0.6990173363914074</v>
      </c>
      <c r="D165" s="88" t="str">
        <f>IF(Sample5!M171&gt;0,Sample5!M171,)</f>
        <v/>
      </c>
      <c r="E165" s="162">
        <f t="shared" si="43"/>
        <v>0.48128178436689861</v>
      </c>
      <c r="F165" s="162">
        <f t="shared" si="44"/>
        <v>6.7146710956775088E-2</v>
      </c>
      <c r="G165" s="162">
        <f t="shared" si="45"/>
        <v>1.367945864661492E-2</v>
      </c>
      <c r="H165" s="162">
        <f t="shared" si="46"/>
        <v>4.5561476350859664E-4</v>
      </c>
      <c r="I165" s="162">
        <f t="shared" si="47"/>
        <v>8.0826169603390008E-2</v>
      </c>
      <c r="J165" s="162">
        <f t="shared" si="53"/>
        <v>4.5561476350859664E-4</v>
      </c>
      <c r="K165" s="162">
        <f t="shared" si="48"/>
        <v>1.2933978116092377E-5</v>
      </c>
      <c r="L165" s="59">
        <f t="shared" si="49"/>
        <v>-1.4432899320126932E-16</v>
      </c>
      <c r="M165" s="162">
        <f t="shared" si="54"/>
        <v>0.69868608018258782</v>
      </c>
      <c r="N165" s="99">
        <f t="shared" si="50"/>
        <v>1.097306758815177E-7</v>
      </c>
      <c r="O165" s="100">
        <f t="shared" si="55"/>
        <v>7.2955092409051601E-6</v>
      </c>
      <c r="P165" s="100">
        <f t="shared" si="56"/>
        <v>2.0099015374713899E-7</v>
      </c>
      <c r="Q165" s="11">
        <v>163</v>
      </c>
      <c r="R165" s="9">
        <f t="shared" si="51"/>
        <v>0.69846363359549879</v>
      </c>
    </row>
    <row r="166" spans="1:18" x14ac:dyDescent="0.25">
      <c r="A166" s="9">
        <f t="shared" si="52"/>
        <v>-8.028722790592828E-2</v>
      </c>
      <c r="B166" s="88">
        <f>IF(Sample5!K172&gt;0,Sample5!K172, )</f>
        <v>8.028722790592828E-2</v>
      </c>
      <c r="C166" s="88">
        <f>IF(Sample5!L172&gt;0,Sample5!L172,"")</f>
        <v>0.6991397982499471</v>
      </c>
      <c r="D166" s="88" t="str">
        <f>IF(Sample5!M172&gt;0,Sample5!M172,)</f>
        <v/>
      </c>
      <c r="E166" s="162">
        <f t="shared" si="43"/>
        <v>0.48028722790592832</v>
      </c>
      <c r="F166" s="162">
        <f t="shared" si="44"/>
        <v>6.6691717971745071E-2</v>
      </c>
      <c r="G166" s="162">
        <f t="shared" si="45"/>
        <v>1.314827540390727E-2</v>
      </c>
      <c r="H166" s="162">
        <f t="shared" si="46"/>
        <v>4.4723453027593896E-4</v>
      </c>
      <c r="I166" s="162">
        <f t="shared" si="47"/>
        <v>7.9839993375652341E-2</v>
      </c>
      <c r="J166" s="162">
        <f t="shared" si="53"/>
        <v>4.4723453027593896E-4</v>
      </c>
      <c r="K166" s="162">
        <f t="shared" si="48"/>
        <v>1.2526613254656959E-5</v>
      </c>
      <c r="L166" s="59">
        <f t="shared" si="49"/>
        <v>-1.3100631690576763E-16</v>
      </c>
      <c r="M166" s="162">
        <f t="shared" si="54"/>
        <v>0.6985985928992674</v>
      </c>
      <c r="N166" s="99">
        <f t="shared" si="50"/>
        <v>2.9290323160433334E-7</v>
      </c>
      <c r="O166" s="100">
        <f t="shared" si="55"/>
        <v>6.9312409745160375E-6</v>
      </c>
      <c r="P166" s="100">
        <f t="shared" si="56"/>
        <v>1.938669865696525E-7</v>
      </c>
      <c r="Q166" s="11">
        <v>164</v>
      </c>
      <c r="R166" s="9">
        <f t="shared" si="51"/>
        <v>0.69838023782639369</v>
      </c>
    </row>
    <row r="167" spans="1:18" x14ac:dyDescent="0.25">
      <c r="A167" s="9">
        <f t="shared" si="52"/>
        <v>-7.9292671444957954E-2</v>
      </c>
      <c r="B167" s="88">
        <f>IF(Sample5!K173&gt;0,Sample5!K173, )</f>
        <v>7.9292671444957954E-2</v>
      </c>
      <c r="C167" s="88">
        <f>IF(Sample5!L173&gt;0,Sample5!L173,"")</f>
        <v>0.6991397982499471</v>
      </c>
      <c r="D167" s="88"/>
      <c r="E167" s="162">
        <f t="shared" si="43"/>
        <v>0.47929267144495796</v>
      </c>
      <c r="F167" s="162">
        <f t="shared" si="44"/>
        <v>6.6222709608935421E-2</v>
      </c>
      <c r="G167" s="162">
        <f t="shared" si="45"/>
        <v>1.263100399354955E-2</v>
      </c>
      <c r="H167" s="162">
        <f t="shared" si="46"/>
        <v>4.3895784247298397E-4</v>
      </c>
      <c r="I167" s="162">
        <f t="shared" si="47"/>
        <v>7.8853713602484971E-2</v>
      </c>
      <c r="J167" s="162">
        <f t="shared" si="53"/>
        <v>4.3895784247298397E-4</v>
      </c>
      <c r="K167" s="162">
        <f t="shared" si="48"/>
        <v>1.2132076135244132E-5</v>
      </c>
      <c r="L167" s="59">
        <f t="shared" si="49"/>
        <v>-1.1768364061026591E-16</v>
      </c>
      <c r="M167" s="162">
        <f t="shared" si="54"/>
        <v>0.69851334032801815</v>
      </c>
      <c r="N167" s="99">
        <f t="shared" si="50"/>
        <v>3.9244952794753439E-7</v>
      </c>
      <c r="O167" s="100">
        <f t="shared" si="55"/>
        <v>6.5851577123725691E-6</v>
      </c>
      <c r="P167" s="100">
        <f t="shared" si="56"/>
        <v>1.8694613852709906E-7</v>
      </c>
      <c r="Q167" s="11">
        <v>165</v>
      </c>
      <c r="R167" s="9">
        <f t="shared" si="51"/>
        <v>0.69829902621496753</v>
      </c>
    </row>
    <row r="168" spans="1:18" x14ac:dyDescent="0.25">
      <c r="A168" s="9">
        <f t="shared" si="52"/>
        <v>-7.8298114983987629E-2</v>
      </c>
      <c r="B168" s="88">
        <f>IF(Sample5!K174&gt;0,Sample5!K174, )</f>
        <v>7.8298114983987629E-2</v>
      </c>
      <c r="C168" s="88">
        <f>IF(Sample5!L174&gt;0,Sample5!L174,"")</f>
        <v>0.6986536672066701</v>
      </c>
      <c r="D168" s="88" t="str">
        <f>IF(Sample5!M174&gt;0,Sample5!M174,)</f>
        <v/>
      </c>
      <c r="E168" s="162">
        <f t="shared" si="43"/>
        <v>0.47829811498398767</v>
      </c>
      <c r="F168" s="162">
        <f t="shared" si="44"/>
        <v>6.5739643482766993E-2</v>
      </c>
      <c r="G168" s="162">
        <f t="shared" si="45"/>
        <v>1.2127688692720365E-2</v>
      </c>
      <c r="H168" s="162">
        <f t="shared" si="46"/>
        <v>4.3078280850027129E-4</v>
      </c>
      <c r="I168" s="162">
        <f t="shared" si="47"/>
        <v>7.7867332175487358E-2</v>
      </c>
      <c r="J168" s="162">
        <f t="shared" si="53"/>
        <v>4.3078280850027129E-4</v>
      </c>
      <c r="K168" s="162">
        <f t="shared" si="48"/>
        <v>1.1749962973119316E-5</v>
      </c>
      <c r="L168" s="59">
        <f t="shared" si="49"/>
        <v>-1.0658141036401446E-16</v>
      </c>
      <c r="M168" s="162">
        <f t="shared" si="54"/>
        <v>0.69843032849681397</v>
      </c>
      <c r="N168" s="99">
        <f t="shared" si="50"/>
        <v>4.9880179320203158E-8</v>
      </c>
      <c r="O168" s="100">
        <f t="shared" si="55"/>
        <v>6.2563519228053181E-6</v>
      </c>
      <c r="P168" s="100">
        <f t="shared" si="56"/>
        <v>1.8022271233421911E-7</v>
      </c>
      <c r="Q168" s="11">
        <v>166</v>
      </c>
      <c r="R168" s="9">
        <f t="shared" si="51"/>
        <v>0.69822000571273735</v>
      </c>
    </row>
    <row r="169" spans="1:18" x14ac:dyDescent="0.25">
      <c r="A169" s="9">
        <f t="shared" si="52"/>
        <v>-7.7303558523017304E-2</v>
      </c>
      <c r="B169" s="88">
        <f>IF(Sample5!K175&gt;0,Sample5!K175, )</f>
        <v>7.7303558523017304E-2</v>
      </c>
      <c r="C169" s="88">
        <f>IF(Sample5!L175&gt;0,Sample5!L175,"")</f>
        <v>0.69889515437066974</v>
      </c>
      <c r="D169" s="88" t="str">
        <f>IF(Sample5!M175&gt;0,Sample5!M175,)</f>
        <v/>
      </c>
      <c r="E169" s="162">
        <f t="shared" si="43"/>
        <v>0.47730355852301731</v>
      </c>
      <c r="F169" s="162">
        <f t="shared" si="44"/>
        <v>6.524249983856989E-2</v>
      </c>
      <c r="G169" s="162">
        <f t="shared" si="45"/>
        <v>1.1638351102271988E-2</v>
      </c>
      <c r="H169" s="162">
        <f t="shared" si="46"/>
        <v>4.2270758217542725E-4</v>
      </c>
      <c r="I169" s="162">
        <f t="shared" si="47"/>
        <v>7.6880850940841877E-2</v>
      </c>
      <c r="J169" s="162">
        <f t="shared" si="53"/>
        <v>4.2270758217542725E-4</v>
      </c>
      <c r="K169" s="162">
        <f t="shared" si="48"/>
        <v>1.1379882684040698E-5</v>
      </c>
      <c r="L169" s="59">
        <f t="shared" si="49"/>
        <v>-9.7699626167013308E-17</v>
      </c>
      <c r="M169" s="162">
        <f t="shared" si="54"/>
        <v>0.69834955989561975</v>
      </c>
      <c r="N169" s="99">
        <f t="shared" si="50"/>
        <v>2.9767333120506536E-7</v>
      </c>
      <c r="O169" s="100">
        <f t="shared" si="55"/>
        <v>5.9439613357415284E-6</v>
      </c>
      <c r="P169" s="100">
        <f t="shared" si="56"/>
        <v>1.7369191565540532E-7</v>
      </c>
      <c r="Q169" s="11">
        <v>167</v>
      </c>
      <c r="R169" s="9">
        <f t="shared" si="51"/>
        <v>0.6981431797110369</v>
      </c>
    </row>
    <row r="170" spans="1:18" x14ac:dyDescent="0.25">
      <c r="A170" s="9">
        <f t="shared" si="52"/>
        <v>-7.6375305826111781E-2</v>
      </c>
      <c r="B170" s="88">
        <f>IF(Sample5!K176&gt;0,Sample5!K176, )</f>
        <v>7.6375305826111781E-2</v>
      </c>
      <c r="C170" s="88">
        <f>IF(Sample5!L176&gt;0,Sample5!L176,"")</f>
        <v>0.69889829080014498</v>
      </c>
      <c r="D170" s="88" t="str">
        <f>IF(Sample5!M176&gt;0,Sample5!M176,)</f>
        <v/>
      </c>
      <c r="E170" s="162">
        <f t="shared" si="43"/>
        <v>0.47637530582611182</v>
      </c>
      <c r="F170" s="162">
        <f t="shared" si="44"/>
        <v>6.4765800368695475E-2</v>
      </c>
      <c r="G170" s="162">
        <f t="shared" si="45"/>
        <v>1.1194246294870577E-2</v>
      </c>
      <c r="H170" s="162">
        <f t="shared" si="46"/>
        <v>4.1525916254572803E-4</v>
      </c>
      <c r="I170" s="162">
        <f t="shared" si="47"/>
        <v>7.5960046663566053E-2</v>
      </c>
      <c r="J170" s="162">
        <f t="shared" si="53"/>
        <v>4.1525916254572803E-4</v>
      </c>
      <c r="K170" s="162">
        <f t="shared" si="48"/>
        <v>1.1044996411576837E-5</v>
      </c>
      <c r="L170" s="59">
        <f t="shared" si="49"/>
        <v>-8.8817841970012134E-17</v>
      </c>
      <c r="M170" s="162">
        <f t="shared" si="54"/>
        <v>0.69827619886966097</v>
      </c>
      <c r="N170" s="99">
        <f t="shared" si="50"/>
        <v>3.8699836997332786E-7</v>
      </c>
      <c r="O170" s="100">
        <f t="shared" si="55"/>
        <v>5.6664836093987061E-6</v>
      </c>
      <c r="P170" s="100">
        <f t="shared" si="56"/>
        <v>1.6776616263823896E-7</v>
      </c>
      <c r="Q170" s="11">
        <v>168</v>
      </c>
      <c r="R170" s="9">
        <f t="shared" si="51"/>
        <v>0.69807345525627496</v>
      </c>
    </row>
    <row r="171" spans="1:18" x14ac:dyDescent="0.25">
      <c r="A171" s="9">
        <f t="shared" si="52"/>
        <v>-7.544705312920609E-2</v>
      </c>
      <c r="B171" s="88">
        <f>IF(Sample5!K177&gt;0,Sample5!K177, )</f>
        <v>7.544705312920609E-2</v>
      </c>
      <c r="C171" s="88">
        <f>IF(Sample5!L177&gt;0,Sample5!L177,"")</f>
        <v>0.69840908643142641</v>
      </c>
      <c r="D171" s="88" t="str">
        <f>IF(Sample5!M177&gt;0,Sample5!M177,)</f>
        <v/>
      </c>
      <c r="E171" s="162">
        <f t="shared" si="43"/>
        <v>0.4754470531292061</v>
      </c>
      <c r="F171" s="162">
        <f t="shared" si="44"/>
        <v>6.4276860534079189E-2</v>
      </c>
      <c r="G171" s="162">
        <f t="shared" si="45"/>
        <v>1.0762297910425336E-2</v>
      </c>
      <c r="H171" s="162">
        <f t="shared" si="46"/>
        <v>4.078946847015652E-4</v>
      </c>
      <c r="I171" s="162">
        <f t="shared" si="47"/>
        <v>7.5039158444504525E-2</v>
      </c>
      <c r="J171" s="162">
        <f t="shared" si="53"/>
        <v>4.078946847015652E-4</v>
      </c>
      <c r="K171" s="162">
        <f t="shared" si="48"/>
        <v>1.0719963445439603E-5</v>
      </c>
      <c r="L171" s="59">
        <f t="shared" si="49"/>
        <v>-7.993605777301096E-17</v>
      </c>
      <c r="M171" s="162">
        <f t="shared" si="54"/>
        <v>0.6982047873853342</v>
      </c>
      <c r="N171" s="99">
        <f t="shared" si="50"/>
        <v>4.1738100234184703E-8</v>
      </c>
      <c r="O171" s="100">
        <f t="shared" si="55"/>
        <v>5.4019573766469761E-6</v>
      </c>
      <c r="P171" s="100">
        <f t="shared" si="56"/>
        <v>1.6200039554945097E-7</v>
      </c>
      <c r="Q171" s="11">
        <v>169</v>
      </c>
      <c r="R171" s="9">
        <f t="shared" si="51"/>
        <v>0.698005639359917</v>
      </c>
    </row>
    <row r="172" spans="1:18" x14ac:dyDescent="0.25">
      <c r="A172" s="9">
        <f t="shared" si="52"/>
        <v>-7.4518800432300566E-2</v>
      </c>
      <c r="B172" s="88">
        <f>IF(Sample5!K178&gt;0,Sample5!K178, )</f>
        <v>7.4518800432300566E-2</v>
      </c>
      <c r="C172" s="88">
        <f>IF(Sample5!L178&gt;0,Sample5!L178,"")</f>
        <v>0.69852813430102412</v>
      </c>
      <c r="D172" s="88" t="str">
        <f>IF(Sample5!M178&gt;0,Sample5!M178,)</f>
        <v/>
      </c>
      <c r="E172" s="162">
        <f t="shared" si="43"/>
        <v>0.4745188004323006</v>
      </c>
      <c r="F172" s="162">
        <f t="shared" si="44"/>
        <v>6.3775717790191921E-2</v>
      </c>
      <c r="G172" s="162">
        <f t="shared" si="45"/>
        <v>1.0342469893421385E-2</v>
      </c>
      <c r="H172" s="162">
        <f t="shared" si="46"/>
        <v>4.006127486872596E-4</v>
      </c>
      <c r="I172" s="162">
        <f t="shared" si="47"/>
        <v>7.4118187683613307E-2</v>
      </c>
      <c r="J172" s="162">
        <f t="shared" si="53"/>
        <v>4.006127486872596E-4</v>
      </c>
      <c r="K172" s="162">
        <f t="shared" si="48"/>
        <v>1.0404493971924934E-5</v>
      </c>
      <c r="L172" s="59">
        <f t="shared" si="49"/>
        <v>-7.3274719625260064E-17</v>
      </c>
      <c r="M172" s="162">
        <f t="shared" si="54"/>
        <v>0.69813531909841764</v>
      </c>
      <c r="N172" s="99">
        <f t="shared" si="50"/>
        <v>1.5430378339876833E-7</v>
      </c>
      <c r="O172" s="100">
        <f t="shared" si="55"/>
        <v>5.1497782805236123E-6</v>
      </c>
      <c r="P172" s="100">
        <f t="shared" si="56"/>
        <v>1.5639096096291894E-7</v>
      </c>
      <c r="Q172" s="11">
        <v>170</v>
      </c>
      <c r="R172" s="9">
        <f t="shared" si="51"/>
        <v>0.69793972636124735</v>
      </c>
    </row>
    <row r="173" spans="1:18" x14ac:dyDescent="0.25">
      <c r="A173" s="9">
        <f t="shared" si="52"/>
        <v>-7.3656851499459677E-2</v>
      </c>
      <c r="B173" s="88">
        <f>IF(Sample5!K179&gt;0,Sample5!K179, )</f>
        <v>7.3656851499459677E-2</v>
      </c>
      <c r="C173" s="88">
        <f>IF(Sample5!L179&gt;0,Sample5!L179,"")</f>
        <v>0.69877271394094675</v>
      </c>
      <c r="D173" s="88" t="str">
        <f>IF(Sample5!M179&gt;0,Sample5!M179,)</f>
        <v/>
      </c>
      <c r="E173" s="162">
        <f t="shared" si="43"/>
        <v>0.47365685149945969</v>
      </c>
      <c r="F173" s="162">
        <f t="shared" si="44"/>
        <v>6.3299491648835721E-2</v>
      </c>
      <c r="G173" s="162">
        <f t="shared" si="45"/>
        <v>9.9634361883442352E-3</v>
      </c>
      <c r="H173" s="162">
        <f t="shared" si="46"/>
        <v>3.9392366227972153E-4</v>
      </c>
      <c r="I173" s="162">
        <f t="shared" si="47"/>
        <v>7.3262927837179956E-2</v>
      </c>
      <c r="J173" s="162">
        <f t="shared" si="53"/>
        <v>3.9392366227972153E-4</v>
      </c>
      <c r="K173" s="162">
        <f t="shared" si="48"/>
        <v>1.0119875254696757E-5</v>
      </c>
      <c r="L173" s="59">
        <f t="shared" si="49"/>
        <v>-6.6613381477509168E-17</v>
      </c>
      <c r="M173" s="162">
        <f t="shared" si="54"/>
        <v>0.69807254496776783</v>
      </c>
      <c r="N173" s="99">
        <f t="shared" si="50"/>
        <v>4.9023659100243347E-7</v>
      </c>
      <c r="O173" s="100">
        <f t="shared" si="55"/>
        <v>4.9261636557262439E-6</v>
      </c>
      <c r="P173" s="100">
        <f t="shared" si="56"/>
        <v>1.5131905393572522E-7</v>
      </c>
      <c r="Q173" s="11">
        <v>171</v>
      </c>
      <c r="R173" s="9">
        <f t="shared" si="51"/>
        <v>0.69788021806955025</v>
      </c>
    </row>
    <row r="174" spans="1:18" x14ac:dyDescent="0.25">
      <c r="A174" s="9">
        <f t="shared" si="52"/>
        <v>-7.2728598802553987E-2</v>
      </c>
      <c r="B174" s="88">
        <f>IF(Sample5!K180&gt;0,Sample5!K180, )</f>
        <v>7.2728598802553987E-2</v>
      </c>
      <c r="C174" s="88">
        <f>IF(Sample5!L180&gt;0,Sample5!L180,"")</f>
        <v>0.69852813430102412</v>
      </c>
      <c r="D174" s="88" t="str">
        <f>IF(Sample5!M180&gt;0,Sample5!M180,)</f>
        <v/>
      </c>
      <c r="E174" s="162">
        <f t="shared" si="43"/>
        <v>0.47272859880255402</v>
      </c>
      <c r="F174" s="162">
        <f t="shared" si="44"/>
        <v>6.2774982843767563E-2</v>
      </c>
      <c r="G174" s="162">
        <f t="shared" si="45"/>
        <v>9.5668188852841562E-3</v>
      </c>
      <c r="H174" s="162">
        <f t="shared" si="46"/>
        <v>3.86797073502268E-4</v>
      </c>
      <c r="I174" s="162">
        <f t="shared" si="47"/>
        <v>7.2341801729051719E-2</v>
      </c>
      <c r="J174" s="162">
        <f t="shared" si="53"/>
        <v>3.86797073502268E-4</v>
      </c>
      <c r="K174" s="162">
        <f t="shared" si="48"/>
        <v>9.8220625191226661E-6</v>
      </c>
      <c r="L174" s="59">
        <f t="shared" si="49"/>
        <v>-6.2172489379008575E-17</v>
      </c>
      <c r="M174" s="162">
        <f t="shared" si="54"/>
        <v>0.69800679660873277</v>
      </c>
      <c r="N174" s="99">
        <f t="shared" si="50"/>
        <v>2.7179298940366611E-7</v>
      </c>
      <c r="O174" s="100">
        <f t="shared" si="55"/>
        <v>4.6961933092081196E-6</v>
      </c>
      <c r="P174" s="100">
        <f t="shared" si="56"/>
        <v>1.4600108264431111E-7</v>
      </c>
      <c r="Q174" s="11">
        <v>172</v>
      </c>
      <c r="R174" s="9">
        <f t="shared" si="51"/>
        <v>0.6978179491529698</v>
      </c>
    </row>
    <row r="175" spans="1:18" x14ac:dyDescent="0.25">
      <c r="A175" s="9">
        <f t="shared" si="52"/>
        <v>-7.1866649869713098E-2</v>
      </c>
      <c r="B175" s="88">
        <f>IF(Sample5!K181&gt;0,Sample5!K181, )</f>
        <v>7.1866649869713098E-2</v>
      </c>
      <c r="C175" s="88">
        <f>IF(Sample5!L181&gt;0,Sample5!L181,"")</f>
        <v>0.69889829080014498</v>
      </c>
      <c r="D175" s="88" t="str">
        <f>IF(Sample5!M181&gt;0,Sample5!M181,)</f>
        <v/>
      </c>
      <c r="E175" s="162">
        <f t="shared" si="43"/>
        <v>0.47186664986971311</v>
      </c>
      <c r="F175" s="162">
        <f t="shared" si="44"/>
        <v>6.2277194630413195E-2</v>
      </c>
      <c r="G175" s="162">
        <f t="shared" si="45"/>
        <v>9.2092052919432107E-3</v>
      </c>
      <c r="H175" s="162">
        <f t="shared" si="46"/>
        <v>3.8024994735669226E-4</v>
      </c>
      <c r="I175" s="162">
        <f t="shared" si="47"/>
        <v>7.1486399922356406E-2</v>
      </c>
      <c r="J175" s="162">
        <f t="shared" si="53"/>
        <v>3.8024994735669226E-4</v>
      </c>
      <c r="K175" s="162">
        <f t="shared" si="48"/>
        <v>9.5533739768850312E-6</v>
      </c>
      <c r="L175" s="59">
        <f t="shared" si="49"/>
        <v>-5.5511151231257667E-17</v>
      </c>
      <c r="M175" s="162">
        <f t="shared" si="54"/>
        <v>0.69794745474544229</v>
      </c>
      <c r="N175" s="99">
        <f t="shared" si="50"/>
        <v>9.0408920292259068E-7</v>
      </c>
      <c r="O175" s="100">
        <f t="shared" si="55"/>
        <v>4.4922720562359423E-6</v>
      </c>
      <c r="P175" s="100">
        <f t="shared" si="56"/>
        <v>1.4119383054720317E-7</v>
      </c>
      <c r="Q175" s="11">
        <v>173</v>
      </c>
      <c r="R175" s="9">
        <f t="shared" si="51"/>
        <v>0.69776180381881536</v>
      </c>
    </row>
    <row r="176" spans="1:18" x14ac:dyDescent="0.25">
      <c r="A176" s="9">
        <f t="shared" si="52"/>
        <v>-7.1004700936872209E-2</v>
      </c>
      <c r="B176" s="88">
        <f>IF(Sample5!K182&gt;0,Sample5!K182, )</f>
        <v>7.1004700936872209E-2</v>
      </c>
      <c r="C176" s="88">
        <f>IF(Sample5!L182&gt;0,Sample5!L182,"")</f>
        <v>0.69852813430102412</v>
      </c>
      <c r="D176" s="88" t="str">
        <f>IF(Sample5!M182&gt;0,Sample5!M182,)</f>
        <v/>
      </c>
      <c r="E176" s="162">
        <f t="shared" si="43"/>
        <v>0.47100470093687224</v>
      </c>
      <c r="F176" s="162">
        <f t="shared" si="44"/>
        <v>6.1769143022816969E-2</v>
      </c>
      <c r="G176" s="162">
        <f t="shared" si="45"/>
        <v>8.8617883360443406E-3</v>
      </c>
      <c r="H176" s="162">
        <f t="shared" si="46"/>
        <v>3.7376957801089905E-4</v>
      </c>
      <c r="I176" s="162">
        <f t="shared" si="47"/>
        <v>7.063093135886131E-2</v>
      </c>
      <c r="J176" s="162">
        <f t="shared" si="53"/>
        <v>3.7376957801089905E-4</v>
      </c>
      <c r="K176" s="162">
        <f t="shared" si="48"/>
        <v>9.292034475455314E-6</v>
      </c>
      <c r="L176" s="59">
        <f t="shared" si="49"/>
        <v>-5.1070259132757067E-17</v>
      </c>
      <c r="M176" s="162">
        <f t="shared" si="54"/>
        <v>0.69788974634716494</v>
      </c>
      <c r="N176" s="99">
        <f t="shared" si="50"/>
        <v>4.0753917963250586E-7</v>
      </c>
      <c r="O176" s="100">
        <f t="shared" si="55"/>
        <v>4.2972046285994532E-6</v>
      </c>
      <c r="P176" s="100">
        <f t="shared" si="56"/>
        <v>1.3650983469274942E-7</v>
      </c>
      <c r="Q176" s="11">
        <v>174</v>
      </c>
      <c r="R176" s="9">
        <f t="shared" si="51"/>
        <v>0.69770725935673916</v>
      </c>
    </row>
    <row r="177" spans="1:18" x14ac:dyDescent="0.25">
      <c r="A177" s="9">
        <f t="shared" si="52"/>
        <v>-7.014275200403132E-2</v>
      </c>
      <c r="B177" s="88">
        <f>IF(Sample5!K183&gt;0,Sample5!K183, )</f>
        <v>7.014275200403132E-2</v>
      </c>
      <c r="C177" s="88">
        <f>IF(Sample5!L183&gt;0,Sample5!L183,"")</f>
        <v>0.69828694660997492</v>
      </c>
      <c r="D177" s="88" t="str">
        <f>IF(Sample5!M183&gt;0,Sample5!M183,)</f>
        <v/>
      </c>
      <c r="E177" s="162">
        <f t="shared" si="43"/>
        <v>0.47014275200403133</v>
      </c>
      <c r="F177" s="162">
        <f t="shared" si="44"/>
        <v>6.1250920522203801E-2</v>
      </c>
      <c r="G177" s="162">
        <f t="shared" si="45"/>
        <v>8.5244765246180534E-3</v>
      </c>
      <c r="H177" s="162">
        <f t="shared" si="46"/>
        <v>3.6735495720946476E-4</v>
      </c>
      <c r="I177" s="162">
        <f t="shared" si="47"/>
        <v>6.9775397046821855E-2</v>
      </c>
      <c r="J177" s="162">
        <f t="shared" si="53"/>
        <v>3.6735495720946476E-4</v>
      </c>
      <c r="K177" s="162">
        <f t="shared" si="48"/>
        <v>9.0378430666800169E-6</v>
      </c>
      <c r="L177" s="59">
        <f t="shared" si="49"/>
        <v>-4.6629367034256462E-17</v>
      </c>
      <c r="M177" s="162">
        <f t="shared" si="54"/>
        <v>0.69783365655724028</v>
      </c>
      <c r="N177" s="99">
        <f t="shared" si="50"/>
        <v>2.054718719081773E-7</v>
      </c>
      <c r="O177" s="100">
        <f t="shared" si="55"/>
        <v>4.1106066953645718E-6</v>
      </c>
      <c r="P177" s="100">
        <f t="shared" si="56"/>
        <v>1.3194645818041048E-7</v>
      </c>
      <c r="Q177" s="11">
        <v>175</v>
      </c>
      <c r="R177" s="9">
        <f t="shared" si="51"/>
        <v>0.6976543014023453</v>
      </c>
    </row>
    <row r="178" spans="1:18" x14ac:dyDescent="0.25">
      <c r="A178" s="9">
        <f t="shared" si="52"/>
        <v>-6.9347106835255065E-2</v>
      </c>
      <c r="B178" s="88">
        <f>IF(Sample5!K184&gt;0,Sample5!K184, )</f>
        <v>6.9347106835255065E-2</v>
      </c>
      <c r="C178" s="88">
        <f>IF(Sample5!L184&gt;0,Sample5!L184,"")</f>
        <v>0.69877610820756708</v>
      </c>
      <c r="D178" s="88"/>
      <c r="E178" s="162">
        <f t="shared" si="43"/>
        <v>0.4693471068352551</v>
      </c>
      <c r="F178" s="162">
        <f t="shared" si="44"/>
        <v>6.0763623146900002E-2</v>
      </c>
      <c r="G178" s="162">
        <f t="shared" si="45"/>
        <v>8.2219924178232803E-3</v>
      </c>
      <c r="H178" s="162">
        <f t="shared" si="46"/>
        <v>3.6149127053178298E-4</v>
      </c>
      <c r="I178" s="162">
        <f t="shared" si="47"/>
        <v>6.8985615564723282E-2</v>
      </c>
      <c r="J178" s="162">
        <f t="shared" si="53"/>
        <v>3.6149127053178298E-4</v>
      </c>
      <c r="K178" s="162">
        <f t="shared" si="48"/>
        <v>8.809380180716996E-6</v>
      </c>
      <c r="L178" s="59">
        <f t="shared" si="49"/>
        <v>-4.4408920985006165E-17</v>
      </c>
      <c r="M178" s="162">
        <f t="shared" si="54"/>
        <v>0.69778330370167563</v>
      </c>
      <c r="N178" s="99">
        <f t="shared" si="50"/>
        <v>9.8566078691837344E-7</v>
      </c>
      <c r="O178" s="100">
        <f t="shared" si="55"/>
        <v>3.9455615305650252E-6</v>
      </c>
      <c r="P178" s="100">
        <f t="shared" si="56"/>
        <v>1.2783893402518362E-7</v>
      </c>
      <c r="Q178" s="11">
        <v>176</v>
      </c>
      <c r="R178" s="9">
        <f t="shared" si="51"/>
        <v>0.69760681139757852</v>
      </c>
    </row>
    <row r="179" spans="1:18" x14ac:dyDescent="0.25">
      <c r="A179" s="9">
        <f t="shared" si="52"/>
        <v>-6.8485157902414176E-2</v>
      </c>
      <c r="B179" s="88">
        <f>IF(Sample5!K185&gt;0,Sample5!K185, )</f>
        <v>6.8485157902414176E-2</v>
      </c>
      <c r="C179" s="88">
        <f>IF(Sample5!L185&gt;0,Sample5!L185,"")</f>
        <v>0.69840599504372802</v>
      </c>
      <c r="D179" s="88" t="str">
        <f>IF(Sample5!M185&gt;0,Sample5!M185,)</f>
        <v/>
      </c>
      <c r="E179" s="162">
        <f t="shared" si="43"/>
        <v>0.46848515790241418</v>
      </c>
      <c r="F179" s="162">
        <f t="shared" si="44"/>
        <v>6.0226141010689918E-2</v>
      </c>
      <c r="G179" s="162">
        <f t="shared" si="45"/>
        <v>7.9038165630608143E-3</v>
      </c>
      <c r="H179" s="162">
        <f t="shared" si="46"/>
        <v>3.5520032866344364E-4</v>
      </c>
      <c r="I179" s="162">
        <f t="shared" si="47"/>
        <v>6.8129957573750732E-2</v>
      </c>
      <c r="J179" s="162">
        <f t="shared" si="53"/>
        <v>3.5520032866344364E-4</v>
      </c>
      <c r="K179" s="162">
        <f t="shared" si="48"/>
        <v>8.5683903651707878E-6</v>
      </c>
      <c r="L179" s="59">
        <f t="shared" si="49"/>
        <v>-3.9968028886505554E-17</v>
      </c>
      <c r="M179" s="162">
        <f t="shared" si="54"/>
        <v>0.69773027864119874</v>
      </c>
      <c r="N179" s="99">
        <f t="shared" si="50"/>
        <v>4.5659265664711272E-7</v>
      </c>
      <c r="O179" s="100">
        <f t="shared" si="55"/>
        <v>3.7742315454441157E-6</v>
      </c>
      <c r="P179" s="100">
        <f t="shared" si="56"/>
        <v>1.2350030173558964E-7</v>
      </c>
      <c r="Q179" s="11">
        <v>177</v>
      </c>
      <c r="R179" s="9">
        <f t="shared" si="51"/>
        <v>0.69755685778838084</v>
      </c>
    </row>
    <row r="180" spans="1:18" x14ac:dyDescent="0.25">
      <c r="A180" s="9">
        <f t="shared" si="52"/>
        <v>-6.7689512733637908E-2</v>
      </c>
      <c r="B180" s="88">
        <f>IF(Sample5!K186&gt;0,Sample5!K186, )</f>
        <v>6.7689512733637908E-2</v>
      </c>
      <c r="C180" s="88">
        <f>IF(Sample5!L186&gt;0,Sample5!L186,"")</f>
        <v>0.69816454847441378</v>
      </c>
      <c r="D180" s="88" t="str">
        <f>IF(Sample5!M186&gt;0,Sample5!M186,)</f>
        <v/>
      </c>
      <c r="E180" s="162">
        <f t="shared" si="43"/>
        <v>0.4676895127336379</v>
      </c>
      <c r="F180" s="162">
        <f t="shared" si="44"/>
        <v>5.9721267337120278E-2</v>
      </c>
      <c r="G180" s="162">
        <f t="shared" si="45"/>
        <v>7.618796228508383E-3</v>
      </c>
      <c r="H180" s="162">
        <f t="shared" si="46"/>
        <v>3.4944916800924708E-4</v>
      </c>
      <c r="I180" s="162">
        <f t="shared" si="47"/>
        <v>6.7340063565628661E-2</v>
      </c>
      <c r="J180" s="162">
        <f t="shared" si="53"/>
        <v>3.4944916800924708E-4</v>
      </c>
      <c r="K180" s="162">
        <f t="shared" si="48"/>
        <v>8.3517929325386261E-6</v>
      </c>
      <c r="L180" s="59">
        <f t="shared" si="49"/>
        <v>-3.7747582837255251E-17</v>
      </c>
      <c r="M180" s="162">
        <f t="shared" si="54"/>
        <v>0.697682722536899</v>
      </c>
      <c r="N180" s="99">
        <f t="shared" si="50"/>
        <v>2.3215623406199602E-7</v>
      </c>
      <c r="O180" s="100">
        <f t="shared" si="55"/>
        <v>3.622690935187727E-6</v>
      </c>
      <c r="P180" s="100">
        <f t="shared" si="56"/>
        <v>1.1959595224545489E-7</v>
      </c>
      <c r="Q180" s="11">
        <v>178</v>
      </c>
      <c r="R180" s="9">
        <f t="shared" si="51"/>
        <v>0.69751210959585608</v>
      </c>
    </row>
    <row r="181" spans="1:18" x14ac:dyDescent="0.25">
      <c r="A181" s="9">
        <f t="shared" si="52"/>
        <v>-6.6960171328926274E-2</v>
      </c>
      <c r="B181" s="88">
        <f>IF(Sample5!K187&gt;0,Sample5!K187, )</f>
        <v>6.6960171328926274E-2</v>
      </c>
      <c r="C181" s="88">
        <f>IF(Sample5!L187&gt;0,Sample5!L187,"")</f>
        <v>0.69840599504372802</v>
      </c>
      <c r="D181" s="88" t="str">
        <f>IF(Sample5!M187&gt;0,Sample5!M187,)</f>
        <v/>
      </c>
      <c r="E181" s="162">
        <f t="shared" si="43"/>
        <v>0.46696017132892631</v>
      </c>
      <c r="F181" s="162">
        <f t="shared" si="44"/>
        <v>5.9251189947401993E-2</v>
      </c>
      <c r="G181" s="162">
        <f t="shared" si="45"/>
        <v>7.3647576451653443E-3</v>
      </c>
      <c r="H181" s="162">
        <f t="shared" si="46"/>
        <v>3.4422373635893677E-4</v>
      </c>
      <c r="I181" s="162">
        <f t="shared" si="47"/>
        <v>6.6615947592567337E-2</v>
      </c>
      <c r="J181" s="162">
        <f t="shared" si="53"/>
        <v>3.4422373635893677E-4</v>
      </c>
      <c r="K181" s="162">
        <f t="shared" si="48"/>
        <v>8.158057947706948E-6</v>
      </c>
      <c r="L181" s="59">
        <f t="shared" si="49"/>
        <v>-3.330669073875464E-17</v>
      </c>
      <c r="M181" s="162">
        <f t="shared" si="54"/>
        <v>0.69764028724627736</v>
      </c>
      <c r="N181" s="99">
        <f t="shared" si="50"/>
        <v>5.8630843107674922E-7</v>
      </c>
      <c r="O181" s="100">
        <f t="shared" si="55"/>
        <v>3.4891293768958581E-6</v>
      </c>
      <c r="P181" s="100">
        <f t="shared" si="56"/>
        <v>1.1610007239520586E-7</v>
      </c>
      <c r="Q181" s="11">
        <v>179</v>
      </c>
      <c r="R181" s="9">
        <f t="shared" si="51"/>
        <v>0.69747222553827115</v>
      </c>
    </row>
    <row r="182" spans="1:18" x14ac:dyDescent="0.25">
      <c r="A182" s="9">
        <f t="shared" si="52"/>
        <v>-6.61645261601502E-2</v>
      </c>
      <c r="B182" s="88">
        <f>IF(Sample5!K188&gt;0,Sample5!K188, )</f>
        <v>6.61645261601502E-2</v>
      </c>
      <c r="C182" s="88">
        <f>IF(Sample5!L188&gt;0,Sample5!L188,"")</f>
        <v>0.69840908643142641</v>
      </c>
      <c r="D182" s="88" t="str">
        <f>IF(Sample5!M188&gt;0,Sample5!M188,)</f>
        <v/>
      </c>
      <c r="E182" s="162">
        <f t="shared" si="43"/>
        <v>0.46616452616015025</v>
      </c>
      <c r="F182" s="162">
        <f t="shared" si="44"/>
        <v>5.8730542907165256E-2</v>
      </c>
      <c r="G182" s="162">
        <f t="shared" si="45"/>
        <v>7.0954099696920875E-3</v>
      </c>
      <c r="H182" s="162">
        <f t="shared" si="46"/>
        <v>3.3857328329285619E-4</v>
      </c>
      <c r="I182" s="162">
        <f t="shared" si="47"/>
        <v>6.5825952876857344E-2</v>
      </c>
      <c r="J182" s="162">
        <f t="shared" si="53"/>
        <v>3.3857328329285619E-4</v>
      </c>
      <c r="K182" s="162">
        <f t="shared" si="48"/>
        <v>7.9518318417771218E-6</v>
      </c>
      <c r="L182" s="59">
        <f t="shared" si="49"/>
        <v>-3.1086244689504337E-17</v>
      </c>
      <c r="M182" s="162">
        <f t="shared" si="54"/>
        <v>0.69759524091831482</v>
      </c>
      <c r="N182" s="99">
        <f t="shared" si="50"/>
        <v>6.6234451921186477E-7</v>
      </c>
      <c r="O182" s="100">
        <f t="shared" si="55"/>
        <v>3.3490350251944893E-6</v>
      </c>
      <c r="P182" s="100">
        <f t="shared" si="56"/>
        <v>1.1237529662661889E-7</v>
      </c>
      <c r="Q182" s="11">
        <v>180</v>
      </c>
      <c r="R182" s="9">
        <f t="shared" si="51"/>
        <v>0.69742993795322195</v>
      </c>
    </row>
    <row r="183" spans="1:18" x14ac:dyDescent="0.25">
      <c r="A183" s="9">
        <f t="shared" si="52"/>
        <v>-6.5435184755438566E-2</v>
      </c>
      <c r="B183" s="88">
        <f>IF(Sample5!K189&gt;0,Sample5!K189, )</f>
        <v>6.5435184755438566E-2</v>
      </c>
      <c r="C183" s="88">
        <f>IF(Sample5!L189&gt;0,Sample5!L189,"")</f>
        <v>0.69828694660997492</v>
      </c>
      <c r="D183" s="88" t="str">
        <f>IF(Sample5!M189&gt;0,Sample5!M189,)</f>
        <v/>
      </c>
      <c r="E183" s="162">
        <f t="shared" si="43"/>
        <v>0.4654351847554386</v>
      </c>
      <c r="F183" s="162">
        <f t="shared" si="44"/>
        <v>5.8246197015838469E-2</v>
      </c>
      <c r="G183" s="162">
        <f t="shared" si="45"/>
        <v>6.8555487766492479E-3</v>
      </c>
      <c r="H183" s="162">
        <f t="shared" si="46"/>
        <v>3.334389629508494E-4</v>
      </c>
      <c r="I183" s="162">
        <f t="shared" si="47"/>
        <v>6.5101745792487717E-2</v>
      </c>
      <c r="J183" s="162">
        <f t="shared" si="53"/>
        <v>3.334389629508494E-4</v>
      </c>
      <c r="K183" s="162">
        <f t="shared" si="48"/>
        <v>7.7673735202460275E-6</v>
      </c>
      <c r="L183" s="59">
        <f t="shared" si="49"/>
        <v>-2.8865798640254028E-17</v>
      </c>
      <c r="M183" s="162">
        <f t="shared" si="54"/>
        <v>0.69755507596160249</v>
      </c>
      <c r="N183" s="99">
        <f t="shared" si="50"/>
        <v>5.3563464594908792E-7</v>
      </c>
      <c r="O183" s="100">
        <f t="shared" si="55"/>
        <v>3.2255617891354137E-6</v>
      </c>
      <c r="P183" s="100">
        <f t="shared" si="56"/>
        <v>1.0904089030678704E-7</v>
      </c>
      <c r="Q183" s="11">
        <v>181</v>
      </c>
      <c r="R183" s="9">
        <f t="shared" si="51"/>
        <v>0.69739227974591411</v>
      </c>
    </row>
    <row r="184" spans="1:18" x14ac:dyDescent="0.25">
      <c r="A184" s="9">
        <f t="shared" si="52"/>
        <v>-6.4639539586662298E-2</v>
      </c>
      <c r="B184" s="88">
        <f>IF(Sample5!K190&gt;0,Sample5!K190, )</f>
        <v>6.4639539586662298E-2</v>
      </c>
      <c r="C184" s="88">
        <f>IF(Sample5!L190&gt;0,Sample5!L190,"")</f>
        <v>0.69828694660997492</v>
      </c>
      <c r="D184" s="88" t="str">
        <f>IF(Sample5!M190&gt;0,Sample5!M190,)</f>
        <v/>
      </c>
      <c r="E184" s="162">
        <f t="shared" si="43"/>
        <v>0.46463953958666232</v>
      </c>
      <c r="F184" s="162">
        <f t="shared" si="44"/>
        <v>5.7710202620695733E-2</v>
      </c>
      <c r="G184" s="162">
        <f t="shared" si="45"/>
        <v>6.6014503524604862E-3</v>
      </c>
      <c r="H184" s="162">
        <f t="shared" si="46"/>
        <v>3.2788661350607873E-4</v>
      </c>
      <c r="I184" s="162">
        <f t="shared" si="47"/>
        <v>6.4311652973156219E-2</v>
      </c>
      <c r="J184" s="162">
        <f t="shared" si="53"/>
        <v>3.2788661350607873E-4</v>
      </c>
      <c r="K184" s="162">
        <f t="shared" si="48"/>
        <v>7.5710222537669224E-6</v>
      </c>
      <c r="L184" s="59">
        <f t="shared" si="49"/>
        <v>-2.6645352591003722E-17</v>
      </c>
      <c r="M184" s="162">
        <f t="shared" si="54"/>
        <v>0.69751247166360819</v>
      </c>
      <c r="N184" s="99">
        <f t="shared" si="50"/>
        <v>5.9981144254975272E-7</v>
      </c>
      <c r="O184" s="100">
        <f t="shared" si="55"/>
        <v>3.0960492709310051E-6</v>
      </c>
      <c r="P184" s="100">
        <f t="shared" si="56"/>
        <v>1.0548891061618564E-7</v>
      </c>
      <c r="Q184" s="11">
        <v>182</v>
      </c>
      <c r="R184" s="9">
        <f t="shared" si="51"/>
        <v>0.69735238629331653</v>
      </c>
    </row>
    <row r="185" spans="1:18" x14ac:dyDescent="0.25">
      <c r="A185" s="9">
        <f t="shared" si="52"/>
        <v>-6.3910198181950859E-2</v>
      </c>
      <c r="B185" s="88">
        <f>IF(Sample5!K191&gt;0,Sample5!K191, )</f>
        <v>6.3910198181950859E-2</v>
      </c>
      <c r="C185" s="88">
        <f>IF(Sample5!L191&gt;0,Sample5!L191,"")</f>
        <v>0.69816147959606378</v>
      </c>
      <c r="D185" s="88" t="str">
        <f>IF(Sample5!M191&gt;0,Sample5!M191,)</f>
        <v/>
      </c>
      <c r="E185" s="162">
        <f t="shared" si="43"/>
        <v>0.46391019818195089</v>
      </c>
      <c r="F185" s="162">
        <f t="shared" si="44"/>
        <v>5.7211997180146482E-2</v>
      </c>
      <c r="G185" s="162">
        <f t="shared" si="45"/>
        <v>6.3753599433504643E-3</v>
      </c>
      <c r="H185" s="162">
        <f t="shared" si="46"/>
        <v>3.2284105845391264E-4</v>
      </c>
      <c r="I185" s="162">
        <f t="shared" si="47"/>
        <v>6.3587357123496946E-2</v>
      </c>
      <c r="J185" s="162">
        <f t="shared" si="53"/>
        <v>3.2284105845391264E-4</v>
      </c>
      <c r="K185" s="162">
        <f t="shared" si="48"/>
        <v>7.3953965056173158E-6</v>
      </c>
      <c r="L185" s="59">
        <f t="shared" si="49"/>
        <v>-2.4424906541753413E-17</v>
      </c>
      <c r="M185" s="162">
        <f t="shared" si="54"/>
        <v>0.69747451205819988</v>
      </c>
      <c r="N185" s="99">
        <f t="shared" si="50"/>
        <v>4.7192439807879278E-7</v>
      </c>
      <c r="O185" s="100">
        <f t="shared" si="55"/>
        <v>2.9819024738630751E-6</v>
      </c>
      <c r="P185" s="100">
        <f t="shared" si="56"/>
        <v>1.0230987966426966E-7</v>
      </c>
      <c r="Q185" s="11">
        <v>183</v>
      </c>
      <c r="R185" s="9">
        <f t="shared" si="51"/>
        <v>0.69731689009908626</v>
      </c>
    </row>
    <row r="186" spans="1:18" x14ac:dyDescent="0.25">
      <c r="A186" s="9">
        <f t="shared" si="52"/>
        <v>-6.324716054130404E-2</v>
      </c>
      <c r="B186" s="88">
        <f>IF(Sample5!K192&gt;0,Sample5!K192, )</f>
        <v>6.324716054130404E-2</v>
      </c>
      <c r="C186" s="88">
        <f>IF(Sample5!L192&gt;0,Sample5!L192,"")</f>
        <v>0.69779465224448245</v>
      </c>
      <c r="D186" s="88" t="str">
        <f>IF(Sample5!M192&gt;0,Sample5!M192,)</f>
        <v/>
      </c>
      <c r="E186" s="162">
        <f t="shared" si="43"/>
        <v>0.46324716054130405</v>
      </c>
      <c r="F186" s="162">
        <f t="shared" si="44"/>
        <v>5.6753462408126551E-2</v>
      </c>
      <c r="G186" s="162">
        <f t="shared" si="45"/>
        <v>6.1754077895744969E-3</v>
      </c>
      <c r="H186" s="162">
        <f t="shared" si="46"/>
        <v>3.1829034360299213E-4</v>
      </c>
      <c r="I186" s="162">
        <f t="shared" si="47"/>
        <v>6.2928870197701048E-2</v>
      </c>
      <c r="J186" s="162">
        <f t="shared" si="53"/>
        <v>3.1829034360299213E-4</v>
      </c>
      <c r="K186" s="162">
        <f t="shared" si="48"/>
        <v>7.2392741194256553E-6</v>
      </c>
      <c r="L186" s="59">
        <f t="shared" si="49"/>
        <v>-2.4424906541753413E-17</v>
      </c>
      <c r="M186" s="162">
        <f t="shared" si="54"/>
        <v>0.69744089775665563</v>
      </c>
      <c r="N186" s="99">
        <f t="shared" si="50"/>
        <v>1.251422376576146E-7</v>
      </c>
      <c r="O186" s="100">
        <f t="shared" si="55"/>
        <v>2.8817884478047273E-6</v>
      </c>
      <c r="P186" s="100">
        <f t="shared" si="56"/>
        <v>9.9482556665082907E-8</v>
      </c>
      <c r="Q186" s="11">
        <v>184</v>
      </c>
      <c r="R186" s="9">
        <f t="shared" si="51"/>
        <v>0.69728549761094338</v>
      </c>
    </row>
    <row r="187" spans="1:18" x14ac:dyDescent="0.25">
      <c r="A187" s="9">
        <f t="shared" si="52"/>
        <v>-6.2517819136592392E-2</v>
      </c>
      <c r="B187" s="88">
        <f>IF(Sample5!K193&gt;0,Sample5!K193, )</f>
        <v>6.2517819136592392E-2</v>
      </c>
      <c r="C187" s="88">
        <f>IF(Sample5!L193&gt;0,Sample5!L193,"")</f>
        <v>0.69828694660997492</v>
      </c>
      <c r="D187" s="88" t="str">
        <f>IF(Sample5!M193&gt;0,Sample5!M193,)</f>
        <v/>
      </c>
      <c r="E187" s="162">
        <f t="shared" si="43"/>
        <v>0.4625178191365924</v>
      </c>
      <c r="F187" s="162">
        <f t="shared" si="44"/>
        <v>5.6242987797461619E-2</v>
      </c>
      <c r="G187" s="162">
        <f t="shared" si="45"/>
        <v>5.9615074855799144E-3</v>
      </c>
      <c r="H187" s="162">
        <f t="shared" si="46"/>
        <v>3.1332385355085923E-4</v>
      </c>
      <c r="I187" s="162">
        <f t="shared" si="47"/>
        <v>6.2204495283041533E-2</v>
      </c>
      <c r="J187" s="162">
        <f t="shared" si="53"/>
        <v>3.1332385355085923E-4</v>
      </c>
      <c r="K187" s="162">
        <f t="shared" si="48"/>
        <v>7.0713430897200859E-6</v>
      </c>
      <c r="L187" s="59">
        <f t="shared" si="49"/>
        <v>-2.2204460492503107E-17</v>
      </c>
      <c r="M187" s="162">
        <f t="shared" si="54"/>
        <v>0.69740489059996624</v>
      </c>
      <c r="N187" s="99">
        <f t="shared" si="50"/>
        <v>7.7802280479243345E-7</v>
      </c>
      <c r="O187" s="100">
        <f t="shared" si="55"/>
        <v>2.7755405684552316E-6</v>
      </c>
      <c r="P187" s="100">
        <f t="shared" si="56"/>
        <v>9.6440254696217146E-8</v>
      </c>
      <c r="Q187" s="11">
        <v>185</v>
      </c>
      <c r="R187" s="9">
        <f t="shared" si="51"/>
        <v>0.69725191526321628</v>
      </c>
    </row>
    <row r="188" spans="1:18" x14ac:dyDescent="0.25">
      <c r="A188" s="9">
        <f t="shared" si="52"/>
        <v>-6.1788477731880766E-2</v>
      </c>
      <c r="B188" s="88">
        <f>IF(Sample5!K194&gt;0,Sample5!K194, )</f>
        <v>6.1788477731880766E-2</v>
      </c>
      <c r="C188" s="88">
        <f>IF(Sample5!L194&gt;0,Sample5!L194,"")</f>
        <v>0.69840908643142641</v>
      </c>
      <c r="D188" s="88"/>
      <c r="E188" s="162">
        <f t="shared" si="43"/>
        <v>0.46178847773188081</v>
      </c>
      <c r="F188" s="162">
        <f t="shared" si="44"/>
        <v>5.5726240796840978E-2</v>
      </c>
      <c r="G188" s="162">
        <f t="shared" si="45"/>
        <v>5.7538388911202235E-3</v>
      </c>
      <c r="H188" s="162">
        <f t="shared" si="46"/>
        <v>3.0839804391956382E-4</v>
      </c>
      <c r="I188" s="162">
        <f t="shared" si="47"/>
        <v>6.1480079687961202E-2</v>
      </c>
      <c r="J188" s="162">
        <f t="shared" si="53"/>
        <v>3.0839804391956382E-4</v>
      </c>
      <c r="K188" s="162">
        <f t="shared" si="48"/>
        <v>6.9073071599637314E-6</v>
      </c>
      <c r="L188" s="59">
        <f t="shared" si="49"/>
        <v>-1.9984014443252798E-17</v>
      </c>
      <c r="M188" s="162">
        <f t="shared" si="54"/>
        <v>0.69736988168323566</v>
      </c>
      <c r="N188" s="99">
        <f t="shared" si="50"/>
        <v>1.0799465086621947E-6</v>
      </c>
      <c r="O188" s="100">
        <f t="shared" si="55"/>
        <v>2.6732096437625465E-6</v>
      </c>
      <c r="P188" s="100">
        <f t="shared" si="56"/>
        <v>9.3467674292966153E-8</v>
      </c>
      <c r="Q188" s="11">
        <v>186</v>
      </c>
      <c r="R188" s="9">
        <f t="shared" si="51"/>
        <v>0.69721931129388615</v>
      </c>
    </row>
    <row r="189" spans="1:18" x14ac:dyDescent="0.25">
      <c r="A189" s="9">
        <f t="shared" si="52"/>
        <v>-6.112544009123394E-2</v>
      </c>
      <c r="B189" s="88">
        <f>IF(Sample5!K195&gt;0,Sample5!K195, )</f>
        <v>6.112544009123394E-2</v>
      </c>
      <c r="C189" s="88">
        <f>IF(Sample5!L195&gt;0,Sample5!L195,"")</f>
        <v>0.6980421610669757</v>
      </c>
      <c r="D189" s="88" t="str">
        <f>IF(Sample5!M195&gt;0,Sample5!M195,)</f>
        <v/>
      </c>
      <c r="E189" s="162">
        <f t="shared" si="43"/>
        <v>0.46112544009123396</v>
      </c>
      <c r="F189" s="162">
        <f t="shared" si="44"/>
        <v>5.5251120006729423E-2</v>
      </c>
      <c r="G189" s="162">
        <f t="shared" si="45"/>
        <v>5.5703651643559393E-3</v>
      </c>
      <c r="H189" s="162">
        <f t="shared" si="46"/>
        <v>3.039549201485775E-4</v>
      </c>
      <c r="I189" s="162">
        <f t="shared" si="47"/>
        <v>6.0821485171085363E-2</v>
      </c>
      <c r="J189" s="162">
        <f t="shared" si="53"/>
        <v>3.039549201485775E-4</v>
      </c>
      <c r="K189" s="162">
        <f t="shared" si="48"/>
        <v>6.7614875861122234E-6</v>
      </c>
      <c r="L189" s="59">
        <f t="shared" si="49"/>
        <v>-1.9984014443252798E-17</v>
      </c>
      <c r="M189" s="162">
        <f t="shared" si="54"/>
        <v>0.69733890702434809</v>
      </c>
      <c r="N189" s="99">
        <f t="shared" si="50"/>
        <v>4.9456624847207651E-7</v>
      </c>
      <c r="O189" s="100">
        <f t="shared" si="55"/>
        <v>2.5834589431475859E-6</v>
      </c>
      <c r="P189" s="100">
        <f t="shared" si="56"/>
        <v>9.0824757629095936E-8</v>
      </c>
      <c r="Q189" s="11">
        <v>187</v>
      </c>
      <c r="R189" s="9">
        <f t="shared" si="51"/>
        <v>0.69719050591878406</v>
      </c>
    </row>
    <row r="190" spans="1:18" x14ac:dyDescent="0.25">
      <c r="A190" s="9">
        <f t="shared" si="52"/>
        <v>-6.0462402450587122E-2</v>
      </c>
      <c r="B190" s="88">
        <f>IF(Sample5!K196&gt;0,Sample5!K196, )</f>
        <v>6.0462402450587122E-2</v>
      </c>
      <c r="C190" s="88">
        <f>IF(Sample5!L196&gt;0,Sample5!L196,"")</f>
        <v>0.69779465224448245</v>
      </c>
      <c r="D190" s="88" t="str">
        <f>IF(Sample5!M196&gt;0,Sample5!M196,)</f>
        <v/>
      </c>
      <c r="E190" s="162">
        <f t="shared" si="43"/>
        <v>0.46046240245058712</v>
      </c>
      <c r="F190" s="162">
        <f t="shared" si="44"/>
        <v>5.4770990046768046E-2</v>
      </c>
      <c r="G190" s="162">
        <f t="shared" si="45"/>
        <v>5.3918677617665126E-3</v>
      </c>
      <c r="H190" s="162">
        <f t="shared" si="46"/>
        <v>2.995446420525627E-4</v>
      </c>
      <c r="I190" s="162">
        <f t="shared" si="47"/>
        <v>6.0162857808534559E-2</v>
      </c>
      <c r="J190" s="162">
        <f t="shared" si="53"/>
        <v>2.995446420525627E-4</v>
      </c>
      <c r="K190" s="162">
        <f t="shared" si="48"/>
        <v>6.6187460690170541E-6</v>
      </c>
      <c r="L190" s="59">
        <f t="shared" si="49"/>
        <v>-1.776356839400249E-17</v>
      </c>
      <c r="M190" s="162">
        <f t="shared" si="54"/>
        <v>0.69730872968472923</v>
      </c>
      <c r="N190" s="99">
        <f t="shared" si="50"/>
        <v>2.3612073407711752E-7</v>
      </c>
      <c r="O190" s="100">
        <f t="shared" si="55"/>
        <v>2.4967213508892608E-6</v>
      </c>
      <c r="P190" s="100">
        <f t="shared" si="56"/>
        <v>8.8237467193187659E-8</v>
      </c>
      <c r="Q190" s="11">
        <v>188</v>
      </c>
      <c r="R190" s="9">
        <f t="shared" si="51"/>
        <v>0.69716248182657758</v>
      </c>
    </row>
    <row r="191" spans="1:18" x14ac:dyDescent="0.25">
      <c r="A191" s="9">
        <f t="shared" si="52"/>
        <v>-5.9799364809940296E-2</v>
      </c>
      <c r="B191" s="88">
        <f>IF(Sample5!K197&gt;0,Sample5!K197, )</f>
        <v>5.9799364809940296E-2</v>
      </c>
      <c r="C191" s="88">
        <f>IF(Sample5!L197&gt;0,Sample5!L197,"")</f>
        <v>0.69803910345279185</v>
      </c>
      <c r="D191" s="88" t="str">
        <f>IF(Sample5!M197&gt;0,Sample5!M197,)</f>
        <v/>
      </c>
      <c r="E191" s="162">
        <f t="shared" si="43"/>
        <v>0.45979936480994033</v>
      </c>
      <c r="F191" s="162">
        <f t="shared" si="44"/>
        <v>5.4285936416455433E-2</v>
      </c>
      <c r="G191" s="162">
        <f t="shared" si="45"/>
        <v>5.2182615443250105E-3</v>
      </c>
      <c r="H191" s="162">
        <f t="shared" si="46"/>
        <v>2.9516684915985303E-4</v>
      </c>
      <c r="I191" s="162">
        <f t="shared" si="47"/>
        <v>5.9504197960780443E-2</v>
      </c>
      <c r="J191" s="162">
        <f t="shared" si="53"/>
        <v>2.9516684915985303E-4</v>
      </c>
      <c r="K191" s="162">
        <f t="shared" si="48"/>
        <v>6.479017648692284E-6</v>
      </c>
      <c r="L191" s="59">
        <f t="shared" si="49"/>
        <v>-1.776356839400249E-17</v>
      </c>
      <c r="M191" s="162">
        <f t="shared" si="54"/>
        <v>0.69727933612155713</v>
      </c>
      <c r="N191" s="99">
        <f t="shared" si="50"/>
        <v>5.7724639761154182E-7</v>
      </c>
      <c r="O191" s="100">
        <f t="shared" si="55"/>
        <v>2.4128957237688434E-6</v>
      </c>
      <c r="P191" s="100">
        <f t="shared" si="56"/>
        <v>8.5704877252456942E-8</v>
      </c>
      <c r="Q191" s="11">
        <v>189</v>
      </c>
      <c r="R191" s="9">
        <f t="shared" si="51"/>
        <v>0.69713522565043928</v>
      </c>
    </row>
    <row r="192" spans="1:18" x14ac:dyDescent="0.25">
      <c r="A192" s="9">
        <f t="shared" si="52"/>
        <v>-5.9136327169293477E-2</v>
      </c>
      <c r="B192" s="88">
        <f>IF(Sample5!K198&gt;0,Sample5!K198, )</f>
        <v>5.9136327169293477E-2</v>
      </c>
      <c r="C192" s="88">
        <f>IF(Sample5!L198&gt;0,Sample5!L198,"")</f>
        <v>0.69779768736086256</v>
      </c>
      <c r="D192" s="88" t="str">
        <f>IF(Sample5!M198&gt;0,Sample5!M198,)</f>
        <v/>
      </c>
      <c r="E192" s="162">
        <f t="shared" si="43"/>
        <v>0.45913632716929348</v>
      </c>
      <c r="F192" s="162">
        <f t="shared" si="44"/>
        <v>5.3796045885798796E-2</v>
      </c>
      <c r="G192" s="162">
        <f t="shared" si="45"/>
        <v>5.0494600972753531E-3</v>
      </c>
      <c r="H192" s="162">
        <f t="shared" si="46"/>
        <v>2.9082118621932829E-4</v>
      </c>
      <c r="I192" s="162">
        <f t="shared" si="47"/>
        <v>5.8845505983074149E-2</v>
      </c>
      <c r="J192" s="162">
        <f t="shared" si="53"/>
        <v>2.9082118621932829E-4</v>
      </c>
      <c r="K192" s="162">
        <f t="shared" si="48"/>
        <v>6.3422387355262104E-6</v>
      </c>
      <c r="L192" s="59">
        <f t="shared" si="49"/>
        <v>-1.5543122344752181E-17</v>
      </c>
      <c r="M192" s="162">
        <f t="shared" si="54"/>
        <v>0.6972507125942693</v>
      </c>
      <c r="N192" s="99">
        <f t="shared" si="50"/>
        <v>2.9918139528975858E-7</v>
      </c>
      <c r="O192" s="100">
        <f t="shared" si="55"/>
        <v>2.331884312882031E-6</v>
      </c>
      <c r="P192" s="100">
        <f t="shared" si="56"/>
        <v>8.3226077314468693E-8</v>
      </c>
      <c r="Q192" s="11">
        <v>190</v>
      </c>
      <c r="R192" s="9">
        <f t="shared" si="51"/>
        <v>0.69710872382325251</v>
      </c>
    </row>
    <row r="193" spans="1:18" x14ac:dyDescent="0.25">
      <c r="A193" s="9">
        <f t="shared" si="52"/>
        <v>-5.8473289528646465E-2</v>
      </c>
      <c r="B193" s="88">
        <f>IF(Sample5!K199&gt;0,Sample5!K199, )</f>
        <v>5.8473289528646465E-2</v>
      </c>
      <c r="C193" s="88">
        <f>IF(Sample5!L199&gt;0,Sample5!L199,"")</f>
        <v>0.69767230825622328</v>
      </c>
      <c r="D193" s="88" t="str">
        <f>IF(Sample5!M199&gt;0,Sample5!M199,)</f>
        <v/>
      </c>
      <c r="E193" s="162">
        <f t="shared" si="43"/>
        <v>0.45847328952864647</v>
      </c>
      <c r="F193" s="162">
        <f t="shared" si="44"/>
        <v>5.3301406328047155E-2</v>
      </c>
      <c r="G193" s="162">
        <f t="shared" si="45"/>
        <v>4.8853758974924458E-3</v>
      </c>
      <c r="H193" s="162">
        <f t="shared" si="46"/>
        <v>2.8650730310686434E-4</v>
      </c>
      <c r="I193" s="162">
        <f t="shared" si="47"/>
        <v>5.81867822255396E-2</v>
      </c>
      <c r="J193" s="162">
        <f t="shared" si="53"/>
        <v>2.8650730310686434E-4</v>
      </c>
      <c r="K193" s="162">
        <f t="shared" si="48"/>
        <v>6.2083470813748141E-6</v>
      </c>
      <c r="L193" s="59">
        <f t="shared" si="49"/>
        <v>-1.5543122344752181E-17</v>
      </c>
      <c r="M193" s="162">
        <f t="shared" si="54"/>
        <v>0.69722284519079269</v>
      </c>
      <c r="N193" s="99">
        <f t="shared" si="50"/>
        <v>2.0201704718626163E-7</v>
      </c>
      <c r="O193" s="100">
        <f t="shared" si="55"/>
        <v>2.253592649773695E-6</v>
      </c>
      <c r="P193" s="100">
        <f t="shared" si="56"/>
        <v>8.0800171908623539E-8</v>
      </c>
      <c r="Q193" s="11">
        <v>191</v>
      </c>
      <c r="R193" s="9">
        <f t="shared" si="51"/>
        <v>0.69708296260388658</v>
      </c>
    </row>
    <row r="194" spans="1:18" x14ac:dyDescent="0.25">
      <c r="A194" s="9">
        <f t="shared" si="52"/>
        <v>-5.7876555652064454E-2</v>
      </c>
      <c r="B194" s="88">
        <f>IF(Sample5!K200&gt;0,Sample5!K200, )</f>
        <v>5.7876555652064454E-2</v>
      </c>
      <c r="C194" s="88">
        <f>IF(Sample5!L200&gt;0,Sample5!L200,"")</f>
        <v>0.6980421610669757</v>
      </c>
      <c r="D194" s="88" t="str">
        <f>IF(Sample5!M200&gt;0,Sample5!M200,)</f>
        <v/>
      </c>
      <c r="E194" s="162">
        <f t="shared" ref="E194:E257" si="57">IF(OR(B194="",B194=0),"",B194+1/$U$17)</f>
        <v>0.45787655565206448</v>
      </c>
      <c r="F194" s="162">
        <f t="shared" ref="F194:F257" si="58">IF(OR(B194="",B194=0),"",$V$18-(LN(1+EXP(-$S$11*(I194-V$18))))/$S$11)</f>
        <v>5.285224369455227E-2</v>
      </c>
      <c r="G194" s="162">
        <f t="shared" ref="G194:G257" si="59">IF(OR(B194="",B194=0),"",B194-F194-H194-V$5*K194)</f>
        <v>4.7416602627719517E-3</v>
      </c>
      <c r="H194" s="162">
        <f t="shared" ref="H194:H257" si="60">IF(OR(B194="",B194=0),"",1/2*(B194-V$5*K194+T$11)+1/2*POWER((B194-V$5*K194+T$11)^2-4*V$11*(B194-V$5*K194),0.5))</f>
        <v>2.8265169474023244E-4</v>
      </c>
      <c r="I194" s="162">
        <f t="shared" ref="I194:I257" si="61">B194-H194-V$5*K194</f>
        <v>5.7593903957324222E-2</v>
      </c>
      <c r="J194" s="162">
        <f t="shared" si="53"/>
        <v>2.8265169474023244E-4</v>
      </c>
      <c r="K194" s="162">
        <f t="shared" ref="K194:K257" si="62">IF(OR(B194="",B194=0),"",LN(1+EXP($U$11*(B194-$U$13)))/$U$11)</f>
        <v>6.0902628096617852E-6</v>
      </c>
      <c r="L194" s="59">
        <f t="shared" ref="L194:L257" si="63">IF(OR(B194="",B194=0),"",-LN(1+EXP($V$15*(B194-$V$13)))/$V$15)</f>
        <v>-1.332267629550187E-17</v>
      </c>
      <c r="M194" s="162">
        <f t="shared" si="54"/>
        <v>0.69719839939731165</v>
      </c>
      <c r="N194" s="99">
        <f t="shared" ref="N194:N257" si="64">IF(OR(B194="",B194=0),"",(M194-C194)*(M194-C194))</f>
        <v>7.119337551942568E-7</v>
      </c>
      <c r="O194" s="100">
        <f t="shared" si="55"/>
        <v>2.1853800157099596E-6</v>
      </c>
      <c r="P194" s="100">
        <f t="shared" si="56"/>
        <v>7.8661353695154899E-8</v>
      </c>
      <c r="Q194" s="11">
        <v>192</v>
      </c>
      <c r="R194" s="9">
        <f t="shared" ref="R194:R257" si="65">IF(OR(B194="",B194=0),"",T$17+T$15*G194)</f>
        <v>0.69706039924923546</v>
      </c>
    </row>
    <row r="195" spans="1:18" x14ac:dyDescent="0.25">
      <c r="A195" s="9">
        <f t="shared" ref="A195:A258" si="66">-B195</f>
        <v>-5.7279821775482263E-2</v>
      </c>
      <c r="B195" s="88">
        <f>IF(Sample5!K201&gt;0,Sample5!K201, )</f>
        <v>5.7279821775482263E-2</v>
      </c>
      <c r="C195" s="88">
        <f>IF(Sample5!L201&gt;0,Sample5!L201,"")</f>
        <v>0.69755325647298105</v>
      </c>
      <c r="D195" s="88" t="str">
        <f>IF(Sample5!M201&gt;0,Sample5!M201,)</f>
        <v/>
      </c>
      <c r="E195" s="162">
        <f t="shared" si="57"/>
        <v>0.45727982177548226</v>
      </c>
      <c r="F195" s="162">
        <f t="shared" si="58"/>
        <v>5.2399371566193509E-2</v>
      </c>
      <c r="G195" s="162">
        <f t="shared" si="59"/>
        <v>4.6016289089810605E-3</v>
      </c>
      <c r="H195" s="162">
        <f t="shared" si="60"/>
        <v>2.7882130030769392E-4</v>
      </c>
      <c r="I195" s="162">
        <f t="shared" si="61"/>
        <v>5.7001000475174569E-2</v>
      </c>
      <c r="J195" s="162">
        <f t="shared" ref="J195:J258" si="67">B195-I195-V$5*K195</f>
        <v>2.7882130030769392E-4</v>
      </c>
      <c r="K195" s="162">
        <f t="shared" si="62"/>
        <v>5.97442431359941E-6</v>
      </c>
      <c r="L195" s="59">
        <f t="shared" si="63"/>
        <v>-1.332267629550187E-17</v>
      </c>
      <c r="M195" s="162">
        <f t="shared" ref="M195:M258" si="68">IF(OR(B195="",B195=0),"",$S$15*F195+$T$17+$T$15*G195+$U$15*H195+S$17*(K195+L195))</f>
        <v>0.69717454434623471</v>
      </c>
      <c r="N195" s="99">
        <f t="shared" si="64"/>
        <v>1.4342287494473507E-7</v>
      </c>
      <c r="O195" s="100">
        <f t="shared" ref="O195:O258" si="69">IF(OR(B195="",B195=0),"",1/V$17*LN(1+EXP(V$17*(B195-V$5*K195-T$13))))</f>
        <v>2.1192319559527375E-6</v>
      </c>
      <c r="P195" s="100">
        <f t="shared" ref="P195:P258" si="70">(O195-J195)^2</f>
        <v>7.6564034630131646E-8</v>
      </c>
      <c r="Q195" s="11">
        <v>193</v>
      </c>
      <c r="R195" s="9">
        <f t="shared" si="65"/>
        <v>0.69703841432669023</v>
      </c>
    </row>
    <row r="196" spans="1:18" x14ac:dyDescent="0.25">
      <c r="A196" s="9">
        <f t="shared" si="66"/>
        <v>-5.6683087898900066E-2</v>
      </c>
      <c r="B196" s="88">
        <f>IF(Sample5!K202&gt;0,Sample5!K202, )</f>
        <v>5.6683087898900066E-2</v>
      </c>
      <c r="C196" s="88">
        <f>IF(Sample5!L202&gt;0,Sample5!L202,"")</f>
        <v>0.69816454847441378</v>
      </c>
      <c r="D196" s="88" t="str">
        <f>IF(Sample5!M202&gt;0,Sample5!M202,)</f>
        <v/>
      </c>
      <c r="E196" s="162">
        <f t="shared" si="57"/>
        <v>0.45668308789890011</v>
      </c>
      <c r="F196" s="162">
        <f t="shared" si="58"/>
        <v>5.1942855650419104E-2</v>
      </c>
      <c r="G196" s="162">
        <f t="shared" si="59"/>
        <v>4.4652163736199971E-3</v>
      </c>
      <c r="H196" s="162">
        <f t="shared" si="60"/>
        <v>2.750158748609649E-4</v>
      </c>
      <c r="I196" s="162">
        <f t="shared" si="61"/>
        <v>5.6408072024039101E-2</v>
      </c>
      <c r="J196" s="162">
        <f t="shared" si="67"/>
        <v>2.750158748609649E-4</v>
      </c>
      <c r="K196" s="162">
        <f t="shared" si="62"/>
        <v>5.8607888902273132E-6</v>
      </c>
      <c r="L196" s="59">
        <f t="shared" si="63"/>
        <v>-1.332267629550187E-17</v>
      </c>
      <c r="M196" s="162">
        <f t="shared" si="68"/>
        <v>0.69715126964035745</v>
      </c>
      <c r="N196" s="99">
        <f t="shared" si="64"/>
        <v>1.0267339955465563E-6</v>
      </c>
      <c r="O196" s="100">
        <f t="shared" si="69"/>
        <v>2.0550859892849062E-6</v>
      </c>
      <c r="P196" s="100">
        <f t="shared" si="70"/>
        <v>7.4507592261449858E-8</v>
      </c>
      <c r="Q196" s="11">
        <v>194</v>
      </c>
      <c r="R196" s="9">
        <f t="shared" si="65"/>
        <v>0.69701699755863855</v>
      </c>
    </row>
    <row r="197" spans="1:18" x14ac:dyDescent="0.25">
      <c r="A197" s="9">
        <f t="shared" si="66"/>
        <v>-5.6086354022317868E-2</v>
      </c>
      <c r="B197" s="88">
        <f>IF(Sample5!K203&gt;0,Sample5!K203, )</f>
        <v>5.6086354022317868E-2</v>
      </c>
      <c r="C197" s="88">
        <f>IF(Sample5!L203&gt;0,Sample5!L203,"")</f>
        <v>0.6980421610669757</v>
      </c>
      <c r="D197" s="88" t="str">
        <f>IF(Sample5!M203&gt;0,Sample5!M203,)</f>
        <v/>
      </c>
      <c r="E197" s="162">
        <f t="shared" si="57"/>
        <v>0.4560863540223179</v>
      </c>
      <c r="F197" s="162">
        <f t="shared" si="58"/>
        <v>5.1482761983077857E-2</v>
      </c>
      <c r="G197" s="162">
        <f t="shared" si="59"/>
        <v>4.3323568626460404E-3</v>
      </c>
      <c r="H197" s="162">
        <f t="shared" si="60"/>
        <v>2.7123517659397023E-4</v>
      </c>
      <c r="I197" s="162">
        <f t="shared" si="61"/>
        <v>5.5815118845723898E-2</v>
      </c>
      <c r="J197" s="162">
        <f t="shared" si="67"/>
        <v>2.7123517659397023E-4</v>
      </c>
      <c r="K197" s="162">
        <f t="shared" si="62"/>
        <v>5.7493146482675226E-6</v>
      </c>
      <c r="L197" s="59">
        <f t="shared" si="63"/>
        <v>-1.110223024625156E-17</v>
      </c>
      <c r="M197" s="162">
        <f t="shared" si="68"/>
        <v>0.69712856483195706</v>
      </c>
      <c r="N197" s="99">
        <f t="shared" si="64"/>
        <v>8.346580806402198E-7</v>
      </c>
      <c r="O197" s="100">
        <f t="shared" si="69"/>
        <v>1.9928815249787109E-6</v>
      </c>
      <c r="P197" s="100">
        <f t="shared" si="70"/>
        <v>7.2491413454017905E-8</v>
      </c>
      <c r="Q197" s="11">
        <v>195</v>
      </c>
      <c r="R197" s="9">
        <f t="shared" si="65"/>
        <v>0.69699613861541565</v>
      </c>
    </row>
    <row r="198" spans="1:18" x14ac:dyDescent="0.25">
      <c r="A198" s="9">
        <f t="shared" si="66"/>
        <v>-5.548962014573567E-2</v>
      </c>
      <c r="B198" s="88">
        <f>IF(Sample5!K204&gt;0,Sample5!K204, )</f>
        <v>5.548962014573567E-2</v>
      </c>
      <c r="C198" s="88">
        <f>IF(Sample5!L204&gt;0,Sample5!L204,"")</f>
        <v>0.69792005333563256</v>
      </c>
      <c r="D198" s="88" t="str">
        <f>IF(Sample5!M204&gt;0,Sample5!M204,)</f>
        <v/>
      </c>
      <c r="E198" s="162">
        <f t="shared" si="57"/>
        <v>0.45548962014573569</v>
      </c>
      <c r="F198" s="162">
        <f t="shared" si="58"/>
        <v>5.1019156840946475E-2</v>
      </c>
      <c r="G198" s="162">
        <f t="shared" si="59"/>
        <v>4.2029843379961865E-3</v>
      </c>
      <c r="H198" s="162">
        <f t="shared" si="60"/>
        <v>2.6747896679300831E-4</v>
      </c>
      <c r="I198" s="162">
        <f t="shared" si="61"/>
        <v>5.5222141178942662E-2</v>
      </c>
      <c r="J198" s="162">
        <f t="shared" si="67"/>
        <v>2.6747896679300831E-4</v>
      </c>
      <c r="K198" s="162">
        <f t="shared" si="62"/>
        <v>5.6399604927173484E-6</v>
      </c>
      <c r="L198" s="59">
        <f t="shared" si="63"/>
        <v>-1.110223024625156E-17</v>
      </c>
      <c r="M198" s="162">
        <f t="shared" si="68"/>
        <v>0.69710641943650953</v>
      </c>
      <c r="N198" s="99">
        <f t="shared" si="64"/>
        <v>6.6200012180215162E-7</v>
      </c>
      <c r="O198" s="100">
        <f t="shared" si="69"/>
        <v>1.9325598056307127E-6</v>
      </c>
      <c r="P198" s="100">
        <f t="shared" si="70"/>
        <v>7.0514894263905971E-8</v>
      </c>
      <c r="Q198" s="11">
        <v>196</v>
      </c>
      <c r="R198" s="9">
        <f t="shared" si="65"/>
        <v>0.6969758271290456</v>
      </c>
    </row>
    <row r="199" spans="1:18" x14ac:dyDescent="0.25">
      <c r="A199" s="9">
        <f t="shared" si="66"/>
        <v>-5.4959190033218287E-2</v>
      </c>
      <c r="B199" s="88">
        <f>IF(Sample5!K205&gt;0,Sample5!K205, )</f>
        <v>5.4959190033218287E-2</v>
      </c>
      <c r="C199" s="88">
        <f>IF(Sample5!L205&gt;0,Sample5!L205,"")</f>
        <v>0.6980421610669757</v>
      </c>
      <c r="D199" s="88" t="str">
        <f>IF(Sample5!M205&gt;0,Sample5!M205,)</f>
        <v/>
      </c>
      <c r="E199" s="162">
        <f t="shared" si="57"/>
        <v>0.45495919003321833</v>
      </c>
      <c r="F199" s="162">
        <f t="shared" si="58"/>
        <v>5.0604169179727029E-2</v>
      </c>
      <c r="G199" s="162">
        <f t="shared" si="59"/>
        <v>4.0908603722228445E-3</v>
      </c>
      <c r="H199" s="162">
        <f t="shared" si="60"/>
        <v>2.6416048126841341E-4</v>
      </c>
      <c r="I199" s="162">
        <f t="shared" si="61"/>
        <v>5.4695029551949874E-2</v>
      </c>
      <c r="J199" s="162">
        <f t="shared" si="67"/>
        <v>2.6416048126841341E-4</v>
      </c>
      <c r="K199" s="162">
        <f t="shared" si="62"/>
        <v>5.5445040169588229E-6</v>
      </c>
      <c r="L199" s="59">
        <f t="shared" si="63"/>
        <v>-1.110223024625156E-17</v>
      </c>
      <c r="M199" s="162">
        <f t="shared" si="68"/>
        <v>0.6970871957766499</v>
      </c>
      <c r="N199" s="99">
        <f t="shared" si="64"/>
        <v>9.1195870572702663E-7</v>
      </c>
      <c r="O199" s="100">
        <f t="shared" si="69"/>
        <v>1.8804749735736243E-6</v>
      </c>
      <c r="P199" s="100">
        <f t="shared" si="70"/>
        <v>6.8790801702021201E-8</v>
      </c>
      <c r="Q199" s="11">
        <v>197</v>
      </c>
      <c r="R199" s="9">
        <f t="shared" si="65"/>
        <v>0.69695822366641924</v>
      </c>
    </row>
    <row r="200" spans="1:18" x14ac:dyDescent="0.25">
      <c r="A200" s="9">
        <f t="shared" si="66"/>
        <v>-5.4362456156636096E-2</v>
      </c>
      <c r="B200" s="88">
        <f>IF(Sample5!K206&gt;0,Sample5!K206, )</f>
        <v>5.4362456156636096E-2</v>
      </c>
      <c r="C200" s="88">
        <f>IF(Sample5!L206&gt;0,Sample5!L206,"")</f>
        <v>0.69816758409823598</v>
      </c>
      <c r="D200" s="88" t="str">
        <f>IF(Sample5!M206&gt;0,Sample5!M206,)</f>
        <v/>
      </c>
      <c r="E200" s="162">
        <f t="shared" si="57"/>
        <v>0.45436245615663612</v>
      </c>
      <c r="F200" s="162">
        <f t="shared" si="58"/>
        <v>5.0134112569031504E-2</v>
      </c>
      <c r="G200" s="162">
        <f t="shared" si="59"/>
        <v>3.9678937007250961E-3</v>
      </c>
      <c r="H200" s="162">
        <f t="shared" si="60"/>
        <v>2.6044988687949633E-4</v>
      </c>
      <c r="I200" s="162">
        <f t="shared" si="61"/>
        <v>5.41020062697566E-2</v>
      </c>
      <c r="J200" s="162">
        <f t="shared" si="67"/>
        <v>2.6044988687949633E-4</v>
      </c>
      <c r="K200" s="162">
        <f t="shared" si="62"/>
        <v>5.4390450967102744E-6</v>
      </c>
      <c r="L200" s="59">
        <f t="shared" si="63"/>
        <v>-8.8817841970012479E-18</v>
      </c>
      <c r="M200" s="162">
        <f t="shared" si="68"/>
        <v>0.69706607837113932</v>
      </c>
      <c r="N200" s="99">
        <f t="shared" si="64"/>
        <v>1.2133148668267489E-6</v>
      </c>
      <c r="O200" s="100">
        <f t="shared" si="69"/>
        <v>1.8235554825671287E-6</v>
      </c>
      <c r="P200" s="100">
        <f t="shared" si="70"/>
        <v>6.6887579291834235E-8</v>
      </c>
      <c r="Q200" s="11">
        <v>198</v>
      </c>
      <c r="R200" s="9">
        <f t="shared" si="65"/>
        <v>0.69693891789899409</v>
      </c>
    </row>
    <row r="201" spans="1:18" x14ac:dyDescent="0.25">
      <c r="A201" s="9">
        <f t="shared" si="66"/>
        <v>-5.3832026044118526E-2</v>
      </c>
      <c r="B201" s="88">
        <f>IF(Sample5!K207&gt;0,Sample5!K207, )</f>
        <v>5.3832026044118526E-2</v>
      </c>
      <c r="C201" s="88">
        <f>IF(Sample5!L207&gt;0,Sample5!L207,"")</f>
        <v>0.69767859165869317</v>
      </c>
      <c r="D201" s="88" t="str">
        <f>IF(Sample5!M207&gt;0,Sample5!M207,)</f>
        <v/>
      </c>
      <c r="E201" s="162">
        <f t="shared" si="57"/>
        <v>0.45383202604411854</v>
      </c>
      <c r="F201" s="162">
        <f t="shared" si="58"/>
        <v>4.9713495731559254E-2</v>
      </c>
      <c r="G201" s="162">
        <f t="shared" si="59"/>
        <v>3.8613587312257766E-3</v>
      </c>
      <c r="H201" s="162">
        <f t="shared" si="60"/>
        <v>2.5717158133349571E-4</v>
      </c>
      <c r="I201" s="162">
        <f t="shared" si="61"/>
        <v>5.3574854462785031E-2</v>
      </c>
      <c r="J201" s="162">
        <f t="shared" si="67"/>
        <v>2.5717158133349571E-4</v>
      </c>
      <c r="K201" s="162">
        <f t="shared" si="62"/>
        <v>5.3469888265902563E-6</v>
      </c>
      <c r="L201" s="59">
        <f t="shared" si="63"/>
        <v>-8.8817841970012479E-18</v>
      </c>
      <c r="M201" s="162">
        <f t="shared" si="68"/>
        <v>0.6970477518009236</v>
      </c>
      <c r="N201" s="99">
        <f t="shared" si="64"/>
        <v>3.979589261507335E-7</v>
      </c>
      <c r="O201" s="100">
        <f t="shared" si="69"/>
        <v>1.774408315041088E-6</v>
      </c>
      <c r="P201" s="100">
        <f t="shared" si="70"/>
        <v>6.5227715985818454E-8</v>
      </c>
      <c r="Q201" s="11">
        <v>199</v>
      </c>
      <c r="R201" s="9">
        <f t="shared" si="65"/>
        <v>0.69692219190878268</v>
      </c>
    </row>
    <row r="202" spans="1:18" x14ac:dyDescent="0.25">
      <c r="A202" s="9">
        <f t="shared" si="66"/>
        <v>-5.3301595931601144E-2</v>
      </c>
      <c r="B202" s="88">
        <f>IF(Sample5!K208&gt;0,Sample5!K208, )</f>
        <v>5.3301595931601144E-2</v>
      </c>
      <c r="C202" s="88">
        <f>IF(Sample5!L208&gt;0,Sample5!L208,"")</f>
        <v>0.69792005333563256</v>
      </c>
      <c r="D202" s="88" t="str">
        <f>IF(Sample5!M208&gt;0,Sample5!M208,)</f>
        <v/>
      </c>
      <c r="E202" s="162">
        <f t="shared" si="57"/>
        <v>0.45330159593160119</v>
      </c>
      <c r="F202" s="162">
        <f t="shared" si="58"/>
        <v>4.9290302809231384E-2</v>
      </c>
      <c r="G202" s="162">
        <f t="shared" si="59"/>
        <v>3.7573811888630473E-3</v>
      </c>
      <c r="H202" s="162">
        <f t="shared" si="60"/>
        <v>2.5391193350671193E-4</v>
      </c>
      <c r="I202" s="162">
        <f t="shared" si="61"/>
        <v>5.3047683998094432E-2</v>
      </c>
      <c r="J202" s="162">
        <f t="shared" si="67"/>
        <v>2.5391193350671193E-4</v>
      </c>
      <c r="K202" s="162">
        <f t="shared" si="62"/>
        <v>5.2564904843677319E-6</v>
      </c>
      <c r="L202" s="59">
        <f t="shared" si="63"/>
        <v>-8.8817841970012479E-18</v>
      </c>
      <c r="M202" s="162">
        <f t="shared" si="68"/>
        <v>0.6970298358560999</v>
      </c>
      <c r="N202" s="99">
        <f t="shared" si="64"/>
        <v>7.9248716086548603E-7</v>
      </c>
      <c r="O202" s="100">
        <f t="shared" si="69"/>
        <v>1.7265856680447862E-6</v>
      </c>
      <c r="P202" s="100">
        <f t="shared" si="70"/>
        <v>6.3597449664509534E-8</v>
      </c>
      <c r="Q202" s="11">
        <v>200</v>
      </c>
      <c r="R202" s="9">
        <f t="shared" si="65"/>
        <v>0.69690586743463168</v>
      </c>
    </row>
    <row r="203" spans="1:18" x14ac:dyDescent="0.25">
      <c r="A203" s="9">
        <f t="shared" si="66"/>
        <v>-5.2704862055018946E-2</v>
      </c>
      <c r="B203" s="88">
        <f>IF(Sample5!K209&gt;0,Sample5!K209, )</f>
        <v>5.2704862055018946E-2</v>
      </c>
      <c r="C203" s="88">
        <f>IF(Sample5!L209&gt;0,Sample5!L209,"")</f>
        <v>0.69767859165869317</v>
      </c>
      <c r="D203" s="88" t="str">
        <f>IF(Sample5!M209&gt;0,Sample5!M209,)</f>
        <v/>
      </c>
      <c r="E203" s="162">
        <f t="shared" si="57"/>
        <v>0.45270486205501898</v>
      </c>
      <c r="F203" s="162">
        <f t="shared" si="58"/>
        <v>4.8811189536692834E-2</v>
      </c>
      <c r="G203" s="162">
        <f t="shared" si="59"/>
        <v>3.643405583296698E-3</v>
      </c>
      <c r="H203" s="162">
        <f t="shared" si="60"/>
        <v>2.5026693502941399E-4</v>
      </c>
      <c r="I203" s="162">
        <f t="shared" si="61"/>
        <v>5.2454595119989532E-2</v>
      </c>
      <c r="J203" s="162">
        <f t="shared" si="67"/>
        <v>2.5026693502941399E-4</v>
      </c>
      <c r="K203" s="162">
        <f t="shared" si="62"/>
        <v>5.1565092544149627E-6</v>
      </c>
      <c r="L203" s="59">
        <f t="shared" si="63"/>
        <v>-8.8817841970012479E-18</v>
      </c>
      <c r="M203" s="162">
        <f t="shared" si="68"/>
        <v>0.69701016207409039</v>
      </c>
      <c r="N203" s="99">
        <f t="shared" si="64"/>
        <v>4.4679810957224638E-7</v>
      </c>
      <c r="O203" s="100">
        <f t="shared" si="69"/>
        <v>1.6743240019763653E-6</v>
      </c>
      <c r="P203" s="100">
        <f t="shared" si="70"/>
        <v>6.1798286257438909E-8</v>
      </c>
      <c r="Q203" s="11">
        <v>201</v>
      </c>
      <c r="R203" s="9">
        <f t="shared" si="65"/>
        <v>0.69688797326455787</v>
      </c>
    </row>
    <row r="204" spans="1:18" x14ac:dyDescent="0.25">
      <c r="A204" s="9">
        <f t="shared" si="66"/>
        <v>-5.2174431942501376E-2</v>
      </c>
      <c r="B204" s="88">
        <f>IF(Sample5!K210&gt;0,Sample5!K210, )</f>
        <v>5.2174431942501376E-2</v>
      </c>
      <c r="C204" s="88">
        <f>IF(Sample5!L210&gt;0,Sample5!L210,"")</f>
        <v>0.69767859165869317</v>
      </c>
      <c r="D204" s="88" t="str">
        <f>IF(Sample5!M210&gt;0,Sample5!M210,)</f>
        <v/>
      </c>
      <c r="E204" s="162">
        <f t="shared" si="57"/>
        <v>0.4521744319425014</v>
      </c>
      <c r="F204" s="162">
        <f t="shared" si="58"/>
        <v>4.8382676933343957E-2</v>
      </c>
      <c r="G204" s="162">
        <f t="shared" si="59"/>
        <v>3.5447085962277552E-3</v>
      </c>
      <c r="H204" s="162">
        <f t="shared" si="60"/>
        <v>2.4704641292966345E-4</v>
      </c>
      <c r="I204" s="162">
        <f t="shared" si="61"/>
        <v>5.1927385529571712E-2</v>
      </c>
      <c r="J204" s="162">
        <f t="shared" si="67"/>
        <v>2.4704641292966345E-4</v>
      </c>
      <c r="K204" s="162">
        <f t="shared" si="62"/>
        <v>5.0692345357887394E-6</v>
      </c>
      <c r="L204" s="59">
        <f t="shared" si="63"/>
        <v>-8.8817841970012479E-18</v>
      </c>
      <c r="M204" s="162">
        <f t="shared" si="68"/>
        <v>0.69699309427895528</v>
      </c>
      <c r="N204" s="99">
        <f t="shared" si="64"/>
        <v>4.6990665762750906E-7</v>
      </c>
      <c r="O204" s="100">
        <f t="shared" si="69"/>
        <v>1.6291986461859197E-6</v>
      </c>
      <c r="P204" s="100">
        <f t="shared" si="70"/>
        <v>6.0229609066662315E-8</v>
      </c>
      <c r="Q204" s="11">
        <v>202</v>
      </c>
      <c r="R204" s="9">
        <f t="shared" si="65"/>
        <v>0.69687247783758799</v>
      </c>
    </row>
    <row r="205" spans="1:18" x14ac:dyDescent="0.25">
      <c r="A205" s="9">
        <f t="shared" si="66"/>
        <v>-5.1644001829983993E-2</v>
      </c>
      <c r="B205" s="88">
        <f>IF(Sample5!K211&gt;0,Sample5!K211, )</f>
        <v>5.1644001829983993E-2</v>
      </c>
      <c r="C205" s="88">
        <f>IF(Sample5!L211&gt;0,Sample5!L211,"")</f>
        <v>0.69767859165869317</v>
      </c>
      <c r="D205" s="88" t="str">
        <f>IF(Sample5!M211&gt;0,Sample5!M211,)</f>
        <v/>
      </c>
      <c r="E205" s="162">
        <f t="shared" si="57"/>
        <v>0.45164400182998399</v>
      </c>
      <c r="F205" s="162">
        <f t="shared" si="58"/>
        <v>4.7951733342663602E-2</v>
      </c>
      <c r="G205" s="162">
        <f t="shared" si="59"/>
        <v>3.4484244262341368E-3</v>
      </c>
      <c r="H205" s="162">
        <f t="shared" si="60"/>
        <v>2.4384406108625412E-4</v>
      </c>
      <c r="I205" s="162">
        <f t="shared" si="61"/>
        <v>5.1400157768897739E-2</v>
      </c>
      <c r="J205" s="162">
        <f t="shared" si="67"/>
        <v>2.4384406108625412E-4</v>
      </c>
      <c r="K205" s="162">
        <f t="shared" si="62"/>
        <v>4.9834368368490597E-6</v>
      </c>
      <c r="L205" s="59">
        <f t="shared" si="63"/>
        <v>-6.6613381477509375E-18</v>
      </c>
      <c r="M205" s="162">
        <f t="shared" si="68"/>
        <v>0.69697641416743672</v>
      </c>
      <c r="N205" s="99">
        <f t="shared" si="64"/>
        <v>4.9305322922720256E-7</v>
      </c>
      <c r="O205" s="100">
        <f t="shared" si="69"/>
        <v>1.5852894317110992E-6</v>
      </c>
      <c r="P205" s="100">
        <f t="shared" si="70"/>
        <v>5.8689312443568017E-8</v>
      </c>
      <c r="Q205" s="11">
        <v>203</v>
      </c>
      <c r="R205" s="9">
        <f t="shared" si="65"/>
        <v>0.69685736122289899</v>
      </c>
    </row>
    <row r="206" spans="1:18" x14ac:dyDescent="0.25">
      <c r="A206" s="9">
        <f t="shared" si="66"/>
        <v>-5.1179875481531051E-2</v>
      </c>
      <c r="B206" s="88">
        <f>IF(Sample5!K212&gt;0,Sample5!K212, )</f>
        <v>5.1179875481531051E-2</v>
      </c>
      <c r="C206" s="88">
        <f>IF(Sample5!L212&gt;0,Sample5!L212,"")</f>
        <v>0.69792306646550206</v>
      </c>
      <c r="D206" s="88" t="str">
        <f>IF(Sample5!M212&gt;0,Sample5!M212,)</f>
        <v/>
      </c>
      <c r="E206" s="162">
        <f t="shared" si="57"/>
        <v>0.45117987548153105</v>
      </c>
      <c r="F206" s="162">
        <f t="shared" si="58"/>
        <v>4.7572699751207717E-2</v>
      </c>
      <c r="G206" s="162">
        <f t="shared" si="59"/>
        <v>3.366118941675128E-3</v>
      </c>
      <c r="H206" s="162">
        <f t="shared" si="60"/>
        <v>2.4105678864820568E-4</v>
      </c>
      <c r="I206" s="162">
        <f t="shared" si="61"/>
        <v>5.0938818692882845E-2</v>
      </c>
      <c r="J206" s="162">
        <f t="shared" si="67"/>
        <v>2.4105678864820568E-4</v>
      </c>
      <c r="K206" s="162">
        <f t="shared" si="62"/>
        <v>4.9095558098987787E-6</v>
      </c>
      <c r="L206" s="59">
        <f t="shared" si="63"/>
        <v>-6.6613381477509375E-18</v>
      </c>
      <c r="M206" s="162">
        <f t="shared" si="68"/>
        <v>0.69696213136538132</v>
      </c>
      <c r="N206" s="99">
        <f t="shared" si="64"/>
        <v>9.2339626664405879E-7</v>
      </c>
      <c r="O206" s="100">
        <f t="shared" si="69"/>
        <v>1.5478406994322184E-6</v>
      </c>
      <c r="P206" s="100">
        <f t="shared" si="70"/>
        <v>5.736453614752828E-8</v>
      </c>
      <c r="Q206" s="11">
        <v>204</v>
      </c>
      <c r="R206" s="9">
        <f t="shared" si="65"/>
        <v>0.69684443926182327</v>
      </c>
    </row>
    <row r="207" spans="1:18" x14ac:dyDescent="0.25">
      <c r="A207" s="9">
        <f t="shared" si="66"/>
        <v>-5.0649445369013668E-2</v>
      </c>
      <c r="B207" s="88">
        <f>IF(Sample5!K213&gt;0,Sample5!K213, )</f>
        <v>5.0649445369013668E-2</v>
      </c>
      <c r="C207" s="88">
        <f>IF(Sample5!L213&gt;0,Sample5!L213,"")</f>
        <v>0.69780095818345478</v>
      </c>
      <c r="D207" s="88" t="str">
        <f>IF(Sample5!M213&gt;0,Sample5!M213,)</f>
        <v/>
      </c>
      <c r="E207" s="162">
        <f t="shared" si="57"/>
        <v>0.45064944536901369</v>
      </c>
      <c r="F207" s="162">
        <f t="shared" si="58"/>
        <v>4.7137322036527964E-2</v>
      </c>
      <c r="G207" s="162">
        <f t="shared" si="59"/>
        <v>3.2742352359390672E-3</v>
      </c>
      <c r="H207" s="162">
        <f t="shared" si="60"/>
        <v>2.3788809654663734E-4</v>
      </c>
      <c r="I207" s="162">
        <f t="shared" si="61"/>
        <v>5.0411557272467031E-2</v>
      </c>
      <c r="J207" s="162">
        <f t="shared" si="67"/>
        <v>2.3788809654663734E-4</v>
      </c>
      <c r="K207" s="162">
        <f t="shared" si="62"/>
        <v>4.8264604919898616E-6</v>
      </c>
      <c r="L207" s="59">
        <f t="shared" si="63"/>
        <v>-6.6613381477509375E-18</v>
      </c>
      <c r="M207" s="162">
        <f t="shared" si="68"/>
        <v>0.6969461585605794</v>
      </c>
      <c r="N207" s="99">
        <f t="shared" si="64"/>
        <v>7.3068239526789114E-7</v>
      </c>
      <c r="O207" s="100">
        <f t="shared" si="69"/>
        <v>1.5061241119707658E-6</v>
      </c>
      <c r="P207" s="100">
        <f t="shared" si="70"/>
        <v>5.5876436892103461E-8</v>
      </c>
      <c r="Q207" s="11">
        <v>205</v>
      </c>
      <c r="R207" s="9">
        <f t="shared" si="65"/>
        <v>0.69683001352002272</v>
      </c>
    </row>
    <row r="208" spans="1:18" x14ac:dyDescent="0.25">
      <c r="A208" s="9">
        <f t="shared" si="66"/>
        <v>-5.0185319020560719E-2</v>
      </c>
      <c r="B208" s="88">
        <f>IF(Sample5!K214&gt;0,Sample5!K214, )</f>
        <v>5.0185319020560719E-2</v>
      </c>
      <c r="C208" s="88">
        <f>IF(Sample5!L214&gt;0,Sample5!L214,"")</f>
        <v>0.697431191512764</v>
      </c>
      <c r="D208" s="88" t="str">
        <f>IF(Sample5!M214&gt;0,Sample5!M214,)</f>
        <v/>
      </c>
      <c r="E208" s="162">
        <f t="shared" si="57"/>
        <v>0.45018531902056075</v>
      </c>
      <c r="F208" s="162">
        <f t="shared" si="58"/>
        <v>4.6754478913581102E-2</v>
      </c>
      <c r="G208" s="162">
        <f t="shared" si="59"/>
        <v>3.195710061416536E-3</v>
      </c>
      <c r="H208" s="162">
        <f t="shared" si="60"/>
        <v>2.3513004556308115E-4</v>
      </c>
      <c r="I208" s="162">
        <f t="shared" si="61"/>
        <v>4.9950188974997638E-2</v>
      </c>
      <c r="J208" s="162">
        <f t="shared" si="67"/>
        <v>2.3513004556308115E-4</v>
      </c>
      <c r="K208" s="162">
        <f t="shared" si="62"/>
        <v>4.7549065109248881E-6</v>
      </c>
      <c r="L208" s="59">
        <f t="shared" si="63"/>
        <v>-6.6613381477509375E-18</v>
      </c>
      <c r="M208" s="162">
        <f t="shared" si="68"/>
        <v>0.6969324835341052</v>
      </c>
      <c r="N208" s="99">
        <f t="shared" si="64"/>
        <v>2.487096479779539E-7</v>
      </c>
      <c r="O208" s="100">
        <f t="shared" si="69"/>
        <v>1.4705454032546503E-6</v>
      </c>
      <c r="P208" s="100">
        <f t="shared" si="70"/>
        <v>5.459676201493996E-8</v>
      </c>
      <c r="Q208" s="11">
        <v>206</v>
      </c>
      <c r="R208" s="9">
        <f t="shared" si="65"/>
        <v>0.69681768506762265</v>
      </c>
    </row>
    <row r="209" spans="1:18" x14ac:dyDescent="0.25">
      <c r="A209" s="9">
        <f t="shared" si="66"/>
        <v>-4.9654888908043336E-2</v>
      </c>
      <c r="B209" s="88">
        <f>IF(Sample5!K215&gt;0,Sample5!K215, )</f>
        <v>4.9654888908043336E-2</v>
      </c>
      <c r="C209" s="88">
        <f>IF(Sample5!L215&gt;0,Sample5!L215,"")</f>
        <v>0.69780095818345478</v>
      </c>
      <c r="D209" s="88" t="str">
        <f>IF(Sample5!M215&gt;0,Sample5!M215,)</f>
        <v/>
      </c>
      <c r="E209" s="162">
        <f t="shared" si="57"/>
        <v>0.44965488890804334</v>
      </c>
      <c r="F209" s="162">
        <f t="shared" si="58"/>
        <v>4.6314827349648237E-2</v>
      </c>
      <c r="G209" s="162">
        <f t="shared" si="59"/>
        <v>3.1080670699866059E-3</v>
      </c>
      <c r="H209" s="162">
        <f t="shared" si="60"/>
        <v>2.3199448840849346E-4</v>
      </c>
      <c r="I209" s="162">
        <f t="shared" si="61"/>
        <v>4.9422894419634843E-2</v>
      </c>
      <c r="J209" s="162">
        <f t="shared" si="67"/>
        <v>2.3199448840849346E-4</v>
      </c>
      <c r="K209" s="162">
        <f t="shared" si="62"/>
        <v>4.6744284697153561E-6</v>
      </c>
      <c r="L209" s="59">
        <f t="shared" si="63"/>
        <v>-6.6613381477509375E-18</v>
      </c>
      <c r="M209" s="162">
        <f t="shared" si="68"/>
        <v>0.69691719269905472</v>
      </c>
      <c r="N209" s="99">
        <f t="shared" si="64"/>
        <v>7.8104143141686638E-7</v>
      </c>
      <c r="O209" s="100">
        <f t="shared" si="69"/>
        <v>1.4309119611399379E-6</v>
      </c>
      <c r="P209" s="100">
        <f t="shared" si="70"/>
        <v>5.3159562784194624E-8</v>
      </c>
      <c r="Q209" s="11">
        <v>207</v>
      </c>
      <c r="R209" s="9">
        <f t="shared" si="65"/>
        <v>0.69680392511796818</v>
      </c>
    </row>
    <row r="210" spans="1:18" x14ac:dyDescent="0.25">
      <c r="A210" s="9">
        <f t="shared" si="66"/>
        <v>-4.9190762559590581E-2</v>
      </c>
      <c r="B210" s="88">
        <f>IF(Sample5!K216&gt;0,Sample5!K216, )</f>
        <v>4.9190762559590581E-2</v>
      </c>
      <c r="C210" s="88">
        <f>IF(Sample5!L216&gt;0,Sample5!L216,"")</f>
        <v>0.69731209417457263</v>
      </c>
      <c r="D210" s="88" t="str">
        <f>IF(Sample5!M216&gt;0,Sample5!M216,)</f>
        <v/>
      </c>
      <c r="E210" s="162">
        <f t="shared" si="57"/>
        <v>0.44919076255959062</v>
      </c>
      <c r="F210" s="162">
        <f t="shared" si="58"/>
        <v>4.5928314086432019E-2</v>
      </c>
      <c r="G210" s="162">
        <f t="shared" si="59"/>
        <v>3.0331832687234481E-3</v>
      </c>
      <c r="H210" s="162">
        <f t="shared" si="60"/>
        <v>2.29265204435114E-4</v>
      </c>
      <c r="I210" s="162">
        <f t="shared" si="61"/>
        <v>4.8961497355155467E-2</v>
      </c>
      <c r="J210" s="162">
        <f t="shared" si="67"/>
        <v>2.29265204435114E-4</v>
      </c>
      <c r="K210" s="162">
        <f t="shared" si="62"/>
        <v>4.6051282500394259E-6</v>
      </c>
      <c r="L210" s="59">
        <f t="shared" si="63"/>
        <v>-6.6613381477509375E-18</v>
      </c>
      <c r="M210" s="162">
        <f t="shared" si="68"/>
        <v>0.69690410341321285</v>
      </c>
      <c r="N210" s="99">
        <f t="shared" si="64"/>
        <v>1.664564613549311E-7</v>
      </c>
      <c r="O210" s="100">
        <f t="shared" si="69"/>
        <v>1.3971099021035971E-6</v>
      </c>
      <c r="P210" s="100">
        <f t="shared" si="70"/>
        <v>5.1923868506104965E-8</v>
      </c>
      <c r="Q210" s="11">
        <v>208</v>
      </c>
      <c r="R210" s="9">
        <f t="shared" si="65"/>
        <v>0.69679216836116986</v>
      </c>
    </row>
    <row r="211" spans="1:18" x14ac:dyDescent="0.25">
      <c r="A211" s="9">
        <f t="shared" si="66"/>
        <v>-4.8726636211137639E-2</v>
      </c>
      <c r="B211" s="88">
        <f>IF(Sample5!K217&gt;0,Sample5!K217, )</f>
        <v>4.8726636211137639E-2</v>
      </c>
      <c r="C211" s="88">
        <f>IF(Sample5!L217&gt;0,Sample5!L217,"")</f>
        <v>0.69816758409823598</v>
      </c>
      <c r="D211" s="88" t="str">
        <f>IF(Sample5!M217&gt;0,Sample5!M217,)</f>
        <v/>
      </c>
      <c r="E211" s="162">
        <f t="shared" si="57"/>
        <v>0.44872663621113767</v>
      </c>
      <c r="F211" s="162">
        <f t="shared" si="58"/>
        <v>4.5540135260498292E-2</v>
      </c>
      <c r="G211" s="162">
        <f t="shared" si="59"/>
        <v>2.959951758462552E-3</v>
      </c>
      <c r="H211" s="162">
        <f t="shared" si="60"/>
        <v>2.2654919217679481E-4</v>
      </c>
      <c r="I211" s="162">
        <f t="shared" si="61"/>
        <v>4.8500087018960844E-2</v>
      </c>
      <c r="J211" s="162">
        <f t="shared" si="67"/>
        <v>2.2654919217679481E-4</v>
      </c>
      <c r="K211" s="162">
        <f t="shared" si="62"/>
        <v>4.5368553580631274E-6</v>
      </c>
      <c r="L211" s="59">
        <f t="shared" si="63"/>
        <v>-4.4408920985006255E-18</v>
      </c>
      <c r="M211" s="162">
        <f t="shared" si="68"/>
        <v>0.69689128001675982</v>
      </c>
      <c r="N211" s="99">
        <f t="shared" si="64"/>
        <v>1.6289521083927174E-6</v>
      </c>
      <c r="O211" s="100">
        <f t="shared" si="69"/>
        <v>1.3641063122100057E-6</v>
      </c>
      <c r="P211" s="100">
        <f t="shared" si="70"/>
        <v>5.0708322895840438E-8</v>
      </c>
      <c r="Q211" s="11">
        <v>209</v>
      </c>
      <c r="R211" s="9">
        <f t="shared" si="65"/>
        <v>0.69678067101405883</v>
      </c>
    </row>
    <row r="212" spans="1:18" x14ac:dyDescent="0.25">
      <c r="A212" s="9">
        <f t="shared" si="66"/>
        <v>-4.8262509862684884E-2</v>
      </c>
      <c r="B212" s="88">
        <f>IF(Sample5!K218&gt;0,Sample5!K218, )</f>
        <v>4.8262509862684884E-2</v>
      </c>
      <c r="C212" s="88">
        <f>IF(Sample5!L218&gt;0,Sample5!L218,"")</f>
        <v>0.69755650476605136</v>
      </c>
      <c r="D212" s="88" t="str">
        <f>IF(Sample5!M218&gt;0,Sample5!M218,)</f>
        <v/>
      </c>
      <c r="E212" s="162">
        <f t="shared" si="57"/>
        <v>0.4482625098626849</v>
      </c>
      <c r="F212" s="162">
        <f t="shared" si="58"/>
        <v>4.5150320592235116E-2</v>
      </c>
      <c r="G212" s="162">
        <f t="shared" si="59"/>
        <v>2.8883429148218662E-3</v>
      </c>
      <c r="H212" s="162">
        <f t="shared" si="60"/>
        <v>2.2384635562790189E-4</v>
      </c>
      <c r="I212" s="162">
        <f t="shared" si="61"/>
        <v>4.8038663507056982E-2</v>
      </c>
      <c r="J212" s="162">
        <f t="shared" si="67"/>
        <v>2.2384635562790189E-4</v>
      </c>
      <c r="K212" s="162">
        <f t="shared" si="62"/>
        <v>4.4695945665696842E-6</v>
      </c>
      <c r="L212" s="59">
        <f t="shared" si="63"/>
        <v>-4.4408920985006255E-18</v>
      </c>
      <c r="M212" s="162">
        <f t="shared" si="68"/>
        <v>0.69687871781179467</v>
      </c>
      <c r="N212" s="99">
        <f t="shared" si="64"/>
        <v>4.5939515536055662E-7</v>
      </c>
      <c r="O212" s="100">
        <f t="shared" si="69"/>
        <v>1.3318823314145897E-6</v>
      </c>
      <c r="P212" s="100">
        <f t="shared" si="70"/>
        <v>4.9512690826413163E-8</v>
      </c>
      <c r="Q212" s="11">
        <v>210</v>
      </c>
      <c r="R212" s="9">
        <f t="shared" si="65"/>
        <v>0.6967694284256073</v>
      </c>
    </row>
    <row r="213" spans="1:18" x14ac:dyDescent="0.25">
      <c r="A213" s="9">
        <f t="shared" si="66"/>
        <v>-4.786468727829675E-2</v>
      </c>
      <c r="B213" s="88">
        <f>IF(Sample5!K219&gt;0,Sample5!K219, )</f>
        <v>4.786468727829675E-2</v>
      </c>
      <c r="C213" s="88">
        <f>IF(Sample5!L219&gt;0,Sample5!L219,"")</f>
        <v>0.69767859165869317</v>
      </c>
      <c r="D213" s="88" t="str">
        <f>IF(Sample5!M219&gt;0,Sample5!M219,)</f>
        <v/>
      </c>
      <c r="E213" s="162">
        <f t="shared" si="57"/>
        <v>0.44786468727829676</v>
      </c>
      <c r="F213" s="162">
        <f t="shared" si="58"/>
        <v>4.4814914096434601E-2</v>
      </c>
      <c r="G213" s="162">
        <f t="shared" si="59"/>
        <v>2.828233128589451E-3</v>
      </c>
      <c r="H213" s="162">
        <f t="shared" si="60"/>
        <v>2.2154005327269799E-4</v>
      </c>
      <c r="I213" s="162">
        <f t="shared" si="61"/>
        <v>4.7643147225024052E-2</v>
      </c>
      <c r="J213" s="162">
        <f t="shared" si="67"/>
        <v>2.2154005327269799E-4</v>
      </c>
      <c r="K213" s="162">
        <f t="shared" si="62"/>
        <v>4.4127366314438695E-6</v>
      </c>
      <c r="L213" s="59">
        <f t="shared" si="63"/>
        <v>-4.4408920985006255E-18</v>
      </c>
      <c r="M213" s="162">
        <f t="shared" si="68"/>
        <v>0.69686815456029072</v>
      </c>
      <c r="N213" s="99">
        <f t="shared" si="64"/>
        <v>6.5680829046698251E-7</v>
      </c>
      <c r="O213" s="100">
        <f t="shared" si="69"/>
        <v>1.3048683111819769E-6</v>
      </c>
      <c r="P213" s="100">
        <f t="shared" si="70"/>
        <v>4.8503536695033169E-8</v>
      </c>
      <c r="Q213" s="11">
        <v>211</v>
      </c>
      <c r="R213" s="9">
        <f t="shared" si="65"/>
        <v>0.69675999118916876</v>
      </c>
    </row>
    <row r="214" spans="1:18" x14ac:dyDescent="0.25">
      <c r="A214" s="9">
        <f t="shared" si="66"/>
        <v>-4.7400560929843995E-2</v>
      </c>
      <c r="B214" s="88">
        <f>IF(Sample5!K220&gt;0,Sample5!K220, )</f>
        <v>4.7400560929843995E-2</v>
      </c>
      <c r="C214" s="88">
        <f>IF(Sample5!L220&gt;0,Sample5!L220,"")</f>
        <v>0.69780095818345478</v>
      </c>
      <c r="D214" s="88" t="str">
        <f>IF(Sample5!M220&gt;0,Sample5!M220,)</f>
        <v/>
      </c>
      <c r="E214" s="162">
        <f t="shared" si="57"/>
        <v>0.44740056092984404</v>
      </c>
      <c r="F214" s="162">
        <f t="shared" si="58"/>
        <v>4.442213948697013E-2</v>
      </c>
      <c r="G214" s="162">
        <f t="shared" si="59"/>
        <v>2.7595600085596125E-3</v>
      </c>
      <c r="H214" s="162">
        <f t="shared" si="60"/>
        <v>2.1886143431425198E-4</v>
      </c>
      <c r="I214" s="162">
        <f t="shared" si="61"/>
        <v>4.7181699495529743E-2</v>
      </c>
      <c r="J214" s="162">
        <f t="shared" si="67"/>
        <v>2.1886143431425198E-4</v>
      </c>
      <c r="K214" s="162">
        <f t="shared" si="62"/>
        <v>4.3473158236217901E-6</v>
      </c>
      <c r="L214" s="59">
        <f t="shared" si="63"/>
        <v>-4.4408920985006255E-18</v>
      </c>
      <c r="M214" s="162">
        <f t="shared" si="68"/>
        <v>0.69685606508778186</v>
      </c>
      <c r="N214" s="99">
        <f t="shared" si="64"/>
        <v>8.9282296225034686E-7</v>
      </c>
      <c r="O214" s="100">
        <f t="shared" si="69"/>
        <v>1.2740436506221215E-6</v>
      </c>
      <c r="P214" s="100">
        <f t="shared" si="70"/>
        <v>4.7344272575807073E-8</v>
      </c>
      <c r="Q214" s="11">
        <v>212</v>
      </c>
      <c r="R214" s="9">
        <f t="shared" si="65"/>
        <v>0.69674920950932406</v>
      </c>
    </row>
    <row r="215" spans="1:18" x14ac:dyDescent="0.25">
      <c r="A215" s="9">
        <f t="shared" si="66"/>
        <v>-4.693643458139124E-2</v>
      </c>
      <c r="B215" s="88">
        <f>IF(Sample5!K221&gt;0,Sample5!K221, )</f>
        <v>4.693643458139124E-2</v>
      </c>
      <c r="C215" s="88">
        <f>IF(Sample5!L221&gt;0,Sample5!L221,"")</f>
        <v>0.69743415967780875</v>
      </c>
      <c r="D215" s="88" t="str">
        <f>IF(Sample5!M221&gt;0,Sample5!M221,)</f>
        <v/>
      </c>
      <c r="E215" s="162">
        <f t="shared" si="57"/>
        <v>0.44693643458139126</v>
      </c>
      <c r="F215" s="162">
        <f t="shared" si="58"/>
        <v>4.4027812634455363E-2</v>
      </c>
      <c r="G215" s="162">
        <f t="shared" si="59"/>
        <v>2.6924262251492442E-3</v>
      </c>
      <c r="H215" s="162">
        <f t="shared" si="60"/>
        <v>2.1619572178663282E-4</v>
      </c>
      <c r="I215" s="162">
        <f t="shared" si="61"/>
        <v>4.6720238859604607E-2</v>
      </c>
      <c r="J215" s="162">
        <f t="shared" si="67"/>
        <v>2.1619572178663282E-4</v>
      </c>
      <c r="K215" s="162">
        <f t="shared" si="62"/>
        <v>4.2828648418941567E-6</v>
      </c>
      <c r="L215" s="59">
        <f t="shared" si="63"/>
        <v>-4.4408920985006255E-18</v>
      </c>
      <c r="M215" s="162">
        <f t="shared" si="68"/>
        <v>0.69684422359247977</v>
      </c>
      <c r="N215" s="99">
        <f t="shared" si="64"/>
        <v>3.4802458477328064E-7</v>
      </c>
      <c r="O215" s="100">
        <f t="shared" si="69"/>
        <v>1.2439471319388289E-6</v>
      </c>
      <c r="P215" s="100">
        <f t="shared" si="70"/>
        <v>4.6204265427202347E-8</v>
      </c>
      <c r="Q215" s="11">
        <v>213</v>
      </c>
      <c r="R215" s="9">
        <f t="shared" si="65"/>
        <v>0.6967386695053287</v>
      </c>
    </row>
    <row r="216" spans="1:18" x14ac:dyDescent="0.25">
      <c r="A216" s="9">
        <f t="shared" si="66"/>
        <v>-4.6538611997003106E-2</v>
      </c>
      <c r="B216" s="88">
        <f>IF(Sample5!K222&gt;0,Sample5!K222, )</f>
        <v>4.6538611997003106E-2</v>
      </c>
      <c r="C216" s="88">
        <f>IF(Sample5!L222&gt;0,Sample5!L222,"")</f>
        <v>0.69755650476605136</v>
      </c>
      <c r="D216" s="88" t="str">
        <f>IF(Sample5!M222&gt;0,Sample5!M222,)</f>
        <v/>
      </c>
      <c r="E216" s="162">
        <f t="shared" si="57"/>
        <v>0.44653861199700312</v>
      </c>
      <c r="F216" s="162">
        <f t="shared" si="58"/>
        <v>4.3688604541083739E-2</v>
      </c>
      <c r="G216" s="162">
        <f t="shared" si="59"/>
        <v>2.6360864282774857E-3</v>
      </c>
      <c r="H216" s="162">
        <f t="shared" si="60"/>
        <v>2.139210276418807E-4</v>
      </c>
      <c r="I216" s="162">
        <f t="shared" si="61"/>
        <v>4.6324690969361225E-2</v>
      </c>
      <c r="J216" s="162">
        <f t="shared" si="67"/>
        <v>2.139210276418807E-4</v>
      </c>
      <c r="K216" s="162">
        <f t="shared" si="62"/>
        <v>4.2283821432712523E-6</v>
      </c>
      <c r="L216" s="59">
        <f t="shared" si="63"/>
        <v>-4.4408920985006255E-18</v>
      </c>
      <c r="M216" s="162">
        <f t="shared" si="68"/>
        <v>0.69683426766150636</v>
      </c>
      <c r="N216" s="99">
        <f t="shared" si="64"/>
        <v>5.2162643518154275E-7</v>
      </c>
      <c r="O216" s="100">
        <f t="shared" si="69"/>
        <v>1.2187166091279923E-6</v>
      </c>
      <c r="P216" s="100">
        <f t="shared" si="70"/>
        <v>4.5242273118673882E-8</v>
      </c>
      <c r="Q216" s="11">
        <v>214</v>
      </c>
      <c r="R216" s="9">
        <f t="shared" si="65"/>
        <v>0.69672982415721985</v>
      </c>
    </row>
    <row r="217" spans="1:18" x14ac:dyDescent="0.25">
      <c r="A217" s="9">
        <f t="shared" si="66"/>
        <v>-4.6074485648550351E-2</v>
      </c>
      <c r="B217" s="88">
        <f>IF(Sample5!K223&gt;0,Sample5!K223, )</f>
        <v>4.6074485648550351E-2</v>
      </c>
      <c r="C217" s="88">
        <f>IF(Sample5!L223&gt;0,Sample5!L223,"")</f>
        <v>0.69755325647298105</v>
      </c>
      <c r="D217" s="88" t="str">
        <f>IF(Sample5!M223&gt;0,Sample5!M223,)</f>
        <v/>
      </c>
      <c r="E217" s="162">
        <f t="shared" si="57"/>
        <v>0.44607448564855035</v>
      </c>
      <c r="F217" s="162">
        <f t="shared" si="58"/>
        <v>4.329147105429252E-2</v>
      </c>
      <c r="G217" s="162">
        <f t="shared" si="59"/>
        <v>2.5717355548617246E-3</v>
      </c>
      <c r="H217" s="162">
        <f t="shared" si="60"/>
        <v>2.1127903939610615E-4</v>
      </c>
      <c r="I217" s="162">
        <f t="shared" si="61"/>
        <v>4.5863206609154245E-2</v>
      </c>
      <c r="J217" s="162">
        <f t="shared" si="67"/>
        <v>2.1127903939610615E-4</v>
      </c>
      <c r="K217" s="162">
        <f t="shared" si="62"/>
        <v>4.1656942905463541E-6</v>
      </c>
      <c r="L217" s="59">
        <f t="shared" si="63"/>
        <v>-4.4408920985006255E-18</v>
      </c>
      <c r="M217" s="162">
        <f t="shared" si="68"/>
        <v>0.69682287466607273</v>
      </c>
      <c r="N217" s="99">
        <f t="shared" si="64"/>
        <v>5.3345758386266264E-7</v>
      </c>
      <c r="O217" s="100">
        <f t="shared" si="69"/>
        <v>1.1899270317730562E-6</v>
      </c>
      <c r="P217" s="100">
        <f t="shared" si="70"/>
        <v>4.4137435134033372E-8</v>
      </c>
      <c r="Q217" s="11">
        <v>215</v>
      </c>
      <c r="R217" s="9">
        <f t="shared" si="65"/>
        <v>0.6967197210700935</v>
      </c>
    </row>
    <row r="218" spans="1:18" x14ac:dyDescent="0.25">
      <c r="A218" s="9">
        <f t="shared" si="66"/>
        <v>-4.5676663064162216E-2</v>
      </c>
      <c r="B218" s="88">
        <f>IF(Sample5!K224&gt;0,Sample5!K224, )</f>
        <v>4.5676663064162216E-2</v>
      </c>
      <c r="C218" s="88">
        <f>IF(Sample5!L224&gt;0,Sample5!L224,"")</f>
        <v>0.697431191512764</v>
      </c>
      <c r="D218" s="88" t="str">
        <f>IF(Sample5!M224&gt;0,Sample5!M224,)</f>
        <v/>
      </c>
      <c r="E218" s="162">
        <f t="shared" si="57"/>
        <v>0.44567666306416226</v>
      </c>
      <c r="F218" s="162">
        <f t="shared" si="58"/>
        <v>4.2949899225092701E-2</v>
      </c>
      <c r="G218" s="162">
        <f t="shared" si="59"/>
        <v>2.5177392936956838E-3</v>
      </c>
      <c r="H218" s="162">
        <f t="shared" si="60"/>
        <v>2.0902454537383153E-4</v>
      </c>
      <c r="I218" s="162">
        <f t="shared" si="61"/>
        <v>4.5467638518788385E-2</v>
      </c>
      <c r="J218" s="162">
        <f t="shared" si="67"/>
        <v>2.0902454537383153E-4</v>
      </c>
      <c r="K218" s="162">
        <f t="shared" si="62"/>
        <v>4.1127020301221815E-6</v>
      </c>
      <c r="L218" s="59">
        <f t="shared" si="63"/>
        <v>-4.4408920985006255E-18</v>
      </c>
      <c r="M218" s="162">
        <f t="shared" si="68"/>
        <v>0.69681329653259039</v>
      </c>
      <c r="N218" s="99">
        <f t="shared" si="64"/>
        <v>3.8179420652375413E-7</v>
      </c>
      <c r="O218" s="100">
        <f t="shared" si="69"/>
        <v>1.16579214591426E-6</v>
      </c>
      <c r="P218" s="100">
        <f t="shared" si="70"/>
        <v>4.3205261293464209E-8</v>
      </c>
      <c r="Q218" s="11">
        <v>216</v>
      </c>
      <c r="R218" s="9">
        <f t="shared" si="65"/>
        <v>0.69671124365709047</v>
      </c>
    </row>
    <row r="219" spans="1:18" x14ac:dyDescent="0.25">
      <c r="A219" s="9">
        <f t="shared" si="66"/>
        <v>-4.5278840479774089E-2</v>
      </c>
      <c r="B219" s="88">
        <f>IF(Sample5!K225&gt;0,Sample5!K225, )</f>
        <v>4.5278840479774089E-2</v>
      </c>
      <c r="C219" s="88">
        <f>IF(Sample5!L225&gt;0,Sample5!L225,"")</f>
        <v>0.69755325647298105</v>
      </c>
      <c r="D219" s="88" t="str">
        <f>IF(Sample5!M225&gt;0,Sample5!M225,)</f>
        <v/>
      </c>
      <c r="E219" s="162">
        <f t="shared" si="57"/>
        <v>0.44527884047977412</v>
      </c>
      <c r="F219" s="162">
        <f t="shared" si="58"/>
        <v>4.2607264431876096E-2</v>
      </c>
      <c r="G219" s="162">
        <f t="shared" si="59"/>
        <v>2.4647967635402987E-3</v>
      </c>
      <c r="H219" s="162">
        <f t="shared" si="60"/>
        <v>2.0677928435769433E-4</v>
      </c>
      <c r="I219" s="162">
        <f t="shared" si="61"/>
        <v>4.5072061195416395E-2</v>
      </c>
      <c r="J219" s="162">
        <f t="shared" si="67"/>
        <v>2.0677928435769433E-4</v>
      </c>
      <c r="K219" s="162">
        <f t="shared" si="62"/>
        <v>4.0603838460892732E-6</v>
      </c>
      <c r="L219" s="59">
        <f t="shared" si="63"/>
        <v>-4.4408920985006255E-18</v>
      </c>
      <c r="M219" s="162">
        <f t="shared" si="68"/>
        <v>0.69680388834274354</v>
      </c>
      <c r="N219" s="99">
        <f t="shared" si="64"/>
        <v>5.6155259461566996E-7</v>
      </c>
      <c r="O219" s="100">
        <f t="shared" si="69"/>
        <v>1.1421467653517895E-6</v>
      </c>
      <c r="P219" s="100">
        <f t="shared" si="70"/>
        <v>4.2286632357172018E-8</v>
      </c>
      <c r="Q219" s="11">
        <v>217</v>
      </c>
      <c r="R219" s="9">
        <f t="shared" si="65"/>
        <v>0.69670293167985609</v>
      </c>
    </row>
    <row r="220" spans="1:18" x14ac:dyDescent="0.25">
      <c r="A220" s="9">
        <f t="shared" si="66"/>
        <v>-4.4881017895385955E-2</v>
      </c>
      <c r="B220" s="88">
        <f>IF(Sample5!K226&gt;0,Sample5!K226, )</f>
        <v>4.4881017895385955E-2</v>
      </c>
      <c r="C220" s="88">
        <f>IF(Sample5!L226&gt;0,Sample5!L226,"")</f>
        <v>0.69780095818345478</v>
      </c>
      <c r="D220" s="88"/>
      <c r="E220" s="162">
        <f t="shared" si="57"/>
        <v>0.44488101789538598</v>
      </c>
      <c r="F220" s="162">
        <f t="shared" si="58"/>
        <v>4.2263584130715931E-2</v>
      </c>
      <c r="G220" s="162">
        <f t="shared" si="59"/>
        <v>2.412890564606085E-3</v>
      </c>
      <c r="H220" s="162">
        <f t="shared" si="60"/>
        <v>2.0454320006393911E-4</v>
      </c>
      <c r="I220" s="162">
        <f t="shared" si="61"/>
        <v>4.4676474695322016E-2</v>
      </c>
      <c r="J220" s="162">
        <f t="shared" si="67"/>
        <v>2.0454320006393911E-4</v>
      </c>
      <c r="K220" s="162">
        <f t="shared" si="62"/>
        <v>4.0087311651251878E-6</v>
      </c>
      <c r="L220" s="59">
        <f t="shared" si="63"/>
        <v>-4.4408920985006255E-18</v>
      </c>
      <c r="M220" s="162">
        <f t="shared" si="68"/>
        <v>0.69679464733728569</v>
      </c>
      <c r="N220" s="99">
        <f t="shared" si="64"/>
        <v>1.0126615191175488E-6</v>
      </c>
      <c r="O220" s="100">
        <f t="shared" si="69"/>
        <v>1.1189809624804021E-6</v>
      </c>
      <c r="P220" s="100">
        <f t="shared" si="70"/>
        <v>4.1381412917038285E-8</v>
      </c>
      <c r="Q220" s="11">
        <v>218</v>
      </c>
      <c r="R220" s="9">
        <f t="shared" si="65"/>
        <v>0.69669478240662341</v>
      </c>
    </row>
    <row r="221" spans="1:18" x14ac:dyDescent="0.25">
      <c r="A221" s="9">
        <f t="shared" si="66"/>
        <v>-4.4483195310997828E-2</v>
      </c>
      <c r="B221" s="88">
        <f>IF(Sample5!K227&gt;0,Sample5!K227, )</f>
        <v>4.4483195310997828E-2</v>
      </c>
      <c r="C221" s="88">
        <f>IF(Sample5!L227&gt;0,Sample5!L227,"")</f>
        <v>0.69731209417457263</v>
      </c>
      <c r="D221" s="88" t="str">
        <f>IF(Sample5!M227&gt;0,Sample5!M227,)</f>
        <v/>
      </c>
      <c r="E221" s="162">
        <f t="shared" si="57"/>
        <v>0.44448319531099784</v>
      </c>
      <c r="F221" s="162">
        <f t="shared" si="58"/>
        <v>4.1918875612771196E-2</v>
      </c>
      <c r="G221" s="162">
        <f t="shared" si="59"/>
        <v>2.3620034615638788E-3</v>
      </c>
      <c r="H221" s="162">
        <f t="shared" si="60"/>
        <v>2.0231623666275289E-4</v>
      </c>
      <c r="I221" s="162">
        <f t="shared" si="61"/>
        <v>4.4280879074335075E-2</v>
      </c>
      <c r="J221" s="162">
        <f t="shared" si="67"/>
        <v>2.0231623666275289E-4</v>
      </c>
      <c r="K221" s="162">
        <f t="shared" si="62"/>
        <v>3.957735522911134E-6</v>
      </c>
      <c r="L221" s="59">
        <f t="shared" si="63"/>
        <v>-4.4408920985006255E-18</v>
      </c>
      <c r="M221" s="162">
        <f t="shared" si="68"/>
        <v>0.69678557078301206</v>
      </c>
      <c r="N221" s="99">
        <f t="shared" si="64"/>
        <v>2.7722688186043763E-7</v>
      </c>
      <c r="O221" s="100">
        <f t="shared" si="69"/>
        <v>1.0962850110183306E-6</v>
      </c>
      <c r="P221" s="100">
        <f t="shared" si="70"/>
        <v>4.0489468942726392E-8</v>
      </c>
      <c r="Q221" s="11">
        <v>219</v>
      </c>
      <c r="R221" s="9">
        <f t="shared" si="65"/>
        <v>0.69668679313144577</v>
      </c>
    </row>
    <row r="222" spans="1:18" x14ac:dyDescent="0.25">
      <c r="A222" s="9">
        <f t="shared" si="66"/>
        <v>-4.4085372726609694E-2</v>
      </c>
      <c r="B222" s="88">
        <f>IF(Sample5!K228&gt;0,Sample5!K228, )</f>
        <v>4.4085372726609694E-2</v>
      </c>
      <c r="C222" s="88">
        <f>IF(Sample5!L228&gt;0,Sample5!L228,"")</f>
        <v>0.69731209417457263</v>
      </c>
      <c r="D222" s="88" t="str">
        <f>IF(Sample5!M228&gt;0,Sample5!M228,)</f>
        <v/>
      </c>
      <c r="E222" s="162">
        <f t="shared" si="57"/>
        <v>0.4440853727266097</v>
      </c>
      <c r="F222" s="162">
        <f t="shared" si="58"/>
        <v>4.1573156000903687E-2</v>
      </c>
      <c r="G222" s="162">
        <f t="shared" si="59"/>
        <v>2.3121183869322659E-3</v>
      </c>
      <c r="H222" s="162">
        <f t="shared" si="60"/>
        <v>2.0009833877374095E-4</v>
      </c>
      <c r="I222" s="162">
        <f t="shared" si="61"/>
        <v>4.3885274387835953E-2</v>
      </c>
      <c r="J222" s="162">
        <f t="shared" si="67"/>
        <v>2.0009833877374095E-4</v>
      </c>
      <c r="K222" s="162">
        <f t="shared" si="62"/>
        <v>3.9073885627619229E-6</v>
      </c>
      <c r="L222" s="59">
        <f t="shared" si="63"/>
        <v>-4.4408920985006255E-18</v>
      </c>
      <c r="M222" s="162">
        <f t="shared" si="68"/>
        <v>0.69677665597328964</v>
      </c>
      <c r="N222" s="99">
        <f t="shared" si="64"/>
        <v>2.8669406739316312E-7</v>
      </c>
      <c r="O222" s="100">
        <f t="shared" si="69"/>
        <v>1.0740493819288395E-6</v>
      </c>
      <c r="P222" s="100">
        <f t="shared" si="70"/>
        <v>3.9610667767915781E-8</v>
      </c>
      <c r="Q222" s="11">
        <v>220</v>
      </c>
      <c r="R222" s="9">
        <f t="shared" si="65"/>
        <v>0.69667896117472861</v>
      </c>
    </row>
    <row r="223" spans="1:18" x14ac:dyDescent="0.25">
      <c r="A223" s="9">
        <f t="shared" si="66"/>
        <v>-4.3687550142221566E-2</v>
      </c>
      <c r="B223" s="88">
        <f>IF(Sample5!K229&gt;0,Sample5!K229, )</f>
        <v>4.3687550142221566E-2</v>
      </c>
      <c r="C223" s="88">
        <f>IF(Sample5!L229&gt;0,Sample5!L229,"")</f>
        <v>0.69755325647298105</v>
      </c>
      <c r="D223" s="88"/>
      <c r="E223" s="162">
        <f t="shared" si="57"/>
        <v>0.44368755014222161</v>
      </c>
      <c r="F223" s="162">
        <f t="shared" si="58"/>
        <v>4.1226442246532213E-2</v>
      </c>
      <c r="G223" s="162">
        <f t="shared" si="59"/>
        <v>2.2632184442279366E-3</v>
      </c>
      <c r="H223" s="162">
        <f t="shared" si="60"/>
        <v>1.9788945146141657E-4</v>
      </c>
      <c r="I223" s="162">
        <f t="shared" si="61"/>
        <v>4.348966069076015E-2</v>
      </c>
      <c r="J223" s="162">
        <f t="shared" si="67"/>
        <v>1.9788945146141657E-4</v>
      </c>
      <c r="K223" s="162">
        <f t="shared" si="62"/>
        <v>3.8576820342489296E-6</v>
      </c>
      <c r="L223" s="59">
        <f t="shared" si="63"/>
        <v>-4.4408920985006255E-18</v>
      </c>
      <c r="M223" s="162">
        <f t="shared" si="68"/>
        <v>0.69676790022854906</v>
      </c>
      <c r="N223" s="99">
        <f t="shared" si="64"/>
        <v>6.1678443066831876E-7</v>
      </c>
      <c r="O223" s="100">
        <f t="shared" si="69"/>
        <v>1.0522647393890496E-6</v>
      </c>
      <c r="P223" s="100">
        <f t="shared" si="70"/>
        <v>3.8744878076642322E-8</v>
      </c>
      <c r="Q223" s="11">
        <v>221</v>
      </c>
      <c r="R223" s="9">
        <f t="shared" si="65"/>
        <v>0.69667128388372401</v>
      </c>
    </row>
    <row r="224" spans="1:18" x14ac:dyDescent="0.25">
      <c r="A224" s="9">
        <f t="shared" si="66"/>
        <v>-4.3289727557833432E-2</v>
      </c>
      <c r="B224" s="88">
        <f>IF(Sample5!K230&gt;0,Sample5!K230, )</f>
        <v>4.3289727557833432E-2</v>
      </c>
      <c r="C224" s="88">
        <f>IF(Sample5!L230&gt;0,Sample5!L230,"")</f>
        <v>0.6973088684033304</v>
      </c>
      <c r="D224" s="88"/>
      <c r="E224" s="162">
        <f t="shared" si="57"/>
        <v>0.44328972755783347</v>
      </c>
      <c r="F224" s="162">
        <f t="shared" si="58"/>
        <v>4.087875112671787E-2</v>
      </c>
      <c r="G224" s="162">
        <f t="shared" si="59"/>
        <v>2.2152869108847881E-3</v>
      </c>
      <c r="H224" s="162">
        <f t="shared" si="60"/>
        <v>1.9568952023077402E-4</v>
      </c>
      <c r="I224" s="162">
        <f t="shared" si="61"/>
        <v>4.3094038037602658E-2</v>
      </c>
      <c r="J224" s="162">
        <f t="shared" si="67"/>
        <v>1.9568952023077402E-4</v>
      </c>
      <c r="K224" s="162">
        <f t="shared" si="62"/>
        <v>3.8086077918574949E-6</v>
      </c>
      <c r="L224" s="59">
        <f t="shared" si="63"/>
        <v>-2.2204460492503127E-18</v>
      </c>
      <c r="M224" s="162">
        <f t="shared" si="68"/>
        <v>0.6967593008967411</v>
      </c>
      <c r="N224" s="99">
        <f t="shared" si="64"/>
        <v>3.0202444429877931E-7</v>
      </c>
      <c r="O224" s="100">
        <f t="shared" si="69"/>
        <v>1.0309219369181059E-6</v>
      </c>
      <c r="P224" s="100">
        <f t="shared" si="70"/>
        <v>3.7891969889728767E-8</v>
      </c>
      <c r="Q224" s="11">
        <v>222</v>
      </c>
      <c r="R224" s="9">
        <f t="shared" si="65"/>
        <v>0.69666375863298913</v>
      </c>
    </row>
    <row r="225" spans="1:18" x14ac:dyDescent="0.25">
      <c r="A225" s="9">
        <f t="shared" si="66"/>
        <v>-4.295820873751012E-2</v>
      </c>
      <c r="B225" s="88">
        <f>IF(Sample5!K231&gt;0,Sample5!K231, )</f>
        <v>4.295820873751012E-2</v>
      </c>
      <c r="C225" s="88">
        <f>IF(Sample5!L231&gt;0,Sample5!L231,"")</f>
        <v>0.69718977052284914</v>
      </c>
      <c r="D225" s="88" t="str">
        <f>IF(Sample5!M231&gt;0,Sample5!M231,)</f>
        <v/>
      </c>
      <c r="E225" s="162">
        <f t="shared" si="57"/>
        <v>0.44295820873751013</v>
      </c>
      <c r="F225" s="162">
        <f t="shared" si="58"/>
        <v>4.0588273909741263E-2</v>
      </c>
      <c r="G225" s="162">
        <f t="shared" si="59"/>
        <v>2.1760717811261654E-3</v>
      </c>
      <c r="H225" s="162">
        <f t="shared" si="60"/>
        <v>1.9386304664269216E-4</v>
      </c>
      <c r="I225" s="162">
        <f t="shared" si="61"/>
        <v>4.2764345690867428E-2</v>
      </c>
      <c r="J225" s="162">
        <f t="shared" si="67"/>
        <v>1.9386304664269216E-4</v>
      </c>
      <c r="K225" s="162">
        <f t="shared" si="62"/>
        <v>3.7681897812543465E-6</v>
      </c>
      <c r="L225" s="59">
        <f t="shared" si="63"/>
        <v>-2.2204460492503127E-18</v>
      </c>
      <c r="M225" s="162">
        <f t="shared" si="68"/>
        <v>0.69675225237498895</v>
      </c>
      <c r="N225" s="99">
        <f t="shared" si="64"/>
        <v>1.9142212970701472E-7</v>
      </c>
      <c r="O225" s="100">
        <f t="shared" si="69"/>
        <v>1.0134673144947409E-6</v>
      </c>
      <c r="P225" s="100">
        <f t="shared" si="70"/>
        <v>3.7190960247062715E-8</v>
      </c>
      <c r="Q225" s="11">
        <v>223</v>
      </c>
      <c r="R225" s="9">
        <f t="shared" si="65"/>
        <v>0.69665760185761705</v>
      </c>
    </row>
    <row r="226" spans="1:18" x14ac:dyDescent="0.25">
      <c r="A226" s="9">
        <f t="shared" si="66"/>
        <v>-4.2560386153121986E-2</v>
      </c>
      <c r="B226" s="88">
        <f>IF(Sample5!K232&gt;0,Sample5!K232, )</f>
        <v>4.2560386153121986E-2</v>
      </c>
      <c r="C226" s="88">
        <f>IF(Sample5!L232&gt;0,Sample5!L232,"")</f>
        <v>0.69743415967780875</v>
      </c>
      <c r="D226" s="88" t="str">
        <f>IF(Sample5!M232&gt;0,Sample5!M232,)</f>
        <v/>
      </c>
      <c r="E226" s="162">
        <f t="shared" si="57"/>
        <v>0.44256038615312199</v>
      </c>
      <c r="F226" s="162">
        <f t="shared" si="58"/>
        <v>4.0238833937766394E-2</v>
      </c>
      <c r="G226" s="162">
        <f t="shared" si="59"/>
        <v>2.1298728205517772E-3</v>
      </c>
      <c r="H226" s="162">
        <f t="shared" si="60"/>
        <v>1.916793948038148E-4</v>
      </c>
      <c r="I226" s="162">
        <f t="shared" si="61"/>
        <v>4.2368706758318171E-2</v>
      </c>
      <c r="J226" s="162">
        <f t="shared" si="67"/>
        <v>1.916793948038148E-4</v>
      </c>
      <c r="K226" s="162">
        <f t="shared" si="62"/>
        <v>3.720253917184113E-6</v>
      </c>
      <c r="L226" s="59">
        <f t="shared" si="63"/>
        <v>-2.2204460492503127E-18</v>
      </c>
      <c r="M226" s="162">
        <f t="shared" si="68"/>
        <v>0.69674393300525717</v>
      </c>
      <c r="N226" s="99">
        <f t="shared" si="64"/>
        <v>4.7641285950163431E-7</v>
      </c>
      <c r="O226" s="100">
        <f t="shared" si="69"/>
        <v>9.9291140962701576E-7</v>
      </c>
      <c r="P226" s="100">
        <f t="shared" si="70"/>
        <v>3.636133494924185E-8</v>
      </c>
      <c r="Q226" s="11">
        <v>224</v>
      </c>
      <c r="R226" s="9">
        <f t="shared" si="65"/>
        <v>0.69665034862080688</v>
      </c>
    </row>
    <row r="227" spans="1:18" x14ac:dyDescent="0.25">
      <c r="A227" s="9">
        <f t="shared" si="66"/>
        <v>-4.222886733279848E-2</v>
      </c>
      <c r="B227" s="88">
        <f>IF(Sample5!K233&gt;0,Sample5!K233, )</f>
        <v>4.222886733279848E-2</v>
      </c>
      <c r="C227" s="88">
        <f>IF(Sample5!L233&gt;0,Sample5!L233,"")</f>
        <v>0.6973088684033304</v>
      </c>
      <c r="D227" s="88" t="str">
        <f>IF(Sample5!M233&gt;0,Sample5!M233,)</f>
        <v/>
      </c>
      <c r="E227" s="162">
        <f t="shared" si="57"/>
        <v>0.44222886733279848</v>
      </c>
      <c r="F227" s="162">
        <f t="shared" si="58"/>
        <v>3.9946922248453823E-2</v>
      </c>
      <c r="G227" s="162">
        <f t="shared" si="59"/>
        <v>2.0920786718555476E-3</v>
      </c>
      <c r="H227" s="162">
        <f t="shared" si="60"/>
        <v>1.8986641248910918E-4</v>
      </c>
      <c r="I227" s="162">
        <f t="shared" si="61"/>
        <v>4.203900092030937E-2</v>
      </c>
      <c r="J227" s="162">
        <f t="shared" si="67"/>
        <v>1.8986641248910918E-4</v>
      </c>
      <c r="K227" s="162">
        <f t="shared" si="62"/>
        <v>3.6807734870691345E-6</v>
      </c>
      <c r="L227" s="59">
        <f t="shared" si="63"/>
        <v>-2.2204460492503127E-18</v>
      </c>
      <c r="M227" s="162">
        <f t="shared" si="68"/>
        <v>0.69673711416442907</v>
      </c>
      <c r="N227" s="99">
        <f t="shared" si="64"/>
        <v>3.2690290970163118E-7</v>
      </c>
      <c r="O227" s="100">
        <f t="shared" si="69"/>
        <v>9.7610033033051733E-7</v>
      </c>
      <c r="P227" s="100">
        <f t="shared" si="70"/>
        <v>3.5679550027440845E-8</v>
      </c>
      <c r="Q227" s="11">
        <v>225</v>
      </c>
      <c r="R227" s="9">
        <f t="shared" si="65"/>
        <v>0.6966444149394615</v>
      </c>
    </row>
    <row r="228" spans="1:18" x14ac:dyDescent="0.25">
      <c r="A228" s="9">
        <f t="shared" si="66"/>
        <v>-4.189734851247498E-2</v>
      </c>
      <c r="B228" s="88">
        <f>IF(Sample5!K234&gt;0,Sample5!K234, )</f>
        <v>4.189734851247498E-2</v>
      </c>
      <c r="C228" s="88">
        <f>IF(Sample5!L234&gt;0,Sample5!L234,"")</f>
        <v>0.69718977052284914</v>
      </c>
      <c r="D228" s="88" t="str">
        <f>IF(Sample5!M234&gt;0,Sample5!M234,)</f>
        <v/>
      </c>
      <c r="E228" s="162">
        <f t="shared" si="57"/>
        <v>0.44189734851247497</v>
      </c>
      <c r="F228" s="162">
        <f t="shared" si="58"/>
        <v>3.965437349131605E-2</v>
      </c>
      <c r="G228" s="162">
        <f t="shared" si="59"/>
        <v>2.0549155076829001E-3</v>
      </c>
      <c r="H228" s="162">
        <f t="shared" si="60"/>
        <v>1.8805951347602989E-4</v>
      </c>
      <c r="I228" s="162">
        <f t="shared" si="61"/>
        <v>4.170928899899895E-2</v>
      </c>
      <c r="J228" s="162">
        <f t="shared" si="67"/>
        <v>1.8805951347602989E-4</v>
      </c>
      <c r="K228" s="162">
        <f t="shared" si="62"/>
        <v>3.6417120103510379E-6</v>
      </c>
      <c r="L228" s="59">
        <f t="shared" si="63"/>
        <v>-2.2204460492503127E-18</v>
      </c>
      <c r="M228" s="162">
        <f t="shared" si="68"/>
        <v>0.69673039735824571</v>
      </c>
      <c r="N228" s="99">
        <f t="shared" si="64"/>
        <v>2.1102370435776738E-7</v>
      </c>
      <c r="O228" s="100">
        <f t="shared" si="69"/>
        <v>9.595738740096138E-7</v>
      </c>
      <c r="P228" s="100">
        <f t="shared" si="70"/>
        <v>3.5006387399079636E-8</v>
      </c>
      <c r="Q228" s="11">
        <v>226</v>
      </c>
      <c r="R228" s="9">
        <f t="shared" si="65"/>
        <v>0.69663858032268644</v>
      </c>
    </row>
    <row r="229" spans="1:18" x14ac:dyDescent="0.25">
      <c r="A229" s="9">
        <f t="shared" si="66"/>
        <v>-4.1499525928087033E-2</v>
      </c>
      <c r="B229" s="88">
        <f>IF(Sample5!K235&gt;0,Sample5!K235, )</f>
        <v>4.1499525928087033E-2</v>
      </c>
      <c r="C229" s="88">
        <f>IF(Sample5!L235&gt;0,Sample5!L235,"")</f>
        <v>0.6973088684033304</v>
      </c>
      <c r="D229" s="88" t="str">
        <f>IF(Sample5!M235&gt;0,Sample5!M235,)</f>
        <v/>
      </c>
      <c r="E229" s="162">
        <f t="shared" si="57"/>
        <v>0.44149952592808706</v>
      </c>
      <c r="F229" s="162">
        <f t="shared" si="58"/>
        <v>3.9302487040659063E-2</v>
      </c>
      <c r="G229" s="162">
        <f t="shared" si="59"/>
        <v>2.0111396655985506E-3</v>
      </c>
      <c r="H229" s="162">
        <f t="shared" si="60"/>
        <v>1.858992218294192E-4</v>
      </c>
      <c r="I229" s="162">
        <f t="shared" si="61"/>
        <v>4.1313626706257614E-2</v>
      </c>
      <c r="J229" s="162">
        <f t="shared" si="67"/>
        <v>1.858992218294192E-4</v>
      </c>
      <c r="K229" s="162">
        <f t="shared" si="62"/>
        <v>3.5953850011435785E-6</v>
      </c>
      <c r="L229" s="59">
        <f t="shared" si="63"/>
        <v>-2.2204460492503127E-18</v>
      </c>
      <c r="M229" s="162">
        <f t="shared" si="68"/>
        <v>0.69672246982335528</v>
      </c>
      <c r="N229" s="99">
        <f t="shared" si="64"/>
        <v>3.4386329459682719E-7</v>
      </c>
      <c r="O229" s="100">
        <f t="shared" si="69"/>
        <v>9.4011104989188478E-7</v>
      </c>
      <c r="P229" s="100">
        <f t="shared" si="70"/>
        <v>3.4209872660353456E-8</v>
      </c>
      <c r="Q229" s="11">
        <v>227</v>
      </c>
      <c r="R229" s="9">
        <f t="shared" si="65"/>
        <v>0.6966317075154792</v>
      </c>
    </row>
    <row r="230" spans="1:18" x14ac:dyDescent="0.25">
      <c r="A230" s="9">
        <f t="shared" si="66"/>
        <v>-4.1168007107763527E-2</v>
      </c>
      <c r="B230" s="88">
        <f>IF(Sample5!K236&gt;0,Sample5!K236, )</f>
        <v>4.1168007107763527E-2</v>
      </c>
      <c r="C230" s="88">
        <f>IF(Sample5!L236&gt;0,Sample5!L236,"")</f>
        <v>0.69755650476605136</v>
      </c>
      <c r="D230" s="88" t="str">
        <f>IF(Sample5!M236&gt;0,Sample5!M236,)</f>
        <v/>
      </c>
      <c r="E230" s="162">
        <f t="shared" si="57"/>
        <v>0.44116800710776355</v>
      </c>
      <c r="F230" s="162">
        <f t="shared" si="58"/>
        <v>3.9008569092019822E-2</v>
      </c>
      <c r="G230" s="162">
        <f t="shared" si="59"/>
        <v>1.9753324163887878E-3</v>
      </c>
      <c r="H230" s="162">
        <f t="shared" si="60"/>
        <v>1.8410559935491677E-4</v>
      </c>
      <c r="I230" s="162">
        <f t="shared" si="61"/>
        <v>4.098390150840861E-2</v>
      </c>
      <c r="J230" s="162">
        <f t="shared" si="67"/>
        <v>1.8410559935491677E-4</v>
      </c>
      <c r="K230" s="162">
        <f t="shared" si="62"/>
        <v>3.5572296408758638E-6</v>
      </c>
      <c r="L230" s="59">
        <f t="shared" si="63"/>
        <v>-2.2204460492503127E-18</v>
      </c>
      <c r="M230" s="162">
        <f t="shared" si="68"/>
        <v>0.69671597237787763</v>
      </c>
      <c r="N230" s="99">
        <f t="shared" si="64"/>
        <v>7.0649469556901763E-7</v>
      </c>
      <c r="O230" s="100">
        <f t="shared" si="69"/>
        <v>9.2419391731973063E-7</v>
      </c>
      <c r="P230" s="100">
        <f t="shared" si="70"/>
        <v>3.3555427298093313E-8</v>
      </c>
      <c r="Q230" s="11">
        <v>228</v>
      </c>
      <c r="R230" s="9">
        <f t="shared" si="65"/>
        <v>0.6966260857773533</v>
      </c>
    </row>
    <row r="231" spans="1:18" x14ac:dyDescent="0.25">
      <c r="A231" s="9">
        <f t="shared" si="66"/>
        <v>-4.0836488287440027E-2</v>
      </c>
      <c r="B231" s="88">
        <f>IF(Sample5!K237&gt;0,Sample5!K237, )</f>
        <v>4.0836488287440027E-2</v>
      </c>
      <c r="C231" s="88">
        <f>IF(Sample5!L237&gt;0,Sample5!L237,"")</f>
        <v>0.69718977052284914</v>
      </c>
      <c r="D231" s="88" t="str">
        <f>IF(Sample5!M237&gt;0,Sample5!M237,)</f>
        <v/>
      </c>
      <c r="E231" s="162">
        <f t="shared" si="57"/>
        <v>0.44083648828744004</v>
      </c>
      <c r="F231" s="162">
        <f t="shared" si="58"/>
        <v>3.8714043289334234E-2</v>
      </c>
      <c r="G231" s="162">
        <f t="shared" si="59"/>
        <v>1.9401270344982374E-3</v>
      </c>
      <c r="H231" s="162">
        <f t="shared" si="60"/>
        <v>1.8231796360755614E-4</v>
      </c>
      <c r="I231" s="162">
        <f t="shared" si="61"/>
        <v>4.0654170323832471E-2</v>
      </c>
      <c r="J231" s="162">
        <f t="shared" si="67"/>
        <v>1.8231796360755614E-4</v>
      </c>
      <c r="K231" s="162">
        <f t="shared" si="62"/>
        <v>3.51947917440452E-6</v>
      </c>
      <c r="L231" s="59">
        <f t="shared" si="63"/>
        <v>-2.2204460492503127E-18</v>
      </c>
      <c r="M231" s="162">
        <f t="shared" si="68"/>
        <v>0.6967095723484924</v>
      </c>
      <c r="N231" s="99">
        <f t="shared" si="64"/>
        <v>2.3059028665554464E-7</v>
      </c>
      <c r="O231" s="100">
        <f t="shared" si="69"/>
        <v>9.0854627331754164E-7</v>
      </c>
      <c r="P231" s="100">
        <f t="shared" si="70"/>
        <v>3.2909376697547945E-8</v>
      </c>
      <c r="Q231" s="11">
        <v>229</v>
      </c>
      <c r="R231" s="9">
        <f t="shared" si="65"/>
        <v>0.69662055853239646</v>
      </c>
    </row>
    <row r="232" spans="1:18" x14ac:dyDescent="0.25">
      <c r="A232" s="9">
        <f t="shared" si="66"/>
        <v>-4.0504969467116708E-2</v>
      </c>
      <c r="B232" s="88">
        <f>IF(Sample5!K238&gt;0,Sample5!K238, )</f>
        <v>4.0504969467116708E-2</v>
      </c>
      <c r="C232" s="88">
        <f>IF(Sample5!L238&gt;0,Sample5!L238,"")</f>
        <v>0.69743415967780875</v>
      </c>
      <c r="D232" s="88" t="str">
        <f>IF(Sample5!M238&gt;0,Sample5!M238,)</f>
        <v/>
      </c>
      <c r="E232" s="162">
        <f t="shared" si="57"/>
        <v>0.4405049694671167</v>
      </c>
      <c r="F232" s="162">
        <f t="shared" si="58"/>
        <v>3.8418918571165819E-2</v>
      </c>
      <c r="G232" s="162">
        <f t="shared" si="59"/>
        <v>1.905514611125772E-3</v>
      </c>
      <c r="H232" s="162">
        <f t="shared" si="60"/>
        <v>1.8053628482511686E-4</v>
      </c>
      <c r="I232" s="162">
        <f t="shared" si="61"/>
        <v>4.0324433182291591E-2</v>
      </c>
      <c r="J232" s="162">
        <f t="shared" si="67"/>
        <v>1.8053628482511686E-4</v>
      </c>
      <c r="K232" s="162">
        <f t="shared" si="62"/>
        <v>3.4821293055974348E-6</v>
      </c>
      <c r="L232" s="59">
        <f t="shared" si="63"/>
        <v>-2.2204460492503127E-18</v>
      </c>
      <c r="M232" s="162">
        <f t="shared" si="68"/>
        <v>0.69670326832198681</v>
      </c>
      <c r="N232" s="99">
        <f t="shared" si="64"/>
        <v>5.3420217401523193E-7</v>
      </c>
      <c r="O232" s="100">
        <f t="shared" si="69"/>
        <v>8.9316355546014918E-7</v>
      </c>
      <c r="P232" s="100">
        <f t="shared" si="70"/>
        <v>3.2271651019504585E-8</v>
      </c>
      <c r="Q232" s="11">
        <v>230</v>
      </c>
      <c r="R232" s="9">
        <f t="shared" si="65"/>
        <v>0.69661512438192696</v>
      </c>
    </row>
    <row r="233" spans="1:18" x14ac:dyDescent="0.25">
      <c r="A233" s="9">
        <f t="shared" si="66"/>
        <v>-4.0173450646793202E-2</v>
      </c>
      <c r="B233" s="88">
        <f>IF(Sample5!K239&gt;0,Sample5!K239, )</f>
        <v>4.0173450646793202E-2</v>
      </c>
      <c r="C233" s="88">
        <f>IF(Sample5!L239&gt;0,Sample5!L239,"")</f>
        <v>0.69731209417457263</v>
      </c>
      <c r="D233" s="88" t="str">
        <f>IF(Sample5!M239&gt;0,Sample5!M239,)</f>
        <v/>
      </c>
      <c r="E233" s="162">
        <f t="shared" si="57"/>
        <v>0.44017345064679325</v>
      </c>
      <c r="F233" s="162">
        <f t="shared" si="58"/>
        <v>3.8123203784335202E-2</v>
      </c>
      <c r="G233" s="162">
        <f t="shared" si="59"/>
        <v>1.8714863290167777E-3</v>
      </c>
      <c r="H233" s="162">
        <f t="shared" si="60"/>
        <v>1.7876053344122178E-4</v>
      </c>
      <c r="I233" s="162">
        <f t="shared" si="61"/>
        <v>3.999469011335198E-2</v>
      </c>
      <c r="J233" s="162">
        <f t="shared" si="67"/>
        <v>1.7876053344122178E-4</v>
      </c>
      <c r="K233" s="162">
        <f t="shared" si="62"/>
        <v>3.4451757838779712E-6</v>
      </c>
      <c r="L233" s="59">
        <f t="shared" si="63"/>
        <v>-2.2204460492503127E-18</v>
      </c>
      <c r="M233" s="162">
        <f t="shared" si="68"/>
        <v>0.69669705889961686</v>
      </c>
      <c r="N233" s="99">
        <f t="shared" si="64"/>
        <v>3.7826838943991513E-7</v>
      </c>
      <c r="O233" s="100">
        <f t="shared" si="69"/>
        <v>8.7804127855444693E-7</v>
      </c>
      <c r="P233" s="100">
        <f t="shared" si="70"/>
        <v>3.164218101800141E-8</v>
      </c>
      <c r="Q233" s="11">
        <v>231</v>
      </c>
      <c r="R233" s="9">
        <f t="shared" si="65"/>
        <v>0.69660978194163592</v>
      </c>
    </row>
    <row r="234" spans="1:18" x14ac:dyDescent="0.25">
      <c r="A234" s="9">
        <f t="shared" si="66"/>
        <v>-3.990823559053451E-2</v>
      </c>
      <c r="B234" s="88">
        <f>IF(Sample5!K240&gt;0,Sample5!K240, )</f>
        <v>3.990823559053451E-2</v>
      </c>
      <c r="C234" s="88">
        <f>IF(Sample5!L240&gt;0,Sample5!L240,"")</f>
        <v>0.69706452315191081</v>
      </c>
      <c r="D234" s="88" t="str">
        <f>IF(Sample5!M240&gt;0,Sample5!M240,)</f>
        <v/>
      </c>
      <c r="E234" s="162">
        <f t="shared" si="57"/>
        <v>0.43990823559053455</v>
      </c>
      <c r="F234" s="162">
        <f t="shared" si="58"/>
        <v>3.788621299166281E-2</v>
      </c>
      <c r="G234" s="162">
        <f t="shared" si="59"/>
        <v>1.8446784185551929E-3</v>
      </c>
      <c r="H234" s="162">
        <f t="shared" si="60"/>
        <v>1.7734418031650767E-4</v>
      </c>
      <c r="I234" s="162">
        <f t="shared" si="61"/>
        <v>3.9730891410218003E-2</v>
      </c>
      <c r="J234" s="162">
        <f t="shared" si="67"/>
        <v>1.7734418031650767E-4</v>
      </c>
      <c r="K234" s="162">
        <f t="shared" si="62"/>
        <v>3.4158955088470634E-6</v>
      </c>
      <c r="L234" s="59">
        <f t="shared" si="63"/>
        <v>-2.2204460492503127E-18</v>
      </c>
      <c r="M234" s="162">
        <f t="shared" si="68"/>
        <v>0.69669215854602029</v>
      </c>
      <c r="N234" s="99">
        <f t="shared" si="64"/>
        <v>1.3865539972000105E-7</v>
      </c>
      <c r="O234" s="100">
        <f t="shared" si="69"/>
        <v>8.661280089760383E-7</v>
      </c>
      <c r="P234" s="100">
        <f t="shared" si="70"/>
        <v>3.1144502946259871E-8</v>
      </c>
      <c r="Q234" s="11">
        <v>232</v>
      </c>
      <c r="R234" s="9">
        <f t="shared" si="65"/>
        <v>0.6966055730996934</v>
      </c>
    </row>
    <row r="235" spans="1:18" x14ac:dyDescent="0.25">
      <c r="A235" s="9">
        <f t="shared" si="66"/>
        <v>-3.9576716770211004E-2</v>
      </c>
      <c r="B235" s="88">
        <f>IF(Sample5!K241&gt;0,Sample5!K241, )</f>
        <v>3.9576716770211004E-2</v>
      </c>
      <c r="C235" s="88">
        <f>IF(Sample5!L241&gt;0,Sample5!L241,"")</f>
        <v>0.69706452315191081</v>
      </c>
      <c r="D235" s="88" t="str">
        <f>IF(Sample5!M241&gt;0,Sample5!M241,)</f>
        <v/>
      </c>
      <c r="E235" s="162">
        <f t="shared" si="57"/>
        <v>0.43957671677021104</v>
      </c>
      <c r="F235" s="162">
        <f t="shared" si="58"/>
        <v>3.758945808076361E-2</v>
      </c>
      <c r="G235" s="162">
        <f t="shared" si="59"/>
        <v>1.8116796650855249E-3</v>
      </c>
      <c r="H235" s="162">
        <f t="shared" si="60"/>
        <v>1.7557902436186879E-4</v>
      </c>
      <c r="I235" s="162">
        <f t="shared" si="61"/>
        <v>3.9401137745849135E-2</v>
      </c>
      <c r="J235" s="162">
        <f t="shared" si="67"/>
        <v>1.7557902436186879E-4</v>
      </c>
      <c r="K235" s="162">
        <f t="shared" si="62"/>
        <v>3.3796448441270345E-6</v>
      </c>
      <c r="L235" s="59">
        <f t="shared" si="63"/>
        <v>-2.2204460492503127E-18</v>
      </c>
      <c r="M235" s="162">
        <f t="shared" si="68"/>
        <v>0.69668611593269469</v>
      </c>
      <c r="N235" s="99">
        <f t="shared" si="64"/>
        <v>1.4319202355487274E-7</v>
      </c>
      <c r="O235" s="100">
        <f t="shared" si="69"/>
        <v>8.5146346464435061E-7</v>
      </c>
      <c r="P235" s="100">
        <f t="shared" si="70"/>
        <v>3.0529720537093268E-8</v>
      </c>
      <c r="Q235" s="11">
        <v>233</v>
      </c>
      <c r="R235" s="9">
        <f t="shared" si="65"/>
        <v>0.69660039229539861</v>
      </c>
    </row>
    <row r="236" spans="1:18" x14ac:dyDescent="0.25">
      <c r="A236" s="9">
        <f t="shared" si="66"/>
        <v>-3.9245197949887692E-2</v>
      </c>
      <c r="B236" s="88">
        <f>IF(Sample5!K242&gt;0,Sample5!K242, )</f>
        <v>3.9245197949887692E-2</v>
      </c>
      <c r="C236" s="88">
        <f>IF(Sample5!L242&gt;0,Sample5!L242,"")</f>
        <v>0.69706452315191081</v>
      </c>
      <c r="D236" s="88" t="str">
        <f>IF(Sample5!M242&gt;0,Sample5!M242,)</f>
        <v/>
      </c>
      <c r="E236" s="162">
        <f t="shared" si="57"/>
        <v>0.4392451979498877</v>
      </c>
      <c r="F236" s="162">
        <f t="shared" si="58"/>
        <v>3.7292137380764451E-2</v>
      </c>
      <c r="G236" s="162">
        <f t="shared" si="59"/>
        <v>1.7792408550747763E-3</v>
      </c>
      <c r="H236" s="162">
        <f t="shared" si="60"/>
        <v>1.7381971404846486E-4</v>
      </c>
      <c r="I236" s="162">
        <f t="shared" si="61"/>
        <v>3.9071378235839227E-2</v>
      </c>
      <c r="J236" s="162">
        <f t="shared" si="67"/>
        <v>1.7381971404846486E-4</v>
      </c>
      <c r="K236" s="162">
        <f t="shared" si="62"/>
        <v>3.3437788632969856E-6</v>
      </c>
      <c r="L236" s="59">
        <f t="shared" si="63"/>
        <v>-2.2204460492503127E-18</v>
      </c>
      <c r="M236" s="162">
        <f t="shared" si="68"/>
        <v>0.69668016408453248</v>
      </c>
      <c r="N236" s="99">
        <f t="shared" si="64"/>
        <v>1.4773189267593649E-7</v>
      </c>
      <c r="O236" s="100">
        <f t="shared" si="69"/>
        <v>8.3704720258403886E-7</v>
      </c>
      <c r="P236" s="100">
        <f t="shared" si="70"/>
        <v>2.9923003029112993E-8</v>
      </c>
      <c r="Q236" s="11">
        <v>234</v>
      </c>
      <c r="R236" s="9">
        <f t="shared" si="65"/>
        <v>0.69659529940222698</v>
      </c>
    </row>
    <row r="237" spans="1:18" x14ac:dyDescent="0.25">
      <c r="A237" s="9">
        <f t="shared" si="66"/>
        <v>-3.8979982893628813E-2</v>
      </c>
      <c r="B237" s="88">
        <f>IF(Sample5!K243&gt;0,Sample5!K243, )</f>
        <v>3.8979982893628813E-2</v>
      </c>
      <c r="C237" s="88">
        <f>IF(Sample5!L243&gt;0,Sample5!L243,"")</f>
        <v>0.69694542419381433</v>
      </c>
      <c r="D237" s="88" t="str">
        <f>IF(Sample5!M243&gt;0,Sample5!M243,)</f>
        <v/>
      </c>
      <c r="E237" s="162">
        <f t="shared" si="57"/>
        <v>0.43897998289362883</v>
      </c>
      <c r="F237" s="162">
        <f t="shared" si="58"/>
        <v>3.7053879164208173E-2</v>
      </c>
      <c r="G237" s="162">
        <f t="shared" si="59"/>
        <v>1.7536872741456752E-3</v>
      </c>
      <c r="H237" s="162">
        <f t="shared" si="60"/>
        <v>1.7241645527496519E-4</v>
      </c>
      <c r="I237" s="162">
        <f t="shared" si="61"/>
        <v>3.8807566438353848E-2</v>
      </c>
      <c r="J237" s="162">
        <f t="shared" si="67"/>
        <v>1.7241645527496519E-4</v>
      </c>
      <c r="K237" s="162">
        <f t="shared" si="62"/>
        <v>3.3153603066550244E-6</v>
      </c>
      <c r="L237" s="59">
        <f t="shared" si="63"/>
        <v>-2.2204460492503127E-18</v>
      </c>
      <c r="M237" s="162">
        <f t="shared" si="68"/>
        <v>0.69667546705377925</v>
      </c>
      <c r="N237" s="99">
        <f t="shared" si="64"/>
        <v>7.2876857455920866E-8</v>
      </c>
      <c r="O237" s="100">
        <f t="shared" si="69"/>
        <v>8.2569012905606995E-7</v>
      </c>
      <c r="P237" s="100">
        <f t="shared" si="70"/>
        <v>2.944339068335854E-8</v>
      </c>
      <c r="Q237" s="11">
        <v>235</v>
      </c>
      <c r="R237" s="9">
        <f t="shared" si="65"/>
        <v>0.69659128749002108</v>
      </c>
    </row>
    <row r="238" spans="1:18" x14ac:dyDescent="0.25">
      <c r="A238" s="9">
        <f t="shared" si="66"/>
        <v>-3.8714767837370122E-2</v>
      </c>
      <c r="B238" s="88">
        <f>IF(Sample5!K244&gt;0,Sample5!K244, )</f>
        <v>3.8714767837370122E-2</v>
      </c>
      <c r="C238" s="88">
        <f>IF(Sample5!L244&gt;0,Sample5!L244,"")</f>
        <v>0.69731209417457263</v>
      </c>
      <c r="D238" s="88" t="str">
        <f>IF(Sample5!M244&gt;0,Sample5!M244,)</f>
        <v/>
      </c>
      <c r="E238" s="162">
        <f t="shared" si="57"/>
        <v>0.43871476783737012</v>
      </c>
      <c r="F238" s="162">
        <f t="shared" si="58"/>
        <v>3.6815268587365724E-2</v>
      </c>
      <c r="G238" s="162">
        <f t="shared" si="59"/>
        <v>1.7284823454289042E-3</v>
      </c>
      <c r="H238" s="162">
        <f t="shared" si="60"/>
        <v>1.710169045754939E-4</v>
      </c>
      <c r="I238" s="162">
        <f t="shared" si="61"/>
        <v>3.8543750932794628E-2</v>
      </c>
      <c r="J238" s="162">
        <f t="shared" si="67"/>
        <v>1.710169045754939E-4</v>
      </c>
      <c r="K238" s="162">
        <f t="shared" si="62"/>
        <v>3.2871832646753846E-6</v>
      </c>
      <c r="L238" s="59">
        <f t="shared" si="63"/>
        <v>-2.2204460492503127E-18</v>
      </c>
      <c r="M238" s="162">
        <f t="shared" si="68"/>
        <v>0.69667082657183077</v>
      </c>
      <c r="N238" s="99">
        <f t="shared" si="64"/>
        <v>4.1122413832628855E-7</v>
      </c>
      <c r="O238" s="100">
        <f t="shared" si="69"/>
        <v>8.1448714529825116E-7</v>
      </c>
      <c r="P238" s="100">
        <f t="shared" si="70"/>
        <v>2.8968862899082571E-8</v>
      </c>
      <c r="Q238" s="11">
        <v>236</v>
      </c>
      <c r="R238" s="9">
        <f t="shared" si="65"/>
        <v>0.69658733031621256</v>
      </c>
    </row>
    <row r="239" spans="1:18" x14ac:dyDescent="0.25">
      <c r="A239" s="9">
        <f t="shared" si="66"/>
        <v>-3.8383249017046803E-2</v>
      </c>
      <c r="B239" s="88">
        <f>IF(Sample5!K245&gt;0,Sample5!K245, )</f>
        <v>3.8383249017046803E-2</v>
      </c>
      <c r="C239" s="88">
        <f>IF(Sample5!L245&gt;0,Sample5!L245,"")</f>
        <v>0.69682340146938981</v>
      </c>
      <c r="D239" s="88" t="str">
        <f>IF(Sample5!M245&gt;0,Sample5!M245,)</f>
        <v/>
      </c>
      <c r="E239" s="162">
        <f t="shared" si="57"/>
        <v>0.43838324901704684</v>
      </c>
      <c r="F239" s="162">
        <f t="shared" si="58"/>
        <v>3.6516516358100687E-2</v>
      </c>
      <c r="G239" s="162">
        <f t="shared" si="59"/>
        <v>1.6974600005019991E-3</v>
      </c>
      <c r="H239" s="162">
        <f t="shared" si="60"/>
        <v>1.6927265844411676E-4</v>
      </c>
      <c r="I239" s="162">
        <f t="shared" si="61"/>
        <v>3.8213976358602686E-2</v>
      </c>
      <c r="J239" s="162">
        <f t="shared" si="67"/>
        <v>1.6927265844411676E-4</v>
      </c>
      <c r="K239" s="162">
        <f t="shared" si="62"/>
        <v>3.252298467324435E-6</v>
      </c>
      <c r="L239" s="59">
        <f t="shared" si="63"/>
        <v>-2.2204460492503127E-18</v>
      </c>
      <c r="M239" s="162">
        <f t="shared" si="68"/>
        <v>0.69666510446353158</v>
      </c>
      <c r="N239" s="99">
        <f t="shared" si="64"/>
        <v>2.5057942063681217E-8</v>
      </c>
      <c r="O239" s="100">
        <f t="shared" si="69"/>
        <v>8.006969222116536E-7</v>
      </c>
      <c r="P239" s="100">
        <f t="shared" si="70"/>
        <v>2.8382801819038273E-8</v>
      </c>
      <c r="Q239" s="11">
        <v>237</v>
      </c>
      <c r="R239" s="9">
        <f t="shared" si="65"/>
        <v>0.696582459808059</v>
      </c>
    </row>
    <row r="240" spans="1:18" x14ac:dyDescent="0.25">
      <c r="A240" s="9">
        <f t="shared" si="66"/>
        <v>-3.8118033960787924E-2</v>
      </c>
      <c r="B240" s="88">
        <f>IF(Sample5!K246&gt;0,Sample5!K246, )</f>
        <v>3.8118033960787924E-2</v>
      </c>
      <c r="C240" s="88">
        <f>IF(Sample5!L246&gt;0,Sample5!L246,"")</f>
        <v>0.69670112069070411</v>
      </c>
      <c r="D240" s="88" t="str">
        <f>IF(Sample5!M246&gt;0,Sample5!M246,)</f>
        <v/>
      </c>
      <c r="E240" s="162">
        <f t="shared" si="57"/>
        <v>0.43811803396078797</v>
      </c>
      <c r="F240" s="162">
        <f t="shared" si="58"/>
        <v>3.6277128517242359E-2</v>
      </c>
      <c r="G240" s="162">
        <f t="shared" si="59"/>
        <v>1.673024045902527E-3</v>
      </c>
      <c r="H240" s="162">
        <f t="shared" si="60"/>
        <v>1.6788139764303822E-4</v>
      </c>
      <c r="I240" s="162">
        <f t="shared" si="61"/>
        <v>3.7950152563144886E-2</v>
      </c>
      <c r="J240" s="162">
        <f t="shared" si="67"/>
        <v>1.6788139764303822E-4</v>
      </c>
      <c r="K240" s="162">
        <f t="shared" si="62"/>
        <v>3.2246573561993417E-6</v>
      </c>
      <c r="L240" s="59">
        <f t="shared" si="63"/>
        <v>-2.2204460492503127E-18</v>
      </c>
      <c r="M240" s="162">
        <f t="shared" si="68"/>
        <v>0.69666058875792924</v>
      </c>
      <c r="N240" s="99">
        <f t="shared" si="64"/>
        <v>1.6428375744663915E-9</v>
      </c>
      <c r="O240" s="100">
        <f t="shared" si="69"/>
        <v>7.8983303999962438E-7</v>
      </c>
      <c r="P240" s="100">
        <f t="shared" si="70"/>
        <v>2.7919590961491424E-8</v>
      </c>
      <c r="Q240" s="11">
        <v>238</v>
      </c>
      <c r="R240" s="9">
        <f t="shared" si="65"/>
        <v>0.69657862336318688</v>
      </c>
    </row>
    <row r="241" spans="1:18" x14ac:dyDescent="0.25">
      <c r="A241" s="9">
        <f t="shared" si="66"/>
        <v>-3.7852818904529233E-2</v>
      </c>
      <c r="B241" s="88">
        <f>IF(Sample5!K247&gt;0,Sample5!K247, )</f>
        <v>3.7852818904529233E-2</v>
      </c>
      <c r="C241" s="88">
        <f>IF(Sample5!L247&gt;0,Sample5!L247,"")</f>
        <v>0.6969425009628204</v>
      </c>
      <c r="D241" s="88" t="str">
        <f>IF(Sample5!M247&gt;0,Sample5!M247,)</f>
        <v/>
      </c>
      <c r="E241" s="162">
        <f t="shared" si="57"/>
        <v>0.43785281890452926</v>
      </c>
      <c r="F241" s="162">
        <f t="shared" si="58"/>
        <v>3.6037402047057604E-2</v>
      </c>
      <c r="G241" s="162">
        <f t="shared" si="59"/>
        <v>1.6489230597305018E-3</v>
      </c>
      <c r="H241" s="162">
        <f t="shared" si="60"/>
        <v>1.6649379774112683E-4</v>
      </c>
      <c r="I241" s="162">
        <f t="shared" si="61"/>
        <v>3.7686325106788106E-2</v>
      </c>
      <c r="J241" s="162">
        <f t="shared" si="67"/>
        <v>1.6649379774112683E-4</v>
      </c>
      <c r="K241" s="162">
        <f t="shared" si="62"/>
        <v>3.1972511533217988E-6</v>
      </c>
      <c r="L241" s="59">
        <f t="shared" si="63"/>
        <v>-2.2204460492503127E-18</v>
      </c>
      <c r="M241" s="162">
        <f t="shared" si="68"/>
        <v>0.69665612742974536</v>
      </c>
      <c r="N241" s="99">
        <f t="shared" si="64"/>
        <v>8.2009800445878164E-8</v>
      </c>
      <c r="O241" s="100">
        <f t="shared" si="69"/>
        <v>7.7911655633864939E-7</v>
      </c>
      <c r="P241" s="100">
        <f t="shared" si="70"/>
        <v>2.7461355560175989E-8</v>
      </c>
      <c r="Q241" s="11">
        <v>239</v>
      </c>
      <c r="R241" s="9">
        <f t="shared" si="65"/>
        <v>0.69657483950835797</v>
      </c>
    </row>
    <row r="242" spans="1:18" x14ac:dyDescent="0.25">
      <c r="A242" s="9">
        <f t="shared" si="66"/>
        <v>-3.7587603848270541E-2</v>
      </c>
      <c r="B242" s="88">
        <f>IF(Sample5!K248&gt;0,Sample5!K248, )</f>
        <v>3.7587603848270541E-2</v>
      </c>
      <c r="C242" s="88">
        <f>IF(Sample5!L248&gt;0,Sample5!L248,"")</f>
        <v>0.69706772640901871</v>
      </c>
      <c r="D242" s="88" t="str">
        <f>IF(Sample5!M248&gt;0,Sample5!M248,)</f>
        <v/>
      </c>
      <c r="E242" s="162">
        <f t="shared" si="57"/>
        <v>0.43758760384827056</v>
      </c>
      <c r="F242" s="162">
        <f t="shared" si="58"/>
        <v>3.5797341090939738E-2</v>
      </c>
      <c r="G242" s="162">
        <f t="shared" si="59"/>
        <v>1.6251529129475348E-3</v>
      </c>
      <c r="H242" s="162">
        <f t="shared" si="60"/>
        <v>1.6510984438326826E-4</v>
      </c>
      <c r="I242" s="162">
        <f t="shared" si="61"/>
        <v>3.7422494003887273E-2</v>
      </c>
      <c r="J242" s="162">
        <f t="shared" si="67"/>
        <v>1.6510984438326826E-4</v>
      </c>
      <c r="K242" s="162">
        <f t="shared" si="62"/>
        <v>3.1700778625168636E-6</v>
      </c>
      <c r="L242" s="59">
        <f t="shared" si="63"/>
        <v>-2.2204460492503127E-18</v>
      </c>
      <c r="M242" s="162">
        <f t="shared" si="68"/>
        <v>0.69665171982371199</v>
      </c>
      <c r="N242" s="99">
        <f t="shared" si="64"/>
        <v>1.7306147901855424E-7</v>
      </c>
      <c r="O242" s="100">
        <f t="shared" si="69"/>
        <v>7.6854547144374618E-7</v>
      </c>
      <c r="P242" s="100">
        <f t="shared" si="70"/>
        <v>2.7008062528025654E-8</v>
      </c>
      <c r="Q242" s="11">
        <v>240</v>
      </c>
      <c r="R242" s="9">
        <f t="shared" si="65"/>
        <v>0.69657110759531304</v>
      </c>
    </row>
    <row r="243" spans="1:18" x14ac:dyDescent="0.25">
      <c r="A243" s="9">
        <f t="shared" si="66"/>
        <v>-3.7388692556076478E-2</v>
      </c>
      <c r="B243" s="88">
        <f>IF(Sample5!K249&gt;0,Sample5!K249, )</f>
        <v>3.7388692556076478E-2</v>
      </c>
      <c r="C243" s="88">
        <f>IF(Sample5!L249&gt;0,Sample5!L249,"")</f>
        <v>0.69718977052284914</v>
      </c>
      <c r="D243" s="88" t="str">
        <f>IF(Sample5!M249&gt;0,Sample5!M249,)</f>
        <v/>
      </c>
      <c r="E243" s="162">
        <f t="shared" si="57"/>
        <v>0.43738869255607649</v>
      </c>
      <c r="F243" s="162">
        <f t="shared" si="58"/>
        <v>3.5617078338322727E-2</v>
      </c>
      <c r="G243" s="162">
        <f t="shared" si="59"/>
        <v>1.6075399539377533E-3</v>
      </c>
      <c r="H243" s="162">
        <f t="shared" si="60"/>
        <v>1.6407426381599699E-4</v>
      </c>
      <c r="I243" s="162">
        <f t="shared" si="61"/>
        <v>3.7224618292260481E-2</v>
      </c>
      <c r="J243" s="162">
        <f t="shared" si="67"/>
        <v>1.6407426381599699E-4</v>
      </c>
      <c r="K243" s="162">
        <f t="shared" si="62"/>
        <v>3.1498495517148337E-6</v>
      </c>
      <c r="L243" s="59">
        <f t="shared" si="63"/>
        <v>-2.2204460492503127E-18</v>
      </c>
      <c r="M243" s="162">
        <f t="shared" si="68"/>
        <v>0.69664844898357603</v>
      </c>
      <c r="N243" s="99">
        <f t="shared" si="64"/>
        <v>2.9302900888100879E-7</v>
      </c>
      <c r="O243" s="100">
        <f t="shared" si="69"/>
        <v>7.6071138802096798E-7</v>
      </c>
      <c r="P243" s="100">
        <f t="shared" si="70"/>
        <v>2.6671316406645277E-8</v>
      </c>
      <c r="Q243" s="11">
        <v>241</v>
      </c>
      <c r="R243" s="9">
        <f t="shared" si="65"/>
        <v>0.69656834236074849</v>
      </c>
    </row>
    <row r="244" spans="1:18" x14ac:dyDescent="0.25">
      <c r="A244" s="9">
        <f t="shared" si="66"/>
        <v>-3.7123477499817599E-2</v>
      </c>
      <c r="B244" s="88">
        <f>IF(Sample5!K250&gt;0,Sample5!K250, )</f>
        <v>3.7123477499817599E-2</v>
      </c>
      <c r="C244" s="88">
        <f>IF(Sample5!L250&gt;0,Sample5!L250,"")</f>
        <v>0.69694542419381433</v>
      </c>
      <c r="D244" s="88" t="str">
        <f>IF(Sample5!M250&gt;0,Sample5!M250,)</f>
        <v/>
      </c>
      <c r="E244" s="162">
        <f t="shared" si="57"/>
        <v>0.43712347749981761</v>
      </c>
      <c r="F244" s="162">
        <f t="shared" si="58"/>
        <v>3.5376441886426704E-2</v>
      </c>
      <c r="G244" s="162">
        <f t="shared" si="59"/>
        <v>1.5843389557986046E-3</v>
      </c>
      <c r="H244" s="162">
        <f t="shared" si="60"/>
        <v>1.6269665759229002E-4</v>
      </c>
      <c r="I244" s="162">
        <f t="shared" si="61"/>
        <v>3.6960780842225309E-2</v>
      </c>
      <c r="J244" s="162">
        <f t="shared" si="67"/>
        <v>1.6269665759229002E-4</v>
      </c>
      <c r="K244" s="162">
        <f t="shared" si="62"/>
        <v>3.123079104702736E-6</v>
      </c>
      <c r="L244" s="59">
        <f t="shared" si="63"/>
        <v>-2.2204460492503127E-18</v>
      </c>
      <c r="M244" s="162">
        <f t="shared" si="68"/>
        <v>0.6966441338327658</v>
      </c>
      <c r="N244" s="99">
        <f t="shared" si="64"/>
        <v>9.0775881660755986E-8</v>
      </c>
      <c r="O244" s="100">
        <f t="shared" si="69"/>
        <v>7.5039002036657559E-7</v>
      </c>
      <c r="P244" s="100">
        <f t="shared" si="70"/>
        <v>2.6226593580477022E-8</v>
      </c>
      <c r="Q244" s="11">
        <v>242</v>
      </c>
      <c r="R244" s="9">
        <f t="shared" si="65"/>
        <v>0.69656469980404057</v>
      </c>
    </row>
    <row r="245" spans="1:18" x14ac:dyDescent="0.25">
      <c r="A245" s="9">
        <f t="shared" si="66"/>
        <v>-3.6924566207623528E-2</v>
      </c>
      <c r="B245" s="88">
        <f>IF(Sample5!K251&gt;0,Sample5!K251, )</f>
        <v>3.6924566207623528E-2</v>
      </c>
      <c r="C245" s="88">
        <f>IF(Sample5!L251&gt;0,Sample5!L251,"")</f>
        <v>0.69694542419381433</v>
      </c>
      <c r="D245" s="88" t="str">
        <f>IF(Sample5!M251&gt;0,Sample5!M251,)</f>
        <v/>
      </c>
      <c r="E245" s="162">
        <f t="shared" si="57"/>
        <v>0.43692456620762354</v>
      </c>
      <c r="F245" s="162">
        <f t="shared" si="58"/>
        <v>3.5195752169411891E-2</v>
      </c>
      <c r="G245" s="162">
        <f t="shared" si="59"/>
        <v>1.567148217126571E-3</v>
      </c>
      <c r="H245" s="162">
        <f t="shared" si="60"/>
        <v>1.6166582108506633E-4</v>
      </c>
      <c r="I245" s="162">
        <f t="shared" si="61"/>
        <v>3.6762900386538462E-2</v>
      </c>
      <c r="J245" s="162">
        <f t="shared" si="67"/>
        <v>1.6166582108506633E-4</v>
      </c>
      <c r="K245" s="162">
        <f t="shared" si="62"/>
        <v>3.1031506786495754E-6</v>
      </c>
      <c r="L245" s="59">
        <f t="shared" si="63"/>
        <v>-2.2204460492503127E-18</v>
      </c>
      <c r="M245" s="162">
        <f t="shared" si="68"/>
        <v>0.69664093159743401</v>
      </c>
      <c r="N245" s="99">
        <f t="shared" si="64"/>
        <v>9.2715741250430632E-8</v>
      </c>
      <c r="O245" s="100">
        <f t="shared" si="69"/>
        <v>7.4274099899490517E-7</v>
      </c>
      <c r="P245" s="100">
        <f t="shared" si="70"/>
        <v>2.5896237704388157E-8</v>
      </c>
      <c r="Q245" s="11">
        <v>243</v>
      </c>
      <c r="R245" s="9">
        <f t="shared" si="65"/>
        <v>0.69656200085806907</v>
      </c>
    </row>
    <row r="246" spans="1:18" x14ac:dyDescent="0.25">
      <c r="A246" s="9">
        <f t="shared" si="66"/>
        <v>-3.6659351151364837E-2</v>
      </c>
      <c r="B246" s="88">
        <f>IF(Sample5!K252&gt;0,Sample5!K252, )</f>
        <v>3.6659351151364837E-2</v>
      </c>
      <c r="C246" s="88">
        <f>IF(Sample5!L252&gt;0,Sample5!L252,"")</f>
        <v>0.69694858302358409</v>
      </c>
      <c r="D246" s="88" t="str">
        <f>IF(Sample5!M252&gt;0,Sample5!M252,)</f>
        <v/>
      </c>
      <c r="E246" s="162">
        <f t="shared" si="57"/>
        <v>0.43665935115136484</v>
      </c>
      <c r="F246" s="162">
        <f t="shared" si="58"/>
        <v>3.4954552587742861E-2</v>
      </c>
      <c r="G246" s="162">
        <f t="shared" si="59"/>
        <v>1.544504044964784E-3</v>
      </c>
      <c r="H246" s="162">
        <f t="shared" si="60"/>
        <v>1.6029451865719191E-4</v>
      </c>
      <c r="I246" s="162">
        <f t="shared" si="61"/>
        <v>3.6499056632707645E-2</v>
      </c>
      <c r="J246" s="162">
        <f t="shared" si="67"/>
        <v>1.6029451865719191E-4</v>
      </c>
      <c r="K246" s="162">
        <f t="shared" si="62"/>
        <v>3.0767771038616036E-6</v>
      </c>
      <c r="L246" s="59">
        <f t="shared" si="63"/>
        <v>-2.2204460492503127E-18</v>
      </c>
      <c r="M246" s="162">
        <f t="shared" si="68"/>
        <v>0.69663670694602953</v>
      </c>
      <c r="N246" s="99">
        <f t="shared" si="64"/>
        <v>9.7266687750819543E-8</v>
      </c>
      <c r="O246" s="100">
        <f t="shared" si="69"/>
        <v>7.3266344981706118E-7</v>
      </c>
      <c r="P246" s="100">
        <f t="shared" si="70"/>
        <v>2.5459985637219256E-8</v>
      </c>
      <c r="Q246" s="11">
        <v>244</v>
      </c>
      <c r="R246" s="9">
        <f t="shared" si="65"/>
        <v>0.69655844572303971</v>
      </c>
    </row>
    <row r="247" spans="1:18" x14ac:dyDescent="0.25">
      <c r="A247" s="9">
        <f t="shared" si="66"/>
        <v>-3.6460439859170773E-2</v>
      </c>
      <c r="B247" s="88">
        <f>IF(Sample5!K253&gt;0,Sample5!K253, )</f>
        <v>3.6460439859170773E-2</v>
      </c>
      <c r="C247" s="88">
        <f>IF(Sample5!L253&gt;0,Sample5!L253,"")</f>
        <v>0.69743415967780875</v>
      </c>
      <c r="D247" s="88" t="str">
        <f>IF(Sample5!M253&gt;0,Sample5!M253,)</f>
        <v/>
      </c>
      <c r="E247" s="162">
        <f t="shared" si="57"/>
        <v>0.43646043985917082</v>
      </c>
      <c r="F247" s="162">
        <f t="shared" si="58"/>
        <v>3.4773445103795132E-2</v>
      </c>
      <c r="G247" s="162">
        <f t="shared" si="59"/>
        <v>1.5277263615220762E-3</v>
      </c>
      <c r="H247" s="162">
        <f t="shared" si="60"/>
        <v>1.5926839385356495E-4</v>
      </c>
      <c r="I247" s="162">
        <f t="shared" si="61"/>
        <v>3.6301171465317209E-2</v>
      </c>
      <c r="J247" s="162">
        <f t="shared" si="67"/>
        <v>1.5926839385356495E-4</v>
      </c>
      <c r="K247" s="162">
        <f t="shared" si="62"/>
        <v>3.0571441172063975E-6</v>
      </c>
      <c r="L247" s="59">
        <f t="shared" si="63"/>
        <v>-2.2204460492503127E-18</v>
      </c>
      <c r="M247" s="162">
        <f t="shared" si="68"/>
        <v>0.69663357186078223</v>
      </c>
      <c r="N247" s="99">
        <f t="shared" si="64"/>
        <v>6.4094085277129067E-7</v>
      </c>
      <c r="O247" s="100">
        <f t="shared" si="69"/>
        <v>7.2519511899368742E-7</v>
      </c>
      <c r="P247" s="100">
        <f t="shared" si="70"/>
        <v>2.5135945864989758E-8</v>
      </c>
      <c r="Q247" s="11">
        <v>245</v>
      </c>
      <c r="R247" s="9">
        <f t="shared" si="65"/>
        <v>0.69655581162673919</v>
      </c>
    </row>
    <row r="248" spans="1:18" x14ac:dyDescent="0.25">
      <c r="A248" s="9">
        <f t="shared" si="66"/>
        <v>-3.6195224802912082E-2</v>
      </c>
      <c r="B248" s="88">
        <f>IF(Sample5!K254&gt;0,Sample5!K254, )</f>
        <v>3.6195224802912082E-2</v>
      </c>
      <c r="C248" s="88">
        <f>IF(Sample5!L254&gt;0,Sample5!L254,"")</f>
        <v>0.69719295185521712</v>
      </c>
      <c r="D248" s="88" t="str">
        <f>IF(Sample5!M254&gt;0,Sample5!M254,)</f>
        <v/>
      </c>
      <c r="E248" s="162">
        <f t="shared" si="57"/>
        <v>0.43619522480291212</v>
      </c>
      <c r="F248" s="162">
        <f t="shared" si="58"/>
        <v>3.4531694553012193E-2</v>
      </c>
      <c r="G248" s="162">
        <f t="shared" si="59"/>
        <v>1.505626897625123E-3</v>
      </c>
      <c r="H248" s="162">
        <f t="shared" si="60"/>
        <v>1.5790335227476582E-4</v>
      </c>
      <c r="I248" s="162">
        <f t="shared" si="61"/>
        <v>3.6037321450637316E-2</v>
      </c>
      <c r="J248" s="162">
        <f t="shared" si="67"/>
        <v>1.5790335227476582E-4</v>
      </c>
      <c r="K248" s="162">
        <f t="shared" si="62"/>
        <v>3.0311615315954538E-6</v>
      </c>
      <c r="L248" s="59">
        <f t="shared" si="63"/>
        <v>-2.2204460492503127E-18</v>
      </c>
      <c r="M248" s="162">
        <f t="shared" si="68"/>
        <v>0.69662943578533409</v>
      </c>
      <c r="N248" s="99">
        <f t="shared" si="64"/>
        <v>3.1755036101641589E-7</v>
      </c>
      <c r="O248" s="100">
        <f t="shared" si="69"/>
        <v>7.153556288553552E-7</v>
      </c>
      <c r="P248" s="100">
        <f t="shared" si="70"/>
        <v>2.4708066289554755E-8</v>
      </c>
      <c r="Q248" s="11">
        <v>246</v>
      </c>
      <c r="R248" s="9">
        <f t="shared" si="65"/>
        <v>0.69655234201090732</v>
      </c>
    </row>
    <row r="249" spans="1:18" x14ac:dyDescent="0.25">
      <c r="A249" s="9">
        <f t="shared" si="66"/>
        <v>-3.5996313510718018E-2</v>
      </c>
      <c r="B249" s="88">
        <f>IF(Sample5!K255&gt;0,Sample5!K255, )</f>
        <v>3.5996313510718018E-2</v>
      </c>
      <c r="C249" s="88">
        <f>IF(Sample5!L255&gt;0,Sample5!L255,"")</f>
        <v>0.69670112069070411</v>
      </c>
      <c r="D249" s="88" t="str">
        <f>IF(Sample5!M255&gt;0,Sample5!M255,)</f>
        <v/>
      </c>
      <c r="E249" s="162">
        <f t="shared" si="57"/>
        <v>0.43599631351071805</v>
      </c>
      <c r="F249" s="162">
        <f t="shared" si="58"/>
        <v>3.4350178345733139E-2</v>
      </c>
      <c r="G249" s="162">
        <f t="shared" si="59"/>
        <v>1.4892532578745649E-3</v>
      </c>
      <c r="H249" s="162">
        <f t="shared" si="60"/>
        <v>1.5688190711031502E-4</v>
      </c>
      <c r="I249" s="162">
        <f t="shared" si="61"/>
        <v>3.5839431603607703E-2</v>
      </c>
      <c r="J249" s="162">
        <f t="shared" si="67"/>
        <v>1.5688190711031502E-4</v>
      </c>
      <c r="K249" s="162">
        <f t="shared" si="62"/>
        <v>3.0118196048635735E-6</v>
      </c>
      <c r="L249" s="59">
        <f t="shared" si="63"/>
        <v>-2.2204460492503127E-18</v>
      </c>
      <c r="M249" s="162">
        <f t="shared" si="68"/>
        <v>0.69662636641970521</v>
      </c>
      <c r="N249" s="99">
        <f t="shared" si="64"/>
        <v>5.5882010325770109E-9</v>
      </c>
      <c r="O249" s="100">
        <f t="shared" si="69"/>
        <v>7.0806372033947878E-7</v>
      </c>
      <c r="P249" s="100">
        <f t="shared" si="70"/>
        <v>2.4390269359196608E-8</v>
      </c>
      <c r="Q249" s="11">
        <v>247</v>
      </c>
      <c r="R249" s="9">
        <f t="shared" si="65"/>
        <v>0.6965497713494665</v>
      </c>
    </row>
    <row r="250" spans="1:18" x14ac:dyDescent="0.25">
      <c r="A250" s="9">
        <f t="shared" si="66"/>
        <v>-3.5797402218523955E-2</v>
      </c>
      <c r="B250" s="88">
        <f>IF(Sample5!K256&gt;0,Sample5!K256, )</f>
        <v>3.5797402218523955E-2</v>
      </c>
      <c r="C250" s="88">
        <f>IF(Sample5!L256&gt;0,Sample5!L256,"")</f>
        <v>0.69731501789378736</v>
      </c>
      <c r="D250" s="88" t="str">
        <f>IF(Sample5!M256&gt;0,Sample5!M256,)</f>
        <v/>
      </c>
      <c r="E250" s="162">
        <f t="shared" si="57"/>
        <v>0.43579740221852398</v>
      </c>
      <c r="F250" s="162">
        <f t="shared" si="58"/>
        <v>3.4168489701711824E-2</v>
      </c>
      <c r="G250" s="162">
        <f t="shared" si="59"/>
        <v>1.4730500590505874E-3</v>
      </c>
      <c r="H250" s="162">
        <f t="shared" si="60"/>
        <v>1.5586245776154362E-4</v>
      </c>
      <c r="I250" s="162">
        <f t="shared" si="61"/>
        <v>3.5641539760762411E-2</v>
      </c>
      <c r="J250" s="162">
        <f t="shared" si="67"/>
        <v>1.5586245776154362E-4</v>
      </c>
      <c r="K250" s="162">
        <f t="shared" si="62"/>
        <v>2.9926010935676069E-6</v>
      </c>
      <c r="L250" s="59">
        <f t="shared" si="63"/>
        <v>-2.2204460492503127E-18</v>
      </c>
      <c r="M250" s="162">
        <f t="shared" si="68"/>
        <v>0.69662332478772671</v>
      </c>
      <c r="N250" s="99">
        <f t="shared" si="64"/>
        <v>4.7843935297183443E-7</v>
      </c>
      <c r="O250" s="100">
        <f t="shared" si="69"/>
        <v>7.0084613984496778E-7</v>
      </c>
      <c r="P250" s="100">
        <f t="shared" si="70"/>
        <v>2.4075125721042847E-8</v>
      </c>
      <c r="Q250" s="11">
        <v>248</v>
      </c>
      <c r="R250" s="9">
        <f t="shared" si="65"/>
        <v>0.69654722744725117</v>
      </c>
    </row>
    <row r="251" spans="1:18" x14ac:dyDescent="0.25">
      <c r="A251" s="9">
        <f t="shared" si="66"/>
        <v>-3.5598490926329884E-2</v>
      </c>
      <c r="B251" s="88">
        <f>IF(Sample5!K257&gt;0,Sample5!K257, )</f>
        <v>3.5598490926329884E-2</v>
      </c>
      <c r="C251" s="88">
        <f>IF(Sample5!L257&gt;0,Sample5!L257,"")</f>
        <v>0.69718977052284914</v>
      </c>
      <c r="D251" s="88" t="str">
        <f>IF(Sample5!M257&gt;0,Sample5!M257,)</f>
        <v/>
      </c>
      <c r="E251" s="162">
        <f t="shared" si="57"/>
        <v>0.43559849092632991</v>
      </c>
      <c r="F251" s="162">
        <f t="shared" si="58"/>
        <v>3.398663024176813E-2</v>
      </c>
      <c r="G251" s="162">
        <f t="shared" si="59"/>
        <v>1.457015686147041E-3</v>
      </c>
      <c r="H251" s="162">
        <f t="shared" si="60"/>
        <v>1.5484499841471322E-4</v>
      </c>
      <c r="I251" s="162">
        <f t="shared" si="61"/>
        <v>3.5443645927915171E-2</v>
      </c>
      <c r="J251" s="162">
        <f t="shared" si="67"/>
        <v>1.5484499841471322E-4</v>
      </c>
      <c r="K251" s="162">
        <f t="shared" si="62"/>
        <v>2.9735052103029812E-6</v>
      </c>
      <c r="L251" s="59">
        <f t="shared" si="63"/>
        <v>-2.2204460492503127E-18</v>
      </c>
      <c r="M251" s="162">
        <f t="shared" si="68"/>
        <v>0.696620310633004</v>
      </c>
      <c r="N251" s="99">
        <f t="shared" si="64"/>
        <v>3.2428456614243487E-7</v>
      </c>
      <c r="O251" s="100">
        <f t="shared" si="69"/>
        <v>6.9370212976111947E-7</v>
      </c>
      <c r="P251" s="100">
        <f t="shared" si="70"/>
        <v>2.376262214633109E-8</v>
      </c>
      <c r="Q251" s="11">
        <v>249</v>
      </c>
      <c r="R251" s="9">
        <f t="shared" si="65"/>
        <v>0.69654471005070528</v>
      </c>
    </row>
    <row r="252" spans="1:18" x14ac:dyDescent="0.25">
      <c r="A252" s="9">
        <f t="shared" si="66"/>
        <v>-3.5399579634135821E-2</v>
      </c>
      <c r="B252" s="88">
        <f>IF(Sample5!K258&gt;0,Sample5!K258, )</f>
        <v>3.5399579634135821E-2</v>
      </c>
      <c r="C252" s="88">
        <f>IF(Sample5!L258&gt;0,Sample5!L258,"")</f>
        <v>0.69694542419381433</v>
      </c>
      <c r="D252" s="88" t="str">
        <f>IF(Sample5!M258&gt;0,Sample5!M258,)</f>
        <v/>
      </c>
      <c r="E252" s="162">
        <f t="shared" si="57"/>
        <v>0.43539957963413584</v>
      </c>
      <c r="F252" s="162">
        <f t="shared" si="58"/>
        <v>3.3804601574686718E-2</v>
      </c>
      <c r="G252" s="162">
        <f t="shared" si="59"/>
        <v>1.4411485361705903E-3</v>
      </c>
      <c r="H252" s="162">
        <f t="shared" si="60"/>
        <v>1.5382952327851196E-4</v>
      </c>
      <c r="I252" s="162">
        <f t="shared" si="61"/>
        <v>3.5245750110857309E-2</v>
      </c>
      <c r="J252" s="162">
        <f t="shared" si="67"/>
        <v>1.5382952327851196E-4</v>
      </c>
      <c r="K252" s="162">
        <f t="shared" si="62"/>
        <v>2.9545311726838663E-6</v>
      </c>
      <c r="L252" s="59">
        <f t="shared" si="63"/>
        <v>-2.2204460492503127E-18</v>
      </c>
      <c r="M252" s="162">
        <f t="shared" si="68"/>
        <v>0.69661732370104001</v>
      </c>
      <c r="N252" s="99">
        <f t="shared" si="64"/>
        <v>1.0764993335875107E-7</v>
      </c>
      <c r="O252" s="100">
        <f t="shared" si="69"/>
        <v>6.8663094019118499E-7</v>
      </c>
      <c r="P252" s="100">
        <f t="shared" si="70"/>
        <v>2.3452745473746507E-8</v>
      </c>
      <c r="Q252" s="11">
        <v>250</v>
      </c>
      <c r="R252" s="9">
        <f t="shared" si="65"/>
        <v>0.69654221890815904</v>
      </c>
    </row>
    <row r="253" spans="1:18" x14ac:dyDescent="0.25">
      <c r="A253" s="9">
        <f t="shared" si="66"/>
        <v>-3.5200668341941757E-2</v>
      </c>
      <c r="B253" s="88">
        <f>IF(Sample5!K259&gt;0,Sample5!K259, )</f>
        <v>3.5200668341941757E-2</v>
      </c>
      <c r="C253" s="88">
        <f>IF(Sample5!L259&gt;0,Sample5!L259,"")</f>
        <v>0.69682340146938981</v>
      </c>
      <c r="D253" s="88" t="str">
        <f>IF(Sample5!M259&gt;0,Sample5!M259,)</f>
        <v/>
      </c>
      <c r="E253" s="162">
        <f t="shared" si="57"/>
        <v>0.43520066834194177</v>
      </c>
      <c r="F253" s="162">
        <f t="shared" si="58"/>
        <v>3.3622405297237659E-2</v>
      </c>
      <c r="G253" s="162">
        <f t="shared" si="59"/>
        <v>1.4254470181201545E-3</v>
      </c>
      <c r="H253" s="162">
        <f t="shared" si="60"/>
        <v>1.5281602658394344E-4</v>
      </c>
      <c r="I253" s="162">
        <f t="shared" si="61"/>
        <v>3.5047852315357814E-2</v>
      </c>
      <c r="J253" s="162">
        <f t="shared" si="67"/>
        <v>1.5281602658394344E-4</v>
      </c>
      <c r="K253" s="162">
        <f t="shared" si="62"/>
        <v>2.9356782033225276E-6</v>
      </c>
      <c r="L253" s="59">
        <f t="shared" si="63"/>
        <v>-2.2204460492503127E-18</v>
      </c>
      <c r="M253" s="162">
        <f t="shared" si="68"/>
        <v>0.69661436373923069</v>
      </c>
      <c r="N253" s="99">
        <f t="shared" si="64"/>
        <v>4.369677263007826E-8</v>
      </c>
      <c r="O253" s="100">
        <f t="shared" si="69"/>
        <v>6.7963182888775349E-7</v>
      </c>
      <c r="P253" s="100">
        <f t="shared" si="70"/>
        <v>2.3145482609066136E-8</v>
      </c>
      <c r="Q253" s="11">
        <v>251</v>
      </c>
      <c r="R253" s="9">
        <f t="shared" si="65"/>
        <v>0.69653975376982513</v>
      </c>
    </row>
    <row r="254" spans="1:18" x14ac:dyDescent="0.25">
      <c r="A254" s="9">
        <f t="shared" si="66"/>
        <v>-3.5001757049747693E-2</v>
      </c>
      <c r="B254" s="88">
        <f>IF(Sample5!K260&gt;0,Sample5!K260, )</f>
        <v>3.5001757049747693E-2</v>
      </c>
      <c r="C254" s="88">
        <f>IF(Sample5!L260&gt;0,Sample5!L260,"")</f>
        <v>0.69669821991519587</v>
      </c>
      <c r="D254" s="88" t="str">
        <f>IF(Sample5!M260&gt;0,Sample5!M260,)</f>
        <v/>
      </c>
      <c r="E254" s="162">
        <f t="shared" si="57"/>
        <v>0.43500175704974769</v>
      </c>
      <c r="F254" s="162">
        <f t="shared" si="58"/>
        <v>3.3440042994198553E-2</v>
      </c>
      <c r="G254" s="162">
        <f t="shared" si="59"/>
        <v>1.4099095529648414E-3</v>
      </c>
      <c r="H254" s="162">
        <f t="shared" si="60"/>
        <v>1.5180450258429901E-4</v>
      </c>
      <c r="I254" s="162">
        <f t="shared" si="61"/>
        <v>3.4849952547163394E-2</v>
      </c>
      <c r="J254" s="162">
        <f t="shared" si="67"/>
        <v>1.5180450258429901E-4</v>
      </c>
      <c r="K254" s="162">
        <f t="shared" si="62"/>
        <v>2.9169455297879806E-6</v>
      </c>
      <c r="L254" s="59">
        <f t="shared" si="63"/>
        <v>-2.2204460492503127E-18</v>
      </c>
      <c r="M254" s="162">
        <f t="shared" si="68"/>
        <v>0.69661143049686247</v>
      </c>
      <c r="N254" s="99">
        <f t="shared" si="64"/>
        <v>7.5324031346498186E-9</v>
      </c>
      <c r="O254" s="100">
        <f t="shared" si="69"/>
        <v>6.7270406116227155E-7</v>
      </c>
      <c r="P254" s="100">
        <f t="shared" si="70"/>
        <v>2.2840820524837994E-8</v>
      </c>
      <c r="Q254" s="11">
        <v>252</v>
      </c>
      <c r="R254" s="9">
        <f t="shared" si="65"/>
        <v>0.69653731438779576</v>
      </c>
    </row>
    <row r="255" spans="1:18" x14ac:dyDescent="0.25">
      <c r="A255" s="9">
        <f t="shared" si="66"/>
        <v>-3.4802845757553623E-2</v>
      </c>
      <c r="B255" s="88">
        <f>IF(Sample5!K261&gt;0,Sample5!K261, )</f>
        <v>3.4802845757553623E-2</v>
      </c>
      <c r="C255" s="88">
        <f>IF(Sample5!L261&gt;0,Sample5!L261,"")</f>
        <v>0.69682340146938981</v>
      </c>
      <c r="D255" s="88" t="str">
        <f>IF(Sample5!M261&gt;0,Sample5!M261,)</f>
        <v/>
      </c>
      <c r="E255" s="162">
        <f t="shared" si="57"/>
        <v>0.43480284575755362</v>
      </c>
      <c r="F255" s="162">
        <f t="shared" si="58"/>
        <v>3.3257516238378498E-2</v>
      </c>
      <c r="G255" s="162">
        <f t="shared" si="59"/>
        <v>1.3945345736202167E-3</v>
      </c>
      <c r="H255" s="162">
        <f t="shared" si="60"/>
        <v>1.5079494555490791E-4</v>
      </c>
      <c r="I255" s="162">
        <f t="shared" si="61"/>
        <v>3.4652050811998715E-2</v>
      </c>
      <c r="J255" s="162">
        <f t="shared" si="67"/>
        <v>1.5079494555490791E-4</v>
      </c>
      <c r="K255" s="162">
        <f t="shared" si="62"/>
        <v>2.898332384578438E-6</v>
      </c>
      <c r="L255" s="59">
        <f t="shared" si="63"/>
        <v>-2.2204460492503127E-18</v>
      </c>
      <c r="M255" s="162">
        <f t="shared" si="68"/>
        <v>0.69660852372510818</v>
      </c>
      <c r="N255" s="99">
        <f t="shared" si="64"/>
        <v>4.6172444987565236E-8</v>
      </c>
      <c r="O255" s="100">
        <f t="shared" si="69"/>
        <v>6.6584690982473677E-7</v>
      </c>
      <c r="P255" s="100">
        <f t="shared" si="70"/>
        <v>2.2538746259985112E-8</v>
      </c>
      <c r="Q255" s="11">
        <v>253</v>
      </c>
      <c r="R255" s="9">
        <f t="shared" si="65"/>
        <v>0.69653490051603861</v>
      </c>
    </row>
    <row r="256" spans="1:18" x14ac:dyDescent="0.25">
      <c r="A256" s="9">
        <f t="shared" si="66"/>
        <v>-3.4603934465359559E-2</v>
      </c>
      <c r="B256" s="88">
        <f>IF(Sample5!K262&gt;0,Sample5!K262, )</f>
        <v>3.4603934465359559E-2</v>
      </c>
      <c r="C256" s="88">
        <f>IF(Sample5!L262&gt;0,Sample5!L262,"")</f>
        <v>0.69682340146938981</v>
      </c>
      <c r="D256" s="88" t="str">
        <f>IF(Sample5!M262&gt;0,Sample5!M262,)</f>
        <v/>
      </c>
      <c r="E256" s="162">
        <f t="shared" si="57"/>
        <v>0.43460393446535961</v>
      </c>
      <c r="F256" s="162">
        <f t="shared" si="58"/>
        <v>3.3074826590643314E-2</v>
      </c>
      <c r="G256" s="162">
        <f t="shared" si="59"/>
        <v>1.3793205249230528E-3</v>
      </c>
      <c r="H256" s="162">
        <f t="shared" si="60"/>
        <v>1.4978734979319286E-4</v>
      </c>
      <c r="I256" s="162">
        <f t="shared" si="61"/>
        <v>3.4454147115566366E-2</v>
      </c>
      <c r="J256" s="162">
        <f t="shared" si="67"/>
        <v>1.4978734979319286E-4</v>
      </c>
      <c r="K256" s="162">
        <f t="shared" si="62"/>
        <v>2.8798380050799672E-6</v>
      </c>
      <c r="L256" s="59">
        <f t="shared" si="63"/>
        <v>-2.2204460492503127E-18</v>
      </c>
      <c r="M256" s="162">
        <f t="shared" si="68"/>
        <v>0.69660564317702289</v>
      </c>
      <c r="N256" s="99">
        <f t="shared" si="64"/>
        <v>4.7418673894557353E-8</v>
      </c>
      <c r="O256" s="100">
        <f t="shared" si="69"/>
        <v>6.5905965508890399E-7</v>
      </c>
      <c r="P256" s="100">
        <f t="shared" si="70"/>
        <v>2.223924691951451E-8</v>
      </c>
      <c r="Q256" s="11">
        <v>254</v>
      </c>
      <c r="R256" s="9">
        <f t="shared" si="65"/>
        <v>0.69653251191039312</v>
      </c>
    </row>
    <row r="257" spans="1:18" x14ac:dyDescent="0.25">
      <c r="A257" s="9">
        <f t="shared" si="66"/>
        <v>-3.4405023173165496E-2</v>
      </c>
      <c r="B257" s="88">
        <f>IF(Sample5!K263&gt;0,Sample5!K263, )</f>
        <v>3.4405023173165496E-2</v>
      </c>
      <c r="C257" s="88">
        <f>IF(Sample5!L263&gt;0,Sample5!L263,"")</f>
        <v>0.69718977052284914</v>
      </c>
      <c r="D257" s="88" t="str">
        <f>IF(Sample5!M263&gt;0,Sample5!M263,)</f>
        <v/>
      </c>
      <c r="E257" s="162">
        <f t="shared" si="57"/>
        <v>0.43440502317316554</v>
      </c>
      <c r="F257" s="162">
        <f t="shared" si="58"/>
        <v>3.2891975599942537E-2</v>
      </c>
      <c r="G257" s="162">
        <f t="shared" si="59"/>
        <v>1.3642658636045524E-3</v>
      </c>
      <c r="H257" s="162">
        <f t="shared" si="60"/>
        <v>1.4878170961840631E-4</v>
      </c>
      <c r="I257" s="162">
        <f t="shared" si="61"/>
        <v>3.4256241463547089E-2</v>
      </c>
      <c r="J257" s="162">
        <f t="shared" si="67"/>
        <v>1.4878170961840631E-4</v>
      </c>
      <c r="K257" s="162">
        <f t="shared" si="62"/>
        <v>2.8614616335596335E-6</v>
      </c>
      <c r="L257" s="59">
        <f t="shared" si="63"/>
        <v>-2.2204460492503127E-18</v>
      </c>
      <c r="M257" s="162">
        <f t="shared" si="68"/>
        <v>0.6966027886075401</v>
      </c>
      <c r="N257" s="99">
        <f t="shared" si="64"/>
        <v>3.4454776889986573E-7</v>
      </c>
      <c r="O257" s="100">
        <f t="shared" si="69"/>
        <v>6.5234158449904593E-7</v>
      </c>
      <c r="P257" s="100">
        <f t="shared" si="70"/>
        <v>2.1942309674124748E-8</v>
      </c>
      <c r="Q257" s="11">
        <v>255</v>
      </c>
      <c r="R257" s="9">
        <f t="shared" si="65"/>
        <v>0.69653014832856619</v>
      </c>
    </row>
    <row r="258" spans="1:18" x14ac:dyDescent="0.25">
      <c r="A258" s="9">
        <f t="shared" si="66"/>
        <v>-3.427241564503624E-2</v>
      </c>
      <c r="B258" s="88">
        <f>IF(Sample5!K264&gt;0,Sample5!K264, )</f>
        <v>3.427241564503624E-2</v>
      </c>
      <c r="C258" s="88">
        <f>IF(Sample5!L264&gt;0,Sample5!L264,"")</f>
        <v>0.69670112069070411</v>
      </c>
      <c r="D258" s="88" t="str">
        <f>IF(Sample5!M264&gt;0,Sample5!M264,)</f>
        <v/>
      </c>
      <c r="E258" s="162">
        <f t="shared" ref="E258:E321" si="71">IF(OR(B258="",B258=0),"",B258+1/$U$17)</f>
        <v>0.43427241564503627</v>
      </c>
      <c r="F258" s="162">
        <f t="shared" ref="F258:F321" si="72">IF(OR(B258="",B258=0),"",$V$18-(LN(1+EXP(-$S$11*(I258-V$18))))/$S$11)</f>
        <v>3.2769986064025557E-2</v>
      </c>
      <c r="G258" s="162">
        <f t="shared" ref="G258:G321" si="73">IF(OR(B258="",B258=0),"",B258-F258-H258-V$5*K258)</f>
        <v>1.3543172145336763E-3</v>
      </c>
      <c r="H258" s="162">
        <f t="shared" ref="H258:H321" si="74">IF(OR(B258="",B258=0),"",1/2*(B258-V$5*K258+T$11)+1/2*POWER((B258-V$5*K258+T$11)^2-4*V$11*(B258-V$5*K258),0.5))</f>
        <v>1.4811236647700732E-4</v>
      </c>
      <c r="I258" s="162">
        <f t="shared" ref="I258:I321" si="75">B258-H258-V$5*K258</f>
        <v>3.4124303278559233E-2</v>
      </c>
      <c r="J258" s="162">
        <f t="shared" si="67"/>
        <v>1.4811236647700732E-4</v>
      </c>
      <c r="K258" s="162">
        <f t="shared" ref="K258:K321" si="76">IF(OR(B258="",B258=0),"",LN(1+EXP($U$11*(B258-$U$13)))/$U$11)</f>
        <v>2.8492759071878037E-6</v>
      </c>
      <c r="L258" s="59">
        <f t="shared" ref="L258:L321" si="77">IF(OR(B258="",B258=0),"",-LN(1+EXP($V$15*(B258-$V$13)))/$V$15)</f>
        <v>-2.2204460492503127E-18</v>
      </c>
      <c r="M258" s="162">
        <f t="shared" si="68"/>
        <v>0.69660089987360274</v>
      </c>
      <c r="N258" s="99">
        <f t="shared" ref="N258:N321" si="78">IF(OR(B258="",B258=0),"",(M258-C258)*(M258-C258))</f>
        <v>1.004421218046641E-8</v>
      </c>
      <c r="O258" s="100">
        <f t="shared" si="69"/>
        <v>6.4790095787918817E-7</v>
      </c>
      <c r="P258" s="100">
        <f t="shared" si="70"/>
        <v>2.1745768590842132E-8</v>
      </c>
      <c r="Q258" s="11">
        <v>256</v>
      </c>
      <c r="R258" s="9">
        <f t="shared" ref="R258:R321" si="79">IF(OR(B258="",B258=0),"",T$17+T$15*G258)</f>
        <v>0.69652858639066206</v>
      </c>
    </row>
    <row r="259" spans="1:18" x14ac:dyDescent="0.25">
      <c r="A259" s="9">
        <f t="shared" ref="A259:A322" si="80">-B259</f>
        <v>-3.4073504352842177E-2</v>
      </c>
      <c r="B259" s="88">
        <f>IF(Sample5!K265&gt;0,Sample5!K265, )</f>
        <v>3.4073504352842177E-2</v>
      </c>
      <c r="C259" s="88">
        <f>IF(Sample5!L265&gt;0,Sample5!L265,"")</f>
        <v>0.69719295185521712</v>
      </c>
      <c r="D259" s="88" t="str">
        <f>IF(Sample5!M265&gt;0,Sample5!M265,)</f>
        <v/>
      </c>
      <c r="E259" s="162">
        <f t="shared" si="71"/>
        <v>0.4340735043528422</v>
      </c>
      <c r="F259" s="162">
        <f t="shared" si="72"/>
        <v>3.2586869578216895E-2</v>
      </c>
      <c r="G259" s="162">
        <f t="shared" si="73"/>
        <v>1.3395248015760641E-3</v>
      </c>
      <c r="H259" s="162">
        <f t="shared" si="74"/>
        <v>1.4710997304921702E-4</v>
      </c>
      <c r="I259" s="162">
        <f t="shared" si="75"/>
        <v>3.392639437979296E-2</v>
      </c>
      <c r="J259" s="162">
        <f t="shared" ref="J259:J322" si="81">B259-I259-V$5*K259</f>
        <v>1.4710997304921702E-4</v>
      </c>
      <c r="K259" s="162">
        <f t="shared" si="76"/>
        <v>2.8310945448527631E-6</v>
      </c>
      <c r="L259" s="59">
        <f t="shared" si="77"/>
        <v>-2.2204460492503127E-18</v>
      </c>
      <c r="M259" s="162">
        <f t="shared" ref="M259:M322" si="82">IF(OR(B259="",B259=0),"",$S$15*F259+$T$17+$T$15*G259+$U$15*H259+S$17*(K259+L259))</f>
        <v>0.69659808806228452</v>
      </c>
      <c r="N259" s="99">
        <f t="shared" si="78"/>
        <v>3.5386293214217052E-7</v>
      </c>
      <c r="O259" s="100">
        <f t="shared" ref="O259:O322" si="83">IF(OR(B259="",B259=0),"",1/V$17*LN(1+EXP(V$17*(B259-V$5*K259-T$13))))</f>
        <v>6.4129663067717728E-7</v>
      </c>
      <c r="P259" s="100">
        <f t="shared" ref="P259:P322" si="84">(O259-J259)^2</f>
        <v>2.1453073171798932E-8</v>
      </c>
      <c r="Q259" s="11">
        <v>257</v>
      </c>
      <c r="R259" s="9">
        <f t="shared" si="79"/>
        <v>0.69652626398182771</v>
      </c>
    </row>
    <row r="260" spans="1:18" x14ac:dyDescent="0.25">
      <c r="A260" s="9">
        <f t="shared" si="80"/>
        <v>-3.3874593060648113E-2</v>
      </c>
      <c r="B260" s="88">
        <f>IF(Sample5!K266&gt;0,Sample5!K266, )</f>
        <v>3.3874593060648113E-2</v>
      </c>
      <c r="C260" s="88">
        <f>IF(Sample5!L266&gt;0,Sample5!L266,"")</f>
        <v>0.69682340146938981</v>
      </c>
      <c r="D260" s="88" t="str">
        <f>IF(Sample5!M266&gt;0,Sample5!M266,)</f>
        <v/>
      </c>
      <c r="E260" s="162">
        <f t="shared" si="71"/>
        <v>0.43387459306064813</v>
      </c>
      <c r="F260" s="162">
        <f t="shared" si="72"/>
        <v>3.2403595821936547E-2</v>
      </c>
      <c r="G260" s="162">
        <f t="shared" si="73"/>
        <v>1.3248877185454006E-3</v>
      </c>
      <c r="H260" s="162">
        <f t="shared" si="74"/>
        <v>1.4610952016616552E-4</v>
      </c>
      <c r="I260" s="162">
        <f t="shared" si="75"/>
        <v>3.3728483540481947E-2</v>
      </c>
      <c r="J260" s="162">
        <f t="shared" si="81"/>
        <v>1.4610952016616552E-4</v>
      </c>
      <c r="K260" s="162">
        <f t="shared" si="76"/>
        <v>2.8130291933812605E-6</v>
      </c>
      <c r="L260" s="59">
        <f t="shared" si="77"/>
        <v>-2.2204460492503127E-18</v>
      </c>
      <c r="M260" s="162">
        <f t="shared" si="82"/>
        <v>0.69659530158520466</v>
      </c>
      <c r="N260" s="99">
        <f t="shared" si="78"/>
        <v>5.2029557165279366E-8</v>
      </c>
      <c r="O260" s="100">
        <f t="shared" si="83"/>
        <v>6.3475962306317914E-7</v>
      </c>
      <c r="P260" s="100">
        <f t="shared" si="84"/>
        <v>2.1162905955072961E-8</v>
      </c>
      <c r="Q260" s="11">
        <v>258</v>
      </c>
      <c r="R260" s="9">
        <f t="shared" si="79"/>
        <v>0.69652396595979182</v>
      </c>
    </row>
    <row r="261" spans="1:18" x14ac:dyDescent="0.25">
      <c r="A261" s="9">
        <f t="shared" si="80"/>
        <v>-3.374198553251867E-2</v>
      </c>
      <c r="B261" s="88">
        <f>IF(Sample5!K267&gt;0,Sample5!K267, )</f>
        <v>3.374198553251867E-2</v>
      </c>
      <c r="C261" s="88">
        <f>IF(Sample5!L267&gt;0,Sample5!L267,"")</f>
        <v>0.69670112069070411</v>
      </c>
      <c r="D261" s="88" t="str">
        <f>IF(Sample5!M267&gt;0,Sample5!M267,)</f>
        <v/>
      </c>
      <c r="E261" s="162">
        <f t="shared" si="71"/>
        <v>0.43374198553251869</v>
      </c>
      <c r="F261" s="162">
        <f t="shared" si="72"/>
        <v>3.228132668921143E-2</v>
      </c>
      <c r="G261" s="162">
        <f t="shared" si="73"/>
        <v>1.3152152164163031E-3</v>
      </c>
      <c r="H261" s="162">
        <f t="shared" si="74"/>
        <v>1.4544362689093704E-4</v>
      </c>
      <c r="I261" s="162">
        <f t="shared" si="75"/>
        <v>3.3596541905627733E-2</v>
      </c>
      <c r="J261" s="162">
        <f t="shared" si="81"/>
        <v>1.4544362689093704E-4</v>
      </c>
      <c r="K261" s="162">
        <f t="shared" si="76"/>
        <v>2.8010497105117528E-6</v>
      </c>
      <c r="L261" s="59">
        <f t="shared" si="77"/>
        <v>-2.2204460492503127E-18</v>
      </c>
      <c r="M261" s="162">
        <f t="shared" si="82"/>
        <v>0.69659345789067884</v>
      </c>
      <c r="N261" s="99">
        <f t="shared" si="78"/>
        <v>1.1591278509282702E-8</v>
      </c>
      <c r="O261" s="100">
        <f t="shared" si="83"/>
        <v>6.3043867861555488E-7</v>
      </c>
      <c r="P261" s="100">
        <f t="shared" si="84"/>
        <v>2.0970859480217244E-8</v>
      </c>
      <c r="Q261" s="11">
        <v>259</v>
      </c>
      <c r="R261" s="9">
        <f t="shared" si="79"/>
        <v>0.69652244737695757</v>
      </c>
    </row>
    <row r="262" spans="1:18" x14ac:dyDescent="0.25">
      <c r="A262" s="9">
        <f t="shared" si="80"/>
        <v>-3.3543074240324607E-2</v>
      </c>
      <c r="B262" s="88">
        <f>IF(Sample5!K268&gt;0,Sample5!K268, )</f>
        <v>3.3543074240324607E-2</v>
      </c>
      <c r="C262" s="88">
        <f>IF(Sample5!L268&gt;0,Sample5!L268,"")</f>
        <v>0.69731501789378736</v>
      </c>
      <c r="D262" s="88" t="str">
        <f>IF(Sample5!M268&gt;0,Sample5!M268,)</f>
        <v/>
      </c>
      <c r="E262" s="162">
        <f t="shared" si="71"/>
        <v>0.43354307424032462</v>
      </c>
      <c r="F262" s="162">
        <f t="shared" si="72"/>
        <v>3.2097794155239098E-2</v>
      </c>
      <c r="G262" s="162">
        <f t="shared" si="73"/>
        <v>1.3008336892730635E-3</v>
      </c>
      <c r="H262" s="162">
        <f t="shared" si="74"/>
        <v>1.4444639581244478E-4</v>
      </c>
      <c r="I262" s="162">
        <f t="shared" si="75"/>
        <v>3.3398627844512162E-2</v>
      </c>
      <c r="J262" s="162">
        <f t="shared" si="81"/>
        <v>1.4444639581244478E-4</v>
      </c>
      <c r="K262" s="162">
        <f t="shared" si="76"/>
        <v>2.7831760680040152E-6</v>
      </c>
      <c r="L262" s="59">
        <f t="shared" si="77"/>
        <v>-2.2204460492503127E-18</v>
      </c>
      <c r="M262" s="162">
        <f t="shared" si="82"/>
        <v>0.69659071310886767</v>
      </c>
      <c r="N262" s="99">
        <f t="shared" si="78"/>
        <v>5.2461742145756382E-7</v>
      </c>
      <c r="O262" s="100">
        <f t="shared" si="83"/>
        <v>6.2401234891741935E-7</v>
      </c>
      <c r="P262" s="100">
        <f t="shared" si="84"/>
        <v>2.068487798512991E-8</v>
      </c>
      <c r="Q262" s="11">
        <v>260</v>
      </c>
      <c r="R262" s="9">
        <f t="shared" si="79"/>
        <v>0.69652018947719607</v>
      </c>
    </row>
    <row r="263" spans="1:18" x14ac:dyDescent="0.25">
      <c r="A263" s="9">
        <f t="shared" si="80"/>
        <v>-3.3410466712195358E-2</v>
      </c>
      <c r="B263" s="88">
        <f>IF(Sample5!K269&gt;0,Sample5!K269, )</f>
        <v>3.3410466712195358E-2</v>
      </c>
      <c r="C263" s="88">
        <f>IF(Sample5!L269&gt;0,Sample5!L269,"")</f>
        <v>0.69694542419381433</v>
      </c>
      <c r="D263" s="88" t="str">
        <f>IF(Sample5!M269&gt;0,Sample5!M269,)</f>
        <v/>
      </c>
      <c r="E263" s="162">
        <f t="shared" si="71"/>
        <v>0.43341046671219541</v>
      </c>
      <c r="F263" s="162">
        <f t="shared" si="72"/>
        <v>3.1975353884725985E-2</v>
      </c>
      <c r="G263" s="162">
        <f t="shared" si="73"/>
        <v>1.291330182224576E-3</v>
      </c>
      <c r="H263" s="162">
        <f t="shared" si="74"/>
        <v>1.4378264524479711E-4</v>
      </c>
      <c r="I263" s="162">
        <f t="shared" si="75"/>
        <v>3.3266684066950561E-2</v>
      </c>
      <c r="J263" s="162">
        <f t="shared" si="81"/>
        <v>1.4378264524479711E-4</v>
      </c>
      <c r="K263" s="162">
        <f t="shared" si="76"/>
        <v>2.7713237110992585E-6</v>
      </c>
      <c r="L263" s="59">
        <f t="shared" si="77"/>
        <v>-2.2204460492503127E-18</v>
      </c>
      <c r="M263" s="162">
        <f t="shared" si="82"/>
        <v>0.69658889699271198</v>
      </c>
      <c r="N263" s="99">
        <f t="shared" si="78"/>
        <v>1.2711164512587721E-7</v>
      </c>
      <c r="O263" s="100">
        <f t="shared" si="83"/>
        <v>6.1976456229149375E-7</v>
      </c>
      <c r="P263" s="100">
        <f t="shared" si="84"/>
        <v>2.0495610405313337E-8</v>
      </c>
      <c r="Q263" s="11">
        <v>261</v>
      </c>
      <c r="R263" s="9">
        <f t="shared" si="79"/>
        <v>0.69651869742658945</v>
      </c>
    </row>
    <row r="264" spans="1:18" x14ac:dyDescent="0.25">
      <c r="A264" s="9">
        <f t="shared" si="80"/>
        <v>-3.3277859184065915E-2</v>
      </c>
      <c r="B264" s="88">
        <f>IF(Sample5!K270&gt;0,Sample5!K270, )</f>
        <v>3.3277859184065915E-2</v>
      </c>
      <c r="C264" s="88">
        <f>IF(Sample5!L270&gt;0,Sample5!L270,"")</f>
        <v>0.69682340146938981</v>
      </c>
      <c r="D264" s="88" t="str">
        <f>IF(Sample5!M270&gt;0,Sample5!M270,)</f>
        <v/>
      </c>
      <c r="E264" s="162">
        <f t="shared" si="71"/>
        <v>0.43327785918406592</v>
      </c>
      <c r="F264" s="162">
        <f t="shared" si="72"/>
        <v>3.1852845926529039E-2</v>
      </c>
      <c r="G264" s="162">
        <f t="shared" si="73"/>
        <v>1.2818935086570463E-3</v>
      </c>
      <c r="H264" s="162">
        <f t="shared" si="74"/>
        <v>1.4311974887983026E-4</v>
      </c>
      <c r="I264" s="162">
        <f t="shared" si="75"/>
        <v>3.3134739435186085E-2</v>
      </c>
      <c r="J264" s="162">
        <f t="shared" si="81"/>
        <v>1.4311974887983026E-4</v>
      </c>
      <c r="K264" s="162">
        <f t="shared" si="76"/>
        <v>2.7595218260729149E-6</v>
      </c>
      <c r="L264" s="59">
        <f t="shared" si="77"/>
        <v>-2.2204460492503127E-18</v>
      </c>
      <c r="M264" s="162">
        <f t="shared" si="82"/>
        <v>0.69658709178646372</v>
      </c>
      <c r="N264" s="99">
        <f t="shared" si="78"/>
        <v>5.5842266244631397E-8</v>
      </c>
      <c r="O264" s="100">
        <f t="shared" si="83"/>
        <v>6.1554569080631947E-7</v>
      </c>
      <c r="P264" s="100">
        <f t="shared" si="84"/>
        <v>2.0307447926538618E-8</v>
      </c>
      <c r="Q264" s="11">
        <v>262</v>
      </c>
      <c r="R264" s="9">
        <f t="shared" si="79"/>
        <v>0.69651721586883941</v>
      </c>
    </row>
    <row r="265" spans="1:18" x14ac:dyDescent="0.25">
      <c r="A265" s="9">
        <f t="shared" si="80"/>
        <v>-3.3078947891871852E-2</v>
      </c>
      <c r="B265" s="88">
        <f>IF(Sample5!K271&gt;0,Sample5!K271, )</f>
        <v>3.3078947891871852E-2</v>
      </c>
      <c r="C265" s="88">
        <f>IF(Sample5!L271&gt;0,Sample5!L271,"")</f>
        <v>0.69719295185521712</v>
      </c>
      <c r="D265" s="88" t="str">
        <f>IF(Sample5!M271&gt;0,Sample5!M271,)</f>
        <v/>
      </c>
      <c r="E265" s="162">
        <f t="shared" si="71"/>
        <v>0.43307894789187185</v>
      </c>
      <c r="F265" s="162">
        <f t="shared" si="72"/>
        <v>3.1668958025903533E-2</v>
      </c>
      <c r="G265" s="162">
        <f t="shared" si="73"/>
        <v>1.2678628635914221E-3</v>
      </c>
      <c r="H265" s="162">
        <f t="shared" si="74"/>
        <v>1.4212700237689613E-4</v>
      </c>
      <c r="I265" s="162">
        <f t="shared" si="75"/>
        <v>3.2936820889494955E-2</v>
      </c>
      <c r="J265" s="162">
        <f t="shared" si="81"/>
        <v>1.4212700237689613E-4</v>
      </c>
      <c r="K265" s="162">
        <f t="shared" si="76"/>
        <v>2.7419131634415366E-6</v>
      </c>
      <c r="L265" s="59">
        <f t="shared" si="77"/>
        <v>-2.2204460492503127E-18</v>
      </c>
      <c r="M265" s="162">
        <f t="shared" si="82"/>
        <v>0.69658440428266066</v>
      </c>
      <c r="N265" s="99">
        <f t="shared" si="78"/>
        <v>3.7033014806436181E-7</v>
      </c>
      <c r="O265" s="100">
        <f t="shared" si="83"/>
        <v>6.0927116928939437E-7</v>
      </c>
      <c r="P265" s="100">
        <f t="shared" si="84"/>
        <v>2.0027268246148434E-8</v>
      </c>
      <c r="Q265" s="11">
        <v>263</v>
      </c>
      <c r="R265" s="9">
        <f t="shared" si="79"/>
        <v>0.69651501305756414</v>
      </c>
    </row>
    <row r="266" spans="1:18" x14ac:dyDescent="0.25">
      <c r="A266" s="9">
        <f t="shared" si="80"/>
        <v>-3.2946340363742409E-2</v>
      </c>
      <c r="B266" s="88">
        <f>IF(Sample5!K272&gt;0,Sample5!K272, )</f>
        <v>3.2946340363742409E-2</v>
      </c>
      <c r="C266" s="88">
        <f>IF(Sample5!L272&gt;0,Sample5!L272,"")</f>
        <v>0.69694542419381433</v>
      </c>
      <c r="D266" s="88" t="str">
        <f>IF(Sample5!M272&gt;0,Sample5!M272,)</f>
        <v/>
      </c>
      <c r="E266" s="162">
        <f t="shared" si="71"/>
        <v>0.43294634036374241</v>
      </c>
      <c r="F266" s="162">
        <f t="shared" si="72"/>
        <v>3.1546282746872253E-2</v>
      </c>
      <c r="G266" s="162">
        <f t="shared" si="73"/>
        <v>1.2585913825157655E-3</v>
      </c>
      <c r="H266" s="162">
        <f t="shared" si="74"/>
        <v>1.4146623435438987E-4</v>
      </c>
      <c r="I266" s="162">
        <f t="shared" si="75"/>
        <v>3.2804874129388019E-2</v>
      </c>
      <c r="J266" s="162">
        <f t="shared" si="81"/>
        <v>1.4146623435438987E-4</v>
      </c>
      <c r="K266" s="162">
        <f t="shared" si="76"/>
        <v>2.7302365198812346E-6</v>
      </c>
      <c r="L266" s="59">
        <f t="shared" si="77"/>
        <v>-2.2204460492503127E-18</v>
      </c>
      <c r="M266" s="162">
        <f t="shared" si="82"/>
        <v>0.69658262605076249</v>
      </c>
      <c r="N266" s="99">
        <f t="shared" si="78"/>
        <v>1.3162249260186746E-7</v>
      </c>
      <c r="O266" s="100">
        <f t="shared" si="83"/>
        <v>6.0512372749031934E-7</v>
      </c>
      <c r="P266" s="100">
        <f t="shared" si="84"/>
        <v>1.9841852487043636E-8</v>
      </c>
      <c r="Q266" s="11">
        <v>264</v>
      </c>
      <c r="R266" s="9">
        <f t="shared" si="79"/>
        <v>0.69651355743503518</v>
      </c>
    </row>
    <row r="267" spans="1:18" x14ac:dyDescent="0.25">
      <c r="A267" s="9">
        <f t="shared" si="80"/>
        <v>-3.281373283561316E-2</v>
      </c>
      <c r="B267" s="88">
        <f>IF(Sample5!K273&gt;0,Sample5!K273, )</f>
        <v>3.281373283561316E-2</v>
      </c>
      <c r="C267" s="88">
        <f>IF(Sample5!L273&gt;0,Sample5!L273,"")</f>
        <v>0.69645686001351881</v>
      </c>
      <c r="D267" s="88" t="str">
        <f>IF(Sample5!M273&gt;0,Sample5!M273,)</f>
        <v/>
      </c>
      <c r="E267" s="162">
        <f t="shared" si="71"/>
        <v>0.4328137328356132</v>
      </c>
      <c r="F267" s="162">
        <f t="shared" si="72"/>
        <v>3.1423541292818859E-2</v>
      </c>
      <c r="G267" s="162">
        <f t="shared" si="73"/>
        <v>1.2493852279802029E-3</v>
      </c>
      <c r="H267" s="162">
        <f t="shared" si="74"/>
        <v>1.4080631481409867E-4</v>
      </c>
      <c r="I267" s="162">
        <f t="shared" si="75"/>
        <v>3.2672926520799062E-2</v>
      </c>
      <c r="J267" s="162">
        <f t="shared" si="81"/>
        <v>1.4080631481409867E-4</v>
      </c>
      <c r="K267" s="162">
        <f t="shared" si="76"/>
        <v>2.7186096000118172E-6</v>
      </c>
      <c r="L267" s="59">
        <f t="shared" si="77"/>
        <v>-2.2204460492503127E-18</v>
      </c>
      <c r="M267" s="162">
        <f t="shared" si="82"/>
        <v>0.69658085848938911</v>
      </c>
      <c r="N267" s="99">
        <f t="shared" si="78"/>
        <v>1.5375622018157783E-8</v>
      </c>
      <c r="O267" s="100">
        <f t="shared" si="83"/>
        <v>6.0100451779448125E-7</v>
      </c>
      <c r="P267" s="100">
        <f t="shared" si="84"/>
        <v>1.9657529035282941E-8</v>
      </c>
      <c r="Q267" s="11">
        <v>265</v>
      </c>
      <c r="R267" s="9">
        <f t="shared" si="79"/>
        <v>0.69651211206877317</v>
      </c>
    </row>
    <row r="268" spans="1:18" x14ac:dyDescent="0.25">
      <c r="A268" s="9">
        <f t="shared" si="80"/>
        <v>-3.2614821543419097E-2</v>
      </c>
      <c r="B268" s="88">
        <f>IF(Sample5!K274&gt;0,Sample5!K274, )</f>
        <v>3.2614821543419097E-2</v>
      </c>
      <c r="C268" s="88">
        <f>IF(Sample5!L274&gt;0,Sample5!L274,"")</f>
        <v>0.69694542419381433</v>
      </c>
      <c r="D268" s="88" t="str">
        <f>IF(Sample5!M274&gt;0,Sample5!M274,)</f>
        <v/>
      </c>
      <c r="E268" s="162">
        <f t="shared" si="71"/>
        <v>0.43261482154341913</v>
      </c>
      <c r="F268" s="162">
        <f t="shared" si="72"/>
        <v>3.1239305967060663E-2</v>
      </c>
      <c r="G268" s="162">
        <f t="shared" si="73"/>
        <v>1.2356975535043821E-3</v>
      </c>
      <c r="H268" s="162">
        <f t="shared" si="74"/>
        <v>1.3981802285405187E-4</v>
      </c>
      <c r="I268" s="162">
        <f t="shared" si="75"/>
        <v>3.2475003520565045E-2</v>
      </c>
      <c r="J268" s="162">
        <f t="shared" si="81"/>
        <v>1.3981802285405187E-4</v>
      </c>
      <c r="K268" s="162">
        <f t="shared" si="76"/>
        <v>2.7012619892309274E-6</v>
      </c>
      <c r="L268" s="59">
        <f t="shared" si="77"/>
        <v>0</v>
      </c>
      <c r="M268" s="162">
        <f t="shared" si="82"/>
        <v>0.69657822700682759</v>
      </c>
      <c r="N268" s="99">
        <f t="shared" si="78"/>
        <v>1.3483377413097872E-7</v>
      </c>
      <c r="O268" s="100">
        <f t="shared" si="83"/>
        <v>5.9487821842456604E-7</v>
      </c>
      <c r="P268" s="100">
        <f t="shared" si="84"/>
        <v>1.9383084002232798E-8</v>
      </c>
      <c r="Q268" s="11">
        <v>266</v>
      </c>
      <c r="R268" s="9">
        <f t="shared" si="79"/>
        <v>0.69650996310388047</v>
      </c>
    </row>
    <row r="269" spans="1:18" x14ac:dyDescent="0.25">
      <c r="A269" s="9">
        <f t="shared" si="80"/>
        <v>-3.2482214015289654E-2</v>
      </c>
      <c r="B269" s="88">
        <f>IF(Sample5!K275&gt;0,Sample5!K275, )</f>
        <v>3.2482214015289654E-2</v>
      </c>
      <c r="C269" s="88">
        <f>IF(Sample5!L275&gt;0,Sample5!L275,"")</f>
        <v>0.69718977052284914</v>
      </c>
      <c r="D269" s="88" t="str">
        <f>IF(Sample5!M275&gt;0,Sample5!M275,)</f>
        <v/>
      </c>
      <c r="E269" s="162">
        <f t="shared" si="71"/>
        <v>0.43248221401528969</v>
      </c>
      <c r="F269" s="162">
        <f t="shared" si="72"/>
        <v>3.1116400938680129E-2</v>
      </c>
      <c r="G269" s="162">
        <f t="shared" si="73"/>
        <v>1.2266528591909562E-3</v>
      </c>
      <c r="H269" s="162">
        <f t="shared" si="74"/>
        <v>1.3916021741856854E-4</v>
      </c>
      <c r="I269" s="162">
        <f t="shared" si="75"/>
        <v>3.2343053797871085E-2</v>
      </c>
      <c r="J269" s="162">
        <f t="shared" si="81"/>
        <v>1.3916021741856854E-4</v>
      </c>
      <c r="K269" s="162">
        <f t="shared" si="76"/>
        <v>2.6897584542645986E-6</v>
      </c>
      <c r="L269" s="59">
        <f t="shared" si="77"/>
        <v>0</v>
      </c>
      <c r="M269" s="162">
        <f t="shared" si="82"/>
        <v>0.69657648582688669</v>
      </c>
      <c r="N269" s="99">
        <f t="shared" si="78"/>
        <v>3.7611811830174989E-7</v>
      </c>
      <c r="O269" s="100">
        <f t="shared" si="83"/>
        <v>5.9082875108710752E-7</v>
      </c>
      <c r="P269" s="100">
        <f t="shared" si="84"/>
        <v>1.9201475475679529E-8</v>
      </c>
      <c r="Q269" s="11">
        <v>267</v>
      </c>
      <c r="R269" s="9">
        <f t="shared" si="79"/>
        <v>0.69650854308687327</v>
      </c>
    </row>
    <row r="270" spans="1:18" x14ac:dyDescent="0.25">
      <c r="A270" s="9">
        <f t="shared" si="80"/>
        <v>-3.228330272309559E-2</v>
      </c>
      <c r="B270" s="88">
        <f>IF(Sample5!K276&gt;0,Sample5!K276, )</f>
        <v>3.228330272309559E-2</v>
      </c>
      <c r="C270" s="88">
        <f>IF(Sample5!L276&gt;0,Sample5!L276,"")</f>
        <v>0.69694542419381433</v>
      </c>
      <c r="D270" s="88" t="str">
        <f>IF(Sample5!M276&gt;0,Sample5!M276,)</f>
        <v/>
      </c>
      <c r="E270" s="162">
        <f t="shared" si="71"/>
        <v>0.43228330272309562</v>
      </c>
      <c r="F270" s="162">
        <f t="shared" si="72"/>
        <v>3.0931922232593882E-2</v>
      </c>
      <c r="G270" s="162">
        <f t="shared" si="73"/>
        <v>1.2132054014665494E-3</v>
      </c>
      <c r="H270" s="162">
        <f t="shared" si="74"/>
        <v>1.3817508903515852E-4</v>
      </c>
      <c r="I270" s="162">
        <f t="shared" si="75"/>
        <v>3.2145127634060432E-2</v>
      </c>
      <c r="J270" s="162">
        <f t="shared" si="81"/>
        <v>1.3817508903515852E-4</v>
      </c>
      <c r="K270" s="162">
        <f t="shared" si="76"/>
        <v>2.6725949364584061E-6</v>
      </c>
      <c r="L270" s="59">
        <f t="shared" si="77"/>
        <v>0</v>
      </c>
      <c r="M270" s="162">
        <f t="shared" si="82"/>
        <v>0.69657389360292055</v>
      </c>
      <c r="N270" s="99">
        <f t="shared" si="78"/>
        <v>1.3803497996988664E-7</v>
      </c>
      <c r="O270" s="100">
        <f t="shared" si="83"/>
        <v>5.8480617615547433E-7</v>
      </c>
      <c r="P270" s="100">
        <f t="shared" si="84"/>
        <v>1.8931085937220469E-8</v>
      </c>
      <c r="Q270" s="11">
        <v>268</v>
      </c>
      <c r="R270" s="9">
        <f t="shared" si="79"/>
        <v>0.69650643183601046</v>
      </c>
    </row>
    <row r="271" spans="1:18" x14ac:dyDescent="0.25">
      <c r="A271" s="9">
        <f t="shared" si="80"/>
        <v>-3.2150695194966147E-2</v>
      </c>
      <c r="B271" s="88">
        <f>IF(Sample5!K277&gt;0,Sample5!K277, )</f>
        <v>3.2150695194966147E-2</v>
      </c>
      <c r="C271" s="88">
        <f>IF(Sample5!L277&gt;0,Sample5!L277,"")</f>
        <v>0.69731501789378736</v>
      </c>
      <c r="D271" s="88" t="str">
        <f>IF(Sample5!M277&gt;0,Sample5!M277,)</f>
        <v/>
      </c>
      <c r="E271" s="162">
        <f t="shared" si="71"/>
        <v>0.43215069519496618</v>
      </c>
      <c r="F271" s="162">
        <f t="shared" si="72"/>
        <v>3.0808856263140817E-2</v>
      </c>
      <c r="G271" s="162">
        <f t="shared" si="73"/>
        <v>1.2043195442133434E-3</v>
      </c>
      <c r="H271" s="162">
        <f t="shared" si="74"/>
        <v>1.3751938761198679E-4</v>
      </c>
      <c r="I271" s="162">
        <f t="shared" si="75"/>
        <v>3.2013175807354161E-2</v>
      </c>
      <c r="J271" s="162">
        <f t="shared" si="81"/>
        <v>1.3751938761198679E-4</v>
      </c>
      <c r="K271" s="162">
        <f t="shared" si="76"/>
        <v>2.6612134771404433E-6</v>
      </c>
      <c r="L271" s="59">
        <f t="shared" si="77"/>
        <v>0</v>
      </c>
      <c r="M271" s="162">
        <f t="shared" si="82"/>
        <v>0.69657217838764829</v>
      </c>
      <c r="N271" s="99">
        <f t="shared" si="78"/>
        <v>5.5181053188093781E-7</v>
      </c>
      <c r="O271" s="100">
        <f t="shared" si="83"/>
        <v>5.8082527040821132E-7</v>
      </c>
      <c r="P271" s="100">
        <f t="shared" si="84"/>
        <v>1.8752169856178401E-8</v>
      </c>
      <c r="Q271" s="11">
        <v>269</v>
      </c>
      <c r="R271" s="9">
        <f t="shared" si="79"/>
        <v>0.69650503675642172</v>
      </c>
    </row>
    <row r="272" spans="1:18" x14ac:dyDescent="0.25">
      <c r="A272" s="9">
        <f t="shared" si="80"/>
        <v>-3.1951783902772084E-2</v>
      </c>
      <c r="B272" s="88">
        <f>IF(Sample5!K278&gt;0,Sample5!K278, )</f>
        <v>3.1951783902772084E-2</v>
      </c>
      <c r="C272" s="88">
        <f>IF(Sample5!L278&gt;0,Sample5!L278,"")</f>
        <v>0.69682340146938981</v>
      </c>
      <c r="D272" s="88" t="str">
        <f>IF(Sample5!M278&gt;0,Sample5!M278,)</f>
        <v/>
      </c>
      <c r="E272" s="162">
        <f t="shared" si="71"/>
        <v>0.43195178390277211</v>
      </c>
      <c r="F272" s="162">
        <f t="shared" si="72"/>
        <v>3.0624138099987715E-2</v>
      </c>
      <c r="G272" s="162">
        <f t="shared" si="73"/>
        <v>1.1911083950699314E-3</v>
      </c>
      <c r="H272" s="162">
        <f t="shared" si="74"/>
        <v>1.3653740771443768E-4</v>
      </c>
      <c r="I272" s="162">
        <f t="shared" si="75"/>
        <v>3.1815246495057646E-2</v>
      </c>
      <c r="J272" s="162">
        <f t="shared" si="81"/>
        <v>1.3653740771443768E-4</v>
      </c>
      <c r="K272" s="162">
        <f t="shared" si="76"/>
        <v>2.6442320988753651E-6</v>
      </c>
      <c r="L272" s="59">
        <f t="shared" si="77"/>
        <v>0</v>
      </c>
      <c r="M272" s="162">
        <f t="shared" si="82"/>
        <v>0.696569624801327</v>
      </c>
      <c r="N272" s="99">
        <f t="shared" si="78"/>
        <v>6.4402597253061964E-8</v>
      </c>
      <c r="O272" s="100">
        <f t="shared" si="83"/>
        <v>5.7490466380332676E-7</v>
      </c>
      <c r="P272" s="100">
        <f t="shared" si="84"/>
        <v>1.8485802235793754E-8</v>
      </c>
      <c r="Q272" s="11">
        <v>270</v>
      </c>
      <c r="R272" s="9">
        <f t="shared" si="79"/>
        <v>0.69650296260600619</v>
      </c>
    </row>
    <row r="273" spans="1:18" x14ac:dyDescent="0.25">
      <c r="A273" s="9">
        <f t="shared" si="80"/>
        <v>-3.1752872610578207E-2</v>
      </c>
      <c r="B273" s="88">
        <f>IF(Sample5!K279&gt;0,Sample5!K279, )</f>
        <v>3.1752872610578207E-2</v>
      </c>
      <c r="C273" s="88">
        <f>IF(Sample5!L279&gt;0,Sample5!L279,"")</f>
        <v>0.69694858302358409</v>
      </c>
      <c r="D273" s="88" t="str">
        <f>IF(Sample5!M279&gt;0,Sample5!M279,)</f>
        <v/>
      </c>
      <c r="E273" s="162">
        <f t="shared" si="71"/>
        <v>0.43175287261057821</v>
      </c>
      <c r="F273" s="162">
        <f t="shared" si="72"/>
        <v>3.043927812369901E-2</v>
      </c>
      <c r="G273" s="162">
        <f t="shared" si="73"/>
        <v>1.1780371771746637E-3</v>
      </c>
      <c r="H273" s="162">
        <f t="shared" si="74"/>
        <v>1.3555730970453428E-4</v>
      </c>
      <c r="I273" s="162">
        <f t="shared" si="75"/>
        <v>3.1617315300873673E-2</v>
      </c>
      <c r="J273" s="162">
        <f t="shared" si="81"/>
        <v>1.3555730970453428E-4</v>
      </c>
      <c r="K273" s="162">
        <f t="shared" si="76"/>
        <v>2.6273590753184208E-6</v>
      </c>
      <c r="L273" s="59">
        <f t="shared" si="77"/>
        <v>0</v>
      </c>
      <c r="M273" s="162">
        <f t="shared" si="82"/>
        <v>0.69656709410301321</v>
      </c>
      <c r="N273" s="99">
        <f t="shared" si="78"/>
        <v>1.4553379651833725E-7</v>
      </c>
      <c r="O273" s="100">
        <f t="shared" si="83"/>
        <v>5.6904440765197652E-7</v>
      </c>
      <c r="P273" s="100">
        <f t="shared" si="84"/>
        <v>1.8221831767861481E-8</v>
      </c>
      <c r="Q273" s="11">
        <v>271</v>
      </c>
      <c r="R273" s="9">
        <f t="shared" si="79"/>
        <v>0.69650091042479667</v>
      </c>
    </row>
    <row r="274" spans="1:18" x14ac:dyDescent="0.25">
      <c r="A274" s="9">
        <f t="shared" si="80"/>
        <v>-3.1620265082448765E-2</v>
      </c>
      <c r="B274" s="88">
        <f>IF(Sample5!K280&gt;0,Sample5!K280, )</f>
        <v>3.1620265082448765E-2</v>
      </c>
      <c r="C274" s="88">
        <f>IF(Sample5!L280&gt;0,Sample5!L280,"")</f>
        <v>0.69682340146938981</v>
      </c>
      <c r="D274" s="88" t="str">
        <f>IF(Sample5!M280&gt;0,Sample5!M280,)</f>
        <v/>
      </c>
      <c r="E274" s="162">
        <f t="shared" si="71"/>
        <v>0.43162026508244877</v>
      </c>
      <c r="F274" s="162">
        <f t="shared" si="72"/>
        <v>3.0315960037317798E-2</v>
      </c>
      <c r="G274" s="162">
        <f t="shared" si="73"/>
        <v>1.1694000912631577E-3</v>
      </c>
      <c r="H274" s="162">
        <f t="shared" si="74"/>
        <v>1.3490495386780932E-4</v>
      </c>
      <c r="I274" s="162">
        <f t="shared" si="75"/>
        <v>3.1485360128580955E-2</v>
      </c>
      <c r="J274" s="162">
        <f t="shared" si="81"/>
        <v>1.3490495386780932E-4</v>
      </c>
      <c r="K274" s="162">
        <f t="shared" si="76"/>
        <v>2.616170248431236E-6</v>
      </c>
      <c r="L274" s="59">
        <f t="shared" si="77"/>
        <v>0</v>
      </c>
      <c r="M274" s="162">
        <f t="shared" si="82"/>
        <v>0.69656541957827045</v>
      </c>
      <c r="N274" s="99">
        <f t="shared" si="78"/>
        <v>6.6554656145522972E-8</v>
      </c>
      <c r="O274" s="100">
        <f t="shared" si="83"/>
        <v>5.6517079420916816E-7</v>
      </c>
      <c r="P274" s="100">
        <f t="shared" si="84"/>
        <v>1.8047177316261949E-8</v>
      </c>
      <c r="Q274" s="11">
        <v>272</v>
      </c>
      <c r="R274" s="9">
        <f t="shared" si="79"/>
        <v>0.6964995544023086</v>
      </c>
    </row>
    <row r="275" spans="1:18" x14ac:dyDescent="0.25">
      <c r="A275" s="9">
        <f t="shared" si="80"/>
        <v>-3.1421353790254701E-2</v>
      </c>
      <c r="B275" s="88">
        <f>IF(Sample5!K281&gt;0,Sample5!K281, )</f>
        <v>3.1421353790254701E-2</v>
      </c>
      <c r="C275" s="88">
        <f>IF(Sample5!L281&gt;0,Sample5!L281,"")</f>
        <v>0.69706772640901871</v>
      </c>
      <c r="D275" s="88" t="str">
        <f>IF(Sample5!M281&gt;0,Sample5!M281,)</f>
        <v/>
      </c>
      <c r="E275" s="162">
        <f t="shared" si="71"/>
        <v>0.4314213537902547</v>
      </c>
      <c r="F275" s="162">
        <f t="shared" si="72"/>
        <v>3.0130866771086971E-2</v>
      </c>
      <c r="G275" s="162">
        <f t="shared" si="73"/>
        <v>1.1565590387711822E-3</v>
      </c>
      <c r="H275" s="162">
        <f t="shared" si="74"/>
        <v>1.3392798039654763E-4</v>
      </c>
      <c r="I275" s="162">
        <f t="shared" si="75"/>
        <v>3.1287425809858153E-2</v>
      </c>
      <c r="J275" s="162">
        <f t="shared" si="81"/>
        <v>1.3392798039654763E-4</v>
      </c>
      <c r="K275" s="162">
        <f t="shared" si="76"/>
        <v>2.5994762819445591E-6</v>
      </c>
      <c r="L275" s="59">
        <f t="shared" si="77"/>
        <v>0</v>
      </c>
      <c r="M275" s="162">
        <f t="shared" si="82"/>
        <v>0.69656292654143059</v>
      </c>
      <c r="N275" s="99">
        <f t="shared" si="78"/>
        <v>2.548229063169761E-7</v>
      </c>
      <c r="O275" s="100">
        <f t="shared" si="83"/>
        <v>5.5940975824410158E-7</v>
      </c>
      <c r="P275" s="100">
        <f t="shared" si="84"/>
        <v>1.7787175634104159E-8</v>
      </c>
      <c r="Q275" s="11">
        <v>273</v>
      </c>
      <c r="R275" s="9">
        <f t="shared" si="79"/>
        <v>0.69649753835706729</v>
      </c>
    </row>
    <row r="276" spans="1:18" x14ac:dyDescent="0.25">
      <c r="A276" s="9">
        <f t="shared" si="80"/>
        <v>-3.1222442498060637E-2</v>
      </c>
      <c r="B276" s="88">
        <f>IF(Sample5!K282&gt;0,Sample5!K282, )</f>
        <v>3.1222442498060637E-2</v>
      </c>
      <c r="C276" s="88">
        <f>IF(Sample5!L282&gt;0,Sample5!L282,"")</f>
        <v>0.69670112069070411</v>
      </c>
      <c r="D276" s="88" t="str">
        <f>IF(Sample5!M282&gt;0,Sample5!M282,)</f>
        <v/>
      </c>
      <c r="E276" s="162">
        <f t="shared" si="71"/>
        <v>0.43122244249806063</v>
      </c>
      <c r="F276" s="162">
        <f t="shared" si="72"/>
        <v>2.9945635351601066E-2</v>
      </c>
      <c r="G276" s="162">
        <f t="shared" si="73"/>
        <v>1.1438542719424266E-3</v>
      </c>
      <c r="H276" s="162">
        <f t="shared" si="74"/>
        <v>1.3295287451714488E-4</v>
      </c>
      <c r="I276" s="162">
        <f t="shared" si="75"/>
        <v>3.1089489623543493E-2</v>
      </c>
      <c r="J276" s="162">
        <f t="shared" si="81"/>
        <v>1.3295287451714488E-4</v>
      </c>
      <c r="K276" s="162">
        <f t="shared" si="76"/>
        <v>2.5828888364057712E-6</v>
      </c>
      <c r="L276" s="59">
        <f t="shared" si="77"/>
        <v>0</v>
      </c>
      <c r="M276" s="162">
        <f t="shared" si="82"/>
        <v>0.69656045581326165</v>
      </c>
      <c r="N276" s="99">
        <f t="shared" si="78"/>
        <v>1.9786607745903584E-8</v>
      </c>
      <c r="O276" s="100">
        <f t="shared" si="83"/>
        <v>5.5370744623029968E-7</v>
      </c>
      <c r="P276" s="100">
        <f t="shared" si="84"/>
        <v>1.7529539441071954E-8</v>
      </c>
      <c r="Q276" s="11">
        <v>274</v>
      </c>
      <c r="R276" s="9">
        <f t="shared" si="79"/>
        <v>0.69649554370867517</v>
      </c>
    </row>
    <row r="277" spans="1:18" x14ac:dyDescent="0.25">
      <c r="A277" s="9">
        <f t="shared" si="80"/>
        <v>-3.1089834969931198E-2</v>
      </c>
      <c r="B277" s="88">
        <f>IF(Sample5!K283&gt;0,Sample5!K283, )</f>
        <v>3.1089834969931198E-2</v>
      </c>
      <c r="C277" s="88">
        <f>IF(Sample5!L283&gt;0,Sample5!L283,"")</f>
        <v>0.69694542419381433</v>
      </c>
      <c r="D277" s="88" t="str">
        <f>IF(Sample5!M283&gt;0,Sample5!M283,)</f>
        <v/>
      </c>
      <c r="E277" s="162">
        <f t="shared" si="71"/>
        <v>0.4310898349699312</v>
      </c>
      <c r="F277" s="162">
        <f t="shared" si="72"/>
        <v>2.982207165479684E-2</v>
      </c>
      <c r="G277" s="162">
        <f t="shared" si="73"/>
        <v>1.1354594762823002E-3</v>
      </c>
      <c r="H277" s="162">
        <f t="shared" si="74"/>
        <v>1.3230383885205754E-4</v>
      </c>
      <c r="I277" s="162">
        <f t="shared" si="75"/>
        <v>3.0957531131079141E-2</v>
      </c>
      <c r="J277" s="162">
        <f t="shared" si="81"/>
        <v>1.3230383885205754E-4</v>
      </c>
      <c r="K277" s="162">
        <f t="shared" si="76"/>
        <v>2.5718893818890333E-6</v>
      </c>
      <c r="L277" s="59">
        <f t="shared" si="77"/>
        <v>0</v>
      </c>
      <c r="M277" s="162">
        <f t="shared" si="82"/>
        <v>0.69655882094910881</v>
      </c>
      <c r="N277" s="99">
        <f t="shared" si="78"/>
        <v>1.494620688168354E-7</v>
      </c>
      <c r="O277" s="100">
        <f t="shared" si="83"/>
        <v>5.4993823346006384E-7</v>
      </c>
      <c r="P277" s="100">
        <f t="shared" si="84"/>
        <v>1.7359090328215264E-8</v>
      </c>
      <c r="Q277" s="11">
        <v>275</v>
      </c>
      <c r="R277" s="9">
        <f t="shared" si="79"/>
        <v>0.69649422572575659</v>
      </c>
    </row>
    <row r="278" spans="1:18" x14ac:dyDescent="0.25">
      <c r="A278" s="9">
        <f t="shared" si="80"/>
        <v>-3.0890923677737131E-2</v>
      </c>
      <c r="B278" s="88">
        <f>IF(Sample5!K284&gt;0,Sample5!K284, )</f>
        <v>3.0890923677737131E-2</v>
      </c>
      <c r="C278" s="88">
        <f>IF(Sample5!L284&gt;0,Sample5!L284,"")</f>
        <v>0.69682340146938981</v>
      </c>
      <c r="D278" s="88" t="str">
        <f>IF(Sample5!M284&gt;0,Sample5!M284,)</f>
        <v/>
      </c>
      <c r="E278" s="162">
        <f t="shared" si="71"/>
        <v>0.43089092367773718</v>
      </c>
      <c r="F278" s="162">
        <f t="shared" si="72"/>
        <v>2.9636612978240801E-2</v>
      </c>
      <c r="G278" s="162">
        <f t="shared" si="73"/>
        <v>1.122978865691196E-3</v>
      </c>
      <c r="H278" s="162">
        <f t="shared" si="74"/>
        <v>1.3133183380513447E-4</v>
      </c>
      <c r="I278" s="162">
        <f t="shared" si="75"/>
        <v>3.0759591843931997E-2</v>
      </c>
      <c r="J278" s="162">
        <f t="shared" si="81"/>
        <v>1.3133183380513447E-4</v>
      </c>
      <c r="K278" s="162">
        <f t="shared" si="76"/>
        <v>2.5554779631068669E-6</v>
      </c>
      <c r="L278" s="59">
        <f t="shared" si="77"/>
        <v>0</v>
      </c>
      <c r="M278" s="162">
        <f t="shared" si="82"/>
        <v>0.69655638692740085</v>
      </c>
      <c r="N278" s="99">
        <f t="shared" si="78"/>
        <v>7.1296765633575987E-8</v>
      </c>
      <c r="O278" s="100">
        <f t="shared" si="83"/>
        <v>5.4433246754582534E-7</v>
      </c>
      <c r="P278" s="100">
        <f t="shared" si="84"/>
        <v>1.7105370506129753E-8</v>
      </c>
      <c r="Q278" s="11">
        <v>276</v>
      </c>
      <c r="R278" s="9">
        <f t="shared" si="79"/>
        <v>0.6964922662698938</v>
      </c>
    </row>
    <row r="279" spans="1:18" x14ac:dyDescent="0.25">
      <c r="A279" s="9">
        <f t="shared" si="80"/>
        <v>-3.0692012385543067E-2</v>
      </c>
      <c r="B279" s="88">
        <f>IF(Sample5!K285&gt;0,Sample5!K285, )</f>
        <v>3.0692012385543067E-2</v>
      </c>
      <c r="C279" s="88">
        <f>IF(Sample5!L285&gt;0,Sample5!L285,"")</f>
        <v>0.6969425009628204</v>
      </c>
      <c r="D279" s="88" t="str">
        <f>IF(Sample5!M285&gt;0,Sample5!M285,)</f>
        <v/>
      </c>
      <c r="E279" s="162">
        <f t="shared" si="71"/>
        <v>0.43069201238554311</v>
      </c>
      <c r="F279" s="162">
        <f t="shared" si="72"/>
        <v>2.9451019728200703E-2</v>
      </c>
      <c r="G279" s="162">
        <f t="shared" si="73"/>
        <v>1.1106309751443624E-3</v>
      </c>
      <c r="H279" s="162">
        <f t="shared" si="74"/>
        <v>1.3036168219800193E-4</v>
      </c>
      <c r="I279" s="162">
        <f t="shared" si="75"/>
        <v>3.0561650703345065E-2</v>
      </c>
      <c r="J279" s="162">
        <f t="shared" si="81"/>
        <v>1.3036168219800193E-4</v>
      </c>
      <c r="K279" s="162">
        <f t="shared" si="76"/>
        <v>2.5391712625448539E-6</v>
      </c>
      <c r="L279" s="59">
        <f t="shared" si="77"/>
        <v>0</v>
      </c>
      <c r="M279" s="162">
        <f t="shared" si="82"/>
        <v>0.69655397464765201</v>
      </c>
      <c r="N279" s="99">
        <f t="shared" si="78"/>
        <v>1.5095269757832832E-7</v>
      </c>
      <c r="O279" s="100">
        <f t="shared" si="83"/>
        <v>5.3878384291478126E-7</v>
      </c>
      <c r="P279" s="100">
        <f t="shared" si="84"/>
        <v>1.6853984937315292E-8</v>
      </c>
      <c r="Q279" s="11">
        <v>277</v>
      </c>
      <c r="R279" s="9">
        <f t="shared" si="79"/>
        <v>0.69649032765107788</v>
      </c>
    </row>
    <row r="280" spans="1:18" x14ac:dyDescent="0.25">
      <c r="A280" s="9">
        <f t="shared" si="80"/>
        <v>-3.0559404857413815E-2</v>
      </c>
      <c r="B280" s="88">
        <f>IF(Sample5!K286&gt;0,Sample5!K286, )</f>
        <v>3.0559404857413815E-2</v>
      </c>
      <c r="C280" s="88">
        <f>IF(Sample5!L286&gt;0,Sample5!L286,"")</f>
        <v>0.69706772640901871</v>
      </c>
      <c r="D280" s="88" t="str">
        <f>IF(Sample5!M286&gt;0,Sample5!M286,)</f>
        <v/>
      </c>
      <c r="E280" s="162">
        <f t="shared" si="71"/>
        <v>0.43055940485741384</v>
      </c>
      <c r="F280" s="162">
        <f t="shared" si="72"/>
        <v>2.9327216785064128E-2</v>
      </c>
      <c r="G280" s="162">
        <f t="shared" si="73"/>
        <v>1.1024721308044265E-3</v>
      </c>
      <c r="H280" s="162">
        <f t="shared" si="74"/>
        <v>1.2971594154526089E-4</v>
      </c>
      <c r="I280" s="162">
        <f t="shared" si="75"/>
        <v>3.0429688915868554E-2</v>
      </c>
      <c r="J280" s="162">
        <f t="shared" si="81"/>
        <v>1.2971594154526089E-4</v>
      </c>
      <c r="K280" s="162">
        <f t="shared" si="76"/>
        <v>2.5283579755017695E-6</v>
      </c>
      <c r="L280" s="59">
        <f t="shared" si="77"/>
        <v>0</v>
      </c>
      <c r="M280" s="162">
        <f t="shared" si="82"/>
        <v>0.69655237843659323</v>
      </c>
      <c r="N280" s="99">
        <f t="shared" si="78"/>
        <v>2.6558353268304586E-7</v>
      </c>
      <c r="O280" s="100">
        <f t="shared" si="83"/>
        <v>5.3511621711365767E-7</v>
      </c>
      <c r="P280" s="100">
        <f t="shared" si="84"/>
        <v>1.668768563246129E-8</v>
      </c>
      <c r="Q280" s="11">
        <v>278</v>
      </c>
      <c r="R280" s="9">
        <f t="shared" si="79"/>
        <v>0.69648904671251655</v>
      </c>
    </row>
    <row r="281" spans="1:18" x14ac:dyDescent="0.25">
      <c r="A281" s="9">
        <f t="shared" si="80"/>
        <v>-3.0360493565219748E-2</v>
      </c>
      <c r="B281" s="88">
        <f>IF(Sample5!K287&gt;0,Sample5!K287, )</f>
        <v>3.0360493565219748E-2</v>
      </c>
      <c r="C281" s="88">
        <f>IF(Sample5!L287&gt;0,Sample5!L287,"")</f>
        <v>0.69657885064206926</v>
      </c>
      <c r="D281" s="88" t="str">
        <f>IF(Sample5!M287&gt;0,Sample5!M287,)</f>
        <v/>
      </c>
      <c r="E281" s="162">
        <f t="shared" si="71"/>
        <v>0.43036049356521977</v>
      </c>
      <c r="F281" s="162">
        <f t="shared" si="72"/>
        <v>2.9141402178066683E-2</v>
      </c>
      <c r="G281" s="162">
        <f t="shared" si="73"/>
        <v>1.0903425198506012E-3</v>
      </c>
      <c r="H281" s="162">
        <f t="shared" si="74"/>
        <v>1.2874886730246393E-4</v>
      </c>
      <c r="I281" s="162">
        <f t="shared" si="75"/>
        <v>3.0231744697917284E-2</v>
      </c>
      <c r="J281" s="162">
        <f t="shared" si="81"/>
        <v>1.2874886730246393E-4</v>
      </c>
      <c r="K281" s="162">
        <f t="shared" si="76"/>
        <v>2.5122243226580186E-6</v>
      </c>
      <c r="L281" s="59">
        <f t="shared" si="77"/>
        <v>0</v>
      </c>
      <c r="M281" s="162">
        <f t="shared" si="82"/>
        <v>0.69655000192921412</v>
      </c>
      <c r="N281" s="99">
        <f t="shared" si="78"/>
        <v>8.3224823339797469E-10</v>
      </c>
      <c r="O281" s="100">
        <f t="shared" si="83"/>
        <v>5.2966153657150256E-7</v>
      </c>
      <c r="P281" s="100">
        <f t="shared" si="84"/>
        <v>1.644016472723626E-8</v>
      </c>
      <c r="Q281" s="11">
        <v>279</v>
      </c>
      <c r="R281" s="9">
        <f t="shared" si="79"/>
        <v>0.69648714236359677</v>
      </c>
    </row>
    <row r="282" spans="1:18" x14ac:dyDescent="0.25">
      <c r="A282" s="9">
        <f t="shared" si="80"/>
        <v>-3.0227886037090309E-2</v>
      </c>
      <c r="B282" s="88">
        <f>IF(Sample5!K288&gt;0,Sample5!K288, )</f>
        <v>3.0227886037090309E-2</v>
      </c>
      <c r="C282" s="88">
        <f>IF(Sample5!L288&gt;0,Sample5!L288,"")</f>
        <v>0.69682340146938981</v>
      </c>
      <c r="D282" s="88" t="str">
        <f>IF(Sample5!M288&gt;0,Sample5!M288,)</f>
        <v/>
      </c>
      <c r="E282" s="162">
        <f t="shared" si="71"/>
        <v>0.43022788603709033</v>
      </c>
      <c r="F282" s="162">
        <f t="shared" si="72"/>
        <v>2.9017452875111913E-2</v>
      </c>
      <c r="G282" s="162">
        <f t="shared" si="73"/>
        <v>1.0823279886099345E-3</v>
      </c>
      <c r="H282" s="162">
        <f t="shared" si="74"/>
        <v>1.2810517336846183E-4</v>
      </c>
      <c r="I282" s="162">
        <f t="shared" si="75"/>
        <v>3.0099780863721847E-2</v>
      </c>
      <c r="J282" s="162">
        <f t="shared" si="81"/>
        <v>1.2810517336846183E-4</v>
      </c>
      <c r="K282" s="162">
        <f t="shared" si="76"/>
        <v>2.5015257869408328E-6</v>
      </c>
      <c r="L282" s="59">
        <f t="shared" si="77"/>
        <v>0</v>
      </c>
      <c r="M282" s="162">
        <f t="shared" si="82"/>
        <v>0.6965484293745895</v>
      </c>
      <c r="N282" s="99">
        <f t="shared" si="78"/>
        <v>7.5609652918875458E-8</v>
      </c>
      <c r="O282" s="100">
        <f t="shared" si="83"/>
        <v>5.260560075692954E-7</v>
      </c>
      <c r="P282" s="100">
        <f t="shared" si="84"/>
        <v>1.6276431186584396E-8</v>
      </c>
      <c r="Q282" s="11">
        <v>280</v>
      </c>
      <c r="R282" s="9">
        <f t="shared" si="79"/>
        <v>0.69648588408219203</v>
      </c>
    </row>
    <row r="283" spans="1:18" x14ac:dyDescent="0.25">
      <c r="A283" s="9">
        <f t="shared" si="80"/>
        <v>-3.0095278508961057E-2</v>
      </c>
      <c r="B283" s="88">
        <f>IF(Sample5!K289&gt;0,Sample5!K289, )</f>
        <v>3.0095278508961057E-2</v>
      </c>
      <c r="C283" s="88">
        <f>IF(Sample5!L289&gt;0,Sample5!L289,"")</f>
        <v>0.69657596110376585</v>
      </c>
      <c r="D283" s="88" t="str">
        <f>IF(Sample5!M289&gt;0,Sample5!M289,)</f>
        <v/>
      </c>
      <c r="E283" s="162">
        <f t="shared" si="71"/>
        <v>0.43009527850896107</v>
      </c>
      <c r="F283" s="162">
        <f t="shared" si="72"/>
        <v>2.8893445701262191E-2</v>
      </c>
      <c r="G283" s="162">
        <f t="shared" si="73"/>
        <v>1.0743705122874397E-3</v>
      </c>
      <c r="H283" s="162">
        <f t="shared" si="74"/>
        <v>1.2746229541142629E-4</v>
      </c>
      <c r="I283" s="162">
        <f t="shared" si="75"/>
        <v>2.9967816213549631E-2</v>
      </c>
      <c r="J283" s="162">
        <f t="shared" si="81"/>
        <v>1.2746229541142629E-4</v>
      </c>
      <c r="K283" s="162">
        <f t="shared" si="76"/>
        <v>2.4908728100851865E-6</v>
      </c>
      <c r="L283" s="59">
        <f t="shared" si="77"/>
        <v>0</v>
      </c>
      <c r="M283" s="162">
        <f t="shared" si="82"/>
        <v>0.69654686617597472</v>
      </c>
      <c r="N283" s="99">
        <f t="shared" si="78"/>
        <v>8.4651482317100998E-10</v>
      </c>
      <c r="O283" s="100">
        <f t="shared" si="83"/>
        <v>5.2247502191059557E-7</v>
      </c>
      <c r="P283" s="100">
        <f t="shared" si="84"/>
        <v>1.6113718000522504E-8</v>
      </c>
      <c r="Q283" s="11">
        <v>281</v>
      </c>
      <c r="R283" s="9">
        <f t="shared" si="79"/>
        <v>0.69648463475840938</v>
      </c>
    </row>
    <row r="284" spans="1:18" x14ac:dyDescent="0.25">
      <c r="A284" s="9">
        <f t="shared" si="80"/>
        <v>-2.9896367216766993E-2</v>
      </c>
      <c r="B284" s="88">
        <f>IF(Sample5!K290&gt;0,Sample5!K290, )</f>
        <v>2.9896367216766993E-2</v>
      </c>
      <c r="C284" s="88">
        <f>IF(Sample5!L290&gt;0,Sample5!L290,"")</f>
        <v>0.69657596110376585</v>
      </c>
      <c r="D284" s="88" t="str">
        <f>IF(Sample5!M290&gt;0,Sample5!M290,)</f>
        <v/>
      </c>
      <c r="E284" s="162">
        <f t="shared" si="71"/>
        <v>0.42989636721676699</v>
      </c>
      <c r="F284" s="162">
        <f t="shared" si="72"/>
        <v>2.8707327266141641E-2</v>
      </c>
      <c r="G284" s="162">
        <f t="shared" si="73"/>
        <v>1.0625404455669243E-3</v>
      </c>
      <c r="H284" s="162">
        <f t="shared" si="74"/>
        <v>1.2649950505842777E-4</v>
      </c>
      <c r="I284" s="162">
        <f t="shared" si="75"/>
        <v>2.9769867711708566E-2</v>
      </c>
      <c r="J284" s="162">
        <f t="shared" si="81"/>
        <v>1.2649950505842777E-4</v>
      </c>
      <c r="K284" s="162">
        <f t="shared" si="76"/>
        <v>2.47497834353117E-6</v>
      </c>
      <c r="L284" s="59">
        <f t="shared" si="77"/>
        <v>0</v>
      </c>
      <c r="M284" s="162">
        <f t="shared" si="82"/>
        <v>0.69654453878858058</v>
      </c>
      <c r="N284" s="99">
        <f t="shared" si="78"/>
        <v>9.8736189160244606E-10</v>
      </c>
      <c r="O284" s="100">
        <f t="shared" si="83"/>
        <v>5.1714919704644625E-7</v>
      </c>
      <c r="P284" s="100">
        <f t="shared" si="84"/>
        <v>1.5871553988383726E-8</v>
      </c>
      <c r="Q284" s="11">
        <v>282</v>
      </c>
      <c r="R284" s="9">
        <f t="shared" si="79"/>
        <v>0.69648277743793419</v>
      </c>
    </row>
    <row r="285" spans="1:18" x14ac:dyDescent="0.25">
      <c r="A285" s="9">
        <f t="shared" si="80"/>
        <v>-2.9763759688637554E-2</v>
      </c>
      <c r="B285" s="88">
        <f>IF(Sample5!K291&gt;0,Sample5!K291, )</f>
        <v>2.9763759688637554E-2</v>
      </c>
      <c r="C285" s="88">
        <f>IF(Sample5!L291&gt;0,Sample5!L291,"")</f>
        <v>0.69670112069070411</v>
      </c>
      <c r="D285" s="88" t="str">
        <f>IF(Sample5!M291&gt;0,Sample5!M291,)</f>
        <v/>
      </c>
      <c r="E285" s="162">
        <f t="shared" si="71"/>
        <v>0.42976375968863756</v>
      </c>
      <c r="F285" s="162">
        <f t="shared" si="72"/>
        <v>2.8583177078678419E-2</v>
      </c>
      <c r="G285" s="162">
        <f t="shared" si="73"/>
        <v>1.0547239496575926E-3</v>
      </c>
      <c r="H285" s="162">
        <f t="shared" si="74"/>
        <v>1.2585866030154214E-4</v>
      </c>
      <c r="I285" s="162">
        <f t="shared" si="75"/>
        <v>2.9637901028336012E-2</v>
      </c>
      <c r="J285" s="162">
        <f t="shared" si="81"/>
        <v>1.2585866030154214E-4</v>
      </c>
      <c r="K285" s="162">
        <f t="shared" si="76"/>
        <v>2.4644384169106037E-6</v>
      </c>
      <c r="L285" s="59">
        <f t="shared" si="77"/>
        <v>0</v>
      </c>
      <c r="M285" s="162">
        <f t="shared" si="82"/>
        <v>0.69654299871656788</v>
      </c>
      <c r="N285" s="99">
        <f t="shared" si="78"/>
        <v>2.5002558704737702E-8</v>
      </c>
      <c r="O285" s="100">
        <f t="shared" si="83"/>
        <v>5.1362884131799232E-7</v>
      </c>
      <c r="P285" s="100">
        <f t="shared" si="84"/>
        <v>1.571137691176458E-8</v>
      </c>
      <c r="Q285" s="11">
        <v>283</v>
      </c>
      <c r="R285" s="9">
        <f t="shared" si="79"/>
        <v>0.69648155024807645</v>
      </c>
    </row>
    <row r="286" spans="1:18" x14ac:dyDescent="0.25">
      <c r="A286" s="9">
        <f t="shared" si="80"/>
        <v>-2.9631152160508115E-2</v>
      </c>
      <c r="B286" s="88">
        <f>IF(Sample5!K292&gt;0,Sample5!K292, )</f>
        <v>2.9631152160508115E-2</v>
      </c>
      <c r="C286" s="88">
        <f>IF(Sample5!L292&gt;0,Sample5!L292,"")</f>
        <v>0.69670112069070411</v>
      </c>
      <c r="D286" s="88" t="str">
        <f>IF(Sample5!M292&gt;0,Sample5!M292,)</f>
        <v/>
      </c>
      <c r="E286" s="162">
        <f t="shared" si="71"/>
        <v>0.42963115216050812</v>
      </c>
      <c r="F286" s="162">
        <f t="shared" si="72"/>
        <v>2.8458970345564646E-2</v>
      </c>
      <c r="G286" s="162">
        <f t="shared" si="73"/>
        <v>1.0469631888055247E-3</v>
      </c>
      <c r="H286" s="162">
        <f t="shared" si="74"/>
        <v>1.2521862613794343E-4</v>
      </c>
      <c r="I286" s="162">
        <f t="shared" si="75"/>
        <v>2.9505933534370171E-2</v>
      </c>
      <c r="J286" s="162">
        <f t="shared" si="81"/>
        <v>1.2521862613794343E-4</v>
      </c>
      <c r="K286" s="162">
        <f t="shared" si="76"/>
        <v>2.4539433737773878E-6</v>
      </c>
      <c r="L286" s="59">
        <f t="shared" si="77"/>
        <v>0</v>
      </c>
      <c r="M286" s="162">
        <f t="shared" si="82"/>
        <v>0.69654146779071835</v>
      </c>
      <c r="N286" s="99">
        <f t="shared" si="78"/>
        <v>2.5489048473863949E-8</v>
      </c>
      <c r="O286" s="100">
        <f t="shared" si="83"/>
        <v>5.101324491605378E-7</v>
      </c>
      <c r="P286" s="100">
        <f t="shared" si="84"/>
        <v>1.5552208398125205E-8</v>
      </c>
      <c r="Q286" s="11">
        <v>284</v>
      </c>
      <c r="R286" s="9">
        <f t="shared" si="79"/>
        <v>0.69648033180862268</v>
      </c>
    </row>
    <row r="287" spans="1:18" x14ac:dyDescent="0.25">
      <c r="A287" s="9">
        <f t="shared" si="80"/>
        <v>-2.9498544632378863E-2</v>
      </c>
      <c r="B287" s="88">
        <f>IF(Sample5!K293&gt;0,Sample5!K293, )</f>
        <v>2.9498544632378863E-2</v>
      </c>
      <c r="C287" s="88">
        <f>IF(Sample5!L293&gt;0,Sample5!L293,"")</f>
        <v>0.69670112069070411</v>
      </c>
      <c r="D287" s="88" t="str">
        <f>IF(Sample5!M293&gt;0,Sample5!M293,)</f>
        <v/>
      </c>
      <c r="E287" s="162">
        <f t="shared" si="71"/>
        <v>0.42949854463237891</v>
      </c>
      <c r="F287" s="162">
        <f t="shared" si="72"/>
        <v>2.8334707440609112E-2</v>
      </c>
      <c r="G287" s="162">
        <f t="shared" si="73"/>
        <v>1.0392577907316868E-3</v>
      </c>
      <c r="H287" s="162">
        <f t="shared" si="74"/>
        <v>1.2457940103806353E-4</v>
      </c>
      <c r="I287" s="162">
        <f t="shared" si="75"/>
        <v>2.9373965231340799E-2</v>
      </c>
      <c r="J287" s="162">
        <f t="shared" si="81"/>
        <v>1.2457940103806353E-4</v>
      </c>
      <c r="K287" s="162">
        <f t="shared" si="76"/>
        <v>2.4434930230221764E-6</v>
      </c>
      <c r="L287" s="59">
        <f t="shared" si="77"/>
        <v>0</v>
      </c>
      <c r="M287" s="162">
        <f t="shared" si="82"/>
        <v>0.69653994595183732</v>
      </c>
      <c r="N287" s="99">
        <f t="shared" si="78"/>
        <v>2.5977296448777057E-8</v>
      </c>
      <c r="O287" s="100">
        <f t="shared" si="83"/>
        <v>5.0665985745649467E-7</v>
      </c>
      <c r="P287" s="100">
        <f t="shared" si="84"/>
        <v>1.5394045104069902E-8</v>
      </c>
      <c r="Q287" s="11">
        <v>285</v>
      </c>
      <c r="R287" s="9">
        <f t="shared" si="79"/>
        <v>0.69647912206112506</v>
      </c>
    </row>
    <row r="288" spans="1:18" x14ac:dyDescent="0.25">
      <c r="A288" s="9">
        <f t="shared" si="80"/>
        <v>-2.9365937104249423E-2</v>
      </c>
      <c r="B288" s="88">
        <f>IF(Sample5!K294&gt;0,Sample5!K294, )</f>
        <v>2.9365937104249423E-2</v>
      </c>
      <c r="C288" s="88">
        <f>IF(Sample5!L294&gt;0,Sample5!L294,"")</f>
        <v>0.69669821991519587</v>
      </c>
      <c r="D288" s="88" t="str">
        <f>IF(Sample5!M294&gt;0,Sample5!M294,)</f>
        <v/>
      </c>
      <c r="E288" s="162">
        <f t="shared" si="71"/>
        <v>0.42936593710424942</v>
      </c>
      <c r="F288" s="162">
        <f t="shared" si="72"/>
        <v>2.8210388735485134E-2</v>
      </c>
      <c r="G288" s="162">
        <f t="shared" si="73"/>
        <v>1.0316073852881108E-3</v>
      </c>
      <c r="H288" s="162">
        <f t="shared" si="74"/>
        <v>1.2394098347617843E-4</v>
      </c>
      <c r="I288" s="162">
        <f t="shared" si="75"/>
        <v>2.9241996120773245E-2</v>
      </c>
      <c r="J288" s="162">
        <f t="shared" si="81"/>
        <v>1.2394098347617843E-4</v>
      </c>
      <c r="K288" s="162">
        <f t="shared" si="76"/>
        <v>2.4330871743354173E-6</v>
      </c>
      <c r="L288" s="59">
        <f t="shared" si="77"/>
        <v>0</v>
      </c>
      <c r="M288" s="162">
        <f t="shared" si="82"/>
        <v>0.69653843314106678</v>
      </c>
      <c r="N288" s="99">
        <f t="shared" si="78"/>
        <v>2.5531813186580589E-8</v>
      </c>
      <c r="O288" s="100">
        <f t="shared" si="83"/>
        <v>5.0321090419158537E-7</v>
      </c>
      <c r="P288" s="100">
        <f t="shared" si="84"/>
        <v>1.523688369753355E-8</v>
      </c>
      <c r="Q288" s="11">
        <v>286</v>
      </c>
      <c r="R288" s="9">
        <f t="shared" si="79"/>
        <v>0.69647792094747052</v>
      </c>
    </row>
    <row r="289" spans="1:18" x14ac:dyDescent="0.25">
      <c r="A289" s="9">
        <f t="shared" si="80"/>
        <v>-2.9233329576119984E-2</v>
      </c>
      <c r="B289" s="88">
        <f>IF(Sample5!K295&gt;0,Sample5!K295, )</f>
        <v>2.9233329576119984E-2</v>
      </c>
      <c r="C289" s="88">
        <f>IF(Sample5!L295&gt;0,Sample5!L295,"")</f>
        <v>0.69694542419381433</v>
      </c>
      <c r="D289" s="88" t="str">
        <f>IF(Sample5!M295&gt;0,Sample5!M295,)</f>
        <v/>
      </c>
      <c r="E289" s="162">
        <f t="shared" si="71"/>
        <v>0.42923332957611998</v>
      </c>
      <c r="F289" s="162">
        <f t="shared" si="72"/>
        <v>2.8086014599738765E-2</v>
      </c>
      <c r="G289" s="162">
        <f t="shared" si="73"/>
        <v>1.0240116044508384E-3</v>
      </c>
      <c r="H289" s="162">
        <f t="shared" si="74"/>
        <v>1.2330337193038055E-4</v>
      </c>
      <c r="I289" s="162">
        <f t="shared" si="75"/>
        <v>2.9110026204189603E-2</v>
      </c>
      <c r="J289" s="162">
        <f t="shared" si="81"/>
        <v>1.2330337193038055E-4</v>
      </c>
      <c r="K289" s="162">
        <f t="shared" si="76"/>
        <v>2.4227256382211524E-6</v>
      </c>
      <c r="L289" s="59">
        <f t="shared" si="77"/>
        <v>0</v>
      </c>
      <c r="M289" s="162">
        <f t="shared" si="82"/>
        <v>0.69653692929988376</v>
      </c>
      <c r="N289" s="99">
        <f t="shared" si="78"/>
        <v>1.6686807836735393E-7</v>
      </c>
      <c r="O289" s="100">
        <f t="shared" si="83"/>
        <v>4.9978542846777738E-7</v>
      </c>
      <c r="P289" s="100">
        <f t="shared" si="84"/>
        <v>1.5080720857732771E-8</v>
      </c>
      <c r="Q289" s="11">
        <v>287</v>
      </c>
      <c r="R289" s="9">
        <f t="shared" si="79"/>
        <v>0.69647672840987906</v>
      </c>
    </row>
    <row r="290" spans="1:18" x14ac:dyDescent="0.25">
      <c r="A290" s="9">
        <f t="shared" si="80"/>
        <v>-2.9034418283925917E-2</v>
      </c>
      <c r="B290" s="88">
        <f>IF(Sample5!K296&gt;0,Sample5!K296, )</f>
        <v>2.9034418283925917E-2</v>
      </c>
      <c r="C290" s="88">
        <f>IF(Sample5!L296&gt;0,Sample5!L296,"")</f>
        <v>0.69669821991519587</v>
      </c>
      <c r="D290" s="88" t="str">
        <f>IF(Sample5!M296&gt;0,Sample5!M296,)</f>
        <v/>
      </c>
      <c r="E290" s="162">
        <f t="shared" si="71"/>
        <v>0.42903441828392597</v>
      </c>
      <c r="F290" s="162">
        <f t="shared" si="72"/>
        <v>2.7899350266867032E-2</v>
      </c>
      <c r="G290" s="162">
        <f t="shared" si="73"/>
        <v>1.012719554486799E-3</v>
      </c>
      <c r="H290" s="162">
        <f t="shared" si="74"/>
        <v>1.2234846257208609E-4</v>
      </c>
      <c r="I290" s="162">
        <f t="shared" si="75"/>
        <v>2.8912069821353831E-2</v>
      </c>
      <c r="J290" s="162">
        <f t="shared" si="81"/>
        <v>1.2234846257208609E-4</v>
      </c>
      <c r="K290" s="162">
        <f t="shared" si="76"/>
        <v>2.4072660075912441E-6</v>
      </c>
      <c r="L290" s="59">
        <f t="shared" si="77"/>
        <v>0</v>
      </c>
      <c r="M290" s="162">
        <f t="shared" si="82"/>
        <v>0.69653469022888936</v>
      </c>
      <c r="N290" s="99">
        <f t="shared" si="78"/>
        <v>2.6741958303504652E-8</v>
      </c>
      <c r="O290" s="100">
        <f t="shared" si="83"/>
        <v>4.9469088597415298E-7</v>
      </c>
      <c r="P290" s="100">
        <f t="shared" si="84"/>
        <v>1.4848341674131097E-8</v>
      </c>
      <c r="Q290" s="11">
        <v>288</v>
      </c>
      <c r="R290" s="9">
        <f t="shared" si="79"/>
        <v>0.69647495555803463</v>
      </c>
    </row>
    <row r="291" spans="1:18" x14ac:dyDescent="0.25">
      <c r="A291" s="9">
        <f t="shared" si="80"/>
        <v>-2.8901810755796665E-2</v>
      </c>
      <c r="B291" s="88">
        <f>IF(Sample5!K297&gt;0,Sample5!K297, )</f>
        <v>2.8901810755796665E-2</v>
      </c>
      <c r="C291" s="88">
        <f>IF(Sample5!L297&gt;0,Sample5!L297,"")</f>
        <v>0.69633174430704037</v>
      </c>
      <c r="D291" s="88" t="str">
        <f>IF(Sample5!M297&gt;0,Sample5!M297,)</f>
        <v/>
      </c>
      <c r="E291" s="162">
        <f t="shared" si="71"/>
        <v>0.4289018107557967</v>
      </c>
      <c r="F291" s="162">
        <f t="shared" si="72"/>
        <v>2.7774839157429565E-2</v>
      </c>
      <c r="G291" s="162">
        <f t="shared" si="73"/>
        <v>1.0052587389339541E-3</v>
      </c>
      <c r="H291" s="162">
        <f t="shared" si="74"/>
        <v>1.2171285943314569E-4</v>
      </c>
      <c r="I291" s="162">
        <f t="shared" si="75"/>
        <v>2.8780097896363519E-2</v>
      </c>
      <c r="J291" s="162">
        <f t="shared" si="81"/>
        <v>1.2171285943314569E-4</v>
      </c>
      <c r="K291" s="162">
        <f t="shared" si="76"/>
        <v>2.3970144291629893E-6</v>
      </c>
      <c r="L291" s="59">
        <f t="shared" si="77"/>
        <v>0</v>
      </c>
      <c r="M291" s="162">
        <f t="shared" si="82"/>
        <v>0.69653320855782841</v>
      </c>
      <c r="N291" s="99">
        <f t="shared" si="78"/>
        <v>4.0587844345586891E-8</v>
      </c>
      <c r="O291" s="100">
        <f t="shared" si="83"/>
        <v>4.9132340729349147E-7</v>
      </c>
      <c r="P291" s="100">
        <f t="shared" si="84"/>
        <v>1.4694660796466982E-8</v>
      </c>
      <c r="Q291" s="11">
        <v>289</v>
      </c>
      <c r="R291" s="9">
        <f t="shared" si="79"/>
        <v>0.69647378420999284</v>
      </c>
    </row>
    <row r="292" spans="1:18" x14ac:dyDescent="0.25">
      <c r="A292" s="9">
        <f t="shared" si="80"/>
        <v>-2.8835506991731853E-2</v>
      </c>
      <c r="B292" s="88">
        <f>IF(Sample5!K298&gt;0,Sample5!K298, )</f>
        <v>2.8835506991731853E-2</v>
      </c>
      <c r="C292" s="88">
        <f>IF(Sample5!L298&gt;0,Sample5!L298,"")</f>
        <v>0.69682340146938981</v>
      </c>
      <c r="D292" s="88" t="str">
        <f>IF(Sample5!M298&gt;0,Sample5!M298,)</f>
        <v/>
      </c>
      <c r="E292" s="162">
        <f t="shared" si="71"/>
        <v>0.4288355069917319</v>
      </c>
      <c r="F292" s="162">
        <f t="shared" si="72"/>
        <v>2.771256327245894E-2</v>
      </c>
      <c r="G292" s="162">
        <f t="shared" si="73"/>
        <v>1.0015483610453443E-3</v>
      </c>
      <c r="H292" s="162">
        <f t="shared" si="74"/>
        <v>1.2139535822756897E-4</v>
      </c>
      <c r="I292" s="162">
        <f t="shared" si="75"/>
        <v>2.8714111633504284E-2</v>
      </c>
      <c r="J292" s="162">
        <f t="shared" si="81"/>
        <v>1.2139535822756897E-4</v>
      </c>
      <c r="K292" s="162">
        <f t="shared" si="76"/>
        <v>2.391905022461182E-6</v>
      </c>
      <c r="L292" s="59">
        <f t="shared" si="77"/>
        <v>0</v>
      </c>
      <c r="M292" s="162">
        <f t="shared" si="82"/>
        <v>0.69653247101363824</v>
      </c>
      <c r="N292" s="99">
        <f t="shared" si="78"/>
        <v>8.4640530083816331E-8</v>
      </c>
      <c r="O292" s="100">
        <f t="shared" si="83"/>
        <v>4.896482738365213E-7</v>
      </c>
      <c r="P292" s="100">
        <f t="shared" si="84"/>
        <v>1.4618190699416078E-8</v>
      </c>
      <c r="Q292" s="11">
        <v>290</v>
      </c>
      <c r="R292" s="9">
        <f t="shared" si="79"/>
        <v>0.6964732016806644</v>
      </c>
    </row>
    <row r="293" spans="1:18" x14ac:dyDescent="0.25">
      <c r="A293" s="9">
        <f t="shared" si="80"/>
        <v>-2.8702899463602601E-2</v>
      </c>
      <c r="B293" s="88">
        <f>IF(Sample5!K299&gt;0,Sample5!K299, )</f>
        <v>2.8702899463602601E-2</v>
      </c>
      <c r="C293" s="88">
        <f>IF(Sample5!L299&gt;0,Sample5!L299,"")</f>
        <v>0.69682340146938981</v>
      </c>
      <c r="D293" s="88" t="str">
        <f>IF(Sample5!M299&gt;0,Sample5!M299,)</f>
        <v/>
      </c>
      <c r="E293" s="162">
        <f t="shared" si="71"/>
        <v>0.42870289946360263</v>
      </c>
      <c r="F293" s="162">
        <f t="shared" si="72"/>
        <v>2.7587971067379292E-2</v>
      </c>
      <c r="G293" s="162">
        <f t="shared" si="73"/>
        <v>9.9416744062028398E-4</v>
      </c>
      <c r="H293" s="162">
        <f t="shared" si="74"/>
        <v>1.207609556030248E-4</v>
      </c>
      <c r="I293" s="162">
        <f t="shared" si="75"/>
        <v>2.8582138507999576E-2</v>
      </c>
      <c r="J293" s="162">
        <f t="shared" si="81"/>
        <v>1.207609556030248E-4</v>
      </c>
      <c r="K293" s="162">
        <f t="shared" si="76"/>
        <v>2.381718857783797E-6</v>
      </c>
      <c r="L293" s="59">
        <f t="shared" si="77"/>
        <v>0</v>
      </c>
      <c r="M293" s="162">
        <f t="shared" si="82"/>
        <v>0.69653100247224409</v>
      </c>
      <c r="N293" s="99">
        <f t="shared" si="78"/>
        <v>8.5497173531826504E-8</v>
      </c>
      <c r="O293" s="100">
        <f t="shared" si="83"/>
        <v>4.8631512098814176E-7</v>
      </c>
      <c r="P293" s="100">
        <f t="shared" si="84"/>
        <v>1.4465989143083173E-8</v>
      </c>
      <c r="Q293" s="11">
        <v>291</v>
      </c>
      <c r="R293" s="9">
        <f t="shared" si="79"/>
        <v>0.6964720428761576</v>
      </c>
    </row>
    <row r="294" spans="1:18" x14ac:dyDescent="0.25">
      <c r="A294" s="9">
        <f t="shared" si="80"/>
        <v>-2.8570291935473162E-2</v>
      </c>
      <c r="B294" s="88">
        <f>IF(Sample5!K300&gt;0,Sample5!K300, )</f>
        <v>2.8570291935473162E-2</v>
      </c>
      <c r="C294" s="88">
        <f>IF(Sample5!L300&gt;0,Sample5!L300,"")</f>
        <v>0.69633174430704037</v>
      </c>
      <c r="D294" s="88" t="str">
        <f>IF(Sample5!M300&gt;0,Sample5!M300,)</f>
        <v/>
      </c>
      <c r="E294" s="162">
        <f t="shared" si="71"/>
        <v>0.42857029193547319</v>
      </c>
      <c r="F294" s="162">
        <f t="shared" si="72"/>
        <v>2.7463325247743454E-2</v>
      </c>
      <c r="G294" s="162">
        <f t="shared" si="73"/>
        <v>9.8683933628782028E-4</v>
      </c>
      <c r="H294" s="162">
        <f t="shared" si="74"/>
        <v>1.2012735144188713E-4</v>
      </c>
      <c r="I294" s="162">
        <f t="shared" si="75"/>
        <v>2.8450164584031275E-2</v>
      </c>
      <c r="J294" s="162">
        <f t="shared" si="81"/>
        <v>1.2012735144188713E-4</v>
      </c>
      <c r="K294" s="162">
        <f t="shared" si="76"/>
        <v>2.3715760702514168E-6</v>
      </c>
      <c r="L294" s="59">
        <f t="shared" si="77"/>
        <v>0</v>
      </c>
      <c r="M294" s="162">
        <f t="shared" si="82"/>
        <v>0.69652954261281352</v>
      </c>
      <c r="N294" s="99">
        <f t="shared" si="78"/>
        <v>3.9124169766730847E-8</v>
      </c>
      <c r="O294" s="100">
        <f t="shared" si="83"/>
        <v>4.8300465742582954E-7</v>
      </c>
      <c r="P294" s="100">
        <f t="shared" si="84"/>
        <v>1.4314769717480436E-8</v>
      </c>
      <c r="Q294" s="11">
        <v>292</v>
      </c>
      <c r="R294" s="9">
        <f t="shared" si="79"/>
        <v>0.69647089236377746</v>
      </c>
    </row>
    <row r="295" spans="1:18" x14ac:dyDescent="0.25">
      <c r="A295" s="9">
        <f t="shared" si="80"/>
        <v>-2.843768440734391E-2</v>
      </c>
      <c r="B295" s="88">
        <f>IF(Sample5!K301&gt;0,Sample5!K301, )</f>
        <v>2.843768440734391E-2</v>
      </c>
      <c r="C295" s="88">
        <f>IF(Sample5!L301&gt;0,Sample5!L301,"")</f>
        <v>0.69657596110376585</v>
      </c>
      <c r="D295" s="88" t="str">
        <f>IF(Sample5!M301&gt;0,Sample5!M301,)</f>
        <v/>
      </c>
      <c r="E295" s="162">
        <f t="shared" si="71"/>
        <v>0.42843768440734392</v>
      </c>
      <c r="F295" s="162">
        <f t="shared" si="72"/>
        <v>2.7338626170483937E-2</v>
      </c>
      <c r="G295" s="162">
        <f t="shared" si="73"/>
        <v>9.7956369261508955E-4</v>
      </c>
      <c r="H295" s="162">
        <f t="shared" si="74"/>
        <v>1.1949454424488304E-4</v>
      </c>
      <c r="I295" s="162">
        <f t="shared" si="75"/>
        <v>2.8318189863099027E-2</v>
      </c>
      <c r="J295" s="162">
        <f t="shared" si="81"/>
        <v>1.1949454424488304E-4</v>
      </c>
      <c r="K295" s="162">
        <f t="shared" si="76"/>
        <v>2.3614764751393594E-6</v>
      </c>
      <c r="L295" s="59">
        <f t="shared" si="77"/>
        <v>0</v>
      </c>
      <c r="M295" s="162">
        <f t="shared" si="82"/>
        <v>0.69652809137881144</v>
      </c>
      <c r="N295" s="99">
        <f t="shared" si="78"/>
        <v>2.291510567210672E-9</v>
      </c>
      <c r="O295" s="100">
        <f t="shared" si="83"/>
        <v>4.7971672870768962E-7</v>
      </c>
      <c r="P295" s="100">
        <f t="shared" si="84"/>
        <v>1.4164529168704968E-8</v>
      </c>
      <c r="Q295" s="11">
        <v>293</v>
      </c>
      <c r="R295" s="9">
        <f t="shared" si="79"/>
        <v>0.69646975008772083</v>
      </c>
    </row>
    <row r="296" spans="1:18" x14ac:dyDescent="0.25">
      <c r="A296" s="9">
        <f t="shared" si="80"/>
        <v>-2.8305076879214471E-2</v>
      </c>
      <c r="B296" s="88">
        <f>IF(Sample5!K302&gt;0,Sample5!K302, )</f>
        <v>2.8305076879214471E-2</v>
      </c>
      <c r="C296" s="88">
        <f>IF(Sample5!L302&gt;0,Sample5!L302,"")</f>
        <v>0.69670112069070411</v>
      </c>
      <c r="D296" s="88" t="str">
        <f>IF(Sample5!M302&gt;0,Sample5!M302,)</f>
        <v/>
      </c>
      <c r="E296" s="162">
        <f t="shared" si="71"/>
        <v>0.42830507687921449</v>
      </c>
      <c r="F296" s="162">
        <f t="shared" si="72"/>
        <v>2.7213874190456178E-2</v>
      </c>
      <c r="G296" s="162">
        <f t="shared" si="73"/>
        <v>9.7234015624180631E-4</v>
      </c>
      <c r="H296" s="162">
        <f t="shared" si="74"/>
        <v>1.188625325164866E-4</v>
      </c>
      <c r="I296" s="162">
        <f t="shared" si="75"/>
        <v>2.8186214346697984E-2</v>
      </c>
      <c r="J296" s="162">
        <f t="shared" si="81"/>
        <v>1.188625325164866E-4</v>
      </c>
      <c r="K296" s="162">
        <f t="shared" si="76"/>
        <v>2.3514198885503649E-6</v>
      </c>
      <c r="L296" s="59">
        <f t="shared" si="77"/>
        <v>0</v>
      </c>
      <c r="M296" s="162">
        <f t="shared" si="82"/>
        <v>0.69652664871403014</v>
      </c>
      <c r="N296" s="99">
        <f t="shared" si="78"/>
        <v>3.0440470644523481E-8</v>
      </c>
      <c r="O296" s="100">
        <f t="shared" si="83"/>
        <v>4.764511814305009E-7</v>
      </c>
      <c r="P296" s="100">
        <f t="shared" si="84"/>
        <v>1.4015264253870518E-8</v>
      </c>
      <c r="Q296" s="11">
        <v>294</v>
      </c>
      <c r="R296" s="9">
        <f t="shared" si="79"/>
        <v>0.6964686159925102</v>
      </c>
    </row>
    <row r="297" spans="1:18" x14ac:dyDescent="0.25">
      <c r="A297" s="9">
        <f t="shared" si="80"/>
        <v>-2.8172469351085031E-2</v>
      </c>
      <c r="B297" s="88">
        <f>IF(Sample5!K303&gt;0,Sample5!K303, )</f>
        <v>2.8172469351085031E-2</v>
      </c>
      <c r="C297" s="88">
        <f>IF(Sample5!L303&gt;0,Sample5!L303,"")</f>
        <v>0.69645371302045933</v>
      </c>
      <c r="D297" s="88" t="str">
        <f>IF(Sample5!M303&gt;0,Sample5!M303,)</f>
        <v/>
      </c>
      <c r="E297" s="162">
        <f t="shared" si="71"/>
        <v>0.42817246935108505</v>
      </c>
      <c r="F297" s="162">
        <f t="shared" si="72"/>
        <v>2.7089069660447405E-2</v>
      </c>
      <c r="G297" s="162">
        <f t="shared" si="73"/>
        <v>9.6516837587274848E-4</v>
      </c>
      <c r="H297" s="162">
        <f t="shared" si="74"/>
        <v>1.1823131476487725E-4</v>
      </c>
      <c r="I297" s="162">
        <f t="shared" si="75"/>
        <v>2.8054238036320154E-2</v>
      </c>
      <c r="J297" s="162">
        <f t="shared" si="81"/>
        <v>1.1823131476487725E-4</v>
      </c>
      <c r="K297" s="162">
        <f t="shared" si="76"/>
        <v>2.3414061273318112E-6</v>
      </c>
      <c r="L297" s="59">
        <f t="shared" si="77"/>
        <v>0</v>
      </c>
      <c r="M297" s="162">
        <f t="shared" si="82"/>
        <v>0.69652521456258787</v>
      </c>
      <c r="N297" s="99">
        <f t="shared" si="78"/>
        <v>5.1124705267591083E-9</v>
      </c>
      <c r="O297" s="100">
        <f t="shared" si="83"/>
        <v>4.7320786325127229E-7</v>
      </c>
      <c r="P297" s="100">
        <f t="shared" si="84"/>
        <v>1.3866971741054771E-8</v>
      </c>
      <c r="Q297" s="11">
        <v>295</v>
      </c>
      <c r="R297" s="9">
        <f t="shared" si="79"/>
        <v>0.69646749002299224</v>
      </c>
    </row>
    <row r="298" spans="1:18" x14ac:dyDescent="0.25">
      <c r="A298" s="9">
        <f t="shared" si="80"/>
        <v>-2.8106165587020403E-2</v>
      </c>
      <c r="B298" s="88">
        <f>IF(Sample5!K304&gt;0,Sample5!K304, )</f>
        <v>2.8106165587020403E-2</v>
      </c>
      <c r="C298" s="88">
        <f>IF(Sample5!L304&gt;0,Sample5!L304,"")</f>
        <v>0.69694542419381433</v>
      </c>
      <c r="D298" s="88" t="str">
        <f>IF(Sample5!M304&gt;0,Sample5!M304,)</f>
        <v/>
      </c>
      <c r="E298" s="162">
        <f t="shared" si="71"/>
        <v>0.42810616558702042</v>
      </c>
      <c r="F298" s="162">
        <f t="shared" si="72"/>
        <v>2.7026647798882308E-2</v>
      </c>
      <c r="G298" s="162">
        <f t="shared" si="73"/>
        <v>9.6160178497288126E-4</v>
      </c>
      <c r="H298" s="162">
        <f t="shared" si="74"/>
        <v>1.1791600316521378E-4</v>
      </c>
      <c r="I298" s="162">
        <f t="shared" si="75"/>
        <v>2.798824958385519E-2</v>
      </c>
      <c r="J298" s="162">
        <f t="shared" si="81"/>
        <v>1.1791600316521378E-4</v>
      </c>
      <c r="K298" s="162">
        <f t="shared" si="76"/>
        <v>2.3364152492257808E-6</v>
      </c>
      <c r="L298" s="59">
        <f t="shared" si="77"/>
        <v>0</v>
      </c>
      <c r="M298" s="162">
        <f t="shared" si="82"/>
        <v>0.69652450066199478</v>
      </c>
      <c r="N298" s="99">
        <f t="shared" si="78"/>
        <v>1.7717661963944401E-7</v>
      </c>
      <c r="O298" s="100">
        <f t="shared" si="83"/>
        <v>4.7159449274742684E-7</v>
      </c>
      <c r="P298" s="100">
        <f t="shared" si="84"/>
        <v>1.3793189128425288E-8</v>
      </c>
      <c r="Q298" s="11">
        <v>296</v>
      </c>
      <c r="R298" s="9">
        <f t="shared" si="79"/>
        <v>0.69646693006822102</v>
      </c>
    </row>
    <row r="299" spans="1:18" x14ac:dyDescent="0.25">
      <c r="A299" s="9">
        <f t="shared" si="80"/>
        <v>-2.7973558058890964E-2</v>
      </c>
      <c r="B299" s="88">
        <f>IF(Sample5!K305&gt;0,Sample5!K305, )</f>
        <v>2.7973558058890964E-2</v>
      </c>
      <c r="C299" s="88">
        <f>IF(Sample5!L305&gt;0,Sample5!L305,"")</f>
        <v>0.69633174430704037</v>
      </c>
      <c r="D299" s="88" t="str">
        <f>IF(Sample5!M305&gt;0,Sample5!M305,)</f>
        <v/>
      </c>
      <c r="E299" s="162">
        <f t="shared" si="71"/>
        <v>0.42797355805889098</v>
      </c>
      <c r="F299" s="162">
        <f t="shared" si="72"/>
        <v>2.6901765100870736E-2</v>
      </c>
      <c r="G299" s="162">
        <f t="shared" si="73"/>
        <v>9.5450698443042686E-4</v>
      </c>
      <c r="H299" s="162">
        <f t="shared" si="74"/>
        <v>1.1728597358980075E-4</v>
      </c>
      <c r="I299" s="162">
        <f t="shared" si="75"/>
        <v>2.7856272085301163E-2</v>
      </c>
      <c r="J299" s="162">
        <f t="shared" si="81"/>
        <v>1.1728597358980075E-4</v>
      </c>
      <c r="K299" s="162">
        <f t="shared" si="76"/>
        <v>2.3264653844039473E-6</v>
      </c>
      <c r="L299" s="59">
        <f t="shared" si="77"/>
        <v>0</v>
      </c>
      <c r="M299" s="162">
        <f t="shared" si="82"/>
        <v>0.69652307917649325</v>
      </c>
      <c r="N299" s="99">
        <f t="shared" si="78"/>
        <v>3.6609032268552938E-8</v>
      </c>
      <c r="O299" s="100">
        <f t="shared" si="83"/>
        <v>4.6838423482177985E-7</v>
      </c>
      <c r="P299" s="100">
        <f t="shared" si="84"/>
        <v>1.3646349182708495E-8</v>
      </c>
      <c r="Q299" s="11">
        <v>297</v>
      </c>
      <c r="R299" s="9">
        <f t="shared" si="79"/>
        <v>0.69646581618453585</v>
      </c>
    </row>
    <row r="300" spans="1:18" x14ac:dyDescent="0.25">
      <c r="A300" s="9">
        <f t="shared" si="80"/>
        <v>-2.7840950530761712E-2</v>
      </c>
      <c r="B300" s="88">
        <f>IF(Sample5!K306&gt;0,Sample5!K306, )</f>
        <v>2.7840950530761712E-2</v>
      </c>
      <c r="C300" s="88">
        <f>IF(Sample5!L306&gt;0,Sample5!L306,"")</f>
        <v>0.69682340146938981</v>
      </c>
      <c r="D300" s="88" t="str">
        <f>IF(Sample5!M306&gt;0,Sample5!M306,)</f>
        <v/>
      </c>
      <c r="E300" s="162">
        <f t="shared" si="71"/>
        <v>0.42784095053076171</v>
      </c>
      <c r="F300" s="162">
        <f t="shared" si="72"/>
        <v>2.6776830725844636E-2</v>
      </c>
      <c r="G300" s="162">
        <f t="shared" si="73"/>
        <v>9.4746307063918109E-4</v>
      </c>
      <c r="H300" s="162">
        <f t="shared" si="74"/>
        <v>1.1665673427789514E-4</v>
      </c>
      <c r="I300" s="162">
        <f t="shared" si="75"/>
        <v>2.7724293796483817E-2</v>
      </c>
      <c r="J300" s="162">
        <f t="shared" si="81"/>
        <v>1.1665673427789514E-4</v>
      </c>
      <c r="K300" s="162">
        <f t="shared" si="76"/>
        <v>2.3165578905288885E-6</v>
      </c>
      <c r="L300" s="59">
        <f t="shared" si="77"/>
        <v>0</v>
      </c>
      <c r="M300" s="162">
        <f t="shared" si="82"/>
        <v>0.69652166606604515</v>
      </c>
      <c r="N300" s="99">
        <f t="shared" si="78"/>
        <v>9.1044253631565046E-8</v>
      </c>
      <c r="O300" s="100">
        <f t="shared" si="83"/>
        <v>4.6519582964042999E-7</v>
      </c>
      <c r="P300" s="100">
        <f t="shared" si="84"/>
        <v>1.3500473606972251E-8</v>
      </c>
      <c r="Q300" s="11">
        <v>298</v>
      </c>
      <c r="R300" s="9">
        <f t="shared" si="79"/>
        <v>0.69646471029007062</v>
      </c>
    </row>
    <row r="301" spans="1:18" x14ac:dyDescent="0.25">
      <c r="A301" s="9">
        <f t="shared" si="80"/>
        <v>-2.77746467666969E-2</v>
      </c>
      <c r="B301" s="88">
        <f>IF(Sample5!K307&gt;0,Sample5!K307, )</f>
        <v>2.77746467666969E-2</v>
      </c>
      <c r="C301" s="88">
        <f>IF(Sample5!L307&gt;0,Sample5!L307,"")</f>
        <v>0.69669821991519587</v>
      </c>
      <c r="D301" s="88" t="str">
        <f>IF(Sample5!M307&gt;0,Sample5!M307,)</f>
        <v/>
      </c>
      <c r="E301" s="162">
        <f t="shared" si="71"/>
        <v>0.42777464676669691</v>
      </c>
      <c r="F301" s="162">
        <f t="shared" si="72"/>
        <v>2.6714344267532372E-2</v>
      </c>
      <c r="G301" s="162">
        <f t="shared" si="73"/>
        <v>9.4396008865607617E-4</v>
      </c>
      <c r="H301" s="162">
        <f t="shared" si="74"/>
        <v>1.1634241050845207E-4</v>
      </c>
      <c r="I301" s="162">
        <f t="shared" si="75"/>
        <v>2.7658304356188448E-2</v>
      </c>
      <c r="J301" s="162">
        <f t="shared" si="81"/>
        <v>1.1634241050845207E-4</v>
      </c>
      <c r="K301" s="162">
        <f t="shared" si="76"/>
        <v>2.311619976280423E-6</v>
      </c>
      <c r="L301" s="59">
        <f t="shared" si="77"/>
        <v>0</v>
      </c>
      <c r="M301" s="162">
        <f t="shared" si="82"/>
        <v>0.69652096263434415</v>
      </c>
      <c r="N301" s="99">
        <f t="shared" si="78"/>
        <v>3.1420143614944473E-8</v>
      </c>
      <c r="O301" s="100">
        <f t="shared" si="83"/>
        <v>4.6360977530076635E-7</v>
      </c>
      <c r="P301" s="100">
        <f t="shared" si="84"/>
        <v>1.3427896459353387E-8</v>
      </c>
      <c r="Q301" s="11">
        <v>299</v>
      </c>
      <c r="R301" s="9">
        <f t="shared" si="79"/>
        <v>0.69646416032189928</v>
      </c>
    </row>
    <row r="302" spans="1:18" x14ac:dyDescent="0.25">
      <c r="A302" s="9">
        <f t="shared" si="80"/>
        <v>-2.7642039238567648E-2</v>
      </c>
      <c r="B302" s="88">
        <f>IF(Sample5!K308&gt;0,Sample5!K308, )</f>
        <v>2.7642039238567648E-2</v>
      </c>
      <c r="C302" s="88">
        <f>IF(Sample5!L308&gt;0,Sample5!L308,"")</f>
        <v>0.69657596110376585</v>
      </c>
      <c r="D302" s="88" t="str">
        <f>IF(Sample5!M308&gt;0,Sample5!M308,)</f>
        <v/>
      </c>
      <c r="E302" s="162">
        <f t="shared" si="71"/>
        <v>0.42764203923856769</v>
      </c>
      <c r="F302" s="162">
        <f t="shared" si="72"/>
        <v>2.6589333024359695E-2</v>
      </c>
      <c r="G302" s="162">
        <f t="shared" si="73"/>
        <v>9.3699186038792223E-4</v>
      </c>
      <c r="H302" s="162">
        <f t="shared" si="74"/>
        <v>1.157143538200317E-4</v>
      </c>
      <c r="I302" s="162">
        <f t="shared" si="75"/>
        <v>2.7526324884747617E-2</v>
      </c>
      <c r="J302" s="162">
        <f t="shared" si="81"/>
        <v>1.157143538200317E-4</v>
      </c>
      <c r="K302" s="162">
        <f t="shared" si="76"/>
        <v>2.3017757007726881E-6</v>
      </c>
      <c r="L302" s="59">
        <f t="shared" si="77"/>
        <v>0</v>
      </c>
      <c r="M302" s="162">
        <f t="shared" si="82"/>
        <v>0.69651956198392007</v>
      </c>
      <c r="N302" s="99">
        <f t="shared" si="78"/>
        <v>3.1808607193791877E-9</v>
      </c>
      <c r="O302" s="100">
        <f t="shared" si="83"/>
        <v>4.6045387063293661E-7</v>
      </c>
      <c r="P302" s="100">
        <f t="shared" si="84"/>
        <v>1.328346145354602E-8</v>
      </c>
      <c r="Q302" s="11">
        <v>300</v>
      </c>
      <c r="R302" s="9">
        <f t="shared" si="79"/>
        <v>0.69646306631006116</v>
      </c>
    </row>
    <row r="303" spans="1:18" x14ac:dyDescent="0.25">
      <c r="A303" s="9">
        <f t="shared" si="80"/>
        <v>-2.7509431710438209E-2</v>
      </c>
      <c r="B303" s="88">
        <f>IF(Sample5!K309&gt;0,Sample5!K309, )</f>
        <v>2.7509431710438209E-2</v>
      </c>
      <c r="C303" s="88">
        <f>IF(Sample5!L309&gt;0,Sample5!L309,"")</f>
        <v>0.69645371302045933</v>
      </c>
      <c r="D303" s="88" t="str">
        <f>IF(Sample5!M309&gt;0,Sample5!M309,)</f>
        <v/>
      </c>
      <c r="E303" s="162">
        <f t="shared" si="71"/>
        <v>0.4275094317104382</v>
      </c>
      <c r="F303" s="162">
        <f t="shared" si="72"/>
        <v>2.6464270964375425E-2</v>
      </c>
      <c r="G303" s="162">
        <f t="shared" si="73"/>
        <v>9.3007366235796363E-4</v>
      </c>
      <c r="H303" s="162">
        <f t="shared" si="74"/>
        <v>1.1508708370482068E-4</v>
      </c>
      <c r="I303" s="162">
        <f t="shared" si="75"/>
        <v>2.7394344626733388E-2</v>
      </c>
      <c r="J303" s="162">
        <f t="shared" si="81"/>
        <v>1.1508708370482068E-4</v>
      </c>
      <c r="K303" s="162">
        <f t="shared" si="76"/>
        <v>2.2919733465939136E-6</v>
      </c>
      <c r="L303" s="59">
        <f t="shared" si="77"/>
        <v>0</v>
      </c>
      <c r="M303" s="162">
        <f t="shared" si="82"/>
        <v>0.69651816957227508</v>
      </c>
      <c r="N303" s="99">
        <f t="shared" si="78"/>
        <v>4.1546470719764996E-9</v>
      </c>
      <c r="O303" s="100">
        <f t="shared" si="83"/>
        <v>4.5731944873006212E-7</v>
      </c>
      <c r="P303" s="100">
        <f t="shared" si="84"/>
        <v>1.313998285340691E-8</v>
      </c>
      <c r="Q303" s="11">
        <v>301</v>
      </c>
      <c r="R303" s="9">
        <f t="shared" si="79"/>
        <v>0.69646198015297045</v>
      </c>
    </row>
    <row r="304" spans="1:18" x14ac:dyDescent="0.25">
      <c r="A304" s="9">
        <f t="shared" si="80"/>
        <v>-2.7443127946373581E-2</v>
      </c>
      <c r="B304" s="88">
        <f>IF(Sample5!K310&gt;0,Sample5!K310, )</f>
        <v>2.7443127946373581E-2</v>
      </c>
      <c r="C304" s="88">
        <f>IF(Sample5!L310&gt;0,Sample5!L310,"")</f>
        <v>0.69657885064206926</v>
      </c>
      <c r="D304" s="88" t="str">
        <f>IF(Sample5!M310&gt;0,Sample5!M310,)</f>
        <v/>
      </c>
      <c r="E304" s="162">
        <f t="shared" si="71"/>
        <v>0.42744312794637362</v>
      </c>
      <c r="F304" s="162">
        <f t="shared" si="72"/>
        <v>2.6401720984575008E-2</v>
      </c>
      <c r="G304" s="162">
        <f t="shared" si="73"/>
        <v>9.2663321864584064E-4</v>
      </c>
      <c r="H304" s="162">
        <f t="shared" si="74"/>
        <v>1.1477374315273237E-4</v>
      </c>
      <c r="I304" s="162">
        <f t="shared" si="75"/>
        <v>2.7328354203220849E-2</v>
      </c>
      <c r="J304" s="162">
        <f t="shared" si="81"/>
        <v>1.1477374315273237E-4</v>
      </c>
      <c r="K304" s="162">
        <f t="shared" si="76"/>
        <v>2.2870878341893709E-6</v>
      </c>
      <c r="L304" s="59">
        <f t="shared" si="77"/>
        <v>0</v>
      </c>
      <c r="M304" s="162">
        <f t="shared" si="82"/>
        <v>0.69651747643912276</v>
      </c>
      <c r="N304" s="99">
        <f t="shared" si="78"/>
        <v>3.7667927873176628E-9</v>
      </c>
      <c r="O304" s="100">
        <f t="shared" si="83"/>
        <v>4.5576024807178334E-7</v>
      </c>
      <c r="P304" s="100">
        <f t="shared" si="84"/>
        <v>1.3068601215390271E-8</v>
      </c>
      <c r="Q304" s="11">
        <v>302</v>
      </c>
      <c r="R304" s="9">
        <f t="shared" si="79"/>
        <v>0.69646144000330767</v>
      </c>
    </row>
    <row r="305" spans="1:18" x14ac:dyDescent="0.25">
      <c r="A305" s="9">
        <f t="shared" si="80"/>
        <v>-2.7310520418244142E-2</v>
      </c>
      <c r="B305" s="88">
        <f>IF(Sample5!K311&gt;0,Sample5!K311, )</f>
        <v>2.7310520418244142E-2</v>
      </c>
      <c r="C305" s="88">
        <f>IF(Sample5!L311&gt;0,Sample5!L311,"")</f>
        <v>0.69657885064206926</v>
      </c>
      <c r="D305" s="88" t="str">
        <f>IF(Sample5!M311&gt;0,Sample5!M311,)</f>
        <v/>
      </c>
      <c r="E305" s="162">
        <f t="shared" si="71"/>
        <v>0.42731052041824419</v>
      </c>
      <c r="F305" s="162">
        <f t="shared" si="72"/>
        <v>2.6276583337246279E-2</v>
      </c>
      <c r="G305" s="162">
        <f t="shared" si="73"/>
        <v>9.1978943085513701E-4</v>
      </c>
      <c r="H305" s="162">
        <f t="shared" si="74"/>
        <v>1.1414765014272632E-4</v>
      </c>
      <c r="I305" s="162">
        <f t="shared" si="75"/>
        <v>2.7196372768101416E-2</v>
      </c>
      <c r="J305" s="162">
        <f t="shared" si="81"/>
        <v>1.1414765014272632E-4</v>
      </c>
      <c r="K305" s="162">
        <f t="shared" si="76"/>
        <v>2.2773480275469991E-6</v>
      </c>
      <c r="L305" s="59">
        <f t="shared" si="77"/>
        <v>0</v>
      </c>
      <c r="M305" s="162">
        <f t="shared" si="82"/>
        <v>0.69651609628458799</v>
      </c>
      <c r="N305" s="99">
        <f t="shared" si="78"/>
        <v>3.938109382886402E-9</v>
      </c>
      <c r="O305" s="100">
        <f t="shared" si="83"/>
        <v>4.5265777642844256E-7</v>
      </c>
      <c r="P305" s="100">
        <f t="shared" si="84"/>
        <v>1.2926551289172531E-8</v>
      </c>
      <c r="Q305" s="11">
        <v>303</v>
      </c>
      <c r="R305" s="9">
        <f t="shared" si="79"/>
        <v>0.69646036552862445</v>
      </c>
    </row>
    <row r="306" spans="1:18" x14ac:dyDescent="0.25">
      <c r="A306" s="9">
        <f t="shared" si="80"/>
        <v>-2.7177912890114703E-2</v>
      </c>
      <c r="B306" s="88">
        <f>IF(Sample5!K312&gt;0,Sample5!K312, )</f>
        <v>2.7177912890114703E-2</v>
      </c>
      <c r="C306" s="88">
        <f>IF(Sample5!L312&gt;0,Sample5!L312,"")</f>
        <v>0.6964508015168277</v>
      </c>
      <c r="D306" s="88" t="str">
        <f>IF(Sample5!M312&gt;0,Sample5!M312,)</f>
        <v/>
      </c>
      <c r="E306" s="162">
        <f t="shared" si="71"/>
        <v>0.42717791289011475</v>
      </c>
      <c r="F306" s="162">
        <f t="shared" si="72"/>
        <v>2.6151395720667416E-2</v>
      </c>
      <c r="G306" s="162">
        <f t="shared" si="73"/>
        <v>9.1299482940884052E-4</v>
      </c>
      <c r="H306" s="162">
        <f t="shared" si="74"/>
        <v>1.1352234003844663E-4</v>
      </c>
      <c r="I306" s="162">
        <f t="shared" si="75"/>
        <v>2.7064390550076256E-2</v>
      </c>
      <c r="J306" s="162">
        <f t="shared" si="81"/>
        <v>1.1352234003844663E-4</v>
      </c>
      <c r="K306" s="162">
        <f t="shared" si="76"/>
        <v>2.2676496973871892E-6</v>
      </c>
      <c r="L306" s="59">
        <f t="shared" si="77"/>
        <v>0</v>
      </c>
      <c r="M306" s="162">
        <f t="shared" si="82"/>
        <v>0.69651472423455052</v>
      </c>
      <c r="N306" s="99">
        <f t="shared" si="78"/>
        <v>4.0861138410712818E-9</v>
      </c>
      <c r="O306" s="100">
        <f t="shared" si="83"/>
        <v>4.4957642382437786E-7</v>
      </c>
      <c r="P306" s="100">
        <f t="shared" si="84"/>
        <v>1.2785449871448241E-8</v>
      </c>
      <c r="Q306" s="11">
        <v>304</v>
      </c>
      <c r="R306" s="9">
        <f t="shared" si="79"/>
        <v>0.69645929877619739</v>
      </c>
    </row>
    <row r="307" spans="1:18" x14ac:dyDescent="0.25">
      <c r="A307" s="9">
        <f t="shared" si="80"/>
        <v>-2.7111609126050078E-2</v>
      </c>
      <c r="B307" s="88">
        <f>IF(Sample5!K313&gt;0,Sample5!K313, )</f>
        <v>2.7111609126050078E-2</v>
      </c>
      <c r="C307" s="88">
        <f>IF(Sample5!L313&gt;0,Sample5!L313,"")</f>
        <v>0.69657596110376585</v>
      </c>
      <c r="D307" s="88" t="str">
        <f>IF(Sample5!M313&gt;0,Sample5!M313,)</f>
        <v/>
      </c>
      <c r="E307" s="162">
        <f t="shared" si="71"/>
        <v>0.42711160912605012</v>
      </c>
      <c r="F307" s="162">
        <f t="shared" si="72"/>
        <v>2.6088783278834828E-2</v>
      </c>
      <c r="G307" s="162">
        <f t="shared" si="73"/>
        <v>9.0961586909588457E-4</v>
      </c>
      <c r="H307" s="162">
        <f t="shared" si="74"/>
        <v>1.1320997811936628E-4</v>
      </c>
      <c r="I307" s="162">
        <f t="shared" si="75"/>
        <v>2.6998399147930712E-2</v>
      </c>
      <c r="J307" s="162">
        <f t="shared" si="81"/>
        <v>1.1320997811936628E-4</v>
      </c>
      <c r="K307" s="162">
        <f t="shared" si="76"/>
        <v>2.262816030770299E-6</v>
      </c>
      <c r="L307" s="59">
        <f t="shared" si="77"/>
        <v>0</v>
      </c>
      <c r="M307" s="162">
        <f t="shared" si="82"/>
        <v>0.69651404123209371</v>
      </c>
      <c r="N307" s="99">
        <f t="shared" si="78"/>
        <v>3.8340705078948731E-9</v>
      </c>
      <c r="O307" s="100">
        <f t="shared" si="83"/>
        <v>4.4804362220008516E-7</v>
      </c>
      <c r="P307" s="100">
        <f t="shared" si="84"/>
        <v>1.27152538715432E-8</v>
      </c>
      <c r="Q307" s="11">
        <v>305</v>
      </c>
      <c r="R307" s="9">
        <f t="shared" si="79"/>
        <v>0.69645876827942832</v>
      </c>
    </row>
    <row r="308" spans="1:18" x14ac:dyDescent="0.25">
      <c r="A308" s="9">
        <f t="shared" si="80"/>
        <v>-2.6979001597920639E-2</v>
      </c>
      <c r="B308" s="88">
        <f>IF(Sample5!K314&gt;0,Sample5!K314, )</f>
        <v>2.6979001597920639E-2</v>
      </c>
      <c r="C308" s="88">
        <f>IF(Sample5!L314&gt;0,Sample5!L314,"")</f>
        <v>0.69633174430704037</v>
      </c>
      <c r="D308" s="88" t="str">
        <f>IF(Sample5!M314&gt;0,Sample5!M314,)</f>
        <v/>
      </c>
      <c r="E308" s="162">
        <f t="shared" si="71"/>
        <v>0.42697900159792068</v>
      </c>
      <c r="F308" s="162">
        <f t="shared" si="72"/>
        <v>2.5963521336842009E-2</v>
      </c>
      <c r="G308" s="162">
        <f t="shared" si="73"/>
        <v>9.0289442144249332E-4</v>
      </c>
      <c r="H308" s="162">
        <f t="shared" si="74"/>
        <v>1.1258583963613678E-4</v>
      </c>
      <c r="I308" s="162">
        <f t="shared" si="75"/>
        <v>2.6866415758284502E-2</v>
      </c>
      <c r="J308" s="162">
        <f t="shared" si="81"/>
        <v>1.1258583963613678E-4</v>
      </c>
      <c r="K308" s="162">
        <f t="shared" si="76"/>
        <v>2.2531795844317441E-6</v>
      </c>
      <c r="L308" s="59">
        <f t="shared" si="77"/>
        <v>0</v>
      </c>
      <c r="M308" s="162">
        <f t="shared" si="82"/>
        <v>0.69651268123922683</v>
      </c>
      <c r="N308" s="99">
        <f t="shared" si="78"/>
        <v>3.273817342904747E-8</v>
      </c>
      <c r="O308" s="100">
        <f t="shared" si="83"/>
        <v>4.4499367891527529E-7</v>
      </c>
      <c r="P308" s="100">
        <f t="shared" si="84"/>
        <v>1.2575569332001283E-8</v>
      </c>
      <c r="Q308" s="11">
        <v>306</v>
      </c>
      <c r="R308" s="9">
        <f t="shared" si="79"/>
        <v>0.69645771301214665</v>
      </c>
    </row>
    <row r="309" spans="1:18" x14ac:dyDescent="0.25">
      <c r="A309" s="9">
        <f t="shared" si="80"/>
        <v>-2.6912697833856011E-2</v>
      </c>
      <c r="B309" s="88">
        <f>IF(Sample5!K315&gt;0,Sample5!K315, )</f>
        <v>2.6912697833856011E-2</v>
      </c>
      <c r="C309" s="88">
        <f>IF(Sample5!L315&gt;0,Sample5!L315,"")</f>
        <v>0.69645371302045933</v>
      </c>
      <c r="D309" s="88" t="str">
        <f>IF(Sample5!M315&gt;0,Sample5!M315,)</f>
        <v/>
      </c>
      <c r="E309" s="162">
        <f t="shared" si="71"/>
        <v>0.42691269783385605</v>
      </c>
      <c r="F309" s="162">
        <f t="shared" si="72"/>
        <v>2.5900871919812385E-2</v>
      </c>
      <c r="G309" s="162">
        <f t="shared" si="73"/>
        <v>8.9955185133544502E-4</v>
      </c>
      <c r="H309" s="162">
        <f t="shared" si="74"/>
        <v>1.1227406270818141E-4</v>
      </c>
      <c r="I309" s="162">
        <f t="shared" si="75"/>
        <v>2.680042377114783E-2</v>
      </c>
      <c r="J309" s="162">
        <f t="shared" si="81"/>
        <v>1.1227406270818141E-4</v>
      </c>
      <c r="K309" s="162">
        <f t="shared" si="76"/>
        <v>2.2483767608370387E-6</v>
      </c>
      <c r="L309" s="59">
        <f t="shared" si="77"/>
        <v>0</v>
      </c>
      <c r="M309" s="162">
        <f t="shared" si="82"/>
        <v>0.69651200423564485</v>
      </c>
      <c r="N309" s="99">
        <f t="shared" si="78"/>
        <v>3.3978657678050824E-9</v>
      </c>
      <c r="O309" s="100">
        <f t="shared" si="83"/>
        <v>4.4347650168599018E-7</v>
      </c>
      <c r="P309" s="100">
        <f t="shared" si="84"/>
        <v>1.2506080011288403E-8</v>
      </c>
      <c r="Q309" s="11">
        <v>307</v>
      </c>
      <c r="R309" s="9">
        <f t="shared" si="79"/>
        <v>0.69645718822863989</v>
      </c>
    </row>
    <row r="310" spans="1:18" x14ac:dyDescent="0.25">
      <c r="A310" s="9">
        <f t="shared" si="80"/>
        <v>-2.6780090305726759E-2</v>
      </c>
      <c r="B310" s="88">
        <f>IF(Sample5!K316&gt;0,Sample5!K316, )</f>
        <v>2.6780090305726759E-2</v>
      </c>
      <c r="C310" s="88">
        <f>IF(Sample5!L316&gt;0,Sample5!L316,"")</f>
        <v>0.69682340146938981</v>
      </c>
      <c r="D310" s="88" t="str">
        <f>IF(Sample5!M316&gt;0,Sample5!M316,)</f>
        <v/>
      </c>
      <c r="E310" s="162">
        <f t="shared" si="71"/>
        <v>0.42678009030572678</v>
      </c>
      <c r="F310" s="162">
        <f t="shared" si="72"/>
        <v>2.5775536400582458E-2</v>
      </c>
      <c r="G310" s="162">
        <f t="shared" si="73"/>
        <v>8.9290281257256923E-4</v>
      </c>
      <c r="H310" s="162">
        <f t="shared" si="74"/>
        <v>1.1165109257173234E-4</v>
      </c>
      <c r="I310" s="162">
        <f t="shared" si="75"/>
        <v>2.6668439213155027E-2</v>
      </c>
      <c r="J310" s="162">
        <f t="shared" si="81"/>
        <v>1.1165109257173234E-4</v>
      </c>
      <c r="K310" s="162">
        <f t="shared" si="76"/>
        <v>2.2388018034761773E-6</v>
      </c>
      <c r="L310" s="59">
        <f t="shared" si="77"/>
        <v>0</v>
      </c>
      <c r="M310" s="162">
        <f t="shared" si="82"/>
        <v>0.6965106561814004</v>
      </c>
      <c r="N310" s="99">
        <f t="shared" si="78"/>
        <v>9.780961515958104E-8</v>
      </c>
      <c r="O310" s="100">
        <f t="shared" si="83"/>
        <v>4.4045764756272867E-7</v>
      </c>
      <c r="P310" s="100">
        <f t="shared" si="84"/>
        <v>1.2367805320236933E-8</v>
      </c>
      <c r="Q310" s="11">
        <v>308</v>
      </c>
      <c r="R310" s="9">
        <f t="shared" si="79"/>
        <v>0.69645614432955416</v>
      </c>
    </row>
    <row r="311" spans="1:18" x14ac:dyDescent="0.25">
      <c r="A311" s="9">
        <f t="shared" si="80"/>
        <v>-2.664748277759732E-2</v>
      </c>
      <c r="B311" s="88">
        <f>IF(Sample5!K317&gt;0,Sample5!K317, )</f>
        <v>2.664748277759732E-2</v>
      </c>
      <c r="C311" s="88">
        <f>IF(Sample5!L317&gt;0,Sample5!L317,"")</f>
        <v>0.69669821991519587</v>
      </c>
      <c r="D311" s="88" t="str">
        <f>IF(Sample5!M317&gt;0,Sample5!M317,)</f>
        <v/>
      </c>
      <c r="E311" s="162">
        <f t="shared" si="71"/>
        <v>0.42664748277759734</v>
      </c>
      <c r="F311" s="162">
        <f t="shared" si="72"/>
        <v>2.5650152242210469E-2</v>
      </c>
      <c r="G311" s="162">
        <f t="shared" si="73"/>
        <v>8.8630163586674027E-4</v>
      </c>
      <c r="H311" s="162">
        <f t="shared" si="74"/>
        <v>1.110288995201103E-4</v>
      </c>
      <c r="I311" s="162">
        <f t="shared" si="75"/>
        <v>2.653645387807721E-2</v>
      </c>
      <c r="J311" s="162">
        <f t="shared" si="81"/>
        <v>1.110288995201103E-4</v>
      </c>
      <c r="K311" s="162">
        <f t="shared" si="76"/>
        <v>2.229267620649946E-6</v>
      </c>
      <c r="L311" s="59">
        <f t="shared" si="77"/>
        <v>0</v>
      </c>
      <c r="M311" s="162">
        <f t="shared" si="82"/>
        <v>0.69650931602089805</v>
      </c>
      <c r="N311" s="99">
        <f t="shared" si="78"/>
        <v>3.5684681280882146E-8</v>
      </c>
      <c r="O311" s="100">
        <f t="shared" si="83"/>
        <v>4.374593432922494E-7</v>
      </c>
      <c r="P311" s="100">
        <f t="shared" si="84"/>
        <v>1.2230466640382725E-8</v>
      </c>
      <c r="Q311" s="11">
        <v>309</v>
      </c>
      <c r="R311" s="9">
        <f t="shared" si="79"/>
        <v>0.69645510794481136</v>
      </c>
    </row>
    <row r="312" spans="1:18" x14ac:dyDescent="0.25">
      <c r="A312" s="9">
        <f t="shared" si="80"/>
        <v>-2.6581179013532696E-2</v>
      </c>
      <c r="B312" s="88">
        <f>IF(Sample5!K318&gt;0,Sample5!K318, )</f>
        <v>2.6581179013532696E-2</v>
      </c>
      <c r="C312" s="88">
        <f>IF(Sample5!L318&gt;0,Sample5!L318,"")</f>
        <v>0.69657596110376585</v>
      </c>
      <c r="D312" s="88" t="str">
        <f>IF(Sample5!M318&gt;0,Sample5!M318,)</f>
        <v/>
      </c>
      <c r="E312" s="162">
        <f t="shared" si="71"/>
        <v>0.42658117901353271</v>
      </c>
      <c r="F312" s="162">
        <f t="shared" si="72"/>
        <v>2.558744202579144E-2</v>
      </c>
      <c r="G312" s="162">
        <f t="shared" si="73"/>
        <v>8.8301889379221662E-4</v>
      </c>
      <c r="H312" s="162">
        <f t="shared" si="74"/>
        <v>1.1071809394903875E-4</v>
      </c>
      <c r="I312" s="162">
        <f t="shared" si="75"/>
        <v>2.6470460919583657E-2</v>
      </c>
      <c r="J312" s="162">
        <f t="shared" si="81"/>
        <v>1.1071809394903875E-4</v>
      </c>
      <c r="K312" s="162">
        <f t="shared" si="76"/>
        <v>2.2245157653959078E-6</v>
      </c>
      <c r="L312" s="59">
        <f t="shared" si="77"/>
        <v>0</v>
      </c>
      <c r="M312" s="162">
        <f t="shared" si="82"/>
        <v>0.69650864888456654</v>
      </c>
      <c r="N312" s="99">
        <f t="shared" si="78"/>
        <v>4.5309348535361476E-9</v>
      </c>
      <c r="O312" s="100">
        <f t="shared" si="83"/>
        <v>4.3596785360521399E-7</v>
      </c>
      <c r="P312" s="100">
        <f t="shared" si="84"/>
        <v>1.2162147336129104E-8</v>
      </c>
      <c r="Q312" s="11">
        <v>310</v>
      </c>
      <c r="R312" s="9">
        <f t="shared" si="79"/>
        <v>0.69645459255430564</v>
      </c>
    </row>
    <row r="313" spans="1:18" x14ac:dyDescent="0.25">
      <c r="A313" s="9">
        <f t="shared" si="80"/>
        <v>-2.6514875249467881E-2</v>
      </c>
      <c r="B313" s="88">
        <f>IF(Sample5!K319&gt;0,Sample5!K319, )</f>
        <v>2.6514875249467881E-2</v>
      </c>
      <c r="C313" s="88">
        <f>IF(Sample5!L319&gt;0,Sample5!L319,"")</f>
        <v>0.69645371302045933</v>
      </c>
      <c r="D313" s="88" t="str">
        <f>IF(Sample5!M319&gt;0,Sample5!M319,)</f>
        <v/>
      </c>
      <c r="E313" s="162">
        <f t="shared" si="71"/>
        <v>0.42651487524946791</v>
      </c>
      <c r="F313" s="162">
        <f t="shared" si="72"/>
        <v>2.552471977227512E-2</v>
      </c>
      <c r="G313" s="162">
        <f t="shared" si="73"/>
        <v>8.7974799508566334E-4</v>
      </c>
      <c r="H313" s="162">
        <f t="shared" si="74"/>
        <v>1.1040748210709717E-4</v>
      </c>
      <c r="I313" s="162">
        <f t="shared" si="75"/>
        <v>2.6404467767360783E-2</v>
      </c>
      <c r="J313" s="162">
        <f t="shared" si="81"/>
        <v>1.1040748210709717E-4</v>
      </c>
      <c r="K313" s="162">
        <f t="shared" si="76"/>
        <v>2.2197740387347896E-6</v>
      </c>
      <c r="L313" s="59">
        <f t="shared" si="77"/>
        <v>0</v>
      </c>
      <c r="M313" s="162">
        <f t="shared" si="82"/>
        <v>0.69650798370222888</v>
      </c>
      <c r="N313" s="99">
        <f t="shared" si="78"/>
        <v>2.9453068997320525E-9</v>
      </c>
      <c r="O313" s="100">
        <f t="shared" si="83"/>
        <v>4.3448144899580017E-7</v>
      </c>
      <c r="P313" s="100">
        <f t="shared" si="84"/>
        <v>1.2094060873746763E-8</v>
      </c>
      <c r="Q313" s="11">
        <v>311</v>
      </c>
      <c r="R313" s="9">
        <f t="shared" si="79"/>
        <v>0.69645407902320866</v>
      </c>
    </row>
    <row r="314" spans="1:18" x14ac:dyDescent="0.25">
      <c r="A314" s="9">
        <f t="shared" si="80"/>
        <v>-2.6382267721338629E-2</v>
      </c>
      <c r="B314" s="88">
        <f>IF(Sample5!K320&gt;0,Sample5!K320, )</f>
        <v>2.6382267721338629E-2</v>
      </c>
      <c r="C314" s="88">
        <f>IF(Sample5!L320&gt;0,Sample5!L320,"")</f>
        <v>0.69645371302045933</v>
      </c>
      <c r="D314" s="88" t="str">
        <f>IF(Sample5!M320&gt;0,Sample5!M320,)</f>
        <v/>
      </c>
      <c r="E314" s="162">
        <f t="shared" si="71"/>
        <v>0.42638226772133864</v>
      </c>
      <c r="F314" s="162">
        <f t="shared" si="72"/>
        <v>2.5399239316391653E-2</v>
      </c>
      <c r="G314" s="162">
        <f t="shared" si="73"/>
        <v>8.7324156605698977E-4</v>
      </c>
      <c r="H314" s="162">
        <f t="shared" si="74"/>
        <v>1.0978683888998586E-4</v>
      </c>
      <c r="I314" s="162">
        <f t="shared" si="75"/>
        <v>2.6272480882448643E-2</v>
      </c>
      <c r="J314" s="162">
        <f t="shared" si="81"/>
        <v>1.0978683888998586E-4</v>
      </c>
      <c r="K314" s="162">
        <f t="shared" si="76"/>
        <v>2.2103208848449435E-6</v>
      </c>
      <c r="L314" s="59">
        <f t="shared" si="77"/>
        <v>0</v>
      </c>
      <c r="M314" s="162">
        <f t="shared" si="82"/>
        <v>0.69650665917379373</v>
      </c>
      <c r="N314" s="99">
        <f t="shared" si="78"/>
        <v>2.8032951529096791E-9</v>
      </c>
      <c r="O314" s="100">
        <f t="shared" si="83"/>
        <v>4.3152382574281522E-7</v>
      </c>
      <c r="P314" s="100">
        <f t="shared" si="84"/>
        <v>1.1958584932799862E-8</v>
      </c>
      <c r="Q314" s="11">
        <v>312</v>
      </c>
      <c r="R314" s="9">
        <f t="shared" si="79"/>
        <v>0.69645305751385123</v>
      </c>
    </row>
    <row r="315" spans="1:18" x14ac:dyDescent="0.25">
      <c r="A315" s="9">
        <f t="shared" si="80"/>
        <v>-2.6315963957273817E-2</v>
      </c>
      <c r="B315" s="88">
        <f>IF(Sample5!K321&gt;0,Sample5!K321, )</f>
        <v>2.6315963957273817E-2</v>
      </c>
      <c r="C315" s="88">
        <f>IF(Sample5!L321&gt;0,Sample5!L321,"")</f>
        <v>0.69682022071872285</v>
      </c>
      <c r="D315" s="88" t="str">
        <f>IF(Sample5!M321&gt;0,Sample5!M321,)</f>
        <v/>
      </c>
      <c r="E315" s="162">
        <f t="shared" si="71"/>
        <v>0.42631596395727384</v>
      </c>
      <c r="F315" s="162">
        <f t="shared" si="72"/>
        <v>2.5336481194938934E-2</v>
      </c>
      <c r="G315" s="162">
        <f t="shared" si="73"/>
        <v>8.7000595517984849E-4</v>
      </c>
      <c r="H315" s="162">
        <f t="shared" si="74"/>
        <v>1.0947680715503449E-4</v>
      </c>
      <c r="I315" s="162">
        <f t="shared" si="75"/>
        <v>2.6206487150118783E-2</v>
      </c>
      <c r="J315" s="162">
        <f t="shared" si="81"/>
        <v>1.0947680715503449E-4</v>
      </c>
      <c r="K315" s="162">
        <f t="shared" si="76"/>
        <v>2.205609414584397E-6</v>
      </c>
      <c r="L315" s="59">
        <f t="shared" si="77"/>
        <v>0</v>
      </c>
      <c r="M315" s="162">
        <f t="shared" si="82"/>
        <v>0.69650599981487316</v>
      </c>
      <c r="N315" s="99">
        <f t="shared" si="78"/>
        <v>9.8734776416118314E-8</v>
      </c>
      <c r="O315" s="100">
        <f t="shared" si="83"/>
        <v>4.3005257259502839E-7</v>
      </c>
      <c r="P315" s="100">
        <f t="shared" si="84"/>
        <v>1.1891194684962781E-8</v>
      </c>
      <c r="Q315" s="11">
        <v>313</v>
      </c>
      <c r="R315" s="9">
        <f t="shared" si="79"/>
        <v>0.69645254952294344</v>
      </c>
    </row>
    <row r="316" spans="1:18" x14ac:dyDescent="0.25">
      <c r="A316" s="9">
        <f t="shared" si="80"/>
        <v>-2.6249660193209189E-2</v>
      </c>
      <c r="B316" s="88">
        <f>IF(Sample5!K322&gt;0,Sample5!K322, )</f>
        <v>2.6249660193209189E-2</v>
      </c>
      <c r="C316" s="88">
        <f>IF(Sample5!L322&gt;0,Sample5!L322,"")</f>
        <v>0.69669821991519587</v>
      </c>
      <c r="D316" s="88" t="str">
        <f>IF(Sample5!M322&gt;0,Sample5!M322,)</f>
        <v/>
      </c>
      <c r="E316" s="162">
        <f t="shared" si="71"/>
        <v>0.4262496601932092</v>
      </c>
      <c r="F316" s="162">
        <f t="shared" si="72"/>
        <v>2.5273711198219348E-2</v>
      </c>
      <c r="G316" s="162">
        <f t="shared" si="73"/>
        <v>8.6678202656016376E-4</v>
      </c>
      <c r="H316" s="162">
        <f t="shared" si="74"/>
        <v>1.0916696842967755E-4</v>
      </c>
      <c r="I316" s="162">
        <f t="shared" si="75"/>
        <v>2.6140493224779512E-2</v>
      </c>
      <c r="J316" s="162">
        <f t="shared" si="81"/>
        <v>1.0916696842967755E-4</v>
      </c>
      <c r="K316" s="162">
        <f t="shared" si="76"/>
        <v>2.2009079868324368E-6</v>
      </c>
      <c r="L316" s="59">
        <f t="shared" si="77"/>
        <v>0</v>
      </c>
      <c r="M316" s="162">
        <f t="shared" si="82"/>
        <v>0.69650534238430106</v>
      </c>
      <c r="N316" s="99">
        <f t="shared" si="78"/>
        <v>3.7201741924077732E-8</v>
      </c>
      <c r="O316" s="100">
        <f t="shared" si="83"/>
        <v>4.2858633553798519E-7</v>
      </c>
      <c r="P316" s="100">
        <f t="shared" si="84"/>
        <v>1.1824035740451091E-8</v>
      </c>
      <c r="Q316" s="11">
        <v>314</v>
      </c>
      <c r="R316" s="9">
        <f t="shared" si="79"/>
        <v>0.69645204336615019</v>
      </c>
    </row>
    <row r="317" spans="1:18" x14ac:dyDescent="0.25">
      <c r="A317" s="9">
        <f t="shared" si="80"/>
        <v>-2.611705266507975E-2</v>
      </c>
      <c r="B317" s="88">
        <f>IF(Sample5!K323&gt;0,Sample5!K323, )</f>
        <v>2.611705266507975E-2</v>
      </c>
      <c r="C317" s="88">
        <f>IF(Sample5!L323&gt;0,Sample5!L323,"")</f>
        <v>0.69608757032854596</v>
      </c>
      <c r="D317" s="88" t="str">
        <f>IF(Sample5!M323&gt;0,Sample5!M323,)</f>
        <v/>
      </c>
      <c r="E317" s="162">
        <f t="shared" si="71"/>
        <v>0.42611705266507977</v>
      </c>
      <c r="F317" s="162">
        <f t="shared" si="72"/>
        <v>2.514813573947064E-2</v>
      </c>
      <c r="G317" s="162">
        <f t="shared" si="73"/>
        <v>8.6036905631852595E-4</v>
      </c>
      <c r="H317" s="162">
        <f t="shared" si="74"/>
        <v>1.0854786929058446E-4</v>
      </c>
      <c r="I317" s="162">
        <f t="shared" si="75"/>
        <v>2.6008504795789165E-2</v>
      </c>
      <c r="J317" s="162">
        <f t="shared" si="81"/>
        <v>1.0854786929058446E-4</v>
      </c>
      <c r="K317" s="162">
        <f t="shared" si="76"/>
        <v>2.1915351732870943E-6</v>
      </c>
      <c r="L317" s="59">
        <f t="shared" si="77"/>
        <v>0</v>
      </c>
      <c r="M317" s="162">
        <f t="shared" si="82"/>
        <v>0.69650403328276655</v>
      </c>
      <c r="N317" s="99">
        <f t="shared" si="78"/>
        <v>1.734413922381477E-7</v>
      </c>
      <c r="O317" s="100">
        <f t="shared" si="83"/>
        <v>4.2566884134712342E-7</v>
      </c>
      <c r="P317" s="100">
        <f t="shared" si="84"/>
        <v>1.1690410229985061E-8</v>
      </c>
      <c r="Q317" s="11">
        <v>315</v>
      </c>
      <c r="R317" s="9">
        <f t="shared" si="79"/>
        <v>0.69645103652982221</v>
      </c>
    </row>
    <row r="318" spans="1:18" x14ac:dyDescent="0.25">
      <c r="A318" s="9">
        <f t="shared" si="80"/>
        <v>-2.6050748901015126E-2</v>
      </c>
      <c r="B318" s="88">
        <f>IF(Sample5!K324&gt;0,Sample5!K324, )</f>
        <v>2.6050748901015126E-2</v>
      </c>
      <c r="C318" s="88">
        <f>IF(Sample5!L324&gt;0,Sample5!L324,"")</f>
        <v>0.69645371302045933</v>
      </c>
      <c r="D318" s="88" t="str">
        <f>IF(Sample5!M324&gt;0,Sample5!M324,)</f>
        <v/>
      </c>
      <c r="E318" s="162">
        <f t="shared" si="71"/>
        <v>0.42605074890101513</v>
      </c>
      <c r="F318" s="162">
        <f t="shared" si="72"/>
        <v>2.5085330357384777E-2</v>
      </c>
      <c r="G318" s="162">
        <f t="shared" si="73"/>
        <v>8.5717993511149129E-4</v>
      </c>
      <c r="H318" s="162">
        <f t="shared" si="74"/>
        <v>1.0823860851885692E-4</v>
      </c>
      <c r="I318" s="162">
        <f t="shared" si="75"/>
        <v>2.5942510292496269E-2</v>
      </c>
      <c r="J318" s="162">
        <f t="shared" si="81"/>
        <v>1.0823860851885692E-4</v>
      </c>
      <c r="K318" s="162">
        <f t="shared" si="76"/>
        <v>2.1868637448204433E-6</v>
      </c>
      <c r="L318" s="59">
        <f t="shared" si="77"/>
        <v>0</v>
      </c>
      <c r="M318" s="162">
        <f t="shared" si="82"/>
        <v>0.69650338159913472</v>
      </c>
      <c r="N318" s="99">
        <f t="shared" si="78"/>
        <v>2.4669677076332172E-9</v>
      </c>
      <c r="O318" s="100">
        <f t="shared" si="83"/>
        <v>4.2421755017887433E-7</v>
      </c>
      <c r="P318" s="100">
        <f t="shared" si="84"/>
        <v>1.1623942899946965E-8</v>
      </c>
      <c r="Q318" s="11">
        <v>316</v>
      </c>
      <c r="R318" s="9">
        <f t="shared" si="79"/>
        <v>0.69645053583779271</v>
      </c>
    </row>
    <row r="319" spans="1:18" x14ac:dyDescent="0.25">
      <c r="A319" s="9">
        <f t="shared" si="80"/>
        <v>-2.5984445136950498E-2</v>
      </c>
      <c r="B319" s="88">
        <f>IF(Sample5!K325&gt;0,Sample5!K325, )</f>
        <v>2.5984445136950498E-2</v>
      </c>
      <c r="C319" s="88">
        <f>IF(Sample5!L325&gt;0,Sample5!L325,"")</f>
        <v>0.69670112069070411</v>
      </c>
      <c r="D319" s="88" t="str">
        <f>IF(Sample5!M325&gt;0,Sample5!M325,)</f>
        <v/>
      </c>
      <c r="E319" s="162">
        <f t="shared" si="71"/>
        <v>0.4259844451369505</v>
      </c>
      <c r="F319" s="162">
        <f t="shared" si="72"/>
        <v>2.5022513259918604E-2</v>
      </c>
      <c r="G319" s="162">
        <f t="shared" si="73"/>
        <v>8.540023369911949E-4</v>
      </c>
      <c r="H319" s="162">
        <f t="shared" si="74"/>
        <v>1.0792954004069932E-4</v>
      </c>
      <c r="I319" s="162">
        <f t="shared" si="75"/>
        <v>2.5876515596909799E-2</v>
      </c>
      <c r="J319" s="162">
        <f t="shared" si="81"/>
        <v>1.0792954004069932E-4</v>
      </c>
      <c r="K319" s="162">
        <f t="shared" si="76"/>
        <v>2.1822022735158436E-6</v>
      </c>
      <c r="L319" s="59">
        <f t="shared" si="77"/>
        <v>0</v>
      </c>
      <c r="M319" s="162">
        <f t="shared" si="82"/>
        <v>0.69650273181851174</v>
      </c>
      <c r="N319" s="99">
        <f t="shared" si="78"/>
        <v>3.9358144609759597E-8</v>
      </c>
      <c r="O319" s="100">
        <f t="shared" si="83"/>
        <v>4.2277120704975075E-7</v>
      </c>
      <c r="P319" s="100">
        <f t="shared" si="84"/>
        <v>1.1557705345051767E-8</v>
      </c>
      <c r="Q319" s="11">
        <v>317</v>
      </c>
      <c r="R319" s="9">
        <f t="shared" si="79"/>
        <v>0.69645003695488783</v>
      </c>
    </row>
    <row r="320" spans="1:18" x14ac:dyDescent="0.25">
      <c r="A320" s="9">
        <f t="shared" si="80"/>
        <v>-2.5851837608821059E-2</v>
      </c>
      <c r="B320" s="88">
        <f>IF(Sample5!K326&gt;0,Sample5!K326, )</f>
        <v>2.5851837608821059E-2</v>
      </c>
      <c r="C320" s="88">
        <f>IF(Sample5!L326&gt;0,Sample5!L326,"")</f>
        <v>0.69633174430704037</v>
      </c>
      <c r="D320" s="88" t="str">
        <f>IF(Sample5!M326&gt;0,Sample5!M326,)</f>
        <v/>
      </c>
      <c r="E320" s="162">
        <f t="shared" si="71"/>
        <v>0.42585183760882106</v>
      </c>
      <c r="F320" s="162">
        <f t="shared" si="72"/>
        <v>2.4896844077404591E-2</v>
      </c>
      <c r="G320" s="162">
        <f t="shared" si="73"/>
        <v>8.4768155216495555E-4</v>
      </c>
      <c r="H320" s="162">
        <f t="shared" si="74"/>
        <v>1.0731197925151204E-4</v>
      </c>
      <c r="I320" s="162">
        <f t="shared" si="75"/>
        <v>2.5744525629569547E-2</v>
      </c>
      <c r="J320" s="162">
        <f t="shared" si="81"/>
        <v>1.0731197925151204E-4</v>
      </c>
      <c r="K320" s="162">
        <f t="shared" si="76"/>
        <v>2.1729091175634183E-6</v>
      </c>
      <c r="L320" s="59">
        <f t="shared" si="77"/>
        <v>0</v>
      </c>
      <c r="M320" s="162">
        <f t="shared" si="82"/>
        <v>0.69650143794116226</v>
      </c>
      <c r="N320" s="99">
        <f t="shared" si="78"/>
        <v>2.8795929461494694E-8</v>
      </c>
      <c r="O320" s="100">
        <f t="shared" si="83"/>
        <v>4.1989329745634046E-7</v>
      </c>
      <c r="P320" s="100">
        <f t="shared" si="84"/>
        <v>1.1425918039609232E-8</v>
      </c>
      <c r="Q320" s="11">
        <v>318</v>
      </c>
      <c r="R320" s="9">
        <f t="shared" si="79"/>
        <v>0.69644904459167012</v>
      </c>
    </row>
    <row r="321" spans="1:18" x14ac:dyDescent="0.25">
      <c r="A321" s="9">
        <f t="shared" si="80"/>
        <v>-2.5785533844756434E-2</v>
      </c>
      <c r="B321" s="88">
        <f>IF(Sample5!K327&gt;0,Sample5!K327, )</f>
        <v>2.5785533844756434E-2</v>
      </c>
      <c r="C321" s="88">
        <f>IF(Sample5!L327&gt;0,Sample5!L327,"")</f>
        <v>0.69633174430704037</v>
      </c>
      <c r="D321" s="88" t="str">
        <f>IF(Sample5!M327&gt;0,Sample5!M327,)</f>
        <v/>
      </c>
      <c r="E321" s="162">
        <f t="shared" si="71"/>
        <v>0.42578553384475648</v>
      </c>
      <c r="F321" s="162">
        <f t="shared" si="72"/>
        <v>2.4833992071336478E-2</v>
      </c>
      <c r="G321" s="162">
        <f t="shared" si="73"/>
        <v>8.4453828683574497E-4</v>
      </c>
      <c r="H321" s="162">
        <f t="shared" si="74"/>
        <v>1.0700348658421177E-4</v>
      </c>
      <c r="I321" s="162">
        <f t="shared" si="75"/>
        <v>2.5678530358172223E-2</v>
      </c>
      <c r="J321" s="162">
        <f t="shared" si="81"/>
        <v>1.0700348658421177E-4</v>
      </c>
      <c r="K321" s="162">
        <f t="shared" si="76"/>
        <v>2.1682773906008784E-6</v>
      </c>
      <c r="L321" s="59">
        <f t="shared" si="77"/>
        <v>0</v>
      </c>
      <c r="M321" s="162">
        <f t="shared" si="82"/>
        <v>0.69650079383191787</v>
      </c>
      <c r="N321" s="99">
        <f t="shared" si="78"/>
        <v>2.8577741861310865E-8</v>
      </c>
      <c r="O321" s="100">
        <f t="shared" si="83"/>
        <v>4.1846169743603204E-7</v>
      </c>
      <c r="P321" s="100">
        <f t="shared" si="84"/>
        <v>1.1360367530114604E-8</v>
      </c>
      <c r="Q321" s="11">
        <v>319</v>
      </c>
      <c r="R321" s="9">
        <f t="shared" si="79"/>
        <v>0.69644855109901349</v>
      </c>
    </row>
    <row r="322" spans="1:18" x14ac:dyDescent="0.25">
      <c r="A322" s="9">
        <f t="shared" si="80"/>
        <v>-2.5719230080691619E-2</v>
      </c>
      <c r="B322" s="88">
        <f>IF(Sample5!K328&gt;0,Sample5!K328, )</f>
        <v>2.5719230080691619E-2</v>
      </c>
      <c r="C322" s="88">
        <f>IF(Sample5!L328&gt;0,Sample5!L328,"")</f>
        <v>0.69645371302045933</v>
      </c>
      <c r="D322" s="88" t="str">
        <f>IF(Sample5!M328&gt;0,Sample5!M328,)</f>
        <v/>
      </c>
      <c r="E322" s="162">
        <f t="shared" ref="E322:E385" si="85">IF(OR(B322="",B322=0),"",B322+1/$U$17)</f>
        <v>0.42571923008069162</v>
      </c>
      <c r="F322" s="162">
        <f t="shared" ref="F322:F385" si="86">IF(OR(B322="",B322=0),"",$V$18-(LN(1+EXP(-$S$11*(I322-V$18))))/$S$11)</f>
        <v>2.4771128507847386E-2</v>
      </c>
      <c r="G322" s="162">
        <f t="shared" ref="G322:G385" si="87">IF(OR(B322="",B322=0),"",B322-F322-H322-V$5*K322)</f>
        <v>8.4140638734622394E-4</v>
      </c>
      <c r="H322" s="162">
        <f t="shared" ref="H322:H385" si="88">IF(OR(B322="",B322=0),"",1/2*(B322-V$5*K322+T$11)+1/2*POWER((B322-V$5*K322+T$11)^2-4*V$11*(B322-V$5*K322),0.5))</f>
        <v>1.0669518549800971E-4</v>
      </c>
      <c r="I322" s="162">
        <f t="shared" ref="I322:I385" si="89">B322-H322-V$5*K322</f>
        <v>2.561253489519361E-2</v>
      </c>
      <c r="J322" s="162">
        <f t="shared" si="81"/>
        <v>1.0669518549800971E-4</v>
      </c>
      <c r="K322" s="162">
        <f t="shared" ref="K322:K385" si="90">IF(OR(B322="",B322=0),"",LN(1+EXP($U$11*(B322-$U$13)))/$U$11)</f>
        <v>2.1636555361847601E-6</v>
      </c>
      <c r="L322" s="59">
        <f t="shared" ref="L322:L385" si="91">IF(OR(B322="",B322=0),"",-LN(1+EXP($V$15*(B322-$V$13)))/$V$15)</f>
        <v>0</v>
      </c>
      <c r="M322" s="162">
        <f t="shared" si="82"/>
        <v>0.69650015160064671</v>
      </c>
      <c r="N322" s="99">
        <f t="shared" ref="N322:N385" si="92">IF(OR(B322="",B322=0),"",(M322-C322)*(M322-C322))</f>
        <v>2.1565417298197331E-9</v>
      </c>
      <c r="O322" s="100">
        <f t="shared" si="83"/>
        <v>4.1703497830832039E-7</v>
      </c>
      <c r="P322" s="100">
        <f t="shared" si="84"/>
        <v>1.1295045277888307E-8</v>
      </c>
      <c r="Q322" s="11">
        <v>320</v>
      </c>
      <c r="R322" s="9">
        <f t="shared" ref="R322:R385" si="93">IF(OR(B322="",B322=0),"",T$17+T$15*G322)</f>
        <v>0.69644805939079357</v>
      </c>
    </row>
    <row r="323" spans="1:18" x14ac:dyDescent="0.25">
      <c r="A323" s="9">
        <f t="shared" ref="A323:A386" si="94">-B323</f>
        <v>-2.5652926316626995E-2</v>
      </c>
      <c r="B323" s="88">
        <f>IF(Sample5!K329&gt;0,Sample5!K329, )</f>
        <v>2.5652926316626995E-2</v>
      </c>
      <c r="C323" s="88">
        <f>IF(Sample5!L329&gt;0,Sample5!L329,"")</f>
        <v>0.69633174430704037</v>
      </c>
      <c r="D323" s="88" t="str">
        <f>IF(Sample5!M329&gt;0,Sample5!M329,)</f>
        <v/>
      </c>
      <c r="E323" s="162">
        <f t="shared" si="85"/>
        <v>0.42565292631662699</v>
      </c>
      <c r="F323" s="162">
        <f t="shared" si="86"/>
        <v>2.4708253426128403E-2</v>
      </c>
      <c r="G323" s="162">
        <f t="shared" si="87"/>
        <v>8.3828581468330804E-4</v>
      </c>
      <c r="H323" s="162">
        <f t="shared" si="88"/>
        <v>1.0638707581528406E-4</v>
      </c>
      <c r="I323" s="162">
        <f t="shared" si="89"/>
        <v>2.5546539240811711E-2</v>
      </c>
      <c r="J323" s="162">
        <f t="shared" ref="J323:J386" si="95">B323-I323-V$5*K323</f>
        <v>1.0638707581528406E-4</v>
      </c>
      <c r="K323" s="162">
        <f t="shared" si="90"/>
        <v>2.1590435332783789E-6</v>
      </c>
      <c r="L323" s="59">
        <f t="shared" si="91"/>
        <v>0</v>
      </c>
      <c r="M323" s="162">
        <f t="shared" ref="M323:M386" si="96">IF(OR(B323="",B323=0),"",$S$15*F323+$T$17+$T$15*G323+$U$15*H323+S$17*(K323+L323))</f>
        <v>0.69649951124113696</v>
      </c>
      <c r="N323" s="99">
        <f t="shared" si="92"/>
        <v>2.8145744176170072E-8</v>
      </c>
      <c r="O323" s="100">
        <f t="shared" ref="O323:O386" si="97">IF(OR(B323="",B323=0),"",1/V$17*LN(1+EXP(V$17*(B323-V$5*K323-T$13))))</f>
        <v>4.1561312344388968E-7</v>
      </c>
      <c r="P323" s="100">
        <f t="shared" ref="P323:P386" si="98">(O323-J323)^2</f>
        <v>1.1229950905048073E-8</v>
      </c>
      <c r="Q323" s="11">
        <v>321</v>
      </c>
      <c r="R323" s="9">
        <f t="shared" si="93"/>
        <v>0.69644756946088548</v>
      </c>
    </row>
    <row r="324" spans="1:18" x14ac:dyDescent="0.25">
      <c r="A324" s="9">
        <f t="shared" si="94"/>
        <v>-2.5586622552562367E-2</v>
      </c>
      <c r="B324" s="88">
        <f>IF(Sample5!K330&gt;0,Sample5!K330, )</f>
        <v>2.5586622552562367E-2</v>
      </c>
      <c r="C324" s="88">
        <f>IF(Sample5!L330&gt;0,Sample5!L330,"")</f>
        <v>0.69620662860056204</v>
      </c>
      <c r="D324" s="88" t="str">
        <f>IF(Sample5!M330&gt;0,Sample5!M330,)</f>
        <v/>
      </c>
      <c r="E324" s="162">
        <f t="shared" si="85"/>
        <v>0.42558662255256241</v>
      </c>
      <c r="F324" s="162">
        <f t="shared" si="86"/>
        <v>2.464536686525079E-2</v>
      </c>
      <c r="G324" s="162">
        <f t="shared" si="87"/>
        <v>8.3517652995285935E-4</v>
      </c>
      <c r="H324" s="162">
        <f t="shared" si="88"/>
        <v>1.0607915735871831E-4</v>
      </c>
      <c r="I324" s="162">
        <f t="shared" si="89"/>
        <v>2.5480543395203649E-2</v>
      </c>
      <c r="J324" s="162">
        <f t="shared" si="95"/>
        <v>1.0607915735871831E-4</v>
      </c>
      <c r="K324" s="162">
        <f t="shared" si="90"/>
        <v>2.1544413608795215E-6</v>
      </c>
      <c r="L324" s="59">
        <f t="shared" si="91"/>
        <v>0</v>
      </c>
      <c r="M324" s="162">
        <f t="shared" si="96"/>
        <v>0.69649887274719569</v>
      </c>
      <c r="N324" s="99">
        <f t="shared" si="92"/>
        <v>8.5406641241628417E-8</v>
      </c>
      <c r="O324" s="100">
        <f t="shared" si="97"/>
        <v>4.1419611624790032E-7</v>
      </c>
      <c r="P324" s="100">
        <f t="shared" si="98"/>
        <v>1.1165084034372774E-8</v>
      </c>
      <c r="Q324" s="11">
        <v>322</v>
      </c>
      <c r="R324" s="9">
        <f t="shared" si="93"/>
        <v>0.69644708130318278</v>
      </c>
    </row>
    <row r="325" spans="1:18" x14ac:dyDescent="0.25">
      <c r="A325" s="9">
        <f t="shared" si="94"/>
        <v>-2.5520318788497556E-2</v>
      </c>
      <c r="B325" s="88">
        <f>IF(Sample5!K331&gt;0,Sample5!K331, )</f>
        <v>2.5520318788497556E-2</v>
      </c>
      <c r="C325" s="88">
        <f>IF(Sample5!L331&gt;0,Sample5!L331,"")</f>
        <v>0.69682022071872285</v>
      </c>
      <c r="D325" s="88" t="str">
        <f>IF(Sample5!M331&gt;0,Sample5!M331,)</f>
        <v/>
      </c>
      <c r="E325" s="162">
        <f t="shared" si="85"/>
        <v>0.42552031878849755</v>
      </c>
      <c r="F325" s="162">
        <f t="shared" si="86"/>
        <v>2.4582468864166977E-2</v>
      </c>
      <c r="G325" s="162">
        <f t="shared" si="87"/>
        <v>8.3207849437942974E-4</v>
      </c>
      <c r="H325" s="162">
        <f t="shared" si="88"/>
        <v>1.0577142995114863E-4</v>
      </c>
      <c r="I325" s="162">
        <f t="shared" si="89"/>
        <v>2.5414547358546407E-2</v>
      </c>
      <c r="J325" s="162">
        <f t="shared" si="95"/>
        <v>1.0577142995114863E-4</v>
      </c>
      <c r="K325" s="162">
        <f t="shared" si="90"/>
        <v>2.1498489980342453E-6</v>
      </c>
      <c r="L325" s="59">
        <f t="shared" si="91"/>
        <v>0</v>
      </c>
      <c r="M325" s="162">
        <f t="shared" si="96"/>
        <v>0.69649823611264883</v>
      </c>
      <c r="N325" s="99">
        <f t="shared" si="92"/>
        <v>1.0367408654864292E-7</v>
      </c>
      <c r="O325" s="100">
        <f t="shared" si="97"/>
        <v>4.1278394020309554E-7</v>
      </c>
      <c r="P325" s="100">
        <f t="shared" si="98"/>
        <v>1.1100444289259729E-8</v>
      </c>
      <c r="Q325" s="11">
        <v>323</v>
      </c>
      <c r="R325" s="9">
        <f t="shared" si="93"/>
        <v>0.69644659491159777</v>
      </c>
    </row>
    <row r="326" spans="1:18" x14ac:dyDescent="0.25">
      <c r="A326" s="9">
        <f t="shared" si="94"/>
        <v>-2.5454015024432928E-2</v>
      </c>
      <c r="B326" s="88">
        <f>IF(Sample5!K332&gt;0,Sample5!K332, )</f>
        <v>2.5454015024432928E-2</v>
      </c>
      <c r="C326" s="88">
        <f>IF(Sample5!L332&gt;0,Sample5!L332,"")</f>
        <v>0.69633174430704037</v>
      </c>
      <c r="D326" s="88" t="str">
        <f>IF(Sample5!M332&gt;0,Sample5!M332,)</f>
        <v/>
      </c>
      <c r="E326" s="162">
        <f t="shared" si="85"/>
        <v>0.42545401502443297</v>
      </c>
      <c r="F326" s="162">
        <f t="shared" si="86"/>
        <v>2.4519559461711214E-2</v>
      </c>
      <c r="G326" s="162">
        <f t="shared" si="87"/>
        <v>8.2899166930606658E-4</v>
      </c>
      <c r="H326" s="162">
        <f t="shared" si="88"/>
        <v>1.054638934156471E-4</v>
      </c>
      <c r="I326" s="162">
        <f t="shared" si="89"/>
        <v>2.5348551131017281E-2</v>
      </c>
      <c r="J326" s="162">
        <f t="shared" si="95"/>
        <v>1.054638934156471E-4</v>
      </c>
      <c r="K326" s="162">
        <f t="shared" si="90"/>
        <v>2.1452664238368761E-6</v>
      </c>
      <c r="L326" s="59">
        <f t="shared" si="91"/>
        <v>0</v>
      </c>
      <c r="M326" s="162">
        <f t="shared" si="96"/>
        <v>0.69649760133134064</v>
      </c>
      <c r="N326" s="99">
        <f t="shared" si="92"/>
        <v>2.7508552509742176E-8</v>
      </c>
      <c r="O326" s="100">
        <f t="shared" si="97"/>
        <v>4.1137657883531657E-7</v>
      </c>
      <c r="P326" s="100">
        <f t="shared" si="98"/>
        <v>1.1036031293748624E-8</v>
      </c>
      <c r="Q326" s="11">
        <v>324</v>
      </c>
      <c r="R326" s="9">
        <f t="shared" si="93"/>
        <v>0.69644611028006131</v>
      </c>
    </row>
    <row r="327" spans="1:18" x14ac:dyDescent="0.25">
      <c r="A327" s="9">
        <f t="shared" si="94"/>
        <v>-2.5387711260368304E-2</v>
      </c>
      <c r="B327" s="88">
        <f>IF(Sample5!K333&gt;0,Sample5!K333, )</f>
        <v>2.5387711260368304E-2</v>
      </c>
      <c r="C327" s="88">
        <f>IF(Sample5!L333&gt;0,Sample5!L333,"")</f>
        <v>0.69645371302045933</v>
      </c>
      <c r="D327" s="88" t="str">
        <f>IF(Sample5!M333&gt;0,Sample5!M333,)</f>
        <v/>
      </c>
      <c r="E327" s="162">
        <f t="shared" si="85"/>
        <v>0.42538771126036834</v>
      </c>
      <c r="F327" s="162">
        <f t="shared" si="86"/>
        <v>2.4456638696598823E-2</v>
      </c>
      <c r="G327" s="162">
        <f t="shared" si="87"/>
        <v>8.2591601619394495E-4</v>
      </c>
      <c r="H327" s="162">
        <f t="shared" si="88"/>
        <v>1.0515654757553561E-4</v>
      </c>
      <c r="I327" s="162">
        <f t="shared" si="89"/>
        <v>2.5282554712792768E-2</v>
      </c>
      <c r="J327" s="162">
        <f t="shared" si="95"/>
        <v>1.0515654757553561E-4</v>
      </c>
      <c r="K327" s="162">
        <f t="shared" si="90"/>
        <v>2.1406936174300095E-6</v>
      </c>
      <c r="L327" s="59">
        <f t="shared" si="91"/>
        <v>0</v>
      </c>
      <c r="M327" s="162">
        <f t="shared" si="96"/>
        <v>0.69649696839713426</v>
      </c>
      <c r="N327" s="99">
        <f t="shared" si="92"/>
        <v>1.8710276112903627E-9</v>
      </c>
      <c r="O327" s="100">
        <f t="shared" si="97"/>
        <v>4.0997401572643421E-7</v>
      </c>
      <c r="P327" s="100">
        <f t="shared" si="98"/>
        <v>1.0971844672520515E-8</v>
      </c>
      <c r="Q327" s="11">
        <v>325</v>
      </c>
      <c r="R327" s="9">
        <f t="shared" si="93"/>
        <v>0.69644562740252269</v>
      </c>
    </row>
    <row r="328" spans="1:18" x14ac:dyDescent="0.25">
      <c r="A328" s="9">
        <f t="shared" si="94"/>
        <v>-2.5321407496303489E-2</v>
      </c>
      <c r="B328" s="88">
        <f>IF(Sample5!K334&gt;0,Sample5!K334, )</f>
        <v>2.5321407496303489E-2</v>
      </c>
      <c r="C328" s="88">
        <f>IF(Sample5!L334&gt;0,Sample5!L334,"")</f>
        <v>0.69633174430704037</v>
      </c>
      <c r="D328" s="88" t="str">
        <f>IF(Sample5!M334&gt;0,Sample5!M334,)</f>
        <v/>
      </c>
      <c r="E328" s="162">
        <f t="shared" si="85"/>
        <v>0.42532140749630354</v>
      </c>
      <c r="F328" s="162">
        <f t="shared" si="86"/>
        <v>2.4393706607426985E-2</v>
      </c>
      <c r="G328" s="162">
        <f t="shared" si="87"/>
        <v>8.2285149662220114E-4</v>
      </c>
      <c r="H328" s="162">
        <f t="shared" si="88"/>
        <v>1.0484939225430256E-4</v>
      </c>
      <c r="I328" s="162">
        <f t="shared" si="89"/>
        <v>2.5216558104049186E-2</v>
      </c>
      <c r="J328" s="162">
        <f t="shared" si="95"/>
        <v>1.0484939225430256E-4</v>
      </c>
      <c r="K328" s="162">
        <f t="shared" si="90"/>
        <v>2.1361305579838135E-6</v>
      </c>
      <c r="L328" s="59">
        <f t="shared" si="91"/>
        <v>0</v>
      </c>
      <c r="M328" s="162">
        <f t="shared" si="96"/>
        <v>0.69649633730391158</v>
      </c>
      <c r="N328" s="99">
        <f t="shared" si="92"/>
        <v>2.7090854619048005E-8</v>
      </c>
      <c r="O328" s="100">
        <f t="shared" si="97"/>
        <v>4.0857623451865984E-7</v>
      </c>
      <c r="P328" s="100">
        <f t="shared" si="98"/>
        <v>1.0907884050878349E-8</v>
      </c>
      <c r="Q328" s="11">
        <v>326</v>
      </c>
      <c r="R328" s="9">
        <f t="shared" si="93"/>
        <v>0.69644514627294996</v>
      </c>
    </row>
    <row r="329" spans="1:18" x14ac:dyDescent="0.25">
      <c r="A329" s="9">
        <f t="shared" si="94"/>
        <v>-2.5255103732238864E-2</v>
      </c>
      <c r="B329" s="88">
        <f>IF(Sample5!K335&gt;0,Sample5!K335, )</f>
        <v>2.5255103732238864E-2</v>
      </c>
      <c r="C329" s="88">
        <f>IF(Sample5!L335&gt;0,Sample5!L335,"")</f>
        <v>0.69633174430704037</v>
      </c>
      <c r="D329" s="88" t="str">
        <f>IF(Sample5!M335&gt;0,Sample5!M335,)</f>
        <v/>
      </c>
      <c r="E329" s="162">
        <f t="shared" si="85"/>
        <v>0.4252551037322389</v>
      </c>
      <c r="F329" s="162">
        <f t="shared" si="86"/>
        <v>2.4330763232675488E-2</v>
      </c>
      <c r="G329" s="162">
        <f t="shared" si="87"/>
        <v>8.1979807228768978E-4</v>
      </c>
      <c r="H329" s="162">
        <f t="shared" si="88"/>
        <v>1.0454242727568619E-4</v>
      </c>
      <c r="I329" s="162">
        <f t="shared" si="89"/>
        <v>2.5150561304963178E-2</v>
      </c>
      <c r="J329" s="162">
        <f t="shared" si="95"/>
        <v>1.0454242727568619E-4</v>
      </c>
      <c r="K329" s="162">
        <f t="shared" si="90"/>
        <v>2.1315772247305249E-6</v>
      </c>
      <c r="L329" s="59">
        <f t="shared" si="91"/>
        <v>0</v>
      </c>
      <c r="M329" s="162">
        <f t="shared" si="96"/>
        <v>0.6964957080455727</v>
      </c>
      <c r="N329" s="99">
        <f t="shared" si="92"/>
        <v>2.688410755350011E-8</v>
      </c>
      <c r="O329" s="100">
        <f t="shared" si="97"/>
        <v>4.0718321891023473E-7</v>
      </c>
      <c r="P329" s="100">
        <f t="shared" si="98"/>
        <v>1.0844149054764294E-8</v>
      </c>
      <c r="Q329" s="11">
        <v>327</v>
      </c>
      <c r="R329" s="9">
        <f t="shared" si="93"/>
        <v>0.69644466688532936</v>
      </c>
    </row>
    <row r="330" spans="1:18" x14ac:dyDescent="0.25">
      <c r="A330" s="9">
        <f t="shared" si="94"/>
        <v>-2.5122496204109612E-2</v>
      </c>
      <c r="B330" s="88">
        <f>IF(Sample5!K336&gt;0,Sample5!K336, )</f>
        <v>2.5122496204109612E-2</v>
      </c>
      <c r="C330" s="88">
        <f>IF(Sample5!L336&gt;0,Sample5!L336,"")</f>
        <v>0.69669821991519587</v>
      </c>
      <c r="D330" s="88" t="str">
        <f>IF(Sample5!M336&gt;0,Sample5!M336,)</f>
        <v/>
      </c>
      <c r="E330" s="162">
        <f t="shared" si="85"/>
        <v>0.42512249620410963</v>
      </c>
      <c r="F330" s="162">
        <f t="shared" si="86"/>
        <v>2.4204842779762828E-2</v>
      </c>
      <c r="G330" s="162">
        <f t="shared" si="87"/>
        <v>8.1372435670448717E-4</v>
      </c>
      <c r="H330" s="162">
        <f t="shared" si="88"/>
        <v>1.0392906764229715E-4</v>
      </c>
      <c r="I330" s="162">
        <f t="shared" si="89"/>
        <v>2.5018567136467315E-2</v>
      </c>
      <c r="J330" s="162">
        <f t="shared" si="95"/>
        <v>1.0392906764229715E-4</v>
      </c>
      <c r="K330" s="162">
        <f t="shared" si="90"/>
        <v>2.1224996539246702E-6</v>
      </c>
      <c r="L330" s="59">
        <f t="shared" si="91"/>
        <v>0</v>
      </c>
      <c r="M330" s="162">
        <f t="shared" si="96"/>
        <v>0.69649445500924123</v>
      </c>
      <c r="N330" s="99">
        <f t="shared" si="92"/>
        <v>4.1520136898703209E-8</v>
      </c>
      <c r="O330" s="100">
        <f t="shared" si="97"/>
        <v>4.0441141956023629E-7</v>
      </c>
      <c r="P330" s="100">
        <f t="shared" si="98"/>
        <v>1.071735444603586E-8</v>
      </c>
      <c r="Q330" s="11">
        <v>328</v>
      </c>
      <c r="R330" s="9">
        <f t="shared" si="93"/>
        <v>0.69644371331198285</v>
      </c>
    </row>
    <row r="331" spans="1:18" x14ac:dyDescent="0.25">
      <c r="A331" s="9">
        <f t="shared" si="94"/>
        <v>-2.5056192440044797E-2</v>
      </c>
      <c r="B331" s="88">
        <f>IF(Sample5!K337&gt;0,Sample5!K337, )</f>
        <v>2.5056192440044797E-2</v>
      </c>
      <c r="C331" s="88">
        <f>IF(Sample5!L337&gt;0,Sample5!L337,"")</f>
        <v>0.69633174430704037</v>
      </c>
      <c r="D331" s="88" t="str">
        <f>IF(Sample5!M337&gt;0,Sample5!M337,)</f>
        <v/>
      </c>
      <c r="E331" s="162">
        <f t="shared" si="85"/>
        <v>0.42505619244004483</v>
      </c>
      <c r="F331" s="162">
        <f t="shared" si="86"/>
        <v>2.4141865777973212E-2</v>
      </c>
      <c r="G331" s="162">
        <f t="shared" si="87"/>
        <v>8.1070398943554334E-4</v>
      </c>
      <c r="H331" s="162">
        <f t="shared" si="88"/>
        <v>1.0362267263604175E-4</v>
      </c>
      <c r="I331" s="162">
        <f t="shared" si="89"/>
        <v>2.4952569767408755E-2</v>
      </c>
      <c r="J331" s="162">
        <f t="shared" si="95"/>
        <v>1.0362267263604175E-4</v>
      </c>
      <c r="K331" s="162">
        <f t="shared" si="90"/>
        <v>2.1179753750434316E-6</v>
      </c>
      <c r="L331" s="59">
        <f t="shared" si="91"/>
        <v>0</v>
      </c>
      <c r="M331" s="162">
        <f t="shared" si="96"/>
        <v>0.69649383121914155</v>
      </c>
      <c r="N331" s="99">
        <f t="shared" si="92"/>
        <v>2.6272167074495035E-8</v>
      </c>
      <c r="O331" s="100">
        <f t="shared" si="97"/>
        <v>4.0303260348667432E-7</v>
      </c>
      <c r="P331" s="100">
        <f t="shared" si="98"/>
        <v>1.0654294088450246E-8</v>
      </c>
      <c r="Q331" s="11">
        <v>329</v>
      </c>
      <c r="R331" s="9">
        <f t="shared" si="93"/>
        <v>0.6964432391143216</v>
      </c>
    </row>
    <row r="332" spans="1:18" x14ac:dyDescent="0.25">
      <c r="A332" s="9">
        <f t="shared" si="94"/>
        <v>-2.4989888675980173E-2</v>
      </c>
      <c r="B332" s="88">
        <f>IF(Sample5!K338&gt;0,Sample5!K338, )</f>
        <v>2.4989888675980173E-2</v>
      </c>
      <c r="C332" s="88">
        <f>IF(Sample5!L338&gt;0,Sample5!L338,"")</f>
        <v>0.69608442391140035</v>
      </c>
      <c r="D332" s="88" t="str">
        <f>IF(Sample5!M338&gt;0,Sample5!M338,)</f>
        <v/>
      </c>
      <c r="E332" s="162">
        <f t="shared" si="85"/>
        <v>0.4249898886759802</v>
      </c>
      <c r="F332" s="162">
        <f t="shared" si="86"/>
        <v>2.4078877643347887E-2</v>
      </c>
      <c r="G332" s="162">
        <f t="shared" si="87"/>
        <v>8.0769456536279247E-4</v>
      </c>
      <c r="H332" s="162">
        <f t="shared" si="88"/>
        <v>1.0331646726949306E-4</v>
      </c>
      <c r="I332" s="162">
        <f t="shared" si="89"/>
        <v>2.488657220871068E-2</v>
      </c>
      <c r="J332" s="162">
        <f t="shared" si="95"/>
        <v>1.0331646726949306E-4</v>
      </c>
      <c r="K332" s="162">
        <f t="shared" si="90"/>
        <v>2.1134607397046537E-6</v>
      </c>
      <c r="L332" s="59">
        <f t="shared" si="91"/>
        <v>0</v>
      </c>
      <c r="M332" s="162">
        <f t="shared" si="96"/>
        <v>0.69649320923971225</v>
      </c>
      <c r="N332" s="99">
        <f t="shared" si="92"/>
        <v>1.6710544464306811E-7</v>
      </c>
      <c r="O332" s="100">
        <f t="shared" si="97"/>
        <v>4.0165848835279492E-7</v>
      </c>
      <c r="P332" s="100">
        <f t="shared" si="98"/>
        <v>1.0591457866458666E-8</v>
      </c>
      <c r="Q332" s="11">
        <v>330</v>
      </c>
      <c r="R332" s="9">
        <f t="shared" si="93"/>
        <v>0.69644276663474214</v>
      </c>
    </row>
    <row r="333" spans="1:18" x14ac:dyDescent="0.25">
      <c r="A333" s="9">
        <f t="shared" si="94"/>
        <v>-2.4923584911915545E-2</v>
      </c>
      <c r="B333" s="88">
        <f>IF(Sample5!K339&gt;0,Sample5!K339, )</f>
        <v>2.4923584911915545E-2</v>
      </c>
      <c r="C333" s="88">
        <f>IF(Sample5!L339&gt;0,Sample5!L339,"")</f>
        <v>0.69633174430704037</v>
      </c>
      <c r="D333" s="88" t="str">
        <f>IF(Sample5!M339&gt;0,Sample5!M339,)</f>
        <v/>
      </c>
      <c r="E333" s="162">
        <f t="shared" si="85"/>
        <v>0.42492358491191556</v>
      </c>
      <c r="F333" s="162">
        <f t="shared" si="86"/>
        <v>2.4015878413780466E-2</v>
      </c>
      <c r="G333" s="162">
        <f t="shared" si="87"/>
        <v>8.0469604676763548E-4</v>
      </c>
      <c r="H333" s="162">
        <f t="shared" si="88"/>
        <v>1.0301045136744402E-4</v>
      </c>
      <c r="I333" s="162">
        <f t="shared" si="89"/>
        <v>2.4820574460548101E-2</v>
      </c>
      <c r="J333" s="162">
        <f t="shared" si="95"/>
        <v>1.0301045136744402E-4</v>
      </c>
      <c r="K333" s="162">
        <f t="shared" si="90"/>
        <v>2.1089557273405298E-6</v>
      </c>
      <c r="L333" s="59">
        <f t="shared" si="91"/>
        <v>0</v>
      </c>
      <c r="M333" s="162">
        <f t="shared" si="96"/>
        <v>0.69649258906494593</v>
      </c>
      <c r="N333" s="99">
        <f t="shared" si="92"/>
        <v>2.5871036145699804E-8</v>
      </c>
      <c r="O333" s="100">
        <f t="shared" si="97"/>
        <v>4.0028905813267905E-7</v>
      </c>
      <c r="P333" s="100">
        <f t="shared" si="98"/>
        <v>1.0528845409143219E-8</v>
      </c>
      <c r="Q333" s="11">
        <v>331</v>
      </c>
      <c r="R333" s="9">
        <f t="shared" si="93"/>
        <v>0.69644229586732276</v>
      </c>
    </row>
    <row r="334" spans="1:18" x14ac:dyDescent="0.25">
      <c r="A334" s="9">
        <f t="shared" si="94"/>
        <v>-2.4857281147850734E-2</v>
      </c>
      <c r="B334" s="88">
        <f>IF(Sample5!K340&gt;0,Sample5!K340, )</f>
        <v>2.4857281147850734E-2</v>
      </c>
      <c r="C334" s="88">
        <f>IF(Sample5!L340&gt;0,Sample5!L340,"")</f>
        <v>0.69633174430704037</v>
      </c>
      <c r="D334" s="88" t="str">
        <f>IF(Sample5!M340&gt;0,Sample5!M340,)</f>
        <v/>
      </c>
      <c r="E334" s="162">
        <f t="shared" si="85"/>
        <v>0.42485728114785076</v>
      </c>
      <c r="F334" s="162">
        <f t="shared" si="86"/>
        <v>2.3952868127048256E-2</v>
      </c>
      <c r="G334" s="162">
        <f t="shared" si="87"/>
        <v>8.0170839604756794E-4</v>
      </c>
      <c r="H334" s="162">
        <f t="shared" si="88"/>
        <v>1.027046247549096E-4</v>
      </c>
      <c r="I334" s="162">
        <f t="shared" si="89"/>
        <v>2.4754576523095824E-2</v>
      </c>
      <c r="J334" s="162">
        <f t="shared" si="95"/>
        <v>1.027046247549096E-4</v>
      </c>
      <c r="K334" s="162">
        <f t="shared" si="90"/>
        <v>2.1044603174522197E-6</v>
      </c>
      <c r="L334" s="59">
        <f t="shared" si="91"/>
        <v>0</v>
      </c>
      <c r="M334" s="162">
        <f t="shared" si="96"/>
        <v>0.69649197068885371</v>
      </c>
      <c r="N334" s="99">
        <f t="shared" si="92"/>
        <v>2.5672493428995574E-8</v>
      </c>
      <c r="O334" s="100">
        <f t="shared" si="97"/>
        <v>3.9892429685643797E-7</v>
      </c>
      <c r="P334" s="100">
        <f t="shared" si="98"/>
        <v>1.0466456346212899E-8</v>
      </c>
      <c r="Q334" s="11">
        <v>332</v>
      </c>
      <c r="R334" s="9">
        <f t="shared" si="93"/>
        <v>0.69644182680615974</v>
      </c>
    </row>
    <row r="335" spans="1:18" x14ac:dyDescent="0.25">
      <c r="A335" s="9">
        <f t="shared" si="94"/>
        <v>-2.4790977383786106E-2</v>
      </c>
      <c r="B335" s="88">
        <f>IF(Sample5!K341&gt;0,Sample5!K341, )</f>
        <v>2.4790977383786106E-2</v>
      </c>
      <c r="C335" s="88">
        <f>IF(Sample5!L341&gt;0,Sample5!L341,"")</f>
        <v>0.69633174430704037</v>
      </c>
      <c r="D335" s="88" t="str">
        <f>IF(Sample5!M341&gt;0,Sample5!M341,)</f>
        <v/>
      </c>
      <c r="E335" s="162">
        <f t="shared" si="85"/>
        <v>0.42479097738378613</v>
      </c>
      <c r="F335" s="162">
        <f t="shared" si="86"/>
        <v>2.3889846820812945E-2</v>
      </c>
      <c r="G335" s="162">
        <f t="shared" si="87"/>
        <v>7.9873157571602044E-4</v>
      </c>
      <c r="H335" s="162">
        <f t="shared" si="88"/>
        <v>1.0239898725714069E-4</v>
      </c>
      <c r="I335" s="162">
        <f t="shared" si="89"/>
        <v>2.4688578396528965E-2</v>
      </c>
      <c r="J335" s="162">
        <f t="shared" si="95"/>
        <v>1.0239898725714069E-4</v>
      </c>
      <c r="K335" s="162">
        <f t="shared" si="90"/>
        <v>2.0999744895753551E-6</v>
      </c>
      <c r="L335" s="59">
        <f t="shared" si="91"/>
        <v>0</v>
      </c>
      <c r="M335" s="162">
        <f t="shared" si="96"/>
        <v>0.69649135410546459</v>
      </c>
      <c r="N335" s="99">
        <f t="shared" si="92"/>
        <v>2.5475287753020341E-8</v>
      </c>
      <c r="O335" s="100">
        <f t="shared" si="97"/>
        <v>3.9756418860159209E-7</v>
      </c>
      <c r="P335" s="100">
        <f t="shared" si="98"/>
        <v>1.0404290308007102E-8</v>
      </c>
      <c r="Q335" s="11">
        <v>333</v>
      </c>
      <c r="R335" s="9">
        <f t="shared" si="93"/>
        <v>0.69644135944536767</v>
      </c>
    </row>
    <row r="336" spans="1:18" x14ac:dyDescent="0.25">
      <c r="A336" s="9">
        <f t="shared" si="94"/>
        <v>-2.4790977383786106E-2</v>
      </c>
      <c r="B336" s="88">
        <f>IF(Sample5!K342&gt;0,Sample5!K342, )</f>
        <v>2.4790977383786106E-2</v>
      </c>
      <c r="C336" s="88">
        <f>IF(Sample5!L342&gt;0,Sample5!L342,"")</f>
        <v>0.69645371302045933</v>
      </c>
      <c r="D336" s="88" t="str">
        <f>IF(Sample5!M342&gt;0,Sample5!M342,)</f>
        <v/>
      </c>
      <c r="E336" s="162">
        <f t="shared" si="85"/>
        <v>0.42479097738378613</v>
      </c>
      <c r="F336" s="162">
        <f t="shared" si="86"/>
        <v>2.3889846820812945E-2</v>
      </c>
      <c r="G336" s="162">
        <f t="shared" si="87"/>
        <v>7.9873157571602044E-4</v>
      </c>
      <c r="H336" s="162">
        <f t="shared" si="88"/>
        <v>1.0239898725714069E-4</v>
      </c>
      <c r="I336" s="162">
        <f t="shared" si="89"/>
        <v>2.4688578396528965E-2</v>
      </c>
      <c r="J336" s="162">
        <f t="shared" si="95"/>
        <v>1.0239898725714069E-4</v>
      </c>
      <c r="K336" s="162">
        <f t="shared" si="90"/>
        <v>2.0999744895753551E-6</v>
      </c>
      <c r="L336" s="59">
        <f t="shared" si="91"/>
        <v>0</v>
      </c>
      <c r="M336" s="162">
        <f t="shared" si="96"/>
        <v>0.69649135410546459</v>
      </c>
      <c r="N336" s="99">
        <f t="shared" si="92"/>
        <v>1.4168512803730403E-9</v>
      </c>
      <c r="O336" s="100">
        <f t="shared" si="97"/>
        <v>3.9756418860159209E-7</v>
      </c>
      <c r="P336" s="100">
        <f t="shared" si="98"/>
        <v>1.0404290308007102E-8</v>
      </c>
      <c r="Q336" s="11">
        <v>334</v>
      </c>
      <c r="R336" s="9">
        <f t="shared" si="93"/>
        <v>0.69644135944536767</v>
      </c>
    </row>
    <row r="337" spans="1:18" x14ac:dyDescent="0.25">
      <c r="A337" s="9">
        <f t="shared" si="94"/>
        <v>-2.4724673619721482E-2</v>
      </c>
      <c r="B337" s="88">
        <f>IF(Sample5!K343&gt;0,Sample5!K343, )</f>
        <v>2.4724673619721482E-2</v>
      </c>
      <c r="C337" s="88">
        <f>IF(Sample5!L343&gt;0,Sample5!L343,"")</f>
        <v>0.69669821991519587</v>
      </c>
      <c r="D337" s="88" t="str">
        <f>IF(Sample5!M343&gt;0,Sample5!M343,)</f>
        <v/>
      </c>
      <c r="E337" s="162">
        <f t="shared" si="85"/>
        <v>0.42472467361972149</v>
      </c>
      <c r="F337" s="162">
        <f t="shared" si="86"/>
        <v>2.3826814532619901E-2</v>
      </c>
      <c r="G337" s="162">
        <f t="shared" si="87"/>
        <v>7.9576554840201166E-4</v>
      </c>
      <c r="H337" s="162">
        <f t="shared" si="88"/>
        <v>1.0209353869956861E-4</v>
      </c>
      <c r="I337" s="162">
        <f t="shared" si="89"/>
        <v>2.4622580081021913E-2</v>
      </c>
      <c r="J337" s="162">
        <f t="shared" si="95"/>
        <v>1.0209353869956861E-4</v>
      </c>
      <c r="K337" s="162">
        <f t="shared" si="90"/>
        <v>2.0954982232800432E-6</v>
      </c>
      <c r="L337" s="59">
        <f t="shared" si="91"/>
        <v>0</v>
      </c>
      <c r="M337" s="162">
        <f t="shared" si="96"/>
        <v>0.69649073930882621</v>
      </c>
      <c r="N337" s="99">
        <f t="shared" si="92"/>
        <v>4.3048202019521305E-8</v>
      </c>
      <c r="O337" s="100">
        <f t="shared" si="97"/>
        <v>3.9620871750600264E-7</v>
      </c>
      <c r="P337" s="100">
        <f t="shared" si="98"/>
        <v>1.0342346925480528E-8</v>
      </c>
      <c r="Q337" s="11">
        <v>335</v>
      </c>
      <c r="R337" s="9">
        <f t="shared" si="93"/>
        <v>0.69644089377907936</v>
      </c>
    </row>
    <row r="338" spans="1:18" x14ac:dyDescent="0.25">
      <c r="A338" s="9">
        <f t="shared" si="94"/>
        <v>-2.4658369855656666E-2</v>
      </c>
      <c r="B338" s="88">
        <f>IF(Sample5!K344&gt;0,Sample5!K344, )</f>
        <v>2.4658369855656666E-2</v>
      </c>
      <c r="C338" s="88">
        <f>IF(Sample5!L344&gt;0,Sample5!L344,"")</f>
        <v>0.69632857539884929</v>
      </c>
      <c r="D338" s="88" t="str">
        <f>IF(Sample5!M344&gt;0,Sample5!M344,)</f>
        <v/>
      </c>
      <c r="E338" s="162">
        <f t="shared" si="85"/>
        <v>0.42465836985565669</v>
      </c>
      <c r="F338" s="162">
        <f t="shared" si="86"/>
        <v>2.3763771299898845E-2</v>
      </c>
      <c r="G338" s="162">
        <f t="shared" si="87"/>
        <v>7.9281027684994718E-4</v>
      </c>
      <c r="H338" s="162">
        <f t="shared" si="88"/>
        <v>1.0178827890787445E-4</v>
      </c>
      <c r="I338" s="162">
        <f t="shared" si="89"/>
        <v>2.4556581576748792E-2</v>
      </c>
      <c r="J338" s="162">
        <f t="shared" si="95"/>
        <v>1.0178827890787445E-4</v>
      </c>
      <c r="K338" s="162">
        <f t="shared" si="90"/>
        <v>2.0910314981846592E-6</v>
      </c>
      <c r="L338" s="59">
        <f t="shared" si="91"/>
        <v>0</v>
      </c>
      <c r="M338" s="162">
        <f t="shared" si="96"/>
        <v>0.69649012629300444</v>
      </c>
      <c r="N338" s="99">
        <f t="shared" si="92"/>
        <v>2.6098691402328194E-8</v>
      </c>
      <c r="O338" s="100">
        <f t="shared" si="97"/>
        <v>3.9485786775925071E-7</v>
      </c>
      <c r="P338" s="100">
        <f t="shared" si="98"/>
        <v>1.0280625830218077E-8</v>
      </c>
      <c r="Q338" s="11">
        <v>336</v>
      </c>
      <c r="R338" s="9">
        <f t="shared" si="93"/>
        <v>0.69644042980144572</v>
      </c>
    </row>
    <row r="339" spans="1:18" x14ac:dyDescent="0.25">
      <c r="A339" s="9">
        <f t="shared" si="94"/>
        <v>-2.4592066091592042E-2</v>
      </c>
      <c r="B339" s="88">
        <f>IF(Sample5!K345&gt;0,Sample5!K345, )</f>
        <v>2.4592066091592042E-2</v>
      </c>
      <c r="C339" s="88">
        <f>IF(Sample5!L345&gt;0,Sample5!L345,"")</f>
        <v>0.69669821991519587</v>
      </c>
      <c r="D339" s="88" t="str">
        <f>IF(Sample5!M345&gt;0,Sample5!M345,)</f>
        <v/>
      </c>
      <c r="E339" s="162">
        <f t="shared" si="85"/>
        <v>0.42459206609159206</v>
      </c>
      <c r="F339" s="162">
        <f t="shared" si="86"/>
        <v>2.3700717159964774E-2</v>
      </c>
      <c r="G339" s="162">
        <f t="shared" si="87"/>
        <v>7.8986572391934878E-4</v>
      </c>
      <c r="H339" s="162">
        <f t="shared" si="88"/>
        <v>1.0148320770791974E-4</v>
      </c>
      <c r="I339" s="162">
        <f t="shared" si="89"/>
        <v>2.4490582883884122E-2</v>
      </c>
      <c r="J339" s="162">
        <f t="shared" si="95"/>
        <v>1.0148320770791974E-4</v>
      </c>
      <c r="K339" s="162">
        <f t="shared" si="90"/>
        <v>2.0865742939558495E-6</v>
      </c>
      <c r="L339" s="59">
        <f t="shared" si="91"/>
        <v>0</v>
      </c>
      <c r="M339" s="162">
        <f t="shared" si="96"/>
        <v>0.69648951505208312</v>
      </c>
      <c r="N339" s="99">
        <f t="shared" si="92"/>
        <v>4.3557719886912527E-8</v>
      </c>
      <c r="O339" s="100">
        <f t="shared" si="97"/>
        <v>3.9351162360694802E-7</v>
      </c>
      <c r="P339" s="100">
        <f t="shared" si="98"/>
        <v>1.0219126654418726E-8</v>
      </c>
      <c r="Q339" s="11">
        <v>337</v>
      </c>
      <c r="R339" s="9">
        <f t="shared" si="93"/>
        <v>0.69643996750663562</v>
      </c>
    </row>
    <row r="340" spans="1:18" x14ac:dyDescent="0.25">
      <c r="A340" s="9">
        <f t="shared" si="94"/>
        <v>-2.4525762327527414E-2</v>
      </c>
      <c r="B340" s="88">
        <f>IF(Sample5!K346&gt;0,Sample5!K346, )</f>
        <v>2.4525762327527414E-2</v>
      </c>
      <c r="C340" s="88">
        <f>IF(Sample5!L346&gt;0,Sample5!L346,"")</f>
        <v>0.69645371302045933</v>
      </c>
      <c r="D340" s="88" t="str">
        <f>IF(Sample5!M346&gt;0,Sample5!M346,)</f>
        <v/>
      </c>
      <c r="E340" s="162">
        <f t="shared" si="85"/>
        <v>0.42452576232752742</v>
      </c>
      <c r="F340" s="162">
        <f t="shared" si="86"/>
        <v>2.3637652150017049E-2</v>
      </c>
      <c r="G340" s="162">
        <f t="shared" si="87"/>
        <v>7.8693185258456311E-4</v>
      </c>
      <c r="H340" s="162">
        <f t="shared" si="88"/>
        <v>1.0117832492580192E-4</v>
      </c>
      <c r="I340" s="162">
        <f t="shared" si="89"/>
        <v>2.4424584002601613E-2</v>
      </c>
      <c r="J340" s="162">
        <f t="shared" si="95"/>
        <v>1.0117832492580192E-4</v>
      </c>
      <c r="K340" s="162">
        <f t="shared" si="90"/>
        <v>2.0821265903085314E-6</v>
      </c>
      <c r="L340" s="59">
        <f t="shared" si="91"/>
        <v>0</v>
      </c>
      <c r="M340" s="162">
        <f t="shared" si="96"/>
        <v>0.6964889055801643</v>
      </c>
      <c r="N340" s="99">
        <f t="shared" si="92"/>
        <v>1.2385162585876152E-9</v>
      </c>
      <c r="O340" s="100">
        <f t="shared" si="97"/>
        <v>3.9216996934642598E-7</v>
      </c>
      <c r="P340" s="100">
        <f t="shared" si="98"/>
        <v>1.0157849030906659E-8</v>
      </c>
      <c r="Q340" s="11">
        <v>338</v>
      </c>
      <c r="R340" s="9">
        <f t="shared" si="93"/>
        <v>0.69643950688883605</v>
      </c>
    </row>
    <row r="341" spans="1:18" x14ac:dyDescent="0.25">
      <c r="A341" s="9">
        <f t="shared" si="94"/>
        <v>-2.4459458563462603E-2</v>
      </c>
      <c r="B341" s="88">
        <f>IF(Sample5!K347&gt;0,Sample5!K347, )</f>
        <v>2.4459458563462603E-2</v>
      </c>
      <c r="C341" s="88">
        <f>IF(Sample5!L347&gt;0,Sample5!L347,"")</f>
        <v>0.69608757032854596</v>
      </c>
      <c r="D341" s="88" t="str">
        <f>IF(Sample5!M347&gt;0,Sample5!M347,)</f>
        <v/>
      </c>
      <c r="E341" s="162">
        <f t="shared" si="85"/>
        <v>0.42445945856346262</v>
      </c>
      <c r="F341" s="162">
        <f t="shared" si="86"/>
        <v>2.3574576307140223E-2</v>
      </c>
      <c r="G341" s="162">
        <f t="shared" si="87"/>
        <v>7.8400862593453954E-4</v>
      </c>
      <c r="H341" s="162">
        <f t="shared" si="88"/>
        <v>1.0087363038784047E-4</v>
      </c>
      <c r="I341" s="162">
        <f t="shared" si="89"/>
        <v>2.4358584933074762E-2</v>
      </c>
      <c r="J341" s="162">
        <f t="shared" si="95"/>
        <v>1.0087363038784047E-4</v>
      </c>
      <c r="K341" s="162">
        <f t="shared" si="90"/>
        <v>2.0776883669851975E-6</v>
      </c>
      <c r="L341" s="59">
        <f t="shared" si="91"/>
        <v>0</v>
      </c>
      <c r="M341" s="162">
        <f t="shared" si="96"/>
        <v>0.69648829787136812</v>
      </c>
      <c r="N341" s="99">
        <f t="shared" si="92"/>
        <v>1.6058256357629065E-7</v>
      </c>
      <c r="O341" s="100">
        <f t="shared" si="97"/>
        <v>3.9083288933104669E-7</v>
      </c>
      <c r="P341" s="100">
        <f t="shared" si="98"/>
        <v>1.0096792593126453E-8</v>
      </c>
      <c r="Q341" s="11">
        <v>339</v>
      </c>
      <c r="R341" s="9">
        <f t="shared" si="93"/>
        <v>0.69643904794225198</v>
      </c>
    </row>
    <row r="342" spans="1:18" x14ac:dyDescent="0.25">
      <c r="A342" s="9">
        <f t="shared" si="94"/>
        <v>-2.4393154799397975E-2</v>
      </c>
      <c r="B342" s="88">
        <f>IF(Sample5!K348&gt;0,Sample5!K348, )</f>
        <v>2.4393154799397975E-2</v>
      </c>
      <c r="C342" s="88">
        <f>IF(Sample5!L348&gt;0,Sample5!L348,"")</f>
        <v>0.69682022071872285</v>
      </c>
      <c r="D342" s="88" t="str">
        <f>IF(Sample5!M348&gt;0,Sample5!M348,)</f>
        <v/>
      </c>
      <c r="E342" s="162">
        <f t="shared" si="85"/>
        <v>0.42439315479939799</v>
      </c>
      <c r="F342" s="162">
        <f t="shared" si="86"/>
        <v>2.3511489668304859E-2</v>
      </c>
      <c r="G342" s="162">
        <f t="shared" si="87"/>
        <v>7.8109600717258046E-4</v>
      </c>
      <c r="H342" s="162">
        <f t="shared" si="88"/>
        <v>1.005691239205353E-4</v>
      </c>
      <c r="I342" s="162">
        <f t="shared" si="89"/>
        <v>2.429258567547744E-2</v>
      </c>
      <c r="J342" s="162">
        <f t="shared" si="95"/>
        <v>1.005691239205353E-4</v>
      </c>
      <c r="K342" s="162">
        <f t="shared" si="90"/>
        <v>2.0732596037904077E-6</v>
      </c>
      <c r="L342" s="59">
        <f t="shared" si="91"/>
        <v>0</v>
      </c>
      <c r="M342" s="162">
        <f t="shared" si="96"/>
        <v>0.69648769191983284</v>
      </c>
      <c r="N342" s="99">
        <f t="shared" si="92"/>
        <v>1.1057540209123159E-7</v>
      </c>
      <c r="O342" s="100">
        <f t="shared" si="97"/>
        <v>3.8950036796589231E-7</v>
      </c>
      <c r="P342" s="100">
        <f t="shared" si="98"/>
        <v>1.0035956975134518E-8</v>
      </c>
      <c r="Q342" s="11">
        <v>340</v>
      </c>
      <c r="R342" s="9">
        <f t="shared" si="93"/>
        <v>0.69643859066110636</v>
      </c>
    </row>
    <row r="343" spans="1:18" x14ac:dyDescent="0.25">
      <c r="A343" s="9">
        <f t="shared" si="94"/>
        <v>-2.4326851035333351E-2</v>
      </c>
      <c r="B343" s="88">
        <f>IF(Sample5!K349&gt;0,Sample5!K349, )</f>
        <v>2.4326851035333351E-2</v>
      </c>
      <c r="C343" s="88">
        <f>IF(Sample5!L349&gt;0,Sample5!L349,"")</f>
        <v>0.69645371302045933</v>
      </c>
      <c r="D343" s="88" t="str">
        <f>IF(Sample5!M349&gt;0,Sample5!M349,)</f>
        <v/>
      </c>
      <c r="E343" s="162">
        <f t="shared" si="85"/>
        <v>0.42432685103533335</v>
      </c>
      <c r="F343" s="162">
        <f t="shared" si="86"/>
        <v>2.3448392270366679E-2</v>
      </c>
      <c r="G343" s="162">
        <f t="shared" si="87"/>
        <v>7.7819395961606364E-4</v>
      </c>
      <c r="H343" s="162">
        <f t="shared" si="88"/>
        <v>1.0026480535060833E-4</v>
      </c>
      <c r="I343" s="162">
        <f t="shared" si="89"/>
        <v>2.4226586229982743E-2</v>
      </c>
      <c r="J343" s="162">
        <f t="shared" si="95"/>
        <v>1.0026480535060833E-4</v>
      </c>
      <c r="K343" s="162">
        <f t="shared" si="90"/>
        <v>2.0688402805424996E-6</v>
      </c>
      <c r="L343" s="59">
        <f t="shared" si="91"/>
        <v>0</v>
      </c>
      <c r="M343" s="162">
        <f t="shared" si="96"/>
        <v>0.69648708771971468</v>
      </c>
      <c r="N343" s="99">
        <f t="shared" si="92"/>
        <v>1.1138705503851098E-9</v>
      </c>
      <c r="O343" s="100">
        <f t="shared" si="97"/>
        <v>3.881723897034544E-7</v>
      </c>
      <c r="P343" s="100">
        <f t="shared" si="98"/>
        <v>9.9753418116073124E-9</v>
      </c>
      <c r="Q343" s="11">
        <v>341</v>
      </c>
      <c r="R343" s="9">
        <f t="shared" si="93"/>
        <v>0.69643813503963992</v>
      </c>
    </row>
    <row r="344" spans="1:18" x14ac:dyDescent="0.25">
      <c r="A344" s="9">
        <f t="shared" si="94"/>
        <v>-2.4326851035333351E-2</v>
      </c>
      <c r="B344" s="88">
        <f>IF(Sample5!K350&gt;0,Sample5!K350, )</f>
        <v>2.4326851035333351E-2</v>
      </c>
      <c r="C344" s="88">
        <f>IF(Sample5!L350&gt;0,Sample5!L350,"")</f>
        <v>0.69633174430704037</v>
      </c>
      <c r="D344" s="88" t="str">
        <f>IF(Sample5!M350&gt;0,Sample5!M350,)</f>
        <v/>
      </c>
      <c r="E344" s="162">
        <f t="shared" si="85"/>
        <v>0.42432685103533335</v>
      </c>
      <c r="F344" s="162">
        <f t="shared" si="86"/>
        <v>2.3448392270366679E-2</v>
      </c>
      <c r="G344" s="162">
        <f t="shared" si="87"/>
        <v>7.7819395961606364E-4</v>
      </c>
      <c r="H344" s="162">
        <f t="shared" si="88"/>
        <v>1.0026480535060833E-4</v>
      </c>
      <c r="I344" s="162">
        <f t="shared" si="89"/>
        <v>2.4226586229982743E-2</v>
      </c>
      <c r="J344" s="162">
        <f t="shared" si="95"/>
        <v>1.0026480535060833E-4</v>
      </c>
      <c r="K344" s="162">
        <f t="shared" si="90"/>
        <v>2.0688402805424996E-6</v>
      </c>
      <c r="L344" s="59">
        <f t="shared" si="91"/>
        <v>0</v>
      </c>
      <c r="M344" s="162">
        <f t="shared" si="96"/>
        <v>0.69648708771971468</v>
      </c>
      <c r="N344" s="99">
        <f t="shared" si="92"/>
        <v>2.4131575861302101E-8</v>
      </c>
      <c r="O344" s="100">
        <f t="shared" si="97"/>
        <v>3.881723897034544E-7</v>
      </c>
      <c r="P344" s="100">
        <f t="shared" si="98"/>
        <v>9.9753418116073124E-9</v>
      </c>
      <c r="Q344" s="11">
        <v>342</v>
      </c>
      <c r="R344" s="9">
        <f t="shared" si="93"/>
        <v>0.69643813503963992</v>
      </c>
    </row>
    <row r="345" spans="1:18" x14ac:dyDescent="0.25">
      <c r="A345" s="9">
        <f t="shared" si="94"/>
        <v>-2.4260547271268536E-2</v>
      </c>
      <c r="B345" s="88">
        <f>IF(Sample5!K351&gt;0,Sample5!K351, )</f>
        <v>2.4260547271268536E-2</v>
      </c>
      <c r="C345" s="88">
        <f>IF(Sample5!L351&gt;0,Sample5!L351,"")</f>
        <v>0.69620662860056204</v>
      </c>
      <c r="D345" s="88" t="str">
        <f>IF(Sample5!M351&gt;0,Sample5!M351,)</f>
        <v/>
      </c>
      <c r="E345" s="162">
        <f t="shared" si="85"/>
        <v>0.42426054727126855</v>
      </c>
      <c r="F345" s="162">
        <f t="shared" si="86"/>
        <v>2.3385284150067374E-2</v>
      </c>
      <c r="G345" s="162">
        <f t="shared" si="87"/>
        <v>7.753024466961439E-4</v>
      </c>
      <c r="H345" s="162">
        <f t="shared" si="88"/>
        <v>9.9960674505017444E-5</v>
      </c>
      <c r="I345" s="162">
        <f t="shared" si="89"/>
        <v>2.4160586596763518E-2</v>
      </c>
      <c r="J345" s="162">
        <f t="shared" si="95"/>
        <v>9.9960674505017444E-5</v>
      </c>
      <c r="K345" s="162">
        <f t="shared" si="90"/>
        <v>2.0644303771356778E-6</v>
      </c>
      <c r="L345" s="59">
        <f t="shared" si="91"/>
        <v>0</v>
      </c>
      <c r="M345" s="162">
        <f t="shared" si="96"/>
        <v>0.69648648526518808</v>
      </c>
      <c r="N345" s="99">
        <f t="shared" si="92"/>
        <v>7.8319752735613866E-8</v>
      </c>
      <c r="O345" s="100">
        <f t="shared" si="97"/>
        <v>3.8684893906087659E-7</v>
      </c>
      <c r="P345" s="100">
        <f t="shared" si="98"/>
        <v>9.9149467378395469E-9</v>
      </c>
      <c r="Q345" s="11">
        <v>343</v>
      </c>
      <c r="R345" s="9">
        <f t="shared" si="93"/>
        <v>0.69643768107211157</v>
      </c>
    </row>
    <row r="346" spans="1:18" x14ac:dyDescent="0.25">
      <c r="A346" s="9">
        <f t="shared" si="94"/>
        <v>-2.4194243507203912E-2</v>
      </c>
      <c r="B346" s="88">
        <f>IF(Sample5!K352&gt;0,Sample5!K352, )</f>
        <v>2.4194243507203912E-2</v>
      </c>
      <c r="C346" s="88">
        <f>IF(Sample5!L352&gt;0,Sample5!L352,"")</f>
        <v>0.69620951765640171</v>
      </c>
      <c r="D346" s="88" t="str">
        <f>IF(Sample5!M352&gt;0,Sample5!M352,)</f>
        <v/>
      </c>
      <c r="E346" s="162">
        <f t="shared" si="85"/>
        <v>0.42419424350720392</v>
      </c>
      <c r="F346" s="162">
        <f t="shared" si="86"/>
        <v>2.3322165344035424E-2</v>
      </c>
      <c r="G346" s="162">
        <f t="shared" si="87"/>
        <v>7.7242143195758659E-4</v>
      </c>
      <c r="H346" s="162">
        <f t="shared" si="88"/>
        <v>9.9656731210900906E-5</v>
      </c>
      <c r="I346" s="162">
        <f t="shared" si="89"/>
        <v>2.4094586775993011E-2</v>
      </c>
      <c r="J346" s="162">
        <f t="shared" si="95"/>
        <v>9.9656731210900906E-5</v>
      </c>
      <c r="K346" s="162">
        <f t="shared" si="90"/>
        <v>2.06002987349172E-6</v>
      </c>
      <c r="L346" s="59">
        <f t="shared" si="91"/>
        <v>0</v>
      </c>
      <c r="M346" s="162">
        <f t="shared" si="96"/>
        <v>0.69648588455044469</v>
      </c>
      <c r="N346" s="99">
        <f t="shared" si="92"/>
        <v>7.6378660122962988E-8</v>
      </c>
      <c r="O346" s="100">
        <f t="shared" si="97"/>
        <v>3.8553000059840139E-7</v>
      </c>
      <c r="P346" s="100">
        <f t="shared" si="98"/>
        <v>9.8547713897363656E-9</v>
      </c>
      <c r="Q346" s="11">
        <v>344</v>
      </c>
      <c r="R346" s="9">
        <f t="shared" si="93"/>
        <v>0.69643722875279757</v>
      </c>
    </row>
    <row r="347" spans="1:18" x14ac:dyDescent="0.25">
      <c r="A347" s="9">
        <f t="shared" si="94"/>
        <v>-2.4127939743139284E-2</v>
      </c>
      <c r="B347" s="88">
        <f>IF(Sample5!K353&gt;0,Sample5!K353, )</f>
        <v>2.4127939743139284E-2</v>
      </c>
      <c r="C347" s="88">
        <f>IF(Sample5!L353&gt;0,Sample5!L353,"")</f>
        <v>0.69645371302045933</v>
      </c>
      <c r="D347" s="88" t="str">
        <f>IF(Sample5!M353&gt;0,Sample5!M353,)</f>
        <v/>
      </c>
      <c r="E347" s="162">
        <f t="shared" si="85"/>
        <v>0.42412793974313928</v>
      </c>
      <c r="F347" s="162">
        <f t="shared" si="86"/>
        <v>2.3259035888785237E-2</v>
      </c>
      <c r="G347" s="162">
        <f t="shared" si="87"/>
        <v>7.6955087905841366E-4</v>
      </c>
      <c r="H347" s="162">
        <f t="shared" si="88"/>
        <v>9.9352975295632917E-5</v>
      </c>
      <c r="I347" s="162">
        <f t="shared" si="89"/>
        <v>2.4028586767843651E-2</v>
      </c>
      <c r="J347" s="162">
        <f t="shared" si="95"/>
        <v>9.9352975295632917E-5</v>
      </c>
      <c r="K347" s="162">
        <f t="shared" si="90"/>
        <v>2.0556387495737777E-6</v>
      </c>
      <c r="L347" s="59">
        <f t="shared" si="91"/>
        <v>0</v>
      </c>
      <c r="M347" s="162">
        <f t="shared" si="96"/>
        <v>0.69648528556969491</v>
      </c>
      <c r="N347" s="99">
        <f t="shared" si="92"/>
        <v>9.9682586523319715E-10</v>
      </c>
      <c r="O347" s="100">
        <f t="shared" si="97"/>
        <v>3.8421555893230208E-7</v>
      </c>
      <c r="P347" s="100">
        <f t="shared" si="98"/>
        <v>9.7948154038207721E-9</v>
      </c>
      <c r="Q347" s="11">
        <v>345</v>
      </c>
      <c r="R347" s="9">
        <f t="shared" si="93"/>
        <v>0.69643677807599236</v>
      </c>
    </row>
    <row r="348" spans="1:18" x14ac:dyDescent="0.25">
      <c r="A348" s="9">
        <f t="shared" si="94"/>
        <v>-2.4061635979074472E-2</v>
      </c>
      <c r="B348" s="88">
        <f>IF(Sample5!K354&gt;0,Sample5!K354, )</f>
        <v>2.4061635979074472E-2</v>
      </c>
      <c r="C348" s="88">
        <f>IF(Sample5!L354&gt;0,Sample5!L354,"")</f>
        <v>0.69620662860056204</v>
      </c>
      <c r="D348" s="88" t="str">
        <f>IF(Sample5!M354&gt;0,Sample5!M354,)</f>
        <v/>
      </c>
      <c r="E348" s="162">
        <f t="shared" si="85"/>
        <v>0.42406163597907448</v>
      </c>
      <c r="F348" s="162">
        <f t="shared" si="86"/>
        <v>2.3195895820717988E-2</v>
      </c>
      <c r="G348" s="162">
        <f t="shared" si="87"/>
        <v>7.6669075176973023E-4</v>
      </c>
      <c r="H348" s="162">
        <f t="shared" si="88"/>
        <v>9.9049406586754207E-5</v>
      </c>
      <c r="I348" s="162">
        <f t="shared" si="89"/>
        <v>2.3962586572487718E-2</v>
      </c>
      <c r="J348" s="162">
        <f t="shared" si="95"/>
        <v>9.9049406586754207E-5</v>
      </c>
      <c r="K348" s="162">
        <f t="shared" si="90"/>
        <v>2.051256985393273E-6</v>
      </c>
      <c r="L348" s="59">
        <f t="shared" si="91"/>
        <v>0</v>
      </c>
      <c r="M348" s="162">
        <f t="shared" si="96"/>
        <v>0.69648468831716648</v>
      </c>
      <c r="N348" s="99">
        <f t="shared" si="92"/>
        <v>7.7317205998141275E-8</v>
      </c>
      <c r="O348" s="100">
        <f t="shared" si="97"/>
        <v>3.8290559873488308E-7</v>
      </c>
      <c r="P348" s="100">
        <f t="shared" si="98"/>
        <v>9.7350784172188176E-9</v>
      </c>
      <c r="Q348" s="11">
        <v>346</v>
      </c>
      <c r="R348" s="9">
        <f t="shared" si="93"/>
        <v>0.69643632903600805</v>
      </c>
    </row>
    <row r="349" spans="1:18" x14ac:dyDescent="0.25">
      <c r="A349" s="9">
        <f t="shared" si="94"/>
        <v>-2.4061635979074472E-2</v>
      </c>
      <c r="B349" s="88">
        <f>IF(Sample5!K355&gt;0,Sample5!K355, )</f>
        <v>2.4061635979074472E-2</v>
      </c>
      <c r="C349" s="88">
        <f>IF(Sample5!L355&gt;0,Sample5!L355,"")</f>
        <v>0.69633174430704037</v>
      </c>
      <c r="D349" s="88" t="str">
        <f>IF(Sample5!M355&gt;0,Sample5!M355,)</f>
        <v/>
      </c>
      <c r="E349" s="162">
        <f t="shared" si="85"/>
        <v>0.42406163597907448</v>
      </c>
      <c r="F349" s="162">
        <f t="shared" si="86"/>
        <v>2.3195895820717988E-2</v>
      </c>
      <c r="G349" s="162">
        <f t="shared" si="87"/>
        <v>7.6669075176973023E-4</v>
      </c>
      <c r="H349" s="162">
        <f t="shared" si="88"/>
        <v>9.9049406586754207E-5</v>
      </c>
      <c r="I349" s="162">
        <f t="shared" si="89"/>
        <v>2.3962586572487718E-2</v>
      </c>
      <c r="J349" s="162">
        <f t="shared" si="95"/>
        <v>9.9049406586754207E-5</v>
      </c>
      <c r="K349" s="162">
        <f t="shared" si="90"/>
        <v>2.051256985393273E-6</v>
      </c>
      <c r="L349" s="59">
        <f t="shared" si="91"/>
        <v>0</v>
      </c>
      <c r="M349" s="162">
        <f t="shared" si="96"/>
        <v>0.69648468831716648</v>
      </c>
      <c r="N349" s="99">
        <f t="shared" si="92"/>
        <v>2.339187023345575E-8</v>
      </c>
      <c r="O349" s="100">
        <f t="shared" si="97"/>
        <v>3.8290559873488308E-7</v>
      </c>
      <c r="P349" s="100">
        <f t="shared" si="98"/>
        <v>9.7350784172188176E-9</v>
      </c>
      <c r="Q349" s="11">
        <v>347</v>
      </c>
      <c r="R349" s="9">
        <f t="shared" si="93"/>
        <v>0.69643632903600805</v>
      </c>
    </row>
    <row r="350" spans="1:18" x14ac:dyDescent="0.25">
      <c r="A350" s="9">
        <f t="shared" si="94"/>
        <v>-2.3995332215009844E-2</v>
      </c>
      <c r="B350" s="88">
        <f>IF(Sample5!K356&gt;0,Sample5!K356, )</f>
        <v>2.3995332215009844E-2</v>
      </c>
      <c r="C350" s="88">
        <f>IF(Sample5!L356&gt;0,Sample5!L356,"")</f>
        <v>0.69633174430704037</v>
      </c>
      <c r="D350" s="88" t="str">
        <f>IF(Sample5!M356&gt;0,Sample5!M356,)</f>
        <v/>
      </c>
      <c r="E350" s="162">
        <f t="shared" si="85"/>
        <v>0.42399533221500985</v>
      </c>
      <c r="F350" s="162">
        <f t="shared" si="86"/>
        <v>2.3132745176122363E-2</v>
      </c>
      <c r="G350" s="162">
        <f t="shared" si="87"/>
        <v>7.6384101397538456E-4</v>
      </c>
      <c r="H350" s="162">
        <f t="shared" si="88"/>
        <v>9.8746024912096941E-5</v>
      </c>
      <c r="I350" s="162">
        <f t="shared" si="89"/>
        <v>2.3896586190097747E-2</v>
      </c>
      <c r="J350" s="162">
        <f t="shared" si="95"/>
        <v>9.8746024912096941E-5</v>
      </c>
      <c r="K350" s="162">
        <f t="shared" si="90"/>
        <v>2.0468845609961037E-6</v>
      </c>
      <c r="L350" s="59">
        <f t="shared" si="91"/>
        <v>0</v>
      </c>
      <c r="M350" s="162">
        <f t="shared" si="96"/>
        <v>0.6964840927871051</v>
      </c>
      <c r="N350" s="99">
        <f t="shared" si="92"/>
        <v>2.3210059378034824E-8</v>
      </c>
      <c r="O350" s="100">
        <f t="shared" si="97"/>
        <v>3.8160010472585841E-7</v>
      </c>
      <c r="P350" s="100">
        <f t="shared" si="98"/>
        <v>9.675560067684959E-9</v>
      </c>
      <c r="Q350" s="11">
        <v>348</v>
      </c>
      <c r="R350" s="9">
        <f t="shared" si="93"/>
        <v>0.6964358816271744</v>
      </c>
    </row>
    <row r="351" spans="1:18" x14ac:dyDescent="0.25">
      <c r="A351" s="9">
        <f t="shared" si="94"/>
        <v>-2.392902845094522E-2</v>
      </c>
      <c r="B351" s="88">
        <f>IF(Sample5!K357&gt;0,Sample5!K357, )</f>
        <v>2.392902845094522E-2</v>
      </c>
      <c r="C351" s="88">
        <f>IF(Sample5!L357&gt;0,Sample5!L357,"")</f>
        <v>0.69669501724363136</v>
      </c>
      <c r="D351" s="88" t="str">
        <f>IF(Sample5!M357&gt;0,Sample5!M357,)</f>
        <v/>
      </c>
      <c r="E351" s="162">
        <f t="shared" si="85"/>
        <v>0.42392902845094527</v>
      </c>
      <c r="F351" s="162">
        <f t="shared" si="86"/>
        <v>2.3069583991173814E-2</v>
      </c>
      <c r="G351" s="162">
        <f t="shared" si="87"/>
        <v>7.6100162967177379E-4</v>
      </c>
      <c r="H351" s="162">
        <f t="shared" si="88"/>
        <v>9.8442830099632062E-5</v>
      </c>
      <c r="I351" s="162">
        <f t="shared" si="89"/>
        <v>2.3830585620845588E-2</v>
      </c>
      <c r="J351" s="162">
        <f t="shared" si="95"/>
        <v>9.8442830099632062E-5</v>
      </c>
      <c r="K351" s="162">
        <f t="shared" si="90"/>
        <v>2.0425214564764364E-6</v>
      </c>
      <c r="L351" s="59">
        <f t="shared" si="91"/>
        <v>0</v>
      </c>
      <c r="M351" s="162">
        <f t="shared" si="96"/>
        <v>0.69648349897377426</v>
      </c>
      <c r="N351" s="99">
        <f t="shared" si="92"/>
        <v>4.4739978483342148E-8</v>
      </c>
      <c r="O351" s="100">
        <f t="shared" si="97"/>
        <v>3.802990616766624E-7</v>
      </c>
      <c r="P351" s="100">
        <f t="shared" si="98"/>
        <v>9.6162599935699661E-9</v>
      </c>
      <c r="Q351" s="11">
        <v>349</v>
      </c>
      <c r="R351" s="9">
        <f t="shared" si="93"/>
        <v>0.69643543584383871</v>
      </c>
    </row>
    <row r="352" spans="1:18" x14ac:dyDescent="0.25">
      <c r="A352" s="9">
        <f t="shared" si="94"/>
        <v>-2.3862724686880405E-2</v>
      </c>
      <c r="B352" s="88">
        <f>IF(Sample5!K358&gt;0,Sample5!K358, )</f>
        <v>2.3862724686880405E-2</v>
      </c>
      <c r="C352" s="88">
        <f>IF(Sample5!L358&gt;0,Sample5!L358,"")</f>
        <v>0.69657596110376585</v>
      </c>
      <c r="D352" s="88" t="str">
        <f>IF(Sample5!M358&gt;0,Sample5!M358,)</f>
        <v/>
      </c>
      <c r="E352" s="162">
        <f t="shared" si="85"/>
        <v>0.42386272468688041</v>
      </c>
      <c r="F352" s="162">
        <f t="shared" si="86"/>
        <v>2.3006412301935321E-2</v>
      </c>
      <c r="G352" s="162">
        <f t="shared" si="87"/>
        <v>7.5817256296753163E-4</v>
      </c>
      <c r="H352" s="162">
        <f t="shared" si="88"/>
        <v>9.8139821977552555E-5</v>
      </c>
      <c r="I352" s="162">
        <f t="shared" si="89"/>
        <v>2.3764584864902853E-2</v>
      </c>
      <c r="J352" s="162">
        <f t="shared" si="95"/>
        <v>9.8139821977552555E-5</v>
      </c>
      <c r="K352" s="162">
        <f t="shared" si="90"/>
        <v>2.0381676519698128E-6</v>
      </c>
      <c r="L352" s="59">
        <f t="shared" si="91"/>
        <v>0</v>
      </c>
      <c r="M352" s="162">
        <f t="shared" si="96"/>
        <v>0.69648290687145509</v>
      </c>
      <c r="N352" s="99">
        <f t="shared" si="92"/>
        <v>8.6590901509454556E-9</v>
      </c>
      <c r="O352" s="100">
        <f t="shared" si="97"/>
        <v>3.7900245441476059E-7</v>
      </c>
      <c r="P352" s="100">
        <f t="shared" si="98"/>
        <v>9.5571778338355214E-9</v>
      </c>
      <c r="Q352" s="11">
        <v>350</v>
      </c>
      <c r="R352" s="9">
        <f t="shared" si="93"/>
        <v>0.69643499168036616</v>
      </c>
    </row>
    <row r="353" spans="1:18" x14ac:dyDescent="0.25">
      <c r="A353" s="9">
        <f t="shared" si="94"/>
        <v>-2.3862724686880405E-2</v>
      </c>
      <c r="B353" s="88">
        <f>IF(Sample5!K359&gt;0,Sample5!K359, )</f>
        <v>2.3862724686880405E-2</v>
      </c>
      <c r="C353" s="88">
        <f>IF(Sample5!L359&gt;0,Sample5!L359,"")</f>
        <v>0.69645371302045933</v>
      </c>
      <c r="D353" s="88" t="str">
        <f>IF(Sample5!M359&gt;0,Sample5!M359,)</f>
        <v/>
      </c>
      <c r="E353" s="162">
        <f t="shared" si="85"/>
        <v>0.42386272468688041</v>
      </c>
      <c r="F353" s="162">
        <f t="shared" si="86"/>
        <v>2.3006412301935321E-2</v>
      </c>
      <c r="G353" s="162">
        <f t="shared" si="87"/>
        <v>7.5817256296753163E-4</v>
      </c>
      <c r="H353" s="162">
        <f t="shared" si="88"/>
        <v>9.8139821977552555E-5</v>
      </c>
      <c r="I353" s="162">
        <f t="shared" si="89"/>
        <v>2.3764584864902853E-2</v>
      </c>
      <c r="J353" s="162">
        <f t="shared" si="95"/>
        <v>9.8139821977552555E-5</v>
      </c>
      <c r="K353" s="162">
        <f t="shared" si="90"/>
        <v>2.0381676519698128E-6</v>
      </c>
      <c r="L353" s="59">
        <f t="shared" si="91"/>
        <v>0</v>
      </c>
      <c r="M353" s="162">
        <f t="shared" si="96"/>
        <v>0.69648290687145509</v>
      </c>
      <c r="N353" s="99">
        <f t="shared" si="92"/>
        <v>8.5228093596244895E-10</v>
      </c>
      <c r="O353" s="100">
        <f t="shared" si="97"/>
        <v>3.7900245441476059E-7</v>
      </c>
      <c r="P353" s="100">
        <f t="shared" si="98"/>
        <v>9.5571778338355214E-9</v>
      </c>
      <c r="Q353" s="11">
        <v>351</v>
      </c>
      <c r="R353" s="9">
        <f t="shared" si="93"/>
        <v>0.69643499168036616</v>
      </c>
    </row>
    <row r="354" spans="1:18" x14ac:dyDescent="0.25">
      <c r="A354" s="9">
        <f t="shared" si="94"/>
        <v>-2.3796420922815781E-2</v>
      </c>
      <c r="B354" s="88">
        <f>IF(Sample5!K360&gt;0,Sample5!K360, )</f>
        <v>2.3796420922815781E-2</v>
      </c>
      <c r="C354" s="88">
        <f>IF(Sample5!L360&gt;0,Sample5!L360,"")</f>
        <v>0.69620662860056204</v>
      </c>
      <c r="D354" s="88" t="str">
        <f>IF(Sample5!M360&gt;0,Sample5!M360,)</f>
        <v/>
      </c>
      <c r="E354" s="162">
        <f t="shared" si="85"/>
        <v>0.42379642092281578</v>
      </c>
      <c r="F354" s="162">
        <f t="shared" si="86"/>
        <v>2.2943230144358173E-2</v>
      </c>
      <c r="G354" s="162">
        <f t="shared" si="87"/>
        <v>7.5535377808332027E-4</v>
      </c>
      <c r="H354" s="162">
        <f t="shared" si="88"/>
        <v>9.7837000374287331E-5</v>
      </c>
      <c r="I354" s="162">
        <f t="shared" si="89"/>
        <v>2.3698583922441493E-2</v>
      </c>
      <c r="J354" s="162">
        <f t="shared" si="95"/>
        <v>9.7837000374287331E-5</v>
      </c>
      <c r="K354" s="162">
        <f t="shared" si="90"/>
        <v>2.0338231276600454E-6</v>
      </c>
      <c r="L354" s="59">
        <f t="shared" si="91"/>
        <v>0</v>
      </c>
      <c r="M354" s="162">
        <f t="shared" si="96"/>
        <v>0.69648231647444647</v>
      </c>
      <c r="N354" s="99">
        <f t="shared" si="92"/>
        <v>7.6003803806919436E-8</v>
      </c>
      <c r="O354" s="100">
        <f t="shared" si="97"/>
        <v>3.7771026781502842E-7</v>
      </c>
      <c r="P354" s="100">
        <f t="shared" si="98"/>
        <v>9.4983132280575319E-9</v>
      </c>
      <c r="Q354" s="11">
        <v>352</v>
      </c>
      <c r="R354" s="9">
        <f t="shared" si="93"/>
        <v>0.69643454913113934</v>
      </c>
    </row>
    <row r="355" spans="1:18" x14ac:dyDescent="0.25">
      <c r="A355" s="9">
        <f t="shared" si="94"/>
        <v>-2.3730117158751153E-2</v>
      </c>
      <c r="B355" s="88">
        <f>IF(Sample5!K361&gt;0,Sample5!K361, )</f>
        <v>2.3730117158751153E-2</v>
      </c>
      <c r="C355" s="88">
        <f>IF(Sample5!L361&gt;0,Sample5!L361,"")</f>
        <v>0.69620951765640171</v>
      </c>
      <c r="D355" s="88" t="str">
        <f>IF(Sample5!M361&gt;0,Sample5!M361,)</f>
        <v/>
      </c>
      <c r="E355" s="162">
        <f t="shared" si="85"/>
        <v>0.4237301171587512</v>
      </c>
      <c r="F355" s="162">
        <f t="shared" si="86"/>
        <v>2.2880037554281168E-2</v>
      </c>
      <c r="G355" s="162">
        <f t="shared" si="87"/>
        <v>7.5254523935152501E-4</v>
      </c>
      <c r="H355" s="162">
        <f t="shared" si="88"/>
        <v>9.7534365118459587E-5</v>
      </c>
      <c r="I355" s="162">
        <f t="shared" si="89"/>
        <v>2.3632582793632693E-2</v>
      </c>
      <c r="J355" s="162">
        <f t="shared" si="95"/>
        <v>9.7534365118459587E-5</v>
      </c>
      <c r="K355" s="162">
        <f t="shared" si="90"/>
        <v>2.0294878637585222E-6</v>
      </c>
      <c r="L355" s="59">
        <f t="shared" si="91"/>
        <v>0</v>
      </c>
      <c r="M355" s="162">
        <f t="shared" si="96"/>
        <v>0.69648172777706485</v>
      </c>
      <c r="N355" s="99">
        <f t="shared" si="92"/>
        <v>7.4098349791441832E-8</v>
      </c>
      <c r="O355" s="100">
        <f t="shared" si="97"/>
        <v>3.7642248680837235E-7</v>
      </c>
      <c r="P355" s="100">
        <f t="shared" si="98"/>
        <v>9.4396658164152303E-9</v>
      </c>
      <c r="Q355" s="11">
        <v>353</v>
      </c>
      <c r="R355" s="9">
        <f t="shared" si="93"/>
        <v>0.6964341081905584</v>
      </c>
    </row>
    <row r="356" spans="1:18" x14ac:dyDescent="0.25">
      <c r="A356" s="9">
        <f t="shared" si="94"/>
        <v>-2.3730117158751153E-2</v>
      </c>
      <c r="B356" s="88">
        <f>IF(Sample5!K362&gt;0,Sample5!K362, )</f>
        <v>2.3730117158751153E-2</v>
      </c>
      <c r="C356" s="88">
        <f>IF(Sample5!L362&gt;0,Sample5!L362,"")</f>
        <v>0.69657596110376585</v>
      </c>
      <c r="D356" s="88" t="str">
        <f>IF(Sample5!M362&gt;0,Sample5!M362,)</f>
        <v/>
      </c>
      <c r="E356" s="162">
        <f t="shared" si="85"/>
        <v>0.4237301171587512</v>
      </c>
      <c r="F356" s="162">
        <f t="shared" si="86"/>
        <v>2.2880037554281168E-2</v>
      </c>
      <c r="G356" s="162">
        <f t="shared" si="87"/>
        <v>7.5254523935152501E-4</v>
      </c>
      <c r="H356" s="162">
        <f t="shared" si="88"/>
        <v>9.7534365118459587E-5</v>
      </c>
      <c r="I356" s="162">
        <f t="shared" si="89"/>
        <v>2.3632582793632693E-2</v>
      </c>
      <c r="J356" s="162">
        <f t="shared" si="95"/>
        <v>9.7534365118459587E-5</v>
      </c>
      <c r="K356" s="162">
        <f t="shared" si="90"/>
        <v>2.0294878637585222E-6</v>
      </c>
      <c r="L356" s="59">
        <f t="shared" si="91"/>
        <v>0</v>
      </c>
      <c r="M356" s="162">
        <f t="shared" si="96"/>
        <v>0.69648172777706485</v>
      </c>
      <c r="N356" s="99">
        <f t="shared" si="92"/>
        <v>8.8799198611371557E-9</v>
      </c>
      <c r="O356" s="100">
        <f t="shared" si="97"/>
        <v>3.7642248680837235E-7</v>
      </c>
      <c r="P356" s="100">
        <f t="shared" si="98"/>
        <v>9.4396658164152303E-9</v>
      </c>
      <c r="Q356" s="11">
        <v>354</v>
      </c>
      <c r="R356" s="9">
        <f t="shared" si="93"/>
        <v>0.6964341081905584</v>
      </c>
    </row>
    <row r="357" spans="1:18" x14ac:dyDescent="0.25">
      <c r="A357" s="9">
        <f t="shared" si="94"/>
        <v>-2.3663813394686341E-2</v>
      </c>
      <c r="B357" s="88">
        <f>IF(Sample5!K363&gt;0,Sample5!K363, )</f>
        <v>2.3663813394686341E-2</v>
      </c>
      <c r="C357" s="88">
        <f>IF(Sample5!L363&gt;0,Sample5!L363,"")</f>
        <v>0.69645371302045933</v>
      </c>
      <c r="D357" s="88" t="str">
        <f>IF(Sample5!M363&gt;0,Sample5!M363,)</f>
        <v/>
      </c>
      <c r="E357" s="162">
        <f t="shared" si="85"/>
        <v>0.42366381339468634</v>
      </c>
      <c r="F357" s="162">
        <f t="shared" si="86"/>
        <v>2.2816834567431436E-2</v>
      </c>
      <c r="G357" s="162">
        <f t="shared" si="87"/>
        <v>7.4974691121601836E-4</v>
      </c>
      <c r="H357" s="162">
        <f t="shared" si="88"/>
        <v>9.7231916038886812E-5</v>
      </c>
      <c r="I357" s="162">
        <f t="shared" si="89"/>
        <v>2.3566581478647455E-2</v>
      </c>
      <c r="J357" s="162">
        <f t="shared" si="95"/>
        <v>9.7231916038886812E-5</v>
      </c>
      <c r="K357" s="162">
        <f t="shared" si="90"/>
        <v>2.0251618405387013E-6</v>
      </c>
      <c r="L357" s="59">
        <f t="shared" si="91"/>
        <v>0</v>
      </c>
      <c r="M357" s="162">
        <f t="shared" si="96"/>
        <v>0.69648114077364442</v>
      </c>
      <c r="N357" s="99">
        <f t="shared" si="92"/>
        <v>7.5228164478244292E-10</v>
      </c>
      <c r="O357" s="100">
        <f t="shared" si="97"/>
        <v>3.7513909637310892E-7</v>
      </c>
      <c r="P357" s="100">
        <f t="shared" si="98"/>
        <v>9.3812352396918534E-9</v>
      </c>
      <c r="Q357" s="11">
        <v>355</v>
      </c>
      <c r="R357" s="9">
        <f t="shared" si="93"/>
        <v>0.69643366885304114</v>
      </c>
    </row>
    <row r="358" spans="1:18" x14ac:dyDescent="0.25">
      <c r="A358" s="9">
        <f t="shared" si="94"/>
        <v>-2.3597509630621714E-2</v>
      </c>
      <c r="B358" s="88">
        <f>IF(Sample5!K364&gt;0,Sample5!K364, )</f>
        <v>2.3597509630621714E-2</v>
      </c>
      <c r="C358" s="88">
        <f>IF(Sample5!L364&gt;0,Sample5!L364,"")</f>
        <v>0.69608757032854596</v>
      </c>
      <c r="D358" s="88" t="str">
        <f>IF(Sample5!M364&gt;0,Sample5!M364,)</f>
        <v/>
      </c>
      <c r="E358" s="162">
        <f t="shared" si="85"/>
        <v>0.42359750963062176</v>
      </c>
      <c r="F358" s="162">
        <f t="shared" si="86"/>
        <v>2.2753621219425153E-2</v>
      </c>
      <c r="G358" s="162">
        <f t="shared" si="87"/>
        <v>7.46958758231938E-4</v>
      </c>
      <c r="H358" s="162">
        <f t="shared" si="88"/>
        <v>9.6929652964622415E-5</v>
      </c>
      <c r="I358" s="162">
        <f t="shared" si="89"/>
        <v>2.3500579977657091E-2</v>
      </c>
      <c r="J358" s="162">
        <f t="shared" si="95"/>
        <v>9.6929652964622415E-5</v>
      </c>
      <c r="K358" s="162">
        <f t="shared" si="90"/>
        <v>2.020845038294717E-6</v>
      </c>
      <c r="L358" s="59">
        <f t="shared" si="91"/>
        <v>0</v>
      </c>
      <c r="M358" s="162">
        <f t="shared" si="96"/>
        <v>0.69648055545853704</v>
      </c>
      <c r="N358" s="99">
        <f t="shared" si="92"/>
        <v>1.544373123941106E-7</v>
      </c>
      <c r="O358" s="100">
        <f t="shared" si="97"/>
        <v>3.7386008153927535E-7</v>
      </c>
      <c r="P358" s="100">
        <f t="shared" si="98"/>
        <v>9.3230211392808488E-9</v>
      </c>
      <c r="Q358" s="11">
        <v>356</v>
      </c>
      <c r="R358" s="9">
        <f t="shared" si="93"/>
        <v>0.69643323111302269</v>
      </c>
    </row>
    <row r="359" spans="1:18" x14ac:dyDescent="0.25">
      <c r="A359" s="9">
        <f t="shared" si="94"/>
        <v>-2.3597509630621714E-2</v>
      </c>
      <c r="B359" s="88">
        <f>IF(Sample5!K365&gt;0,Sample5!K365, )</f>
        <v>2.3597509630621714E-2</v>
      </c>
      <c r="C359" s="88">
        <f>IF(Sample5!L365&gt;0,Sample5!L365,"")</f>
        <v>0.69632857539884929</v>
      </c>
      <c r="D359" s="88" t="str">
        <f>IF(Sample5!M365&gt;0,Sample5!M365,)</f>
        <v/>
      </c>
      <c r="E359" s="162">
        <f t="shared" si="85"/>
        <v>0.42359750963062176</v>
      </c>
      <c r="F359" s="162">
        <f t="shared" si="86"/>
        <v>2.2753621219425153E-2</v>
      </c>
      <c r="G359" s="162">
        <f t="shared" si="87"/>
        <v>7.46958758231938E-4</v>
      </c>
      <c r="H359" s="162">
        <f t="shared" si="88"/>
        <v>9.6929652964622415E-5</v>
      </c>
      <c r="I359" s="162">
        <f t="shared" si="89"/>
        <v>2.3500579977657091E-2</v>
      </c>
      <c r="J359" s="162">
        <f t="shared" si="95"/>
        <v>9.6929652964622415E-5</v>
      </c>
      <c r="K359" s="162">
        <f t="shared" si="90"/>
        <v>2.020845038294717E-6</v>
      </c>
      <c r="L359" s="59">
        <f t="shared" si="91"/>
        <v>0</v>
      </c>
      <c r="M359" s="162">
        <f t="shared" si="96"/>
        <v>0.69648055545853704</v>
      </c>
      <c r="N359" s="99">
        <f t="shared" si="92"/>
        <v>2.3097938542692278E-8</v>
      </c>
      <c r="O359" s="100">
        <f t="shared" si="97"/>
        <v>3.7386008153927535E-7</v>
      </c>
      <c r="P359" s="100">
        <f t="shared" si="98"/>
        <v>9.3230211392808488E-9</v>
      </c>
      <c r="Q359" s="11">
        <v>357</v>
      </c>
      <c r="R359" s="9">
        <f t="shared" si="93"/>
        <v>0.69643323111302269</v>
      </c>
    </row>
    <row r="360" spans="1:18" x14ac:dyDescent="0.25">
      <c r="A360" s="9">
        <f t="shared" si="94"/>
        <v>-2.3531205866557089E-2</v>
      </c>
      <c r="B360" s="88">
        <f>IF(Sample5!K366&gt;0,Sample5!K366, )</f>
        <v>2.3531205866557089E-2</v>
      </c>
      <c r="C360" s="88">
        <f>IF(Sample5!L366&gt;0,Sample5!L366,"")</f>
        <v>0.69645371302045933</v>
      </c>
      <c r="D360" s="88" t="str">
        <f>IF(Sample5!M366&gt;0,Sample5!M366,)</f>
        <v/>
      </c>
      <c r="E360" s="162">
        <f t="shared" si="85"/>
        <v>0.42353120586655713</v>
      </c>
      <c r="F360" s="162">
        <f t="shared" si="86"/>
        <v>2.2690397545766877E-2</v>
      </c>
      <c r="G360" s="162">
        <f t="shared" si="87"/>
        <v>7.4418074506531207E-4</v>
      </c>
      <c r="H360" s="162">
        <f t="shared" si="88"/>
        <v>9.6627575724900217E-5</v>
      </c>
      <c r="I360" s="162">
        <f t="shared" si="89"/>
        <v>2.3434578290832189E-2</v>
      </c>
      <c r="J360" s="162">
        <f t="shared" si="95"/>
        <v>9.6627575724900217E-5</v>
      </c>
      <c r="K360" s="162">
        <f t="shared" si="90"/>
        <v>2.0165374373827736E-6</v>
      </c>
      <c r="L360" s="59">
        <f t="shared" si="91"/>
        <v>0</v>
      </c>
      <c r="M360" s="162">
        <f t="shared" si="96"/>
        <v>0.69647997182611154</v>
      </c>
      <c r="N360" s="99">
        <f t="shared" si="92"/>
        <v>6.8952487428068479E-10</v>
      </c>
      <c r="O360" s="100">
        <f t="shared" si="97"/>
        <v>3.7258542738862947E-7</v>
      </c>
      <c r="P360" s="100">
        <f t="shared" si="98"/>
        <v>9.2650231571740503E-9</v>
      </c>
      <c r="Q360" s="11">
        <v>358</v>
      </c>
      <c r="R360" s="9">
        <f t="shared" si="93"/>
        <v>0.69643279496495547</v>
      </c>
    </row>
    <row r="361" spans="1:18" x14ac:dyDescent="0.25">
      <c r="A361" s="9">
        <f t="shared" si="94"/>
        <v>-2.3464902102492462E-2</v>
      </c>
      <c r="B361" s="88">
        <f>IF(Sample5!K367&gt;0,Sample5!K367, )</f>
        <v>2.3464902102492462E-2</v>
      </c>
      <c r="C361" s="88">
        <f>IF(Sample5!L367&gt;0,Sample5!L367,"")</f>
        <v>0.69633174430704037</v>
      </c>
      <c r="D361" s="88" t="str">
        <f>IF(Sample5!M367&gt;0,Sample5!M367,)</f>
        <v/>
      </c>
      <c r="E361" s="162">
        <f t="shared" si="85"/>
        <v>0.42346490210249249</v>
      </c>
      <c r="F361" s="162">
        <f t="shared" si="86"/>
        <v>2.2627163581850351E-2</v>
      </c>
      <c r="G361" s="162">
        <f t="shared" si="87"/>
        <v>7.4141283649290651E-4</v>
      </c>
      <c r="H361" s="162">
        <f t="shared" si="88"/>
        <v>9.6325684149203838E-5</v>
      </c>
      <c r="I361" s="162">
        <f t="shared" si="89"/>
        <v>2.3368576418343258E-2</v>
      </c>
      <c r="J361" s="162">
        <f t="shared" si="95"/>
        <v>9.6325684149203838E-5</v>
      </c>
      <c r="K361" s="162">
        <f t="shared" si="90"/>
        <v>2.0122390181797525E-6</v>
      </c>
      <c r="L361" s="59">
        <f t="shared" si="91"/>
        <v>0</v>
      </c>
      <c r="M361" s="162">
        <f t="shared" si="96"/>
        <v>0.69647938987075486</v>
      </c>
      <c r="N361" s="99">
        <f t="shared" si="92"/>
        <v>2.1799212484570576E-8</v>
      </c>
      <c r="O361" s="100">
        <f t="shared" si="97"/>
        <v>3.7131511905896069E-7</v>
      </c>
      <c r="P361" s="100">
        <f t="shared" si="98"/>
        <v>9.2072409359732246E-9</v>
      </c>
      <c r="Q361" s="11">
        <v>359</v>
      </c>
      <c r="R361" s="9">
        <f t="shared" si="93"/>
        <v>0.69643236040330958</v>
      </c>
    </row>
    <row r="362" spans="1:18" x14ac:dyDescent="0.25">
      <c r="A362" s="9">
        <f t="shared" si="94"/>
        <v>-2.3464902102492462E-2</v>
      </c>
      <c r="B362" s="88">
        <f>IF(Sample5!K368&gt;0,Sample5!K368, )</f>
        <v>2.3464902102492462E-2</v>
      </c>
      <c r="C362" s="88">
        <f>IF(Sample5!L368&gt;0,Sample5!L368,"")</f>
        <v>0.69608442391140035</v>
      </c>
      <c r="D362" s="88" t="str">
        <f>IF(Sample5!M368&gt;0,Sample5!M368,)</f>
        <v/>
      </c>
      <c r="E362" s="162">
        <f t="shared" si="85"/>
        <v>0.42346490210249249</v>
      </c>
      <c r="F362" s="162">
        <f t="shared" si="86"/>
        <v>2.2627163581850351E-2</v>
      </c>
      <c r="G362" s="162">
        <f t="shared" si="87"/>
        <v>7.4141283649290651E-4</v>
      </c>
      <c r="H362" s="162">
        <f t="shared" si="88"/>
        <v>9.6325684149203838E-5</v>
      </c>
      <c r="I362" s="162">
        <f t="shared" si="89"/>
        <v>2.3368576418343258E-2</v>
      </c>
      <c r="J362" s="162">
        <f t="shared" si="95"/>
        <v>9.6325684149203838E-5</v>
      </c>
      <c r="K362" s="162">
        <f t="shared" si="90"/>
        <v>2.0122390181797525E-6</v>
      </c>
      <c r="L362" s="59">
        <f t="shared" si="91"/>
        <v>0</v>
      </c>
      <c r="M362" s="162">
        <f t="shared" si="96"/>
        <v>0.69647938987075486</v>
      </c>
      <c r="N362" s="99">
        <f t="shared" si="92"/>
        <v>1.5599810904882816E-7</v>
      </c>
      <c r="O362" s="100">
        <f t="shared" si="97"/>
        <v>3.7131511905896069E-7</v>
      </c>
      <c r="P362" s="100">
        <f t="shared" si="98"/>
        <v>9.2072409359732246E-9</v>
      </c>
      <c r="Q362" s="11">
        <v>360</v>
      </c>
      <c r="R362" s="9">
        <f t="shared" si="93"/>
        <v>0.69643236040330958</v>
      </c>
    </row>
    <row r="363" spans="1:18" x14ac:dyDescent="0.25">
      <c r="A363" s="9">
        <f t="shared" si="94"/>
        <v>-2.339859833842765E-2</v>
      </c>
      <c r="B363" s="88">
        <f>IF(Sample5!K369&gt;0,Sample5!K369, )</f>
        <v>2.339859833842765E-2</v>
      </c>
      <c r="C363" s="88">
        <f>IF(Sample5!L369&gt;0,Sample5!L369,"")</f>
        <v>0.69620951765640171</v>
      </c>
      <c r="D363" s="88" t="str">
        <f>IF(Sample5!M369&gt;0,Sample5!M369,)</f>
        <v/>
      </c>
      <c r="E363" s="162">
        <f t="shared" si="85"/>
        <v>0.42339859833842769</v>
      </c>
      <c r="F363" s="162">
        <f t="shared" si="86"/>
        <v>2.2563919362958526E-2</v>
      </c>
      <c r="G363" s="162">
        <f t="shared" si="87"/>
        <v>7.3865499740195448E-4</v>
      </c>
      <c r="H363" s="162">
        <f t="shared" si="88"/>
        <v>9.6023978067169558E-5</v>
      </c>
      <c r="I363" s="162">
        <f t="shared" si="89"/>
        <v>2.3302574360360481E-2</v>
      </c>
      <c r="J363" s="162">
        <f t="shared" si="95"/>
        <v>9.6023978067169558E-5</v>
      </c>
      <c r="K363" s="162">
        <f t="shared" si="90"/>
        <v>2.0079497611315038E-6</v>
      </c>
      <c r="L363" s="59">
        <f t="shared" si="91"/>
        <v>0</v>
      </c>
      <c r="M363" s="162">
        <f t="shared" si="96"/>
        <v>0.69647880958687114</v>
      </c>
      <c r="N363" s="99">
        <f t="shared" si="92"/>
        <v>7.2518143815951554E-8</v>
      </c>
      <c r="O363" s="100">
        <f t="shared" si="97"/>
        <v>3.7004914172684703E-7</v>
      </c>
      <c r="P363" s="100">
        <f t="shared" si="98"/>
        <v>9.1496741188736456E-9</v>
      </c>
      <c r="Q363" s="11">
        <v>361</v>
      </c>
      <c r="R363" s="9">
        <f t="shared" si="93"/>
        <v>0.69643192742257232</v>
      </c>
    </row>
    <row r="364" spans="1:18" x14ac:dyDescent="0.25">
      <c r="A364" s="9">
        <f t="shared" si="94"/>
        <v>-2.3332294574363022E-2</v>
      </c>
      <c r="B364" s="88">
        <f>IF(Sample5!K370&gt;0,Sample5!K370, )</f>
        <v>2.3332294574363022E-2</v>
      </c>
      <c r="C364" s="88">
        <f>IF(Sample5!L370&gt;0,Sample5!L370,"")</f>
        <v>0.69608757032854596</v>
      </c>
      <c r="D364" s="88" t="str">
        <f>IF(Sample5!M370&gt;0,Sample5!M370,)</f>
        <v/>
      </c>
      <c r="E364" s="162">
        <f t="shared" si="85"/>
        <v>0.42333229457436305</v>
      </c>
      <c r="F364" s="162">
        <f t="shared" si="86"/>
        <v>2.2500664924264481E-2</v>
      </c>
      <c r="G364" s="162">
        <f t="shared" si="87"/>
        <v>7.3590719278985792E-4</v>
      </c>
      <c r="H364" s="162">
        <f t="shared" si="88"/>
        <v>9.5722457308683451E-5</v>
      </c>
      <c r="I364" s="162">
        <f t="shared" si="89"/>
        <v>2.3236572117054339E-2</v>
      </c>
      <c r="J364" s="162">
        <f t="shared" si="95"/>
        <v>9.5722457308683451E-5</v>
      </c>
      <c r="K364" s="162">
        <f t="shared" si="90"/>
        <v>2.0036696466976559E-6</v>
      </c>
      <c r="L364" s="59">
        <f t="shared" si="91"/>
        <v>0</v>
      </c>
      <c r="M364" s="162">
        <f t="shared" si="96"/>
        <v>0.69647823096888173</v>
      </c>
      <c r="N364" s="99">
        <f t="shared" si="92"/>
        <v>1.5261573590755503E-7</v>
      </c>
      <c r="O364" s="100">
        <f t="shared" si="97"/>
        <v>3.6878748062920897E-7</v>
      </c>
      <c r="P364" s="100">
        <f t="shared" si="98"/>
        <v>9.0923223496775805E-9</v>
      </c>
      <c r="Q364" s="11">
        <v>362</v>
      </c>
      <c r="R364" s="9">
        <f t="shared" si="93"/>
        <v>0.69643149601724819</v>
      </c>
    </row>
    <row r="365" spans="1:18" x14ac:dyDescent="0.25">
      <c r="A365" s="9">
        <f t="shared" si="94"/>
        <v>-2.3332294574363022E-2</v>
      </c>
      <c r="B365" s="88">
        <f>IF(Sample5!K371&gt;0,Sample5!K371, )</f>
        <v>2.3332294574363022E-2</v>
      </c>
      <c r="C365" s="88">
        <f>IF(Sample5!L371&gt;0,Sample5!L371,"")</f>
        <v>0.69645371302045933</v>
      </c>
      <c r="D365" s="88" t="str">
        <f>IF(Sample5!M371&gt;0,Sample5!M371,)</f>
        <v/>
      </c>
      <c r="E365" s="162">
        <f t="shared" si="85"/>
        <v>0.42333229457436305</v>
      </c>
      <c r="F365" s="162">
        <f t="shared" si="86"/>
        <v>2.2500664924264481E-2</v>
      </c>
      <c r="G365" s="162">
        <f t="shared" si="87"/>
        <v>7.3590719278985792E-4</v>
      </c>
      <c r="H365" s="162">
        <f t="shared" si="88"/>
        <v>9.5722457308683451E-5</v>
      </c>
      <c r="I365" s="162">
        <f t="shared" si="89"/>
        <v>2.3236572117054339E-2</v>
      </c>
      <c r="J365" s="162">
        <f t="shared" si="95"/>
        <v>9.5722457308683451E-5</v>
      </c>
      <c r="K365" s="162">
        <f t="shared" si="90"/>
        <v>2.0036696466976559E-6</v>
      </c>
      <c r="L365" s="59">
        <f t="shared" si="91"/>
        <v>0</v>
      </c>
      <c r="M365" s="162">
        <f t="shared" si="96"/>
        <v>0.69647823096888173</v>
      </c>
      <c r="N365" s="99">
        <f t="shared" si="92"/>
        <v>6.0112979484336124E-10</v>
      </c>
      <c r="O365" s="100">
        <f t="shared" si="97"/>
        <v>3.6878748062920897E-7</v>
      </c>
      <c r="P365" s="100">
        <f t="shared" si="98"/>
        <v>9.0923223496775805E-9</v>
      </c>
      <c r="Q365" s="11">
        <v>363</v>
      </c>
      <c r="R365" s="9">
        <f t="shared" si="93"/>
        <v>0.69643149601724819</v>
      </c>
    </row>
    <row r="366" spans="1:18" x14ac:dyDescent="0.25">
      <c r="A366" s="9">
        <f t="shared" si="94"/>
        <v>-2.3265990810298398E-2</v>
      </c>
      <c r="B366" s="88">
        <f>IF(Sample5!K372&gt;0,Sample5!K372, )</f>
        <v>2.3265990810298398E-2</v>
      </c>
      <c r="C366" s="88">
        <f>IF(Sample5!L372&gt;0,Sample5!L372,"")</f>
        <v>0.69633174430704037</v>
      </c>
      <c r="D366" s="88" t="str">
        <f>IF(Sample5!M372&gt;0,Sample5!M372,)</f>
        <v/>
      </c>
      <c r="E366" s="162">
        <f t="shared" si="85"/>
        <v>0.42326599081029842</v>
      </c>
      <c r="F366" s="162">
        <f t="shared" si="86"/>
        <v>2.2437400300830641E-2</v>
      </c>
      <c r="G366" s="162">
        <f t="shared" si="87"/>
        <v>7.3316938776393087E-4</v>
      </c>
      <c r="H366" s="162">
        <f t="shared" si="88"/>
        <v>9.5421121703825884E-5</v>
      </c>
      <c r="I366" s="162">
        <f t="shared" si="89"/>
        <v>2.3170569688594572E-2</v>
      </c>
      <c r="J366" s="162">
        <f t="shared" si="95"/>
        <v>9.5421121703825884E-5</v>
      </c>
      <c r="K366" s="162">
        <f t="shared" si="90"/>
        <v>1.9993986553930082E-6</v>
      </c>
      <c r="L366" s="59">
        <f t="shared" si="91"/>
        <v>0</v>
      </c>
      <c r="M366" s="162">
        <f t="shared" si="96"/>
        <v>0.69647765401122574</v>
      </c>
      <c r="N366" s="99">
        <f t="shared" si="92"/>
        <v>2.1289641775464019E-8</v>
      </c>
      <c r="O366" s="100">
        <f t="shared" si="97"/>
        <v>3.675301210546876E-7</v>
      </c>
      <c r="P366" s="100">
        <f t="shared" si="98"/>
        <v>9.0351852727842713E-9</v>
      </c>
      <c r="Q366" s="11">
        <v>364</v>
      </c>
      <c r="R366" s="9">
        <f t="shared" si="93"/>
        <v>0.69643106618185913</v>
      </c>
    </row>
    <row r="367" spans="1:18" x14ac:dyDescent="0.25">
      <c r="A367" s="9">
        <f t="shared" si="94"/>
        <v>-2.3199687046233583E-2</v>
      </c>
      <c r="B367" s="88">
        <f>IF(Sample5!K373&gt;0,Sample5!K373, )</f>
        <v>2.3199687046233583E-2</v>
      </c>
      <c r="C367" s="88">
        <f>IF(Sample5!L373&gt;0,Sample5!L373,"")</f>
        <v>0.69633174430704037</v>
      </c>
      <c r="D367" s="88" t="str">
        <f>IF(Sample5!M373&gt;0,Sample5!M373,)</f>
        <v/>
      </c>
      <c r="E367" s="162">
        <f t="shared" si="85"/>
        <v>0.42319968704623362</v>
      </c>
      <c r="F367" s="162">
        <f t="shared" si="86"/>
        <v>2.2374125527609576E-2</v>
      </c>
      <c r="G367" s="162">
        <f t="shared" si="87"/>
        <v>7.3044154754113577E-4</v>
      </c>
      <c r="H367" s="162">
        <f t="shared" si="88"/>
        <v>9.5119971082871513E-5</v>
      </c>
      <c r="I367" s="162">
        <f t="shared" si="89"/>
        <v>2.3104567075150712E-2</v>
      </c>
      <c r="J367" s="162">
        <f t="shared" si="95"/>
        <v>9.5119971082871513E-5</v>
      </c>
      <c r="K367" s="162">
        <f t="shared" si="90"/>
        <v>1.9951367677737339E-6</v>
      </c>
      <c r="L367" s="59">
        <f t="shared" si="91"/>
        <v>0</v>
      </c>
      <c r="M367" s="162">
        <f t="shared" si="96"/>
        <v>0.69647707870835918</v>
      </c>
      <c r="N367" s="99">
        <f t="shared" si="92"/>
        <v>2.1122088206696481E-8</v>
      </c>
      <c r="O367" s="100">
        <f t="shared" si="97"/>
        <v>3.6627704833502383E-7</v>
      </c>
      <c r="P367" s="100">
        <f t="shared" si="98"/>
        <v>8.9782625331905546E-9</v>
      </c>
      <c r="Q367" s="11">
        <v>365</v>
      </c>
      <c r="R367" s="9">
        <f t="shared" si="93"/>
        <v>0.69643063791094417</v>
      </c>
    </row>
    <row r="368" spans="1:18" x14ac:dyDescent="0.25">
      <c r="A368" s="9">
        <f t="shared" si="94"/>
        <v>-2.3199687046233583E-2</v>
      </c>
      <c r="B368" s="88">
        <f>IF(Sample5!K374&gt;0,Sample5!K374, )</f>
        <v>2.3199687046233583E-2</v>
      </c>
      <c r="C368" s="88">
        <f>IF(Sample5!L374&gt;0,Sample5!L374,"")</f>
        <v>0.69633174430704037</v>
      </c>
      <c r="D368" s="88" t="str">
        <f>IF(Sample5!M374&gt;0,Sample5!M374,)</f>
        <v/>
      </c>
      <c r="E368" s="162">
        <f t="shared" si="85"/>
        <v>0.42319968704623362</v>
      </c>
      <c r="F368" s="162">
        <f t="shared" si="86"/>
        <v>2.2374125527609576E-2</v>
      </c>
      <c r="G368" s="162">
        <f t="shared" si="87"/>
        <v>7.3044154754113577E-4</v>
      </c>
      <c r="H368" s="162">
        <f t="shared" si="88"/>
        <v>9.5119971082871513E-5</v>
      </c>
      <c r="I368" s="162">
        <f t="shared" si="89"/>
        <v>2.3104567075150712E-2</v>
      </c>
      <c r="J368" s="162">
        <f t="shared" si="95"/>
        <v>9.5119971082871513E-5</v>
      </c>
      <c r="K368" s="162">
        <f t="shared" si="90"/>
        <v>1.9951367677737339E-6</v>
      </c>
      <c r="L368" s="59">
        <f t="shared" si="91"/>
        <v>0</v>
      </c>
      <c r="M368" s="162">
        <f t="shared" si="96"/>
        <v>0.69647707870835918</v>
      </c>
      <c r="N368" s="99">
        <f t="shared" si="92"/>
        <v>2.1122088206696481E-8</v>
      </c>
      <c r="O368" s="100">
        <f t="shared" si="97"/>
        <v>3.6627704833502383E-7</v>
      </c>
      <c r="P368" s="100">
        <f t="shared" si="98"/>
        <v>8.9782625331905546E-9</v>
      </c>
      <c r="Q368" s="11">
        <v>366</v>
      </c>
      <c r="R368" s="9">
        <f t="shared" si="93"/>
        <v>0.69643063791094417</v>
      </c>
    </row>
    <row r="369" spans="1:18" x14ac:dyDescent="0.25">
      <c r="A369" s="9">
        <f t="shared" si="94"/>
        <v>-2.3133383282168959E-2</v>
      </c>
      <c r="B369" s="88">
        <f>IF(Sample5!K375&gt;0,Sample5!K375, )</f>
        <v>2.3133383282168959E-2</v>
      </c>
      <c r="C369" s="88">
        <f>IF(Sample5!L375&gt;0,Sample5!L375,"")</f>
        <v>0.69633174430704037</v>
      </c>
      <c r="D369" s="88" t="str">
        <f>IF(Sample5!M375&gt;0,Sample5!M375,)</f>
        <v/>
      </c>
      <c r="E369" s="162">
        <f t="shared" si="85"/>
        <v>0.42313338328216898</v>
      </c>
      <c r="F369" s="162">
        <f t="shared" si="86"/>
        <v>2.2310840639444746E-2</v>
      </c>
      <c r="G369" s="162">
        <f t="shared" si="87"/>
        <v>7.2772363744789612E-4</v>
      </c>
      <c r="H369" s="162">
        <f t="shared" si="88"/>
        <v>9.4819005276317037E-5</v>
      </c>
      <c r="I369" s="162">
        <f t="shared" si="89"/>
        <v>2.3038564276892642E-2</v>
      </c>
      <c r="J369" s="162">
        <f t="shared" si="95"/>
        <v>9.4819005276317037E-5</v>
      </c>
      <c r="K369" s="162">
        <f t="shared" si="90"/>
        <v>1.9908839644442799E-6</v>
      </c>
      <c r="L369" s="59">
        <f t="shared" si="91"/>
        <v>0</v>
      </c>
      <c r="M369" s="162">
        <f t="shared" si="96"/>
        <v>0.69647650505475567</v>
      </c>
      <c r="N369" s="99">
        <f t="shared" si="92"/>
        <v>2.0955674079092768E-8</v>
      </c>
      <c r="O369" s="100">
        <f t="shared" si="97"/>
        <v>3.6502824784936899E-7</v>
      </c>
      <c r="P369" s="100">
        <f t="shared" si="98"/>
        <v>8.9215537764942968E-9</v>
      </c>
      <c r="Q369" s="11">
        <v>367</v>
      </c>
      <c r="R369" s="9">
        <f t="shared" si="93"/>
        <v>0.69643021119905957</v>
      </c>
    </row>
    <row r="370" spans="1:18" x14ac:dyDescent="0.25">
      <c r="A370" s="9">
        <f t="shared" si="94"/>
        <v>-2.3133383282168959E-2</v>
      </c>
      <c r="B370" s="88">
        <f>IF(Sample5!K376&gt;0,Sample5!K376, )</f>
        <v>2.3133383282168959E-2</v>
      </c>
      <c r="C370" s="88">
        <f>IF(Sample5!L376&gt;0,Sample5!L376,"")</f>
        <v>0.69669821991519587</v>
      </c>
      <c r="D370" s="88" t="str">
        <f>IF(Sample5!M376&gt;0,Sample5!M376,)</f>
        <v/>
      </c>
      <c r="E370" s="162">
        <f t="shared" si="85"/>
        <v>0.42313338328216898</v>
      </c>
      <c r="F370" s="162">
        <f t="shared" si="86"/>
        <v>2.2310840639444746E-2</v>
      </c>
      <c r="G370" s="162">
        <f t="shared" si="87"/>
        <v>7.2772363744789612E-4</v>
      </c>
      <c r="H370" s="162">
        <f t="shared" si="88"/>
        <v>9.4819005276317037E-5</v>
      </c>
      <c r="I370" s="162">
        <f t="shared" si="89"/>
        <v>2.3038564276892642E-2</v>
      </c>
      <c r="J370" s="162">
        <f t="shared" si="95"/>
        <v>9.4819005276317037E-5</v>
      </c>
      <c r="K370" s="162">
        <f t="shared" si="90"/>
        <v>1.9908839644442799E-6</v>
      </c>
      <c r="L370" s="59">
        <f t="shared" si="91"/>
        <v>0</v>
      </c>
      <c r="M370" s="162">
        <f t="shared" si="96"/>
        <v>0.69647650505475567</v>
      </c>
      <c r="N370" s="99">
        <f t="shared" si="92"/>
        <v>4.9157479340018717E-8</v>
      </c>
      <c r="O370" s="100">
        <f t="shared" si="97"/>
        <v>3.6502824784936899E-7</v>
      </c>
      <c r="P370" s="100">
        <f t="shared" si="98"/>
        <v>8.9215537764942968E-9</v>
      </c>
      <c r="Q370" s="11">
        <v>368</v>
      </c>
      <c r="R370" s="9">
        <f t="shared" si="93"/>
        <v>0.69643021119905957</v>
      </c>
    </row>
    <row r="371" spans="1:18" x14ac:dyDescent="0.25">
      <c r="A371" s="9">
        <f t="shared" si="94"/>
        <v>-2.3067079518104331E-2</v>
      </c>
      <c r="B371" s="88">
        <f>IF(Sample5!K377&gt;0,Sample5!K377, )</f>
        <v>2.3067079518104331E-2</v>
      </c>
      <c r="C371" s="88">
        <f>IF(Sample5!L377&gt;0,Sample5!L377,"")</f>
        <v>0.69645371302045933</v>
      </c>
      <c r="D371" s="88" t="str">
        <f>IF(Sample5!M377&gt;0,Sample5!M377,)</f>
        <v/>
      </c>
      <c r="E371" s="162">
        <f t="shared" si="85"/>
        <v>0.42306707951810435</v>
      </c>
      <c r="F371" s="162">
        <f t="shared" si="86"/>
        <v>2.2247545671069721E-2</v>
      </c>
      <c r="G371" s="162">
        <f t="shared" si="87"/>
        <v>7.2501562291974256E-4</v>
      </c>
      <c r="H371" s="162">
        <f t="shared" si="88"/>
        <v>9.4518224114867322E-5</v>
      </c>
      <c r="I371" s="162">
        <f t="shared" si="89"/>
        <v>2.2972561293989464E-2</v>
      </c>
      <c r="J371" s="162">
        <f t="shared" si="95"/>
        <v>9.4518224114867322E-5</v>
      </c>
      <c r="K371" s="162">
        <f t="shared" si="90"/>
        <v>1.9866402260297687E-6</v>
      </c>
      <c r="L371" s="59">
        <f t="shared" si="91"/>
        <v>0</v>
      </c>
      <c r="M371" s="162">
        <f t="shared" si="96"/>
        <v>0.69647593304490596</v>
      </c>
      <c r="N371" s="99">
        <f t="shared" si="92"/>
        <v>4.9372948640877388E-10</v>
      </c>
      <c r="O371" s="100">
        <f t="shared" si="97"/>
        <v>3.6378370504152726E-7</v>
      </c>
      <c r="P371" s="100">
        <f t="shared" si="98"/>
        <v>8.8650586488874354E-9</v>
      </c>
      <c r="Q371" s="11">
        <v>369</v>
      </c>
      <c r="R371" s="9">
        <f t="shared" si="93"/>
        <v>0.69642978604077865</v>
      </c>
    </row>
    <row r="372" spans="1:18" x14ac:dyDescent="0.25">
      <c r="A372" s="9">
        <f t="shared" si="94"/>
        <v>-2.3000775754039519E-2</v>
      </c>
      <c r="B372" s="88">
        <f>IF(Sample5!K378&gt;0,Sample5!K378, )</f>
        <v>2.3000775754039519E-2</v>
      </c>
      <c r="C372" s="88">
        <f>IF(Sample5!L378&gt;0,Sample5!L378,"")</f>
        <v>0.69620662860056204</v>
      </c>
      <c r="D372" s="88" t="str">
        <f>IF(Sample5!M378&gt;0,Sample5!M378,)</f>
        <v/>
      </c>
      <c r="E372" s="162">
        <f t="shared" si="85"/>
        <v>0.42300077575403955</v>
      </c>
      <c r="F372" s="162">
        <f t="shared" si="86"/>
        <v>2.2184240657109063E-2</v>
      </c>
      <c r="G372" s="162">
        <f t="shared" si="87"/>
        <v>7.2231746950106313E-4</v>
      </c>
      <c r="H372" s="162">
        <f t="shared" si="88"/>
        <v>9.4217627429393769E-5</v>
      </c>
      <c r="I372" s="162">
        <f t="shared" si="89"/>
        <v>2.2906558126610126E-2</v>
      </c>
      <c r="J372" s="162">
        <f t="shared" si="95"/>
        <v>9.4217627429393769E-5</v>
      </c>
      <c r="K372" s="162">
        <f t="shared" si="90"/>
        <v>1.9824055332242947E-6</v>
      </c>
      <c r="L372" s="59">
        <f t="shared" si="91"/>
        <v>0</v>
      </c>
      <c r="M372" s="162">
        <f t="shared" si="96"/>
        <v>0.69647536267331767</v>
      </c>
      <c r="N372" s="99">
        <f t="shared" si="92"/>
        <v>7.2218001859826926E-8</v>
      </c>
      <c r="O372" s="100">
        <f t="shared" si="97"/>
        <v>3.6254340538978151E-7</v>
      </c>
      <c r="P372" s="100">
        <f t="shared" si="98"/>
        <v>8.8087767971528473E-9</v>
      </c>
      <c r="Q372" s="11">
        <v>370</v>
      </c>
      <c r="R372" s="9">
        <f t="shared" si="93"/>
        <v>0.69642936243069187</v>
      </c>
    </row>
    <row r="373" spans="1:18" x14ac:dyDescent="0.25">
      <c r="A373" s="9">
        <f t="shared" si="94"/>
        <v>-2.3000775754039519E-2</v>
      </c>
      <c r="B373" s="88">
        <f>IF(Sample5!K379&gt;0,Sample5!K379, )</f>
        <v>2.3000775754039519E-2</v>
      </c>
      <c r="C373" s="88">
        <f>IF(Sample5!L379&gt;0,Sample5!L379,"")</f>
        <v>0.69645371302045933</v>
      </c>
      <c r="D373" s="88" t="str">
        <f>IF(Sample5!M379&gt;0,Sample5!M379,)</f>
        <v/>
      </c>
      <c r="E373" s="162">
        <f t="shared" si="85"/>
        <v>0.42300077575403955</v>
      </c>
      <c r="F373" s="162">
        <f t="shared" si="86"/>
        <v>2.2184240657109063E-2</v>
      </c>
      <c r="G373" s="162">
        <f t="shared" si="87"/>
        <v>7.2231746950106313E-4</v>
      </c>
      <c r="H373" s="162">
        <f t="shared" si="88"/>
        <v>9.4217627429393769E-5</v>
      </c>
      <c r="I373" s="162">
        <f t="shared" si="89"/>
        <v>2.2906558126610126E-2</v>
      </c>
      <c r="J373" s="162">
        <f t="shared" si="95"/>
        <v>9.4217627429393769E-5</v>
      </c>
      <c r="K373" s="162">
        <f t="shared" si="90"/>
        <v>1.9824055332242947E-6</v>
      </c>
      <c r="L373" s="59">
        <f t="shared" si="91"/>
        <v>0</v>
      </c>
      <c r="M373" s="162">
        <f t="shared" si="96"/>
        <v>0.69647536267331767</v>
      </c>
      <c r="N373" s="99">
        <f t="shared" si="92"/>
        <v>4.6870746888643108E-10</v>
      </c>
      <c r="O373" s="100">
        <f t="shared" si="97"/>
        <v>3.6254340538978151E-7</v>
      </c>
      <c r="P373" s="100">
        <f t="shared" si="98"/>
        <v>8.8087767971528473E-9</v>
      </c>
      <c r="Q373" s="11">
        <v>371</v>
      </c>
      <c r="R373" s="9">
        <f t="shared" si="93"/>
        <v>0.69642936243069187</v>
      </c>
    </row>
    <row r="374" spans="1:18" x14ac:dyDescent="0.25">
      <c r="A374" s="9">
        <f t="shared" si="94"/>
        <v>-2.2934471989974892E-2</v>
      </c>
      <c r="B374" s="88">
        <f>IF(Sample5!K380&gt;0,Sample5!K380, )</f>
        <v>2.2934471989974892E-2</v>
      </c>
      <c r="C374" s="88">
        <f>IF(Sample5!L380&gt;0,Sample5!L380,"")</f>
        <v>0.69669501724363136</v>
      </c>
      <c r="D374" s="88" t="str">
        <f>IF(Sample5!M380&gt;0,Sample5!M380,)</f>
        <v/>
      </c>
      <c r="E374" s="162">
        <f t="shared" si="85"/>
        <v>0.42293447198997491</v>
      </c>
      <c r="F374" s="162">
        <f t="shared" si="86"/>
        <v>2.212092563207891E-2</v>
      </c>
      <c r="G374" s="162">
        <f t="shared" si="87"/>
        <v>7.196291428449228E-4</v>
      </c>
      <c r="H374" s="162">
        <f t="shared" si="88"/>
        <v>9.3917215051059211E-5</v>
      </c>
      <c r="I374" s="162">
        <f t="shared" si="89"/>
        <v>2.2840554774923832E-2</v>
      </c>
      <c r="J374" s="162">
        <f t="shared" si="95"/>
        <v>9.3917215051059211E-5</v>
      </c>
      <c r="K374" s="162">
        <f t="shared" si="90"/>
        <v>1.9781798667357281E-6</v>
      </c>
      <c r="L374" s="59">
        <f t="shared" si="91"/>
        <v>0</v>
      </c>
      <c r="M374" s="162">
        <f t="shared" si="96"/>
        <v>0.69647479393451628</v>
      </c>
      <c r="N374" s="99">
        <f t="shared" si="92"/>
        <v>4.8498305877598829E-8</v>
      </c>
      <c r="O374" s="100">
        <f t="shared" si="97"/>
        <v>3.6130733442844627E-7</v>
      </c>
      <c r="P374" s="100">
        <f t="shared" si="98"/>
        <v>8.7527078686827321E-9</v>
      </c>
      <c r="Q374" s="11">
        <v>372</v>
      </c>
      <c r="R374" s="9">
        <f t="shared" si="93"/>
        <v>0.69642894036340686</v>
      </c>
    </row>
    <row r="375" spans="1:18" x14ac:dyDescent="0.25">
      <c r="A375" s="9">
        <f t="shared" si="94"/>
        <v>-2.2934471989974892E-2</v>
      </c>
      <c r="B375" s="88">
        <f>IF(Sample5!K381&gt;0,Sample5!K381, )</f>
        <v>2.2934471989974892E-2</v>
      </c>
      <c r="C375" s="88">
        <f>IF(Sample5!L381&gt;0,Sample5!L381,"")</f>
        <v>0.69633174430704037</v>
      </c>
      <c r="D375" s="88" t="str">
        <f>IF(Sample5!M381&gt;0,Sample5!M381,)</f>
        <v/>
      </c>
      <c r="E375" s="162">
        <f t="shared" si="85"/>
        <v>0.42293447198997491</v>
      </c>
      <c r="F375" s="162">
        <f t="shared" si="86"/>
        <v>2.212092563207891E-2</v>
      </c>
      <c r="G375" s="162">
        <f t="shared" si="87"/>
        <v>7.196291428449228E-4</v>
      </c>
      <c r="H375" s="162">
        <f t="shared" si="88"/>
        <v>9.3917215051059211E-5</v>
      </c>
      <c r="I375" s="162">
        <f t="shared" si="89"/>
        <v>2.2840554774923832E-2</v>
      </c>
      <c r="J375" s="162">
        <f t="shared" si="95"/>
        <v>9.3917215051059211E-5</v>
      </c>
      <c r="K375" s="162">
        <f t="shared" si="90"/>
        <v>1.9781798667357281E-6</v>
      </c>
      <c r="L375" s="59">
        <f t="shared" si="91"/>
        <v>0</v>
      </c>
      <c r="M375" s="162">
        <f t="shared" si="96"/>
        <v>0.69647479393451628</v>
      </c>
      <c r="N375" s="99">
        <f t="shared" si="92"/>
        <v>2.0463195920996846E-8</v>
      </c>
      <c r="O375" s="100">
        <f t="shared" si="97"/>
        <v>3.6130733442844627E-7</v>
      </c>
      <c r="P375" s="100">
        <f t="shared" si="98"/>
        <v>8.7527078686827321E-9</v>
      </c>
      <c r="Q375" s="11">
        <v>373</v>
      </c>
      <c r="R375" s="9">
        <f t="shared" si="93"/>
        <v>0.69642894036340686</v>
      </c>
    </row>
    <row r="376" spans="1:18" x14ac:dyDescent="0.25">
      <c r="A376" s="9">
        <f t="shared" si="94"/>
        <v>-2.2868168225910267E-2</v>
      </c>
      <c r="B376" s="88">
        <f>IF(Sample5!K382&gt;0,Sample5!K382, )</f>
        <v>2.2868168225910267E-2</v>
      </c>
      <c r="C376" s="88">
        <f>IF(Sample5!L382&gt;0,Sample5!L382,"")</f>
        <v>0.69657596110376585</v>
      </c>
      <c r="D376" s="88" t="str">
        <f>IF(Sample5!M382&gt;0,Sample5!M382,)</f>
        <v/>
      </c>
      <c r="E376" s="162">
        <f t="shared" si="85"/>
        <v>0.42286816822591028</v>
      </c>
      <c r="F376" s="162">
        <f t="shared" si="86"/>
        <v>2.2057600630386413E-2</v>
      </c>
      <c r="G376" s="162">
        <f t="shared" si="87"/>
        <v>7.1695060871271657E-4</v>
      </c>
      <c r="H376" s="162">
        <f t="shared" si="88"/>
        <v>9.3616986811137504E-5</v>
      </c>
      <c r="I376" s="162">
        <f t="shared" si="89"/>
        <v>2.277455123909913E-2</v>
      </c>
      <c r="J376" s="162">
        <f t="shared" si="95"/>
        <v>9.3616986811137504E-5</v>
      </c>
      <c r="K376" s="162">
        <f t="shared" si="90"/>
        <v>1.9739632073271128E-6</v>
      </c>
      <c r="L376" s="59">
        <f t="shared" si="91"/>
        <v>0</v>
      </c>
      <c r="M376" s="162">
        <f t="shared" si="96"/>
        <v>0.69647422682304372</v>
      </c>
      <c r="N376" s="99">
        <f t="shared" si="92"/>
        <v>1.0349863874049598E-8</v>
      </c>
      <c r="O376" s="100">
        <f t="shared" si="97"/>
        <v>3.6007547773924666E-7</v>
      </c>
      <c r="P376" s="100">
        <f t="shared" si="98"/>
        <v>8.6968515114453051E-9</v>
      </c>
      <c r="Q376" s="11">
        <v>374</v>
      </c>
      <c r="R376" s="9">
        <f t="shared" si="93"/>
        <v>0.69642851983354814</v>
      </c>
    </row>
    <row r="377" spans="1:18" x14ac:dyDescent="0.25">
      <c r="A377" s="9">
        <f t="shared" si="94"/>
        <v>-2.2868168225910267E-2</v>
      </c>
      <c r="B377" s="88">
        <f>IF(Sample5!K383&gt;0,Sample5!K383, )</f>
        <v>2.2868168225910267E-2</v>
      </c>
      <c r="C377" s="88">
        <f>IF(Sample5!L383&gt;0,Sample5!L383,"")</f>
        <v>0.69682022071872285</v>
      </c>
      <c r="D377" s="88" t="str">
        <f>IF(Sample5!M383&gt;0,Sample5!M383,)</f>
        <v/>
      </c>
      <c r="E377" s="162">
        <f t="shared" si="85"/>
        <v>0.42286816822591028</v>
      </c>
      <c r="F377" s="162">
        <f t="shared" si="86"/>
        <v>2.2057600630386413E-2</v>
      </c>
      <c r="G377" s="162">
        <f t="shared" si="87"/>
        <v>7.1695060871271657E-4</v>
      </c>
      <c r="H377" s="162">
        <f t="shared" si="88"/>
        <v>9.3616986811137504E-5</v>
      </c>
      <c r="I377" s="162">
        <f t="shared" si="89"/>
        <v>2.277455123909913E-2</v>
      </c>
      <c r="J377" s="162">
        <f t="shared" si="95"/>
        <v>9.3616986811137504E-5</v>
      </c>
      <c r="K377" s="162">
        <f t="shared" si="90"/>
        <v>1.9739632073271128E-6</v>
      </c>
      <c r="L377" s="59">
        <f t="shared" si="91"/>
        <v>0</v>
      </c>
      <c r="M377" s="162">
        <f t="shared" si="96"/>
        <v>0.69647422682304372</v>
      </c>
      <c r="N377" s="99">
        <f t="shared" si="92"/>
        <v>1.1971177584722129E-7</v>
      </c>
      <c r="O377" s="100">
        <f t="shared" si="97"/>
        <v>3.6007547773924666E-7</v>
      </c>
      <c r="P377" s="100">
        <f t="shared" si="98"/>
        <v>8.6968515114453051E-9</v>
      </c>
      <c r="Q377" s="11">
        <v>375</v>
      </c>
      <c r="R377" s="9">
        <f t="shared" si="93"/>
        <v>0.69642851983354814</v>
      </c>
    </row>
    <row r="378" spans="1:18" x14ac:dyDescent="0.25">
      <c r="A378" s="9">
        <f t="shared" si="94"/>
        <v>-2.2801864461845452E-2</v>
      </c>
      <c r="B378" s="88">
        <f>IF(Sample5!K384&gt;0,Sample5!K384, )</f>
        <v>2.2801864461845452E-2</v>
      </c>
      <c r="C378" s="88">
        <f>IF(Sample5!L384&gt;0,Sample5!L384,"")</f>
        <v>0.69633174430704037</v>
      </c>
      <c r="D378" s="88" t="str">
        <f>IF(Sample5!M384&gt;0,Sample5!M384,)</f>
        <v/>
      </c>
      <c r="E378" s="162">
        <f t="shared" si="85"/>
        <v>0.42280186446184548</v>
      </c>
      <c r="F378" s="162">
        <f t="shared" si="86"/>
        <v>2.1994265686330332E-2</v>
      </c>
      <c r="G378" s="162">
        <f t="shared" si="87"/>
        <v>7.1428183297396822E-4</v>
      </c>
      <c r="H378" s="162">
        <f t="shared" si="88"/>
        <v>9.3316942541152303E-5</v>
      </c>
      <c r="I378" s="162">
        <f t="shared" si="89"/>
        <v>2.27085475193043E-2</v>
      </c>
      <c r="J378" s="162">
        <f t="shared" si="95"/>
        <v>9.3316942541152303E-5</v>
      </c>
      <c r="K378" s="162">
        <f t="shared" si="90"/>
        <v>1.9697555358028673E-6</v>
      </c>
      <c r="L378" s="59">
        <f t="shared" si="91"/>
        <v>0</v>
      </c>
      <c r="M378" s="162">
        <f t="shared" si="96"/>
        <v>0.69647366133345923</v>
      </c>
      <c r="N378" s="99">
        <f t="shared" si="92"/>
        <v>2.0140442387570982E-8</v>
      </c>
      <c r="O378" s="100">
        <f t="shared" si="97"/>
        <v>3.5884782095993963E-7</v>
      </c>
      <c r="P378" s="100">
        <f t="shared" si="98"/>
        <v>8.6412073740082557E-9</v>
      </c>
      <c r="Q378" s="11">
        <v>376</v>
      </c>
      <c r="R378" s="9">
        <f t="shared" si="93"/>
        <v>0.69642810083575712</v>
      </c>
    </row>
    <row r="379" spans="1:18" x14ac:dyDescent="0.25">
      <c r="A379" s="9">
        <f t="shared" si="94"/>
        <v>-2.2801864461845452E-2</v>
      </c>
      <c r="B379" s="88">
        <f>IF(Sample5!K385&gt;0,Sample5!K385, )</f>
        <v>2.2801864461845452E-2</v>
      </c>
      <c r="C379" s="88">
        <f>IF(Sample5!L385&gt;0,Sample5!L385,"")</f>
        <v>0.69620662860056204</v>
      </c>
      <c r="D379" s="88" t="str">
        <f>IF(Sample5!M385&gt;0,Sample5!M385,)</f>
        <v/>
      </c>
      <c r="E379" s="162">
        <f t="shared" si="85"/>
        <v>0.42280186446184548</v>
      </c>
      <c r="F379" s="162">
        <f t="shared" si="86"/>
        <v>2.1994265686330332E-2</v>
      </c>
      <c r="G379" s="162">
        <f t="shared" si="87"/>
        <v>7.1428183297396822E-4</v>
      </c>
      <c r="H379" s="162">
        <f t="shared" si="88"/>
        <v>9.3316942541152303E-5</v>
      </c>
      <c r="I379" s="162">
        <f t="shared" si="89"/>
        <v>2.27085475193043E-2</v>
      </c>
      <c r="J379" s="162">
        <f t="shared" si="95"/>
        <v>9.3316942541152303E-5</v>
      </c>
      <c r="K379" s="162">
        <f t="shared" si="90"/>
        <v>1.9697555358028673E-6</v>
      </c>
      <c r="L379" s="59">
        <f t="shared" si="91"/>
        <v>0</v>
      </c>
      <c r="M379" s="162">
        <f t="shared" si="96"/>
        <v>0.69647366133345923</v>
      </c>
      <c r="N379" s="99">
        <f t="shared" si="92"/>
        <v>7.1306480438540824E-8</v>
      </c>
      <c r="O379" s="100">
        <f t="shared" si="97"/>
        <v>3.5884782095993963E-7</v>
      </c>
      <c r="P379" s="100">
        <f t="shared" si="98"/>
        <v>8.6412073740082557E-9</v>
      </c>
      <c r="Q379" s="11">
        <v>377</v>
      </c>
      <c r="R379" s="9">
        <f t="shared" si="93"/>
        <v>0.69642810083575712</v>
      </c>
    </row>
    <row r="380" spans="1:18" x14ac:dyDescent="0.25">
      <c r="A380" s="9">
        <f t="shared" si="94"/>
        <v>-2.2735560697780828E-2</v>
      </c>
      <c r="B380" s="88">
        <f>IF(Sample5!K386&gt;0,Sample5!K386, )</f>
        <v>2.2735560697780828E-2</v>
      </c>
      <c r="C380" s="88">
        <f>IF(Sample5!L386&gt;0,Sample5!L386,"")</f>
        <v>0.6964508015168277</v>
      </c>
      <c r="D380" s="88" t="str">
        <f>IF(Sample5!M386&gt;0,Sample5!M386,)</f>
        <v/>
      </c>
      <c r="E380" s="162">
        <f t="shared" si="85"/>
        <v>0.42273556069778084</v>
      </c>
      <c r="F380" s="162">
        <f t="shared" si="86"/>
        <v>2.1930920834101982E-2</v>
      </c>
      <c r="G380" s="162">
        <f t="shared" si="87"/>
        <v>7.1162278160599723E-4</v>
      </c>
      <c r="H380" s="162">
        <f t="shared" si="88"/>
        <v>9.3017082072849311E-5</v>
      </c>
      <c r="I380" s="162">
        <f t="shared" si="89"/>
        <v>2.2642543615707979E-2</v>
      </c>
      <c r="J380" s="162">
        <f t="shared" si="95"/>
        <v>9.3017082072849311E-5</v>
      </c>
      <c r="K380" s="162">
        <f t="shared" si="90"/>
        <v>1.9655568330087832E-6</v>
      </c>
      <c r="L380" s="59">
        <f t="shared" si="91"/>
        <v>0</v>
      </c>
      <c r="M380" s="162">
        <f t="shared" si="96"/>
        <v>0.69647309746033925</v>
      </c>
      <c r="N380" s="99">
        <f t="shared" si="92"/>
        <v>4.9710909707032549E-10</v>
      </c>
      <c r="O380" s="100">
        <f t="shared" si="97"/>
        <v>3.5762434976707166E-7</v>
      </c>
      <c r="P380" s="100">
        <f t="shared" si="98"/>
        <v>8.5857751055356641E-9</v>
      </c>
      <c r="Q380" s="11">
        <v>378</v>
      </c>
      <c r="R380" s="9">
        <f t="shared" si="93"/>
        <v>0.69642768336469241</v>
      </c>
    </row>
    <row r="381" spans="1:18" x14ac:dyDescent="0.25">
      <c r="A381" s="9">
        <f t="shared" si="94"/>
        <v>-2.2735560697780828E-2</v>
      </c>
      <c r="B381" s="88">
        <f>IF(Sample5!K387&gt;0,Sample5!K387, )</f>
        <v>2.2735560697780828E-2</v>
      </c>
      <c r="C381" s="88">
        <f>IF(Sample5!L387&gt;0,Sample5!L387,"")</f>
        <v>0.69645371302045933</v>
      </c>
      <c r="D381" s="88" t="str">
        <f>IF(Sample5!M387&gt;0,Sample5!M387,)</f>
        <v/>
      </c>
      <c r="E381" s="162">
        <f t="shared" si="85"/>
        <v>0.42273556069778084</v>
      </c>
      <c r="F381" s="162">
        <f t="shared" si="86"/>
        <v>2.1930920834101982E-2</v>
      </c>
      <c r="G381" s="162">
        <f t="shared" si="87"/>
        <v>7.1162278160599723E-4</v>
      </c>
      <c r="H381" s="162">
        <f t="shared" si="88"/>
        <v>9.3017082072849311E-5</v>
      </c>
      <c r="I381" s="162">
        <f t="shared" si="89"/>
        <v>2.2642543615707979E-2</v>
      </c>
      <c r="J381" s="162">
        <f t="shared" si="95"/>
        <v>9.3017082072849311E-5</v>
      </c>
      <c r="K381" s="162">
        <f t="shared" si="90"/>
        <v>1.9655568330087832E-6</v>
      </c>
      <c r="L381" s="59">
        <f t="shared" si="91"/>
        <v>0</v>
      </c>
      <c r="M381" s="162">
        <f t="shared" si="96"/>
        <v>0.69647309746033925</v>
      </c>
      <c r="N381" s="99">
        <f t="shared" si="92"/>
        <v>3.757565094582889E-10</v>
      </c>
      <c r="O381" s="100">
        <f t="shared" si="97"/>
        <v>3.5762434976707166E-7</v>
      </c>
      <c r="P381" s="100">
        <f t="shared" si="98"/>
        <v>8.5857751055356641E-9</v>
      </c>
      <c r="Q381" s="11">
        <v>379</v>
      </c>
      <c r="R381" s="9">
        <f t="shared" si="93"/>
        <v>0.69642768336469241</v>
      </c>
    </row>
    <row r="382" spans="1:18" x14ac:dyDescent="0.25">
      <c r="A382" s="9">
        <f t="shared" si="94"/>
        <v>-2.2735560697780828E-2</v>
      </c>
      <c r="B382" s="88">
        <f>IF(Sample5!K388&gt;0,Sample5!K388, )</f>
        <v>2.2735560697780828E-2</v>
      </c>
      <c r="C382" s="88">
        <f>IF(Sample5!L388&gt;0,Sample5!L388,"")</f>
        <v>0.69645371302045933</v>
      </c>
      <c r="D382" s="88" t="str">
        <f>IF(Sample5!M388&gt;0,Sample5!M388,)</f>
        <v/>
      </c>
      <c r="E382" s="162">
        <f t="shared" si="85"/>
        <v>0.42273556069778084</v>
      </c>
      <c r="F382" s="162">
        <f t="shared" si="86"/>
        <v>2.1930920834101982E-2</v>
      </c>
      <c r="G382" s="162">
        <f t="shared" si="87"/>
        <v>7.1162278160599723E-4</v>
      </c>
      <c r="H382" s="162">
        <f t="shared" si="88"/>
        <v>9.3017082072849311E-5</v>
      </c>
      <c r="I382" s="162">
        <f t="shared" si="89"/>
        <v>2.2642543615707979E-2</v>
      </c>
      <c r="J382" s="162">
        <f t="shared" si="95"/>
        <v>9.3017082072849311E-5</v>
      </c>
      <c r="K382" s="162">
        <f t="shared" si="90"/>
        <v>1.9655568330087832E-6</v>
      </c>
      <c r="L382" s="59">
        <f t="shared" si="91"/>
        <v>0</v>
      </c>
      <c r="M382" s="162">
        <f t="shared" si="96"/>
        <v>0.69647309746033925</v>
      </c>
      <c r="N382" s="99">
        <f t="shared" si="92"/>
        <v>3.757565094582889E-10</v>
      </c>
      <c r="O382" s="100">
        <f t="shared" si="97"/>
        <v>3.5762434976707166E-7</v>
      </c>
      <c r="P382" s="100">
        <f t="shared" si="98"/>
        <v>8.5857751055356641E-9</v>
      </c>
      <c r="Q382" s="11">
        <v>380</v>
      </c>
      <c r="R382" s="9">
        <f t="shared" si="93"/>
        <v>0.69642768336469241</v>
      </c>
    </row>
    <row r="383" spans="1:18" x14ac:dyDescent="0.25">
      <c r="A383" s="9">
        <f t="shared" si="94"/>
        <v>-2.26692569337162E-2</v>
      </c>
      <c r="B383" s="88">
        <f>IF(Sample5!K389&gt;0,Sample5!K389, )</f>
        <v>2.26692569337162E-2</v>
      </c>
      <c r="C383" s="88">
        <f>IF(Sample5!L389&gt;0,Sample5!L389,"")</f>
        <v>0.69632857539884929</v>
      </c>
      <c r="D383" s="88" t="str">
        <f>IF(Sample5!M389&gt;0,Sample5!M389,)</f>
        <v/>
      </c>
      <c r="E383" s="162">
        <f t="shared" si="85"/>
        <v>0.42266925693371621</v>
      </c>
      <c r="F383" s="162">
        <f t="shared" si="86"/>
        <v>2.18675661077843E-2</v>
      </c>
      <c r="G383" s="162">
        <f t="shared" si="87"/>
        <v>7.0897342069377312E-4</v>
      </c>
      <c r="H383" s="162">
        <f t="shared" si="88"/>
        <v>9.2717405238126882E-5</v>
      </c>
      <c r="I383" s="162">
        <f t="shared" si="89"/>
        <v>2.2576539528478073E-2</v>
      </c>
      <c r="J383" s="162">
        <f t="shared" si="95"/>
        <v>9.2717405238126882E-5</v>
      </c>
      <c r="K383" s="162">
        <f t="shared" si="90"/>
        <v>1.9613670798251283E-6</v>
      </c>
      <c r="L383" s="59">
        <f t="shared" si="91"/>
        <v>0</v>
      </c>
      <c r="M383" s="162">
        <f t="shared" si="96"/>
        <v>0.6964725351982769</v>
      </c>
      <c r="N383" s="99">
        <f t="shared" si="92"/>
        <v>2.0724423851236696E-8</v>
      </c>
      <c r="O383" s="100">
        <f t="shared" si="97"/>
        <v>3.5640504988891051E-7</v>
      </c>
      <c r="P383" s="100">
        <f t="shared" si="98"/>
        <v>8.5305543557716939E-9</v>
      </c>
      <c r="Q383" s="11">
        <v>381</v>
      </c>
      <c r="R383" s="9">
        <f t="shared" si="93"/>
        <v>0.69642726741502914</v>
      </c>
    </row>
    <row r="384" spans="1:18" x14ac:dyDescent="0.25">
      <c r="A384" s="9">
        <f t="shared" si="94"/>
        <v>-2.26692569337162E-2</v>
      </c>
      <c r="B384" s="88">
        <f>IF(Sample5!K390&gt;0,Sample5!K390, )</f>
        <v>2.26692569337162E-2</v>
      </c>
      <c r="C384" s="88">
        <f>IF(Sample5!L390&gt;0,Sample5!L390,"")</f>
        <v>0.69620951765640171</v>
      </c>
      <c r="D384" s="88" t="str">
        <f>IF(Sample5!M390&gt;0,Sample5!M390,)</f>
        <v/>
      </c>
      <c r="E384" s="162">
        <f t="shared" si="85"/>
        <v>0.42266925693371621</v>
      </c>
      <c r="F384" s="162">
        <f t="shared" si="86"/>
        <v>2.18675661077843E-2</v>
      </c>
      <c r="G384" s="162">
        <f t="shared" si="87"/>
        <v>7.0897342069377312E-4</v>
      </c>
      <c r="H384" s="162">
        <f t="shared" si="88"/>
        <v>9.2717405238126882E-5</v>
      </c>
      <c r="I384" s="162">
        <f t="shared" si="89"/>
        <v>2.2576539528478073E-2</v>
      </c>
      <c r="J384" s="162">
        <f t="shared" si="95"/>
        <v>9.2717405238126882E-5</v>
      </c>
      <c r="K384" s="162">
        <f t="shared" si="90"/>
        <v>1.9613670798251283E-6</v>
      </c>
      <c r="L384" s="59">
        <f t="shared" si="91"/>
        <v>0</v>
      </c>
      <c r="M384" s="162">
        <f t="shared" si="96"/>
        <v>0.6964725351982769</v>
      </c>
      <c r="N384" s="99">
        <f t="shared" si="92"/>
        <v>6.917822733406621E-8</v>
      </c>
      <c r="O384" s="100">
        <f t="shared" si="97"/>
        <v>3.5640504988891051E-7</v>
      </c>
      <c r="P384" s="100">
        <f t="shared" si="98"/>
        <v>8.5305543557716939E-9</v>
      </c>
      <c r="Q384" s="11">
        <v>382</v>
      </c>
      <c r="R384" s="9">
        <f t="shared" si="93"/>
        <v>0.69642726741502914</v>
      </c>
    </row>
    <row r="385" spans="1:18" x14ac:dyDescent="0.25">
      <c r="A385" s="9">
        <f t="shared" si="94"/>
        <v>-2.2602953169651389E-2</v>
      </c>
      <c r="B385" s="88">
        <f>IF(Sample5!K391&gt;0,Sample5!K391, )</f>
        <v>2.2602953169651389E-2</v>
      </c>
      <c r="C385" s="88">
        <f>IF(Sample5!L391&gt;0,Sample5!L391,"")</f>
        <v>0.69632857539884929</v>
      </c>
      <c r="D385" s="88" t="str">
        <f>IF(Sample5!M391&gt;0,Sample5!M391,)</f>
        <v/>
      </c>
      <c r="E385" s="162">
        <f t="shared" si="85"/>
        <v>0.42260295316965141</v>
      </c>
      <c r="F385" s="162">
        <f t="shared" si="86"/>
        <v>2.1804201541352743E-2</v>
      </c>
      <c r="G385" s="162">
        <f t="shared" si="87"/>
        <v>7.063337164295129E-4</v>
      </c>
      <c r="H385" s="162">
        <f t="shared" si="88"/>
        <v>9.2417911869133174E-5</v>
      </c>
      <c r="I385" s="162">
        <f t="shared" si="89"/>
        <v>2.2510535257782256E-2</v>
      </c>
      <c r="J385" s="162">
        <f t="shared" si="95"/>
        <v>9.2417911869133174E-5</v>
      </c>
      <c r="K385" s="162">
        <f t="shared" si="90"/>
        <v>1.957186257187343E-6</v>
      </c>
      <c r="L385" s="59">
        <f t="shared" si="91"/>
        <v>0</v>
      </c>
      <c r="M385" s="162">
        <f t="shared" si="96"/>
        <v>0.69647197454188248</v>
      </c>
      <c r="N385" s="99">
        <f t="shared" si="92"/>
        <v>2.0563314222651823E-8</v>
      </c>
      <c r="O385" s="100">
        <f t="shared" si="97"/>
        <v>3.551899071097558E-7</v>
      </c>
      <c r="P385" s="100">
        <f t="shared" si="98"/>
        <v>8.4755447750568299E-9</v>
      </c>
      <c r="Q385" s="11">
        <v>383</v>
      </c>
      <c r="R385" s="9">
        <f t="shared" si="93"/>
        <v>0.69642685298145968</v>
      </c>
    </row>
    <row r="386" spans="1:18" x14ac:dyDescent="0.25">
      <c r="A386" s="9">
        <f t="shared" si="94"/>
        <v>-2.2602953169651389E-2</v>
      </c>
      <c r="B386" s="88">
        <f>IF(Sample5!K392&gt;0,Sample5!K392, )</f>
        <v>2.2602953169651389E-2</v>
      </c>
      <c r="C386" s="88">
        <f>IF(Sample5!L392&gt;0,Sample5!L392,"")</f>
        <v>0.6964508015168277</v>
      </c>
      <c r="D386" s="88" t="str">
        <f>IF(Sample5!M392&gt;0,Sample5!M392,)</f>
        <v/>
      </c>
      <c r="E386" s="162">
        <f t="shared" ref="E386:E449" si="99">IF(OR(B386="",B386=0),"",B386+1/$U$17)</f>
        <v>0.42260295316965141</v>
      </c>
      <c r="F386" s="162">
        <f t="shared" ref="F386:F449" si="100">IF(OR(B386="",B386=0),"",$V$18-(LN(1+EXP(-$S$11*(I386-V$18))))/$S$11)</f>
        <v>2.1804201541352743E-2</v>
      </c>
      <c r="G386" s="162">
        <f t="shared" ref="G386:G449" si="101">IF(OR(B386="",B386=0),"",B386-F386-H386-V$5*K386)</f>
        <v>7.063337164295129E-4</v>
      </c>
      <c r="H386" s="162">
        <f t="shared" ref="H386:H449" si="102">IF(OR(B386="",B386=0),"",1/2*(B386-V$5*K386+T$11)+1/2*POWER((B386-V$5*K386+T$11)^2-4*V$11*(B386-V$5*K386),0.5))</f>
        <v>9.2417911869133174E-5</v>
      </c>
      <c r="I386" s="162">
        <f t="shared" ref="I386:I449" si="103">B386-H386-V$5*K386</f>
        <v>2.2510535257782256E-2</v>
      </c>
      <c r="J386" s="162">
        <f t="shared" si="95"/>
        <v>9.2417911869133174E-5</v>
      </c>
      <c r="K386" s="162">
        <f t="shared" ref="K386:K449" si="104">IF(OR(B386="",B386=0),"",LN(1+EXP($U$11*(B386-$U$13)))/$U$11)</f>
        <v>1.957186257187343E-6</v>
      </c>
      <c r="L386" s="59">
        <f t="shared" ref="L386:L449" si="105">IF(OR(B386="",B386=0),"",-LN(1+EXP($V$15*(B386-$V$13)))/$V$15)</f>
        <v>0</v>
      </c>
      <c r="M386" s="162">
        <f t="shared" si="96"/>
        <v>0.69647197454188248</v>
      </c>
      <c r="N386" s="99">
        <f t="shared" ref="N386:N449" si="106">IF(OR(B386="",B386=0),"",(M386-C386)*(M386-C386))</f>
        <v>4.4829698997021579E-10</v>
      </c>
      <c r="O386" s="100">
        <f t="shared" si="97"/>
        <v>3.551899071097558E-7</v>
      </c>
      <c r="P386" s="100">
        <f t="shared" si="98"/>
        <v>8.4755447750568299E-9</v>
      </c>
      <c r="Q386" s="11">
        <v>384</v>
      </c>
      <c r="R386" s="9">
        <f t="shared" ref="R386:R449" si="107">IF(OR(B386="",B386=0),"",T$17+T$15*G386)</f>
        <v>0.69642685298145968</v>
      </c>
    </row>
    <row r="387" spans="1:18" x14ac:dyDescent="0.25">
      <c r="A387" s="9">
        <f t="shared" ref="A387:A450" si="108">-B387</f>
        <v>-2.2536649405586761E-2</v>
      </c>
      <c r="B387" s="88">
        <f>IF(Sample5!K393&gt;0,Sample5!K393, )</f>
        <v>2.2536649405586761E-2</v>
      </c>
      <c r="C387" s="88">
        <f>IF(Sample5!L393&gt;0,Sample5!L393,"")</f>
        <v>0.69633174430704037</v>
      </c>
      <c r="D387" s="88" t="str">
        <f>IF(Sample5!M393&gt;0,Sample5!M393,)</f>
        <v/>
      </c>
      <c r="E387" s="162">
        <f t="shared" si="99"/>
        <v>0.42253664940558677</v>
      </c>
      <c r="F387" s="162">
        <f t="shared" si="100"/>
        <v>2.1740827168676001E-2</v>
      </c>
      <c r="G387" s="162">
        <f t="shared" si="101"/>
        <v>7.037036351125632E-4</v>
      </c>
      <c r="H387" s="162">
        <f t="shared" si="102"/>
        <v>9.2118601798196753E-5</v>
      </c>
      <c r="I387" s="162">
        <f t="shared" si="103"/>
        <v>2.2444530803788564E-2</v>
      </c>
      <c r="J387" s="162">
        <f t="shared" ref="J387:J450" si="109">B387-I387-V$5*K387</f>
        <v>9.2118601798196753E-5</v>
      </c>
      <c r="K387" s="162">
        <f t="shared" si="104"/>
        <v>1.9530143460446458E-6</v>
      </c>
      <c r="L387" s="59">
        <f t="shared" si="105"/>
        <v>0</v>
      </c>
      <c r="M387" s="162">
        <f t="shared" ref="M387:M450" si="110">IF(OR(B387="",B387=0),"",$S$15*F387+$T$17+$T$15*G387+$U$15*H387+S$17*(K387+L387))</f>
        <v>0.69647141548578317</v>
      </c>
      <c r="N387" s="99">
        <f t="shared" si="106"/>
        <v>1.9508038171404923E-8</v>
      </c>
      <c r="O387" s="100">
        <f t="shared" ref="O387:O450" si="111">IF(OR(B387="",B387=0),"",1/V$17*LN(1+EXP(V$17*(B387-V$5*K387-T$13))))</f>
        <v>3.5397890724838627E-7</v>
      </c>
      <c r="P387" s="100">
        <f t="shared" ref="P387:P450" si="112">(O387-J387)^2</f>
        <v>8.4207460143179652E-9</v>
      </c>
      <c r="Q387" s="11">
        <v>385</v>
      </c>
      <c r="R387" s="9">
        <f t="shared" si="107"/>
        <v>0.69642644005869292</v>
      </c>
    </row>
    <row r="388" spans="1:18" x14ac:dyDescent="0.25">
      <c r="A388" s="9">
        <f t="shared" si="108"/>
        <v>-2.2536649405586761E-2</v>
      </c>
      <c r="B388" s="88">
        <f>IF(Sample5!K394&gt;0,Sample5!K394, )</f>
        <v>2.2536649405586761E-2</v>
      </c>
      <c r="C388" s="88">
        <f>IF(Sample5!L394&gt;0,Sample5!L394,"")</f>
        <v>0.69620662860056204</v>
      </c>
      <c r="D388" s="88" t="str">
        <f>IF(Sample5!M394&gt;0,Sample5!M394,)</f>
        <v/>
      </c>
      <c r="E388" s="162">
        <f t="shared" si="99"/>
        <v>0.42253664940558677</v>
      </c>
      <c r="F388" s="162">
        <f t="shared" si="100"/>
        <v>2.1740827168676001E-2</v>
      </c>
      <c r="G388" s="162">
        <f t="shared" si="101"/>
        <v>7.037036351125632E-4</v>
      </c>
      <c r="H388" s="162">
        <f t="shared" si="102"/>
        <v>9.2118601798196753E-5</v>
      </c>
      <c r="I388" s="162">
        <f t="shared" si="103"/>
        <v>2.2444530803788564E-2</v>
      </c>
      <c r="J388" s="162">
        <f t="shared" si="109"/>
        <v>9.2118601798196753E-5</v>
      </c>
      <c r="K388" s="162">
        <f t="shared" si="104"/>
        <v>1.9530143460446458E-6</v>
      </c>
      <c r="L388" s="59">
        <f t="shared" si="105"/>
        <v>0</v>
      </c>
      <c r="M388" s="162">
        <f t="shared" si="110"/>
        <v>0.69647141548578317</v>
      </c>
      <c r="N388" s="99">
        <f t="shared" si="106"/>
        <v>7.0112094585110769E-8</v>
      </c>
      <c r="O388" s="100">
        <f t="shared" si="111"/>
        <v>3.5397890724838627E-7</v>
      </c>
      <c r="P388" s="100">
        <f t="shared" si="112"/>
        <v>8.4207460143179652E-9</v>
      </c>
      <c r="Q388" s="11">
        <v>386</v>
      </c>
      <c r="R388" s="9">
        <f t="shared" si="107"/>
        <v>0.69642644005869292</v>
      </c>
    </row>
    <row r="389" spans="1:18" x14ac:dyDescent="0.25">
      <c r="A389" s="9">
        <f t="shared" si="108"/>
        <v>-2.2536649405586761E-2</v>
      </c>
      <c r="B389" s="88">
        <f>IF(Sample5!K395&gt;0,Sample5!K395, )</f>
        <v>2.2536649405586761E-2</v>
      </c>
      <c r="C389" s="88">
        <f>IF(Sample5!L395&gt;0,Sample5!L395,"")</f>
        <v>0.69633174430704037</v>
      </c>
      <c r="D389" s="88" t="str">
        <f>IF(Sample5!M395&gt;0,Sample5!M395,)</f>
        <v/>
      </c>
      <c r="E389" s="162">
        <f t="shared" si="99"/>
        <v>0.42253664940558677</v>
      </c>
      <c r="F389" s="162">
        <f t="shared" si="100"/>
        <v>2.1740827168676001E-2</v>
      </c>
      <c r="G389" s="162">
        <f t="shared" si="101"/>
        <v>7.037036351125632E-4</v>
      </c>
      <c r="H389" s="162">
        <f t="shared" si="102"/>
        <v>9.2118601798196753E-5</v>
      </c>
      <c r="I389" s="162">
        <f t="shared" si="103"/>
        <v>2.2444530803788564E-2</v>
      </c>
      <c r="J389" s="162">
        <f t="shared" si="109"/>
        <v>9.2118601798196753E-5</v>
      </c>
      <c r="K389" s="162">
        <f t="shared" si="104"/>
        <v>1.9530143460446458E-6</v>
      </c>
      <c r="L389" s="59">
        <f t="shared" si="105"/>
        <v>0</v>
      </c>
      <c r="M389" s="162">
        <f t="shared" si="110"/>
        <v>0.69647141548578317</v>
      </c>
      <c r="N389" s="99">
        <f t="shared" si="106"/>
        <v>1.9508038171404923E-8</v>
      </c>
      <c r="O389" s="100">
        <f t="shared" si="111"/>
        <v>3.5397890724838627E-7</v>
      </c>
      <c r="P389" s="100">
        <f t="shared" si="112"/>
        <v>8.4207460143179652E-9</v>
      </c>
      <c r="Q389" s="11">
        <v>387</v>
      </c>
      <c r="R389" s="9">
        <f t="shared" si="107"/>
        <v>0.69642644005869292</v>
      </c>
    </row>
    <row r="390" spans="1:18" x14ac:dyDescent="0.25">
      <c r="A390" s="9">
        <f t="shared" si="108"/>
        <v>-2.2470345641522137E-2</v>
      </c>
      <c r="B390" s="88">
        <f>IF(Sample5!K396&gt;0,Sample5!K396, )</f>
        <v>2.2470345641522137E-2</v>
      </c>
      <c r="C390" s="88">
        <f>IF(Sample5!L396&gt;0,Sample5!L396,"")</f>
        <v>0.69632857539884929</v>
      </c>
      <c r="D390" s="88" t="str">
        <f>IF(Sample5!M396&gt;0,Sample5!M396,)</f>
        <v/>
      </c>
      <c r="E390" s="162">
        <f t="shared" si="99"/>
        <v>0.42247034564152214</v>
      </c>
      <c r="F390" s="162">
        <f t="shared" si="100"/>
        <v>2.1677443023515229E-2</v>
      </c>
      <c r="G390" s="162">
        <f t="shared" si="101"/>
        <v>7.0108314314903941E-4</v>
      </c>
      <c r="H390" s="162">
        <f t="shared" si="102"/>
        <v>9.1819474857868233E-5</v>
      </c>
      <c r="I390" s="162">
        <f t="shared" si="103"/>
        <v>2.2378526166664268E-2</v>
      </c>
      <c r="J390" s="162">
        <f t="shared" si="109"/>
        <v>9.1819474857868233E-5</v>
      </c>
      <c r="K390" s="162">
        <f t="shared" si="104"/>
        <v>1.9488513274152264E-6</v>
      </c>
      <c r="L390" s="59">
        <f t="shared" si="105"/>
        <v>0</v>
      </c>
      <c r="M390" s="162">
        <f t="shared" si="110"/>
        <v>0.69647085802462294</v>
      </c>
      <c r="N390" s="99">
        <f t="shared" si="106"/>
        <v>2.024434559704416E-8</v>
      </c>
      <c r="O390" s="100">
        <f t="shared" si="111"/>
        <v>3.5277203618823394E-7</v>
      </c>
      <c r="P390" s="100">
        <f t="shared" si="112"/>
        <v>8.3661577250695242E-9</v>
      </c>
      <c r="Q390" s="11">
        <v>388</v>
      </c>
      <c r="R390" s="9">
        <f t="shared" si="107"/>
        <v>0.69642602864145464</v>
      </c>
    </row>
    <row r="391" spans="1:18" x14ac:dyDescent="0.25">
      <c r="A391" s="9">
        <f t="shared" si="108"/>
        <v>-2.2470345641522137E-2</v>
      </c>
      <c r="B391" s="88">
        <f>IF(Sample5!K397&gt;0,Sample5!K397, )</f>
        <v>2.2470345641522137E-2</v>
      </c>
      <c r="C391" s="88">
        <f>IF(Sample5!L397&gt;0,Sample5!L397,"")</f>
        <v>0.69633174430704037</v>
      </c>
      <c r="D391" s="88" t="str">
        <f>IF(Sample5!M397&gt;0,Sample5!M397,)</f>
        <v/>
      </c>
      <c r="E391" s="162">
        <f t="shared" si="99"/>
        <v>0.42247034564152214</v>
      </c>
      <c r="F391" s="162">
        <f t="shared" si="100"/>
        <v>2.1677443023515229E-2</v>
      </c>
      <c r="G391" s="162">
        <f t="shared" si="101"/>
        <v>7.0108314314903941E-4</v>
      </c>
      <c r="H391" s="162">
        <f t="shared" si="102"/>
        <v>9.1819474857868233E-5</v>
      </c>
      <c r="I391" s="162">
        <f t="shared" si="103"/>
        <v>2.2378526166664268E-2</v>
      </c>
      <c r="J391" s="162">
        <f t="shared" si="109"/>
        <v>9.1819474857868233E-5</v>
      </c>
      <c r="K391" s="162">
        <f t="shared" si="104"/>
        <v>1.9488513274152264E-6</v>
      </c>
      <c r="L391" s="59">
        <f t="shared" si="105"/>
        <v>0</v>
      </c>
      <c r="M391" s="162">
        <f t="shared" si="110"/>
        <v>0.69647085802462294</v>
      </c>
      <c r="N391" s="99">
        <f t="shared" si="106"/>
        <v>1.935262641964387E-8</v>
      </c>
      <c r="O391" s="100">
        <f t="shared" si="111"/>
        <v>3.5277203618823394E-7</v>
      </c>
      <c r="P391" s="100">
        <f t="shared" si="112"/>
        <v>8.3661577250695242E-9</v>
      </c>
      <c r="Q391" s="11">
        <v>389</v>
      </c>
      <c r="R391" s="9">
        <f t="shared" si="107"/>
        <v>0.69642602864145464</v>
      </c>
    </row>
    <row r="392" spans="1:18" x14ac:dyDescent="0.25">
      <c r="A392" s="9">
        <f t="shared" si="108"/>
        <v>-2.2470345641522137E-2</v>
      </c>
      <c r="B392" s="88">
        <f>IF(Sample5!K398&gt;0,Sample5!K398, )</f>
        <v>2.2470345641522137E-2</v>
      </c>
      <c r="C392" s="88">
        <f>IF(Sample5!L398&gt;0,Sample5!L398,"")</f>
        <v>0.69633174430704037</v>
      </c>
      <c r="D392" s="88" t="str">
        <f>IF(Sample5!M398&gt;0,Sample5!M398,)</f>
        <v/>
      </c>
      <c r="E392" s="162">
        <f t="shared" si="99"/>
        <v>0.42247034564152214</v>
      </c>
      <c r="F392" s="162">
        <f t="shared" si="100"/>
        <v>2.1677443023515229E-2</v>
      </c>
      <c r="G392" s="162">
        <f t="shared" si="101"/>
        <v>7.0108314314903941E-4</v>
      </c>
      <c r="H392" s="162">
        <f t="shared" si="102"/>
        <v>9.1819474857868233E-5</v>
      </c>
      <c r="I392" s="162">
        <f t="shared" si="103"/>
        <v>2.2378526166664268E-2</v>
      </c>
      <c r="J392" s="162">
        <f t="shared" si="109"/>
        <v>9.1819474857868233E-5</v>
      </c>
      <c r="K392" s="162">
        <f t="shared" si="104"/>
        <v>1.9488513274152264E-6</v>
      </c>
      <c r="L392" s="59">
        <f t="shared" si="105"/>
        <v>0</v>
      </c>
      <c r="M392" s="162">
        <f t="shared" si="110"/>
        <v>0.69647085802462294</v>
      </c>
      <c r="N392" s="99">
        <f t="shared" si="106"/>
        <v>1.935262641964387E-8</v>
      </c>
      <c r="O392" s="100">
        <f t="shared" si="111"/>
        <v>3.5277203618823394E-7</v>
      </c>
      <c r="P392" s="100">
        <f t="shared" si="112"/>
        <v>8.3661577250695242E-9</v>
      </c>
      <c r="Q392" s="11">
        <v>390</v>
      </c>
      <c r="R392" s="9">
        <f t="shared" si="107"/>
        <v>0.69642602864145464</v>
      </c>
    </row>
    <row r="393" spans="1:18" x14ac:dyDescent="0.25">
      <c r="A393" s="9">
        <f t="shared" si="108"/>
        <v>-2.2470345641522137E-2</v>
      </c>
      <c r="B393" s="88">
        <f>IF(Sample5!K399&gt;0,Sample5!K399, )</f>
        <v>2.2470345641522137E-2</v>
      </c>
      <c r="C393" s="88">
        <f>IF(Sample5!L399&gt;0,Sample5!L399,"")</f>
        <v>0.6964508015168277</v>
      </c>
      <c r="D393" s="88" t="str">
        <f>IF(Sample5!M399&gt;0,Sample5!M399,)</f>
        <v/>
      </c>
      <c r="E393" s="162">
        <f t="shared" si="99"/>
        <v>0.42247034564152214</v>
      </c>
      <c r="F393" s="162">
        <f t="shared" si="100"/>
        <v>2.1677443023515229E-2</v>
      </c>
      <c r="G393" s="162">
        <f t="shared" si="101"/>
        <v>7.0108314314903941E-4</v>
      </c>
      <c r="H393" s="162">
        <f t="shared" si="102"/>
        <v>9.1819474857868233E-5</v>
      </c>
      <c r="I393" s="162">
        <f t="shared" si="103"/>
        <v>2.2378526166664268E-2</v>
      </c>
      <c r="J393" s="162">
        <f t="shared" si="109"/>
        <v>9.1819474857868233E-5</v>
      </c>
      <c r="K393" s="162">
        <f t="shared" si="104"/>
        <v>1.9488513274152264E-6</v>
      </c>
      <c r="L393" s="59">
        <f t="shared" si="105"/>
        <v>0</v>
      </c>
      <c r="M393" s="162">
        <f t="shared" si="110"/>
        <v>0.69647085802462294</v>
      </c>
      <c r="N393" s="99">
        <f t="shared" si="106"/>
        <v>4.0226350494055571E-10</v>
      </c>
      <c r="O393" s="100">
        <f t="shared" si="111"/>
        <v>3.5277203618823394E-7</v>
      </c>
      <c r="P393" s="100">
        <f t="shared" si="112"/>
        <v>8.3661577250695242E-9</v>
      </c>
      <c r="Q393" s="11">
        <v>391</v>
      </c>
      <c r="R393" s="9">
        <f t="shared" si="107"/>
        <v>0.69642602864145464</v>
      </c>
    </row>
    <row r="394" spans="1:18" x14ac:dyDescent="0.25">
      <c r="A394" s="9">
        <f t="shared" si="108"/>
        <v>-2.2470345641522137E-2</v>
      </c>
      <c r="B394" s="88">
        <f>IF(Sample5!K400&gt;0,Sample5!K400, )</f>
        <v>2.2470345641522137E-2</v>
      </c>
      <c r="C394" s="88">
        <f>IF(Sample5!L400&gt;0,Sample5!L400,"")</f>
        <v>0.69620951765640171</v>
      </c>
      <c r="D394" s="88" t="str">
        <f>IF(Sample5!M400&gt;0,Sample5!M400,)</f>
        <v/>
      </c>
      <c r="E394" s="162">
        <f t="shared" si="99"/>
        <v>0.42247034564152214</v>
      </c>
      <c r="F394" s="162">
        <f t="shared" si="100"/>
        <v>2.1677443023515229E-2</v>
      </c>
      <c r="G394" s="162">
        <f t="shared" si="101"/>
        <v>7.0108314314903941E-4</v>
      </c>
      <c r="H394" s="162">
        <f t="shared" si="102"/>
        <v>9.1819474857868233E-5</v>
      </c>
      <c r="I394" s="162">
        <f t="shared" si="103"/>
        <v>2.2378526166664268E-2</v>
      </c>
      <c r="J394" s="162">
        <f t="shared" si="109"/>
        <v>9.1819474857868233E-5</v>
      </c>
      <c r="K394" s="162">
        <f t="shared" si="104"/>
        <v>1.9488513274152264E-6</v>
      </c>
      <c r="L394" s="59">
        <f t="shared" si="105"/>
        <v>0</v>
      </c>
      <c r="M394" s="162">
        <f t="shared" si="110"/>
        <v>0.69647085802462294</v>
      </c>
      <c r="N394" s="99">
        <f t="shared" si="106"/>
        <v>6.8298788062008126E-8</v>
      </c>
      <c r="O394" s="100">
        <f t="shared" si="111"/>
        <v>3.5277203618823394E-7</v>
      </c>
      <c r="P394" s="100">
        <f t="shared" si="112"/>
        <v>8.3661577250695242E-9</v>
      </c>
      <c r="Q394" s="11">
        <v>392</v>
      </c>
      <c r="R394" s="9">
        <f t="shared" si="107"/>
        <v>0.69642602864145464</v>
      </c>
    </row>
    <row r="395" spans="1:18" x14ac:dyDescent="0.25">
      <c r="A395" s="9">
        <f t="shared" si="108"/>
        <v>-2.2470345641522137E-2</v>
      </c>
      <c r="B395" s="88">
        <f>IF(Sample5!K401&gt;0,Sample5!K401, )</f>
        <v>2.2470345641522137E-2</v>
      </c>
      <c r="C395" s="88">
        <f>IF(Sample5!L401&gt;0,Sample5!L401,"")</f>
        <v>0.69632857539884929</v>
      </c>
      <c r="D395" s="88" t="str">
        <f>IF(Sample5!M401&gt;0,Sample5!M401,)</f>
        <v/>
      </c>
      <c r="E395" s="162">
        <f t="shared" si="99"/>
        <v>0.42247034564152214</v>
      </c>
      <c r="F395" s="162">
        <f t="shared" si="100"/>
        <v>2.1677443023515229E-2</v>
      </c>
      <c r="G395" s="162">
        <f t="shared" si="101"/>
        <v>7.0108314314903941E-4</v>
      </c>
      <c r="H395" s="162">
        <f t="shared" si="102"/>
        <v>9.1819474857868233E-5</v>
      </c>
      <c r="I395" s="162">
        <f t="shared" si="103"/>
        <v>2.2378526166664268E-2</v>
      </c>
      <c r="J395" s="162">
        <f t="shared" si="109"/>
        <v>9.1819474857868233E-5</v>
      </c>
      <c r="K395" s="162">
        <f t="shared" si="104"/>
        <v>1.9488513274152264E-6</v>
      </c>
      <c r="L395" s="59">
        <f t="shared" si="105"/>
        <v>0</v>
      </c>
      <c r="M395" s="162">
        <f t="shared" si="110"/>
        <v>0.69647085802462294</v>
      </c>
      <c r="N395" s="99">
        <f t="shared" si="106"/>
        <v>2.024434559704416E-8</v>
      </c>
      <c r="O395" s="100">
        <f t="shared" si="111"/>
        <v>3.5277203618823394E-7</v>
      </c>
      <c r="P395" s="100">
        <f t="shared" si="112"/>
        <v>8.3661577250695242E-9</v>
      </c>
      <c r="Q395" s="11">
        <v>393</v>
      </c>
      <c r="R395" s="9">
        <f t="shared" si="107"/>
        <v>0.69642602864145464</v>
      </c>
    </row>
    <row r="396" spans="1:18" x14ac:dyDescent="0.25">
      <c r="A396" s="9">
        <f t="shared" si="108"/>
        <v>-2.2470345641522137E-2</v>
      </c>
      <c r="B396" s="88">
        <f>IF(Sample5!K402&gt;0,Sample5!K402, )</f>
        <v>2.2470345641522137E-2</v>
      </c>
      <c r="C396" s="88">
        <f>IF(Sample5!L402&gt;0,Sample5!L402,"")</f>
        <v>0.69657596110376585</v>
      </c>
      <c r="D396" s="88" t="str">
        <f>IF(Sample5!M402&gt;0,Sample5!M402,)</f>
        <v/>
      </c>
      <c r="E396" s="162">
        <f t="shared" si="99"/>
        <v>0.42247034564152214</v>
      </c>
      <c r="F396" s="162">
        <f t="shared" si="100"/>
        <v>2.1677443023515229E-2</v>
      </c>
      <c r="G396" s="162">
        <f t="shared" si="101"/>
        <v>7.0108314314903941E-4</v>
      </c>
      <c r="H396" s="162">
        <f t="shared" si="102"/>
        <v>9.1819474857868233E-5</v>
      </c>
      <c r="I396" s="162">
        <f t="shared" si="103"/>
        <v>2.2378526166664268E-2</v>
      </c>
      <c r="J396" s="162">
        <f t="shared" si="109"/>
        <v>9.1819474857868233E-5</v>
      </c>
      <c r="K396" s="162">
        <f t="shared" si="104"/>
        <v>1.9488513274152264E-6</v>
      </c>
      <c r="L396" s="59">
        <f t="shared" si="105"/>
        <v>0</v>
      </c>
      <c r="M396" s="162">
        <f t="shared" si="110"/>
        <v>0.69647085802462294</v>
      </c>
      <c r="N396" s="99">
        <f t="shared" si="106"/>
        <v>1.1046657245320746E-8</v>
      </c>
      <c r="O396" s="100">
        <f t="shared" si="111"/>
        <v>3.5277203618823394E-7</v>
      </c>
      <c r="P396" s="100">
        <f t="shared" si="112"/>
        <v>8.3661577250695242E-9</v>
      </c>
      <c r="Q396" s="11">
        <v>394</v>
      </c>
      <c r="R396" s="9">
        <f t="shared" si="107"/>
        <v>0.69642602864145464</v>
      </c>
    </row>
    <row r="397" spans="1:18" x14ac:dyDescent="0.25">
      <c r="A397" s="9">
        <f t="shared" si="108"/>
        <v>-2.2470345641522137E-2</v>
      </c>
      <c r="B397" s="88">
        <f>IF(Sample5!K403&gt;0,Sample5!K403, )</f>
        <v>2.2470345641522137E-2</v>
      </c>
      <c r="C397" s="88">
        <f>IF(Sample5!L403&gt;0,Sample5!L403,"")</f>
        <v>0.69608442391140035</v>
      </c>
      <c r="D397" s="88" t="str">
        <f>IF(Sample5!M403&gt;0,Sample5!M403,)</f>
        <v/>
      </c>
      <c r="E397" s="162">
        <f t="shared" si="99"/>
        <v>0.42247034564152214</v>
      </c>
      <c r="F397" s="162">
        <f t="shared" si="100"/>
        <v>2.1677443023515229E-2</v>
      </c>
      <c r="G397" s="162">
        <f t="shared" si="101"/>
        <v>7.0108314314903941E-4</v>
      </c>
      <c r="H397" s="162">
        <f t="shared" si="102"/>
        <v>9.1819474857868233E-5</v>
      </c>
      <c r="I397" s="162">
        <f t="shared" si="103"/>
        <v>2.2378526166664268E-2</v>
      </c>
      <c r="J397" s="162">
        <f t="shared" si="109"/>
        <v>9.1819474857868233E-5</v>
      </c>
      <c r="K397" s="162">
        <f t="shared" si="104"/>
        <v>1.9488513274152264E-6</v>
      </c>
      <c r="L397" s="59">
        <f t="shared" si="105"/>
        <v>0</v>
      </c>
      <c r="M397" s="162">
        <f t="shared" si="110"/>
        <v>0.69647085802462294</v>
      </c>
      <c r="N397" s="99">
        <f t="shared" si="106"/>
        <v>1.4933132386212875E-7</v>
      </c>
      <c r="O397" s="100">
        <f t="shared" si="111"/>
        <v>3.5277203618823394E-7</v>
      </c>
      <c r="P397" s="100">
        <f t="shared" si="112"/>
        <v>8.3661577250695242E-9</v>
      </c>
      <c r="Q397" s="11">
        <v>395</v>
      </c>
      <c r="R397" s="9">
        <f t="shared" si="107"/>
        <v>0.69642602864145464</v>
      </c>
    </row>
    <row r="398" spans="1:18" x14ac:dyDescent="0.25">
      <c r="A398" s="9">
        <f t="shared" si="108"/>
        <v>-2.2470345641522137E-2</v>
      </c>
      <c r="B398" s="88">
        <f>IF(Sample5!K404&gt;0,Sample5!K404, )</f>
        <v>2.2470345641522137E-2</v>
      </c>
      <c r="C398" s="88">
        <f>IF(Sample5!L404&gt;0,Sample5!L404,"")</f>
        <v>0.69596249849483371</v>
      </c>
      <c r="D398" s="88" t="str">
        <f>IF(Sample5!M404&gt;0,Sample5!M404,)</f>
        <v/>
      </c>
      <c r="E398" s="162">
        <f t="shared" si="99"/>
        <v>0.42247034564152214</v>
      </c>
      <c r="F398" s="162">
        <f t="shared" si="100"/>
        <v>2.1677443023515229E-2</v>
      </c>
      <c r="G398" s="162">
        <f t="shared" si="101"/>
        <v>7.0108314314903941E-4</v>
      </c>
      <c r="H398" s="162">
        <f t="shared" si="102"/>
        <v>9.1819474857868233E-5</v>
      </c>
      <c r="I398" s="162">
        <f t="shared" si="103"/>
        <v>2.2378526166664268E-2</v>
      </c>
      <c r="J398" s="162">
        <f t="shared" si="109"/>
        <v>9.1819474857868233E-5</v>
      </c>
      <c r="K398" s="162">
        <f t="shared" si="104"/>
        <v>1.9488513274152264E-6</v>
      </c>
      <c r="L398" s="59">
        <f t="shared" si="105"/>
        <v>0</v>
      </c>
      <c r="M398" s="162">
        <f t="shared" si="110"/>
        <v>0.69647085802462294</v>
      </c>
      <c r="N398" s="99">
        <f t="shared" si="106"/>
        <v>2.5842941152752323E-7</v>
      </c>
      <c r="O398" s="100">
        <f t="shared" si="111"/>
        <v>3.5277203618823394E-7</v>
      </c>
      <c r="P398" s="100">
        <f t="shared" si="112"/>
        <v>8.3661577250695242E-9</v>
      </c>
      <c r="Q398" s="11">
        <v>396</v>
      </c>
      <c r="R398" s="9">
        <f t="shared" si="107"/>
        <v>0.69642602864145464</v>
      </c>
    </row>
    <row r="399" spans="1:18" x14ac:dyDescent="0.25">
      <c r="A399" s="9">
        <f t="shared" si="108"/>
        <v>-2.2470345641522137E-2</v>
      </c>
      <c r="B399" s="88">
        <f>IF(Sample5!K405&gt;0,Sample5!K405, )</f>
        <v>2.2470345641522137E-2</v>
      </c>
      <c r="C399" s="88">
        <f>IF(Sample5!L405&gt;0,Sample5!L405,"")</f>
        <v>0.69620951765640171</v>
      </c>
      <c r="D399" s="88" t="str">
        <f>IF(Sample5!M405&gt;0,Sample5!M405,)</f>
        <v/>
      </c>
      <c r="E399" s="162">
        <f t="shared" si="99"/>
        <v>0.42247034564152214</v>
      </c>
      <c r="F399" s="162">
        <f t="shared" si="100"/>
        <v>2.1677443023515229E-2</v>
      </c>
      <c r="G399" s="162">
        <f t="shared" si="101"/>
        <v>7.0108314314903941E-4</v>
      </c>
      <c r="H399" s="162">
        <f t="shared" si="102"/>
        <v>9.1819474857868233E-5</v>
      </c>
      <c r="I399" s="162">
        <f t="shared" si="103"/>
        <v>2.2378526166664268E-2</v>
      </c>
      <c r="J399" s="162">
        <f t="shared" si="109"/>
        <v>9.1819474857868233E-5</v>
      </c>
      <c r="K399" s="162">
        <f t="shared" si="104"/>
        <v>1.9488513274152264E-6</v>
      </c>
      <c r="L399" s="59">
        <f t="shared" si="105"/>
        <v>0</v>
      </c>
      <c r="M399" s="162">
        <f t="shared" si="110"/>
        <v>0.69647085802462294</v>
      </c>
      <c r="N399" s="99">
        <f t="shared" si="106"/>
        <v>6.8298788062008126E-8</v>
      </c>
      <c r="O399" s="100">
        <f t="shared" si="111"/>
        <v>3.5277203618823394E-7</v>
      </c>
      <c r="P399" s="100">
        <f t="shared" si="112"/>
        <v>8.3661577250695242E-9</v>
      </c>
      <c r="Q399" s="11">
        <v>397</v>
      </c>
      <c r="R399" s="9">
        <f t="shared" si="107"/>
        <v>0.69642602864145464</v>
      </c>
    </row>
    <row r="400" spans="1:18" x14ac:dyDescent="0.25">
      <c r="A400" s="9">
        <f t="shared" si="108"/>
        <v>-2.2470345641522137E-2</v>
      </c>
      <c r="B400" s="88">
        <f>IF(Sample5!K406&gt;0,Sample5!K406, )</f>
        <v>2.2470345641522137E-2</v>
      </c>
      <c r="C400" s="88">
        <f>IF(Sample5!L406&gt;0,Sample5!L406,"")</f>
        <v>0.6964508015168277</v>
      </c>
      <c r="D400" s="88" t="str">
        <f>IF(Sample5!M406&gt;0,Sample5!M406,)</f>
        <v/>
      </c>
      <c r="E400" s="162">
        <f t="shared" si="99"/>
        <v>0.42247034564152214</v>
      </c>
      <c r="F400" s="162">
        <f t="shared" si="100"/>
        <v>2.1677443023515229E-2</v>
      </c>
      <c r="G400" s="162">
        <f t="shared" si="101"/>
        <v>7.0108314314903941E-4</v>
      </c>
      <c r="H400" s="162">
        <f t="shared" si="102"/>
        <v>9.1819474857868233E-5</v>
      </c>
      <c r="I400" s="162">
        <f t="shared" si="103"/>
        <v>2.2378526166664268E-2</v>
      </c>
      <c r="J400" s="162">
        <f t="shared" si="109"/>
        <v>9.1819474857868233E-5</v>
      </c>
      <c r="K400" s="162">
        <f t="shared" si="104"/>
        <v>1.9488513274152264E-6</v>
      </c>
      <c r="L400" s="59">
        <f t="shared" si="105"/>
        <v>0</v>
      </c>
      <c r="M400" s="162">
        <f t="shared" si="110"/>
        <v>0.69647085802462294</v>
      </c>
      <c r="N400" s="99">
        <f t="shared" si="106"/>
        <v>4.0226350494055571E-10</v>
      </c>
      <c r="O400" s="100">
        <f t="shared" si="111"/>
        <v>3.5277203618823394E-7</v>
      </c>
      <c r="P400" s="100">
        <f t="shared" si="112"/>
        <v>8.3661577250695242E-9</v>
      </c>
      <c r="Q400" s="11">
        <v>398</v>
      </c>
      <c r="R400" s="9">
        <f t="shared" si="107"/>
        <v>0.69642602864145464</v>
      </c>
    </row>
    <row r="401" spans="1:18" x14ac:dyDescent="0.25">
      <c r="A401" s="9">
        <f t="shared" si="108"/>
        <v>-2.2470345641522137E-2</v>
      </c>
      <c r="B401" s="88">
        <f>IF(Sample5!K407&gt;0,Sample5!K407, )</f>
        <v>2.2470345641522137E-2</v>
      </c>
      <c r="C401" s="88">
        <f>IF(Sample5!L407&gt;0,Sample5!L407,"")</f>
        <v>0.69633174430704037</v>
      </c>
      <c r="D401" s="88" t="str">
        <f>IF(Sample5!M407&gt;0,Sample5!M407,)</f>
        <v/>
      </c>
      <c r="E401" s="162">
        <f t="shared" si="99"/>
        <v>0.42247034564152214</v>
      </c>
      <c r="F401" s="162">
        <f t="shared" si="100"/>
        <v>2.1677443023515229E-2</v>
      </c>
      <c r="G401" s="162">
        <f t="shared" si="101"/>
        <v>7.0108314314903941E-4</v>
      </c>
      <c r="H401" s="162">
        <f t="shared" si="102"/>
        <v>9.1819474857868233E-5</v>
      </c>
      <c r="I401" s="162">
        <f t="shared" si="103"/>
        <v>2.2378526166664268E-2</v>
      </c>
      <c r="J401" s="162">
        <f t="shared" si="109"/>
        <v>9.1819474857868233E-5</v>
      </c>
      <c r="K401" s="162">
        <f t="shared" si="104"/>
        <v>1.9488513274152264E-6</v>
      </c>
      <c r="L401" s="59">
        <f t="shared" si="105"/>
        <v>0</v>
      </c>
      <c r="M401" s="162">
        <f t="shared" si="110"/>
        <v>0.69647085802462294</v>
      </c>
      <c r="N401" s="99">
        <f t="shared" si="106"/>
        <v>1.935262641964387E-8</v>
      </c>
      <c r="O401" s="100">
        <f t="shared" si="111"/>
        <v>3.5277203618823394E-7</v>
      </c>
      <c r="P401" s="100">
        <f t="shared" si="112"/>
        <v>8.3661577250695242E-9</v>
      </c>
      <c r="Q401" s="11">
        <v>399</v>
      </c>
      <c r="R401" s="9">
        <f t="shared" si="107"/>
        <v>0.69642602864145464</v>
      </c>
    </row>
    <row r="402" spans="1:18" x14ac:dyDescent="0.25">
      <c r="A402" s="9">
        <f t="shared" si="108"/>
        <v>-2.2470345641522137E-2</v>
      </c>
      <c r="B402" s="88">
        <f>IF(Sample5!K408&gt;0,Sample5!K408, )</f>
        <v>2.2470345641522137E-2</v>
      </c>
      <c r="C402" s="88">
        <f>IF(Sample5!L408&gt;0,Sample5!L408,"")</f>
        <v>0.69669821991519587</v>
      </c>
      <c r="D402" s="88" t="str">
        <f>IF(Sample5!M408&gt;0,Sample5!M408,)</f>
        <v/>
      </c>
      <c r="E402" s="162">
        <f t="shared" si="99"/>
        <v>0.42247034564152214</v>
      </c>
      <c r="F402" s="162">
        <f t="shared" si="100"/>
        <v>2.1677443023515229E-2</v>
      </c>
      <c r="G402" s="162">
        <f t="shared" si="101"/>
        <v>7.0108314314903941E-4</v>
      </c>
      <c r="H402" s="162">
        <f t="shared" si="102"/>
        <v>9.1819474857868233E-5</v>
      </c>
      <c r="I402" s="162">
        <f t="shared" si="103"/>
        <v>2.2378526166664268E-2</v>
      </c>
      <c r="J402" s="162">
        <f t="shared" si="109"/>
        <v>9.1819474857868233E-5</v>
      </c>
      <c r="K402" s="162">
        <f t="shared" si="104"/>
        <v>1.9488513274152264E-6</v>
      </c>
      <c r="L402" s="59">
        <f t="shared" si="105"/>
        <v>0</v>
      </c>
      <c r="M402" s="162">
        <f t="shared" si="110"/>
        <v>0.69647085802462294</v>
      </c>
      <c r="N402" s="99">
        <f t="shared" si="106"/>
        <v>5.1693429284897096E-8</v>
      </c>
      <c r="O402" s="100">
        <f t="shared" si="111"/>
        <v>3.5277203618823394E-7</v>
      </c>
      <c r="P402" s="100">
        <f t="shared" si="112"/>
        <v>8.3661577250695242E-9</v>
      </c>
      <c r="Q402" s="11">
        <v>400</v>
      </c>
      <c r="R402" s="9">
        <f t="shared" si="107"/>
        <v>0.69642602864145464</v>
      </c>
    </row>
    <row r="403" spans="1:18" x14ac:dyDescent="0.25">
      <c r="A403" s="9">
        <f t="shared" si="108"/>
        <v>-2.2470345641522137E-2</v>
      </c>
      <c r="B403" s="88">
        <f>IF(Sample5!K409&gt;0,Sample5!K409, )</f>
        <v>2.2470345641522137E-2</v>
      </c>
      <c r="C403" s="88">
        <f>IF(Sample5!L409&gt;0,Sample5!L409,"")</f>
        <v>0.69608442391140035</v>
      </c>
      <c r="D403" s="88" t="str">
        <f>IF(Sample5!M409&gt;0,Sample5!M409,)</f>
        <v/>
      </c>
      <c r="E403" s="162">
        <f t="shared" si="99"/>
        <v>0.42247034564152214</v>
      </c>
      <c r="F403" s="162">
        <f t="shared" si="100"/>
        <v>2.1677443023515229E-2</v>
      </c>
      <c r="G403" s="162">
        <f t="shared" si="101"/>
        <v>7.0108314314903941E-4</v>
      </c>
      <c r="H403" s="162">
        <f t="shared" si="102"/>
        <v>9.1819474857868233E-5</v>
      </c>
      <c r="I403" s="162">
        <f t="shared" si="103"/>
        <v>2.2378526166664268E-2</v>
      </c>
      <c r="J403" s="162">
        <f t="shared" si="109"/>
        <v>9.1819474857868233E-5</v>
      </c>
      <c r="K403" s="162">
        <f t="shared" si="104"/>
        <v>1.9488513274152264E-6</v>
      </c>
      <c r="L403" s="59">
        <f t="shared" si="105"/>
        <v>0</v>
      </c>
      <c r="M403" s="162">
        <f t="shared" si="110"/>
        <v>0.69647085802462294</v>
      </c>
      <c r="N403" s="99">
        <f t="shared" si="106"/>
        <v>1.4933132386212875E-7</v>
      </c>
      <c r="O403" s="100">
        <f t="shared" si="111"/>
        <v>3.5277203618823394E-7</v>
      </c>
      <c r="P403" s="100">
        <f t="shared" si="112"/>
        <v>8.3661577250695242E-9</v>
      </c>
      <c r="Q403" s="11">
        <v>401</v>
      </c>
      <c r="R403" s="9">
        <f t="shared" si="107"/>
        <v>0.69642602864145464</v>
      </c>
    </row>
    <row r="404" spans="1:18" x14ac:dyDescent="0.25">
      <c r="A404" s="9">
        <f t="shared" si="108"/>
        <v>-2.2536649405586761E-2</v>
      </c>
      <c r="B404" s="88">
        <f>IF(Sample5!K410&gt;0,Sample5!K410, )</f>
        <v>2.2536649405586761E-2</v>
      </c>
      <c r="C404" s="88">
        <f>IF(Sample5!L410&gt;0,Sample5!L410,"")</f>
        <v>0.69620662860056204</v>
      </c>
      <c r="D404" s="88" t="str">
        <f>IF(Sample5!M410&gt;0,Sample5!M410,)</f>
        <v/>
      </c>
      <c r="E404" s="162">
        <f t="shared" si="99"/>
        <v>0.42253664940558677</v>
      </c>
      <c r="F404" s="162">
        <f t="shared" si="100"/>
        <v>2.1740827168676001E-2</v>
      </c>
      <c r="G404" s="162">
        <f t="shared" si="101"/>
        <v>7.037036351125632E-4</v>
      </c>
      <c r="H404" s="162">
        <f t="shared" si="102"/>
        <v>9.2118601798196753E-5</v>
      </c>
      <c r="I404" s="162">
        <f t="shared" si="103"/>
        <v>2.2444530803788564E-2</v>
      </c>
      <c r="J404" s="162">
        <f t="shared" si="109"/>
        <v>9.2118601798196753E-5</v>
      </c>
      <c r="K404" s="162">
        <f t="shared" si="104"/>
        <v>1.9530143460446458E-6</v>
      </c>
      <c r="L404" s="59">
        <f t="shared" si="105"/>
        <v>0</v>
      </c>
      <c r="M404" s="162">
        <f t="shared" si="110"/>
        <v>0.69647141548578317</v>
      </c>
      <c r="N404" s="99">
        <f t="shared" si="106"/>
        <v>7.0112094585110769E-8</v>
      </c>
      <c r="O404" s="100">
        <f t="shared" si="111"/>
        <v>3.5397890724838627E-7</v>
      </c>
      <c r="P404" s="100">
        <f t="shared" si="112"/>
        <v>8.4207460143179652E-9</v>
      </c>
      <c r="Q404" s="11">
        <v>402</v>
      </c>
      <c r="R404" s="9">
        <f t="shared" si="107"/>
        <v>0.69642644005869292</v>
      </c>
    </row>
    <row r="405" spans="1:18" x14ac:dyDescent="0.25">
      <c r="A405" s="9">
        <f t="shared" si="108"/>
        <v>-2.2536649405586761E-2</v>
      </c>
      <c r="B405" s="88">
        <f>IF(Sample5!K411&gt;0,Sample5!K411, )</f>
        <v>2.2536649405586761E-2</v>
      </c>
      <c r="C405" s="88">
        <f>IF(Sample5!L411&gt;0,Sample5!L411,"")</f>
        <v>0.69669821991519587</v>
      </c>
      <c r="D405" s="88" t="str">
        <f>IF(Sample5!M411&gt;0,Sample5!M411,)</f>
        <v/>
      </c>
      <c r="E405" s="162">
        <f t="shared" si="99"/>
        <v>0.42253664940558677</v>
      </c>
      <c r="F405" s="162">
        <f t="shared" si="100"/>
        <v>2.1740827168676001E-2</v>
      </c>
      <c r="G405" s="162">
        <f t="shared" si="101"/>
        <v>7.037036351125632E-4</v>
      </c>
      <c r="H405" s="162">
        <f t="shared" si="102"/>
        <v>9.2118601798196753E-5</v>
      </c>
      <c r="I405" s="162">
        <f t="shared" si="103"/>
        <v>2.2444530803788564E-2</v>
      </c>
      <c r="J405" s="162">
        <f t="shared" si="109"/>
        <v>9.2118601798196753E-5</v>
      </c>
      <c r="K405" s="162">
        <f t="shared" si="104"/>
        <v>1.9530143460446458E-6</v>
      </c>
      <c r="L405" s="59">
        <f t="shared" si="105"/>
        <v>0</v>
      </c>
      <c r="M405" s="162">
        <f t="shared" si="110"/>
        <v>0.69647141548578317</v>
      </c>
      <c r="N405" s="99">
        <f t="shared" si="106"/>
        <v>5.1440249201219042E-8</v>
      </c>
      <c r="O405" s="100">
        <f t="shared" si="111"/>
        <v>3.5397890724838627E-7</v>
      </c>
      <c r="P405" s="100">
        <f t="shared" si="112"/>
        <v>8.4207460143179652E-9</v>
      </c>
      <c r="Q405" s="11">
        <v>403</v>
      </c>
      <c r="R405" s="9">
        <f t="shared" si="107"/>
        <v>0.69642644005869292</v>
      </c>
    </row>
    <row r="406" spans="1:18" x14ac:dyDescent="0.25">
      <c r="A406" s="9">
        <f t="shared" si="108"/>
        <v>-2.2536649405586761E-2</v>
      </c>
      <c r="B406" s="88">
        <f>IF(Sample5!K412&gt;0,Sample5!K412, )</f>
        <v>2.2536649405586761E-2</v>
      </c>
      <c r="C406" s="88">
        <f>IF(Sample5!L412&gt;0,Sample5!L412,"")</f>
        <v>0.69633174430704037</v>
      </c>
      <c r="D406" s="88" t="str">
        <f>IF(Sample5!M412&gt;0,Sample5!M412,)</f>
        <v/>
      </c>
      <c r="E406" s="162">
        <f t="shared" si="99"/>
        <v>0.42253664940558677</v>
      </c>
      <c r="F406" s="162">
        <f t="shared" si="100"/>
        <v>2.1740827168676001E-2</v>
      </c>
      <c r="G406" s="162">
        <f t="shared" si="101"/>
        <v>7.037036351125632E-4</v>
      </c>
      <c r="H406" s="162">
        <f t="shared" si="102"/>
        <v>9.2118601798196753E-5</v>
      </c>
      <c r="I406" s="162">
        <f t="shared" si="103"/>
        <v>2.2444530803788564E-2</v>
      </c>
      <c r="J406" s="162">
        <f t="shared" si="109"/>
        <v>9.2118601798196753E-5</v>
      </c>
      <c r="K406" s="162">
        <f t="shared" si="104"/>
        <v>1.9530143460446458E-6</v>
      </c>
      <c r="L406" s="59">
        <f t="shared" si="105"/>
        <v>0</v>
      </c>
      <c r="M406" s="162">
        <f t="shared" si="110"/>
        <v>0.69647141548578317</v>
      </c>
      <c r="N406" s="99">
        <f t="shared" si="106"/>
        <v>1.9508038171404923E-8</v>
      </c>
      <c r="O406" s="100">
        <f t="shared" si="111"/>
        <v>3.5397890724838627E-7</v>
      </c>
      <c r="P406" s="100">
        <f t="shared" si="112"/>
        <v>8.4207460143179652E-9</v>
      </c>
      <c r="Q406" s="11">
        <v>404</v>
      </c>
      <c r="R406" s="9">
        <f t="shared" si="107"/>
        <v>0.69642644005869292</v>
      </c>
    </row>
    <row r="407" spans="1:18" x14ac:dyDescent="0.25">
      <c r="A407" s="9">
        <f t="shared" si="108"/>
        <v>-2.2536649405586761E-2</v>
      </c>
      <c r="B407" s="88">
        <f>IF(Sample5!K413&gt;0,Sample5!K413, )</f>
        <v>2.2536649405586761E-2</v>
      </c>
      <c r="C407" s="88">
        <f>IF(Sample5!L413&gt;0,Sample5!L413,"")</f>
        <v>0.69645371302045933</v>
      </c>
      <c r="D407" s="88" t="str">
        <f>IF(Sample5!M413&gt;0,Sample5!M413,)</f>
        <v/>
      </c>
      <c r="E407" s="162">
        <f t="shared" si="99"/>
        <v>0.42253664940558677</v>
      </c>
      <c r="F407" s="162">
        <f t="shared" si="100"/>
        <v>2.1740827168676001E-2</v>
      </c>
      <c r="G407" s="162">
        <f t="shared" si="101"/>
        <v>7.037036351125632E-4</v>
      </c>
      <c r="H407" s="162">
        <f t="shared" si="102"/>
        <v>9.2118601798196753E-5</v>
      </c>
      <c r="I407" s="162">
        <f t="shared" si="103"/>
        <v>2.2444530803788564E-2</v>
      </c>
      <c r="J407" s="162">
        <f t="shared" si="109"/>
        <v>9.2118601798196753E-5</v>
      </c>
      <c r="K407" s="162">
        <f t="shared" si="104"/>
        <v>1.9530143460446458E-6</v>
      </c>
      <c r="L407" s="59">
        <f t="shared" si="105"/>
        <v>0</v>
      </c>
      <c r="M407" s="162">
        <f t="shared" si="110"/>
        <v>0.69647141548578317</v>
      </c>
      <c r="N407" s="99">
        <f t="shared" si="106"/>
        <v>3.1337727854187594E-10</v>
      </c>
      <c r="O407" s="100">
        <f t="shared" si="111"/>
        <v>3.5397890724838627E-7</v>
      </c>
      <c r="P407" s="100">
        <f t="shared" si="112"/>
        <v>8.4207460143179652E-9</v>
      </c>
      <c r="Q407" s="11">
        <v>405</v>
      </c>
      <c r="R407" s="9">
        <f t="shared" si="107"/>
        <v>0.69642644005869292</v>
      </c>
    </row>
    <row r="408" spans="1:18" x14ac:dyDescent="0.25">
      <c r="A408" s="9">
        <f t="shared" si="108"/>
        <v>-2.2536649405586761E-2</v>
      </c>
      <c r="B408" s="88">
        <f>IF(Sample5!K414&gt;0,Sample5!K414, )</f>
        <v>2.2536649405586761E-2</v>
      </c>
      <c r="C408" s="88">
        <f>IF(Sample5!L414&gt;0,Sample5!L414,"")</f>
        <v>0.69620951765640171</v>
      </c>
      <c r="D408" s="88" t="str">
        <f>IF(Sample5!M414&gt;0,Sample5!M414,)</f>
        <v/>
      </c>
      <c r="E408" s="162">
        <f t="shared" si="99"/>
        <v>0.42253664940558677</v>
      </c>
      <c r="F408" s="162">
        <f t="shared" si="100"/>
        <v>2.1740827168676001E-2</v>
      </c>
      <c r="G408" s="162">
        <f t="shared" si="101"/>
        <v>7.037036351125632E-4</v>
      </c>
      <c r="H408" s="162">
        <f t="shared" si="102"/>
        <v>9.2118601798196753E-5</v>
      </c>
      <c r="I408" s="162">
        <f t="shared" si="103"/>
        <v>2.2444530803788564E-2</v>
      </c>
      <c r="J408" s="162">
        <f t="shared" si="109"/>
        <v>9.2118601798196753E-5</v>
      </c>
      <c r="K408" s="162">
        <f t="shared" si="104"/>
        <v>1.9530143460446458E-6</v>
      </c>
      <c r="L408" s="59">
        <f t="shared" si="105"/>
        <v>0</v>
      </c>
      <c r="M408" s="162">
        <f t="shared" si="110"/>
        <v>0.69647141548578317</v>
      </c>
      <c r="N408" s="99">
        <f t="shared" si="106"/>
        <v>6.859047303472208E-8</v>
      </c>
      <c r="O408" s="100">
        <f t="shared" si="111"/>
        <v>3.5397890724838627E-7</v>
      </c>
      <c r="P408" s="100">
        <f t="shared" si="112"/>
        <v>8.4207460143179652E-9</v>
      </c>
      <c r="Q408" s="11">
        <v>406</v>
      </c>
      <c r="R408" s="9">
        <f t="shared" si="107"/>
        <v>0.69642644005869292</v>
      </c>
    </row>
    <row r="409" spans="1:18" x14ac:dyDescent="0.25">
      <c r="A409" s="9">
        <f t="shared" si="108"/>
        <v>-2.2536649405586761E-2</v>
      </c>
      <c r="B409" s="88">
        <f>IF(Sample5!K415&gt;0,Sample5!K415, )</f>
        <v>2.2536649405586761E-2</v>
      </c>
      <c r="C409" s="88">
        <f>IF(Sample5!L415&gt;0,Sample5!L415,"")</f>
        <v>0.69608757032854596</v>
      </c>
      <c r="D409" s="88" t="str">
        <f>IF(Sample5!M415&gt;0,Sample5!M415,)</f>
        <v/>
      </c>
      <c r="E409" s="162">
        <f t="shared" si="99"/>
        <v>0.42253664940558677</v>
      </c>
      <c r="F409" s="162">
        <f t="shared" si="100"/>
        <v>2.1740827168676001E-2</v>
      </c>
      <c r="G409" s="162">
        <f t="shared" si="101"/>
        <v>7.037036351125632E-4</v>
      </c>
      <c r="H409" s="162">
        <f t="shared" si="102"/>
        <v>9.2118601798196753E-5</v>
      </c>
      <c r="I409" s="162">
        <f t="shared" si="103"/>
        <v>2.2444530803788564E-2</v>
      </c>
      <c r="J409" s="162">
        <f t="shared" si="109"/>
        <v>9.2118601798196753E-5</v>
      </c>
      <c r="K409" s="162">
        <f t="shared" si="104"/>
        <v>1.9530143460446458E-6</v>
      </c>
      <c r="L409" s="59">
        <f t="shared" si="105"/>
        <v>0</v>
      </c>
      <c r="M409" s="162">
        <f t="shared" si="110"/>
        <v>0.69647141548578317</v>
      </c>
      <c r="N409" s="99">
        <f t="shared" si="106"/>
        <v>1.4733710473446385E-7</v>
      </c>
      <c r="O409" s="100">
        <f t="shared" si="111"/>
        <v>3.5397890724838627E-7</v>
      </c>
      <c r="P409" s="100">
        <f t="shared" si="112"/>
        <v>8.4207460143179652E-9</v>
      </c>
      <c r="Q409" s="11">
        <v>407</v>
      </c>
      <c r="R409" s="9">
        <f t="shared" si="107"/>
        <v>0.69642644005869292</v>
      </c>
    </row>
    <row r="410" spans="1:18" x14ac:dyDescent="0.25">
      <c r="A410" s="9">
        <f t="shared" si="108"/>
        <v>-2.2536649405586761E-2</v>
      </c>
      <c r="B410" s="88">
        <f>IF(Sample5!K416&gt;0,Sample5!K416, )</f>
        <v>2.2536649405586761E-2</v>
      </c>
      <c r="C410" s="88">
        <f>IF(Sample5!L416&gt;0,Sample5!L416,"")</f>
        <v>0.69657303836100182</v>
      </c>
      <c r="D410" s="88" t="str">
        <f>IF(Sample5!M416&gt;0,Sample5!M416,)</f>
        <v/>
      </c>
      <c r="E410" s="162">
        <f t="shared" si="99"/>
        <v>0.42253664940558677</v>
      </c>
      <c r="F410" s="162">
        <f t="shared" si="100"/>
        <v>2.1740827168676001E-2</v>
      </c>
      <c r="G410" s="162">
        <f t="shared" si="101"/>
        <v>7.037036351125632E-4</v>
      </c>
      <c r="H410" s="162">
        <f t="shared" si="102"/>
        <v>9.2118601798196753E-5</v>
      </c>
      <c r="I410" s="162">
        <f t="shared" si="103"/>
        <v>2.2444530803788564E-2</v>
      </c>
      <c r="J410" s="162">
        <f t="shared" si="109"/>
        <v>9.2118601798196753E-5</v>
      </c>
      <c r="K410" s="162">
        <f t="shared" si="104"/>
        <v>1.9530143460446458E-6</v>
      </c>
      <c r="L410" s="59">
        <f t="shared" si="105"/>
        <v>0</v>
      </c>
      <c r="M410" s="162">
        <f t="shared" si="110"/>
        <v>0.69647141548578317</v>
      </c>
      <c r="N410" s="99">
        <f t="shared" si="106"/>
        <v>1.032720876770393E-8</v>
      </c>
      <c r="O410" s="100">
        <f t="shared" si="111"/>
        <v>3.5397890724838627E-7</v>
      </c>
      <c r="P410" s="100">
        <f t="shared" si="112"/>
        <v>8.4207460143179652E-9</v>
      </c>
      <c r="Q410" s="11">
        <v>408</v>
      </c>
      <c r="R410" s="9">
        <f t="shared" si="107"/>
        <v>0.69642644005869292</v>
      </c>
    </row>
    <row r="411" spans="1:18" x14ac:dyDescent="0.25">
      <c r="A411" s="9">
        <f t="shared" si="108"/>
        <v>-2.2536649405586761E-2</v>
      </c>
      <c r="B411" s="88">
        <f>IF(Sample5!K417&gt;0,Sample5!K417, )</f>
        <v>2.2536649405586761E-2</v>
      </c>
      <c r="C411" s="88">
        <f>IF(Sample5!L417&gt;0,Sample5!L417,"")</f>
        <v>0.69633174430704037</v>
      </c>
      <c r="D411" s="88" t="str">
        <f>IF(Sample5!M417&gt;0,Sample5!M417,)</f>
        <v/>
      </c>
      <c r="E411" s="162">
        <f t="shared" si="99"/>
        <v>0.42253664940558677</v>
      </c>
      <c r="F411" s="162">
        <f t="shared" si="100"/>
        <v>2.1740827168676001E-2</v>
      </c>
      <c r="G411" s="162">
        <f t="shared" si="101"/>
        <v>7.037036351125632E-4</v>
      </c>
      <c r="H411" s="162">
        <f t="shared" si="102"/>
        <v>9.2118601798196753E-5</v>
      </c>
      <c r="I411" s="162">
        <f t="shared" si="103"/>
        <v>2.2444530803788564E-2</v>
      </c>
      <c r="J411" s="162">
        <f t="shared" si="109"/>
        <v>9.2118601798196753E-5</v>
      </c>
      <c r="K411" s="162">
        <f t="shared" si="104"/>
        <v>1.9530143460446458E-6</v>
      </c>
      <c r="L411" s="59">
        <f t="shared" si="105"/>
        <v>0</v>
      </c>
      <c r="M411" s="162">
        <f t="shared" si="110"/>
        <v>0.69647141548578317</v>
      </c>
      <c r="N411" s="99">
        <f t="shared" si="106"/>
        <v>1.9508038171404923E-8</v>
      </c>
      <c r="O411" s="100">
        <f t="shared" si="111"/>
        <v>3.5397890724838627E-7</v>
      </c>
      <c r="P411" s="100">
        <f t="shared" si="112"/>
        <v>8.4207460143179652E-9</v>
      </c>
      <c r="Q411" s="11">
        <v>409</v>
      </c>
      <c r="R411" s="9">
        <f t="shared" si="107"/>
        <v>0.69642644005869292</v>
      </c>
    </row>
    <row r="412" spans="1:18" x14ac:dyDescent="0.25">
      <c r="A412" s="9">
        <f t="shared" si="108"/>
        <v>-2.2536649405586761E-2</v>
      </c>
      <c r="B412" s="88">
        <f>IF(Sample5!K418&gt;0,Sample5!K418, )</f>
        <v>2.2536649405586761E-2</v>
      </c>
      <c r="C412" s="88">
        <f>IF(Sample5!L418&gt;0,Sample5!L418,"")</f>
        <v>0.69620951765640171</v>
      </c>
      <c r="D412" s="88" t="str">
        <f>IF(Sample5!M418&gt;0,Sample5!M418,)</f>
        <v/>
      </c>
      <c r="E412" s="162">
        <f t="shared" si="99"/>
        <v>0.42253664940558677</v>
      </c>
      <c r="F412" s="162">
        <f t="shared" si="100"/>
        <v>2.1740827168676001E-2</v>
      </c>
      <c r="G412" s="162">
        <f t="shared" si="101"/>
        <v>7.037036351125632E-4</v>
      </c>
      <c r="H412" s="162">
        <f t="shared" si="102"/>
        <v>9.2118601798196753E-5</v>
      </c>
      <c r="I412" s="162">
        <f t="shared" si="103"/>
        <v>2.2444530803788564E-2</v>
      </c>
      <c r="J412" s="162">
        <f t="shared" si="109"/>
        <v>9.2118601798196753E-5</v>
      </c>
      <c r="K412" s="162">
        <f t="shared" si="104"/>
        <v>1.9530143460446458E-6</v>
      </c>
      <c r="L412" s="59">
        <f t="shared" si="105"/>
        <v>0</v>
      </c>
      <c r="M412" s="162">
        <f t="shared" si="110"/>
        <v>0.69647141548578317</v>
      </c>
      <c r="N412" s="99">
        <f t="shared" si="106"/>
        <v>6.859047303472208E-8</v>
      </c>
      <c r="O412" s="100">
        <f t="shared" si="111"/>
        <v>3.5397890724838627E-7</v>
      </c>
      <c r="P412" s="100">
        <f t="shared" si="112"/>
        <v>8.4207460143179652E-9</v>
      </c>
      <c r="Q412" s="11">
        <v>410</v>
      </c>
      <c r="R412" s="9">
        <f t="shared" si="107"/>
        <v>0.69642644005869292</v>
      </c>
    </row>
    <row r="413" spans="1:18" x14ac:dyDescent="0.25">
      <c r="A413" s="9">
        <f t="shared" si="108"/>
        <v>-2.2536649405586761E-2</v>
      </c>
      <c r="B413" s="88">
        <f>IF(Sample5!K419&gt;0,Sample5!K419, )</f>
        <v>2.2536649405586761E-2</v>
      </c>
      <c r="C413" s="88">
        <f>IF(Sample5!L419&gt;0,Sample5!L419,"")</f>
        <v>0.69633174430704037</v>
      </c>
      <c r="D413" s="88" t="str">
        <f>IF(Sample5!M419&gt;0,Sample5!M419,)</f>
        <v/>
      </c>
      <c r="E413" s="162">
        <f t="shared" si="99"/>
        <v>0.42253664940558677</v>
      </c>
      <c r="F413" s="162">
        <f t="shared" si="100"/>
        <v>2.1740827168676001E-2</v>
      </c>
      <c r="G413" s="162">
        <f t="shared" si="101"/>
        <v>7.037036351125632E-4</v>
      </c>
      <c r="H413" s="162">
        <f t="shared" si="102"/>
        <v>9.2118601798196753E-5</v>
      </c>
      <c r="I413" s="162">
        <f t="shared" si="103"/>
        <v>2.2444530803788564E-2</v>
      </c>
      <c r="J413" s="162">
        <f t="shared" si="109"/>
        <v>9.2118601798196753E-5</v>
      </c>
      <c r="K413" s="162">
        <f t="shared" si="104"/>
        <v>1.9530143460446458E-6</v>
      </c>
      <c r="L413" s="59">
        <f t="shared" si="105"/>
        <v>0</v>
      </c>
      <c r="M413" s="162">
        <f t="shared" si="110"/>
        <v>0.69647141548578317</v>
      </c>
      <c r="N413" s="99">
        <f t="shared" si="106"/>
        <v>1.9508038171404923E-8</v>
      </c>
      <c r="O413" s="100">
        <f t="shared" si="111"/>
        <v>3.5397890724838627E-7</v>
      </c>
      <c r="P413" s="100">
        <f t="shared" si="112"/>
        <v>8.4207460143179652E-9</v>
      </c>
      <c r="Q413" s="11">
        <v>411</v>
      </c>
      <c r="R413" s="9">
        <f t="shared" si="107"/>
        <v>0.69642644005869292</v>
      </c>
    </row>
    <row r="414" spans="1:18" x14ac:dyDescent="0.25">
      <c r="A414" s="9">
        <f t="shared" si="108"/>
        <v>-2.2536649405586761E-2</v>
      </c>
      <c r="B414" s="88">
        <f>IF(Sample5!K420&gt;0,Sample5!K420, )</f>
        <v>2.2536649405586761E-2</v>
      </c>
      <c r="C414" s="88">
        <f>IF(Sample5!L420&gt;0,Sample5!L420,"")</f>
        <v>0.69620951765640171</v>
      </c>
      <c r="D414" s="88" t="str">
        <f>IF(Sample5!M420&gt;0,Sample5!M420,)</f>
        <v/>
      </c>
      <c r="E414" s="162">
        <f t="shared" si="99"/>
        <v>0.42253664940558677</v>
      </c>
      <c r="F414" s="162">
        <f t="shared" si="100"/>
        <v>2.1740827168676001E-2</v>
      </c>
      <c r="G414" s="162">
        <f t="shared" si="101"/>
        <v>7.037036351125632E-4</v>
      </c>
      <c r="H414" s="162">
        <f t="shared" si="102"/>
        <v>9.2118601798196753E-5</v>
      </c>
      <c r="I414" s="162">
        <f t="shared" si="103"/>
        <v>2.2444530803788564E-2</v>
      </c>
      <c r="J414" s="162">
        <f t="shared" si="109"/>
        <v>9.2118601798196753E-5</v>
      </c>
      <c r="K414" s="162">
        <f t="shared" si="104"/>
        <v>1.9530143460446458E-6</v>
      </c>
      <c r="L414" s="59">
        <f t="shared" si="105"/>
        <v>0</v>
      </c>
      <c r="M414" s="162">
        <f t="shared" si="110"/>
        <v>0.69647141548578317</v>
      </c>
      <c r="N414" s="99">
        <f t="shared" si="106"/>
        <v>6.859047303472208E-8</v>
      </c>
      <c r="O414" s="100">
        <f t="shared" si="111"/>
        <v>3.5397890724838627E-7</v>
      </c>
      <c r="P414" s="100">
        <f t="shared" si="112"/>
        <v>8.4207460143179652E-9</v>
      </c>
      <c r="Q414" s="11">
        <v>412</v>
      </c>
      <c r="R414" s="9">
        <f t="shared" si="107"/>
        <v>0.69642644005869292</v>
      </c>
    </row>
    <row r="415" spans="1:18" x14ac:dyDescent="0.25">
      <c r="A415" s="9">
        <f t="shared" si="108"/>
        <v>-2.2536649405586761E-2</v>
      </c>
      <c r="B415" s="88">
        <f>IF(Sample5!K421&gt;0,Sample5!K421, )</f>
        <v>2.2536649405586761E-2</v>
      </c>
      <c r="C415" s="88">
        <f>IF(Sample5!L421&gt;0,Sample5!L421,"")</f>
        <v>0.69633174430704037</v>
      </c>
      <c r="D415" s="88" t="str">
        <f>IF(Sample5!M421&gt;0,Sample5!M421,)</f>
        <v/>
      </c>
      <c r="E415" s="162">
        <f t="shared" si="99"/>
        <v>0.42253664940558677</v>
      </c>
      <c r="F415" s="162">
        <f t="shared" si="100"/>
        <v>2.1740827168676001E-2</v>
      </c>
      <c r="G415" s="162">
        <f t="shared" si="101"/>
        <v>7.037036351125632E-4</v>
      </c>
      <c r="H415" s="162">
        <f t="shared" si="102"/>
        <v>9.2118601798196753E-5</v>
      </c>
      <c r="I415" s="162">
        <f t="shared" si="103"/>
        <v>2.2444530803788564E-2</v>
      </c>
      <c r="J415" s="162">
        <f t="shared" si="109"/>
        <v>9.2118601798196753E-5</v>
      </c>
      <c r="K415" s="162">
        <f t="shared" si="104"/>
        <v>1.9530143460446458E-6</v>
      </c>
      <c r="L415" s="59">
        <f t="shared" si="105"/>
        <v>0</v>
      </c>
      <c r="M415" s="162">
        <f t="shared" si="110"/>
        <v>0.69647141548578317</v>
      </c>
      <c r="N415" s="99">
        <f t="shared" si="106"/>
        <v>1.9508038171404923E-8</v>
      </c>
      <c r="O415" s="100">
        <f t="shared" si="111"/>
        <v>3.5397890724838627E-7</v>
      </c>
      <c r="P415" s="100">
        <f t="shared" si="112"/>
        <v>8.4207460143179652E-9</v>
      </c>
      <c r="Q415" s="11">
        <v>413</v>
      </c>
      <c r="R415" s="9">
        <f t="shared" si="107"/>
        <v>0.69642644005869292</v>
      </c>
    </row>
    <row r="416" spans="1:18" x14ac:dyDescent="0.25">
      <c r="A416" s="9">
        <f t="shared" si="108"/>
        <v>-2.2602953169651389E-2</v>
      </c>
      <c r="B416" s="88">
        <f>IF(Sample5!K422&gt;0,Sample5!K422, )</f>
        <v>2.2602953169651389E-2</v>
      </c>
      <c r="C416" s="88">
        <f>IF(Sample5!L422&gt;0,Sample5!L422,"")</f>
        <v>0.6964508015168277</v>
      </c>
      <c r="D416" s="88" t="str">
        <f>IF(Sample5!M422&gt;0,Sample5!M422,)</f>
        <v/>
      </c>
      <c r="E416" s="162">
        <f t="shared" si="99"/>
        <v>0.42260295316965141</v>
      </c>
      <c r="F416" s="162">
        <f t="shared" si="100"/>
        <v>2.1804201541352743E-2</v>
      </c>
      <c r="G416" s="162">
        <f t="shared" si="101"/>
        <v>7.063337164295129E-4</v>
      </c>
      <c r="H416" s="162">
        <f t="shared" si="102"/>
        <v>9.2417911869133174E-5</v>
      </c>
      <c r="I416" s="162">
        <f t="shared" si="103"/>
        <v>2.2510535257782256E-2</v>
      </c>
      <c r="J416" s="162">
        <f t="shared" si="109"/>
        <v>9.2417911869133174E-5</v>
      </c>
      <c r="K416" s="162">
        <f t="shared" si="104"/>
        <v>1.957186257187343E-6</v>
      </c>
      <c r="L416" s="59">
        <f t="shared" si="105"/>
        <v>0</v>
      </c>
      <c r="M416" s="162">
        <f t="shared" si="110"/>
        <v>0.69647197454188248</v>
      </c>
      <c r="N416" s="99">
        <f t="shared" si="106"/>
        <v>4.4829698997021579E-10</v>
      </c>
      <c r="O416" s="100">
        <f t="shared" si="111"/>
        <v>3.551899071097558E-7</v>
      </c>
      <c r="P416" s="100">
        <f t="shared" si="112"/>
        <v>8.4755447750568299E-9</v>
      </c>
      <c r="Q416" s="11">
        <v>414</v>
      </c>
      <c r="R416" s="9">
        <f t="shared" si="107"/>
        <v>0.69642685298145968</v>
      </c>
    </row>
    <row r="417" spans="1:18" x14ac:dyDescent="0.25">
      <c r="A417" s="9">
        <f t="shared" si="108"/>
        <v>-2.2602953169651389E-2</v>
      </c>
      <c r="B417" s="88">
        <f>IF(Sample5!K423&gt;0,Sample5!K423, )</f>
        <v>2.2602953169651389E-2</v>
      </c>
      <c r="C417" s="88">
        <f>IF(Sample5!L423&gt;0,Sample5!L423,"")</f>
        <v>0.69645371302045933</v>
      </c>
      <c r="D417" s="88" t="str">
        <f>IF(Sample5!M423&gt;0,Sample5!M423,)</f>
        <v/>
      </c>
      <c r="E417" s="162">
        <f t="shared" si="99"/>
        <v>0.42260295316965141</v>
      </c>
      <c r="F417" s="162">
        <f t="shared" si="100"/>
        <v>2.1804201541352743E-2</v>
      </c>
      <c r="G417" s="162">
        <f t="shared" si="101"/>
        <v>7.063337164295129E-4</v>
      </c>
      <c r="H417" s="162">
        <f t="shared" si="102"/>
        <v>9.2417911869133174E-5</v>
      </c>
      <c r="I417" s="162">
        <f t="shared" si="103"/>
        <v>2.2510535257782256E-2</v>
      </c>
      <c r="J417" s="162">
        <f t="shared" si="109"/>
        <v>9.2417911869133174E-5</v>
      </c>
      <c r="K417" s="162">
        <f t="shared" si="104"/>
        <v>1.957186257187343E-6</v>
      </c>
      <c r="L417" s="59">
        <f t="shared" si="105"/>
        <v>0</v>
      </c>
      <c r="M417" s="162">
        <f t="shared" si="110"/>
        <v>0.69647197454188248</v>
      </c>
      <c r="N417" s="99">
        <f t="shared" si="106"/>
        <v>3.3348316468803122E-10</v>
      </c>
      <c r="O417" s="100">
        <f t="shared" si="111"/>
        <v>3.551899071097558E-7</v>
      </c>
      <c r="P417" s="100">
        <f t="shared" si="112"/>
        <v>8.4755447750568299E-9</v>
      </c>
      <c r="Q417" s="11">
        <v>415</v>
      </c>
      <c r="R417" s="9">
        <f t="shared" si="107"/>
        <v>0.69642685298145968</v>
      </c>
    </row>
    <row r="418" spans="1:18" x14ac:dyDescent="0.25">
      <c r="A418" s="9">
        <f t="shared" si="108"/>
        <v>-2.2602953169651389E-2</v>
      </c>
      <c r="B418" s="88">
        <f>IF(Sample5!K424&gt;0,Sample5!K424, )</f>
        <v>2.2602953169651389E-2</v>
      </c>
      <c r="C418" s="88">
        <f>IF(Sample5!L424&gt;0,Sample5!L424,"")</f>
        <v>0.69645371302045933</v>
      </c>
      <c r="D418" s="88" t="str">
        <f>IF(Sample5!M424&gt;0,Sample5!M424,)</f>
        <v/>
      </c>
      <c r="E418" s="162">
        <f t="shared" si="99"/>
        <v>0.42260295316965141</v>
      </c>
      <c r="F418" s="162">
        <f t="shared" si="100"/>
        <v>2.1804201541352743E-2</v>
      </c>
      <c r="G418" s="162">
        <f t="shared" si="101"/>
        <v>7.063337164295129E-4</v>
      </c>
      <c r="H418" s="162">
        <f t="shared" si="102"/>
        <v>9.2417911869133174E-5</v>
      </c>
      <c r="I418" s="162">
        <f t="shared" si="103"/>
        <v>2.2510535257782256E-2</v>
      </c>
      <c r="J418" s="162">
        <f t="shared" si="109"/>
        <v>9.2417911869133174E-5</v>
      </c>
      <c r="K418" s="162">
        <f t="shared" si="104"/>
        <v>1.957186257187343E-6</v>
      </c>
      <c r="L418" s="59">
        <f t="shared" si="105"/>
        <v>0</v>
      </c>
      <c r="M418" s="162">
        <f t="shared" si="110"/>
        <v>0.69647197454188248</v>
      </c>
      <c r="N418" s="99">
        <f t="shared" si="106"/>
        <v>3.3348316468803122E-10</v>
      </c>
      <c r="O418" s="100">
        <f t="shared" si="111"/>
        <v>3.551899071097558E-7</v>
      </c>
      <c r="P418" s="100">
        <f t="shared" si="112"/>
        <v>8.4755447750568299E-9</v>
      </c>
      <c r="Q418" s="11">
        <v>416</v>
      </c>
      <c r="R418" s="9">
        <f t="shared" si="107"/>
        <v>0.69642685298145968</v>
      </c>
    </row>
    <row r="419" spans="1:18" x14ac:dyDescent="0.25">
      <c r="A419" s="9">
        <f t="shared" si="108"/>
        <v>-2.2602953169651389E-2</v>
      </c>
      <c r="B419" s="88">
        <f>IF(Sample5!K425&gt;0,Sample5!K425, )</f>
        <v>2.2602953169651389E-2</v>
      </c>
      <c r="C419" s="88">
        <f>IF(Sample5!L425&gt;0,Sample5!L425,"")</f>
        <v>0.69669501724363136</v>
      </c>
      <c r="D419" s="88" t="str">
        <f>IF(Sample5!M425&gt;0,Sample5!M425,)</f>
        <v/>
      </c>
      <c r="E419" s="162">
        <f t="shared" si="99"/>
        <v>0.42260295316965141</v>
      </c>
      <c r="F419" s="162">
        <f t="shared" si="100"/>
        <v>2.1804201541352743E-2</v>
      </c>
      <c r="G419" s="162">
        <f t="shared" si="101"/>
        <v>7.063337164295129E-4</v>
      </c>
      <c r="H419" s="162">
        <f t="shared" si="102"/>
        <v>9.2417911869133174E-5</v>
      </c>
      <c r="I419" s="162">
        <f t="shared" si="103"/>
        <v>2.2510535257782256E-2</v>
      </c>
      <c r="J419" s="162">
        <f t="shared" si="109"/>
        <v>9.2417911869133174E-5</v>
      </c>
      <c r="K419" s="162">
        <f t="shared" si="104"/>
        <v>1.957186257187343E-6</v>
      </c>
      <c r="L419" s="59">
        <f t="shared" si="105"/>
        <v>0</v>
      </c>
      <c r="M419" s="162">
        <f t="shared" si="110"/>
        <v>0.69647197454188248</v>
      </c>
      <c r="N419" s="99">
        <f t="shared" si="106"/>
        <v>4.9748046803443339E-8</v>
      </c>
      <c r="O419" s="100">
        <f t="shared" si="111"/>
        <v>3.551899071097558E-7</v>
      </c>
      <c r="P419" s="100">
        <f t="shared" si="112"/>
        <v>8.4755447750568299E-9</v>
      </c>
      <c r="Q419" s="11">
        <v>417</v>
      </c>
      <c r="R419" s="9">
        <f t="shared" si="107"/>
        <v>0.69642685298145968</v>
      </c>
    </row>
    <row r="420" spans="1:18" x14ac:dyDescent="0.25">
      <c r="A420" s="9">
        <f t="shared" si="108"/>
        <v>-2.2602953169651389E-2</v>
      </c>
      <c r="B420" s="88">
        <f>IF(Sample5!K426&gt;0,Sample5!K426, )</f>
        <v>2.2602953169651389E-2</v>
      </c>
      <c r="C420" s="88">
        <f>IF(Sample5!L426&gt;0,Sample5!L426,"")</f>
        <v>0.69669821991519587</v>
      </c>
      <c r="D420" s="88" t="str">
        <f>IF(Sample5!M426&gt;0,Sample5!M426,)</f>
        <v/>
      </c>
      <c r="E420" s="162">
        <f t="shared" si="99"/>
        <v>0.42260295316965141</v>
      </c>
      <c r="F420" s="162">
        <f t="shared" si="100"/>
        <v>2.1804201541352743E-2</v>
      </c>
      <c r="G420" s="162">
        <f t="shared" si="101"/>
        <v>7.063337164295129E-4</v>
      </c>
      <c r="H420" s="162">
        <f t="shared" si="102"/>
        <v>9.2417911869133174E-5</v>
      </c>
      <c r="I420" s="162">
        <f t="shared" si="103"/>
        <v>2.2510535257782256E-2</v>
      </c>
      <c r="J420" s="162">
        <f t="shared" si="109"/>
        <v>9.2417911869133174E-5</v>
      </c>
      <c r="K420" s="162">
        <f t="shared" si="104"/>
        <v>1.957186257187343E-6</v>
      </c>
      <c r="L420" s="59">
        <f t="shared" si="105"/>
        <v>0</v>
      </c>
      <c r="M420" s="162">
        <f t="shared" si="110"/>
        <v>0.69647197454188248</v>
      </c>
      <c r="N420" s="99">
        <f t="shared" si="106"/>
        <v>5.1186968945717014E-8</v>
      </c>
      <c r="O420" s="100">
        <f t="shared" si="111"/>
        <v>3.551899071097558E-7</v>
      </c>
      <c r="P420" s="100">
        <f t="shared" si="112"/>
        <v>8.4755447750568299E-9</v>
      </c>
      <c r="Q420" s="11">
        <v>418</v>
      </c>
      <c r="R420" s="9">
        <f t="shared" si="107"/>
        <v>0.69642685298145968</v>
      </c>
    </row>
    <row r="421" spans="1:18" x14ac:dyDescent="0.25">
      <c r="A421" s="9">
        <f t="shared" si="108"/>
        <v>-2.2602953169651389E-2</v>
      </c>
      <c r="B421" s="88">
        <f>IF(Sample5!K427&gt;0,Sample5!K427, )</f>
        <v>2.2602953169651389E-2</v>
      </c>
      <c r="C421" s="88">
        <f>IF(Sample5!L427&gt;0,Sample5!L427,"")</f>
        <v>0.69620951765640171</v>
      </c>
      <c r="D421" s="88" t="str">
        <f>IF(Sample5!M427&gt;0,Sample5!M427,)</f>
        <v/>
      </c>
      <c r="E421" s="162">
        <f t="shared" si="99"/>
        <v>0.42260295316965141</v>
      </c>
      <c r="F421" s="162">
        <f t="shared" si="100"/>
        <v>2.1804201541352743E-2</v>
      </c>
      <c r="G421" s="162">
        <f t="shared" si="101"/>
        <v>7.063337164295129E-4</v>
      </c>
      <c r="H421" s="162">
        <f t="shared" si="102"/>
        <v>9.2417911869133174E-5</v>
      </c>
      <c r="I421" s="162">
        <f t="shared" si="103"/>
        <v>2.2510535257782256E-2</v>
      </c>
      <c r="J421" s="162">
        <f t="shared" si="109"/>
        <v>9.2417911869133174E-5</v>
      </c>
      <c r="K421" s="162">
        <f t="shared" si="104"/>
        <v>1.957186257187343E-6</v>
      </c>
      <c r="L421" s="59">
        <f t="shared" si="105"/>
        <v>0</v>
      </c>
      <c r="M421" s="162">
        <f t="shared" si="110"/>
        <v>0.69647197454188248</v>
      </c>
      <c r="N421" s="99">
        <f t="shared" si="106"/>
        <v>6.8883616736264073E-8</v>
      </c>
      <c r="O421" s="100">
        <f t="shared" si="111"/>
        <v>3.551899071097558E-7</v>
      </c>
      <c r="P421" s="100">
        <f t="shared" si="112"/>
        <v>8.4755447750568299E-9</v>
      </c>
      <c r="Q421" s="11">
        <v>419</v>
      </c>
      <c r="R421" s="9">
        <f t="shared" si="107"/>
        <v>0.69642685298145968</v>
      </c>
    </row>
    <row r="422" spans="1:18" x14ac:dyDescent="0.25">
      <c r="A422" s="9">
        <f t="shared" si="108"/>
        <v>-2.2602953169651389E-2</v>
      </c>
      <c r="B422" s="88">
        <f>IF(Sample5!K428&gt;0,Sample5!K428, )</f>
        <v>2.2602953169651389E-2</v>
      </c>
      <c r="C422" s="88">
        <f>IF(Sample5!L428&gt;0,Sample5!L428,"")</f>
        <v>0.69645371302045933</v>
      </c>
      <c r="D422" s="88" t="str">
        <f>IF(Sample5!M428&gt;0,Sample5!M428,)</f>
        <v/>
      </c>
      <c r="E422" s="162">
        <f t="shared" si="99"/>
        <v>0.42260295316965141</v>
      </c>
      <c r="F422" s="162">
        <f t="shared" si="100"/>
        <v>2.1804201541352743E-2</v>
      </c>
      <c r="G422" s="162">
        <f t="shared" si="101"/>
        <v>7.063337164295129E-4</v>
      </c>
      <c r="H422" s="162">
        <f t="shared" si="102"/>
        <v>9.2417911869133174E-5</v>
      </c>
      <c r="I422" s="162">
        <f t="shared" si="103"/>
        <v>2.2510535257782256E-2</v>
      </c>
      <c r="J422" s="162">
        <f t="shared" si="109"/>
        <v>9.2417911869133174E-5</v>
      </c>
      <c r="K422" s="162">
        <f t="shared" si="104"/>
        <v>1.957186257187343E-6</v>
      </c>
      <c r="L422" s="59">
        <f t="shared" si="105"/>
        <v>0</v>
      </c>
      <c r="M422" s="162">
        <f t="shared" si="110"/>
        <v>0.69647197454188248</v>
      </c>
      <c r="N422" s="99">
        <f t="shared" si="106"/>
        <v>3.3348316468803122E-10</v>
      </c>
      <c r="O422" s="100">
        <f t="shared" si="111"/>
        <v>3.551899071097558E-7</v>
      </c>
      <c r="P422" s="100">
        <f t="shared" si="112"/>
        <v>8.4755447750568299E-9</v>
      </c>
      <c r="Q422" s="11">
        <v>420</v>
      </c>
      <c r="R422" s="9">
        <f t="shared" si="107"/>
        <v>0.69642685298145968</v>
      </c>
    </row>
    <row r="423" spans="1:18" x14ac:dyDescent="0.25">
      <c r="A423" s="9">
        <f t="shared" si="108"/>
        <v>-2.2602953169651389E-2</v>
      </c>
      <c r="B423" s="88">
        <f>IF(Sample5!K429&gt;0,Sample5!K429, )</f>
        <v>2.2602953169651389E-2</v>
      </c>
      <c r="C423" s="88">
        <f>IF(Sample5!L429&gt;0,Sample5!L429,"")</f>
        <v>0.69633174430704037</v>
      </c>
      <c r="D423" s="88" t="str">
        <f>IF(Sample5!M429&gt;0,Sample5!M429,)</f>
        <v/>
      </c>
      <c r="E423" s="162">
        <f t="shared" si="99"/>
        <v>0.42260295316965141</v>
      </c>
      <c r="F423" s="162">
        <f t="shared" si="100"/>
        <v>2.1804201541352743E-2</v>
      </c>
      <c r="G423" s="162">
        <f t="shared" si="101"/>
        <v>7.063337164295129E-4</v>
      </c>
      <c r="H423" s="162">
        <f t="shared" si="102"/>
        <v>9.2417911869133174E-5</v>
      </c>
      <c r="I423" s="162">
        <f t="shared" si="103"/>
        <v>2.2510535257782256E-2</v>
      </c>
      <c r="J423" s="162">
        <f t="shared" si="109"/>
        <v>9.2417911869133174E-5</v>
      </c>
      <c r="K423" s="162">
        <f t="shared" si="104"/>
        <v>1.957186257187343E-6</v>
      </c>
      <c r="L423" s="59">
        <f t="shared" si="105"/>
        <v>0</v>
      </c>
      <c r="M423" s="162">
        <f t="shared" si="110"/>
        <v>0.69647197454188248</v>
      </c>
      <c r="N423" s="99">
        <f t="shared" si="106"/>
        <v>1.9664518763873088E-8</v>
      </c>
      <c r="O423" s="100">
        <f t="shared" si="111"/>
        <v>3.551899071097558E-7</v>
      </c>
      <c r="P423" s="100">
        <f t="shared" si="112"/>
        <v>8.4755447750568299E-9</v>
      </c>
      <c r="Q423" s="11">
        <v>421</v>
      </c>
      <c r="R423" s="9">
        <f t="shared" si="107"/>
        <v>0.69642685298145968</v>
      </c>
    </row>
    <row r="424" spans="1:18" x14ac:dyDescent="0.25">
      <c r="A424" s="9">
        <f t="shared" si="108"/>
        <v>-2.2536649405586761E-2</v>
      </c>
      <c r="B424" s="88">
        <f>IF(Sample5!K430&gt;0,Sample5!K430, )</f>
        <v>2.2536649405586761E-2</v>
      </c>
      <c r="C424" s="88">
        <f>IF(Sample5!L430&gt;0,Sample5!L430,"")</f>
        <v>0.69633174430704037</v>
      </c>
      <c r="D424" s="88" t="str">
        <f>IF(Sample5!M430&gt;0,Sample5!M430,)</f>
        <v/>
      </c>
      <c r="E424" s="162">
        <f t="shared" si="99"/>
        <v>0.42253664940558677</v>
      </c>
      <c r="F424" s="162">
        <f t="shared" si="100"/>
        <v>2.1740827168676001E-2</v>
      </c>
      <c r="G424" s="162">
        <f t="shared" si="101"/>
        <v>7.037036351125632E-4</v>
      </c>
      <c r="H424" s="162">
        <f t="shared" si="102"/>
        <v>9.2118601798196753E-5</v>
      </c>
      <c r="I424" s="162">
        <f t="shared" si="103"/>
        <v>2.2444530803788564E-2</v>
      </c>
      <c r="J424" s="162">
        <f t="shared" si="109"/>
        <v>9.2118601798196753E-5</v>
      </c>
      <c r="K424" s="162">
        <f t="shared" si="104"/>
        <v>1.9530143460446458E-6</v>
      </c>
      <c r="L424" s="59">
        <f t="shared" si="105"/>
        <v>0</v>
      </c>
      <c r="M424" s="162">
        <f t="shared" si="110"/>
        <v>0.69647141548578317</v>
      </c>
      <c r="N424" s="99">
        <f t="shared" si="106"/>
        <v>1.9508038171404923E-8</v>
      </c>
      <c r="O424" s="100">
        <f t="shared" si="111"/>
        <v>3.5397890724838627E-7</v>
      </c>
      <c r="P424" s="100">
        <f t="shared" si="112"/>
        <v>8.4207460143179652E-9</v>
      </c>
      <c r="Q424" s="11">
        <v>422</v>
      </c>
      <c r="R424" s="9">
        <f t="shared" si="107"/>
        <v>0.69642644005869292</v>
      </c>
    </row>
    <row r="425" spans="1:18" x14ac:dyDescent="0.25">
      <c r="A425" s="9">
        <f t="shared" si="108"/>
        <v>-2.2536649405586761E-2</v>
      </c>
      <c r="B425" s="88">
        <f>IF(Sample5!K431&gt;0,Sample5!K431, )</f>
        <v>2.2536649405586761E-2</v>
      </c>
      <c r="C425" s="88">
        <f>IF(Sample5!L431&gt;0,Sample5!L431,"")</f>
        <v>0.69633174430704037</v>
      </c>
      <c r="D425" s="88" t="str">
        <f>IF(Sample5!M431&gt;0,Sample5!M431,)</f>
        <v/>
      </c>
      <c r="E425" s="162">
        <f t="shared" si="99"/>
        <v>0.42253664940558677</v>
      </c>
      <c r="F425" s="162">
        <f t="shared" si="100"/>
        <v>2.1740827168676001E-2</v>
      </c>
      <c r="G425" s="162">
        <f t="shared" si="101"/>
        <v>7.037036351125632E-4</v>
      </c>
      <c r="H425" s="162">
        <f t="shared" si="102"/>
        <v>9.2118601798196753E-5</v>
      </c>
      <c r="I425" s="162">
        <f t="shared" si="103"/>
        <v>2.2444530803788564E-2</v>
      </c>
      <c r="J425" s="162">
        <f t="shared" si="109"/>
        <v>9.2118601798196753E-5</v>
      </c>
      <c r="K425" s="162">
        <f t="shared" si="104"/>
        <v>1.9530143460446458E-6</v>
      </c>
      <c r="L425" s="59">
        <f t="shared" si="105"/>
        <v>0</v>
      </c>
      <c r="M425" s="162">
        <f t="shared" si="110"/>
        <v>0.69647141548578317</v>
      </c>
      <c r="N425" s="99">
        <f t="shared" si="106"/>
        <v>1.9508038171404923E-8</v>
      </c>
      <c r="O425" s="100">
        <f t="shared" si="111"/>
        <v>3.5397890724838627E-7</v>
      </c>
      <c r="P425" s="100">
        <f t="shared" si="112"/>
        <v>8.4207460143179652E-9</v>
      </c>
      <c r="Q425" s="11">
        <v>423</v>
      </c>
      <c r="R425" s="9">
        <f t="shared" si="107"/>
        <v>0.69642644005869292</v>
      </c>
    </row>
    <row r="426" spans="1:18" x14ac:dyDescent="0.25">
      <c r="A426" s="9">
        <f t="shared" si="108"/>
        <v>-2.2536649405586761E-2</v>
      </c>
      <c r="B426" s="88">
        <f>IF(Sample5!K432&gt;0,Sample5!K432, )</f>
        <v>2.2536649405586761E-2</v>
      </c>
      <c r="C426" s="88">
        <f>IF(Sample5!L432&gt;0,Sample5!L432,"")</f>
        <v>0.69657596110376585</v>
      </c>
      <c r="D426" s="88" t="str">
        <f>IF(Sample5!M432&gt;0,Sample5!M432,)</f>
        <v/>
      </c>
      <c r="E426" s="162">
        <f t="shared" si="99"/>
        <v>0.42253664940558677</v>
      </c>
      <c r="F426" s="162">
        <f t="shared" si="100"/>
        <v>2.1740827168676001E-2</v>
      </c>
      <c r="G426" s="162">
        <f t="shared" si="101"/>
        <v>7.037036351125632E-4</v>
      </c>
      <c r="H426" s="162">
        <f t="shared" si="102"/>
        <v>9.2118601798196753E-5</v>
      </c>
      <c r="I426" s="162">
        <f t="shared" si="103"/>
        <v>2.2444530803788564E-2</v>
      </c>
      <c r="J426" s="162">
        <f t="shared" si="109"/>
        <v>9.2118601798196753E-5</v>
      </c>
      <c r="K426" s="162">
        <f t="shared" si="104"/>
        <v>1.9530143460446458E-6</v>
      </c>
      <c r="L426" s="59">
        <f t="shared" si="105"/>
        <v>0</v>
      </c>
      <c r="M426" s="162">
        <f t="shared" si="110"/>
        <v>0.69647141548578317</v>
      </c>
      <c r="N426" s="99">
        <f t="shared" si="106"/>
        <v>1.0929786239379727E-8</v>
      </c>
      <c r="O426" s="100">
        <f t="shared" si="111"/>
        <v>3.5397890724838627E-7</v>
      </c>
      <c r="P426" s="100">
        <f t="shared" si="112"/>
        <v>8.4207460143179652E-9</v>
      </c>
      <c r="Q426" s="11">
        <v>424</v>
      </c>
      <c r="R426" s="9">
        <f t="shared" si="107"/>
        <v>0.69642644005869292</v>
      </c>
    </row>
    <row r="427" spans="1:18" x14ac:dyDescent="0.25">
      <c r="A427" s="9">
        <f t="shared" si="108"/>
        <v>-2.2470345641522137E-2</v>
      </c>
      <c r="B427" s="88">
        <f>IF(Sample5!K433&gt;0,Sample5!K433, )</f>
        <v>2.2470345641522137E-2</v>
      </c>
      <c r="C427" s="88">
        <f>IF(Sample5!L433&gt;0,Sample5!L433,"")</f>
        <v>0.6964508015168277</v>
      </c>
      <c r="D427" s="88" t="str">
        <f>IF(Sample5!M433&gt;0,Sample5!M433,)</f>
        <v/>
      </c>
      <c r="E427" s="162">
        <f t="shared" si="99"/>
        <v>0.42247034564152214</v>
      </c>
      <c r="F427" s="162">
        <f t="shared" si="100"/>
        <v>2.1677443023515229E-2</v>
      </c>
      <c r="G427" s="162">
        <f t="shared" si="101"/>
        <v>7.0108314314903941E-4</v>
      </c>
      <c r="H427" s="162">
        <f t="shared" si="102"/>
        <v>9.1819474857868233E-5</v>
      </c>
      <c r="I427" s="162">
        <f t="shared" si="103"/>
        <v>2.2378526166664268E-2</v>
      </c>
      <c r="J427" s="162">
        <f t="shared" si="109"/>
        <v>9.1819474857868233E-5</v>
      </c>
      <c r="K427" s="162">
        <f t="shared" si="104"/>
        <v>1.9488513274152264E-6</v>
      </c>
      <c r="L427" s="59">
        <f t="shared" si="105"/>
        <v>0</v>
      </c>
      <c r="M427" s="162">
        <f t="shared" si="110"/>
        <v>0.69647085802462294</v>
      </c>
      <c r="N427" s="99">
        <f t="shared" si="106"/>
        <v>4.0226350494055571E-10</v>
      </c>
      <c r="O427" s="100">
        <f t="shared" si="111"/>
        <v>3.5277203618823394E-7</v>
      </c>
      <c r="P427" s="100">
        <f t="shared" si="112"/>
        <v>8.3661577250695242E-9</v>
      </c>
      <c r="Q427" s="11">
        <v>425</v>
      </c>
      <c r="R427" s="9">
        <f t="shared" si="107"/>
        <v>0.69642602864145464</v>
      </c>
    </row>
    <row r="428" spans="1:18" x14ac:dyDescent="0.25">
      <c r="A428" s="9">
        <f t="shared" si="108"/>
        <v>-2.2470345641522137E-2</v>
      </c>
      <c r="B428" s="88">
        <f>IF(Sample5!K434&gt;0,Sample5!K434, )</f>
        <v>2.2470345641522137E-2</v>
      </c>
      <c r="C428" s="88">
        <f>IF(Sample5!L434&gt;0,Sample5!L434,"")</f>
        <v>0.69633174430704037</v>
      </c>
      <c r="D428" s="88" t="str">
        <f>IF(Sample5!M434&gt;0,Sample5!M434,)</f>
        <v/>
      </c>
      <c r="E428" s="162">
        <f t="shared" si="99"/>
        <v>0.42247034564152214</v>
      </c>
      <c r="F428" s="162">
        <f t="shared" si="100"/>
        <v>2.1677443023515229E-2</v>
      </c>
      <c r="G428" s="162">
        <f t="shared" si="101"/>
        <v>7.0108314314903941E-4</v>
      </c>
      <c r="H428" s="162">
        <f t="shared" si="102"/>
        <v>9.1819474857868233E-5</v>
      </c>
      <c r="I428" s="162">
        <f t="shared" si="103"/>
        <v>2.2378526166664268E-2</v>
      </c>
      <c r="J428" s="162">
        <f t="shared" si="109"/>
        <v>9.1819474857868233E-5</v>
      </c>
      <c r="K428" s="162">
        <f t="shared" si="104"/>
        <v>1.9488513274152264E-6</v>
      </c>
      <c r="L428" s="59">
        <f t="shared" si="105"/>
        <v>0</v>
      </c>
      <c r="M428" s="162">
        <f t="shared" si="110"/>
        <v>0.69647085802462294</v>
      </c>
      <c r="N428" s="99">
        <f t="shared" si="106"/>
        <v>1.935262641964387E-8</v>
      </c>
      <c r="O428" s="100">
        <f t="shared" si="111"/>
        <v>3.5277203618823394E-7</v>
      </c>
      <c r="P428" s="100">
        <f t="shared" si="112"/>
        <v>8.3661577250695242E-9</v>
      </c>
      <c r="Q428" s="11">
        <v>426</v>
      </c>
      <c r="R428" s="9">
        <f t="shared" si="107"/>
        <v>0.69642602864145464</v>
      </c>
    </row>
    <row r="429" spans="1:18" x14ac:dyDescent="0.25">
      <c r="A429" s="9">
        <f t="shared" si="108"/>
        <v>-2.2404041877457322E-2</v>
      </c>
      <c r="B429" s="88">
        <f>IF(Sample5!K435&gt;0,Sample5!K435, )</f>
        <v>2.2404041877457322E-2</v>
      </c>
      <c r="C429" s="88">
        <f>IF(Sample5!L435&gt;0,Sample5!L435,"")</f>
        <v>0.69645371302045933</v>
      </c>
      <c r="D429" s="88" t="str">
        <f>IF(Sample5!M435&gt;0,Sample5!M435,)</f>
        <v/>
      </c>
      <c r="E429" s="162">
        <f t="shared" si="99"/>
        <v>0.42240404187745734</v>
      </c>
      <c r="F429" s="162">
        <f t="shared" si="100"/>
        <v>2.1614049139524846E-2</v>
      </c>
      <c r="G429" s="162">
        <f t="shared" si="101"/>
        <v>6.9847220705159668E-4</v>
      </c>
      <c r="H429" s="162">
        <f t="shared" si="102"/>
        <v>9.1520530880878637E-5</v>
      </c>
      <c r="I429" s="162">
        <f t="shared" si="103"/>
        <v>2.2312521346576443E-2</v>
      </c>
      <c r="J429" s="162">
        <f t="shared" si="109"/>
        <v>9.1520530880878637E-5</v>
      </c>
      <c r="K429" s="162">
        <f t="shared" si="104"/>
        <v>1.9446971823379525E-6</v>
      </c>
      <c r="L429" s="59">
        <f t="shared" si="105"/>
        <v>0</v>
      </c>
      <c r="M429" s="162">
        <f t="shared" si="110"/>
        <v>0.6964703021530626</v>
      </c>
      <c r="N429" s="99">
        <f t="shared" si="106"/>
        <v>2.7519932052897498E-10</v>
      </c>
      <c r="O429" s="100">
        <f t="shared" si="111"/>
        <v>3.5156927985152031E-7</v>
      </c>
      <c r="P429" s="100">
        <f t="shared" si="112"/>
        <v>8.3117795594095586E-9</v>
      </c>
      <c r="Q429" s="11">
        <v>427</v>
      </c>
      <c r="R429" s="9">
        <f t="shared" si="107"/>
        <v>0.69642561872448738</v>
      </c>
    </row>
    <row r="430" spans="1:18" x14ac:dyDescent="0.25">
      <c r="A430" s="9">
        <f t="shared" si="108"/>
        <v>-2.2404041877457322E-2</v>
      </c>
      <c r="B430" s="88">
        <f>IF(Sample5!K436&gt;0,Sample5!K436, )</f>
        <v>2.2404041877457322E-2</v>
      </c>
      <c r="C430" s="88">
        <f>IF(Sample5!L436&gt;0,Sample5!L436,"")</f>
        <v>0.69633174430704037</v>
      </c>
      <c r="D430" s="88" t="str">
        <f>IF(Sample5!M436&gt;0,Sample5!M436,)</f>
        <v/>
      </c>
      <c r="E430" s="162">
        <f t="shared" si="99"/>
        <v>0.42240404187745734</v>
      </c>
      <c r="F430" s="162">
        <f t="shared" si="100"/>
        <v>2.1614049139524846E-2</v>
      </c>
      <c r="G430" s="162">
        <f t="shared" si="101"/>
        <v>6.9847220705159668E-4</v>
      </c>
      <c r="H430" s="162">
        <f t="shared" si="102"/>
        <v>9.1520530880878637E-5</v>
      </c>
      <c r="I430" s="162">
        <f t="shared" si="103"/>
        <v>2.2312521346576443E-2</v>
      </c>
      <c r="J430" s="162">
        <f t="shared" si="109"/>
        <v>9.1520530880878637E-5</v>
      </c>
      <c r="K430" s="162">
        <f t="shared" si="104"/>
        <v>1.9446971823379525E-6</v>
      </c>
      <c r="L430" s="59">
        <f t="shared" si="105"/>
        <v>0</v>
      </c>
      <c r="M430" s="162">
        <f t="shared" si="110"/>
        <v>0.6964703021530626</v>
      </c>
      <c r="N430" s="99">
        <f t="shared" si="106"/>
        <v>1.9198276694321622E-8</v>
      </c>
      <c r="O430" s="100">
        <f t="shared" si="111"/>
        <v>3.5156927985152031E-7</v>
      </c>
      <c r="P430" s="100">
        <f t="shared" si="112"/>
        <v>8.3117795594095586E-9</v>
      </c>
      <c r="Q430" s="11">
        <v>428</v>
      </c>
      <c r="R430" s="9">
        <f t="shared" si="107"/>
        <v>0.69642561872448738</v>
      </c>
    </row>
    <row r="431" spans="1:18" x14ac:dyDescent="0.25">
      <c r="A431" s="9">
        <f t="shared" si="108"/>
        <v>-2.2337738113392697E-2</v>
      </c>
      <c r="B431" s="88">
        <f>IF(Sample5!K437&gt;0,Sample5!K437, )</f>
        <v>2.2337738113392697E-2</v>
      </c>
      <c r="C431" s="88">
        <f>IF(Sample5!L437&gt;0,Sample5!L437,"")</f>
        <v>0.69596249849483371</v>
      </c>
      <c r="D431" s="88" t="str">
        <f>IF(Sample5!M437&gt;0,Sample5!M437,)</f>
        <v/>
      </c>
      <c r="E431" s="162">
        <f t="shared" si="99"/>
        <v>0.4223377381133927</v>
      </c>
      <c r="F431" s="162">
        <f t="shared" si="100"/>
        <v>2.1550645550253315E-2</v>
      </c>
      <c r="G431" s="162">
        <f t="shared" si="101"/>
        <v>6.9587079343920097E-4</v>
      </c>
      <c r="H431" s="162">
        <f t="shared" si="102"/>
        <v>9.1221769700181032E-5</v>
      </c>
      <c r="I431" s="162">
        <f t="shared" si="103"/>
        <v>2.2246516343692516E-2</v>
      </c>
      <c r="J431" s="162">
        <f t="shared" si="109"/>
        <v>9.1221769700181032E-5</v>
      </c>
      <c r="K431" s="162">
        <f t="shared" si="104"/>
        <v>1.9405518918999655E-6</v>
      </c>
      <c r="L431" s="59">
        <f t="shared" si="105"/>
        <v>0</v>
      </c>
      <c r="M431" s="162">
        <f t="shared" si="110"/>
        <v>0.69646974786577964</v>
      </c>
      <c r="N431" s="99">
        <f t="shared" si="106"/>
        <v>2.5730192432503968E-7</v>
      </c>
      <c r="O431" s="100">
        <f t="shared" si="111"/>
        <v>3.503706242035674E-7</v>
      </c>
      <c r="P431" s="100">
        <f t="shared" si="112"/>
        <v>8.2576111700255591E-9</v>
      </c>
      <c r="Q431" s="11">
        <v>429</v>
      </c>
      <c r="R431" s="9">
        <f t="shared" si="107"/>
        <v>0.69642521030255022</v>
      </c>
    </row>
    <row r="432" spans="1:18" x14ac:dyDescent="0.25">
      <c r="A432" s="9">
        <f t="shared" si="108"/>
        <v>-2.2337738113392697E-2</v>
      </c>
      <c r="B432" s="88">
        <f>IF(Sample5!K438&gt;0,Sample5!K438, )</f>
        <v>2.2337738113392697E-2</v>
      </c>
      <c r="C432" s="88">
        <f>IF(Sample5!L438&gt;0,Sample5!L438,"")</f>
        <v>0.69608442391140035</v>
      </c>
      <c r="D432" s="88" t="str">
        <f>IF(Sample5!M438&gt;0,Sample5!M438,)</f>
        <v/>
      </c>
      <c r="E432" s="162">
        <f t="shared" si="99"/>
        <v>0.4223377381133927</v>
      </c>
      <c r="F432" s="162">
        <f t="shared" si="100"/>
        <v>2.1550645550253315E-2</v>
      </c>
      <c r="G432" s="162">
        <f t="shared" si="101"/>
        <v>6.9587079343920097E-4</v>
      </c>
      <c r="H432" s="162">
        <f t="shared" si="102"/>
        <v>9.1221769700181032E-5</v>
      </c>
      <c r="I432" s="162">
        <f t="shared" si="103"/>
        <v>2.2246516343692516E-2</v>
      </c>
      <c r="J432" s="162">
        <f t="shared" si="109"/>
        <v>9.1221769700181032E-5</v>
      </c>
      <c r="K432" s="162">
        <f t="shared" si="104"/>
        <v>1.9405518918999655E-6</v>
      </c>
      <c r="L432" s="59">
        <f t="shared" si="105"/>
        <v>0</v>
      </c>
      <c r="M432" s="162">
        <f t="shared" si="110"/>
        <v>0.69646974786577964</v>
      </c>
      <c r="N432" s="99">
        <f t="shared" si="106"/>
        <v>1.4847454981849378E-7</v>
      </c>
      <c r="O432" s="100">
        <f t="shared" si="111"/>
        <v>3.503706242035674E-7</v>
      </c>
      <c r="P432" s="100">
        <f t="shared" si="112"/>
        <v>8.2576111700255591E-9</v>
      </c>
      <c r="Q432" s="11">
        <v>430</v>
      </c>
      <c r="R432" s="9">
        <f t="shared" si="107"/>
        <v>0.69642521030255022</v>
      </c>
    </row>
    <row r="433" spans="1:18" x14ac:dyDescent="0.25">
      <c r="A433" s="9">
        <f t="shared" si="108"/>
        <v>-2.227143434932807E-2</v>
      </c>
      <c r="B433" s="88">
        <f>IF(Sample5!K439&gt;0,Sample5!K439, )</f>
        <v>2.227143434932807E-2</v>
      </c>
      <c r="C433" s="88">
        <f>IF(Sample5!L439&gt;0,Sample5!L439,"")</f>
        <v>0.69657596110376585</v>
      </c>
      <c r="D433" s="88" t="str">
        <f>IF(Sample5!M439&gt;0,Sample5!M439,)</f>
        <v/>
      </c>
      <c r="E433" s="162">
        <f t="shared" si="99"/>
        <v>0.42227143434932807</v>
      </c>
      <c r="F433" s="162">
        <f t="shared" si="100"/>
        <v>2.1487232289142365E-2</v>
      </c>
      <c r="G433" s="162">
        <f t="shared" si="101"/>
        <v>6.9327886903678207E-4</v>
      </c>
      <c r="H433" s="162">
        <f t="shared" si="102"/>
        <v>9.0923191148922777E-5</v>
      </c>
      <c r="I433" s="162">
        <f t="shared" si="103"/>
        <v>2.2180511158179147E-2</v>
      </c>
      <c r="J433" s="162">
        <f t="shared" si="109"/>
        <v>9.0923191148922777E-5</v>
      </c>
      <c r="K433" s="162">
        <f t="shared" si="104"/>
        <v>1.9364154372435785E-6</v>
      </c>
      <c r="L433" s="59">
        <f t="shared" si="105"/>
        <v>0</v>
      </c>
      <c r="M433" s="162">
        <f t="shared" si="110"/>
        <v>0.69646919515746863</v>
      </c>
      <c r="N433" s="99">
        <f t="shared" si="106"/>
        <v>1.1398967288739994E-8</v>
      </c>
      <c r="O433" s="100">
        <f t="shared" si="111"/>
        <v>3.4917605527003992E-7</v>
      </c>
      <c r="P433" s="100">
        <f t="shared" si="112"/>
        <v>8.2036522101852322E-9</v>
      </c>
      <c r="Q433" s="11">
        <v>431</v>
      </c>
      <c r="R433" s="9">
        <f t="shared" si="107"/>
        <v>0.69642480337041901</v>
      </c>
    </row>
    <row r="434" spans="1:18" x14ac:dyDescent="0.25">
      <c r="A434" s="9">
        <f t="shared" si="108"/>
        <v>-2.227143434932807E-2</v>
      </c>
      <c r="B434" s="88">
        <f>IF(Sample5!K440&gt;0,Sample5!K440, )</f>
        <v>2.227143434932807E-2</v>
      </c>
      <c r="C434" s="88">
        <f>IF(Sample5!L440&gt;0,Sample5!L440,"")</f>
        <v>0.69608442391140035</v>
      </c>
      <c r="D434" s="88" t="str">
        <f>IF(Sample5!M440&gt;0,Sample5!M440,)</f>
        <v/>
      </c>
      <c r="E434" s="162">
        <f t="shared" si="99"/>
        <v>0.42227143434932807</v>
      </c>
      <c r="F434" s="162">
        <f t="shared" si="100"/>
        <v>2.1487232289142365E-2</v>
      </c>
      <c r="G434" s="162">
        <f t="shared" si="101"/>
        <v>6.9327886903678207E-4</v>
      </c>
      <c r="H434" s="162">
        <f t="shared" si="102"/>
        <v>9.0923191148922777E-5</v>
      </c>
      <c r="I434" s="162">
        <f t="shared" si="103"/>
        <v>2.2180511158179147E-2</v>
      </c>
      <c r="J434" s="162">
        <f t="shared" si="109"/>
        <v>9.0923191148922777E-5</v>
      </c>
      <c r="K434" s="162">
        <f t="shared" si="104"/>
        <v>1.9364154372435785E-6</v>
      </c>
      <c r="L434" s="59">
        <f t="shared" si="105"/>
        <v>0</v>
      </c>
      <c r="M434" s="162">
        <f t="shared" si="110"/>
        <v>0.69646919515746863</v>
      </c>
      <c r="N434" s="99">
        <f t="shared" si="106"/>
        <v>1.4804891180093905E-7</v>
      </c>
      <c r="O434" s="100">
        <f t="shared" si="111"/>
        <v>3.4917605527003992E-7</v>
      </c>
      <c r="P434" s="100">
        <f t="shared" si="112"/>
        <v>8.2036522101852322E-9</v>
      </c>
      <c r="Q434" s="11">
        <v>432</v>
      </c>
      <c r="R434" s="9">
        <f t="shared" si="107"/>
        <v>0.69642480337041901</v>
      </c>
    </row>
    <row r="435" spans="1:18" x14ac:dyDescent="0.25">
      <c r="A435" s="9">
        <f t="shared" si="108"/>
        <v>-2.227143434932807E-2</v>
      </c>
      <c r="B435" s="88">
        <f>IF(Sample5!K441&gt;0,Sample5!K441, )</f>
        <v>2.227143434932807E-2</v>
      </c>
      <c r="C435" s="88">
        <f>IF(Sample5!L441&gt;0,Sample5!L441,"")</f>
        <v>0.69620662860056204</v>
      </c>
      <c r="D435" s="88" t="str">
        <f>IF(Sample5!M441&gt;0,Sample5!M441,)</f>
        <v/>
      </c>
      <c r="E435" s="162">
        <f t="shared" si="99"/>
        <v>0.42227143434932807</v>
      </c>
      <c r="F435" s="162">
        <f t="shared" si="100"/>
        <v>2.1487232289142365E-2</v>
      </c>
      <c r="G435" s="162">
        <f t="shared" si="101"/>
        <v>6.9327886903678207E-4</v>
      </c>
      <c r="H435" s="162">
        <f t="shared" si="102"/>
        <v>9.0923191148922777E-5</v>
      </c>
      <c r="I435" s="162">
        <f t="shared" si="103"/>
        <v>2.2180511158179147E-2</v>
      </c>
      <c r="J435" s="162">
        <f t="shared" si="109"/>
        <v>9.0923191148922777E-5</v>
      </c>
      <c r="K435" s="162">
        <f t="shared" si="104"/>
        <v>1.9364154372435785E-6</v>
      </c>
      <c r="L435" s="59">
        <f t="shared" si="105"/>
        <v>0</v>
      </c>
      <c r="M435" s="162">
        <f t="shared" si="110"/>
        <v>0.69646919515746863</v>
      </c>
      <c r="N435" s="99">
        <f t="shared" si="106"/>
        <v>6.8941196805784724E-8</v>
      </c>
      <c r="O435" s="100">
        <f t="shared" si="111"/>
        <v>3.4917605527003992E-7</v>
      </c>
      <c r="P435" s="100">
        <f t="shared" si="112"/>
        <v>8.2036522101852322E-9</v>
      </c>
      <c r="Q435" s="11">
        <v>433</v>
      </c>
      <c r="R435" s="9">
        <f t="shared" si="107"/>
        <v>0.69642480337041901</v>
      </c>
    </row>
    <row r="436" spans="1:18" x14ac:dyDescent="0.25">
      <c r="A436" s="9">
        <f t="shared" si="108"/>
        <v>-2.2205130585263258E-2</v>
      </c>
      <c r="B436" s="88">
        <f>IF(Sample5!K442&gt;0,Sample5!K442, )</f>
        <v>2.2205130585263258E-2</v>
      </c>
      <c r="C436" s="88">
        <f>IF(Sample5!L442&gt;0,Sample5!L442,"")</f>
        <v>0.6964508015168277</v>
      </c>
      <c r="D436" s="88" t="str">
        <f>IF(Sample5!M442&gt;0,Sample5!M442,)</f>
        <v/>
      </c>
      <c r="E436" s="162">
        <f t="shared" si="99"/>
        <v>0.42220513058526327</v>
      </c>
      <c r="F436" s="162">
        <f t="shared" si="100"/>
        <v>2.1423809389527711E-2</v>
      </c>
      <c r="G436" s="162">
        <f t="shared" si="101"/>
        <v>6.9069640067511567E-4</v>
      </c>
      <c r="H436" s="162">
        <f t="shared" si="102"/>
        <v>9.062479506043164E-5</v>
      </c>
      <c r="I436" s="162">
        <f t="shared" si="103"/>
        <v>2.2114505790202826E-2</v>
      </c>
      <c r="J436" s="162">
        <f t="shared" si="109"/>
        <v>9.062479506043164E-5</v>
      </c>
      <c r="K436" s="162">
        <f t="shared" si="104"/>
        <v>1.9322877995179865E-6</v>
      </c>
      <c r="L436" s="59">
        <f t="shared" si="105"/>
        <v>0</v>
      </c>
      <c r="M436" s="162">
        <f t="shared" si="110"/>
        <v>0.69646864402284048</v>
      </c>
      <c r="N436" s="99">
        <f t="shared" si="106"/>
        <v>3.1835502081599663E-10</v>
      </c>
      <c r="O436" s="100">
        <f t="shared" si="111"/>
        <v>3.4798555911539253E-7</v>
      </c>
      <c r="P436" s="100">
        <f t="shared" si="112"/>
        <v>8.1499023337369439E-9</v>
      </c>
      <c r="Q436" s="11">
        <v>434</v>
      </c>
      <c r="R436" s="9">
        <f t="shared" si="107"/>
        <v>0.69642439792288624</v>
      </c>
    </row>
    <row r="437" spans="1:18" x14ac:dyDescent="0.25">
      <c r="A437" s="9">
        <f t="shared" si="108"/>
        <v>-2.2205130585263258E-2</v>
      </c>
      <c r="B437" s="88">
        <f>IF(Sample5!K443&gt;0,Sample5!K443, )</f>
        <v>2.2205130585263258E-2</v>
      </c>
      <c r="C437" s="88">
        <f>IF(Sample5!L443&gt;0,Sample5!L443,"")</f>
        <v>0.69620662860056204</v>
      </c>
      <c r="D437" s="88" t="str">
        <f>IF(Sample5!M443&gt;0,Sample5!M443,)</f>
        <v/>
      </c>
      <c r="E437" s="162">
        <f t="shared" si="99"/>
        <v>0.42220513058526327</v>
      </c>
      <c r="F437" s="162">
        <f t="shared" si="100"/>
        <v>2.1423809389527711E-2</v>
      </c>
      <c r="G437" s="162">
        <f t="shared" si="101"/>
        <v>6.9069640067511567E-4</v>
      </c>
      <c r="H437" s="162">
        <f t="shared" si="102"/>
        <v>9.062479506043164E-5</v>
      </c>
      <c r="I437" s="162">
        <f t="shared" si="103"/>
        <v>2.2114505790202826E-2</v>
      </c>
      <c r="J437" s="162">
        <f t="shared" si="109"/>
        <v>9.062479506043164E-5</v>
      </c>
      <c r="K437" s="162">
        <f t="shared" si="104"/>
        <v>1.9322877995179865E-6</v>
      </c>
      <c r="L437" s="59">
        <f t="shared" si="105"/>
        <v>0</v>
      </c>
      <c r="M437" s="162">
        <f t="shared" si="110"/>
        <v>0.69646864402284048</v>
      </c>
      <c r="N437" s="99">
        <f t="shared" si="106"/>
        <v>6.8652081511748588E-8</v>
      </c>
      <c r="O437" s="100">
        <f t="shared" si="111"/>
        <v>3.4798555911539253E-7</v>
      </c>
      <c r="P437" s="100">
        <f t="shared" si="112"/>
        <v>8.1499023337369439E-9</v>
      </c>
      <c r="Q437" s="11">
        <v>435</v>
      </c>
      <c r="R437" s="9">
        <f t="shared" si="107"/>
        <v>0.69642439792288624</v>
      </c>
    </row>
    <row r="438" spans="1:18" x14ac:dyDescent="0.25">
      <c r="A438" s="9">
        <f t="shared" si="108"/>
        <v>-2.2205130585263258E-2</v>
      </c>
      <c r="B438" s="88">
        <f>IF(Sample5!K444&gt;0,Sample5!K444, )</f>
        <v>2.2205130585263258E-2</v>
      </c>
      <c r="C438" s="88">
        <f>IF(Sample5!L444&gt;0,Sample5!L444,"")</f>
        <v>0.6964508015168277</v>
      </c>
      <c r="D438" s="88" t="str">
        <f>IF(Sample5!M444&gt;0,Sample5!M444,)</f>
        <v/>
      </c>
      <c r="E438" s="162">
        <f t="shared" si="99"/>
        <v>0.42220513058526327</v>
      </c>
      <c r="F438" s="162">
        <f t="shared" si="100"/>
        <v>2.1423809389527711E-2</v>
      </c>
      <c r="G438" s="162">
        <f t="shared" si="101"/>
        <v>6.9069640067511567E-4</v>
      </c>
      <c r="H438" s="162">
        <f t="shared" si="102"/>
        <v>9.062479506043164E-5</v>
      </c>
      <c r="I438" s="162">
        <f t="shared" si="103"/>
        <v>2.2114505790202826E-2</v>
      </c>
      <c r="J438" s="162">
        <f t="shared" si="109"/>
        <v>9.062479506043164E-5</v>
      </c>
      <c r="K438" s="162">
        <f t="shared" si="104"/>
        <v>1.9322877995179865E-6</v>
      </c>
      <c r="L438" s="59">
        <f t="shared" si="105"/>
        <v>0</v>
      </c>
      <c r="M438" s="162">
        <f t="shared" si="110"/>
        <v>0.69646864402284048</v>
      </c>
      <c r="N438" s="99">
        <f t="shared" si="106"/>
        <v>3.1835502081599663E-10</v>
      </c>
      <c r="O438" s="100">
        <f t="shared" si="111"/>
        <v>3.4798555911539253E-7</v>
      </c>
      <c r="P438" s="100">
        <f t="shared" si="112"/>
        <v>8.1499023337369439E-9</v>
      </c>
      <c r="Q438" s="11">
        <v>436</v>
      </c>
      <c r="R438" s="9">
        <f t="shared" si="107"/>
        <v>0.69642439792288624</v>
      </c>
    </row>
    <row r="439" spans="1:18" x14ac:dyDescent="0.25">
      <c r="A439" s="9">
        <f t="shared" si="108"/>
        <v>-2.213882682119863E-2</v>
      </c>
      <c r="B439" s="88">
        <f>IF(Sample5!K445&gt;0,Sample5!K445, )</f>
        <v>2.213882682119863E-2</v>
      </c>
      <c r="C439" s="88">
        <f>IF(Sample5!L445&gt;0,Sample5!L445,"")</f>
        <v>0.69608442391140035</v>
      </c>
      <c r="D439" s="88" t="str">
        <f>IF(Sample5!M445&gt;0,Sample5!M445,)</f>
        <v/>
      </c>
      <c r="E439" s="162">
        <f t="shared" si="99"/>
        <v>0.42213882682119863</v>
      </c>
      <c r="F439" s="162">
        <f t="shared" si="100"/>
        <v>2.1360376884639938E-2</v>
      </c>
      <c r="G439" s="162">
        <f t="shared" si="101"/>
        <v>6.881233552904209E-4</v>
      </c>
      <c r="H439" s="162">
        <f t="shared" si="102"/>
        <v>9.0326581268271311E-5</v>
      </c>
      <c r="I439" s="162">
        <f t="shared" si="103"/>
        <v>2.2048500239930359E-2</v>
      </c>
      <c r="J439" s="162">
        <f t="shared" si="109"/>
        <v>9.0326581268271311E-5</v>
      </c>
      <c r="K439" s="162">
        <f t="shared" si="104"/>
        <v>1.9281689599344567E-6</v>
      </c>
      <c r="L439" s="59">
        <f t="shared" si="105"/>
        <v>0</v>
      </c>
      <c r="M439" s="162">
        <f t="shared" si="110"/>
        <v>0.69646809445662305</v>
      </c>
      <c r="N439" s="99">
        <f t="shared" si="106"/>
        <v>1.4720308727148615E-7</v>
      </c>
      <c r="O439" s="100">
        <f t="shared" si="111"/>
        <v>3.4679912185149072E-7</v>
      </c>
      <c r="P439" s="100">
        <f t="shared" si="112"/>
        <v>8.0963611951171705E-9</v>
      </c>
      <c r="Q439" s="11">
        <v>437</v>
      </c>
      <c r="R439" s="9">
        <f t="shared" si="107"/>
        <v>0.69642399395476084</v>
      </c>
    </row>
    <row r="440" spans="1:18" x14ac:dyDescent="0.25">
      <c r="A440" s="9">
        <f t="shared" si="108"/>
        <v>-2.213882682119863E-2</v>
      </c>
      <c r="B440" s="88">
        <f>IF(Sample5!K446&gt;0,Sample5!K446, )</f>
        <v>2.213882682119863E-2</v>
      </c>
      <c r="C440" s="88">
        <f>IF(Sample5!L446&gt;0,Sample5!L446,"")</f>
        <v>0.69633174430704037</v>
      </c>
      <c r="D440" s="88" t="str">
        <f>IF(Sample5!M446&gt;0,Sample5!M446,)</f>
        <v/>
      </c>
      <c r="E440" s="162">
        <f t="shared" si="99"/>
        <v>0.42213882682119863</v>
      </c>
      <c r="F440" s="162">
        <f t="shared" si="100"/>
        <v>2.1360376884639938E-2</v>
      </c>
      <c r="G440" s="162">
        <f t="shared" si="101"/>
        <v>6.881233552904209E-4</v>
      </c>
      <c r="H440" s="162">
        <f t="shared" si="102"/>
        <v>9.0326581268271311E-5</v>
      </c>
      <c r="I440" s="162">
        <f t="shared" si="103"/>
        <v>2.2048500239930359E-2</v>
      </c>
      <c r="J440" s="162">
        <f t="shared" si="109"/>
        <v>9.0326581268271311E-5</v>
      </c>
      <c r="K440" s="162">
        <f t="shared" si="104"/>
        <v>1.9281689599344567E-6</v>
      </c>
      <c r="L440" s="59">
        <f t="shared" si="105"/>
        <v>0</v>
      </c>
      <c r="M440" s="162">
        <f t="shared" si="110"/>
        <v>0.69646809445662305</v>
      </c>
      <c r="N440" s="99">
        <f t="shared" si="106"/>
        <v>1.8591363291221085E-8</v>
      </c>
      <c r="O440" s="100">
        <f t="shared" si="111"/>
        <v>3.4679912185149072E-7</v>
      </c>
      <c r="P440" s="100">
        <f t="shared" si="112"/>
        <v>8.0963611951171705E-9</v>
      </c>
      <c r="Q440" s="11">
        <v>438</v>
      </c>
      <c r="R440" s="9">
        <f t="shared" si="107"/>
        <v>0.69642399395476084</v>
      </c>
    </row>
    <row r="441" spans="1:18" x14ac:dyDescent="0.25">
      <c r="A441" s="9">
        <f t="shared" si="108"/>
        <v>-2.213882682119863E-2</v>
      </c>
      <c r="B441" s="88">
        <f>IF(Sample5!K447&gt;0,Sample5!K447, )</f>
        <v>2.213882682119863E-2</v>
      </c>
      <c r="C441" s="88">
        <f>IF(Sample5!L447&gt;0,Sample5!L447,"")</f>
        <v>0.69633174430704037</v>
      </c>
      <c r="D441" s="88" t="str">
        <f>IF(Sample5!M447&gt;0,Sample5!M447,)</f>
        <v/>
      </c>
      <c r="E441" s="162">
        <f t="shared" si="99"/>
        <v>0.42213882682119863</v>
      </c>
      <c r="F441" s="162">
        <f t="shared" si="100"/>
        <v>2.1360376884639938E-2</v>
      </c>
      <c r="G441" s="162">
        <f t="shared" si="101"/>
        <v>6.881233552904209E-4</v>
      </c>
      <c r="H441" s="162">
        <f t="shared" si="102"/>
        <v>9.0326581268271311E-5</v>
      </c>
      <c r="I441" s="162">
        <f t="shared" si="103"/>
        <v>2.2048500239930359E-2</v>
      </c>
      <c r="J441" s="162">
        <f t="shared" si="109"/>
        <v>9.0326581268271311E-5</v>
      </c>
      <c r="K441" s="162">
        <f t="shared" si="104"/>
        <v>1.9281689599344567E-6</v>
      </c>
      <c r="L441" s="59">
        <f t="shared" si="105"/>
        <v>0</v>
      </c>
      <c r="M441" s="162">
        <f t="shared" si="110"/>
        <v>0.69646809445662305</v>
      </c>
      <c r="N441" s="99">
        <f t="shared" si="106"/>
        <v>1.8591363291221085E-8</v>
      </c>
      <c r="O441" s="100">
        <f t="shared" si="111"/>
        <v>3.4679912185149072E-7</v>
      </c>
      <c r="P441" s="100">
        <f t="shared" si="112"/>
        <v>8.0963611951171705E-9</v>
      </c>
      <c r="Q441" s="11">
        <v>439</v>
      </c>
      <c r="R441" s="9">
        <f t="shared" si="107"/>
        <v>0.69642399395476084</v>
      </c>
    </row>
    <row r="442" spans="1:18" x14ac:dyDescent="0.25">
      <c r="A442" s="9">
        <f t="shared" si="108"/>
        <v>-2.213882682119863E-2</v>
      </c>
      <c r="B442" s="88">
        <f>IF(Sample5!K448&gt;0,Sample5!K448, )</f>
        <v>2.213882682119863E-2</v>
      </c>
      <c r="C442" s="88">
        <f>IF(Sample5!L448&gt;0,Sample5!L448,"")</f>
        <v>0.69620662860056204</v>
      </c>
      <c r="D442" s="88" t="str">
        <f>IF(Sample5!M448&gt;0,Sample5!M448,)</f>
        <v/>
      </c>
      <c r="E442" s="162">
        <f t="shared" si="99"/>
        <v>0.42213882682119863</v>
      </c>
      <c r="F442" s="162">
        <f t="shared" si="100"/>
        <v>2.1360376884639938E-2</v>
      </c>
      <c r="G442" s="162">
        <f t="shared" si="101"/>
        <v>6.881233552904209E-4</v>
      </c>
      <c r="H442" s="162">
        <f t="shared" si="102"/>
        <v>9.0326581268271311E-5</v>
      </c>
      <c r="I442" s="162">
        <f t="shared" si="103"/>
        <v>2.2048500239930359E-2</v>
      </c>
      <c r="J442" s="162">
        <f t="shared" si="109"/>
        <v>9.0326581268271311E-5</v>
      </c>
      <c r="K442" s="162">
        <f t="shared" si="104"/>
        <v>1.9281689599344567E-6</v>
      </c>
      <c r="L442" s="59">
        <f t="shared" si="105"/>
        <v>0</v>
      </c>
      <c r="M442" s="162">
        <f t="shared" si="110"/>
        <v>0.69646809445662305</v>
      </c>
      <c r="N442" s="99">
        <f t="shared" si="106"/>
        <v>6.8364393885720011E-8</v>
      </c>
      <c r="O442" s="100">
        <f t="shared" si="111"/>
        <v>3.4679912185149072E-7</v>
      </c>
      <c r="P442" s="100">
        <f t="shared" si="112"/>
        <v>8.0963611951171705E-9</v>
      </c>
      <c r="Q442" s="11">
        <v>440</v>
      </c>
      <c r="R442" s="9">
        <f t="shared" si="107"/>
        <v>0.69642399395476084</v>
      </c>
    </row>
    <row r="443" spans="1:18" x14ac:dyDescent="0.25">
      <c r="A443" s="9">
        <f t="shared" si="108"/>
        <v>-2.2072523057134006E-2</v>
      </c>
      <c r="B443" s="88">
        <f>IF(Sample5!K449&gt;0,Sample5!K449, )</f>
        <v>2.2072523057134006E-2</v>
      </c>
      <c r="C443" s="88">
        <f>IF(Sample5!L449&gt;0,Sample5!L449,"")</f>
        <v>0.69633174430704037</v>
      </c>
      <c r="D443" s="88" t="str">
        <f>IF(Sample5!M449&gt;0,Sample5!M449,)</f>
        <v/>
      </c>
      <c r="E443" s="162">
        <f t="shared" si="99"/>
        <v>0.42207252305713405</v>
      </c>
      <c r="F443" s="162">
        <f t="shared" si="100"/>
        <v>2.129693480760364E-2</v>
      </c>
      <c r="G443" s="162">
        <f t="shared" si="101"/>
        <v>6.8555969992416602E-4</v>
      </c>
      <c r="H443" s="162">
        <f t="shared" si="102"/>
        <v>9.002854960619977E-5</v>
      </c>
      <c r="I443" s="162">
        <f t="shared" si="103"/>
        <v>2.1982494507527806E-2</v>
      </c>
      <c r="J443" s="162">
        <f t="shared" si="109"/>
        <v>9.002854960619977E-5</v>
      </c>
      <c r="K443" s="162">
        <f t="shared" si="104"/>
        <v>1.9240588997456296E-6</v>
      </c>
      <c r="L443" s="59">
        <f t="shared" si="105"/>
        <v>0</v>
      </c>
      <c r="M443" s="162">
        <f t="shared" si="110"/>
        <v>0.69646754645356046</v>
      </c>
      <c r="N443" s="99">
        <f t="shared" si="106"/>
        <v>1.8442222999464545E-8</v>
      </c>
      <c r="O443" s="100">
        <f t="shared" si="111"/>
        <v>3.4561672964623244E-7</v>
      </c>
      <c r="P443" s="100">
        <f t="shared" si="112"/>
        <v>8.0430284493404074E-9</v>
      </c>
      <c r="Q443" s="11">
        <v>441</v>
      </c>
      <c r="R443" s="9">
        <f t="shared" si="107"/>
        <v>0.6964235914608683</v>
      </c>
    </row>
    <row r="444" spans="1:18" x14ac:dyDescent="0.25">
      <c r="A444" s="9">
        <f t="shared" si="108"/>
        <v>-2.2072523057134006E-2</v>
      </c>
      <c r="B444" s="88">
        <f>IF(Sample5!K450&gt;0,Sample5!K450, )</f>
        <v>2.2072523057134006E-2</v>
      </c>
      <c r="C444" s="88">
        <f>IF(Sample5!L450&gt;0,Sample5!L450,"")</f>
        <v>0.69620662860056204</v>
      </c>
      <c r="D444" s="88" t="str">
        <f>IF(Sample5!M450&gt;0,Sample5!M450,)</f>
        <v/>
      </c>
      <c r="E444" s="162">
        <f t="shared" si="99"/>
        <v>0.42207252305713405</v>
      </c>
      <c r="F444" s="162">
        <f t="shared" si="100"/>
        <v>2.129693480760364E-2</v>
      </c>
      <c r="G444" s="162">
        <f t="shared" si="101"/>
        <v>6.8555969992416602E-4</v>
      </c>
      <c r="H444" s="162">
        <f t="shared" si="102"/>
        <v>9.002854960619977E-5</v>
      </c>
      <c r="I444" s="162">
        <f t="shared" si="103"/>
        <v>2.1982494507527806E-2</v>
      </c>
      <c r="J444" s="162">
        <f t="shared" si="109"/>
        <v>9.002854960619977E-5</v>
      </c>
      <c r="K444" s="162">
        <f t="shared" si="104"/>
        <v>1.9240588997456296E-6</v>
      </c>
      <c r="L444" s="59">
        <f t="shared" si="105"/>
        <v>0</v>
      </c>
      <c r="M444" s="162">
        <f t="shared" si="110"/>
        <v>0.69646754645356046</v>
      </c>
      <c r="N444" s="99">
        <f t="shared" si="106"/>
        <v>6.8078126013305779E-8</v>
      </c>
      <c r="O444" s="100">
        <f t="shared" si="111"/>
        <v>3.4561672964623244E-7</v>
      </c>
      <c r="P444" s="100">
        <f t="shared" si="112"/>
        <v>8.0430284493404074E-9</v>
      </c>
      <c r="Q444" s="11">
        <v>442</v>
      </c>
      <c r="R444" s="9">
        <f t="shared" si="107"/>
        <v>0.6964235914608683</v>
      </c>
    </row>
    <row r="445" spans="1:18" x14ac:dyDescent="0.25">
      <c r="A445" s="9">
        <f t="shared" si="108"/>
        <v>-2.2072523057134006E-2</v>
      </c>
      <c r="B445" s="88">
        <f>IF(Sample5!K451&gt;0,Sample5!K451, )</f>
        <v>2.2072523057134006E-2</v>
      </c>
      <c r="C445" s="88">
        <f>IF(Sample5!L451&gt;0,Sample5!L451,"")</f>
        <v>0.69608442391140035</v>
      </c>
      <c r="D445" s="88" t="str">
        <f>IF(Sample5!M451&gt;0,Sample5!M451,)</f>
        <v/>
      </c>
      <c r="E445" s="162">
        <f t="shared" si="99"/>
        <v>0.42207252305713405</v>
      </c>
      <c r="F445" s="162">
        <f t="shared" si="100"/>
        <v>2.129693480760364E-2</v>
      </c>
      <c r="G445" s="162">
        <f t="shared" si="101"/>
        <v>6.8555969992416602E-4</v>
      </c>
      <c r="H445" s="162">
        <f t="shared" si="102"/>
        <v>9.002854960619977E-5</v>
      </c>
      <c r="I445" s="162">
        <f t="shared" si="103"/>
        <v>2.1982494507527806E-2</v>
      </c>
      <c r="J445" s="162">
        <f t="shared" si="109"/>
        <v>9.002854960619977E-5</v>
      </c>
      <c r="K445" s="162">
        <f t="shared" si="104"/>
        <v>1.9240588997456296E-6</v>
      </c>
      <c r="L445" s="59">
        <f t="shared" si="105"/>
        <v>0</v>
      </c>
      <c r="M445" s="162">
        <f t="shared" si="110"/>
        <v>0.69646754645356046</v>
      </c>
      <c r="N445" s="99">
        <f t="shared" si="106"/>
        <v>1.467828823112238E-7</v>
      </c>
      <c r="O445" s="100">
        <f t="shared" si="111"/>
        <v>3.4561672964623244E-7</v>
      </c>
      <c r="P445" s="100">
        <f t="shared" si="112"/>
        <v>8.0430284493404074E-9</v>
      </c>
      <c r="Q445" s="11">
        <v>443</v>
      </c>
      <c r="R445" s="9">
        <f t="shared" si="107"/>
        <v>0.6964235914608683</v>
      </c>
    </row>
    <row r="446" spans="1:18" x14ac:dyDescent="0.25">
      <c r="A446" s="9">
        <f t="shared" si="108"/>
        <v>-2.2072523057134006E-2</v>
      </c>
      <c r="B446" s="88">
        <f>IF(Sample5!K452&gt;0,Sample5!K452, )</f>
        <v>2.2072523057134006E-2</v>
      </c>
      <c r="C446" s="88">
        <f>IF(Sample5!L452&gt;0,Sample5!L452,"")</f>
        <v>0.69657303836100182</v>
      </c>
      <c r="D446" s="88" t="str">
        <f>IF(Sample5!M452&gt;0,Sample5!M452,)</f>
        <v/>
      </c>
      <c r="E446" s="162">
        <f t="shared" si="99"/>
        <v>0.42207252305713405</v>
      </c>
      <c r="F446" s="162">
        <f t="shared" si="100"/>
        <v>2.129693480760364E-2</v>
      </c>
      <c r="G446" s="162">
        <f t="shared" si="101"/>
        <v>6.8555969992416602E-4</v>
      </c>
      <c r="H446" s="162">
        <f t="shared" si="102"/>
        <v>9.002854960619977E-5</v>
      </c>
      <c r="I446" s="162">
        <f t="shared" si="103"/>
        <v>2.1982494507527806E-2</v>
      </c>
      <c r="J446" s="162">
        <f t="shared" si="109"/>
        <v>9.002854960619977E-5</v>
      </c>
      <c r="K446" s="162">
        <f t="shared" si="104"/>
        <v>1.9240588997456296E-6</v>
      </c>
      <c r="L446" s="59">
        <f t="shared" si="105"/>
        <v>0</v>
      </c>
      <c r="M446" s="162">
        <f t="shared" si="110"/>
        <v>0.69646754645356046</v>
      </c>
      <c r="N446" s="99">
        <f t="shared" si="106"/>
        <v>1.1128542535615915E-8</v>
      </c>
      <c r="O446" s="100">
        <f t="shared" si="111"/>
        <v>3.4561672964623244E-7</v>
      </c>
      <c r="P446" s="100">
        <f t="shared" si="112"/>
        <v>8.0430284493404074E-9</v>
      </c>
      <c r="Q446" s="11">
        <v>444</v>
      </c>
      <c r="R446" s="9">
        <f t="shared" si="107"/>
        <v>0.6964235914608683</v>
      </c>
    </row>
    <row r="447" spans="1:18" x14ac:dyDescent="0.25">
      <c r="A447" s="9">
        <f t="shared" si="108"/>
        <v>-2.2006219293069191E-2</v>
      </c>
      <c r="B447" s="88">
        <f>IF(Sample5!K453&gt;0,Sample5!K453, )</f>
        <v>2.2006219293069191E-2</v>
      </c>
      <c r="C447" s="88">
        <f>IF(Sample5!L453&gt;0,Sample5!L453,"")</f>
        <v>0.69645371302045933</v>
      </c>
      <c r="D447" s="88" t="str">
        <f>IF(Sample5!M453&gt;0,Sample5!M453,)</f>
        <v/>
      </c>
      <c r="E447" s="162">
        <f t="shared" si="99"/>
        <v>0.4220062192930692</v>
      </c>
      <c r="F447" s="162">
        <f t="shared" si="100"/>
        <v>2.1233483191438217E-2</v>
      </c>
      <c r="G447" s="162">
        <f t="shared" si="101"/>
        <v>6.8300540172281862E-4</v>
      </c>
      <c r="H447" s="162">
        <f t="shared" si="102"/>
        <v>8.9730699908155409E-5</v>
      </c>
      <c r="I447" s="162">
        <f t="shared" si="103"/>
        <v>2.1916488593161036E-2</v>
      </c>
      <c r="J447" s="162">
        <f t="shared" si="109"/>
        <v>8.9730699908155409E-5</v>
      </c>
      <c r="K447" s="162">
        <f t="shared" si="104"/>
        <v>1.919957600245522E-6</v>
      </c>
      <c r="L447" s="59">
        <f t="shared" si="105"/>
        <v>0</v>
      </c>
      <c r="M447" s="162">
        <f t="shared" si="110"/>
        <v>0.69646700000841399</v>
      </c>
      <c r="N447" s="99">
        <f t="shared" si="106"/>
        <v>1.7654404890737999E-10</v>
      </c>
      <c r="O447" s="100">
        <f t="shared" si="111"/>
        <v>3.4443836870199495E-7</v>
      </c>
      <c r="P447" s="100">
        <f t="shared" si="112"/>
        <v>7.9899037519995675E-9</v>
      </c>
      <c r="Q447" s="11">
        <v>445</v>
      </c>
      <c r="R447" s="9">
        <f t="shared" si="107"/>
        <v>0.69642319043605072</v>
      </c>
    </row>
    <row r="448" spans="1:18" x14ac:dyDescent="0.25">
      <c r="A448" s="9">
        <f t="shared" si="108"/>
        <v>-2.2006219293069191E-2</v>
      </c>
      <c r="B448" s="88">
        <f>IF(Sample5!K454&gt;0,Sample5!K454, )</f>
        <v>2.2006219293069191E-2</v>
      </c>
      <c r="C448" s="88">
        <f>IF(Sample5!L454&gt;0,Sample5!L454,"")</f>
        <v>0.6964508015168277</v>
      </c>
      <c r="D448" s="88" t="str">
        <f>IF(Sample5!M454&gt;0,Sample5!M454,)</f>
        <v/>
      </c>
      <c r="E448" s="162">
        <f t="shared" si="99"/>
        <v>0.4220062192930692</v>
      </c>
      <c r="F448" s="162">
        <f t="shared" si="100"/>
        <v>2.1233483191438217E-2</v>
      </c>
      <c r="G448" s="162">
        <f t="shared" si="101"/>
        <v>6.8300540172281862E-4</v>
      </c>
      <c r="H448" s="162">
        <f t="shared" si="102"/>
        <v>8.9730699908155409E-5</v>
      </c>
      <c r="I448" s="162">
        <f t="shared" si="103"/>
        <v>2.1916488593161036E-2</v>
      </c>
      <c r="J448" s="162">
        <f t="shared" si="109"/>
        <v>8.9730699908155409E-5</v>
      </c>
      <c r="K448" s="162">
        <f t="shared" si="104"/>
        <v>1.919957600245522E-6</v>
      </c>
      <c r="L448" s="59">
        <f t="shared" si="105"/>
        <v>0</v>
      </c>
      <c r="M448" s="162">
        <f t="shared" si="110"/>
        <v>0.69646700000841399</v>
      </c>
      <c r="N448" s="99">
        <f t="shared" si="106"/>
        <v>2.6239112967125354E-10</v>
      </c>
      <c r="O448" s="100">
        <f t="shared" si="111"/>
        <v>3.4443836870199495E-7</v>
      </c>
      <c r="P448" s="100">
        <f t="shared" si="112"/>
        <v>7.9899037519995675E-9</v>
      </c>
      <c r="Q448" s="11">
        <v>446</v>
      </c>
      <c r="R448" s="9">
        <f t="shared" si="107"/>
        <v>0.69642319043605072</v>
      </c>
    </row>
    <row r="449" spans="1:18" x14ac:dyDescent="0.25">
      <c r="A449" s="9">
        <f t="shared" si="108"/>
        <v>0</v>
      </c>
      <c r="B449" s="88">
        <f>IF(Sample5!K455&gt;0,Sample5!K455, )</f>
        <v>0</v>
      </c>
      <c r="C449" s="88" t="str">
        <f>IF(Sample5!L455&gt;0,Sample5!L455,"")</f>
        <v/>
      </c>
      <c r="D449" s="88">
        <f>IF(Sample5!M455&gt;0,Sample5!M455,)</f>
        <v>1105.2346080824518</v>
      </c>
      <c r="E449" s="162" t="str">
        <f t="shared" si="99"/>
        <v/>
      </c>
      <c r="F449" s="162" t="str">
        <f t="shared" si="100"/>
        <v/>
      </c>
      <c r="G449" s="162" t="str">
        <f t="shared" si="101"/>
        <v/>
      </c>
      <c r="H449" s="162" t="str">
        <f t="shared" si="102"/>
        <v/>
      </c>
      <c r="I449" s="162" t="e">
        <f t="shared" si="103"/>
        <v>#VALUE!</v>
      </c>
      <c r="J449" s="162" t="e">
        <f t="shared" si="109"/>
        <v>#VALUE!</v>
      </c>
      <c r="K449" s="162" t="str">
        <f t="shared" si="104"/>
        <v/>
      </c>
      <c r="L449" s="59" t="str">
        <f t="shared" si="105"/>
        <v/>
      </c>
      <c r="M449" s="162" t="str">
        <f t="shared" si="110"/>
        <v/>
      </c>
      <c r="N449" s="99" t="str">
        <f t="shared" si="106"/>
        <v/>
      </c>
      <c r="O449" s="100" t="str">
        <f t="shared" si="111"/>
        <v/>
      </c>
      <c r="P449" s="100" t="e">
        <f t="shared" si="112"/>
        <v>#VALUE!</v>
      </c>
      <c r="Q449" s="11">
        <v>447</v>
      </c>
      <c r="R449" s="9" t="str">
        <f t="shared" si="107"/>
        <v/>
      </c>
    </row>
    <row r="450" spans="1:18" x14ac:dyDescent="0.25">
      <c r="A450" s="9">
        <f t="shared" si="108"/>
        <v>0</v>
      </c>
      <c r="B450" s="88">
        <f>IF(Sample5!K456&gt;0,Sample5!K456, )</f>
        <v>0</v>
      </c>
      <c r="C450" s="88" t="str">
        <f>IF(Sample5!L456&gt;0,Sample5!L456,"")</f>
        <v/>
      </c>
      <c r="D450" s="88">
        <f>IF(Sample5!M456&gt;0,Sample5!M456,)</f>
        <v>1105.2346080824518</v>
      </c>
      <c r="E450" s="162" t="str">
        <f t="shared" ref="E450:E513" si="113">IF(OR(B450="",B450=0),"",B450+1/$U$17)</f>
        <v/>
      </c>
      <c r="F450" s="162" t="str">
        <f t="shared" ref="F450:F513" si="114">IF(OR(B450="",B450=0),"",$V$18-(LN(1+EXP(-$S$11*(I450-V$18))))/$S$11)</f>
        <v/>
      </c>
      <c r="G450" s="162" t="str">
        <f t="shared" ref="G450:G513" si="115">IF(OR(B450="",B450=0),"",B450-F450-H450-V$5*K450)</f>
        <v/>
      </c>
      <c r="H450" s="162" t="str">
        <f t="shared" ref="H450:H513" si="116">IF(OR(B450="",B450=0),"",1/2*(B450-V$5*K450+T$11)+1/2*POWER((B450-V$5*K450+T$11)^2-4*V$11*(B450-V$5*K450),0.5))</f>
        <v/>
      </c>
      <c r="I450" s="162" t="e">
        <f t="shared" ref="I450:I513" si="117">B450-H450-V$5*K450</f>
        <v>#VALUE!</v>
      </c>
      <c r="J450" s="162" t="e">
        <f t="shared" si="109"/>
        <v>#VALUE!</v>
      </c>
      <c r="K450" s="162" t="str">
        <f t="shared" ref="K450:K513" si="118">IF(OR(B450="",B450=0),"",LN(1+EXP($U$11*(B450-$U$13)))/$U$11)</f>
        <v/>
      </c>
      <c r="L450" s="59" t="str">
        <f t="shared" ref="L450:L513" si="119">IF(OR(B450="",B450=0),"",-LN(1+EXP($V$15*(B450-$V$13)))/$V$15)</f>
        <v/>
      </c>
      <c r="M450" s="162" t="str">
        <f t="shared" si="110"/>
        <v/>
      </c>
      <c r="N450" s="99" t="str">
        <f t="shared" ref="N450:N513" si="120">IF(OR(B450="",B450=0),"",(M450-C450)*(M450-C450))</f>
        <v/>
      </c>
      <c r="O450" s="100" t="str">
        <f t="shared" si="111"/>
        <v/>
      </c>
      <c r="P450" s="100" t="e">
        <f t="shared" si="112"/>
        <v>#VALUE!</v>
      </c>
      <c r="Q450" s="11">
        <v>448</v>
      </c>
      <c r="R450" s="9" t="str">
        <f t="shared" ref="R450:R513" si="121">IF(OR(B450="",B450=0),"",T$17+T$15*G450)</f>
        <v/>
      </c>
    </row>
    <row r="451" spans="1:18" x14ac:dyDescent="0.25">
      <c r="A451" s="9">
        <f t="shared" ref="A451:A514" si="122">-B451</f>
        <v>0</v>
      </c>
      <c r="B451" s="88">
        <f>IF(Sample5!K457&gt;0,Sample5!K457, )</f>
        <v>0</v>
      </c>
      <c r="C451" s="88" t="str">
        <f>IF(Sample5!L457&gt;0,Sample5!L457,"")</f>
        <v/>
      </c>
      <c r="D451" s="88">
        <f>IF(Sample5!M457&gt;0,Sample5!M457,)</f>
        <v>1105.2346080824518</v>
      </c>
      <c r="E451" s="162" t="str">
        <f t="shared" si="113"/>
        <v/>
      </c>
      <c r="F451" s="162" t="str">
        <f t="shared" si="114"/>
        <v/>
      </c>
      <c r="G451" s="162" t="str">
        <f t="shared" si="115"/>
        <v/>
      </c>
      <c r="H451" s="162" t="str">
        <f t="shared" si="116"/>
        <v/>
      </c>
      <c r="I451" s="162" t="e">
        <f t="shared" si="117"/>
        <v>#VALUE!</v>
      </c>
      <c r="J451" s="162" t="e">
        <f t="shared" ref="J451:J514" si="123">B451-I451-V$5*K451</f>
        <v>#VALUE!</v>
      </c>
      <c r="K451" s="162" t="str">
        <f t="shared" si="118"/>
        <v/>
      </c>
      <c r="L451" s="59" t="str">
        <f t="shared" si="119"/>
        <v/>
      </c>
      <c r="M451" s="162" t="str">
        <f t="shared" ref="M451:M514" si="124">IF(OR(B451="",B451=0),"",$S$15*F451+$T$17+$T$15*G451+$U$15*H451+S$17*(K451+L451))</f>
        <v/>
      </c>
      <c r="N451" s="99" t="str">
        <f t="shared" si="120"/>
        <v/>
      </c>
      <c r="O451" s="100" t="str">
        <f t="shared" ref="O451:O514" si="125">IF(OR(B451="",B451=0),"",1/V$17*LN(1+EXP(V$17*(B451-V$5*K451-T$13))))</f>
        <v/>
      </c>
      <c r="P451" s="100" t="e">
        <f t="shared" ref="P451:P514" si="126">(O451-J451)^2</f>
        <v>#VALUE!</v>
      </c>
      <c r="Q451" s="11">
        <v>449</v>
      </c>
      <c r="R451" s="9" t="str">
        <f t="shared" si="121"/>
        <v/>
      </c>
    </row>
    <row r="452" spans="1:18" x14ac:dyDescent="0.25">
      <c r="A452" s="9">
        <f t="shared" si="122"/>
        <v>0</v>
      </c>
      <c r="B452" s="88">
        <f>IF(Sample5!K458&gt;0,Sample5!K458, )</f>
        <v>0</v>
      </c>
      <c r="C452" s="88" t="str">
        <f>IF(Sample5!L458&gt;0,Sample5!L458,"")</f>
        <v/>
      </c>
      <c r="D452" s="88">
        <f>IF(Sample5!M458&gt;0,Sample5!M458,)</f>
        <v>1105.2346080824518</v>
      </c>
      <c r="E452" s="162" t="str">
        <f t="shared" si="113"/>
        <v/>
      </c>
      <c r="F452" s="162" t="str">
        <f t="shared" si="114"/>
        <v/>
      </c>
      <c r="G452" s="162" t="str">
        <f t="shared" si="115"/>
        <v/>
      </c>
      <c r="H452" s="162" t="str">
        <f t="shared" si="116"/>
        <v/>
      </c>
      <c r="I452" s="162" t="e">
        <f t="shared" si="117"/>
        <v>#VALUE!</v>
      </c>
      <c r="J452" s="162" t="e">
        <f t="shared" si="123"/>
        <v>#VALUE!</v>
      </c>
      <c r="K452" s="162" t="str">
        <f t="shared" si="118"/>
        <v/>
      </c>
      <c r="L452" s="59" t="str">
        <f t="shared" si="119"/>
        <v/>
      </c>
      <c r="M452" s="162" t="str">
        <f t="shared" si="124"/>
        <v/>
      </c>
      <c r="N452" s="99" t="str">
        <f t="shared" si="120"/>
        <v/>
      </c>
      <c r="O452" s="100" t="str">
        <f t="shared" si="125"/>
        <v/>
      </c>
      <c r="P452" s="100" t="e">
        <f t="shared" si="126"/>
        <v>#VALUE!</v>
      </c>
      <c r="Q452" s="11">
        <v>450</v>
      </c>
      <c r="R452" s="9" t="str">
        <f t="shared" si="121"/>
        <v/>
      </c>
    </row>
    <row r="453" spans="1:18" x14ac:dyDescent="0.25">
      <c r="A453" s="9">
        <f t="shared" si="122"/>
        <v>0</v>
      </c>
      <c r="B453" s="88">
        <f>IF(Sample5!K459&gt;0,Sample5!K459, )</f>
        <v>0</v>
      </c>
      <c r="C453" s="88" t="str">
        <f>IF(Sample5!L459&gt;0,Sample5!L459,"")</f>
        <v/>
      </c>
      <c r="D453" s="88">
        <f>IF(Sample5!M459&gt;0,Sample5!M459,)</f>
        <v>1105.2346080824518</v>
      </c>
      <c r="E453" s="162" t="str">
        <f t="shared" si="113"/>
        <v/>
      </c>
      <c r="F453" s="162" t="str">
        <f t="shared" si="114"/>
        <v/>
      </c>
      <c r="G453" s="162" t="str">
        <f t="shared" si="115"/>
        <v/>
      </c>
      <c r="H453" s="162" t="str">
        <f t="shared" si="116"/>
        <v/>
      </c>
      <c r="I453" s="162" t="e">
        <f t="shared" si="117"/>
        <v>#VALUE!</v>
      </c>
      <c r="J453" s="162" t="e">
        <f t="shared" si="123"/>
        <v>#VALUE!</v>
      </c>
      <c r="K453" s="162" t="str">
        <f t="shared" si="118"/>
        <v/>
      </c>
      <c r="L453" s="59" t="str">
        <f t="shared" si="119"/>
        <v/>
      </c>
      <c r="M453" s="162" t="str">
        <f t="shared" si="124"/>
        <v/>
      </c>
      <c r="N453" s="99" t="str">
        <f t="shared" si="120"/>
        <v/>
      </c>
      <c r="O453" s="100" t="str">
        <f t="shared" si="125"/>
        <v/>
      </c>
      <c r="P453" s="100" t="e">
        <f t="shared" si="126"/>
        <v>#VALUE!</v>
      </c>
      <c r="Q453" s="11">
        <v>451</v>
      </c>
      <c r="R453" s="9" t="str">
        <f t="shared" si="121"/>
        <v/>
      </c>
    </row>
    <row r="454" spans="1:18" x14ac:dyDescent="0.25">
      <c r="A454" s="9">
        <f t="shared" si="122"/>
        <v>0</v>
      </c>
      <c r="B454" s="88">
        <f>IF(Sample5!K460&gt;0,Sample5!K460, )</f>
        <v>0</v>
      </c>
      <c r="C454" s="88" t="str">
        <f>IF(Sample5!L460&gt;0,Sample5!L460,"")</f>
        <v/>
      </c>
      <c r="D454" s="88">
        <f>IF(Sample5!M460&gt;0,Sample5!M460,)</f>
        <v>1105.2346080824518</v>
      </c>
      <c r="E454" s="162" t="str">
        <f t="shared" si="113"/>
        <v/>
      </c>
      <c r="F454" s="162" t="str">
        <f t="shared" si="114"/>
        <v/>
      </c>
      <c r="G454" s="162" t="str">
        <f t="shared" si="115"/>
        <v/>
      </c>
      <c r="H454" s="162" t="str">
        <f t="shared" si="116"/>
        <v/>
      </c>
      <c r="I454" s="162" t="e">
        <f t="shared" si="117"/>
        <v>#VALUE!</v>
      </c>
      <c r="J454" s="162" t="e">
        <f t="shared" si="123"/>
        <v>#VALUE!</v>
      </c>
      <c r="K454" s="162" t="str">
        <f t="shared" si="118"/>
        <v/>
      </c>
      <c r="L454" s="59" t="str">
        <f t="shared" si="119"/>
        <v/>
      </c>
      <c r="M454" s="162" t="str">
        <f t="shared" si="124"/>
        <v/>
      </c>
      <c r="N454" s="99" t="str">
        <f t="shared" si="120"/>
        <v/>
      </c>
      <c r="O454" s="100" t="str">
        <f t="shared" si="125"/>
        <v/>
      </c>
      <c r="P454" s="100" t="e">
        <f t="shared" si="126"/>
        <v>#VALUE!</v>
      </c>
      <c r="Q454" s="11">
        <v>452</v>
      </c>
      <c r="R454" s="9" t="str">
        <f t="shared" si="121"/>
        <v/>
      </c>
    </row>
    <row r="455" spans="1:18" x14ac:dyDescent="0.25">
      <c r="A455" s="9">
        <f t="shared" si="122"/>
        <v>0</v>
      </c>
      <c r="B455" s="88">
        <f>IF(Sample5!K461&gt;0,Sample5!K461, )</f>
        <v>0</v>
      </c>
      <c r="C455" s="88" t="str">
        <f>IF(Sample5!L461&gt;0,Sample5!L461,"")</f>
        <v/>
      </c>
      <c r="D455" s="88">
        <f>IF(Sample5!M461&gt;0,Sample5!M461,)</f>
        <v>1105.2346080824518</v>
      </c>
      <c r="E455" s="162" t="str">
        <f t="shared" si="113"/>
        <v/>
      </c>
      <c r="F455" s="162" t="str">
        <f t="shared" si="114"/>
        <v/>
      </c>
      <c r="G455" s="162" t="str">
        <f t="shared" si="115"/>
        <v/>
      </c>
      <c r="H455" s="162" t="str">
        <f t="shared" si="116"/>
        <v/>
      </c>
      <c r="I455" s="162" t="e">
        <f t="shared" si="117"/>
        <v>#VALUE!</v>
      </c>
      <c r="J455" s="162" t="e">
        <f t="shared" si="123"/>
        <v>#VALUE!</v>
      </c>
      <c r="K455" s="162" t="str">
        <f t="shared" si="118"/>
        <v/>
      </c>
      <c r="L455" s="59" t="str">
        <f t="shared" si="119"/>
        <v/>
      </c>
      <c r="M455" s="162" t="str">
        <f t="shared" si="124"/>
        <v/>
      </c>
      <c r="N455" s="99" t="str">
        <f t="shared" si="120"/>
        <v/>
      </c>
      <c r="O455" s="100" t="str">
        <f t="shared" si="125"/>
        <v/>
      </c>
      <c r="P455" s="100" t="e">
        <f t="shared" si="126"/>
        <v>#VALUE!</v>
      </c>
      <c r="Q455" s="11">
        <v>453</v>
      </c>
      <c r="R455" s="9" t="str">
        <f t="shared" si="121"/>
        <v/>
      </c>
    </row>
    <row r="456" spans="1:18" x14ac:dyDescent="0.25">
      <c r="A456" s="9">
        <f t="shared" si="122"/>
        <v>0</v>
      </c>
      <c r="B456" s="88">
        <f>IF(Sample5!K462&gt;0,Sample5!K462, )</f>
        <v>0</v>
      </c>
      <c r="C456" s="88" t="str">
        <f>IF(Sample5!L462&gt;0,Sample5!L462,"")</f>
        <v/>
      </c>
      <c r="D456" s="88">
        <f>IF(Sample5!M462&gt;0,Sample5!M462,)</f>
        <v>1105.2346080824518</v>
      </c>
      <c r="E456" s="162" t="str">
        <f t="shared" si="113"/>
        <v/>
      </c>
      <c r="F456" s="162" t="str">
        <f t="shared" si="114"/>
        <v/>
      </c>
      <c r="G456" s="162" t="str">
        <f t="shared" si="115"/>
        <v/>
      </c>
      <c r="H456" s="162" t="str">
        <f t="shared" si="116"/>
        <v/>
      </c>
      <c r="I456" s="162" t="e">
        <f t="shared" si="117"/>
        <v>#VALUE!</v>
      </c>
      <c r="J456" s="162" t="e">
        <f t="shared" si="123"/>
        <v>#VALUE!</v>
      </c>
      <c r="K456" s="162" t="str">
        <f t="shared" si="118"/>
        <v/>
      </c>
      <c r="L456" s="59" t="str">
        <f t="shared" si="119"/>
        <v/>
      </c>
      <c r="M456" s="162" t="str">
        <f t="shared" si="124"/>
        <v/>
      </c>
      <c r="N456" s="99" t="str">
        <f t="shared" si="120"/>
        <v/>
      </c>
      <c r="O456" s="100" t="str">
        <f t="shared" si="125"/>
        <v/>
      </c>
      <c r="P456" s="100" t="e">
        <f t="shared" si="126"/>
        <v>#VALUE!</v>
      </c>
      <c r="Q456" s="11">
        <v>454</v>
      </c>
      <c r="R456" s="9" t="str">
        <f t="shared" si="121"/>
        <v/>
      </c>
    </row>
    <row r="457" spans="1:18" x14ac:dyDescent="0.25">
      <c r="A457" s="9">
        <f t="shared" si="122"/>
        <v>0</v>
      </c>
      <c r="B457" s="88">
        <f>IF(Sample5!K463&gt;0,Sample5!K463, )</f>
        <v>0</v>
      </c>
      <c r="C457" s="88" t="str">
        <f>IF(Sample5!L463&gt;0,Sample5!L463,"")</f>
        <v/>
      </c>
      <c r="D457" s="88">
        <f>IF(Sample5!M463&gt;0,Sample5!M463,)</f>
        <v>1105.2346080824518</v>
      </c>
      <c r="E457" s="162" t="str">
        <f t="shared" si="113"/>
        <v/>
      </c>
      <c r="F457" s="162" t="str">
        <f t="shared" si="114"/>
        <v/>
      </c>
      <c r="G457" s="162" t="str">
        <f t="shared" si="115"/>
        <v/>
      </c>
      <c r="H457" s="162" t="str">
        <f t="shared" si="116"/>
        <v/>
      </c>
      <c r="I457" s="162" t="e">
        <f t="shared" si="117"/>
        <v>#VALUE!</v>
      </c>
      <c r="J457" s="162" t="e">
        <f t="shared" si="123"/>
        <v>#VALUE!</v>
      </c>
      <c r="K457" s="162" t="str">
        <f t="shared" si="118"/>
        <v/>
      </c>
      <c r="L457" s="59" t="str">
        <f t="shared" si="119"/>
        <v/>
      </c>
      <c r="M457" s="162" t="str">
        <f t="shared" si="124"/>
        <v/>
      </c>
      <c r="N457" s="99" t="str">
        <f t="shared" si="120"/>
        <v/>
      </c>
      <c r="O457" s="100" t="str">
        <f t="shared" si="125"/>
        <v/>
      </c>
      <c r="P457" s="100" t="e">
        <f t="shared" si="126"/>
        <v>#VALUE!</v>
      </c>
      <c r="Q457" s="11">
        <v>455</v>
      </c>
      <c r="R457" s="9" t="str">
        <f t="shared" si="121"/>
        <v/>
      </c>
    </row>
    <row r="458" spans="1:18" x14ac:dyDescent="0.25">
      <c r="A458" s="9">
        <f t="shared" si="122"/>
        <v>0</v>
      </c>
      <c r="B458" s="88">
        <f>IF(Sample5!K464&gt;0,Sample5!K464, )</f>
        <v>0</v>
      </c>
      <c r="C458" s="88" t="str">
        <f>IF(Sample5!L464&gt;0,Sample5!L464,"")</f>
        <v/>
      </c>
      <c r="D458" s="88">
        <f>IF(Sample5!M464&gt;0,Sample5!M464,)</f>
        <v>1105.2346080824518</v>
      </c>
      <c r="E458" s="162" t="str">
        <f t="shared" si="113"/>
        <v/>
      </c>
      <c r="F458" s="162" t="str">
        <f t="shared" si="114"/>
        <v/>
      </c>
      <c r="G458" s="162" t="str">
        <f t="shared" si="115"/>
        <v/>
      </c>
      <c r="H458" s="162" t="str">
        <f t="shared" si="116"/>
        <v/>
      </c>
      <c r="I458" s="162" t="e">
        <f t="shared" si="117"/>
        <v>#VALUE!</v>
      </c>
      <c r="J458" s="162" t="e">
        <f t="shared" si="123"/>
        <v>#VALUE!</v>
      </c>
      <c r="K458" s="162" t="str">
        <f t="shared" si="118"/>
        <v/>
      </c>
      <c r="L458" s="59" t="str">
        <f t="shared" si="119"/>
        <v/>
      </c>
      <c r="M458" s="162" t="str">
        <f t="shared" si="124"/>
        <v/>
      </c>
      <c r="N458" s="99" t="str">
        <f t="shared" si="120"/>
        <v/>
      </c>
      <c r="O458" s="100" t="str">
        <f t="shared" si="125"/>
        <v/>
      </c>
      <c r="P458" s="100" t="e">
        <f t="shared" si="126"/>
        <v>#VALUE!</v>
      </c>
      <c r="Q458" s="11">
        <v>456</v>
      </c>
      <c r="R458" s="9" t="str">
        <f t="shared" si="121"/>
        <v/>
      </c>
    </row>
    <row r="459" spans="1:18" x14ac:dyDescent="0.25">
      <c r="A459" s="9">
        <f t="shared" si="122"/>
        <v>0</v>
      </c>
      <c r="B459" s="88">
        <f>IF(Sample5!K465&gt;0,Sample5!K465, )</f>
        <v>0</v>
      </c>
      <c r="C459" s="88" t="str">
        <f>IF(Sample5!L465&gt;0,Sample5!L465,"")</f>
        <v/>
      </c>
      <c r="D459" s="88">
        <f>IF(Sample5!M465&gt;0,Sample5!M465,)</f>
        <v>1105.2346080824518</v>
      </c>
      <c r="E459" s="162" t="str">
        <f t="shared" si="113"/>
        <v/>
      </c>
      <c r="F459" s="162" t="str">
        <f t="shared" si="114"/>
        <v/>
      </c>
      <c r="G459" s="162" t="str">
        <f t="shared" si="115"/>
        <v/>
      </c>
      <c r="H459" s="162" t="str">
        <f t="shared" si="116"/>
        <v/>
      </c>
      <c r="I459" s="162" t="e">
        <f t="shared" si="117"/>
        <v>#VALUE!</v>
      </c>
      <c r="J459" s="162" t="e">
        <f t="shared" si="123"/>
        <v>#VALUE!</v>
      </c>
      <c r="K459" s="162" t="str">
        <f t="shared" si="118"/>
        <v/>
      </c>
      <c r="L459" s="59" t="str">
        <f t="shared" si="119"/>
        <v/>
      </c>
      <c r="M459" s="162" t="str">
        <f t="shared" si="124"/>
        <v/>
      </c>
      <c r="N459" s="99" t="str">
        <f t="shared" si="120"/>
        <v/>
      </c>
      <c r="O459" s="100" t="str">
        <f t="shared" si="125"/>
        <v/>
      </c>
      <c r="P459" s="100" t="e">
        <f t="shared" si="126"/>
        <v>#VALUE!</v>
      </c>
      <c r="Q459" s="11">
        <v>457</v>
      </c>
      <c r="R459" s="9" t="str">
        <f t="shared" si="121"/>
        <v/>
      </c>
    </row>
    <row r="460" spans="1:18" x14ac:dyDescent="0.25">
      <c r="A460" s="9">
        <f t="shared" si="122"/>
        <v>0</v>
      </c>
      <c r="B460" s="88">
        <f>IF(Sample5!K466&gt;0,Sample5!K466, )</f>
        <v>0</v>
      </c>
      <c r="C460" s="88" t="str">
        <f>IF(Sample5!L466&gt;0,Sample5!L466,"")</f>
        <v/>
      </c>
      <c r="D460" s="88">
        <f>IF(Sample5!M466&gt;0,Sample5!M466,)</f>
        <v>1105.2346080824518</v>
      </c>
      <c r="E460" s="162" t="str">
        <f t="shared" si="113"/>
        <v/>
      </c>
      <c r="F460" s="162" t="str">
        <f t="shared" si="114"/>
        <v/>
      </c>
      <c r="G460" s="162" t="str">
        <f t="shared" si="115"/>
        <v/>
      </c>
      <c r="H460" s="162" t="str">
        <f t="shared" si="116"/>
        <v/>
      </c>
      <c r="I460" s="162" t="e">
        <f t="shared" si="117"/>
        <v>#VALUE!</v>
      </c>
      <c r="J460" s="162" t="e">
        <f t="shared" si="123"/>
        <v>#VALUE!</v>
      </c>
      <c r="K460" s="162" t="str">
        <f t="shared" si="118"/>
        <v/>
      </c>
      <c r="L460" s="59" t="str">
        <f t="shared" si="119"/>
        <v/>
      </c>
      <c r="M460" s="162" t="str">
        <f t="shared" si="124"/>
        <v/>
      </c>
      <c r="N460" s="99" t="str">
        <f t="shared" si="120"/>
        <v/>
      </c>
      <c r="O460" s="100" t="str">
        <f t="shared" si="125"/>
        <v/>
      </c>
      <c r="P460" s="100" t="e">
        <f t="shared" si="126"/>
        <v>#VALUE!</v>
      </c>
      <c r="Q460" s="11">
        <v>458</v>
      </c>
      <c r="R460" s="9" t="str">
        <f t="shared" si="121"/>
        <v/>
      </c>
    </row>
    <row r="461" spans="1:18" x14ac:dyDescent="0.25">
      <c r="A461" s="9">
        <f t="shared" si="122"/>
        <v>0</v>
      </c>
      <c r="B461" s="88">
        <f>IF(Sample5!K467&gt;0,Sample5!K467, )</f>
        <v>0</v>
      </c>
      <c r="C461" s="88" t="str">
        <f>IF(Sample5!L467&gt;0,Sample5!L467,"")</f>
        <v/>
      </c>
      <c r="D461" s="88">
        <f>IF(Sample5!M467&gt;0,Sample5!M467,)</f>
        <v>1105.2346080824518</v>
      </c>
      <c r="E461" s="162" t="str">
        <f t="shared" si="113"/>
        <v/>
      </c>
      <c r="F461" s="162" t="str">
        <f t="shared" si="114"/>
        <v/>
      </c>
      <c r="G461" s="162" t="str">
        <f t="shared" si="115"/>
        <v/>
      </c>
      <c r="H461" s="162" t="str">
        <f t="shared" si="116"/>
        <v/>
      </c>
      <c r="I461" s="162" t="e">
        <f t="shared" si="117"/>
        <v>#VALUE!</v>
      </c>
      <c r="J461" s="162" t="e">
        <f t="shared" si="123"/>
        <v>#VALUE!</v>
      </c>
      <c r="K461" s="162" t="str">
        <f t="shared" si="118"/>
        <v/>
      </c>
      <c r="L461" s="59" t="str">
        <f t="shared" si="119"/>
        <v/>
      </c>
      <c r="M461" s="162" t="str">
        <f t="shared" si="124"/>
        <v/>
      </c>
      <c r="N461" s="99" t="str">
        <f t="shared" si="120"/>
        <v/>
      </c>
      <c r="O461" s="100" t="str">
        <f t="shared" si="125"/>
        <v/>
      </c>
      <c r="P461" s="100" t="e">
        <f t="shared" si="126"/>
        <v>#VALUE!</v>
      </c>
      <c r="Q461" s="11">
        <v>459</v>
      </c>
      <c r="R461" s="9" t="str">
        <f t="shared" si="121"/>
        <v/>
      </c>
    </row>
    <row r="462" spans="1:18" x14ac:dyDescent="0.25">
      <c r="A462" s="9">
        <f t="shared" si="122"/>
        <v>0</v>
      </c>
      <c r="B462" s="88">
        <f>IF(Sample5!K468&gt;0,Sample5!K468, )</f>
        <v>0</v>
      </c>
      <c r="C462" s="88" t="str">
        <f>IF(Sample5!L468&gt;0,Sample5!L468,"")</f>
        <v/>
      </c>
      <c r="D462" s="88">
        <f>IF(Sample5!M468&gt;0,Sample5!M468,)</f>
        <v>1105.2346080824518</v>
      </c>
      <c r="E462" s="162" t="str">
        <f t="shared" si="113"/>
        <v/>
      </c>
      <c r="F462" s="162" t="str">
        <f t="shared" si="114"/>
        <v/>
      </c>
      <c r="G462" s="162" t="str">
        <f t="shared" si="115"/>
        <v/>
      </c>
      <c r="H462" s="162" t="str">
        <f t="shared" si="116"/>
        <v/>
      </c>
      <c r="I462" s="162" t="e">
        <f t="shared" si="117"/>
        <v>#VALUE!</v>
      </c>
      <c r="J462" s="162" t="e">
        <f t="shared" si="123"/>
        <v>#VALUE!</v>
      </c>
      <c r="K462" s="162" t="str">
        <f t="shared" si="118"/>
        <v/>
      </c>
      <c r="L462" s="59" t="str">
        <f t="shared" si="119"/>
        <v/>
      </c>
      <c r="M462" s="162" t="str">
        <f t="shared" si="124"/>
        <v/>
      </c>
      <c r="N462" s="99" t="str">
        <f t="shared" si="120"/>
        <v/>
      </c>
      <c r="O462" s="100" t="str">
        <f t="shared" si="125"/>
        <v/>
      </c>
      <c r="P462" s="100" t="e">
        <f t="shared" si="126"/>
        <v>#VALUE!</v>
      </c>
      <c r="Q462" s="11">
        <v>460</v>
      </c>
      <c r="R462" s="9" t="str">
        <f t="shared" si="121"/>
        <v/>
      </c>
    </row>
    <row r="463" spans="1:18" x14ac:dyDescent="0.25">
      <c r="A463" s="9">
        <f t="shared" si="122"/>
        <v>0</v>
      </c>
      <c r="B463" s="88">
        <f>IF(Sample5!K469&gt;0,Sample5!K469, )</f>
        <v>0</v>
      </c>
      <c r="C463" s="88" t="str">
        <f>IF(Sample5!L469&gt;0,Sample5!L469,"")</f>
        <v/>
      </c>
      <c r="D463" s="88">
        <f>IF(Sample5!M469&gt;0,Sample5!M469,)</f>
        <v>1105.2346080824518</v>
      </c>
      <c r="E463" s="162" t="str">
        <f t="shared" si="113"/>
        <v/>
      </c>
      <c r="F463" s="162" t="str">
        <f t="shared" si="114"/>
        <v/>
      </c>
      <c r="G463" s="162" t="str">
        <f t="shared" si="115"/>
        <v/>
      </c>
      <c r="H463" s="162" t="str">
        <f t="shared" si="116"/>
        <v/>
      </c>
      <c r="I463" s="162" t="e">
        <f t="shared" si="117"/>
        <v>#VALUE!</v>
      </c>
      <c r="J463" s="162" t="e">
        <f t="shared" si="123"/>
        <v>#VALUE!</v>
      </c>
      <c r="K463" s="162" t="str">
        <f t="shared" si="118"/>
        <v/>
      </c>
      <c r="L463" s="59" t="str">
        <f t="shared" si="119"/>
        <v/>
      </c>
      <c r="M463" s="162" t="str">
        <f t="shared" si="124"/>
        <v/>
      </c>
      <c r="N463" s="99" t="str">
        <f t="shared" si="120"/>
        <v/>
      </c>
      <c r="O463" s="100" t="str">
        <f t="shared" si="125"/>
        <v/>
      </c>
      <c r="P463" s="100" t="e">
        <f t="shared" si="126"/>
        <v>#VALUE!</v>
      </c>
      <c r="Q463" s="11">
        <v>461</v>
      </c>
      <c r="R463" s="9" t="str">
        <f t="shared" si="121"/>
        <v/>
      </c>
    </row>
    <row r="464" spans="1:18" x14ac:dyDescent="0.25">
      <c r="A464" s="9">
        <f t="shared" si="122"/>
        <v>0</v>
      </c>
      <c r="B464" s="88">
        <f>IF(Sample5!K470&gt;0,Sample5!K470, )</f>
        <v>0</v>
      </c>
      <c r="C464" s="88" t="str">
        <f>IF(Sample5!L470&gt;0,Sample5!L470,"")</f>
        <v/>
      </c>
      <c r="D464" s="88">
        <f>IF(Sample5!M470&gt;0,Sample5!M470,)</f>
        <v>1105.2346080824518</v>
      </c>
      <c r="E464" s="162" t="str">
        <f t="shared" si="113"/>
        <v/>
      </c>
      <c r="F464" s="162" t="str">
        <f t="shared" si="114"/>
        <v/>
      </c>
      <c r="G464" s="162" t="str">
        <f t="shared" si="115"/>
        <v/>
      </c>
      <c r="H464" s="162" t="str">
        <f t="shared" si="116"/>
        <v/>
      </c>
      <c r="I464" s="162" t="e">
        <f t="shared" si="117"/>
        <v>#VALUE!</v>
      </c>
      <c r="J464" s="162" t="e">
        <f t="shared" si="123"/>
        <v>#VALUE!</v>
      </c>
      <c r="K464" s="162" t="str">
        <f t="shared" si="118"/>
        <v/>
      </c>
      <c r="L464" s="59" t="str">
        <f t="shared" si="119"/>
        <v/>
      </c>
      <c r="M464" s="162" t="str">
        <f t="shared" si="124"/>
        <v/>
      </c>
      <c r="N464" s="99" t="str">
        <f t="shared" si="120"/>
        <v/>
      </c>
      <c r="O464" s="100" t="str">
        <f t="shared" si="125"/>
        <v/>
      </c>
      <c r="P464" s="100" t="e">
        <f t="shared" si="126"/>
        <v>#VALUE!</v>
      </c>
      <c r="Q464" s="11">
        <v>462</v>
      </c>
      <c r="R464" s="9" t="str">
        <f t="shared" si="121"/>
        <v/>
      </c>
    </row>
    <row r="465" spans="1:18" x14ac:dyDescent="0.25">
      <c r="A465" s="9">
        <f t="shared" si="122"/>
        <v>0</v>
      </c>
      <c r="B465" s="88">
        <f>IF(Sample5!K471&gt;0,Sample5!K471, )</f>
        <v>0</v>
      </c>
      <c r="C465" s="88" t="str">
        <f>IF(Sample5!L471&gt;0,Sample5!L471,"")</f>
        <v/>
      </c>
      <c r="D465" s="88">
        <f>IF(Sample5!M471&gt;0,Sample5!M471,)</f>
        <v>1105.2346080824518</v>
      </c>
      <c r="E465" s="162" t="str">
        <f t="shared" si="113"/>
        <v/>
      </c>
      <c r="F465" s="162" t="str">
        <f t="shared" si="114"/>
        <v/>
      </c>
      <c r="G465" s="162" t="str">
        <f t="shared" si="115"/>
        <v/>
      </c>
      <c r="H465" s="162" t="str">
        <f t="shared" si="116"/>
        <v/>
      </c>
      <c r="I465" s="162" t="e">
        <f t="shared" si="117"/>
        <v>#VALUE!</v>
      </c>
      <c r="J465" s="162" t="e">
        <f t="shared" si="123"/>
        <v>#VALUE!</v>
      </c>
      <c r="K465" s="162" t="str">
        <f t="shared" si="118"/>
        <v/>
      </c>
      <c r="L465" s="59" t="str">
        <f t="shared" si="119"/>
        <v/>
      </c>
      <c r="M465" s="162" t="str">
        <f t="shared" si="124"/>
        <v/>
      </c>
      <c r="N465" s="99" t="str">
        <f t="shared" si="120"/>
        <v/>
      </c>
      <c r="O465" s="100" t="str">
        <f t="shared" si="125"/>
        <v/>
      </c>
      <c r="P465" s="100" t="e">
        <f t="shared" si="126"/>
        <v>#VALUE!</v>
      </c>
      <c r="Q465" s="11">
        <v>463</v>
      </c>
      <c r="R465" s="9" t="str">
        <f t="shared" si="121"/>
        <v/>
      </c>
    </row>
    <row r="466" spans="1:18" x14ac:dyDescent="0.25">
      <c r="A466" s="9">
        <f t="shared" si="122"/>
        <v>0</v>
      </c>
      <c r="B466" s="88">
        <f>IF(Sample5!K472&gt;0,Sample5!K472, )</f>
        <v>0</v>
      </c>
      <c r="C466" s="88" t="str">
        <f>IF(Sample5!L472&gt;0,Sample5!L472,"")</f>
        <v/>
      </c>
      <c r="D466" s="88">
        <f>IF(Sample5!M472&gt;0,Sample5!M472,)</f>
        <v>1105.2346080824518</v>
      </c>
      <c r="E466" s="162" t="str">
        <f t="shared" si="113"/>
        <v/>
      </c>
      <c r="F466" s="162" t="str">
        <f t="shared" si="114"/>
        <v/>
      </c>
      <c r="G466" s="162" t="str">
        <f t="shared" si="115"/>
        <v/>
      </c>
      <c r="H466" s="162" t="str">
        <f t="shared" si="116"/>
        <v/>
      </c>
      <c r="I466" s="162" t="e">
        <f t="shared" si="117"/>
        <v>#VALUE!</v>
      </c>
      <c r="J466" s="162" t="e">
        <f t="shared" si="123"/>
        <v>#VALUE!</v>
      </c>
      <c r="K466" s="162" t="str">
        <f t="shared" si="118"/>
        <v/>
      </c>
      <c r="L466" s="59" t="str">
        <f t="shared" si="119"/>
        <v/>
      </c>
      <c r="M466" s="162" t="str">
        <f t="shared" si="124"/>
        <v/>
      </c>
      <c r="N466" s="99" t="str">
        <f t="shared" si="120"/>
        <v/>
      </c>
      <c r="O466" s="100" t="str">
        <f t="shared" si="125"/>
        <v/>
      </c>
      <c r="P466" s="100" t="e">
        <f t="shared" si="126"/>
        <v>#VALUE!</v>
      </c>
      <c r="Q466" s="11">
        <v>464</v>
      </c>
      <c r="R466" s="9" t="str">
        <f t="shared" si="121"/>
        <v/>
      </c>
    </row>
    <row r="467" spans="1:18" x14ac:dyDescent="0.25">
      <c r="A467" s="9">
        <f t="shared" si="122"/>
        <v>0</v>
      </c>
      <c r="B467" s="88">
        <f>IF(Sample5!K473&gt;0,Sample5!K473, )</f>
        <v>0</v>
      </c>
      <c r="C467" s="88" t="str">
        <f>IF(Sample5!L473&gt;0,Sample5!L473,"")</f>
        <v/>
      </c>
      <c r="D467" s="88">
        <f>IF(Sample5!M473&gt;0,Sample5!M473,)</f>
        <v>1105.2346080824518</v>
      </c>
      <c r="E467" s="162" t="str">
        <f t="shared" si="113"/>
        <v/>
      </c>
      <c r="F467" s="162" t="str">
        <f t="shared" si="114"/>
        <v/>
      </c>
      <c r="G467" s="162" t="str">
        <f t="shared" si="115"/>
        <v/>
      </c>
      <c r="H467" s="162" t="str">
        <f t="shared" si="116"/>
        <v/>
      </c>
      <c r="I467" s="162" t="e">
        <f t="shared" si="117"/>
        <v>#VALUE!</v>
      </c>
      <c r="J467" s="162" t="e">
        <f t="shared" si="123"/>
        <v>#VALUE!</v>
      </c>
      <c r="K467" s="162" t="str">
        <f t="shared" si="118"/>
        <v/>
      </c>
      <c r="L467" s="59" t="str">
        <f t="shared" si="119"/>
        <v/>
      </c>
      <c r="M467" s="162" t="str">
        <f t="shared" si="124"/>
        <v/>
      </c>
      <c r="N467" s="99" t="str">
        <f t="shared" si="120"/>
        <v/>
      </c>
      <c r="O467" s="100" t="str">
        <f t="shared" si="125"/>
        <v/>
      </c>
      <c r="P467" s="100" t="e">
        <f t="shared" si="126"/>
        <v>#VALUE!</v>
      </c>
      <c r="Q467" s="11">
        <v>465</v>
      </c>
      <c r="R467" s="9" t="str">
        <f t="shared" si="121"/>
        <v/>
      </c>
    </row>
    <row r="468" spans="1:18" x14ac:dyDescent="0.25">
      <c r="A468" s="9">
        <f t="shared" si="122"/>
        <v>0</v>
      </c>
      <c r="B468" s="88">
        <f>IF(Sample5!K474&gt;0,Sample5!K474, )</f>
        <v>0</v>
      </c>
      <c r="C468" s="88" t="str">
        <f>IF(Sample5!L474&gt;0,Sample5!L474,"")</f>
        <v/>
      </c>
      <c r="D468" s="88">
        <f>IF(Sample5!M474&gt;0,Sample5!M474,)</f>
        <v>1105.2346080824518</v>
      </c>
      <c r="E468" s="162" t="str">
        <f t="shared" si="113"/>
        <v/>
      </c>
      <c r="F468" s="162" t="str">
        <f t="shared" si="114"/>
        <v/>
      </c>
      <c r="G468" s="162" t="str">
        <f t="shared" si="115"/>
        <v/>
      </c>
      <c r="H468" s="162" t="str">
        <f t="shared" si="116"/>
        <v/>
      </c>
      <c r="I468" s="162" t="e">
        <f t="shared" si="117"/>
        <v>#VALUE!</v>
      </c>
      <c r="J468" s="162" t="e">
        <f t="shared" si="123"/>
        <v>#VALUE!</v>
      </c>
      <c r="K468" s="162" t="str">
        <f t="shared" si="118"/>
        <v/>
      </c>
      <c r="L468" s="59" t="str">
        <f t="shared" si="119"/>
        <v/>
      </c>
      <c r="M468" s="162" t="str">
        <f t="shared" si="124"/>
        <v/>
      </c>
      <c r="N468" s="99" t="str">
        <f t="shared" si="120"/>
        <v/>
      </c>
      <c r="O468" s="100" t="str">
        <f t="shared" si="125"/>
        <v/>
      </c>
      <c r="P468" s="100" t="e">
        <f t="shared" si="126"/>
        <v>#VALUE!</v>
      </c>
      <c r="Q468" s="11">
        <v>466</v>
      </c>
      <c r="R468" s="9" t="str">
        <f t="shared" si="121"/>
        <v/>
      </c>
    </row>
    <row r="469" spans="1:18" x14ac:dyDescent="0.25">
      <c r="A469" s="9">
        <f t="shared" si="122"/>
        <v>0</v>
      </c>
      <c r="B469" s="88">
        <f>IF(Sample5!K475&gt;0,Sample5!K475, )</f>
        <v>0</v>
      </c>
      <c r="C469" s="88" t="str">
        <f>IF(Sample5!L475&gt;0,Sample5!L475,"")</f>
        <v/>
      </c>
      <c r="D469" s="88">
        <f>IF(Sample5!M475&gt;0,Sample5!M475,)</f>
        <v>1105.2346080824518</v>
      </c>
      <c r="E469" s="162" t="str">
        <f t="shared" si="113"/>
        <v/>
      </c>
      <c r="F469" s="162" t="str">
        <f t="shared" si="114"/>
        <v/>
      </c>
      <c r="G469" s="162" t="str">
        <f t="shared" si="115"/>
        <v/>
      </c>
      <c r="H469" s="162" t="str">
        <f t="shared" si="116"/>
        <v/>
      </c>
      <c r="I469" s="162" t="e">
        <f t="shared" si="117"/>
        <v>#VALUE!</v>
      </c>
      <c r="J469" s="162" t="e">
        <f t="shared" si="123"/>
        <v>#VALUE!</v>
      </c>
      <c r="K469" s="162" t="str">
        <f t="shared" si="118"/>
        <v/>
      </c>
      <c r="L469" s="59" t="str">
        <f t="shared" si="119"/>
        <v/>
      </c>
      <c r="M469" s="162" t="str">
        <f t="shared" si="124"/>
        <v/>
      </c>
      <c r="N469" s="99" t="str">
        <f t="shared" si="120"/>
        <v/>
      </c>
      <c r="O469" s="100" t="str">
        <f t="shared" si="125"/>
        <v/>
      </c>
      <c r="P469" s="100" t="e">
        <f t="shared" si="126"/>
        <v>#VALUE!</v>
      </c>
      <c r="Q469" s="11">
        <v>467</v>
      </c>
      <c r="R469" s="9" t="str">
        <f t="shared" si="121"/>
        <v/>
      </c>
    </row>
    <row r="470" spans="1:18" x14ac:dyDescent="0.25">
      <c r="A470" s="9">
        <f t="shared" si="122"/>
        <v>0</v>
      </c>
      <c r="B470" s="88">
        <f>IF(Sample5!K476&gt;0,Sample5!K476, )</f>
        <v>0</v>
      </c>
      <c r="C470" s="88" t="str">
        <f>IF(Sample5!L476&gt;0,Sample5!L476,"")</f>
        <v/>
      </c>
      <c r="D470" s="88">
        <f>IF(Sample5!M476&gt;0,Sample5!M476,)</f>
        <v>1105.2346080824518</v>
      </c>
      <c r="E470" s="162" t="str">
        <f t="shared" si="113"/>
        <v/>
      </c>
      <c r="F470" s="162" t="str">
        <f t="shared" si="114"/>
        <v/>
      </c>
      <c r="G470" s="162" t="str">
        <f t="shared" si="115"/>
        <v/>
      </c>
      <c r="H470" s="162" t="str">
        <f t="shared" si="116"/>
        <v/>
      </c>
      <c r="I470" s="162" t="e">
        <f t="shared" si="117"/>
        <v>#VALUE!</v>
      </c>
      <c r="J470" s="162" t="e">
        <f t="shared" si="123"/>
        <v>#VALUE!</v>
      </c>
      <c r="K470" s="162" t="str">
        <f t="shared" si="118"/>
        <v/>
      </c>
      <c r="L470" s="59" t="str">
        <f t="shared" si="119"/>
        <v/>
      </c>
      <c r="M470" s="162" t="str">
        <f t="shared" si="124"/>
        <v/>
      </c>
      <c r="N470" s="99" t="str">
        <f t="shared" si="120"/>
        <v/>
      </c>
      <c r="O470" s="100" t="str">
        <f t="shared" si="125"/>
        <v/>
      </c>
      <c r="P470" s="100" t="e">
        <f t="shared" si="126"/>
        <v>#VALUE!</v>
      </c>
      <c r="Q470" s="11">
        <v>468</v>
      </c>
      <c r="R470" s="9" t="str">
        <f t="shared" si="121"/>
        <v/>
      </c>
    </row>
    <row r="471" spans="1:18" x14ac:dyDescent="0.25">
      <c r="A471" s="9">
        <f t="shared" si="122"/>
        <v>0</v>
      </c>
      <c r="B471" s="88">
        <f>IF(Sample5!K477&gt;0,Sample5!K477, )</f>
        <v>0</v>
      </c>
      <c r="C471" s="88" t="str">
        <f>IF(Sample5!L477&gt;0,Sample5!L477,"")</f>
        <v/>
      </c>
      <c r="D471" s="88">
        <f>IF(Sample5!M477&gt;0,Sample5!M477,)</f>
        <v>1105.2346080824518</v>
      </c>
      <c r="E471" s="162" t="str">
        <f t="shared" si="113"/>
        <v/>
      </c>
      <c r="F471" s="162" t="str">
        <f t="shared" si="114"/>
        <v/>
      </c>
      <c r="G471" s="162" t="str">
        <f t="shared" si="115"/>
        <v/>
      </c>
      <c r="H471" s="162" t="str">
        <f t="shared" si="116"/>
        <v/>
      </c>
      <c r="I471" s="162" t="e">
        <f t="shared" si="117"/>
        <v>#VALUE!</v>
      </c>
      <c r="J471" s="162" t="e">
        <f t="shared" si="123"/>
        <v>#VALUE!</v>
      </c>
      <c r="K471" s="162" t="str">
        <f t="shared" si="118"/>
        <v/>
      </c>
      <c r="L471" s="59" t="str">
        <f t="shared" si="119"/>
        <v/>
      </c>
      <c r="M471" s="162" t="str">
        <f t="shared" si="124"/>
        <v/>
      </c>
      <c r="N471" s="99" t="str">
        <f t="shared" si="120"/>
        <v/>
      </c>
      <c r="O471" s="100" t="str">
        <f t="shared" si="125"/>
        <v/>
      </c>
      <c r="P471" s="100" t="e">
        <f t="shared" si="126"/>
        <v>#VALUE!</v>
      </c>
      <c r="Q471" s="11">
        <v>469</v>
      </c>
      <c r="R471" s="9" t="str">
        <f t="shared" si="121"/>
        <v/>
      </c>
    </row>
    <row r="472" spans="1:18" x14ac:dyDescent="0.25">
      <c r="A472" s="9">
        <f t="shared" si="122"/>
        <v>0</v>
      </c>
      <c r="B472" s="88">
        <f>IF(Sample5!K478&gt;0,Sample5!K478, )</f>
        <v>0</v>
      </c>
      <c r="C472" s="88" t="str">
        <f>IF(Sample5!L478&gt;0,Sample5!L478,"")</f>
        <v/>
      </c>
      <c r="D472" s="88">
        <f>IF(Sample5!M478&gt;0,Sample5!M478,)</f>
        <v>1105.2346080824518</v>
      </c>
      <c r="E472" s="162" t="str">
        <f t="shared" si="113"/>
        <v/>
      </c>
      <c r="F472" s="162" t="str">
        <f t="shared" si="114"/>
        <v/>
      </c>
      <c r="G472" s="162" t="str">
        <f t="shared" si="115"/>
        <v/>
      </c>
      <c r="H472" s="162" t="str">
        <f t="shared" si="116"/>
        <v/>
      </c>
      <c r="I472" s="162" t="e">
        <f t="shared" si="117"/>
        <v>#VALUE!</v>
      </c>
      <c r="J472" s="162" t="e">
        <f t="shared" si="123"/>
        <v>#VALUE!</v>
      </c>
      <c r="K472" s="162" t="str">
        <f t="shared" si="118"/>
        <v/>
      </c>
      <c r="L472" s="59" t="str">
        <f t="shared" si="119"/>
        <v/>
      </c>
      <c r="M472" s="162" t="str">
        <f t="shared" si="124"/>
        <v/>
      </c>
      <c r="N472" s="99" t="str">
        <f t="shared" si="120"/>
        <v/>
      </c>
      <c r="O472" s="100" t="str">
        <f t="shared" si="125"/>
        <v/>
      </c>
      <c r="P472" s="100" t="e">
        <f t="shared" si="126"/>
        <v>#VALUE!</v>
      </c>
      <c r="Q472" s="11">
        <v>470</v>
      </c>
      <c r="R472" s="9" t="str">
        <f t="shared" si="121"/>
        <v/>
      </c>
    </row>
    <row r="473" spans="1:18" x14ac:dyDescent="0.25">
      <c r="A473" s="9">
        <f t="shared" si="122"/>
        <v>0</v>
      </c>
      <c r="B473" s="88">
        <f>IF(Sample5!K479&gt;0,Sample5!K479, )</f>
        <v>0</v>
      </c>
      <c r="C473" s="88" t="str">
        <f>IF(Sample5!L479&gt;0,Sample5!L479,"")</f>
        <v/>
      </c>
      <c r="D473" s="88">
        <f>IF(Sample5!M479&gt;0,Sample5!M479,)</f>
        <v>1105.2346080824518</v>
      </c>
      <c r="E473" s="162" t="str">
        <f t="shared" si="113"/>
        <v/>
      </c>
      <c r="F473" s="162" t="str">
        <f t="shared" si="114"/>
        <v/>
      </c>
      <c r="G473" s="162" t="str">
        <f t="shared" si="115"/>
        <v/>
      </c>
      <c r="H473" s="162" t="str">
        <f t="shared" si="116"/>
        <v/>
      </c>
      <c r="I473" s="162" t="e">
        <f t="shared" si="117"/>
        <v>#VALUE!</v>
      </c>
      <c r="J473" s="162" t="e">
        <f t="shared" si="123"/>
        <v>#VALUE!</v>
      </c>
      <c r="K473" s="162" t="str">
        <f t="shared" si="118"/>
        <v/>
      </c>
      <c r="L473" s="59" t="str">
        <f t="shared" si="119"/>
        <v/>
      </c>
      <c r="M473" s="162" t="str">
        <f t="shared" si="124"/>
        <v/>
      </c>
      <c r="N473" s="99" t="str">
        <f t="shared" si="120"/>
        <v/>
      </c>
      <c r="O473" s="100" t="str">
        <f t="shared" si="125"/>
        <v/>
      </c>
      <c r="P473" s="100" t="e">
        <f t="shared" si="126"/>
        <v>#VALUE!</v>
      </c>
      <c r="Q473" s="11">
        <v>471</v>
      </c>
      <c r="R473" s="9" t="str">
        <f t="shared" si="121"/>
        <v/>
      </c>
    </row>
    <row r="474" spans="1:18" x14ac:dyDescent="0.25">
      <c r="A474" s="9">
        <f t="shared" si="122"/>
        <v>0</v>
      </c>
      <c r="B474" s="88">
        <f>IF(Sample5!K480&gt;0,Sample5!K480, )</f>
        <v>0</v>
      </c>
      <c r="C474" s="88" t="str">
        <f>IF(Sample5!L480&gt;0,Sample5!L480,"")</f>
        <v/>
      </c>
      <c r="D474" s="88">
        <f>IF(Sample5!M480&gt;0,Sample5!M480,)</f>
        <v>1105.2346080824518</v>
      </c>
      <c r="E474" s="162" t="str">
        <f t="shared" si="113"/>
        <v/>
      </c>
      <c r="F474" s="162" t="str">
        <f t="shared" si="114"/>
        <v/>
      </c>
      <c r="G474" s="162" t="str">
        <f t="shared" si="115"/>
        <v/>
      </c>
      <c r="H474" s="162" t="str">
        <f t="shared" si="116"/>
        <v/>
      </c>
      <c r="I474" s="162" t="e">
        <f t="shared" si="117"/>
        <v>#VALUE!</v>
      </c>
      <c r="J474" s="162" t="e">
        <f t="shared" si="123"/>
        <v>#VALUE!</v>
      </c>
      <c r="K474" s="162" t="str">
        <f t="shared" si="118"/>
        <v/>
      </c>
      <c r="L474" s="59" t="str">
        <f t="shared" si="119"/>
        <v/>
      </c>
      <c r="M474" s="162" t="str">
        <f t="shared" si="124"/>
        <v/>
      </c>
      <c r="N474" s="99" t="str">
        <f t="shared" si="120"/>
        <v/>
      </c>
      <c r="O474" s="100" t="str">
        <f t="shared" si="125"/>
        <v/>
      </c>
      <c r="P474" s="100" t="e">
        <f t="shared" si="126"/>
        <v>#VALUE!</v>
      </c>
      <c r="Q474" s="11">
        <v>472</v>
      </c>
      <c r="R474" s="9" t="str">
        <f t="shared" si="121"/>
        <v/>
      </c>
    </row>
    <row r="475" spans="1:18" x14ac:dyDescent="0.25">
      <c r="A475" s="9">
        <f t="shared" si="122"/>
        <v>0</v>
      </c>
      <c r="B475" s="88">
        <f>IF(Sample5!K481&gt;0,Sample5!K481, )</f>
        <v>0</v>
      </c>
      <c r="C475" s="88" t="str">
        <f>IF(Sample5!L481&gt;0,Sample5!L481,"")</f>
        <v/>
      </c>
      <c r="D475" s="88">
        <f>IF(Sample5!M481&gt;0,Sample5!M481,)</f>
        <v>1105.2346080824518</v>
      </c>
      <c r="E475" s="162" t="str">
        <f t="shared" si="113"/>
        <v/>
      </c>
      <c r="F475" s="162" t="str">
        <f t="shared" si="114"/>
        <v/>
      </c>
      <c r="G475" s="162" t="str">
        <f t="shared" si="115"/>
        <v/>
      </c>
      <c r="H475" s="162" t="str">
        <f t="shared" si="116"/>
        <v/>
      </c>
      <c r="I475" s="162" t="e">
        <f t="shared" si="117"/>
        <v>#VALUE!</v>
      </c>
      <c r="J475" s="162" t="e">
        <f t="shared" si="123"/>
        <v>#VALUE!</v>
      </c>
      <c r="K475" s="162" t="str">
        <f t="shared" si="118"/>
        <v/>
      </c>
      <c r="L475" s="59" t="str">
        <f t="shared" si="119"/>
        <v/>
      </c>
      <c r="M475" s="162" t="str">
        <f t="shared" si="124"/>
        <v/>
      </c>
      <c r="N475" s="99" t="str">
        <f t="shared" si="120"/>
        <v/>
      </c>
      <c r="O475" s="100" t="str">
        <f t="shared" si="125"/>
        <v/>
      </c>
      <c r="P475" s="100" t="e">
        <f t="shared" si="126"/>
        <v>#VALUE!</v>
      </c>
      <c r="Q475" s="11">
        <v>473</v>
      </c>
      <c r="R475" s="9" t="str">
        <f t="shared" si="121"/>
        <v/>
      </c>
    </row>
    <row r="476" spans="1:18" x14ac:dyDescent="0.25">
      <c r="A476" s="9">
        <f t="shared" si="122"/>
        <v>0</v>
      </c>
      <c r="B476" s="88">
        <f>IF(Sample5!K482&gt;0,Sample5!K482, )</f>
        <v>0</v>
      </c>
      <c r="C476" s="88" t="str">
        <f>IF(Sample5!L482&gt;0,Sample5!L482,"")</f>
        <v/>
      </c>
      <c r="D476" s="88">
        <f>IF(Sample5!M482&gt;0,Sample5!M482,)</f>
        <v>1105.2346080824518</v>
      </c>
      <c r="E476" s="162" t="str">
        <f t="shared" si="113"/>
        <v/>
      </c>
      <c r="F476" s="162" t="str">
        <f t="shared" si="114"/>
        <v/>
      </c>
      <c r="G476" s="162" t="str">
        <f t="shared" si="115"/>
        <v/>
      </c>
      <c r="H476" s="162" t="str">
        <f t="shared" si="116"/>
        <v/>
      </c>
      <c r="I476" s="162" t="e">
        <f t="shared" si="117"/>
        <v>#VALUE!</v>
      </c>
      <c r="J476" s="162" t="e">
        <f t="shared" si="123"/>
        <v>#VALUE!</v>
      </c>
      <c r="K476" s="162" t="str">
        <f t="shared" si="118"/>
        <v/>
      </c>
      <c r="L476" s="59" t="str">
        <f t="shared" si="119"/>
        <v/>
      </c>
      <c r="M476" s="162" t="str">
        <f t="shared" si="124"/>
        <v/>
      </c>
      <c r="N476" s="99" t="str">
        <f t="shared" si="120"/>
        <v/>
      </c>
      <c r="O476" s="100" t="str">
        <f t="shared" si="125"/>
        <v/>
      </c>
      <c r="P476" s="100" t="e">
        <f t="shared" si="126"/>
        <v>#VALUE!</v>
      </c>
      <c r="Q476" s="11">
        <v>474</v>
      </c>
      <c r="R476" s="9" t="str">
        <f t="shared" si="121"/>
        <v/>
      </c>
    </row>
    <row r="477" spans="1:18" x14ac:dyDescent="0.25">
      <c r="A477" s="9">
        <f t="shared" si="122"/>
        <v>0</v>
      </c>
      <c r="B477" s="88">
        <f>IF(Sample5!K483&gt;0,Sample5!K483, )</f>
        <v>0</v>
      </c>
      <c r="C477" s="88" t="str">
        <f>IF(Sample5!L483&gt;0,Sample5!L483,"")</f>
        <v/>
      </c>
      <c r="D477" s="88">
        <f>IF(Sample5!M483&gt;0,Sample5!M483,)</f>
        <v>1105.2346080824518</v>
      </c>
      <c r="E477" s="162" t="str">
        <f t="shared" si="113"/>
        <v/>
      </c>
      <c r="F477" s="162" t="str">
        <f t="shared" si="114"/>
        <v/>
      </c>
      <c r="G477" s="162" t="str">
        <f t="shared" si="115"/>
        <v/>
      </c>
      <c r="H477" s="162" t="str">
        <f t="shared" si="116"/>
        <v/>
      </c>
      <c r="I477" s="162" t="e">
        <f t="shared" si="117"/>
        <v>#VALUE!</v>
      </c>
      <c r="J477" s="162" t="e">
        <f t="shared" si="123"/>
        <v>#VALUE!</v>
      </c>
      <c r="K477" s="162" t="str">
        <f t="shared" si="118"/>
        <v/>
      </c>
      <c r="L477" s="59" t="str">
        <f t="shared" si="119"/>
        <v/>
      </c>
      <c r="M477" s="162" t="str">
        <f t="shared" si="124"/>
        <v/>
      </c>
      <c r="N477" s="99" t="str">
        <f t="shared" si="120"/>
        <v/>
      </c>
      <c r="O477" s="100" t="str">
        <f t="shared" si="125"/>
        <v/>
      </c>
      <c r="P477" s="100" t="e">
        <f t="shared" si="126"/>
        <v>#VALUE!</v>
      </c>
      <c r="Q477" s="11">
        <v>475</v>
      </c>
      <c r="R477" s="9" t="str">
        <f t="shared" si="121"/>
        <v/>
      </c>
    </row>
    <row r="478" spans="1:18" x14ac:dyDescent="0.25">
      <c r="A478" s="9">
        <f t="shared" si="122"/>
        <v>0</v>
      </c>
      <c r="B478" s="88">
        <f>IF(Sample5!K484&gt;0,Sample5!K484, )</f>
        <v>0</v>
      </c>
      <c r="C478" s="88" t="str">
        <f>IF(Sample5!L484&gt;0,Sample5!L484,"")</f>
        <v/>
      </c>
      <c r="D478" s="88">
        <f>IF(Sample5!M484&gt;0,Sample5!M484,)</f>
        <v>1105.2346080824518</v>
      </c>
      <c r="E478" s="162" t="str">
        <f t="shared" si="113"/>
        <v/>
      </c>
      <c r="F478" s="162" t="str">
        <f t="shared" si="114"/>
        <v/>
      </c>
      <c r="G478" s="162" t="str">
        <f t="shared" si="115"/>
        <v/>
      </c>
      <c r="H478" s="162" t="str">
        <f t="shared" si="116"/>
        <v/>
      </c>
      <c r="I478" s="162" t="e">
        <f t="shared" si="117"/>
        <v>#VALUE!</v>
      </c>
      <c r="J478" s="162" t="e">
        <f t="shared" si="123"/>
        <v>#VALUE!</v>
      </c>
      <c r="K478" s="162" t="str">
        <f t="shared" si="118"/>
        <v/>
      </c>
      <c r="L478" s="59" t="str">
        <f t="shared" si="119"/>
        <v/>
      </c>
      <c r="M478" s="162" t="str">
        <f t="shared" si="124"/>
        <v/>
      </c>
      <c r="N478" s="99" t="str">
        <f t="shared" si="120"/>
        <v/>
      </c>
      <c r="O478" s="100" t="str">
        <f t="shared" si="125"/>
        <v/>
      </c>
      <c r="P478" s="100" t="e">
        <f t="shared" si="126"/>
        <v>#VALUE!</v>
      </c>
      <c r="Q478" s="11">
        <v>476</v>
      </c>
      <c r="R478" s="9" t="str">
        <f t="shared" si="121"/>
        <v/>
      </c>
    </row>
    <row r="479" spans="1:18" x14ac:dyDescent="0.25">
      <c r="A479" s="9">
        <f t="shared" si="122"/>
        <v>0</v>
      </c>
      <c r="B479" s="88">
        <f>IF(Sample5!K485&gt;0,Sample5!K485, )</f>
        <v>0</v>
      </c>
      <c r="C479" s="88" t="str">
        <f>IF(Sample5!L485&gt;0,Sample5!L485,"")</f>
        <v/>
      </c>
      <c r="D479" s="88">
        <f>IF(Sample5!M485&gt;0,Sample5!M485,)</f>
        <v>1105.2346080824518</v>
      </c>
      <c r="E479" s="162" t="str">
        <f t="shared" si="113"/>
        <v/>
      </c>
      <c r="F479" s="162" t="str">
        <f t="shared" si="114"/>
        <v/>
      </c>
      <c r="G479" s="162" t="str">
        <f t="shared" si="115"/>
        <v/>
      </c>
      <c r="H479" s="162" t="str">
        <f t="shared" si="116"/>
        <v/>
      </c>
      <c r="I479" s="162" t="e">
        <f t="shared" si="117"/>
        <v>#VALUE!</v>
      </c>
      <c r="J479" s="162" t="e">
        <f t="shared" si="123"/>
        <v>#VALUE!</v>
      </c>
      <c r="K479" s="162" t="str">
        <f t="shared" si="118"/>
        <v/>
      </c>
      <c r="L479" s="59" t="str">
        <f t="shared" si="119"/>
        <v/>
      </c>
      <c r="M479" s="162" t="str">
        <f t="shared" si="124"/>
        <v/>
      </c>
      <c r="N479" s="99" t="str">
        <f t="shared" si="120"/>
        <v/>
      </c>
      <c r="O479" s="100" t="str">
        <f t="shared" si="125"/>
        <v/>
      </c>
      <c r="P479" s="100" t="e">
        <f t="shared" si="126"/>
        <v>#VALUE!</v>
      </c>
      <c r="Q479" s="11">
        <v>477</v>
      </c>
      <c r="R479" s="9" t="str">
        <f t="shared" si="121"/>
        <v/>
      </c>
    </row>
    <row r="480" spans="1:18" x14ac:dyDescent="0.25">
      <c r="A480" s="9">
        <f t="shared" si="122"/>
        <v>0</v>
      </c>
      <c r="B480" s="88">
        <f>IF(Sample5!K486&gt;0,Sample5!K486, )</f>
        <v>0</v>
      </c>
      <c r="C480" s="88" t="str">
        <f>IF(Sample5!L486&gt;0,Sample5!L486,"")</f>
        <v/>
      </c>
      <c r="D480" s="88">
        <f>IF(Sample5!M486&gt;0,Sample5!M486,)</f>
        <v>1105.2346080824518</v>
      </c>
      <c r="E480" s="162" t="str">
        <f t="shared" si="113"/>
        <v/>
      </c>
      <c r="F480" s="162" t="str">
        <f t="shared" si="114"/>
        <v/>
      </c>
      <c r="G480" s="162" t="str">
        <f t="shared" si="115"/>
        <v/>
      </c>
      <c r="H480" s="162" t="str">
        <f t="shared" si="116"/>
        <v/>
      </c>
      <c r="I480" s="162" t="e">
        <f t="shared" si="117"/>
        <v>#VALUE!</v>
      </c>
      <c r="J480" s="162" t="e">
        <f t="shared" si="123"/>
        <v>#VALUE!</v>
      </c>
      <c r="K480" s="162" t="str">
        <f t="shared" si="118"/>
        <v/>
      </c>
      <c r="L480" s="59" t="str">
        <f t="shared" si="119"/>
        <v/>
      </c>
      <c r="M480" s="162" t="str">
        <f t="shared" si="124"/>
        <v/>
      </c>
      <c r="N480" s="99" t="str">
        <f t="shared" si="120"/>
        <v/>
      </c>
      <c r="O480" s="100" t="str">
        <f t="shared" si="125"/>
        <v/>
      </c>
      <c r="P480" s="100" t="e">
        <f t="shared" si="126"/>
        <v>#VALUE!</v>
      </c>
      <c r="Q480" s="11">
        <v>478</v>
      </c>
      <c r="R480" s="9" t="str">
        <f t="shared" si="121"/>
        <v/>
      </c>
    </row>
    <row r="481" spans="1:18" x14ac:dyDescent="0.25">
      <c r="A481" s="9">
        <f t="shared" si="122"/>
        <v>0</v>
      </c>
      <c r="B481" s="88">
        <f>IF(Sample5!K487&gt;0,Sample5!K487, )</f>
        <v>0</v>
      </c>
      <c r="C481" s="88" t="str">
        <f>IF(Sample5!L487&gt;0,Sample5!L487,"")</f>
        <v/>
      </c>
      <c r="D481" s="88">
        <f>IF(Sample5!M487&gt;0,Sample5!M487,)</f>
        <v>1105.2346080824518</v>
      </c>
      <c r="E481" s="162" t="str">
        <f t="shared" si="113"/>
        <v/>
      </c>
      <c r="F481" s="162" t="str">
        <f t="shared" si="114"/>
        <v/>
      </c>
      <c r="G481" s="162" t="str">
        <f t="shared" si="115"/>
        <v/>
      </c>
      <c r="H481" s="162" t="str">
        <f t="shared" si="116"/>
        <v/>
      </c>
      <c r="I481" s="162" t="e">
        <f t="shared" si="117"/>
        <v>#VALUE!</v>
      </c>
      <c r="J481" s="162" t="e">
        <f t="shared" si="123"/>
        <v>#VALUE!</v>
      </c>
      <c r="K481" s="162" t="str">
        <f t="shared" si="118"/>
        <v/>
      </c>
      <c r="L481" s="59" t="str">
        <f t="shared" si="119"/>
        <v/>
      </c>
      <c r="M481" s="162" t="str">
        <f t="shared" si="124"/>
        <v/>
      </c>
      <c r="N481" s="99" t="str">
        <f t="shared" si="120"/>
        <v/>
      </c>
      <c r="O481" s="100" t="str">
        <f t="shared" si="125"/>
        <v/>
      </c>
      <c r="P481" s="100" t="e">
        <f t="shared" si="126"/>
        <v>#VALUE!</v>
      </c>
      <c r="Q481" s="11">
        <v>479</v>
      </c>
      <c r="R481" s="9" t="str">
        <f t="shared" si="121"/>
        <v/>
      </c>
    </row>
    <row r="482" spans="1:18" x14ac:dyDescent="0.25">
      <c r="A482" s="9">
        <f t="shared" si="122"/>
        <v>0</v>
      </c>
      <c r="B482" s="88">
        <f>IF(Sample5!K488&gt;0,Sample5!K488, )</f>
        <v>0</v>
      </c>
      <c r="C482" s="88" t="str">
        <f>IF(Sample5!L488&gt;0,Sample5!L488,"")</f>
        <v/>
      </c>
      <c r="D482" s="88">
        <f>IF(Sample5!M488&gt;0,Sample5!M488,)</f>
        <v>1105.2346080824518</v>
      </c>
      <c r="E482" s="162" t="str">
        <f t="shared" si="113"/>
        <v/>
      </c>
      <c r="F482" s="162" t="str">
        <f t="shared" si="114"/>
        <v/>
      </c>
      <c r="G482" s="162" t="str">
        <f t="shared" si="115"/>
        <v/>
      </c>
      <c r="H482" s="162" t="str">
        <f t="shared" si="116"/>
        <v/>
      </c>
      <c r="I482" s="162" t="e">
        <f t="shared" si="117"/>
        <v>#VALUE!</v>
      </c>
      <c r="J482" s="162" t="e">
        <f t="shared" si="123"/>
        <v>#VALUE!</v>
      </c>
      <c r="K482" s="162" t="str">
        <f t="shared" si="118"/>
        <v/>
      </c>
      <c r="L482" s="59" t="str">
        <f t="shared" si="119"/>
        <v/>
      </c>
      <c r="M482" s="162" t="str">
        <f t="shared" si="124"/>
        <v/>
      </c>
      <c r="N482" s="99" t="str">
        <f t="shared" si="120"/>
        <v/>
      </c>
      <c r="O482" s="100" t="str">
        <f t="shared" si="125"/>
        <v/>
      </c>
      <c r="P482" s="100" t="e">
        <f t="shared" si="126"/>
        <v>#VALUE!</v>
      </c>
      <c r="Q482" s="11">
        <v>480</v>
      </c>
      <c r="R482" s="9" t="str">
        <f t="shared" si="121"/>
        <v/>
      </c>
    </row>
    <row r="483" spans="1:18" x14ac:dyDescent="0.25">
      <c r="A483" s="9">
        <f t="shared" si="122"/>
        <v>0</v>
      </c>
      <c r="B483" s="88">
        <f>IF(Sample5!K489&gt;0,Sample5!K489, )</f>
        <v>0</v>
      </c>
      <c r="C483" s="88" t="str">
        <f>IF(Sample5!L489&gt;0,Sample5!L489,"")</f>
        <v/>
      </c>
      <c r="D483" s="88">
        <f>IF(Sample5!M489&gt;0,Sample5!M489,)</f>
        <v>1105.2346080824518</v>
      </c>
      <c r="E483" s="162" t="str">
        <f t="shared" si="113"/>
        <v/>
      </c>
      <c r="F483" s="162" t="str">
        <f t="shared" si="114"/>
        <v/>
      </c>
      <c r="G483" s="162" t="str">
        <f t="shared" si="115"/>
        <v/>
      </c>
      <c r="H483" s="162" t="str">
        <f t="shared" si="116"/>
        <v/>
      </c>
      <c r="I483" s="162" t="e">
        <f t="shared" si="117"/>
        <v>#VALUE!</v>
      </c>
      <c r="J483" s="162" t="e">
        <f t="shared" si="123"/>
        <v>#VALUE!</v>
      </c>
      <c r="K483" s="162" t="str">
        <f t="shared" si="118"/>
        <v/>
      </c>
      <c r="L483" s="59" t="str">
        <f t="shared" si="119"/>
        <v/>
      </c>
      <c r="M483" s="162" t="str">
        <f t="shared" si="124"/>
        <v/>
      </c>
      <c r="N483" s="99" t="str">
        <f t="shared" si="120"/>
        <v/>
      </c>
      <c r="O483" s="100" t="str">
        <f t="shared" si="125"/>
        <v/>
      </c>
      <c r="P483" s="100" t="e">
        <f t="shared" si="126"/>
        <v>#VALUE!</v>
      </c>
      <c r="Q483" s="11">
        <v>481</v>
      </c>
      <c r="R483" s="9" t="str">
        <f t="shared" si="121"/>
        <v/>
      </c>
    </row>
    <row r="484" spans="1:18" x14ac:dyDescent="0.25">
      <c r="A484" s="9">
        <f t="shared" si="122"/>
        <v>0</v>
      </c>
      <c r="B484" s="88">
        <f>IF(Sample5!K490&gt;0,Sample5!K490, )</f>
        <v>0</v>
      </c>
      <c r="C484" s="88" t="str">
        <f>IF(Sample5!L490&gt;0,Sample5!L490,"")</f>
        <v/>
      </c>
      <c r="D484" s="88">
        <f>IF(Sample5!M490&gt;0,Sample5!M490,)</f>
        <v>1105.2346080824518</v>
      </c>
      <c r="E484" s="162" t="str">
        <f t="shared" si="113"/>
        <v/>
      </c>
      <c r="F484" s="162" t="str">
        <f t="shared" si="114"/>
        <v/>
      </c>
      <c r="G484" s="162" t="str">
        <f t="shared" si="115"/>
        <v/>
      </c>
      <c r="H484" s="162" t="str">
        <f t="shared" si="116"/>
        <v/>
      </c>
      <c r="I484" s="162" t="e">
        <f t="shared" si="117"/>
        <v>#VALUE!</v>
      </c>
      <c r="J484" s="162" t="e">
        <f t="shared" si="123"/>
        <v>#VALUE!</v>
      </c>
      <c r="K484" s="162" t="str">
        <f t="shared" si="118"/>
        <v/>
      </c>
      <c r="L484" s="59" t="str">
        <f t="shared" si="119"/>
        <v/>
      </c>
      <c r="M484" s="162" t="str">
        <f t="shared" si="124"/>
        <v/>
      </c>
      <c r="N484" s="99" t="str">
        <f t="shared" si="120"/>
        <v/>
      </c>
      <c r="O484" s="100" t="str">
        <f t="shared" si="125"/>
        <v/>
      </c>
      <c r="P484" s="100" t="e">
        <f t="shared" si="126"/>
        <v>#VALUE!</v>
      </c>
      <c r="Q484" s="11">
        <v>482</v>
      </c>
      <c r="R484" s="9" t="str">
        <f t="shared" si="121"/>
        <v/>
      </c>
    </row>
    <row r="485" spans="1:18" x14ac:dyDescent="0.25">
      <c r="A485" s="9">
        <f t="shared" si="122"/>
        <v>0</v>
      </c>
      <c r="B485" s="88">
        <f>IF(Sample5!K491&gt;0,Sample5!K491, )</f>
        <v>0</v>
      </c>
      <c r="C485" s="88" t="str">
        <f>IF(Sample5!L491&gt;0,Sample5!L491,"")</f>
        <v/>
      </c>
      <c r="D485" s="88">
        <f>IF(Sample5!M491&gt;0,Sample5!M491,)</f>
        <v>1105.2346080824518</v>
      </c>
      <c r="E485" s="162" t="str">
        <f t="shared" si="113"/>
        <v/>
      </c>
      <c r="F485" s="162" t="str">
        <f t="shared" si="114"/>
        <v/>
      </c>
      <c r="G485" s="162" t="str">
        <f t="shared" si="115"/>
        <v/>
      </c>
      <c r="H485" s="162" t="str">
        <f t="shared" si="116"/>
        <v/>
      </c>
      <c r="I485" s="162" t="e">
        <f t="shared" si="117"/>
        <v>#VALUE!</v>
      </c>
      <c r="J485" s="162" t="e">
        <f t="shared" si="123"/>
        <v>#VALUE!</v>
      </c>
      <c r="K485" s="162" t="str">
        <f t="shared" si="118"/>
        <v/>
      </c>
      <c r="L485" s="59" t="str">
        <f t="shared" si="119"/>
        <v/>
      </c>
      <c r="M485" s="162" t="str">
        <f t="shared" si="124"/>
        <v/>
      </c>
      <c r="N485" s="99" t="str">
        <f t="shared" si="120"/>
        <v/>
      </c>
      <c r="O485" s="100" t="str">
        <f t="shared" si="125"/>
        <v/>
      </c>
      <c r="P485" s="100" t="e">
        <f t="shared" si="126"/>
        <v>#VALUE!</v>
      </c>
      <c r="Q485" s="11">
        <v>483</v>
      </c>
      <c r="R485" s="9" t="str">
        <f t="shared" si="121"/>
        <v/>
      </c>
    </row>
    <row r="486" spans="1:18" x14ac:dyDescent="0.25">
      <c r="A486" s="9">
        <f t="shared" si="122"/>
        <v>0</v>
      </c>
      <c r="B486" s="88">
        <f>IF(Sample5!K492&gt;0,Sample5!K492, )</f>
        <v>0</v>
      </c>
      <c r="C486" s="88" t="str">
        <f>IF(Sample5!L492&gt;0,Sample5!L492,"")</f>
        <v/>
      </c>
      <c r="D486" s="88">
        <f>IF(Sample5!M492&gt;0,Sample5!M492,)</f>
        <v>1105.2346080824518</v>
      </c>
      <c r="E486" s="162" t="str">
        <f t="shared" si="113"/>
        <v/>
      </c>
      <c r="F486" s="162" t="str">
        <f t="shared" si="114"/>
        <v/>
      </c>
      <c r="G486" s="162" t="str">
        <f t="shared" si="115"/>
        <v/>
      </c>
      <c r="H486" s="162" t="str">
        <f t="shared" si="116"/>
        <v/>
      </c>
      <c r="I486" s="162" t="e">
        <f t="shared" si="117"/>
        <v>#VALUE!</v>
      </c>
      <c r="J486" s="162" t="e">
        <f t="shared" si="123"/>
        <v>#VALUE!</v>
      </c>
      <c r="K486" s="162" t="str">
        <f t="shared" si="118"/>
        <v/>
      </c>
      <c r="L486" s="59" t="str">
        <f t="shared" si="119"/>
        <v/>
      </c>
      <c r="M486" s="162" t="str">
        <f t="shared" si="124"/>
        <v/>
      </c>
      <c r="N486" s="99" t="str">
        <f t="shared" si="120"/>
        <v/>
      </c>
      <c r="O486" s="100" t="str">
        <f t="shared" si="125"/>
        <v/>
      </c>
      <c r="P486" s="100" t="e">
        <f t="shared" si="126"/>
        <v>#VALUE!</v>
      </c>
      <c r="Q486" s="11">
        <v>484</v>
      </c>
      <c r="R486" s="9" t="str">
        <f t="shared" si="121"/>
        <v/>
      </c>
    </row>
    <row r="487" spans="1:18" x14ac:dyDescent="0.25">
      <c r="A487" s="9">
        <f t="shared" si="122"/>
        <v>0</v>
      </c>
      <c r="B487" s="88">
        <f>IF(Sample5!K493&gt;0,Sample5!K493, )</f>
        <v>0</v>
      </c>
      <c r="C487" s="88" t="str">
        <f>IF(Sample5!L493&gt;0,Sample5!L493,"")</f>
        <v/>
      </c>
      <c r="D487" s="88">
        <f>IF(Sample5!M493&gt;0,Sample5!M493,)</f>
        <v>1105.2346080824518</v>
      </c>
      <c r="E487" s="162" t="str">
        <f t="shared" si="113"/>
        <v/>
      </c>
      <c r="F487" s="162" t="str">
        <f t="shared" si="114"/>
        <v/>
      </c>
      <c r="G487" s="162" t="str">
        <f t="shared" si="115"/>
        <v/>
      </c>
      <c r="H487" s="162" t="str">
        <f t="shared" si="116"/>
        <v/>
      </c>
      <c r="I487" s="162" t="e">
        <f t="shared" si="117"/>
        <v>#VALUE!</v>
      </c>
      <c r="J487" s="162" t="e">
        <f t="shared" si="123"/>
        <v>#VALUE!</v>
      </c>
      <c r="K487" s="162" t="str">
        <f t="shared" si="118"/>
        <v/>
      </c>
      <c r="L487" s="59" t="str">
        <f t="shared" si="119"/>
        <v/>
      </c>
      <c r="M487" s="162" t="str">
        <f t="shared" si="124"/>
        <v/>
      </c>
      <c r="N487" s="99" t="str">
        <f t="shared" si="120"/>
        <v/>
      </c>
      <c r="O487" s="100" t="str">
        <f t="shared" si="125"/>
        <v/>
      </c>
      <c r="P487" s="100" t="e">
        <f t="shared" si="126"/>
        <v>#VALUE!</v>
      </c>
      <c r="Q487" s="11">
        <v>485</v>
      </c>
      <c r="R487" s="9" t="str">
        <f t="shared" si="121"/>
        <v/>
      </c>
    </row>
    <row r="488" spans="1:18" x14ac:dyDescent="0.25">
      <c r="A488" s="9">
        <f t="shared" si="122"/>
        <v>0</v>
      </c>
      <c r="B488" s="88">
        <f>IF(Sample5!K494&gt;0,Sample5!K494, )</f>
        <v>0</v>
      </c>
      <c r="C488" s="88" t="str">
        <f>IF(Sample5!L494&gt;0,Sample5!L494,"")</f>
        <v/>
      </c>
      <c r="D488" s="88">
        <f>IF(Sample5!M494&gt;0,Sample5!M494,)</f>
        <v>1105.2346080824518</v>
      </c>
      <c r="E488" s="162" t="str">
        <f t="shared" si="113"/>
        <v/>
      </c>
      <c r="F488" s="162" t="str">
        <f t="shared" si="114"/>
        <v/>
      </c>
      <c r="G488" s="162" t="str">
        <f t="shared" si="115"/>
        <v/>
      </c>
      <c r="H488" s="162" t="str">
        <f t="shared" si="116"/>
        <v/>
      </c>
      <c r="I488" s="162" t="e">
        <f t="shared" si="117"/>
        <v>#VALUE!</v>
      </c>
      <c r="J488" s="162" t="e">
        <f t="shared" si="123"/>
        <v>#VALUE!</v>
      </c>
      <c r="K488" s="162" t="str">
        <f t="shared" si="118"/>
        <v/>
      </c>
      <c r="L488" s="59" t="str">
        <f t="shared" si="119"/>
        <v/>
      </c>
      <c r="M488" s="162" t="str">
        <f t="shared" si="124"/>
        <v/>
      </c>
      <c r="N488" s="99" t="str">
        <f t="shared" si="120"/>
        <v/>
      </c>
      <c r="O488" s="100" t="str">
        <f t="shared" si="125"/>
        <v/>
      </c>
      <c r="P488" s="100" t="e">
        <f t="shared" si="126"/>
        <v>#VALUE!</v>
      </c>
      <c r="Q488" s="11">
        <v>486</v>
      </c>
      <c r="R488" s="9" t="str">
        <f t="shared" si="121"/>
        <v/>
      </c>
    </row>
    <row r="489" spans="1:18" x14ac:dyDescent="0.25">
      <c r="A489" s="9">
        <f t="shared" si="122"/>
        <v>0</v>
      </c>
      <c r="B489" s="88">
        <f>IF(Sample5!K495&gt;0,Sample5!K495, )</f>
        <v>0</v>
      </c>
      <c r="C489" s="88" t="str">
        <f>IF(Sample5!L495&gt;0,Sample5!L495,"")</f>
        <v/>
      </c>
      <c r="D489" s="88">
        <f>IF(Sample5!M495&gt;0,Sample5!M495,)</f>
        <v>1105.2346080824518</v>
      </c>
      <c r="E489" s="162" t="str">
        <f t="shared" si="113"/>
        <v/>
      </c>
      <c r="F489" s="162" t="str">
        <f t="shared" si="114"/>
        <v/>
      </c>
      <c r="G489" s="162" t="str">
        <f t="shared" si="115"/>
        <v/>
      </c>
      <c r="H489" s="162" t="str">
        <f t="shared" si="116"/>
        <v/>
      </c>
      <c r="I489" s="162" t="e">
        <f t="shared" si="117"/>
        <v>#VALUE!</v>
      </c>
      <c r="J489" s="162" t="e">
        <f t="shared" si="123"/>
        <v>#VALUE!</v>
      </c>
      <c r="K489" s="162" t="str">
        <f t="shared" si="118"/>
        <v/>
      </c>
      <c r="L489" s="59" t="str">
        <f t="shared" si="119"/>
        <v/>
      </c>
      <c r="M489" s="162" t="str">
        <f t="shared" si="124"/>
        <v/>
      </c>
      <c r="N489" s="99" t="str">
        <f t="shared" si="120"/>
        <v/>
      </c>
      <c r="O489" s="100" t="str">
        <f t="shared" si="125"/>
        <v/>
      </c>
      <c r="P489" s="100" t="e">
        <f t="shared" si="126"/>
        <v>#VALUE!</v>
      </c>
      <c r="Q489" s="11">
        <v>487</v>
      </c>
      <c r="R489" s="9" t="str">
        <f t="shared" si="121"/>
        <v/>
      </c>
    </row>
    <row r="490" spans="1:18" x14ac:dyDescent="0.25">
      <c r="A490" s="9">
        <f t="shared" si="122"/>
        <v>0</v>
      </c>
      <c r="B490" s="88">
        <f>IF(Sample5!K496&gt;0,Sample5!K496, )</f>
        <v>0</v>
      </c>
      <c r="C490" s="88" t="str">
        <f>IF(Sample5!L496&gt;0,Sample5!L496,"")</f>
        <v/>
      </c>
      <c r="D490" s="88">
        <f>IF(Sample5!M496&gt;0,Sample5!M496,)</f>
        <v>1105.2346080824518</v>
      </c>
      <c r="E490" s="162" t="str">
        <f t="shared" si="113"/>
        <v/>
      </c>
      <c r="F490" s="162" t="str">
        <f t="shared" si="114"/>
        <v/>
      </c>
      <c r="G490" s="162" t="str">
        <f t="shared" si="115"/>
        <v/>
      </c>
      <c r="H490" s="162" t="str">
        <f t="shared" si="116"/>
        <v/>
      </c>
      <c r="I490" s="162" t="e">
        <f t="shared" si="117"/>
        <v>#VALUE!</v>
      </c>
      <c r="J490" s="162" t="e">
        <f t="shared" si="123"/>
        <v>#VALUE!</v>
      </c>
      <c r="K490" s="162" t="str">
        <f t="shared" si="118"/>
        <v/>
      </c>
      <c r="L490" s="59" t="str">
        <f t="shared" si="119"/>
        <v/>
      </c>
      <c r="M490" s="162" t="str">
        <f t="shared" si="124"/>
        <v/>
      </c>
      <c r="N490" s="99" t="str">
        <f t="shared" si="120"/>
        <v/>
      </c>
      <c r="O490" s="100" t="str">
        <f t="shared" si="125"/>
        <v/>
      </c>
      <c r="P490" s="100" t="e">
        <f t="shared" si="126"/>
        <v>#VALUE!</v>
      </c>
      <c r="Q490" s="11">
        <v>488</v>
      </c>
      <c r="R490" s="9" t="str">
        <f t="shared" si="121"/>
        <v/>
      </c>
    </row>
    <row r="491" spans="1:18" x14ac:dyDescent="0.25">
      <c r="A491" s="9">
        <f t="shared" si="122"/>
        <v>0</v>
      </c>
      <c r="B491" s="88">
        <f>IF(Sample5!K497&gt;0,Sample5!K497, )</f>
        <v>0</v>
      </c>
      <c r="C491" s="88" t="str">
        <f>IF(Sample5!L497&gt;0,Sample5!L497,"")</f>
        <v/>
      </c>
      <c r="D491" s="88">
        <f>IF(Sample5!M497&gt;0,Sample5!M497,)</f>
        <v>1105.2346080824518</v>
      </c>
      <c r="E491" s="162" t="str">
        <f t="shared" si="113"/>
        <v/>
      </c>
      <c r="F491" s="162" t="str">
        <f t="shared" si="114"/>
        <v/>
      </c>
      <c r="G491" s="162" t="str">
        <f t="shared" si="115"/>
        <v/>
      </c>
      <c r="H491" s="162" t="str">
        <f t="shared" si="116"/>
        <v/>
      </c>
      <c r="I491" s="162" t="e">
        <f t="shared" si="117"/>
        <v>#VALUE!</v>
      </c>
      <c r="J491" s="162" t="e">
        <f t="shared" si="123"/>
        <v>#VALUE!</v>
      </c>
      <c r="K491" s="162" t="str">
        <f t="shared" si="118"/>
        <v/>
      </c>
      <c r="L491" s="59" t="str">
        <f t="shared" si="119"/>
        <v/>
      </c>
      <c r="M491" s="162" t="str">
        <f t="shared" si="124"/>
        <v/>
      </c>
      <c r="N491" s="99" t="str">
        <f t="shared" si="120"/>
        <v/>
      </c>
      <c r="O491" s="100" t="str">
        <f t="shared" si="125"/>
        <v/>
      </c>
      <c r="P491" s="100" t="e">
        <f t="shared" si="126"/>
        <v>#VALUE!</v>
      </c>
      <c r="Q491" s="11">
        <v>489</v>
      </c>
      <c r="R491" s="9" t="str">
        <f t="shared" si="121"/>
        <v/>
      </c>
    </row>
    <row r="492" spans="1:18" x14ac:dyDescent="0.25">
      <c r="A492" s="9">
        <f t="shared" si="122"/>
        <v>0</v>
      </c>
      <c r="B492" s="88">
        <f>IF(Sample5!K498&gt;0,Sample5!K498, )</f>
        <v>0</v>
      </c>
      <c r="C492" s="88" t="str">
        <f>IF(Sample5!L498&gt;0,Sample5!L498,"")</f>
        <v/>
      </c>
      <c r="D492" s="88">
        <f>IF(Sample5!M498&gt;0,Sample5!M498,)</f>
        <v>1105.2346080824518</v>
      </c>
      <c r="E492" s="162" t="str">
        <f t="shared" si="113"/>
        <v/>
      </c>
      <c r="F492" s="162" t="str">
        <f t="shared" si="114"/>
        <v/>
      </c>
      <c r="G492" s="162" t="str">
        <f t="shared" si="115"/>
        <v/>
      </c>
      <c r="H492" s="162" t="str">
        <f t="shared" si="116"/>
        <v/>
      </c>
      <c r="I492" s="162" t="e">
        <f t="shared" si="117"/>
        <v>#VALUE!</v>
      </c>
      <c r="J492" s="162" t="e">
        <f t="shared" si="123"/>
        <v>#VALUE!</v>
      </c>
      <c r="K492" s="162" t="str">
        <f t="shared" si="118"/>
        <v/>
      </c>
      <c r="L492" s="59" t="str">
        <f t="shared" si="119"/>
        <v/>
      </c>
      <c r="M492" s="162" t="str">
        <f t="shared" si="124"/>
        <v/>
      </c>
      <c r="N492" s="99" t="str">
        <f t="shared" si="120"/>
        <v/>
      </c>
      <c r="O492" s="100" t="str">
        <f t="shared" si="125"/>
        <v/>
      </c>
      <c r="P492" s="100" t="e">
        <f t="shared" si="126"/>
        <v>#VALUE!</v>
      </c>
      <c r="Q492" s="11">
        <v>490</v>
      </c>
      <c r="R492" s="9" t="str">
        <f t="shared" si="121"/>
        <v/>
      </c>
    </row>
    <row r="493" spans="1:18" x14ac:dyDescent="0.25">
      <c r="A493" s="9">
        <f t="shared" si="122"/>
        <v>0</v>
      </c>
      <c r="B493" s="88">
        <f>IF(Sample5!K499&gt;0,Sample5!K499, )</f>
        <v>0</v>
      </c>
      <c r="C493" s="88" t="str">
        <f>IF(Sample5!L499&gt;0,Sample5!L499,"")</f>
        <v/>
      </c>
      <c r="D493" s="88">
        <f>IF(Sample5!M499&gt;0,Sample5!M499,)</f>
        <v>1105.2346080824518</v>
      </c>
      <c r="E493" s="162" t="str">
        <f t="shared" si="113"/>
        <v/>
      </c>
      <c r="F493" s="162" t="str">
        <f t="shared" si="114"/>
        <v/>
      </c>
      <c r="G493" s="162" t="str">
        <f t="shared" si="115"/>
        <v/>
      </c>
      <c r="H493" s="162" t="str">
        <f t="shared" si="116"/>
        <v/>
      </c>
      <c r="I493" s="162" t="e">
        <f t="shared" si="117"/>
        <v>#VALUE!</v>
      </c>
      <c r="J493" s="162" t="e">
        <f t="shared" si="123"/>
        <v>#VALUE!</v>
      </c>
      <c r="K493" s="162" t="str">
        <f t="shared" si="118"/>
        <v/>
      </c>
      <c r="L493" s="59" t="str">
        <f t="shared" si="119"/>
        <v/>
      </c>
      <c r="M493" s="162" t="str">
        <f t="shared" si="124"/>
        <v/>
      </c>
      <c r="N493" s="99" t="str">
        <f t="shared" si="120"/>
        <v/>
      </c>
      <c r="O493" s="100" t="str">
        <f t="shared" si="125"/>
        <v/>
      </c>
      <c r="P493" s="100" t="e">
        <f t="shared" si="126"/>
        <v>#VALUE!</v>
      </c>
      <c r="Q493" s="11">
        <v>491</v>
      </c>
      <c r="R493" s="9" t="str">
        <f t="shared" si="121"/>
        <v/>
      </c>
    </row>
    <row r="494" spans="1:18" x14ac:dyDescent="0.25">
      <c r="A494" s="9">
        <f t="shared" si="122"/>
        <v>0</v>
      </c>
      <c r="B494" s="88">
        <f>IF(Sample5!K500&gt;0,Sample5!K500, )</f>
        <v>0</v>
      </c>
      <c r="C494" s="88" t="str">
        <f>IF(Sample5!L500&gt;0,Sample5!L500,"")</f>
        <v/>
      </c>
      <c r="D494" s="88">
        <f>IF(Sample5!M500&gt;0,Sample5!M500,)</f>
        <v>1105.2346080824518</v>
      </c>
      <c r="E494" s="162" t="str">
        <f t="shared" si="113"/>
        <v/>
      </c>
      <c r="F494" s="162" t="str">
        <f t="shared" si="114"/>
        <v/>
      </c>
      <c r="G494" s="162" t="str">
        <f t="shared" si="115"/>
        <v/>
      </c>
      <c r="H494" s="162" t="str">
        <f t="shared" si="116"/>
        <v/>
      </c>
      <c r="I494" s="162" t="e">
        <f t="shared" si="117"/>
        <v>#VALUE!</v>
      </c>
      <c r="J494" s="162" t="e">
        <f t="shared" si="123"/>
        <v>#VALUE!</v>
      </c>
      <c r="K494" s="162" t="str">
        <f t="shared" si="118"/>
        <v/>
      </c>
      <c r="L494" s="59" t="str">
        <f t="shared" si="119"/>
        <v/>
      </c>
      <c r="M494" s="162" t="str">
        <f t="shared" si="124"/>
        <v/>
      </c>
      <c r="N494" s="99" t="str">
        <f t="shared" si="120"/>
        <v/>
      </c>
      <c r="O494" s="100" t="str">
        <f t="shared" si="125"/>
        <v/>
      </c>
      <c r="P494" s="100" t="e">
        <f t="shared" si="126"/>
        <v>#VALUE!</v>
      </c>
      <c r="Q494" s="11">
        <v>492</v>
      </c>
      <c r="R494" s="9" t="str">
        <f t="shared" si="121"/>
        <v/>
      </c>
    </row>
    <row r="495" spans="1:18" x14ac:dyDescent="0.25">
      <c r="A495" s="9">
        <f t="shared" si="122"/>
        <v>0</v>
      </c>
      <c r="B495" s="88">
        <f>IF(Sample5!K501&gt;0,Sample5!K501, )</f>
        <v>0</v>
      </c>
      <c r="C495" s="88" t="str">
        <f>IF(Sample5!L501&gt;0,Sample5!L501,"")</f>
        <v/>
      </c>
      <c r="D495" s="88">
        <f>IF(Sample5!M501&gt;0,Sample5!M501,)</f>
        <v>1105.2346080824518</v>
      </c>
      <c r="E495" s="162" t="str">
        <f t="shared" si="113"/>
        <v/>
      </c>
      <c r="F495" s="162" t="str">
        <f t="shared" si="114"/>
        <v/>
      </c>
      <c r="G495" s="162" t="str">
        <f t="shared" si="115"/>
        <v/>
      </c>
      <c r="H495" s="162" t="str">
        <f t="shared" si="116"/>
        <v/>
      </c>
      <c r="I495" s="162" t="e">
        <f t="shared" si="117"/>
        <v>#VALUE!</v>
      </c>
      <c r="J495" s="162" t="e">
        <f t="shared" si="123"/>
        <v>#VALUE!</v>
      </c>
      <c r="K495" s="162" t="str">
        <f t="shared" si="118"/>
        <v/>
      </c>
      <c r="L495" s="59" t="str">
        <f t="shared" si="119"/>
        <v/>
      </c>
      <c r="M495" s="162" t="str">
        <f t="shared" si="124"/>
        <v/>
      </c>
      <c r="N495" s="99" t="str">
        <f t="shared" si="120"/>
        <v/>
      </c>
      <c r="O495" s="100" t="str">
        <f t="shared" si="125"/>
        <v/>
      </c>
      <c r="P495" s="100" t="e">
        <f t="shared" si="126"/>
        <v>#VALUE!</v>
      </c>
      <c r="Q495" s="11">
        <v>493</v>
      </c>
      <c r="R495" s="9" t="str">
        <f t="shared" si="121"/>
        <v/>
      </c>
    </row>
    <row r="496" spans="1:18" x14ac:dyDescent="0.25">
      <c r="A496" s="9">
        <f t="shared" si="122"/>
        <v>0</v>
      </c>
      <c r="B496" s="88">
        <f>IF(Sample5!K502&gt;0,Sample5!K502, )</f>
        <v>0</v>
      </c>
      <c r="C496" s="88" t="str">
        <f>IF(Sample5!L502&gt;0,Sample5!L502,"")</f>
        <v/>
      </c>
      <c r="D496" s="88">
        <f>IF(Sample5!M502&gt;0,Sample5!M502,)</f>
        <v>1105.2346080824518</v>
      </c>
      <c r="E496" s="162" t="str">
        <f t="shared" si="113"/>
        <v/>
      </c>
      <c r="F496" s="162" t="str">
        <f t="shared" si="114"/>
        <v/>
      </c>
      <c r="G496" s="162" t="str">
        <f t="shared" si="115"/>
        <v/>
      </c>
      <c r="H496" s="162" t="str">
        <f t="shared" si="116"/>
        <v/>
      </c>
      <c r="I496" s="162" t="e">
        <f t="shared" si="117"/>
        <v>#VALUE!</v>
      </c>
      <c r="J496" s="162" t="e">
        <f t="shared" si="123"/>
        <v>#VALUE!</v>
      </c>
      <c r="K496" s="162" t="str">
        <f t="shared" si="118"/>
        <v/>
      </c>
      <c r="L496" s="59" t="str">
        <f t="shared" si="119"/>
        <v/>
      </c>
      <c r="M496" s="162" t="str">
        <f t="shared" si="124"/>
        <v/>
      </c>
      <c r="N496" s="99" t="str">
        <f t="shared" si="120"/>
        <v/>
      </c>
      <c r="O496" s="100" t="str">
        <f t="shared" si="125"/>
        <v/>
      </c>
      <c r="P496" s="100" t="e">
        <f t="shared" si="126"/>
        <v>#VALUE!</v>
      </c>
      <c r="Q496" s="11">
        <v>494</v>
      </c>
      <c r="R496" s="9" t="str">
        <f t="shared" si="121"/>
        <v/>
      </c>
    </row>
    <row r="497" spans="1:18" x14ac:dyDescent="0.25">
      <c r="A497" s="9">
        <f t="shared" si="122"/>
        <v>0</v>
      </c>
      <c r="B497" s="88">
        <f>IF(Sample5!K503&gt;0,Sample5!K503, )</f>
        <v>0</v>
      </c>
      <c r="C497" s="88" t="str">
        <f>IF(Sample5!L503&gt;0,Sample5!L503,"")</f>
        <v/>
      </c>
      <c r="D497" s="88">
        <f>IF(Sample5!M503&gt;0,Sample5!M503,)</f>
        <v>1105.2346080824518</v>
      </c>
      <c r="E497" s="162" t="str">
        <f t="shared" si="113"/>
        <v/>
      </c>
      <c r="F497" s="162" t="str">
        <f t="shared" si="114"/>
        <v/>
      </c>
      <c r="G497" s="162" t="str">
        <f t="shared" si="115"/>
        <v/>
      </c>
      <c r="H497" s="162" t="str">
        <f t="shared" si="116"/>
        <v/>
      </c>
      <c r="I497" s="162" t="e">
        <f t="shared" si="117"/>
        <v>#VALUE!</v>
      </c>
      <c r="J497" s="162" t="e">
        <f t="shared" si="123"/>
        <v>#VALUE!</v>
      </c>
      <c r="K497" s="162" t="str">
        <f t="shared" si="118"/>
        <v/>
      </c>
      <c r="L497" s="59" t="str">
        <f t="shared" si="119"/>
        <v/>
      </c>
      <c r="M497" s="162" t="str">
        <f t="shared" si="124"/>
        <v/>
      </c>
      <c r="N497" s="99" t="str">
        <f t="shared" si="120"/>
        <v/>
      </c>
      <c r="O497" s="100" t="str">
        <f t="shared" si="125"/>
        <v/>
      </c>
      <c r="P497" s="100" t="e">
        <f t="shared" si="126"/>
        <v>#VALUE!</v>
      </c>
      <c r="Q497" s="11">
        <v>495</v>
      </c>
      <c r="R497" s="9" t="str">
        <f t="shared" si="121"/>
        <v/>
      </c>
    </row>
    <row r="498" spans="1:18" x14ac:dyDescent="0.25">
      <c r="A498" s="9">
        <f t="shared" si="122"/>
        <v>0</v>
      </c>
      <c r="B498" s="88">
        <f>IF(Sample5!K504&gt;0,Sample5!K504, )</f>
        <v>0</v>
      </c>
      <c r="C498" s="88" t="str">
        <f>IF(Sample5!L504&gt;0,Sample5!L504,"")</f>
        <v/>
      </c>
      <c r="D498" s="88">
        <f>IF(Sample5!M504&gt;0,Sample5!M504,)</f>
        <v>1105.2346080824518</v>
      </c>
      <c r="E498" s="162" t="str">
        <f t="shared" si="113"/>
        <v/>
      </c>
      <c r="F498" s="162" t="str">
        <f t="shared" si="114"/>
        <v/>
      </c>
      <c r="G498" s="162" t="str">
        <f t="shared" si="115"/>
        <v/>
      </c>
      <c r="H498" s="162" t="str">
        <f t="shared" si="116"/>
        <v/>
      </c>
      <c r="I498" s="162" t="e">
        <f t="shared" si="117"/>
        <v>#VALUE!</v>
      </c>
      <c r="J498" s="162" t="e">
        <f t="shared" si="123"/>
        <v>#VALUE!</v>
      </c>
      <c r="K498" s="162" t="str">
        <f t="shared" si="118"/>
        <v/>
      </c>
      <c r="L498" s="59" t="str">
        <f t="shared" si="119"/>
        <v/>
      </c>
      <c r="M498" s="162" t="str">
        <f t="shared" si="124"/>
        <v/>
      </c>
      <c r="N498" s="99" t="str">
        <f t="shared" si="120"/>
        <v/>
      </c>
      <c r="O498" s="100" t="str">
        <f t="shared" si="125"/>
        <v/>
      </c>
      <c r="P498" s="100" t="e">
        <f t="shared" si="126"/>
        <v>#VALUE!</v>
      </c>
      <c r="Q498" s="11">
        <v>496</v>
      </c>
      <c r="R498" s="9" t="str">
        <f t="shared" si="121"/>
        <v/>
      </c>
    </row>
    <row r="499" spans="1:18" x14ac:dyDescent="0.25">
      <c r="A499" s="9">
        <f t="shared" si="122"/>
        <v>0</v>
      </c>
      <c r="B499" s="88">
        <f>IF(Sample5!K505&gt;0,Sample5!K505, )</f>
        <v>0</v>
      </c>
      <c r="C499" s="88" t="str">
        <f>IF(Sample5!L505&gt;0,Sample5!L505,"")</f>
        <v/>
      </c>
      <c r="D499" s="88">
        <f>IF(Sample5!M505&gt;0,Sample5!M505,)</f>
        <v>1105.2346080824518</v>
      </c>
      <c r="E499" s="162" t="str">
        <f t="shared" si="113"/>
        <v/>
      </c>
      <c r="F499" s="162" t="str">
        <f t="shared" si="114"/>
        <v/>
      </c>
      <c r="G499" s="162" t="str">
        <f t="shared" si="115"/>
        <v/>
      </c>
      <c r="H499" s="162" t="str">
        <f t="shared" si="116"/>
        <v/>
      </c>
      <c r="I499" s="162" t="e">
        <f t="shared" si="117"/>
        <v>#VALUE!</v>
      </c>
      <c r="J499" s="162" t="e">
        <f t="shared" si="123"/>
        <v>#VALUE!</v>
      </c>
      <c r="K499" s="162" t="str">
        <f t="shared" si="118"/>
        <v/>
      </c>
      <c r="L499" s="59" t="str">
        <f t="shared" si="119"/>
        <v/>
      </c>
      <c r="M499" s="162" t="str">
        <f t="shared" si="124"/>
        <v/>
      </c>
      <c r="N499" s="99" t="str">
        <f t="shared" si="120"/>
        <v/>
      </c>
      <c r="O499" s="100" t="str">
        <f t="shared" si="125"/>
        <v/>
      </c>
      <c r="P499" s="100" t="e">
        <f t="shared" si="126"/>
        <v>#VALUE!</v>
      </c>
      <c r="Q499" s="11">
        <v>497</v>
      </c>
      <c r="R499" s="9" t="str">
        <f t="shared" si="121"/>
        <v/>
      </c>
    </row>
    <row r="500" spans="1:18" x14ac:dyDescent="0.25">
      <c r="A500" s="9">
        <f t="shared" si="122"/>
        <v>0</v>
      </c>
      <c r="B500" s="88">
        <f>IF(Sample5!K506&gt;0,Sample5!K506, )</f>
        <v>0</v>
      </c>
      <c r="C500" s="88" t="str">
        <f>IF(Sample5!L506&gt;0,Sample5!L506,"")</f>
        <v/>
      </c>
      <c r="D500" s="88">
        <f>IF(Sample5!M506&gt;0,Sample5!M506,)</f>
        <v>1105.2346080824518</v>
      </c>
      <c r="E500" s="162" t="str">
        <f t="shared" si="113"/>
        <v/>
      </c>
      <c r="F500" s="162" t="str">
        <f t="shared" si="114"/>
        <v/>
      </c>
      <c r="G500" s="162" t="str">
        <f t="shared" si="115"/>
        <v/>
      </c>
      <c r="H500" s="162" t="str">
        <f t="shared" si="116"/>
        <v/>
      </c>
      <c r="I500" s="162" t="e">
        <f t="shared" si="117"/>
        <v>#VALUE!</v>
      </c>
      <c r="J500" s="162" t="e">
        <f t="shared" si="123"/>
        <v>#VALUE!</v>
      </c>
      <c r="K500" s="162" t="str">
        <f t="shared" si="118"/>
        <v/>
      </c>
      <c r="L500" s="59" t="str">
        <f t="shared" si="119"/>
        <v/>
      </c>
      <c r="M500" s="162" t="str">
        <f t="shared" si="124"/>
        <v/>
      </c>
      <c r="N500" s="99" t="str">
        <f t="shared" si="120"/>
        <v/>
      </c>
      <c r="O500" s="100" t="str">
        <f t="shared" si="125"/>
        <v/>
      </c>
      <c r="P500" s="100" t="e">
        <f t="shared" si="126"/>
        <v>#VALUE!</v>
      </c>
      <c r="Q500" s="11">
        <v>498</v>
      </c>
      <c r="R500" s="9" t="str">
        <f t="shared" si="121"/>
        <v/>
      </c>
    </row>
    <row r="501" spans="1:18" x14ac:dyDescent="0.25">
      <c r="A501" s="9">
        <f t="shared" si="122"/>
        <v>0</v>
      </c>
      <c r="B501" s="88">
        <f>IF(Sample5!K507&gt;0,Sample5!K507, )</f>
        <v>0</v>
      </c>
      <c r="C501" s="88" t="str">
        <f>IF(Sample5!L507&gt;0,Sample5!L507,"")</f>
        <v/>
      </c>
      <c r="D501" s="88">
        <f>IF(Sample5!M507&gt;0,Sample5!M507,)</f>
        <v>1105.2346080824518</v>
      </c>
      <c r="E501" s="162" t="str">
        <f t="shared" si="113"/>
        <v/>
      </c>
      <c r="F501" s="162" t="str">
        <f t="shared" si="114"/>
        <v/>
      </c>
      <c r="G501" s="162" t="str">
        <f t="shared" si="115"/>
        <v/>
      </c>
      <c r="H501" s="162" t="str">
        <f t="shared" si="116"/>
        <v/>
      </c>
      <c r="I501" s="162" t="e">
        <f t="shared" si="117"/>
        <v>#VALUE!</v>
      </c>
      <c r="J501" s="162" t="e">
        <f t="shared" si="123"/>
        <v>#VALUE!</v>
      </c>
      <c r="K501" s="162" t="str">
        <f t="shared" si="118"/>
        <v/>
      </c>
      <c r="L501" s="59" t="str">
        <f t="shared" si="119"/>
        <v/>
      </c>
      <c r="M501" s="162" t="str">
        <f t="shared" si="124"/>
        <v/>
      </c>
      <c r="N501" s="99" t="str">
        <f t="shared" si="120"/>
        <v/>
      </c>
      <c r="O501" s="100" t="str">
        <f t="shared" si="125"/>
        <v/>
      </c>
      <c r="P501" s="100" t="e">
        <f t="shared" si="126"/>
        <v>#VALUE!</v>
      </c>
      <c r="Q501" s="11">
        <v>499</v>
      </c>
      <c r="R501" s="9" t="str">
        <f t="shared" si="121"/>
        <v/>
      </c>
    </row>
    <row r="502" spans="1:18" x14ac:dyDescent="0.25">
      <c r="A502" s="9">
        <f t="shared" si="122"/>
        <v>0</v>
      </c>
      <c r="B502" s="88">
        <f>IF(Sample5!K508&gt;0,Sample5!K508, )</f>
        <v>0</v>
      </c>
      <c r="C502" s="88" t="str">
        <f>IF(Sample5!L508&gt;0,Sample5!L508,"")</f>
        <v/>
      </c>
      <c r="D502" s="88">
        <f>IF(Sample5!M508&gt;0,Sample5!M508,)</f>
        <v>1105.2346080824518</v>
      </c>
      <c r="E502" s="162" t="str">
        <f t="shared" si="113"/>
        <v/>
      </c>
      <c r="F502" s="162" t="str">
        <f t="shared" si="114"/>
        <v/>
      </c>
      <c r="G502" s="162" t="str">
        <f t="shared" si="115"/>
        <v/>
      </c>
      <c r="H502" s="162" t="str">
        <f t="shared" si="116"/>
        <v/>
      </c>
      <c r="I502" s="162" t="e">
        <f t="shared" si="117"/>
        <v>#VALUE!</v>
      </c>
      <c r="J502" s="162" t="e">
        <f t="shared" si="123"/>
        <v>#VALUE!</v>
      </c>
      <c r="K502" s="162" t="str">
        <f t="shared" si="118"/>
        <v/>
      </c>
      <c r="L502" s="59" t="str">
        <f t="shared" si="119"/>
        <v/>
      </c>
      <c r="M502" s="162" t="str">
        <f t="shared" si="124"/>
        <v/>
      </c>
      <c r="N502" s="99" t="str">
        <f t="shared" si="120"/>
        <v/>
      </c>
      <c r="O502" s="100" t="str">
        <f t="shared" si="125"/>
        <v/>
      </c>
      <c r="P502" s="100" t="e">
        <f t="shared" si="126"/>
        <v>#VALUE!</v>
      </c>
      <c r="Q502" s="11">
        <v>500</v>
      </c>
      <c r="R502" s="9" t="str">
        <f t="shared" si="121"/>
        <v/>
      </c>
    </row>
    <row r="503" spans="1:18" x14ac:dyDescent="0.25">
      <c r="A503" s="9">
        <f t="shared" si="122"/>
        <v>0</v>
      </c>
      <c r="B503" s="88">
        <f>IF(Sample5!K509&gt;0,Sample5!K509, )</f>
        <v>0</v>
      </c>
      <c r="C503" s="88" t="str">
        <f>IF(Sample5!L509&gt;0,Sample5!L509,"")</f>
        <v/>
      </c>
      <c r="D503" s="88">
        <f>IF(Sample5!M509&gt;0,Sample5!M509,)</f>
        <v>1105.2346080824518</v>
      </c>
      <c r="E503" s="162" t="str">
        <f t="shared" si="113"/>
        <v/>
      </c>
      <c r="F503" s="162" t="str">
        <f t="shared" si="114"/>
        <v/>
      </c>
      <c r="G503" s="162" t="str">
        <f t="shared" si="115"/>
        <v/>
      </c>
      <c r="H503" s="162" t="str">
        <f t="shared" si="116"/>
        <v/>
      </c>
      <c r="I503" s="162" t="e">
        <f t="shared" si="117"/>
        <v>#VALUE!</v>
      </c>
      <c r="J503" s="162" t="e">
        <f t="shared" si="123"/>
        <v>#VALUE!</v>
      </c>
      <c r="K503" s="162" t="str">
        <f t="shared" si="118"/>
        <v/>
      </c>
      <c r="L503" s="59" t="str">
        <f t="shared" si="119"/>
        <v/>
      </c>
      <c r="M503" s="162" t="str">
        <f t="shared" si="124"/>
        <v/>
      </c>
      <c r="N503" s="99" t="str">
        <f t="shared" si="120"/>
        <v/>
      </c>
      <c r="O503" s="100" t="str">
        <f t="shared" si="125"/>
        <v/>
      </c>
      <c r="P503" s="100" t="e">
        <f t="shared" si="126"/>
        <v>#VALUE!</v>
      </c>
      <c r="Q503" s="11">
        <v>501</v>
      </c>
      <c r="R503" s="9" t="str">
        <f t="shared" si="121"/>
        <v/>
      </c>
    </row>
    <row r="504" spans="1:18" x14ac:dyDescent="0.25">
      <c r="A504" s="9">
        <f t="shared" si="122"/>
        <v>0</v>
      </c>
      <c r="B504" s="88">
        <f>IF(Sample5!K510&gt;0,Sample5!K510, )</f>
        <v>0</v>
      </c>
      <c r="C504" s="88" t="str">
        <f>IF(Sample5!L510&gt;0,Sample5!L510,"")</f>
        <v/>
      </c>
      <c r="D504" s="88">
        <f>IF(Sample5!M510&gt;0,Sample5!M510,)</f>
        <v>1105.2346080824518</v>
      </c>
      <c r="E504" s="162" t="str">
        <f t="shared" si="113"/>
        <v/>
      </c>
      <c r="F504" s="162" t="str">
        <f t="shared" si="114"/>
        <v/>
      </c>
      <c r="G504" s="162" t="str">
        <f t="shared" si="115"/>
        <v/>
      </c>
      <c r="H504" s="162" t="str">
        <f t="shared" si="116"/>
        <v/>
      </c>
      <c r="I504" s="162" t="e">
        <f t="shared" si="117"/>
        <v>#VALUE!</v>
      </c>
      <c r="J504" s="162" t="e">
        <f t="shared" si="123"/>
        <v>#VALUE!</v>
      </c>
      <c r="K504" s="162" t="str">
        <f t="shared" si="118"/>
        <v/>
      </c>
      <c r="L504" s="59" t="str">
        <f t="shared" si="119"/>
        <v/>
      </c>
      <c r="M504" s="162" t="str">
        <f t="shared" si="124"/>
        <v/>
      </c>
      <c r="N504" s="99" t="str">
        <f t="shared" si="120"/>
        <v/>
      </c>
      <c r="O504" s="100" t="str">
        <f t="shared" si="125"/>
        <v/>
      </c>
      <c r="P504" s="100" t="e">
        <f t="shared" si="126"/>
        <v>#VALUE!</v>
      </c>
      <c r="Q504" s="11">
        <v>502</v>
      </c>
      <c r="R504" s="9" t="str">
        <f t="shared" si="121"/>
        <v/>
      </c>
    </row>
    <row r="505" spans="1:18" x14ac:dyDescent="0.25">
      <c r="A505" s="9">
        <f t="shared" si="122"/>
        <v>0</v>
      </c>
      <c r="B505" s="88">
        <f>IF(Sample5!K511&gt;0,Sample5!K511, )</f>
        <v>0</v>
      </c>
      <c r="C505" s="88" t="str">
        <f>IF(Sample5!L511&gt;0,Sample5!L511,"")</f>
        <v/>
      </c>
      <c r="D505" s="88">
        <f>IF(Sample5!M511&gt;0,Sample5!M511,)</f>
        <v>1105.2346080824518</v>
      </c>
      <c r="E505" s="162" t="str">
        <f t="shared" si="113"/>
        <v/>
      </c>
      <c r="F505" s="162" t="str">
        <f t="shared" si="114"/>
        <v/>
      </c>
      <c r="G505" s="162" t="str">
        <f t="shared" si="115"/>
        <v/>
      </c>
      <c r="H505" s="162" t="str">
        <f t="shared" si="116"/>
        <v/>
      </c>
      <c r="I505" s="162" t="e">
        <f t="shared" si="117"/>
        <v>#VALUE!</v>
      </c>
      <c r="J505" s="162" t="e">
        <f t="shared" si="123"/>
        <v>#VALUE!</v>
      </c>
      <c r="K505" s="162" t="str">
        <f t="shared" si="118"/>
        <v/>
      </c>
      <c r="L505" s="59" t="str">
        <f t="shared" si="119"/>
        <v/>
      </c>
      <c r="M505" s="162" t="str">
        <f t="shared" si="124"/>
        <v/>
      </c>
      <c r="N505" s="99" t="str">
        <f t="shared" si="120"/>
        <v/>
      </c>
      <c r="O505" s="100" t="str">
        <f t="shared" si="125"/>
        <v/>
      </c>
      <c r="P505" s="100" t="e">
        <f t="shared" si="126"/>
        <v>#VALUE!</v>
      </c>
      <c r="Q505" s="11">
        <v>503</v>
      </c>
      <c r="R505" s="9" t="str">
        <f t="shared" si="121"/>
        <v/>
      </c>
    </row>
    <row r="506" spans="1:18" x14ac:dyDescent="0.25">
      <c r="A506" s="9">
        <f t="shared" si="122"/>
        <v>0</v>
      </c>
      <c r="B506" s="88">
        <f>IF(Sample5!K512&gt;0,Sample5!K512, )</f>
        <v>0</v>
      </c>
      <c r="C506" s="88" t="str">
        <f>IF(Sample5!L512&gt;0,Sample5!L512,"")</f>
        <v/>
      </c>
      <c r="D506" s="88">
        <f>IF(Sample5!M512&gt;0,Sample5!M512,)</f>
        <v>1105.2346080824518</v>
      </c>
      <c r="E506" s="162" t="str">
        <f t="shared" si="113"/>
        <v/>
      </c>
      <c r="F506" s="162" t="str">
        <f t="shared" si="114"/>
        <v/>
      </c>
      <c r="G506" s="162" t="str">
        <f t="shared" si="115"/>
        <v/>
      </c>
      <c r="H506" s="162" t="str">
        <f t="shared" si="116"/>
        <v/>
      </c>
      <c r="I506" s="162" t="e">
        <f t="shared" si="117"/>
        <v>#VALUE!</v>
      </c>
      <c r="J506" s="162" t="e">
        <f t="shared" si="123"/>
        <v>#VALUE!</v>
      </c>
      <c r="K506" s="162" t="str">
        <f t="shared" si="118"/>
        <v/>
      </c>
      <c r="L506" s="59" t="str">
        <f t="shared" si="119"/>
        <v/>
      </c>
      <c r="M506" s="162" t="str">
        <f t="shared" si="124"/>
        <v/>
      </c>
      <c r="N506" s="99" t="str">
        <f t="shared" si="120"/>
        <v/>
      </c>
      <c r="O506" s="100" t="str">
        <f t="shared" si="125"/>
        <v/>
      </c>
      <c r="P506" s="100" t="e">
        <f t="shared" si="126"/>
        <v>#VALUE!</v>
      </c>
      <c r="Q506" s="11">
        <v>504</v>
      </c>
      <c r="R506" s="9" t="str">
        <f t="shared" si="121"/>
        <v/>
      </c>
    </row>
    <row r="507" spans="1:18" x14ac:dyDescent="0.25">
      <c r="A507" s="9">
        <f t="shared" si="122"/>
        <v>0</v>
      </c>
      <c r="B507" s="88">
        <f>IF(Sample5!K513&gt;0,Sample5!K513, )</f>
        <v>0</v>
      </c>
      <c r="C507" s="88" t="str">
        <f>IF(Sample5!L513&gt;0,Sample5!L513,"")</f>
        <v/>
      </c>
      <c r="D507" s="88">
        <f>IF(Sample5!M513&gt;0,Sample5!M513,)</f>
        <v>1105.2346080824518</v>
      </c>
      <c r="E507" s="162" t="str">
        <f t="shared" si="113"/>
        <v/>
      </c>
      <c r="F507" s="162" t="str">
        <f t="shared" si="114"/>
        <v/>
      </c>
      <c r="G507" s="162" t="str">
        <f t="shared" si="115"/>
        <v/>
      </c>
      <c r="H507" s="162" t="str">
        <f t="shared" si="116"/>
        <v/>
      </c>
      <c r="I507" s="162" t="e">
        <f t="shared" si="117"/>
        <v>#VALUE!</v>
      </c>
      <c r="J507" s="162" t="e">
        <f t="shared" si="123"/>
        <v>#VALUE!</v>
      </c>
      <c r="K507" s="162" t="str">
        <f t="shared" si="118"/>
        <v/>
      </c>
      <c r="L507" s="59" t="str">
        <f t="shared" si="119"/>
        <v/>
      </c>
      <c r="M507" s="162" t="str">
        <f t="shared" si="124"/>
        <v/>
      </c>
      <c r="N507" s="99" t="str">
        <f t="shared" si="120"/>
        <v/>
      </c>
      <c r="O507" s="100" t="str">
        <f t="shared" si="125"/>
        <v/>
      </c>
      <c r="P507" s="100" t="e">
        <f t="shared" si="126"/>
        <v>#VALUE!</v>
      </c>
      <c r="Q507" s="11">
        <v>505</v>
      </c>
      <c r="R507" s="9" t="str">
        <f t="shared" si="121"/>
        <v/>
      </c>
    </row>
    <row r="508" spans="1:18" x14ac:dyDescent="0.25">
      <c r="A508" s="9">
        <f t="shared" si="122"/>
        <v>0</v>
      </c>
      <c r="B508" s="88">
        <f>IF(Sample5!K514&gt;0,Sample5!K514, )</f>
        <v>0</v>
      </c>
      <c r="C508" s="88" t="str">
        <f>IF(Sample5!L514&gt;0,Sample5!L514,"")</f>
        <v/>
      </c>
      <c r="D508" s="88">
        <f>IF(Sample5!M514&gt;0,Sample5!M514,)</f>
        <v>1105.2346080824518</v>
      </c>
      <c r="E508" s="162" t="str">
        <f t="shared" si="113"/>
        <v/>
      </c>
      <c r="F508" s="162" t="str">
        <f t="shared" si="114"/>
        <v/>
      </c>
      <c r="G508" s="162" t="str">
        <f t="shared" si="115"/>
        <v/>
      </c>
      <c r="H508" s="162" t="str">
        <f t="shared" si="116"/>
        <v/>
      </c>
      <c r="I508" s="162" t="e">
        <f t="shared" si="117"/>
        <v>#VALUE!</v>
      </c>
      <c r="J508" s="162" t="e">
        <f t="shared" si="123"/>
        <v>#VALUE!</v>
      </c>
      <c r="K508" s="162" t="str">
        <f t="shared" si="118"/>
        <v/>
      </c>
      <c r="L508" s="59" t="str">
        <f t="shared" si="119"/>
        <v/>
      </c>
      <c r="M508" s="162" t="str">
        <f t="shared" si="124"/>
        <v/>
      </c>
      <c r="N508" s="99" t="str">
        <f t="shared" si="120"/>
        <v/>
      </c>
      <c r="O508" s="100" t="str">
        <f t="shared" si="125"/>
        <v/>
      </c>
      <c r="P508" s="100" t="e">
        <f t="shared" si="126"/>
        <v>#VALUE!</v>
      </c>
      <c r="Q508" s="11">
        <v>506</v>
      </c>
      <c r="R508" s="9" t="str">
        <f t="shared" si="121"/>
        <v/>
      </c>
    </row>
    <row r="509" spans="1:18" x14ac:dyDescent="0.25">
      <c r="A509" s="9">
        <f t="shared" si="122"/>
        <v>0</v>
      </c>
      <c r="B509" s="88">
        <f>IF(Sample5!K515&gt;0,Sample5!K515, )</f>
        <v>0</v>
      </c>
      <c r="C509" s="88" t="str">
        <f>IF(Sample5!L515&gt;0,Sample5!L515,"")</f>
        <v/>
      </c>
      <c r="D509" s="88">
        <f>IF(Sample5!M515&gt;0,Sample5!M515,)</f>
        <v>1105.2346080824518</v>
      </c>
      <c r="E509" s="162" t="str">
        <f t="shared" si="113"/>
        <v/>
      </c>
      <c r="F509" s="162" t="str">
        <f t="shared" si="114"/>
        <v/>
      </c>
      <c r="G509" s="162" t="str">
        <f t="shared" si="115"/>
        <v/>
      </c>
      <c r="H509" s="162" t="str">
        <f t="shared" si="116"/>
        <v/>
      </c>
      <c r="I509" s="162" t="e">
        <f t="shared" si="117"/>
        <v>#VALUE!</v>
      </c>
      <c r="J509" s="162" t="e">
        <f t="shared" si="123"/>
        <v>#VALUE!</v>
      </c>
      <c r="K509" s="162" t="str">
        <f t="shared" si="118"/>
        <v/>
      </c>
      <c r="L509" s="59" t="str">
        <f t="shared" si="119"/>
        <v/>
      </c>
      <c r="M509" s="162" t="str">
        <f t="shared" si="124"/>
        <v/>
      </c>
      <c r="N509" s="99" t="str">
        <f t="shared" si="120"/>
        <v/>
      </c>
      <c r="O509" s="100" t="str">
        <f t="shared" si="125"/>
        <v/>
      </c>
      <c r="P509" s="100" t="e">
        <f t="shared" si="126"/>
        <v>#VALUE!</v>
      </c>
      <c r="Q509" s="11">
        <v>507</v>
      </c>
      <c r="R509" s="9" t="str">
        <f t="shared" si="121"/>
        <v/>
      </c>
    </row>
    <row r="510" spans="1:18" x14ac:dyDescent="0.25">
      <c r="A510" s="9">
        <f t="shared" si="122"/>
        <v>0</v>
      </c>
      <c r="B510" s="88">
        <f>IF(Sample5!K516&gt;0,Sample5!K516, )</f>
        <v>0</v>
      </c>
      <c r="C510" s="88" t="str">
        <f>IF(Sample5!L516&gt;0,Sample5!L516,"")</f>
        <v/>
      </c>
      <c r="D510" s="88">
        <f>IF(Sample5!M516&gt;0,Sample5!M516,)</f>
        <v>1105.2346080824518</v>
      </c>
      <c r="E510" s="162" t="str">
        <f t="shared" si="113"/>
        <v/>
      </c>
      <c r="F510" s="162" t="str">
        <f t="shared" si="114"/>
        <v/>
      </c>
      <c r="G510" s="162" t="str">
        <f t="shared" si="115"/>
        <v/>
      </c>
      <c r="H510" s="162" t="str">
        <f t="shared" si="116"/>
        <v/>
      </c>
      <c r="I510" s="162" t="e">
        <f t="shared" si="117"/>
        <v>#VALUE!</v>
      </c>
      <c r="J510" s="162" t="e">
        <f t="shared" si="123"/>
        <v>#VALUE!</v>
      </c>
      <c r="K510" s="162" t="str">
        <f t="shared" si="118"/>
        <v/>
      </c>
      <c r="L510" s="59" t="str">
        <f t="shared" si="119"/>
        <v/>
      </c>
      <c r="M510" s="162" t="str">
        <f t="shared" si="124"/>
        <v/>
      </c>
      <c r="N510" s="99" t="str">
        <f t="shared" si="120"/>
        <v/>
      </c>
      <c r="O510" s="100" t="str">
        <f t="shared" si="125"/>
        <v/>
      </c>
      <c r="P510" s="100" t="e">
        <f t="shared" si="126"/>
        <v>#VALUE!</v>
      </c>
      <c r="Q510" s="11">
        <v>508</v>
      </c>
      <c r="R510" s="9" t="str">
        <f t="shared" si="121"/>
        <v/>
      </c>
    </row>
    <row r="511" spans="1:18" x14ac:dyDescent="0.25">
      <c r="A511" s="9">
        <f t="shared" si="122"/>
        <v>0</v>
      </c>
      <c r="B511" s="88">
        <f>IF(Sample5!K517&gt;0,Sample5!K517, )</f>
        <v>0</v>
      </c>
      <c r="C511" s="88" t="str">
        <f>IF(Sample5!L517&gt;0,Sample5!L517,"")</f>
        <v/>
      </c>
      <c r="D511" s="88">
        <f>IF(Sample5!M517&gt;0,Sample5!M517,)</f>
        <v>1105.2346080824518</v>
      </c>
      <c r="E511" s="162" t="str">
        <f t="shared" si="113"/>
        <v/>
      </c>
      <c r="F511" s="162" t="str">
        <f t="shared" si="114"/>
        <v/>
      </c>
      <c r="G511" s="162" t="str">
        <f t="shared" si="115"/>
        <v/>
      </c>
      <c r="H511" s="162" t="str">
        <f t="shared" si="116"/>
        <v/>
      </c>
      <c r="I511" s="162" t="e">
        <f t="shared" si="117"/>
        <v>#VALUE!</v>
      </c>
      <c r="J511" s="162" t="e">
        <f t="shared" si="123"/>
        <v>#VALUE!</v>
      </c>
      <c r="K511" s="162" t="str">
        <f t="shared" si="118"/>
        <v/>
      </c>
      <c r="L511" s="59" t="str">
        <f t="shared" si="119"/>
        <v/>
      </c>
      <c r="M511" s="162" t="str">
        <f t="shared" si="124"/>
        <v/>
      </c>
      <c r="N511" s="99" t="str">
        <f t="shared" si="120"/>
        <v/>
      </c>
      <c r="O511" s="100" t="str">
        <f t="shared" si="125"/>
        <v/>
      </c>
      <c r="P511" s="100" t="e">
        <f t="shared" si="126"/>
        <v>#VALUE!</v>
      </c>
      <c r="Q511" s="11">
        <v>509</v>
      </c>
      <c r="R511" s="9" t="str">
        <f t="shared" si="121"/>
        <v/>
      </c>
    </row>
    <row r="512" spans="1:18" x14ac:dyDescent="0.25">
      <c r="A512" s="9">
        <f t="shared" si="122"/>
        <v>0</v>
      </c>
      <c r="B512" s="88">
        <f>IF(Sample5!K518&gt;0,Sample5!K518, )</f>
        <v>0</v>
      </c>
      <c r="C512" s="88" t="str">
        <f>IF(Sample5!L518&gt;0,Sample5!L518,"")</f>
        <v/>
      </c>
      <c r="D512" s="88">
        <f>IF(Sample5!M518&gt;0,Sample5!M518,)</f>
        <v>1105.2346080824518</v>
      </c>
      <c r="E512" s="162" t="str">
        <f t="shared" si="113"/>
        <v/>
      </c>
      <c r="F512" s="162" t="str">
        <f t="shared" si="114"/>
        <v/>
      </c>
      <c r="G512" s="162" t="str">
        <f t="shared" si="115"/>
        <v/>
      </c>
      <c r="H512" s="162" t="str">
        <f t="shared" si="116"/>
        <v/>
      </c>
      <c r="I512" s="162" t="e">
        <f t="shared" si="117"/>
        <v>#VALUE!</v>
      </c>
      <c r="J512" s="162" t="e">
        <f t="shared" si="123"/>
        <v>#VALUE!</v>
      </c>
      <c r="K512" s="162" t="str">
        <f t="shared" si="118"/>
        <v/>
      </c>
      <c r="L512" s="59" t="str">
        <f t="shared" si="119"/>
        <v/>
      </c>
      <c r="M512" s="162" t="str">
        <f t="shared" si="124"/>
        <v/>
      </c>
      <c r="N512" s="99" t="str">
        <f t="shared" si="120"/>
        <v/>
      </c>
      <c r="O512" s="100" t="str">
        <f t="shared" si="125"/>
        <v/>
      </c>
      <c r="P512" s="100" t="e">
        <f t="shared" si="126"/>
        <v>#VALUE!</v>
      </c>
      <c r="Q512" s="11">
        <v>510</v>
      </c>
      <c r="R512" s="9" t="str">
        <f t="shared" si="121"/>
        <v/>
      </c>
    </row>
    <row r="513" spans="1:18" x14ac:dyDescent="0.25">
      <c r="A513" s="9">
        <f t="shared" si="122"/>
        <v>0</v>
      </c>
      <c r="B513" s="88">
        <f>IF(Sample5!K519&gt;0,Sample5!K519, )</f>
        <v>0</v>
      </c>
      <c r="C513" s="88" t="str">
        <f>IF(Sample5!L519&gt;0,Sample5!L519,"")</f>
        <v/>
      </c>
      <c r="D513" s="88">
        <f>IF(Sample5!M519&gt;0,Sample5!M519,)</f>
        <v>1105.2346080824518</v>
      </c>
      <c r="E513" s="162" t="str">
        <f t="shared" si="113"/>
        <v/>
      </c>
      <c r="F513" s="162" t="str">
        <f t="shared" si="114"/>
        <v/>
      </c>
      <c r="G513" s="162" t="str">
        <f t="shared" si="115"/>
        <v/>
      </c>
      <c r="H513" s="162" t="str">
        <f t="shared" si="116"/>
        <v/>
      </c>
      <c r="I513" s="162" t="e">
        <f t="shared" si="117"/>
        <v>#VALUE!</v>
      </c>
      <c r="J513" s="162" t="e">
        <f t="shared" si="123"/>
        <v>#VALUE!</v>
      </c>
      <c r="K513" s="162" t="str">
        <f t="shared" si="118"/>
        <v/>
      </c>
      <c r="L513" s="59" t="str">
        <f t="shared" si="119"/>
        <v/>
      </c>
      <c r="M513" s="162" t="str">
        <f t="shared" si="124"/>
        <v/>
      </c>
      <c r="N513" s="99" t="str">
        <f t="shared" si="120"/>
        <v/>
      </c>
      <c r="O513" s="100" t="str">
        <f t="shared" si="125"/>
        <v/>
      </c>
      <c r="P513" s="100" t="e">
        <f t="shared" si="126"/>
        <v>#VALUE!</v>
      </c>
      <c r="Q513" s="11">
        <v>511</v>
      </c>
      <c r="R513" s="9" t="str">
        <f t="shared" si="121"/>
        <v/>
      </c>
    </row>
    <row r="514" spans="1:18" x14ac:dyDescent="0.25">
      <c r="A514" s="9">
        <f t="shared" si="122"/>
        <v>0</v>
      </c>
      <c r="B514" s="88">
        <f>IF(Sample5!K520&gt;0,Sample5!K520, )</f>
        <v>0</v>
      </c>
      <c r="C514" s="88" t="str">
        <f>IF(Sample5!L520&gt;0,Sample5!L520,"")</f>
        <v/>
      </c>
      <c r="D514" s="88">
        <f>IF(Sample5!M520&gt;0,Sample5!M520,)</f>
        <v>1105.2346080824518</v>
      </c>
      <c r="E514" s="162" t="str">
        <f t="shared" ref="E514:E577" si="127">IF(OR(B514="",B514=0),"",B514+1/$U$17)</f>
        <v/>
      </c>
      <c r="F514" s="162" t="str">
        <f t="shared" ref="F514:F577" si="128">IF(OR(B514="",B514=0),"",$V$18-(LN(1+EXP(-$S$11*(I514-V$18))))/$S$11)</f>
        <v/>
      </c>
      <c r="G514" s="162" t="str">
        <f t="shared" ref="G514:G577" si="129">IF(OR(B514="",B514=0),"",B514-F514-H514-V$5*K514)</f>
        <v/>
      </c>
      <c r="H514" s="162" t="str">
        <f t="shared" ref="H514:H577" si="130">IF(OR(B514="",B514=0),"",1/2*(B514-V$5*K514+T$11)+1/2*POWER((B514-V$5*K514+T$11)^2-4*V$11*(B514-V$5*K514),0.5))</f>
        <v/>
      </c>
      <c r="I514" s="162" t="e">
        <f t="shared" ref="I514:I577" si="131">B514-H514-V$5*K514</f>
        <v>#VALUE!</v>
      </c>
      <c r="J514" s="162" t="e">
        <f t="shared" si="123"/>
        <v>#VALUE!</v>
      </c>
      <c r="K514" s="162" t="str">
        <f t="shared" ref="K514:K577" si="132">IF(OR(B514="",B514=0),"",LN(1+EXP($U$11*(B514-$U$13)))/$U$11)</f>
        <v/>
      </c>
      <c r="L514" s="59" t="str">
        <f t="shared" ref="L514:L577" si="133">IF(OR(B514="",B514=0),"",-LN(1+EXP($V$15*(B514-$V$13)))/$V$15)</f>
        <v/>
      </c>
      <c r="M514" s="162" t="str">
        <f t="shared" si="124"/>
        <v/>
      </c>
      <c r="N514" s="99" t="str">
        <f t="shared" ref="N514:N577" si="134">IF(OR(B514="",B514=0),"",(M514-C514)*(M514-C514))</f>
        <v/>
      </c>
      <c r="O514" s="100" t="str">
        <f t="shared" si="125"/>
        <v/>
      </c>
      <c r="P514" s="100" t="e">
        <f t="shared" si="126"/>
        <v>#VALUE!</v>
      </c>
      <c r="Q514" s="11">
        <v>512</v>
      </c>
      <c r="R514" s="9" t="str">
        <f t="shared" ref="R514:R577" si="135">IF(OR(B514="",B514=0),"",T$17+T$15*G514)</f>
        <v/>
      </c>
    </row>
    <row r="515" spans="1:18" x14ac:dyDescent="0.25">
      <c r="A515" s="9">
        <f t="shared" ref="A515:A578" si="136">-B515</f>
        <v>0</v>
      </c>
      <c r="B515" s="88">
        <f>IF(Sample5!K521&gt;0,Sample5!K521, )</f>
        <v>0</v>
      </c>
      <c r="C515" s="88" t="str">
        <f>IF(Sample5!L521&gt;0,Sample5!L521,"")</f>
        <v/>
      </c>
      <c r="D515" s="88">
        <f>IF(Sample5!M521&gt;0,Sample5!M521,)</f>
        <v>1105.2346080824518</v>
      </c>
      <c r="E515" s="162" t="str">
        <f t="shared" si="127"/>
        <v/>
      </c>
      <c r="F515" s="162" t="str">
        <f t="shared" si="128"/>
        <v/>
      </c>
      <c r="G515" s="162" t="str">
        <f t="shared" si="129"/>
        <v/>
      </c>
      <c r="H515" s="162" t="str">
        <f t="shared" si="130"/>
        <v/>
      </c>
      <c r="I515" s="162" t="e">
        <f t="shared" si="131"/>
        <v>#VALUE!</v>
      </c>
      <c r="J515" s="162" t="e">
        <f t="shared" ref="J515:J578" si="137">B515-I515-V$5*K515</f>
        <v>#VALUE!</v>
      </c>
      <c r="K515" s="162" t="str">
        <f t="shared" si="132"/>
        <v/>
      </c>
      <c r="L515" s="59" t="str">
        <f t="shared" si="133"/>
        <v/>
      </c>
      <c r="M515" s="162" t="str">
        <f t="shared" ref="M515:M578" si="138">IF(OR(B515="",B515=0),"",$S$15*F515+$T$17+$T$15*G515+$U$15*H515+S$17*(K515+L515))</f>
        <v/>
      </c>
      <c r="N515" s="99" t="str">
        <f t="shared" si="134"/>
        <v/>
      </c>
      <c r="O515" s="100" t="str">
        <f t="shared" ref="O515:O578" si="139">IF(OR(B515="",B515=0),"",1/V$17*LN(1+EXP(V$17*(B515-V$5*K515-T$13))))</f>
        <v/>
      </c>
      <c r="P515" s="100" t="e">
        <f t="shared" ref="P515:P578" si="140">(O515-J515)^2</f>
        <v>#VALUE!</v>
      </c>
      <c r="Q515" s="11">
        <v>513</v>
      </c>
      <c r="R515" s="9" t="str">
        <f t="shared" si="135"/>
        <v/>
      </c>
    </row>
    <row r="516" spans="1:18" x14ac:dyDescent="0.25">
      <c r="A516" s="9">
        <f t="shared" si="136"/>
        <v>0</v>
      </c>
      <c r="B516" s="88">
        <f>IF(Sample5!K522&gt;0,Sample5!K522, )</f>
        <v>0</v>
      </c>
      <c r="C516" s="88" t="str">
        <f>IF(Sample5!L522&gt;0,Sample5!L522,"")</f>
        <v/>
      </c>
      <c r="D516" s="88">
        <f>IF(Sample5!M522&gt;0,Sample5!M522,)</f>
        <v>1105.2346080824518</v>
      </c>
      <c r="E516" s="162" t="str">
        <f t="shared" si="127"/>
        <v/>
      </c>
      <c r="F516" s="162" t="str">
        <f t="shared" si="128"/>
        <v/>
      </c>
      <c r="G516" s="162" t="str">
        <f t="shared" si="129"/>
        <v/>
      </c>
      <c r="H516" s="162" t="str">
        <f t="shared" si="130"/>
        <v/>
      </c>
      <c r="I516" s="162" t="e">
        <f t="shared" si="131"/>
        <v>#VALUE!</v>
      </c>
      <c r="J516" s="162" t="e">
        <f t="shared" si="137"/>
        <v>#VALUE!</v>
      </c>
      <c r="K516" s="162" t="str">
        <f t="shared" si="132"/>
        <v/>
      </c>
      <c r="L516" s="59" t="str">
        <f t="shared" si="133"/>
        <v/>
      </c>
      <c r="M516" s="162" t="str">
        <f t="shared" si="138"/>
        <v/>
      </c>
      <c r="N516" s="99" t="str">
        <f t="shared" si="134"/>
        <v/>
      </c>
      <c r="O516" s="100" t="str">
        <f t="shared" si="139"/>
        <v/>
      </c>
      <c r="P516" s="100" t="e">
        <f t="shared" si="140"/>
        <v>#VALUE!</v>
      </c>
      <c r="Q516" s="11">
        <v>514</v>
      </c>
      <c r="R516" s="9" t="str">
        <f t="shared" si="135"/>
        <v/>
      </c>
    </row>
    <row r="517" spans="1:18" x14ac:dyDescent="0.25">
      <c r="A517" s="9">
        <f t="shared" si="136"/>
        <v>0</v>
      </c>
      <c r="B517" s="88">
        <f>IF(Sample5!K523&gt;0,Sample5!K523, )</f>
        <v>0</v>
      </c>
      <c r="C517" s="88" t="str">
        <f>IF(Sample5!L523&gt;0,Sample5!L523,"")</f>
        <v/>
      </c>
      <c r="D517" s="88">
        <f>IF(Sample5!M523&gt;0,Sample5!M523,)</f>
        <v>1105.2346080824518</v>
      </c>
      <c r="E517" s="162" t="str">
        <f t="shared" si="127"/>
        <v/>
      </c>
      <c r="F517" s="162" t="str">
        <f t="shared" si="128"/>
        <v/>
      </c>
      <c r="G517" s="162" t="str">
        <f t="shared" si="129"/>
        <v/>
      </c>
      <c r="H517" s="162" t="str">
        <f t="shared" si="130"/>
        <v/>
      </c>
      <c r="I517" s="162" t="e">
        <f t="shared" si="131"/>
        <v>#VALUE!</v>
      </c>
      <c r="J517" s="162" t="e">
        <f t="shared" si="137"/>
        <v>#VALUE!</v>
      </c>
      <c r="K517" s="162" t="str">
        <f t="shared" si="132"/>
        <v/>
      </c>
      <c r="L517" s="59" t="str">
        <f t="shared" si="133"/>
        <v/>
      </c>
      <c r="M517" s="162" t="str">
        <f t="shared" si="138"/>
        <v/>
      </c>
      <c r="N517" s="99" t="str">
        <f t="shared" si="134"/>
        <v/>
      </c>
      <c r="O517" s="100" t="str">
        <f t="shared" si="139"/>
        <v/>
      </c>
      <c r="P517" s="100" t="e">
        <f t="shared" si="140"/>
        <v>#VALUE!</v>
      </c>
      <c r="Q517" s="11">
        <v>515</v>
      </c>
      <c r="R517" s="9" t="str">
        <f t="shared" si="135"/>
        <v/>
      </c>
    </row>
    <row r="518" spans="1:18" x14ac:dyDescent="0.25">
      <c r="A518" s="9">
        <f t="shared" si="136"/>
        <v>0</v>
      </c>
      <c r="B518" s="88">
        <f>IF(Sample5!K524&gt;0,Sample5!K524, )</f>
        <v>0</v>
      </c>
      <c r="C518" s="88" t="str">
        <f>IF(Sample5!L524&gt;0,Sample5!L524,"")</f>
        <v/>
      </c>
      <c r="D518" s="88">
        <f>IF(Sample5!M524&gt;0,Sample5!M524,)</f>
        <v>1105.2346080824518</v>
      </c>
      <c r="E518" s="162" t="str">
        <f t="shared" si="127"/>
        <v/>
      </c>
      <c r="F518" s="162" t="str">
        <f t="shared" si="128"/>
        <v/>
      </c>
      <c r="G518" s="162" t="str">
        <f t="shared" si="129"/>
        <v/>
      </c>
      <c r="H518" s="162" t="str">
        <f t="shared" si="130"/>
        <v/>
      </c>
      <c r="I518" s="162" t="e">
        <f t="shared" si="131"/>
        <v>#VALUE!</v>
      </c>
      <c r="J518" s="162" t="e">
        <f t="shared" si="137"/>
        <v>#VALUE!</v>
      </c>
      <c r="K518" s="162" t="str">
        <f t="shared" si="132"/>
        <v/>
      </c>
      <c r="L518" s="59" t="str">
        <f t="shared" si="133"/>
        <v/>
      </c>
      <c r="M518" s="162" t="str">
        <f t="shared" si="138"/>
        <v/>
      </c>
      <c r="N518" s="99" t="str">
        <f t="shared" si="134"/>
        <v/>
      </c>
      <c r="O518" s="100" t="str">
        <f t="shared" si="139"/>
        <v/>
      </c>
      <c r="P518" s="100" t="e">
        <f t="shared" si="140"/>
        <v>#VALUE!</v>
      </c>
      <c r="Q518" s="11">
        <v>516</v>
      </c>
      <c r="R518" s="9" t="str">
        <f t="shared" si="135"/>
        <v/>
      </c>
    </row>
    <row r="519" spans="1:18" x14ac:dyDescent="0.25">
      <c r="A519" s="9">
        <f t="shared" si="136"/>
        <v>0</v>
      </c>
      <c r="B519" s="88">
        <f>IF(Sample5!K525&gt;0,Sample5!K525, )</f>
        <v>0</v>
      </c>
      <c r="C519" s="88" t="str">
        <f>IF(Sample5!L525&gt;0,Sample5!L525,"")</f>
        <v/>
      </c>
      <c r="D519" s="88">
        <f>IF(Sample5!M525&gt;0,Sample5!M525,)</f>
        <v>1105.2346080824518</v>
      </c>
      <c r="E519" s="162" t="str">
        <f t="shared" si="127"/>
        <v/>
      </c>
      <c r="F519" s="162" t="str">
        <f t="shared" si="128"/>
        <v/>
      </c>
      <c r="G519" s="162" t="str">
        <f t="shared" si="129"/>
        <v/>
      </c>
      <c r="H519" s="162" t="str">
        <f t="shared" si="130"/>
        <v/>
      </c>
      <c r="I519" s="162" t="e">
        <f t="shared" si="131"/>
        <v>#VALUE!</v>
      </c>
      <c r="J519" s="162" t="e">
        <f t="shared" si="137"/>
        <v>#VALUE!</v>
      </c>
      <c r="K519" s="162" t="str">
        <f t="shared" si="132"/>
        <v/>
      </c>
      <c r="L519" s="59" t="str">
        <f t="shared" si="133"/>
        <v/>
      </c>
      <c r="M519" s="162" t="str">
        <f t="shared" si="138"/>
        <v/>
      </c>
      <c r="N519" s="99" t="str">
        <f t="shared" si="134"/>
        <v/>
      </c>
      <c r="O519" s="100" t="str">
        <f t="shared" si="139"/>
        <v/>
      </c>
      <c r="P519" s="100" t="e">
        <f t="shared" si="140"/>
        <v>#VALUE!</v>
      </c>
      <c r="Q519" s="11">
        <v>517</v>
      </c>
      <c r="R519" s="9" t="str">
        <f t="shared" si="135"/>
        <v/>
      </c>
    </row>
    <row r="520" spans="1:18" x14ac:dyDescent="0.25">
      <c r="A520" s="9">
        <f t="shared" si="136"/>
        <v>0</v>
      </c>
      <c r="B520" s="88">
        <f>IF(Sample5!K526&gt;0,Sample5!K526, )</f>
        <v>0</v>
      </c>
      <c r="C520" s="88" t="str">
        <f>IF(Sample5!L526&gt;0,Sample5!L526,"")</f>
        <v/>
      </c>
      <c r="D520" s="88">
        <f>IF(Sample5!M526&gt;0,Sample5!M526,)</f>
        <v>1105.2346080824518</v>
      </c>
      <c r="E520" s="162" t="str">
        <f t="shared" si="127"/>
        <v/>
      </c>
      <c r="F520" s="162" t="str">
        <f t="shared" si="128"/>
        <v/>
      </c>
      <c r="G520" s="162" t="str">
        <f t="shared" si="129"/>
        <v/>
      </c>
      <c r="H520" s="162" t="str">
        <f t="shared" si="130"/>
        <v/>
      </c>
      <c r="I520" s="162" t="e">
        <f t="shared" si="131"/>
        <v>#VALUE!</v>
      </c>
      <c r="J520" s="162" t="e">
        <f t="shared" si="137"/>
        <v>#VALUE!</v>
      </c>
      <c r="K520" s="162" t="str">
        <f t="shared" si="132"/>
        <v/>
      </c>
      <c r="L520" s="59" t="str">
        <f t="shared" si="133"/>
        <v/>
      </c>
      <c r="M520" s="162" t="str">
        <f t="shared" si="138"/>
        <v/>
      </c>
      <c r="N520" s="99" t="str">
        <f t="shared" si="134"/>
        <v/>
      </c>
      <c r="O520" s="100" t="str">
        <f t="shared" si="139"/>
        <v/>
      </c>
      <c r="P520" s="100" t="e">
        <f t="shared" si="140"/>
        <v>#VALUE!</v>
      </c>
      <c r="Q520" s="11">
        <v>518</v>
      </c>
      <c r="R520" s="9" t="str">
        <f t="shared" si="135"/>
        <v/>
      </c>
    </row>
    <row r="521" spans="1:18" x14ac:dyDescent="0.25">
      <c r="A521" s="9">
        <f t="shared" si="136"/>
        <v>0</v>
      </c>
      <c r="B521" s="88">
        <f>IF(Sample5!K527&gt;0,Sample5!K527, )</f>
        <v>0</v>
      </c>
      <c r="C521" s="88" t="str">
        <f>IF(Sample5!L527&gt;0,Sample5!L527,"")</f>
        <v/>
      </c>
      <c r="D521" s="88">
        <f>IF(Sample5!M527&gt;0,Sample5!M527,)</f>
        <v>1105.2346080824518</v>
      </c>
      <c r="E521" s="162" t="str">
        <f t="shared" si="127"/>
        <v/>
      </c>
      <c r="F521" s="162" t="str">
        <f t="shared" si="128"/>
        <v/>
      </c>
      <c r="G521" s="162" t="str">
        <f t="shared" si="129"/>
        <v/>
      </c>
      <c r="H521" s="162" t="str">
        <f t="shared" si="130"/>
        <v/>
      </c>
      <c r="I521" s="162" t="e">
        <f t="shared" si="131"/>
        <v>#VALUE!</v>
      </c>
      <c r="J521" s="162" t="e">
        <f t="shared" si="137"/>
        <v>#VALUE!</v>
      </c>
      <c r="K521" s="162" t="str">
        <f t="shared" si="132"/>
        <v/>
      </c>
      <c r="L521" s="59" t="str">
        <f t="shared" si="133"/>
        <v/>
      </c>
      <c r="M521" s="162" t="str">
        <f t="shared" si="138"/>
        <v/>
      </c>
      <c r="N521" s="99" t="str">
        <f t="shared" si="134"/>
        <v/>
      </c>
      <c r="O521" s="100" t="str">
        <f t="shared" si="139"/>
        <v/>
      </c>
      <c r="P521" s="100" t="e">
        <f t="shared" si="140"/>
        <v>#VALUE!</v>
      </c>
      <c r="Q521" s="11">
        <v>519</v>
      </c>
      <c r="R521" s="9" t="str">
        <f t="shared" si="135"/>
        <v/>
      </c>
    </row>
    <row r="522" spans="1:18" x14ac:dyDescent="0.25">
      <c r="A522" s="9">
        <f t="shared" si="136"/>
        <v>0</v>
      </c>
      <c r="B522" s="88">
        <f>IF(Sample5!K528&gt;0,Sample5!K528, )</f>
        <v>0</v>
      </c>
      <c r="C522" s="88" t="str">
        <f>IF(Sample5!L528&gt;0,Sample5!L528,"")</f>
        <v/>
      </c>
      <c r="D522" s="88">
        <f>IF(Sample5!M528&gt;0,Sample5!M528,)</f>
        <v>1105.2346080824518</v>
      </c>
      <c r="E522" s="162" t="str">
        <f t="shared" si="127"/>
        <v/>
      </c>
      <c r="F522" s="162" t="str">
        <f t="shared" si="128"/>
        <v/>
      </c>
      <c r="G522" s="162" t="str">
        <f t="shared" si="129"/>
        <v/>
      </c>
      <c r="H522" s="162" t="str">
        <f t="shared" si="130"/>
        <v/>
      </c>
      <c r="I522" s="162" t="e">
        <f t="shared" si="131"/>
        <v>#VALUE!</v>
      </c>
      <c r="J522" s="162" t="e">
        <f t="shared" si="137"/>
        <v>#VALUE!</v>
      </c>
      <c r="K522" s="162" t="str">
        <f t="shared" si="132"/>
        <v/>
      </c>
      <c r="L522" s="59" t="str">
        <f t="shared" si="133"/>
        <v/>
      </c>
      <c r="M522" s="162" t="str">
        <f t="shared" si="138"/>
        <v/>
      </c>
      <c r="N522" s="99" t="str">
        <f t="shared" si="134"/>
        <v/>
      </c>
      <c r="O522" s="100" t="str">
        <f t="shared" si="139"/>
        <v/>
      </c>
      <c r="P522" s="100" t="e">
        <f t="shared" si="140"/>
        <v>#VALUE!</v>
      </c>
      <c r="Q522" s="11">
        <v>520</v>
      </c>
      <c r="R522" s="9" t="str">
        <f t="shared" si="135"/>
        <v/>
      </c>
    </row>
    <row r="523" spans="1:18" x14ac:dyDescent="0.25">
      <c r="A523" s="9">
        <f t="shared" si="136"/>
        <v>0</v>
      </c>
      <c r="B523" s="88">
        <f>IF(Sample5!K529&gt;0,Sample5!K529, )</f>
        <v>0</v>
      </c>
      <c r="C523" s="88" t="str">
        <f>IF(Sample5!L529&gt;0,Sample5!L529,"")</f>
        <v/>
      </c>
      <c r="D523" s="88">
        <f>IF(Sample5!M529&gt;0,Sample5!M529,)</f>
        <v>1105.2346080824518</v>
      </c>
      <c r="E523" s="162" t="str">
        <f t="shared" si="127"/>
        <v/>
      </c>
      <c r="F523" s="162" t="str">
        <f t="shared" si="128"/>
        <v/>
      </c>
      <c r="G523" s="162" t="str">
        <f t="shared" si="129"/>
        <v/>
      </c>
      <c r="H523" s="162" t="str">
        <f t="shared" si="130"/>
        <v/>
      </c>
      <c r="I523" s="162" t="e">
        <f t="shared" si="131"/>
        <v>#VALUE!</v>
      </c>
      <c r="J523" s="162" t="e">
        <f t="shared" si="137"/>
        <v>#VALUE!</v>
      </c>
      <c r="K523" s="162" t="str">
        <f t="shared" si="132"/>
        <v/>
      </c>
      <c r="L523" s="59" t="str">
        <f t="shared" si="133"/>
        <v/>
      </c>
      <c r="M523" s="162" t="str">
        <f t="shared" si="138"/>
        <v/>
      </c>
      <c r="N523" s="99" t="str">
        <f t="shared" si="134"/>
        <v/>
      </c>
      <c r="O523" s="100" t="str">
        <f t="shared" si="139"/>
        <v/>
      </c>
      <c r="P523" s="100" t="e">
        <f t="shared" si="140"/>
        <v>#VALUE!</v>
      </c>
      <c r="Q523" s="11">
        <v>521</v>
      </c>
      <c r="R523" s="9" t="str">
        <f t="shared" si="135"/>
        <v/>
      </c>
    </row>
    <row r="524" spans="1:18" x14ac:dyDescent="0.25">
      <c r="A524" s="9">
        <f t="shared" si="136"/>
        <v>0</v>
      </c>
      <c r="B524" s="88">
        <f>IF(Sample5!K530&gt;0,Sample5!K530, )</f>
        <v>0</v>
      </c>
      <c r="C524" s="88" t="str">
        <f>IF(Sample5!L530&gt;0,Sample5!L530,"")</f>
        <v/>
      </c>
      <c r="D524" s="88">
        <f>IF(Sample5!M530&gt;0,Sample5!M530,)</f>
        <v>1105.2346080824518</v>
      </c>
      <c r="E524" s="162" t="str">
        <f t="shared" si="127"/>
        <v/>
      </c>
      <c r="F524" s="162" t="str">
        <f t="shared" si="128"/>
        <v/>
      </c>
      <c r="G524" s="162" t="str">
        <f t="shared" si="129"/>
        <v/>
      </c>
      <c r="H524" s="162" t="str">
        <f t="shared" si="130"/>
        <v/>
      </c>
      <c r="I524" s="162" t="e">
        <f t="shared" si="131"/>
        <v>#VALUE!</v>
      </c>
      <c r="J524" s="162" t="e">
        <f t="shared" si="137"/>
        <v>#VALUE!</v>
      </c>
      <c r="K524" s="162" t="str">
        <f t="shared" si="132"/>
        <v/>
      </c>
      <c r="L524" s="59" t="str">
        <f t="shared" si="133"/>
        <v/>
      </c>
      <c r="M524" s="162" t="str">
        <f t="shared" si="138"/>
        <v/>
      </c>
      <c r="N524" s="99" t="str">
        <f t="shared" si="134"/>
        <v/>
      </c>
      <c r="O524" s="100" t="str">
        <f t="shared" si="139"/>
        <v/>
      </c>
      <c r="P524" s="100" t="e">
        <f t="shared" si="140"/>
        <v>#VALUE!</v>
      </c>
      <c r="Q524" s="11">
        <v>522</v>
      </c>
      <c r="R524" s="9" t="str">
        <f t="shared" si="135"/>
        <v/>
      </c>
    </row>
    <row r="525" spans="1:18" x14ac:dyDescent="0.25">
      <c r="A525" s="9">
        <f t="shared" si="136"/>
        <v>0</v>
      </c>
      <c r="B525" s="88">
        <f>IF(Sample5!K531&gt;0,Sample5!K531, )</f>
        <v>0</v>
      </c>
      <c r="C525" s="88" t="str">
        <f>IF(Sample5!L531&gt;0,Sample5!L531,"")</f>
        <v/>
      </c>
      <c r="D525" s="88">
        <f>IF(Sample5!M531&gt;0,Sample5!M531,)</f>
        <v>1105.2346080824518</v>
      </c>
      <c r="E525" s="162" t="str">
        <f t="shared" si="127"/>
        <v/>
      </c>
      <c r="F525" s="162" t="str">
        <f t="shared" si="128"/>
        <v/>
      </c>
      <c r="G525" s="162" t="str">
        <f t="shared" si="129"/>
        <v/>
      </c>
      <c r="H525" s="162" t="str">
        <f t="shared" si="130"/>
        <v/>
      </c>
      <c r="I525" s="162" t="e">
        <f t="shared" si="131"/>
        <v>#VALUE!</v>
      </c>
      <c r="J525" s="162" t="e">
        <f t="shared" si="137"/>
        <v>#VALUE!</v>
      </c>
      <c r="K525" s="162" t="str">
        <f t="shared" si="132"/>
        <v/>
      </c>
      <c r="L525" s="59" t="str">
        <f t="shared" si="133"/>
        <v/>
      </c>
      <c r="M525" s="162" t="str">
        <f t="shared" si="138"/>
        <v/>
      </c>
      <c r="N525" s="99" t="str">
        <f t="shared" si="134"/>
        <v/>
      </c>
      <c r="O525" s="100" t="str">
        <f t="shared" si="139"/>
        <v/>
      </c>
      <c r="P525" s="100" t="e">
        <f t="shared" si="140"/>
        <v>#VALUE!</v>
      </c>
      <c r="Q525" s="11">
        <v>523</v>
      </c>
      <c r="R525" s="9" t="str">
        <f t="shared" si="135"/>
        <v/>
      </c>
    </row>
    <row r="526" spans="1:18" x14ac:dyDescent="0.25">
      <c r="A526" s="9">
        <f t="shared" si="136"/>
        <v>0</v>
      </c>
      <c r="B526" s="88">
        <f>IF(Sample5!K532&gt;0,Sample5!K532, )</f>
        <v>0</v>
      </c>
      <c r="C526" s="88" t="str">
        <f>IF(Sample5!L532&gt;0,Sample5!L532,"")</f>
        <v/>
      </c>
      <c r="D526" s="88">
        <f>IF(Sample5!M532&gt;0,Sample5!M532,)</f>
        <v>1105.2346080824518</v>
      </c>
      <c r="E526" s="162" t="str">
        <f t="shared" si="127"/>
        <v/>
      </c>
      <c r="F526" s="162" t="str">
        <f t="shared" si="128"/>
        <v/>
      </c>
      <c r="G526" s="162" t="str">
        <f t="shared" si="129"/>
        <v/>
      </c>
      <c r="H526" s="162" t="str">
        <f t="shared" si="130"/>
        <v/>
      </c>
      <c r="I526" s="162" t="e">
        <f t="shared" si="131"/>
        <v>#VALUE!</v>
      </c>
      <c r="J526" s="162" t="e">
        <f t="shared" si="137"/>
        <v>#VALUE!</v>
      </c>
      <c r="K526" s="162" t="str">
        <f t="shared" si="132"/>
        <v/>
      </c>
      <c r="L526" s="59" t="str">
        <f t="shared" si="133"/>
        <v/>
      </c>
      <c r="M526" s="162" t="str">
        <f t="shared" si="138"/>
        <v/>
      </c>
      <c r="N526" s="99" t="str">
        <f t="shared" si="134"/>
        <v/>
      </c>
      <c r="O526" s="100" t="str">
        <f t="shared" si="139"/>
        <v/>
      </c>
      <c r="P526" s="100" t="e">
        <f t="shared" si="140"/>
        <v>#VALUE!</v>
      </c>
      <c r="Q526" s="11">
        <v>524</v>
      </c>
      <c r="R526" s="9" t="str">
        <f t="shared" si="135"/>
        <v/>
      </c>
    </row>
    <row r="527" spans="1:18" x14ac:dyDescent="0.25">
      <c r="A527" s="9">
        <f t="shared" si="136"/>
        <v>0</v>
      </c>
      <c r="B527" s="88">
        <f>IF(Sample5!K533&gt;0,Sample5!K533, )</f>
        <v>0</v>
      </c>
      <c r="C527" s="88" t="str">
        <f>IF(Sample5!L533&gt;0,Sample5!L533,"")</f>
        <v/>
      </c>
      <c r="D527" s="88">
        <f>IF(Sample5!M533&gt;0,Sample5!M533,)</f>
        <v>1105.2346080824518</v>
      </c>
      <c r="E527" s="162" t="str">
        <f t="shared" si="127"/>
        <v/>
      </c>
      <c r="F527" s="162" t="str">
        <f t="shared" si="128"/>
        <v/>
      </c>
      <c r="G527" s="162" t="str">
        <f t="shared" si="129"/>
        <v/>
      </c>
      <c r="H527" s="162" t="str">
        <f t="shared" si="130"/>
        <v/>
      </c>
      <c r="I527" s="162" t="e">
        <f t="shared" si="131"/>
        <v>#VALUE!</v>
      </c>
      <c r="J527" s="162" t="e">
        <f t="shared" si="137"/>
        <v>#VALUE!</v>
      </c>
      <c r="K527" s="162" t="str">
        <f t="shared" si="132"/>
        <v/>
      </c>
      <c r="L527" s="59" t="str">
        <f t="shared" si="133"/>
        <v/>
      </c>
      <c r="M527" s="162" t="str">
        <f t="shared" si="138"/>
        <v/>
      </c>
      <c r="N527" s="99" t="str">
        <f t="shared" si="134"/>
        <v/>
      </c>
      <c r="O527" s="100" t="str">
        <f t="shared" si="139"/>
        <v/>
      </c>
      <c r="P527" s="100" t="e">
        <f t="shared" si="140"/>
        <v>#VALUE!</v>
      </c>
      <c r="Q527" s="11">
        <v>525</v>
      </c>
      <c r="R527" s="9" t="str">
        <f t="shared" si="135"/>
        <v/>
      </c>
    </row>
    <row r="528" spans="1:18" x14ac:dyDescent="0.25">
      <c r="A528" s="9">
        <f t="shared" si="136"/>
        <v>0</v>
      </c>
      <c r="B528" s="88">
        <f>IF(Sample5!K534&gt;0,Sample5!K534, )</f>
        <v>0</v>
      </c>
      <c r="C528" s="88" t="str">
        <f>IF(Sample5!L534&gt;0,Sample5!L534,"")</f>
        <v/>
      </c>
      <c r="D528" s="88">
        <f>IF(Sample5!M534&gt;0,Sample5!M534,)</f>
        <v>1105.2346080824518</v>
      </c>
      <c r="E528" s="162" t="str">
        <f t="shared" si="127"/>
        <v/>
      </c>
      <c r="F528" s="162" t="str">
        <f t="shared" si="128"/>
        <v/>
      </c>
      <c r="G528" s="162" t="str">
        <f t="shared" si="129"/>
        <v/>
      </c>
      <c r="H528" s="162" t="str">
        <f t="shared" si="130"/>
        <v/>
      </c>
      <c r="I528" s="162" t="e">
        <f t="shared" si="131"/>
        <v>#VALUE!</v>
      </c>
      <c r="J528" s="162" t="e">
        <f t="shared" si="137"/>
        <v>#VALUE!</v>
      </c>
      <c r="K528" s="162" t="str">
        <f t="shared" si="132"/>
        <v/>
      </c>
      <c r="L528" s="59" t="str">
        <f t="shared" si="133"/>
        <v/>
      </c>
      <c r="M528" s="162" t="str">
        <f t="shared" si="138"/>
        <v/>
      </c>
      <c r="N528" s="99" t="str">
        <f t="shared" si="134"/>
        <v/>
      </c>
      <c r="O528" s="100" t="str">
        <f t="shared" si="139"/>
        <v/>
      </c>
      <c r="P528" s="100" t="e">
        <f t="shared" si="140"/>
        <v>#VALUE!</v>
      </c>
      <c r="Q528" s="11">
        <v>526</v>
      </c>
      <c r="R528" s="9" t="str">
        <f t="shared" si="135"/>
        <v/>
      </c>
    </row>
    <row r="529" spans="1:18" x14ac:dyDescent="0.25">
      <c r="A529" s="9">
        <f t="shared" si="136"/>
        <v>0</v>
      </c>
      <c r="B529" s="88">
        <f>IF(Sample5!K535&gt;0,Sample5!K535, )</f>
        <v>0</v>
      </c>
      <c r="C529" s="88" t="str">
        <f>IF(Sample5!L535&gt;0,Sample5!L535,"")</f>
        <v/>
      </c>
      <c r="D529" s="88">
        <f>IF(Sample5!M535&gt;0,Sample5!M535,)</f>
        <v>1105.2346080824518</v>
      </c>
      <c r="E529" s="162" t="str">
        <f t="shared" si="127"/>
        <v/>
      </c>
      <c r="F529" s="162" t="str">
        <f t="shared" si="128"/>
        <v/>
      </c>
      <c r="G529" s="162" t="str">
        <f t="shared" si="129"/>
        <v/>
      </c>
      <c r="H529" s="162" t="str">
        <f t="shared" si="130"/>
        <v/>
      </c>
      <c r="I529" s="162" t="e">
        <f t="shared" si="131"/>
        <v>#VALUE!</v>
      </c>
      <c r="J529" s="162" t="e">
        <f t="shared" si="137"/>
        <v>#VALUE!</v>
      </c>
      <c r="K529" s="162" t="str">
        <f t="shared" si="132"/>
        <v/>
      </c>
      <c r="L529" s="59" t="str">
        <f t="shared" si="133"/>
        <v/>
      </c>
      <c r="M529" s="162" t="str">
        <f t="shared" si="138"/>
        <v/>
      </c>
      <c r="N529" s="99" t="str">
        <f t="shared" si="134"/>
        <v/>
      </c>
      <c r="O529" s="100" t="str">
        <f t="shared" si="139"/>
        <v/>
      </c>
      <c r="P529" s="100" t="e">
        <f t="shared" si="140"/>
        <v>#VALUE!</v>
      </c>
      <c r="Q529" s="11">
        <v>527</v>
      </c>
      <c r="R529" s="9" t="str">
        <f t="shared" si="135"/>
        <v/>
      </c>
    </row>
    <row r="530" spans="1:18" x14ac:dyDescent="0.25">
      <c r="A530" s="9">
        <f t="shared" si="136"/>
        <v>0</v>
      </c>
      <c r="B530" s="88">
        <f>IF(Sample5!K536&gt;0,Sample5!K536, )</f>
        <v>0</v>
      </c>
      <c r="C530" s="88" t="str">
        <f>IF(Sample5!L536&gt;0,Sample5!L536,"")</f>
        <v/>
      </c>
      <c r="D530" s="88">
        <f>IF(Sample5!M536&gt;0,Sample5!M536,)</f>
        <v>1105.2346080824518</v>
      </c>
      <c r="E530" s="162" t="str">
        <f t="shared" si="127"/>
        <v/>
      </c>
      <c r="F530" s="162" t="str">
        <f t="shared" si="128"/>
        <v/>
      </c>
      <c r="G530" s="162" t="str">
        <f t="shared" si="129"/>
        <v/>
      </c>
      <c r="H530" s="162" t="str">
        <f t="shared" si="130"/>
        <v/>
      </c>
      <c r="I530" s="162" t="e">
        <f t="shared" si="131"/>
        <v>#VALUE!</v>
      </c>
      <c r="J530" s="162" t="e">
        <f t="shared" si="137"/>
        <v>#VALUE!</v>
      </c>
      <c r="K530" s="162" t="str">
        <f t="shared" si="132"/>
        <v/>
      </c>
      <c r="L530" s="59" t="str">
        <f t="shared" si="133"/>
        <v/>
      </c>
      <c r="M530" s="162" t="str">
        <f t="shared" si="138"/>
        <v/>
      </c>
      <c r="N530" s="99" t="str">
        <f t="shared" si="134"/>
        <v/>
      </c>
      <c r="O530" s="100" t="str">
        <f t="shared" si="139"/>
        <v/>
      </c>
      <c r="P530" s="100" t="e">
        <f t="shared" si="140"/>
        <v>#VALUE!</v>
      </c>
      <c r="Q530" s="11">
        <v>528</v>
      </c>
      <c r="R530" s="9" t="str">
        <f t="shared" si="135"/>
        <v/>
      </c>
    </row>
    <row r="531" spans="1:18" x14ac:dyDescent="0.25">
      <c r="A531" s="9">
        <f t="shared" si="136"/>
        <v>0</v>
      </c>
      <c r="B531" s="88">
        <f>IF(Sample5!K537&gt;0,Sample5!K537, )</f>
        <v>0</v>
      </c>
      <c r="C531" s="88" t="str">
        <f>IF(Sample5!L537&gt;0,Sample5!L537,"")</f>
        <v/>
      </c>
      <c r="D531" s="88">
        <f>IF(Sample5!M537&gt;0,Sample5!M537,)</f>
        <v>1105.2346080824518</v>
      </c>
      <c r="E531" s="162" t="str">
        <f t="shared" si="127"/>
        <v/>
      </c>
      <c r="F531" s="162" t="str">
        <f t="shared" si="128"/>
        <v/>
      </c>
      <c r="G531" s="162" t="str">
        <f t="shared" si="129"/>
        <v/>
      </c>
      <c r="H531" s="162" t="str">
        <f t="shared" si="130"/>
        <v/>
      </c>
      <c r="I531" s="162" t="e">
        <f t="shared" si="131"/>
        <v>#VALUE!</v>
      </c>
      <c r="J531" s="162" t="e">
        <f t="shared" si="137"/>
        <v>#VALUE!</v>
      </c>
      <c r="K531" s="162" t="str">
        <f t="shared" si="132"/>
        <v/>
      </c>
      <c r="L531" s="59" t="str">
        <f t="shared" si="133"/>
        <v/>
      </c>
      <c r="M531" s="162" t="str">
        <f t="shared" si="138"/>
        <v/>
      </c>
      <c r="N531" s="99" t="str">
        <f t="shared" si="134"/>
        <v/>
      </c>
      <c r="O531" s="100" t="str">
        <f t="shared" si="139"/>
        <v/>
      </c>
      <c r="P531" s="100" t="e">
        <f t="shared" si="140"/>
        <v>#VALUE!</v>
      </c>
      <c r="Q531" s="11">
        <v>529</v>
      </c>
      <c r="R531" s="9" t="str">
        <f t="shared" si="135"/>
        <v/>
      </c>
    </row>
    <row r="532" spans="1:18" x14ac:dyDescent="0.25">
      <c r="A532" s="9">
        <f t="shared" si="136"/>
        <v>0</v>
      </c>
      <c r="B532" s="88">
        <f>IF(Sample5!K538&gt;0,Sample5!K538, )</f>
        <v>0</v>
      </c>
      <c r="C532" s="88" t="str">
        <f>IF(Sample5!L538&gt;0,Sample5!L538,"")</f>
        <v/>
      </c>
      <c r="D532" s="88">
        <f>IF(Sample5!M538&gt;0,Sample5!M538,)</f>
        <v>1105.2346080824518</v>
      </c>
      <c r="E532" s="162" t="str">
        <f t="shared" si="127"/>
        <v/>
      </c>
      <c r="F532" s="162" t="str">
        <f t="shared" si="128"/>
        <v/>
      </c>
      <c r="G532" s="162" t="str">
        <f t="shared" si="129"/>
        <v/>
      </c>
      <c r="H532" s="162" t="str">
        <f t="shared" si="130"/>
        <v/>
      </c>
      <c r="I532" s="162" t="e">
        <f t="shared" si="131"/>
        <v>#VALUE!</v>
      </c>
      <c r="J532" s="162" t="e">
        <f t="shared" si="137"/>
        <v>#VALUE!</v>
      </c>
      <c r="K532" s="162" t="str">
        <f t="shared" si="132"/>
        <v/>
      </c>
      <c r="L532" s="59" t="str">
        <f t="shared" si="133"/>
        <v/>
      </c>
      <c r="M532" s="162" t="str">
        <f t="shared" si="138"/>
        <v/>
      </c>
      <c r="N532" s="99" t="str">
        <f t="shared" si="134"/>
        <v/>
      </c>
      <c r="O532" s="100" t="str">
        <f t="shared" si="139"/>
        <v/>
      </c>
      <c r="P532" s="100" t="e">
        <f t="shared" si="140"/>
        <v>#VALUE!</v>
      </c>
      <c r="Q532" s="11">
        <v>530</v>
      </c>
      <c r="R532" s="9" t="str">
        <f t="shared" si="135"/>
        <v/>
      </c>
    </row>
    <row r="533" spans="1:18" x14ac:dyDescent="0.25">
      <c r="A533" s="9">
        <f t="shared" si="136"/>
        <v>0</v>
      </c>
      <c r="B533" s="88">
        <f>IF(Sample5!K539&gt;0,Sample5!K539, )</f>
        <v>0</v>
      </c>
      <c r="C533" s="88" t="str">
        <f>IF(Sample5!L539&gt;0,Sample5!L539,"")</f>
        <v/>
      </c>
      <c r="D533" s="88">
        <f>IF(Sample5!M539&gt;0,Sample5!M539,)</f>
        <v>1105.2346080824518</v>
      </c>
      <c r="E533" s="162" t="str">
        <f t="shared" si="127"/>
        <v/>
      </c>
      <c r="F533" s="162" t="str">
        <f t="shared" si="128"/>
        <v/>
      </c>
      <c r="G533" s="162" t="str">
        <f t="shared" si="129"/>
        <v/>
      </c>
      <c r="H533" s="162" t="str">
        <f t="shared" si="130"/>
        <v/>
      </c>
      <c r="I533" s="162" t="e">
        <f t="shared" si="131"/>
        <v>#VALUE!</v>
      </c>
      <c r="J533" s="162" t="e">
        <f t="shared" si="137"/>
        <v>#VALUE!</v>
      </c>
      <c r="K533" s="162" t="str">
        <f t="shared" si="132"/>
        <v/>
      </c>
      <c r="L533" s="59" t="str">
        <f t="shared" si="133"/>
        <v/>
      </c>
      <c r="M533" s="162" t="str">
        <f t="shared" si="138"/>
        <v/>
      </c>
      <c r="N533" s="99" t="str">
        <f t="shared" si="134"/>
        <v/>
      </c>
      <c r="O533" s="100" t="str">
        <f t="shared" si="139"/>
        <v/>
      </c>
      <c r="P533" s="100" t="e">
        <f t="shared" si="140"/>
        <v>#VALUE!</v>
      </c>
      <c r="Q533" s="11">
        <v>531</v>
      </c>
      <c r="R533" s="9" t="str">
        <f t="shared" si="135"/>
        <v/>
      </c>
    </row>
    <row r="534" spans="1:18" x14ac:dyDescent="0.25">
      <c r="A534" s="9">
        <f t="shared" si="136"/>
        <v>0</v>
      </c>
      <c r="B534" s="88">
        <f>IF(Sample5!K540&gt;0,Sample5!K540, )</f>
        <v>0</v>
      </c>
      <c r="C534" s="88" t="str">
        <f>IF(Sample5!L540&gt;0,Sample5!L540,"")</f>
        <v/>
      </c>
      <c r="D534" s="88">
        <f>IF(Sample5!M540&gt;0,Sample5!M540,)</f>
        <v>1105.2346080824518</v>
      </c>
      <c r="E534" s="162" t="str">
        <f t="shared" si="127"/>
        <v/>
      </c>
      <c r="F534" s="162" t="str">
        <f t="shared" si="128"/>
        <v/>
      </c>
      <c r="G534" s="162" t="str">
        <f t="shared" si="129"/>
        <v/>
      </c>
      <c r="H534" s="162" t="str">
        <f t="shared" si="130"/>
        <v/>
      </c>
      <c r="I534" s="162" t="e">
        <f t="shared" si="131"/>
        <v>#VALUE!</v>
      </c>
      <c r="J534" s="162" t="e">
        <f t="shared" si="137"/>
        <v>#VALUE!</v>
      </c>
      <c r="K534" s="162" t="str">
        <f t="shared" si="132"/>
        <v/>
      </c>
      <c r="L534" s="59" t="str">
        <f t="shared" si="133"/>
        <v/>
      </c>
      <c r="M534" s="162" t="str">
        <f t="shared" si="138"/>
        <v/>
      </c>
      <c r="N534" s="99" t="str">
        <f t="shared" si="134"/>
        <v/>
      </c>
      <c r="O534" s="100" t="str">
        <f t="shared" si="139"/>
        <v/>
      </c>
      <c r="P534" s="100" t="e">
        <f t="shared" si="140"/>
        <v>#VALUE!</v>
      </c>
      <c r="Q534" s="11">
        <v>532</v>
      </c>
      <c r="R534" s="9" t="str">
        <f t="shared" si="135"/>
        <v/>
      </c>
    </row>
    <row r="535" spans="1:18" x14ac:dyDescent="0.25">
      <c r="A535" s="9">
        <f t="shared" si="136"/>
        <v>0</v>
      </c>
      <c r="B535" s="88">
        <f>IF(Sample5!K541&gt;0,Sample5!K541, )</f>
        <v>0</v>
      </c>
      <c r="C535" s="88" t="str">
        <f>IF(Sample5!L541&gt;0,Sample5!L541,"")</f>
        <v/>
      </c>
      <c r="D535" s="88">
        <f>IF(Sample5!M541&gt;0,Sample5!M541,)</f>
        <v>1105.2346080824518</v>
      </c>
      <c r="E535" s="162" t="str">
        <f t="shared" si="127"/>
        <v/>
      </c>
      <c r="F535" s="162" t="str">
        <f t="shared" si="128"/>
        <v/>
      </c>
      <c r="G535" s="162" t="str">
        <f t="shared" si="129"/>
        <v/>
      </c>
      <c r="H535" s="162" t="str">
        <f t="shared" si="130"/>
        <v/>
      </c>
      <c r="I535" s="162" t="e">
        <f t="shared" si="131"/>
        <v>#VALUE!</v>
      </c>
      <c r="J535" s="162" t="e">
        <f t="shared" si="137"/>
        <v>#VALUE!</v>
      </c>
      <c r="K535" s="162" t="str">
        <f t="shared" si="132"/>
        <v/>
      </c>
      <c r="L535" s="59" t="str">
        <f t="shared" si="133"/>
        <v/>
      </c>
      <c r="M535" s="162" t="str">
        <f t="shared" si="138"/>
        <v/>
      </c>
      <c r="N535" s="99" t="str">
        <f t="shared" si="134"/>
        <v/>
      </c>
      <c r="O535" s="100" t="str">
        <f t="shared" si="139"/>
        <v/>
      </c>
      <c r="P535" s="100" t="e">
        <f t="shared" si="140"/>
        <v>#VALUE!</v>
      </c>
      <c r="Q535" s="11">
        <v>533</v>
      </c>
      <c r="R535" s="9" t="str">
        <f t="shared" si="135"/>
        <v/>
      </c>
    </row>
    <row r="536" spans="1:18" x14ac:dyDescent="0.25">
      <c r="A536" s="9">
        <f t="shared" si="136"/>
        <v>0</v>
      </c>
      <c r="B536" s="88">
        <f>IF(Sample5!K542&gt;0,Sample5!K542, )</f>
        <v>0</v>
      </c>
      <c r="C536" s="88" t="str">
        <f>IF(Sample5!L542&gt;0,Sample5!L542,"")</f>
        <v/>
      </c>
      <c r="D536" s="88">
        <f>IF(Sample5!M542&gt;0,Sample5!M542,)</f>
        <v>1105.2346080824518</v>
      </c>
      <c r="E536" s="162" t="str">
        <f t="shared" si="127"/>
        <v/>
      </c>
      <c r="F536" s="162" t="str">
        <f t="shared" si="128"/>
        <v/>
      </c>
      <c r="G536" s="162" t="str">
        <f t="shared" si="129"/>
        <v/>
      </c>
      <c r="H536" s="162" t="str">
        <f t="shared" si="130"/>
        <v/>
      </c>
      <c r="I536" s="162" t="e">
        <f t="shared" si="131"/>
        <v>#VALUE!</v>
      </c>
      <c r="J536" s="162" t="e">
        <f t="shared" si="137"/>
        <v>#VALUE!</v>
      </c>
      <c r="K536" s="162" t="str">
        <f t="shared" si="132"/>
        <v/>
      </c>
      <c r="L536" s="59" t="str">
        <f t="shared" si="133"/>
        <v/>
      </c>
      <c r="M536" s="162" t="str">
        <f t="shared" si="138"/>
        <v/>
      </c>
      <c r="N536" s="99" t="str">
        <f t="shared" si="134"/>
        <v/>
      </c>
      <c r="O536" s="100" t="str">
        <f t="shared" si="139"/>
        <v/>
      </c>
      <c r="P536" s="100" t="e">
        <f t="shared" si="140"/>
        <v>#VALUE!</v>
      </c>
      <c r="Q536" s="11">
        <v>534</v>
      </c>
      <c r="R536" s="9" t="str">
        <f t="shared" si="135"/>
        <v/>
      </c>
    </row>
    <row r="537" spans="1:18" x14ac:dyDescent="0.25">
      <c r="A537" s="9">
        <f t="shared" si="136"/>
        <v>0</v>
      </c>
      <c r="B537" s="88">
        <f>IF(Sample5!K543&gt;0,Sample5!K543, )</f>
        <v>0</v>
      </c>
      <c r="C537" s="88" t="str">
        <f>IF(Sample5!L543&gt;0,Sample5!L543,"")</f>
        <v/>
      </c>
      <c r="D537" s="88">
        <f>IF(Sample5!M543&gt;0,Sample5!M543,)</f>
        <v>1105.2346080824518</v>
      </c>
      <c r="E537" s="162" t="str">
        <f t="shared" si="127"/>
        <v/>
      </c>
      <c r="F537" s="162" t="str">
        <f t="shared" si="128"/>
        <v/>
      </c>
      <c r="G537" s="162" t="str">
        <f t="shared" si="129"/>
        <v/>
      </c>
      <c r="H537" s="162" t="str">
        <f t="shared" si="130"/>
        <v/>
      </c>
      <c r="I537" s="162" t="e">
        <f t="shared" si="131"/>
        <v>#VALUE!</v>
      </c>
      <c r="J537" s="162" t="e">
        <f t="shared" si="137"/>
        <v>#VALUE!</v>
      </c>
      <c r="K537" s="162" t="str">
        <f t="shared" si="132"/>
        <v/>
      </c>
      <c r="L537" s="59" t="str">
        <f t="shared" si="133"/>
        <v/>
      </c>
      <c r="M537" s="162" t="str">
        <f t="shared" si="138"/>
        <v/>
      </c>
      <c r="N537" s="99" t="str">
        <f t="shared" si="134"/>
        <v/>
      </c>
      <c r="O537" s="100" t="str">
        <f t="shared" si="139"/>
        <v/>
      </c>
      <c r="P537" s="100" t="e">
        <f t="shared" si="140"/>
        <v>#VALUE!</v>
      </c>
      <c r="Q537" s="11">
        <v>535</v>
      </c>
      <c r="R537" s="9" t="str">
        <f t="shared" si="135"/>
        <v/>
      </c>
    </row>
    <row r="538" spans="1:18" x14ac:dyDescent="0.25">
      <c r="A538" s="9">
        <f t="shared" si="136"/>
        <v>0</v>
      </c>
      <c r="B538" s="88">
        <f>IF(Sample5!K544&gt;0,Sample5!K544, )</f>
        <v>0</v>
      </c>
      <c r="C538" s="88" t="str">
        <f>IF(Sample5!L544&gt;0,Sample5!L544,"")</f>
        <v/>
      </c>
      <c r="D538" s="88">
        <f>IF(Sample5!M544&gt;0,Sample5!M544,)</f>
        <v>1105.2346080824518</v>
      </c>
      <c r="E538" s="162" t="str">
        <f t="shared" si="127"/>
        <v/>
      </c>
      <c r="F538" s="162" t="str">
        <f t="shared" si="128"/>
        <v/>
      </c>
      <c r="G538" s="162" t="str">
        <f t="shared" si="129"/>
        <v/>
      </c>
      <c r="H538" s="162" t="str">
        <f t="shared" si="130"/>
        <v/>
      </c>
      <c r="I538" s="162" t="e">
        <f t="shared" si="131"/>
        <v>#VALUE!</v>
      </c>
      <c r="J538" s="162" t="e">
        <f t="shared" si="137"/>
        <v>#VALUE!</v>
      </c>
      <c r="K538" s="162" t="str">
        <f t="shared" si="132"/>
        <v/>
      </c>
      <c r="L538" s="59" t="str">
        <f t="shared" si="133"/>
        <v/>
      </c>
      <c r="M538" s="162" t="str">
        <f t="shared" si="138"/>
        <v/>
      </c>
      <c r="N538" s="99" t="str">
        <f t="shared" si="134"/>
        <v/>
      </c>
      <c r="O538" s="100" t="str">
        <f t="shared" si="139"/>
        <v/>
      </c>
      <c r="P538" s="100" t="e">
        <f t="shared" si="140"/>
        <v>#VALUE!</v>
      </c>
      <c r="Q538" s="11">
        <v>536</v>
      </c>
      <c r="R538" s="9" t="str">
        <f t="shared" si="135"/>
        <v/>
      </c>
    </row>
    <row r="539" spans="1:18" x14ac:dyDescent="0.25">
      <c r="A539" s="9">
        <f t="shared" si="136"/>
        <v>0</v>
      </c>
      <c r="B539" s="88">
        <f>IF(Sample5!K545&gt;0,Sample5!K545, )</f>
        <v>0</v>
      </c>
      <c r="C539" s="88" t="str">
        <f>IF(Sample5!L545&gt;0,Sample5!L545,"")</f>
        <v/>
      </c>
      <c r="D539" s="88">
        <f>IF(Sample5!M545&gt;0,Sample5!M545,)</f>
        <v>1105.2346080824518</v>
      </c>
      <c r="E539" s="162" t="str">
        <f t="shared" si="127"/>
        <v/>
      </c>
      <c r="F539" s="162" t="str">
        <f t="shared" si="128"/>
        <v/>
      </c>
      <c r="G539" s="162" t="str">
        <f t="shared" si="129"/>
        <v/>
      </c>
      <c r="H539" s="162" t="str">
        <f t="shared" si="130"/>
        <v/>
      </c>
      <c r="I539" s="162" t="e">
        <f t="shared" si="131"/>
        <v>#VALUE!</v>
      </c>
      <c r="J539" s="162" t="e">
        <f t="shared" si="137"/>
        <v>#VALUE!</v>
      </c>
      <c r="K539" s="162" t="str">
        <f t="shared" si="132"/>
        <v/>
      </c>
      <c r="L539" s="59" t="str">
        <f t="shared" si="133"/>
        <v/>
      </c>
      <c r="M539" s="162" t="str">
        <f t="shared" si="138"/>
        <v/>
      </c>
      <c r="N539" s="99" t="str">
        <f t="shared" si="134"/>
        <v/>
      </c>
      <c r="O539" s="100" t="str">
        <f t="shared" si="139"/>
        <v/>
      </c>
      <c r="P539" s="100" t="e">
        <f t="shared" si="140"/>
        <v>#VALUE!</v>
      </c>
      <c r="Q539" s="11">
        <v>537</v>
      </c>
      <c r="R539" s="9" t="str">
        <f t="shared" si="135"/>
        <v/>
      </c>
    </row>
    <row r="540" spans="1:18" x14ac:dyDescent="0.25">
      <c r="A540" s="9">
        <f t="shared" si="136"/>
        <v>0</v>
      </c>
      <c r="B540" s="88">
        <f>IF(Sample5!K546&gt;0,Sample5!K546, )</f>
        <v>0</v>
      </c>
      <c r="C540" s="88" t="str">
        <f>IF(Sample5!L546&gt;0,Sample5!L546,"")</f>
        <v/>
      </c>
      <c r="D540" s="88">
        <f>IF(Sample5!M546&gt;0,Sample5!M546,)</f>
        <v>1105.2346080824518</v>
      </c>
      <c r="E540" s="162" t="str">
        <f t="shared" si="127"/>
        <v/>
      </c>
      <c r="F540" s="162" t="str">
        <f t="shared" si="128"/>
        <v/>
      </c>
      <c r="G540" s="162" t="str">
        <f t="shared" si="129"/>
        <v/>
      </c>
      <c r="H540" s="162" t="str">
        <f t="shared" si="130"/>
        <v/>
      </c>
      <c r="I540" s="162" t="e">
        <f t="shared" si="131"/>
        <v>#VALUE!</v>
      </c>
      <c r="J540" s="162" t="e">
        <f t="shared" si="137"/>
        <v>#VALUE!</v>
      </c>
      <c r="K540" s="162" t="str">
        <f t="shared" si="132"/>
        <v/>
      </c>
      <c r="L540" s="59" t="str">
        <f t="shared" si="133"/>
        <v/>
      </c>
      <c r="M540" s="162" t="str">
        <f t="shared" si="138"/>
        <v/>
      </c>
      <c r="N540" s="99" t="str">
        <f t="shared" si="134"/>
        <v/>
      </c>
      <c r="O540" s="100" t="str">
        <f t="shared" si="139"/>
        <v/>
      </c>
      <c r="P540" s="100" t="e">
        <f t="shared" si="140"/>
        <v>#VALUE!</v>
      </c>
      <c r="Q540" s="11">
        <v>538</v>
      </c>
      <c r="R540" s="9" t="str">
        <f t="shared" si="135"/>
        <v/>
      </c>
    </row>
    <row r="541" spans="1:18" x14ac:dyDescent="0.25">
      <c r="A541" s="9">
        <f t="shared" si="136"/>
        <v>0</v>
      </c>
      <c r="B541" s="88">
        <f>IF(Sample5!K547&gt;0,Sample5!K547, )</f>
        <v>0</v>
      </c>
      <c r="C541" s="88" t="str">
        <f>IF(Sample5!L547&gt;0,Sample5!L547,"")</f>
        <v/>
      </c>
      <c r="D541" s="88">
        <f>IF(Sample5!M547&gt;0,Sample5!M547,)</f>
        <v>1105.2346080824518</v>
      </c>
      <c r="E541" s="162" t="str">
        <f t="shared" si="127"/>
        <v/>
      </c>
      <c r="F541" s="162" t="str">
        <f t="shared" si="128"/>
        <v/>
      </c>
      <c r="G541" s="162" t="str">
        <f t="shared" si="129"/>
        <v/>
      </c>
      <c r="H541" s="162" t="str">
        <f t="shared" si="130"/>
        <v/>
      </c>
      <c r="I541" s="162" t="e">
        <f t="shared" si="131"/>
        <v>#VALUE!</v>
      </c>
      <c r="J541" s="162" t="e">
        <f t="shared" si="137"/>
        <v>#VALUE!</v>
      </c>
      <c r="K541" s="162" t="str">
        <f t="shared" si="132"/>
        <v/>
      </c>
      <c r="L541" s="59" t="str">
        <f t="shared" si="133"/>
        <v/>
      </c>
      <c r="M541" s="162" t="str">
        <f t="shared" si="138"/>
        <v/>
      </c>
      <c r="N541" s="99" t="str">
        <f t="shared" si="134"/>
        <v/>
      </c>
      <c r="O541" s="100" t="str">
        <f t="shared" si="139"/>
        <v/>
      </c>
      <c r="P541" s="100" t="e">
        <f t="shared" si="140"/>
        <v>#VALUE!</v>
      </c>
      <c r="Q541" s="11">
        <v>539</v>
      </c>
      <c r="R541" s="9" t="str">
        <f t="shared" si="135"/>
        <v/>
      </c>
    </row>
    <row r="542" spans="1:18" x14ac:dyDescent="0.25">
      <c r="A542" s="9">
        <f t="shared" si="136"/>
        <v>0</v>
      </c>
      <c r="B542" s="88">
        <f>IF(Sample5!K548&gt;0,Sample5!K548, )</f>
        <v>0</v>
      </c>
      <c r="C542" s="88" t="str">
        <f>IF(Sample5!L548&gt;0,Sample5!L548,"")</f>
        <v/>
      </c>
      <c r="D542" s="88">
        <f>IF(Sample5!M548&gt;0,Sample5!M548,)</f>
        <v>1105.2346080824518</v>
      </c>
      <c r="E542" s="162" t="str">
        <f t="shared" si="127"/>
        <v/>
      </c>
      <c r="F542" s="162" t="str">
        <f t="shared" si="128"/>
        <v/>
      </c>
      <c r="G542" s="162" t="str">
        <f t="shared" si="129"/>
        <v/>
      </c>
      <c r="H542" s="162" t="str">
        <f t="shared" si="130"/>
        <v/>
      </c>
      <c r="I542" s="162" t="e">
        <f t="shared" si="131"/>
        <v>#VALUE!</v>
      </c>
      <c r="J542" s="162" t="e">
        <f t="shared" si="137"/>
        <v>#VALUE!</v>
      </c>
      <c r="K542" s="162" t="str">
        <f t="shared" si="132"/>
        <v/>
      </c>
      <c r="L542" s="59" t="str">
        <f t="shared" si="133"/>
        <v/>
      </c>
      <c r="M542" s="162" t="str">
        <f t="shared" si="138"/>
        <v/>
      </c>
      <c r="N542" s="99" t="str">
        <f t="shared" si="134"/>
        <v/>
      </c>
      <c r="O542" s="100" t="str">
        <f t="shared" si="139"/>
        <v/>
      </c>
      <c r="P542" s="100" t="e">
        <f t="shared" si="140"/>
        <v>#VALUE!</v>
      </c>
      <c r="Q542" s="11">
        <v>540</v>
      </c>
      <c r="R542" s="9" t="str">
        <f t="shared" si="135"/>
        <v/>
      </c>
    </row>
    <row r="543" spans="1:18" x14ac:dyDescent="0.25">
      <c r="A543" s="9">
        <f t="shared" si="136"/>
        <v>0</v>
      </c>
      <c r="B543" s="88">
        <f>IF(Sample5!K549&gt;0,Sample5!K549, )</f>
        <v>0</v>
      </c>
      <c r="C543" s="88" t="str">
        <f>IF(Sample5!L549&gt;0,Sample5!L549,"")</f>
        <v/>
      </c>
      <c r="D543" s="88">
        <f>IF(Sample5!M549&gt;0,Sample5!M549,)</f>
        <v>1105.2346080824518</v>
      </c>
      <c r="E543" s="162" t="str">
        <f t="shared" si="127"/>
        <v/>
      </c>
      <c r="F543" s="162" t="str">
        <f t="shared" si="128"/>
        <v/>
      </c>
      <c r="G543" s="162" t="str">
        <f t="shared" si="129"/>
        <v/>
      </c>
      <c r="H543" s="162" t="str">
        <f t="shared" si="130"/>
        <v/>
      </c>
      <c r="I543" s="162" t="e">
        <f t="shared" si="131"/>
        <v>#VALUE!</v>
      </c>
      <c r="J543" s="162" t="e">
        <f t="shared" si="137"/>
        <v>#VALUE!</v>
      </c>
      <c r="K543" s="162" t="str">
        <f t="shared" si="132"/>
        <v/>
      </c>
      <c r="L543" s="59" t="str">
        <f t="shared" si="133"/>
        <v/>
      </c>
      <c r="M543" s="162" t="str">
        <f t="shared" si="138"/>
        <v/>
      </c>
      <c r="N543" s="99" t="str">
        <f t="shared" si="134"/>
        <v/>
      </c>
      <c r="O543" s="100" t="str">
        <f t="shared" si="139"/>
        <v/>
      </c>
      <c r="P543" s="100" t="e">
        <f t="shared" si="140"/>
        <v>#VALUE!</v>
      </c>
      <c r="Q543" s="11">
        <v>541</v>
      </c>
      <c r="R543" s="9" t="str">
        <f t="shared" si="135"/>
        <v/>
      </c>
    </row>
    <row r="544" spans="1:18" x14ac:dyDescent="0.25">
      <c r="A544" s="9">
        <f t="shared" si="136"/>
        <v>0</v>
      </c>
      <c r="B544" s="88">
        <f>IF(Sample5!K550&gt;0,Sample5!K550, )</f>
        <v>0</v>
      </c>
      <c r="C544" s="88" t="str">
        <f>IF(Sample5!L550&gt;0,Sample5!L550,"")</f>
        <v/>
      </c>
      <c r="D544" s="88">
        <f>IF(Sample5!M550&gt;0,Sample5!M550,)</f>
        <v>1105.2346080824518</v>
      </c>
      <c r="E544" s="162" t="str">
        <f t="shared" si="127"/>
        <v/>
      </c>
      <c r="F544" s="162" t="str">
        <f t="shared" si="128"/>
        <v/>
      </c>
      <c r="G544" s="162" t="str">
        <f t="shared" si="129"/>
        <v/>
      </c>
      <c r="H544" s="162" t="str">
        <f t="shared" si="130"/>
        <v/>
      </c>
      <c r="I544" s="162" t="e">
        <f t="shared" si="131"/>
        <v>#VALUE!</v>
      </c>
      <c r="J544" s="162" t="e">
        <f t="shared" si="137"/>
        <v>#VALUE!</v>
      </c>
      <c r="K544" s="162" t="str">
        <f t="shared" si="132"/>
        <v/>
      </c>
      <c r="L544" s="59" t="str">
        <f t="shared" si="133"/>
        <v/>
      </c>
      <c r="M544" s="162" t="str">
        <f t="shared" si="138"/>
        <v/>
      </c>
      <c r="N544" s="99" t="str">
        <f t="shared" si="134"/>
        <v/>
      </c>
      <c r="O544" s="100" t="str">
        <f t="shared" si="139"/>
        <v/>
      </c>
      <c r="P544" s="100" t="e">
        <f t="shared" si="140"/>
        <v>#VALUE!</v>
      </c>
      <c r="Q544" s="11">
        <v>542</v>
      </c>
      <c r="R544" s="9" t="str">
        <f t="shared" si="135"/>
        <v/>
      </c>
    </row>
    <row r="545" spans="1:18" x14ac:dyDescent="0.25">
      <c r="A545" s="9">
        <f t="shared" si="136"/>
        <v>0</v>
      </c>
      <c r="B545" s="88">
        <f>IF(Sample5!K551&gt;0,Sample5!K551, )</f>
        <v>0</v>
      </c>
      <c r="C545" s="88" t="str">
        <f>IF(Sample5!L551&gt;0,Sample5!L551,"")</f>
        <v/>
      </c>
      <c r="D545" s="88">
        <f>IF(Sample5!M551&gt;0,Sample5!M551,)</f>
        <v>1105.2346080824518</v>
      </c>
      <c r="E545" s="162" t="str">
        <f t="shared" si="127"/>
        <v/>
      </c>
      <c r="F545" s="162" t="str">
        <f t="shared" si="128"/>
        <v/>
      </c>
      <c r="G545" s="162" t="str">
        <f t="shared" si="129"/>
        <v/>
      </c>
      <c r="H545" s="162" t="str">
        <f t="shared" si="130"/>
        <v/>
      </c>
      <c r="I545" s="162" t="e">
        <f t="shared" si="131"/>
        <v>#VALUE!</v>
      </c>
      <c r="J545" s="162" t="e">
        <f t="shared" si="137"/>
        <v>#VALUE!</v>
      </c>
      <c r="K545" s="162" t="str">
        <f t="shared" si="132"/>
        <v/>
      </c>
      <c r="L545" s="59" t="str">
        <f t="shared" si="133"/>
        <v/>
      </c>
      <c r="M545" s="162" t="str">
        <f t="shared" si="138"/>
        <v/>
      </c>
      <c r="N545" s="99" t="str">
        <f t="shared" si="134"/>
        <v/>
      </c>
      <c r="O545" s="100" t="str">
        <f t="shared" si="139"/>
        <v/>
      </c>
      <c r="P545" s="100" t="e">
        <f t="shared" si="140"/>
        <v>#VALUE!</v>
      </c>
      <c r="Q545" s="11">
        <v>543</v>
      </c>
      <c r="R545" s="9" t="str">
        <f t="shared" si="135"/>
        <v/>
      </c>
    </row>
    <row r="546" spans="1:18" x14ac:dyDescent="0.25">
      <c r="A546" s="9">
        <f t="shared" si="136"/>
        <v>0</v>
      </c>
      <c r="B546" s="88">
        <f>IF(Sample5!K552&gt;0,Sample5!K552, )</f>
        <v>0</v>
      </c>
      <c r="C546" s="88" t="str">
        <f>IF(Sample5!L552&gt;0,Sample5!L552,"")</f>
        <v/>
      </c>
      <c r="D546" s="88">
        <f>IF(Sample5!M552&gt;0,Sample5!M552,)</f>
        <v>1105.2346080824518</v>
      </c>
      <c r="E546" s="162" t="str">
        <f t="shared" si="127"/>
        <v/>
      </c>
      <c r="F546" s="162" t="str">
        <f t="shared" si="128"/>
        <v/>
      </c>
      <c r="G546" s="162" t="str">
        <f t="shared" si="129"/>
        <v/>
      </c>
      <c r="H546" s="162" t="str">
        <f t="shared" si="130"/>
        <v/>
      </c>
      <c r="I546" s="162" t="e">
        <f t="shared" si="131"/>
        <v>#VALUE!</v>
      </c>
      <c r="J546" s="162" t="e">
        <f t="shared" si="137"/>
        <v>#VALUE!</v>
      </c>
      <c r="K546" s="162" t="str">
        <f t="shared" si="132"/>
        <v/>
      </c>
      <c r="L546" s="59" t="str">
        <f t="shared" si="133"/>
        <v/>
      </c>
      <c r="M546" s="162" t="str">
        <f t="shared" si="138"/>
        <v/>
      </c>
      <c r="N546" s="99" t="str">
        <f t="shared" si="134"/>
        <v/>
      </c>
      <c r="O546" s="100" t="str">
        <f t="shared" si="139"/>
        <v/>
      </c>
      <c r="P546" s="100" t="e">
        <f t="shared" si="140"/>
        <v>#VALUE!</v>
      </c>
      <c r="Q546" s="11">
        <v>544</v>
      </c>
      <c r="R546" s="9" t="str">
        <f t="shared" si="135"/>
        <v/>
      </c>
    </row>
    <row r="547" spans="1:18" x14ac:dyDescent="0.25">
      <c r="A547" s="9">
        <f t="shared" si="136"/>
        <v>0</v>
      </c>
      <c r="B547" s="88">
        <f>IF(Sample5!K553&gt;0,Sample5!K553, )</f>
        <v>0</v>
      </c>
      <c r="C547" s="88" t="str">
        <f>IF(Sample5!L553&gt;0,Sample5!L553,"")</f>
        <v/>
      </c>
      <c r="D547" s="88">
        <f>IF(Sample5!M553&gt;0,Sample5!M553,)</f>
        <v>1105.2346080824518</v>
      </c>
      <c r="E547" s="162" t="str">
        <f t="shared" si="127"/>
        <v/>
      </c>
      <c r="F547" s="162" t="str">
        <f t="shared" si="128"/>
        <v/>
      </c>
      <c r="G547" s="162" t="str">
        <f t="shared" si="129"/>
        <v/>
      </c>
      <c r="H547" s="162" t="str">
        <f t="shared" si="130"/>
        <v/>
      </c>
      <c r="I547" s="162" t="e">
        <f t="shared" si="131"/>
        <v>#VALUE!</v>
      </c>
      <c r="J547" s="162" t="e">
        <f t="shared" si="137"/>
        <v>#VALUE!</v>
      </c>
      <c r="K547" s="162" t="str">
        <f t="shared" si="132"/>
        <v/>
      </c>
      <c r="L547" s="59" t="str">
        <f t="shared" si="133"/>
        <v/>
      </c>
      <c r="M547" s="162" t="str">
        <f t="shared" si="138"/>
        <v/>
      </c>
      <c r="N547" s="99" t="str">
        <f t="shared" si="134"/>
        <v/>
      </c>
      <c r="O547" s="100" t="str">
        <f t="shared" si="139"/>
        <v/>
      </c>
      <c r="P547" s="100" t="e">
        <f t="shared" si="140"/>
        <v>#VALUE!</v>
      </c>
      <c r="Q547" s="11">
        <v>545</v>
      </c>
      <c r="R547" s="9" t="str">
        <f t="shared" si="135"/>
        <v/>
      </c>
    </row>
    <row r="548" spans="1:18" x14ac:dyDescent="0.25">
      <c r="A548" s="9">
        <f t="shared" si="136"/>
        <v>0</v>
      </c>
      <c r="B548" s="88">
        <f>IF(Sample5!K554&gt;0,Sample5!K554, )</f>
        <v>0</v>
      </c>
      <c r="C548" s="88" t="str">
        <f>IF(Sample5!L554&gt;0,Sample5!L554,"")</f>
        <v/>
      </c>
      <c r="D548" s="88">
        <f>IF(Sample5!M554&gt;0,Sample5!M554,)</f>
        <v>1105.2346080824518</v>
      </c>
      <c r="E548" s="162" t="str">
        <f t="shared" si="127"/>
        <v/>
      </c>
      <c r="F548" s="162" t="str">
        <f t="shared" si="128"/>
        <v/>
      </c>
      <c r="G548" s="162" t="str">
        <f t="shared" si="129"/>
        <v/>
      </c>
      <c r="H548" s="162" t="str">
        <f t="shared" si="130"/>
        <v/>
      </c>
      <c r="I548" s="162" t="e">
        <f t="shared" si="131"/>
        <v>#VALUE!</v>
      </c>
      <c r="J548" s="162" t="e">
        <f t="shared" si="137"/>
        <v>#VALUE!</v>
      </c>
      <c r="K548" s="162" t="str">
        <f t="shared" si="132"/>
        <v/>
      </c>
      <c r="L548" s="59" t="str">
        <f t="shared" si="133"/>
        <v/>
      </c>
      <c r="M548" s="162" t="str">
        <f t="shared" si="138"/>
        <v/>
      </c>
      <c r="N548" s="99" t="str">
        <f t="shared" si="134"/>
        <v/>
      </c>
      <c r="O548" s="100" t="str">
        <f t="shared" si="139"/>
        <v/>
      </c>
      <c r="P548" s="100" t="e">
        <f t="shared" si="140"/>
        <v>#VALUE!</v>
      </c>
      <c r="Q548" s="11">
        <v>546</v>
      </c>
      <c r="R548" s="9" t="str">
        <f t="shared" si="135"/>
        <v/>
      </c>
    </row>
    <row r="549" spans="1:18" x14ac:dyDescent="0.25">
      <c r="A549" s="9">
        <f t="shared" si="136"/>
        <v>0</v>
      </c>
      <c r="B549" s="88">
        <f>IF(Sample5!K555&gt;0,Sample5!K555, )</f>
        <v>0</v>
      </c>
      <c r="C549" s="88" t="str">
        <f>IF(Sample5!L555&gt;0,Sample5!L555,"")</f>
        <v/>
      </c>
      <c r="D549" s="88">
        <f>IF(Sample5!M555&gt;0,Sample5!M555,)</f>
        <v>1105.2346080824518</v>
      </c>
      <c r="E549" s="162" t="str">
        <f t="shared" si="127"/>
        <v/>
      </c>
      <c r="F549" s="162" t="str">
        <f t="shared" si="128"/>
        <v/>
      </c>
      <c r="G549" s="162" t="str">
        <f t="shared" si="129"/>
        <v/>
      </c>
      <c r="H549" s="162" t="str">
        <f t="shared" si="130"/>
        <v/>
      </c>
      <c r="I549" s="162" t="e">
        <f t="shared" si="131"/>
        <v>#VALUE!</v>
      </c>
      <c r="J549" s="162" t="e">
        <f t="shared" si="137"/>
        <v>#VALUE!</v>
      </c>
      <c r="K549" s="162" t="str">
        <f t="shared" si="132"/>
        <v/>
      </c>
      <c r="L549" s="59" t="str">
        <f t="shared" si="133"/>
        <v/>
      </c>
      <c r="M549" s="162" t="str">
        <f t="shared" si="138"/>
        <v/>
      </c>
      <c r="N549" s="99" t="str">
        <f t="shared" si="134"/>
        <v/>
      </c>
      <c r="O549" s="100" t="str">
        <f t="shared" si="139"/>
        <v/>
      </c>
      <c r="P549" s="100" t="e">
        <f t="shared" si="140"/>
        <v>#VALUE!</v>
      </c>
      <c r="Q549" s="11">
        <v>547</v>
      </c>
      <c r="R549" s="9" t="str">
        <f t="shared" si="135"/>
        <v/>
      </c>
    </row>
    <row r="550" spans="1:18" x14ac:dyDescent="0.25">
      <c r="A550" s="9">
        <f t="shared" si="136"/>
        <v>0</v>
      </c>
      <c r="B550" s="88">
        <f>IF(Sample5!K556&gt;0,Sample5!K556, )</f>
        <v>0</v>
      </c>
      <c r="C550" s="88" t="str">
        <f>IF(Sample5!L556&gt;0,Sample5!L556,"")</f>
        <v/>
      </c>
      <c r="D550" s="88">
        <f>IF(Sample5!M556&gt;0,Sample5!M556,)</f>
        <v>1105.2346080824518</v>
      </c>
      <c r="E550" s="162" t="str">
        <f t="shared" si="127"/>
        <v/>
      </c>
      <c r="F550" s="162" t="str">
        <f t="shared" si="128"/>
        <v/>
      </c>
      <c r="G550" s="162" t="str">
        <f t="shared" si="129"/>
        <v/>
      </c>
      <c r="H550" s="162" t="str">
        <f t="shared" si="130"/>
        <v/>
      </c>
      <c r="I550" s="162" t="e">
        <f t="shared" si="131"/>
        <v>#VALUE!</v>
      </c>
      <c r="J550" s="162" t="e">
        <f t="shared" si="137"/>
        <v>#VALUE!</v>
      </c>
      <c r="K550" s="162" t="str">
        <f t="shared" si="132"/>
        <v/>
      </c>
      <c r="L550" s="59" t="str">
        <f t="shared" si="133"/>
        <v/>
      </c>
      <c r="M550" s="162" t="str">
        <f t="shared" si="138"/>
        <v/>
      </c>
      <c r="N550" s="99" t="str">
        <f t="shared" si="134"/>
        <v/>
      </c>
      <c r="O550" s="100" t="str">
        <f t="shared" si="139"/>
        <v/>
      </c>
      <c r="P550" s="100" t="e">
        <f t="shared" si="140"/>
        <v>#VALUE!</v>
      </c>
      <c r="Q550" s="11">
        <v>548</v>
      </c>
      <c r="R550" s="9" t="str">
        <f t="shared" si="135"/>
        <v/>
      </c>
    </row>
    <row r="551" spans="1:18" x14ac:dyDescent="0.25">
      <c r="A551" s="9">
        <f t="shared" si="136"/>
        <v>0</v>
      </c>
      <c r="B551" s="88">
        <f>IF(Sample5!K557&gt;0,Sample5!K557, )</f>
        <v>0</v>
      </c>
      <c r="C551" s="88" t="str">
        <f>IF(Sample5!L557&gt;0,Sample5!L557,"")</f>
        <v/>
      </c>
      <c r="D551" s="88">
        <f>IF(Sample5!M557&gt;0,Sample5!M557,)</f>
        <v>1105.2346080824518</v>
      </c>
      <c r="E551" s="162" t="str">
        <f t="shared" si="127"/>
        <v/>
      </c>
      <c r="F551" s="162" t="str">
        <f t="shared" si="128"/>
        <v/>
      </c>
      <c r="G551" s="162" t="str">
        <f t="shared" si="129"/>
        <v/>
      </c>
      <c r="H551" s="162" t="str">
        <f t="shared" si="130"/>
        <v/>
      </c>
      <c r="I551" s="162" t="e">
        <f t="shared" si="131"/>
        <v>#VALUE!</v>
      </c>
      <c r="J551" s="162" t="e">
        <f t="shared" si="137"/>
        <v>#VALUE!</v>
      </c>
      <c r="K551" s="162" t="str">
        <f t="shared" si="132"/>
        <v/>
      </c>
      <c r="L551" s="59" t="str">
        <f t="shared" si="133"/>
        <v/>
      </c>
      <c r="M551" s="162" t="str">
        <f t="shared" si="138"/>
        <v/>
      </c>
      <c r="N551" s="99" t="str">
        <f t="shared" si="134"/>
        <v/>
      </c>
      <c r="O551" s="100" t="str">
        <f t="shared" si="139"/>
        <v/>
      </c>
      <c r="P551" s="100" t="e">
        <f t="shared" si="140"/>
        <v>#VALUE!</v>
      </c>
      <c r="Q551" s="11">
        <v>549</v>
      </c>
      <c r="R551" s="9" t="str">
        <f t="shared" si="135"/>
        <v/>
      </c>
    </row>
    <row r="552" spans="1:18" x14ac:dyDescent="0.25">
      <c r="A552" s="9">
        <f t="shared" si="136"/>
        <v>0</v>
      </c>
      <c r="B552" s="88">
        <f>IF(Sample5!K558&gt;0,Sample5!K558, )</f>
        <v>0</v>
      </c>
      <c r="C552" s="88" t="str">
        <f>IF(Sample5!L558&gt;0,Sample5!L558,"")</f>
        <v/>
      </c>
      <c r="D552" s="88">
        <f>IF(Sample5!M558&gt;0,Sample5!M558,)</f>
        <v>1105.2346080824518</v>
      </c>
      <c r="E552" s="162" t="str">
        <f t="shared" si="127"/>
        <v/>
      </c>
      <c r="F552" s="162" t="str">
        <f t="shared" si="128"/>
        <v/>
      </c>
      <c r="G552" s="162" t="str">
        <f t="shared" si="129"/>
        <v/>
      </c>
      <c r="H552" s="162" t="str">
        <f t="shared" si="130"/>
        <v/>
      </c>
      <c r="I552" s="162" t="e">
        <f t="shared" si="131"/>
        <v>#VALUE!</v>
      </c>
      <c r="J552" s="162" t="e">
        <f t="shared" si="137"/>
        <v>#VALUE!</v>
      </c>
      <c r="K552" s="162" t="str">
        <f t="shared" si="132"/>
        <v/>
      </c>
      <c r="L552" s="59" t="str">
        <f t="shared" si="133"/>
        <v/>
      </c>
      <c r="M552" s="162" t="str">
        <f t="shared" si="138"/>
        <v/>
      </c>
      <c r="N552" s="99" t="str">
        <f t="shared" si="134"/>
        <v/>
      </c>
      <c r="O552" s="100" t="str">
        <f t="shared" si="139"/>
        <v/>
      </c>
      <c r="P552" s="100" t="e">
        <f t="shared" si="140"/>
        <v>#VALUE!</v>
      </c>
      <c r="Q552" s="11">
        <v>550</v>
      </c>
      <c r="R552" s="9" t="str">
        <f t="shared" si="135"/>
        <v/>
      </c>
    </row>
    <row r="553" spans="1:18" x14ac:dyDescent="0.25">
      <c r="A553" s="9">
        <f t="shared" si="136"/>
        <v>0</v>
      </c>
      <c r="B553" s="88">
        <f>IF(Sample5!K559&gt;0,Sample5!K559, )</f>
        <v>0</v>
      </c>
      <c r="C553" s="88" t="str">
        <f>IF(Sample5!L559&gt;0,Sample5!L559,"")</f>
        <v/>
      </c>
      <c r="D553" s="88">
        <f>IF(Sample5!M559&gt;0,Sample5!M559,)</f>
        <v>1105.2346080824518</v>
      </c>
      <c r="E553" s="162" t="str">
        <f t="shared" si="127"/>
        <v/>
      </c>
      <c r="F553" s="162" t="str">
        <f t="shared" si="128"/>
        <v/>
      </c>
      <c r="G553" s="162" t="str">
        <f t="shared" si="129"/>
        <v/>
      </c>
      <c r="H553" s="162" t="str">
        <f t="shared" si="130"/>
        <v/>
      </c>
      <c r="I553" s="162" t="e">
        <f t="shared" si="131"/>
        <v>#VALUE!</v>
      </c>
      <c r="J553" s="162" t="e">
        <f t="shared" si="137"/>
        <v>#VALUE!</v>
      </c>
      <c r="K553" s="162" t="str">
        <f t="shared" si="132"/>
        <v/>
      </c>
      <c r="L553" s="59" t="str">
        <f t="shared" si="133"/>
        <v/>
      </c>
      <c r="M553" s="162" t="str">
        <f t="shared" si="138"/>
        <v/>
      </c>
      <c r="N553" s="99" t="str">
        <f t="shared" si="134"/>
        <v/>
      </c>
      <c r="O553" s="100" t="str">
        <f t="shared" si="139"/>
        <v/>
      </c>
      <c r="P553" s="100" t="e">
        <f t="shared" si="140"/>
        <v>#VALUE!</v>
      </c>
      <c r="Q553" s="11">
        <v>551</v>
      </c>
      <c r="R553" s="9" t="str">
        <f t="shared" si="135"/>
        <v/>
      </c>
    </row>
    <row r="554" spans="1:18" x14ac:dyDescent="0.25">
      <c r="A554" s="9">
        <f t="shared" si="136"/>
        <v>0</v>
      </c>
      <c r="B554" s="88">
        <f>IF(Sample5!K560&gt;0,Sample5!K560, )</f>
        <v>0</v>
      </c>
      <c r="C554" s="88" t="str">
        <f>IF(Sample5!L560&gt;0,Sample5!L560,"")</f>
        <v/>
      </c>
      <c r="D554" s="88">
        <f>IF(Sample5!M560&gt;0,Sample5!M560,)</f>
        <v>1105.2346080824518</v>
      </c>
      <c r="E554" s="162" t="str">
        <f t="shared" si="127"/>
        <v/>
      </c>
      <c r="F554" s="162" t="str">
        <f t="shared" si="128"/>
        <v/>
      </c>
      <c r="G554" s="162" t="str">
        <f t="shared" si="129"/>
        <v/>
      </c>
      <c r="H554" s="162" t="str">
        <f t="shared" si="130"/>
        <v/>
      </c>
      <c r="I554" s="162" t="e">
        <f t="shared" si="131"/>
        <v>#VALUE!</v>
      </c>
      <c r="J554" s="162" t="e">
        <f t="shared" si="137"/>
        <v>#VALUE!</v>
      </c>
      <c r="K554" s="162" t="str">
        <f t="shared" si="132"/>
        <v/>
      </c>
      <c r="L554" s="59" t="str">
        <f t="shared" si="133"/>
        <v/>
      </c>
      <c r="M554" s="162" t="str">
        <f t="shared" si="138"/>
        <v/>
      </c>
      <c r="N554" s="99" t="str">
        <f t="shared" si="134"/>
        <v/>
      </c>
      <c r="O554" s="100" t="str">
        <f t="shared" si="139"/>
        <v/>
      </c>
      <c r="P554" s="100" t="e">
        <f t="shared" si="140"/>
        <v>#VALUE!</v>
      </c>
      <c r="Q554" s="11">
        <v>552</v>
      </c>
      <c r="R554" s="9" t="str">
        <f t="shared" si="135"/>
        <v/>
      </c>
    </row>
    <row r="555" spans="1:18" x14ac:dyDescent="0.25">
      <c r="A555" s="9">
        <f t="shared" si="136"/>
        <v>0</v>
      </c>
      <c r="B555" s="88">
        <f>IF(Sample5!K561&gt;0,Sample5!K561, )</f>
        <v>0</v>
      </c>
      <c r="C555" s="88" t="str">
        <f>IF(Sample5!L561&gt;0,Sample5!L561,"")</f>
        <v/>
      </c>
      <c r="D555" s="88">
        <f>IF(Sample5!M561&gt;0,Sample5!M561,)</f>
        <v>1105.2346080824518</v>
      </c>
      <c r="E555" s="162" t="str">
        <f t="shared" si="127"/>
        <v/>
      </c>
      <c r="F555" s="162" t="str">
        <f t="shared" si="128"/>
        <v/>
      </c>
      <c r="G555" s="162" t="str">
        <f t="shared" si="129"/>
        <v/>
      </c>
      <c r="H555" s="162" t="str">
        <f t="shared" si="130"/>
        <v/>
      </c>
      <c r="I555" s="162" t="e">
        <f t="shared" si="131"/>
        <v>#VALUE!</v>
      </c>
      <c r="J555" s="162" t="e">
        <f t="shared" si="137"/>
        <v>#VALUE!</v>
      </c>
      <c r="K555" s="162" t="str">
        <f t="shared" si="132"/>
        <v/>
      </c>
      <c r="L555" s="59" t="str">
        <f t="shared" si="133"/>
        <v/>
      </c>
      <c r="M555" s="162" t="str">
        <f t="shared" si="138"/>
        <v/>
      </c>
      <c r="N555" s="99" t="str">
        <f t="shared" si="134"/>
        <v/>
      </c>
      <c r="O555" s="100" t="str">
        <f t="shared" si="139"/>
        <v/>
      </c>
      <c r="P555" s="100" t="e">
        <f t="shared" si="140"/>
        <v>#VALUE!</v>
      </c>
      <c r="Q555" s="11">
        <v>553</v>
      </c>
      <c r="R555" s="9" t="str">
        <f t="shared" si="135"/>
        <v/>
      </c>
    </row>
    <row r="556" spans="1:18" x14ac:dyDescent="0.25">
      <c r="A556" s="9">
        <f t="shared" si="136"/>
        <v>0</v>
      </c>
      <c r="B556" s="88">
        <f>IF(Sample5!K562&gt;0,Sample5!K562, )</f>
        <v>0</v>
      </c>
      <c r="C556" s="88" t="str">
        <f>IF(Sample5!L562&gt;0,Sample5!L562,"")</f>
        <v/>
      </c>
      <c r="D556" s="88">
        <f>IF(Sample5!M562&gt;0,Sample5!M562,)</f>
        <v>1105.2346080824518</v>
      </c>
      <c r="E556" s="162" t="str">
        <f t="shared" si="127"/>
        <v/>
      </c>
      <c r="F556" s="162" t="str">
        <f t="shared" si="128"/>
        <v/>
      </c>
      <c r="G556" s="162" t="str">
        <f t="shared" si="129"/>
        <v/>
      </c>
      <c r="H556" s="162" t="str">
        <f t="shared" si="130"/>
        <v/>
      </c>
      <c r="I556" s="162" t="e">
        <f t="shared" si="131"/>
        <v>#VALUE!</v>
      </c>
      <c r="J556" s="162" t="e">
        <f t="shared" si="137"/>
        <v>#VALUE!</v>
      </c>
      <c r="K556" s="162" t="str">
        <f t="shared" si="132"/>
        <v/>
      </c>
      <c r="L556" s="59" t="str">
        <f t="shared" si="133"/>
        <v/>
      </c>
      <c r="M556" s="162" t="str">
        <f t="shared" si="138"/>
        <v/>
      </c>
      <c r="N556" s="99" t="str">
        <f t="shared" si="134"/>
        <v/>
      </c>
      <c r="O556" s="100" t="str">
        <f t="shared" si="139"/>
        <v/>
      </c>
      <c r="P556" s="100" t="e">
        <f t="shared" si="140"/>
        <v>#VALUE!</v>
      </c>
      <c r="Q556" s="11">
        <v>554</v>
      </c>
      <c r="R556" s="9" t="str">
        <f t="shared" si="135"/>
        <v/>
      </c>
    </row>
    <row r="557" spans="1:18" x14ac:dyDescent="0.25">
      <c r="A557" s="9">
        <f t="shared" si="136"/>
        <v>0</v>
      </c>
      <c r="B557" s="88">
        <f>IF(Sample5!K563&gt;0,Sample5!K563, )</f>
        <v>0</v>
      </c>
      <c r="C557" s="88" t="str">
        <f>IF(Sample5!L563&gt;0,Sample5!L563,"")</f>
        <v/>
      </c>
      <c r="D557" s="88">
        <f>IF(Sample5!M563&gt;0,Sample5!M563,)</f>
        <v>1105.2346080824518</v>
      </c>
      <c r="E557" s="162" t="str">
        <f t="shared" si="127"/>
        <v/>
      </c>
      <c r="F557" s="162" t="str">
        <f t="shared" si="128"/>
        <v/>
      </c>
      <c r="G557" s="162" t="str">
        <f t="shared" si="129"/>
        <v/>
      </c>
      <c r="H557" s="162" t="str">
        <f t="shared" si="130"/>
        <v/>
      </c>
      <c r="I557" s="162" t="e">
        <f t="shared" si="131"/>
        <v>#VALUE!</v>
      </c>
      <c r="J557" s="162" t="e">
        <f t="shared" si="137"/>
        <v>#VALUE!</v>
      </c>
      <c r="K557" s="162" t="str">
        <f t="shared" si="132"/>
        <v/>
      </c>
      <c r="L557" s="59" t="str">
        <f t="shared" si="133"/>
        <v/>
      </c>
      <c r="M557" s="162" t="str">
        <f t="shared" si="138"/>
        <v/>
      </c>
      <c r="N557" s="99" t="str">
        <f t="shared" si="134"/>
        <v/>
      </c>
      <c r="O557" s="100" t="str">
        <f t="shared" si="139"/>
        <v/>
      </c>
      <c r="P557" s="100" t="e">
        <f t="shared" si="140"/>
        <v>#VALUE!</v>
      </c>
      <c r="Q557" s="11">
        <v>555</v>
      </c>
      <c r="R557" s="9" t="str">
        <f t="shared" si="135"/>
        <v/>
      </c>
    </row>
    <row r="558" spans="1:18" x14ac:dyDescent="0.25">
      <c r="A558" s="9">
        <f t="shared" si="136"/>
        <v>0</v>
      </c>
      <c r="B558" s="88">
        <f>IF(Sample5!K564&gt;0,Sample5!K564, )</f>
        <v>0</v>
      </c>
      <c r="C558" s="88" t="str">
        <f>IF(Sample5!L564&gt;0,Sample5!L564,"")</f>
        <v/>
      </c>
      <c r="D558" s="88">
        <f>IF(Sample5!M564&gt;0,Sample5!M564,)</f>
        <v>1105.2346080824518</v>
      </c>
      <c r="E558" s="162" t="str">
        <f t="shared" si="127"/>
        <v/>
      </c>
      <c r="F558" s="162" t="str">
        <f t="shared" si="128"/>
        <v/>
      </c>
      <c r="G558" s="162" t="str">
        <f t="shared" si="129"/>
        <v/>
      </c>
      <c r="H558" s="162" t="str">
        <f t="shared" si="130"/>
        <v/>
      </c>
      <c r="I558" s="162" t="e">
        <f t="shared" si="131"/>
        <v>#VALUE!</v>
      </c>
      <c r="J558" s="162" t="e">
        <f t="shared" si="137"/>
        <v>#VALUE!</v>
      </c>
      <c r="K558" s="162" t="str">
        <f t="shared" si="132"/>
        <v/>
      </c>
      <c r="L558" s="59" t="str">
        <f t="shared" si="133"/>
        <v/>
      </c>
      <c r="M558" s="162" t="str">
        <f t="shared" si="138"/>
        <v/>
      </c>
      <c r="N558" s="99" t="str">
        <f t="shared" si="134"/>
        <v/>
      </c>
      <c r="O558" s="100" t="str">
        <f t="shared" si="139"/>
        <v/>
      </c>
      <c r="P558" s="100" t="e">
        <f t="shared" si="140"/>
        <v>#VALUE!</v>
      </c>
      <c r="Q558" s="11">
        <v>556</v>
      </c>
      <c r="R558" s="9" t="str">
        <f t="shared" si="135"/>
        <v/>
      </c>
    </row>
    <row r="559" spans="1:18" x14ac:dyDescent="0.25">
      <c r="A559" s="9">
        <f t="shared" si="136"/>
        <v>0</v>
      </c>
      <c r="B559" s="88">
        <f>IF(Sample5!K565&gt;0,Sample5!K565, )</f>
        <v>0</v>
      </c>
      <c r="C559" s="88" t="str">
        <f>IF(Sample5!L565&gt;0,Sample5!L565,"")</f>
        <v/>
      </c>
      <c r="D559" s="88">
        <f>IF(Sample5!M565&gt;0,Sample5!M565,)</f>
        <v>1105.2346080824518</v>
      </c>
      <c r="E559" s="162" t="str">
        <f t="shared" si="127"/>
        <v/>
      </c>
      <c r="F559" s="162" t="str">
        <f t="shared" si="128"/>
        <v/>
      </c>
      <c r="G559" s="162" t="str">
        <f t="shared" si="129"/>
        <v/>
      </c>
      <c r="H559" s="162" t="str">
        <f t="shared" si="130"/>
        <v/>
      </c>
      <c r="I559" s="162" t="e">
        <f t="shared" si="131"/>
        <v>#VALUE!</v>
      </c>
      <c r="J559" s="162" t="e">
        <f t="shared" si="137"/>
        <v>#VALUE!</v>
      </c>
      <c r="K559" s="162" t="str">
        <f t="shared" si="132"/>
        <v/>
      </c>
      <c r="L559" s="59" t="str">
        <f t="shared" si="133"/>
        <v/>
      </c>
      <c r="M559" s="162" t="str">
        <f t="shared" si="138"/>
        <v/>
      </c>
      <c r="N559" s="99" t="str">
        <f t="shared" si="134"/>
        <v/>
      </c>
      <c r="O559" s="100" t="str">
        <f t="shared" si="139"/>
        <v/>
      </c>
      <c r="P559" s="100" t="e">
        <f t="shared" si="140"/>
        <v>#VALUE!</v>
      </c>
      <c r="Q559" s="11">
        <v>557</v>
      </c>
      <c r="R559" s="9" t="str">
        <f t="shared" si="135"/>
        <v/>
      </c>
    </row>
    <row r="560" spans="1:18" x14ac:dyDescent="0.25">
      <c r="A560" s="9">
        <f t="shared" si="136"/>
        <v>0</v>
      </c>
      <c r="B560" s="88">
        <f>IF(Sample5!K566&gt;0,Sample5!K566, )</f>
        <v>0</v>
      </c>
      <c r="C560" s="88" t="str">
        <f>IF(Sample5!L566&gt;0,Sample5!L566,"")</f>
        <v/>
      </c>
      <c r="D560" s="88">
        <f>IF(Sample5!M566&gt;0,Sample5!M566,)</f>
        <v>1105.2346080824518</v>
      </c>
      <c r="E560" s="162" t="str">
        <f t="shared" si="127"/>
        <v/>
      </c>
      <c r="F560" s="162" t="str">
        <f t="shared" si="128"/>
        <v/>
      </c>
      <c r="G560" s="162" t="str">
        <f t="shared" si="129"/>
        <v/>
      </c>
      <c r="H560" s="162" t="str">
        <f t="shared" si="130"/>
        <v/>
      </c>
      <c r="I560" s="162" t="e">
        <f t="shared" si="131"/>
        <v>#VALUE!</v>
      </c>
      <c r="J560" s="162" t="e">
        <f t="shared" si="137"/>
        <v>#VALUE!</v>
      </c>
      <c r="K560" s="162" t="str">
        <f t="shared" si="132"/>
        <v/>
      </c>
      <c r="L560" s="59" t="str">
        <f t="shared" si="133"/>
        <v/>
      </c>
      <c r="M560" s="162" t="str">
        <f t="shared" si="138"/>
        <v/>
      </c>
      <c r="N560" s="99" t="str">
        <f t="shared" si="134"/>
        <v/>
      </c>
      <c r="O560" s="100" t="str">
        <f t="shared" si="139"/>
        <v/>
      </c>
      <c r="P560" s="100" t="e">
        <f t="shared" si="140"/>
        <v>#VALUE!</v>
      </c>
      <c r="Q560" s="11">
        <v>558</v>
      </c>
      <c r="R560" s="9" t="str">
        <f t="shared" si="135"/>
        <v/>
      </c>
    </row>
    <row r="561" spans="1:18" x14ac:dyDescent="0.25">
      <c r="A561" s="9">
        <f t="shared" si="136"/>
        <v>0</v>
      </c>
      <c r="B561" s="88">
        <f>IF(Sample5!K567&gt;0,Sample5!K567, )</f>
        <v>0</v>
      </c>
      <c r="C561" s="88" t="str">
        <f>IF(Sample5!L567&gt;0,Sample5!L567,"")</f>
        <v/>
      </c>
      <c r="D561" s="88">
        <f>IF(Sample5!M567&gt;0,Sample5!M567,)</f>
        <v>1105.2346080824518</v>
      </c>
      <c r="E561" s="162" t="str">
        <f t="shared" si="127"/>
        <v/>
      </c>
      <c r="F561" s="162" t="str">
        <f t="shared" si="128"/>
        <v/>
      </c>
      <c r="G561" s="162" t="str">
        <f t="shared" si="129"/>
        <v/>
      </c>
      <c r="H561" s="162" t="str">
        <f t="shared" si="130"/>
        <v/>
      </c>
      <c r="I561" s="162" t="e">
        <f t="shared" si="131"/>
        <v>#VALUE!</v>
      </c>
      <c r="J561" s="162" t="e">
        <f t="shared" si="137"/>
        <v>#VALUE!</v>
      </c>
      <c r="K561" s="162" t="str">
        <f t="shared" si="132"/>
        <v/>
      </c>
      <c r="L561" s="59" t="str">
        <f t="shared" si="133"/>
        <v/>
      </c>
      <c r="M561" s="162" t="str">
        <f t="shared" si="138"/>
        <v/>
      </c>
      <c r="N561" s="99" t="str">
        <f t="shared" si="134"/>
        <v/>
      </c>
      <c r="O561" s="100" t="str">
        <f t="shared" si="139"/>
        <v/>
      </c>
      <c r="P561" s="100" t="e">
        <f t="shared" si="140"/>
        <v>#VALUE!</v>
      </c>
      <c r="Q561" s="11">
        <v>559</v>
      </c>
      <c r="R561" s="9" t="str">
        <f t="shared" si="135"/>
        <v/>
      </c>
    </row>
    <row r="562" spans="1:18" x14ac:dyDescent="0.25">
      <c r="A562" s="9">
        <f t="shared" si="136"/>
        <v>0</v>
      </c>
      <c r="B562" s="88">
        <f>IF(Sample5!K568&gt;0,Sample5!K568, )</f>
        <v>0</v>
      </c>
      <c r="C562" s="88" t="str">
        <f>IF(Sample5!L568&gt;0,Sample5!L568,"")</f>
        <v/>
      </c>
      <c r="D562" s="88">
        <f>IF(Sample5!M568&gt;0,Sample5!M568,)</f>
        <v>1105.2346080824518</v>
      </c>
      <c r="E562" s="162" t="str">
        <f t="shared" si="127"/>
        <v/>
      </c>
      <c r="F562" s="162" t="str">
        <f t="shared" si="128"/>
        <v/>
      </c>
      <c r="G562" s="162" t="str">
        <f t="shared" si="129"/>
        <v/>
      </c>
      <c r="H562" s="162" t="str">
        <f t="shared" si="130"/>
        <v/>
      </c>
      <c r="I562" s="162" t="e">
        <f t="shared" si="131"/>
        <v>#VALUE!</v>
      </c>
      <c r="J562" s="162" t="e">
        <f t="shared" si="137"/>
        <v>#VALUE!</v>
      </c>
      <c r="K562" s="162" t="str">
        <f t="shared" si="132"/>
        <v/>
      </c>
      <c r="L562" s="59" t="str">
        <f t="shared" si="133"/>
        <v/>
      </c>
      <c r="M562" s="162" t="str">
        <f t="shared" si="138"/>
        <v/>
      </c>
      <c r="N562" s="99" t="str">
        <f t="shared" si="134"/>
        <v/>
      </c>
      <c r="O562" s="100" t="str">
        <f t="shared" si="139"/>
        <v/>
      </c>
      <c r="P562" s="100" t="e">
        <f t="shared" si="140"/>
        <v>#VALUE!</v>
      </c>
      <c r="Q562" s="11">
        <v>560</v>
      </c>
      <c r="R562" s="9" t="str">
        <f t="shared" si="135"/>
        <v/>
      </c>
    </row>
    <row r="563" spans="1:18" x14ac:dyDescent="0.25">
      <c r="A563" s="9">
        <f t="shared" si="136"/>
        <v>0</v>
      </c>
      <c r="B563" s="88">
        <f>IF(Sample5!K569&gt;0,Sample5!K569, )</f>
        <v>0</v>
      </c>
      <c r="C563" s="88" t="str">
        <f>IF(Sample5!L569&gt;0,Sample5!L569,"")</f>
        <v/>
      </c>
      <c r="D563" s="88">
        <f>IF(Sample5!M569&gt;0,Sample5!M569,)</f>
        <v>1105.2346080824518</v>
      </c>
      <c r="E563" s="162" t="str">
        <f t="shared" si="127"/>
        <v/>
      </c>
      <c r="F563" s="162" t="str">
        <f t="shared" si="128"/>
        <v/>
      </c>
      <c r="G563" s="162" t="str">
        <f t="shared" si="129"/>
        <v/>
      </c>
      <c r="H563" s="162" t="str">
        <f t="shared" si="130"/>
        <v/>
      </c>
      <c r="I563" s="162" t="e">
        <f t="shared" si="131"/>
        <v>#VALUE!</v>
      </c>
      <c r="J563" s="162" t="e">
        <f t="shared" si="137"/>
        <v>#VALUE!</v>
      </c>
      <c r="K563" s="162" t="str">
        <f t="shared" si="132"/>
        <v/>
      </c>
      <c r="L563" s="59" t="str">
        <f t="shared" si="133"/>
        <v/>
      </c>
      <c r="M563" s="162" t="str">
        <f t="shared" si="138"/>
        <v/>
      </c>
      <c r="N563" s="99" t="str">
        <f t="shared" si="134"/>
        <v/>
      </c>
      <c r="O563" s="100" t="str">
        <f t="shared" si="139"/>
        <v/>
      </c>
      <c r="P563" s="100" t="e">
        <f t="shared" si="140"/>
        <v>#VALUE!</v>
      </c>
      <c r="Q563" s="11">
        <v>561</v>
      </c>
      <c r="R563" s="9" t="str">
        <f t="shared" si="135"/>
        <v/>
      </c>
    </row>
    <row r="564" spans="1:18" x14ac:dyDescent="0.25">
      <c r="A564" s="9">
        <f t="shared" si="136"/>
        <v>0</v>
      </c>
      <c r="B564" s="88">
        <f>IF(Sample5!K570&gt;0,Sample5!K570, )</f>
        <v>0</v>
      </c>
      <c r="C564" s="88" t="str">
        <f>IF(Sample5!L570&gt;0,Sample5!L570,"")</f>
        <v/>
      </c>
      <c r="D564" s="88">
        <f>IF(Sample5!M570&gt;0,Sample5!M570,)</f>
        <v>1105.2346080824518</v>
      </c>
      <c r="E564" s="162" t="str">
        <f t="shared" si="127"/>
        <v/>
      </c>
      <c r="F564" s="162" t="str">
        <f t="shared" si="128"/>
        <v/>
      </c>
      <c r="G564" s="162" t="str">
        <f t="shared" si="129"/>
        <v/>
      </c>
      <c r="H564" s="162" t="str">
        <f t="shared" si="130"/>
        <v/>
      </c>
      <c r="I564" s="162" t="e">
        <f t="shared" si="131"/>
        <v>#VALUE!</v>
      </c>
      <c r="J564" s="162" t="e">
        <f t="shared" si="137"/>
        <v>#VALUE!</v>
      </c>
      <c r="K564" s="162" t="str">
        <f t="shared" si="132"/>
        <v/>
      </c>
      <c r="L564" s="59" t="str">
        <f t="shared" si="133"/>
        <v/>
      </c>
      <c r="M564" s="162" t="str">
        <f t="shared" si="138"/>
        <v/>
      </c>
      <c r="N564" s="99" t="str">
        <f t="shared" si="134"/>
        <v/>
      </c>
      <c r="O564" s="100" t="str">
        <f t="shared" si="139"/>
        <v/>
      </c>
      <c r="P564" s="100" t="e">
        <f t="shared" si="140"/>
        <v>#VALUE!</v>
      </c>
      <c r="Q564" s="11">
        <v>562</v>
      </c>
      <c r="R564" s="9" t="str">
        <f t="shared" si="135"/>
        <v/>
      </c>
    </row>
    <row r="565" spans="1:18" x14ac:dyDescent="0.25">
      <c r="A565" s="9">
        <f t="shared" si="136"/>
        <v>0</v>
      </c>
      <c r="B565" s="88">
        <f>IF(Sample5!K571&gt;0,Sample5!K571, )</f>
        <v>0</v>
      </c>
      <c r="C565" s="88" t="str">
        <f>IF(Sample5!L571&gt;0,Sample5!L571,"")</f>
        <v/>
      </c>
      <c r="D565" s="88">
        <f>IF(Sample5!M571&gt;0,Sample5!M571,)</f>
        <v>1105.2346080824518</v>
      </c>
      <c r="E565" s="162" t="str">
        <f t="shared" si="127"/>
        <v/>
      </c>
      <c r="F565" s="162" t="str">
        <f t="shared" si="128"/>
        <v/>
      </c>
      <c r="G565" s="162" t="str">
        <f t="shared" si="129"/>
        <v/>
      </c>
      <c r="H565" s="162" t="str">
        <f t="shared" si="130"/>
        <v/>
      </c>
      <c r="I565" s="162" t="e">
        <f t="shared" si="131"/>
        <v>#VALUE!</v>
      </c>
      <c r="J565" s="162" t="e">
        <f t="shared" si="137"/>
        <v>#VALUE!</v>
      </c>
      <c r="K565" s="162" t="str">
        <f t="shared" si="132"/>
        <v/>
      </c>
      <c r="L565" s="59" t="str">
        <f t="shared" si="133"/>
        <v/>
      </c>
      <c r="M565" s="162" t="str">
        <f t="shared" si="138"/>
        <v/>
      </c>
      <c r="N565" s="99" t="str">
        <f t="shared" si="134"/>
        <v/>
      </c>
      <c r="O565" s="100" t="str">
        <f t="shared" si="139"/>
        <v/>
      </c>
      <c r="P565" s="100" t="e">
        <f t="shared" si="140"/>
        <v>#VALUE!</v>
      </c>
      <c r="Q565" s="11">
        <v>563</v>
      </c>
      <c r="R565" s="9" t="str">
        <f t="shared" si="135"/>
        <v/>
      </c>
    </row>
    <row r="566" spans="1:18" x14ac:dyDescent="0.25">
      <c r="A566" s="9">
        <f t="shared" si="136"/>
        <v>0</v>
      </c>
      <c r="B566" s="88">
        <f>IF(Sample5!K572&gt;0,Sample5!K572, )</f>
        <v>0</v>
      </c>
      <c r="C566" s="88" t="str">
        <f>IF(Sample5!L572&gt;0,Sample5!L572,"")</f>
        <v/>
      </c>
      <c r="D566" s="88">
        <f>IF(Sample5!M572&gt;0,Sample5!M572,)</f>
        <v>1105.2346080824518</v>
      </c>
      <c r="E566" s="162" t="str">
        <f t="shared" si="127"/>
        <v/>
      </c>
      <c r="F566" s="162" t="str">
        <f t="shared" si="128"/>
        <v/>
      </c>
      <c r="G566" s="162" t="str">
        <f t="shared" si="129"/>
        <v/>
      </c>
      <c r="H566" s="162" t="str">
        <f t="shared" si="130"/>
        <v/>
      </c>
      <c r="I566" s="162" t="e">
        <f t="shared" si="131"/>
        <v>#VALUE!</v>
      </c>
      <c r="J566" s="162" t="e">
        <f t="shared" si="137"/>
        <v>#VALUE!</v>
      </c>
      <c r="K566" s="162" t="str">
        <f t="shared" si="132"/>
        <v/>
      </c>
      <c r="L566" s="59" t="str">
        <f t="shared" si="133"/>
        <v/>
      </c>
      <c r="M566" s="162" t="str">
        <f t="shared" si="138"/>
        <v/>
      </c>
      <c r="N566" s="99" t="str">
        <f t="shared" si="134"/>
        <v/>
      </c>
      <c r="O566" s="100" t="str">
        <f t="shared" si="139"/>
        <v/>
      </c>
      <c r="P566" s="100" t="e">
        <f t="shared" si="140"/>
        <v>#VALUE!</v>
      </c>
      <c r="Q566" s="11">
        <v>564</v>
      </c>
      <c r="R566" s="9" t="str">
        <f t="shared" si="135"/>
        <v/>
      </c>
    </row>
    <row r="567" spans="1:18" x14ac:dyDescent="0.25">
      <c r="A567" s="9">
        <f t="shared" si="136"/>
        <v>0</v>
      </c>
      <c r="B567" s="88">
        <f>IF(Sample5!K573&gt;0,Sample5!K573, )</f>
        <v>0</v>
      </c>
      <c r="C567" s="88" t="str">
        <f>IF(Sample5!L573&gt;0,Sample5!L573,"")</f>
        <v/>
      </c>
      <c r="D567" s="88">
        <f>IF(Sample5!M573&gt;0,Sample5!M573,)</f>
        <v>0</v>
      </c>
      <c r="E567" s="162" t="str">
        <f t="shared" si="127"/>
        <v/>
      </c>
      <c r="F567" s="162" t="str">
        <f t="shared" si="128"/>
        <v/>
      </c>
      <c r="G567" s="162" t="str">
        <f t="shared" si="129"/>
        <v/>
      </c>
      <c r="H567" s="162" t="str">
        <f t="shared" si="130"/>
        <v/>
      </c>
      <c r="I567" s="162" t="e">
        <f t="shared" si="131"/>
        <v>#VALUE!</v>
      </c>
      <c r="J567" s="162" t="e">
        <f t="shared" si="137"/>
        <v>#VALUE!</v>
      </c>
      <c r="K567" s="162" t="str">
        <f t="shared" si="132"/>
        <v/>
      </c>
      <c r="L567" s="59" t="str">
        <f t="shared" si="133"/>
        <v/>
      </c>
      <c r="M567" s="162" t="str">
        <f t="shared" si="138"/>
        <v/>
      </c>
      <c r="N567" s="99" t="str">
        <f t="shared" si="134"/>
        <v/>
      </c>
      <c r="O567" s="100" t="str">
        <f t="shared" si="139"/>
        <v/>
      </c>
      <c r="P567" s="100" t="e">
        <f t="shared" si="140"/>
        <v>#VALUE!</v>
      </c>
      <c r="Q567" s="11">
        <v>565</v>
      </c>
      <c r="R567" s="9" t="str">
        <f t="shared" si="135"/>
        <v/>
      </c>
    </row>
    <row r="568" spans="1:18" x14ac:dyDescent="0.25">
      <c r="A568" s="9">
        <f t="shared" si="136"/>
        <v>0</v>
      </c>
      <c r="B568" s="88">
        <f>IF(Sample5!K574&gt;0,Sample5!K574, )</f>
        <v>0</v>
      </c>
      <c r="C568" s="88" t="str">
        <f>IF(Sample5!L574&gt;0,Sample5!L574,"")</f>
        <v/>
      </c>
      <c r="D568" s="88">
        <f>IF(Sample5!M574&gt;0,Sample5!M574,)</f>
        <v>0</v>
      </c>
      <c r="E568" s="162" t="str">
        <f t="shared" si="127"/>
        <v/>
      </c>
      <c r="F568" s="162" t="str">
        <f t="shared" si="128"/>
        <v/>
      </c>
      <c r="G568" s="162" t="str">
        <f t="shared" si="129"/>
        <v/>
      </c>
      <c r="H568" s="162" t="str">
        <f t="shared" si="130"/>
        <v/>
      </c>
      <c r="I568" s="162" t="e">
        <f t="shared" si="131"/>
        <v>#VALUE!</v>
      </c>
      <c r="J568" s="162" t="e">
        <f t="shared" si="137"/>
        <v>#VALUE!</v>
      </c>
      <c r="K568" s="162" t="str">
        <f t="shared" si="132"/>
        <v/>
      </c>
      <c r="L568" s="59" t="str">
        <f t="shared" si="133"/>
        <v/>
      </c>
      <c r="M568" s="162" t="str">
        <f t="shared" si="138"/>
        <v/>
      </c>
      <c r="N568" s="99" t="str">
        <f t="shared" si="134"/>
        <v/>
      </c>
      <c r="O568" s="100" t="str">
        <f t="shared" si="139"/>
        <v/>
      </c>
      <c r="P568" s="100" t="e">
        <f t="shared" si="140"/>
        <v>#VALUE!</v>
      </c>
      <c r="Q568" s="11">
        <v>566</v>
      </c>
      <c r="R568" s="9" t="str">
        <f t="shared" si="135"/>
        <v/>
      </c>
    </row>
    <row r="569" spans="1:18" x14ac:dyDescent="0.25">
      <c r="A569" s="9">
        <f t="shared" si="136"/>
        <v>0</v>
      </c>
      <c r="B569" s="88">
        <f>IF(Sample5!K575&gt;0,Sample5!K575, )</f>
        <v>0</v>
      </c>
      <c r="C569" s="88" t="str">
        <f>IF(Sample5!L575&gt;0,Sample5!L575,"")</f>
        <v/>
      </c>
      <c r="D569" s="88">
        <f>IF(Sample5!M575&gt;0,Sample5!M575,)</f>
        <v>0</v>
      </c>
      <c r="E569" s="162" t="str">
        <f t="shared" si="127"/>
        <v/>
      </c>
      <c r="F569" s="162" t="str">
        <f t="shared" si="128"/>
        <v/>
      </c>
      <c r="G569" s="162" t="str">
        <f t="shared" si="129"/>
        <v/>
      </c>
      <c r="H569" s="162" t="str">
        <f t="shared" si="130"/>
        <v/>
      </c>
      <c r="I569" s="162" t="e">
        <f t="shared" si="131"/>
        <v>#VALUE!</v>
      </c>
      <c r="J569" s="162" t="e">
        <f t="shared" si="137"/>
        <v>#VALUE!</v>
      </c>
      <c r="K569" s="162" t="str">
        <f t="shared" si="132"/>
        <v/>
      </c>
      <c r="L569" s="59" t="str">
        <f t="shared" si="133"/>
        <v/>
      </c>
      <c r="M569" s="162" t="str">
        <f t="shared" si="138"/>
        <v/>
      </c>
      <c r="N569" s="99" t="str">
        <f t="shared" si="134"/>
        <v/>
      </c>
      <c r="O569" s="100" t="str">
        <f t="shared" si="139"/>
        <v/>
      </c>
      <c r="P569" s="100" t="e">
        <f t="shared" si="140"/>
        <v>#VALUE!</v>
      </c>
      <c r="Q569" s="11">
        <v>567</v>
      </c>
      <c r="R569" s="9" t="str">
        <f t="shared" si="135"/>
        <v/>
      </c>
    </row>
    <row r="570" spans="1:18" x14ac:dyDescent="0.25">
      <c r="A570" s="9">
        <f t="shared" si="136"/>
        <v>0</v>
      </c>
      <c r="B570" s="88">
        <f>IF(Sample5!K576&gt;0,Sample5!K576, )</f>
        <v>0</v>
      </c>
      <c r="C570" s="88" t="str">
        <f>IF(Sample5!L576&gt;0,Sample5!L576,"")</f>
        <v/>
      </c>
      <c r="D570" s="88">
        <f>IF(Sample5!M576&gt;0,Sample5!M576,)</f>
        <v>0</v>
      </c>
      <c r="E570" s="162" t="str">
        <f t="shared" si="127"/>
        <v/>
      </c>
      <c r="F570" s="162" t="str">
        <f t="shared" si="128"/>
        <v/>
      </c>
      <c r="G570" s="162" t="str">
        <f t="shared" si="129"/>
        <v/>
      </c>
      <c r="H570" s="162" t="str">
        <f t="shared" si="130"/>
        <v/>
      </c>
      <c r="I570" s="162" t="e">
        <f t="shared" si="131"/>
        <v>#VALUE!</v>
      </c>
      <c r="J570" s="162" t="e">
        <f t="shared" si="137"/>
        <v>#VALUE!</v>
      </c>
      <c r="K570" s="162" t="str">
        <f t="shared" si="132"/>
        <v/>
      </c>
      <c r="L570" s="59" t="str">
        <f t="shared" si="133"/>
        <v/>
      </c>
      <c r="M570" s="162" t="str">
        <f t="shared" si="138"/>
        <v/>
      </c>
      <c r="N570" s="99" t="str">
        <f t="shared" si="134"/>
        <v/>
      </c>
      <c r="O570" s="100" t="str">
        <f t="shared" si="139"/>
        <v/>
      </c>
      <c r="P570" s="100" t="e">
        <f t="shared" si="140"/>
        <v>#VALUE!</v>
      </c>
      <c r="Q570" s="11">
        <v>568</v>
      </c>
      <c r="R570" s="9" t="str">
        <f t="shared" si="135"/>
        <v/>
      </c>
    </row>
    <row r="571" spans="1:18" x14ac:dyDescent="0.25">
      <c r="A571" s="9">
        <f t="shared" si="136"/>
        <v>0</v>
      </c>
      <c r="B571" s="88">
        <f>IF(Sample5!K577&gt;0,Sample5!K577, )</f>
        <v>0</v>
      </c>
      <c r="C571" s="88" t="str">
        <f>IF(Sample5!L577&gt;0,Sample5!L577,"")</f>
        <v/>
      </c>
      <c r="D571" s="88">
        <f>IF(Sample5!M577&gt;0,Sample5!M577,)</f>
        <v>0</v>
      </c>
      <c r="E571" s="162" t="str">
        <f t="shared" si="127"/>
        <v/>
      </c>
      <c r="F571" s="162" t="str">
        <f t="shared" si="128"/>
        <v/>
      </c>
      <c r="G571" s="162" t="str">
        <f t="shared" si="129"/>
        <v/>
      </c>
      <c r="H571" s="162" t="str">
        <f t="shared" si="130"/>
        <v/>
      </c>
      <c r="I571" s="162" t="e">
        <f t="shared" si="131"/>
        <v>#VALUE!</v>
      </c>
      <c r="J571" s="162" t="e">
        <f t="shared" si="137"/>
        <v>#VALUE!</v>
      </c>
      <c r="K571" s="162" t="str">
        <f t="shared" si="132"/>
        <v/>
      </c>
      <c r="L571" s="59" t="str">
        <f t="shared" si="133"/>
        <v/>
      </c>
      <c r="M571" s="162" t="str">
        <f t="shared" si="138"/>
        <v/>
      </c>
      <c r="N571" s="99" t="str">
        <f t="shared" si="134"/>
        <v/>
      </c>
      <c r="O571" s="100" t="str">
        <f t="shared" si="139"/>
        <v/>
      </c>
      <c r="P571" s="100" t="e">
        <f t="shared" si="140"/>
        <v>#VALUE!</v>
      </c>
      <c r="Q571" s="11">
        <v>569</v>
      </c>
      <c r="R571" s="9" t="str">
        <f t="shared" si="135"/>
        <v/>
      </c>
    </row>
    <row r="572" spans="1:18" x14ac:dyDescent="0.25">
      <c r="A572" s="9">
        <f t="shared" si="136"/>
        <v>0</v>
      </c>
      <c r="B572" s="88">
        <f>IF(Sample5!K578&gt;0,Sample5!K578, )</f>
        <v>0</v>
      </c>
      <c r="C572" s="88" t="str">
        <f>IF(Sample5!L578&gt;0,Sample5!L578,"")</f>
        <v/>
      </c>
      <c r="D572" s="88">
        <f>IF(Sample5!M578&gt;0,Sample5!M578,)</f>
        <v>0</v>
      </c>
      <c r="E572" s="162" t="str">
        <f t="shared" si="127"/>
        <v/>
      </c>
      <c r="F572" s="162" t="str">
        <f t="shared" si="128"/>
        <v/>
      </c>
      <c r="G572" s="162" t="str">
        <f t="shared" si="129"/>
        <v/>
      </c>
      <c r="H572" s="162" t="str">
        <f t="shared" si="130"/>
        <v/>
      </c>
      <c r="I572" s="162" t="e">
        <f t="shared" si="131"/>
        <v>#VALUE!</v>
      </c>
      <c r="J572" s="162" t="e">
        <f t="shared" si="137"/>
        <v>#VALUE!</v>
      </c>
      <c r="K572" s="162" t="str">
        <f t="shared" si="132"/>
        <v/>
      </c>
      <c r="L572" s="59" t="str">
        <f t="shared" si="133"/>
        <v/>
      </c>
      <c r="M572" s="162" t="str">
        <f t="shared" si="138"/>
        <v/>
      </c>
      <c r="N572" s="99" t="str">
        <f t="shared" si="134"/>
        <v/>
      </c>
      <c r="O572" s="100" t="str">
        <f t="shared" si="139"/>
        <v/>
      </c>
      <c r="P572" s="100" t="e">
        <f t="shared" si="140"/>
        <v>#VALUE!</v>
      </c>
      <c r="Q572" s="11">
        <v>570</v>
      </c>
      <c r="R572" s="9" t="str">
        <f t="shared" si="135"/>
        <v/>
      </c>
    </row>
    <row r="573" spans="1:18" x14ac:dyDescent="0.25">
      <c r="A573" s="9">
        <f t="shared" si="136"/>
        <v>0</v>
      </c>
      <c r="B573" s="88">
        <f>IF(Sample5!K579&gt;0,Sample5!K579, )</f>
        <v>0</v>
      </c>
      <c r="C573" s="88" t="str">
        <f>IF(Sample5!L579&gt;0,Sample5!L579,"")</f>
        <v/>
      </c>
      <c r="D573" s="88">
        <f>IF(Sample5!M579&gt;0,Sample5!M579,)</f>
        <v>0</v>
      </c>
      <c r="E573" s="162" t="str">
        <f t="shared" si="127"/>
        <v/>
      </c>
      <c r="F573" s="162" t="str">
        <f t="shared" si="128"/>
        <v/>
      </c>
      <c r="G573" s="162" t="str">
        <f t="shared" si="129"/>
        <v/>
      </c>
      <c r="H573" s="162" t="str">
        <f t="shared" si="130"/>
        <v/>
      </c>
      <c r="I573" s="162" t="e">
        <f t="shared" si="131"/>
        <v>#VALUE!</v>
      </c>
      <c r="J573" s="162" t="e">
        <f t="shared" si="137"/>
        <v>#VALUE!</v>
      </c>
      <c r="K573" s="162" t="str">
        <f t="shared" si="132"/>
        <v/>
      </c>
      <c r="L573" s="59" t="str">
        <f t="shared" si="133"/>
        <v/>
      </c>
      <c r="M573" s="162" t="str">
        <f t="shared" si="138"/>
        <v/>
      </c>
      <c r="N573" s="99" t="str">
        <f t="shared" si="134"/>
        <v/>
      </c>
      <c r="O573" s="100" t="str">
        <f t="shared" si="139"/>
        <v/>
      </c>
      <c r="P573" s="100" t="e">
        <f t="shared" si="140"/>
        <v>#VALUE!</v>
      </c>
      <c r="Q573" s="11">
        <v>571</v>
      </c>
      <c r="R573" s="9" t="str">
        <f t="shared" si="135"/>
        <v/>
      </c>
    </row>
    <row r="574" spans="1:18" x14ac:dyDescent="0.25">
      <c r="A574" s="9">
        <f t="shared" si="136"/>
        <v>0</v>
      </c>
      <c r="B574" s="88">
        <f>IF(Sample5!K580&gt;0,Sample5!K580, )</f>
        <v>0</v>
      </c>
      <c r="C574" s="88" t="str">
        <f>IF(Sample5!L580&gt;0,Sample5!L580,"")</f>
        <v/>
      </c>
      <c r="D574" s="88">
        <f>IF(Sample5!M580&gt;0,Sample5!M580,)</f>
        <v>0</v>
      </c>
      <c r="E574" s="162" t="str">
        <f t="shared" si="127"/>
        <v/>
      </c>
      <c r="F574" s="162" t="str">
        <f t="shared" si="128"/>
        <v/>
      </c>
      <c r="G574" s="162" t="str">
        <f t="shared" si="129"/>
        <v/>
      </c>
      <c r="H574" s="162" t="str">
        <f t="shared" si="130"/>
        <v/>
      </c>
      <c r="I574" s="162" t="e">
        <f t="shared" si="131"/>
        <v>#VALUE!</v>
      </c>
      <c r="J574" s="162" t="e">
        <f t="shared" si="137"/>
        <v>#VALUE!</v>
      </c>
      <c r="K574" s="162" t="str">
        <f t="shared" si="132"/>
        <v/>
      </c>
      <c r="L574" s="59" t="str">
        <f t="shared" si="133"/>
        <v/>
      </c>
      <c r="M574" s="162" t="str">
        <f t="shared" si="138"/>
        <v/>
      </c>
      <c r="N574" s="99" t="str">
        <f t="shared" si="134"/>
        <v/>
      </c>
      <c r="O574" s="100" t="str">
        <f t="shared" si="139"/>
        <v/>
      </c>
      <c r="P574" s="100" t="e">
        <f t="shared" si="140"/>
        <v>#VALUE!</v>
      </c>
      <c r="Q574" s="11">
        <v>572</v>
      </c>
      <c r="R574" s="9" t="str">
        <f t="shared" si="135"/>
        <v/>
      </c>
    </row>
    <row r="575" spans="1:18" x14ac:dyDescent="0.25">
      <c r="A575" s="9">
        <f t="shared" si="136"/>
        <v>0</v>
      </c>
      <c r="B575" s="88">
        <f>IF(Sample5!K581&gt;0,Sample5!K581, )</f>
        <v>0</v>
      </c>
      <c r="C575" s="88" t="str">
        <f>IF(Sample5!L581&gt;0,Sample5!L581,"")</f>
        <v/>
      </c>
      <c r="D575" s="88">
        <f>IF(Sample5!M581&gt;0,Sample5!M581,)</f>
        <v>0</v>
      </c>
      <c r="E575" s="162" t="str">
        <f t="shared" si="127"/>
        <v/>
      </c>
      <c r="F575" s="162" t="str">
        <f t="shared" si="128"/>
        <v/>
      </c>
      <c r="G575" s="162" t="str">
        <f t="shared" si="129"/>
        <v/>
      </c>
      <c r="H575" s="162" t="str">
        <f t="shared" si="130"/>
        <v/>
      </c>
      <c r="I575" s="162" t="e">
        <f t="shared" si="131"/>
        <v>#VALUE!</v>
      </c>
      <c r="J575" s="162" t="e">
        <f t="shared" si="137"/>
        <v>#VALUE!</v>
      </c>
      <c r="K575" s="162" t="str">
        <f t="shared" si="132"/>
        <v/>
      </c>
      <c r="L575" s="59" t="str">
        <f t="shared" si="133"/>
        <v/>
      </c>
      <c r="M575" s="162" t="str">
        <f t="shared" si="138"/>
        <v/>
      </c>
      <c r="N575" s="99" t="str">
        <f t="shared" si="134"/>
        <v/>
      </c>
      <c r="O575" s="100" t="str">
        <f t="shared" si="139"/>
        <v/>
      </c>
      <c r="P575" s="100" t="e">
        <f t="shared" si="140"/>
        <v>#VALUE!</v>
      </c>
      <c r="Q575" s="11">
        <v>573</v>
      </c>
      <c r="R575" s="9" t="str">
        <f t="shared" si="135"/>
        <v/>
      </c>
    </row>
    <row r="576" spans="1:18" x14ac:dyDescent="0.25">
      <c r="A576" s="9">
        <f t="shared" si="136"/>
        <v>0</v>
      </c>
      <c r="B576" s="88">
        <f>IF(Sample5!K582&gt;0,Sample5!K582, )</f>
        <v>0</v>
      </c>
      <c r="C576" s="88" t="str">
        <f>IF(Sample5!L582&gt;0,Sample5!L582,"")</f>
        <v/>
      </c>
      <c r="D576" s="88">
        <f>IF(Sample5!M582&gt;0,Sample5!M582,)</f>
        <v>0</v>
      </c>
      <c r="E576" s="162" t="str">
        <f t="shared" si="127"/>
        <v/>
      </c>
      <c r="F576" s="162" t="str">
        <f t="shared" si="128"/>
        <v/>
      </c>
      <c r="G576" s="162" t="str">
        <f t="shared" si="129"/>
        <v/>
      </c>
      <c r="H576" s="162" t="str">
        <f t="shared" si="130"/>
        <v/>
      </c>
      <c r="I576" s="162" t="e">
        <f t="shared" si="131"/>
        <v>#VALUE!</v>
      </c>
      <c r="J576" s="162" t="e">
        <f t="shared" si="137"/>
        <v>#VALUE!</v>
      </c>
      <c r="K576" s="162" t="str">
        <f t="shared" si="132"/>
        <v/>
      </c>
      <c r="L576" s="59" t="str">
        <f t="shared" si="133"/>
        <v/>
      </c>
      <c r="M576" s="162" t="str">
        <f t="shared" si="138"/>
        <v/>
      </c>
      <c r="N576" s="99" t="str">
        <f t="shared" si="134"/>
        <v/>
      </c>
      <c r="O576" s="100" t="str">
        <f t="shared" si="139"/>
        <v/>
      </c>
      <c r="P576" s="100" t="e">
        <f t="shared" si="140"/>
        <v>#VALUE!</v>
      </c>
      <c r="Q576" s="11">
        <v>574</v>
      </c>
      <c r="R576" s="9" t="str">
        <f t="shared" si="135"/>
        <v/>
      </c>
    </row>
    <row r="577" spans="1:18" x14ac:dyDescent="0.25">
      <c r="A577" s="9">
        <f t="shared" si="136"/>
        <v>0</v>
      </c>
      <c r="B577" s="88">
        <f>IF(Sample5!K583&gt;0,Sample5!K583, )</f>
        <v>0</v>
      </c>
      <c r="C577" s="88" t="str">
        <f>IF(Sample5!L583&gt;0,Sample5!L583,"")</f>
        <v/>
      </c>
      <c r="D577" s="88">
        <f>IF(Sample5!M583&gt;0,Sample5!M583,)</f>
        <v>0</v>
      </c>
      <c r="E577" s="162" t="str">
        <f t="shared" si="127"/>
        <v/>
      </c>
      <c r="F577" s="162" t="str">
        <f t="shared" si="128"/>
        <v/>
      </c>
      <c r="G577" s="162" t="str">
        <f t="shared" si="129"/>
        <v/>
      </c>
      <c r="H577" s="162" t="str">
        <f t="shared" si="130"/>
        <v/>
      </c>
      <c r="I577" s="162" t="e">
        <f t="shared" si="131"/>
        <v>#VALUE!</v>
      </c>
      <c r="J577" s="162" t="e">
        <f t="shared" si="137"/>
        <v>#VALUE!</v>
      </c>
      <c r="K577" s="162" t="str">
        <f t="shared" si="132"/>
        <v/>
      </c>
      <c r="L577" s="59" t="str">
        <f t="shared" si="133"/>
        <v/>
      </c>
      <c r="M577" s="162" t="str">
        <f t="shared" si="138"/>
        <v/>
      </c>
      <c r="N577" s="99" t="str">
        <f t="shared" si="134"/>
        <v/>
      </c>
      <c r="O577" s="100" t="str">
        <f t="shared" si="139"/>
        <v/>
      </c>
      <c r="P577" s="100" t="e">
        <f t="shared" si="140"/>
        <v>#VALUE!</v>
      </c>
      <c r="Q577" s="11">
        <v>575</v>
      </c>
      <c r="R577" s="9" t="str">
        <f t="shared" si="135"/>
        <v/>
      </c>
    </row>
    <row r="578" spans="1:18" x14ac:dyDescent="0.25">
      <c r="A578" s="9">
        <f t="shared" si="136"/>
        <v>0</v>
      </c>
      <c r="B578" s="88">
        <f>IF(Sample5!K584&gt;0,Sample5!K584, )</f>
        <v>0</v>
      </c>
      <c r="C578" s="88" t="str">
        <f>IF(Sample5!L584&gt;0,Sample5!L584,"")</f>
        <v/>
      </c>
      <c r="D578" s="88">
        <f>IF(Sample5!M584&gt;0,Sample5!M584,)</f>
        <v>0</v>
      </c>
      <c r="E578" s="162" t="str">
        <f t="shared" ref="E578:E641" si="141">IF(OR(B578="",B578=0),"",B578+1/$U$17)</f>
        <v/>
      </c>
      <c r="F578" s="162" t="str">
        <f t="shared" ref="F578:F641" si="142">IF(OR(B578="",B578=0),"",$V$18-(LN(1+EXP(-$S$11*(I578-V$18))))/$S$11)</f>
        <v/>
      </c>
      <c r="G578" s="162" t="str">
        <f t="shared" ref="G578:G641" si="143">IF(OR(B578="",B578=0),"",B578-F578-H578-V$5*K578)</f>
        <v/>
      </c>
      <c r="H578" s="162" t="str">
        <f t="shared" ref="H578:H641" si="144">IF(OR(B578="",B578=0),"",1/2*(B578-V$5*K578+T$11)+1/2*POWER((B578-V$5*K578+T$11)^2-4*V$11*(B578-V$5*K578),0.5))</f>
        <v/>
      </c>
      <c r="I578" s="162" t="e">
        <f t="shared" ref="I578:I641" si="145">B578-H578-V$5*K578</f>
        <v>#VALUE!</v>
      </c>
      <c r="J578" s="162" t="e">
        <f t="shared" si="137"/>
        <v>#VALUE!</v>
      </c>
      <c r="K578" s="162" t="str">
        <f t="shared" ref="K578:K641" si="146">IF(OR(B578="",B578=0),"",LN(1+EXP($U$11*(B578-$U$13)))/$U$11)</f>
        <v/>
      </c>
      <c r="L578" s="59" t="str">
        <f t="shared" ref="L578:L641" si="147">IF(OR(B578="",B578=0),"",-LN(1+EXP($V$15*(B578-$V$13)))/$V$15)</f>
        <v/>
      </c>
      <c r="M578" s="162" t="str">
        <f t="shared" si="138"/>
        <v/>
      </c>
      <c r="N578" s="99" t="str">
        <f t="shared" ref="N578:N641" si="148">IF(OR(B578="",B578=0),"",(M578-C578)*(M578-C578))</f>
        <v/>
      </c>
      <c r="O578" s="100" t="str">
        <f t="shared" si="139"/>
        <v/>
      </c>
      <c r="P578" s="100" t="e">
        <f t="shared" si="140"/>
        <v>#VALUE!</v>
      </c>
      <c r="Q578" s="11">
        <v>576</v>
      </c>
      <c r="R578" s="9" t="str">
        <f t="shared" ref="R578:R641" si="149">IF(OR(B578="",B578=0),"",T$17+T$15*G578)</f>
        <v/>
      </c>
    </row>
    <row r="579" spans="1:18" x14ac:dyDescent="0.25">
      <c r="A579" s="9">
        <f t="shared" ref="A579:A642" si="150">-B579</f>
        <v>0</v>
      </c>
      <c r="B579" s="88">
        <f>IF(Sample5!K585&gt;0,Sample5!K585, )</f>
        <v>0</v>
      </c>
      <c r="C579" s="88" t="str">
        <f>IF(Sample5!L585&gt;0,Sample5!L585,"")</f>
        <v/>
      </c>
      <c r="D579" s="88">
        <f>IF(Sample5!M585&gt;0,Sample5!M585,)</f>
        <v>0</v>
      </c>
      <c r="E579" s="162" t="str">
        <f t="shared" si="141"/>
        <v/>
      </c>
      <c r="F579" s="162" t="str">
        <f t="shared" si="142"/>
        <v/>
      </c>
      <c r="G579" s="162" t="str">
        <f t="shared" si="143"/>
        <v/>
      </c>
      <c r="H579" s="162" t="str">
        <f t="shared" si="144"/>
        <v/>
      </c>
      <c r="I579" s="162" t="e">
        <f t="shared" si="145"/>
        <v>#VALUE!</v>
      </c>
      <c r="J579" s="162" t="e">
        <f t="shared" ref="J579:J642" si="151">B579-I579-V$5*K579</f>
        <v>#VALUE!</v>
      </c>
      <c r="K579" s="162" t="str">
        <f t="shared" si="146"/>
        <v/>
      </c>
      <c r="L579" s="59" t="str">
        <f t="shared" si="147"/>
        <v/>
      </c>
      <c r="M579" s="162" t="str">
        <f t="shared" ref="M579:M642" si="152">IF(OR(B579="",B579=0),"",$S$15*F579+$T$17+$T$15*G579+$U$15*H579+S$17*(K579+L579))</f>
        <v/>
      </c>
      <c r="N579" s="99" t="str">
        <f t="shared" si="148"/>
        <v/>
      </c>
      <c r="O579" s="100" t="str">
        <f t="shared" ref="O579:O642" si="153">IF(OR(B579="",B579=0),"",1/V$17*LN(1+EXP(V$17*(B579-V$5*K579-T$13))))</f>
        <v/>
      </c>
      <c r="P579" s="100" t="e">
        <f t="shared" ref="P579:P642" si="154">(O579-J579)^2</f>
        <v>#VALUE!</v>
      </c>
      <c r="Q579" s="11">
        <v>577</v>
      </c>
      <c r="R579" s="9" t="str">
        <f t="shared" si="149"/>
        <v/>
      </c>
    </row>
    <row r="580" spans="1:18" x14ac:dyDescent="0.25">
      <c r="A580" s="9">
        <f t="shared" si="150"/>
        <v>0</v>
      </c>
      <c r="B580" s="88">
        <f>IF(Sample5!K586&gt;0,Sample5!K586, )</f>
        <v>0</v>
      </c>
      <c r="C580" s="88" t="str">
        <f>IF(Sample5!L586&gt;0,Sample5!L586,"")</f>
        <v/>
      </c>
      <c r="D580" s="88">
        <f>IF(Sample5!M586&gt;0,Sample5!M586,)</f>
        <v>0</v>
      </c>
      <c r="E580" s="162" t="str">
        <f t="shared" si="141"/>
        <v/>
      </c>
      <c r="F580" s="162" t="str">
        <f t="shared" si="142"/>
        <v/>
      </c>
      <c r="G580" s="162" t="str">
        <f t="shared" si="143"/>
        <v/>
      </c>
      <c r="H580" s="162" t="str">
        <f t="shared" si="144"/>
        <v/>
      </c>
      <c r="I580" s="162" t="e">
        <f t="shared" si="145"/>
        <v>#VALUE!</v>
      </c>
      <c r="J580" s="162" t="e">
        <f t="shared" si="151"/>
        <v>#VALUE!</v>
      </c>
      <c r="K580" s="162" t="str">
        <f t="shared" si="146"/>
        <v/>
      </c>
      <c r="L580" s="59" t="str">
        <f t="shared" si="147"/>
        <v/>
      </c>
      <c r="M580" s="162" t="str">
        <f t="shared" si="152"/>
        <v/>
      </c>
      <c r="N580" s="99" t="str">
        <f t="shared" si="148"/>
        <v/>
      </c>
      <c r="O580" s="100" t="str">
        <f t="shared" si="153"/>
        <v/>
      </c>
      <c r="P580" s="100" t="e">
        <f t="shared" si="154"/>
        <v>#VALUE!</v>
      </c>
      <c r="Q580" s="11">
        <v>578</v>
      </c>
      <c r="R580" s="9" t="str">
        <f t="shared" si="149"/>
        <v/>
      </c>
    </row>
    <row r="581" spans="1:18" x14ac:dyDescent="0.25">
      <c r="A581" s="9">
        <f t="shared" si="150"/>
        <v>0</v>
      </c>
      <c r="B581" s="88">
        <f>IF(Sample5!K587&gt;0,Sample5!K587, )</f>
        <v>0</v>
      </c>
      <c r="C581" s="88" t="str">
        <f>IF(Sample5!L587&gt;0,Sample5!L587,"")</f>
        <v/>
      </c>
      <c r="D581" s="88">
        <f>IF(Sample5!M587&gt;0,Sample5!M587,)</f>
        <v>0</v>
      </c>
      <c r="E581" s="162" t="str">
        <f t="shared" si="141"/>
        <v/>
      </c>
      <c r="F581" s="162" t="str">
        <f t="shared" si="142"/>
        <v/>
      </c>
      <c r="G581" s="162" t="str">
        <f t="shared" si="143"/>
        <v/>
      </c>
      <c r="H581" s="162" t="str">
        <f t="shared" si="144"/>
        <v/>
      </c>
      <c r="I581" s="162" t="e">
        <f t="shared" si="145"/>
        <v>#VALUE!</v>
      </c>
      <c r="J581" s="162" t="e">
        <f t="shared" si="151"/>
        <v>#VALUE!</v>
      </c>
      <c r="K581" s="162" t="str">
        <f t="shared" si="146"/>
        <v/>
      </c>
      <c r="L581" s="59" t="str">
        <f t="shared" si="147"/>
        <v/>
      </c>
      <c r="M581" s="162" t="str">
        <f t="shared" si="152"/>
        <v/>
      </c>
      <c r="N581" s="99" t="str">
        <f t="shared" si="148"/>
        <v/>
      </c>
      <c r="O581" s="100" t="str">
        <f t="shared" si="153"/>
        <v/>
      </c>
      <c r="P581" s="100" t="e">
        <f t="shared" si="154"/>
        <v>#VALUE!</v>
      </c>
      <c r="Q581" s="11">
        <v>579</v>
      </c>
      <c r="R581" s="9" t="str">
        <f t="shared" si="149"/>
        <v/>
      </c>
    </row>
    <row r="582" spans="1:18" x14ac:dyDescent="0.25">
      <c r="A582" s="9">
        <f t="shared" si="150"/>
        <v>0</v>
      </c>
      <c r="B582" s="88">
        <f>IF(Sample5!K588&gt;0,Sample5!K588, )</f>
        <v>0</v>
      </c>
      <c r="C582" s="88" t="str">
        <f>IF(Sample5!L588&gt;0,Sample5!L588,"")</f>
        <v/>
      </c>
      <c r="D582" s="88">
        <f>IF(Sample5!M588&gt;0,Sample5!M588,)</f>
        <v>0</v>
      </c>
      <c r="E582" s="162" t="str">
        <f t="shared" si="141"/>
        <v/>
      </c>
      <c r="F582" s="162" t="str">
        <f t="shared" si="142"/>
        <v/>
      </c>
      <c r="G582" s="162" t="str">
        <f t="shared" si="143"/>
        <v/>
      </c>
      <c r="H582" s="162" t="str">
        <f t="shared" si="144"/>
        <v/>
      </c>
      <c r="I582" s="162" t="e">
        <f t="shared" si="145"/>
        <v>#VALUE!</v>
      </c>
      <c r="J582" s="162" t="e">
        <f t="shared" si="151"/>
        <v>#VALUE!</v>
      </c>
      <c r="K582" s="162" t="str">
        <f t="shared" si="146"/>
        <v/>
      </c>
      <c r="L582" s="59" t="str">
        <f t="shared" si="147"/>
        <v/>
      </c>
      <c r="M582" s="162" t="str">
        <f t="shared" si="152"/>
        <v/>
      </c>
      <c r="N582" s="99" t="str">
        <f t="shared" si="148"/>
        <v/>
      </c>
      <c r="O582" s="100" t="str">
        <f t="shared" si="153"/>
        <v/>
      </c>
      <c r="P582" s="100" t="e">
        <f t="shared" si="154"/>
        <v>#VALUE!</v>
      </c>
      <c r="Q582" s="11">
        <v>580</v>
      </c>
      <c r="R582" s="9" t="str">
        <f t="shared" si="149"/>
        <v/>
      </c>
    </row>
    <row r="583" spans="1:18" x14ac:dyDescent="0.25">
      <c r="A583" s="9">
        <f t="shared" si="150"/>
        <v>0</v>
      </c>
      <c r="B583" s="88">
        <f>IF(Sample5!K589&gt;0,Sample5!K589, )</f>
        <v>0</v>
      </c>
      <c r="C583" s="88" t="str">
        <f>IF(Sample5!L589&gt;0,Sample5!L589,"")</f>
        <v/>
      </c>
      <c r="D583" s="88">
        <f>IF(Sample5!M589&gt;0,Sample5!M589,)</f>
        <v>0</v>
      </c>
      <c r="E583" s="162" t="str">
        <f t="shared" si="141"/>
        <v/>
      </c>
      <c r="F583" s="162" t="str">
        <f t="shared" si="142"/>
        <v/>
      </c>
      <c r="G583" s="162" t="str">
        <f t="shared" si="143"/>
        <v/>
      </c>
      <c r="H583" s="162" t="str">
        <f t="shared" si="144"/>
        <v/>
      </c>
      <c r="I583" s="162" t="e">
        <f t="shared" si="145"/>
        <v>#VALUE!</v>
      </c>
      <c r="J583" s="162" t="e">
        <f t="shared" si="151"/>
        <v>#VALUE!</v>
      </c>
      <c r="K583" s="162" t="str">
        <f t="shared" si="146"/>
        <v/>
      </c>
      <c r="L583" s="59" t="str">
        <f t="shared" si="147"/>
        <v/>
      </c>
      <c r="M583" s="162" t="str">
        <f t="shared" si="152"/>
        <v/>
      </c>
      <c r="N583" s="99" t="str">
        <f t="shared" si="148"/>
        <v/>
      </c>
      <c r="O583" s="100" t="str">
        <f t="shared" si="153"/>
        <v/>
      </c>
      <c r="P583" s="100" t="e">
        <f t="shared" si="154"/>
        <v>#VALUE!</v>
      </c>
      <c r="Q583" s="11">
        <v>581</v>
      </c>
      <c r="R583" s="9" t="str">
        <f t="shared" si="149"/>
        <v/>
      </c>
    </row>
    <row r="584" spans="1:18" x14ac:dyDescent="0.25">
      <c r="A584" s="9">
        <f t="shared" si="150"/>
        <v>0</v>
      </c>
      <c r="B584" s="88">
        <f>IF(Sample5!K590&gt;0,Sample5!K590, )</f>
        <v>0</v>
      </c>
      <c r="C584" s="88" t="str">
        <f>IF(Sample5!L590&gt;0,Sample5!L590,"")</f>
        <v/>
      </c>
      <c r="D584" s="88">
        <f>IF(Sample5!M590&gt;0,Sample5!M590,)</f>
        <v>0</v>
      </c>
      <c r="E584" s="162" t="str">
        <f t="shared" si="141"/>
        <v/>
      </c>
      <c r="F584" s="162" t="str">
        <f t="shared" si="142"/>
        <v/>
      </c>
      <c r="G584" s="162" t="str">
        <f t="shared" si="143"/>
        <v/>
      </c>
      <c r="H584" s="162" t="str">
        <f t="shared" si="144"/>
        <v/>
      </c>
      <c r="I584" s="162" t="e">
        <f t="shared" si="145"/>
        <v>#VALUE!</v>
      </c>
      <c r="J584" s="162" t="e">
        <f t="shared" si="151"/>
        <v>#VALUE!</v>
      </c>
      <c r="K584" s="162" t="str">
        <f t="shared" si="146"/>
        <v/>
      </c>
      <c r="L584" s="59" t="str">
        <f t="shared" si="147"/>
        <v/>
      </c>
      <c r="M584" s="162" t="str">
        <f t="shared" si="152"/>
        <v/>
      </c>
      <c r="N584" s="99" t="str">
        <f t="shared" si="148"/>
        <v/>
      </c>
      <c r="O584" s="100" t="str">
        <f t="shared" si="153"/>
        <v/>
      </c>
      <c r="P584" s="100" t="e">
        <f t="shared" si="154"/>
        <v>#VALUE!</v>
      </c>
      <c r="Q584" s="11">
        <v>582</v>
      </c>
      <c r="R584" s="9" t="str">
        <f t="shared" si="149"/>
        <v/>
      </c>
    </row>
    <row r="585" spans="1:18" x14ac:dyDescent="0.25">
      <c r="A585" s="9">
        <f t="shared" si="150"/>
        <v>0</v>
      </c>
      <c r="B585" s="88">
        <f>IF(Sample5!K591&gt;0,Sample5!K591, )</f>
        <v>0</v>
      </c>
      <c r="C585" s="88" t="str">
        <f>IF(Sample5!L591&gt;0,Sample5!L591,"")</f>
        <v/>
      </c>
      <c r="D585" s="88">
        <f>IF(Sample5!M591&gt;0,Sample5!M591,)</f>
        <v>0</v>
      </c>
      <c r="E585" s="162" t="str">
        <f t="shared" si="141"/>
        <v/>
      </c>
      <c r="F585" s="162" t="str">
        <f t="shared" si="142"/>
        <v/>
      </c>
      <c r="G585" s="162" t="str">
        <f t="shared" si="143"/>
        <v/>
      </c>
      <c r="H585" s="162" t="str">
        <f t="shared" si="144"/>
        <v/>
      </c>
      <c r="I585" s="162" t="e">
        <f t="shared" si="145"/>
        <v>#VALUE!</v>
      </c>
      <c r="J585" s="162" t="e">
        <f t="shared" si="151"/>
        <v>#VALUE!</v>
      </c>
      <c r="K585" s="162" t="str">
        <f t="shared" si="146"/>
        <v/>
      </c>
      <c r="L585" s="59" t="str">
        <f t="shared" si="147"/>
        <v/>
      </c>
      <c r="M585" s="162" t="str">
        <f t="shared" si="152"/>
        <v/>
      </c>
      <c r="N585" s="99" t="str">
        <f t="shared" si="148"/>
        <v/>
      </c>
      <c r="O585" s="100" t="str">
        <f t="shared" si="153"/>
        <v/>
      </c>
      <c r="P585" s="100" t="e">
        <f t="shared" si="154"/>
        <v>#VALUE!</v>
      </c>
      <c r="Q585" s="11">
        <v>583</v>
      </c>
      <c r="R585" s="9" t="str">
        <f t="shared" si="149"/>
        <v/>
      </c>
    </row>
    <row r="586" spans="1:18" x14ac:dyDescent="0.25">
      <c r="A586" s="9">
        <f t="shared" si="150"/>
        <v>0</v>
      </c>
      <c r="B586" s="88">
        <f>IF(Sample5!K592&gt;0,Sample5!K592, )</f>
        <v>0</v>
      </c>
      <c r="C586" s="88" t="str">
        <f>IF(Sample5!L592&gt;0,Sample5!L592,"")</f>
        <v/>
      </c>
      <c r="D586" s="88">
        <f>IF(Sample5!M592&gt;0,Sample5!M592,)</f>
        <v>0</v>
      </c>
      <c r="E586" s="162" t="str">
        <f t="shared" si="141"/>
        <v/>
      </c>
      <c r="F586" s="162" t="str">
        <f t="shared" si="142"/>
        <v/>
      </c>
      <c r="G586" s="162" t="str">
        <f t="shared" si="143"/>
        <v/>
      </c>
      <c r="H586" s="162" t="str">
        <f t="shared" si="144"/>
        <v/>
      </c>
      <c r="I586" s="162" t="e">
        <f t="shared" si="145"/>
        <v>#VALUE!</v>
      </c>
      <c r="J586" s="162" t="e">
        <f t="shared" si="151"/>
        <v>#VALUE!</v>
      </c>
      <c r="K586" s="162" t="str">
        <f t="shared" si="146"/>
        <v/>
      </c>
      <c r="L586" s="59" t="str">
        <f t="shared" si="147"/>
        <v/>
      </c>
      <c r="M586" s="162" t="str">
        <f t="shared" si="152"/>
        <v/>
      </c>
      <c r="N586" s="99" t="str">
        <f t="shared" si="148"/>
        <v/>
      </c>
      <c r="O586" s="100" t="str">
        <f t="shared" si="153"/>
        <v/>
      </c>
      <c r="P586" s="100" t="e">
        <f t="shared" si="154"/>
        <v>#VALUE!</v>
      </c>
      <c r="Q586" s="11">
        <v>584</v>
      </c>
      <c r="R586" s="9" t="str">
        <f t="shared" si="149"/>
        <v/>
      </c>
    </row>
    <row r="587" spans="1:18" x14ac:dyDescent="0.25">
      <c r="A587" s="9">
        <f t="shared" si="150"/>
        <v>0</v>
      </c>
      <c r="B587" s="88">
        <f>IF(Sample5!K593&gt;0,Sample5!K593, )</f>
        <v>0</v>
      </c>
      <c r="C587" s="88" t="str">
        <f>IF(Sample5!L593&gt;0,Sample5!L593,"")</f>
        <v/>
      </c>
      <c r="D587" s="88">
        <f>IF(Sample5!M593&gt;0,Sample5!M593,)</f>
        <v>0</v>
      </c>
      <c r="E587" s="162" t="str">
        <f t="shared" si="141"/>
        <v/>
      </c>
      <c r="F587" s="162" t="str">
        <f t="shared" si="142"/>
        <v/>
      </c>
      <c r="G587" s="162" t="str">
        <f t="shared" si="143"/>
        <v/>
      </c>
      <c r="H587" s="162" t="str">
        <f t="shared" si="144"/>
        <v/>
      </c>
      <c r="I587" s="162" t="e">
        <f t="shared" si="145"/>
        <v>#VALUE!</v>
      </c>
      <c r="J587" s="162" t="e">
        <f t="shared" si="151"/>
        <v>#VALUE!</v>
      </c>
      <c r="K587" s="162" t="str">
        <f t="shared" si="146"/>
        <v/>
      </c>
      <c r="L587" s="59" t="str">
        <f t="shared" si="147"/>
        <v/>
      </c>
      <c r="M587" s="162" t="str">
        <f t="shared" si="152"/>
        <v/>
      </c>
      <c r="N587" s="99" t="str">
        <f t="shared" si="148"/>
        <v/>
      </c>
      <c r="O587" s="100" t="str">
        <f t="shared" si="153"/>
        <v/>
      </c>
      <c r="P587" s="100" t="e">
        <f t="shared" si="154"/>
        <v>#VALUE!</v>
      </c>
      <c r="Q587" s="11">
        <v>585</v>
      </c>
      <c r="R587" s="9" t="str">
        <f t="shared" si="149"/>
        <v/>
      </c>
    </row>
    <row r="588" spans="1:18" x14ac:dyDescent="0.25">
      <c r="A588" s="9">
        <f t="shared" si="150"/>
        <v>0</v>
      </c>
      <c r="B588" s="88">
        <f>IF(Sample5!K594&gt;0,Sample5!K594, )</f>
        <v>0</v>
      </c>
      <c r="C588" s="88" t="str">
        <f>IF(Sample5!L594&gt;0,Sample5!L594,"")</f>
        <v/>
      </c>
      <c r="D588" s="88">
        <f>IF(Sample5!M594&gt;0,Sample5!M594,)</f>
        <v>0</v>
      </c>
      <c r="E588" s="162" t="str">
        <f t="shared" si="141"/>
        <v/>
      </c>
      <c r="F588" s="162" t="str">
        <f t="shared" si="142"/>
        <v/>
      </c>
      <c r="G588" s="162" t="str">
        <f t="shared" si="143"/>
        <v/>
      </c>
      <c r="H588" s="162" t="str">
        <f t="shared" si="144"/>
        <v/>
      </c>
      <c r="I588" s="162" t="e">
        <f t="shared" si="145"/>
        <v>#VALUE!</v>
      </c>
      <c r="J588" s="162" t="e">
        <f t="shared" si="151"/>
        <v>#VALUE!</v>
      </c>
      <c r="K588" s="162" t="str">
        <f t="shared" si="146"/>
        <v/>
      </c>
      <c r="L588" s="59" t="str">
        <f t="shared" si="147"/>
        <v/>
      </c>
      <c r="M588" s="162" t="str">
        <f t="shared" si="152"/>
        <v/>
      </c>
      <c r="N588" s="99" t="str">
        <f t="shared" si="148"/>
        <v/>
      </c>
      <c r="O588" s="100" t="str">
        <f t="shared" si="153"/>
        <v/>
      </c>
      <c r="P588" s="100" t="e">
        <f t="shared" si="154"/>
        <v>#VALUE!</v>
      </c>
      <c r="Q588" s="11">
        <v>586</v>
      </c>
      <c r="R588" s="9" t="str">
        <f t="shared" si="149"/>
        <v/>
      </c>
    </row>
    <row r="589" spans="1:18" x14ac:dyDescent="0.25">
      <c r="A589" s="9">
        <f t="shared" si="150"/>
        <v>0</v>
      </c>
      <c r="B589" s="88">
        <f>IF(Sample5!K595&gt;0,Sample5!K595, )</f>
        <v>0</v>
      </c>
      <c r="C589" s="88" t="str">
        <f>IF(Sample5!L595&gt;0,Sample5!L595,"")</f>
        <v/>
      </c>
      <c r="D589" s="88">
        <f>IF(Sample5!M595&gt;0,Sample5!M595,)</f>
        <v>0</v>
      </c>
      <c r="E589" s="162" t="str">
        <f t="shared" si="141"/>
        <v/>
      </c>
      <c r="F589" s="162" t="str">
        <f t="shared" si="142"/>
        <v/>
      </c>
      <c r="G589" s="162" t="str">
        <f t="shared" si="143"/>
        <v/>
      </c>
      <c r="H589" s="162" t="str">
        <f t="shared" si="144"/>
        <v/>
      </c>
      <c r="I589" s="162" t="e">
        <f t="shared" si="145"/>
        <v>#VALUE!</v>
      </c>
      <c r="J589" s="162" t="e">
        <f t="shared" si="151"/>
        <v>#VALUE!</v>
      </c>
      <c r="K589" s="162" t="str">
        <f t="shared" si="146"/>
        <v/>
      </c>
      <c r="L589" s="59" t="str">
        <f t="shared" si="147"/>
        <v/>
      </c>
      <c r="M589" s="162" t="str">
        <f t="shared" si="152"/>
        <v/>
      </c>
      <c r="N589" s="99" t="str">
        <f t="shared" si="148"/>
        <v/>
      </c>
      <c r="O589" s="100" t="str">
        <f t="shared" si="153"/>
        <v/>
      </c>
      <c r="P589" s="100" t="e">
        <f t="shared" si="154"/>
        <v>#VALUE!</v>
      </c>
      <c r="Q589" s="11">
        <v>587</v>
      </c>
      <c r="R589" s="9" t="str">
        <f t="shared" si="149"/>
        <v/>
      </c>
    </row>
    <row r="590" spans="1:18" x14ac:dyDescent="0.25">
      <c r="A590" s="9">
        <f t="shared" si="150"/>
        <v>0</v>
      </c>
      <c r="B590" s="88">
        <f>IF(Sample5!K596&gt;0,Sample5!K596, )</f>
        <v>0</v>
      </c>
      <c r="C590" s="88" t="str">
        <f>IF(Sample5!L596&gt;0,Sample5!L596,"")</f>
        <v/>
      </c>
      <c r="D590" s="88">
        <f>IF(Sample5!M596&gt;0,Sample5!M596,)</f>
        <v>0</v>
      </c>
      <c r="E590" s="162" t="str">
        <f t="shared" si="141"/>
        <v/>
      </c>
      <c r="F590" s="162" t="str">
        <f t="shared" si="142"/>
        <v/>
      </c>
      <c r="G590" s="162" t="str">
        <f t="shared" si="143"/>
        <v/>
      </c>
      <c r="H590" s="162" t="str">
        <f t="shared" si="144"/>
        <v/>
      </c>
      <c r="I590" s="162" t="e">
        <f t="shared" si="145"/>
        <v>#VALUE!</v>
      </c>
      <c r="J590" s="162" t="e">
        <f t="shared" si="151"/>
        <v>#VALUE!</v>
      </c>
      <c r="K590" s="162" t="str">
        <f t="shared" si="146"/>
        <v/>
      </c>
      <c r="L590" s="59" t="str">
        <f t="shared" si="147"/>
        <v/>
      </c>
      <c r="M590" s="162" t="str">
        <f t="shared" si="152"/>
        <v/>
      </c>
      <c r="N590" s="99" t="str">
        <f t="shared" si="148"/>
        <v/>
      </c>
      <c r="O590" s="100" t="str">
        <f t="shared" si="153"/>
        <v/>
      </c>
      <c r="P590" s="100" t="e">
        <f t="shared" si="154"/>
        <v>#VALUE!</v>
      </c>
      <c r="Q590" s="11">
        <v>588</v>
      </c>
      <c r="R590" s="9" t="str">
        <f t="shared" si="149"/>
        <v/>
      </c>
    </row>
    <row r="591" spans="1:18" x14ac:dyDescent="0.25">
      <c r="A591" s="9">
        <f t="shared" si="150"/>
        <v>0</v>
      </c>
      <c r="B591" s="88">
        <f>IF(Sample5!K597&gt;0,Sample5!K597, )</f>
        <v>0</v>
      </c>
      <c r="C591" s="88" t="str">
        <f>IF(Sample5!L597&gt;0,Sample5!L597,"")</f>
        <v/>
      </c>
      <c r="D591" s="88">
        <f>IF(Sample5!M597&gt;0,Sample5!M597,)</f>
        <v>0</v>
      </c>
      <c r="E591" s="162" t="str">
        <f t="shared" si="141"/>
        <v/>
      </c>
      <c r="F591" s="162" t="str">
        <f t="shared" si="142"/>
        <v/>
      </c>
      <c r="G591" s="162" t="str">
        <f t="shared" si="143"/>
        <v/>
      </c>
      <c r="H591" s="162" t="str">
        <f t="shared" si="144"/>
        <v/>
      </c>
      <c r="I591" s="162" t="e">
        <f t="shared" si="145"/>
        <v>#VALUE!</v>
      </c>
      <c r="J591" s="162" t="e">
        <f t="shared" si="151"/>
        <v>#VALUE!</v>
      </c>
      <c r="K591" s="162" t="str">
        <f t="shared" si="146"/>
        <v/>
      </c>
      <c r="L591" s="59" t="str">
        <f t="shared" si="147"/>
        <v/>
      </c>
      <c r="M591" s="162" t="str">
        <f t="shared" si="152"/>
        <v/>
      </c>
      <c r="N591" s="99" t="str">
        <f t="shared" si="148"/>
        <v/>
      </c>
      <c r="O591" s="100" t="str">
        <f t="shared" si="153"/>
        <v/>
      </c>
      <c r="P591" s="100" t="e">
        <f t="shared" si="154"/>
        <v>#VALUE!</v>
      </c>
      <c r="Q591" s="11">
        <v>589</v>
      </c>
      <c r="R591" s="9" t="str">
        <f t="shared" si="149"/>
        <v/>
      </c>
    </row>
    <row r="592" spans="1:18" x14ac:dyDescent="0.25">
      <c r="A592" s="9">
        <f t="shared" si="150"/>
        <v>0</v>
      </c>
      <c r="B592" s="88">
        <f>IF(Sample5!K598&gt;0,Sample5!K598, )</f>
        <v>0</v>
      </c>
      <c r="C592" s="88" t="str">
        <f>IF(Sample5!L598&gt;0,Sample5!L598,"")</f>
        <v/>
      </c>
      <c r="D592" s="88">
        <f>IF(Sample5!M598&gt;0,Sample5!M598,)</f>
        <v>0</v>
      </c>
      <c r="E592" s="162" t="str">
        <f t="shared" si="141"/>
        <v/>
      </c>
      <c r="F592" s="162" t="str">
        <f t="shared" si="142"/>
        <v/>
      </c>
      <c r="G592" s="162" t="str">
        <f t="shared" si="143"/>
        <v/>
      </c>
      <c r="H592" s="162" t="str">
        <f t="shared" si="144"/>
        <v/>
      </c>
      <c r="I592" s="162" t="e">
        <f t="shared" si="145"/>
        <v>#VALUE!</v>
      </c>
      <c r="J592" s="162" t="e">
        <f t="shared" si="151"/>
        <v>#VALUE!</v>
      </c>
      <c r="K592" s="162" t="str">
        <f t="shared" si="146"/>
        <v/>
      </c>
      <c r="L592" s="59" t="str">
        <f t="shared" si="147"/>
        <v/>
      </c>
      <c r="M592" s="162" t="str">
        <f t="shared" si="152"/>
        <v/>
      </c>
      <c r="N592" s="99" t="str">
        <f t="shared" si="148"/>
        <v/>
      </c>
      <c r="O592" s="100" t="str">
        <f t="shared" si="153"/>
        <v/>
      </c>
      <c r="P592" s="100" t="e">
        <f t="shared" si="154"/>
        <v>#VALUE!</v>
      </c>
      <c r="Q592" s="11">
        <v>590</v>
      </c>
      <c r="R592" s="9" t="str">
        <f t="shared" si="149"/>
        <v/>
      </c>
    </row>
    <row r="593" spans="1:18" x14ac:dyDescent="0.25">
      <c r="A593" s="9">
        <f t="shared" si="150"/>
        <v>0</v>
      </c>
      <c r="B593" s="88">
        <f>IF(Sample5!K599&gt;0,Sample5!K599, )</f>
        <v>0</v>
      </c>
      <c r="C593" s="88" t="str">
        <f>IF(Sample5!L599&gt;0,Sample5!L599,"")</f>
        <v/>
      </c>
      <c r="D593" s="88">
        <f>IF(Sample5!M599&gt;0,Sample5!M599,)</f>
        <v>0</v>
      </c>
      <c r="E593" s="162" t="str">
        <f t="shared" si="141"/>
        <v/>
      </c>
      <c r="F593" s="162" t="str">
        <f t="shared" si="142"/>
        <v/>
      </c>
      <c r="G593" s="162" t="str">
        <f t="shared" si="143"/>
        <v/>
      </c>
      <c r="H593" s="162" t="str">
        <f t="shared" si="144"/>
        <v/>
      </c>
      <c r="I593" s="162" t="e">
        <f t="shared" si="145"/>
        <v>#VALUE!</v>
      </c>
      <c r="J593" s="162" t="e">
        <f t="shared" si="151"/>
        <v>#VALUE!</v>
      </c>
      <c r="K593" s="162" t="str">
        <f t="shared" si="146"/>
        <v/>
      </c>
      <c r="L593" s="59" t="str">
        <f t="shared" si="147"/>
        <v/>
      </c>
      <c r="M593" s="162" t="str">
        <f t="shared" si="152"/>
        <v/>
      </c>
      <c r="N593" s="99" t="str">
        <f t="shared" si="148"/>
        <v/>
      </c>
      <c r="O593" s="100" t="str">
        <f t="shared" si="153"/>
        <v/>
      </c>
      <c r="P593" s="100" t="e">
        <f t="shared" si="154"/>
        <v>#VALUE!</v>
      </c>
      <c r="Q593" s="11">
        <v>591</v>
      </c>
      <c r="R593" s="9" t="str">
        <f t="shared" si="149"/>
        <v/>
      </c>
    </row>
    <row r="594" spans="1:18" x14ac:dyDescent="0.25">
      <c r="A594" s="9">
        <f t="shared" si="150"/>
        <v>0</v>
      </c>
      <c r="B594" s="88">
        <f>IF(Sample5!K600&gt;0,Sample5!K600, )</f>
        <v>0</v>
      </c>
      <c r="C594" s="88" t="str">
        <f>IF(Sample5!L600&gt;0,Sample5!L600,"")</f>
        <v/>
      </c>
      <c r="D594" s="88">
        <f>IF(Sample5!M600&gt;0,Sample5!M600,)</f>
        <v>0</v>
      </c>
      <c r="E594" s="162" t="str">
        <f t="shared" si="141"/>
        <v/>
      </c>
      <c r="F594" s="162" t="str">
        <f t="shared" si="142"/>
        <v/>
      </c>
      <c r="G594" s="162" t="str">
        <f t="shared" si="143"/>
        <v/>
      </c>
      <c r="H594" s="162" t="str">
        <f t="shared" si="144"/>
        <v/>
      </c>
      <c r="I594" s="162" t="e">
        <f t="shared" si="145"/>
        <v>#VALUE!</v>
      </c>
      <c r="J594" s="162" t="e">
        <f t="shared" si="151"/>
        <v>#VALUE!</v>
      </c>
      <c r="K594" s="162" t="str">
        <f t="shared" si="146"/>
        <v/>
      </c>
      <c r="L594" s="59" t="str">
        <f t="shared" si="147"/>
        <v/>
      </c>
      <c r="M594" s="162" t="str">
        <f t="shared" si="152"/>
        <v/>
      </c>
      <c r="N594" s="99" t="str">
        <f t="shared" si="148"/>
        <v/>
      </c>
      <c r="O594" s="100" t="str">
        <f t="shared" si="153"/>
        <v/>
      </c>
      <c r="P594" s="100" t="e">
        <f t="shared" si="154"/>
        <v>#VALUE!</v>
      </c>
      <c r="Q594" s="11">
        <v>592</v>
      </c>
      <c r="R594" s="9" t="str">
        <f t="shared" si="149"/>
        <v/>
      </c>
    </row>
    <row r="595" spans="1:18" x14ac:dyDescent="0.25">
      <c r="A595" s="9">
        <f t="shared" si="150"/>
        <v>0</v>
      </c>
      <c r="B595" s="88">
        <f>IF(Sample5!K601&gt;0,Sample5!K601, )</f>
        <v>0</v>
      </c>
      <c r="C595" s="88" t="str">
        <f>IF(Sample5!L601&gt;0,Sample5!L601,"")</f>
        <v/>
      </c>
      <c r="D595" s="88">
        <f>IF(Sample5!M601&gt;0,Sample5!M601,)</f>
        <v>0</v>
      </c>
      <c r="E595" s="162" t="str">
        <f t="shared" si="141"/>
        <v/>
      </c>
      <c r="F595" s="162" t="str">
        <f t="shared" si="142"/>
        <v/>
      </c>
      <c r="G595" s="162" t="str">
        <f t="shared" si="143"/>
        <v/>
      </c>
      <c r="H595" s="162" t="str">
        <f t="shared" si="144"/>
        <v/>
      </c>
      <c r="I595" s="162" t="e">
        <f t="shared" si="145"/>
        <v>#VALUE!</v>
      </c>
      <c r="J595" s="162" t="e">
        <f t="shared" si="151"/>
        <v>#VALUE!</v>
      </c>
      <c r="K595" s="162" t="str">
        <f t="shared" si="146"/>
        <v/>
      </c>
      <c r="L595" s="59" t="str">
        <f t="shared" si="147"/>
        <v/>
      </c>
      <c r="M595" s="162" t="str">
        <f t="shared" si="152"/>
        <v/>
      </c>
      <c r="N595" s="99" t="str">
        <f t="shared" si="148"/>
        <v/>
      </c>
      <c r="O595" s="100" t="str">
        <f t="shared" si="153"/>
        <v/>
      </c>
      <c r="P595" s="100" t="e">
        <f t="shared" si="154"/>
        <v>#VALUE!</v>
      </c>
      <c r="Q595" s="11">
        <v>593</v>
      </c>
      <c r="R595" s="9" t="str">
        <f t="shared" si="149"/>
        <v/>
      </c>
    </row>
    <row r="596" spans="1:18" x14ac:dyDescent="0.25">
      <c r="A596" s="9">
        <f t="shared" si="150"/>
        <v>0</v>
      </c>
      <c r="B596" s="88">
        <f>IF(Sample5!K602&gt;0,Sample5!K602, )</f>
        <v>0</v>
      </c>
      <c r="C596" s="88" t="str">
        <f>IF(Sample5!L602&gt;0,Sample5!L602,"")</f>
        <v/>
      </c>
      <c r="D596" s="88">
        <f>IF(Sample5!M602&gt;0,Sample5!M602,)</f>
        <v>0</v>
      </c>
      <c r="E596" s="162" t="str">
        <f t="shared" si="141"/>
        <v/>
      </c>
      <c r="F596" s="162" t="str">
        <f t="shared" si="142"/>
        <v/>
      </c>
      <c r="G596" s="162" t="str">
        <f t="shared" si="143"/>
        <v/>
      </c>
      <c r="H596" s="162" t="str">
        <f t="shared" si="144"/>
        <v/>
      </c>
      <c r="I596" s="162" t="e">
        <f t="shared" si="145"/>
        <v>#VALUE!</v>
      </c>
      <c r="J596" s="162" t="e">
        <f t="shared" si="151"/>
        <v>#VALUE!</v>
      </c>
      <c r="K596" s="162" t="str">
        <f t="shared" si="146"/>
        <v/>
      </c>
      <c r="L596" s="59" t="str">
        <f t="shared" si="147"/>
        <v/>
      </c>
      <c r="M596" s="162" t="str">
        <f t="shared" si="152"/>
        <v/>
      </c>
      <c r="N596" s="99" t="str">
        <f t="shared" si="148"/>
        <v/>
      </c>
      <c r="O596" s="100" t="str">
        <f t="shared" si="153"/>
        <v/>
      </c>
      <c r="P596" s="100" t="e">
        <f t="shared" si="154"/>
        <v>#VALUE!</v>
      </c>
      <c r="Q596" s="11">
        <v>594</v>
      </c>
      <c r="R596" s="9" t="str">
        <f t="shared" si="149"/>
        <v/>
      </c>
    </row>
    <row r="597" spans="1:18" x14ac:dyDescent="0.25">
      <c r="A597" s="9">
        <f t="shared" si="150"/>
        <v>0</v>
      </c>
      <c r="B597" s="88">
        <f>IF(Sample5!K603&gt;0,Sample5!K603, )</f>
        <v>0</v>
      </c>
      <c r="C597" s="88" t="str">
        <f>IF(Sample5!L603&gt;0,Sample5!L603,"")</f>
        <v/>
      </c>
      <c r="D597" s="88">
        <f>IF(Sample5!M603&gt;0,Sample5!M603,)</f>
        <v>0</v>
      </c>
      <c r="E597" s="162" t="str">
        <f t="shared" si="141"/>
        <v/>
      </c>
      <c r="F597" s="162" t="str">
        <f t="shared" si="142"/>
        <v/>
      </c>
      <c r="G597" s="162" t="str">
        <f t="shared" si="143"/>
        <v/>
      </c>
      <c r="H597" s="162" t="str">
        <f t="shared" si="144"/>
        <v/>
      </c>
      <c r="I597" s="162" t="e">
        <f t="shared" si="145"/>
        <v>#VALUE!</v>
      </c>
      <c r="J597" s="162" t="e">
        <f t="shared" si="151"/>
        <v>#VALUE!</v>
      </c>
      <c r="K597" s="162" t="str">
        <f t="shared" si="146"/>
        <v/>
      </c>
      <c r="L597" s="59" t="str">
        <f t="shared" si="147"/>
        <v/>
      </c>
      <c r="M597" s="162" t="str">
        <f t="shared" si="152"/>
        <v/>
      </c>
      <c r="N597" s="99" t="str">
        <f t="shared" si="148"/>
        <v/>
      </c>
      <c r="O597" s="100" t="str">
        <f t="shared" si="153"/>
        <v/>
      </c>
      <c r="P597" s="100" t="e">
        <f t="shared" si="154"/>
        <v>#VALUE!</v>
      </c>
      <c r="Q597" s="11">
        <v>595</v>
      </c>
      <c r="R597" s="9" t="str">
        <f t="shared" si="149"/>
        <v/>
      </c>
    </row>
    <row r="598" spans="1:18" x14ac:dyDescent="0.25">
      <c r="A598" s="9">
        <f t="shared" si="150"/>
        <v>0</v>
      </c>
      <c r="B598" s="88">
        <f>IF(Sample5!K604&gt;0,Sample5!K604, )</f>
        <v>0</v>
      </c>
      <c r="C598" s="88" t="str">
        <f>IF(Sample5!L604&gt;0,Sample5!L604,"")</f>
        <v/>
      </c>
      <c r="D598" s="88">
        <f>IF(Sample5!M604&gt;0,Sample5!M604,)</f>
        <v>0</v>
      </c>
      <c r="E598" s="162" t="str">
        <f t="shared" si="141"/>
        <v/>
      </c>
      <c r="F598" s="162" t="str">
        <f t="shared" si="142"/>
        <v/>
      </c>
      <c r="G598" s="162" t="str">
        <f t="shared" si="143"/>
        <v/>
      </c>
      <c r="H598" s="162" t="str">
        <f t="shared" si="144"/>
        <v/>
      </c>
      <c r="I598" s="162" t="e">
        <f t="shared" si="145"/>
        <v>#VALUE!</v>
      </c>
      <c r="J598" s="162" t="e">
        <f t="shared" si="151"/>
        <v>#VALUE!</v>
      </c>
      <c r="K598" s="162" t="str">
        <f t="shared" si="146"/>
        <v/>
      </c>
      <c r="L598" s="59" t="str">
        <f t="shared" si="147"/>
        <v/>
      </c>
      <c r="M598" s="162" t="str">
        <f t="shared" si="152"/>
        <v/>
      </c>
      <c r="N598" s="99" t="str">
        <f t="shared" si="148"/>
        <v/>
      </c>
      <c r="O598" s="100" t="str">
        <f t="shared" si="153"/>
        <v/>
      </c>
      <c r="P598" s="100" t="e">
        <f t="shared" si="154"/>
        <v>#VALUE!</v>
      </c>
      <c r="Q598" s="11">
        <v>596</v>
      </c>
      <c r="R598" s="9" t="str">
        <f t="shared" si="149"/>
        <v/>
      </c>
    </row>
    <row r="599" spans="1:18" x14ac:dyDescent="0.25">
      <c r="A599" s="9">
        <f t="shared" si="150"/>
        <v>0</v>
      </c>
      <c r="B599" s="88">
        <f>IF(Sample5!K605&gt;0,Sample5!K605, )</f>
        <v>0</v>
      </c>
      <c r="C599" s="88" t="str">
        <f>IF(Sample5!L605&gt;0,Sample5!L605,"")</f>
        <v/>
      </c>
      <c r="D599" s="88">
        <f>IF(Sample5!M605&gt;0,Sample5!M605,)</f>
        <v>0</v>
      </c>
      <c r="E599" s="162" t="str">
        <f t="shared" si="141"/>
        <v/>
      </c>
      <c r="F599" s="162" t="str">
        <f t="shared" si="142"/>
        <v/>
      </c>
      <c r="G599" s="162" t="str">
        <f t="shared" si="143"/>
        <v/>
      </c>
      <c r="H599" s="162" t="str">
        <f t="shared" si="144"/>
        <v/>
      </c>
      <c r="I599" s="162" t="e">
        <f t="shared" si="145"/>
        <v>#VALUE!</v>
      </c>
      <c r="J599" s="162" t="e">
        <f t="shared" si="151"/>
        <v>#VALUE!</v>
      </c>
      <c r="K599" s="162" t="str">
        <f t="shared" si="146"/>
        <v/>
      </c>
      <c r="L599" s="59" t="str">
        <f t="shared" si="147"/>
        <v/>
      </c>
      <c r="M599" s="162" t="str">
        <f t="shared" si="152"/>
        <v/>
      </c>
      <c r="N599" s="99" t="str">
        <f t="shared" si="148"/>
        <v/>
      </c>
      <c r="O599" s="100" t="str">
        <f t="shared" si="153"/>
        <v/>
      </c>
      <c r="P599" s="100" t="e">
        <f t="shared" si="154"/>
        <v>#VALUE!</v>
      </c>
      <c r="Q599" s="11">
        <v>597</v>
      </c>
      <c r="R599" s="9" t="str">
        <f t="shared" si="149"/>
        <v/>
      </c>
    </row>
    <row r="600" spans="1:18" x14ac:dyDescent="0.25">
      <c r="A600" s="9">
        <f t="shared" si="150"/>
        <v>0</v>
      </c>
      <c r="B600" s="88">
        <f>IF(Sample5!K606&gt;0,Sample5!K606, )</f>
        <v>0</v>
      </c>
      <c r="C600" s="88" t="str">
        <f>IF(Sample5!L606&gt;0,Sample5!L606,"")</f>
        <v/>
      </c>
      <c r="D600" s="88">
        <f>IF(Sample5!M606&gt;0,Sample5!M606,)</f>
        <v>0</v>
      </c>
      <c r="E600" s="162" t="str">
        <f t="shared" si="141"/>
        <v/>
      </c>
      <c r="F600" s="162" t="str">
        <f t="shared" si="142"/>
        <v/>
      </c>
      <c r="G600" s="162" t="str">
        <f t="shared" si="143"/>
        <v/>
      </c>
      <c r="H600" s="162" t="str">
        <f t="shared" si="144"/>
        <v/>
      </c>
      <c r="I600" s="162" t="e">
        <f t="shared" si="145"/>
        <v>#VALUE!</v>
      </c>
      <c r="J600" s="162" t="e">
        <f t="shared" si="151"/>
        <v>#VALUE!</v>
      </c>
      <c r="K600" s="162" t="str">
        <f t="shared" si="146"/>
        <v/>
      </c>
      <c r="L600" s="59" t="str">
        <f t="shared" si="147"/>
        <v/>
      </c>
      <c r="M600" s="162" t="str">
        <f t="shared" si="152"/>
        <v/>
      </c>
      <c r="N600" s="99" t="str">
        <f t="shared" si="148"/>
        <v/>
      </c>
      <c r="O600" s="100" t="str">
        <f t="shared" si="153"/>
        <v/>
      </c>
      <c r="P600" s="100" t="e">
        <f t="shared" si="154"/>
        <v>#VALUE!</v>
      </c>
      <c r="Q600" s="11">
        <v>598</v>
      </c>
      <c r="R600" s="9" t="str">
        <f t="shared" si="149"/>
        <v/>
      </c>
    </row>
    <row r="601" spans="1:18" x14ac:dyDescent="0.25">
      <c r="A601" s="9">
        <f t="shared" si="150"/>
        <v>0</v>
      </c>
      <c r="B601" s="88">
        <f>IF(Sample5!K607&gt;0,Sample5!K607, )</f>
        <v>0</v>
      </c>
      <c r="C601" s="88" t="str">
        <f>IF(Sample5!L607&gt;0,Sample5!L607,"")</f>
        <v/>
      </c>
      <c r="D601" s="88">
        <f>IF(Sample5!M607&gt;0,Sample5!M607,)</f>
        <v>0</v>
      </c>
      <c r="E601" s="162" t="str">
        <f t="shared" si="141"/>
        <v/>
      </c>
      <c r="F601" s="162" t="str">
        <f t="shared" si="142"/>
        <v/>
      </c>
      <c r="G601" s="162" t="str">
        <f t="shared" si="143"/>
        <v/>
      </c>
      <c r="H601" s="162" t="str">
        <f t="shared" si="144"/>
        <v/>
      </c>
      <c r="I601" s="162" t="e">
        <f t="shared" si="145"/>
        <v>#VALUE!</v>
      </c>
      <c r="J601" s="162" t="e">
        <f t="shared" si="151"/>
        <v>#VALUE!</v>
      </c>
      <c r="K601" s="162" t="str">
        <f t="shared" si="146"/>
        <v/>
      </c>
      <c r="L601" s="59" t="str">
        <f t="shared" si="147"/>
        <v/>
      </c>
      <c r="M601" s="162" t="str">
        <f t="shared" si="152"/>
        <v/>
      </c>
      <c r="N601" s="99" t="str">
        <f t="shared" si="148"/>
        <v/>
      </c>
      <c r="O601" s="100" t="str">
        <f t="shared" si="153"/>
        <v/>
      </c>
      <c r="P601" s="100" t="e">
        <f t="shared" si="154"/>
        <v>#VALUE!</v>
      </c>
      <c r="Q601" s="11">
        <v>599</v>
      </c>
      <c r="R601" s="9" t="str">
        <f t="shared" si="149"/>
        <v/>
      </c>
    </row>
    <row r="602" spans="1:18" x14ac:dyDescent="0.25">
      <c r="A602" s="9">
        <f t="shared" si="150"/>
        <v>0</v>
      </c>
      <c r="B602" s="88">
        <f>IF(Sample5!K608&gt;0,Sample5!K608, )</f>
        <v>0</v>
      </c>
      <c r="C602" s="88" t="str">
        <f>IF(Sample5!L608&gt;0,Sample5!L608,"")</f>
        <v/>
      </c>
      <c r="D602" s="88">
        <f>IF(Sample5!M608&gt;0,Sample5!M608,)</f>
        <v>0</v>
      </c>
      <c r="E602" s="162" t="str">
        <f t="shared" si="141"/>
        <v/>
      </c>
      <c r="F602" s="162" t="str">
        <f t="shared" si="142"/>
        <v/>
      </c>
      <c r="G602" s="162" t="str">
        <f t="shared" si="143"/>
        <v/>
      </c>
      <c r="H602" s="162" t="str">
        <f t="shared" si="144"/>
        <v/>
      </c>
      <c r="I602" s="162" t="e">
        <f t="shared" si="145"/>
        <v>#VALUE!</v>
      </c>
      <c r="J602" s="162" t="e">
        <f t="shared" si="151"/>
        <v>#VALUE!</v>
      </c>
      <c r="K602" s="162" t="str">
        <f t="shared" si="146"/>
        <v/>
      </c>
      <c r="L602" s="59" t="str">
        <f t="shared" si="147"/>
        <v/>
      </c>
      <c r="M602" s="162" t="str">
        <f t="shared" si="152"/>
        <v/>
      </c>
      <c r="N602" s="99" t="str">
        <f t="shared" si="148"/>
        <v/>
      </c>
      <c r="O602" s="100" t="str">
        <f t="shared" si="153"/>
        <v/>
      </c>
      <c r="P602" s="100" t="e">
        <f t="shared" si="154"/>
        <v>#VALUE!</v>
      </c>
      <c r="Q602" s="11">
        <v>600</v>
      </c>
      <c r="R602" s="9" t="str">
        <f t="shared" si="149"/>
        <v/>
      </c>
    </row>
    <row r="603" spans="1:18" x14ac:dyDescent="0.25">
      <c r="A603" s="9">
        <f t="shared" si="150"/>
        <v>0</v>
      </c>
      <c r="B603" s="88">
        <f>IF(Sample5!K609&gt;0,Sample5!K609, )</f>
        <v>0</v>
      </c>
      <c r="C603" s="88" t="str">
        <f>IF(Sample5!L609&gt;0,Sample5!L609,"")</f>
        <v/>
      </c>
      <c r="D603" s="88">
        <f>IF(Sample5!M609&gt;0,Sample5!M609,)</f>
        <v>0</v>
      </c>
      <c r="E603" s="162" t="str">
        <f t="shared" si="141"/>
        <v/>
      </c>
      <c r="F603" s="162" t="str">
        <f t="shared" si="142"/>
        <v/>
      </c>
      <c r="G603" s="162" t="str">
        <f t="shared" si="143"/>
        <v/>
      </c>
      <c r="H603" s="162" t="str">
        <f t="shared" si="144"/>
        <v/>
      </c>
      <c r="I603" s="162" t="e">
        <f t="shared" si="145"/>
        <v>#VALUE!</v>
      </c>
      <c r="J603" s="162" t="e">
        <f t="shared" si="151"/>
        <v>#VALUE!</v>
      </c>
      <c r="K603" s="162" t="str">
        <f t="shared" si="146"/>
        <v/>
      </c>
      <c r="L603" s="59" t="str">
        <f t="shared" si="147"/>
        <v/>
      </c>
      <c r="M603" s="162" t="str">
        <f t="shared" si="152"/>
        <v/>
      </c>
      <c r="N603" s="99" t="str">
        <f t="shared" si="148"/>
        <v/>
      </c>
      <c r="O603" s="100" t="str">
        <f t="shared" si="153"/>
        <v/>
      </c>
      <c r="P603" s="100" t="e">
        <f t="shared" si="154"/>
        <v>#VALUE!</v>
      </c>
      <c r="Q603" s="11">
        <v>601</v>
      </c>
      <c r="R603" s="9" t="str">
        <f t="shared" si="149"/>
        <v/>
      </c>
    </row>
    <row r="604" spans="1:18" x14ac:dyDescent="0.25">
      <c r="A604" s="9">
        <f t="shared" si="150"/>
        <v>0</v>
      </c>
      <c r="B604" s="88">
        <f>IF(Sample5!K610&gt;0,Sample5!K610, )</f>
        <v>0</v>
      </c>
      <c r="C604" s="88" t="str">
        <f>IF(Sample5!L610&gt;0,Sample5!L610,"")</f>
        <v/>
      </c>
      <c r="D604" s="88">
        <f>IF(Sample5!M610&gt;0,Sample5!M610,)</f>
        <v>0</v>
      </c>
      <c r="E604" s="162" t="str">
        <f t="shared" si="141"/>
        <v/>
      </c>
      <c r="F604" s="162" t="str">
        <f t="shared" si="142"/>
        <v/>
      </c>
      <c r="G604" s="162" t="str">
        <f t="shared" si="143"/>
        <v/>
      </c>
      <c r="H604" s="162" t="str">
        <f t="shared" si="144"/>
        <v/>
      </c>
      <c r="I604" s="162" t="e">
        <f t="shared" si="145"/>
        <v>#VALUE!</v>
      </c>
      <c r="J604" s="162" t="e">
        <f t="shared" si="151"/>
        <v>#VALUE!</v>
      </c>
      <c r="K604" s="162" t="str">
        <f t="shared" si="146"/>
        <v/>
      </c>
      <c r="L604" s="59" t="str">
        <f t="shared" si="147"/>
        <v/>
      </c>
      <c r="M604" s="162" t="str">
        <f t="shared" si="152"/>
        <v/>
      </c>
      <c r="N604" s="99" t="str">
        <f t="shared" si="148"/>
        <v/>
      </c>
      <c r="O604" s="100" t="str">
        <f t="shared" si="153"/>
        <v/>
      </c>
      <c r="P604" s="100" t="e">
        <f t="shared" si="154"/>
        <v>#VALUE!</v>
      </c>
      <c r="Q604" s="11">
        <v>602</v>
      </c>
      <c r="R604" s="9" t="str">
        <f t="shared" si="149"/>
        <v/>
      </c>
    </row>
    <row r="605" spans="1:18" x14ac:dyDescent="0.25">
      <c r="A605" s="9">
        <f t="shared" si="150"/>
        <v>0</v>
      </c>
      <c r="B605" s="88">
        <f>IF(Sample5!K611&gt;0,Sample5!K611, )</f>
        <v>0</v>
      </c>
      <c r="C605" s="88" t="str">
        <f>IF(Sample5!L611&gt;0,Sample5!L611,"")</f>
        <v/>
      </c>
      <c r="D605" s="88">
        <f>IF(Sample5!M611&gt;0,Sample5!M611,)</f>
        <v>0</v>
      </c>
      <c r="E605" s="162" t="str">
        <f t="shared" si="141"/>
        <v/>
      </c>
      <c r="F605" s="162" t="str">
        <f t="shared" si="142"/>
        <v/>
      </c>
      <c r="G605" s="162" t="str">
        <f t="shared" si="143"/>
        <v/>
      </c>
      <c r="H605" s="162" t="str">
        <f t="shared" si="144"/>
        <v/>
      </c>
      <c r="I605" s="162" t="e">
        <f t="shared" si="145"/>
        <v>#VALUE!</v>
      </c>
      <c r="J605" s="162" t="e">
        <f t="shared" si="151"/>
        <v>#VALUE!</v>
      </c>
      <c r="K605" s="162" t="str">
        <f t="shared" si="146"/>
        <v/>
      </c>
      <c r="L605" s="59" t="str">
        <f t="shared" si="147"/>
        <v/>
      </c>
      <c r="M605" s="162" t="str">
        <f t="shared" si="152"/>
        <v/>
      </c>
      <c r="N605" s="99" t="str">
        <f t="shared" si="148"/>
        <v/>
      </c>
      <c r="O605" s="100" t="str">
        <f t="shared" si="153"/>
        <v/>
      </c>
      <c r="P605" s="100" t="e">
        <f t="shared" si="154"/>
        <v>#VALUE!</v>
      </c>
      <c r="Q605" s="11">
        <v>603</v>
      </c>
      <c r="R605" s="9" t="str">
        <f t="shared" si="149"/>
        <v/>
      </c>
    </row>
    <row r="606" spans="1:18" x14ac:dyDescent="0.25">
      <c r="A606" s="9">
        <f t="shared" si="150"/>
        <v>0</v>
      </c>
      <c r="B606" s="88">
        <f>IF(Sample5!K612&gt;0,Sample5!K612, )</f>
        <v>0</v>
      </c>
      <c r="C606" s="88" t="str">
        <f>IF(Sample5!L612&gt;0,Sample5!L612,"")</f>
        <v/>
      </c>
      <c r="D606" s="88">
        <f>IF(Sample5!M612&gt;0,Sample5!M612,)</f>
        <v>0</v>
      </c>
      <c r="E606" s="162" t="str">
        <f t="shared" si="141"/>
        <v/>
      </c>
      <c r="F606" s="162" t="str">
        <f t="shared" si="142"/>
        <v/>
      </c>
      <c r="G606" s="162" t="str">
        <f t="shared" si="143"/>
        <v/>
      </c>
      <c r="H606" s="162" t="str">
        <f t="shared" si="144"/>
        <v/>
      </c>
      <c r="I606" s="162" t="e">
        <f t="shared" si="145"/>
        <v>#VALUE!</v>
      </c>
      <c r="J606" s="162" t="e">
        <f t="shared" si="151"/>
        <v>#VALUE!</v>
      </c>
      <c r="K606" s="162" t="str">
        <f t="shared" si="146"/>
        <v/>
      </c>
      <c r="L606" s="59" t="str">
        <f t="shared" si="147"/>
        <v/>
      </c>
      <c r="M606" s="162" t="str">
        <f t="shared" si="152"/>
        <v/>
      </c>
      <c r="N606" s="99" t="str">
        <f t="shared" si="148"/>
        <v/>
      </c>
      <c r="O606" s="100" t="str">
        <f t="shared" si="153"/>
        <v/>
      </c>
      <c r="P606" s="100" t="e">
        <f t="shared" si="154"/>
        <v>#VALUE!</v>
      </c>
      <c r="Q606" s="11">
        <v>604</v>
      </c>
      <c r="R606" s="9" t="str">
        <f t="shared" si="149"/>
        <v/>
      </c>
    </row>
    <row r="607" spans="1:18" x14ac:dyDescent="0.25">
      <c r="A607" s="9">
        <f t="shared" si="150"/>
        <v>0</v>
      </c>
      <c r="B607" s="88">
        <f>IF(Sample5!K613&gt;0,Sample5!K613, )</f>
        <v>0</v>
      </c>
      <c r="C607" s="88" t="str">
        <f>IF(Sample5!L613&gt;0,Sample5!L613,"")</f>
        <v/>
      </c>
      <c r="D607" s="88">
        <f>IF(Sample5!M613&gt;0,Sample5!M613,)</f>
        <v>0</v>
      </c>
      <c r="E607" s="162" t="str">
        <f t="shared" si="141"/>
        <v/>
      </c>
      <c r="F607" s="162" t="str">
        <f t="shared" si="142"/>
        <v/>
      </c>
      <c r="G607" s="162" t="str">
        <f t="shared" si="143"/>
        <v/>
      </c>
      <c r="H607" s="162" t="str">
        <f t="shared" si="144"/>
        <v/>
      </c>
      <c r="I607" s="162" t="e">
        <f t="shared" si="145"/>
        <v>#VALUE!</v>
      </c>
      <c r="J607" s="162" t="e">
        <f t="shared" si="151"/>
        <v>#VALUE!</v>
      </c>
      <c r="K607" s="162" t="str">
        <f t="shared" si="146"/>
        <v/>
      </c>
      <c r="L607" s="59" t="str">
        <f t="shared" si="147"/>
        <v/>
      </c>
      <c r="M607" s="162" t="str">
        <f t="shared" si="152"/>
        <v/>
      </c>
      <c r="N607" s="99" t="str">
        <f t="shared" si="148"/>
        <v/>
      </c>
      <c r="O607" s="100" t="str">
        <f t="shared" si="153"/>
        <v/>
      </c>
      <c r="P607" s="100" t="e">
        <f t="shared" si="154"/>
        <v>#VALUE!</v>
      </c>
      <c r="Q607" s="11">
        <v>605</v>
      </c>
      <c r="R607" s="9" t="str">
        <f t="shared" si="149"/>
        <v/>
      </c>
    </row>
    <row r="608" spans="1:18" x14ac:dyDescent="0.25">
      <c r="A608" s="9">
        <f t="shared" si="150"/>
        <v>0</v>
      </c>
      <c r="B608" s="88">
        <f>IF(Sample5!K614&gt;0,Sample5!K614, )</f>
        <v>0</v>
      </c>
      <c r="C608" s="88" t="str">
        <f>IF(Sample5!L614&gt;0,Sample5!L614,"")</f>
        <v/>
      </c>
      <c r="D608" s="88">
        <f>IF(Sample5!M614&gt;0,Sample5!M614,)</f>
        <v>0</v>
      </c>
      <c r="E608" s="162" t="str">
        <f t="shared" si="141"/>
        <v/>
      </c>
      <c r="F608" s="162" t="str">
        <f t="shared" si="142"/>
        <v/>
      </c>
      <c r="G608" s="162" t="str">
        <f t="shared" si="143"/>
        <v/>
      </c>
      <c r="H608" s="162" t="str">
        <f t="shared" si="144"/>
        <v/>
      </c>
      <c r="I608" s="162" t="e">
        <f t="shared" si="145"/>
        <v>#VALUE!</v>
      </c>
      <c r="J608" s="162" t="e">
        <f t="shared" si="151"/>
        <v>#VALUE!</v>
      </c>
      <c r="K608" s="162" t="str">
        <f t="shared" si="146"/>
        <v/>
      </c>
      <c r="L608" s="59" t="str">
        <f t="shared" si="147"/>
        <v/>
      </c>
      <c r="M608" s="162" t="str">
        <f t="shared" si="152"/>
        <v/>
      </c>
      <c r="N608" s="99" t="str">
        <f t="shared" si="148"/>
        <v/>
      </c>
      <c r="O608" s="100" t="str">
        <f t="shared" si="153"/>
        <v/>
      </c>
      <c r="P608" s="100" t="e">
        <f t="shared" si="154"/>
        <v>#VALUE!</v>
      </c>
      <c r="Q608" s="11">
        <v>606</v>
      </c>
      <c r="R608" s="9" t="str">
        <f t="shared" si="149"/>
        <v/>
      </c>
    </row>
    <row r="609" spans="1:18" x14ac:dyDescent="0.25">
      <c r="A609" s="9">
        <f t="shared" si="150"/>
        <v>0</v>
      </c>
      <c r="B609" s="88">
        <f>IF(Sample5!K615&gt;0,Sample5!K615, )</f>
        <v>0</v>
      </c>
      <c r="C609" s="88" t="str">
        <f>IF(Sample5!L615&gt;0,Sample5!L615,"")</f>
        <v/>
      </c>
      <c r="D609" s="88">
        <f>IF(Sample5!M615&gt;0,Sample5!M615,)</f>
        <v>0</v>
      </c>
      <c r="E609" s="162" t="str">
        <f t="shared" si="141"/>
        <v/>
      </c>
      <c r="F609" s="162" t="str">
        <f t="shared" si="142"/>
        <v/>
      </c>
      <c r="G609" s="162" t="str">
        <f t="shared" si="143"/>
        <v/>
      </c>
      <c r="H609" s="162" t="str">
        <f t="shared" si="144"/>
        <v/>
      </c>
      <c r="I609" s="162" t="e">
        <f t="shared" si="145"/>
        <v>#VALUE!</v>
      </c>
      <c r="J609" s="162" t="e">
        <f t="shared" si="151"/>
        <v>#VALUE!</v>
      </c>
      <c r="K609" s="162" t="str">
        <f t="shared" si="146"/>
        <v/>
      </c>
      <c r="L609" s="59" t="str">
        <f t="shared" si="147"/>
        <v/>
      </c>
      <c r="M609" s="162" t="str">
        <f t="shared" si="152"/>
        <v/>
      </c>
      <c r="N609" s="99" t="str">
        <f t="shared" si="148"/>
        <v/>
      </c>
      <c r="O609" s="100" t="str">
        <f t="shared" si="153"/>
        <v/>
      </c>
      <c r="P609" s="100" t="e">
        <f t="shared" si="154"/>
        <v>#VALUE!</v>
      </c>
      <c r="Q609" s="11">
        <v>607</v>
      </c>
      <c r="R609" s="9" t="str">
        <f t="shared" si="149"/>
        <v/>
      </c>
    </row>
    <row r="610" spans="1:18" x14ac:dyDescent="0.25">
      <c r="A610" s="9">
        <f t="shared" si="150"/>
        <v>0</v>
      </c>
      <c r="B610" s="88">
        <f>IF(Sample5!K616&gt;0,Sample5!K616, )</f>
        <v>0</v>
      </c>
      <c r="C610" s="88" t="str">
        <f>IF(Sample5!L616&gt;0,Sample5!L616,"")</f>
        <v/>
      </c>
      <c r="D610" s="88">
        <f>IF(Sample5!M616&gt;0,Sample5!M616,)</f>
        <v>0</v>
      </c>
      <c r="E610" s="162" t="str">
        <f t="shared" si="141"/>
        <v/>
      </c>
      <c r="F610" s="162" t="str">
        <f t="shared" si="142"/>
        <v/>
      </c>
      <c r="G610" s="162" t="str">
        <f t="shared" si="143"/>
        <v/>
      </c>
      <c r="H610" s="162" t="str">
        <f t="shared" si="144"/>
        <v/>
      </c>
      <c r="I610" s="162" t="e">
        <f t="shared" si="145"/>
        <v>#VALUE!</v>
      </c>
      <c r="J610" s="162" t="e">
        <f t="shared" si="151"/>
        <v>#VALUE!</v>
      </c>
      <c r="K610" s="162" t="str">
        <f t="shared" si="146"/>
        <v/>
      </c>
      <c r="L610" s="59" t="str">
        <f t="shared" si="147"/>
        <v/>
      </c>
      <c r="M610" s="162" t="str">
        <f t="shared" si="152"/>
        <v/>
      </c>
      <c r="N610" s="99" t="str">
        <f t="shared" si="148"/>
        <v/>
      </c>
      <c r="O610" s="100" t="str">
        <f t="shared" si="153"/>
        <v/>
      </c>
      <c r="P610" s="100" t="e">
        <f t="shared" si="154"/>
        <v>#VALUE!</v>
      </c>
      <c r="Q610" s="11">
        <v>608</v>
      </c>
      <c r="R610" s="9" t="str">
        <f t="shared" si="149"/>
        <v/>
      </c>
    </row>
    <row r="611" spans="1:18" x14ac:dyDescent="0.25">
      <c r="A611" s="9">
        <f t="shared" si="150"/>
        <v>0</v>
      </c>
      <c r="B611" s="88">
        <f>IF(Sample5!K617&gt;0,Sample5!K617, )</f>
        <v>0</v>
      </c>
      <c r="C611" s="88" t="str">
        <f>IF(Sample5!L617&gt;0,Sample5!L617,"")</f>
        <v/>
      </c>
      <c r="D611" s="88">
        <f>IF(Sample5!M617&gt;0,Sample5!M617,)</f>
        <v>0</v>
      </c>
      <c r="E611" s="162" t="str">
        <f t="shared" si="141"/>
        <v/>
      </c>
      <c r="F611" s="162" t="str">
        <f t="shared" si="142"/>
        <v/>
      </c>
      <c r="G611" s="162" t="str">
        <f t="shared" si="143"/>
        <v/>
      </c>
      <c r="H611" s="162" t="str">
        <f t="shared" si="144"/>
        <v/>
      </c>
      <c r="I611" s="162" t="e">
        <f t="shared" si="145"/>
        <v>#VALUE!</v>
      </c>
      <c r="J611" s="162" t="e">
        <f t="shared" si="151"/>
        <v>#VALUE!</v>
      </c>
      <c r="K611" s="162" t="str">
        <f t="shared" si="146"/>
        <v/>
      </c>
      <c r="L611" s="59" t="str">
        <f t="shared" si="147"/>
        <v/>
      </c>
      <c r="M611" s="162" t="str">
        <f t="shared" si="152"/>
        <v/>
      </c>
      <c r="N611" s="99" t="str">
        <f t="shared" si="148"/>
        <v/>
      </c>
      <c r="O611" s="100" t="str">
        <f t="shared" si="153"/>
        <v/>
      </c>
      <c r="P611" s="100" t="e">
        <f t="shared" si="154"/>
        <v>#VALUE!</v>
      </c>
      <c r="Q611" s="11">
        <v>609</v>
      </c>
      <c r="R611" s="9" t="str">
        <f t="shared" si="149"/>
        <v/>
      </c>
    </row>
    <row r="612" spans="1:18" x14ac:dyDescent="0.25">
      <c r="A612" s="9">
        <f t="shared" si="150"/>
        <v>0</v>
      </c>
      <c r="B612" s="88">
        <f>IF(Sample5!K618&gt;0,Sample5!K618, )</f>
        <v>0</v>
      </c>
      <c r="C612" s="88" t="str">
        <f>IF(Sample5!L618&gt;0,Sample5!L618,"")</f>
        <v/>
      </c>
      <c r="D612" s="88">
        <f>IF(Sample5!M618&gt;0,Sample5!M618,)</f>
        <v>0</v>
      </c>
      <c r="E612" s="162" t="str">
        <f t="shared" si="141"/>
        <v/>
      </c>
      <c r="F612" s="162" t="str">
        <f t="shared" si="142"/>
        <v/>
      </c>
      <c r="G612" s="162" t="str">
        <f t="shared" si="143"/>
        <v/>
      </c>
      <c r="H612" s="162" t="str">
        <f t="shared" si="144"/>
        <v/>
      </c>
      <c r="I612" s="162" t="e">
        <f t="shared" si="145"/>
        <v>#VALUE!</v>
      </c>
      <c r="J612" s="162" t="e">
        <f t="shared" si="151"/>
        <v>#VALUE!</v>
      </c>
      <c r="K612" s="162" t="str">
        <f t="shared" si="146"/>
        <v/>
      </c>
      <c r="L612" s="59" t="str">
        <f t="shared" si="147"/>
        <v/>
      </c>
      <c r="M612" s="162" t="str">
        <f t="shared" si="152"/>
        <v/>
      </c>
      <c r="N612" s="99" t="str">
        <f t="shared" si="148"/>
        <v/>
      </c>
      <c r="O612" s="100" t="str">
        <f t="shared" si="153"/>
        <v/>
      </c>
      <c r="P612" s="100" t="e">
        <f t="shared" si="154"/>
        <v>#VALUE!</v>
      </c>
      <c r="Q612" s="11">
        <v>610</v>
      </c>
      <c r="R612" s="9" t="str">
        <f t="shared" si="149"/>
        <v/>
      </c>
    </row>
    <row r="613" spans="1:18" x14ac:dyDescent="0.25">
      <c r="A613" s="9">
        <f t="shared" si="150"/>
        <v>0</v>
      </c>
      <c r="B613" s="88">
        <f>IF(Sample5!K619&gt;0,Sample5!K619, )</f>
        <v>0</v>
      </c>
      <c r="C613" s="88" t="str">
        <f>IF(Sample5!L619&gt;0,Sample5!L619,"")</f>
        <v/>
      </c>
      <c r="D613" s="88">
        <f>IF(Sample5!M619&gt;0,Sample5!M619,)</f>
        <v>0</v>
      </c>
      <c r="E613" s="162" t="str">
        <f t="shared" si="141"/>
        <v/>
      </c>
      <c r="F613" s="162" t="str">
        <f t="shared" si="142"/>
        <v/>
      </c>
      <c r="G613" s="162" t="str">
        <f t="shared" si="143"/>
        <v/>
      </c>
      <c r="H613" s="162" t="str">
        <f t="shared" si="144"/>
        <v/>
      </c>
      <c r="I613" s="162" t="e">
        <f t="shared" si="145"/>
        <v>#VALUE!</v>
      </c>
      <c r="J613" s="162" t="e">
        <f t="shared" si="151"/>
        <v>#VALUE!</v>
      </c>
      <c r="K613" s="162" t="str">
        <f t="shared" si="146"/>
        <v/>
      </c>
      <c r="L613" s="59" t="str">
        <f t="shared" si="147"/>
        <v/>
      </c>
      <c r="M613" s="162" t="str">
        <f t="shared" si="152"/>
        <v/>
      </c>
      <c r="N613" s="99" t="str">
        <f t="shared" si="148"/>
        <v/>
      </c>
      <c r="O613" s="100" t="str">
        <f t="shared" si="153"/>
        <v/>
      </c>
      <c r="P613" s="100" t="e">
        <f t="shared" si="154"/>
        <v>#VALUE!</v>
      </c>
      <c r="Q613" s="11">
        <v>611</v>
      </c>
      <c r="R613" s="9" t="str">
        <f t="shared" si="149"/>
        <v/>
      </c>
    </row>
    <row r="614" spans="1:18" x14ac:dyDescent="0.25">
      <c r="A614" s="9">
        <f t="shared" si="150"/>
        <v>0</v>
      </c>
      <c r="B614" s="88">
        <f>IF(Sample5!K620&gt;0,Sample5!K620, )</f>
        <v>0</v>
      </c>
      <c r="C614" s="88" t="str">
        <f>IF(Sample5!L620&gt;0,Sample5!L620,"")</f>
        <v/>
      </c>
      <c r="D614" s="88">
        <f>IF(Sample5!M620&gt;0,Sample5!M620,)</f>
        <v>0</v>
      </c>
      <c r="E614" s="162" t="str">
        <f t="shared" si="141"/>
        <v/>
      </c>
      <c r="F614" s="162" t="str">
        <f t="shared" si="142"/>
        <v/>
      </c>
      <c r="G614" s="162" t="str">
        <f t="shared" si="143"/>
        <v/>
      </c>
      <c r="H614" s="162" t="str">
        <f t="shared" si="144"/>
        <v/>
      </c>
      <c r="I614" s="162" t="e">
        <f t="shared" si="145"/>
        <v>#VALUE!</v>
      </c>
      <c r="J614" s="162" t="e">
        <f t="shared" si="151"/>
        <v>#VALUE!</v>
      </c>
      <c r="K614" s="162" t="str">
        <f t="shared" si="146"/>
        <v/>
      </c>
      <c r="L614" s="59" t="str">
        <f t="shared" si="147"/>
        <v/>
      </c>
      <c r="M614" s="162" t="str">
        <f t="shared" si="152"/>
        <v/>
      </c>
      <c r="N614" s="99" t="str">
        <f t="shared" si="148"/>
        <v/>
      </c>
      <c r="O614" s="100" t="str">
        <f t="shared" si="153"/>
        <v/>
      </c>
      <c r="P614" s="100" t="e">
        <f t="shared" si="154"/>
        <v>#VALUE!</v>
      </c>
      <c r="Q614" s="11">
        <v>612</v>
      </c>
      <c r="R614" s="9" t="str">
        <f t="shared" si="149"/>
        <v/>
      </c>
    </row>
    <row r="615" spans="1:18" x14ac:dyDescent="0.25">
      <c r="A615" s="9">
        <f t="shared" si="150"/>
        <v>0</v>
      </c>
      <c r="B615" s="88">
        <f>IF(Sample5!K621&gt;0,Sample5!K621, )</f>
        <v>0</v>
      </c>
      <c r="C615" s="88" t="str">
        <f>IF(Sample5!L621&gt;0,Sample5!L621,"")</f>
        <v/>
      </c>
      <c r="D615" s="88">
        <f>IF(Sample5!M621&gt;0,Sample5!M621,)</f>
        <v>0</v>
      </c>
      <c r="E615" s="162" t="str">
        <f t="shared" si="141"/>
        <v/>
      </c>
      <c r="F615" s="162" t="str">
        <f t="shared" si="142"/>
        <v/>
      </c>
      <c r="G615" s="162" t="str">
        <f t="shared" si="143"/>
        <v/>
      </c>
      <c r="H615" s="162" t="str">
        <f t="shared" si="144"/>
        <v/>
      </c>
      <c r="I615" s="162" t="e">
        <f t="shared" si="145"/>
        <v>#VALUE!</v>
      </c>
      <c r="J615" s="162" t="e">
        <f t="shared" si="151"/>
        <v>#VALUE!</v>
      </c>
      <c r="K615" s="162" t="str">
        <f t="shared" si="146"/>
        <v/>
      </c>
      <c r="L615" s="59" t="str">
        <f t="shared" si="147"/>
        <v/>
      </c>
      <c r="M615" s="162" t="str">
        <f t="shared" si="152"/>
        <v/>
      </c>
      <c r="N615" s="99" t="str">
        <f t="shared" si="148"/>
        <v/>
      </c>
      <c r="O615" s="100" t="str">
        <f t="shared" si="153"/>
        <v/>
      </c>
      <c r="P615" s="100" t="e">
        <f t="shared" si="154"/>
        <v>#VALUE!</v>
      </c>
      <c r="Q615" s="11">
        <v>613</v>
      </c>
      <c r="R615" s="9" t="str">
        <f t="shared" si="149"/>
        <v/>
      </c>
    </row>
    <row r="616" spans="1:18" x14ac:dyDescent="0.25">
      <c r="A616" s="9">
        <f t="shared" si="150"/>
        <v>0</v>
      </c>
      <c r="B616" s="88">
        <f>IF(Sample5!K622&gt;0,Sample5!K622, )</f>
        <v>0</v>
      </c>
      <c r="C616" s="88" t="str">
        <f>IF(Sample5!L622&gt;0,Sample5!L622,"")</f>
        <v/>
      </c>
      <c r="D616" s="88">
        <f>IF(Sample5!M622&gt;0,Sample5!M622,)</f>
        <v>0</v>
      </c>
      <c r="E616" s="162" t="str">
        <f t="shared" si="141"/>
        <v/>
      </c>
      <c r="F616" s="162" t="str">
        <f t="shared" si="142"/>
        <v/>
      </c>
      <c r="G616" s="162" t="str">
        <f t="shared" si="143"/>
        <v/>
      </c>
      <c r="H616" s="162" t="str">
        <f t="shared" si="144"/>
        <v/>
      </c>
      <c r="I616" s="162" t="e">
        <f t="shared" si="145"/>
        <v>#VALUE!</v>
      </c>
      <c r="J616" s="162" t="e">
        <f t="shared" si="151"/>
        <v>#VALUE!</v>
      </c>
      <c r="K616" s="162" t="str">
        <f t="shared" si="146"/>
        <v/>
      </c>
      <c r="L616" s="59" t="str">
        <f t="shared" si="147"/>
        <v/>
      </c>
      <c r="M616" s="162" t="str">
        <f t="shared" si="152"/>
        <v/>
      </c>
      <c r="N616" s="99" t="str">
        <f t="shared" si="148"/>
        <v/>
      </c>
      <c r="O616" s="100" t="str">
        <f t="shared" si="153"/>
        <v/>
      </c>
      <c r="P616" s="100" t="e">
        <f t="shared" si="154"/>
        <v>#VALUE!</v>
      </c>
      <c r="Q616" s="11">
        <v>614</v>
      </c>
      <c r="R616" s="9" t="str">
        <f t="shared" si="149"/>
        <v/>
      </c>
    </row>
    <row r="617" spans="1:18" x14ac:dyDescent="0.25">
      <c r="A617" s="9">
        <f t="shared" si="150"/>
        <v>0</v>
      </c>
      <c r="B617" s="88">
        <f>IF(Sample5!K623&gt;0,Sample5!K623, )</f>
        <v>0</v>
      </c>
      <c r="C617" s="88" t="str">
        <f>IF(Sample5!L623&gt;0,Sample5!L623,"")</f>
        <v/>
      </c>
      <c r="D617" s="88">
        <f>IF(Sample5!M623&gt;0,Sample5!M623,)</f>
        <v>0</v>
      </c>
      <c r="E617" s="162" t="str">
        <f t="shared" si="141"/>
        <v/>
      </c>
      <c r="F617" s="162" t="str">
        <f t="shared" si="142"/>
        <v/>
      </c>
      <c r="G617" s="162" t="str">
        <f t="shared" si="143"/>
        <v/>
      </c>
      <c r="H617" s="162" t="str">
        <f t="shared" si="144"/>
        <v/>
      </c>
      <c r="I617" s="162" t="e">
        <f t="shared" si="145"/>
        <v>#VALUE!</v>
      </c>
      <c r="J617" s="162" t="e">
        <f t="shared" si="151"/>
        <v>#VALUE!</v>
      </c>
      <c r="K617" s="162" t="str">
        <f t="shared" si="146"/>
        <v/>
      </c>
      <c r="L617" s="59" t="str">
        <f t="shared" si="147"/>
        <v/>
      </c>
      <c r="M617" s="162" t="str">
        <f t="shared" si="152"/>
        <v/>
      </c>
      <c r="N617" s="99" t="str">
        <f t="shared" si="148"/>
        <v/>
      </c>
      <c r="O617" s="100" t="str">
        <f t="shared" si="153"/>
        <v/>
      </c>
      <c r="P617" s="100" t="e">
        <f t="shared" si="154"/>
        <v>#VALUE!</v>
      </c>
      <c r="Q617" s="11">
        <v>615</v>
      </c>
      <c r="R617" s="9" t="str">
        <f t="shared" si="149"/>
        <v/>
      </c>
    </row>
    <row r="618" spans="1:18" x14ac:dyDescent="0.25">
      <c r="A618" s="9">
        <f t="shared" si="150"/>
        <v>0</v>
      </c>
      <c r="B618" s="88">
        <f>IF(Sample5!K624&gt;0,Sample5!K624, )</f>
        <v>0</v>
      </c>
      <c r="C618" s="88" t="str">
        <f>IF(Sample5!L624&gt;0,Sample5!L624,"")</f>
        <v/>
      </c>
      <c r="D618" s="88">
        <f>IF(Sample5!M624&gt;0,Sample5!M624,)</f>
        <v>0</v>
      </c>
      <c r="E618" s="162" t="str">
        <f t="shared" si="141"/>
        <v/>
      </c>
      <c r="F618" s="162" t="str">
        <f t="shared" si="142"/>
        <v/>
      </c>
      <c r="G618" s="162" t="str">
        <f t="shared" si="143"/>
        <v/>
      </c>
      <c r="H618" s="162" t="str">
        <f t="shared" si="144"/>
        <v/>
      </c>
      <c r="I618" s="162" t="e">
        <f t="shared" si="145"/>
        <v>#VALUE!</v>
      </c>
      <c r="J618" s="162" t="e">
        <f t="shared" si="151"/>
        <v>#VALUE!</v>
      </c>
      <c r="K618" s="162" t="str">
        <f t="shared" si="146"/>
        <v/>
      </c>
      <c r="L618" s="59" t="str">
        <f t="shared" si="147"/>
        <v/>
      </c>
      <c r="M618" s="162" t="str">
        <f t="shared" si="152"/>
        <v/>
      </c>
      <c r="N618" s="99" t="str">
        <f t="shared" si="148"/>
        <v/>
      </c>
      <c r="O618" s="100" t="str">
        <f t="shared" si="153"/>
        <v/>
      </c>
      <c r="P618" s="100" t="e">
        <f t="shared" si="154"/>
        <v>#VALUE!</v>
      </c>
      <c r="Q618" s="11">
        <v>616</v>
      </c>
      <c r="R618" s="9" t="str">
        <f t="shared" si="149"/>
        <v/>
      </c>
    </row>
    <row r="619" spans="1:18" x14ac:dyDescent="0.25">
      <c r="A619" s="9">
        <f t="shared" si="150"/>
        <v>0</v>
      </c>
      <c r="B619" s="88">
        <f>IF(Sample5!K625&gt;0,Sample5!K625, )</f>
        <v>0</v>
      </c>
      <c r="C619" s="88" t="str">
        <f>IF(Sample5!L625&gt;0,Sample5!L625,"")</f>
        <v/>
      </c>
      <c r="D619" s="88">
        <f>IF(Sample5!M625&gt;0,Sample5!M625,)</f>
        <v>0</v>
      </c>
      <c r="E619" s="162" t="str">
        <f t="shared" si="141"/>
        <v/>
      </c>
      <c r="F619" s="162" t="str">
        <f t="shared" si="142"/>
        <v/>
      </c>
      <c r="G619" s="162" t="str">
        <f t="shared" si="143"/>
        <v/>
      </c>
      <c r="H619" s="162" t="str">
        <f t="shared" si="144"/>
        <v/>
      </c>
      <c r="I619" s="162" t="e">
        <f t="shared" si="145"/>
        <v>#VALUE!</v>
      </c>
      <c r="J619" s="162" t="e">
        <f t="shared" si="151"/>
        <v>#VALUE!</v>
      </c>
      <c r="K619" s="162" t="str">
        <f t="shared" si="146"/>
        <v/>
      </c>
      <c r="L619" s="59" t="str">
        <f t="shared" si="147"/>
        <v/>
      </c>
      <c r="M619" s="162" t="str">
        <f t="shared" si="152"/>
        <v/>
      </c>
      <c r="N619" s="99" t="str">
        <f t="shared" si="148"/>
        <v/>
      </c>
      <c r="O619" s="100" t="str">
        <f t="shared" si="153"/>
        <v/>
      </c>
      <c r="P619" s="100" t="e">
        <f t="shared" si="154"/>
        <v>#VALUE!</v>
      </c>
      <c r="Q619" s="11">
        <v>617</v>
      </c>
      <c r="R619" s="9" t="str">
        <f t="shared" si="149"/>
        <v/>
      </c>
    </row>
    <row r="620" spans="1:18" x14ac:dyDescent="0.25">
      <c r="A620" s="9">
        <f t="shared" si="150"/>
        <v>0</v>
      </c>
      <c r="B620" s="88">
        <f>IF(Sample5!K626&gt;0,Sample5!K626, )</f>
        <v>0</v>
      </c>
      <c r="C620" s="88" t="str">
        <f>IF(Sample5!L626&gt;0,Sample5!L626,"")</f>
        <v/>
      </c>
      <c r="D620" s="88">
        <f>IF(Sample5!M626&gt;0,Sample5!M626,)</f>
        <v>0</v>
      </c>
      <c r="E620" s="162" t="str">
        <f t="shared" si="141"/>
        <v/>
      </c>
      <c r="F620" s="162" t="str">
        <f t="shared" si="142"/>
        <v/>
      </c>
      <c r="G620" s="162" t="str">
        <f t="shared" si="143"/>
        <v/>
      </c>
      <c r="H620" s="162" t="str">
        <f t="shared" si="144"/>
        <v/>
      </c>
      <c r="I620" s="162" t="e">
        <f t="shared" si="145"/>
        <v>#VALUE!</v>
      </c>
      <c r="J620" s="162" t="e">
        <f t="shared" si="151"/>
        <v>#VALUE!</v>
      </c>
      <c r="K620" s="162" t="str">
        <f t="shared" si="146"/>
        <v/>
      </c>
      <c r="L620" s="59" t="str">
        <f t="shared" si="147"/>
        <v/>
      </c>
      <c r="M620" s="162" t="str">
        <f t="shared" si="152"/>
        <v/>
      </c>
      <c r="N620" s="99" t="str">
        <f t="shared" si="148"/>
        <v/>
      </c>
      <c r="O620" s="100" t="str">
        <f t="shared" si="153"/>
        <v/>
      </c>
      <c r="P620" s="100" t="e">
        <f t="shared" si="154"/>
        <v>#VALUE!</v>
      </c>
      <c r="Q620" s="11">
        <v>618</v>
      </c>
      <c r="R620" s="9" t="str">
        <f t="shared" si="149"/>
        <v/>
      </c>
    </row>
    <row r="621" spans="1:18" x14ac:dyDescent="0.25">
      <c r="A621" s="9">
        <f t="shared" si="150"/>
        <v>0</v>
      </c>
      <c r="B621" s="88">
        <f>IF(Sample5!K627&gt;0,Sample5!K627, )</f>
        <v>0</v>
      </c>
      <c r="C621" s="88" t="str">
        <f>IF(Sample5!L627&gt;0,Sample5!L627,"")</f>
        <v/>
      </c>
      <c r="D621" s="88">
        <f>IF(Sample5!M627&gt;0,Sample5!M627,)</f>
        <v>0</v>
      </c>
      <c r="E621" s="162" t="str">
        <f t="shared" si="141"/>
        <v/>
      </c>
      <c r="F621" s="162" t="str">
        <f t="shared" si="142"/>
        <v/>
      </c>
      <c r="G621" s="162" t="str">
        <f t="shared" si="143"/>
        <v/>
      </c>
      <c r="H621" s="162" t="str">
        <f t="shared" si="144"/>
        <v/>
      </c>
      <c r="I621" s="162" t="e">
        <f t="shared" si="145"/>
        <v>#VALUE!</v>
      </c>
      <c r="J621" s="162" t="e">
        <f t="shared" si="151"/>
        <v>#VALUE!</v>
      </c>
      <c r="K621" s="162" t="str">
        <f t="shared" si="146"/>
        <v/>
      </c>
      <c r="L621" s="59" t="str">
        <f t="shared" si="147"/>
        <v/>
      </c>
      <c r="M621" s="162" t="str">
        <f t="shared" si="152"/>
        <v/>
      </c>
      <c r="N621" s="99" t="str">
        <f t="shared" si="148"/>
        <v/>
      </c>
      <c r="O621" s="100" t="str">
        <f t="shared" si="153"/>
        <v/>
      </c>
      <c r="P621" s="100" t="e">
        <f t="shared" si="154"/>
        <v>#VALUE!</v>
      </c>
      <c r="Q621" s="11">
        <v>619</v>
      </c>
      <c r="R621" s="9" t="str">
        <f t="shared" si="149"/>
        <v/>
      </c>
    </row>
    <row r="622" spans="1:18" x14ac:dyDescent="0.25">
      <c r="A622" s="9">
        <f t="shared" si="150"/>
        <v>0</v>
      </c>
      <c r="B622" s="88">
        <f>IF(Sample5!K628&gt;0,Sample5!K628, )</f>
        <v>0</v>
      </c>
      <c r="C622" s="88" t="str">
        <f>IF(Sample5!L628&gt;0,Sample5!L628,"")</f>
        <v/>
      </c>
      <c r="D622" s="88">
        <f>IF(Sample5!M628&gt;0,Sample5!M628,)</f>
        <v>0</v>
      </c>
      <c r="E622" s="162" t="str">
        <f t="shared" si="141"/>
        <v/>
      </c>
      <c r="F622" s="162" t="str">
        <f t="shared" si="142"/>
        <v/>
      </c>
      <c r="G622" s="162" t="str">
        <f t="shared" si="143"/>
        <v/>
      </c>
      <c r="H622" s="162" t="str">
        <f t="shared" si="144"/>
        <v/>
      </c>
      <c r="I622" s="162" t="e">
        <f t="shared" si="145"/>
        <v>#VALUE!</v>
      </c>
      <c r="J622" s="162" t="e">
        <f t="shared" si="151"/>
        <v>#VALUE!</v>
      </c>
      <c r="K622" s="162" t="str">
        <f t="shared" si="146"/>
        <v/>
      </c>
      <c r="L622" s="59" t="str">
        <f t="shared" si="147"/>
        <v/>
      </c>
      <c r="M622" s="162" t="str">
        <f t="shared" si="152"/>
        <v/>
      </c>
      <c r="N622" s="99" t="str">
        <f t="shared" si="148"/>
        <v/>
      </c>
      <c r="O622" s="100" t="str">
        <f t="shared" si="153"/>
        <v/>
      </c>
      <c r="P622" s="100" t="e">
        <f t="shared" si="154"/>
        <v>#VALUE!</v>
      </c>
      <c r="Q622" s="11">
        <v>620</v>
      </c>
      <c r="R622" s="9" t="str">
        <f t="shared" si="149"/>
        <v/>
      </c>
    </row>
    <row r="623" spans="1:18" x14ac:dyDescent="0.25">
      <c r="A623" s="9">
        <f t="shared" si="150"/>
        <v>0</v>
      </c>
      <c r="B623" s="88">
        <f>IF(Sample5!K629&gt;0,Sample5!K629, )</f>
        <v>0</v>
      </c>
      <c r="C623" s="88" t="str">
        <f>IF(Sample5!L629&gt;0,Sample5!L629,"")</f>
        <v/>
      </c>
      <c r="D623" s="88">
        <f>IF(Sample5!M629&gt;0,Sample5!M629,)</f>
        <v>0</v>
      </c>
      <c r="E623" s="162" t="str">
        <f t="shared" si="141"/>
        <v/>
      </c>
      <c r="F623" s="162" t="str">
        <f t="shared" si="142"/>
        <v/>
      </c>
      <c r="G623" s="162" t="str">
        <f t="shared" si="143"/>
        <v/>
      </c>
      <c r="H623" s="162" t="str">
        <f t="shared" si="144"/>
        <v/>
      </c>
      <c r="I623" s="162" t="e">
        <f t="shared" si="145"/>
        <v>#VALUE!</v>
      </c>
      <c r="J623" s="162" t="e">
        <f t="shared" si="151"/>
        <v>#VALUE!</v>
      </c>
      <c r="K623" s="162" t="str">
        <f t="shared" si="146"/>
        <v/>
      </c>
      <c r="L623" s="59" t="str">
        <f t="shared" si="147"/>
        <v/>
      </c>
      <c r="M623" s="162" t="str">
        <f t="shared" si="152"/>
        <v/>
      </c>
      <c r="N623" s="99" t="str">
        <f t="shared" si="148"/>
        <v/>
      </c>
      <c r="O623" s="100" t="str">
        <f t="shared" si="153"/>
        <v/>
      </c>
      <c r="P623" s="100" t="e">
        <f t="shared" si="154"/>
        <v>#VALUE!</v>
      </c>
      <c r="Q623" s="11">
        <v>621</v>
      </c>
      <c r="R623" s="9" t="str">
        <f t="shared" si="149"/>
        <v/>
      </c>
    </row>
    <row r="624" spans="1:18" x14ac:dyDescent="0.25">
      <c r="A624" s="9">
        <f t="shared" si="150"/>
        <v>0</v>
      </c>
      <c r="B624" s="88">
        <f>IF(Sample5!K630&gt;0,Sample5!K630, )</f>
        <v>0</v>
      </c>
      <c r="C624" s="88" t="str">
        <f>IF(Sample5!L630&gt;0,Sample5!L630,"")</f>
        <v/>
      </c>
      <c r="D624" s="88">
        <f>IF(Sample5!M630&gt;0,Sample5!M630,)</f>
        <v>0</v>
      </c>
      <c r="E624" s="162" t="str">
        <f t="shared" si="141"/>
        <v/>
      </c>
      <c r="F624" s="162" t="str">
        <f t="shared" si="142"/>
        <v/>
      </c>
      <c r="G624" s="162" t="str">
        <f t="shared" si="143"/>
        <v/>
      </c>
      <c r="H624" s="162" t="str">
        <f t="shared" si="144"/>
        <v/>
      </c>
      <c r="I624" s="162" t="e">
        <f t="shared" si="145"/>
        <v>#VALUE!</v>
      </c>
      <c r="J624" s="162" t="e">
        <f t="shared" si="151"/>
        <v>#VALUE!</v>
      </c>
      <c r="K624" s="162" t="str">
        <f t="shared" si="146"/>
        <v/>
      </c>
      <c r="L624" s="59" t="str">
        <f t="shared" si="147"/>
        <v/>
      </c>
      <c r="M624" s="162" t="str">
        <f t="shared" si="152"/>
        <v/>
      </c>
      <c r="N624" s="99" t="str">
        <f t="shared" si="148"/>
        <v/>
      </c>
      <c r="O624" s="100" t="str">
        <f t="shared" si="153"/>
        <v/>
      </c>
      <c r="P624" s="100" t="e">
        <f t="shared" si="154"/>
        <v>#VALUE!</v>
      </c>
      <c r="Q624" s="11">
        <v>622</v>
      </c>
      <c r="R624" s="9" t="str">
        <f t="shared" si="149"/>
        <v/>
      </c>
    </row>
    <row r="625" spans="1:18" x14ac:dyDescent="0.25">
      <c r="A625" s="9">
        <f t="shared" si="150"/>
        <v>0</v>
      </c>
      <c r="B625" s="88">
        <f>IF(Sample5!K631&gt;0,Sample5!K631, )</f>
        <v>0</v>
      </c>
      <c r="C625" s="88" t="str">
        <f>IF(Sample5!L631&gt;0,Sample5!L631,"")</f>
        <v/>
      </c>
      <c r="D625" s="88">
        <f>IF(Sample5!M631&gt;0,Sample5!M631,)</f>
        <v>0</v>
      </c>
      <c r="E625" s="162" t="str">
        <f t="shared" si="141"/>
        <v/>
      </c>
      <c r="F625" s="162" t="str">
        <f t="shared" si="142"/>
        <v/>
      </c>
      <c r="G625" s="162" t="str">
        <f t="shared" si="143"/>
        <v/>
      </c>
      <c r="H625" s="162" t="str">
        <f t="shared" si="144"/>
        <v/>
      </c>
      <c r="I625" s="162" t="e">
        <f t="shared" si="145"/>
        <v>#VALUE!</v>
      </c>
      <c r="J625" s="162" t="e">
        <f t="shared" si="151"/>
        <v>#VALUE!</v>
      </c>
      <c r="K625" s="162" t="str">
        <f t="shared" si="146"/>
        <v/>
      </c>
      <c r="L625" s="59" t="str">
        <f t="shared" si="147"/>
        <v/>
      </c>
      <c r="M625" s="162" t="str">
        <f t="shared" si="152"/>
        <v/>
      </c>
      <c r="N625" s="99" t="str">
        <f t="shared" si="148"/>
        <v/>
      </c>
      <c r="O625" s="100" t="str">
        <f t="shared" si="153"/>
        <v/>
      </c>
      <c r="P625" s="100" t="e">
        <f t="shared" si="154"/>
        <v>#VALUE!</v>
      </c>
      <c r="Q625" s="11">
        <v>623</v>
      </c>
      <c r="R625" s="9" t="str">
        <f t="shared" si="149"/>
        <v/>
      </c>
    </row>
    <row r="626" spans="1:18" x14ac:dyDescent="0.25">
      <c r="A626" s="9">
        <f t="shared" si="150"/>
        <v>0</v>
      </c>
      <c r="B626" s="88">
        <f>IF(Sample5!K632&gt;0,Sample5!K632, )</f>
        <v>0</v>
      </c>
      <c r="C626" s="88" t="str">
        <f>IF(Sample5!L632&gt;0,Sample5!L632,"")</f>
        <v/>
      </c>
      <c r="D626" s="88">
        <f>IF(Sample5!M632&gt;0,Sample5!M632,)</f>
        <v>0</v>
      </c>
      <c r="E626" s="162" t="str">
        <f t="shared" si="141"/>
        <v/>
      </c>
      <c r="F626" s="162" t="str">
        <f t="shared" si="142"/>
        <v/>
      </c>
      <c r="G626" s="162" t="str">
        <f t="shared" si="143"/>
        <v/>
      </c>
      <c r="H626" s="162" t="str">
        <f t="shared" si="144"/>
        <v/>
      </c>
      <c r="I626" s="162" t="e">
        <f t="shared" si="145"/>
        <v>#VALUE!</v>
      </c>
      <c r="J626" s="162" t="e">
        <f t="shared" si="151"/>
        <v>#VALUE!</v>
      </c>
      <c r="K626" s="162" t="str">
        <f t="shared" si="146"/>
        <v/>
      </c>
      <c r="L626" s="59" t="str">
        <f t="shared" si="147"/>
        <v/>
      </c>
      <c r="M626" s="162" t="str">
        <f t="shared" si="152"/>
        <v/>
      </c>
      <c r="N626" s="99" t="str">
        <f t="shared" si="148"/>
        <v/>
      </c>
      <c r="O626" s="100" t="str">
        <f t="shared" si="153"/>
        <v/>
      </c>
      <c r="P626" s="100" t="e">
        <f t="shared" si="154"/>
        <v>#VALUE!</v>
      </c>
      <c r="Q626" s="11">
        <v>624</v>
      </c>
      <c r="R626" s="9" t="str">
        <f t="shared" si="149"/>
        <v/>
      </c>
    </row>
    <row r="627" spans="1:18" x14ac:dyDescent="0.25">
      <c r="A627" s="9">
        <f t="shared" si="150"/>
        <v>0</v>
      </c>
      <c r="B627" s="88">
        <f>IF(Sample5!K633&gt;0,Sample5!K633, )</f>
        <v>0</v>
      </c>
      <c r="C627" s="88" t="str">
        <f>IF(Sample5!L633&gt;0,Sample5!L633,"")</f>
        <v/>
      </c>
      <c r="D627" s="88">
        <f>IF(Sample5!M633&gt;0,Sample5!M633,)</f>
        <v>0</v>
      </c>
      <c r="E627" s="162" t="str">
        <f t="shared" si="141"/>
        <v/>
      </c>
      <c r="F627" s="162" t="str">
        <f t="shared" si="142"/>
        <v/>
      </c>
      <c r="G627" s="162" t="str">
        <f t="shared" si="143"/>
        <v/>
      </c>
      <c r="H627" s="162" t="str">
        <f t="shared" si="144"/>
        <v/>
      </c>
      <c r="I627" s="162" t="e">
        <f t="shared" si="145"/>
        <v>#VALUE!</v>
      </c>
      <c r="J627" s="162" t="e">
        <f t="shared" si="151"/>
        <v>#VALUE!</v>
      </c>
      <c r="K627" s="162" t="str">
        <f t="shared" si="146"/>
        <v/>
      </c>
      <c r="L627" s="59" t="str">
        <f t="shared" si="147"/>
        <v/>
      </c>
      <c r="M627" s="162" t="str">
        <f t="shared" si="152"/>
        <v/>
      </c>
      <c r="N627" s="99" t="str">
        <f t="shared" si="148"/>
        <v/>
      </c>
      <c r="O627" s="100" t="str">
        <f t="shared" si="153"/>
        <v/>
      </c>
      <c r="P627" s="100" t="e">
        <f t="shared" si="154"/>
        <v>#VALUE!</v>
      </c>
      <c r="Q627" s="11">
        <v>625</v>
      </c>
      <c r="R627" s="9" t="str">
        <f t="shared" si="149"/>
        <v/>
      </c>
    </row>
    <row r="628" spans="1:18" x14ac:dyDescent="0.25">
      <c r="A628" s="9">
        <f t="shared" si="150"/>
        <v>0</v>
      </c>
      <c r="B628" s="88">
        <f>IF(Sample5!K634&gt;0,Sample5!K634, )</f>
        <v>0</v>
      </c>
      <c r="C628" s="88" t="str">
        <f>IF(Sample5!L634&gt;0,Sample5!L634,"")</f>
        <v/>
      </c>
      <c r="D628" s="88">
        <f>IF(Sample5!M634&gt;0,Sample5!M634,)</f>
        <v>0</v>
      </c>
      <c r="E628" s="162" t="str">
        <f t="shared" si="141"/>
        <v/>
      </c>
      <c r="F628" s="162" t="str">
        <f t="shared" si="142"/>
        <v/>
      </c>
      <c r="G628" s="162" t="str">
        <f t="shared" si="143"/>
        <v/>
      </c>
      <c r="H628" s="162" t="str">
        <f t="shared" si="144"/>
        <v/>
      </c>
      <c r="I628" s="162" t="e">
        <f t="shared" si="145"/>
        <v>#VALUE!</v>
      </c>
      <c r="J628" s="162" t="e">
        <f t="shared" si="151"/>
        <v>#VALUE!</v>
      </c>
      <c r="K628" s="162" t="str">
        <f t="shared" si="146"/>
        <v/>
      </c>
      <c r="L628" s="59" t="str">
        <f t="shared" si="147"/>
        <v/>
      </c>
      <c r="M628" s="162" t="str">
        <f t="shared" si="152"/>
        <v/>
      </c>
      <c r="N628" s="99" t="str">
        <f t="shared" si="148"/>
        <v/>
      </c>
      <c r="O628" s="100" t="str">
        <f t="shared" si="153"/>
        <v/>
      </c>
      <c r="P628" s="100" t="e">
        <f t="shared" si="154"/>
        <v>#VALUE!</v>
      </c>
      <c r="Q628" s="11">
        <v>626</v>
      </c>
      <c r="R628" s="9" t="str">
        <f t="shared" si="149"/>
        <v/>
      </c>
    </row>
    <row r="629" spans="1:18" x14ac:dyDescent="0.25">
      <c r="A629" s="9">
        <f t="shared" si="150"/>
        <v>0</v>
      </c>
      <c r="B629" s="88">
        <f>IF(Sample5!K635&gt;0,Sample5!K635, )</f>
        <v>0</v>
      </c>
      <c r="C629" s="88" t="str">
        <f>IF(Sample5!L635&gt;0,Sample5!L635,"")</f>
        <v/>
      </c>
      <c r="D629" s="88">
        <f>IF(Sample5!M635&gt;0,Sample5!M635,)</f>
        <v>0</v>
      </c>
      <c r="E629" s="162" t="str">
        <f t="shared" si="141"/>
        <v/>
      </c>
      <c r="F629" s="162" t="str">
        <f t="shared" si="142"/>
        <v/>
      </c>
      <c r="G629" s="162" t="str">
        <f t="shared" si="143"/>
        <v/>
      </c>
      <c r="H629" s="162" t="str">
        <f t="shared" si="144"/>
        <v/>
      </c>
      <c r="I629" s="162" t="e">
        <f t="shared" si="145"/>
        <v>#VALUE!</v>
      </c>
      <c r="J629" s="162" t="e">
        <f t="shared" si="151"/>
        <v>#VALUE!</v>
      </c>
      <c r="K629" s="162" t="str">
        <f t="shared" si="146"/>
        <v/>
      </c>
      <c r="L629" s="59" t="str">
        <f t="shared" si="147"/>
        <v/>
      </c>
      <c r="M629" s="162" t="str">
        <f t="shared" si="152"/>
        <v/>
      </c>
      <c r="N629" s="99" t="str">
        <f t="shared" si="148"/>
        <v/>
      </c>
      <c r="O629" s="100" t="str">
        <f t="shared" si="153"/>
        <v/>
      </c>
      <c r="P629" s="100" t="e">
        <f t="shared" si="154"/>
        <v>#VALUE!</v>
      </c>
      <c r="Q629" s="11">
        <v>627</v>
      </c>
      <c r="R629" s="9" t="str">
        <f t="shared" si="149"/>
        <v/>
      </c>
    </row>
    <row r="630" spans="1:18" x14ac:dyDescent="0.25">
      <c r="A630" s="9">
        <f t="shared" si="150"/>
        <v>0</v>
      </c>
      <c r="B630" s="88">
        <f>IF(Sample5!K636&gt;0,Sample5!K636, )</f>
        <v>0</v>
      </c>
      <c r="C630" s="88" t="str">
        <f>IF(Sample5!L636&gt;0,Sample5!L636,"")</f>
        <v/>
      </c>
      <c r="D630" s="88">
        <f>IF(Sample5!M636&gt;0,Sample5!M636,)</f>
        <v>0</v>
      </c>
      <c r="E630" s="162" t="str">
        <f t="shared" si="141"/>
        <v/>
      </c>
      <c r="F630" s="162" t="str">
        <f t="shared" si="142"/>
        <v/>
      </c>
      <c r="G630" s="162" t="str">
        <f t="shared" si="143"/>
        <v/>
      </c>
      <c r="H630" s="162" t="str">
        <f t="shared" si="144"/>
        <v/>
      </c>
      <c r="I630" s="162" t="e">
        <f t="shared" si="145"/>
        <v>#VALUE!</v>
      </c>
      <c r="J630" s="162" t="e">
        <f t="shared" si="151"/>
        <v>#VALUE!</v>
      </c>
      <c r="K630" s="162" t="str">
        <f t="shared" si="146"/>
        <v/>
      </c>
      <c r="L630" s="59" t="str">
        <f t="shared" si="147"/>
        <v/>
      </c>
      <c r="M630" s="162" t="str">
        <f t="shared" si="152"/>
        <v/>
      </c>
      <c r="N630" s="99" t="str">
        <f t="shared" si="148"/>
        <v/>
      </c>
      <c r="O630" s="100" t="str">
        <f t="shared" si="153"/>
        <v/>
      </c>
      <c r="P630" s="100" t="e">
        <f t="shared" si="154"/>
        <v>#VALUE!</v>
      </c>
      <c r="Q630" s="11">
        <v>628</v>
      </c>
      <c r="R630" s="9" t="str">
        <f t="shared" si="149"/>
        <v/>
      </c>
    </row>
    <row r="631" spans="1:18" x14ac:dyDescent="0.25">
      <c r="A631" s="9">
        <f t="shared" si="150"/>
        <v>0</v>
      </c>
      <c r="B631" s="88">
        <f>IF(Sample5!K637&gt;0,Sample5!K637, )</f>
        <v>0</v>
      </c>
      <c r="C631" s="88" t="str">
        <f>IF(Sample5!L637&gt;0,Sample5!L637,"")</f>
        <v/>
      </c>
      <c r="D631" s="88">
        <f>IF(Sample5!M637&gt;0,Sample5!M637,)</f>
        <v>0</v>
      </c>
      <c r="E631" s="162" t="str">
        <f t="shared" si="141"/>
        <v/>
      </c>
      <c r="F631" s="162" t="str">
        <f t="shared" si="142"/>
        <v/>
      </c>
      <c r="G631" s="162" t="str">
        <f t="shared" si="143"/>
        <v/>
      </c>
      <c r="H631" s="162" t="str">
        <f t="shared" si="144"/>
        <v/>
      </c>
      <c r="I631" s="162" t="e">
        <f t="shared" si="145"/>
        <v>#VALUE!</v>
      </c>
      <c r="J631" s="162" t="e">
        <f t="shared" si="151"/>
        <v>#VALUE!</v>
      </c>
      <c r="K631" s="162" t="str">
        <f t="shared" si="146"/>
        <v/>
      </c>
      <c r="L631" s="59" t="str">
        <f t="shared" si="147"/>
        <v/>
      </c>
      <c r="M631" s="162" t="str">
        <f t="shared" si="152"/>
        <v/>
      </c>
      <c r="N631" s="99" t="str">
        <f t="shared" si="148"/>
        <v/>
      </c>
      <c r="O631" s="100" t="str">
        <f t="shared" si="153"/>
        <v/>
      </c>
      <c r="P631" s="100" t="e">
        <f t="shared" si="154"/>
        <v>#VALUE!</v>
      </c>
      <c r="Q631" s="11">
        <v>629</v>
      </c>
      <c r="R631" s="9" t="str">
        <f t="shared" si="149"/>
        <v/>
      </c>
    </row>
    <row r="632" spans="1:18" x14ac:dyDescent="0.25">
      <c r="A632" s="9">
        <f t="shared" si="150"/>
        <v>0</v>
      </c>
      <c r="B632" s="88">
        <f>IF(Sample5!K638&gt;0,Sample5!K638, )</f>
        <v>0</v>
      </c>
      <c r="C632" s="88" t="str">
        <f>IF(Sample5!L638&gt;0,Sample5!L638,"")</f>
        <v/>
      </c>
      <c r="D632" s="88">
        <f>IF(Sample5!M638&gt;0,Sample5!M638,)</f>
        <v>0</v>
      </c>
      <c r="E632" s="162" t="str">
        <f t="shared" si="141"/>
        <v/>
      </c>
      <c r="F632" s="162" t="str">
        <f t="shared" si="142"/>
        <v/>
      </c>
      <c r="G632" s="162" t="str">
        <f t="shared" si="143"/>
        <v/>
      </c>
      <c r="H632" s="162" t="str">
        <f t="shared" si="144"/>
        <v/>
      </c>
      <c r="I632" s="162" t="e">
        <f t="shared" si="145"/>
        <v>#VALUE!</v>
      </c>
      <c r="J632" s="162" t="e">
        <f t="shared" si="151"/>
        <v>#VALUE!</v>
      </c>
      <c r="K632" s="162" t="str">
        <f t="shared" si="146"/>
        <v/>
      </c>
      <c r="L632" s="59" t="str">
        <f t="shared" si="147"/>
        <v/>
      </c>
      <c r="M632" s="162" t="str">
        <f t="shared" si="152"/>
        <v/>
      </c>
      <c r="N632" s="99" t="str">
        <f t="shared" si="148"/>
        <v/>
      </c>
      <c r="O632" s="100" t="str">
        <f t="shared" si="153"/>
        <v/>
      </c>
      <c r="P632" s="100" t="e">
        <f t="shared" si="154"/>
        <v>#VALUE!</v>
      </c>
      <c r="Q632" s="11">
        <v>630</v>
      </c>
      <c r="R632" s="9" t="str">
        <f t="shared" si="149"/>
        <v/>
      </c>
    </row>
    <row r="633" spans="1:18" x14ac:dyDescent="0.25">
      <c r="A633" s="9">
        <f t="shared" si="150"/>
        <v>0</v>
      </c>
      <c r="B633" s="88">
        <f>IF(Sample5!K639&gt;0,Sample5!K639, )</f>
        <v>0</v>
      </c>
      <c r="C633" s="88" t="str">
        <f>IF(Sample5!L639&gt;0,Sample5!L639,"")</f>
        <v/>
      </c>
      <c r="D633" s="88">
        <f>IF(Sample5!M639&gt;0,Sample5!M639,)</f>
        <v>0</v>
      </c>
      <c r="E633" s="162" t="str">
        <f t="shared" si="141"/>
        <v/>
      </c>
      <c r="F633" s="162" t="str">
        <f t="shared" si="142"/>
        <v/>
      </c>
      <c r="G633" s="162" t="str">
        <f t="shared" si="143"/>
        <v/>
      </c>
      <c r="H633" s="162" t="str">
        <f t="shared" si="144"/>
        <v/>
      </c>
      <c r="I633" s="162" t="e">
        <f t="shared" si="145"/>
        <v>#VALUE!</v>
      </c>
      <c r="J633" s="162" t="e">
        <f t="shared" si="151"/>
        <v>#VALUE!</v>
      </c>
      <c r="K633" s="162" t="str">
        <f t="shared" si="146"/>
        <v/>
      </c>
      <c r="L633" s="59" t="str">
        <f t="shared" si="147"/>
        <v/>
      </c>
      <c r="M633" s="162" t="str">
        <f t="shared" si="152"/>
        <v/>
      </c>
      <c r="N633" s="99" t="str">
        <f t="shared" si="148"/>
        <v/>
      </c>
      <c r="O633" s="100" t="str">
        <f t="shared" si="153"/>
        <v/>
      </c>
      <c r="P633" s="100" t="e">
        <f t="shared" si="154"/>
        <v>#VALUE!</v>
      </c>
      <c r="Q633" s="11">
        <v>631</v>
      </c>
      <c r="R633" s="9" t="str">
        <f t="shared" si="149"/>
        <v/>
      </c>
    </row>
    <row r="634" spans="1:18" x14ac:dyDescent="0.25">
      <c r="A634" s="9">
        <f t="shared" si="150"/>
        <v>0</v>
      </c>
      <c r="B634" s="88">
        <f>IF(Sample5!K640&gt;0,Sample5!K640, )</f>
        <v>0</v>
      </c>
      <c r="C634" s="88" t="str">
        <f>IF(Sample5!L640&gt;0,Sample5!L640,"")</f>
        <v/>
      </c>
      <c r="D634" s="88">
        <f>IF(Sample5!M640&gt;0,Sample5!M640,)</f>
        <v>0</v>
      </c>
      <c r="E634" s="162" t="str">
        <f t="shared" si="141"/>
        <v/>
      </c>
      <c r="F634" s="162" t="str">
        <f t="shared" si="142"/>
        <v/>
      </c>
      <c r="G634" s="162" t="str">
        <f t="shared" si="143"/>
        <v/>
      </c>
      <c r="H634" s="162" t="str">
        <f t="shared" si="144"/>
        <v/>
      </c>
      <c r="I634" s="162" t="e">
        <f t="shared" si="145"/>
        <v>#VALUE!</v>
      </c>
      <c r="J634" s="162" t="e">
        <f t="shared" si="151"/>
        <v>#VALUE!</v>
      </c>
      <c r="K634" s="162" t="str">
        <f t="shared" si="146"/>
        <v/>
      </c>
      <c r="L634" s="59" t="str">
        <f t="shared" si="147"/>
        <v/>
      </c>
      <c r="M634" s="162" t="str">
        <f t="shared" si="152"/>
        <v/>
      </c>
      <c r="N634" s="99" t="str">
        <f t="shared" si="148"/>
        <v/>
      </c>
      <c r="O634" s="100" t="str">
        <f t="shared" si="153"/>
        <v/>
      </c>
      <c r="P634" s="100" t="e">
        <f t="shared" si="154"/>
        <v>#VALUE!</v>
      </c>
      <c r="Q634" s="11">
        <v>632</v>
      </c>
      <c r="R634" s="9" t="str">
        <f t="shared" si="149"/>
        <v/>
      </c>
    </row>
    <row r="635" spans="1:18" x14ac:dyDescent="0.25">
      <c r="A635" s="9">
        <f t="shared" si="150"/>
        <v>0</v>
      </c>
      <c r="B635" s="88">
        <f>IF(Sample5!K641&gt;0,Sample5!K641, )</f>
        <v>0</v>
      </c>
      <c r="C635" s="88" t="str">
        <f>IF(Sample5!L641&gt;0,Sample5!L641,"")</f>
        <v/>
      </c>
      <c r="D635" s="88">
        <f>IF(Sample5!M641&gt;0,Sample5!M641,)</f>
        <v>0</v>
      </c>
      <c r="E635" s="162" t="str">
        <f t="shared" si="141"/>
        <v/>
      </c>
      <c r="F635" s="162" t="str">
        <f t="shared" si="142"/>
        <v/>
      </c>
      <c r="G635" s="162" t="str">
        <f t="shared" si="143"/>
        <v/>
      </c>
      <c r="H635" s="162" t="str">
        <f t="shared" si="144"/>
        <v/>
      </c>
      <c r="I635" s="162" t="e">
        <f t="shared" si="145"/>
        <v>#VALUE!</v>
      </c>
      <c r="J635" s="162" t="e">
        <f t="shared" si="151"/>
        <v>#VALUE!</v>
      </c>
      <c r="K635" s="162" t="str">
        <f t="shared" si="146"/>
        <v/>
      </c>
      <c r="L635" s="59" t="str">
        <f t="shared" si="147"/>
        <v/>
      </c>
      <c r="M635" s="162" t="str">
        <f t="shared" si="152"/>
        <v/>
      </c>
      <c r="N635" s="99" t="str">
        <f t="shared" si="148"/>
        <v/>
      </c>
      <c r="O635" s="100" t="str">
        <f t="shared" si="153"/>
        <v/>
      </c>
      <c r="P635" s="100" t="e">
        <f t="shared" si="154"/>
        <v>#VALUE!</v>
      </c>
      <c r="Q635" s="11">
        <v>633</v>
      </c>
      <c r="R635" s="9" t="str">
        <f t="shared" si="149"/>
        <v/>
      </c>
    </row>
    <row r="636" spans="1:18" x14ac:dyDescent="0.25">
      <c r="A636" s="9">
        <f t="shared" si="150"/>
        <v>0</v>
      </c>
      <c r="B636" s="88">
        <f>IF(Sample5!K642&gt;0,Sample5!K642, )</f>
        <v>0</v>
      </c>
      <c r="C636" s="88" t="str">
        <f>IF(Sample5!L642&gt;0,Sample5!L642,"")</f>
        <v/>
      </c>
      <c r="D636" s="88">
        <f>IF(Sample5!M642&gt;0,Sample5!M642,)</f>
        <v>0</v>
      </c>
      <c r="E636" s="162" t="str">
        <f t="shared" si="141"/>
        <v/>
      </c>
      <c r="F636" s="162" t="str">
        <f t="shared" si="142"/>
        <v/>
      </c>
      <c r="G636" s="162" t="str">
        <f t="shared" si="143"/>
        <v/>
      </c>
      <c r="H636" s="162" t="str">
        <f t="shared" si="144"/>
        <v/>
      </c>
      <c r="I636" s="162" t="e">
        <f t="shared" si="145"/>
        <v>#VALUE!</v>
      </c>
      <c r="J636" s="162" t="e">
        <f t="shared" si="151"/>
        <v>#VALUE!</v>
      </c>
      <c r="K636" s="162" t="str">
        <f t="shared" si="146"/>
        <v/>
      </c>
      <c r="L636" s="59" t="str">
        <f t="shared" si="147"/>
        <v/>
      </c>
      <c r="M636" s="162" t="str">
        <f t="shared" si="152"/>
        <v/>
      </c>
      <c r="N636" s="99" t="str">
        <f t="shared" si="148"/>
        <v/>
      </c>
      <c r="O636" s="100" t="str">
        <f t="shared" si="153"/>
        <v/>
      </c>
      <c r="P636" s="100" t="e">
        <f t="shared" si="154"/>
        <v>#VALUE!</v>
      </c>
      <c r="Q636" s="11">
        <v>634</v>
      </c>
      <c r="R636" s="9" t="str">
        <f t="shared" si="149"/>
        <v/>
      </c>
    </row>
    <row r="637" spans="1:18" x14ac:dyDescent="0.25">
      <c r="A637" s="9">
        <f t="shared" si="150"/>
        <v>0</v>
      </c>
      <c r="B637" s="88">
        <f>IF(Sample5!K643&gt;0,Sample5!K643, )</f>
        <v>0</v>
      </c>
      <c r="C637" s="88" t="str">
        <f>IF(Sample5!L643&gt;0,Sample5!L643,"")</f>
        <v/>
      </c>
      <c r="D637" s="88">
        <f>IF(Sample5!M643&gt;0,Sample5!M643,)</f>
        <v>0</v>
      </c>
      <c r="E637" s="162" t="str">
        <f t="shared" si="141"/>
        <v/>
      </c>
      <c r="F637" s="162" t="str">
        <f t="shared" si="142"/>
        <v/>
      </c>
      <c r="G637" s="162" t="str">
        <f t="shared" si="143"/>
        <v/>
      </c>
      <c r="H637" s="162" t="str">
        <f t="shared" si="144"/>
        <v/>
      </c>
      <c r="I637" s="162" t="e">
        <f t="shared" si="145"/>
        <v>#VALUE!</v>
      </c>
      <c r="J637" s="162" t="e">
        <f t="shared" si="151"/>
        <v>#VALUE!</v>
      </c>
      <c r="K637" s="162" t="str">
        <f t="shared" si="146"/>
        <v/>
      </c>
      <c r="L637" s="59" t="str">
        <f t="shared" si="147"/>
        <v/>
      </c>
      <c r="M637" s="162" t="str">
        <f t="shared" si="152"/>
        <v/>
      </c>
      <c r="N637" s="99" t="str">
        <f t="shared" si="148"/>
        <v/>
      </c>
      <c r="O637" s="100" t="str">
        <f t="shared" si="153"/>
        <v/>
      </c>
      <c r="P637" s="100" t="e">
        <f t="shared" si="154"/>
        <v>#VALUE!</v>
      </c>
      <c r="Q637" s="11">
        <v>635</v>
      </c>
      <c r="R637" s="9" t="str">
        <f t="shared" si="149"/>
        <v/>
      </c>
    </row>
    <row r="638" spans="1:18" x14ac:dyDescent="0.25">
      <c r="A638" s="9">
        <f t="shared" si="150"/>
        <v>0</v>
      </c>
      <c r="B638" s="88">
        <f>IF(Sample5!K644&gt;0,Sample5!K644, )</f>
        <v>0</v>
      </c>
      <c r="C638" s="88" t="str">
        <f>IF(Sample5!L644&gt;0,Sample5!L644,"")</f>
        <v/>
      </c>
      <c r="D638" s="88">
        <f>IF(Sample5!M644&gt;0,Sample5!M644,)</f>
        <v>0</v>
      </c>
      <c r="E638" s="162" t="str">
        <f t="shared" si="141"/>
        <v/>
      </c>
      <c r="F638" s="162" t="str">
        <f t="shared" si="142"/>
        <v/>
      </c>
      <c r="G638" s="162" t="str">
        <f t="shared" si="143"/>
        <v/>
      </c>
      <c r="H638" s="162" t="str">
        <f t="shared" si="144"/>
        <v/>
      </c>
      <c r="I638" s="162" t="e">
        <f t="shared" si="145"/>
        <v>#VALUE!</v>
      </c>
      <c r="J638" s="162" t="e">
        <f t="shared" si="151"/>
        <v>#VALUE!</v>
      </c>
      <c r="K638" s="162" t="str">
        <f t="shared" si="146"/>
        <v/>
      </c>
      <c r="L638" s="59" t="str">
        <f t="shared" si="147"/>
        <v/>
      </c>
      <c r="M638" s="162" t="str">
        <f t="shared" si="152"/>
        <v/>
      </c>
      <c r="N638" s="99" t="str">
        <f t="shared" si="148"/>
        <v/>
      </c>
      <c r="O638" s="100" t="str">
        <f t="shared" si="153"/>
        <v/>
      </c>
      <c r="P638" s="100" t="e">
        <f t="shared" si="154"/>
        <v>#VALUE!</v>
      </c>
      <c r="Q638" s="11">
        <v>636</v>
      </c>
      <c r="R638" s="9" t="str">
        <f t="shared" si="149"/>
        <v/>
      </c>
    </row>
    <row r="639" spans="1:18" x14ac:dyDescent="0.25">
      <c r="A639" s="9">
        <f t="shared" si="150"/>
        <v>0</v>
      </c>
      <c r="B639" s="88">
        <f>IF(Sample5!K645&gt;0,Sample5!K645, )</f>
        <v>0</v>
      </c>
      <c r="C639" s="88" t="str">
        <f>IF(Sample5!L645&gt;0,Sample5!L645,"")</f>
        <v/>
      </c>
      <c r="D639" s="88">
        <f>IF(Sample5!M645&gt;0,Sample5!M645,)</f>
        <v>0</v>
      </c>
      <c r="E639" s="162" t="str">
        <f t="shared" si="141"/>
        <v/>
      </c>
      <c r="F639" s="162" t="str">
        <f t="shared" si="142"/>
        <v/>
      </c>
      <c r="G639" s="162" t="str">
        <f t="shared" si="143"/>
        <v/>
      </c>
      <c r="H639" s="162" t="str">
        <f t="shared" si="144"/>
        <v/>
      </c>
      <c r="I639" s="162" t="e">
        <f t="shared" si="145"/>
        <v>#VALUE!</v>
      </c>
      <c r="J639" s="162" t="e">
        <f t="shared" si="151"/>
        <v>#VALUE!</v>
      </c>
      <c r="K639" s="162" t="str">
        <f t="shared" si="146"/>
        <v/>
      </c>
      <c r="L639" s="59" t="str">
        <f t="shared" si="147"/>
        <v/>
      </c>
      <c r="M639" s="162" t="str">
        <f t="shared" si="152"/>
        <v/>
      </c>
      <c r="N639" s="99" t="str">
        <f t="shared" si="148"/>
        <v/>
      </c>
      <c r="O639" s="100" t="str">
        <f t="shared" si="153"/>
        <v/>
      </c>
      <c r="P639" s="100" t="e">
        <f t="shared" si="154"/>
        <v>#VALUE!</v>
      </c>
      <c r="Q639" s="11">
        <v>637</v>
      </c>
      <c r="R639" s="9" t="str">
        <f t="shared" si="149"/>
        <v/>
      </c>
    </row>
    <row r="640" spans="1:18" x14ac:dyDescent="0.25">
      <c r="A640" s="9">
        <f t="shared" si="150"/>
        <v>0</v>
      </c>
      <c r="B640" s="88">
        <f>IF(Sample5!K646&gt;0,Sample5!K646, )</f>
        <v>0</v>
      </c>
      <c r="C640" s="88" t="str">
        <f>IF(Sample5!L646&gt;0,Sample5!L646,"")</f>
        <v/>
      </c>
      <c r="D640" s="88">
        <f>IF(Sample5!M646&gt;0,Sample5!M646,)</f>
        <v>0</v>
      </c>
      <c r="E640" s="162" t="str">
        <f t="shared" si="141"/>
        <v/>
      </c>
      <c r="F640" s="162" t="str">
        <f t="shared" si="142"/>
        <v/>
      </c>
      <c r="G640" s="162" t="str">
        <f t="shared" si="143"/>
        <v/>
      </c>
      <c r="H640" s="162" t="str">
        <f t="shared" si="144"/>
        <v/>
      </c>
      <c r="I640" s="162" t="e">
        <f t="shared" si="145"/>
        <v>#VALUE!</v>
      </c>
      <c r="J640" s="162" t="e">
        <f t="shared" si="151"/>
        <v>#VALUE!</v>
      </c>
      <c r="K640" s="162" t="str">
        <f t="shared" si="146"/>
        <v/>
      </c>
      <c r="L640" s="59" t="str">
        <f t="shared" si="147"/>
        <v/>
      </c>
      <c r="M640" s="162" t="str">
        <f t="shared" si="152"/>
        <v/>
      </c>
      <c r="N640" s="99" t="str">
        <f t="shared" si="148"/>
        <v/>
      </c>
      <c r="O640" s="100" t="str">
        <f t="shared" si="153"/>
        <v/>
      </c>
      <c r="P640" s="100" t="e">
        <f t="shared" si="154"/>
        <v>#VALUE!</v>
      </c>
      <c r="Q640" s="11">
        <v>638</v>
      </c>
      <c r="R640" s="9" t="str">
        <f t="shared" si="149"/>
        <v/>
      </c>
    </row>
    <row r="641" spans="1:18" x14ac:dyDescent="0.25">
      <c r="A641" s="9">
        <f t="shared" si="150"/>
        <v>0</v>
      </c>
      <c r="B641" s="88">
        <f>IF(Sample5!K647&gt;0,Sample5!K647, )</f>
        <v>0</v>
      </c>
      <c r="C641" s="88" t="str">
        <f>IF(Sample5!L647&gt;0,Sample5!L647,"")</f>
        <v/>
      </c>
      <c r="D641" s="88">
        <f>IF(Sample5!M647&gt;0,Sample5!M647,)</f>
        <v>0</v>
      </c>
      <c r="E641" s="162" t="str">
        <f t="shared" si="141"/>
        <v/>
      </c>
      <c r="F641" s="162" t="str">
        <f t="shared" si="142"/>
        <v/>
      </c>
      <c r="G641" s="162" t="str">
        <f t="shared" si="143"/>
        <v/>
      </c>
      <c r="H641" s="162" t="str">
        <f t="shared" si="144"/>
        <v/>
      </c>
      <c r="I641" s="162" t="e">
        <f t="shared" si="145"/>
        <v>#VALUE!</v>
      </c>
      <c r="J641" s="162" t="e">
        <f t="shared" si="151"/>
        <v>#VALUE!</v>
      </c>
      <c r="K641" s="162" t="str">
        <f t="shared" si="146"/>
        <v/>
      </c>
      <c r="L641" s="59" t="str">
        <f t="shared" si="147"/>
        <v/>
      </c>
      <c r="M641" s="162" t="str">
        <f t="shared" si="152"/>
        <v/>
      </c>
      <c r="N641" s="99" t="str">
        <f t="shared" si="148"/>
        <v/>
      </c>
      <c r="O641" s="100" t="str">
        <f t="shared" si="153"/>
        <v/>
      </c>
      <c r="P641" s="100" t="e">
        <f t="shared" si="154"/>
        <v>#VALUE!</v>
      </c>
      <c r="Q641" s="11">
        <v>639</v>
      </c>
      <c r="R641" s="9" t="str">
        <f t="shared" si="149"/>
        <v/>
      </c>
    </row>
    <row r="642" spans="1:18" x14ac:dyDescent="0.25">
      <c r="A642" s="9">
        <f t="shared" si="150"/>
        <v>0</v>
      </c>
      <c r="B642" s="88">
        <f>IF(Sample5!K648&gt;0,Sample5!K648, )</f>
        <v>0</v>
      </c>
      <c r="C642" s="88" t="str">
        <f>IF(Sample5!L648&gt;0,Sample5!L648,"")</f>
        <v/>
      </c>
      <c r="D642" s="88">
        <f>IF(Sample5!M648&gt;0,Sample5!M648,)</f>
        <v>0</v>
      </c>
      <c r="E642" s="162" t="str">
        <f t="shared" ref="E642:E700" si="155">IF(OR(B642="",B642=0),"",B642+1/$U$17)</f>
        <v/>
      </c>
      <c r="F642" s="162" t="str">
        <f t="shared" ref="F642:F700" si="156">IF(OR(B642="",B642=0),"",$V$18-(LN(1+EXP(-$S$11*(I642-V$18))))/$S$11)</f>
        <v/>
      </c>
      <c r="G642" s="162" t="str">
        <f t="shared" ref="G642:G700" si="157">IF(OR(B642="",B642=0),"",B642-F642-H642-V$5*K642)</f>
        <v/>
      </c>
      <c r="H642" s="162" t="str">
        <f t="shared" ref="H642:H700" si="158">IF(OR(B642="",B642=0),"",1/2*(B642-V$5*K642+T$11)+1/2*POWER((B642-V$5*K642+T$11)^2-4*V$11*(B642-V$5*K642),0.5))</f>
        <v/>
      </c>
      <c r="I642" s="162" t="e">
        <f t="shared" ref="I642:I700" si="159">B642-H642-V$5*K642</f>
        <v>#VALUE!</v>
      </c>
      <c r="J642" s="162" t="e">
        <f t="shared" si="151"/>
        <v>#VALUE!</v>
      </c>
      <c r="K642" s="162" t="str">
        <f t="shared" ref="K642:K700" si="160">IF(OR(B642="",B642=0),"",LN(1+EXP($U$11*(B642-$U$13)))/$U$11)</f>
        <v/>
      </c>
      <c r="L642" s="59" t="str">
        <f t="shared" ref="L642:L700" si="161">IF(OR(B642="",B642=0),"",-LN(1+EXP($V$15*(B642-$V$13)))/$V$15)</f>
        <v/>
      </c>
      <c r="M642" s="162" t="str">
        <f t="shared" si="152"/>
        <v/>
      </c>
      <c r="N642" s="99" t="str">
        <f t="shared" ref="N642:N700" si="162">IF(OR(B642="",B642=0),"",(M642-C642)*(M642-C642))</f>
        <v/>
      </c>
      <c r="O642" s="100" t="str">
        <f t="shared" si="153"/>
        <v/>
      </c>
      <c r="P642" s="100" t="e">
        <f t="shared" si="154"/>
        <v>#VALUE!</v>
      </c>
      <c r="Q642" s="11">
        <v>640</v>
      </c>
      <c r="R642" s="9" t="str">
        <f t="shared" ref="R642:R700" si="163">IF(OR(B642="",B642=0),"",T$17+T$15*G642)</f>
        <v/>
      </c>
    </row>
    <row r="643" spans="1:18" x14ac:dyDescent="0.25">
      <c r="A643" s="9">
        <f t="shared" ref="A643:A700" si="164">-B643</f>
        <v>0</v>
      </c>
      <c r="B643" s="88">
        <f>IF(Sample5!K649&gt;0,Sample5!K649, )</f>
        <v>0</v>
      </c>
      <c r="C643" s="88" t="str">
        <f>IF(Sample5!L649&gt;0,Sample5!L649,"")</f>
        <v/>
      </c>
      <c r="D643" s="88">
        <f>IF(Sample5!M649&gt;0,Sample5!M649,)</f>
        <v>0</v>
      </c>
      <c r="E643" s="162" t="str">
        <f t="shared" si="155"/>
        <v/>
      </c>
      <c r="F643" s="162" t="str">
        <f t="shared" si="156"/>
        <v/>
      </c>
      <c r="G643" s="162" t="str">
        <f t="shared" si="157"/>
        <v/>
      </c>
      <c r="H643" s="162" t="str">
        <f t="shared" si="158"/>
        <v/>
      </c>
      <c r="I643" s="162" t="e">
        <f t="shared" si="159"/>
        <v>#VALUE!</v>
      </c>
      <c r="J643" s="162" t="e">
        <f t="shared" ref="J643:J700" si="165">B643-I643-V$5*K643</f>
        <v>#VALUE!</v>
      </c>
      <c r="K643" s="162" t="str">
        <f t="shared" si="160"/>
        <v/>
      </c>
      <c r="L643" s="59" t="str">
        <f t="shared" si="161"/>
        <v/>
      </c>
      <c r="M643" s="162" t="str">
        <f t="shared" ref="M643:M700" si="166">IF(OR(B643="",B643=0),"",$S$15*F643+$T$17+$T$15*G643+$U$15*H643+S$17*(K643+L643))</f>
        <v/>
      </c>
      <c r="N643" s="99" t="str">
        <f t="shared" si="162"/>
        <v/>
      </c>
      <c r="O643" s="100" t="str">
        <f t="shared" ref="O643:O700" si="167">IF(OR(B643="",B643=0),"",1/V$17*LN(1+EXP(V$17*(B643-V$5*K643-T$13))))</f>
        <v/>
      </c>
      <c r="P643" s="100" t="e">
        <f t="shared" ref="P643:P700" si="168">(O643-J643)^2</f>
        <v>#VALUE!</v>
      </c>
      <c r="Q643" s="11">
        <v>641</v>
      </c>
      <c r="R643" s="9" t="str">
        <f t="shared" si="163"/>
        <v/>
      </c>
    </row>
    <row r="644" spans="1:18" x14ac:dyDescent="0.25">
      <c r="A644" s="9">
        <f t="shared" si="164"/>
        <v>0</v>
      </c>
      <c r="B644" s="88">
        <f>IF(Sample5!K650&gt;0,Sample5!K650, )</f>
        <v>0</v>
      </c>
      <c r="C644" s="88" t="str">
        <f>IF(Sample5!L650&gt;0,Sample5!L650,"")</f>
        <v/>
      </c>
      <c r="D644" s="88">
        <f>IF(Sample5!M650&gt;0,Sample5!M650,)</f>
        <v>0</v>
      </c>
      <c r="E644" s="162" t="str">
        <f t="shared" si="155"/>
        <v/>
      </c>
      <c r="F644" s="162" t="str">
        <f t="shared" si="156"/>
        <v/>
      </c>
      <c r="G644" s="162" t="str">
        <f t="shared" si="157"/>
        <v/>
      </c>
      <c r="H644" s="162" t="str">
        <f t="shared" si="158"/>
        <v/>
      </c>
      <c r="I644" s="162" t="e">
        <f t="shared" si="159"/>
        <v>#VALUE!</v>
      </c>
      <c r="J644" s="162" t="e">
        <f t="shared" si="165"/>
        <v>#VALUE!</v>
      </c>
      <c r="K644" s="162" t="str">
        <f t="shared" si="160"/>
        <v/>
      </c>
      <c r="L644" s="59" t="str">
        <f t="shared" si="161"/>
        <v/>
      </c>
      <c r="M644" s="162" t="str">
        <f t="shared" si="166"/>
        <v/>
      </c>
      <c r="N644" s="99" t="str">
        <f t="shared" si="162"/>
        <v/>
      </c>
      <c r="O644" s="100" t="str">
        <f t="shared" si="167"/>
        <v/>
      </c>
      <c r="P644" s="100" t="e">
        <f t="shared" si="168"/>
        <v>#VALUE!</v>
      </c>
      <c r="Q644" s="11">
        <v>642</v>
      </c>
      <c r="R644" s="9" t="str">
        <f t="shared" si="163"/>
        <v/>
      </c>
    </row>
    <row r="645" spans="1:18" x14ac:dyDescent="0.25">
      <c r="A645" s="9">
        <f t="shared" si="164"/>
        <v>0</v>
      </c>
      <c r="B645" s="88">
        <f>IF(Sample5!K651&gt;0,Sample5!K651, )</f>
        <v>0</v>
      </c>
      <c r="C645" s="88" t="str">
        <f>IF(Sample5!L651&gt;0,Sample5!L651,"")</f>
        <v/>
      </c>
      <c r="D645" s="88">
        <f>IF(Sample5!M651&gt;0,Sample5!M651,)</f>
        <v>0</v>
      </c>
      <c r="E645" s="162" t="str">
        <f t="shared" si="155"/>
        <v/>
      </c>
      <c r="F645" s="162" t="str">
        <f t="shared" si="156"/>
        <v/>
      </c>
      <c r="G645" s="162" t="str">
        <f t="shared" si="157"/>
        <v/>
      </c>
      <c r="H645" s="162" t="str">
        <f t="shared" si="158"/>
        <v/>
      </c>
      <c r="I645" s="162" t="e">
        <f t="shared" si="159"/>
        <v>#VALUE!</v>
      </c>
      <c r="J645" s="162" t="e">
        <f t="shared" si="165"/>
        <v>#VALUE!</v>
      </c>
      <c r="K645" s="162" t="str">
        <f t="shared" si="160"/>
        <v/>
      </c>
      <c r="L645" s="59" t="str">
        <f t="shared" si="161"/>
        <v/>
      </c>
      <c r="M645" s="162" t="str">
        <f t="shared" si="166"/>
        <v/>
      </c>
      <c r="N645" s="99" t="str">
        <f t="shared" si="162"/>
        <v/>
      </c>
      <c r="O645" s="100" t="str">
        <f t="shared" si="167"/>
        <v/>
      </c>
      <c r="P645" s="100" t="e">
        <f t="shared" si="168"/>
        <v>#VALUE!</v>
      </c>
      <c r="Q645" s="11">
        <v>643</v>
      </c>
      <c r="R645" s="9" t="str">
        <f t="shared" si="163"/>
        <v/>
      </c>
    </row>
    <row r="646" spans="1:18" x14ac:dyDescent="0.25">
      <c r="A646" s="9">
        <f t="shared" si="164"/>
        <v>0</v>
      </c>
      <c r="B646" s="88">
        <f>IF(Sample5!K652&gt;0,Sample5!K652, )</f>
        <v>0</v>
      </c>
      <c r="C646" s="88" t="str">
        <f>IF(Sample5!L652&gt;0,Sample5!L652,"")</f>
        <v/>
      </c>
      <c r="D646" s="88">
        <f>IF(Sample5!M652&gt;0,Sample5!M652,)</f>
        <v>0</v>
      </c>
      <c r="E646" s="162" t="str">
        <f t="shared" si="155"/>
        <v/>
      </c>
      <c r="F646" s="162" t="str">
        <f t="shared" si="156"/>
        <v/>
      </c>
      <c r="G646" s="162" t="str">
        <f t="shared" si="157"/>
        <v/>
      </c>
      <c r="H646" s="162" t="str">
        <f t="shared" si="158"/>
        <v/>
      </c>
      <c r="I646" s="162" t="e">
        <f t="shared" si="159"/>
        <v>#VALUE!</v>
      </c>
      <c r="J646" s="162" t="e">
        <f t="shared" si="165"/>
        <v>#VALUE!</v>
      </c>
      <c r="K646" s="162" t="str">
        <f t="shared" si="160"/>
        <v/>
      </c>
      <c r="L646" s="59" t="str">
        <f t="shared" si="161"/>
        <v/>
      </c>
      <c r="M646" s="162" t="str">
        <f t="shared" si="166"/>
        <v/>
      </c>
      <c r="N646" s="99" t="str">
        <f t="shared" si="162"/>
        <v/>
      </c>
      <c r="O646" s="100" t="str">
        <f t="shared" si="167"/>
        <v/>
      </c>
      <c r="P646" s="100" t="e">
        <f t="shared" si="168"/>
        <v>#VALUE!</v>
      </c>
      <c r="Q646" s="11">
        <v>644</v>
      </c>
      <c r="R646" s="9" t="str">
        <f t="shared" si="163"/>
        <v/>
      </c>
    </row>
    <row r="647" spans="1:18" x14ac:dyDescent="0.25">
      <c r="A647" s="9">
        <f t="shared" si="164"/>
        <v>0</v>
      </c>
      <c r="B647" s="88">
        <f>IF(Sample5!K653&gt;0,Sample5!K653, )</f>
        <v>0</v>
      </c>
      <c r="C647" s="88" t="str">
        <f>IF(Sample5!L653&gt;0,Sample5!L653,"")</f>
        <v/>
      </c>
      <c r="D647" s="88">
        <f>IF(Sample5!M653&gt;0,Sample5!M653,)</f>
        <v>0</v>
      </c>
      <c r="E647" s="162" t="str">
        <f t="shared" si="155"/>
        <v/>
      </c>
      <c r="F647" s="162" t="str">
        <f t="shared" si="156"/>
        <v/>
      </c>
      <c r="G647" s="162" t="str">
        <f t="shared" si="157"/>
        <v/>
      </c>
      <c r="H647" s="162" t="str">
        <f t="shared" si="158"/>
        <v/>
      </c>
      <c r="I647" s="162" t="e">
        <f t="shared" si="159"/>
        <v>#VALUE!</v>
      </c>
      <c r="J647" s="162" t="e">
        <f t="shared" si="165"/>
        <v>#VALUE!</v>
      </c>
      <c r="K647" s="162" t="str">
        <f t="shared" si="160"/>
        <v/>
      </c>
      <c r="L647" s="59" t="str">
        <f t="shared" si="161"/>
        <v/>
      </c>
      <c r="M647" s="162" t="str">
        <f t="shared" si="166"/>
        <v/>
      </c>
      <c r="N647" s="99" t="str">
        <f t="shared" si="162"/>
        <v/>
      </c>
      <c r="O647" s="100" t="str">
        <f t="shared" si="167"/>
        <v/>
      </c>
      <c r="P647" s="100" t="e">
        <f t="shared" si="168"/>
        <v>#VALUE!</v>
      </c>
      <c r="Q647" s="11">
        <v>645</v>
      </c>
      <c r="R647" s="9" t="str">
        <f t="shared" si="163"/>
        <v/>
      </c>
    </row>
    <row r="648" spans="1:18" x14ac:dyDescent="0.25">
      <c r="A648" s="9">
        <f t="shared" si="164"/>
        <v>0</v>
      </c>
      <c r="B648" s="88">
        <f>IF(Sample5!K654&gt;0,Sample5!K654, )</f>
        <v>0</v>
      </c>
      <c r="C648" s="88" t="str">
        <f>IF(Sample5!L654&gt;0,Sample5!L654,"")</f>
        <v/>
      </c>
      <c r="D648" s="88">
        <f>IF(Sample5!M654&gt;0,Sample5!M654,)</f>
        <v>0</v>
      </c>
      <c r="E648" s="162" t="str">
        <f t="shared" si="155"/>
        <v/>
      </c>
      <c r="F648" s="162" t="str">
        <f t="shared" si="156"/>
        <v/>
      </c>
      <c r="G648" s="162" t="str">
        <f t="shared" si="157"/>
        <v/>
      </c>
      <c r="H648" s="162" t="str">
        <f t="shared" si="158"/>
        <v/>
      </c>
      <c r="I648" s="162" t="e">
        <f t="shared" si="159"/>
        <v>#VALUE!</v>
      </c>
      <c r="J648" s="162" t="e">
        <f t="shared" si="165"/>
        <v>#VALUE!</v>
      </c>
      <c r="K648" s="162" t="str">
        <f t="shared" si="160"/>
        <v/>
      </c>
      <c r="L648" s="59" t="str">
        <f t="shared" si="161"/>
        <v/>
      </c>
      <c r="M648" s="162" t="str">
        <f t="shared" si="166"/>
        <v/>
      </c>
      <c r="N648" s="99" t="str">
        <f t="shared" si="162"/>
        <v/>
      </c>
      <c r="O648" s="100" t="str">
        <f t="shared" si="167"/>
        <v/>
      </c>
      <c r="P648" s="100" t="e">
        <f t="shared" si="168"/>
        <v>#VALUE!</v>
      </c>
      <c r="Q648" s="11">
        <v>646</v>
      </c>
      <c r="R648" s="9" t="str">
        <f t="shared" si="163"/>
        <v/>
      </c>
    </row>
    <row r="649" spans="1:18" x14ac:dyDescent="0.25">
      <c r="A649" s="9">
        <f t="shared" si="164"/>
        <v>0</v>
      </c>
      <c r="B649" s="88">
        <f>IF(Sample5!K655&gt;0,Sample5!K655, )</f>
        <v>0</v>
      </c>
      <c r="C649" s="88" t="str">
        <f>IF(Sample5!L655&gt;0,Sample5!L655,"")</f>
        <v/>
      </c>
      <c r="D649" s="88">
        <f>IF(Sample5!M655&gt;0,Sample5!M655,)</f>
        <v>0</v>
      </c>
      <c r="E649" s="162" t="str">
        <f t="shared" si="155"/>
        <v/>
      </c>
      <c r="F649" s="162" t="str">
        <f t="shared" si="156"/>
        <v/>
      </c>
      <c r="G649" s="162" t="str">
        <f t="shared" si="157"/>
        <v/>
      </c>
      <c r="H649" s="162" t="str">
        <f t="shared" si="158"/>
        <v/>
      </c>
      <c r="I649" s="162" t="e">
        <f t="shared" si="159"/>
        <v>#VALUE!</v>
      </c>
      <c r="J649" s="162" t="e">
        <f t="shared" si="165"/>
        <v>#VALUE!</v>
      </c>
      <c r="K649" s="162" t="str">
        <f t="shared" si="160"/>
        <v/>
      </c>
      <c r="L649" s="59" t="str">
        <f t="shared" si="161"/>
        <v/>
      </c>
      <c r="M649" s="162" t="str">
        <f t="shared" si="166"/>
        <v/>
      </c>
      <c r="N649" s="99" t="str">
        <f t="shared" si="162"/>
        <v/>
      </c>
      <c r="O649" s="100" t="str">
        <f t="shared" si="167"/>
        <v/>
      </c>
      <c r="P649" s="100" t="e">
        <f t="shared" si="168"/>
        <v>#VALUE!</v>
      </c>
      <c r="Q649" s="11">
        <v>647</v>
      </c>
      <c r="R649" s="9" t="str">
        <f t="shared" si="163"/>
        <v/>
      </c>
    </row>
    <row r="650" spans="1:18" x14ac:dyDescent="0.25">
      <c r="A650" s="9">
        <f t="shared" si="164"/>
        <v>0</v>
      </c>
      <c r="B650" s="88">
        <f>IF(Sample5!K656&gt;0,Sample5!K656, )</f>
        <v>0</v>
      </c>
      <c r="C650" s="88" t="str">
        <f>IF(Sample5!L656&gt;0,Sample5!L656,"")</f>
        <v/>
      </c>
      <c r="D650" s="88">
        <f>IF(Sample5!M656&gt;0,Sample5!M656,)</f>
        <v>0</v>
      </c>
      <c r="E650" s="162" t="str">
        <f t="shared" si="155"/>
        <v/>
      </c>
      <c r="F650" s="162" t="str">
        <f t="shared" si="156"/>
        <v/>
      </c>
      <c r="G650" s="162" t="str">
        <f t="shared" si="157"/>
        <v/>
      </c>
      <c r="H650" s="162" t="str">
        <f t="shared" si="158"/>
        <v/>
      </c>
      <c r="I650" s="162" t="e">
        <f t="shared" si="159"/>
        <v>#VALUE!</v>
      </c>
      <c r="J650" s="162" t="e">
        <f t="shared" si="165"/>
        <v>#VALUE!</v>
      </c>
      <c r="K650" s="162" t="str">
        <f t="shared" si="160"/>
        <v/>
      </c>
      <c r="L650" s="59" t="str">
        <f t="shared" si="161"/>
        <v/>
      </c>
      <c r="M650" s="162" t="str">
        <f t="shared" si="166"/>
        <v/>
      </c>
      <c r="N650" s="99" t="str">
        <f t="shared" si="162"/>
        <v/>
      </c>
      <c r="O650" s="100" t="str">
        <f t="shared" si="167"/>
        <v/>
      </c>
      <c r="P650" s="100" t="e">
        <f t="shared" si="168"/>
        <v>#VALUE!</v>
      </c>
      <c r="Q650" s="11">
        <v>648</v>
      </c>
      <c r="R650" s="9" t="str">
        <f t="shared" si="163"/>
        <v/>
      </c>
    </row>
    <row r="651" spans="1:18" x14ac:dyDescent="0.25">
      <c r="A651" s="9">
        <f t="shared" si="164"/>
        <v>0</v>
      </c>
      <c r="B651" s="88">
        <f>IF(Sample5!K657&gt;0,Sample5!K657, )</f>
        <v>0</v>
      </c>
      <c r="C651" s="88" t="str">
        <f>IF(Sample5!L657&gt;0,Sample5!L657,"")</f>
        <v/>
      </c>
      <c r="D651" s="88">
        <f>IF(Sample5!M657&gt;0,Sample5!M657,)</f>
        <v>0</v>
      </c>
      <c r="E651" s="162" t="str">
        <f t="shared" si="155"/>
        <v/>
      </c>
      <c r="F651" s="162" t="str">
        <f t="shared" si="156"/>
        <v/>
      </c>
      <c r="G651" s="162" t="str">
        <f t="shared" si="157"/>
        <v/>
      </c>
      <c r="H651" s="162" t="str">
        <f t="shared" si="158"/>
        <v/>
      </c>
      <c r="I651" s="162" t="e">
        <f t="shared" si="159"/>
        <v>#VALUE!</v>
      </c>
      <c r="J651" s="162" t="e">
        <f t="shared" si="165"/>
        <v>#VALUE!</v>
      </c>
      <c r="K651" s="162" t="str">
        <f t="shared" si="160"/>
        <v/>
      </c>
      <c r="L651" s="59" t="str">
        <f t="shared" si="161"/>
        <v/>
      </c>
      <c r="M651" s="162" t="str">
        <f t="shared" si="166"/>
        <v/>
      </c>
      <c r="N651" s="99" t="str">
        <f t="shared" si="162"/>
        <v/>
      </c>
      <c r="O651" s="100" t="str">
        <f t="shared" si="167"/>
        <v/>
      </c>
      <c r="P651" s="100" t="e">
        <f t="shared" si="168"/>
        <v>#VALUE!</v>
      </c>
      <c r="Q651" s="11">
        <v>649</v>
      </c>
      <c r="R651" s="9" t="str">
        <f t="shared" si="163"/>
        <v/>
      </c>
    </row>
    <row r="652" spans="1:18" x14ac:dyDescent="0.25">
      <c r="A652" s="9">
        <f t="shared" si="164"/>
        <v>0</v>
      </c>
      <c r="B652" s="88">
        <f>IF(Sample5!K658&gt;0,Sample5!K658, )</f>
        <v>0</v>
      </c>
      <c r="C652" s="88" t="str">
        <f>IF(Sample5!L658&gt;0,Sample5!L658,"")</f>
        <v/>
      </c>
      <c r="D652" s="88">
        <f>IF(Sample5!M658&gt;0,Sample5!M658,)</f>
        <v>0</v>
      </c>
      <c r="E652" s="162" t="str">
        <f t="shared" si="155"/>
        <v/>
      </c>
      <c r="F652" s="162" t="str">
        <f t="shared" si="156"/>
        <v/>
      </c>
      <c r="G652" s="162" t="str">
        <f t="shared" si="157"/>
        <v/>
      </c>
      <c r="H652" s="162" t="str">
        <f t="shared" si="158"/>
        <v/>
      </c>
      <c r="I652" s="162" t="e">
        <f t="shared" si="159"/>
        <v>#VALUE!</v>
      </c>
      <c r="J652" s="162" t="e">
        <f t="shared" si="165"/>
        <v>#VALUE!</v>
      </c>
      <c r="K652" s="162" t="str">
        <f t="shared" si="160"/>
        <v/>
      </c>
      <c r="L652" s="59" t="str">
        <f t="shared" si="161"/>
        <v/>
      </c>
      <c r="M652" s="162" t="str">
        <f t="shared" si="166"/>
        <v/>
      </c>
      <c r="N652" s="99" t="str">
        <f t="shared" si="162"/>
        <v/>
      </c>
      <c r="O652" s="100" t="str">
        <f t="shared" si="167"/>
        <v/>
      </c>
      <c r="P652" s="100" t="e">
        <f t="shared" si="168"/>
        <v>#VALUE!</v>
      </c>
      <c r="Q652" s="11">
        <v>650</v>
      </c>
      <c r="R652" s="9" t="str">
        <f t="shared" si="163"/>
        <v/>
      </c>
    </row>
    <row r="653" spans="1:18" x14ac:dyDescent="0.25">
      <c r="A653" s="9">
        <f t="shared" si="164"/>
        <v>0</v>
      </c>
      <c r="B653" s="88">
        <f>IF(Sample5!K659&gt;0,Sample5!K659, )</f>
        <v>0</v>
      </c>
      <c r="C653" s="88" t="str">
        <f>IF(Sample5!L659&gt;0,Sample5!L659,"")</f>
        <v/>
      </c>
      <c r="D653" s="88">
        <f>IF(Sample5!M659&gt;0,Sample5!M659,)</f>
        <v>0</v>
      </c>
      <c r="E653" s="162" t="str">
        <f t="shared" si="155"/>
        <v/>
      </c>
      <c r="F653" s="162" t="str">
        <f t="shared" si="156"/>
        <v/>
      </c>
      <c r="G653" s="162" t="str">
        <f t="shared" si="157"/>
        <v/>
      </c>
      <c r="H653" s="162" t="str">
        <f t="shared" si="158"/>
        <v/>
      </c>
      <c r="I653" s="162" t="e">
        <f t="shared" si="159"/>
        <v>#VALUE!</v>
      </c>
      <c r="J653" s="162" t="e">
        <f t="shared" si="165"/>
        <v>#VALUE!</v>
      </c>
      <c r="K653" s="162" t="str">
        <f t="shared" si="160"/>
        <v/>
      </c>
      <c r="L653" s="59" t="str">
        <f t="shared" si="161"/>
        <v/>
      </c>
      <c r="M653" s="162" t="str">
        <f t="shared" si="166"/>
        <v/>
      </c>
      <c r="N653" s="99" t="str">
        <f t="shared" si="162"/>
        <v/>
      </c>
      <c r="O653" s="100" t="str">
        <f t="shared" si="167"/>
        <v/>
      </c>
      <c r="P653" s="100" t="e">
        <f t="shared" si="168"/>
        <v>#VALUE!</v>
      </c>
      <c r="Q653" s="11">
        <v>651</v>
      </c>
      <c r="R653" s="9" t="str">
        <f t="shared" si="163"/>
        <v/>
      </c>
    </row>
    <row r="654" spans="1:18" x14ac:dyDescent="0.25">
      <c r="A654" s="9">
        <f t="shared" si="164"/>
        <v>0</v>
      </c>
      <c r="B654" s="88">
        <f>IF(Sample5!K660&gt;0,Sample5!K660, )</f>
        <v>0</v>
      </c>
      <c r="C654" s="88" t="str">
        <f>IF(Sample5!L660&gt;0,Sample5!L660,"")</f>
        <v/>
      </c>
      <c r="D654" s="88">
        <f>IF(Sample5!M660&gt;0,Sample5!M660,)</f>
        <v>0</v>
      </c>
      <c r="E654" s="162" t="str">
        <f t="shared" si="155"/>
        <v/>
      </c>
      <c r="F654" s="162" t="str">
        <f t="shared" si="156"/>
        <v/>
      </c>
      <c r="G654" s="162" t="str">
        <f t="shared" si="157"/>
        <v/>
      </c>
      <c r="H654" s="162" t="str">
        <f t="shared" si="158"/>
        <v/>
      </c>
      <c r="I654" s="162" t="e">
        <f t="shared" si="159"/>
        <v>#VALUE!</v>
      </c>
      <c r="J654" s="162" t="e">
        <f t="shared" si="165"/>
        <v>#VALUE!</v>
      </c>
      <c r="K654" s="162" t="str">
        <f t="shared" si="160"/>
        <v/>
      </c>
      <c r="L654" s="59" t="str">
        <f t="shared" si="161"/>
        <v/>
      </c>
      <c r="M654" s="162" t="str">
        <f t="shared" si="166"/>
        <v/>
      </c>
      <c r="N654" s="99" t="str">
        <f t="shared" si="162"/>
        <v/>
      </c>
      <c r="O654" s="100" t="str">
        <f t="shared" si="167"/>
        <v/>
      </c>
      <c r="P654" s="100" t="e">
        <f t="shared" si="168"/>
        <v>#VALUE!</v>
      </c>
      <c r="Q654" s="11">
        <v>652</v>
      </c>
      <c r="R654" s="9" t="str">
        <f t="shared" si="163"/>
        <v/>
      </c>
    </row>
    <row r="655" spans="1:18" x14ac:dyDescent="0.25">
      <c r="A655" s="9">
        <f t="shared" si="164"/>
        <v>0</v>
      </c>
      <c r="B655" s="88">
        <f>IF(Sample5!K661&gt;0,Sample5!K661, )</f>
        <v>0</v>
      </c>
      <c r="C655" s="88" t="str">
        <f>IF(Sample5!L661&gt;0,Sample5!L661,"")</f>
        <v/>
      </c>
      <c r="D655" s="88">
        <f>IF(Sample5!M661&gt;0,Sample5!M661,)</f>
        <v>0</v>
      </c>
      <c r="E655" s="162" t="str">
        <f t="shared" si="155"/>
        <v/>
      </c>
      <c r="F655" s="162" t="str">
        <f t="shared" si="156"/>
        <v/>
      </c>
      <c r="G655" s="162" t="str">
        <f t="shared" si="157"/>
        <v/>
      </c>
      <c r="H655" s="162" t="str">
        <f t="shared" si="158"/>
        <v/>
      </c>
      <c r="I655" s="162" t="e">
        <f t="shared" si="159"/>
        <v>#VALUE!</v>
      </c>
      <c r="J655" s="162" t="e">
        <f t="shared" si="165"/>
        <v>#VALUE!</v>
      </c>
      <c r="K655" s="162" t="str">
        <f t="shared" si="160"/>
        <v/>
      </c>
      <c r="L655" s="59" t="str">
        <f t="shared" si="161"/>
        <v/>
      </c>
      <c r="M655" s="162" t="str">
        <f t="shared" si="166"/>
        <v/>
      </c>
      <c r="N655" s="99" t="str">
        <f t="shared" si="162"/>
        <v/>
      </c>
      <c r="O655" s="100" t="str">
        <f t="shared" si="167"/>
        <v/>
      </c>
      <c r="P655" s="100" t="e">
        <f t="shared" si="168"/>
        <v>#VALUE!</v>
      </c>
      <c r="Q655" s="11">
        <v>653</v>
      </c>
      <c r="R655" s="9" t="str">
        <f t="shared" si="163"/>
        <v/>
      </c>
    </row>
    <row r="656" spans="1:18" x14ac:dyDescent="0.25">
      <c r="A656" s="9">
        <f t="shared" si="164"/>
        <v>0</v>
      </c>
      <c r="B656" s="88">
        <f>IF(Sample5!K662&gt;0,Sample5!K662, )</f>
        <v>0</v>
      </c>
      <c r="C656" s="88" t="str">
        <f>IF(Sample5!L662&gt;0,Sample5!L662,"")</f>
        <v/>
      </c>
      <c r="D656" s="88">
        <f>IF(Sample5!M662&gt;0,Sample5!M662,)</f>
        <v>0</v>
      </c>
      <c r="E656" s="162" t="str">
        <f t="shared" si="155"/>
        <v/>
      </c>
      <c r="F656" s="162" t="str">
        <f t="shared" si="156"/>
        <v/>
      </c>
      <c r="G656" s="162" t="str">
        <f t="shared" si="157"/>
        <v/>
      </c>
      <c r="H656" s="162" t="str">
        <f t="shared" si="158"/>
        <v/>
      </c>
      <c r="I656" s="162" t="e">
        <f t="shared" si="159"/>
        <v>#VALUE!</v>
      </c>
      <c r="J656" s="162" t="e">
        <f t="shared" si="165"/>
        <v>#VALUE!</v>
      </c>
      <c r="K656" s="162" t="str">
        <f t="shared" si="160"/>
        <v/>
      </c>
      <c r="L656" s="59" t="str">
        <f t="shared" si="161"/>
        <v/>
      </c>
      <c r="M656" s="162" t="str">
        <f t="shared" si="166"/>
        <v/>
      </c>
      <c r="N656" s="99" t="str">
        <f t="shared" si="162"/>
        <v/>
      </c>
      <c r="O656" s="100" t="str">
        <f t="shared" si="167"/>
        <v/>
      </c>
      <c r="P656" s="100" t="e">
        <f t="shared" si="168"/>
        <v>#VALUE!</v>
      </c>
      <c r="Q656" s="11">
        <v>654</v>
      </c>
      <c r="R656" s="9" t="str">
        <f t="shared" si="163"/>
        <v/>
      </c>
    </row>
    <row r="657" spans="1:18" x14ac:dyDescent="0.25">
      <c r="A657" s="9">
        <f t="shared" si="164"/>
        <v>0</v>
      </c>
      <c r="B657" s="88">
        <f>IF(Sample5!K663&gt;0,Sample5!K663, )</f>
        <v>0</v>
      </c>
      <c r="C657" s="88" t="str">
        <f>IF(Sample5!L663&gt;0,Sample5!L663,"")</f>
        <v/>
      </c>
      <c r="D657" s="88">
        <f>IF(Sample5!M663&gt;0,Sample5!M663,)</f>
        <v>0</v>
      </c>
      <c r="E657" s="162" t="str">
        <f t="shared" si="155"/>
        <v/>
      </c>
      <c r="F657" s="162" t="str">
        <f t="shared" si="156"/>
        <v/>
      </c>
      <c r="G657" s="162" t="str">
        <f t="shared" si="157"/>
        <v/>
      </c>
      <c r="H657" s="162" t="str">
        <f t="shared" si="158"/>
        <v/>
      </c>
      <c r="I657" s="162" t="e">
        <f t="shared" si="159"/>
        <v>#VALUE!</v>
      </c>
      <c r="J657" s="162" t="e">
        <f t="shared" si="165"/>
        <v>#VALUE!</v>
      </c>
      <c r="K657" s="162" t="str">
        <f t="shared" si="160"/>
        <v/>
      </c>
      <c r="L657" s="59" t="str">
        <f t="shared" si="161"/>
        <v/>
      </c>
      <c r="M657" s="162" t="str">
        <f t="shared" si="166"/>
        <v/>
      </c>
      <c r="N657" s="99" t="str">
        <f t="shared" si="162"/>
        <v/>
      </c>
      <c r="O657" s="100" t="str">
        <f t="shared" si="167"/>
        <v/>
      </c>
      <c r="P657" s="100" t="e">
        <f t="shared" si="168"/>
        <v>#VALUE!</v>
      </c>
      <c r="Q657" s="11">
        <v>655</v>
      </c>
      <c r="R657" s="9" t="str">
        <f t="shared" si="163"/>
        <v/>
      </c>
    </row>
    <row r="658" spans="1:18" x14ac:dyDescent="0.25">
      <c r="A658" s="9">
        <f t="shared" si="164"/>
        <v>0</v>
      </c>
      <c r="B658" s="88">
        <f>IF(Sample5!K664&gt;0,Sample5!K664, )</f>
        <v>0</v>
      </c>
      <c r="C658" s="88" t="str">
        <f>IF(Sample5!L664&gt;0,Sample5!L664,"")</f>
        <v/>
      </c>
      <c r="D658" s="88">
        <f>IF(Sample5!M664&gt;0,Sample5!M664,)</f>
        <v>0</v>
      </c>
      <c r="E658" s="162" t="str">
        <f t="shared" si="155"/>
        <v/>
      </c>
      <c r="F658" s="162" t="str">
        <f t="shared" si="156"/>
        <v/>
      </c>
      <c r="G658" s="162" t="str">
        <f t="shared" si="157"/>
        <v/>
      </c>
      <c r="H658" s="162" t="str">
        <f t="shared" si="158"/>
        <v/>
      </c>
      <c r="I658" s="162" t="e">
        <f t="shared" si="159"/>
        <v>#VALUE!</v>
      </c>
      <c r="J658" s="162" t="e">
        <f t="shared" si="165"/>
        <v>#VALUE!</v>
      </c>
      <c r="K658" s="162" t="str">
        <f t="shared" si="160"/>
        <v/>
      </c>
      <c r="L658" s="59" t="str">
        <f t="shared" si="161"/>
        <v/>
      </c>
      <c r="M658" s="162" t="str">
        <f t="shared" si="166"/>
        <v/>
      </c>
      <c r="N658" s="99" t="str">
        <f t="shared" si="162"/>
        <v/>
      </c>
      <c r="O658" s="100" t="str">
        <f t="shared" si="167"/>
        <v/>
      </c>
      <c r="P658" s="100" t="e">
        <f t="shared" si="168"/>
        <v>#VALUE!</v>
      </c>
      <c r="Q658" s="11">
        <v>656</v>
      </c>
      <c r="R658" s="9" t="str">
        <f t="shared" si="163"/>
        <v/>
      </c>
    </row>
    <row r="659" spans="1:18" x14ac:dyDescent="0.25">
      <c r="A659" s="9">
        <f t="shared" si="164"/>
        <v>0</v>
      </c>
      <c r="B659" s="88">
        <f>IF(Sample5!K665&gt;0,Sample5!K665, )</f>
        <v>0</v>
      </c>
      <c r="C659" s="88" t="str">
        <f>IF(Sample5!L665&gt;0,Sample5!L665,"")</f>
        <v/>
      </c>
      <c r="D659" s="88">
        <f>IF(Sample5!M665&gt;0,Sample5!M665,)</f>
        <v>0</v>
      </c>
      <c r="E659" s="162" t="str">
        <f t="shared" si="155"/>
        <v/>
      </c>
      <c r="F659" s="162" t="str">
        <f t="shared" si="156"/>
        <v/>
      </c>
      <c r="G659" s="162" t="str">
        <f t="shared" si="157"/>
        <v/>
      </c>
      <c r="H659" s="162" t="str">
        <f t="shared" si="158"/>
        <v/>
      </c>
      <c r="I659" s="162" t="e">
        <f t="shared" si="159"/>
        <v>#VALUE!</v>
      </c>
      <c r="J659" s="162" t="e">
        <f t="shared" si="165"/>
        <v>#VALUE!</v>
      </c>
      <c r="K659" s="162" t="str">
        <f t="shared" si="160"/>
        <v/>
      </c>
      <c r="L659" s="59" t="str">
        <f t="shared" si="161"/>
        <v/>
      </c>
      <c r="M659" s="162" t="str">
        <f t="shared" si="166"/>
        <v/>
      </c>
      <c r="N659" s="99" t="str">
        <f t="shared" si="162"/>
        <v/>
      </c>
      <c r="O659" s="100" t="str">
        <f t="shared" si="167"/>
        <v/>
      </c>
      <c r="P659" s="100" t="e">
        <f t="shared" si="168"/>
        <v>#VALUE!</v>
      </c>
      <c r="Q659" s="11">
        <v>657</v>
      </c>
      <c r="R659" s="9" t="str">
        <f t="shared" si="163"/>
        <v/>
      </c>
    </row>
    <row r="660" spans="1:18" x14ac:dyDescent="0.25">
      <c r="A660" s="9">
        <f t="shared" si="164"/>
        <v>0</v>
      </c>
      <c r="B660" s="88">
        <f>IF(Sample5!K666&gt;0,Sample5!K666, )</f>
        <v>0</v>
      </c>
      <c r="C660" s="88" t="str">
        <f>IF(Sample5!L666&gt;0,Sample5!L666,"")</f>
        <v/>
      </c>
      <c r="D660" s="88">
        <f>IF(Sample5!M666&gt;0,Sample5!M666,)</f>
        <v>0</v>
      </c>
      <c r="E660" s="162" t="str">
        <f t="shared" si="155"/>
        <v/>
      </c>
      <c r="F660" s="162" t="str">
        <f t="shared" si="156"/>
        <v/>
      </c>
      <c r="G660" s="162" t="str">
        <f t="shared" si="157"/>
        <v/>
      </c>
      <c r="H660" s="162" t="str">
        <f t="shared" si="158"/>
        <v/>
      </c>
      <c r="I660" s="162" t="e">
        <f t="shared" si="159"/>
        <v>#VALUE!</v>
      </c>
      <c r="J660" s="162" t="e">
        <f t="shared" si="165"/>
        <v>#VALUE!</v>
      </c>
      <c r="K660" s="162" t="str">
        <f t="shared" si="160"/>
        <v/>
      </c>
      <c r="L660" s="59" t="str">
        <f t="shared" si="161"/>
        <v/>
      </c>
      <c r="M660" s="162" t="str">
        <f t="shared" si="166"/>
        <v/>
      </c>
      <c r="N660" s="99" t="str">
        <f t="shared" si="162"/>
        <v/>
      </c>
      <c r="O660" s="100" t="str">
        <f t="shared" si="167"/>
        <v/>
      </c>
      <c r="P660" s="100" t="e">
        <f t="shared" si="168"/>
        <v>#VALUE!</v>
      </c>
      <c r="Q660" s="11">
        <v>658</v>
      </c>
      <c r="R660" s="9" t="str">
        <f t="shared" si="163"/>
        <v/>
      </c>
    </row>
    <row r="661" spans="1:18" x14ac:dyDescent="0.25">
      <c r="A661" s="9">
        <f t="shared" si="164"/>
        <v>0</v>
      </c>
      <c r="B661" s="88">
        <f>IF(Sample5!K667&gt;0,Sample5!K667, )</f>
        <v>0</v>
      </c>
      <c r="C661" s="88" t="str">
        <f>IF(Sample5!L667&gt;0,Sample5!L667,"")</f>
        <v/>
      </c>
      <c r="D661" s="88">
        <f>IF(Sample5!M667&gt;0,Sample5!M667,)</f>
        <v>0</v>
      </c>
      <c r="E661" s="162" t="str">
        <f t="shared" si="155"/>
        <v/>
      </c>
      <c r="F661" s="162" t="str">
        <f t="shared" si="156"/>
        <v/>
      </c>
      <c r="G661" s="162" t="str">
        <f t="shared" si="157"/>
        <v/>
      </c>
      <c r="H661" s="162" t="str">
        <f t="shared" si="158"/>
        <v/>
      </c>
      <c r="I661" s="162" t="e">
        <f t="shared" si="159"/>
        <v>#VALUE!</v>
      </c>
      <c r="J661" s="162" t="e">
        <f t="shared" si="165"/>
        <v>#VALUE!</v>
      </c>
      <c r="K661" s="162" t="str">
        <f t="shared" si="160"/>
        <v/>
      </c>
      <c r="L661" s="59" t="str">
        <f t="shared" si="161"/>
        <v/>
      </c>
      <c r="M661" s="162" t="str">
        <f t="shared" si="166"/>
        <v/>
      </c>
      <c r="N661" s="99" t="str">
        <f t="shared" si="162"/>
        <v/>
      </c>
      <c r="O661" s="100" t="str">
        <f t="shared" si="167"/>
        <v/>
      </c>
      <c r="P661" s="100" t="e">
        <f t="shared" si="168"/>
        <v>#VALUE!</v>
      </c>
      <c r="Q661" s="11">
        <v>659</v>
      </c>
      <c r="R661" s="9" t="str">
        <f t="shared" si="163"/>
        <v/>
      </c>
    </row>
    <row r="662" spans="1:18" x14ac:dyDescent="0.25">
      <c r="A662" s="9">
        <f t="shared" si="164"/>
        <v>0</v>
      </c>
      <c r="B662" s="88">
        <f>IF(Sample5!K668&gt;0,Sample5!K668, )</f>
        <v>0</v>
      </c>
      <c r="C662" s="88" t="str">
        <f>IF(Sample5!L668&gt;0,Sample5!L668,"")</f>
        <v/>
      </c>
      <c r="D662" s="88">
        <f>IF(Sample5!M668&gt;0,Sample5!M668,)</f>
        <v>0</v>
      </c>
      <c r="E662" s="162" t="str">
        <f t="shared" si="155"/>
        <v/>
      </c>
      <c r="F662" s="162" t="str">
        <f t="shared" si="156"/>
        <v/>
      </c>
      <c r="G662" s="162" t="str">
        <f t="shared" si="157"/>
        <v/>
      </c>
      <c r="H662" s="162" t="str">
        <f t="shared" si="158"/>
        <v/>
      </c>
      <c r="I662" s="162" t="e">
        <f t="shared" si="159"/>
        <v>#VALUE!</v>
      </c>
      <c r="J662" s="162" t="e">
        <f t="shared" si="165"/>
        <v>#VALUE!</v>
      </c>
      <c r="K662" s="162" t="str">
        <f t="shared" si="160"/>
        <v/>
      </c>
      <c r="L662" s="59" t="str">
        <f t="shared" si="161"/>
        <v/>
      </c>
      <c r="M662" s="162" t="str">
        <f t="shared" si="166"/>
        <v/>
      </c>
      <c r="N662" s="99" t="str">
        <f t="shared" si="162"/>
        <v/>
      </c>
      <c r="O662" s="100" t="str">
        <f t="shared" si="167"/>
        <v/>
      </c>
      <c r="P662" s="100" t="e">
        <f t="shared" si="168"/>
        <v>#VALUE!</v>
      </c>
      <c r="Q662" s="11">
        <v>660</v>
      </c>
      <c r="R662" s="9" t="str">
        <f t="shared" si="163"/>
        <v/>
      </c>
    </row>
    <row r="663" spans="1:18" x14ac:dyDescent="0.25">
      <c r="A663" s="9">
        <f t="shared" si="164"/>
        <v>0</v>
      </c>
      <c r="B663" s="88">
        <f>IF(Sample5!K669&gt;0,Sample5!K669, )</f>
        <v>0</v>
      </c>
      <c r="C663" s="88" t="str">
        <f>IF(Sample5!L669&gt;0,Sample5!L669,"")</f>
        <v/>
      </c>
      <c r="D663" s="88">
        <f>IF(Sample5!M669&gt;0,Sample5!M669,)</f>
        <v>0</v>
      </c>
      <c r="E663" s="162" t="str">
        <f t="shared" si="155"/>
        <v/>
      </c>
      <c r="F663" s="162" t="str">
        <f t="shared" si="156"/>
        <v/>
      </c>
      <c r="G663" s="162" t="str">
        <f t="shared" si="157"/>
        <v/>
      </c>
      <c r="H663" s="162" t="str">
        <f t="shared" si="158"/>
        <v/>
      </c>
      <c r="I663" s="162" t="e">
        <f t="shared" si="159"/>
        <v>#VALUE!</v>
      </c>
      <c r="J663" s="162" t="e">
        <f t="shared" si="165"/>
        <v>#VALUE!</v>
      </c>
      <c r="K663" s="162" t="str">
        <f t="shared" si="160"/>
        <v/>
      </c>
      <c r="L663" s="59" t="str">
        <f t="shared" si="161"/>
        <v/>
      </c>
      <c r="M663" s="162" t="str">
        <f t="shared" si="166"/>
        <v/>
      </c>
      <c r="N663" s="99" t="str">
        <f t="shared" si="162"/>
        <v/>
      </c>
      <c r="O663" s="100" t="str">
        <f t="shared" si="167"/>
        <v/>
      </c>
      <c r="P663" s="100" t="e">
        <f t="shared" si="168"/>
        <v>#VALUE!</v>
      </c>
      <c r="Q663" s="11">
        <v>661</v>
      </c>
      <c r="R663" s="9" t="str">
        <f t="shared" si="163"/>
        <v/>
      </c>
    </row>
    <row r="664" spans="1:18" x14ac:dyDescent="0.25">
      <c r="A664" s="9">
        <f t="shared" si="164"/>
        <v>0</v>
      </c>
      <c r="B664" s="88">
        <f>IF(Sample5!K670&gt;0,Sample5!K670, )</f>
        <v>0</v>
      </c>
      <c r="C664" s="88" t="str">
        <f>IF(Sample5!L670&gt;0,Sample5!L670,"")</f>
        <v/>
      </c>
      <c r="D664" s="88">
        <f>IF(Sample5!M670&gt;0,Sample5!M670,)</f>
        <v>0</v>
      </c>
      <c r="E664" s="162" t="str">
        <f t="shared" si="155"/>
        <v/>
      </c>
      <c r="F664" s="162" t="str">
        <f t="shared" si="156"/>
        <v/>
      </c>
      <c r="G664" s="162" t="str">
        <f t="shared" si="157"/>
        <v/>
      </c>
      <c r="H664" s="162" t="str">
        <f t="shared" si="158"/>
        <v/>
      </c>
      <c r="I664" s="162" t="e">
        <f t="shared" si="159"/>
        <v>#VALUE!</v>
      </c>
      <c r="J664" s="162" t="e">
        <f t="shared" si="165"/>
        <v>#VALUE!</v>
      </c>
      <c r="K664" s="162" t="str">
        <f t="shared" si="160"/>
        <v/>
      </c>
      <c r="L664" s="59" t="str">
        <f t="shared" si="161"/>
        <v/>
      </c>
      <c r="M664" s="162" t="str">
        <f t="shared" si="166"/>
        <v/>
      </c>
      <c r="N664" s="99" t="str">
        <f t="shared" si="162"/>
        <v/>
      </c>
      <c r="O664" s="100" t="str">
        <f t="shared" si="167"/>
        <v/>
      </c>
      <c r="P664" s="100" t="e">
        <f t="shared" si="168"/>
        <v>#VALUE!</v>
      </c>
      <c r="Q664" s="11">
        <v>662</v>
      </c>
      <c r="R664" s="9" t="str">
        <f t="shared" si="163"/>
        <v/>
      </c>
    </row>
    <row r="665" spans="1:18" x14ac:dyDescent="0.25">
      <c r="A665" s="9">
        <f t="shared" si="164"/>
        <v>0</v>
      </c>
      <c r="B665" s="88">
        <f>IF(Sample5!K671&gt;0,Sample5!K671, )</f>
        <v>0</v>
      </c>
      <c r="C665" s="88" t="str">
        <f>IF(Sample5!L671&gt;0,Sample5!L671,"")</f>
        <v/>
      </c>
      <c r="D665" s="88">
        <f>IF(Sample5!M671&gt;0,Sample5!M671,)</f>
        <v>0</v>
      </c>
      <c r="E665" s="162" t="str">
        <f t="shared" si="155"/>
        <v/>
      </c>
      <c r="F665" s="162" t="str">
        <f t="shared" si="156"/>
        <v/>
      </c>
      <c r="G665" s="162" t="str">
        <f t="shared" si="157"/>
        <v/>
      </c>
      <c r="H665" s="162" t="str">
        <f t="shared" si="158"/>
        <v/>
      </c>
      <c r="I665" s="162" t="e">
        <f t="shared" si="159"/>
        <v>#VALUE!</v>
      </c>
      <c r="J665" s="162" t="e">
        <f t="shared" si="165"/>
        <v>#VALUE!</v>
      </c>
      <c r="K665" s="162" t="str">
        <f t="shared" si="160"/>
        <v/>
      </c>
      <c r="L665" s="59" t="str">
        <f t="shared" si="161"/>
        <v/>
      </c>
      <c r="M665" s="162" t="str">
        <f t="shared" si="166"/>
        <v/>
      </c>
      <c r="N665" s="99" t="str">
        <f t="shared" si="162"/>
        <v/>
      </c>
      <c r="O665" s="100" t="str">
        <f t="shared" si="167"/>
        <v/>
      </c>
      <c r="P665" s="100" t="e">
        <f t="shared" si="168"/>
        <v>#VALUE!</v>
      </c>
      <c r="Q665" s="11">
        <v>663</v>
      </c>
      <c r="R665" s="9" t="str">
        <f t="shared" si="163"/>
        <v/>
      </c>
    </row>
    <row r="666" spans="1:18" x14ac:dyDescent="0.25">
      <c r="A666" s="9">
        <f t="shared" si="164"/>
        <v>0</v>
      </c>
      <c r="B666" s="88">
        <f>IF(Sample5!K672&gt;0,Sample5!K672, )</f>
        <v>0</v>
      </c>
      <c r="C666" s="88" t="str">
        <f>IF(Sample5!L672&gt;0,Sample5!L672,"")</f>
        <v/>
      </c>
      <c r="D666" s="88">
        <f>IF(Sample5!M672&gt;0,Sample5!M672,)</f>
        <v>0</v>
      </c>
      <c r="E666" s="162" t="str">
        <f t="shared" si="155"/>
        <v/>
      </c>
      <c r="F666" s="162" t="str">
        <f t="shared" si="156"/>
        <v/>
      </c>
      <c r="G666" s="162" t="str">
        <f t="shared" si="157"/>
        <v/>
      </c>
      <c r="H666" s="162" t="str">
        <f t="shared" si="158"/>
        <v/>
      </c>
      <c r="I666" s="162" t="e">
        <f t="shared" si="159"/>
        <v>#VALUE!</v>
      </c>
      <c r="J666" s="162" t="e">
        <f t="shared" si="165"/>
        <v>#VALUE!</v>
      </c>
      <c r="K666" s="162" t="str">
        <f t="shared" si="160"/>
        <v/>
      </c>
      <c r="L666" s="59" t="str">
        <f t="shared" si="161"/>
        <v/>
      </c>
      <c r="M666" s="162" t="str">
        <f t="shared" si="166"/>
        <v/>
      </c>
      <c r="N666" s="99" t="str">
        <f t="shared" si="162"/>
        <v/>
      </c>
      <c r="O666" s="100" t="str">
        <f t="shared" si="167"/>
        <v/>
      </c>
      <c r="P666" s="100" t="e">
        <f t="shared" si="168"/>
        <v>#VALUE!</v>
      </c>
      <c r="Q666" s="11">
        <v>664</v>
      </c>
      <c r="R666" s="9" t="str">
        <f t="shared" si="163"/>
        <v/>
      </c>
    </row>
    <row r="667" spans="1:18" x14ac:dyDescent="0.25">
      <c r="A667" s="9">
        <f t="shared" si="164"/>
        <v>0</v>
      </c>
      <c r="B667" s="88">
        <f>IF(Sample5!K673&gt;0,Sample5!K673, )</f>
        <v>0</v>
      </c>
      <c r="C667" s="88" t="str">
        <f>IF(Sample5!L673&gt;0,Sample5!L673,"")</f>
        <v/>
      </c>
      <c r="D667" s="88">
        <f>IF(Sample5!M673&gt;0,Sample5!M673,)</f>
        <v>0</v>
      </c>
      <c r="E667" s="162" t="str">
        <f t="shared" si="155"/>
        <v/>
      </c>
      <c r="F667" s="162" t="str">
        <f t="shared" si="156"/>
        <v/>
      </c>
      <c r="G667" s="162" t="str">
        <f t="shared" si="157"/>
        <v/>
      </c>
      <c r="H667" s="162" t="str">
        <f t="shared" si="158"/>
        <v/>
      </c>
      <c r="I667" s="162" t="e">
        <f t="shared" si="159"/>
        <v>#VALUE!</v>
      </c>
      <c r="J667" s="162" t="e">
        <f t="shared" si="165"/>
        <v>#VALUE!</v>
      </c>
      <c r="K667" s="162" t="str">
        <f t="shared" si="160"/>
        <v/>
      </c>
      <c r="L667" s="59" t="str">
        <f t="shared" si="161"/>
        <v/>
      </c>
      <c r="M667" s="162" t="str">
        <f t="shared" si="166"/>
        <v/>
      </c>
      <c r="N667" s="99" t="str">
        <f t="shared" si="162"/>
        <v/>
      </c>
      <c r="O667" s="100" t="str">
        <f t="shared" si="167"/>
        <v/>
      </c>
      <c r="P667" s="100" t="e">
        <f t="shared" si="168"/>
        <v>#VALUE!</v>
      </c>
      <c r="Q667" s="11">
        <v>665</v>
      </c>
      <c r="R667" s="9" t="str">
        <f t="shared" si="163"/>
        <v/>
      </c>
    </row>
    <row r="668" spans="1:18" x14ac:dyDescent="0.25">
      <c r="A668" s="9">
        <f t="shared" si="164"/>
        <v>0</v>
      </c>
      <c r="B668" s="88">
        <f>IF(Sample5!K674&gt;0,Sample5!K674, )</f>
        <v>0</v>
      </c>
      <c r="C668" s="88" t="str">
        <f>IF(Sample5!L674&gt;0,Sample5!L674,"")</f>
        <v/>
      </c>
      <c r="D668" s="88">
        <f>IF(Sample5!M674&gt;0,Sample5!M674,)</f>
        <v>0</v>
      </c>
      <c r="E668" s="162" t="str">
        <f t="shared" si="155"/>
        <v/>
      </c>
      <c r="F668" s="162" t="str">
        <f t="shared" si="156"/>
        <v/>
      </c>
      <c r="G668" s="162" t="str">
        <f t="shared" si="157"/>
        <v/>
      </c>
      <c r="H668" s="162" t="str">
        <f t="shared" si="158"/>
        <v/>
      </c>
      <c r="I668" s="162" t="e">
        <f t="shared" si="159"/>
        <v>#VALUE!</v>
      </c>
      <c r="J668" s="162" t="e">
        <f t="shared" si="165"/>
        <v>#VALUE!</v>
      </c>
      <c r="K668" s="162" t="str">
        <f t="shared" si="160"/>
        <v/>
      </c>
      <c r="L668" s="59" t="str">
        <f t="shared" si="161"/>
        <v/>
      </c>
      <c r="M668" s="162" t="str">
        <f t="shared" si="166"/>
        <v/>
      </c>
      <c r="N668" s="99" t="str">
        <f t="shared" si="162"/>
        <v/>
      </c>
      <c r="O668" s="100" t="str">
        <f t="shared" si="167"/>
        <v/>
      </c>
      <c r="P668" s="100" t="e">
        <f t="shared" si="168"/>
        <v>#VALUE!</v>
      </c>
      <c r="Q668" s="11">
        <v>666</v>
      </c>
      <c r="R668" s="9" t="str">
        <f t="shared" si="163"/>
        <v/>
      </c>
    </row>
    <row r="669" spans="1:18" x14ac:dyDescent="0.25">
      <c r="A669" s="9">
        <f t="shared" si="164"/>
        <v>0</v>
      </c>
      <c r="B669" s="88">
        <f>IF(Sample5!K675&gt;0,Sample5!K675, )</f>
        <v>0</v>
      </c>
      <c r="C669" s="88" t="str">
        <f>IF(Sample5!L675&gt;0,Sample5!L675,"")</f>
        <v/>
      </c>
      <c r="D669" s="88">
        <f>IF(Sample5!M675&gt;0,Sample5!M675,)</f>
        <v>0</v>
      </c>
      <c r="E669" s="162" t="str">
        <f t="shared" si="155"/>
        <v/>
      </c>
      <c r="F669" s="162" t="str">
        <f t="shared" si="156"/>
        <v/>
      </c>
      <c r="G669" s="162" t="str">
        <f t="shared" si="157"/>
        <v/>
      </c>
      <c r="H669" s="162" t="str">
        <f t="shared" si="158"/>
        <v/>
      </c>
      <c r="I669" s="162" t="e">
        <f t="shared" si="159"/>
        <v>#VALUE!</v>
      </c>
      <c r="J669" s="162" t="e">
        <f t="shared" si="165"/>
        <v>#VALUE!</v>
      </c>
      <c r="K669" s="162" t="str">
        <f t="shared" si="160"/>
        <v/>
      </c>
      <c r="L669" s="59" t="str">
        <f t="shared" si="161"/>
        <v/>
      </c>
      <c r="M669" s="162" t="str">
        <f t="shared" si="166"/>
        <v/>
      </c>
      <c r="N669" s="99" t="str">
        <f t="shared" si="162"/>
        <v/>
      </c>
      <c r="O669" s="100" t="str">
        <f t="shared" si="167"/>
        <v/>
      </c>
      <c r="P669" s="100" t="e">
        <f t="shared" si="168"/>
        <v>#VALUE!</v>
      </c>
      <c r="Q669" s="11">
        <v>667</v>
      </c>
      <c r="R669" s="9" t="str">
        <f t="shared" si="163"/>
        <v/>
      </c>
    </row>
    <row r="670" spans="1:18" x14ac:dyDescent="0.25">
      <c r="A670" s="9">
        <f t="shared" si="164"/>
        <v>0</v>
      </c>
      <c r="B670" s="88">
        <f>IF(Sample5!K676&gt;0,Sample5!K676, )</f>
        <v>0</v>
      </c>
      <c r="C670" s="88" t="str">
        <f>IF(Sample5!L676&gt;0,Sample5!L676,"")</f>
        <v/>
      </c>
      <c r="D670" s="88">
        <f>IF(Sample5!M676&gt;0,Sample5!M676,)</f>
        <v>0</v>
      </c>
      <c r="E670" s="162" t="str">
        <f t="shared" si="155"/>
        <v/>
      </c>
      <c r="F670" s="162" t="str">
        <f t="shared" si="156"/>
        <v/>
      </c>
      <c r="G670" s="162" t="str">
        <f t="shared" si="157"/>
        <v/>
      </c>
      <c r="H670" s="162" t="str">
        <f t="shared" si="158"/>
        <v/>
      </c>
      <c r="I670" s="162" t="e">
        <f t="shared" si="159"/>
        <v>#VALUE!</v>
      </c>
      <c r="J670" s="162" t="e">
        <f t="shared" si="165"/>
        <v>#VALUE!</v>
      </c>
      <c r="K670" s="162" t="str">
        <f t="shared" si="160"/>
        <v/>
      </c>
      <c r="L670" s="59" t="str">
        <f t="shared" si="161"/>
        <v/>
      </c>
      <c r="M670" s="162" t="str">
        <f t="shared" si="166"/>
        <v/>
      </c>
      <c r="N670" s="99" t="str">
        <f t="shared" si="162"/>
        <v/>
      </c>
      <c r="O670" s="100" t="str">
        <f t="shared" si="167"/>
        <v/>
      </c>
      <c r="P670" s="100" t="e">
        <f t="shared" si="168"/>
        <v>#VALUE!</v>
      </c>
      <c r="Q670" s="11">
        <v>668</v>
      </c>
      <c r="R670" s="9" t="str">
        <f t="shared" si="163"/>
        <v/>
      </c>
    </row>
    <row r="671" spans="1:18" x14ac:dyDescent="0.25">
      <c r="A671" s="9">
        <f t="shared" si="164"/>
        <v>0</v>
      </c>
      <c r="B671" s="88">
        <f>IF(Sample5!K677&gt;0,Sample5!K677, )</f>
        <v>0</v>
      </c>
      <c r="C671" s="88" t="str">
        <f>IF(Sample5!L677&gt;0,Sample5!L677,"")</f>
        <v/>
      </c>
      <c r="D671" s="88">
        <f>IF(Sample5!M677&gt;0,Sample5!M677,)</f>
        <v>0</v>
      </c>
      <c r="E671" s="162" t="str">
        <f t="shared" si="155"/>
        <v/>
      </c>
      <c r="F671" s="162" t="str">
        <f t="shared" si="156"/>
        <v/>
      </c>
      <c r="G671" s="162" t="str">
        <f t="shared" si="157"/>
        <v/>
      </c>
      <c r="H671" s="162" t="str">
        <f t="shared" si="158"/>
        <v/>
      </c>
      <c r="I671" s="162" t="e">
        <f t="shared" si="159"/>
        <v>#VALUE!</v>
      </c>
      <c r="J671" s="162" t="e">
        <f t="shared" si="165"/>
        <v>#VALUE!</v>
      </c>
      <c r="K671" s="162" t="str">
        <f t="shared" si="160"/>
        <v/>
      </c>
      <c r="L671" s="59" t="str">
        <f t="shared" si="161"/>
        <v/>
      </c>
      <c r="M671" s="162" t="str">
        <f t="shared" si="166"/>
        <v/>
      </c>
      <c r="N671" s="99" t="str">
        <f t="shared" si="162"/>
        <v/>
      </c>
      <c r="O671" s="100" t="str">
        <f t="shared" si="167"/>
        <v/>
      </c>
      <c r="P671" s="100" t="e">
        <f t="shared" si="168"/>
        <v>#VALUE!</v>
      </c>
      <c r="Q671" s="11">
        <v>669</v>
      </c>
      <c r="R671" s="9" t="str">
        <f t="shared" si="163"/>
        <v/>
      </c>
    </row>
    <row r="672" spans="1:18" x14ac:dyDescent="0.25">
      <c r="A672" s="9">
        <f t="shared" si="164"/>
        <v>0</v>
      </c>
      <c r="B672" s="88">
        <f>IF(Sample5!K678&gt;0,Sample5!K678, )</f>
        <v>0</v>
      </c>
      <c r="C672" s="88" t="str">
        <f>IF(Sample5!L678&gt;0,Sample5!L678,"")</f>
        <v/>
      </c>
      <c r="D672" s="88">
        <f>IF(Sample5!M678&gt;0,Sample5!M678,)</f>
        <v>0</v>
      </c>
      <c r="E672" s="162" t="str">
        <f t="shared" si="155"/>
        <v/>
      </c>
      <c r="F672" s="162" t="str">
        <f t="shared" si="156"/>
        <v/>
      </c>
      <c r="G672" s="162" t="str">
        <f t="shared" si="157"/>
        <v/>
      </c>
      <c r="H672" s="162" t="str">
        <f t="shared" si="158"/>
        <v/>
      </c>
      <c r="I672" s="162" t="e">
        <f t="shared" si="159"/>
        <v>#VALUE!</v>
      </c>
      <c r="J672" s="162" t="e">
        <f t="shared" si="165"/>
        <v>#VALUE!</v>
      </c>
      <c r="K672" s="162" t="str">
        <f t="shared" si="160"/>
        <v/>
      </c>
      <c r="L672" s="59" t="str">
        <f t="shared" si="161"/>
        <v/>
      </c>
      <c r="M672" s="162" t="str">
        <f t="shared" si="166"/>
        <v/>
      </c>
      <c r="N672" s="99" t="str">
        <f t="shared" si="162"/>
        <v/>
      </c>
      <c r="O672" s="100" t="str">
        <f t="shared" si="167"/>
        <v/>
      </c>
      <c r="P672" s="100" t="e">
        <f t="shared" si="168"/>
        <v>#VALUE!</v>
      </c>
      <c r="Q672" s="11">
        <v>670</v>
      </c>
      <c r="R672" s="9" t="str">
        <f t="shared" si="163"/>
        <v/>
      </c>
    </row>
    <row r="673" spans="1:18" x14ac:dyDescent="0.25">
      <c r="A673" s="9">
        <f t="shared" si="164"/>
        <v>0</v>
      </c>
      <c r="B673" s="88">
        <f>IF(Sample5!K679&gt;0,Sample5!K679, )</f>
        <v>0</v>
      </c>
      <c r="C673" s="88" t="str">
        <f>IF(Sample5!L679&gt;0,Sample5!L679,"")</f>
        <v/>
      </c>
      <c r="D673" s="88">
        <f>IF(Sample5!M679&gt;0,Sample5!M679,)</f>
        <v>0</v>
      </c>
      <c r="E673" s="162" t="str">
        <f t="shared" si="155"/>
        <v/>
      </c>
      <c r="F673" s="162" t="str">
        <f t="shared" si="156"/>
        <v/>
      </c>
      <c r="G673" s="162" t="str">
        <f t="shared" si="157"/>
        <v/>
      </c>
      <c r="H673" s="162" t="str">
        <f t="shared" si="158"/>
        <v/>
      </c>
      <c r="I673" s="162" t="e">
        <f t="shared" si="159"/>
        <v>#VALUE!</v>
      </c>
      <c r="J673" s="162" t="e">
        <f t="shared" si="165"/>
        <v>#VALUE!</v>
      </c>
      <c r="K673" s="162" t="str">
        <f t="shared" si="160"/>
        <v/>
      </c>
      <c r="L673" s="59" t="str">
        <f t="shared" si="161"/>
        <v/>
      </c>
      <c r="M673" s="162" t="str">
        <f t="shared" si="166"/>
        <v/>
      </c>
      <c r="N673" s="99" t="str">
        <f t="shared" si="162"/>
        <v/>
      </c>
      <c r="O673" s="100" t="str">
        <f t="shared" si="167"/>
        <v/>
      </c>
      <c r="P673" s="100" t="e">
        <f t="shared" si="168"/>
        <v>#VALUE!</v>
      </c>
      <c r="Q673" s="11">
        <v>671</v>
      </c>
      <c r="R673" s="9" t="str">
        <f t="shared" si="163"/>
        <v/>
      </c>
    </row>
    <row r="674" spans="1:18" x14ac:dyDescent="0.25">
      <c r="A674" s="9">
        <f t="shared" si="164"/>
        <v>0</v>
      </c>
      <c r="B674" s="88">
        <f>IF(Sample5!K680&gt;0,Sample5!K680, )</f>
        <v>0</v>
      </c>
      <c r="C674" s="88" t="str">
        <f>IF(Sample5!L680&gt;0,Sample5!L680,"")</f>
        <v/>
      </c>
      <c r="D674" s="88">
        <f>IF(Sample5!M680&gt;0,Sample5!M680,)</f>
        <v>0</v>
      </c>
      <c r="E674" s="162" t="str">
        <f t="shared" si="155"/>
        <v/>
      </c>
      <c r="F674" s="162" t="str">
        <f t="shared" si="156"/>
        <v/>
      </c>
      <c r="G674" s="162" t="str">
        <f t="shared" si="157"/>
        <v/>
      </c>
      <c r="H674" s="162" t="str">
        <f t="shared" si="158"/>
        <v/>
      </c>
      <c r="I674" s="162" t="e">
        <f t="shared" si="159"/>
        <v>#VALUE!</v>
      </c>
      <c r="J674" s="162" t="e">
        <f t="shared" si="165"/>
        <v>#VALUE!</v>
      </c>
      <c r="K674" s="162" t="str">
        <f t="shared" si="160"/>
        <v/>
      </c>
      <c r="L674" s="59" t="str">
        <f t="shared" si="161"/>
        <v/>
      </c>
      <c r="M674" s="162" t="str">
        <f t="shared" si="166"/>
        <v/>
      </c>
      <c r="N674" s="99" t="str">
        <f t="shared" si="162"/>
        <v/>
      </c>
      <c r="O674" s="100" t="str">
        <f t="shared" si="167"/>
        <v/>
      </c>
      <c r="P674" s="100" t="e">
        <f t="shared" si="168"/>
        <v>#VALUE!</v>
      </c>
      <c r="Q674" s="11">
        <v>672</v>
      </c>
      <c r="R674" s="9" t="str">
        <f t="shared" si="163"/>
        <v/>
      </c>
    </row>
    <row r="675" spans="1:18" x14ac:dyDescent="0.25">
      <c r="A675" s="9">
        <f t="shared" si="164"/>
        <v>0</v>
      </c>
      <c r="B675" s="88">
        <f>IF(Sample5!K681&gt;0,Sample5!K681, )</f>
        <v>0</v>
      </c>
      <c r="C675" s="88" t="str">
        <f>IF(Sample5!L681&gt;0,Sample5!L681,"")</f>
        <v/>
      </c>
      <c r="D675" s="88">
        <f>IF(Sample5!M681&gt;0,Sample5!M681,)</f>
        <v>0</v>
      </c>
      <c r="E675" s="162" t="str">
        <f t="shared" si="155"/>
        <v/>
      </c>
      <c r="F675" s="162" t="str">
        <f t="shared" si="156"/>
        <v/>
      </c>
      <c r="G675" s="162" t="str">
        <f t="shared" si="157"/>
        <v/>
      </c>
      <c r="H675" s="162" t="str">
        <f t="shared" si="158"/>
        <v/>
      </c>
      <c r="I675" s="162" t="e">
        <f t="shared" si="159"/>
        <v>#VALUE!</v>
      </c>
      <c r="J675" s="162" t="e">
        <f t="shared" si="165"/>
        <v>#VALUE!</v>
      </c>
      <c r="K675" s="162" t="str">
        <f t="shared" si="160"/>
        <v/>
      </c>
      <c r="L675" s="59" t="str">
        <f t="shared" si="161"/>
        <v/>
      </c>
      <c r="M675" s="162" t="str">
        <f t="shared" si="166"/>
        <v/>
      </c>
      <c r="N675" s="99" t="str">
        <f t="shared" si="162"/>
        <v/>
      </c>
      <c r="O675" s="100" t="str">
        <f t="shared" si="167"/>
        <v/>
      </c>
      <c r="P675" s="100" t="e">
        <f t="shared" si="168"/>
        <v>#VALUE!</v>
      </c>
      <c r="Q675" s="11">
        <v>673</v>
      </c>
      <c r="R675" s="9" t="str">
        <f t="shared" si="163"/>
        <v/>
      </c>
    </row>
    <row r="676" spans="1:18" x14ac:dyDescent="0.25">
      <c r="A676" s="9">
        <f t="shared" si="164"/>
        <v>0</v>
      </c>
      <c r="B676" s="88">
        <f>IF(Sample5!K682&gt;0,Sample5!K682, )</f>
        <v>0</v>
      </c>
      <c r="C676" s="88" t="str">
        <f>IF(Sample5!L682&gt;0,Sample5!L682,"")</f>
        <v/>
      </c>
      <c r="D676" s="88">
        <f>IF(Sample5!M682&gt;0,Sample5!M682,)</f>
        <v>0</v>
      </c>
      <c r="E676" s="162" t="str">
        <f t="shared" si="155"/>
        <v/>
      </c>
      <c r="F676" s="162" t="str">
        <f t="shared" si="156"/>
        <v/>
      </c>
      <c r="G676" s="162" t="str">
        <f t="shared" si="157"/>
        <v/>
      </c>
      <c r="H676" s="162" t="str">
        <f t="shared" si="158"/>
        <v/>
      </c>
      <c r="I676" s="162" t="e">
        <f t="shared" si="159"/>
        <v>#VALUE!</v>
      </c>
      <c r="J676" s="162" t="e">
        <f t="shared" si="165"/>
        <v>#VALUE!</v>
      </c>
      <c r="K676" s="162" t="str">
        <f t="shared" si="160"/>
        <v/>
      </c>
      <c r="L676" s="59" t="str">
        <f t="shared" si="161"/>
        <v/>
      </c>
      <c r="M676" s="162" t="str">
        <f t="shared" si="166"/>
        <v/>
      </c>
      <c r="N676" s="99" t="str">
        <f t="shared" si="162"/>
        <v/>
      </c>
      <c r="O676" s="100" t="str">
        <f t="shared" si="167"/>
        <v/>
      </c>
      <c r="P676" s="100" t="e">
        <f t="shared" si="168"/>
        <v>#VALUE!</v>
      </c>
      <c r="Q676" s="11">
        <v>674</v>
      </c>
      <c r="R676" s="9" t="str">
        <f t="shared" si="163"/>
        <v/>
      </c>
    </row>
    <row r="677" spans="1:18" x14ac:dyDescent="0.25">
      <c r="A677" s="9">
        <f t="shared" si="164"/>
        <v>0</v>
      </c>
      <c r="B677" s="88">
        <f>IF(Sample5!K683&gt;0,Sample5!K683, )</f>
        <v>0</v>
      </c>
      <c r="C677" s="88" t="str">
        <f>IF(Sample5!L683&gt;0,Sample5!L683,"")</f>
        <v/>
      </c>
      <c r="D677" s="88">
        <f>IF(Sample5!M683&gt;0,Sample5!M683,)</f>
        <v>0</v>
      </c>
      <c r="E677" s="162" t="str">
        <f t="shared" si="155"/>
        <v/>
      </c>
      <c r="F677" s="162" t="str">
        <f t="shared" si="156"/>
        <v/>
      </c>
      <c r="G677" s="162" t="str">
        <f t="shared" si="157"/>
        <v/>
      </c>
      <c r="H677" s="162" t="str">
        <f t="shared" si="158"/>
        <v/>
      </c>
      <c r="I677" s="162" t="e">
        <f t="shared" si="159"/>
        <v>#VALUE!</v>
      </c>
      <c r="J677" s="162" t="e">
        <f t="shared" si="165"/>
        <v>#VALUE!</v>
      </c>
      <c r="K677" s="162" t="str">
        <f t="shared" si="160"/>
        <v/>
      </c>
      <c r="L677" s="59" t="str">
        <f t="shared" si="161"/>
        <v/>
      </c>
      <c r="M677" s="162" t="str">
        <f t="shared" si="166"/>
        <v/>
      </c>
      <c r="N677" s="99" t="str">
        <f t="shared" si="162"/>
        <v/>
      </c>
      <c r="O677" s="100" t="str">
        <f t="shared" si="167"/>
        <v/>
      </c>
      <c r="P677" s="100" t="e">
        <f t="shared" si="168"/>
        <v>#VALUE!</v>
      </c>
      <c r="Q677" s="11">
        <v>675</v>
      </c>
      <c r="R677" s="9" t="str">
        <f t="shared" si="163"/>
        <v/>
      </c>
    </row>
    <row r="678" spans="1:18" x14ac:dyDescent="0.25">
      <c r="A678" s="9">
        <f t="shared" si="164"/>
        <v>0</v>
      </c>
      <c r="B678" s="88">
        <f>IF(Sample5!K684&gt;0,Sample5!K684, )</f>
        <v>0</v>
      </c>
      <c r="C678" s="88" t="str">
        <f>IF(Sample5!L684&gt;0,Sample5!L684,"")</f>
        <v/>
      </c>
      <c r="D678" s="88">
        <f>IF(Sample5!M684&gt;0,Sample5!M684,)</f>
        <v>0</v>
      </c>
      <c r="E678" s="162" t="str">
        <f t="shared" si="155"/>
        <v/>
      </c>
      <c r="F678" s="162" t="str">
        <f t="shared" si="156"/>
        <v/>
      </c>
      <c r="G678" s="162" t="str">
        <f t="shared" si="157"/>
        <v/>
      </c>
      <c r="H678" s="162" t="str">
        <f t="shared" si="158"/>
        <v/>
      </c>
      <c r="I678" s="162" t="e">
        <f t="shared" si="159"/>
        <v>#VALUE!</v>
      </c>
      <c r="J678" s="162" t="e">
        <f t="shared" si="165"/>
        <v>#VALUE!</v>
      </c>
      <c r="K678" s="162" t="str">
        <f t="shared" si="160"/>
        <v/>
      </c>
      <c r="L678" s="59" t="str">
        <f t="shared" si="161"/>
        <v/>
      </c>
      <c r="M678" s="162" t="str">
        <f t="shared" si="166"/>
        <v/>
      </c>
      <c r="N678" s="99" t="str">
        <f t="shared" si="162"/>
        <v/>
      </c>
      <c r="O678" s="100" t="str">
        <f t="shared" si="167"/>
        <v/>
      </c>
      <c r="P678" s="100" t="e">
        <f t="shared" si="168"/>
        <v>#VALUE!</v>
      </c>
      <c r="Q678" s="11">
        <v>676</v>
      </c>
      <c r="R678" s="9" t="str">
        <f t="shared" si="163"/>
        <v/>
      </c>
    </row>
    <row r="679" spans="1:18" x14ac:dyDescent="0.25">
      <c r="A679" s="9">
        <f t="shared" si="164"/>
        <v>0</v>
      </c>
      <c r="B679" s="88">
        <f>IF(Sample5!K685&gt;0,Sample5!K685, )</f>
        <v>0</v>
      </c>
      <c r="C679" s="88" t="str">
        <f>IF(Sample5!L685&gt;0,Sample5!L685,"")</f>
        <v/>
      </c>
      <c r="D679" s="88">
        <f>IF(Sample5!M685&gt;0,Sample5!M685,)</f>
        <v>0</v>
      </c>
      <c r="E679" s="162" t="str">
        <f t="shared" si="155"/>
        <v/>
      </c>
      <c r="F679" s="162" t="str">
        <f t="shared" si="156"/>
        <v/>
      </c>
      <c r="G679" s="162" t="str">
        <f t="shared" si="157"/>
        <v/>
      </c>
      <c r="H679" s="162" t="str">
        <f t="shared" si="158"/>
        <v/>
      </c>
      <c r="I679" s="162" t="e">
        <f t="shared" si="159"/>
        <v>#VALUE!</v>
      </c>
      <c r="J679" s="162" t="e">
        <f t="shared" si="165"/>
        <v>#VALUE!</v>
      </c>
      <c r="K679" s="162" t="str">
        <f t="shared" si="160"/>
        <v/>
      </c>
      <c r="L679" s="59" t="str">
        <f t="shared" si="161"/>
        <v/>
      </c>
      <c r="M679" s="162" t="str">
        <f t="shared" si="166"/>
        <v/>
      </c>
      <c r="N679" s="99" t="str">
        <f t="shared" si="162"/>
        <v/>
      </c>
      <c r="O679" s="100" t="str">
        <f t="shared" si="167"/>
        <v/>
      </c>
      <c r="P679" s="100" t="e">
        <f t="shared" si="168"/>
        <v>#VALUE!</v>
      </c>
      <c r="Q679" s="11">
        <v>677</v>
      </c>
      <c r="R679" s="9" t="str">
        <f t="shared" si="163"/>
        <v/>
      </c>
    </row>
    <row r="680" spans="1:18" x14ac:dyDescent="0.25">
      <c r="A680" s="9">
        <f t="shared" si="164"/>
        <v>0</v>
      </c>
      <c r="B680" s="88">
        <f>IF(Sample5!K686&gt;0,Sample5!K686, )</f>
        <v>0</v>
      </c>
      <c r="C680" s="88" t="str">
        <f>IF(Sample5!L686&gt;0,Sample5!L686,"")</f>
        <v/>
      </c>
      <c r="D680" s="88">
        <f>IF(Sample5!M686&gt;0,Sample5!M686,)</f>
        <v>0</v>
      </c>
      <c r="E680" s="162" t="str">
        <f t="shared" si="155"/>
        <v/>
      </c>
      <c r="F680" s="162" t="str">
        <f t="shared" si="156"/>
        <v/>
      </c>
      <c r="G680" s="162" t="str">
        <f t="shared" si="157"/>
        <v/>
      </c>
      <c r="H680" s="162" t="str">
        <f t="shared" si="158"/>
        <v/>
      </c>
      <c r="I680" s="162" t="e">
        <f t="shared" si="159"/>
        <v>#VALUE!</v>
      </c>
      <c r="J680" s="162" t="e">
        <f t="shared" si="165"/>
        <v>#VALUE!</v>
      </c>
      <c r="K680" s="162" t="str">
        <f t="shared" si="160"/>
        <v/>
      </c>
      <c r="L680" s="59" t="str">
        <f t="shared" si="161"/>
        <v/>
      </c>
      <c r="M680" s="162" t="str">
        <f t="shared" si="166"/>
        <v/>
      </c>
      <c r="N680" s="99" t="str">
        <f t="shared" si="162"/>
        <v/>
      </c>
      <c r="O680" s="100" t="str">
        <f t="shared" si="167"/>
        <v/>
      </c>
      <c r="P680" s="100" t="e">
        <f t="shared" si="168"/>
        <v>#VALUE!</v>
      </c>
      <c r="Q680" s="11">
        <v>678</v>
      </c>
      <c r="R680" s="9" t="str">
        <f t="shared" si="163"/>
        <v/>
      </c>
    </row>
    <row r="681" spans="1:18" x14ac:dyDescent="0.25">
      <c r="A681" s="9">
        <f t="shared" si="164"/>
        <v>0</v>
      </c>
      <c r="B681" s="88">
        <f>IF(Sample5!K687&gt;0,Sample5!K687, )</f>
        <v>0</v>
      </c>
      <c r="C681" s="88" t="str">
        <f>IF(Sample5!L687&gt;0,Sample5!L687,"")</f>
        <v/>
      </c>
      <c r="D681" s="88">
        <f>IF(Sample5!M687&gt;0,Sample5!M687,)</f>
        <v>0</v>
      </c>
      <c r="E681" s="162" t="str">
        <f t="shared" si="155"/>
        <v/>
      </c>
      <c r="F681" s="162" t="str">
        <f t="shared" si="156"/>
        <v/>
      </c>
      <c r="G681" s="162" t="str">
        <f t="shared" si="157"/>
        <v/>
      </c>
      <c r="H681" s="162" t="str">
        <f t="shared" si="158"/>
        <v/>
      </c>
      <c r="I681" s="162" t="e">
        <f t="shared" si="159"/>
        <v>#VALUE!</v>
      </c>
      <c r="J681" s="162" t="e">
        <f t="shared" si="165"/>
        <v>#VALUE!</v>
      </c>
      <c r="K681" s="162" t="str">
        <f t="shared" si="160"/>
        <v/>
      </c>
      <c r="L681" s="59" t="str">
        <f t="shared" si="161"/>
        <v/>
      </c>
      <c r="M681" s="162" t="str">
        <f t="shared" si="166"/>
        <v/>
      </c>
      <c r="N681" s="99" t="str">
        <f t="shared" si="162"/>
        <v/>
      </c>
      <c r="O681" s="100" t="str">
        <f t="shared" si="167"/>
        <v/>
      </c>
      <c r="P681" s="100" t="e">
        <f t="shared" si="168"/>
        <v>#VALUE!</v>
      </c>
      <c r="Q681" s="11">
        <v>679</v>
      </c>
      <c r="R681" s="9" t="str">
        <f t="shared" si="163"/>
        <v/>
      </c>
    </row>
    <row r="682" spans="1:18" x14ac:dyDescent="0.25">
      <c r="A682" s="9">
        <f t="shared" si="164"/>
        <v>0</v>
      </c>
      <c r="B682" s="88">
        <f>IF(Sample5!K688&gt;0,Sample5!K688, )</f>
        <v>0</v>
      </c>
      <c r="C682" s="88" t="str">
        <f>IF(Sample5!L688&gt;0,Sample5!L688,"")</f>
        <v/>
      </c>
      <c r="D682" s="88">
        <f>IF(Sample5!M688&gt;0,Sample5!M688,)</f>
        <v>0</v>
      </c>
      <c r="E682" s="162" t="str">
        <f t="shared" si="155"/>
        <v/>
      </c>
      <c r="F682" s="162" t="str">
        <f t="shared" si="156"/>
        <v/>
      </c>
      <c r="G682" s="162" t="str">
        <f t="shared" si="157"/>
        <v/>
      </c>
      <c r="H682" s="162" t="str">
        <f t="shared" si="158"/>
        <v/>
      </c>
      <c r="I682" s="162" t="e">
        <f t="shared" si="159"/>
        <v>#VALUE!</v>
      </c>
      <c r="J682" s="162" t="e">
        <f t="shared" si="165"/>
        <v>#VALUE!</v>
      </c>
      <c r="K682" s="162" t="str">
        <f t="shared" si="160"/>
        <v/>
      </c>
      <c r="L682" s="59" t="str">
        <f t="shared" si="161"/>
        <v/>
      </c>
      <c r="M682" s="162" t="str">
        <f t="shared" si="166"/>
        <v/>
      </c>
      <c r="N682" s="99" t="str">
        <f t="shared" si="162"/>
        <v/>
      </c>
      <c r="O682" s="100" t="str">
        <f t="shared" si="167"/>
        <v/>
      </c>
      <c r="P682" s="100" t="e">
        <f t="shared" si="168"/>
        <v>#VALUE!</v>
      </c>
      <c r="Q682" s="11">
        <v>680</v>
      </c>
      <c r="R682" s="9" t="str">
        <f t="shared" si="163"/>
        <v/>
      </c>
    </row>
    <row r="683" spans="1:18" x14ac:dyDescent="0.25">
      <c r="A683" s="9">
        <f t="shared" si="164"/>
        <v>0</v>
      </c>
      <c r="B683" s="88">
        <f>IF(Sample5!K689&gt;0,Sample5!K689, )</f>
        <v>0</v>
      </c>
      <c r="C683" s="88" t="str">
        <f>IF(Sample5!L689&gt;0,Sample5!L689,"")</f>
        <v/>
      </c>
      <c r="D683" s="88">
        <f>IF(Sample5!M689&gt;0,Sample5!M689,)</f>
        <v>0</v>
      </c>
      <c r="E683" s="162" t="str">
        <f t="shared" si="155"/>
        <v/>
      </c>
      <c r="F683" s="162" t="str">
        <f t="shared" si="156"/>
        <v/>
      </c>
      <c r="G683" s="162" t="str">
        <f t="shared" si="157"/>
        <v/>
      </c>
      <c r="H683" s="162" t="str">
        <f t="shared" si="158"/>
        <v/>
      </c>
      <c r="I683" s="162" t="e">
        <f t="shared" si="159"/>
        <v>#VALUE!</v>
      </c>
      <c r="J683" s="162" t="e">
        <f t="shared" si="165"/>
        <v>#VALUE!</v>
      </c>
      <c r="K683" s="162" t="str">
        <f t="shared" si="160"/>
        <v/>
      </c>
      <c r="L683" s="59" t="str">
        <f t="shared" si="161"/>
        <v/>
      </c>
      <c r="M683" s="162" t="str">
        <f t="shared" si="166"/>
        <v/>
      </c>
      <c r="N683" s="99" t="str">
        <f t="shared" si="162"/>
        <v/>
      </c>
      <c r="O683" s="100" t="str">
        <f t="shared" si="167"/>
        <v/>
      </c>
      <c r="P683" s="100" t="e">
        <f t="shared" si="168"/>
        <v>#VALUE!</v>
      </c>
      <c r="Q683" s="11">
        <v>681</v>
      </c>
      <c r="R683" s="9" t="str">
        <f t="shared" si="163"/>
        <v/>
      </c>
    </row>
    <row r="684" spans="1:18" x14ac:dyDescent="0.25">
      <c r="A684" s="9">
        <f t="shared" si="164"/>
        <v>0</v>
      </c>
      <c r="B684" s="88">
        <f>IF(Sample5!K690&gt;0,Sample5!K690, )</f>
        <v>0</v>
      </c>
      <c r="C684" s="88" t="str">
        <f>IF(Sample5!L690&gt;0,Sample5!L690,"")</f>
        <v/>
      </c>
      <c r="D684" s="88">
        <f>IF(Sample5!M690&gt;0,Sample5!M690,)</f>
        <v>0</v>
      </c>
      <c r="E684" s="162" t="str">
        <f t="shared" si="155"/>
        <v/>
      </c>
      <c r="F684" s="162" t="str">
        <f t="shared" si="156"/>
        <v/>
      </c>
      <c r="G684" s="162" t="str">
        <f t="shared" si="157"/>
        <v/>
      </c>
      <c r="H684" s="162" t="str">
        <f t="shared" si="158"/>
        <v/>
      </c>
      <c r="I684" s="162" t="e">
        <f t="shared" si="159"/>
        <v>#VALUE!</v>
      </c>
      <c r="J684" s="162" t="e">
        <f t="shared" si="165"/>
        <v>#VALUE!</v>
      </c>
      <c r="K684" s="162" t="str">
        <f t="shared" si="160"/>
        <v/>
      </c>
      <c r="L684" s="59" t="str">
        <f t="shared" si="161"/>
        <v/>
      </c>
      <c r="M684" s="162" t="str">
        <f t="shared" si="166"/>
        <v/>
      </c>
      <c r="N684" s="99" t="str">
        <f t="shared" si="162"/>
        <v/>
      </c>
      <c r="O684" s="100" t="str">
        <f t="shared" si="167"/>
        <v/>
      </c>
      <c r="P684" s="100" t="e">
        <f t="shared" si="168"/>
        <v>#VALUE!</v>
      </c>
      <c r="Q684" s="11">
        <v>682</v>
      </c>
      <c r="R684" s="9" t="str">
        <f t="shared" si="163"/>
        <v/>
      </c>
    </row>
    <row r="685" spans="1:18" x14ac:dyDescent="0.25">
      <c r="A685" s="9">
        <f t="shared" si="164"/>
        <v>0</v>
      </c>
      <c r="B685" s="88">
        <f>IF(Sample5!K691&gt;0,Sample5!K691, )</f>
        <v>0</v>
      </c>
      <c r="C685" s="88" t="str">
        <f>IF(Sample5!L691&gt;0,Sample5!L691,"")</f>
        <v/>
      </c>
      <c r="D685" s="88">
        <f>IF(Sample5!M691&gt;0,Sample5!M691,)</f>
        <v>0</v>
      </c>
      <c r="E685" s="162" t="str">
        <f t="shared" si="155"/>
        <v/>
      </c>
      <c r="F685" s="162" t="str">
        <f t="shared" si="156"/>
        <v/>
      </c>
      <c r="G685" s="162" t="str">
        <f t="shared" si="157"/>
        <v/>
      </c>
      <c r="H685" s="162" t="str">
        <f t="shared" si="158"/>
        <v/>
      </c>
      <c r="I685" s="162" t="e">
        <f t="shared" si="159"/>
        <v>#VALUE!</v>
      </c>
      <c r="J685" s="162" t="e">
        <f t="shared" si="165"/>
        <v>#VALUE!</v>
      </c>
      <c r="K685" s="162" t="str">
        <f t="shared" si="160"/>
        <v/>
      </c>
      <c r="L685" s="59" t="str">
        <f t="shared" si="161"/>
        <v/>
      </c>
      <c r="M685" s="162" t="str">
        <f t="shared" si="166"/>
        <v/>
      </c>
      <c r="N685" s="99" t="str">
        <f t="shared" si="162"/>
        <v/>
      </c>
      <c r="O685" s="100" t="str">
        <f t="shared" si="167"/>
        <v/>
      </c>
      <c r="P685" s="100" t="e">
        <f t="shared" si="168"/>
        <v>#VALUE!</v>
      </c>
      <c r="Q685" s="11">
        <v>683</v>
      </c>
      <c r="R685" s="9" t="str">
        <f t="shared" si="163"/>
        <v/>
      </c>
    </row>
    <row r="686" spans="1:18" x14ac:dyDescent="0.25">
      <c r="A686" s="9">
        <f t="shared" si="164"/>
        <v>0</v>
      </c>
      <c r="B686" s="88">
        <f>IF(Sample5!K692&gt;0,Sample5!K692, )</f>
        <v>0</v>
      </c>
      <c r="C686" s="88" t="str">
        <f>IF(Sample5!L692&gt;0,Sample5!L692,"")</f>
        <v/>
      </c>
      <c r="D686" s="88">
        <f>IF(Sample5!M692&gt;0,Sample5!M692,)</f>
        <v>0</v>
      </c>
      <c r="E686" s="162" t="str">
        <f t="shared" si="155"/>
        <v/>
      </c>
      <c r="F686" s="162" t="str">
        <f t="shared" si="156"/>
        <v/>
      </c>
      <c r="G686" s="162" t="str">
        <f t="shared" si="157"/>
        <v/>
      </c>
      <c r="H686" s="162" t="str">
        <f t="shared" si="158"/>
        <v/>
      </c>
      <c r="I686" s="162" t="e">
        <f t="shared" si="159"/>
        <v>#VALUE!</v>
      </c>
      <c r="J686" s="162" t="e">
        <f t="shared" si="165"/>
        <v>#VALUE!</v>
      </c>
      <c r="K686" s="162" t="str">
        <f t="shared" si="160"/>
        <v/>
      </c>
      <c r="L686" s="59" t="str">
        <f t="shared" si="161"/>
        <v/>
      </c>
      <c r="M686" s="162" t="str">
        <f t="shared" si="166"/>
        <v/>
      </c>
      <c r="N686" s="99" t="str">
        <f t="shared" si="162"/>
        <v/>
      </c>
      <c r="O686" s="100" t="str">
        <f t="shared" si="167"/>
        <v/>
      </c>
      <c r="P686" s="100" t="e">
        <f t="shared" si="168"/>
        <v>#VALUE!</v>
      </c>
      <c r="Q686" s="11">
        <v>684</v>
      </c>
      <c r="R686" s="9" t="str">
        <f t="shared" si="163"/>
        <v/>
      </c>
    </row>
    <row r="687" spans="1:18" x14ac:dyDescent="0.25">
      <c r="A687" s="9">
        <f t="shared" si="164"/>
        <v>0</v>
      </c>
      <c r="B687" s="88">
        <f>IF(Sample5!K693&gt;0,Sample5!K693, )</f>
        <v>0</v>
      </c>
      <c r="C687" s="88" t="str">
        <f>IF(Sample5!L693&gt;0,Sample5!L693,"")</f>
        <v/>
      </c>
      <c r="D687" s="88">
        <f>IF(Sample5!M693&gt;0,Sample5!M693,)</f>
        <v>0</v>
      </c>
      <c r="E687" s="162" t="str">
        <f t="shared" si="155"/>
        <v/>
      </c>
      <c r="F687" s="162" t="str">
        <f t="shared" si="156"/>
        <v/>
      </c>
      <c r="G687" s="162" t="str">
        <f t="shared" si="157"/>
        <v/>
      </c>
      <c r="H687" s="162" t="str">
        <f t="shared" si="158"/>
        <v/>
      </c>
      <c r="I687" s="162" t="e">
        <f t="shared" si="159"/>
        <v>#VALUE!</v>
      </c>
      <c r="J687" s="162" t="e">
        <f t="shared" si="165"/>
        <v>#VALUE!</v>
      </c>
      <c r="K687" s="162" t="str">
        <f t="shared" si="160"/>
        <v/>
      </c>
      <c r="L687" s="59" t="str">
        <f t="shared" si="161"/>
        <v/>
      </c>
      <c r="M687" s="162" t="str">
        <f t="shared" si="166"/>
        <v/>
      </c>
      <c r="N687" s="99" t="str">
        <f t="shared" si="162"/>
        <v/>
      </c>
      <c r="O687" s="100" t="str">
        <f t="shared" si="167"/>
        <v/>
      </c>
      <c r="P687" s="100" t="e">
        <f t="shared" si="168"/>
        <v>#VALUE!</v>
      </c>
      <c r="Q687" s="11">
        <v>685</v>
      </c>
      <c r="R687" s="9" t="str">
        <f t="shared" si="163"/>
        <v/>
      </c>
    </row>
    <row r="688" spans="1:18" x14ac:dyDescent="0.25">
      <c r="A688" s="9">
        <f t="shared" si="164"/>
        <v>0</v>
      </c>
      <c r="B688" s="88">
        <f>IF(Sample5!K694&gt;0,Sample5!K694, )</f>
        <v>0</v>
      </c>
      <c r="C688" s="88" t="str">
        <f>IF(Sample5!L694&gt;0,Sample5!L694,"")</f>
        <v/>
      </c>
      <c r="D688" s="88">
        <f>IF(Sample5!M694&gt;0,Sample5!M694,)</f>
        <v>0</v>
      </c>
      <c r="E688" s="162" t="str">
        <f t="shared" si="155"/>
        <v/>
      </c>
      <c r="F688" s="162" t="str">
        <f t="shared" si="156"/>
        <v/>
      </c>
      <c r="G688" s="162" t="str">
        <f t="shared" si="157"/>
        <v/>
      </c>
      <c r="H688" s="162" t="str">
        <f t="shared" si="158"/>
        <v/>
      </c>
      <c r="I688" s="162" t="e">
        <f t="shared" si="159"/>
        <v>#VALUE!</v>
      </c>
      <c r="J688" s="162" t="e">
        <f t="shared" si="165"/>
        <v>#VALUE!</v>
      </c>
      <c r="K688" s="162" t="str">
        <f t="shared" si="160"/>
        <v/>
      </c>
      <c r="L688" s="59" t="str">
        <f t="shared" si="161"/>
        <v/>
      </c>
      <c r="M688" s="162" t="str">
        <f t="shared" si="166"/>
        <v/>
      </c>
      <c r="N688" s="99" t="str">
        <f t="shared" si="162"/>
        <v/>
      </c>
      <c r="O688" s="100" t="str">
        <f t="shared" si="167"/>
        <v/>
      </c>
      <c r="P688" s="100" t="e">
        <f t="shared" si="168"/>
        <v>#VALUE!</v>
      </c>
      <c r="Q688" s="11">
        <v>686</v>
      </c>
      <c r="R688" s="9" t="str">
        <f t="shared" si="163"/>
        <v/>
      </c>
    </row>
    <row r="689" spans="1:18" x14ac:dyDescent="0.25">
      <c r="A689" s="9">
        <f t="shared" si="164"/>
        <v>0</v>
      </c>
      <c r="B689" s="88">
        <f>IF(Sample5!K695&gt;0,Sample5!K695, )</f>
        <v>0</v>
      </c>
      <c r="C689" s="88" t="str">
        <f>IF(Sample5!L695&gt;0,Sample5!L695,"")</f>
        <v/>
      </c>
      <c r="D689" s="88">
        <f>IF(Sample5!M695&gt;0,Sample5!M695,)</f>
        <v>0</v>
      </c>
      <c r="E689" s="162" t="str">
        <f t="shared" si="155"/>
        <v/>
      </c>
      <c r="F689" s="162" t="str">
        <f t="shared" si="156"/>
        <v/>
      </c>
      <c r="G689" s="162" t="str">
        <f t="shared" si="157"/>
        <v/>
      </c>
      <c r="H689" s="162" t="str">
        <f t="shared" si="158"/>
        <v/>
      </c>
      <c r="I689" s="162" t="e">
        <f t="shared" si="159"/>
        <v>#VALUE!</v>
      </c>
      <c r="J689" s="162" t="e">
        <f t="shared" si="165"/>
        <v>#VALUE!</v>
      </c>
      <c r="K689" s="162" t="str">
        <f t="shared" si="160"/>
        <v/>
      </c>
      <c r="L689" s="59" t="str">
        <f t="shared" si="161"/>
        <v/>
      </c>
      <c r="M689" s="162" t="str">
        <f t="shared" si="166"/>
        <v/>
      </c>
      <c r="N689" s="99" t="str">
        <f t="shared" si="162"/>
        <v/>
      </c>
      <c r="O689" s="100" t="str">
        <f t="shared" si="167"/>
        <v/>
      </c>
      <c r="P689" s="100" t="e">
        <f t="shared" si="168"/>
        <v>#VALUE!</v>
      </c>
      <c r="Q689" s="11">
        <v>687</v>
      </c>
      <c r="R689" s="9" t="str">
        <f t="shared" si="163"/>
        <v/>
      </c>
    </row>
    <row r="690" spans="1:18" x14ac:dyDescent="0.25">
      <c r="A690" s="9">
        <f t="shared" si="164"/>
        <v>0</v>
      </c>
      <c r="B690" s="88">
        <f>IF(Sample5!K696&gt;0,Sample5!K696, )</f>
        <v>0</v>
      </c>
      <c r="C690" s="88" t="str">
        <f>IF(Sample5!L696&gt;0,Sample5!L696,"")</f>
        <v/>
      </c>
      <c r="D690" s="88">
        <f>IF(Sample5!M696&gt;0,Sample5!M696,)</f>
        <v>0</v>
      </c>
      <c r="E690" s="162" t="str">
        <f t="shared" si="155"/>
        <v/>
      </c>
      <c r="F690" s="162" t="str">
        <f t="shared" si="156"/>
        <v/>
      </c>
      <c r="G690" s="162" t="str">
        <f t="shared" si="157"/>
        <v/>
      </c>
      <c r="H690" s="162" t="str">
        <f t="shared" si="158"/>
        <v/>
      </c>
      <c r="I690" s="162" t="e">
        <f t="shared" si="159"/>
        <v>#VALUE!</v>
      </c>
      <c r="J690" s="162" t="e">
        <f t="shared" si="165"/>
        <v>#VALUE!</v>
      </c>
      <c r="K690" s="162" t="str">
        <f t="shared" si="160"/>
        <v/>
      </c>
      <c r="L690" s="59" t="str">
        <f t="shared" si="161"/>
        <v/>
      </c>
      <c r="M690" s="162" t="str">
        <f t="shared" si="166"/>
        <v/>
      </c>
      <c r="N690" s="99" t="str">
        <f t="shared" si="162"/>
        <v/>
      </c>
      <c r="O690" s="100" t="str">
        <f t="shared" si="167"/>
        <v/>
      </c>
      <c r="P690" s="100" t="e">
        <f t="shared" si="168"/>
        <v>#VALUE!</v>
      </c>
      <c r="Q690" s="11">
        <v>688</v>
      </c>
      <c r="R690" s="9" t="str">
        <f t="shared" si="163"/>
        <v/>
      </c>
    </row>
    <row r="691" spans="1:18" x14ac:dyDescent="0.25">
      <c r="A691" s="9">
        <f t="shared" si="164"/>
        <v>0</v>
      </c>
      <c r="B691" s="88">
        <f>IF(Sample5!K697&gt;0,Sample5!K697, )</f>
        <v>0</v>
      </c>
      <c r="C691" s="88" t="str">
        <f>IF(Sample5!L697&gt;0,Sample5!L697,"")</f>
        <v/>
      </c>
      <c r="D691" s="88">
        <f>IF(Sample5!M697&gt;0,Sample5!M697,)</f>
        <v>0</v>
      </c>
      <c r="E691" s="162" t="str">
        <f t="shared" si="155"/>
        <v/>
      </c>
      <c r="F691" s="162" t="str">
        <f t="shared" si="156"/>
        <v/>
      </c>
      <c r="G691" s="162" t="str">
        <f t="shared" si="157"/>
        <v/>
      </c>
      <c r="H691" s="162" t="str">
        <f t="shared" si="158"/>
        <v/>
      </c>
      <c r="I691" s="162" t="e">
        <f t="shared" si="159"/>
        <v>#VALUE!</v>
      </c>
      <c r="J691" s="162" t="e">
        <f t="shared" si="165"/>
        <v>#VALUE!</v>
      </c>
      <c r="K691" s="162" t="str">
        <f t="shared" si="160"/>
        <v/>
      </c>
      <c r="L691" s="59" t="str">
        <f t="shared" si="161"/>
        <v/>
      </c>
      <c r="M691" s="162" t="str">
        <f t="shared" si="166"/>
        <v/>
      </c>
      <c r="N691" s="99" t="str">
        <f t="shared" si="162"/>
        <v/>
      </c>
      <c r="O691" s="100" t="str">
        <f t="shared" si="167"/>
        <v/>
      </c>
      <c r="P691" s="100" t="e">
        <f t="shared" si="168"/>
        <v>#VALUE!</v>
      </c>
      <c r="Q691" s="11">
        <v>689</v>
      </c>
      <c r="R691" s="9" t="str">
        <f t="shared" si="163"/>
        <v/>
      </c>
    </row>
    <row r="692" spans="1:18" x14ac:dyDescent="0.25">
      <c r="A692" s="9">
        <f t="shared" si="164"/>
        <v>0</v>
      </c>
      <c r="B692" s="88">
        <f>IF(Sample5!K698&gt;0,Sample5!K698, )</f>
        <v>0</v>
      </c>
      <c r="C692" s="88" t="str">
        <f>IF(Sample5!L698&gt;0,Sample5!L698,"")</f>
        <v/>
      </c>
      <c r="D692" s="88">
        <f>IF(Sample5!M698&gt;0,Sample5!M698,)</f>
        <v>0</v>
      </c>
      <c r="E692" s="162" t="str">
        <f t="shared" si="155"/>
        <v/>
      </c>
      <c r="F692" s="162" t="str">
        <f t="shared" si="156"/>
        <v/>
      </c>
      <c r="G692" s="162" t="str">
        <f t="shared" si="157"/>
        <v/>
      </c>
      <c r="H692" s="162" t="str">
        <f t="shared" si="158"/>
        <v/>
      </c>
      <c r="I692" s="162" t="e">
        <f t="shared" si="159"/>
        <v>#VALUE!</v>
      </c>
      <c r="J692" s="162" t="e">
        <f t="shared" si="165"/>
        <v>#VALUE!</v>
      </c>
      <c r="K692" s="162" t="str">
        <f t="shared" si="160"/>
        <v/>
      </c>
      <c r="L692" s="59" t="str">
        <f t="shared" si="161"/>
        <v/>
      </c>
      <c r="M692" s="162" t="str">
        <f t="shared" si="166"/>
        <v/>
      </c>
      <c r="N692" s="99" t="str">
        <f t="shared" si="162"/>
        <v/>
      </c>
      <c r="O692" s="100" t="str">
        <f t="shared" si="167"/>
        <v/>
      </c>
      <c r="P692" s="100" t="e">
        <f t="shared" si="168"/>
        <v>#VALUE!</v>
      </c>
      <c r="Q692" s="11">
        <v>690</v>
      </c>
      <c r="R692" s="9" t="str">
        <f t="shared" si="163"/>
        <v/>
      </c>
    </row>
    <row r="693" spans="1:18" x14ac:dyDescent="0.25">
      <c r="A693" s="9">
        <f t="shared" si="164"/>
        <v>0</v>
      </c>
      <c r="B693" s="88">
        <f>IF(Sample5!K699&gt;0,Sample5!K699, )</f>
        <v>0</v>
      </c>
      <c r="C693" s="88" t="str">
        <f>IF(Sample5!L699&gt;0,Sample5!L699,"")</f>
        <v/>
      </c>
      <c r="D693" s="88">
        <f>IF(Sample5!M699&gt;0,Sample5!M699,)</f>
        <v>0</v>
      </c>
      <c r="E693" s="162" t="str">
        <f t="shared" si="155"/>
        <v/>
      </c>
      <c r="F693" s="162" t="str">
        <f t="shared" si="156"/>
        <v/>
      </c>
      <c r="G693" s="162" t="str">
        <f t="shared" si="157"/>
        <v/>
      </c>
      <c r="H693" s="162" t="str">
        <f t="shared" si="158"/>
        <v/>
      </c>
      <c r="I693" s="162" t="e">
        <f t="shared" si="159"/>
        <v>#VALUE!</v>
      </c>
      <c r="J693" s="162" t="e">
        <f t="shared" si="165"/>
        <v>#VALUE!</v>
      </c>
      <c r="K693" s="162" t="str">
        <f t="shared" si="160"/>
        <v/>
      </c>
      <c r="L693" s="59" t="str">
        <f t="shared" si="161"/>
        <v/>
      </c>
      <c r="M693" s="162" t="str">
        <f t="shared" si="166"/>
        <v/>
      </c>
      <c r="N693" s="99" t="str">
        <f t="shared" si="162"/>
        <v/>
      </c>
      <c r="O693" s="100" t="str">
        <f t="shared" si="167"/>
        <v/>
      </c>
      <c r="P693" s="100" t="e">
        <f t="shared" si="168"/>
        <v>#VALUE!</v>
      </c>
      <c r="Q693" s="11">
        <v>691</v>
      </c>
      <c r="R693" s="9" t="str">
        <f t="shared" si="163"/>
        <v/>
      </c>
    </row>
    <row r="694" spans="1:18" x14ac:dyDescent="0.25">
      <c r="A694" s="9">
        <f t="shared" si="164"/>
        <v>0</v>
      </c>
      <c r="B694" s="88">
        <f>IF(Sample5!K700&gt;0,Sample5!K700, )</f>
        <v>0</v>
      </c>
      <c r="C694" s="88" t="str">
        <f>IF(Sample5!L700&gt;0,Sample5!L700,"")</f>
        <v/>
      </c>
      <c r="D694" s="88">
        <f>IF(Sample5!M700&gt;0,Sample5!M700,)</f>
        <v>0</v>
      </c>
      <c r="E694" s="162" t="str">
        <f t="shared" si="155"/>
        <v/>
      </c>
      <c r="F694" s="162" t="str">
        <f t="shared" si="156"/>
        <v/>
      </c>
      <c r="G694" s="162" t="str">
        <f t="shared" si="157"/>
        <v/>
      </c>
      <c r="H694" s="162" t="str">
        <f t="shared" si="158"/>
        <v/>
      </c>
      <c r="I694" s="162" t="e">
        <f t="shared" si="159"/>
        <v>#VALUE!</v>
      </c>
      <c r="J694" s="162" t="e">
        <f t="shared" si="165"/>
        <v>#VALUE!</v>
      </c>
      <c r="K694" s="162" t="str">
        <f t="shared" si="160"/>
        <v/>
      </c>
      <c r="L694" s="59" t="str">
        <f t="shared" si="161"/>
        <v/>
      </c>
      <c r="M694" s="162" t="str">
        <f t="shared" si="166"/>
        <v/>
      </c>
      <c r="N694" s="99" t="str">
        <f t="shared" si="162"/>
        <v/>
      </c>
      <c r="O694" s="100" t="str">
        <f t="shared" si="167"/>
        <v/>
      </c>
      <c r="P694" s="100" t="e">
        <f t="shared" si="168"/>
        <v>#VALUE!</v>
      </c>
      <c r="Q694" s="11">
        <v>692</v>
      </c>
      <c r="R694" s="9" t="str">
        <f t="shared" si="163"/>
        <v/>
      </c>
    </row>
    <row r="695" spans="1:18" x14ac:dyDescent="0.25">
      <c r="A695" s="9">
        <f t="shared" si="164"/>
        <v>0</v>
      </c>
      <c r="B695" s="88">
        <f>IF(Sample5!K701&gt;0,Sample5!K701, )</f>
        <v>0</v>
      </c>
      <c r="C695" s="88" t="str">
        <f>IF(Sample5!L701&gt;0,Sample5!L701,"")</f>
        <v/>
      </c>
      <c r="D695" s="88">
        <f>IF(Sample5!M701&gt;0,Sample5!M701,)</f>
        <v>0</v>
      </c>
      <c r="E695" s="162" t="str">
        <f t="shared" si="155"/>
        <v/>
      </c>
      <c r="F695" s="162" t="str">
        <f t="shared" si="156"/>
        <v/>
      </c>
      <c r="G695" s="162" t="str">
        <f t="shared" si="157"/>
        <v/>
      </c>
      <c r="H695" s="162" t="str">
        <f t="shared" si="158"/>
        <v/>
      </c>
      <c r="I695" s="162" t="e">
        <f t="shared" si="159"/>
        <v>#VALUE!</v>
      </c>
      <c r="J695" s="162" t="e">
        <f t="shared" si="165"/>
        <v>#VALUE!</v>
      </c>
      <c r="K695" s="162" t="str">
        <f t="shared" si="160"/>
        <v/>
      </c>
      <c r="L695" s="59" t="str">
        <f t="shared" si="161"/>
        <v/>
      </c>
      <c r="M695" s="162" t="str">
        <f t="shared" si="166"/>
        <v/>
      </c>
      <c r="N695" s="99" t="str">
        <f t="shared" si="162"/>
        <v/>
      </c>
      <c r="O695" s="100" t="str">
        <f t="shared" si="167"/>
        <v/>
      </c>
      <c r="P695" s="100" t="e">
        <f t="shared" si="168"/>
        <v>#VALUE!</v>
      </c>
      <c r="Q695" s="11">
        <v>693</v>
      </c>
      <c r="R695" s="9" t="str">
        <f t="shared" si="163"/>
        <v/>
      </c>
    </row>
    <row r="696" spans="1:18" x14ac:dyDescent="0.25">
      <c r="A696" s="9">
        <f t="shared" si="164"/>
        <v>0</v>
      </c>
      <c r="B696" s="88">
        <f>IF(Sample5!K702&gt;0,Sample5!K702, )</f>
        <v>0</v>
      </c>
      <c r="C696" s="88" t="str">
        <f>IF(Sample5!L702&gt;0,Sample5!L702,"")</f>
        <v/>
      </c>
      <c r="D696" s="88">
        <f>IF(Sample5!M702&gt;0,Sample5!M702,)</f>
        <v>0</v>
      </c>
      <c r="E696" s="162" t="str">
        <f t="shared" si="155"/>
        <v/>
      </c>
      <c r="F696" s="162" t="str">
        <f t="shared" si="156"/>
        <v/>
      </c>
      <c r="G696" s="162" t="str">
        <f t="shared" si="157"/>
        <v/>
      </c>
      <c r="H696" s="162" t="str">
        <f t="shared" si="158"/>
        <v/>
      </c>
      <c r="I696" s="162" t="e">
        <f t="shared" si="159"/>
        <v>#VALUE!</v>
      </c>
      <c r="J696" s="162" t="e">
        <f t="shared" si="165"/>
        <v>#VALUE!</v>
      </c>
      <c r="K696" s="162" t="str">
        <f t="shared" si="160"/>
        <v/>
      </c>
      <c r="L696" s="59" t="str">
        <f t="shared" si="161"/>
        <v/>
      </c>
      <c r="M696" s="162" t="str">
        <f t="shared" si="166"/>
        <v/>
      </c>
      <c r="N696" s="99" t="str">
        <f t="shared" si="162"/>
        <v/>
      </c>
      <c r="O696" s="100" t="str">
        <f t="shared" si="167"/>
        <v/>
      </c>
      <c r="P696" s="100" t="e">
        <f t="shared" si="168"/>
        <v>#VALUE!</v>
      </c>
      <c r="Q696" s="11">
        <v>694</v>
      </c>
      <c r="R696" s="9" t="str">
        <f t="shared" si="163"/>
        <v/>
      </c>
    </row>
    <row r="697" spans="1:18" x14ac:dyDescent="0.25">
      <c r="A697" s="9">
        <f t="shared" si="164"/>
        <v>0</v>
      </c>
      <c r="B697" s="88">
        <f>IF(Sample5!K703&gt;0,Sample5!K703, )</f>
        <v>0</v>
      </c>
      <c r="C697" s="88" t="str">
        <f>IF(Sample5!L703&gt;0,Sample5!L703,"")</f>
        <v/>
      </c>
      <c r="D697" s="88">
        <f>IF(Sample5!M703&gt;0,Sample5!M703,)</f>
        <v>0</v>
      </c>
      <c r="E697" s="162" t="str">
        <f t="shared" si="155"/>
        <v/>
      </c>
      <c r="F697" s="162" t="str">
        <f t="shared" si="156"/>
        <v/>
      </c>
      <c r="G697" s="162" t="str">
        <f t="shared" si="157"/>
        <v/>
      </c>
      <c r="H697" s="162" t="str">
        <f t="shared" si="158"/>
        <v/>
      </c>
      <c r="I697" s="162" t="e">
        <f t="shared" si="159"/>
        <v>#VALUE!</v>
      </c>
      <c r="J697" s="162" t="e">
        <f t="shared" si="165"/>
        <v>#VALUE!</v>
      </c>
      <c r="K697" s="162" t="str">
        <f t="shared" si="160"/>
        <v/>
      </c>
      <c r="L697" s="59" t="str">
        <f t="shared" si="161"/>
        <v/>
      </c>
      <c r="M697" s="162" t="str">
        <f t="shared" si="166"/>
        <v/>
      </c>
      <c r="N697" s="99" t="str">
        <f t="shared" si="162"/>
        <v/>
      </c>
      <c r="O697" s="100" t="str">
        <f t="shared" si="167"/>
        <v/>
      </c>
      <c r="P697" s="100" t="e">
        <f t="shared" si="168"/>
        <v>#VALUE!</v>
      </c>
      <c r="Q697" s="11">
        <v>695</v>
      </c>
      <c r="R697" s="9" t="str">
        <f t="shared" si="163"/>
        <v/>
      </c>
    </row>
    <row r="698" spans="1:18" x14ac:dyDescent="0.25">
      <c r="A698" s="9">
        <f t="shared" si="164"/>
        <v>0</v>
      </c>
      <c r="B698" s="88">
        <f>IF(Sample5!K704&gt;0,Sample5!K704, )</f>
        <v>0</v>
      </c>
      <c r="C698" s="88" t="str">
        <f>IF(Sample5!L704&gt;0,Sample5!L704,"")</f>
        <v/>
      </c>
      <c r="D698" s="88">
        <f>IF(Sample5!M704&gt;0,Sample5!M704,)</f>
        <v>0</v>
      </c>
      <c r="E698" s="162" t="str">
        <f t="shared" si="155"/>
        <v/>
      </c>
      <c r="F698" s="162" t="str">
        <f t="shared" si="156"/>
        <v/>
      </c>
      <c r="G698" s="162" t="str">
        <f t="shared" si="157"/>
        <v/>
      </c>
      <c r="H698" s="162" t="str">
        <f t="shared" si="158"/>
        <v/>
      </c>
      <c r="I698" s="162" t="e">
        <f t="shared" si="159"/>
        <v>#VALUE!</v>
      </c>
      <c r="J698" s="162" t="e">
        <f t="shared" si="165"/>
        <v>#VALUE!</v>
      </c>
      <c r="K698" s="162" t="str">
        <f t="shared" si="160"/>
        <v/>
      </c>
      <c r="L698" s="59" t="str">
        <f t="shared" si="161"/>
        <v/>
      </c>
      <c r="M698" s="162" t="str">
        <f t="shared" si="166"/>
        <v/>
      </c>
      <c r="N698" s="99" t="str">
        <f t="shared" si="162"/>
        <v/>
      </c>
      <c r="O698" s="100" t="str">
        <f t="shared" si="167"/>
        <v/>
      </c>
      <c r="P698" s="100" t="e">
        <f t="shared" si="168"/>
        <v>#VALUE!</v>
      </c>
      <c r="Q698" s="11">
        <v>696</v>
      </c>
      <c r="R698" s="9" t="str">
        <f t="shared" si="163"/>
        <v/>
      </c>
    </row>
    <row r="699" spans="1:18" x14ac:dyDescent="0.25">
      <c r="A699" s="9">
        <f t="shared" si="164"/>
        <v>0</v>
      </c>
      <c r="B699" s="88">
        <f>IF(Sample5!K705&gt;0,Sample5!K705, )</f>
        <v>0</v>
      </c>
      <c r="C699" s="88" t="str">
        <f>IF(Sample5!L705&gt;0,Sample5!L705,"")</f>
        <v/>
      </c>
      <c r="D699" s="88">
        <f>IF(Sample5!M705&gt;0,Sample5!M705,)</f>
        <v>0</v>
      </c>
      <c r="E699" s="162" t="str">
        <f t="shared" si="155"/>
        <v/>
      </c>
      <c r="F699" s="162" t="str">
        <f t="shared" si="156"/>
        <v/>
      </c>
      <c r="G699" s="162" t="str">
        <f t="shared" si="157"/>
        <v/>
      </c>
      <c r="H699" s="162" t="str">
        <f t="shared" si="158"/>
        <v/>
      </c>
      <c r="I699" s="162" t="e">
        <f t="shared" si="159"/>
        <v>#VALUE!</v>
      </c>
      <c r="J699" s="162" t="e">
        <f t="shared" si="165"/>
        <v>#VALUE!</v>
      </c>
      <c r="K699" s="162" t="str">
        <f t="shared" si="160"/>
        <v/>
      </c>
      <c r="L699" s="59" t="str">
        <f t="shared" si="161"/>
        <v/>
      </c>
      <c r="M699" s="162" t="str">
        <f t="shared" si="166"/>
        <v/>
      </c>
      <c r="N699" s="99" t="str">
        <f t="shared" si="162"/>
        <v/>
      </c>
      <c r="O699" s="100" t="str">
        <f t="shared" si="167"/>
        <v/>
      </c>
      <c r="P699" s="100" t="e">
        <f t="shared" si="168"/>
        <v>#VALUE!</v>
      </c>
      <c r="Q699" s="11">
        <v>697</v>
      </c>
      <c r="R699" s="9" t="str">
        <f t="shared" si="163"/>
        <v/>
      </c>
    </row>
    <row r="700" spans="1:18" x14ac:dyDescent="0.25">
      <c r="A700" s="9">
        <f t="shared" si="164"/>
        <v>0</v>
      </c>
      <c r="B700" s="88">
        <f>IF(Sample5!K706&gt;0,Sample5!K706, )</f>
        <v>0</v>
      </c>
      <c r="C700" s="88" t="str">
        <f>IF(Sample5!L706&gt;0,Sample5!L706,"")</f>
        <v/>
      </c>
      <c r="D700" s="88">
        <f>IF(Sample5!M706&gt;0,Sample5!M706,)</f>
        <v>0</v>
      </c>
      <c r="E700" s="162" t="str">
        <f t="shared" si="155"/>
        <v/>
      </c>
      <c r="F700" s="162" t="str">
        <f t="shared" si="156"/>
        <v/>
      </c>
      <c r="G700" s="162" t="str">
        <f t="shared" si="157"/>
        <v/>
      </c>
      <c r="H700" s="162" t="str">
        <f t="shared" si="158"/>
        <v/>
      </c>
      <c r="I700" s="162" t="e">
        <f t="shared" si="159"/>
        <v>#VALUE!</v>
      </c>
      <c r="J700" s="162" t="e">
        <f t="shared" si="165"/>
        <v>#VALUE!</v>
      </c>
      <c r="K700" s="162" t="str">
        <f t="shared" si="160"/>
        <v/>
      </c>
      <c r="L700" s="59" t="str">
        <f t="shared" si="161"/>
        <v/>
      </c>
      <c r="M700" s="162" t="str">
        <f t="shared" si="166"/>
        <v/>
      </c>
      <c r="N700" s="99" t="str">
        <f t="shared" si="162"/>
        <v/>
      </c>
      <c r="O700" s="100" t="str">
        <f t="shared" si="167"/>
        <v/>
      </c>
      <c r="P700" s="100" t="e">
        <f t="shared" si="168"/>
        <v>#VALUE!</v>
      </c>
      <c r="Q700" s="11">
        <v>698</v>
      </c>
      <c r="R700" s="9" t="str">
        <f t="shared" si="163"/>
        <v/>
      </c>
    </row>
    <row r="701" spans="1:18" x14ac:dyDescent="0.25">
      <c r="B701" s="8"/>
      <c r="C701" s="8"/>
      <c r="D701" s="8"/>
      <c r="E701" s="10"/>
      <c r="F701" s="10"/>
      <c r="G701" s="10"/>
      <c r="H701" s="10"/>
      <c r="I701" s="10"/>
      <c r="J701" s="10"/>
      <c r="K701" s="10"/>
      <c r="M701" s="10"/>
      <c r="N701" s="97"/>
      <c r="O701" s="8"/>
      <c r="P701" s="8"/>
    </row>
    <row r="702" spans="1:18" x14ac:dyDescent="0.25">
      <c r="B702" s="8"/>
      <c r="C702" s="8"/>
      <c r="D702" s="8"/>
      <c r="E702" s="10"/>
      <c r="F702" s="10"/>
      <c r="G702" s="10"/>
      <c r="H702" s="10"/>
      <c r="I702" s="10"/>
      <c r="J702" s="10"/>
      <c r="K702" s="10"/>
      <c r="M702" s="10"/>
      <c r="N702" s="97"/>
      <c r="O702" s="8"/>
      <c r="P702" s="8"/>
    </row>
    <row r="703" spans="1:18" x14ac:dyDescent="0.25">
      <c r="B703" s="8"/>
      <c r="C703" s="8"/>
      <c r="D703" s="8"/>
      <c r="E703" s="10"/>
      <c r="F703" s="10"/>
      <c r="G703" s="10"/>
      <c r="H703" s="10"/>
      <c r="I703" s="10"/>
      <c r="J703" s="10"/>
      <c r="K703" s="10"/>
      <c r="M703" s="10"/>
      <c r="N703" s="97"/>
      <c r="O703" s="8"/>
      <c r="P703" s="8"/>
    </row>
    <row r="704" spans="1:18" x14ac:dyDescent="0.25">
      <c r="B704" s="8"/>
      <c r="C704" s="8"/>
      <c r="D704" s="8"/>
      <c r="E704" s="10"/>
      <c r="F704" s="10"/>
      <c r="G704" s="10"/>
      <c r="H704" s="10"/>
      <c r="I704" s="10"/>
      <c r="J704" s="10"/>
      <c r="K704" s="10"/>
      <c r="M704" s="10"/>
      <c r="N704" s="97"/>
      <c r="O704" s="8"/>
      <c r="P704" s="8"/>
    </row>
    <row r="705" spans="2:16" x14ac:dyDescent="0.25">
      <c r="B705" s="8"/>
      <c r="C705" s="8"/>
      <c r="D705" s="8"/>
      <c r="E705" s="10"/>
      <c r="F705" s="10"/>
      <c r="G705" s="10"/>
      <c r="H705" s="10"/>
      <c r="I705" s="10"/>
      <c r="J705" s="10"/>
      <c r="K705" s="10"/>
      <c r="M705" s="10"/>
      <c r="N705" s="97"/>
      <c r="O705" s="8"/>
      <c r="P705" s="8"/>
    </row>
    <row r="706" spans="2:16" x14ac:dyDescent="0.25">
      <c r="B706" s="8"/>
      <c r="C706" s="8"/>
      <c r="D706" s="8"/>
      <c r="E706" s="10"/>
      <c r="F706" s="10"/>
      <c r="G706" s="10"/>
      <c r="H706" s="10"/>
      <c r="I706" s="10"/>
      <c r="J706" s="10"/>
      <c r="K706" s="10"/>
      <c r="M706" s="10"/>
      <c r="N706" s="97"/>
      <c r="O706" s="8"/>
      <c r="P706" s="8"/>
    </row>
  </sheetData>
  <pageMargins left="0.7" right="0.7" top="0.75" bottom="0.75" header="0.3" footer="0.3"/>
  <pageSetup paperSize="9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500"/>
  <sheetViews>
    <sheetView topLeftCell="A49" workbookViewId="0">
      <selection activeCell="O3" sqref="O3:O61"/>
    </sheetView>
  </sheetViews>
  <sheetFormatPr baseColWidth="10" defaultColWidth="11.42578125" defaultRowHeight="12.75" x14ac:dyDescent="0.2"/>
  <cols>
    <col min="1" max="1" width="11.42578125" style="68" customWidth="1"/>
    <col min="2" max="2" width="11.42578125" style="88"/>
    <col min="3" max="3" width="11.42578125" style="69"/>
    <col min="4" max="4" width="11.42578125" style="68"/>
    <col min="5" max="6" width="11.42578125" style="8"/>
    <col min="7" max="7" width="13" style="8" bestFit="1" customWidth="1"/>
    <col min="8" max="9" width="13.5703125" style="8" bestFit="1" customWidth="1"/>
    <col min="10" max="14" width="11.42578125" style="8"/>
    <col min="15" max="15" width="13" style="8" bestFit="1" customWidth="1"/>
    <col min="16" max="16384" width="11.42578125" style="8"/>
  </cols>
  <sheetData>
    <row r="1" spans="1:18" x14ac:dyDescent="0.2">
      <c r="A1" s="68">
        <v>1</v>
      </c>
      <c r="B1" s="60" t="s">
        <v>26</v>
      </c>
      <c r="C1" s="61" t="s">
        <v>95</v>
      </c>
      <c r="D1" s="62"/>
      <c r="E1" s="63" t="s">
        <v>96</v>
      </c>
      <c r="F1" s="64" t="s">
        <v>32</v>
      </c>
      <c r="G1" s="63" t="s">
        <v>120</v>
      </c>
      <c r="H1" s="65" t="s">
        <v>97</v>
      </c>
      <c r="I1" s="65" t="s">
        <v>98</v>
      </c>
      <c r="J1" s="66" t="s">
        <v>99</v>
      </c>
      <c r="K1" s="8" t="s">
        <v>100</v>
      </c>
    </row>
    <row r="2" spans="1:18" ht="15" x14ac:dyDescent="0.25">
      <c r="A2" s="68">
        <v>2</v>
      </c>
      <c r="B2" s="174">
        <f>IF(Traitement5!B2&gt;0,Traitement5!B2,)</f>
        <v>0.31128954190729419</v>
      </c>
      <c r="C2" s="3">
        <f>IF(AND(Traitement5!D2&lt;1000,Traitement5!D2&gt;0),Traitement5!D2,)</f>
        <v>2.2601934725612409</v>
      </c>
      <c r="D2" s="68">
        <v>2</v>
      </c>
      <c r="E2" s="8">
        <f t="shared" ref="E2:E65" si="0">IF(B2&gt;0,1/2*(B2-K$13*F2+M$8)+1/2*POWER((B2-K$13*F2+M$8)^2-4*M$10*(B2-K$13*F2),0.5),"")</f>
        <v>7.6817599605298353E-2</v>
      </c>
      <c r="F2" s="8">
        <f t="shared" ref="F2:F65" si="1">IF(B2="","",LN(1+EXP($L$16*(B2-$L$15)))/$L$16)</f>
        <v>1.617356123290643E-2</v>
      </c>
      <c r="G2" s="8">
        <f t="shared" ref="G2:G65" si="2">IF(B2&gt;0,-LN(1+EXP(L$18*(B2-L$17)))/L$18,"")</f>
        <v>-1.4038582921189831E-6</v>
      </c>
      <c r="H2" s="69">
        <f>IF(B2&gt;0,IF(K$13=1,(L$11*10/(B2-E2-F2)-L$11*10/(L$9))+K$11*10/(L$14+F2)-K$11*10/(L$14+L$19-K$9+G2),L$11*10/(B2-E2)-L$11*10/(L$9)),"")</f>
        <v>-3.824638379706812</v>
      </c>
      <c r="I2" s="69">
        <f>IF(B2&gt;0,IF(K$13=0,K$11*10/(E2)-K$11*10/(L$19-L$9),K$11*10/(E2)-K$11*10/(K$9-L$9)+K$11*10/(L$14+F2)-K$11*10/(L$14+L$19-K$9+G2)),"")</f>
        <v>-3.8246383797050356</v>
      </c>
      <c r="J2" s="70">
        <f>IF(OR(B2="",C2=0,C2=""),"",(H2-C2)*(H2-C2))</f>
        <v>37.025178670375865</v>
      </c>
      <c r="K2" s="20" t="s">
        <v>58</v>
      </c>
      <c r="L2" s="71" t="s">
        <v>102</v>
      </c>
      <c r="N2" s="67" t="s">
        <v>101</v>
      </c>
      <c r="R2" s="68"/>
    </row>
    <row r="3" spans="1:18" ht="15" x14ac:dyDescent="0.25">
      <c r="A3" s="68">
        <v>3</v>
      </c>
      <c r="B3" s="174">
        <f>IF(Traitement5!B3&gt;0,Traitement5!B3,)</f>
        <v>0.30963194780567699</v>
      </c>
      <c r="C3" s="3">
        <f>IF(AND(Traitement5!D3&lt;1000,Traitement5!D3&gt;0),Traitement5!D3,)</f>
        <v>3.9553385769820579</v>
      </c>
      <c r="D3" s="68">
        <v>3</v>
      </c>
      <c r="E3" s="8">
        <f t="shared" si="0"/>
        <v>7.5216597305158478E-2</v>
      </c>
      <c r="F3" s="8">
        <f t="shared" si="1"/>
        <v>1.5511541385896549E-2</v>
      </c>
      <c r="G3" s="8">
        <f t="shared" si="2"/>
        <v>-1.1894317598738721E-6</v>
      </c>
      <c r="H3" s="69">
        <f t="shared" ref="H3:H66" si="3">IF(B3&gt;0,IF(K$13=1,(L$11*10/(B3-E3-F3)-L$11*10/(L$9))+K$11*10/(L$14+F3)-K$11*10/(L$14+L$19-K$9+G3),L$11*10/(B3-E3)-L$11*10/(L$9)),"")</f>
        <v>-1.3579295030049252</v>
      </c>
      <c r="I3" s="69">
        <f t="shared" ref="I3:I66" si="4">IF(B3&gt;0,IF(K$13=0,K$11*10/(E3)-K$11*10/(L$19-L$9),K$11*10/(E3)-K$11*10/(K$9-L$9)+K$11*10/(L$14+F3)-K$11*10/(L$14+L$19-K$9+G3)),"")</f>
        <v>-1.3579295030047831</v>
      </c>
      <c r="J3" s="70">
        <f t="shared" ref="J3:J66" si="5">IF(OR(B3="",C3=0,C3=""),"",(H3-C3)*(H3-C3))</f>
        <v>28.230817689808561</v>
      </c>
      <c r="K3" s="175">
        <f>Traitement5!S5</f>
        <v>0</v>
      </c>
      <c r="L3" s="72">
        <f ca="1">IF(K3&lt;C2,2,VLOOKUP(K3,C2:INDIRECT("D"&amp;N4),2,TRUE))</f>
        <v>2</v>
      </c>
      <c r="N3" s="70">
        <f>MAX(C2:C700)</f>
        <v>834.57643974324196</v>
      </c>
      <c r="O3" s="8">
        <f>ABS(C3-H3)</f>
        <v>5.3132680799869831</v>
      </c>
      <c r="P3" s="8">
        <f>AVERAGE(O3:O63)</f>
        <v>2.0395880004055149</v>
      </c>
      <c r="R3" s="68"/>
    </row>
    <row r="4" spans="1:18" ht="15" x14ac:dyDescent="0.25">
      <c r="A4" s="68">
        <v>4</v>
      </c>
      <c r="B4" s="174">
        <f>IF(Traitement5!B4&gt;0,Traitement5!B4,)</f>
        <v>0.30863739134470669</v>
      </c>
      <c r="C4" s="3">
        <f>IF(AND(Traitement5!D4&lt;1000,Traitement5!D4&gt;0),Traitement5!D4,)</f>
        <v>4.5203869451224818</v>
      </c>
      <c r="D4" s="68">
        <v>4</v>
      </c>
      <c r="E4" s="8">
        <f t="shared" si="0"/>
        <v>7.4257112208361523E-2</v>
      </c>
      <c r="F4" s="8">
        <f t="shared" si="1"/>
        <v>1.5124469686060519E-2</v>
      </c>
      <c r="G4" s="8">
        <f t="shared" si="2"/>
        <v>-1.0768344412809686E-6</v>
      </c>
      <c r="H4" s="69">
        <f t="shared" si="3"/>
        <v>0.17134993966283218</v>
      </c>
      <c r="I4" s="69">
        <f t="shared" si="4"/>
        <v>0.17134993966465117</v>
      </c>
      <c r="J4" s="70">
        <f t="shared" si="5"/>
        <v>18.914122874857437</v>
      </c>
      <c r="K4" s="175">
        <f>Traitement5!S6</f>
        <v>700</v>
      </c>
      <c r="L4" s="72">
        <f ca="1">VLOOKUP(K4,C2:INDIRECT("D"&amp;N4),2,TRUE)</f>
        <v>60</v>
      </c>
      <c r="N4" s="8">
        <f>VLOOKUP(N3,C2:D700,2,FALSE)</f>
        <v>65</v>
      </c>
      <c r="O4" s="8">
        <f t="shared" ref="O4:O61" si="6">ABS(C4-H4)</f>
        <v>4.3490370054596497</v>
      </c>
      <c r="Q4" s="68"/>
      <c r="R4" s="68"/>
    </row>
    <row r="5" spans="1:18" ht="15" x14ac:dyDescent="0.25">
      <c r="A5" s="68">
        <v>5</v>
      </c>
      <c r="B5" s="174">
        <f>IF(Traitement5!B5&gt;0,Traitement5!B5,)</f>
        <v>0.30764283488373634</v>
      </c>
      <c r="C5" s="3">
        <f>IF(AND(Traitement5!D5&lt;1000,Traitement5!D5&gt;0),Traitement5!D5,)</f>
        <v>5.6504836814031023</v>
      </c>
      <c r="D5" s="68">
        <v>5</v>
      </c>
      <c r="E5" s="8">
        <f t="shared" si="0"/>
        <v>7.3298501190329796E-2</v>
      </c>
      <c r="F5" s="8">
        <f t="shared" si="1"/>
        <v>1.4744938224806372E-2</v>
      </c>
      <c r="G5" s="8">
        <f t="shared" si="2"/>
        <v>-9.7489560566820631E-7</v>
      </c>
      <c r="H5" s="69">
        <f t="shared" si="3"/>
        <v>1.7392183929332532</v>
      </c>
      <c r="I5" s="69">
        <f t="shared" si="4"/>
        <v>1.7392183929349017</v>
      </c>
      <c r="J5" s="70">
        <f t="shared" si="5"/>
        <v>15.297996156789132</v>
      </c>
      <c r="K5" s="73" t="s">
        <v>103</v>
      </c>
      <c r="L5" s="74">
        <f ca="1">SUM(INDIRECT("J"&amp;L3):INDIRECT("J"&amp;L4))</f>
        <v>335.2503489037569</v>
      </c>
      <c r="M5" s="75"/>
      <c r="N5" s="75"/>
      <c r="O5" s="8">
        <f t="shared" si="6"/>
        <v>3.9112652884698491</v>
      </c>
      <c r="Q5" s="68"/>
      <c r="R5" s="68"/>
    </row>
    <row r="6" spans="1:18" ht="15" x14ac:dyDescent="0.25">
      <c r="A6" s="68">
        <v>6</v>
      </c>
      <c r="B6" s="174">
        <f>IF(Traitement5!B6&gt;0,Traitement5!B6,)</f>
        <v>0.30664827842276604</v>
      </c>
      <c r="C6" s="3">
        <f>IF(AND(Traitement5!D6&lt;1000,Traitement5!D6&gt;0),Traitement5!D6,)</f>
        <v>6.7805804176837228</v>
      </c>
      <c r="D6" s="68">
        <v>6</v>
      </c>
      <c r="E6" s="8">
        <f t="shared" si="0"/>
        <v>7.2340796053936535E-2</v>
      </c>
      <c r="F6" s="8">
        <f t="shared" si="1"/>
        <v>1.4372890076394246E-2</v>
      </c>
      <c r="G6" s="8">
        <f t="shared" si="2"/>
        <v>-8.8260641277910312E-7</v>
      </c>
      <c r="H6" s="69">
        <f t="shared" si="3"/>
        <v>3.3470989903398731</v>
      </c>
      <c r="I6" s="69">
        <f t="shared" si="4"/>
        <v>3.347098990341749</v>
      </c>
      <c r="J6" s="70">
        <f t="shared" si="5"/>
        <v>11.788794711915159</v>
      </c>
      <c r="O6" s="8">
        <f t="shared" si="6"/>
        <v>3.4334814273438496</v>
      </c>
      <c r="Q6" s="68"/>
      <c r="R6" s="68"/>
    </row>
    <row r="7" spans="1:18" ht="15" x14ac:dyDescent="0.25">
      <c r="A7" s="68">
        <v>7</v>
      </c>
      <c r="B7" s="174">
        <f>IF(Traitement5!B7&gt;0,Traitement5!B7,)</f>
        <v>0.30558741819773105</v>
      </c>
      <c r="C7" s="3">
        <f>IF(AND(Traitement5!D7&lt;1000,Traitement5!D7&gt;0),Traitement5!D7,)</f>
        <v>6.7805804176837228</v>
      </c>
      <c r="D7" s="68">
        <v>7</v>
      </c>
      <c r="E7" s="8">
        <f t="shared" si="0"/>
        <v>7.132027993749987E-2</v>
      </c>
      <c r="F7" s="8">
        <f t="shared" si="1"/>
        <v>1.3984219250156221E-2</v>
      </c>
      <c r="G7" s="8">
        <f t="shared" si="2"/>
        <v>-7.9377320292217558E-7</v>
      </c>
      <c r="H7" s="69">
        <f t="shared" si="3"/>
        <v>5.1079552302435332</v>
      </c>
      <c r="I7" s="69">
        <f t="shared" si="4"/>
        <v>5.1079552302449116</v>
      </c>
      <c r="J7" s="70">
        <f t="shared" si="5"/>
        <v>2.7976750176593295</v>
      </c>
      <c r="K7" s="76" t="s">
        <v>104</v>
      </c>
      <c r="L7" s="77"/>
      <c r="M7" s="78" t="s">
        <v>105</v>
      </c>
      <c r="N7" s="79" t="s">
        <v>106</v>
      </c>
      <c r="O7" s="8">
        <f t="shared" si="6"/>
        <v>1.6726251874401896</v>
      </c>
      <c r="Q7" s="68"/>
      <c r="R7" s="68"/>
    </row>
    <row r="8" spans="1:18" ht="15" x14ac:dyDescent="0.25">
      <c r="A8" s="68">
        <v>8</v>
      </c>
      <c r="B8" s="174">
        <f>IF(Traitement5!B8&gt;0,Traitement5!B8,)</f>
        <v>0.30452655797269612</v>
      </c>
      <c r="C8" s="3">
        <f>IF(AND(Traitement5!D8&lt;1000,Traitement5!D8&gt;0),Traitement5!D8,)</f>
        <v>8.4757255221045398</v>
      </c>
      <c r="D8" s="68">
        <v>8</v>
      </c>
      <c r="E8" s="8">
        <f t="shared" si="0"/>
        <v>7.0300874813656586E-2</v>
      </c>
      <c r="F8" s="8">
        <f t="shared" si="1"/>
        <v>1.3603917675799101E-2</v>
      </c>
      <c r="G8" s="8">
        <f t="shared" si="2"/>
        <v>-7.1388062321511997E-7</v>
      </c>
      <c r="H8" s="69">
        <f t="shared" si="3"/>
        <v>6.9179336603956472</v>
      </c>
      <c r="I8" s="69">
        <f t="shared" si="4"/>
        <v>6.9179336603970825</v>
      </c>
      <c r="J8" s="70">
        <f t="shared" si="5"/>
        <v>2.4267154844064578</v>
      </c>
      <c r="K8" s="80" t="s">
        <v>107</v>
      </c>
      <c r="L8" s="80" t="s">
        <v>108</v>
      </c>
      <c r="M8" s="79">
        <f>IF(K13=1,(K11+L11)/(K11/(K9-L9)-L11/(L9)),(K11+L11)/(K11/(L19-L9)-L11/(L9)))</f>
        <v>-0.23804308856900178</v>
      </c>
      <c r="N8" s="79">
        <f>K$11/(33+K$11/(L19-L$9))+L$11/(33+L$11/(L$9))</f>
        <v>0.24684920506716987</v>
      </c>
      <c r="O8" s="8">
        <f t="shared" si="6"/>
        <v>1.5577918617088926</v>
      </c>
      <c r="Q8" s="68"/>
      <c r="R8" s="68"/>
    </row>
    <row r="9" spans="1:18" ht="15" x14ac:dyDescent="0.25">
      <c r="A9" s="68">
        <v>9</v>
      </c>
      <c r="B9" s="174">
        <f>IF(Traitement5!B9&gt;0,Traitement5!B9,)</f>
        <v>0.30333309021953175</v>
      </c>
      <c r="C9" s="3">
        <f>IF(AND(Traitement5!D9&lt;1000,Traitement5!D9&gt;0),Traitement5!D9,)</f>
        <v>9.6058222583851602</v>
      </c>
      <c r="D9" s="68">
        <v>9</v>
      </c>
      <c r="E9" s="8">
        <f t="shared" si="0"/>
        <v>6.9155427607977299E-2</v>
      </c>
      <c r="F9" s="8">
        <f t="shared" si="1"/>
        <v>1.3185981932474869E-2</v>
      </c>
      <c r="G9" s="8">
        <f t="shared" si="2"/>
        <v>-6.3357158599938856E-7</v>
      </c>
      <c r="H9" s="69">
        <f t="shared" si="3"/>
        <v>9.0153682816107903</v>
      </c>
      <c r="I9" s="69">
        <f t="shared" si="4"/>
        <v>9.0153682816131067</v>
      </c>
      <c r="J9" s="70">
        <f t="shared" si="5"/>
        <v>0.34863589868866823</v>
      </c>
      <c r="K9" s="81">
        <f>Traitement5!U13</f>
        <v>0.32313929644478384</v>
      </c>
      <c r="L9" s="81">
        <f>Traitement5!T26</f>
        <v>0.2343842082271336</v>
      </c>
      <c r="M9" s="79" t="s">
        <v>109</v>
      </c>
      <c r="N9" s="79" t="s">
        <v>110</v>
      </c>
      <c r="O9" s="8">
        <f t="shared" si="6"/>
        <v>0.59045397677436995</v>
      </c>
      <c r="Q9" s="68"/>
      <c r="R9" s="68"/>
    </row>
    <row r="10" spans="1:18" ht="15" x14ac:dyDescent="0.25">
      <c r="A10" s="68">
        <v>10</v>
      </c>
      <c r="B10" s="174">
        <f>IF(Traitement5!B10&gt;0,Traitement5!B10,)</f>
        <v>0.30213962246636733</v>
      </c>
      <c r="C10" s="3">
        <f>IF(AND(Traitement5!D10&lt;1000,Traitement5!D10&gt;0),Traitement5!D10,)</f>
        <v>11.300967362806205</v>
      </c>
      <c r="D10" s="68">
        <v>10</v>
      </c>
      <c r="E10" s="8">
        <f t="shared" si="0"/>
        <v>6.8011509913184637E-2</v>
      </c>
      <c r="F10" s="8">
        <f t="shared" si="1"/>
        <v>1.2778416549171199E-2</v>
      </c>
      <c r="G10" s="8">
        <f t="shared" si="2"/>
        <v>-5.6229677652615712E-7</v>
      </c>
      <c r="H10" s="69">
        <f t="shared" si="3"/>
        <v>11.18051058715173</v>
      </c>
      <c r="I10" s="69">
        <f t="shared" si="4"/>
        <v>11.180510587153137</v>
      </c>
      <c r="J10" s="70">
        <f t="shared" si="5"/>
        <v>1.4509834801072465E-2</v>
      </c>
      <c r="K10" s="80" t="s">
        <v>111</v>
      </c>
      <c r="L10" s="82" t="s">
        <v>81</v>
      </c>
      <c r="M10" s="79">
        <f>IF(K13=1,K11/(K$11/(K$9-L$9)-L$11/(L$9)),K11/(K$11/(L$19-L$9)-L$11/(L$9)))</f>
        <v>-8.812595578701314E-4</v>
      </c>
      <c r="N10" s="79">
        <f>K$11/(1000/10+K$11/(L19-L$9))+L$11/(1000/10+L$11/(L$9))</f>
        <v>0.22144755475816977</v>
      </c>
      <c r="O10" s="8">
        <f t="shared" si="6"/>
        <v>0.12045677565447477</v>
      </c>
      <c r="Q10" s="68"/>
      <c r="R10" s="68"/>
    </row>
    <row r="11" spans="1:18" ht="15" x14ac:dyDescent="0.25">
      <c r="A11" s="68">
        <v>11</v>
      </c>
      <c r="B11" s="174">
        <f>IF(Traitement5!B11&gt;0,Traitement5!B11,)</f>
        <v>0.30094615471320313</v>
      </c>
      <c r="C11" s="3">
        <f>IF(AND(Traitement5!D11&lt;1000,Traitement5!D11&gt;0),Traitement5!D11,)</f>
        <v>12.996112467227249</v>
      </c>
      <c r="D11" s="68">
        <v>11</v>
      </c>
      <c r="E11" s="8">
        <f t="shared" si="0"/>
        <v>6.6869192619714996E-2</v>
      </c>
      <c r="F11" s="8">
        <f t="shared" si="1"/>
        <v>1.2381096038150168E-2</v>
      </c>
      <c r="G11" s="8">
        <f t="shared" si="2"/>
        <v>-4.9903995873819441E-7</v>
      </c>
      <c r="H11" s="69">
        <f t="shared" si="3"/>
        <v>13.416545658783434</v>
      </c>
      <c r="I11" s="69">
        <f t="shared" si="4"/>
        <v>13.416545658786006</v>
      </c>
      <c r="J11" s="70">
        <f t="shared" si="5"/>
        <v>0.1767640685621199</v>
      </c>
      <c r="K11" s="81">
        <f>L11/(L13-1)</f>
        <v>0.89022616707326718</v>
      </c>
      <c r="L11" s="83">
        <f>Traitement5!T28</f>
        <v>239.57489496843399</v>
      </c>
      <c r="M11" s="79" t="s">
        <v>80</v>
      </c>
      <c r="N11" s="79" t="s">
        <v>112</v>
      </c>
      <c r="O11" s="8">
        <f t="shared" si="6"/>
        <v>0.42043319155618519</v>
      </c>
      <c r="Q11" s="68"/>
      <c r="R11" s="68"/>
    </row>
    <row r="12" spans="1:18" ht="15" x14ac:dyDescent="0.25">
      <c r="A12" s="68">
        <v>12</v>
      </c>
      <c r="B12" s="174">
        <f>IF(Traitement5!B12&gt;0,Traitement5!B12,)</f>
        <v>0.29968638319597413</v>
      </c>
      <c r="C12" s="3">
        <f>IF(AND(Traitement5!D12&lt;1000,Traitement5!D12&gt;0),Traitement5!D12,)</f>
        <v>14.126209203507869</v>
      </c>
      <c r="D12" s="68">
        <v>12</v>
      </c>
      <c r="E12" s="8">
        <f t="shared" si="0"/>
        <v>6.566523255771603E-2</v>
      </c>
      <c r="F12" s="8">
        <f t="shared" si="1"/>
        <v>1.1972672158634267E-2</v>
      </c>
      <c r="G12" s="8">
        <f t="shared" si="2"/>
        <v>-4.3997238864114774E-7</v>
      </c>
      <c r="H12" s="69">
        <f t="shared" si="3"/>
        <v>15.857450619932933</v>
      </c>
      <c r="I12" s="69">
        <f t="shared" si="4"/>
        <v>15.857450619934454</v>
      </c>
      <c r="J12" s="70">
        <f t="shared" si="5"/>
        <v>2.997196841945462</v>
      </c>
      <c r="K12" s="76" t="s">
        <v>113</v>
      </c>
      <c r="L12" s="84" t="s">
        <v>114</v>
      </c>
      <c r="M12" s="79">
        <f>M8/M10</f>
        <v>270.11688717943127</v>
      </c>
      <c r="N12" s="79">
        <f>K$11/(1500+K$11/(L19-L$9))+L$11/(1500+L$11/(L$9))</f>
        <v>9.5577294592789061E-2</v>
      </c>
      <c r="O12" s="8">
        <f t="shared" si="6"/>
        <v>1.731241416425064</v>
      </c>
      <c r="Q12" s="68"/>
      <c r="R12" s="68"/>
    </row>
    <row r="13" spans="1:18" ht="15" x14ac:dyDescent="0.25">
      <c r="A13" s="68">
        <v>13</v>
      </c>
      <c r="B13" s="174">
        <f>IF(Traitement5!B13&gt;0,Traitement5!B13,)</f>
        <v>0.29842661167874512</v>
      </c>
      <c r="C13" s="3">
        <f>IF(AND(Traitement5!D13&lt;1000,Traitement5!D13&gt;0),Traitement5!D13,)</f>
        <v>16.38640267606911</v>
      </c>
      <c r="D13" s="68">
        <v>13</v>
      </c>
      <c r="E13" s="8">
        <f t="shared" si="0"/>
        <v>6.4463233213540194E-2</v>
      </c>
      <c r="F13" s="8">
        <f t="shared" si="1"/>
        <v>1.1575358004445282E-2</v>
      </c>
      <c r="G13" s="8">
        <f t="shared" si="2"/>
        <v>-3.8789606264940537E-7</v>
      </c>
      <c r="H13" s="69">
        <f t="shared" si="3"/>
        <v>18.385333889133108</v>
      </c>
      <c r="I13" s="69">
        <f t="shared" si="4"/>
        <v>18.3853338891346</v>
      </c>
      <c r="J13" s="70">
        <f t="shared" si="5"/>
        <v>3.995725994561504</v>
      </c>
      <c r="K13" s="85">
        <f>Traitement5!V5</f>
        <v>0</v>
      </c>
      <c r="L13" s="83">
        <f>Traitement5!T27</f>
        <v>270.11688717943127</v>
      </c>
      <c r="O13" s="8">
        <f t="shared" si="6"/>
        <v>1.9989312130639973</v>
      </c>
      <c r="Q13" s="68"/>
      <c r="R13" s="68"/>
    </row>
    <row r="14" spans="1:18" ht="15" x14ac:dyDescent="0.25">
      <c r="A14" s="68">
        <v>14</v>
      </c>
      <c r="B14" s="174">
        <f>IF(Traitement5!B14&gt;0,Traitement5!B14,)</f>
        <v>0.2971668401615159</v>
      </c>
      <c r="C14" s="3">
        <f>IF(AND(Traitement5!D14&lt;1000,Traitement5!D14&gt;0),Traitement5!D14,)</f>
        <v>18.081547780489927</v>
      </c>
      <c r="D14" s="68">
        <v>14</v>
      </c>
      <c r="E14" s="8">
        <f t="shared" si="0"/>
        <v>6.3263294442476248E-2</v>
      </c>
      <c r="F14" s="8">
        <f t="shared" si="1"/>
        <v>1.1188988528260731E-2</v>
      </c>
      <c r="G14" s="8">
        <f t="shared" si="2"/>
        <v>-3.4198352653850959E-7</v>
      </c>
      <c r="H14" s="69">
        <f t="shared" si="3"/>
        <v>21.004696073907326</v>
      </c>
      <c r="I14" s="69">
        <f t="shared" si="4"/>
        <v>21.004696073909756</v>
      </c>
      <c r="J14" s="70">
        <f t="shared" si="5"/>
        <v>8.5447959453090476</v>
      </c>
      <c r="K14" s="171" t="s">
        <v>115</v>
      </c>
      <c r="L14" s="171">
        <f>Traitement5!T30</f>
        <v>0.27543508249251764</v>
      </c>
      <c r="O14" s="8">
        <f t="shared" si="6"/>
        <v>2.9231482934173982</v>
      </c>
      <c r="Q14" s="68"/>
      <c r="R14" s="68"/>
    </row>
    <row r="15" spans="1:18" ht="15" x14ac:dyDescent="0.25">
      <c r="A15" s="68">
        <v>15</v>
      </c>
      <c r="B15" s="174">
        <f>IF(Traitement5!B15&gt;0,Traitement5!B15,)</f>
        <v>0.2959070686442869</v>
      </c>
      <c r="C15" s="3">
        <f>IF(AND(Traitement5!D15&lt;1000,Traitement5!D15&gt;0),Traitement5!D15,)</f>
        <v>20.906789621191592</v>
      </c>
      <c r="D15" s="68">
        <v>15</v>
      </c>
      <c r="E15" s="8">
        <f t="shared" si="0"/>
        <v>6.2065522599419901E-2</v>
      </c>
      <c r="F15" s="8">
        <f t="shared" si="1"/>
        <v>1.0813393542420108E-2</v>
      </c>
      <c r="G15" s="8">
        <f t="shared" si="2"/>
        <v>-3.0150525335814384E-7</v>
      </c>
      <c r="H15" s="69">
        <f t="shared" si="3"/>
        <v>23.72033630905571</v>
      </c>
      <c r="I15" s="69">
        <f t="shared" si="4"/>
        <v>23.720336309058339</v>
      </c>
      <c r="J15" s="70">
        <f t="shared" si="5"/>
        <v>7.9160449647911495</v>
      </c>
      <c r="K15" s="171" t="s">
        <v>116</v>
      </c>
      <c r="L15" s="171">
        <f>Traitement5!U13</f>
        <v>0.32313929644478384</v>
      </c>
      <c r="O15" s="8">
        <f t="shared" si="6"/>
        <v>2.8135466878641182</v>
      </c>
      <c r="Q15" s="68"/>
      <c r="R15" s="68"/>
    </row>
    <row r="16" spans="1:18" ht="15" x14ac:dyDescent="0.25">
      <c r="A16" s="68">
        <v>16</v>
      </c>
      <c r="B16" s="174">
        <f>IF(Traitement5!B16&gt;0,Traitement5!B16,)</f>
        <v>0.29424947454266975</v>
      </c>
      <c r="C16" s="3">
        <f>IF(AND(Traitement5!D16&lt;1000,Traitement5!D16&gt;0),Traitement5!D16,)</f>
        <v>24.297079830033454</v>
      </c>
      <c r="D16" s="68">
        <v>16</v>
      </c>
      <c r="E16" s="8">
        <f t="shared" si="0"/>
        <v>6.0493000301701218E-2</v>
      </c>
      <c r="F16" s="8">
        <f t="shared" si="1"/>
        <v>1.0335309958647584E-2</v>
      </c>
      <c r="G16" s="8">
        <f t="shared" si="2"/>
        <v>-2.5545092904206779E-7</v>
      </c>
      <c r="H16" s="69">
        <f t="shared" si="3"/>
        <v>27.448900518276787</v>
      </c>
      <c r="I16" s="69">
        <f t="shared" si="4"/>
        <v>27.448900518278165</v>
      </c>
      <c r="J16" s="70">
        <f t="shared" si="5"/>
        <v>9.9339736508386789</v>
      </c>
      <c r="K16" s="171" t="s">
        <v>117</v>
      </c>
      <c r="L16" s="172">
        <f>Traitement5!U11</f>
        <v>32.184120917871859</v>
      </c>
      <c r="O16" s="8">
        <f t="shared" si="6"/>
        <v>3.1518206882433333</v>
      </c>
      <c r="Q16" s="68"/>
      <c r="R16" s="68"/>
    </row>
    <row r="17" spans="1:18" ht="15" x14ac:dyDescent="0.25">
      <c r="A17" s="68">
        <v>17</v>
      </c>
      <c r="B17" s="174">
        <f>IF(Traitement5!B17&gt;0,Traitement5!B17,)</f>
        <v>0.29272448796918205</v>
      </c>
      <c r="C17" s="3">
        <f>IF(AND(Traitement5!D17&lt;1000,Traitement5!D17&gt;0),Traitement5!D17,)</f>
        <v>28.252418407015512</v>
      </c>
      <c r="D17" s="68">
        <v>17</v>
      </c>
      <c r="E17" s="8">
        <f t="shared" si="0"/>
        <v>5.9050006109029309E-2</v>
      </c>
      <c r="F17" s="8">
        <f t="shared" si="1"/>
        <v>9.9113285247109835E-3</v>
      </c>
      <c r="G17" s="8">
        <f t="shared" si="2"/>
        <v>-2.1932035777807542E-7</v>
      </c>
      <c r="H17" s="69">
        <f t="shared" si="3"/>
        <v>31.045067648010445</v>
      </c>
      <c r="I17" s="69">
        <f t="shared" si="4"/>
        <v>31.045067648012022</v>
      </c>
      <c r="J17" s="70">
        <f t="shared" si="5"/>
        <v>7.7988897832295772</v>
      </c>
      <c r="K17" s="171" t="s">
        <v>118</v>
      </c>
      <c r="L17" s="171">
        <f>Traitement5!V13</f>
        <v>0.4</v>
      </c>
      <c r="O17" s="8">
        <f t="shared" si="6"/>
        <v>2.7926492409949333</v>
      </c>
      <c r="Q17" s="68"/>
      <c r="R17" s="68"/>
    </row>
    <row r="18" spans="1:18" ht="15" x14ac:dyDescent="0.25">
      <c r="A18" s="68">
        <v>18</v>
      </c>
      <c r="B18" s="174">
        <f>IF(Traitement5!B18&gt;0,Traitement5!B18,)</f>
        <v>0.29139841268788835</v>
      </c>
      <c r="C18" s="3">
        <f>IF(AND(Traitement5!D18&lt;1000,Traitement5!D18&gt;0),Traitement5!D18,)</f>
        <v>31.077660247717176</v>
      </c>
      <c r="D18" s="68">
        <v>18</v>
      </c>
      <c r="E18" s="8">
        <f t="shared" si="0"/>
        <v>5.7798319014065028E-2</v>
      </c>
      <c r="F18" s="8">
        <f t="shared" si="1"/>
        <v>9.5547383812932402E-3</v>
      </c>
      <c r="G18" s="8">
        <f t="shared" si="2"/>
        <v>-1.9208295107769123E-7</v>
      </c>
      <c r="H18" s="69">
        <f t="shared" si="3"/>
        <v>34.309900679380007</v>
      </c>
      <c r="I18" s="69">
        <f t="shared" si="4"/>
        <v>34.309900679382096</v>
      </c>
      <c r="J18" s="70">
        <f t="shared" si="5"/>
        <v>10.447378208075923</v>
      </c>
      <c r="K18" s="171" t="s">
        <v>119</v>
      </c>
      <c r="L18" s="171">
        <f>Traitement5!V15</f>
        <v>100</v>
      </c>
      <c r="N18" s="86"/>
      <c r="O18" s="8">
        <f t="shared" si="6"/>
        <v>3.2322404316628308</v>
      </c>
      <c r="Q18" s="68"/>
      <c r="R18" s="68"/>
    </row>
    <row r="19" spans="1:18" ht="15" x14ac:dyDescent="0.25">
      <c r="A19" s="68">
        <v>19</v>
      </c>
      <c r="B19" s="174">
        <f>IF(Traitement5!B19&gt;0,Traitement5!B19,)</f>
        <v>0.29013864117065935</v>
      </c>
      <c r="C19" s="3">
        <f>IF(AND(Traitement5!D19&lt;1000,Traitement5!D19&gt;0),Traitement5!D19,)</f>
        <v>33.902902088418614</v>
      </c>
      <c r="D19" s="68">
        <v>19</v>
      </c>
      <c r="E19" s="8">
        <f t="shared" si="0"/>
        <v>5.6612038125010207E-2</v>
      </c>
      <c r="F19" s="8">
        <f t="shared" si="1"/>
        <v>9.2261844573399768E-3</v>
      </c>
      <c r="G19" s="8">
        <f t="shared" si="2"/>
        <v>-1.6934724324001978E-7</v>
      </c>
      <c r="H19" s="69">
        <f t="shared" si="3"/>
        <v>37.537383144694104</v>
      </c>
      <c r="I19" s="69">
        <f t="shared" si="4"/>
        <v>37.537383144695795</v>
      </c>
      <c r="J19" s="70">
        <f t="shared" si="5"/>
        <v>13.209452548425402</v>
      </c>
      <c r="K19" s="173" t="s">
        <v>62</v>
      </c>
      <c r="L19" s="173">
        <f>Traitement5!T29</f>
        <v>0.30874760761698072</v>
      </c>
      <c r="O19" s="8">
        <f t="shared" si="6"/>
        <v>3.6344810562754901</v>
      </c>
      <c r="Q19" s="68"/>
      <c r="R19" s="68"/>
    </row>
    <row r="20" spans="1:18" ht="15" x14ac:dyDescent="0.25">
      <c r="A20" s="68">
        <v>20</v>
      </c>
      <c r="B20" s="174">
        <f>IF(Traitement5!B20&gt;0,Traitement5!B20,)</f>
        <v>0.28881256588936555</v>
      </c>
      <c r="C20" s="3">
        <f>IF(AND(Traitement5!D20&lt;1000,Traitement5!D20&gt;0),Traitement5!D20,)</f>
        <v>37.293192297260703</v>
      </c>
      <c r="D20" s="68">
        <v>20</v>
      </c>
      <c r="E20" s="8">
        <f t="shared" si="0"/>
        <v>5.5366462942963449E-2</v>
      </c>
      <c r="F20" s="8">
        <f t="shared" si="1"/>
        <v>8.8908686131738118E-3</v>
      </c>
      <c r="G20" s="8">
        <f t="shared" si="2"/>
        <v>-1.4831595422289654E-7</v>
      </c>
      <c r="H20" s="69">
        <f t="shared" si="3"/>
        <v>41.075032072667454</v>
      </c>
      <c r="I20" s="69">
        <f t="shared" si="4"/>
        <v>41.075032072670027</v>
      </c>
      <c r="J20" s="70">
        <f t="shared" si="5"/>
        <v>14.302312086848591</v>
      </c>
      <c r="O20" s="8">
        <f t="shared" si="6"/>
        <v>3.7818397754067519</v>
      </c>
      <c r="Q20" s="68"/>
      <c r="R20" s="68"/>
    </row>
    <row r="21" spans="1:18" ht="15" x14ac:dyDescent="0.25">
      <c r="A21" s="68">
        <v>21</v>
      </c>
      <c r="B21" s="174">
        <f>IF(Traitement5!B21&gt;0,Traitement5!B21,)</f>
        <v>0.28755279437213649</v>
      </c>
      <c r="C21" s="3">
        <f>IF(AND(Traitement5!D21&lt;1000,Traitement5!D21&gt;0),Traitement5!D21,)</f>
        <v>40.683482506102564</v>
      </c>
      <c r="D21" s="68">
        <v>21</v>
      </c>
      <c r="E21" s="8">
        <f t="shared" si="0"/>
        <v>5.418632229422507E-2</v>
      </c>
      <c r="F21" s="8">
        <f t="shared" si="1"/>
        <v>8.5821205350360575E-3</v>
      </c>
      <c r="G21" s="8">
        <f t="shared" si="2"/>
        <v>-1.3076064965425951E-7</v>
      </c>
      <c r="H21" s="69">
        <f t="shared" si="3"/>
        <v>44.576883122785148</v>
      </c>
      <c r="I21" s="69">
        <f t="shared" si="4"/>
        <v>44.576883122787265</v>
      </c>
      <c r="J21" s="70">
        <f t="shared" si="5"/>
        <v>15.158568361984324</v>
      </c>
      <c r="K21" s="94"/>
      <c r="L21" s="93"/>
      <c r="O21" s="8">
        <f t="shared" si="6"/>
        <v>3.8934006166825839</v>
      </c>
      <c r="Q21" s="68"/>
      <c r="R21" s="68"/>
    </row>
    <row r="22" spans="1:18" ht="15" x14ac:dyDescent="0.25">
      <c r="A22" s="68">
        <v>22</v>
      </c>
      <c r="B22" s="174">
        <f>IF(Traitement5!B22&gt;0,Traitement5!B22,)</f>
        <v>0.28629302285490749</v>
      </c>
      <c r="C22" s="3">
        <f>IF(AND(Traitement5!D22&lt;1000,Traitement5!D22&gt;0),Traitement5!D22,)</f>
        <v>45.203869451225046</v>
      </c>
      <c r="D22" s="68">
        <v>22</v>
      </c>
      <c r="E22" s="8">
        <f t="shared" si="0"/>
        <v>5.300943532900354E-2</v>
      </c>
      <c r="F22" s="8">
        <f t="shared" si="1"/>
        <v>8.2827243998607244E-3</v>
      </c>
      <c r="G22" s="8">
        <f t="shared" si="2"/>
        <v>-1.1528325331579988E-7</v>
      </c>
      <c r="H22" s="69">
        <f t="shared" si="3"/>
        <v>48.224357541002973</v>
      </c>
      <c r="I22" s="69">
        <f t="shared" si="4"/>
        <v>48.224357541004409</v>
      </c>
      <c r="J22" s="70">
        <f t="shared" si="5"/>
        <v>9.1233483004903135</v>
      </c>
      <c r="K22" s="94"/>
      <c r="L22" s="93"/>
      <c r="O22" s="8">
        <f t="shared" si="6"/>
        <v>3.0204880897779276</v>
      </c>
      <c r="Q22" s="68"/>
      <c r="R22" s="68"/>
    </row>
    <row r="23" spans="1:18" ht="15" x14ac:dyDescent="0.25">
      <c r="A23" s="68">
        <v>23</v>
      </c>
      <c r="B23" s="174">
        <f>IF(Traitement5!B23&gt;0,Traitement5!B23,)</f>
        <v>0.28503325133767848</v>
      </c>
      <c r="C23" s="3">
        <f>IF(AND(Traitement5!D23&lt;1000,Traitement5!D23&gt;0),Traitement5!D23,)</f>
        <v>49.159208028207104</v>
      </c>
      <c r="D23" s="68">
        <v>23</v>
      </c>
      <c r="E23" s="8">
        <f t="shared" si="0"/>
        <v>5.1835990443661259E-2</v>
      </c>
      <c r="F23" s="8">
        <f t="shared" si="1"/>
        <v>7.9924833935735729E-3</v>
      </c>
      <c r="G23" s="8">
        <f t="shared" si="2"/>
        <v>-1.0163781927362518E-7</v>
      </c>
      <c r="H23" s="69">
        <f t="shared" si="3"/>
        <v>52.026063056471685</v>
      </c>
      <c r="I23" s="69">
        <f t="shared" si="4"/>
        <v>52.026063056472267</v>
      </c>
      <c r="J23" s="70">
        <f t="shared" si="5"/>
        <v>8.2188577530859117</v>
      </c>
      <c r="K23" s="94"/>
      <c r="L23" s="93"/>
      <c r="O23" s="8">
        <f t="shared" si="6"/>
        <v>2.8668550282645811</v>
      </c>
      <c r="Q23" s="68"/>
      <c r="R23" s="68"/>
    </row>
    <row r="24" spans="1:18" ht="15" x14ac:dyDescent="0.25">
      <c r="A24" s="68">
        <v>24</v>
      </c>
      <c r="B24" s="174">
        <f>IF(Traitement5!B24&gt;0,Traitement5!B24,)</f>
        <v>0.28370717605638485</v>
      </c>
      <c r="C24" s="3">
        <f>IF(AND(Traitement5!D24&lt;1000,Traitement5!D24&gt;0),Traitement5!D24,)</f>
        <v>53.679594973329586</v>
      </c>
      <c r="D24" s="68">
        <v>24</v>
      </c>
      <c r="E24" s="8">
        <f t="shared" si="0"/>
        <v>5.0604726042127832E-2</v>
      </c>
      <c r="F24" s="8">
        <f t="shared" si="1"/>
        <v>7.6966395094733749E-3</v>
      </c>
      <c r="G24" s="8">
        <f t="shared" si="2"/>
        <v>-8.9015348134510366E-8</v>
      </c>
      <c r="H24" s="69">
        <f t="shared" si="3"/>
        <v>56.204647660284536</v>
      </c>
      <c r="I24" s="69">
        <f t="shared" si="4"/>
        <v>56.204647660285488</v>
      </c>
      <c r="J24" s="70">
        <f t="shared" si="5"/>
        <v>6.3758910718984145</v>
      </c>
      <c r="K24" s="94"/>
      <c r="L24" s="93"/>
      <c r="O24" s="8">
        <f t="shared" si="6"/>
        <v>2.5250526869549503</v>
      </c>
      <c r="Q24" s="68"/>
      <c r="R24" s="68"/>
    </row>
    <row r="25" spans="1:18" ht="15" x14ac:dyDescent="0.25">
      <c r="A25" s="68">
        <v>25</v>
      </c>
      <c r="B25" s="174">
        <f>IF(Traitement5!B25&gt;0,Traitement5!B25,)</f>
        <v>0.28238110077509099</v>
      </c>
      <c r="C25" s="3">
        <f>IF(AND(Traitement5!D25&lt;1000,Traitement5!D25&gt;0),Traitement5!D25,)</f>
        <v>58.765030286592491</v>
      </c>
      <c r="D25" s="68">
        <v>25</v>
      </c>
      <c r="E25" s="8">
        <f t="shared" si="0"/>
        <v>4.9377752410376861E-2</v>
      </c>
      <c r="F25" s="8">
        <f t="shared" si="1"/>
        <v>7.4104886744190057E-3</v>
      </c>
      <c r="G25" s="8">
        <f t="shared" si="2"/>
        <v>-7.7960464315273677E-8</v>
      </c>
      <c r="H25" s="69">
        <f t="shared" si="3"/>
        <v>60.575973594666721</v>
      </c>
      <c r="I25" s="69">
        <f t="shared" si="4"/>
        <v>60.575973594668554</v>
      </c>
      <c r="J25" s="70">
        <f t="shared" si="5"/>
        <v>3.2795156650588329</v>
      </c>
      <c r="K25" s="94"/>
      <c r="L25" s="93"/>
      <c r="O25" s="8">
        <f t="shared" si="6"/>
        <v>1.8109433080742292</v>
      </c>
      <c r="Q25" s="68"/>
      <c r="R25" s="68"/>
    </row>
    <row r="26" spans="1:18" ht="15" x14ac:dyDescent="0.25">
      <c r="A26" s="68">
        <v>26</v>
      </c>
      <c r="B26" s="174">
        <f>IF(Traitement5!B26&gt;0,Traitement5!B26,)</f>
        <v>0.28112132925786198</v>
      </c>
      <c r="C26" s="3">
        <f>IF(AND(Traitement5!D26&lt;1000,Traitement5!D26&gt;0),Traitement5!D26,)</f>
        <v>63.850465599855397</v>
      </c>
      <c r="D26" s="68">
        <v>26</v>
      </c>
      <c r="E26" s="8">
        <f t="shared" si="0"/>
        <v>4.8216349652240351E-2</v>
      </c>
      <c r="F26" s="8">
        <f t="shared" si="1"/>
        <v>7.1474120020996058E-3</v>
      </c>
      <c r="G26" s="8">
        <f t="shared" si="2"/>
        <v>-6.8732704919968025E-8</v>
      </c>
      <c r="H26" s="69">
        <f t="shared" si="3"/>
        <v>64.918650940651787</v>
      </c>
      <c r="I26" s="69">
        <f t="shared" si="4"/>
        <v>64.918650940652029</v>
      </c>
      <c r="J26" s="70">
        <f t="shared" si="5"/>
        <v>1.1410199222922996</v>
      </c>
      <c r="K26" s="94"/>
      <c r="L26" s="93"/>
      <c r="O26" s="8">
        <f t="shared" si="6"/>
        <v>1.0681853407963899</v>
      </c>
      <c r="Q26" s="68"/>
      <c r="R26" s="68"/>
    </row>
    <row r="27" spans="1:18" ht="15" x14ac:dyDescent="0.25">
      <c r="A27" s="68">
        <v>27</v>
      </c>
      <c r="B27" s="174">
        <f>IF(Traitement5!B27&gt;0,Traitement5!B27,)</f>
        <v>0.27979525397656835</v>
      </c>
      <c r="C27" s="3">
        <f>IF(AND(Traitement5!D27&lt;1000,Traitement5!D27&gt;0),Traitement5!D27,)</f>
        <v>68.935900913118076</v>
      </c>
      <c r="D27" s="68">
        <v>27</v>
      </c>
      <c r="E27" s="8">
        <f t="shared" si="0"/>
        <v>4.6998545659422658E-2</v>
      </c>
      <c r="F27" s="8">
        <f t="shared" si="1"/>
        <v>6.8794944503438498E-3</v>
      </c>
      <c r="G27" s="8">
        <f t="shared" si="2"/>
        <v>-6.0196730412741453E-8</v>
      </c>
      <c r="H27" s="69">
        <f t="shared" si="3"/>
        <v>69.702737207659084</v>
      </c>
      <c r="I27" s="69">
        <f t="shared" si="4"/>
        <v>69.702737207660206</v>
      </c>
      <c r="J27" s="70">
        <f t="shared" si="5"/>
        <v>0.58803790262538369</v>
      </c>
      <c r="K27" s="94"/>
      <c r="L27" s="93"/>
      <c r="M27" s="87"/>
      <c r="N27" s="86"/>
      <c r="O27" s="8">
        <f t="shared" si="6"/>
        <v>0.7668362945410081</v>
      </c>
      <c r="Q27" s="68"/>
      <c r="R27" s="68"/>
    </row>
    <row r="28" spans="1:18" ht="15" x14ac:dyDescent="0.25">
      <c r="A28" s="68">
        <v>28</v>
      </c>
      <c r="B28" s="174">
        <f>IF(Traitement5!B28&gt;0,Traitement5!B28,)</f>
        <v>0.27846917869527449</v>
      </c>
      <c r="C28" s="3">
        <f>IF(AND(Traitement5!D28&lt;1000,Traitement5!D28&gt;0),Traitement5!D28,)</f>
        <v>73.456287858240557</v>
      </c>
      <c r="D28" s="68">
        <v>28</v>
      </c>
      <c r="E28" s="8">
        <f t="shared" si="0"/>
        <v>4.5785898169933753E-2</v>
      </c>
      <c r="F28" s="8">
        <f t="shared" si="1"/>
        <v>6.6205849292646762E-3</v>
      </c>
      <c r="G28" s="8">
        <f t="shared" si="2"/>
        <v>-5.2720843223052897E-8</v>
      </c>
      <c r="H28" s="69">
        <f t="shared" si="3"/>
        <v>74.719444595581081</v>
      </c>
      <c r="I28" s="69">
        <f t="shared" si="4"/>
        <v>74.719444595581862</v>
      </c>
      <c r="J28" s="70">
        <f t="shared" si="5"/>
        <v>1.5955649430887557</v>
      </c>
      <c r="K28" s="94"/>
      <c r="L28" s="93"/>
      <c r="M28" s="86"/>
      <c r="N28" s="86"/>
      <c r="O28" s="8">
        <f t="shared" si="6"/>
        <v>1.2631567373405233</v>
      </c>
      <c r="Q28" s="68"/>
      <c r="R28" s="68"/>
    </row>
    <row r="29" spans="1:18" ht="15" x14ac:dyDescent="0.25">
      <c r="A29" s="68">
        <v>29</v>
      </c>
      <c r="B29" s="174">
        <f>IF(Traitement5!B29&gt;0,Traitement5!B29,)</f>
        <v>0.27707679964991622</v>
      </c>
      <c r="C29" s="3">
        <f>IF(AND(Traitement5!D29&lt;1000,Traitement5!D29&gt;0),Traitement5!D29,)</f>
        <v>80.23686827592428</v>
      </c>
      <c r="D29" s="68">
        <v>29</v>
      </c>
      <c r="E29" s="8">
        <f t="shared" si="0"/>
        <v>4.4518540046558641E-2</v>
      </c>
      <c r="F29" s="8">
        <f t="shared" si="1"/>
        <v>6.3581717845707323E-3</v>
      </c>
      <c r="G29" s="8">
        <f t="shared" si="2"/>
        <v>-4.5868257612941148E-8</v>
      </c>
      <c r="H29" s="69">
        <f t="shared" si="3"/>
        <v>80.254564802837194</v>
      </c>
      <c r="I29" s="69">
        <f t="shared" si="4"/>
        <v>80.254564802839255</v>
      </c>
      <c r="J29" s="70">
        <f t="shared" si="5"/>
        <v>3.1316706477949388E-4</v>
      </c>
      <c r="K29" s="94"/>
      <c r="L29" s="93"/>
      <c r="O29" s="8">
        <f t="shared" si="6"/>
        <v>1.7696526912914123E-2</v>
      </c>
      <c r="Q29" s="68"/>
      <c r="R29" s="68"/>
    </row>
    <row r="30" spans="1:18" ht="15" x14ac:dyDescent="0.25">
      <c r="A30" s="68">
        <v>30</v>
      </c>
      <c r="B30" s="174">
        <f>IF(Traitement5!B30&gt;0,Traitement5!B30,)</f>
        <v>0.27575072436862241</v>
      </c>
      <c r="C30" s="3">
        <f>IF(AND(Traitement5!D30&lt;1000,Traitement5!D30&gt;0),Traitement5!D30,)</f>
        <v>87.017448693608117</v>
      </c>
      <c r="D30" s="68">
        <v>30</v>
      </c>
      <c r="E30" s="8">
        <f t="shared" si="0"/>
        <v>4.3317554548954265E-2</v>
      </c>
      <c r="F30" s="8">
        <f t="shared" si="1"/>
        <v>6.1170069296639538E-3</v>
      </c>
      <c r="G30" s="8">
        <f t="shared" si="2"/>
        <v>-4.0171833033270244E-8</v>
      </c>
      <c r="H30" s="69">
        <f t="shared" si="3"/>
        <v>85.798693132757762</v>
      </c>
      <c r="I30" s="69">
        <f t="shared" si="4"/>
        <v>85.798693132759908</v>
      </c>
      <c r="J30" s="70">
        <f t="shared" si="5"/>
        <v>1.4853651171036619</v>
      </c>
      <c r="K30" s="94"/>
      <c r="L30" s="93"/>
      <c r="O30" s="8">
        <f t="shared" si="6"/>
        <v>1.2187555608503544</v>
      </c>
      <c r="Q30" s="68"/>
      <c r="R30" s="68"/>
    </row>
    <row r="31" spans="1:18" ht="15" x14ac:dyDescent="0.25">
      <c r="A31" s="68">
        <v>31</v>
      </c>
      <c r="B31" s="174">
        <f>IF(Traitement5!B31&gt;0,Traitement5!B31,)</f>
        <v>0.27435834532326392</v>
      </c>
      <c r="C31" s="3">
        <f>IF(AND(Traitement5!D31&lt;1000,Traitement5!D31&gt;0),Traitement5!D31,)</f>
        <v>92.667932375011219</v>
      </c>
      <c r="D31" s="68">
        <v>31</v>
      </c>
      <c r="E31" s="8">
        <f t="shared" si="0"/>
        <v>4.2063284243046062E-2</v>
      </c>
      <c r="F31" s="8">
        <f t="shared" si="1"/>
        <v>5.8727196235457057E-3</v>
      </c>
      <c r="G31" s="8">
        <f t="shared" si="2"/>
        <v>-3.495034835238858E-8</v>
      </c>
      <c r="H31" s="69">
        <f t="shared" si="3"/>
        <v>91.926772574306597</v>
      </c>
      <c r="I31" s="69">
        <f t="shared" si="4"/>
        <v>91.926772574307407</v>
      </c>
      <c r="J31" s="70">
        <f t="shared" si="5"/>
        <v>0.54931785018051538</v>
      </c>
      <c r="K31" s="94"/>
      <c r="L31" s="93"/>
      <c r="O31" s="8">
        <f t="shared" si="6"/>
        <v>0.74115980070462228</v>
      </c>
      <c r="Q31" s="68"/>
      <c r="R31" s="68"/>
    </row>
    <row r="32" spans="1:18" ht="15" x14ac:dyDescent="0.25">
      <c r="A32" s="68">
        <v>32</v>
      </c>
      <c r="B32" s="174">
        <f>IF(Traitement5!B32&gt;0,Traitement5!B32,)</f>
        <v>0.27289966251384085</v>
      </c>
      <c r="C32" s="3">
        <f>IF(AND(Traitement5!D32&lt;1000,Traitement5!D32&gt;0),Traitement5!D32,)</f>
        <v>100.57860952897568</v>
      </c>
      <c r="D32" s="68">
        <v>32</v>
      </c>
      <c r="E32" s="8">
        <f t="shared" si="0"/>
        <v>4.0757252288585274E-2</v>
      </c>
      <c r="F32" s="8">
        <f t="shared" si="1"/>
        <v>5.6263360429841779E-3</v>
      </c>
      <c r="G32" s="8">
        <f t="shared" si="2"/>
        <v>-3.0206598444079917E-8</v>
      </c>
      <c r="H32" s="69">
        <f t="shared" si="3"/>
        <v>98.708589815161758</v>
      </c>
      <c r="I32" s="69">
        <f t="shared" si="4"/>
        <v>98.708589815162142</v>
      </c>
      <c r="J32" s="70">
        <f t="shared" si="5"/>
        <v>3.4969737300526855</v>
      </c>
      <c r="K32" s="94"/>
      <c r="L32" s="93"/>
      <c r="O32" s="8">
        <f t="shared" si="6"/>
        <v>1.8700197138139174</v>
      </c>
      <c r="Q32" s="68"/>
      <c r="R32" s="68"/>
    </row>
    <row r="33" spans="1:18" ht="15" x14ac:dyDescent="0.25">
      <c r="A33" s="68">
        <v>33</v>
      </c>
      <c r="B33" s="174">
        <f>IF(Traitement5!B33&gt;0,Traitement5!B33,)</f>
        <v>0.27150728346848257</v>
      </c>
      <c r="C33" s="3">
        <f>IF(AND(Traitement5!D33&lt;1000,Traitement5!D33&gt;0),Traitement5!D33,)</f>
        <v>107.3591899466594</v>
      </c>
      <c r="D33" s="68">
        <v>33</v>
      </c>
      <c r="E33" s="8">
        <f t="shared" si="0"/>
        <v>3.9518748666089953E-2</v>
      </c>
      <c r="F33" s="8">
        <f t="shared" si="1"/>
        <v>5.399984418527245E-3</v>
      </c>
      <c r="G33" s="8">
        <f t="shared" si="2"/>
        <v>-2.6280380804303212E-8</v>
      </c>
      <c r="H33" s="69">
        <f t="shared" si="3"/>
        <v>105.55384360958305</v>
      </c>
      <c r="I33" s="69">
        <f t="shared" si="4"/>
        <v>105.55384360958517</v>
      </c>
      <c r="J33" s="70">
        <f t="shared" si="5"/>
        <v>3.2592753967949717</v>
      </c>
      <c r="K33" s="94"/>
      <c r="L33" s="93"/>
      <c r="O33" s="8">
        <f t="shared" si="6"/>
        <v>1.8053463370763438</v>
      </c>
      <c r="Q33" s="68"/>
      <c r="R33" s="68"/>
    </row>
    <row r="34" spans="1:18" ht="15" x14ac:dyDescent="0.25">
      <c r="A34" s="68">
        <v>34</v>
      </c>
      <c r="B34" s="174">
        <f>IF(Traitement5!B34&gt;0,Traitement5!B34,)</f>
        <v>0.2700486006590595</v>
      </c>
      <c r="C34" s="3">
        <f>IF(AND(Traitement5!D34&lt;1000,Traitement5!D34&gt;0),Traitement5!D34,)</f>
        <v>116.39996383690436</v>
      </c>
      <c r="D34" s="68">
        <v>34</v>
      </c>
      <c r="E34" s="8">
        <f t="shared" si="0"/>
        <v>3.8230466486209216E-2</v>
      </c>
      <c r="F34" s="8">
        <f t="shared" si="1"/>
        <v>5.1718232229902208E-3</v>
      </c>
      <c r="G34" s="8">
        <f t="shared" si="2"/>
        <v>-2.2713389153938717E-8</v>
      </c>
      <c r="H34" s="69">
        <f t="shared" si="3"/>
        <v>113.14483630212453</v>
      </c>
      <c r="I34" s="69">
        <f t="shared" si="4"/>
        <v>113.14483630212636</v>
      </c>
      <c r="J34" s="70">
        <f t="shared" si="5"/>
        <v>10.59585526768182</v>
      </c>
      <c r="K34" s="94"/>
      <c r="L34" s="93"/>
      <c r="O34" s="8">
        <f t="shared" si="6"/>
        <v>3.255127534779831</v>
      </c>
      <c r="Q34" s="68"/>
      <c r="R34" s="68"/>
    </row>
    <row r="35" spans="1:18" ht="15" x14ac:dyDescent="0.25">
      <c r="A35" s="68">
        <v>35</v>
      </c>
      <c r="B35" s="174">
        <f>IF(Traitement5!B35&gt;0,Traitement5!B35,)</f>
        <v>0.26865622161370106</v>
      </c>
      <c r="C35" s="3">
        <f>IF(AND(Traitement5!D35&lt;1000,Traitement5!D35&gt;0),Traitement5!D35,)</f>
        <v>123.74559262272851</v>
      </c>
      <c r="D35" s="68">
        <v>35</v>
      </c>
      <c r="E35" s="8">
        <f t="shared" si="0"/>
        <v>3.7010180087409847E-2</v>
      </c>
      <c r="F35" s="8">
        <f t="shared" si="1"/>
        <v>4.9623307426303071E-3</v>
      </c>
      <c r="G35" s="8">
        <f t="shared" si="2"/>
        <v>-1.976112895910819E-8</v>
      </c>
      <c r="H35" s="69">
        <f t="shared" si="3"/>
        <v>120.82253970244892</v>
      </c>
      <c r="I35" s="69">
        <f t="shared" si="4"/>
        <v>120.82253970244956</v>
      </c>
      <c r="J35" s="70">
        <f t="shared" si="5"/>
        <v>8.544238374755027</v>
      </c>
      <c r="K35" s="94"/>
      <c r="L35" s="93"/>
      <c r="O35" s="8">
        <f t="shared" si="6"/>
        <v>2.9230529202795879</v>
      </c>
      <c r="Q35" s="68"/>
      <c r="R35" s="68"/>
    </row>
    <row r="36" spans="1:18" ht="15" x14ac:dyDescent="0.25">
      <c r="A36" s="68">
        <v>36</v>
      </c>
      <c r="B36" s="174">
        <f>IF(Traitement5!B36&gt;0,Traitement5!B36,)</f>
        <v>0.26719753880427799</v>
      </c>
      <c r="C36" s="3">
        <f>IF(AND(Traitement5!D36&lt;1000,Traitement5!D36&gt;0),Traitement5!D36,)</f>
        <v>132.22131814483316</v>
      </c>
      <c r="D36" s="68">
        <v>36</v>
      </c>
      <c r="E36" s="8">
        <f t="shared" si="0"/>
        <v>3.5742429511665216E-2</v>
      </c>
      <c r="F36" s="8">
        <f t="shared" si="1"/>
        <v>4.751278867581729E-3</v>
      </c>
      <c r="G36" s="8">
        <f t="shared" si="2"/>
        <v>-1.7078983584458803E-8</v>
      </c>
      <c r="H36" s="69">
        <f t="shared" si="3"/>
        <v>129.35410864148253</v>
      </c>
      <c r="I36" s="69">
        <f t="shared" si="4"/>
        <v>129.35410864148366</v>
      </c>
      <c r="J36" s="70">
        <f t="shared" si="5"/>
        <v>8.2208903361042047</v>
      </c>
      <c r="K36" s="94"/>
      <c r="L36" s="93"/>
      <c r="O36" s="8">
        <f t="shared" si="6"/>
        <v>2.8672095033506366</v>
      </c>
      <c r="Q36" s="68"/>
      <c r="R36" s="68"/>
    </row>
    <row r="37" spans="1:18" ht="15" x14ac:dyDescent="0.25">
      <c r="A37" s="68">
        <v>37</v>
      </c>
      <c r="B37" s="174">
        <f>IF(Traitement5!B37&gt;0,Traitement5!B37,)</f>
        <v>0.26573885599485486</v>
      </c>
      <c r="C37" s="3">
        <f>IF(AND(Traitement5!D37&lt;1000,Traitement5!D37&gt;0),Traitement5!D37,)</f>
        <v>141.26209203507813</v>
      </c>
      <c r="D37" s="68">
        <v>37</v>
      </c>
      <c r="E37" s="8">
        <f t="shared" si="0"/>
        <v>3.4486410551576543E-2</v>
      </c>
      <c r="F37" s="8">
        <f t="shared" si="1"/>
        <v>4.5485608186438056E-3</v>
      </c>
      <c r="G37" s="8">
        <f t="shared" si="2"/>
        <v>-1.476088109896266E-8</v>
      </c>
      <c r="H37" s="69">
        <f t="shared" si="3"/>
        <v>138.42530332054594</v>
      </c>
      <c r="I37" s="69">
        <f t="shared" si="4"/>
        <v>138.4253033205477</v>
      </c>
      <c r="J37" s="70">
        <f t="shared" si="5"/>
        <v>8.0473702108971956</v>
      </c>
      <c r="K37" s="94"/>
      <c r="L37" s="93"/>
      <c r="O37" s="8">
        <f t="shared" si="6"/>
        <v>2.8367887145321902</v>
      </c>
      <c r="Q37" s="68"/>
      <c r="R37" s="68"/>
    </row>
    <row r="38" spans="1:18" ht="15" x14ac:dyDescent="0.25">
      <c r="A38" s="68">
        <v>38</v>
      </c>
      <c r="B38" s="174">
        <f>IF(Traitement5!B38&gt;0,Traitement5!B38,)</f>
        <v>0.26428017318543179</v>
      </c>
      <c r="C38" s="3">
        <f>IF(AND(Traitement5!D38&lt;1000,Traitement5!D38&gt;0),Traitement5!D38,)</f>
        <v>149.73781755718289</v>
      </c>
      <c r="D38" s="68">
        <v>38</v>
      </c>
      <c r="E38" s="8">
        <f t="shared" si="0"/>
        <v>3.3243044311187964E-2</v>
      </c>
      <c r="F38" s="8">
        <f t="shared" si="1"/>
        <v>4.3538988676852285E-3</v>
      </c>
      <c r="G38" s="8">
        <f t="shared" si="2"/>
        <v>-1.2757410668217918E-8</v>
      </c>
      <c r="H38" s="69">
        <f t="shared" si="3"/>
        <v>148.08026700186929</v>
      </c>
      <c r="I38" s="69">
        <f t="shared" si="4"/>
        <v>148.08026700187042</v>
      </c>
      <c r="J38" s="70">
        <f t="shared" si="5"/>
        <v>2.7474738434204418</v>
      </c>
      <c r="K38" s="94"/>
      <c r="L38" s="93"/>
      <c r="O38" s="8">
        <f t="shared" si="6"/>
        <v>1.6575505553136054</v>
      </c>
      <c r="Q38" s="68"/>
      <c r="R38" s="68"/>
    </row>
    <row r="39" spans="1:18" ht="15" x14ac:dyDescent="0.25">
      <c r="A39" s="68">
        <v>39</v>
      </c>
      <c r="B39" s="174">
        <f>IF(Traitement5!B39&gt;0,Traitement5!B39,)</f>
        <v>0.26282149037600872</v>
      </c>
      <c r="C39" s="3">
        <f>IF(AND(Traitement5!D39&lt;1000,Traitement5!D39&gt;0),Traitement5!D39,)</f>
        <v>159.34363981556817</v>
      </c>
      <c r="D39" s="68">
        <v>39</v>
      </c>
      <c r="E39" s="8">
        <f t="shared" si="0"/>
        <v>3.2013325073384315E-2</v>
      </c>
      <c r="F39" s="8">
        <f t="shared" si="1"/>
        <v>4.1670205040439372E-3</v>
      </c>
      <c r="G39" s="8">
        <f t="shared" si="2"/>
        <v>-1.1025867877581662E-8</v>
      </c>
      <c r="H39" s="69">
        <f t="shared" si="3"/>
        <v>158.36693562937216</v>
      </c>
      <c r="I39" s="69">
        <f t="shared" si="4"/>
        <v>158.36693562937421</v>
      </c>
      <c r="J39" s="70">
        <f t="shared" si="5"/>
        <v>0.95395106733279533</v>
      </c>
      <c r="K39" s="94"/>
      <c r="L39" s="93"/>
      <c r="O39" s="8">
        <f t="shared" si="6"/>
        <v>0.97670418619600241</v>
      </c>
      <c r="Q39" s="68"/>
      <c r="R39" s="68"/>
    </row>
    <row r="40" spans="1:18" ht="15" x14ac:dyDescent="0.25">
      <c r="A40" s="68">
        <v>40</v>
      </c>
      <c r="B40" s="174">
        <f>IF(Traitement5!B40&gt;0,Traitement5!B40,)</f>
        <v>0.26129650380252084</v>
      </c>
      <c r="C40" s="3">
        <f>IF(AND(Traitement5!D40&lt;1000,Traitement5!D40&gt;0),Traitement5!D40,)</f>
        <v>171.20965554651468</v>
      </c>
      <c r="D40" s="68">
        <v>40</v>
      </c>
      <c r="E40" s="8">
        <f t="shared" si="0"/>
        <v>3.0743463916394539E-2</v>
      </c>
      <c r="F40" s="8">
        <f t="shared" si="1"/>
        <v>3.979680194950745E-3</v>
      </c>
      <c r="G40" s="8">
        <f t="shared" si="2"/>
        <v>-9.4663703767155581E-9</v>
      </c>
      <c r="H40" s="69">
        <f t="shared" si="3"/>
        <v>169.85304669754623</v>
      </c>
      <c r="I40" s="69">
        <f t="shared" si="4"/>
        <v>169.85304669754692</v>
      </c>
      <c r="J40" s="70">
        <f t="shared" si="5"/>
        <v>1.8403875690994997</v>
      </c>
      <c r="K40" s="94"/>
      <c r="L40" s="93"/>
      <c r="O40" s="8">
        <f t="shared" si="6"/>
        <v>1.3566088489684489</v>
      </c>
      <c r="Q40" s="68"/>
      <c r="R40" s="68"/>
    </row>
    <row r="41" spans="1:18" ht="15" x14ac:dyDescent="0.25">
      <c r="A41" s="68">
        <v>41</v>
      </c>
      <c r="B41" s="174">
        <f>IF(Traitement5!B41&gt;0,Traitement5!B41,)</f>
        <v>0.25983782099309771</v>
      </c>
      <c r="C41" s="3">
        <f>IF(AND(Traitement5!D41&lt;1000,Traitement5!D41&gt;0),Traitement5!D41,)</f>
        <v>181.94557454118069</v>
      </c>
      <c r="D41" s="68">
        <v>41</v>
      </c>
      <c r="E41" s="8">
        <f t="shared" si="0"/>
        <v>2.9545077964587482E-2</v>
      </c>
      <c r="F41" s="8">
        <f t="shared" si="1"/>
        <v>3.8078971377615511E-3</v>
      </c>
      <c r="G41" s="8">
        <f t="shared" si="2"/>
        <v>-8.1815149981692633E-9</v>
      </c>
      <c r="H41" s="69">
        <f t="shared" si="3"/>
        <v>181.59821180001381</v>
      </c>
      <c r="I41" s="69">
        <f t="shared" si="4"/>
        <v>181.59821180001455</v>
      </c>
      <c r="J41" s="70">
        <f t="shared" si="5"/>
        <v>0.12066087395096596</v>
      </c>
      <c r="K41" s="94"/>
      <c r="L41" s="93"/>
      <c r="O41" s="8">
        <f t="shared" si="6"/>
        <v>0.34736274116687582</v>
      </c>
      <c r="Q41" s="68"/>
      <c r="R41" s="68"/>
    </row>
    <row r="42" spans="1:18" ht="15" x14ac:dyDescent="0.25">
      <c r="A42" s="68">
        <v>42</v>
      </c>
      <c r="B42" s="174">
        <f>IF(Traitement5!B42&gt;0,Traitement5!B42,)</f>
        <v>0.25831283441961</v>
      </c>
      <c r="C42" s="3">
        <f>IF(AND(Traitement5!D42&lt;1000,Traitement5!D42&gt;0),Traitement5!D42,)</f>
        <v>193.81159027212721</v>
      </c>
      <c r="D42" s="68">
        <v>42</v>
      </c>
      <c r="E42" s="8">
        <f t="shared" si="0"/>
        <v>2.831057933426848E-2</v>
      </c>
      <c r="F42" s="8">
        <f t="shared" si="1"/>
        <v>3.6357734280199278E-3</v>
      </c>
      <c r="G42" s="8">
        <f t="shared" si="2"/>
        <v>-7.0243223058971243E-9</v>
      </c>
      <c r="H42" s="69">
        <f t="shared" si="3"/>
        <v>194.73705322492424</v>
      </c>
      <c r="I42" s="69">
        <f t="shared" si="4"/>
        <v>194.73705322492538</v>
      </c>
      <c r="J42" s="70">
        <f t="shared" si="5"/>
        <v>0.85648167699980471</v>
      </c>
      <c r="K42" s="94"/>
      <c r="L42" s="93"/>
      <c r="O42" s="8">
        <f t="shared" si="6"/>
        <v>0.92546295279703372</v>
      </c>
      <c r="Q42" s="68"/>
      <c r="R42" s="68"/>
    </row>
    <row r="43" spans="1:18" ht="15" x14ac:dyDescent="0.25">
      <c r="A43" s="68">
        <v>43</v>
      </c>
      <c r="B43" s="174">
        <f>IF(Traitement5!B43&gt;0,Traitement5!B43,)</f>
        <v>0.25685415161018693</v>
      </c>
      <c r="C43" s="3">
        <f>IF(AND(Traitement5!D43&lt;1000,Traitement5!D43&gt;0),Traitement5!D43,)</f>
        <v>207.93779947563507</v>
      </c>
      <c r="D43" s="68">
        <v>43</v>
      </c>
      <c r="E43" s="8">
        <f t="shared" si="0"/>
        <v>2.7148676655262518E-2</v>
      </c>
      <c r="F43" s="8">
        <f t="shared" si="1"/>
        <v>3.4780176042452648E-3</v>
      </c>
      <c r="G43" s="8">
        <f t="shared" si="2"/>
        <v>-6.0709221229567768E-9</v>
      </c>
      <c r="H43" s="69">
        <f t="shared" si="3"/>
        <v>208.19481037510559</v>
      </c>
      <c r="I43" s="69">
        <f t="shared" si="4"/>
        <v>208.19481037510735</v>
      </c>
      <c r="J43" s="70">
        <f t="shared" si="5"/>
        <v>6.605460244664324E-2</v>
      </c>
      <c r="K43" s="94"/>
      <c r="L43" s="93"/>
      <c r="O43" s="8">
        <f t="shared" si="6"/>
        <v>0.25701089947051514</v>
      </c>
      <c r="Q43" s="68"/>
      <c r="R43" s="68"/>
    </row>
    <row r="44" spans="1:18" ht="15" x14ac:dyDescent="0.25">
      <c r="A44" s="68">
        <v>44</v>
      </c>
      <c r="B44" s="174">
        <f>IF(Traitement5!B44&gt;0,Traitement5!B44,)</f>
        <v>0.25532916503669922</v>
      </c>
      <c r="C44" s="3">
        <f>IF(AND(Traitement5!D44&lt;1000,Traitement5!D44&gt;0),Traitement5!D44,)</f>
        <v>222.06400867914294</v>
      </c>
      <c r="D44" s="68">
        <v>44</v>
      </c>
      <c r="E44" s="8">
        <f t="shared" si="0"/>
        <v>2.5955270239091787E-2</v>
      </c>
      <c r="F44" s="8">
        <f t="shared" si="1"/>
        <v>3.3200205416040662E-3</v>
      </c>
      <c r="G44" s="8">
        <f t="shared" si="2"/>
        <v>-5.212251406573824E-9</v>
      </c>
      <c r="H44" s="69">
        <f t="shared" si="3"/>
        <v>223.27179542096565</v>
      </c>
      <c r="I44" s="69">
        <f t="shared" si="4"/>
        <v>223.27179542096803</v>
      </c>
      <c r="J44" s="70">
        <f t="shared" si="5"/>
        <v>1.4587488137226969</v>
      </c>
      <c r="K44" s="94"/>
      <c r="L44" s="93"/>
      <c r="O44" s="8">
        <f t="shared" si="6"/>
        <v>1.2077867418227015</v>
      </c>
      <c r="Q44" s="68"/>
      <c r="R44" s="68"/>
    </row>
    <row r="45" spans="1:18" ht="15" x14ac:dyDescent="0.25">
      <c r="A45" s="68">
        <v>45</v>
      </c>
      <c r="B45" s="174">
        <f>IF(Traitement5!B45&gt;0,Traitement5!B45,)</f>
        <v>0.25380417846321135</v>
      </c>
      <c r="C45" s="3">
        <f>IF(AND(Traitement5!D45&lt;1000,Traitement5!D45&gt;0),Traitement5!D45,)</f>
        <v>237.88536298707163</v>
      </c>
      <c r="D45" s="68">
        <v>45</v>
      </c>
      <c r="E45" s="8">
        <f t="shared" si="0"/>
        <v>2.4785288268475279E-2</v>
      </c>
      <c r="F45" s="8">
        <f t="shared" si="1"/>
        <v>3.1688404966271539E-3</v>
      </c>
      <c r="G45" s="8">
        <f t="shared" si="2"/>
        <v>-4.4750309747969651E-9</v>
      </c>
      <c r="H45" s="69">
        <f t="shared" si="3"/>
        <v>239.46228552867979</v>
      </c>
      <c r="I45" s="69">
        <f t="shared" si="4"/>
        <v>239.46228552868115</v>
      </c>
      <c r="J45" s="70">
        <f t="shared" si="5"/>
        <v>2.4866847022319245</v>
      </c>
      <c r="K45" s="94"/>
      <c r="L45" s="93"/>
      <c r="O45" s="8">
        <f t="shared" si="6"/>
        <v>1.5769225416081554</v>
      </c>
      <c r="Q45" s="68"/>
      <c r="R45" s="68"/>
    </row>
    <row r="46" spans="1:18" ht="15" x14ac:dyDescent="0.25">
      <c r="A46" s="68">
        <v>46</v>
      </c>
      <c r="B46" s="174">
        <f>IF(Traitement5!B46&gt;0,Traitement5!B46,)</f>
        <v>0.25227919188972364</v>
      </c>
      <c r="C46" s="3">
        <f>IF(AND(Traitement5!D46&lt;1000,Traitement5!D46&gt;0),Traitement5!D46,)</f>
        <v>255.96691076756167</v>
      </c>
      <c r="D46" s="68">
        <v>46</v>
      </c>
      <c r="E46" s="8">
        <f t="shared" si="0"/>
        <v>2.3640463970436568E-2</v>
      </c>
      <c r="F46" s="8">
        <f t="shared" si="1"/>
        <v>3.0242144621839195E-3</v>
      </c>
      <c r="G46" s="8">
        <f t="shared" si="2"/>
        <v>-3.8420829242508094E-9</v>
      </c>
      <c r="H46" s="69">
        <f t="shared" si="3"/>
        <v>256.85587533604303</v>
      </c>
      <c r="I46" s="69">
        <f t="shared" si="4"/>
        <v>256.85587533604382</v>
      </c>
      <c r="J46" s="70">
        <f t="shared" si="5"/>
        <v>0.79025800401524326</v>
      </c>
      <c r="K46" s="94"/>
      <c r="L46" s="93"/>
      <c r="O46" s="8">
        <f t="shared" si="6"/>
        <v>0.88896456848135585</v>
      </c>
      <c r="Q46" s="68"/>
      <c r="R46" s="68"/>
    </row>
    <row r="47" spans="1:18" ht="15" x14ac:dyDescent="0.25">
      <c r="A47" s="68">
        <v>47</v>
      </c>
      <c r="B47" s="174">
        <f>IF(Traitement5!B47&gt;0,Traitement5!B47,)</f>
        <v>0.25075420531623571</v>
      </c>
      <c r="C47" s="3">
        <f>IF(AND(Traitement5!D47&lt;1000,Traitement5!D47&gt;0),Traitement5!D47,)</f>
        <v>274.04845854805171</v>
      </c>
      <c r="D47" s="68">
        <v>47</v>
      </c>
      <c r="E47" s="8">
        <f t="shared" si="0"/>
        <v>2.2522582291194217E-2</v>
      </c>
      <c r="F47" s="8">
        <f t="shared" si="1"/>
        <v>2.885886919747361E-3</v>
      </c>
      <c r="G47" s="8">
        <f t="shared" si="2"/>
        <v>-3.2986589859134892E-9</v>
      </c>
      <c r="H47" s="69">
        <f t="shared" si="3"/>
        <v>275.54642252697522</v>
      </c>
      <c r="I47" s="69">
        <f t="shared" si="4"/>
        <v>275.54642252697721</v>
      </c>
      <c r="J47" s="70">
        <f t="shared" si="5"/>
        <v>2.2438960821523479</v>
      </c>
      <c r="K47" s="94"/>
      <c r="L47" s="93"/>
      <c r="O47" s="8">
        <f t="shared" si="6"/>
        <v>1.497963978923508</v>
      </c>
      <c r="Q47" s="68"/>
      <c r="R47" s="68"/>
    </row>
    <row r="48" spans="1:18" ht="15" x14ac:dyDescent="0.25">
      <c r="A48" s="68">
        <v>48</v>
      </c>
      <c r="B48" s="174">
        <f>IF(Traitement5!B48&gt;0,Traitement5!B48,)</f>
        <v>0.24922921874274803</v>
      </c>
      <c r="C48" s="3">
        <f>IF(AND(Traitement5!D48&lt;1000,Traitement5!D48&gt;0),Traitement5!D48,)</f>
        <v>293.82515143296257</v>
      </c>
      <c r="D48" s="68">
        <v>48</v>
      </c>
      <c r="E48" s="8">
        <f t="shared" si="0"/>
        <v>2.1433456754491435E-2</v>
      </c>
      <c r="F48" s="8">
        <f t="shared" si="1"/>
        <v>2.7536098583548631E-3</v>
      </c>
      <c r="G48" s="8">
        <f t="shared" si="2"/>
        <v>-2.8320968778766393E-9</v>
      </c>
      <c r="H48" s="69">
        <f t="shared" si="3"/>
        <v>295.63124027817685</v>
      </c>
      <c r="I48" s="69">
        <f t="shared" si="4"/>
        <v>295.6312402781777</v>
      </c>
      <c r="J48" s="70">
        <f t="shared" si="5"/>
        <v>3.261956916807438</v>
      </c>
      <c r="K48" s="94"/>
      <c r="L48" s="93"/>
      <c r="O48" s="8">
        <f t="shared" si="6"/>
        <v>1.8060888452142763</v>
      </c>
      <c r="Q48" s="68"/>
      <c r="R48" s="68"/>
    </row>
    <row r="49" spans="1:18" ht="15" x14ac:dyDescent="0.25">
      <c r="A49" s="68">
        <v>49</v>
      </c>
      <c r="B49" s="174">
        <f>IF(Traitement5!B49&gt;0,Traitement5!B49,)</f>
        <v>0.24770423216926032</v>
      </c>
      <c r="C49" s="3">
        <f>IF(AND(Traitement5!D49&lt;1000,Traitement5!D49&gt;0),Traitement5!D49,)</f>
        <v>316.42708615857509</v>
      </c>
      <c r="D49" s="68">
        <v>49</v>
      </c>
      <c r="E49" s="8">
        <f t="shared" si="0"/>
        <v>2.0374900220496844E-2</v>
      </c>
      <c r="F49" s="8">
        <f t="shared" si="1"/>
        <v>2.627142768896861E-3</v>
      </c>
      <c r="G49" s="8">
        <f t="shared" si="2"/>
        <v>-2.4315252763839885E-9</v>
      </c>
      <c r="H49" s="69">
        <f t="shared" si="3"/>
        <v>317.21001113197963</v>
      </c>
      <c r="I49" s="69">
        <f t="shared" si="4"/>
        <v>317.21001113198014</v>
      </c>
      <c r="J49" s="70">
        <f t="shared" si="5"/>
        <v>0.61297151398048932</v>
      </c>
      <c r="K49" s="94"/>
      <c r="L49" s="93"/>
      <c r="O49" s="8">
        <f t="shared" si="6"/>
        <v>0.78292497340453338</v>
      </c>
      <c r="Q49" s="68"/>
      <c r="R49" s="68"/>
    </row>
    <row r="50" spans="1:18" ht="15" x14ac:dyDescent="0.25">
      <c r="A50" s="68">
        <v>50</v>
      </c>
      <c r="B50" s="174">
        <f>IF(Traitement5!B50&gt;0,Traitement5!B50,)</f>
        <v>0.24617924559577242</v>
      </c>
      <c r="C50" s="3">
        <f>IF(AND(Traitement5!D50&lt;1000,Traitement5!D50&gt;0),Traitement5!D50,)</f>
        <v>339.59406925232793</v>
      </c>
      <c r="D50" s="68">
        <v>50</v>
      </c>
      <c r="E50" s="8">
        <f t="shared" si="0"/>
        <v>1.9348689624253901E-2</v>
      </c>
      <c r="F50" s="8">
        <f t="shared" si="1"/>
        <v>2.5062526158890091E-3</v>
      </c>
      <c r="G50" s="8">
        <f t="shared" si="2"/>
        <v>-2.0876104908394091E-9</v>
      </c>
      <c r="H50" s="69">
        <f t="shared" si="3"/>
        <v>340.38341345635854</v>
      </c>
      <c r="I50" s="69">
        <f t="shared" si="4"/>
        <v>340.38341345635996</v>
      </c>
      <c r="J50" s="70">
        <f t="shared" si="5"/>
        <v>0.62306427243672147</v>
      </c>
      <c r="K50" s="94"/>
      <c r="L50" s="93"/>
      <c r="O50" s="8">
        <f t="shared" si="6"/>
        <v>0.78934420403061267</v>
      </c>
      <c r="Q50" s="68"/>
      <c r="R50" s="68"/>
    </row>
    <row r="51" spans="1:18" ht="15" x14ac:dyDescent="0.25">
      <c r="A51" s="68">
        <v>51</v>
      </c>
      <c r="B51" s="174">
        <f>IF(Traitement5!B51&gt;0,Traitement5!B51,)</f>
        <v>0.24472056278634932</v>
      </c>
      <c r="C51" s="3">
        <f>IF(AND(Traitement5!D51&lt;1000,Traitement5!D51&gt;0),Traitement5!D51,)</f>
        <v>365.021245818642</v>
      </c>
      <c r="D51" s="68">
        <v>51</v>
      </c>
      <c r="E51" s="8">
        <f t="shared" si="0"/>
        <v>1.8398933005263671E-2</v>
      </c>
      <c r="F51" s="8">
        <f t="shared" si="1"/>
        <v>2.3956289265156384E-3</v>
      </c>
      <c r="G51" s="8">
        <f t="shared" si="2"/>
        <v>-1.8042623521802211E-9</v>
      </c>
      <c r="H51" s="69">
        <f t="shared" si="3"/>
        <v>364.13368002599964</v>
      </c>
      <c r="I51" s="69">
        <f t="shared" si="4"/>
        <v>364.13368002600129</v>
      </c>
      <c r="J51" s="70">
        <f t="shared" si="5"/>
        <v>0.78777303626886575</v>
      </c>
      <c r="K51" s="94"/>
      <c r="L51" s="93"/>
      <c r="O51" s="8">
        <f t="shared" si="6"/>
        <v>0.88756579264236279</v>
      </c>
      <c r="Q51" s="68"/>
      <c r="R51" s="68"/>
    </row>
    <row r="52" spans="1:18" ht="15" x14ac:dyDescent="0.25">
      <c r="A52" s="68">
        <v>52</v>
      </c>
      <c r="B52" s="174">
        <f>IF(Traitement5!B52&gt;0,Traitement5!B52,)</f>
        <v>0.24312927244879701</v>
      </c>
      <c r="C52" s="3">
        <f>IF(AND(Traitement5!D52&lt;1000,Traitement5!D52&gt;0),Traitement5!D52,)</f>
        <v>392.14356748937701</v>
      </c>
      <c r="D52" s="68">
        <v>52</v>
      </c>
      <c r="E52" s="8">
        <f t="shared" si="0"/>
        <v>1.7399986358257253E-2</v>
      </c>
      <c r="F52" s="8">
        <f t="shared" si="1"/>
        <v>2.2803080350039754E-3</v>
      </c>
      <c r="G52" s="8">
        <f t="shared" si="2"/>
        <v>-1.538830664399042E-9</v>
      </c>
      <c r="H52" s="69">
        <f t="shared" si="3"/>
        <v>391.91168832577023</v>
      </c>
      <c r="I52" s="69">
        <f t="shared" si="4"/>
        <v>391.91168832577125</v>
      </c>
      <c r="J52" s="70">
        <f t="shared" si="5"/>
        <v>5.3767946514978543E-2</v>
      </c>
      <c r="K52" s="94"/>
      <c r="L52" s="93"/>
      <c r="O52" s="8">
        <f t="shared" si="6"/>
        <v>0.23187916360677718</v>
      </c>
      <c r="Q52" s="68"/>
      <c r="R52" s="68"/>
    </row>
    <row r="53" spans="1:18" ht="15" x14ac:dyDescent="0.25">
      <c r="A53" s="68">
        <v>53</v>
      </c>
      <c r="B53" s="174">
        <f>IF(Traitement5!B53&gt;0,Traitement5!B53,)</f>
        <v>0.2416042858753091</v>
      </c>
      <c r="C53" s="3">
        <f>IF(AND(Traitement5!D53&lt;1000,Traitement5!D53&gt;0),Traitement5!D53,)</f>
        <v>420.96103426453305</v>
      </c>
      <c r="D53" s="68">
        <v>53</v>
      </c>
      <c r="E53" s="8">
        <f t="shared" si="0"/>
        <v>1.6480483608948944E-2</v>
      </c>
      <c r="F53" s="8">
        <f t="shared" si="1"/>
        <v>2.1748243760638399E-3</v>
      </c>
      <c r="G53" s="8">
        <f t="shared" si="2"/>
        <v>-1.3211785414458568E-9</v>
      </c>
      <c r="H53" s="69">
        <f t="shared" si="3"/>
        <v>420.45698285241087</v>
      </c>
      <c r="I53" s="69">
        <f t="shared" si="4"/>
        <v>420.45698285241338</v>
      </c>
      <c r="J53" s="70">
        <f t="shared" si="5"/>
        <v>0.25406782606236417</v>
      </c>
      <c r="K53" s="94"/>
      <c r="L53" s="93"/>
      <c r="O53" s="8">
        <f t="shared" si="6"/>
        <v>0.50405141212218041</v>
      </c>
      <c r="Q53" s="68"/>
      <c r="R53" s="68"/>
    </row>
    <row r="54" spans="1:18" ht="15" x14ac:dyDescent="0.25">
      <c r="A54" s="68">
        <v>54</v>
      </c>
      <c r="B54" s="174">
        <f>IF(Traitement5!B54&gt;0,Traitement5!B54,)</f>
        <v>0.240145603065886</v>
      </c>
      <c r="C54" s="3">
        <f>IF(AND(Traitement5!D54&lt;1000,Traitement5!D54&gt;0),Traitement5!D54,)</f>
        <v>452.03869451225023</v>
      </c>
      <c r="D54" s="68">
        <v>54</v>
      </c>
      <c r="E54" s="8">
        <f t="shared" si="0"/>
        <v>1.5636720894987632E-2</v>
      </c>
      <c r="F54" s="8">
        <f t="shared" si="1"/>
        <v>2.0783446932189885E-3</v>
      </c>
      <c r="G54" s="8">
        <f t="shared" si="2"/>
        <v>-1.1418570192493807E-9</v>
      </c>
      <c r="H54" s="69">
        <f t="shared" si="3"/>
        <v>449.60473376873233</v>
      </c>
      <c r="I54" s="69">
        <f t="shared" si="4"/>
        <v>449.60473376873369</v>
      </c>
      <c r="J54" s="70">
        <f t="shared" si="5"/>
        <v>5.9241649009862112</v>
      </c>
      <c r="K54" s="94"/>
      <c r="L54" s="93"/>
      <c r="O54" s="8">
        <f t="shared" si="6"/>
        <v>2.4339607435179005</v>
      </c>
      <c r="Q54" s="68"/>
      <c r="R54" s="68"/>
    </row>
    <row r="55" spans="1:18" ht="15" x14ac:dyDescent="0.25">
      <c r="A55" s="68">
        <v>55</v>
      </c>
      <c r="B55" s="174">
        <f>IF(Traitement5!B55&gt;0,Traitement5!B55,)</f>
        <v>0.23855431272833369</v>
      </c>
      <c r="C55" s="3">
        <f>IF(AND(Traitement5!D55&lt;1000,Traitement5!D55&gt;0),Traitement5!D55,)</f>
        <v>484.81149986438834</v>
      </c>
      <c r="D55" s="68">
        <v>55</v>
      </c>
      <c r="E55" s="8">
        <f t="shared" si="0"/>
        <v>1.4757115646477763E-2</v>
      </c>
      <c r="F55" s="8">
        <f t="shared" si="1"/>
        <v>1.9778151974622288E-3</v>
      </c>
      <c r="G55" s="8">
        <f t="shared" si="2"/>
        <v>-9.7387421603308172E-10</v>
      </c>
      <c r="H55" s="69">
        <f t="shared" si="3"/>
        <v>483.53919845976998</v>
      </c>
      <c r="I55" s="69">
        <f t="shared" si="4"/>
        <v>483.53919845977168</v>
      </c>
      <c r="J55" s="70">
        <f t="shared" si="5"/>
        <v>1.6187508641938537</v>
      </c>
      <c r="K55" s="94"/>
      <c r="L55" s="93"/>
      <c r="O55" s="8">
        <f t="shared" si="6"/>
        <v>1.2723014046183607</v>
      </c>
      <c r="Q55" s="68"/>
      <c r="R55" s="68"/>
    </row>
    <row r="56" spans="1:18" ht="15" x14ac:dyDescent="0.25">
      <c r="A56" s="68">
        <v>56</v>
      </c>
      <c r="B56" s="174">
        <f>IF(Traitement5!B56&gt;0,Traitement5!B56,)</f>
        <v>0.23702932615484579</v>
      </c>
      <c r="C56" s="3">
        <f>IF(AND(Traitement5!D56&lt;1000,Traitement5!D56&gt;0),Traitement5!D56,)</f>
        <v>519.84449868908769</v>
      </c>
      <c r="D56" s="68">
        <v>56</v>
      </c>
      <c r="E56" s="8">
        <f t="shared" si="0"/>
        <v>1.3954836800391361E-2</v>
      </c>
      <c r="F56" s="8">
        <f t="shared" si="1"/>
        <v>1.8859031440104307E-3</v>
      </c>
      <c r="G56" s="8">
        <f t="shared" si="2"/>
        <v>-8.3612949954266986E-10</v>
      </c>
      <c r="H56" s="69">
        <f t="shared" si="3"/>
        <v>518.2208247571325</v>
      </c>
      <c r="I56" s="69">
        <f t="shared" si="4"/>
        <v>518.22082475713455</v>
      </c>
      <c r="J56" s="70">
        <f t="shared" si="5"/>
        <v>2.6363170373107998</v>
      </c>
      <c r="K56" s="94"/>
      <c r="L56" s="93"/>
      <c r="O56" s="8">
        <f t="shared" si="6"/>
        <v>1.6236739319551816</v>
      </c>
      <c r="Q56" s="68"/>
      <c r="R56" s="68"/>
    </row>
    <row r="57" spans="1:18" ht="15" x14ac:dyDescent="0.25">
      <c r="A57" s="68">
        <v>57</v>
      </c>
      <c r="B57" s="174">
        <f>IF(Traitement5!B57&gt;0,Traitement5!B57,)</f>
        <v>0.23550433958135808</v>
      </c>
      <c r="C57" s="3">
        <f>IF(AND(Traitement5!D57&lt;1000,Traitement5!D57&gt;0),Traitement5!D57,)</f>
        <v>556.57264261820808</v>
      </c>
      <c r="D57" s="68">
        <v>57</v>
      </c>
      <c r="E57" s="8">
        <f t="shared" si="0"/>
        <v>1.3192705639462243E-2</v>
      </c>
      <c r="F57" s="8">
        <f t="shared" si="1"/>
        <v>1.7981398626569763E-3</v>
      </c>
      <c r="G57" s="8">
        <f t="shared" si="2"/>
        <v>-7.1786738641437044E-10</v>
      </c>
      <c r="H57" s="69">
        <f t="shared" si="3"/>
        <v>555.07370536825329</v>
      </c>
      <c r="I57" s="69">
        <f t="shared" si="4"/>
        <v>555.07370536825442</v>
      </c>
      <c r="J57" s="70">
        <f t="shared" si="5"/>
        <v>2.2468128793020363</v>
      </c>
      <c r="K57" s="94"/>
      <c r="L57" s="93"/>
      <c r="O57" s="8">
        <f t="shared" si="6"/>
        <v>1.4989372499547926</v>
      </c>
      <c r="Q57" s="68"/>
      <c r="R57" s="68"/>
    </row>
    <row r="58" spans="1:18" ht="15" x14ac:dyDescent="0.25">
      <c r="A58" s="68">
        <v>58</v>
      </c>
      <c r="B58" s="174">
        <f>IF(Traitement5!B58&gt;0,Traitement5!B58,)</f>
        <v>0.23397935300787037</v>
      </c>
      <c r="C58" s="3">
        <f>IF(AND(Traitement5!D58&lt;1000,Traitement5!D58&gt;0),Traitement5!D58,)</f>
        <v>594.99593165174929</v>
      </c>
      <c r="D58" s="68">
        <v>58</v>
      </c>
      <c r="E58" s="8">
        <f t="shared" si="0"/>
        <v>1.2470719156258922E-2</v>
      </c>
      <c r="F58" s="8">
        <f t="shared" si="1"/>
        <v>1.7143490353988976E-3</v>
      </c>
      <c r="G58" s="8">
        <f t="shared" si="2"/>
        <v>-6.1633225955357633E-10</v>
      </c>
      <c r="H58" s="69">
        <f t="shared" si="3"/>
        <v>594.14016462897052</v>
      </c>
      <c r="I58" s="69">
        <f t="shared" si="4"/>
        <v>594.14016462897177</v>
      </c>
      <c r="J58" s="70">
        <f t="shared" si="5"/>
        <v>0.73233719727562951</v>
      </c>
      <c r="K58" s="94"/>
      <c r="L58" s="93"/>
      <c r="O58" s="8">
        <f t="shared" si="6"/>
        <v>0.85576702277876393</v>
      </c>
      <c r="Q58" s="68"/>
      <c r="R58" s="68"/>
    </row>
    <row r="59" spans="1:18" ht="15" x14ac:dyDescent="0.25">
      <c r="A59" s="68">
        <v>59</v>
      </c>
      <c r="B59" s="174">
        <f>IF(Traitement5!B59&gt;0,Traitement5!B59,)</f>
        <v>0.23245436643438247</v>
      </c>
      <c r="C59" s="3">
        <f>IF(AND(Traitement5!D59&lt;1000,Traitement5!D59&gt;0),Traitement5!D59,)</f>
        <v>634.54931742157123</v>
      </c>
      <c r="D59" s="68">
        <v>59</v>
      </c>
      <c r="E59" s="8">
        <f t="shared" si="0"/>
        <v>1.1788542826066362E-2</v>
      </c>
      <c r="F59" s="8">
        <f t="shared" si="1"/>
        <v>1.634360864681597E-3</v>
      </c>
      <c r="G59" s="8">
        <f t="shared" si="2"/>
        <v>-5.2915825653425651E-10</v>
      </c>
      <c r="H59" s="69">
        <f t="shared" si="3"/>
        <v>635.44923081270645</v>
      </c>
      <c r="I59" s="69">
        <f t="shared" si="4"/>
        <v>635.44923081270861</v>
      </c>
      <c r="J59" s="70">
        <f t="shared" si="5"/>
        <v>0.80984411154448177</v>
      </c>
      <c r="K59" s="94"/>
      <c r="L59" s="93"/>
      <c r="O59" s="8">
        <f t="shared" si="6"/>
        <v>0.89991339113521462</v>
      </c>
      <c r="Q59" s="68"/>
      <c r="R59" s="68"/>
    </row>
    <row r="60" spans="1:18" ht="15" x14ac:dyDescent="0.25">
      <c r="A60" s="68">
        <v>60</v>
      </c>
      <c r="B60" s="174">
        <f>IF(Traitement5!B60&gt;0,Traitement5!B60,)</f>
        <v>0.23086307609682993</v>
      </c>
      <c r="C60" s="3">
        <f>IF(AND(Traitement5!D60&lt;1000,Traitement5!D60&gt;0),Traitement5!D60,)</f>
        <v>676.92794503209473</v>
      </c>
      <c r="D60" s="68">
        <v>60</v>
      </c>
      <c r="E60" s="8">
        <f t="shared" si="0"/>
        <v>1.1118441579532375E-2</v>
      </c>
      <c r="F60" s="8">
        <f t="shared" si="1"/>
        <v>1.5547725015107596E-3</v>
      </c>
      <c r="G60" s="8">
        <f t="shared" si="2"/>
        <v>-4.5131182882736276E-10</v>
      </c>
      <c r="H60" s="69">
        <f t="shared" si="3"/>
        <v>680.96236436610707</v>
      </c>
      <c r="I60" s="69">
        <f t="shared" si="4"/>
        <v>680.96236436610809</v>
      </c>
      <c r="J60" s="70">
        <f t="shared" si="5"/>
        <v>16.276539362652581</v>
      </c>
      <c r="K60" s="94"/>
      <c r="L60" s="93"/>
      <c r="O60" s="8">
        <f t="shared" si="6"/>
        <v>4.0344193340123411</v>
      </c>
      <c r="Q60" s="68"/>
      <c r="R60" s="68"/>
    </row>
    <row r="61" spans="1:18" ht="15" x14ac:dyDescent="0.25">
      <c r="A61" s="68">
        <v>61</v>
      </c>
      <c r="B61" s="174">
        <f>IF(Traitement5!B61&gt;0,Traitement5!B61,)</f>
        <v>0.22933808952334223</v>
      </c>
      <c r="C61" s="3">
        <f>IF(AND(Traitement5!D61&lt;1000,Traitement5!D61&gt;0),Traitement5!D61,)</f>
        <v>717.04637917005698</v>
      </c>
      <c r="D61" s="68">
        <v>61</v>
      </c>
      <c r="E61" s="8">
        <f t="shared" si="0"/>
        <v>1.0515272182182197E-2</v>
      </c>
      <c r="F61" s="8">
        <f t="shared" si="1"/>
        <v>1.4820534775709041E-3</v>
      </c>
      <c r="G61" s="8">
        <f t="shared" si="2"/>
        <v>-3.8747830637211406E-10</v>
      </c>
      <c r="H61" s="69">
        <f t="shared" si="3"/>
        <v>726.89011939775992</v>
      </c>
      <c r="I61" s="69">
        <f t="shared" si="4"/>
        <v>726.89011939776117</v>
      </c>
      <c r="J61" s="70">
        <f t="shared" si="5"/>
        <v>96.899221670497084</v>
      </c>
      <c r="K61" s="94"/>
      <c r="L61" s="93"/>
      <c r="O61" s="8">
        <f t="shared" si="6"/>
        <v>9.8437402277029378</v>
      </c>
      <c r="Q61" s="68"/>
      <c r="R61" s="68"/>
    </row>
    <row r="62" spans="1:18" ht="15" x14ac:dyDescent="0.25">
      <c r="A62" s="68">
        <v>62</v>
      </c>
      <c r="B62" s="174">
        <f>IF(Traitement5!B62&gt;0,Traitement5!B62,)</f>
        <v>0.22781310294985452</v>
      </c>
      <c r="C62" s="3">
        <f>IF(AND(Traitement5!D62&lt;1000,Traitement5!D62&gt;0),Traitement5!D62,)</f>
        <v>755.46966820359819</v>
      </c>
      <c r="D62" s="68">
        <v>62</v>
      </c>
      <c r="E62" s="8">
        <f t="shared" si="0"/>
        <v>9.9490579678434936E-3</v>
      </c>
      <c r="F62" s="8">
        <f t="shared" si="1"/>
        <v>1.4126588399126668E-3</v>
      </c>
      <c r="G62" s="8">
        <f t="shared" si="2"/>
        <v>-3.3267339440511939E-10</v>
      </c>
      <c r="H62" s="69">
        <f t="shared" si="3"/>
        <v>775.07143379964145</v>
      </c>
      <c r="I62" s="69">
        <f t="shared" si="4"/>
        <v>775.07143379964441</v>
      </c>
      <c r="J62" s="70">
        <f t="shared" si="5"/>
        <v>384.22921448222536</v>
      </c>
      <c r="K62" s="94"/>
      <c r="L62" s="93"/>
      <c r="Q62" s="68"/>
      <c r="R62" s="68"/>
    </row>
    <row r="63" spans="1:18" ht="15" x14ac:dyDescent="0.25">
      <c r="A63" s="68">
        <v>63</v>
      </c>
      <c r="B63" s="174">
        <f>IF(Traitement5!B63&gt;0,Traitement5!B63,)</f>
        <v>0.22628811637636662</v>
      </c>
      <c r="C63" s="3">
        <f>IF(AND(Traitement5!D63&lt;1000,Traitement5!D63&gt;0),Traitement5!D63,)</f>
        <v>791.06771539643796</v>
      </c>
      <c r="D63" s="68">
        <v>63</v>
      </c>
      <c r="E63" s="8">
        <f t="shared" si="0"/>
        <v>9.4183763573496906E-3</v>
      </c>
      <c r="F63" s="8">
        <f t="shared" si="1"/>
        <v>1.3464435430323692E-3</v>
      </c>
      <c r="G63" s="8">
        <f t="shared" si="2"/>
        <v>-2.8562008572265534E-10</v>
      </c>
      <c r="H63" s="69">
        <f t="shared" si="3"/>
        <v>825.4883632250785</v>
      </c>
      <c r="I63" s="69">
        <f t="shared" si="4"/>
        <v>825.48836322508055</v>
      </c>
      <c r="J63" s="70">
        <f t="shared" si="5"/>
        <v>1184.7809969432967</v>
      </c>
      <c r="K63" s="94"/>
      <c r="L63" s="93"/>
      <c r="Q63" s="68"/>
      <c r="R63" s="68"/>
    </row>
    <row r="64" spans="1:18" ht="15" x14ac:dyDescent="0.25">
      <c r="A64" s="68">
        <v>64</v>
      </c>
      <c r="B64" s="174">
        <f>IF(Traitement5!B64&gt;0,Traitement5!B64,)</f>
        <v>0.22476312980287891</v>
      </c>
      <c r="C64" s="3">
        <f>IF(AND(Traitement5!D64&lt;1000,Traitement5!D64&gt;0),Traitement5!D64,)</f>
        <v>815.92984359461161</v>
      </c>
      <c r="D64" s="68">
        <v>64</v>
      </c>
      <c r="E64" s="8">
        <f t="shared" si="0"/>
        <v>8.9216395109698969E-3</v>
      </c>
      <c r="F64" s="8">
        <f t="shared" si="1"/>
        <v>1.2832682473973228E-3</v>
      </c>
      <c r="G64" s="8">
        <f t="shared" si="2"/>
        <v>-2.4522199303579708E-10</v>
      </c>
      <c r="H64" s="69">
        <f t="shared" si="3"/>
        <v>878.11504886171861</v>
      </c>
      <c r="I64" s="69">
        <f t="shared" si="4"/>
        <v>878.11504886172099</v>
      </c>
      <c r="J64" s="70">
        <f t="shared" si="5"/>
        <v>3866.9997541122316</v>
      </c>
      <c r="K64" s="94"/>
      <c r="L64" s="93"/>
      <c r="Q64" s="68"/>
      <c r="R64" s="68"/>
    </row>
    <row r="65" spans="1:18" ht="15" x14ac:dyDescent="0.25">
      <c r="A65" s="68">
        <v>65</v>
      </c>
      <c r="B65" s="174">
        <f>IF(Traitement5!B65&gt;0,Traitement5!B65,)</f>
        <v>0.2232381432293912</v>
      </c>
      <c r="C65" s="3">
        <f>IF(AND(Traitement5!D65&lt;1000,Traitement5!D65&gt;0),Traitement5!D65,)</f>
        <v>834.57643974324196</v>
      </c>
      <c r="D65" s="68">
        <v>65</v>
      </c>
      <c r="E65" s="8">
        <f t="shared" si="0"/>
        <v>8.4571411032125336E-3</v>
      </c>
      <c r="F65" s="8">
        <f t="shared" si="1"/>
        <v>1.2229991512471127E-3</v>
      </c>
      <c r="G65" s="8">
        <f t="shared" si="2"/>
        <v>-2.1053780719229792E-10</v>
      </c>
      <c r="H65" s="69">
        <f t="shared" si="3"/>
        <v>932.91956371103697</v>
      </c>
      <c r="I65" s="69">
        <f t="shared" si="4"/>
        <v>932.91956371103856</v>
      </c>
      <c r="J65" s="70">
        <f t="shared" si="5"/>
        <v>9671.3700317450966</v>
      </c>
      <c r="K65" s="94"/>
      <c r="L65" s="93"/>
      <c r="Q65" s="68"/>
      <c r="R65" s="68"/>
    </row>
    <row r="66" spans="1:18" ht="15" x14ac:dyDescent="0.25">
      <c r="A66" s="68">
        <v>66</v>
      </c>
      <c r="B66" s="174">
        <f>IF(Traitement5!B66&gt;0,Traitement5!B66,)</f>
        <v>0.2217131566559033</v>
      </c>
      <c r="C66" s="3">
        <f>IF(AND(Traitement5!D66&lt;1000,Traitement5!D66&gt;0),Traitement5!D66,)</f>
        <v>827.23081095741793</v>
      </c>
      <c r="D66" s="68">
        <v>66</v>
      </c>
      <c r="E66" s="8">
        <f t="shared" ref="E66:E129" si="7">IF(B66&gt;0,1/2*(B66-K$13*F66+M$8)+1/2*POWER((B66-K$13*F66+M$8)^2-4*M$10*(B66-K$13*F66),0.5),"")</f>
        <v>8.0231008668914319E-3</v>
      </c>
      <c r="F66" s="8">
        <f t="shared" ref="F66:F129" si="8">IF(B66="","",LN(1+EXP($L$16*(B66-$L$15)))/$L$16)</f>
        <v>1.1655078220173696E-3</v>
      </c>
      <c r="G66" s="8">
        <f t="shared" ref="G66:G129" si="9">IF(B66&gt;0,-LN(1+EXP(L$18*(B66-L$17)))/L$18,"")</f>
        <v>-1.8075935029726199E-10</v>
      </c>
      <c r="H66" s="69">
        <f t="shared" si="3"/>
        <v>989.86573342477459</v>
      </c>
      <c r="I66" s="69">
        <f t="shared" si="4"/>
        <v>989.86573342477664</v>
      </c>
      <c r="J66" s="70">
        <f t="shared" si="5"/>
        <v>26450.118005963112</v>
      </c>
      <c r="K66" s="94"/>
      <c r="L66" s="93"/>
      <c r="Q66" s="68"/>
      <c r="R66" s="68"/>
    </row>
    <row r="67" spans="1:18" ht="15" x14ac:dyDescent="0.25">
      <c r="A67" s="68">
        <v>67</v>
      </c>
      <c r="B67" s="174">
        <f>IF(Traitement5!B67&gt;0,Traitement5!B67,)</f>
        <v>0.22018817008241559</v>
      </c>
      <c r="C67" s="3">
        <f>IF(AND(Traitement5!D67&lt;1000,Traitement5!D67&gt;0),Traitement5!D67,)</f>
        <v>813.10460175391017</v>
      </c>
      <c r="D67" s="68">
        <v>67</v>
      </c>
      <c r="E67" s="8">
        <f t="shared" si="7"/>
        <v>7.61770494313075E-3</v>
      </c>
      <c r="F67" s="8">
        <f t="shared" si="8"/>
        <v>1.1106710280195588E-3</v>
      </c>
      <c r="G67" s="8">
        <f t="shared" si="9"/>
        <v>-1.5519275521937704E-10</v>
      </c>
      <c r="H67" s="69">
        <f t="shared" ref="H67:H130" si="10">IF(B67&gt;0,IF(K$13=1,(L$11*10/(B67-E67-F67)-L$11*10/(L$9))+K$11*10/(L$14+F67)-K$11*10/(L$14+L$19-K$9+G67),L$11*10/(B67-E67)-L$11*10/(L$9)),"")</f>
        <v>1048.9148403919735</v>
      </c>
      <c r="I67" s="69">
        <f t="shared" ref="I67:I130" si="11">IF(B67&gt;0,IF(K$13=0,K$11*10/(E67)-K$11*10/(L$19-L$9),K$11*10/(E67)-K$11*10/(K$9-L$9)+K$11*10/(L$14+F67)-K$11*10/(L$14+L$19-K$9+G67)),"")</f>
        <v>1048.9148403919758</v>
      </c>
      <c r="J67" s="70">
        <f t="shared" ref="J67:J130" si="12">IF(OR(B67="",C67=0,C67=""),"",(H67-C67)*(H67-C67))</f>
        <v>55606.468646540365</v>
      </c>
      <c r="K67" s="94"/>
      <c r="L67" s="93"/>
      <c r="Q67" s="68"/>
      <c r="R67" s="68"/>
    </row>
    <row r="68" spans="1:18" ht="15" x14ac:dyDescent="0.25">
      <c r="A68" s="68">
        <v>68</v>
      </c>
      <c r="B68" s="174">
        <f>IF(Traitement5!B68&gt;0,Traitement5!B68,)</f>
        <v>0.21866318350892788</v>
      </c>
      <c r="C68" s="3">
        <f>IF(AND(Traitement5!D68&lt;1000,Traitement5!D68&gt;0),Traitement5!D68,)</f>
        <v>798.9783925504023</v>
      </c>
      <c r="D68" s="68">
        <v>68</v>
      </c>
      <c r="E68" s="8">
        <f t="shared" si="7"/>
        <v>7.2391407846070094E-3</v>
      </c>
      <c r="F68" s="8">
        <f t="shared" si="8"/>
        <v>1.0583705709434248E-3</v>
      </c>
      <c r="G68" s="8">
        <f t="shared" si="9"/>
        <v>-1.332423007487959E-10</v>
      </c>
      <c r="H68" s="69">
        <f t="shared" si="10"/>
        <v>1110.0271475050849</v>
      </c>
      <c r="I68" s="69">
        <f t="shared" si="11"/>
        <v>1110.0271475050858</v>
      </c>
      <c r="J68" s="70">
        <f t="shared" si="12"/>
        <v>96751.327958858208</v>
      </c>
      <c r="K68" s="94"/>
      <c r="L68" s="93"/>
      <c r="Q68" s="68"/>
      <c r="R68" s="68"/>
    </row>
    <row r="69" spans="1:18" ht="15" x14ac:dyDescent="0.25">
      <c r="A69" s="68">
        <v>69</v>
      </c>
      <c r="B69" s="174">
        <f>IF(Traitement5!B69&gt;0,Traitement5!B69,)</f>
        <v>0.21713819693544001</v>
      </c>
      <c r="C69" s="3">
        <f>IF(AND(Traitement5!D69&lt;1000,Traitement5!D69&gt;0),Traitement5!D69,)</f>
        <v>787.11237681945568</v>
      </c>
      <c r="D69" s="68">
        <v>69</v>
      </c>
      <c r="E69" s="8">
        <f t="shared" si="7"/>
        <v>6.8856260189447821E-3</v>
      </c>
      <c r="F69" s="8">
        <f t="shared" si="8"/>
        <v>1.0084931196859019E-3</v>
      </c>
      <c r="G69" s="8">
        <f t="shared" si="9"/>
        <v>-1.1439651604953481E-10</v>
      </c>
      <c r="H69" s="69">
        <f t="shared" si="10"/>
        <v>1173.1632051485285</v>
      </c>
      <c r="I69" s="69">
        <f t="shared" si="11"/>
        <v>1173.1632051485317</v>
      </c>
      <c r="J69" s="70">
        <f t="shared" si="12"/>
        <v>149035.24205356327</v>
      </c>
      <c r="K69" s="94"/>
      <c r="L69" s="93"/>
      <c r="Q69" s="68"/>
      <c r="R69" s="68"/>
    </row>
    <row r="70" spans="1:18" ht="15" x14ac:dyDescent="0.25">
      <c r="A70" s="68">
        <v>70</v>
      </c>
      <c r="B70" s="174">
        <f>IF(Traitement5!B70&gt;0,Traitement5!B70,)</f>
        <v>0.21561321036195227</v>
      </c>
      <c r="C70" s="3">
        <f>IF(AND(Traitement5!D70&lt;1000,Traitement5!D70&gt;0),Traitement5!D70,)</f>
        <v>7.9106771539643432</v>
      </c>
      <c r="D70" s="68">
        <v>70</v>
      </c>
      <c r="E70" s="8">
        <f t="shared" si="7"/>
        <v>6.5554312226756076E-3</v>
      </c>
      <c r="F70" s="8">
        <f t="shared" si="8"/>
        <v>9.6093004595151823E-4</v>
      </c>
      <c r="G70" s="8">
        <f t="shared" si="9"/>
        <v>-9.8216276850985443E-11</v>
      </c>
      <c r="H70" s="69">
        <f t="shared" si="10"/>
        <v>1238.2849283538908</v>
      </c>
      <c r="I70" s="69">
        <f t="shared" si="11"/>
        <v>1238.2849283538933</v>
      </c>
      <c r="J70" s="70">
        <f t="shared" si="12"/>
        <v>1513820.7980157798</v>
      </c>
      <c r="K70" s="94"/>
      <c r="L70" s="93"/>
      <c r="Q70" s="68"/>
      <c r="R70" s="68"/>
    </row>
    <row r="71" spans="1:18" ht="15" x14ac:dyDescent="0.25">
      <c r="A71" s="68">
        <v>71</v>
      </c>
      <c r="B71" s="174">
        <f>IF(Traitement5!B71&gt;0,Traitement5!B71,)</f>
        <v>0.21408822378846457</v>
      </c>
      <c r="C71" s="3">
        <f>IF(AND(Traitement5!D71&lt;1000,Traitement5!D71&gt;0),Traitement5!D71,)</f>
        <v>0</v>
      </c>
      <c r="D71" s="68">
        <v>71</v>
      </c>
      <c r="E71" s="8">
        <f t="shared" si="7"/>
        <v>6.2468969555394202E-3</v>
      </c>
      <c r="F71" s="8">
        <f t="shared" si="8"/>
        <v>9.1557726201468457E-4</v>
      </c>
      <c r="G71" s="8">
        <f t="shared" si="9"/>
        <v>-8.4324571414124453E-11</v>
      </c>
      <c r="H71" s="69">
        <f t="shared" si="10"/>
        <v>1305.35644916612</v>
      </c>
      <c r="I71" s="69">
        <f t="shared" si="11"/>
        <v>1305.3564491661205</v>
      </c>
      <c r="J71" s="70" t="str">
        <f t="shared" si="12"/>
        <v/>
      </c>
      <c r="K71" s="94"/>
      <c r="L71" s="93"/>
      <c r="Q71" s="68"/>
      <c r="R71" s="68"/>
    </row>
    <row r="72" spans="1:18" ht="15" x14ac:dyDescent="0.25">
      <c r="A72" s="68">
        <v>72</v>
      </c>
      <c r="B72" s="174">
        <f>IF(Traitement5!B72&gt;0,Traitement5!B72,)</f>
        <v>0.21249693345091206</v>
      </c>
      <c r="C72" s="3">
        <f>IF(AND(Traitement5!D72&lt;1000,Traitement5!D72&gt;0),Traitement5!D72,)</f>
        <v>0</v>
      </c>
      <c r="D72" s="68">
        <v>72</v>
      </c>
      <c r="E72" s="8">
        <f t="shared" si="7"/>
        <v>5.9463365330437307E-3</v>
      </c>
      <c r="F72" s="8">
        <f t="shared" si="8"/>
        <v>8.705013517773917E-4</v>
      </c>
      <c r="G72" s="8">
        <f t="shared" si="9"/>
        <v>-7.1919272500782938E-11</v>
      </c>
      <c r="H72" s="69">
        <f t="shared" si="10"/>
        <v>1377.3872629856451</v>
      </c>
      <c r="I72" s="69">
        <f t="shared" si="11"/>
        <v>1377.3872629856451</v>
      </c>
      <c r="J72" s="70" t="str">
        <f t="shared" si="12"/>
        <v/>
      </c>
      <c r="K72" s="94"/>
      <c r="L72" s="93"/>
      <c r="Q72" s="68"/>
      <c r="R72" s="68"/>
    </row>
    <row r="73" spans="1:18" ht="15" x14ac:dyDescent="0.25">
      <c r="A73" s="68">
        <v>73</v>
      </c>
      <c r="B73" s="174">
        <f>IF(Traitement5!B73&gt;0,Traitement5!B73,)</f>
        <v>0.21097194687742415</v>
      </c>
      <c r="C73" s="3">
        <f>IF(AND(Traitement5!D73&lt;1000,Traitement5!D73&gt;0),Traitement5!D73,)</f>
        <v>0</v>
      </c>
      <c r="D73" s="68">
        <v>73</v>
      </c>
      <c r="E73" s="8">
        <f t="shared" si="7"/>
        <v>5.6772561911042144E-3</v>
      </c>
      <c r="F73" s="8">
        <f t="shared" si="8"/>
        <v>8.2935976117936021E-4</v>
      </c>
      <c r="G73" s="8">
        <f t="shared" si="9"/>
        <v>-6.1747013977754879E-11</v>
      </c>
      <c r="H73" s="69">
        <f t="shared" si="10"/>
        <v>1448.3441165767363</v>
      </c>
      <c r="I73" s="69">
        <f t="shared" si="11"/>
        <v>1448.3441165767392</v>
      </c>
      <c r="J73" s="70" t="str">
        <f t="shared" si="12"/>
        <v/>
      </c>
      <c r="K73" s="94"/>
      <c r="L73" s="93"/>
      <c r="Q73" s="68"/>
      <c r="R73" s="68"/>
    </row>
    <row r="74" spans="1:18" ht="15" x14ac:dyDescent="0.25">
      <c r="A74" s="68">
        <v>74</v>
      </c>
      <c r="B74" s="174">
        <f>IF(Traitement5!B74&gt;0,Traitement5!B74,)</f>
        <v>0.20944696030393645</v>
      </c>
      <c r="C74" s="3">
        <f>IF(AND(Traitement5!D74&lt;1000,Traitement5!D74&gt;0),Traitement5!D74,)</f>
        <v>0</v>
      </c>
      <c r="D74" s="68">
        <v>74</v>
      </c>
      <c r="E74" s="8">
        <f t="shared" si="7"/>
        <v>5.4253172604411849E-3</v>
      </c>
      <c r="F74" s="8">
        <f t="shared" si="8"/>
        <v>7.9013797300104454E-4</v>
      </c>
      <c r="G74" s="8">
        <f t="shared" si="9"/>
        <v>-5.3013520099819784E-11</v>
      </c>
      <c r="H74" s="69">
        <f t="shared" si="10"/>
        <v>1521.1609862244823</v>
      </c>
      <c r="I74" s="69">
        <f t="shared" si="11"/>
        <v>1521.1609862244845</v>
      </c>
      <c r="J74" s="70" t="str">
        <f t="shared" si="12"/>
        <v/>
      </c>
      <c r="K74" s="94"/>
      <c r="L74" s="93"/>
      <c r="Q74" s="68"/>
      <c r="R74" s="68"/>
    </row>
    <row r="75" spans="1:18" ht="15" x14ac:dyDescent="0.25">
      <c r="A75" s="68">
        <v>75</v>
      </c>
      <c r="B75" s="174">
        <f>IF(Traitement5!B75&gt;0,Traitement5!B75,)</f>
        <v>0.20792197373044874</v>
      </c>
      <c r="C75" s="3">
        <f>IF(AND(Traitement5!D75&lt;1000,Traitement5!D75&gt;0),Traitement5!D75,)</f>
        <v>0</v>
      </c>
      <c r="D75" s="68">
        <v>75</v>
      </c>
      <c r="E75" s="8">
        <f t="shared" si="7"/>
        <v>5.1892232318936395E-3</v>
      </c>
      <c r="F75" s="8">
        <f t="shared" si="8"/>
        <v>7.5274866065243393E-4</v>
      </c>
      <c r="G75" s="8">
        <f t="shared" si="9"/>
        <v>-4.551528921170784E-11</v>
      </c>
      <c r="H75" s="69">
        <f t="shared" si="10"/>
        <v>1595.8158083164999</v>
      </c>
      <c r="I75" s="69">
        <f t="shared" si="11"/>
        <v>1595.8158083165015</v>
      </c>
      <c r="J75" s="70" t="str">
        <f t="shared" si="12"/>
        <v/>
      </c>
      <c r="K75" s="94"/>
      <c r="L75" s="93"/>
      <c r="Q75" s="68"/>
      <c r="R75" s="68"/>
    </row>
    <row r="76" spans="1:18" ht="15" x14ac:dyDescent="0.25">
      <c r="A76" s="68">
        <v>76</v>
      </c>
      <c r="B76" s="174">
        <f>IF(Traitement5!B76&gt;0,Traitement5!B76,)</f>
        <v>0.20646329092102567</v>
      </c>
      <c r="C76" s="3">
        <f>IF(AND(Traitement5!D76&lt;1000,Traitement5!D76&gt;0),Traitement5!D76,)</f>
        <v>0</v>
      </c>
      <c r="D76" s="68">
        <v>76</v>
      </c>
      <c r="E76" s="8">
        <f t="shared" si="7"/>
        <v>4.9771099482269453E-3</v>
      </c>
      <c r="F76" s="8">
        <f t="shared" si="8"/>
        <v>7.1862257560585294E-4</v>
      </c>
      <c r="G76" s="8">
        <f t="shared" si="9"/>
        <v>-3.9337568680585579E-11</v>
      </c>
      <c r="H76" s="69">
        <f t="shared" si="10"/>
        <v>1668.9278032785151</v>
      </c>
      <c r="I76" s="69">
        <f t="shared" si="11"/>
        <v>1668.9278032785153</v>
      </c>
      <c r="J76" s="70" t="str">
        <f t="shared" si="12"/>
        <v/>
      </c>
      <c r="K76" s="94"/>
      <c r="L76" s="93"/>
      <c r="Q76" s="68"/>
      <c r="R76" s="68"/>
    </row>
    <row r="77" spans="1:18" ht="15" x14ac:dyDescent="0.25">
      <c r="A77" s="68">
        <v>77</v>
      </c>
      <c r="B77" s="174">
        <f>IF(Traitement5!B77&gt;0,Traitement5!B77,)</f>
        <v>0.20487200058347313</v>
      </c>
      <c r="C77" s="3">
        <f>IF(AND(Traitement5!D77&lt;1000,Traitement5!D77&gt;0),Traitement5!D77,)</f>
        <v>0</v>
      </c>
      <c r="D77" s="68">
        <v>77</v>
      </c>
      <c r="E77" s="8">
        <f t="shared" si="7"/>
        <v>4.7598460994799849E-3</v>
      </c>
      <c r="F77" s="8">
        <f t="shared" si="8"/>
        <v>6.8313684281801383E-4</v>
      </c>
      <c r="G77" s="8">
        <f t="shared" si="9"/>
        <v>-3.3550473454220175E-11</v>
      </c>
      <c r="H77" s="69">
        <f t="shared" si="10"/>
        <v>1750.5705634126334</v>
      </c>
      <c r="I77" s="69">
        <f t="shared" si="11"/>
        <v>1750.5705634126352</v>
      </c>
      <c r="J77" s="70" t="str">
        <f t="shared" si="12"/>
        <v/>
      </c>
      <c r="K77" s="94"/>
      <c r="L77" s="93"/>
      <c r="Q77" s="68"/>
      <c r="R77" s="68"/>
    </row>
    <row r="78" spans="1:18" ht="15" x14ac:dyDescent="0.25">
      <c r="A78" s="68">
        <v>78</v>
      </c>
      <c r="B78" s="174">
        <f>IF(Traitement5!B78&gt;0,Traitement5!B78,)</f>
        <v>0.20334701400998542</v>
      </c>
      <c r="C78" s="3">
        <f>IF(AND(Traitement5!D78&lt;1000,Traitement5!D78&gt;0),Traitement5!D78,)</f>
        <v>0</v>
      </c>
      <c r="D78" s="68">
        <v>78</v>
      </c>
      <c r="E78" s="8">
        <f t="shared" si="7"/>
        <v>4.5644225803947412E-3</v>
      </c>
      <c r="F78" s="8">
        <f t="shared" si="8"/>
        <v>6.5075794317048981E-4</v>
      </c>
      <c r="G78" s="8">
        <f t="shared" si="9"/>
        <v>-2.8805096044672989E-11</v>
      </c>
      <c r="H78" s="69">
        <f t="shared" si="10"/>
        <v>1830.6458366380957</v>
      </c>
      <c r="I78" s="69">
        <f t="shared" si="11"/>
        <v>1830.6458366380975</v>
      </c>
      <c r="J78" s="70" t="str">
        <f t="shared" si="12"/>
        <v/>
      </c>
      <c r="K78" s="94"/>
      <c r="L78" s="93"/>
      <c r="Q78" s="68"/>
      <c r="R78" s="68"/>
    </row>
    <row r="79" spans="1:18" ht="15" x14ac:dyDescent="0.25">
      <c r="A79" s="68">
        <v>79</v>
      </c>
      <c r="B79" s="174">
        <f>IF(Traitement5!B79&gt;0,Traitement5!B79,)</f>
        <v>0.20182202743649752</v>
      </c>
      <c r="C79" s="3">
        <f>IF(AND(Traitement5!D79&lt;1000,Traitement5!D79&gt;0),Traitement5!D79,)</f>
        <v>0</v>
      </c>
      <c r="D79" s="68">
        <v>79</v>
      </c>
      <c r="E79" s="8">
        <f t="shared" si="7"/>
        <v>4.3805545133587254E-3</v>
      </c>
      <c r="F79" s="8">
        <f t="shared" si="8"/>
        <v>6.1989845525437285E-4</v>
      </c>
      <c r="G79" s="8">
        <f t="shared" si="9"/>
        <v>-2.4730903960773699E-11</v>
      </c>
      <c r="H79" s="69">
        <f t="shared" si="10"/>
        <v>1912.5096048969481</v>
      </c>
      <c r="I79" s="69">
        <f t="shared" si="11"/>
        <v>1912.5096048969497</v>
      </c>
      <c r="J79" s="70" t="str">
        <f t="shared" si="12"/>
        <v/>
      </c>
      <c r="K79" s="94"/>
      <c r="L79" s="93"/>
      <c r="Q79" s="68"/>
      <c r="R79" s="68"/>
    </row>
    <row r="80" spans="1:18" ht="15" x14ac:dyDescent="0.25">
      <c r="A80" s="68">
        <v>80</v>
      </c>
      <c r="B80" s="174">
        <f>IF(Traitement5!B80&gt;0,Traitement5!B80,)</f>
        <v>0.20029704086300981</v>
      </c>
      <c r="C80" s="3">
        <f>IF(AND(Traitement5!D80&lt;1000,Traitement5!D80&gt;0),Traitement5!D80,)</f>
        <v>0</v>
      </c>
      <c r="D80" s="68">
        <v>80</v>
      </c>
      <c r="E80" s="8">
        <f t="shared" si="7"/>
        <v>4.2073728296736432E-3</v>
      </c>
      <c r="F80" s="8">
        <f t="shared" si="8"/>
        <v>5.9048848431956299E-4</v>
      </c>
      <c r="G80" s="8">
        <f t="shared" si="9"/>
        <v>-2.1232966473601094E-11</v>
      </c>
      <c r="H80" s="69">
        <f t="shared" si="10"/>
        <v>1996.1588885148649</v>
      </c>
      <c r="I80" s="69">
        <f t="shared" si="11"/>
        <v>1996.1588885148642</v>
      </c>
      <c r="J80" s="70" t="str">
        <f t="shared" si="12"/>
        <v/>
      </c>
      <c r="K80" s="94"/>
      <c r="L80" s="93"/>
      <c r="Q80" s="68"/>
      <c r="R80" s="68"/>
    </row>
    <row r="81" spans="1:18" ht="15" x14ac:dyDescent="0.25">
      <c r="A81" s="68">
        <v>81</v>
      </c>
      <c r="B81" s="174">
        <f>IF(Traitement5!B81&gt;0,Traitement5!B81,)</f>
        <v>0.1987720542895221</v>
      </c>
      <c r="C81" s="3">
        <f>IF(AND(Traitement5!D81&lt;1000,Traitement5!D81&gt;0),Traitement5!D81,)</f>
        <v>0</v>
      </c>
      <c r="D81" s="68">
        <v>81</v>
      </c>
      <c r="E81" s="8">
        <f t="shared" si="7"/>
        <v>4.0440796901290987E-3</v>
      </c>
      <c r="F81" s="8">
        <f t="shared" si="8"/>
        <v>5.6246122177241022E-4</v>
      </c>
      <c r="G81" s="8">
        <f t="shared" si="9"/>
        <v>-1.8229777670778962E-11</v>
      </c>
      <c r="H81" s="69">
        <f t="shared" si="10"/>
        <v>2081.5942363138547</v>
      </c>
      <c r="I81" s="69">
        <f t="shared" si="11"/>
        <v>2081.5942363138556</v>
      </c>
      <c r="J81" s="70" t="str">
        <f t="shared" si="12"/>
        <v/>
      </c>
      <c r="K81" s="94"/>
      <c r="L81" s="93"/>
      <c r="Q81" s="68"/>
      <c r="R81" s="68"/>
    </row>
    <row r="82" spans="1:18" ht="15" x14ac:dyDescent="0.25">
      <c r="A82" s="68">
        <v>82</v>
      </c>
      <c r="B82" s="174">
        <f>IF(Traitement5!B82&gt;0,Traitement5!B82,)</f>
        <v>0.1972470677160342</v>
      </c>
      <c r="C82" s="3">
        <f>IF(AND(Traitement5!D82&lt;1000,Traitement5!D82&gt;0),Traitement5!D82,)</f>
        <v>0</v>
      </c>
      <c r="D82" s="68">
        <v>82</v>
      </c>
      <c r="E82" s="8">
        <f t="shared" si="7"/>
        <v>3.8899432346535291E-3</v>
      </c>
      <c r="F82" s="8">
        <f t="shared" si="8"/>
        <v>5.3575282079367176E-4</v>
      </c>
      <c r="G82" s="8">
        <f t="shared" si="9"/>
        <v>-1.565135797517465E-11</v>
      </c>
      <c r="H82" s="69">
        <f t="shared" si="10"/>
        <v>2168.8195931227983</v>
      </c>
      <c r="I82" s="69">
        <f t="shared" si="11"/>
        <v>2168.8195931227983</v>
      </c>
      <c r="J82" s="70" t="str">
        <f t="shared" si="12"/>
        <v/>
      </c>
      <c r="K82" s="94"/>
      <c r="L82" s="93"/>
      <c r="Q82" s="68"/>
      <c r="R82" s="68"/>
    </row>
    <row r="83" spans="1:18" ht="15" x14ac:dyDescent="0.25">
      <c r="A83" s="68">
        <v>83</v>
      </c>
      <c r="B83" s="174">
        <f>IF(Traitement5!B83&gt;0,Traitement5!B83,)</f>
        <v>0.19572208114254649</v>
      </c>
      <c r="C83" s="3">
        <f>IF(AND(Traitement5!D83&lt;1000,Traitement5!D83&gt;0),Traitement5!D83,)</f>
        <v>0</v>
      </c>
      <c r="D83" s="68">
        <v>83</v>
      </c>
      <c r="E83" s="8">
        <f t="shared" si="7"/>
        <v>3.7442924531862348E-3</v>
      </c>
      <c r="F83" s="8">
        <f t="shared" si="8"/>
        <v>5.1030227585799077E-4</v>
      </c>
      <c r="G83" s="8">
        <f t="shared" si="9"/>
        <v>-1.3437630998889119E-11</v>
      </c>
      <c r="H83" s="69">
        <f t="shared" si="10"/>
        <v>2257.8421673506818</v>
      </c>
      <c r="I83" s="69">
        <f t="shared" si="11"/>
        <v>2257.8421673506837</v>
      </c>
      <c r="J83" s="70" t="str">
        <f t="shared" si="12"/>
        <v/>
      </c>
      <c r="K83" s="94"/>
      <c r="L83" s="93"/>
      <c r="Q83" s="68"/>
      <c r="R83" s="68"/>
    </row>
    <row r="84" spans="1:18" ht="15" x14ac:dyDescent="0.25">
      <c r="A84" s="68">
        <v>84</v>
      </c>
      <c r="B84" s="174">
        <f>IF(Traitement5!B84&gt;0,Traitement5!B84,)</f>
        <v>0.19413079080499399</v>
      </c>
      <c r="C84" s="3">
        <f>IF(AND(Traitement5!D84&lt;1000,Traitement5!D84&gt;0),Traitement5!D84,)</f>
        <v>0</v>
      </c>
      <c r="D84" s="68">
        <v>84</v>
      </c>
      <c r="E84" s="8">
        <f t="shared" si="7"/>
        <v>3.6006914665702786E-3</v>
      </c>
      <c r="F84" s="8">
        <f t="shared" si="8"/>
        <v>4.8502325811313954E-4</v>
      </c>
      <c r="G84" s="8">
        <f t="shared" si="9"/>
        <v>-1.1460772324594697E-11</v>
      </c>
      <c r="H84" s="69">
        <f t="shared" si="10"/>
        <v>2352.6626381650767</v>
      </c>
      <c r="I84" s="69">
        <f t="shared" si="11"/>
        <v>2352.6626381650772</v>
      </c>
      <c r="J84" s="70" t="str">
        <f t="shared" si="12"/>
        <v/>
      </c>
      <c r="K84" s="94"/>
      <c r="L84" s="93"/>
      <c r="Q84" s="68"/>
      <c r="R84" s="68"/>
    </row>
    <row r="85" spans="1:18" ht="15" x14ac:dyDescent="0.25">
      <c r="A85" s="68">
        <v>85</v>
      </c>
      <c r="B85" s="174">
        <f>IF(Traitement5!B85&gt;0,Traitement5!B85,)</f>
        <v>0.19267210799557088</v>
      </c>
      <c r="C85" s="3">
        <f>IF(AND(Traitement5!D85&lt;1000,Traitement5!D85&gt;0),Traitement5!D85,)</f>
        <v>0</v>
      </c>
      <c r="D85" s="68">
        <v>85</v>
      </c>
      <c r="E85" s="8">
        <f t="shared" si="7"/>
        <v>3.4760388401292586E-3</v>
      </c>
      <c r="F85" s="8">
        <f t="shared" si="8"/>
        <v>4.6294424279887342E-4</v>
      </c>
      <c r="G85" s="8">
        <f t="shared" si="9"/>
        <v>-9.9052188624397421E-12</v>
      </c>
      <c r="H85" s="69">
        <f t="shared" si="10"/>
        <v>2441.3233592851811</v>
      </c>
      <c r="I85" s="69">
        <f t="shared" si="11"/>
        <v>2441.3233592851834</v>
      </c>
      <c r="J85" s="70" t="str">
        <f t="shared" si="12"/>
        <v/>
      </c>
      <c r="K85" s="94"/>
      <c r="L85" s="93"/>
      <c r="Q85" s="68"/>
      <c r="R85" s="68"/>
    </row>
    <row r="86" spans="1:18" ht="15" x14ac:dyDescent="0.25">
      <c r="A86" s="68">
        <v>86</v>
      </c>
      <c r="B86" s="174">
        <f>IF(Traitement5!B86&gt;0,Traitement5!B86,)</f>
        <v>0.19114712142208318</v>
      </c>
      <c r="C86" s="3">
        <f>IF(AND(Traitement5!D86&lt;1000,Traitement5!D86&gt;0),Traitement5!D86,)</f>
        <v>0</v>
      </c>
      <c r="D86" s="68">
        <v>86</v>
      </c>
      <c r="E86" s="8">
        <f t="shared" si="7"/>
        <v>3.3523552559993758E-3</v>
      </c>
      <c r="F86" s="8">
        <f t="shared" si="8"/>
        <v>4.409279200509325E-4</v>
      </c>
      <c r="G86" s="8">
        <f t="shared" si="9"/>
        <v>-8.5042239880627354E-12</v>
      </c>
      <c r="H86" s="69">
        <f t="shared" si="10"/>
        <v>2535.8115997093901</v>
      </c>
      <c r="I86" s="69">
        <f t="shared" si="11"/>
        <v>2535.8115997093937</v>
      </c>
      <c r="J86" s="70" t="str">
        <f t="shared" si="12"/>
        <v/>
      </c>
      <c r="K86" s="94"/>
      <c r="L86" s="93"/>
      <c r="Q86" s="68"/>
      <c r="R86" s="68"/>
    </row>
    <row r="87" spans="1:18" ht="15" x14ac:dyDescent="0.25">
      <c r="A87" s="68">
        <v>87</v>
      </c>
      <c r="B87" s="174">
        <f>IF(Traitement5!B87&gt;0,Traitement5!B87,)</f>
        <v>0.18962213484859528</v>
      </c>
      <c r="C87" s="3">
        <f>IF(AND(Traitement5!D87&lt;1000,Traitement5!D87&gt;0),Traitement5!D87,)</f>
        <v>0</v>
      </c>
      <c r="D87" s="68">
        <v>87</v>
      </c>
      <c r="E87" s="8">
        <f t="shared" si="7"/>
        <v>3.2349874010822663E-3</v>
      </c>
      <c r="F87" s="8">
        <f t="shared" si="8"/>
        <v>4.1995157007056839E-4</v>
      </c>
      <c r="G87" s="8">
        <f t="shared" si="9"/>
        <v>-7.3013883801199759E-12</v>
      </c>
      <c r="H87" s="69">
        <f t="shared" si="10"/>
        <v>2632.1560923007692</v>
      </c>
      <c r="I87" s="69">
        <f t="shared" si="11"/>
        <v>2632.1560923007692</v>
      </c>
      <c r="J87" s="70" t="str">
        <f t="shared" si="12"/>
        <v/>
      </c>
      <c r="K87" s="94"/>
      <c r="L87" s="93"/>
      <c r="Q87" s="68"/>
      <c r="R87" s="68"/>
    </row>
    <row r="88" spans="1:18" ht="15" x14ac:dyDescent="0.25">
      <c r="A88" s="68">
        <v>88</v>
      </c>
      <c r="B88" s="174">
        <f>IF(Traitement5!B88&gt;0,Traitement5!B88,)</f>
        <v>0.1881634520391722</v>
      </c>
      <c r="C88" s="3">
        <f>IF(AND(Traitement5!D88&lt;1000,Traitement5!D88&gt;0),Traitement5!D88,)</f>
        <v>0</v>
      </c>
      <c r="D88" s="68">
        <v>88</v>
      </c>
      <c r="E88" s="8">
        <f t="shared" si="7"/>
        <v>3.128230752399111E-3</v>
      </c>
      <c r="F88" s="8">
        <f t="shared" si="8"/>
        <v>4.0081564589098604E-4</v>
      </c>
      <c r="G88" s="8">
        <f t="shared" si="9"/>
        <v>-6.310381104553537E-12</v>
      </c>
      <c r="H88" s="69">
        <f t="shared" si="10"/>
        <v>2726.0687028068387</v>
      </c>
      <c r="I88" s="69">
        <f t="shared" si="11"/>
        <v>2726.068702806841</v>
      </c>
      <c r="J88" s="70" t="str">
        <f t="shared" si="12"/>
        <v/>
      </c>
      <c r="K88" s="94"/>
      <c r="L88" s="93"/>
      <c r="Q88" s="68"/>
      <c r="R88" s="68"/>
    </row>
    <row r="89" spans="1:18" ht="15" x14ac:dyDescent="0.25">
      <c r="A89" s="68">
        <v>89</v>
      </c>
      <c r="B89" s="174">
        <f>IF(Traitement5!B89&gt;0,Traitement5!B89,)</f>
        <v>0.18663846546568449</v>
      </c>
      <c r="C89" s="3">
        <f>IF(AND(Traitement5!D89&lt;1000,Traitement5!D89&gt;0),Traitement5!D89,)</f>
        <v>0</v>
      </c>
      <c r="D89" s="68">
        <v>89</v>
      </c>
      <c r="E89" s="8">
        <f t="shared" si="7"/>
        <v>3.021994369570756E-3</v>
      </c>
      <c r="F89" s="8">
        <f t="shared" si="8"/>
        <v>3.817358628034988E-4</v>
      </c>
      <c r="G89" s="8">
        <f t="shared" si="9"/>
        <v>-5.4178417293360796E-12</v>
      </c>
      <c r="H89" s="69">
        <f t="shared" si="10"/>
        <v>2826.1104341256032</v>
      </c>
      <c r="I89" s="69">
        <f t="shared" si="11"/>
        <v>2826.1104341256028</v>
      </c>
      <c r="J89" s="70" t="str">
        <f t="shared" si="12"/>
        <v/>
      </c>
      <c r="K89" s="94"/>
      <c r="L89" s="93"/>
      <c r="Q89" s="68"/>
      <c r="R89" s="68"/>
    </row>
    <row r="90" spans="1:18" ht="15" x14ac:dyDescent="0.25">
      <c r="A90" s="68">
        <v>90</v>
      </c>
      <c r="B90" s="174">
        <f>IF(Traitement5!B90&gt;0,Traitement5!B90,)</f>
        <v>0.18517978265626142</v>
      </c>
      <c r="C90" s="3">
        <f>IF(AND(Traitement5!D90&lt;1000,Traitement5!D90&gt;0),Traitement5!D90,)</f>
        <v>0</v>
      </c>
      <c r="D90" s="68">
        <v>90</v>
      </c>
      <c r="E90" s="8">
        <f t="shared" si="7"/>
        <v>2.9251815357227394E-3</v>
      </c>
      <c r="F90" s="8">
        <f t="shared" si="8"/>
        <v>3.6433112036942322E-4</v>
      </c>
      <c r="G90" s="8">
        <f t="shared" si="9"/>
        <v>-4.6824855093469741E-12</v>
      </c>
      <c r="H90" s="69">
        <f t="shared" si="10"/>
        <v>2923.6064377187959</v>
      </c>
      <c r="I90" s="69">
        <f t="shared" si="11"/>
        <v>2923.6064377187959</v>
      </c>
      <c r="J90" s="70" t="str">
        <f t="shared" si="12"/>
        <v/>
      </c>
      <c r="K90" s="94"/>
      <c r="L90" s="93"/>
      <c r="Q90" s="68"/>
      <c r="R90" s="68"/>
    </row>
    <row r="91" spans="1:18" ht="15" x14ac:dyDescent="0.25">
      <c r="A91" s="68">
        <v>91</v>
      </c>
      <c r="B91" s="174">
        <f>IF(Traitement5!B91&gt;0,Traitement5!B91,)</f>
        <v>0.18372109984683832</v>
      </c>
      <c r="C91" s="3">
        <f>IF(AND(Traitement5!D91&lt;1000,Traitement5!D91&gt;0),Traitement5!D91,)</f>
        <v>0</v>
      </c>
      <c r="D91" s="68">
        <v>91</v>
      </c>
      <c r="E91" s="8">
        <f t="shared" si="7"/>
        <v>2.8327648215407883E-3</v>
      </c>
      <c r="F91" s="8">
        <f t="shared" si="8"/>
        <v>3.4771549137884756E-4</v>
      </c>
      <c r="G91" s="8">
        <f t="shared" si="9"/>
        <v>-4.0469405596237493E-12</v>
      </c>
      <c r="H91" s="69">
        <f t="shared" si="10"/>
        <v>3022.8923281603311</v>
      </c>
      <c r="I91" s="69">
        <f t="shared" si="11"/>
        <v>3022.8923281603306</v>
      </c>
      <c r="J91" s="70" t="str">
        <f t="shared" si="12"/>
        <v/>
      </c>
      <c r="K91" s="94"/>
      <c r="L91" s="93"/>
      <c r="Q91" s="68"/>
      <c r="R91" s="68"/>
    </row>
    <row r="92" spans="1:18" ht="15" x14ac:dyDescent="0.25">
      <c r="A92" s="68">
        <v>92</v>
      </c>
      <c r="B92" s="174">
        <f>IF(Traitement5!B92&gt;0,Traitement5!B92,)</f>
        <v>0.18219611327335061</v>
      </c>
      <c r="C92" s="3">
        <f>IF(AND(Traitement5!D92&lt;1000,Traitement5!D92&gt;0),Traitement5!D92,)</f>
        <v>0</v>
      </c>
      <c r="D92" s="68">
        <v>92</v>
      </c>
      <c r="E92" s="8">
        <f t="shared" si="7"/>
        <v>2.7405503877495317E-3</v>
      </c>
      <c r="F92" s="8">
        <f t="shared" si="8"/>
        <v>3.3114995155294455E-4</v>
      </c>
      <c r="G92" s="8">
        <f t="shared" si="9"/>
        <v>-3.4745406545869728E-12</v>
      </c>
      <c r="H92" s="69">
        <f t="shared" si="10"/>
        <v>3128.6351626471405</v>
      </c>
      <c r="I92" s="69">
        <f t="shared" si="11"/>
        <v>3128.6351626471405</v>
      </c>
      <c r="J92" s="70" t="str">
        <f t="shared" si="12"/>
        <v/>
      </c>
      <c r="K92" s="94"/>
      <c r="L92" s="93"/>
      <c r="Q92" s="68"/>
      <c r="R92" s="68"/>
    </row>
    <row r="93" spans="1:18" ht="15" x14ac:dyDescent="0.25">
      <c r="A93" s="68">
        <v>93</v>
      </c>
      <c r="B93" s="174">
        <f>IF(Traitement5!B93&gt;0,Traitement5!B93,)</f>
        <v>0.18073743046392754</v>
      </c>
      <c r="C93" s="3">
        <f>IF(AND(Traitement5!D93&lt;1000,Traitement5!D93&gt;0),Traitement5!D93,)</f>
        <v>0</v>
      </c>
      <c r="D93" s="68">
        <v>93</v>
      </c>
      <c r="E93" s="8">
        <f t="shared" si="7"/>
        <v>2.656294230862874E-3</v>
      </c>
      <c r="F93" s="8">
        <f t="shared" si="8"/>
        <v>3.1603989282811385E-4</v>
      </c>
      <c r="G93" s="8">
        <f t="shared" si="9"/>
        <v>-3.002946779677584E-12</v>
      </c>
      <c r="H93" s="69">
        <f t="shared" si="10"/>
        <v>3231.6709350955425</v>
      </c>
      <c r="I93" s="69">
        <f t="shared" si="11"/>
        <v>3231.6709350955439</v>
      </c>
      <c r="J93" s="70" t="str">
        <f t="shared" si="12"/>
        <v/>
      </c>
      <c r="K93" s="94"/>
      <c r="L93" s="93"/>
      <c r="Q93" s="68"/>
      <c r="R93" s="68"/>
    </row>
    <row r="94" spans="1:18" ht="15" x14ac:dyDescent="0.25">
      <c r="A94" s="68">
        <v>94</v>
      </c>
      <c r="B94" s="174">
        <f>IF(Traitement5!B94&gt;0,Traitement5!B94,)</f>
        <v>0.17927874765450444</v>
      </c>
      <c r="C94" s="3">
        <f>IF(AND(Traitement5!D94&lt;1000,Traitement5!D94&gt;0),Traitement5!D94,)</f>
        <v>0</v>
      </c>
      <c r="D94" s="68">
        <v>94</v>
      </c>
      <c r="E94" s="8">
        <f t="shared" si="7"/>
        <v>2.5756619265713612E-3</v>
      </c>
      <c r="F94" s="8">
        <f t="shared" si="8"/>
        <v>3.016159502823491E-4</v>
      </c>
      <c r="G94" s="8">
        <f t="shared" si="9"/>
        <v>-2.5953617029912852E-12</v>
      </c>
      <c r="H94" s="69">
        <f t="shared" si="10"/>
        <v>3336.5875789183447</v>
      </c>
      <c r="I94" s="69">
        <f t="shared" si="11"/>
        <v>3336.5875789183383</v>
      </c>
      <c r="J94" s="70" t="str">
        <f t="shared" si="12"/>
        <v/>
      </c>
      <c r="K94" s="94"/>
      <c r="L94" s="93"/>
      <c r="Q94" s="68"/>
      <c r="R94" s="68"/>
    </row>
    <row r="95" spans="1:18" ht="15" x14ac:dyDescent="0.25">
      <c r="A95" s="68">
        <v>95</v>
      </c>
      <c r="B95" s="174">
        <f>IF(Traitement5!B95&gt;0,Traitement5!B95,)</f>
        <v>0.17782006484508117</v>
      </c>
      <c r="C95" s="3">
        <f>IF(AND(Traitement5!D95&lt;1000,Traitement5!D95&gt;0),Traitement5!D95,)</f>
        <v>0</v>
      </c>
      <c r="D95" s="68">
        <v>95</v>
      </c>
      <c r="E95" s="8">
        <f t="shared" si="7"/>
        <v>2.4984372078985864E-3</v>
      </c>
      <c r="F95" s="8">
        <f t="shared" si="8"/>
        <v>2.8784726602220772E-4</v>
      </c>
      <c r="G95" s="8">
        <f t="shared" si="9"/>
        <v>-2.2430968191471416E-12</v>
      </c>
      <c r="H95" s="69">
        <f t="shared" si="10"/>
        <v>3443.4190953954785</v>
      </c>
      <c r="I95" s="69">
        <f t="shared" si="11"/>
        <v>3443.419095395474</v>
      </c>
      <c r="J95" s="70" t="str">
        <f t="shared" si="12"/>
        <v/>
      </c>
      <c r="K95" s="94"/>
      <c r="L95" s="93"/>
      <c r="Q95" s="68"/>
      <c r="R95" s="68"/>
    </row>
    <row r="96" spans="1:18" ht="15" x14ac:dyDescent="0.25">
      <c r="A96" s="68">
        <v>96</v>
      </c>
      <c r="B96" s="174">
        <f>IF(Traitement5!B96&gt;0,Traitement5!B96,)</f>
        <v>0.1763613820356581</v>
      </c>
      <c r="C96" s="3">
        <f>IF(AND(Traitement5!D96&lt;1000,Traitement5!D96&gt;0),Traitement5!D96,)</f>
        <v>0</v>
      </c>
      <c r="D96" s="68">
        <v>96</v>
      </c>
      <c r="E96" s="8">
        <f t="shared" si="7"/>
        <v>2.4244196733551604E-3</v>
      </c>
      <c r="F96" s="8">
        <f t="shared" si="8"/>
        <v>2.7470434357229151E-4</v>
      </c>
      <c r="G96" s="8">
        <f t="shared" si="9"/>
        <v>-1.9386448000599402E-12</v>
      </c>
      <c r="H96" s="69">
        <f t="shared" si="10"/>
        <v>3552.2015194576998</v>
      </c>
      <c r="I96" s="69">
        <f t="shared" si="11"/>
        <v>3552.2015194576979</v>
      </c>
      <c r="J96" s="70" t="str">
        <f t="shared" si="12"/>
        <v/>
      </c>
      <c r="K96" s="94"/>
      <c r="L96" s="93"/>
      <c r="Q96" s="68"/>
      <c r="R96" s="68"/>
    </row>
    <row r="97" spans="1:18" ht="15" x14ac:dyDescent="0.25">
      <c r="A97" s="68">
        <v>97</v>
      </c>
      <c r="B97" s="174">
        <f>IF(Traitement5!B97&gt;0,Traitement5!B97,)</f>
        <v>0.17490269922623503</v>
      </c>
      <c r="C97" s="3">
        <f>IF(AND(Traitement5!D97&lt;1000,Traitement5!D97&gt;0),Traitement5!D97,)</f>
        <v>0</v>
      </c>
      <c r="D97" s="68">
        <v>97</v>
      </c>
      <c r="E97" s="8">
        <f t="shared" si="7"/>
        <v>2.353423457870582E-3</v>
      </c>
      <c r="F97" s="8">
        <f t="shared" si="8"/>
        <v>2.6215899015947938E-4</v>
      </c>
      <c r="G97" s="8">
        <f t="shared" si="9"/>
        <v>-1.6755152819331799E-12</v>
      </c>
      <c r="H97" s="69">
        <f t="shared" si="10"/>
        <v>3662.9729277274</v>
      </c>
      <c r="I97" s="69">
        <f t="shared" si="11"/>
        <v>3662.9729277273996</v>
      </c>
      <c r="J97" s="70" t="str">
        <f t="shared" si="12"/>
        <v/>
      </c>
      <c r="K97" s="94"/>
      <c r="L97" s="93"/>
      <c r="Q97" s="68"/>
      <c r="R97" s="68"/>
    </row>
    <row r="98" spans="1:18" ht="15" x14ac:dyDescent="0.25">
      <c r="A98" s="68">
        <v>98</v>
      </c>
      <c r="B98" s="174">
        <f>IF(Traitement5!B98&gt;0,Traitement5!B98,)</f>
        <v>0.17344401641681192</v>
      </c>
      <c r="C98" s="3">
        <f>IF(AND(Traitement5!D98&lt;1000,Traitement5!D98&gt;0),Traitement5!D98,)</f>
        <v>0</v>
      </c>
      <c r="D98" s="68">
        <v>98</v>
      </c>
      <c r="E98" s="8">
        <f t="shared" si="7"/>
        <v>2.2852760233463137E-3</v>
      </c>
      <c r="F98" s="8">
        <f t="shared" si="8"/>
        <v>2.5018426123373102E-4</v>
      </c>
      <c r="G98" s="8">
        <f t="shared" si="9"/>
        <v>-1.4480994180505301E-12</v>
      </c>
      <c r="H98" s="69">
        <f t="shared" si="10"/>
        <v>3775.7734539320336</v>
      </c>
      <c r="I98" s="69">
        <f t="shared" si="11"/>
        <v>3775.7734539320336</v>
      </c>
      <c r="J98" s="70" t="str">
        <f t="shared" si="12"/>
        <v/>
      </c>
      <c r="K98" s="94"/>
      <c r="L98" s="93"/>
      <c r="Q98" s="68"/>
      <c r="R98" s="68"/>
    </row>
    <row r="99" spans="1:18" ht="15" x14ac:dyDescent="0.25">
      <c r="A99" s="68">
        <v>99</v>
      </c>
      <c r="B99" s="174">
        <f>IF(Traitement5!B99&gt;0,Traitement5!B99,)</f>
        <v>0.17198533360738885</v>
      </c>
      <c r="C99" s="3">
        <f>IF(AND(Traitement5!D99&lt;1000,Traitement5!D99&gt;0),Traitement5!D99,)</f>
        <v>0</v>
      </c>
      <c r="D99" s="68">
        <v>99</v>
      </c>
      <c r="E99" s="8">
        <f t="shared" si="7"/>
        <v>2.2198170580997809E-3</v>
      </c>
      <c r="F99" s="8">
        <f t="shared" si="8"/>
        <v>2.3875440715789687E-4</v>
      </c>
      <c r="G99" s="8">
        <f t="shared" si="9"/>
        <v>-1.2515521951355704E-12</v>
      </c>
      <c r="H99" s="69">
        <f t="shared" si="10"/>
        <v>3890.645311497794</v>
      </c>
      <c r="I99" s="69">
        <f t="shared" si="11"/>
        <v>3890.645311497794</v>
      </c>
      <c r="J99" s="70" t="str">
        <f t="shared" si="12"/>
        <v/>
      </c>
      <c r="K99" s="94"/>
      <c r="L99" s="93"/>
      <c r="Q99" s="68"/>
      <c r="R99" s="68"/>
    </row>
    <row r="100" spans="1:18" ht="15" x14ac:dyDescent="0.25">
      <c r="A100" s="68">
        <v>100</v>
      </c>
      <c r="B100" s="174">
        <f>IF(Traitement5!B100&gt;0,Traitement5!B100,)</f>
        <v>0.17052665079796575</v>
      </c>
      <c r="C100" s="3">
        <f>IF(AND(Traitement5!D100&lt;1000,Traitement5!D100&gt;0),Traitement5!D100,)</f>
        <v>0</v>
      </c>
      <c r="D100" s="68">
        <v>100</v>
      </c>
      <c r="E100" s="8">
        <f t="shared" si="7"/>
        <v>2.1568974752824155E-3</v>
      </c>
      <c r="F100" s="8">
        <f t="shared" si="8"/>
        <v>2.2784482199948651E-4</v>
      </c>
      <c r="G100" s="8">
        <f t="shared" si="9"/>
        <v>-1.0816814110495914E-12</v>
      </c>
      <c r="H100" s="69">
        <f t="shared" si="10"/>
        <v>4007.6328231659591</v>
      </c>
      <c r="I100" s="69">
        <f t="shared" si="11"/>
        <v>4007.6328231659609</v>
      </c>
      <c r="J100" s="70" t="str">
        <f t="shared" si="12"/>
        <v/>
      </c>
      <c r="K100" s="94"/>
      <c r="L100" s="93"/>
      <c r="Q100" s="68"/>
      <c r="R100" s="68"/>
    </row>
    <row r="101" spans="1:18" ht="15" x14ac:dyDescent="0.25">
      <c r="A101" s="68">
        <v>101</v>
      </c>
      <c r="B101" s="174">
        <f>IF(Traitement5!B101&gt;0,Traitement5!B101,)</f>
        <v>0.16906796798854268</v>
      </c>
      <c r="C101" s="3">
        <f>IF(AND(Traitement5!D101&lt;1000,Traitement5!D101&gt;0),Traitement5!D101,)</f>
        <v>0</v>
      </c>
      <c r="D101" s="68">
        <v>101</v>
      </c>
      <c r="E101" s="8">
        <f t="shared" si="7"/>
        <v>2.0963785011554326E-3</v>
      </c>
      <c r="F101" s="8">
        <f t="shared" si="8"/>
        <v>2.1743199435724989E-4</v>
      </c>
      <c r="G101" s="8">
        <f t="shared" si="9"/>
        <v>-9.3486551828796356E-13</v>
      </c>
      <c r="H101" s="69">
        <f t="shared" si="10"/>
        <v>4126.7824575113464</v>
      </c>
      <c r="I101" s="69">
        <f t="shared" si="11"/>
        <v>4126.7824575113436</v>
      </c>
      <c r="J101" s="70" t="str">
        <f t="shared" si="12"/>
        <v/>
      </c>
      <c r="K101" s="94"/>
      <c r="L101" s="93"/>
      <c r="Q101" s="68"/>
      <c r="R101" s="68"/>
    </row>
    <row r="102" spans="1:18" ht="15" x14ac:dyDescent="0.25">
      <c r="A102" s="68">
        <v>102</v>
      </c>
      <c r="B102" s="174">
        <f>IF(Traitement5!B102&gt;0,Traitement5!B102,)</f>
        <v>0.1676092851791196</v>
      </c>
      <c r="C102" s="3">
        <f>IF(AND(Traitement5!D102&lt;1000,Traitement5!D102&gt;0),Traitement5!D102,)</f>
        <v>0</v>
      </c>
      <c r="D102" s="68">
        <v>102</v>
      </c>
      <c r="E102" s="8">
        <f t="shared" si="7"/>
        <v>2.0381308448786037E-3</v>
      </c>
      <c r="F102" s="8">
        <f t="shared" si="8"/>
        <v>2.0749346015649044E-4</v>
      </c>
      <c r="G102" s="8">
        <f t="shared" si="9"/>
        <v>-8.0797812881461174E-13</v>
      </c>
      <c r="H102" s="69">
        <f t="shared" si="10"/>
        <v>4248.1428722804067</v>
      </c>
      <c r="I102" s="69">
        <f t="shared" si="11"/>
        <v>4248.1428722804121</v>
      </c>
      <c r="J102" s="70" t="str">
        <f t="shared" si="12"/>
        <v/>
      </c>
      <c r="K102" s="94"/>
      <c r="L102" s="93"/>
      <c r="Q102" s="68"/>
      <c r="R102" s="68"/>
    </row>
    <row r="103" spans="1:18" ht="15" x14ac:dyDescent="0.25">
      <c r="A103" s="68">
        <v>103</v>
      </c>
      <c r="B103" s="174">
        <f>IF(Traitement5!B103&gt;0,Traitement5!B103,)</f>
        <v>0.1661506023696965</v>
      </c>
      <c r="C103" s="3">
        <f>IF(AND(Traitement5!D103&lt;1000,Traitement5!D103&gt;0),Traitement5!D103,)</f>
        <v>0</v>
      </c>
      <c r="D103" s="68">
        <v>103</v>
      </c>
      <c r="E103" s="8">
        <f t="shared" si="7"/>
        <v>1.9820339421996527E-3</v>
      </c>
      <c r="F103" s="8">
        <f t="shared" si="8"/>
        <v>1.9800775734742841E-4</v>
      </c>
      <c r="G103" s="8">
        <f t="shared" si="9"/>
        <v>-6.9831251889644744E-13</v>
      </c>
      <c r="H103" s="69">
        <f t="shared" si="10"/>
        <v>4371.7649645052661</v>
      </c>
      <c r="I103" s="69">
        <f t="shared" si="11"/>
        <v>4371.7649645052707</v>
      </c>
      <c r="J103" s="70" t="str">
        <f t="shared" si="12"/>
        <v/>
      </c>
      <c r="K103" s="94"/>
      <c r="L103" s="93"/>
      <c r="Q103" s="68"/>
      <c r="R103" s="68"/>
    </row>
    <row r="104" spans="1:18" ht="15" x14ac:dyDescent="0.25">
      <c r="A104" s="68">
        <v>104</v>
      </c>
      <c r="B104" s="174">
        <f>IF(Traitement5!B104&gt;0,Traitement5!B104,)</f>
        <v>0.16469191956027343</v>
      </c>
      <c r="C104" s="3">
        <f>IF(AND(Traitement5!D104&lt;1000,Traitement5!D104&gt;0),Traitement5!D104,)</f>
        <v>0</v>
      </c>
      <c r="D104" s="68">
        <v>104</v>
      </c>
      <c r="E104" s="8">
        <f t="shared" si="7"/>
        <v>1.9279752661184868E-3</v>
      </c>
      <c r="F104" s="8">
        <f t="shared" si="8"/>
        <v>1.88954382441984E-4</v>
      </c>
      <c r="G104" s="8">
        <f t="shared" si="9"/>
        <v>-6.0353055884431817E-13</v>
      </c>
      <c r="H104" s="69">
        <f t="shared" si="10"/>
        <v>4497.7019273889618</v>
      </c>
      <c r="I104" s="69">
        <f t="shared" si="11"/>
        <v>4497.7019273889646</v>
      </c>
      <c r="J104" s="70" t="str">
        <f t="shared" si="12"/>
        <v/>
      </c>
      <c r="K104" s="94"/>
      <c r="L104" s="93"/>
      <c r="Q104" s="68"/>
      <c r="R104" s="68"/>
    </row>
    <row r="105" spans="1:18" ht="15" x14ac:dyDescent="0.25">
      <c r="A105" s="68">
        <v>105</v>
      </c>
      <c r="B105" s="174">
        <f>IF(Traitement5!B105&gt;0,Traitement5!B105,)</f>
        <v>0.16323323675085036</v>
      </c>
      <c r="C105" s="3">
        <f>IF(AND(Traitement5!D105&lt;1000,Traitement5!D105&gt;0),Traitement5!D105,)</f>
        <v>0</v>
      </c>
      <c r="D105" s="68">
        <v>105</v>
      </c>
      <c r="E105" s="8">
        <f t="shared" si="7"/>
        <v>1.8758496982389725E-3</v>
      </c>
      <c r="F105" s="8">
        <f t="shared" si="8"/>
        <v>1.8031374882543987E-4</v>
      </c>
      <c r="G105" s="8">
        <f t="shared" si="9"/>
        <v>-5.2161608364603317E-13</v>
      </c>
      <c r="H105" s="69">
        <f t="shared" si="10"/>
        <v>4626.0093139964083</v>
      </c>
      <c r="I105" s="69">
        <f t="shared" si="11"/>
        <v>4626.0093139964101</v>
      </c>
      <c r="J105" s="70" t="str">
        <f t="shared" si="12"/>
        <v/>
      </c>
      <c r="K105" s="94"/>
      <c r="L105" s="93"/>
      <c r="Q105" s="68"/>
      <c r="R105" s="68"/>
    </row>
    <row r="106" spans="1:18" ht="15" x14ac:dyDescent="0.25">
      <c r="A106" s="68">
        <v>106</v>
      </c>
      <c r="B106" s="174">
        <f>IF(Traitement5!B106&gt;0,Traitement5!B106,)</f>
        <v>0.16177455394142726</v>
      </c>
      <c r="C106" s="3">
        <f>IF(AND(Traitement5!D106&lt;1000,Traitement5!D106&gt;0),Traitement5!D106,)</f>
        <v>0</v>
      </c>
      <c r="D106" s="68">
        <v>106</v>
      </c>
      <c r="E106" s="8">
        <f t="shared" si="7"/>
        <v>1.8255589551098989E-3</v>
      </c>
      <c r="F106" s="8">
        <f t="shared" si="8"/>
        <v>1.7206714678052283E-4</v>
      </c>
      <c r="G106" s="8">
        <f t="shared" si="9"/>
        <v>-4.5081716136912926E-13</v>
      </c>
      <c r="H106" s="69">
        <f t="shared" si="10"/>
        <v>4756.7451078247577</v>
      </c>
      <c r="I106" s="69">
        <f t="shared" si="11"/>
        <v>4756.745107824755</v>
      </c>
      <c r="J106" s="70" t="str">
        <f t="shared" si="12"/>
        <v/>
      </c>
      <c r="K106" s="94"/>
      <c r="L106" s="93"/>
      <c r="Q106" s="68"/>
      <c r="R106" s="68"/>
    </row>
    <row r="107" spans="1:18" ht="15" x14ac:dyDescent="0.25">
      <c r="A107" s="68">
        <v>107</v>
      </c>
      <c r="B107" s="174">
        <f>IF(Traitement5!B107&gt;0,Traitement5!B107,)</f>
        <v>0.16038217489606882</v>
      </c>
      <c r="C107" s="3">
        <f>IF(AND(Traitement5!D107&lt;1000,Traitement5!D107&gt;0),Traitement5!D107,)</f>
        <v>0</v>
      </c>
      <c r="D107" s="68">
        <v>107</v>
      </c>
      <c r="E107" s="8">
        <f t="shared" si="7"/>
        <v>1.779181214959763E-3</v>
      </c>
      <c r="F107" s="8">
        <f t="shared" si="8"/>
        <v>1.6454653614736181E-4</v>
      </c>
      <c r="G107" s="8">
        <f t="shared" si="9"/>
        <v>-3.9221959013188351E-13</v>
      </c>
      <c r="H107" s="69">
        <f t="shared" si="10"/>
        <v>4883.8592559543304</v>
      </c>
      <c r="I107" s="69">
        <f t="shared" si="11"/>
        <v>4883.8592559543276</v>
      </c>
      <c r="J107" s="70" t="str">
        <f t="shared" si="12"/>
        <v/>
      </c>
      <c r="K107" s="94"/>
      <c r="L107" s="93"/>
      <c r="Q107" s="68"/>
      <c r="R107" s="68"/>
    </row>
    <row r="108" spans="1:18" ht="15" x14ac:dyDescent="0.25">
      <c r="A108" s="68">
        <v>108</v>
      </c>
      <c r="B108" s="174">
        <f>IF(Traitement5!B108&gt;0,Traitement5!B108,)</f>
        <v>0.15892349208664572</v>
      </c>
      <c r="C108" s="3">
        <f>IF(AND(Traitement5!D108&lt;1000,Traitement5!D108&gt;0),Traitement5!D108,)</f>
        <v>0</v>
      </c>
      <c r="D108" s="68">
        <v>108</v>
      </c>
      <c r="E108" s="8">
        <f t="shared" si="7"/>
        <v>1.7322165226254793E-3</v>
      </c>
      <c r="F108" s="8">
        <f t="shared" si="8"/>
        <v>1.5701922267016385E-4</v>
      </c>
      <c r="G108" s="8">
        <f t="shared" si="9"/>
        <v>-3.3898439610305348E-13</v>
      </c>
      <c r="H108" s="69">
        <f t="shared" si="10"/>
        <v>5019.5185260297803</v>
      </c>
      <c r="I108" s="69">
        <f t="shared" si="11"/>
        <v>5019.5185260297858</v>
      </c>
      <c r="J108" s="70" t="str">
        <f t="shared" si="12"/>
        <v/>
      </c>
      <c r="K108" s="94"/>
      <c r="L108" s="93"/>
      <c r="Q108" s="68"/>
      <c r="R108" s="68"/>
    </row>
    <row r="109" spans="1:18" ht="15" x14ac:dyDescent="0.25">
      <c r="A109" s="68">
        <v>109</v>
      </c>
      <c r="B109" s="174">
        <f>IF(Traitement5!B109&gt;0,Traitement5!B109,)</f>
        <v>0.15746480927722264</v>
      </c>
      <c r="C109" s="3">
        <f>IF(AND(Traitement5!D109&lt;1000,Traitement5!D109&gt;0),Traitement5!D109,)</f>
        <v>0</v>
      </c>
      <c r="D109" s="68">
        <v>109</v>
      </c>
      <c r="E109" s="8">
        <f t="shared" si="7"/>
        <v>1.686831356694049E-3</v>
      </c>
      <c r="F109" s="8">
        <f t="shared" si="8"/>
        <v>1.4983542252882065E-4</v>
      </c>
      <c r="G109" s="8">
        <f t="shared" si="9"/>
        <v>-2.9297453351799162E-13</v>
      </c>
      <c r="H109" s="69">
        <f t="shared" si="10"/>
        <v>5157.7924988405175</v>
      </c>
      <c r="I109" s="69">
        <f t="shared" si="11"/>
        <v>5157.7924988405093</v>
      </c>
      <c r="J109" s="70" t="str">
        <f t="shared" si="12"/>
        <v/>
      </c>
      <c r="K109" s="94"/>
      <c r="L109" s="93"/>
      <c r="Q109" s="68"/>
      <c r="R109" s="68"/>
    </row>
    <row r="110" spans="1:18" ht="15" x14ac:dyDescent="0.25">
      <c r="A110" s="68">
        <v>110</v>
      </c>
      <c r="B110" s="174">
        <f>IF(Traitement5!B110&gt;0,Traitement5!B110,)</f>
        <v>0.15607243023186437</v>
      </c>
      <c r="C110" s="3">
        <f>IF(AND(Traitement5!D110&lt;1000,Traitement5!D110&gt;0),Traitement5!D110,)</f>
        <v>0</v>
      </c>
      <c r="D110" s="68">
        <v>110</v>
      </c>
      <c r="E110" s="8">
        <f t="shared" si="7"/>
        <v>1.6449127720745416E-3</v>
      </c>
      <c r="F110" s="8">
        <f t="shared" si="8"/>
        <v>1.4328426404942342E-4</v>
      </c>
      <c r="G110" s="8">
        <f t="shared" si="9"/>
        <v>-2.5489388377439186E-13</v>
      </c>
      <c r="H110" s="69">
        <f t="shared" si="10"/>
        <v>5292.283252609519</v>
      </c>
      <c r="I110" s="69">
        <f t="shared" si="11"/>
        <v>5292.2832526095181</v>
      </c>
      <c r="J110" s="70" t="str">
        <f t="shared" si="12"/>
        <v/>
      </c>
      <c r="K110" s="94"/>
      <c r="L110" s="93"/>
      <c r="Q110" s="68"/>
      <c r="R110" s="68"/>
    </row>
    <row r="111" spans="1:18" ht="15" x14ac:dyDescent="0.25">
      <c r="A111" s="68">
        <v>111</v>
      </c>
      <c r="B111" s="174">
        <f>IF(Traitement5!B111&gt;0,Traitement5!B111,)</f>
        <v>0.15454744365837647</v>
      </c>
      <c r="C111" s="3">
        <f>IF(AND(Traitement5!D111&lt;1000,Traitement5!D111&gt;0),Traitement5!D111,)</f>
        <v>0</v>
      </c>
      <c r="D111" s="68">
        <v>111</v>
      </c>
      <c r="E111" s="8">
        <f t="shared" si="7"/>
        <v>1.600500368398157E-3</v>
      </c>
      <c r="F111" s="8">
        <f t="shared" si="8"/>
        <v>1.3643665487930693E-4</v>
      </c>
      <c r="G111" s="8">
        <f t="shared" si="9"/>
        <v>-2.1884272171961776E-13</v>
      </c>
      <c r="H111" s="69">
        <f t="shared" si="10"/>
        <v>5442.4611373801708</v>
      </c>
      <c r="I111" s="69">
        <f t="shared" si="11"/>
        <v>5442.4611373801627</v>
      </c>
      <c r="J111" s="70" t="str">
        <f t="shared" si="12"/>
        <v/>
      </c>
      <c r="K111" s="94"/>
      <c r="L111" s="93"/>
      <c r="Q111" s="68"/>
      <c r="R111" s="68"/>
    </row>
    <row r="112" spans="1:18" ht="15" x14ac:dyDescent="0.25">
      <c r="A112" s="68">
        <v>112</v>
      </c>
      <c r="B112" s="174">
        <f>IF(Traitement5!B112&gt;0,Traitement5!B112,)</f>
        <v>0.153155064613018</v>
      </c>
      <c r="C112" s="3">
        <f>IF(AND(Traitement5!D112&lt;1000,Traitement5!D112&gt;0),Traitement5!D112,)</f>
        <v>0</v>
      </c>
      <c r="D112" s="68">
        <v>112</v>
      </c>
      <c r="E112" s="8">
        <f t="shared" si="7"/>
        <v>1.5612549489835495E-3</v>
      </c>
      <c r="F112" s="8">
        <f t="shared" si="8"/>
        <v>1.3047009292918362E-4</v>
      </c>
      <c r="G112" s="8">
        <f t="shared" si="9"/>
        <v>-1.9039658738325406E-13</v>
      </c>
      <c r="H112" s="69">
        <f t="shared" si="10"/>
        <v>5582.2780551299147</v>
      </c>
      <c r="I112" s="69">
        <f t="shared" si="11"/>
        <v>5582.2780551299265</v>
      </c>
      <c r="J112" s="70" t="str">
        <f t="shared" si="12"/>
        <v/>
      </c>
      <c r="K112" s="94"/>
      <c r="L112" s="93"/>
      <c r="Q112" s="68"/>
      <c r="R112" s="68"/>
    </row>
    <row r="113" spans="1:18" ht="15" x14ac:dyDescent="0.25">
      <c r="A113" s="68">
        <v>113</v>
      </c>
      <c r="B113" s="174">
        <f>IF(Traitement5!B113&gt;0,Traitement5!B113,)</f>
        <v>0.15169638180359493</v>
      </c>
      <c r="C113" s="3">
        <f>IF(AND(Traitement5!D113&lt;1000,Traitement5!D113&gt;0),Traitement5!D113,)</f>
        <v>0</v>
      </c>
      <c r="D113" s="68">
        <v>113</v>
      </c>
      <c r="E113" s="8">
        <f t="shared" si="7"/>
        <v>1.5214150881872612E-3</v>
      </c>
      <c r="F113" s="8">
        <f t="shared" si="8"/>
        <v>1.2449851204356457E-4</v>
      </c>
      <c r="G113" s="8">
        <f t="shared" si="9"/>
        <v>-1.6455503626253752E-13</v>
      </c>
      <c r="H113" s="69">
        <f t="shared" si="10"/>
        <v>5731.5907111828856</v>
      </c>
      <c r="I113" s="69">
        <f t="shared" si="11"/>
        <v>5731.5907111828801</v>
      </c>
      <c r="J113" s="70" t="str">
        <f t="shared" si="12"/>
        <v/>
      </c>
      <c r="K113" s="94"/>
      <c r="L113" s="93"/>
      <c r="Q113" s="68"/>
      <c r="R113" s="68"/>
    </row>
    <row r="114" spans="1:18" ht="15" x14ac:dyDescent="0.25">
      <c r="A114" s="68">
        <v>114</v>
      </c>
      <c r="B114" s="174">
        <f>IF(Traitement5!B114&gt;0,Traitement5!B114,)</f>
        <v>0.15030400275823666</v>
      </c>
      <c r="C114" s="3">
        <f>IF(AND(Traitement5!D114&lt;1000,Traitement5!D114&gt;0),Traitement5!D114,)</f>
        <v>0</v>
      </c>
      <c r="D114" s="68">
        <v>114</v>
      </c>
      <c r="E114" s="8">
        <f t="shared" si="7"/>
        <v>1.4845487925451567E-3</v>
      </c>
      <c r="F114" s="8">
        <f t="shared" si="8"/>
        <v>1.1905302179903765E-4</v>
      </c>
      <c r="G114" s="8">
        <f t="shared" si="9"/>
        <v>-1.4316547947043837E-13</v>
      </c>
      <c r="H114" s="69">
        <f t="shared" si="10"/>
        <v>5876.8980878268994</v>
      </c>
      <c r="I114" s="69">
        <f t="shared" si="11"/>
        <v>5876.8980878269085</v>
      </c>
      <c r="J114" s="70" t="str">
        <f t="shared" si="12"/>
        <v/>
      </c>
      <c r="K114" s="94"/>
      <c r="L114" s="93"/>
      <c r="Q114" s="68"/>
      <c r="R114" s="68"/>
    </row>
    <row r="115" spans="1:18" ht="15" x14ac:dyDescent="0.25">
      <c r="A115" s="68">
        <v>115</v>
      </c>
      <c r="B115" s="174">
        <f>IF(Traitement5!B115&gt;0,Traitement5!B115,)</f>
        <v>0.14884531994881359</v>
      </c>
      <c r="C115" s="3">
        <f>IF(AND(Traitement5!D115&lt;1000,Traitement5!D115&gt;0),Traitement5!D115,)</f>
        <v>0</v>
      </c>
      <c r="D115" s="68">
        <v>115</v>
      </c>
      <c r="E115" s="8">
        <f t="shared" si="7"/>
        <v>1.4470910032195194E-3</v>
      </c>
      <c r="F115" s="8">
        <f t="shared" si="8"/>
        <v>1.1360304237726668E-4</v>
      </c>
      <c r="G115" s="8">
        <f t="shared" si="9"/>
        <v>-1.2373435609370819E-13</v>
      </c>
      <c r="H115" s="69">
        <f t="shared" si="10"/>
        <v>6032.1196960747202</v>
      </c>
      <c r="I115" s="69">
        <f t="shared" si="11"/>
        <v>6032.1196960747284</v>
      </c>
      <c r="J115" s="70" t="str">
        <f t="shared" si="12"/>
        <v/>
      </c>
      <c r="K115" s="94"/>
      <c r="L115" s="93"/>
      <c r="Q115" s="68"/>
      <c r="R115" s="68"/>
    </row>
    <row r="116" spans="1:18" ht="15" x14ac:dyDescent="0.25">
      <c r="A116" s="68">
        <v>116</v>
      </c>
      <c r="B116" s="174">
        <f>IF(Traitement5!B116&gt;0,Traitement5!B116,)</f>
        <v>0.14738663713939049</v>
      </c>
      <c r="C116" s="3">
        <f>IF(AND(Traitement5!D116&lt;1000,Traitement5!D116&gt;0),Traitement5!D116,)</f>
        <v>0</v>
      </c>
      <c r="D116" s="68">
        <v>116</v>
      </c>
      <c r="E116" s="8">
        <f t="shared" si="7"/>
        <v>1.410772232666363E-3</v>
      </c>
      <c r="F116" s="8">
        <f t="shared" si="8"/>
        <v>1.084021157666348E-4</v>
      </c>
      <c r="G116" s="8">
        <f t="shared" si="9"/>
        <v>-1.0694112262342176E-13</v>
      </c>
      <c r="H116" s="69">
        <f t="shared" si="10"/>
        <v>6190.4918223914028</v>
      </c>
      <c r="I116" s="69">
        <f t="shared" si="11"/>
        <v>6190.4918223914001</v>
      </c>
      <c r="J116" s="70" t="str">
        <f t="shared" si="12"/>
        <v/>
      </c>
      <c r="K116" s="94"/>
      <c r="L116" s="93"/>
      <c r="Q116" s="68"/>
      <c r="R116" s="68"/>
    </row>
    <row r="117" spans="1:18" ht="15" x14ac:dyDescent="0.25">
      <c r="A117" s="68">
        <v>117</v>
      </c>
      <c r="B117" s="174">
        <f>IF(Traitement5!B117&gt;0,Traitement5!B117,)</f>
        <v>0.14592795432996741</v>
      </c>
      <c r="C117" s="3">
        <f>IF(AND(Traitement5!D117&lt;1000,Traitement5!D117&gt;0),Traitement5!D117,)</f>
        <v>0</v>
      </c>
      <c r="D117" s="68">
        <v>117</v>
      </c>
      <c r="E117" s="8">
        <f t="shared" si="7"/>
        <v>1.3755425559252507E-3</v>
      </c>
      <c r="F117" s="8">
        <f t="shared" si="8"/>
        <v>1.0343889964490272E-4</v>
      </c>
      <c r="G117" s="8">
        <f t="shared" si="9"/>
        <v>-9.2426066799617149E-14</v>
      </c>
      <c r="H117" s="69">
        <f t="shared" si="10"/>
        <v>6352.1054876533235</v>
      </c>
      <c r="I117" s="69">
        <f t="shared" si="11"/>
        <v>6352.1054876533017</v>
      </c>
      <c r="J117" s="70" t="str">
        <f t="shared" si="12"/>
        <v/>
      </c>
      <c r="K117" s="94"/>
      <c r="L117" s="93"/>
      <c r="Q117" s="68"/>
      <c r="R117" s="68"/>
    </row>
    <row r="118" spans="1:18" ht="15" x14ac:dyDescent="0.25">
      <c r="A118" s="68">
        <v>118</v>
      </c>
      <c r="B118" s="174">
        <f>IF(Traitement5!B118&gt;0,Traitement5!B118,)</f>
        <v>0.14446927152054434</v>
      </c>
      <c r="C118" s="3">
        <f>IF(AND(Traitement5!D118&lt;1000,Traitement5!D118&gt;0),Traitement5!D118,)</f>
        <v>0</v>
      </c>
      <c r="D118" s="68">
        <v>118</v>
      </c>
      <c r="E118" s="8">
        <f t="shared" si="7"/>
        <v>1.3413548518849128E-3</v>
      </c>
      <c r="F118" s="8">
        <f t="shared" si="8"/>
        <v>9.8702564766591164E-5</v>
      </c>
      <c r="G118" s="8">
        <f t="shared" si="9"/>
        <v>-7.9880546621460972E-14</v>
      </c>
      <c r="H118" s="69">
        <f t="shared" si="10"/>
        <v>6517.0555848829754</v>
      </c>
      <c r="I118" s="69">
        <f t="shared" si="11"/>
        <v>6517.0555848829827</v>
      </c>
      <c r="J118" s="70" t="str">
        <f t="shared" si="12"/>
        <v/>
      </c>
      <c r="K118" s="94"/>
      <c r="L118" s="93"/>
      <c r="Q118" s="68"/>
      <c r="R118" s="68"/>
    </row>
    <row r="119" spans="1:18" ht="15" x14ac:dyDescent="0.25">
      <c r="A119" s="68">
        <v>119</v>
      </c>
      <c r="B119" s="174">
        <f>IF(Traitement5!B119&gt;0,Traitement5!B119,)</f>
        <v>0.14301058871112104</v>
      </c>
      <c r="C119" s="3">
        <f>IF(AND(Traitement5!D119&lt;1000,Traitement5!D119&gt;0),Traitement5!D119,)</f>
        <v>0</v>
      </c>
      <c r="D119" s="68">
        <v>119</v>
      </c>
      <c r="E119" s="8">
        <f t="shared" si="7"/>
        <v>1.3081646142759709E-3</v>
      </c>
      <c r="F119" s="8">
        <f t="shared" si="8"/>
        <v>9.4182772064071855E-5</v>
      </c>
      <c r="G119" s="8">
        <f t="shared" si="9"/>
        <v>-6.9038108563052413E-14</v>
      </c>
      <c r="H119" s="69">
        <f t="shared" si="10"/>
        <v>6685.44106337423</v>
      </c>
      <c r="I119" s="69">
        <f t="shared" si="11"/>
        <v>6685.44106337424</v>
      </c>
      <c r="J119" s="70" t="str">
        <f t="shared" si="12"/>
        <v/>
      </c>
      <c r="K119" s="94"/>
      <c r="L119" s="93"/>
      <c r="Q119" s="68"/>
      <c r="R119" s="68"/>
    </row>
    <row r="120" spans="1:18" ht="15" x14ac:dyDescent="0.25">
      <c r="A120" s="68">
        <v>120</v>
      </c>
      <c r="B120" s="174">
        <f>IF(Traitement5!B120&gt;0,Traitement5!B120,)</f>
        <v>0.14148560213763334</v>
      </c>
      <c r="C120" s="3">
        <f>IF(AND(Traitement5!D120&lt;1000,Traitement5!D120&gt;0),Traitement5!D120,)</f>
        <v>0</v>
      </c>
      <c r="D120" s="68">
        <v>120</v>
      </c>
      <c r="E120" s="8">
        <f t="shared" si="7"/>
        <v>1.2744866050930989E-3</v>
      </c>
      <c r="F120" s="8">
        <f t="shared" si="8"/>
        <v>8.967835601021178E-5</v>
      </c>
      <c r="G120" s="8">
        <f t="shared" si="9"/>
        <v>-5.9274807284561423E-14</v>
      </c>
      <c r="H120" s="69">
        <f t="shared" si="10"/>
        <v>6865.2656596686647</v>
      </c>
      <c r="I120" s="69">
        <f t="shared" si="11"/>
        <v>6865.2656596687002</v>
      </c>
      <c r="J120" s="70" t="str">
        <f t="shared" si="12"/>
        <v/>
      </c>
      <c r="K120" s="94"/>
      <c r="L120" s="93"/>
      <c r="Q120" s="68"/>
      <c r="R120" s="68"/>
    </row>
    <row r="121" spans="1:18" ht="15" x14ac:dyDescent="0.25">
      <c r="A121" s="68">
        <v>121</v>
      </c>
      <c r="B121" s="174">
        <f>IF(Traitement5!B121&gt;0,Traitement5!B121,)</f>
        <v>0.14002691932821026</v>
      </c>
      <c r="C121" s="3">
        <f>IF(AND(Traitement5!D121&lt;1000,Traitement5!D121&gt;0),Traitement5!D121,)</f>
        <v>0</v>
      </c>
      <c r="D121" s="68">
        <v>121</v>
      </c>
      <c r="E121" s="8">
        <f t="shared" si="7"/>
        <v>1.2432080911053689E-3</v>
      </c>
      <c r="F121" s="8">
        <f t="shared" si="8"/>
        <v>8.5571231504442106E-5</v>
      </c>
      <c r="G121" s="8">
        <f t="shared" si="9"/>
        <v>-5.1227910802122753E-14</v>
      </c>
      <c r="H121" s="69">
        <f t="shared" si="10"/>
        <v>7041.0043413968378</v>
      </c>
      <c r="I121" s="69">
        <f t="shared" si="11"/>
        <v>7041.0043413968451</v>
      </c>
      <c r="J121" s="70" t="str">
        <f t="shared" si="12"/>
        <v/>
      </c>
      <c r="K121" s="94"/>
      <c r="L121" s="93"/>
      <c r="Q121" s="68"/>
      <c r="R121" s="68"/>
    </row>
    <row r="122" spans="1:18" ht="15" x14ac:dyDescent="0.25">
      <c r="A122" s="68">
        <v>122</v>
      </c>
      <c r="B122" s="174">
        <f>IF(Traitement5!B122&gt;0,Traitement5!B122,)</f>
        <v>0.13850193275472256</v>
      </c>
      <c r="C122" s="3">
        <f>IF(AND(Traitement5!D122&lt;1000,Traitement5!D122&gt;0),Traitement5!D122,)</f>
        <v>0</v>
      </c>
      <c r="D122" s="68">
        <v>122</v>
      </c>
      <c r="E122" s="8">
        <f t="shared" si="7"/>
        <v>1.2114441911867668E-3</v>
      </c>
      <c r="F122" s="8">
        <f t="shared" si="8"/>
        <v>8.1478133994854107E-5</v>
      </c>
      <c r="G122" s="8">
        <f t="shared" si="9"/>
        <v>-4.3982595343453477E-14</v>
      </c>
      <c r="H122" s="69">
        <f t="shared" si="10"/>
        <v>7228.7573629066865</v>
      </c>
      <c r="I122" s="69">
        <f t="shared" si="11"/>
        <v>7228.757362906681</v>
      </c>
      <c r="J122" s="70" t="str">
        <f t="shared" si="12"/>
        <v/>
      </c>
      <c r="K122" s="94"/>
      <c r="L122" s="93"/>
      <c r="Q122" s="68"/>
      <c r="R122" s="68"/>
    </row>
    <row r="123" spans="1:18" ht="15" x14ac:dyDescent="0.25">
      <c r="A123" s="68">
        <v>123</v>
      </c>
      <c r="B123" s="174">
        <f>IF(Traitement5!B123&gt;0,Traitement5!B123,)</f>
        <v>0.13697694618123465</v>
      </c>
      <c r="C123" s="3">
        <f>IF(AND(Traitement5!D123&lt;1000,Traitement5!D123&gt;0),Traitement5!D123,)</f>
        <v>0</v>
      </c>
      <c r="D123" s="68">
        <v>123</v>
      </c>
      <c r="E123" s="8">
        <f t="shared" si="7"/>
        <v>1.1805974761709762E-3</v>
      </c>
      <c r="F123" s="8">
        <f t="shared" si="8"/>
        <v>7.7580575794291667E-5</v>
      </c>
      <c r="G123" s="8">
        <f t="shared" si="9"/>
        <v>-3.7760905513479531E-14</v>
      </c>
      <c r="H123" s="69">
        <f t="shared" si="10"/>
        <v>7420.7585945024985</v>
      </c>
      <c r="I123" s="69">
        <f t="shared" si="11"/>
        <v>7420.7585945024985</v>
      </c>
      <c r="J123" s="70" t="str">
        <f t="shared" si="12"/>
        <v/>
      </c>
      <c r="K123" s="94"/>
      <c r="L123" s="93"/>
      <c r="Q123" s="68"/>
      <c r="R123" s="68"/>
    </row>
    <row r="124" spans="1:18" ht="15" x14ac:dyDescent="0.25">
      <c r="A124" s="68">
        <v>124</v>
      </c>
      <c r="B124" s="174">
        <f>IF(Traitement5!B124&gt;0,Traitement5!B124,)</f>
        <v>0.13545195960774695</v>
      </c>
      <c r="C124" s="3">
        <f>IF(AND(Traitement5!D124&lt;1000,Traitement5!D124&gt;0),Traitement5!D124,)</f>
        <v>0</v>
      </c>
      <c r="D124" s="68">
        <v>124</v>
      </c>
      <c r="E124" s="8">
        <f t="shared" si="7"/>
        <v>1.1506295607210115E-3</v>
      </c>
      <c r="F124" s="8">
        <f t="shared" si="8"/>
        <v>7.3869238214712503E-5</v>
      </c>
      <c r="G124" s="8">
        <f t="shared" si="9"/>
        <v>-3.2420732765051269E-14</v>
      </c>
      <c r="H124" s="69">
        <f t="shared" si="10"/>
        <v>7617.1486589636552</v>
      </c>
      <c r="I124" s="69">
        <f t="shared" si="11"/>
        <v>7617.1486589636343</v>
      </c>
      <c r="J124" s="70" t="str">
        <f t="shared" si="12"/>
        <v/>
      </c>
      <c r="K124" s="94"/>
      <c r="L124" s="93"/>
      <c r="Q124" s="68"/>
      <c r="R124" s="68"/>
    </row>
    <row r="125" spans="1:18" ht="15" x14ac:dyDescent="0.25">
      <c r="A125" s="68">
        <v>125</v>
      </c>
      <c r="B125" s="174">
        <f>IF(Traitement5!B125&gt;0,Traitement5!B125,)</f>
        <v>0.13399327679832387</v>
      </c>
      <c r="C125" s="3">
        <f>IF(AND(Traitement5!D125&lt;1000,Traitement5!D125&gt;0),Traitement5!D125,)</f>
        <v>0</v>
      </c>
      <c r="D125" s="68">
        <v>125</v>
      </c>
      <c r="E125" s="8">
        <f t="shared" si="7"/>
        <v>1.1227534069312636E-3</v>
      </c>
      <c r="F125" s="8">
        <f t="shared" si="8"/>
        <v>7.0485324869882637E-5</v>
      </c>
      <c r="G125" s="8">
        <f t="shared" si="9"/>
        <v>-2.8019808695450447E-14</v>
      </c>
      <c r="H125" s="69">
        <f t="shared" si="10"/>
        <v>7809.2424372048808</v>
      </c>
      <c r="I125" s="69">
        <f t="shared" si="11"/>
        <v>7809.2424372048781</v>
      </c>
      <c r="J125" s="70" t="str">
        <f t="shared" si="12"/>
        <v/>
      </c>
      <c r="K125" s="94"/>
      <c r="L125" s="93"/>
      <c r="Q125" s="68"/>
      <c r="R125" s="68"/>
    </row>
    <row r="126" spans="1:18" ht="15" x14ac:dyDescent="0.25">
      <c r="A126" s="68">
        <v>126</v>
      </c>
      <c r="B126" s="174">
        <f>IF(Traitement5!B126&gt;0,Traitement5!B126,)</f>
        <v>0.13246829022483617</v>
      </c>
      <c r="C126" s="3">
        <f>IF(AND(Traitement5!D126&lt;1000,Traitement5!D126&gt;0),Traitement5!D126,)</f>
        <v>0</v>
      </c>
      <c r="D126" s="68">
        <v>126</v>
      </c>
      <c r="E126" s="8">
        <f t="shared" si="7"/>
        <v>1.0944016351300129E-3</v>
      </c>
      <c r="F126" s="8">
        <f t="shared" si="8"/>
        <v>6.7113046913792722E-5</v>
      </c>
      <c r="G126" s="8">
        <f t="shared" si="9"/>
        <v>-2.4056312497548957E-14</v>
      </c>
      <c r="H126" s="69">
        <f t="shared" si="10"/>
        <v>8014.6514264204925</v>
      </c>
      <c r="I126" s="69">
        <f t="shared" si="11"/>
        <v>8014.6514264204898</v>
      </c>
      <c r="J126" s="70" t="str">
        <f t="shared" si="12"/>
        <v/>
      </c>
      <c r="K126" s="94"/>
      <c r="L126" s="93"/>
      <c r="Q126" s="68"/>
      <c r="R126" s="68"/>
    </row>
    <row r="127" spans="1:18" ht="15" x14ac:dyDescent="0.25">
      <c r="A127" s="68">
        <v>127</v>
      </c>
      <c r="B127" s="174">
        <f>IF(Traitement5!B127&gt;0,Traitement5!B127,)</f>
        <v>0.13094330365134826</v>
      </c>
      <c r="C127" s="3">
        <f>IF(AND(Traitement5!D127&lt;1000,Traitement5!D127&gt;0),Traitement5!D127,)</f>
        <v>0</v>
      </c>
      <c r="D127" s="68">
        <v>127</v>
      </c>
      <c r="E127" s="8">
        <f t="shared" si="7"/>
        <v>1.066826778360605E-3</v>
      </c>
      <c r="F127" s="8">
        <f t="shared" si="8"/>
        <v>6.390194531558442E-5</v>
      </c>
      <c r="G127" s="8">
        <f t="shared" si="9"/>
        <v>-2.0654589150105084E-14</v>
      </c>
      <c r="H127" s="69">
        <f t="shared" si="10"/>
        <v>8224.9048031165694</v>
      </c>
      <c r="I127" s="69">
        <f t="shared" si="11"/>
        <v>8224.9048031165894</v>
      </c>
      <c r="J127" s="70" t="str">
        <f t="shared" si="12"/>
        <v/>
      </c>
      <c r="K127" s="94"/>
      <c r="L127" s="93"/>
      <c r="Q127" s="68"/>
      <c r="R127" s="68"/>
    </row>
    <row r="128" spans="1:18" ht="15" x14ac:dyDescent="0.25">
      <c r="A128" s="68">
        <v>128</v>
      </c>
      <c r="B128" s="174">
        <f>IF(Traitement5!B128&gt;0,Traitement5!B128,)</f>
        <v>0.12941831707786056</v>
      </c>
      <c r="C128" s="3">
        <f>IF(AND(Traitement5!D128&lt;1000,Traitement5!D128&gt;0),Traitement5!D128,)</f>
        <v>0</v>
      </c>
      <c r="D128" s="68">
        <v>128</v>
      </c>
      <c r="E128" s="8">
        <f t="shared" si="7"/>
        <v>1.0399978911255908E-3</v>
      </c>
      <c r="F128" s="8">
        <f t="shared" si="8"/>
        <v>6.0844332213500499E-5</v>
      </c>
      <c r="G128" s="8">
        <f t="shared" si="9"/>
        <v>-1.773248214929728E-14</v>
      </c>
      <c r="H128" s="69">
        <f t="shared" si="10"/>
        <v>8440.1714017708873</v>
      </c>
      <c r="I128" s="69">
        <f t="shared" si="11"/>
        <v>8440.1714017709</v>
      </c>
      <c r="J128" s="70" t="str">
        <f t="shared" si="12"/>
        <v/>
      </c>
      <c r="K128" s="94"/>
      <c r="L128" s="93"/>
      <c r="Q128" s="68"/>
      <c r="R128" s="68"/>
    </row>
    <row r="129" spans="1:18" ht="15" x14ac:dyDescent="0.25">
      <c r="A129" s="68">
        <v>129</v>
      </c>
      <c r="B129" s="174">
        <f>IF(Traitement5!B129&gt;0,Traitement5!B129,)</f>
        <v>0.12795963426843746</v>
      </c>
      <c r="C129" s="3">
        <f>IF(AND(Traitement5!D129&lt;1000,Traitement5!D129&gt;0),Traitement5!D129,)</f>
        <v>0</v>
      </c>
      <c r="D129" s="68">
        <v>129</v>
      </c>
      <c r="E129" s="8">
        <f t="shared" si="7"/>
        <v>1.0150064185473345E-3</v>
      </c>
      <c r="F129" s="8">
        <f t="shared" si="8"/>
        <v>5.805652607549173E-5</v>
      </c>
      <c r="G129" s="8">
        <f t="shared" si="9"/>
        <v>-1.5325518631913919E-14</v>
      </c>
      <c r="H129" s="69">
        <f t="shared" si="10"/>
        <v>8650.9327438273394</v>
      </c>
      <c r="I129" s="69">
        <f t="shared" si="11"/>
        <v>8650.9327438273158</v>
      </c>
      <c r="J129" s="70" t="str">
        <f t="shared" si="12"/>
        <v/>
      </c>
      <c r="K129" s="94"/>
      <c r="L129" s="93"/>
      <c r="Q129" s="68"/>
      <c r="R129" s="68"/>
    </row>
    <row r="130" spans="1:18" ht="15" x14ac:dyDescent="0.25">
      <c r="A130" s="68">
        <v>130</v>
      </c>
      <c r="B130" s="174">
        <f>IF(Traitement5!B130&gt;0,Traitement5!B130,)</f>
        <v>0.12650095145901438</v>
      </c>
      <c r="C130" s="3">
        <f>IF(AND(Traitement5!D130&lt;1000,Traitement5!D130&gt;0),Traitement5!D130,)</f>
        <v>0</v>
      </c>
      <c r="D130" s="68">
        <v>130</v>
      </c>
      <c r="E130" s="8">
        <f t="shared" ref="E130:E193" si="13">IF(B130&gt;0,1/2*(B130-K$13*F130+M$8)+1/2*POWER((B130-K$13*F130+M$8)^2-4*M$10*(B130-K$13*F130),0.5),"")</f>
        <v>9.9064618583075831E-4</v>
      </c>
      <c r="F130" s="8">
        <f t="shared" ref="F130:F193" si="14">IF(B130="","",LN(1+EXP($L$16*(B130-$L$15)))/$L$16)</f>
        <v>5.5396339659361749E-5</v>
      </c>
      <c r="G130" s="8">
        <f t="shared" ref="G130:G193" si="15">IF(B130&gt;0,-LN(1+EXP(L$18*(B130-L$17)))/L$18,"")</f>
        <v>-1.3247181129818593E-14</v>
      </c>
      <c r="H130" s="69">
        <f t="shared" si="10"/>
        <v>8866.6050728109512</v>
      </c>
      <c r="I130" s="69">
        <f t="shared" si="11"/>
        <v>8866.6050728109894</v>
      </c>
      <c r="J130" s="70" t="str">
        <f t="shared" si="12"/>
        <v/>
      </c>
      <c r="K130" s="94"/>
      <c r="L130" s="93"/>
      <c r="Q130" s="68"/>
      <c r="R130" s="68"/>
    </row>
    <row r="131" spans="1:18" ht="15" x14ac:dyDescent="0.25">
      <c r="A131" s="68">
        <v>131</v>
      </c>
      <c r="B131" s="174">
        <f>IF(Traitement5!B131&gt;0,Traitement5!B131,)</f>
        <v>0.12497596488552648</v>
      </c>
      <c r="C131" s="3">
        <f>IF(AND(Traitement5!D131&lt;1000,Traitement5!D131&gt;0),Traitement5!D131,)</f>
        <v>0</v>
      </c>
      <c r="D131" s="68">
        <v>131</v>
      </c>
      <c r="E131" s="8">
        <f t="shared" si="13"/>
        <v>9.6582839914218649E-4</v>
      </c>
      <c r="F131" s="8">
        <f t="shared" si="14"/>
        <v>5.2745361784254218E-5</v>
      </c>
      <c r="G131" s="8">
        <f t="shared" si="15"/>
        <v>-1.1373124664253635E-14</v>
      </c>
      <c r="H131" s="69">
        <f t="shared" ref="H131:H194" si="16">IF(B131&gt;0,IF(K$13=1,(L$11*10/(B131-E131-F131)-L$11*10/(L$9))+K$11*10/(L$14+F131)-K$11*10/(L$14+L$19-K$9+G131),L$11*10/(B131-E131)-L$11*10/(L$9)),"")</f>
        <v>9097.5161993869078</v>
      </c>
      <c r="I131" s="69">
        <f t="shared" ref="I131:I194" si="17">IF(B131&gt;0,IF(K$13=0,K$11*10/(E131)-K$11*10/(L$19-L$9),K$11*10/(E131)-K$11*10/(K$9-L$9)+K$11*10/(L$14+F131)-K$11*10/(L$14+L$19-K$9+G131)),"")</f>
        <v>9097.5161993869115</v>
      </c>
      <c r="J131" s="70" t="str">
        <f t="shared" ref="J131:J194" si="18">IF(OR(B131="",C131=0,C131=""),"",(H131-C131)*(H131-C131))</f>
        <v/>
      </c>
      <c r="K131" s="94"/>
      <c r="L131" s="93"/>
      <c r="Q131" s="68"/>
      <c r="R131" s="68"/>
    </row>
    <row r="132" spans="1:18" ht="15" x14ac:dyDescent="0.25">
      <c r="A132" s="68">
        <v>132</v>
      </c>
      <c r="B132" s="174">
        <f>IF(Traitement5!B132&gt;0,Traitement5!B132,)</f>
        <v>0.12351728207610339</v>
      </c>
      <c r="C132" s="3">
        <f>IF(AND(Traitement5!D132&lt;1000,Traitement5!D132&gt;0),Traitement5!D132,)</f>
        <v>0</v>
      </c>
      <c r="D132" s="68">
        <v>132</v>
      </c>
      <c r="E132" s="8">
        <f t="shared" si="13"/>
        <v>9.4268818258715081E-4</v>
      </c>
      <c r="F132" s="8">
        <f t="shared" si="14"/>
        <v>5.0328339195179001E-5</v>
      </c>
      <c r="G132" s="8">
        <f t="shared" si="15"/>
        <v>-9.8299146600263057E-15</v>
      </c>
      <c r="H132" s="69">
        <f t="shared" si="16"/>
        <v>9323.7720095462028</v>
      </c>
      <c r="I132" s="69">
        <f t="shared" si="17"/>
        <v>9323.7720095461718</v>
      </c>
      <c r="J132" s="70" t="str">
        <f t="shared" si="18"/>
        <v/>
      </c>
      <c r="K132" s="94"/>
      <c r="L132" s="93"/>
      <c r="Q132" s="68"/>
      <c r="R132" s="68"/>
    </row>
    <row r="133" spans="1:18" ht="15" x14ac:dyDescent="0.25">
      <c r="A133" s="68">
        <v>133</v>
      </c>
      <c r="B133" s="174">
        <f>IF(Traitement5!B133&gt;0,Traitement5!B133,)</f>
        <v>0.12205859926668032</v>
      </c>
      <c r="C133" s="3">
        <f>IF(AND(Traitement5!D133&lt;1000,Traitement5!D133&gt;0),Traitement5!D133,)</f>
        <v>0</v>
      </c>
      <c r="D133" s="68">
        <v>133</v>
      </c>
      <c r="E133" s="8">
        <f t="shared" si="13"/>
        <v>9.2011183628664533E-4</v>
      </c>
      <c r="F133" s="8">
        <f t="shared" si="14"/>
        <v>4.8021989554545083E-5</v>
      </c>
      <c r="G133" s="8">
        <f t="shared" si="15"/>
        <v>-8.4954265844280892E-15</v>
      </c>
      <c r="H133" s="69">
        <f t="shared" si="16"/>
        <v>9555.482306326212</v>
      </c>
      <c r="I133" s="69">
        <f t="shared" si="17"/>
        <v>9555.4823063261865</v>
      </c>
      <c r="J133" s="70" t="str">
        <f t="shared" si="18"/>
        <v/>
      </c>
      <c r="K133" s="94"/>
      <c r="L133" s="93"/>
      <c r="Q133" s="68"/>
      <c r="R133" s="68"/>
    </row>
    <row r="134" spans="1:18" ht="15" x14ac:dyDescent="0.25">
      <c r="A134" s="68">
        <v>134</v>
      </c>
      <c r="B134" s="174">
        <f>IF(Traitement5!B134&gt;0,Traitement5!B134,)</f>
        <v>0.12059991645725723</v>
      </c>
      <c r="C134" s="3">
        <f>IF(AND(Traitement5!D134&lt;1000,Traitement5!D134&gt;0),Traitement5!D134,)</f>
        <v>0</v>
      </c>
      <c r="D134" s="68">
        <v>134</v>
      </c>
      <c r="E134" s="8">
        <f t="shared" si="13"/>
        <v>8.9807930693826254E-4</v>
      </c>
      <c r="F134" s="8">
        <f t="shared" si="14"/>
        <v>4.5821252922890768E-5</v>
      </c>
      <c r="G134" s="8">
        <f t="shared" si="15"/>
        <v>-7.3407946388188408E-15</v>
      </c>
      <c r="H134" s="69">
        <f t="shared" si="16"/>
        <v>9792.8433296987241</v>
      </c>
      <c r="I134" s="69">
        <f t="shared" si="17"/>
        <v>9792.8433296987241</v>
      </c>
      <c r="J134" s="70" t="str">
        <f t="shared" si="18"/>
        <v/>
      </c>
      <c r="K134" s="94"/>
      <c r="L134" s="93"/>
      <c r="Q134" s="68"/>
      <c r="R134" s="68"/>
    </row>
    <row r="135" spans="1:18" ht="15" x14ac:dyDescent="0.25">
      <c r="A135" s="68">
        <v>135</v>
      </c>
      <c r="B135" s="174">
        <f>IF(Traitement5!B135&gt;0,Traitement5!B135,)</f>
        <v>0.11920753741189896</v>
      </c>
      <c r="C135" s="3">
        <f>IF(AND(Traitement5!D135&lt;1000,Traitement5!D135&gt;0),Traitement5!D135,)</f>
        <v>0</v>
      </c>
      <c r="D135" s="68">
        <v>135</v>
      </c>
      <c r="E135" s="8">
        <f t="shared" si="13"/>
        <v>8.7753797414103635E-4</v>
      </c>
      <c r="F135" s="8">
        <f t="shared" si="14"/>
        <v>4.3814631932220207E-5</v>
      </c>
      <c r="G135" s="8">
        <f t="shared" si="15"/>
        <v>-6.3882232836911099E-15</v>
      </c>
      <c r="H135" s="69">
        <f t="shared" si="16"/>
        <v>10024.875587385231</v>
      </c>
      <c r="I135" s="69">
        <f t="shared" si="17"/>
        <v>10024.875587385253</v>
      </c>
      <c r="J135" s="70" t="str">
        <f t="shared" si="18"/>
        <v/>
      </c>
      <c r="K135" s="94"/>
      <c r="L135" s="93"/>
      <c r="Q135" s="68"/>
      <c r="R135" s="68"/>
    </row>
    <row r="136" spans="1:18" ht="15" x14ac:dyDescent="0.25">
      <c r="A136" s="68">
        <v>136</v>
      </c>
      <c r="B136" s="174">
        <f>IF(Traitement5!B136&gt;0,Traitement5!B136,)</f>
        <v>0.11774885460247587</v>
      </c>
      <c r="C136" s="3">
        <f>IF(AND(Traitement5!D136&lt;1000,Traitement5!D136&gt;0),Traitement5!D136,)</f>
        <v>0</v>
      </c>
      <c r="D136" s="68">
        <v>136</v>
      </c>
      <c r="E136" s="8">
        <f t="shared" si="13"/>
        <v>8.5651393281458571E-4</v>
      </c>
      <c r="F136" s="8">
        <f t="shared" si="14"/>
        <v>4.1806579070833587E-5</v>
      </c>
      <c r="G136" s="8">
        <f t="shared" si="15"/>
        <v>-5.5200288784347549E-15</v>
      </c>
      <c r="H136" s="69">
        <f t="shared" si="16"/>
        <v>10273.885253673456</v>
      </c>
      <c r="I136" s="69">
        <f t="shared" si="17"/>
        <v>10273.88525367343</v>
      </c>
      <c r="J136" s="70" t="str">
        <f t="shared" si="18"/>
        <v/>
      </c>
      <c r="K136" s="94"/>
      <c r="L136" s="93"/>
      <c r="Q136" s="68"/>
      <c r="R136" s="68"/>
    </row>
    <row r="137" spans="1:18" ht="15" x14ac:dyDescent="0.25">
      <c r="A137" s="68">
        <v>137</v>
      </c>
      <c r="B137" s="174">
        <f>IF(Traitement5!B137&gt;0,Traitement5!B137,)</f>
        <v>0.1162901717930528</v>
      </c>
      <c r="C137" s="3">
        <f>IF(AND(Traitement5!D137&lt;1000,Traitement5!D137&gt;0),Traitement5!D137,)</f>
        <v>0</v>
      </c>
      <c r="D137" s="68">
        <v>137</v>
      </c>
      <c r="E137" s="8">
        <f t="shared" si="13"/>
        <v>8.3597967147813756E-4</v>
      </c>
      <c r="F137" s="8">
        <f t="shared" si="14"/>
        <v>3.9890497503379868E-5</v>
      </c>
      <c r="G137" s="8">
        <f t="shared" si="15"/>
        <v>-4.7717385598377849E-15</v>
      </c>
      <c r="H137" s="69">
        <f t="shared" si="16"/>
        <v>10529.184358370585</v>
      </c>
      <c r="I137" s="69">
        <f t="shared" si="17"/>
        <v>10529.184358370567</v>
      </c>
      <c r="J137" s="70" t="str">
        <f t="shared" si="18"/>
        <v/>
      </c>
      <c r="K137" s="94"/>
      <c r="L137" s="93"/>
      <c r="Q137" s="68"/>
      <c r="R137" s="68"/>
    </row>
    <row r="138" spans="1:18" ht="15" x14ac:dyDescent="0.25">
      <c r="A138" s="68">
        <v>138</v>
      </c>
      <c r="B138" s="174">
        <f>IF(Traitement5!B138&gt;0,Traitement5!B138,)</f>
        <v>0.11489779274769434</v>
      </c>
      <c r="C138" s="3">
        <f>IF(AND(Traitement5!D138&lt;1000,Traitement5!D138&gt;0),Traitement5!D138,)</f>
        <v>0</v>
      </c>
      <c r="D138" s="68">
        <v>138</v>
      </c>
      <c r="E138" s="8">
        <f t="shared" si="13"/>
        <v>8.1682034133907788E-4</v>
      </c>
      <c r="F138" s="8">
        <f t="shared" si="14"/>
        <v>3.8143438920223325E-5</v>
      </c>
      <c r="G138" s="8">
        <f t="shared" si="15"/>
        <v>-4.1522341120972239E-15</v>
      </c>
      <c r="H138" s="69">
        <f t="shared" si="16"/>
        <v>10778.964792035018</v>
      </c>
      <c r="I138" s="69">
        <f t="shared" si="17"/>
        <v>10778.964792034993</v>
      </c>
      <c r="J138" s="70" t="str">
        <f t="shared" si="18"/>
        <v/>
      </c>
      <c r="K138" s="94"/>
      <c r="L138" s="93"/>
      <c r="Q138" s="68"/>
      <c r="R138" s="68"/>
    </row>
    <row r="139" spans="1:18" ht="15" x14ac:dyDescent="0.25">
      <c r="A139" s="68">
        <v>139</v>
      </c>
      <c r="B139" s="174">
        <f>IF(Traitement5!B139&gt;0,Traitement5!B139,)</f>
        <v>0.11350541370233588</v>
      </c>
      <c r="C139" s="3">
        <f>IF(AND(Traitement5!D139&lt;1000,Traitement5!D139&gt;0),Traitement5!D139,)</f>
        <v>0</v>
      </c>
      <c r="D139" s="68">
        <v>139</v>
      </c>
      <c r="E139" s="8">
        <f t="shared" si="13"/>
        <v>7.9807818804521202E-4</v>
      </c>
      <c r="F139" s="8">
        <f t="shared" si="14"/>
        <v>3.647285024306277E-5</v>
      </c>
      <c r="G139" s="8">
        <f t="shared" si="15"/>
        <v>-3.6126657221296069E-15</v>
      </c>
      <c r="H139" s="69">
        <f t="shared" si="16"/>
        <v>11034.91050254344</v>
      </c>
      <c r="I139" s="69">
        <f t="shared" si="17"/>
        <v>11034.910502543542</v>
      </c>
      <c r="J139" s="70" t="str">
        <f t="shared" si="18"/>
        <v/>
      </c>
      <c r="K139" s="94"/>
      <c r="L139" s="93"/>
      <c r="Q139" s="68"/>
      <c r="R139" s="68"/>
    </row>
    <row r="140" spans="1:18" ht="15" x14ac:dyDescent="0.25">
      <c r="A140" s="68">
        <v>140</v>
      </c>
      <c r="B140" s="174">
        <f>IF(Traitement5!B140&gt;0,Traitement5!B140,)</f>
        <v>0.1120467308929128</v>
      </c>
      <c r="C140" s="3">
        <f>IF(AND(Traitement5!D140&lt;1000,Traitement5!D140&gt;0),Traitement5!D140,)</f>
        <v>0</v>
      </c>
      <c r="D140" s="68">
        <v>140</v>
      </c>
      <c r="E140" s="8">
        <f t="shared" si="13"/>
        <v>7.7887651447017259E-4</v>
      </c>
      <c r="F140" s="8">
        <f t="shared" si="14"/>
        <v>3.4801087565788775E-5</v>
      </c>
      <c r="G140" s="8">
        <f t="shared" si="15"/>
        <v>-3.1219471452454532E-15</v>
      </c>
      <c r="H140" s="69">
        <f t="shared" si="16"/>
        <v>11309.90587645262</v>
      </c>
      <c r="I140" s="69">
        <f t="shared" si="17"/>
        <v>11309.905876452547</v>
      </c>
      <c r="J140" s="70" t="str">
        <f t="shared" si="18"/>
        <v/>
      </c>
      <c r="K140" s="94"/>
      <c r="L140" s="93"/>
      <c r="Q140" s="68"/>
      <c r="R140" s="68"/>
    </row>
    <row r="141" spans="1:18" ht="15" x14ac:dyDescent="0.25">
      <c r="A141" s="68">
        <v>141</v>
      </c>
      <c r="B141" s="174">
        <f>IF(Traitement5!B141&gt;0,Traitement5!B141,)</f>
        <v>0.11065435184755434</v>
      </c>
      <c r="C141" s="3">
        <f>IF(AND(Traitement5!D141&lt;1000,Traitement5!D141&gt;0),Traitement5!D141,)</f>
        <v>0</v>
      </c>
      <c r="D141" s="68">
        <v>141</v>
      </c>
      <c r="E141" s="8">
        <f t="shared" si="13"/>
        <v>7.6094768114473577E-4</v>
      </c>
      <c r="F141" s="8">
        <f t="shared" si="14"/>
        <v>3.3276807268614536E-5</v>
      </c>
      <c r="G141" s="8">
        <f t="shared" si="15"/>
        <v>-2.7156055182327642E-15</v>
      </c>
      <c r="H141" s="69">
        <f t="shared" si="16"/>
        <v>11579.201303631075</v>
      </c>
      <c r="I141" s="69">
        <f t="shared" si="17"/>
        <v>11579.201303631015</v>
      </c>
      <c r="J141" s="70" t="str">
        <f t="shared" si="18"/>
        <v/>
      </c>
      <c r="K141" s="94"/>
      <c r="L141" s="93"/>
      <c r="Q141" s="68"/>
      <c r="R141" s="68"/>
    </row>
    <row r="142" spans="1:18" ht="15" x14ac:dyDescent="0.25">
      <c r="A142" s="68">
        <v>142</v>
      </c>
      <c r="B142" s="174">
        <f>IF(Traitement5!B142&gt;0,Traitement5!B142,)</f>
        <v>0.10926197280219607</v>
      </c>
      <c r="C142" s="3">
        <f>IF(AND(Traitement5!D142&lt;1000,Traitement5!D142&gt;0),Traitement5!D142,)</f>
        <v>0</v>
      </c>
      <c r="D142" s="68">
        <v>142</v>
      </c>
      <c r="E142" s="8">
        <f t="shared" si="13"/>
        <v>7.4339718136758048E-4</v>
      </c>
      <c r="F142" s="8">
        <f t="shared" si="14"/>
        <v>3.1819255947083909E-5</v>
      </c>
      <c r="G142" s="8">
        <f t="shared" si="15"/>
        <v>-2.362554596402054E-15</v>
      </c>
      <c r="H142" s="69">
        <f t="shared" si="16"/>
        <v>11855.3952374933</v>
      </c>
      <c r="I142" s="69">
        <f t="shared" si="17"/>
        <v>11855.395237493418</v>
      </c>
      <c r="J142" s="70" t="str">
        <f t="shared" si="18"/>
        <v/>
      </c>
      <c r="K142" s="94"/>
      <c r="L142" s="93"/>
      <c r="Q142" s="68"/>
      <c r="R142" s="68"/>
    </row>
    <row r="143" spans="1:18" ht="15" x14ac:dyDescent="0.25">
      <c r="A143" s="68">
        <v>143</v>
      </c>
      <c r="B143" s="174">
        <f>IF(Traitement5!B143&gt;0,Traitement5!B143,)</f>
        <v>0.10793589752090224</v>
      </c>
      <c r="C143" s="3">
        <f>IF(AND(Traitement5!D143&lt;1000,Traitement5!D143&gt;0),Traitement5!D143,)</f>
        <v>0</v>
      </c>
      <c r="D143" s="68">
        <v>143</v>
      </c>
      <c r="E143" s="8">
        <f t="shared" si="13"/>
        <v>7.2702344487035608E-4</v>
      </c>
      <c r="F143" s="8">
        <f t="shared" si="14"/>
        <v>3.049047862331146E-5</v>
      </c>
      <c r="G143" s="8">
        <f t="shared" si="15"/>
        <v>-2.0694557179010777E-15</v>
      </c>
      <c r="H143" s="69">
        <f t="shared" si="16"/>
        <v>12125.093920964879</v>
      </c>
      <c r="I143" s="69">
        <f t="shared" si="17"/>
        <v>12125.093920964893</v>
      </c>
      <c r="J143" s="70" t="str">
        <f t="shared" si="18"/>
        <v/>
      </c>
      <c r="K143" s="94"/>
      <c r="L143" s="93"/>
      <c r="Q143" s="68"/>
      <c r="R143" s="68"/>
    </row>
    <row r="144" spans="1:18" ht="15" x14ac:dyDescent="0.25">
      <c r="A144" s="68">
        <v>144</v>
      </c>
      <c r="B144" s="174">
        <f>IF(Traitement5!B144&gt;0,Traitement5!B144,)</f>
        <v>0.10654351847554377</v>
      </c>
      <c r="C144" s="3">
        <f>IF(AND(Traitement5!D144&lt;1000,Traitement5!D144&gt;0),Traitement5!D144,)</f>
        <v>0</v>
      </c>
      <c r="D144" s="68">
        <v>144</v>
      </c>
      <c r="E144" s="8">
        <f t="shared" si="13"/>
        <v>7.1017829720276815E-4</v>
      </c>
      <c r="F144" s="8">
        <f t="shared" si="14"/>
        <v>2.9154913520280677E-5</v>
      </c>
      <c r="G144" s="8">
        <f t="shared" si="15"/>
        <v>-1.8007817459418417E-15</v>
      </c>
      <c r="H144" s="69">
        <f t="shared" si="16"/>
        <v>12415.535885553298</v>
      </c>
      <c r="I144" s="69">
        <f t="shared" si="17"/>
        <v>12415.535885553301</v>
      </c>
      <c r="J144" s="70" t="str">
        <f t="shared" si="18"/>
        <v/>
      </c>
      <c r="K144" s="94"/>
      <c r="L144" s="93"/>
      <c r="Q144" s="68"/>
      <c r="R144" s="68"/>
    </row>
    <row r="145" spans="1:18" ht="15" x14ac:dyDescent="0.25">
      <c r="A145" s="68">
        <v>145</v>
      </c>
      <c r="B145" s="174">
        <f>IF(Traitement5!B145&gt;0,Traitement5!B145,)</f>
        <v>0.10521744319425014</v>
      </c>
      <c r="C145" s="3">
        <f>IF(AND(Traitement5!D145&lt;1000,Traitement5!D145&gt;0),Traitement5!D145,)</f>
        <v>0</v>
      </c>
      <c r="D145" s="68">
        <v>145</v>
      </c>
      <c r="E145" s="8">
        <f t="shared" si="13"/>
        <v>6.9445631255392326E-4</v>
      </c>
      <c r="F145" s="8">
        <f t="shared" si="14"/>
        <v>2.7937349557090085E-5</v>
      </c>
      <c r="G145" s="8">
        <f t="shared" si="15"/>
        <v>-1.5765166949675982E-15</v>
      </c>
      <c r="H145" s="69">
        <f t="shared" si="16"/>
        <v>12699.324780762676</v>
      </c>
      <c r="I145" s="69">
        <f t="shared" si="17"/>
        <v>12699.324780762601</v>
      </c>
      <c r="J145" s="70" t="str">
        <f t="shared" si="18"/>
        <v/>
      </c>
      <c r="K145" s="94"/>
      <c r="L145" s="93"/>
      <c r="Q145" s="68"/>
      <c r="R145" s="68"/>
    </row>
    <row r="146" spans="1:18" ht="15" x14ac:dyDescent="0.25">
      <c r="A146" s="68">
        <v>146</v>
      </c>
      <c r="B146" s="174">
        <f>IF(Traitement5!B146&gt;0,Traitement5!B146,)</f>
        <v>0.1038913679129565</v>
      </c>
      <c r="C146" s="3">
        <f>IF(AND(Traitement5!D146&lt;1000,Traitement5!D146&gt;0),Traitement5!D146,)</f>
        <v>0</v>
      </c>
      <c r="D146" s="68">
        <v>146</v>
      </c>
      <c r="E146" s="8">
        <f t="shared" si="13"/>
        <v>6.7903838563419805E-4</v>
      </c>
      <c r="F146" s="8">
        <f t="shared" si="14"/>
        <v>2.6770611450417106E-5</v>
      </c>
      <c r="G146" s="8">
        <f t="shared" si="15"/>
        <v>-1.3811174426335992E-15</v>
      </c>
      <c r="H146" s="69">
        <f t="shared" si="16"/>
        <v>12990.387835584334</v>
      </c>
      <c r="I146" s="69">
        <f t="shared" si="17"/>
        <v>12990.387835584279</v>
      </c>
      <c r="J146" s="70" t="str">
        <f t="shared" si="18"/>
        <v/>
      </c>
      <c r="K146" s="94"/>
      <c r="L146" s="93"/>
      <c r="Q146" s="68"/>
      <c r="R146" s="68"/>
    </row>
    <row r="147" spans="1:18" ht="15" x14ac:dyDescent="0.25">
      <c r="A147" s="68">
        <v>147</v>
      </c>
      <c r="B147" s="174">
        <f>IF(Traitement5!B147&gt;0,Traitement5!B147,)</f>
        <v>0.10256529263166266</v>
      </c>
      <c r="C147" s="3">
        <f>IF(AND(Traitement5!D147&lt;1000,Traitement5!D147&gt;0),Traitement5!D147,)</f>
        <v>0</v>
      </c>
      <c r="D147" s="68">
        <v>147</v>
      </c>
      <c r="E147" s="8">
        <f t="shared" si="13"/>
        <v>6.6391588023013981E-4</v>
      </c>
      <c r="F147" s="8">
        <f t="shared" si="14"/>
        <v>2.5652579322024069E-5</v>
      </c>
      <c r="G147" s="8">
        <f t="shared" si="15"/>
        <v>-1.2101430968413475E-15</v>
      </c>
      <c r="H147" s="69">
        <f t="shared" si="16"/>
        <v>13289.006344091322</v>
      </c>
      <c r="I147" s="69">
        <f t="shared" si="17"/>
        <v>13289.006344091347</v>
      </c>
      <c r="J147" s="70" t="str">
        <f t="shared" si="18"/>
        <v/>
      </c>
      <c r="K147" s="94"/>
      <c r="L147" s="93"/>
      <c r="Q147" s="68"/>
      <c r="R147" s="68"/>
    </row>
    <row r="148" spans="1:18" ht="15" x14ac:dyDescent="0.25">
      <c r="A148" s="68">
        <v>148</v>
      </c>
      <c r="B148" s="174">
        <f>IF(Traitement5!B148&gt;0,Traitement5!B148,)</f>
        <v>0.10123921735036902</v>
      </c>
      <c r="C148" s="3">
        <f>IF(AND(Traitement5!D148&lt;1000,Traitement5!D148&gt;0),Traitement5!D148,)</f>
        <v>0</v>
      </c>
      <c r="D148" s="68">
        <v>148</v>
      </c>
      <c r="E148" s="8">
        <f t="shared" si="13"/>
        <v>6.4908048040071553E-4</v>
      </c>
      <c r="F148" s="8">
        <f t="shared" si="14"/>
        <v>2.4581221564519316E-5</v>
      </c>
      <c r="G148" s="8">
        <f t="shared" si="15"/>
        <v>-1.0591527654923432E-15</v>
      </c>
      <c r="H148" s="69">
        <f t="shared" si="16"/>
        <v>13595.476370361877</v>
      </c>
      <c r="I148" s="69">
        <f t="shared" si="17"/>
        <v>13595.476370361779</v>
      </c>
      <c r="J148" s="70" t="str">
        <f t="shared" si="18"/>
        <v/>
      </c>
      <c r="K148" s="94"/>
      <c r="L148" s="93"/>
      <c r="Q148" s="68"/>
      <c r="R148" s="68"/>
    </row>
    <row r="149" spans="1:18" ht="15" x14ac:dyDescent="0.25">
      <c r="A149" s="68">
        <v>149</v>
      </c>
      <c r="B149" s="174">
        <f>IF(Traitement5!B149&gt;0,Traitement5!B149,)</f>
        <v>9.9979445833140002E-2</v>
      </c>
      <c r="C149" s="3">
        <f>IF(AND(Traitement5!D149&lt;1000,Traitement5!D149&gt;0),Traitement5!D149,)</f>
        <v>0</v>
      </c>
      <c r="D149" s="68">
        <v>149</v>
      </c>
      <c r="E149" s="8">
        <f t="shared" si="13"/>
        <v>6.3524548294875693E-4</v>
      </c>
      <c r="F149" s="8">
        <f t="shared" si="14"/>
        <v>2.3604889547465432E-5</v>
      </c>
      <c r="G149" s="8">
        <f t="shared" si="15"/>
        <v>-9.3480778673433821E-16</v>
      </c>
      <c r="H149" s="69">
        <f t="shared" si="16"/>
        <v>13894.179177935453</v>
      </c>
      <c r="I149" s="69">
        <f t="shared" si="17"/>
        <v>13894.179177935415</v>
      </c>
      <c r="J149" s="70" t="str">
        <f t="shared" si="18"/>
        <v/>
      </c>
      <c r="K149" s="94"/>
      <c r="L149" s="93"/>
      <c r="Q149" s="68"/>
      <c r="R149" s="68"/>
    </row>
    <row r="150" spans="1:18" ht="15" x14ac:dyDescent="0.25">
      <c r="A150" s="68">
        <v>150</v>
      </c>
      <c r="B150" s="174">
        <f>IF(Traitement5!B150&gt;0,Traitement5!B150,)</f>
        <v>9.8719674315910985E-2</v>
      </c>
      <c r="C150" s="3">
        <f>IF(AND(Traitement5!D150&lt;1000,Traitement5!D150&gt;0),Traitement5!D150,)</f>
        <v>0</v>
      </c>
      <c r="D150" s="68">
        <v>150</v>
      </c>
      <c r="E150" s="8">
        <f t="shared" si="13"/>
        <v>6.2165574352016084E-4</v>
      </c>
      <c r="F150" s="8">
        <f t="shared" si="14"/>
        <v>2.2667321940143284E-5</v>
      </c>
      <c r="G150" s="8">
        <f t="shared" si="15"/>
        <v>-8.2378548427183222E-16</v>
      </c>
      <c r="H150" s="69">
        <f t="shared" si="16"/>
        <v>14200.53063425194</v>
      </c>
      <c r="I150" s="69">
        <f t="shared" si="17"/>
        <v>14200.530634251765</v>
      </c>
      <c r="J150" s="70" t="str">
        <f t="shared" si="18"/>
        <v/>
      </c>
      <c r="K150" s="94"/>
      <c r="L150" s="93"/>
      <c r="Q150" s="68"/>
      <c r="R150" s="68"/>
    </row>
    <row r="151" spans="1:18" ht="15" x14ac:dyDescent="0.25">
      <c r="A151" s="68">
        <v>151</v>
      </c>
      <c r="B151" s="174">
        <f>IF(Traitement5!B151&gt;0,Traitement5!B151,)</f>
        <v>9.7393599034617154E-2</v>
      </c>
      <c r="C151" s="3">
        <f>IF(AND(Traitement5!D151&lt;1000,Traitement5!D151&gt;0),Traitement5!D151,)</f>
        <v>0</v>
      </c>
      <c r="D151" s="68">
        <v>151</v>
      </c>
      <c r="E151" s="8">
        <f t="shared" si="13"/>
        <v>6.0760868731651874E-4</v>
      </c>
      <c r="F151" s="8">
        <f t="shared" si="14"/>
        <v>2.1720597297635009E-5</v>
      </c>
      <c r="G151" s="8">
        <f t="shared" si="15"/>
        <v>-7.2164496600632572E-16</v>
      </c>
      <c r="H151" s="69">
        <f t="shared" si="16"/>
        <v>14531.594476213202</v>
      </c>
      <c r="I151" s="69">
        <f t="shared" si="17"/>
        <v>14531.594476213066</v>
      </c>
      <c r="J151" s="70" t="str">
        <f t="shared" si="18"/>
        <v/>
      </c>
      <c r="K151" s="94"/>
      <c r="L151" s="93"/>
      <c r="Q151" s="68"/>
      <c r="R151" s="68"/>
    </row>
    <row r="152" spans="1:18" ht="15" x14ac:dyDescent="0.25">
      <c r="A152" s="68">
        <v>152</v>
      </c>
      <c r="B152" s="174">
        <f>IF(Traitement5!B152&gt;0,Traitement5!B152,)</f>
        <v>9.6133827517388137E-2</v>
      </c>
      <c r="C152" s="3">
        <f>IF(AND(Traitement5!D152&lt;1000,Traitement5!D152&gt;0),Traitement5!D152,)</f>
        <v>0</v>
      </c>
      <c r="D152" s="68">
        <v>152</v>
      </c>
      <c r="E152" s="8">
        <f t="shared" si="13"/>
        <v>5.9450257437891618E-4</v>
      </c>
      <c r="F152" s="8">
        <f t="shared" si="14"/>
        <v>2.0857847175099011E-5</v>
      </c>
      <c r="G152" s="8">
        <f t="shared" si="15"/>
        <v>-6.350475700855693E-16</v>
      </c>
      <c r="H152" s="69">
        <f t="shared" si="16"/>
        <v>14854.590032572789</v>
      </c>
      <c r="I152" s="69">
        <f t="shared" si="17"/>
        <v>14854.590032572758</v>
      </c>
      <c r="J152" s="70" t="str">
        <f t="shared" si="18"/>
        <v/>
      </c>
      <c r="K152" s="94"/>
      <c r="L152" s="93"/>
      <c r="Q152" s="68"/>
      <c r="R152" s="68"/>
    </row>
    <row r="153" spans="1:18" ht="15" x14ac:dyDescent="0.25">
      <c r="A153" s="68">
        <v>153</v>
      </c>
      <c r="B153" s="174">
        <f>IF(Traitement5!B153&gt;0,Traitement5!B153,)</f>
        <v>9.4940359764223742E-2</v>
      </c>
      <c r="C153" s="3">
        <f>IF(AND(Traitement5!D153&lt;1000,Traitement5!D153&gt;0),Traitement5!D153,)</f>
        <v>0</v>
      </c>
      <c r="D153" s="68">
        <v>153</v>
      </c>
      <c r="E153" s="8">
        <f t="shared" si="13"/>
        <v>5.8229519778178751E-4</v>
      </c>
      <c r="F153" s="8">
        <f t="shared" si="14"/>
        <v>2.0072127787596521E-5</v>
      </c>
      <c r="G153" s="8">
        <f t="shared" si="15"/>
        <v>-5.6399329650956365E-16</v>
      </c>
      <c r="H153" s="69">
        <f t="shared" si="16"/>
        <v>15168.514922292616</v>
      </c>
      <c r="I153" s="69">
        <f t="shared" si="17"/>
        <v>15168.514922292537</v>
      </c>
      <c r="J153" s="70" t="str">
        <f t="shared" si="18"/>
        <v/>
      </c>
      <c r="K153" s="94"/>
      <c r="L153" s="93"/>
      <c r="Q153" s="68"/>
      <c r="R153" s="68"/>
    </row>
    <row r="154" spans="1:18" ht="15" x14ac:dyDescent="0.25">
      <c r="A154" s="68">
        <v>154</v>
      </c>
      <c r="B154" s="174">
        <f>IF(Traitement5!B154&gt;0,Traitement5!B154,)</f>
        <v>9.3680588246994725E-2</v>
      </c>
      <c r="C154" s="3">
        <f>IF(AND(Traitement5!D154&lt;1000,Traitement5!D154&gt;0),Traitement5!D154,)</f>
        <v>0</v>
      </c>
      <c r="D154" s="68">
        <v>154</v>
      </c>
      <c r="E154" s="8">
        <f t="shared" si="13"/>
        <v>5.6962466937175715E-4</v>
      </c>
      <c r="F154" s="8">
        <f t="shared" si="14"/>
        <v>1.9274835173440966E-5</v>
      </c>
      <c r="G154" s="8">
        <f t="shared" si="15"/>
        <v>-4.9737991503205775E-16</v>
      </c>
      <c r="H154" s="69">
        <f t="shared" si="16"/>
        <v>15508.580821768519</v>
      </c>
      <c r="I154" s="69">
        <f t="shared" si="17"/>
        <v>15508.580821768533</v>
      </c>
      <c r="J154" s="70" t="str">
        <f t="shared" si="18"/>
        <v/>
      </c>
      <c r="K154" s="94"/>
      <c r="L154" s="93"/>
      <c r="Q154" s="68"/>
      <c r="R154" s="68"/>
    </row>
    <row r="155" spans="1:18" ht="15" x14ac:dyDescent="0.25">
      <c r="A155" s="68">
        <v>155</v>
      </c>
      <c r="B155" s="174">
        <f>IF(Traitement5!B155&gt;0,Traitement5!B155,)</f>
        <v>9.2487120493830524E-2</v>
      </c>
      <c r="C155" s="3">
        <f>IF(AND(Traitement5!D155&lt;1000,Traitement5!D155&gt;0),Traitement5!D155,)</f>
        <v>0</v>
      </c>
      <c r="D155" s="68">
        <v>155</v>
      </c>
      <c r="E155" s="8">
        <f t="shared" si="13"/>
        <v>5.5781976581004145E-4</v>
      </c>
      <c r="F155" s="8">
        <f t="shared" si="14"/>
        <v>1.854873037524396E-5</v>
      </c>
      <c r="G155" s="8">
        <f t="shared" si="15"/>
        <v>-4.4186876380080254E-16</v>
      </c>
      <c r="H155" s="69">
        <f t="shared" si="16"/>
        <v>15839.315786857984</v>
      </c>
      <c r="I155" s="69">
        <f t="shared" si="17"/>
        <v>15839.315786858062</v>
      </c>
      <c r="J155" s="70" t="str">
        <f t="shared" si="18"/>
        <v/>
      </c>
      <c r="K155" s="94"/>
      <c r="L155" s="93"/>
      <c r="Q155" s="68"/>
      <c r="R155" s="68"/>
    </row>
    <row r="156" spans="1:18" ht="15" x14ac:dyDescent="0.25">
      <c r="A156" s="68">
        <v>156</v>
      </c>
      <c r="B156" s="174">
        <f>IF(Traitement5!B156&gt;0,Traitement5!B156,)</f>
        <v>9.1293652740666129E-2</v>
      </c>
      <c r="C156" s="3">
        <f>IF(AND(Traitement5!D156&lt;1000,Traitement5!D156&gt;0),Traitement5!D156,)</f>
        <v>0</v>
      </c>
      <c r="D156" s="68">
        <v>156</v>
      </c>
      <c r="E156" s="8">
        <f t="shared" si="13"/>
        <v>5.4620356976857465E-4</v>
      </c>
      <c r="F156" s="8">
        <f t="shared" si="14"/>
        <v>1.7849970908097539E-5</v>
      </c>
      <c r="G156" s="8">
        <f t="shared" si="15"/>
        <v>-3.9079850466804746E-16</v>
      </c>
      <c r="H156" s="69">
        <f t="shared" si="16"/>
        <v>16178.718926386249</v>
      </c>
      <c r="I156" s="69">
        <f t="shared" si="17"/>
        <v>16178.718926386151</v>
      </c>
      <c r="J156" s="70" t="str">
        <f t="shared" si="18"/>
        <v/>
      </c>
      <c r="K156" s="94"/>
      <c r="L156" s="93"/>
      <c r="Q156" s="68"/>
      <c r="R156" s="68"/>
    </row>
    <row r="157" spans="1:18" ht="15" x14ac:dyDescent="0.25">
      <c r="A157" s="68">
        <v>157</v>
      </c>
      <c r="B157" s="174">
        <f>IF(Traitement5!B157&gt;0,Traitement5!B157,)</f>
        <v>9.0100184987501733E-2</v>
      </c>
      <c r="C157" s="3">
        <f>IF(AND(Traitement5!D157&lt;1000,Traitement5!D157&gt;0),Traitement5!D157,)</f>
        <v>0</v>
      </c>
      <c r="D157" s="68">
        <v>157</v>
      </c>
      <c r="E157" s="8">
        <f t="shared" si="13"/>
        <v>5.3477163533269256E-4</v>
      </c>
      <c r="F157" s="8">
        <f t="shared" si="14"/>
        <v>1.7177527519055908E-5</v>
      </c>
      <c r="G157" s="8">
        <f t="shared" si="15"/>
        <v>-3.486100297322931E-16</v>
      </c>
      <c r="H157" s="69">
        <f t="shared" si="16"/>
        <v>16527.134198010066</v>
      </c>
      <c r="I157" s="69">
        <f t="shared" si="17"/>
        <v>16527.134198010233</v>
      </c>
      <c r="J157" s="70" t="str">
        <f t="shared" si="18"/>
        <v/>
      </c>
      <c r="K157" s="94"/>
      <c r="L157" s="93"/>
      <c r="Q157" s="68"/>
      <c r="R157" s="68"/>
    </row>
    <row r="158" spans="1:18" ht="15" x14ac:dyDescent="0.25">
      <c r="A158" s="68">
        <v>158</v>
      </c>
      <c r="B158" s="174">
        <f>IF(Traitement5!B158&gt;0,Traitement5!B158,)</f>
        <v>8.8973020998402153E-2</v>
      </c>
      <c r="C158" s="3">
        <f>IF(AND(Traitement5!D158&lt;1000,Traitement5!D158&gt;0),Traitement5!D158,)</f>
        <v>0</v>
      </c>
      <c r="D158" s="68">
        <v>158</v>
      </c>
      <c r="E158" s="8">
        <f t="shared" si="13"/>
        <v>5.2414011451876186E-4</v>
      </c>
      <c r="F158" s="8">
        <f t="shared" si="14"/>
        <v>1.6565712614209586E-5</v>
      </c>
      <c r="G158" s="8">
        <f t="shared" si="15"/>
        <v>-3.1086244689503898E-16</v>
      </c>
      <c r="H158" s="69">
        <f t="shared" si="16"/>
        <v>16864.794485790739</v>
      </c>
      <c r="I158" s="69">
        <f t="shared" si="17"/>
        <v>16864.79448579083</v>
      </c>
      <c r="J158" s="70" t="str">
        <f t="shared" si="18"/>
        <v/>
      </c>
      <c r="K158" s="94"/>
      <c r="L158" s="93"/>
      <c r="Q158" s="68"/>
      <c r="R158" s="68"/>
    </row>
    <row r="159" spans="1:18" ht="15" x14ac:dyDescent="0.25">
      <c r="A159" s="68">
        <v>159</v>
      </c>
      <c r="B159" s="174">
        <f>IF(Traitement5!B159&gt;0,Traitement5!B159,)</f>
        <v>8.7845857009302392E-2</v>
      </c>
      <c r="C159" s="3">
        <f>IF(AND(Traitement5!D159&lt;1000,Traitement5!D159&gt;0),Traitement5!D159,)</f>
        <v>0</v>
      </c>
      <c r="D159" s="68">
        <v>159</v>
      </c>
      <c r="E159" s="8">
        <f t="shared" si="13"/>
        <v>5.1366558474232049E-4</v>
      </c>
      <c r="F159" s="8">
        <f t="shared" si="14"/>
        <v>1.5975683222721923E-5</v>
      </c>
      <c r="G159" s="8">
        <f t="shared" si="15"/>
        <v>-2.7755575615628529E-16</v>
      </c>
      <c r="H159" s="69">
        <f t="shared" si="16"/>
        <v>17211.137970977517</v>
      </c>
      <c r="I159" s="69">
        <f t="shared" si="17"/>
        <v>17211.137970977798</v>
      </c>
      <c r="J159" s="70" t="str">
        <f t="shared" si="18"/>
        <v/>
      </c>
      <c r="K159" s="94"/>
      <c r="L159" s="93"/>
      <c r="Q159" s="68"/>
      <c r="R159" s="68"/>
    </row>
    <row r="160" spans="1:18" ht="15" x14ac:dyDescent="0.25">
      <c r="A160" s="68">
        <v>160</v>
      </c>
      <c r="B160" s="174">
        <f>IF(Traitement5!B160&gt;0,Traitement5!B160,)</f>
        <v>8.6718693020202811E-2</v>
      </c>
      <c r="C160" s="3">
        <f>IF(AND(Traitement5!D160&lt;1000,Traitement5!D160&gt;0),Traitement5!D160,)</f>
        <v>0</v>
      </c>
      <c r="D160" s="68">
        <v>160</v>
      </c>
      <c r="E160" s="8">
        <f t="shared" si="13"/>
        <v>5.0334462583818962E-4</v>
      </c>
      <c r="F160" s="8">
        <f t="shared" si="14"/>
        <v>1.540666399760924E-5</v>
      </c>
      <c r="G160" s="8">
        <f t="shared" si="15"/>
        <v>-2.4868995751603198E-16</v>
      </c>
      <c r="H160" s="69">
        <f t="shared" si="16"/>
        <v>17566.502846082334</v>
      </c>
      <c r="I160" s="69">
        <f t="shared" si="17"/>
        <v>17566.502846082098</v>
      </c>
      <c r="J160" s="70" t="str">
        <f t="shared" si="18"/>
        <v/>
      </c>
      <c r="K160" s="94"/>
      <c r="L160" s="93"/>
      <c r="Q160" s="68"/>
      <c r="R160" s="68"/>
    </row>
    <row r="161" spans="1:18" ht="15" x14ac:dyDescent="0.25">
      <c r="A161" s="68">
        <v>161</v>
      </c>
      <c r="B161" s="174">
        <f>IF(Traitement5!B161&gt;0,Traitement5!B161,)</f>
        <v>8.5591529031103036E-2</v>
      </c>
      <c r="C161" s="3">
        <f>IF(AND(Traitement5!D161&lt;1000,Traitement5!D161&gt;0),Traitement5!D161,)</f>
        <v>0</v>
      </c>
      <c r="D161" s="68">
        <v>161</v>
      </c>
      <c r="E161" s="8">
        <f t="shared" si="13"/>
        <v>4.931739153635345E-4</v>
      </c>
      <c r="F161" s="8">
        <f t="shared" si="14"/>
        <v>1.4857907159087966E-5</v>
      </c>
      <c r="G161" s="8">
        <f t="shared" si="15"/>
        <v>-2.2204460492502884E-16</v>
      </c>
      <c r="H161" s="69">
        <f t="shared" si="16"/>
        <v>17931.245129924075</v>
      </c>
      <c r="I161" s="69">
        <f t="shared" si="17"/>
        <v>17931.245129924286</v>
      </c>
      <c r="J161" s="70" t="str">
        <f t="shared" si="18"/>
        <v/>
      </c>
      <c r="K161" s="94"/>
      <c r="L161" s="93"/>
      <c r="Q161" s="68"/>
      <c r="R161" s="68"/>
    </row>
    <row r="162" spans="1:18" ht="15" x14ac:dyDescent="0.25">
      <c r="A162" s="68">
        <v>162</v>
      </c>
      <c r="B162" s="174">
        <f>IF(Traitement5!B162&gt;0,Traitement5!B162,)</f>
        <v>8.446436504200347E-2</v>
      </c>
      <c r="C162" s="3">
        <f>IF(AND(Traitement5!D162&lt;1000,Traitement5!D162&gt;0),Traitement5!D162,)</f>
        <v>0</v>
      </c>
      <c r="D162" s="68">
        <v>162</v>
      </c>
      <c r="E162" s="8">
        <f t="shared" si="13"/>
        <v>4.8315022516498551E-4</v>
      </c>
      <c r="F162" s="8">
        <f t="shared" si="14"/>
        <v>1.4328691516372487E-5</v>
      </c>
      <c r="G162" s="8">
        <f t="shared" si="15"/>
        <v>-1.9761969838327592E-16</v>
      </c>
      <c r="H162" s="69">
        <f t="shared" si="16"/>
        <v>18305.7398566642</v>
      </c>
      <c r="I162" s="69">
        <f t="shared" si="17"/>
        <v>18305.739856664226</v>
      </c>
      <c r="J162" s="70" t="str">
        <f t="shared" si="18"/>
        <v/>
      </c>
      <c r="K162" s="94"/>
      <c r="L162" s="93"/>
      <c r="Q162" s="68"/>
      <c r="R162" s="68"/>
    </row>
    <row r="163" spans="1:18" ht="15" x14ac:dyDescent="0.25">
      <c r="A163" s="68">
        <v>163</v>
      </c>
      <c r="B163" s="174">
        <f>IF(Traitement5!B163&gt;0,Traitement5!B163,)</f>
        <v>8.340350481696851E-2</v>
      </c>
      <c r="C163" s="3">
        <f>IF(AND(Traitement5!D163&lt;1000,Traitement5!D163&gt;0),Traitement5!D163,)</f>
        <v>0</v>
      </c>
      <c r="D163" s="68">
        <v>163</v>
      </c>
      <c r="E163" s="8">
        <f t="shared" si="13"/>
        <v>4.7384765531233164E-4</v>
      </c>
      <c r="F163" s="8">
        <f t="shared" si="14"/>
        <v>1.3847833739477183E-5</v>
      </c>
      <c r="G163" s="8">
        <f t="shared" si="15"/>
        <v>-1.7763568394002348E-16</v>
      </c>
      <c r="H163" s="69">
        <f t="shared" si="16"/>
        <v>18667.468061602725</v>
      </c>
      <c r="I163" s="69">
        <f t="shared" si="17"/>
        <v>18667.468061602765</v>
      </c>
      <c r="J163" s="70" t="str">
        <f t="shared" si="18"/>
        <v/>
      </c>
      <c r="K163" s="94"/>
      <c r="L163" s="93"/>
      <c r="Q163" s="68"/>
      <c r="R163" s="68"/>
    </row>
    <row r="164" spans="1:18" ht="15" x14ac:dyDescent="0.25">
      <c r="A164" s="68">
        <v>164</v>
      </c>
      <c r="B164" s="174">
        <f>IF(Traitement5!B164&gt;0,Traitement5!B164,)</f>
        <v>8.2342644591933564E-2</v>
      </c>
      <c r="C164" s="3">
        <f>IF(AND(Traitement5!D164&lt;1000,Traitement5!D164&gt;0),Traitement5!D164,)</f>
        <v>0</v>
      </c>
      <c r="D164" s="68">
        <v>164</v>
      </c>
      <c r="E164" s="8">
        <f t="shared" si="13"/>
        <v>4.646699939680754E-4</v>
      </c>
      <c r="F164" s="8">
        <f t="shared" si="14"/>
        <v>1.338310963450873E-5</v>
      </c>
      <c r="G164" s="8">
        <f t="shared" si="15"/>
        <v>-1.5987211554602128E-16</v>
      </c>
      <c r="H164" s="69">
        <f t="shared" si="16"/>
        <v>19038.532230036548</v>
      </c>
      <c r="I164" s="69">
        <f t="shared" si="17"/>
        <v>19038.532230036417</v>
      </c>
      <c r="J164" s="70" t="str">
        <f t="shared" si="18"/>
        <v/>
      </c>
      <c r="K164" s="94"/>
      <c r="L164" s="93"/>
      <c r="Q164" s="68"/>
      <c r="R164" s="68"/>
    </row>
    <row r="165" spans="1:18" ht="15" x14ac:dyDescent="0.25">
      <c r="A165" s="68">
        <v>165</v>
      </c>
      <c r="B165" s="174">
        <f>IF(Traitement5!B165&gt;0,Traitement5!B165,)</f>
        <v>8.1281784366898605E-2</v>
      </c>
      <c r="C165" s="3">
        <f>IF(AND(Traitement5!D165&lt;1000,Traitement5!D165&gt;0),Traitement5!D165,)</f>
        <v>0</v>
      </c>
      <c r="D165" s="68">
        <v>165</v>
      </c>
      <c r="E165" s="8">
        <f t="shared" si="13"/>
        <v>4.5561476350861052E-4</v>
      </c>
      <c r="F165" s="8">
        <f t="shared" si="14"/>
        <v>1.2933978116092377E-5</v>
      </c>
      <c r="G165" s="8">
        <f t="shared" si="15"/>
        <v>-1.4432899320126932E-16</v>
      </c>
      <c r="H165" s="69">
        <f t="shared" si="16"/>
        <v>19419.297602823837</v>
      </c>
      <c r="I165" s="69">
        <f t="shared" si="17"/>
        <v>19419.297602823517</v>
      </c>
      <c r="J165" s="70" t="str">
        <f t="shared" si="18"/>
        <v/>
      </c>
      <c r="K165" s="94"/>
      <c r="L165" s="93"/>
      <c r="Q165" s="68"/>
      <c r="R165" s="68"/>
    </row>
    <row r="166" spans="1:18" ht="15" x14ac:dyDescent="0.25">
      <c r="A166" s="68">
        <v>166</v>
      </c>
      <c r="B166" s="174">
        <f>IF(Traitement5!B166&gt;0,Traitement5!B166,)</f>
        <v>8.028722790592828E-2</v>
      </c>
      <c r="C166" s="3">
        <f>IF(AND(Traitement5!D166&lt;1000,Traitement5!D166&gt;0),Traitement5!D166,)</f>
        <v>0</v>
      </c>
      <c r="D166" s="68">
        <v>166</v>
      </c>
      <c r="E166" s="8">
        <f t="shared" si="13"/>
        <v>4.4723453027593896E-4</v>
      </c>
      <c r="F166" s="8">
        <f t="shared" si="14"/>
        <v>1.2526613254656959E-5</v>
      </c>
      <c r="G166" s="8">
        <f t="shared" si="15"/>
        <v>-1.3100631690576763E-16</v>
      </c>
      <c r="H166" s="69">
        <f t="shared" si="16"/>
        <v>19785.417511856529</v>
      </c>
      <c r="I166" s="69">
        <f t="shared" si="17"/>
        <v>19785.417511856402</v>
      </c>
      <c r="J166" s="70" t="str">
        <f t="shared" si="18"/>
        <v/>
      </c>
      <c r="K166" s="94"/>
      <c r="L166" s="93"/>
      <c r="Q166" s="68"/>
      <c r="R166" s="68"/>
    </row>
    <row r="167" spans="1:18" ht="15" x14ac:dyDescent="0.25">
      <c r="A167" s="68">
        <v>167</v>
      </c>
      <c r="B167" s="174">
        <f>IF(Traitement5!B167&gt;0,Traitement5!B167,)</f>
        <v>7.9292671444957954E-2</v>
      </c>
      <c r="C167" s="3">
        <f>IF(AND(Traitement5!D167&lt;1000,Traitement5!D167&gt;0),Traitement5!D167,)</f>
        <v>0</v>
      </c>
      <c r="D167" s="68">
        <v>167</v>
      </c>
      <c r="E167" s="8">
        <f t="shared" si="13"/>
        <v>4.3895784247298397E-4</v>
      </c>
      <c r="F167" s="8">
        <f t="shared" si="14"/>
        <v>1.2132076135244132E-5</v>
      </c>
      <c r="G167" s="8">
        <f t="shared" si="15"/>
        <v>-1.1768364061026591E-16</v>
      </c>
      <c r="H167" s="69">
        <f t="shared" si="16"/>
        <v>20160.734990078759</v>
      </c>
      <c r="I167" s="69">
        <f t="shared" si="17"/>
        <v>20160.734990078814</v>
      </c>
      <c r="J167" s="70" t="str">
        <f t="shared" si="18"/>
        <v/>
      </c>
      <c r="K167" s="94"/>
      <c r="L167" s="93"/>
      <c r="Q167" s="68"/>
      <c r="R167" s="68"/>
    </row>
    <row r="168" spans="1:18" ht="15" x14ac:dyDescent="0.25">
      <c r="A168" s="68">
        <v>168</v>
      </c>
      <c r="B168" s="174">
        <f>IF(Traitement5!B168&gt;0,Traitement5!B168,)</f>
        <v>7.8298114983987629E-2</v>
      </c>
      <c r="C168" s="3">
        <f>IF(AND(Traitement5!D168&lt;1000,Traitement5!D168&gt;0),Traitement5!D168,)</f>
        <v>0</v>
      </c>
      <c r="D168" s="68">
        <v>168</v>
      </c>
      <c r="E168" s="8">
        <f t="shared" si="13"/>
        <v>4.3078280850027129E-4</v>
      </c>
      <c r="F168" s="8">
        <f t="shared" si="14"/>
        <v>1.1749962973119316E-5</v>
      </c>
      <c r="G168" s="8">
        <f t="shared" si="15"/>
        <v>-1.0658141036401446E-16</v>
      </c>
      <c r="H168" s="69">
        <f t="shared" si="16"/>
        <v>20545.600280879316</v>
      </c>
      <c r="I168" s="69">
        <f t="shared" si="17"/>
        <v>20545.600280879386</v>
      </c>
      <c r="J168" s="70" t="str">
        <f t="shared" si="18"/>
        <v/>
      </c>
      <c r="K168" s="94"/>
      <c r="L168" s="93"/>
      <c r="Q168" s="68"/>
      <c r="R168" s="68"/>
    </row>
    <row r="169" spans="1:18" ht="15" x14ac:dyDescent="0.25">
      <c r="A169" s="68">
        <v>169</v>
      </c>
      <c r="B169" s="174">
        <f>IF(Traitement5!B169&gt;0,Traitement5!B169,)</f>
        <v>7.7303558523017304E-2</v>
      </c>
      <c r="C169" s="3">
        <f>IF(AND(Traitement5!D169&lt;1000,Traitement5!D169&gt;0),Traitement5!D169,)</f>
        <v>0</v>
      </c>
      <c r="D169" s="68">
        <v>169</v>
      </c>
      <c r="E169" s="8">
        <f t="shared" si="13"/>
        <v>4.2270758217542725E-4</v>
      </c>
      <c r="F169" s="8">
        <f t="shared" si="14"/>
        <v>1.1379882684040698E-5</v>
      </c>
      <c r="G169" s="8">
        <f t="shared" si="15"/>
        <v>-9.7699626167013308E-17</v>
      </c>
      <c r="H169" s="69">
        <f t="shared" si="16"/>
        <v>20940.381657943639</v>
      </c>
      <c r="I169" s="69">
        <f t="shared" si="17"/>
        <v>20940.381657943926</v>
      </c>
      <c r="J169" s="70" t="str">
        <f t="shared" si="18"/>
        <v/>
      </c>
      <c r="K169" s="94"/>
      <c r="L169" s="93"/>
      <c r="Q169" s="68"/>
      <c r="R169" s="68"/>
    </row>
    <row r="170" spans="1:18" ht="15" x14ac:dyDescent="0.25">
      <c r="A170" s="68">
        <v>170</v>
      </c>
      <c r="B170" s="174">
        <f>IF(Traitement5!B170&gt;0,Traitement5!B170,)</f>
        <v>7.6375305826111781E-2</v>
      </c>
      <c r="C170" s="3">
        <f>IF(AND(Traitement5!D170&lt;1000,Traitement5!D170&gt;0),Traitement5!D170,)</f>
        <v>0</v>
      </c>
      <c r="D170" s="68">
        <v>170</v>
      </c>
      <c r="E170" s="8">
        <f t="shared" si="13"/>
        <v>4.1525916254572803E-4</v>
      </c>
      <c r="F170" s="8">
        <f t="shared" si="14"/>
        <v>1.1044996411576837E-5</v>
      </c>
      <c r="G170" s="8">
        <f t="shared" si="15"/>
        <v>-8.8817841970012134E-17</v>
      </c>
      <c r="H170" s="69">
        <f t="shared" si="16"/>
        <v>21318.132316340532</v>
      </c>
      <c r="I170" s="69">
        <f t="shared" si="17"/>
        <v>21318.132316340521</v>
      </c>
      <c r="J170" s="70" t="str">
        <f t="shared" si="18"/>
        <v/>
      </c>
      <c r="K170" s="94"/>
      <c r="L170" s="93"/>
      <c r="Q170" s="68"/>
      <c r="R170" s="68"/>
    </row>
    <row r="171" spans="1:18" ht="15" x14ac:dyDescent="0.25">
      <c r="A171" s="68">
        <v>171</v>
      </c>
      <c r="B171" s="174">
        <f>IF(Traitement5!B171&gt;0,Traitement5!B171,)</f>
        <v>7.544705312920609E-2</v>
      </c>
      <c r="C171" s="3">
        <f>IF(AND(Traitement5!D171&lt;1000,Traitement5!D171&gt;0),Traitement5!D171,)</f>
        <v>0</v>
      </c>
      <c r="D171" s="68">
        <v>171</v>
      </c>
      <c r="E171" s="8">
        <f t="shared" si="13"/>
        <v>4.078946847015652E-4</v>
      </c>
      <c r="F171" s="8">
        <f t="shared" si="14"/>
        <v>1.0719963445439603E-5</v>
      </c>
      <c r="G171" s="8">
        <f t="shared" si="15"/>
        <v>-7.993605777301096E-17</v>
      </c>
      <c r="H171" s="69">
        <f t="shared" si="16"/>
        <v>21705.189422961023</v>
      </c>
      <c r="I171" s="69">
        <f t="shared" si="17"/>
        <v>21705.189422961255</v>
      </c>
      <c r="J171" s="70" t="str">
        <f t="shared" si="18"/>
        <v/>
      </c>
      <c r="K171" s="94"/>
      <c r="L171" s="93"/>
      <c r="Q171" s="68"/>
      <c r="R171" s="68"/>
    </row>
    <row r="172" spans="1:18" ht="15" x14ac:dyDescent="0.25">
      <c r="A172" s="68">
        <v>172</v>
      </c>
      <c r="B172" s="174">
        <f>IF(Traitement5!B172&gt;0,Traitement5!B172,)</f>
        <v>7.4518800432300566E-2</v>
      </c>
      <c r="C172" s="3">
        <f>IF(AND(Traitement5!D172&lt;1000,Traitement5!D172&gt;0),Traitement5!D172,)</f>
        <v>0</v>
      </c>
      <c r="D172" s="68">
        <v>172</v>
      </c>
      <c r="E172" s="8">
        <f t="shared" si="13"/>
        <v>4.006127486872596E-4</v>
      </c>
      <c r="F172" s="8">
        <f t="shared" si="14"/>
        <v>1.0404493971924934E-5</v>
      </c>
      <c r="G172" s="8">
        <f t="shared" si="15"/>
        <v>-7.3274719625260064E-17</v>
      </c>
      <c r="H172" s="69">
        <f t="shared" si="16"/>
        <v>22101.900568813377</v>
      </c>
      <c r="I172" s="69">
        <f t="shared" si="17"/>
        <v>22101.900568813271</v>
      </c>
      <c r="J172" s="70" t="str">
        <f t="shared" si="18"/>
        <v/>
      </c>
      <c r="K172" s="94"/>
      <c r="L172" s="93"/>
      <c r="Q172" s="68"/>
      <c r="R172" s="68"/>
    </row>
    <row r="173" spans="1:18" ht="15" x14ac:dyDescent="0.25">
      <c r="A173" s="68">
        <v>173</v>
      </c>
      <c r="B173" s="174">
        <f>IF(Traitement5!B173&gt;0,Traitement5!B173,)</f>
        <v>7.3656851499459677E-2</v>
      </c>
      <c r="C173" s="3">
        <f>IF(AND(Traitement5!D173&lt;1000,Traitement5!D173&gt;0),Traitement5!D173,)</f>
        <v>0</v>
      </c>
      <c r="D173" s="68">
        <v>173</v>
      </c>
      <c r="E173" s="8">
        <f t="shared" si="13"/>
        <v>3.9392366227972153E-4</v>
      </c>
      <c r="F173" s="8">
        <f t="shared" si="14"/>
        <v>1.0119875254696757E-5</v>
      </c>
      <c r="G173" s="8">
        <f t="shared" si="15"/>
        <v>-6.6613381477509168E-17</v>
      </c>
      <c r="H173" s="69">
        <f t="shared" si="16"/>
        <v>22479.238381069408</v>
      </c>
      <c r="I173" s="69">
        <f t="shared" si="17"/>
        <v>22479.238381069183</v>
      </c>
      <c r="J173" s="70" t="str">
        <f t="shared" si="18"/>
        <v/>
      </c>
      <c r="K173" s="94"/>
      <c r="L173" s="93"/>
      <c r="Q173" s="68"/>
      <c r="R173" s="68"/>
    </row>
    <row r="174" spans="1:18" ht="15" x14ac:dyDescent="0.25">
      <c r="A174" s="68">
        <v>174</v>
      </c>
      <c r="B174" s="174">
        <f>IF(Traitement5!B174&gt;0,Traitement5!B174,)</f>
        <v>7.2728598802553987E-2</v>
      </c>
      <c r="C174" s="3">
        <f>IF(AND(Traitement5!D174&lt;1000,Traitement5!D174&gt;0),Traitement5!D174,)</f>
        <v>0</v>
      </c>
      <c r="D174" s="68">
        <v>174</v>
      </c>
      <c r="E174" s="8">
        <f t="shared" si="13"/>
        <v>3.86797073502268E-4</v>
      </c>
      <c r="F174" s="8">
        <f t="shared" si="14"/>
        <v>9.8220625191226661E-6</v>
      </c>
      <c r="G174" s="8">
        <f t="shared" si="15"/>
        <v>-6.2172489379008575E-17</v>
      </c>
      <c r="H174" s="69">
        <f t="shared" si="16"/>
        <v>22895.615453048267</v>
      </c>
      <c r="I174" s="69">
        <f t="shared" si="17"/>
        <v>22895.615453048387</v>
      </c>
      <c r="J174" s="70" t="str">
        <f t="shared" si="18"/>
        <v/>
      </c>
      <c r="K174" s="94"/>
      <c r="L174" s="93"/>
      <c r="Q174" s="68"/>
      <c r="R174" s="68"/>
    </row>
    <row r="175" spans="1:18" ht="15" x14ac:dyDescent="0.25">
      <c r="A175" s="68">
        <v>175</v>
      </c>
      <c r="B175" s="174">
        <f>IF(Traitement5!B175&gt;0,Traitement5!B175,)</f>
        <v>7.1866649869713098E-2</v>
      </c>
      <c r="C175" s="3">
        <f>IF(AND(Traitement5!D175&lt;1000,Traitement5!D175&gt;0),Traitement5!D175,)</f>
        <v>0</v>
      </c>
      <c r="D175" s="68">
        <v>175</v>
      </c>
      <c r="E175" s="8">
        <f t="shared" si="13"/>
        <v>3.8024994735669226E-4</v>
      </c>
      <c r="F175" s="8">
        <f t="shared" si="14"/>
        <v>9.5533739768850312E-6</v>
      </c>
      <c r="G175" s="8">
        <f t="shared" si="15"/>
        <v>-5.5511151231257667E-17</v>
      </c>
      <c r="H175" s="69">
        <f t="shared" si="16"/>
        <v>23291.892321363302</v>
      </c>
      <c r="I175" s="69">
        <f t="shared" si="17"/>
        <v>23291.892321362935</v>
      </c>
      <c r="J175" s="70" t="str">
        <f t="shared" si="18"/>
        <v/>
      </c>
      <c r="K175" s="94"/>
      <c r="L175" s="93"/>
      <c r="Q175" s="68"/>
      <c r="R175" s="68"/>
    </row>
    <row r="176" spans="1:18" ht="15" x14ac:dyDescent="0.25">
      <c r="A176" s="68">
        <v>176</v>
      </c>
      <c r="B176" s="174">
        <f>IF(Traitement5!B176&gt;0,Traitement5!B176,)</f>
        <v>7.1004700936872209E-2</v>
      </c>
      <c r="C176" s="3">
        <f>IF(AND(Traitement5!D176&lt;1000,Traitement5!D176&gt;0),Traitement5!D176,)</f>
        <v>0</v>
      </c>
      <c r="D176" s="68">
        <v>176</v>
      </c>
      <c r="E176" s="8">
        <f t="shared" si="13"/>
        <v>3.7376957801089905E-4</v>
      </c>
      <c r="F176" s="8">
        <f t="shared" si="14"/>
        <v>9.292034475455314E-6</v>
      </c>
      <c r="G176" s="8">
        <f t="shared" si="15"/>
        <v>-5.1070259132757067E-17</v>
      </c>
      <c r="H176" s="69">
        <f t="shared" si="16"/>
        <v>23697.799752145751</v>
      </c>
      <c r="I176" s="69">
        <f t="shared" si="17"/>
        <v>23697.799752145907</v>
      </c>
      <c r="J176" s="70" t="str">
        <f t="shared" si="18"/>
        <v/>
      </c>
      <c r="K176" s="94"/>
      <c r="L176" s="93"/>
      <c r="Q176" s="68"/>
      <c r="R176" s="68"/>
    </row>
    <row r="177" spans="1:18" ht="15" x14ac:dyDescent="0.25">
      <c r="A177" s="68">
        <v>177</v>
      </c>
      <c r="B177" s="174">
        <f>IF(Traitement5!B177&gt;0,Traitement5!B177,)</f>
        <v>7.014275200403132E-2</v>
      </c>
      <c r="C177" s="3">
        <f>IF(AND(Traitement5!D177&lt;1000,Traitement5!D177&gt;0),Traitement5!D177,)</f>
        <v>0</v>
      </c>
      <c r="D177" s="68">
        <v>177</v>
      </c>
      <c r="E177" s="8">
        <f t="shared" si="13"/>
        <v>3.6735495720946476E-4</v>
      </c>
      <c r="F177" s="8">
        <f t="shared" si="14"/>
        <v>9.0378430666800169E-6</v>
      </c>
      <c r="G177" s="8">
        <f t="shared" si="15"/>
        <v>-4.6629367034256462E-17</v>
      </c>
      <c r="H177" s="69">
        <f t="shared" si="16"/>
        <v>24113.692635577012</v>
      </c>
      <c r="I177" s="69">
        <f t="shared" si="17"/>
        <v>24113.692635577445</v>
      </c>
      <c r="J177" s="70" t="str">
        <f t="shared" si="18"/>
        <v/>
      </c>
      <c r="K177" s="94"/>
      <c r="L177" s="93"/>
      <c r="Q177" s="68"/>
      <c r="R177" s="68"/>
    </row>
    <row r="178" spans="1:18" ht="15" x14ac:dyDescent="0.25">
      <c r="A178" s="68">
        <v>178</v>
      </c>
      <c r="B178" s="174">
        <f>IF(Traitement5!B178&gt;0,Traitement5!B178,)</f>
        <v>6.9347106835255065E-2</v>
      </c>
      <c r="C178" s="3">
        <f>IF(AND(Traitement5!D178&lt;1000,Traitement5!D178&gt;0),Traitement5!D178,)</f>
        <v>0</v>
      </c>
      <c r="D178" s="68">
        <v>178</v>
      </c>
      <c r="E178" s="8">
        <f t="shared" si="13"/>
        <v>3.6149127053178298E-4</v>
      </c>
      <c r="F178" s="8">
        <f t="shared" si="14"/>
        <v>8.809380180716996E-6</v>
      </c>
      <c r="G178" s="8">
        <f t="shared" si="15"/>
        <v>-4.4408920985006165E-17</v>
      </c>
      <c r="H178" s="69">
        <f t="shared" si="16"/>
        <v>24506.778469320569</v>
      </c>
      <c r="I178" s="69">
        <f t="shared" si="17"/>
        <v>24506.778469320736</v>
      </c>
      <c r="J178" s="70" t="str">
        <f t="shared" si="18"/>
        <v/>
      </c>
      <c r="K178" s="94"/>
      <c r="L178" s="93"/>
      <c r="Q178" s="68"/>
      <c r="R178" s="68"/>
    </row>
    <row r="179" spans="1:18" ht="15" x14ac:dyDescent="0.25">
      <c r="A179" s="68">
        <v>179</v>
      </c>
      <c r="B179" s="174">
        <f>IF(Traitement5!B179&gt;0,Traitement5!B179,)</f>
        <v>6.8485157902414176E-2</v>
      </c>
      <c r="C179" s="3">
        <f>IF(AND(Traitement5!D179&lt;1000,Traitement5!D179&gt;0),Traitement5!D179,)</f>
        <v>0</v>
      </c>
      <c r="D179" s="68">
        <v>179</v>
      </c>
      <c r="E179" s="8">
        <f t="shared" si="13"/>
        <v>3.5520032866344364E-4</v>
      </c>
      <c r="F179" s="8">
        <f t="shared" si="14"/>
        <v>8.5683903651707878E-6</v>
      </c>
      <c r="G179" s="8">
        <f t="shared" si="15"/>
        <v>-3.9968028886505554E-17</v>
      </c>
      <c r="H179" s="69">
        <f t="shared" si="16"/>
        <v>24942.937485565461</v>
      </c>
      <c r="I179" s="69">
        <f t="shared" si="17"/>
        <v>24942.937485565348</v>
      </c>
      <c r="J179" s="70" t="str">
        <f t="shared" si="18"/>
        <v/>
      </c>
      <c r="K179" s="94"/>
      <c r="L179" s="93"/>
      <c r="Q179" s="68"/>
      <c r="R179" s="68"/>
    </row>
    <row r="180" spans="1:18" ht="15" x14ac:dyDescent="0.25">
      <c r="A180" s="68">
        <v>180</v>
      </c>
      <c r="B180" s="174">
        <f>IF(Traitement5!B180&gt;0,Traitement5!B180,)</f>
        <v>6.7689512733637908E-2</v>
      </c>
      <c r="C180" s="3">
        <f>IF(AND(Traitement5!D180&lt;1000,Traitement5!D180&gt;0),Traitement5!D180,)</f>
        <v>0</v>
      </c>
      <c r="D180" s="68">
        <v>180</v>
      </c>
      <c r="E180" s="8">
        <f t="shared" si="13"/>
        <v>3.4944916800924708E-4</v>
      </c>
      <c r="F180" s="8">
        <f t="shared" si="14"/>
        <v>8.3517929325386261E-6</v>
      </c>
      <c r="G180" s="8">
        <f t="shared" si="15"/>
        <v>-3.7747582837255251E-17</v>
      </c>
      <c r="H180" s="69">
        <f t="shared" si="16"/>
        <v>25355.413296789389</v>
      </c>
      <c r="I180" s="69">
        <f t="shared" si="17"/>
        <v>25355.41329678936</v>
      </c>
      <c r="J180" s="70" t="str">
        <f t="shared" si="18"/>
        <v/>
      </c>
      <c r="K180" s="94"/>
      <c r="L180" s="93"/>
      <c r="Q180" s="68"/>
      <c r="R180" s="68"/>
    </row>
    <row r="181" spans="1:18" ht="15" x14ac:dyDescent="0.25">
      <c r="A181" s="68">
        <v>181</v>
      </c>
      <c r="B181" s="174">
        <f>IF(Traitement5!B181&gt;0,Traitement5!B181,)</f>
        <v>6.6960171328926274E-2</v>
      </c>
      <c r="C181" s="3">
        <f>IF(AND(Traitement5!D181&lt;1000,Traitement5!D181&gt;0),Traitement5!D181,)</f>
        <v>0</v>
      </c>
      <c r="D181" s="68">
        <v>181</v>
      </c>
      <c r="E181" s="8">
        <f t="shared" si="13"/>
        <v>3.4422373635893677E-4</v>
      </c>
      <c r="F181" s="8">
        <f t="shared" si="14"/>
        <v>8.158057947706948E-6</v>
      </c>
      <c r="G181" s="8">
        <f t="shared" si="15"/>
        <v>-3.330669073875464E-17</v>
      </c>
      <c r="H181" s="69">
        <f t="shared" si="16"/>
        <v>25742.13424862369</v>
      </c>
      <c r="I181" s="69">
        <f t="shared" si="17"/>
        <v>25742.13424862341</v>
      </c>
      <c r="J181" s="70" t="str">
        <f t="shared" si="18"/>
        <v/>
      </c>
      <c r="K181" s="94"/>
      <c r="L181" s="93"/>
      <c r="Q181" s="68"/>
      <c r="R181" s="68"/>
    </row>
    <row r="182" spans="1:18" ht="15" x14ac:dyDescent="0.25">
      <c r="A182" s="68">
        <v>182</v>
      </c>
      <c r="B182" s="174">
        <f>IF(Traitement5!B182&gt;0,Traitement5!B182,)</f>
        <v>6.61645261601502E-2</v>
      </c>
      <c r="C182" s="3">
        <f>IF(AND(Traitement5!D182&lt;1000,Traitement5!D182&gt;0),Traitement5!D182,)</f>
        <v>0</v>
      </c>
      <c r="D182" s="68">
        <v>182</v>
      </c>
      <c r="E182" s="8">
        <f t="shared" si="13"/>
        <v>3.3857328329285619E-4</v>
      </c>
      <c r="F182" s="8">
        <f t="shared" si="14"/>
        <v>7.9518318417771218E-6</v>
      </c>
      <c r="G182" s="8">
        <f t="shared" si="15"/>
        <v>-3.1086244689504337E-17</v>
      </c>
      <c r="H182" s="69">
        <f t="shared" si="16"/>
        <v>26173.742886961118</v>
      </c>
      <c r="I182" s="69">
        <f t="shared" si="17"/>
        <v>26173.742886961132</v>
      </c>
      <c r="J182" s="70" t="str">
        <f t="shared" si="18"/>
        <v/>
      </c>
      <c r="K182" s="94"/>
      <c r="L182" s="93"/>
      <c r="Q182" s="68"/>
      <c r="R182" s="68"/>
    </row>
    <row r="183" spans="1:18" ht="15" x14ac:dyDescent="0.25">
      <c r="A183" s="68">
        <v>183</v>
      </c>
      <c r="B183" s="174">
        <f>IF(Traitement5!B183&gt;0,Traitement5!B183,)</f>
        <v>6.5435184755438566E-2</v>
      </c>
      <c r="C183" s="3">
        <f>IF(AND(Traitement5!D183&lt;1000,Traitement5!D183&gt;0),Traitement5!D183,)</f>
        <v>0</v>
      </c>
      <c r="D183" s="68">
        <v>183</v>
      </c>
      <c r="E183" s="8">
        <f t="shared" si="13"/>
        <v>3.334389629508494E-4</v>
      </c>
      <c r="F183" s="8">
        <f t="shared" si="14"/>
        <v>7.7673735202460275E-6</v>
      </c>
      <c r="G183" s="8">
        <f t="shared" si="15"/>
        <v>-2.8865798640254028E-17</v>
      </c>
      <c r="H183" s="69">
        <f t="shared" si="16"/>
        <v>26578.611664004893</v>
      </c>
      <c r="I183" s="69">
        <f t="shared" si="17"/>
        <v>26578.611664004864</v>
      </c>
      <c r="J183" s="70" t="str">
        <f t="shared" si="18"/>
        <v/>
      </c>
      <c r="K183" s="94"/>
      <c r="L183" s="93"/>
      <c r="R183" s="68"/>
    </row>
    <row r="184" spans="1:18" ht="15" x14ac:dyDescent="0.25">
      <c r="A184" s="68">
        <v>184</v>
      </c>
      <c r="B184" s="174">
        <f>IF(Traitement5!B184&gt;0,Traitement5!B184,)</f>
        <v>6.4639539586662298E-2</v>
      </c>
      <c r="C184" s="3">
        <f>IF(AND(Traitement5!D184&lt;1000,Traitement5!D184&gt;0),Traitement5!D184,)</f>
        <v>0</v>
      </c>
      <c r="D184" s="68">
        <v>184</v>
      </c>
      <c r="E184" s="8">
        <f t="shared" si="13"/>
        <v>3.2788661350607873E-4</v>
      </c>
      <c r="F184" s="8">
        <f t="shared" si="14"/>
        <v>7.5710222537669224E-6</v>
      </c>
      <c r="G184" s="8">
        <f t="shared" si="15"/>
        <v>-2.6645352591003722E-17</v>
      </c>
      <c r="H184" s="69">
        <f t="shared" si="16"/>
        <v>27030.714377939221</v>
      </c>
      <c r="I184" s="69">
        <f t="shared" si="17"/>
        <v>27030.714377939054</v>
      </c>
      <c r="J184" s="70" t="str">
        <f t="shared" si="18"/>
        <v/>
      </c>
      <c r="K184" s="94"/>
      <c r="L184" s="93"/>
      <c r="R184" s="68"/>
    </row>
    <row r="185" spans="1:18" ht="15" x14ac:dyDescent="0.25">
      <c r="A185" s="68">
        <v>185</v>
      </c>
      <c r="B185" s="174">
        <f>IF(Traitement5!B185&gt;0,Traitement5!B185,)</f>
        <v>6.3910198181950859E-2</v>
      </c>
      <c r="C185" s="3">
        <f>IF(AND(Traitement5!D185&lt;1000,Traitement5!D185&gt;0),Traitement5!D185,)</f>
        <v>0</v>
      </c>
      <c r="D185" s="68">
        <v>185</v>
      </c>
      <c r="E185" s="8">
        <f t="shared" si="13"/>
        <v>3.2284105845391264E-4</v>
      </c>
      <c r="F185" s="8">
        <f t="shared" si="14"/>
        <v>7.3953965056173158E-6</v>
      </c>
      <c r="G185" s="8">
        <f t="shared" si="15"/>
        <v>-2.4424906541753413E-17</v>
      </c>
      <c r="H185" s="69">
        <f t="shared" si="16"/>
        <v>27455.03765457718</v>
      </c>
      <c r="I185" s="69">
        <f t="shared" si="17"/>
        <v>27455.037654577271</v>
      </c>
      <c r="J185" s="70" t="str">
        <f t="shared" si="18"/>
        <v/>
      </c>
      <c r="K185" s="94"/>
      <c r="L185" s="93"/>
      <c r="R185" s="68"/>
    </row>
    <row r="186" spans="1:18" ht="15" x14ac:dyDescent="0.25">
      <c r="A186" s="68">
        <v>186</v>
      </c>
      <c r="B186" s="174">
        <f>IF(Traitement5!B186&gt;0,Traitement5!B186,)</f>
        <v>6.324716054130404E-2</v>
      </c>
      <c r="C186" s="3">
        <f>IF(AND(Traitement5!D186&lt;1000,Traitement5!D186&gt;0),Traitement5!D186,)</f>
        <v>0</v>
      </c>
      <c r="D186" s="68">
        <v>186</v>
      </c>
      <c r="E186" s="8">
        <f t="shared" si="13"/>
        <v>3.1829034360299213E-4</v>
      </c>
      <c r="F186" s="8">
        <f t="shared" si="14"/>
        <v>7.2392741194256553E-6</v>
      </c>
      <c r="G186" s="8">
        <f t="shared" si="15"/>
        <v>-2.4424906541753413E-17</v>
      </c>
      <c r="H186" s="69">
        <f t="shared" si="16"/>
        <v>27849.284070134112</v>
      </c>
      <c r="I186" s="69">
        <f t="shared" si="17"/>
        <v>27849.284070134174</v>
      </c>
      <c r="J186" s="70" t="str">
        <f t="shared" si="18"/>
        <v/>
      </c>
      <c r="K186" s="94"/>
      <c r="L186" s="93"/>
    </row>
    <row r="187" spans="1:18" ht="15" x14ac:dyDescent="0.25">
      <c r="A187" s="68">
        <v>187</v>
      </c>
      <c r="B187" s="174">
        <f>IF(Traitement5!B187&gt;0,Traitement5!B187,)</f>
        <v>6.2517819136592392E-2</v>
      </c>
      <c r="C187" s="3">
        <f>IF(AND(Traitement5!D187&lt;1000,Traitement5!D187&gt;0),Traitement5!D187,)</f>
        <v>0</v>
      </c>
      <c r="D187" s="68">
        <v>187</v>
      </c>
      <c r="E187" s="8">
        <f t="shared" si="13"/>
        <v>3.1332385355085923E-4</v>
      </c>
      <c r="F187" s="8">
        <f t="shared" si="14"/>
        <v>7.0713430897200859E-6</v>
      </c>
      <c r="G187" s="8">
        <f t="shared" si="15"/>
        <v>-2.2204460492503107E-17</v>
      </c>
      <c r="H187" s="69">
        <f t="shared" si="16"/>
        <v>28292.620074968785</v>
      </c>
      <c r="I187" s="69">
        <f t="shared" si="17"/>
        <v>28292.620074968239</v>
      </c>
      <c r="J187" s="70" t="str">
        <f t="shared" si="18"/>
        <v/>
      </c>
      <c r="K187" s="94"/>
      <c r="L187" s="93"/>
    </row>
    <row r="188" spans="1:18" ht="15" x14ac:dyDescent="0.25">
      <c r="A188" s="68">
        <v>188</v>
      </c>
      <c r="B188" s="174">
        <f>IF(Traitement5!B188&gt;0,Traitement5!B188,)</f>
        <v>6.1788477731880766E-2</v>
      </c>
      <c r="C188" s="3">
        <f>IF(AND(Traitement5!D188&lt;1000,Traitement5!D188&gt;0),Traitement5!D188,)</f>
        <v>0</v>
      </c>
      <c r="D188" s="68">
        <v>188</v>
      </c>
      <c r="E188" s="8">
        <f t="shared" si="13"/>
        <v>3.0839804391956382E-4</v>
      </c>
      <c r="F188" s="8">
        <f t="shared" si="14"/>
        <v>6.9073071599637314E-6</v>
      </c>
      <c r="G188" s="8">
        <f t="shared" si="15"/>
        <v>-1.9984014443252798E-17</v>
      </c>
      <c r="H188" s="69">
        <f t="shared" si="16"/>
        <v>28746.428866577764</v>
      </c>
      <c r="I188" s="69">
        <f t="shared" si="17"/>
        <v>28746.42886657788</v>
      </c>
      <c r="J188" s="70" t="str">
        <f t="shared" si="18"/>
        <v/>
      </c>
      <c r="K188" s="94"/>
      <c r="L188" s="93"/>
    </row>
    <row r="189" spans="1:18" ht="15" x14ac:dyDescent="0.25">
      <c r="A189" s="68">
        <v>189</v>
      </c>
      <c r="B189" s="174">
        <f>IF(Traitement5!B189&gt;0,Traitement5!B189,)</f>
        <v>6.112544009123394E-2</v>
      </c>
      <c r="C189" s="3">
        <f>IF(AND(Traitement5!D189&lt;1000,Traitement5!D189&gt;0),Traitement5!D189,)</f>
        <v>0</v>
      </c>
      <c r="D189" s="68">
        <v>189</v>
      </c>
      <c r="E189" s="8">
        <f t="shared" si="13"/>
        <v>3.039549201485775E-4</v>
      </c>
      <c r="F189" s="8">
        <f t="shared" si="14"/>
        <v>6.7614875861122234E-6</v>
      </c>
      <c r="G189" s="8">
        <f t="shared" si="15"/>
        <v>-1.9984014443252798E-17</v>
      </c>
      <c r="H189" s="69">
        <f t="shared" si="16"/>
        <v>29168.385651500088</v>
      </c>
      <c r="I189" s="69">
        <f t="shared" si="17"/>
        <v>29168.385651500892</v>
      </c>
      <c r="J189" s="70" t="str">
        <f t="shared" si="18"/>
        <v/>
      </c>
      <c r="K189" s="94"/>
      <c r="L189" s="93"/>
    </row>
    <row r="190" spans="1:18" ht="15" x14ac:dyDescent="0.25">
      <c r="A190" s="68">
        <v>190</v>
      </c>
      <c r="B190" s="174">
        <f>IF(Traitement5!B190&gt;0,Traitement5!B190,)</f>
        <v>6.0462402450587122E-2</v>
      </c>
      <c r="C190" s="3">
        <f>IF(AND(Traitement5!D190&lt;1000,Traitement5!D190&gt;0),Traitement5!D190,)</f>
        <v>0</v>
      </c>
      <c r="D190" s="68">
        <v>190</v>
      </c>
      <c r="E190" s="8">
        <f t="shared" si="13"/>
        <v>2.9954464205254883E-4</v>
      </c>
      <c r="F190" s="8">
        <f t="shared" si="14"/>
        <v>6.6187460690170541E-6</v>
      </c>
      <c r="G190" s="8">
        <f t="shared" si="15"/>
        <v>-1.776356839400249E-17</v>
      </c>
      <c r="H190" s="69">
        <f t="shared" si="16"/>
        <v>29599.602377117575</v>
      </c>
      <c r="I190" s="69">
        <f t="shared" si="17"/>
        <v>29599.602377118372</v>
      </c>
      <c r="J190" s="70" t="str">
        <f t="shared" si="18"/>
        <v/>
      </c>
      <c r="K190" s="94"/>
      <c r="L190" s="93"/>
    </row>
    <row r="191" spans="1:18" ht="15" x14ac:dyDescent="0.25">
      <c r="A191" s="68">
        <v>191</v>
      </c>
      <c r="B191" s="174">
        <f>IF(Traitement5!B191&gt;0,Traitement5!B191,)</f>
        <v>5.9799364809940296E-2</v>
      </c>
      <c r="C191" s="3">
        <f>IF(AND(Traitement5!D191&lt;1000,Traitement5!D191&gt;0),Traitement5!D191,)</f>
        <v>0</v>
      </c>
      <c r="D191" s="68">
        <v>191</v>
      </c>
      <c r="E191" s="8">
        <f t="shared" si="13"/>
        <v>2.9516684915985303E-4</v>
      </c>
      <c r="F191" s="8">
        <f t="shared" si="14"/>
        <v>6.479017648692284E-6</v>
      </c>
      <c r="G191" s="8">
        <f t="shared" si="15"/>
        <v>-1.776356839400249E-17</v>
      </c>
      <c r="H191" s="69">
        <f t="shared" si="16"/>
        <v>30040.386996973859</v>
      </c>
      <c r="I191" s="69">
        <f t="shared" si="17"/>
        <v>30040.386996972895</v>
      </c>
      <c r="J191" s="70" t="str">
        <f t="shared" si="18"/>
        <v/>
      </c>
      <c r="K191" s="94"/>
      <c r="L191" s="93"/>
    </row>
    <row r="192" spans="1:18" ht="15" x14ac:dyDescent="0.25">
      <c r="A192" s="68">
        <v>192</v>
      </c>
      <c r="B192" s="174">
        <f>IF(Traitement5!B192&gt;0,Traitement5!B192,)</f>
        <v>5.9136327169293477E-2</v>
      </c>
      <c r="C192" s="3">
        <f>IF(AND(Traitement5!D192&lt;1000,Traitement5!D192&gt;0),Traitement5!D192,)</f>
        <v>0</v>
      </c>
      <c r="D192" s="68">
        <v>192</v>
      </c>
      <c r="E192" s="8">
        <f t="shared" si="13"/>
        <v>2.9082118621931441E-4</v>
      </c>
      <c r="F192" s="8">
        <f t="shared" si="14"/>
        <v>6.3422387355262104E-6</v>
      </c>
      <c r="G192" s="8">
        <f t="shared" si="15"/>
        <v>-1.5543122344752181E-17</v>
      </c>
      <c r="H192" s="69">
        <f t="shared" si="16"/>
        <v>30491.061276628585</v>
      </c>
      <c r="I192" s="69">
        <f t="shared" si="17"/>
        <v>30491.061276629756</v>
      </c>
      <c r="J192" s="70" t="str">
        <f t="shared" si="18"/>
        <v/>
      </c>
      <c r="K192" s="94"/>
      <c r="L192" s="93"/>
    </row>
    <row r="193" spans="1:12" ht="15" x14ac:dyDescent="0.25">
      <c r="A193" s="68">
        <v>193</v>
      </c>
      <c r="B193" s="174">
        <f>IF(Traitement5!B193&gt;0,Traitement5!B193,)</f>
        <v>5.8473289528646465E-2</v>
      </c>
      <c r="C193" s="3">
        <f>IF(AND(Traitement5!D193&lt;1000,Traitement5!D193&gt;0),Traitement5!D193,)</f>
        <v>0</v>
      </c>
      <c r="D193" s="68">
        <v>193</v>
      </c>
      <c r="E193" s="8">
        <f t="shared" si="13"/>
        <v>2.8650730310686434E-4</v>
      </c>
      <c r="F193" s="8">
        <f t="shared" si="14"/>
        <v>6.2083470813748141E-6</v>
      </c>
      <c r="G193" s="8">
        <f t="shared" si="15"/>
        <v>-1.5543122344752181E-17</v>
      </c>
      <c r="H193" s="69">
        <f t="shared" si="16"/>
        <v>30951.961576724396</v>
      </c>
      <c r="I193" s="69">
        <f t="shared" si="17"/>
        <v>30951.961576724279</v>
      </c>
      <c r="J193" s="70" t="str">
        <f t="shared" si="18"/>
        <v/>
      </c>
      <c r="K193" s="94"/>
      <c r="L193" s="93"/>
    </row>
    <row r="194" spans="1:12" ht="15" x14ac:dyDescent="0.25">
      <c r="A194" s="68">
        <v>194</v>
      </c>
      <c r="B194" s="174">
        <f>IF(Traitement5!B194&gt;0,Traitement5!B194,)</f>
        <v>5.7876555652064454E-2</v>
      </c>
      <c r="C194" s="3">
        <f>IF(AND(Traitement5!D194&lt;1000,Traitement5!D194&gt;0),Traitement5!D194,)</f>
        <v>0</v>
      </c>
      <c r="D194" s="68">
        <v>194</v>
      </c>
      <c r="E194" s="8">
        <f t="shared" ref="E194:E257" si="19">IF(B194&gt;0,1/2*(B194-K$13*F194+M$8)+1/2*POWER((B194-K$13*F194+M$8)^2-4*M$10*(B194-K$13*F194),0.5),"")</f>
        <v>2.8265169474023244E-4</v>
      </c>
      <c r="F194" s="8">
        <f t="shared" ref="F194:F257" si="20">IF(B194="","",LN(1+EXP($L$16*(B194-$L$15)))/$L$16)</f>
        <v>6.0902628096617852E-6</v>
      </c>
      <c r="G194" s="8">
        <f t="shared" ref="G194:G257" si="21">IF(B194&gt;0,-LN(1+EXP(L$18*(B194-L$17)))/L$18,"")</f>
        <v>-1.332267629550187E-17</v>
      </c>
      <c r="H194" s="69">
        <f t="shared" si="16"/>
        <v>31375.805517826171</v>
      </c>
      <c r="I194" s="69">
        <f t="shared" si="17"/>
        <v>31375.805517826568</v>
      </c>
      <c r="J194" s="70" t="str">
        <f t="shared" si="18"/>
        <v/>
      </c>
      <c r="K194" s="94"/>
      <c r="L194" s="93"/>
    </row>
    <row r="195" spans="1:12" ht="15" x14ac:dyDescent="0.25">
      <c r="A195" s="68">
        <v>195</v>
      </c>
      <c r="B195" s="174">
        <f>IF(Traitement5!B195&gt;0,Traitement5!B195,)</f>
        <v>5.7279821775482263E-2</v>
      </c>
      <c r="C195" s="3">
        <f>IF(AND(Traitement5!D195&lt;1000,Traitement5!D195&gt;0),Traitement5!D195,)</f>
        <v>0</v>
      </c>
      <c r="D195" s="68">
        <v>195</v>
      </c>
      <c r="E195" s="8">
        <f t="shared" si="19"/>
        <v>2.7882130030769392E-4</v>
      </c>
      <c r="F195" s="8">
        <f t="shared" si="20"/>
        <v>5.97442431359941E-6</v>
      </c>
      <c r="G195" s="8">
        <f t="shared" si="21"/>
        <v>-1.332267629550187E-17</v>
      </c>
      <c r="H195" s="69">
        <f t="shared" ref="H195:H258" si="22">IF(B195&gt;0,IF(K$13=1,(L$11*10/(B195-E195-F195)-L$11*10/(L$9))+K$11*10/(L$14+F195)-K$11*10/(L$14+L$19-K$9+G195),L$11*10/(B195-E195)-L$11*10/(L$9)),"")</f>
        <v>31808.485009828742</v>
      </c>
      <c r="I195" s="69">
        <f t="shared" ref="I195:I258" si="23">IF(B195&gt;0,IF(K$13=0,K$11*10/(E195)-K$11*10/(L$19-L$9),K$11*10/(E195)-K$11*10/(K$9-L$9)+K$11*10/(L$14+F195)-K$11*10/(L$14+L$19-K$9+G195)),"")</f>
        <v>31808.48500982903</v>
      </c>
      <c r="J195" s="70" t="str">
        <f t="shared" ref="J195:J258" si="24">IF(OR(B195="",C195=0,C195=""),"",(H195-C195)*(H195-C195))</f>
        <v/>
      </c>
      <c r="K195" s="94"/>
      <c r="L195" s="93"/>
    </row>
    <row r="196" spans="1:12" ht="15" x14ac:dyDescent="0.25">
      <c r="A196" s="68">
        <v>196</v>
      </c>
      <c r="B196" s="174">
        <f>IF(Traitement5!B196&gt;0,Traitement5!B196,)</f>
        <v>5.6683087898900066E-2</v>
      </c>
      <c r="C196" s="3">
        <f>IF(AND(Traitement5!D196&lt;1000,Traitement5!D196&gt;0),Traitement5!D196,)</f>
        <v>0</v>
      </c>
      <c r="D196" s="68">
        <v>196</v>
      </c>
      <c r="E196" s="8">
        <f t="shared" si="19"/>
        <v>2.750158748609649E-4</v>
      </c>
      <c r="F196" s="8">
        <f t="shared" si="20"/>
        <v>5.8607888902273132E-6</v>
      </c>
      <c r="G196" s="8">
        <f t="shared" si="21"/>
        <v>-1.332267629550187E-17</v>
      </c>
      <c r="H196" s="69">
        <f t="shared" si="22"/>
        <v>32250.27905911296</v>
      </c>
      <c r="I196" s="69">
        <f t="shared" si="23"/>
        <v>32250.279059112778</v>
      </c>
      <c r="J196" s="70" t="str">
        <f t="shared" si="24"/>
        <v/>
      </c>
      <c r="K196" s="94"/>
      <c r="L196" s="93"/>
    </row>
    <row r="197" spans="1:12" ht="15" x14ac:dyDescent="0.25">
      <c r="A197" s="68">
        <v>197</v>
      </c>
      <c r="B197" s="174">
        <f>IF(Traitement5!B197&gt;0,Traitement5!B197,)</f>
        <v>5.6086354022317868E-2</v>
      </c>
      <c r="C197" s="3">
        <f>IF(AND(Traitement5!D197&lt;1000,Traitement5!D197&gt;0),Traitement5!D197,)</f>
        <v>0</v>
      </c>
      <c r="D197" s="68">
        <v>197</v>
      </c>
      <c r="E197" s="8">
        <f t="shared" si="19"/>
        <v>2.7123517659398411E-4</v>
      </c>
      <c r="F197" s="8">
        <f t="shared" si="20"/>
        <v>5.7493146482675226E-6</v>
      </c>
      <c r="G197" s="8">
        <f t="shared" si="21"/>
        <v>-1.110223024625156E-17</v>
      </c>
      <c r="H197" s="69">
        <f t="shared" si="22"/>
        <v>32701.478546641214</v>
      </c>
      <c r="I197" s="69">
        <f t="shared" si="23"/>
        <v>32701.478546640581</v>
      </c>
      <c r="J197" s="70" t="str">
        <f t="shared" si="24"/>
        <v/>
      </c>
      <c r="K197" s="94"/>
      <c r="L197" s="93"/>
    </row>
    <row r="198" spans="1:12" ht="15" x14ac:dyDescent="0.25">
      <c r="A198" s="68">
        <v>198</v>
      </c>
      <c r="B198" s="174">
        <f>IF(Traitement5!B198&gt;0,Traitement5!B198,)</f>
        <v>5.548962014573567E-2</v>
      </c>
      <c r="C198" s="3">
        <f>IF(AND(Traitement5!D198&lt;1000,Traitement5!D198&gt;0),Traitement5!D198,)</f>
        <v>0</v>
      </c>
      <c r="D198" s="68">
        <v>198</v>
      </c>
      <c r="E198" s="8">
        <f t="shared" si="19"/>
        <v>2.6747896679300831E-4</v>
      </c>
      <c r="F198" s="8">
        <f t="shared" si="20"/>
        <v>5.6399604927173484E-6</v>
      </c>
      <c r="G198" s="8">
        <f t="shared" si="21"/>
        <v>-1.110223024625156E-17</v>
      </c>
      <c r="H198" s="69">
        <f t="shared" si="22"/>
        <v>33162.386866442939</v>
      </c>
      <c r="I198" s="69">
        <f t="shared" si="23"/>
        <v>33162.386866443354</v>
      </c>
      <c r="J198" s="70" t="str">
        <f t="shared" si="24"/>
        <v/>
      </c>
      <c r="K198" s="94"/>
      <c r="L198" s="93"/>
    </row>
    <row r="199" spans="1:12" ht="15" x14ac:dyDescent="0.25">
      <c r="A199" s="68">
        <v>199</v>
      </c>
      <c r="B199" s="174">
        <f>IF(Traitement5!B199&gt;0,Traitement5!B199,)</f>
        <v>5.4959190033218287E-2</v>
      </c>
      <c r="C199" s="3">
        <f>IF(AND(Traitement5!D199&lt;1000,Traitement5!D199&gt;0),Traitement5!D199,)</f>
        <v>0</v>
      </c>
      <c r="D199" s="68">
        <v>199</v>
      </c>
      <c r="E199" s="8">
        <f t="shared" si="19"/>
        <v>2.6416048126841341E-4</v>
      </c>
      <c r="F199" s="8">
        <f t="shared" si="20"/>
        <v>5.5445040169588229E-6</v>
      </c>
      <c r="G199" s="8">
        <f t="shared" si="21"/>
        <v>-1.110223024625156E-17</v>
      </c>
      <c r="H199" s="69">
        <f t="shared" si="22"/>
        <v>33580.489399902348</v>
      </c>
      <c r="I199" s="69">
        <f t="shared" si="23"/>
        <v>33580.489399902763</v>
      </c>
      <c r="J199" s="70" t="str">
        <f t="shared" si="24"/>
        <v/>
      </c>
      <c r="K199" s="94"/>
      <c r="L199" s="93"/>
    </row>
    <row r="200" spans="1:12" ht="15" x14ac:dyDescent="0.25">
      <c r="A200" s="68">
        <v>200</v>
      </c>
      <c r="B200" s="174">
        <f>IF(Traitement5!B200&gt;0,Traitement5!B200,)</f>
        <v>5.4362456156636096E-2</v>
      </c>
      <c r="C200" s="3">
        <f>IF(AND(Traitement5!D200&lt;1000,Traitement5!D200&gt;0),Traitement5!D200,)</f>
        <v>0</v>
      </c>
      <c r="D200" s="68">
        <v>200</v>
      </c>
      <c r="E200" s="8">
        <f t="shared" si="19"/>
        <v>2.6044988687949633E-4</v>
      </c>
      <c r="F200" s="8">
        <f t="shared" si="20"/>
        <v>5.4390450967102744E-6</v>
      </c>
      <c r="G200" s="8">
        <f t="shared" si="21"/>
        <v>-8.8817841970012479E-18</v>
      </c>
      <c r="H200" s="69">
        <f t="shared" si="22"/>
        <v>34060.611634666871</v>
      </c>
      <c r="I200" s="69">
        <f t="shared" si="23"/>
        <v>34060.611634667592</v>
      </c>
      <c r="J200" s="70" t="str">
        <f t="shared" si="24"/>
        <v/>
      </c>
      <c r="K200" s="94"/>
      <c r="L200" s="93"/>
    </row>
    <row r="201" spans="1:12" ht="15" x14ac:dyDescent="0.25">
      <c r="A201" s="68">
        <v>201</v>
      </c>
      <c r="B201" s="174">
        <f>IF(Traitement5!B201&gt;0,Traitement5!B201,)</f>
        <v>5.3832026044118526E-2</v>
      </c>
      <c r="C201" s="3">
        <f>IF(AND(Traitement5!D201&lt;1000,Traitement5!D201&gt;0),Traitement5!D201,)</f>
        <v>0</v>
      </c>
      <c r="D201" s="68">
        <v>201</v>
      </c>
      <c r="E201" s="8">
        <f t="shared" si="19"/>
        <v>2.5717158133349571E-4</v>
      </c>
      <c r="F201" s="8">
        <f t="shared" si="20"/>
        <v>5.3469888265902563E-6</v>
      </c>
      <c r="G201" s="8">
        <f t="shared" si="21"/>
        <v>-8.8817841970012479E-18</v>
      </c>
      <c r="H201" s="69">
        <f t="shared" si="22"/>
        <v>34496.32675940379</v>
      </c>
      <c r="I201" s="69">
        <f t="shared" si="23"/>
        <v>34496.326759403819</v>
      </c>
      <c r="J201" s="70" t="str">
        <f t="shared" si="24"/>
        <v/>
      </c>
      <c r="K201" s="94"/>
      <c r="L201" s="93"/>
    </row>
    <row r="202" spans="1:12" ht="15" x14ac:dyDescent="0.25">
      <c r="A202" s="68">
        <v>202</v>
      </c>
      <c r="B202" s="174">
        <f>IF(Traitement5!B202&gt;0,Traitement5!B202,)</f>
        <v>5.3301595931601144E-2</v>
      </c>
      <c r="C202" s="3">
        <f>IF(AND(Traitement5!D202&lt;1000,Traitement5!D202&gt;0),Traitement5!D202,)</f>
        <v>0</v>
      </c>
      <c r="D202" s="68">
        <v>202</v>
      </c>
      <c r="E202" s="8">
        <f t="shared" si="19"/>
        <v>2.5391193350671193E-4</v>
      </c>
      <c r="F202" s="8">
        <f t="shared" si="20"/>
        <v>5.2564904843677319E-6</v>
      </c>
      <c r="G202" s="8">
        <f t="shared" si="21"/>
        <v>-8.8817841970012479E-18</v>
      </c>
      <c r="H202" s="69">
        <f t="shared" si="22"/>
        <v>34940.717446527909</v>
      </c>
      <c r="I202" s="69">
        <f t="shared" si="23"/>
        <v>34940.717446527698</v>
      </c>
      <c r="J202" s="70" t="str">
        <f t="shared" si="24"/>
        <v/>
      </c>
      <c r="K202" s="94"/>
      <c r="L202" s="93"/>
    </row>
    <row r="203" spans="1:12" ht="15" x14ac:dyDescent="0.25">
      <c r="A203" s="68">
        <v>203</v>
      </c>
      <c r="B203" s="174">
        <f>IF(Traitement5!B203&gt;0,Traitement5!B203,)</f>
        <v>5.2704862055018946E-2</v>
      </c>
      <c r="C203" s="3">
        <f>IF(AND(Traitement5!D203&lt;1000,Traitement5!D203&gt;0),Traitement5!D203,)</f>
        <v>0</v>
      </c>
      <c r="D203" s="68">
        <v>203</v>
      </c>
      <c r="E203" s="8">
        <f t="shared" si="19"/>
        <v>2.5026693502941399E-4</v>
      </c>
      <c r="F203" s="8">
        <f t="shared" si="20"/>
        <v>5.1565092544149627E-6</v>
      </c>
      <c r="G203" s="8">
        <f t="shared" si="21"/>
        <v>-8.8817841970012479E-18</v>
      </c>
      <c r="H203" s="69">
        <f t="shared" si="22"/>
        <v>35451.353081960609</v>
      </c>
      <c r="I203" s="69">
        <f t="shared" si="23"/>
        <v>35451.353081961759</v>
      </c>
      <c r="J203" s="70" t="str">
        <f t="shared" si="24"/>
        <v/>
      </c>
      <c r="K203" s="94"/>
      <c r="L203" s="93"/>
    </row>
    <row r="204" spans="1:12" ht="15" x14ac:dyDescent="0.25">
      <c r="A204" s="68">
        <v>204</v>
      </c>
      <c r="B204" s="174">
        <f>IF(Traitement5!B204&gt;0,Traitement5!B204,)</f>
        <v>5.2174431942501376E-2</v>
      </c>
      <c r="C204" s="3">
        <f>IF(AND(Traitement5!D204&lt;1000,Traitement5!D204&gt;0),Traitement5!D204,)</f>
        <v>0</v>
      </c>
      <c r="D204" s="68">
        <v>204</v>
      </c>
      <c r="E204" s="8">
        <f t="shared" si="19"/>
        <v>2.4704641292966345E-4</v>
      </c>
      <c r="F204" s="8">
        <f t="shared" si="20"/>
        <v>5.0692345357887394E-6</v>
      </c>
      <c r="G204" s="8">
        <f t="shared" si="21"/>
        <v>-8.8817841970012479E-18</v>
      </c>
      <c r="H204" s="69">
        <f t="shared" si="22"/>
        <v>35915.06110709982</v>
      </c>
      <c r="I204" s="69">
        <f t="shared" si="23"/>
        <v>35915.061107100111</v>
      </c>
      <c r="J204" s="70" t="str">
        <f t="shared" si="24"/>
        <v/>
      </c>
      <c r="K204" s="94"/>
      <c r="L204" s="93"/>
    </row>
    <row r="205" spans="1:12" ht="15" x14ac:dyDescent="0.25">
      <c r="A205" s="68">
        <v>205</v>
      </c>
      <c r="B205" s="174">
        <f>IF(Traitement5!B205&gt;0,Traitement5!B205,)</f>
        <v>5.1644001829983993E-2</v>
      </c>
      <c r="C205" s="3">
        <f>IF(AND(Traitement5!D205&lt;1000,Traitement5!D205&gt;0),Traitement5!D205,)</f>
        <v>0</v>
      </c>
      <c r="D205" s="68">
        <v>205</v>
      </c>
      <c r="E205" s="8">
        <f t="shared" si="19"/>
        <v>2.4384406108624024E-4</v>
      </c>
      <c r="F205" s="8">
        <f t="shared" si="20"/>
        <v>4.9834368368490597E-6</v>
      </c>
      <c r="G205" s="8">
        <f t="shared" si="21"/>
        <v>-6.6613381477509375E-18</v>
      </c>
      <c r="H205" s="69">
        <f t="shared" si="22"/>
        <v>36388.298079140841</v>
      </c>
      <c r="I205" s="69">
        <f t="shared" si="23"/>
        <v>36388.298079141226</v>
      </c>
      <c r="J205" s="70" t="str">
        <f t="shared" si="24"/>
        <v/>
      </c>
      <c r="K205" s="94"/>
      <c r="L205" s="93"/>
    </row>
    <row r="206" spans="1:12" ht="15" x14ac:dyDescent="0.25">
      <c r="A206" s="68">
        <v>206</v>
      </c>
      <c r="B206" s="174">
        <f>IF(Traitement5!B206&gt;0,Traitement5!B206,)</f>
        <v>5.1179875481531051E-2</v>
      </c>
      <c r="C206" s="3">
        <f>IF(AND(Traitement5!D206&lt;1000,Traitement5!D206&gt;0),Traitement5!D206,)</f>
        <v>0</v>
      </c>
      <c r="D206" s="68">
        <v>206</v>
      </c>
      <c r="E206" s="8">
        <f t="shared" si="19"/>
        <v>2.4105678864820568E-4</v>
      </c>
      <c r="F206" s="8">
        <f t="shared" si="20"/>
        <v>4.9095558098987787E-6</v>
      </c>
      <c r="G206" s="8">
        <f t="shared" si="21"/>
        <v>-6.6613381477509375E-18</v>
      </c>
      <c r="H206" s="69">
        <f t="shared" si="22"/>
        <v>36810.430031827309</v>
      </c>
      <c r="I206" s="69">
        <f t="shared" si="23"/>
        <v>36810.430031825665</v>
      </c>
      <c r="J206" s="70" t="str">
        <f t="shared" si="24"/>
        <v/>
      </c>
      <c r="K206" s="94"/>
      <c r="L206" s="93"/>
    </row>
    <row r="207" spans="1:12" ht="15" x14ac:dyDescent="0.25">
      <c r="A207" s="68">
        <v>207</v>
      </c>
      <c r="B207" s="174">
        <f>IF(Traitement5!B207&gt;0,Traitement5!B207,)</f>
        <v>5.0649445369013668E-2</v>
      </c>
      <c r="C207" s="3">
        <f>IF(AND(Traitement5!D207&lt;1000,Traitement5!D207&gt;0),Traitement5!D207,)</f>
        <v>0</v>
      </c>
      <c r="D207" s="68">
        <v>207</v>
      </c>
      <c r="E207" s="8">
        <f t="shared" si="19"/>
        <v>2.3788809654663734E-4</v>
      </c>
      <c r="F207" s="8">
        <f t="shared" si="20"/>
        <v>4.8264604919898616E-6</v>
      </c>
      <c r="G207" s="8">
        <f t="shared" si="21"/>
        <v>-6.6613381477509375E-18</v>
      </c>
      <c r="H207" s="69">
        <f t="shared" si="22"/>
        <v>37302.343053387274</v>
      </c>
      <c r="I207" s="69">
        <f t="shared" si="23"/>
        <v>37302.343053388031</v>
      </c>
      <c r="J207" s="70" t="str">
        <f t="shared" si="24"/>
        <v/>
      </c>
      <c r="K207" s="94"/>
      <c r="L207" s="93"/>
    </row>
    <row r="208" spans="1:12" ht="15" x14ac:dyDescent="0.25">
      <c r="A208" s="68">
        <v>208</v>
      </c>
      <c r="B208" s="174">
        <f>IF(Traitement5!B208&gt;0,Traitement5!B208,)</f>
        <v>5.0185319020560719E-2</v>
      </c>
      <c r="C208" s="3">
        <f>IF(AND(Traitement5!D208&lt;1000,Traitement5!D208&gt;0),Traitement5!D208,)</f>
        <v>0</v>
      </c>
      <c r="D208" s="68">
        <v>208</v>
      </c>
      <c r="E208" s="8">
        <f t="shared" si="19"/>
        <v>2.3513004556308115E-4</v>
      </c>
      <c r="F208" s="8">
        <f t="shared" si="20"/>
        <v>4.7549065109248881E-6</v>
      </c>
      <c r="G208" s="8">
        <f t="shared" si="21"/>
        <v>-6.6613381477509375E-18</v>
      </c>
      <c r="H208" s="69">
        <f t="shared" si="22"/>
        <v>37741.299878793165</v>
      </c>
      <c r="I208" s="69">
        <f t="shared" si="23"/>
        <v>37741.299878793674</v>
      </c>
      <c r="J208" s="70" t="str">
        <f t="shared" si="24"/>
        <v/>
      </c>
      <c r="K208" s="94"/>
      <c r="L208" s="93"/>
    </row>
    <row r="209" spans="1:12" ht="15" x14ac:dyDescent="0.25">
      <c r="A209" s="68">
        <v>209</v>
      </c>
      <c r="B209" s="174">
        <f>IF(Traitement5!B209&gt;0,Traitement5!B209,)</f>
        <v>4.9654888908043336E-2</v>
      </c>
      <c r="C209" s="3">
        <f>IF(AND(Traitement5!D209&lt;1000,Traitement5!D209&gt;0),Traitement5!D209,)</f>
        <v>0</v>
      </c>
      <c r="D209" s="68">
        <v>209</v>
      </c>
      <c r="E209" s="8">
        <f t="shared" si="19"/>
        <v>2.3199448840849346E-4</v>
      </c>
      <c r="F209" s="8">
        <f t="shared" si="20"/>
        <v>4.6744284697153561E-6</v>
      </c>
      <c r="G209" s="8">
        <f t="shared" si="21"/>
        <v>-6.6613381477509375E-18</v>
      </c>
      <c r="H209" s="69">
        <f t="shared" si="22"/>
        <v>38253.016215071802</v>
      </c>
      <c r="I209" s="69">
        <f t="shared" si="23"/>
        <v>38253.016215071511</v>
      </c>
      <c r="J209" s="70" t="str">
        <f t="shared" si="24"/>
        <v/>
      </c>
      <c r="K209" s="94"/>
      <c r="L209" s="93"/>
    </row>
    <row r="210" spans="1:12" ht="15" x14ac:dyDescent="0.25">
      <c r="A210" s="68">
        <v>210</v>
      </c>
      <c r="B210" s="174">
        <f>IF(Traitement5!B210&gt;0,Traitement5!B210,)</f>
        <v>4.9190762559590581E-2</v>
      </c>
      <c r="C210" s="3">
        <f>IF(AND(Traitement5!D210&lt;1000,Traitement5!D210&gt;0),Traitement5!D210,)</f>
        <v>0</v>
      </c>
      <c r="D210" s="68">
        <v>210</v>
      </c>
      <c r="E210" s="8">
        <f t="shared" si="19"/>
        <v>2.29265204435114E-4</v>
      </c>
      <c r="F210" s="8">
        <f t="shared" si="20"/>
        <v>4.6051282500394259E-6</v>
      </c>
      <c r="G210" s="8">
        <f t="shared" si="21"/>
        <v>-6.6613381477509375E-18</v>
      </c>
      <c r="H210" s="69">
        <f t="shared" si="22"/>
        <v>38709.823757996113</v>
      </c>
      <c r="I210" s="69">
        <f t="shared" si="23"/>
        <v>38709.823757996368</v>
      </c>
      <c r="J210" s="70" t="str">
        <f t="shared" si="24"/>
        <v/>
      </c>
      <c r="K210" s="94"/>
      <c r="L210" s="93"/>
    </row>
    <row r="211" spans="1:12" ht="15" x14ac:dyDescent="0.25">
      <c r="A211" s="68">
        <v>211</v>
      </c>
      <c r="B211" s="174">
        <f>IF(Traitement5!B211&gt;0,Traitement5!B211,)</f>
        <v>4.8726636211137639E-2</v>
      </c>
      <c r="C211" s="3">
        <f>IF(AND(Traitement5!D211&lt;1000,Traitement5!D211&gt;0),Traitement5!D211,)</f>
        <v>0</v>
      </c>
      <c r="D211" s="68">
        <v>211</v>
      </c>
      <c r="E211" s="8">
        <f t="shared" si="19"/>
        <v>2.2654919217679481E-4</v>
      </c>
      <c r="F211" s="8">
        <f t="shared" si="20"/>
        <v>4.5368553580631274E-6</v>
      </c>
      <c r="G211" s="8">
        <f t="shared" si="21"/>
        <v>-4.4408920985006255E-18</v>
      </c>
      <c r="H211" s="69">
        <f t="shared" si="22"/>
        <v>39175.336332381543</v>
      </c>
      <c r="I211" s="69">
        <f t="shared" si="23"/>
        <v>39175.336332380764</v>
      </c>
      <c r="J211" s="70" t="str">
        <f t="shared" si="24"/>
        <v/>
      </c>
      <c r="K211" s="94"/>
      <c r="L211" s="93"/>
    </row>
    <row r="212" spans="1:12" ht="15" x14ac:dyDescent="0.25">
      <c r="A212" s="68">
        <v>212</v>
      </c>
      <c r="B212" s="174">
        <f>IF(Traitement5!B212&gt;0,Traitement5!B212,)</f>
        <v>4.8262509862684884E-2</v>
      </c>
      <c r="C212" s="3">
        <f>IF(AND(Traitement5!D212&lt;1000,Traitement5!D212&gt;0),Traitement5!D212,)</f>
        <v>0</v>
      </c>
      <c r="D212" s="68">
        <v>212</v>
      </c>
      <c r="E212" s="8">
        <f t="shared" si="19"/>
        <v>2.2384635562790189E-4</v>
      </c>
      <c r="F212" s="8">
        <f t="shared" si="20"/>
        <v>4.4695945665696842E-6</v>
      </c>
      <c r="G212" s="8">
        <f t="shared" si="21"/>
        <v>-4.4408920985006255E-18</v>
      </c>
      <c r="H212" s="69">
        <f t="shared" si="22"/>
        <v>39649.80505930708</v>
      </c>
      <c r="I212" s="69">
        <f t="shared" si="23"/>
        <v>39649.805059308404</v>
      </c>
      <c r="J212" s="70" t="str">
        <f t="shared" si="24"/>
        <v/>
      </c>
      <c r="K212" s="94"/>
      <c r="L212" s="93"/>
    </row>
    <row r="213" spans="1:12" ht="15" x14ac:dyDescent="0.25">
      <c r="A213" s="68">
        <v>213</v>
      </c>
      <c r="B213" s="174">
        <f>IF(Traitement5!B213&gt;0,Traitement5!B213,)</f>
        <v>4.786468727829675E-2</v>
      </c>
      <c r="C213" s="3">
        <f>IF(AND(Traitement5!D213&lt;1000,Traitement5!D213&gt;0),Traitement5!D213,)</f>
        <v>0</v>
      </c>
      <c r="D213" s="68">
        <v>213</v>
      </c>
      <c r="E213" s="8">
        <f t="shared" si="19"/>
        <v>2.2154005327271187E-4</v>
      </c>
      <c r="F213" s="8">
        <f t="shared" si="20"/>
        <v>4.4127366314438695E-6</v>
      </c>
      <c r="G213" s="8">
        <f t="shared" si="21"/>
        <v>-4.4408920985006255E-18</v>
      </c>
      <c r="H213" s="69">
        <f t="shared" si="22"/>
        <v>40063.818379643191</v>
      </c>
      <c r="I213" s="69">
        <f t="shared" si="23"/>
        <v>40063.818379641139</v>
      </c>
      <c r="J213" s="70" t="str">
        <f t="shared" si="24"/>
        <v/>
      </c>
      <c r="K213" s="94"/>
      <c r="L213" s="93"/>
    </row>
    <row r="214" spans="1:12" ht="15" x14ac:dyDescent="0.25">
      <c r="A214" s="68">
        <v>214</v>
      </c>
      <c r="B214" s="174">
        <f>IF(Traitement5!B214&gt;0,Traitement5!B214,)</f>
        <v>4.7400560929843995E-2</v>
      </c>
      <c r="C214" s="3">
        <f>IF(AND(Traitement5!D214&lt;1000,Traitement5!D214&gt;0),Traitement5!D214,)</f>
        <v>0</v>
      </c>
      <c r="D214" s="68">
        <v>214</v>
      </c>
      <c r="E214" s="8">
        <f t="shared" si="19"/>
        <v>2.1886143431425198E-4</v>
      </c>
      <c r="F214" s="8">
        <f t="shared" si="20"/>
        <v>4.3473158236217901E-6</v>
      </c>
      <c r="G214" s="8">
        <f t="shared" si="21"/>
        <v>-4.4408920985006255E-18</v>
      </c>
      <c r="H214" s="69">
        <f t="shared" si="22"/>
        <v>40555.619820886277</v>
      </c>
      <c r="I214" s="69">
        <f t="shared" si="23"/>
        <v>40555.619820886233</v>
      </c>
      <c r="J214" s="70" t="str">
        <f t="shared" si="24"/>
        <v/>
      </c>
      <c r="K214" s="94"/>
      <c r="L214" s="93"/>
    </row>
    <row r="215" spans="1:12" ht="15" x14ac:dyDescent="0.25">
      <c r="A215" s="68">
        <v>215</v>
      </c>
      <c r="B215" s="174">
        <f>IF(Traitement5!B215&gt;0,Traitement5!B215,)</f>
        <v>4.693643458139124E-2</v>
      </c>
      <c r="C215" s="3">
        <f>IF(AND(Traitement5!D215&lt;1000,Traitement5!D215&gt;0),Traitement5!D215,)</f>
        <v>0</v>
      </c>
      <c r="D215" s="68">
        <v>215</v>
      </c>
      <c r="E215" s="8">
        <f t="shared" si="19"/>
        <v>2.1619572178663282E-4</v>
      </c>
      <c r="F215" s="8">
        <f t="shared" si="20"/>
        <v>4.2828648418941567E-6</v>
      </c>
      <c r="G215" s="8">
        <f t="shared" si="21"/>
        <v>-4.4408920985006255E-18</v>
      </c>
      <c r="H215" s="69">
        <f t="shared" si="22"/>
        <v>41057.150300897578</v>
      </c>
      <c r="I215" s="69">
        <f t="shared" si="23"/>
        <v>41057.150300896174</v>
      </c>
      <c r="J215" s="70" t="str">
        <f t="shared" si="24"/>
        <v/>
      </c>
      <c r="K215" s="94"/>
      <c r="L215" s="93"/>
    </row>
    <row r="216" spans="1:12" ht="15" x14ac:dyDescent="0.25">
      <c r="A216" s="68">
        <v>216</v>
      </c>
      <c r="B216" s="174">
        <f>IF(Traitement5!B216&gt;0,Traitement5!B216,)</f>
        <v>4.6538611997003106E-2</v>
      </c>
      <c r="C216" s="3">
        <f>IF(AND(Traitement5!D216&lt;1000,Traitement5!D216&gt;0),Traitement5!D216,)</f>
        <v>0</v>
      </c>
      <c r="D216" s="68">
        <v>216</v>
      </c>
      <c r="E216" s="8">
        <f t="shared" si="19"/>
        <v>2.1392102764186682E-4</v>
      </c>
      <c r="F216" s="8">
        <f t="shared" si="20"/>
        <v>4.2283821432712523E-6</v>
      </c>
      <c r="G216" s="8">
        <f t="shared" si="21"/>
        <v>-4.4408920985006255E-18</v>
      </c>
      <c r="H216" s="69">
        <f t="shared" si="22"/>
        <v>41494.997719457235</v>
      </c>
      <c r="I216" s="69">
        <f t="shared" si="23"/>
        <v>41494.997719458697</v>
      </c>
      <c r="J216" s="70" t="str">
        <f t="shared" si="24"/>
        <v/>
      </c>
      <c r="K216" s="94"/>
      <c r="L216" s="93"/>
    </row>
    <row r="217" spans="1:12" ht="15" x14ac:dyDescent="0.25">
      <c r="A217" s="68">
        <v>217</v>
      </c>
      <c r="B217" s="174">
        <f>IF(Traitement5!B217&gt;0,Traitement5!B217,)</f>
        <v>4.6074485648550351E-2</v>
      </c>
      <c r="C217" s="3">
        <f>IF(AND(Traitement5!D217&lt;1000,Traitement5!D217&gt;0),Traitement5!D217,)</f>
        <v>0</v>
      </c>
      <c r="D217" s="68">
        <v>217</v>
      </c>
      <c r="E217" s="8">
        <f t="shared" si="19"/>
        <v>2.1127903939610615E-4</v>
      </c>
      <c r="F217" s="8">
        <f t="shared" si="20"/>
        <v>4.1656942905463541E-6</v>
      </c>
      <c r="G217" s="8">
        <f t="shared" si="21"/>
        <v>-4.4408920985006255E-18</v>
      </c>
      <c r="H217" s="69">
        <f t="shared" si="22"/>
        <v>42015.378618315248</v>
      </c>
      <c r="I217" s="69">
        <f t="shared" si="23"/>
        <v>42015.378618316856</v>
      </c>
      <c r="J217" s="70" t="str">
        <f t="shared" si="24"/>
        <v/>
      </c>
      <c r="K217" s="94"/>
      <c r="L217" s="93"/>
    </row>
    <row r="218" spans="1:12" ht="15" x14ac:dyDescent="0.25">
      <c r="A218" s="68">
        <v>218</v>
      </c>
      <c r="B218" s="174">
        <f>IF(Traitement5!B218&gt;0,Traitement5!B218,)</f>
        <v>4.5676663064162216E-2</v>
      </c>
      <c r="C218" s="3">
        <f>IF(AND(Traitement5!D218&lt;1000,Traitement5!D218&gt;0),Traitement5!D218,)</f>
        <v>0</v>
      </c>
      <c r="D218" s="68">
        <v>218</v>
      </c>
      <c r="E218" s="8">
        <f t="shared" si="19"/>
        <v>2.0902454537383153E-4</v>
      </c>
      <c r="F218" s="8">
        <f t="shared" si="20"/>
        <v>4.1127020301221815E-6</v>
      </c>
      <c r="G218" s="8">
        <f t="shared" si="21"/>
        <v>-4.4408920985006255E-18</v>
      </c>
      <c r="H218" s="69">
        <f t="shared" si="22"/>
        <v>42469.838700464599</v>
      </c>
      <c r="I218" s="69">
        <f t="shared" si="23"/>
        <v>42469.838700464286</v>
      </c>
      <c r="J218" s="70" t="str">
        <f t="shared" si="24"/>
        <v/>
      </c>
      <c r="K218" s="94"/>
      <c r="L218" s="93"/>
    </row>
    <row r="219" spans="1:12" ht="15" x14ac:dyDescent="0.25">
      <c r="A219" s="68">
        <v>219</v>
      </c>
      <c r="B219" s="174">
        <f>IF(Traitement5!B219&gt;0,Traitement5!B219,)</f>
        <v>4.5278840479774089E-2</v>
      </c>
      <c r="C219" s="3">
        <f>IF(AND(Traitement5!D219&lt;1000,Traitement5!D219&gt;0),Traitement5!D219,)</f>
        <v>0</v>
      </c>
      <c r="D219" s="68">
        <v>219</v>
      </c>
      <c r="E219" s="8">
        <f t="shared" si="19"/>
        <v>2.0677928435769433E-4</v>
      </c>
      <c r="F219" s="8">
        <f t="shared" si="20"/>
        <v>4.0603838460892732E-6</v>
      </c>
      <c r="G219" s="8">
        <f t="shared" si="21"/>
        <v>-4.4408920985006255E-18</v>
      </c>
      <c r="H219" s="69">
        <f t="shared" si="22"/>
        <v>42932.286669106383</v>
      </c>
      <c r="I219" s="69">
        <f t="shared" si="23"/>
        <v>42932.286669105182</v>
      </c>
      <c r="J219" s="70" t="str">
        <f t="shared" si="24"/>
        <v/>
      </c>
      <c r="K219" s="94"/>
      <c r="L219" s="93"/>
    </row>
    <row r="220" spans="1:12" ht="15" x14ac:dyDescent="0.25">
      <c r="A220" s="68">
        <v>220</v>
      </c>
      <c r="B220" s="174">
        <f>IF(Traitement5!B220&gt;0,Traitement5!B220,)</f>
        <v>4.4881017895385955E-2</v>
      </c>
      <c r="C220" s="3">
        <f>IF(AND(Traitement5!D220&lt;1000,Traitement5!D220&gt;0),Traitement5!D220,)</f>
        <v>0</v>
      </c>
      <c r="D220" s="68">
        <v>220</v>
      </c>
      <c r="E220" s="8">
        <f t="shared" si="19"/>
        <v>2.0454320006393911E-4</v>
      </c>
      <c r="F220" s="8">
        <f t="shared" si="20"/>
        <v>4.0087311651251878E-6</v>
      </c>
      <c r="G220" s="8">
        <f t="shared" si="21"/>
        <v>-4.4408920985006255E-18</v>
      </c>
      <c r="H220" s="69">
        <f t="shared" si="22"/>
        <v>43402.934923977227</v>
      </c>
      <c r="I220" s="69">
        <f t="shared" si="23"/>
        <v>43402.934923975838</v>
      </c>
      <c r="J220" s="70" t="str">
        <f t="shared" si="24"/>
        <v/>
      </c>
      <c r="K220" s="94"/>
      <c r="L220" s="93"/>
    </row>
    <row r="221" spans="1:12" ht="15" x14ac:dyDescent="0.25">
      <c r="A221" s="68">
        <v>221</v>
      </c>
      <c r="B221" s="174">
        <f>IF(Traitement5!B221&gt;0,Traitement5!B221,)</f>
        <v>4.4483195310997828E-2</v>
      </c>
      <c r="C221" s="3">
        <f>IF(AND(Traitement5!D221&lt;1000,Traitement5!D221&gt;0),Traitement5!D221,)</f>
        <v>0</v>
      </c>
      <c r="D221" s="68">
        <v>221</v>
      </c>
      <c r="E221" s="8">
        <f t="shared" si="19"/>
        <v>2.0231623666275289E-4</v>
      </c>
      <c r="F221" s="8">
        <f t="shared" si="20"/>
        <v>3.957735522911134E-6</v>
      </c>
      <c r="G221" s="8">
        <f t="shared" si="21"/>
        <v>-4.4408920985006255E-18</v>
      </c>
      <c r="H221" s="69">
        <f t="shared" si="22"/>
        <v>43882.003463059162</v>
      </c>
      <c r="I221" s="69">
        <f t="shared" si="23"/>
        <v>43882.003463058885</v>
      </c>
      <c r="J221" s="70" t="str">
        <f t="shared" si="24"/>
        <v/>
      </c>
      <c r="K221" s="94"/>
      <c r="L221" s="93"/>
    </row>
    <row r="222" spans="1:12" ht="15" x14ac:dyDescent="0.25">
      <c r="A222" s="68">
        <v>222</v>
      </c>
      <c r="B222" s="174">
        <f>IF(Traitement5!B222&gt;0,Traitement5!B222,)</f>
        <v>4.4085372726609694E-2</v>
      </c>
      <c r="C222" s="3">
        <f>IF(AND(Traitement5!D222&lt;1000,Traitement5!D222&gt;0),Traitement5!D222,)</f>
        <v>0</v>
      </c>
      <c r="D222" s="68">
        <v>222</v>
      </c>
      <c r="E222" s="8">
        <f t="shared" si="19"/>
        <v>2.0009833877374095E-4</v>
      </c>
      <c r="F222" s="8">
        <f t="shared" si="20"/>
        <v>3.9073885627619229E-6</v>
      </c>
      <c r="G222" s="8">
        <f t="shared" si="21"/>
        <v>-4.4408920985006255E-18</v>
      </c>
      <c r="H222" s="69">
        <f t="shared" si="22"/>
        <v>44369.72022540812</v>
      </c>
      <c r="I222" s="69">
        <f t="shared" si="23"/>
        <v>44369.720225408171</v>
      </c>
      <c r="J222" s="70" t="str">
        <f t="shared" si="24"/>
        <v/>
      </c>
      <c r="K222" s="94"/>
      <c r="L222" s="93"/>
    </row>
    <row r="223" spans="1:12" ht="15" x14ac:dyDescent="0.25">
      <c r="A223" s="68">
        <v>223</v>
      </c>
      <c r="B223" s="174">
        <f>IF(Traitement5!B223&gt;0,Traitement5!B223,)</f>
        <v>4.3687550142221566E-2</v>
      </c>
      <c r="C223" s="3">
        <f>IF(AND(Traitement5!D223&lt;1000,Traitement5!D223&gt;0),Traitement5!D223,)</f>
        <v>0</v>
      </c>
      <c r="D223" s="68">
        <v>223</v>
      </c>
      <c r="E223" s="8">
        <f t="shared" si="19"/>
        <v>1.9788945146140269E-4</v>
      </c>
      <c r="F223" s="8">
        <f t="shared" si="20"/>
        <v>3.8576820342489296E-6</v>
      </c>
      <c r="G223" s="8">
        <f t="shared" si="21"/>
        <v>-4.4408920985006255E-18</v>
      </c>
      <c r="H223" s="69">
        <f t="shared" si="22"/>
        <v>44866.321452713375</v>
      </c>
      <c r="I223" s="69">
        <f t="shared" si="23"/>
        <v>44866.321452716402</v>
      </c>
      <c r="J223" s="70" t="str">
        <f t="shared" si="24"/>
        <v/>
      </c>
      <c r="K223" s="94"/>
      <c r="L223" s="93"/>
    </row>
    <row r="224" spans="1:12" ht="15" x14ac:dyDescent="0.25">
      <c r="A224" s="68">
        <v>224</v>
      </c>
      <c r="B224" s="174">
        <f>IF(Traitement5!B224&gt;0,Traitement5!B224,)</f>
        <v>4.3289727557833432E-2</v>
      </c>
      <c r="C224" s="3">
        <f>IF(AND(Traitement5!D224&lt;1000,Traitement5!D224&gt;0),Traitement5!D224,)</f>
        <v>0</v>
      </c>
      <c r="D224" s="68">
        <v>224</v>
      </c>
      <c r="E224" s="8">
        <f t="shared" si="19"/>
        <v>1.9568952023077402E-4</v>
      </c>
      <c r="F224" s="8">
        <f t="shared" si="20"/>
        <v>3.8086077918574949E-6</v>
      </c>
      <c r="G224" s="8">
        <f t="shared" si="21"/>
        <v>-2.2204460492503127E-18</v>
      </c>
      <c r="H224" s="69">
        <f t="shared" si="22"/>
        <v>45372.052070793034</v>
      </c>
      <c r="I224" s="69">
        <f t="shared" si="23"/>
        <v>45372.052070793419</v>
      </c>
      <c r="J224" s="70" t="str">
        <f t="shared" si="24"/>
        <v/>
      </c>
      <c r="K224" s="94"/>
      <c r="L224" s="93"/>
    </row>
    <row r="225" spans="1:12" ht="15" x14ac:dyDescent="0.25">
      <c r="A225" s="68">
        <v>225</v>
      </c>
      <c r="B225" s="174">
        <f>IF(Traitement5!B225&gt;0,Traitement5!B225,)</f>
        <v>4.295820873751012E-2</v>
      </c>
      <c r="C225" s="3">
        <f>IF(AND(Traitement5!D225&lt;1000,Traitement5!D225&gt;0),Traitement5!D225,)</f>
        <v>0</v>
      </c>
      <c r="D225" s="68">
        <v>225</v>
      </c>
      <c r="E225" s="8">
        <f t="shared" si="19"/>
        <v>1.9386304664270604E-4</v>
      </c>
      <c r="F225" s="8">
        <f t="shared" si="20"/>
        <v>3.7681897812543465E-6</v>
      </c>
      <c r="G225" s="8">
        <f t="shared" si="21"/>
        <v>-2.2204460492503127E-18</v>
      </c>
      <c r="H225" s="69">
        <f t="shared" si="22"/>
        <v>45800.651067448409</v>
      </c>
      <c r="I225" s="69">
        <f t="shared" si="23"/>
        <v>45800.651067446248</v>
      </c>
      <c r="J225" s="70" t="str">
        <f t="shared" si="24"/>
        <v/>
      </c>
      <c r="K225" s="94"/>
      <c r="L225" s="93"/>
    </row>
    <row r="226" spans="1:12" ht="15" x14ac:dyDescent="0.25">
      <c r="A226" s="68">
        <v>226</v>
      </c>
      <c r="B226" s="174">
        <f>IF(Traitement5!B226&gt;0,Traitement5!B226,)</f>
        <v>4.2560386153121986E-2</v>
      </c>
      <c r="C226" s="3">
        <f>IF(AND(Traitement5!D226&lt;1000,Traitement5!D226&gt;0),Traitement5!D226,)</f>
        <v>0</v>
      </c>
      <c r="D226" s="68">
        <v>226</v>
      </c>
      <c r="E226" s="8">
        <f t="shared" si="19"/>
        <v>1.916793948038148E-4</v>
      </c>
      <c r="F226" s="8">
        <f t="shared" si="20"/>
        <v>3.720253917184113E-6</v>
      </c>
      <c r="G226" s="8">
        <f t="shared" si="21"/>
        <v>-2.2204460492503127E-18</v>
      </c>
      <c r="H226" s="69">
        <f t="shared" si="22"/>
        <v>46323.785478553851</v>
      </c>
      <c r="I226" s="69">
        <f t="shared" si="23"/>
        <v>46323.785478553757</v>
      </c>
      <c r="J226" s="70" t="str">
        <f t="shared" si="24"/>
        <v/>
      </c>
      <c r="K226" s="94"/>
      <c r="L226" s="93"/>
    </row>
    <row r="227" spans="1:12" ht="15" x14ac:dyDescent="0.25">
      <c r="A227" s="68">
        <v>227</v>
      </c>
      <c r="B227" s="174">
        <f>IF(Traitement5!B227&gt;0,Traitement5!B227,)</f>
        <v>4.222886733279848E-2</v>
      </c>
      <c r="C227" s="3">
        <f>IF(AND(Traitement5!D227&lt;1000,Traitement5!D227&gt;0),Traitement5!D227,)</f>
        <v>0</v>
      </c>
      <c r="D227" s="68">
        <v>227</v>
      </c>
      <c r="E227" s="8">
        <f t="shared" si="19"/>
        <v>1.8986641248910918E-4</v>
      </c>
      <c r="F227" s="8">
        <f t="shared" si="20"/>
        <v>3.6807734870691345E-6</v>
      </c>
      <c r="G227" s="8">
        <f t="shared" si="21"/>
        <v>-2.2204460492503127E-18</v>
      </c>
      <c r="H227" s="69">
        <f t="shared" si="22"/>
        <v>46767.261710996303</v>
      </c>
      <c r="I227" s="69">
        <f t="shared" si="23"/>
        <v>46767.26171099666</v>
      </c>
      <c r="J227" s="70" t="str">
        <f t="shared" si="24"/>
        <v/>
      </c>
      <c r="K227" s="94"/>
      <c r="L227" s="93"/>
    </row>
    <row r="228" spans="1:12" ht="15" x14ac:dyDescent="0.25">
      <c r="A228" s="68">
        <v>228</v>
      </c>
      <c r="B228" s="174">
        <f>IF(Traitement5!B228&gt;0,Traitement5!B228,)</f>
        <v>4.189734851247498E-2</v>
      </c>
      <c r="C228" s="3">
        <f>IF(AND(Traitement5!D228&lt;1000,Traitement5!D228&gt;0),Traitement5!D228,)</f>
        <v>0</v>
      </c>
      <c r="D228" s="68">
        <v>228</v>
      </c>
      <c r="E228" s="8">
        <f t="shared" si="19"/>
        <v>1.8805951347601602E-4</v>
      </c>
      <c r="F228" s="8">
        <f t="shared" si="20"/>
        <v>3.6417120103510379E-6</v>
      </c>
      <c r="G228" s="8">
        <f t="shared" si="21"/>
        <v>-2.2204460492503127E-18</v>
      </c>
      <c r="H228" s="69">
        <f t="shared" si="22"/>
        <v>47217.757549625312</v>
      </c>
      <c r="I228" s="69">
        <f t="shared" si="23"/>
        <v>47217.75754962807</v>
      </c>
      <c r="J228" s="70" t="str">
        <f t="shared" si="24"/>
        <v/>
      </c>
      <c r="K228" s="94"/>
      <c r="L228" s="93"/>
    </row>
    <row r="229" spans="1:12" ht="15" x14ac:dyDescent="0.25">
      <c r="A229" s="68">
        <v>229</v>
      </c>
      <c r="B229" s="174">
        <f>IF(Traitement5!B229&gt;0,Traitement5!B229,)</f>
        <v>4.1499525928087033E-2</v>
      </c>
      <c r="C229" s="3">
        <f>IF(AND(Traitement5!D229&lt;1000,Traitement5!D229&gt;0),Traitement5!D229,)</f>
        <v>0</v>
      </c>
      <c r="D229" s="68">
        <v>229</v>
      </c>
      <c r="E229" s="8">
        <f t="shared" si="19"/>
        <v>1.858992218294192E-4</v>
      </c>
      <c r="F229" s="8">
        <f t="shared" si="20"/>
        <v>3.5953850011435785E-6</v>
      </c>
      <c r="G229" s="8">
        <f t="shared" si="21"/>
        <v>-2.2204460492503127E-18</v>
      </c>
      <c r="H229" s="69">
        <f t="shared" si="22"/>
        <v>47767.855291176456</v>
      </c>
      <c r="I229" s="69">
        <f t="shared" si="23"/>
        <v>47767.855291178421</v>
      </c>
      <c r="J229" s="70" t="str">
        <f t="shared" si="24"/>
        <v/>
      </c>
      <c r="K229" s="94"/>
      <c r="L229" s="93"/>
    </row>
    <row r="230" spans="1:12" ht="15" x14ac:dyDescent="0.25">
      <c r="A230" s="68">
        <v>230</v>
      </c>
      <c r="B230" s="174">
        <f>IF(Traitement5!B230&gt;0,Traitement5!B230,)</f>
        <v>4.1168007107763527E-2</v>
      </c>
      <c r="C230" s="3">
        <f>IF(AND(Traitement5!D230&lt;1000,Traitement5!D230&gt;0),Traitement5!D230,)</f>
        <v>0</v>
      </c>
      <c r="D230" s="68">
        <v>230</v>
      </c>
      <c r="E230" s="8">
        <f t="shared" si="19"/>
        <v>1.8410559935491677E-4</v>
      </c>
      <c r="F230" s="8">
        <f t="shared" si="20"/>
        <v>3.5572296408758638E-6</v>
      </c>
      <c r="G230" s="8">
        <f t="shared" si="21"/>
        <v>-2.2204460492503127E-18</v>
      </c>
      <c r="H230" s="69">
        <f t="shared" si="22"/>
        <v>48234.393076786342</v>
      </c>
      <c r="I230" s="69">
        <f t="shared" si="23"/>
        <v>48234.393076784938</v>
      </c>
      <c r="J230" s="70" t="str">
        <f t="shared" si="24"/>
        <v/>
      </c>
      <c r="K230" s="94"/>
      <c r="L230" s="93"/>
    </row>
    <row r="231" spans="1:12" ht="15" x14ac:dyDescent="0.25">
      <c r="A231" s="68">
        <v>231</v>
      </c>
      <c r="B231" s="174">
        <f>IF(Traitement5!B231&gt;0,Traitement5!B231,)</f>
        <v>4.0836488287440027E-2</v>
      </c>
      <c r="C231" s="3">
        <f>IF(AND(Traitement5!D231&lt;1000,Traitement5!D231&gt;0),Traitement5!D231,)</f>
        <v>0</v>
      </c>
      <c r="D231" s="68">
        <v>231</v>
      </c>
      <c r="E231" s="8">
        <f t="shared" si="19"/>
        <v>1.8231796360755614E-4</v>
      </c>
      <c r="F231" s="8">
        <f t="shared" si="20"/>
        <v>3.51947917440452E-6</v>
      </c>
      <c r="G231" s="8">
        <f t="shared" si="21"/>
        <v>-2.2204460492503127E-18</v>
      </c>
      <c r="H231" s="69">
        <f t="shared" si="22"/>
        <v>48708.507238378203</v>
      </c>
      <c r="I231" s="69">
        <f t="shared" si="23"/>
        <v>48708.507238378945</v>
      </c>
      <c r="J231" s="70" t="str">
        <f t="shared" si="24"/>
        <v/>
      </c>
      <c r="K231" s="94"/>
      <c r="L231" s="93"/>
    </row>
    <row r="232" spans="1:12" ht="15" x14ac:dyDescent="0.25">
      <c r="A232" s="68">
        <v>232</v>
      </c>
      <c r="B232" s="174">
        <f>IF(Traitement5!B232&gt;0,Traitement5!B232,)</f>
        <v>4.0504969467116708E-2</v>
      </c>
      <c r="C232" s="3">
        <f>IF(AND(Traitement5!D232&lt;1000,Traitement5!D232&gt;0),Traitement5!D232,)</f>
        <v>0</v>
      </c>
      <c r="D232" s="68">
        <v>232</v>
      </c>
      <c r="E232" s="8">
        <f t="shared" si="19"/>
        <v>1.8053628482511686E-4</v>
      </c>
      <c r="F232" s="8">
        <f t="shared" si="20"/>
        <v>3.4821293055974348E-6</v>
      </c>
      <c r="G232" s="8">
        <f t="shared" si="21"/>
        <v>-2.2204460492503127E-18</v>
      </c>
      <c r="H232" s="69">
        <f t="shared" si="22"/>
        <v>49190.383798386392</v>
      </c>
      <c r="I232" s="69">
        <f t="shared" si="23"/>
        <v>49190.383798386683</v>
      </c>
      <c r="J232" s="70" t="str">
        <f t="shared" si="24"/>
        <v/>
      </c>
      <c r="K232" s="94"/>
      <c r="L232" s="93"/>
    </row>
    <row r="233" spans="1:12" ht="15" x14ac:dyDescent="0.25">
      <c r="A233" s="68">
        <v>233</v>
      </c>
      <c r="B233" s="174">
        <f>IF(Traitement5!B233&gt;0,Traitement5!B233,)</f>
        <v>4.0173450646793202E-2</v>
      </c>
      <c r="C233" s="3">
        <f>IF(AND(Traitement5!D233&lt;1000,Traitement5!D233&gt;0),Traitement5!D233,)</f>
        <v>0</v>
      </c>
      <c r="D233" s="68">
        <v>233</v>
      </c>
      <c r="E233" s="8">
        <f t="shared" si="19"/>
        <v>1.7876053344122178E-4</v>
      </c>
      <c r="F233" s="8">
        <f t="shared" si="20"/>
        <v>3.4451757838779712E-6</v>
      </c>
      <c r="G233" s="8">
        <f t="shared" si="21"/>
        <v>-2.2204460492503127E-18</v>
      </c>
      <c r="H233" s="69">
        <f t="shared" si="22"/>
        <v>49680.214919662823</v>
      </c>
      <c r="I233" s="69">
        <f t="shared" si="23"/>
        <v>49680.214919661303</v>
      </c>
      <c r="J233" s="70" t="str">
        <f t="shared" si="24"/>
        <v/>
      </c>
      <c r="K233" s="94"/>
      <c r="L233" s="93"/>
    </row>
    <row r="234" spans="1:12" ht="15" x14ac:dyDescent="0.25">
      <c r="A234" s="68">
        <v>234</v>
      </c>
      <c r="B234" s="174">
        <f>IF(Traitement5!B234&gt;0,Traitement5!B234,)</f>
        <v>3.990823559053451E-2</v>
      </c>
      <c r="C234" s="3">
        <f>IF(AND(Traitement5!D234&lt;1000,Traitement5!D234&gt;0),Traitement5!D234,)</f>
        <v>0</v>
      </c>
      <c r="D234" s="68">
        <v>234</v>
      </c>
      <c r="E234" s="8">
        <f t="shared" si="19"/>
        <v>1.7734418031652155E-4</v>
      </c>
      <c r="F234" s="8">
        <f t="shared" si="20"/>
        <v>3.4158955088470634E-6</v>
      </c>
      <c r="G234" s="8">
        <f t="shared" si="21"/>
        <v>-2.2204460492503127E-18</v>
      </c>
      <c r="H234" s="69">
        <f t="shared" si="22"/>
        <v>50077.940310581398</v>
      </c>
      <c r="I234" s="69">
        <f t="shared" si="23"/>
        <v>50077.940310579339</v>
      </c>
      <c r="J234" s="70" t="str">
        <f t="shared" si="24"/>
        <v/>
      </c>
      <c r="K234" s="94"/>
      <c r="L234" s="93"/>
    </row>
    <row r="235" spans="1:12" ht="15" x14ac:dyDescent="0.25">
      <c r="A235" s="68">
        <v>235</v>
      </c>
      <c r="B235" s="174">
        <f>IF(Traitement5!B235&gt;0,Traitement5!B235,)</f>
        <v>3.9576716770211004E-2</v>
      </c>
      <c r="C235" s="3">
        <f>IF(AND(Traitement5!D235&lt;1000,Traitement5!D235&gt;0),Traitement5!D235,)</f>
        <v>0</v>
      </c>
      <c r="D235" s="68">
        <v>235</v>
      </c>
      <c r="E235" s="8">
        <f t="shared" si="19"/>
        <v>1.7557902436186879E-4</v>
      </c>
      <c r="F235" s="8">
        <f t="shared" si="20"/>
        <v>3.3796448441270345E-6</v>
      </c>
      <c r="G235" s="8">
        <f t="shared" si="21"/>
        <v>-2.2204460492503127E-18</v>
      </c>
      <c r="H235" s="69">
        <f t="shared" si="22"/>
        <v>50582.594479143969</v>
      </c>
      <c r="I235" s="69">
        <f t="shared" si="23"/>
        <v>50582.594479144129</v>
      </c>
      <c r="J235" s="70" t="str">
        <f t="shared" si="24"/>
        <v/>
      </c>
      <c r="K235" s="94"/>
      <c r="L235" s="93"/>
    </row>
    <row r="236" spans="1:12" ht="15" x14ac:dyDescent="0.25">
      <c r="A236" s="68">
        <v>236</v>
      </c>
      <c r="B236" s="174">
        <f>IF(Traitement5!B236&gt;0,Traitement5!B236,)</f>
        <v>3.9245197949887692E-2</v>
      </c>
      <c r="C236" s="3">
        <f>IF(AND(Traitement5!D236&lt;1000,Traitement5!D236&gt;0),Traitement5!D236,)</f>
        <v>0</v>
      </c>
      <c r="D236" s="68">
        <v>236</v>
      </c>
      <c r="E236" s="8">
        <f t="shared" si="19"/>
        <v>1.7381971404846486E-4</v>
      </c>
      <c r="F236" s="8">
        <f t="shared" si="20"/>
        <v>3.3437788632969856E-6</v>
      </c>
      <c r="G236" s="8">
        <f t="shared" si="21"/>
        <v>-2.2204460492503127E-18</v>
      </c>
      <c r="H236" s="69">
        <f t="shared" si="22"/>
        <v>51095.776156240841</v>
      </c>
      <c r="I236" s="69">
        <f t="shared" si="23"/>
        <v>51095.776156240128</v>
      </c>
      <c r="J236" s="70" t="str">
        <f t="shared" si="24"/>
        <v/>
      </c>
      <c r="K236" s="94"/>
      <c r="L236" s="93"/>
    </row>
    <row r="237" spans="1:12" ht="15" x14ac:dyDescent="0.25">
      <c r="A237" s="68">
        <v>237</v>
      </c>
      <c r="B237" s="174">
        <f>IF(Traitement5!B237&gt;0,Traitement5!B237,)</f>
        <v>3.8979982893628813E-2</v>
      </c>
      <c r="C237" s="3">
        <f>IF(AND(Traitement5!D237&lt;1000,Traitement5!D237&gt;0),Traitement5!D237,)</f>
        <v>0</v>
      </c>
      <c r="D237" s="68">
        <v>237</v>
      </c>
      <c r="E237" s="8">
        <f t="shared" si="19"/>
        <v>1.7241645527497906E-4</v>
      </c>
      <c r="F237" s="8">
        <f t="shared" si="20"/>
        <v>3.3153603066550244E-6</v>
      </c>
      <c r="G237" s="8">
        <f t="shared" si="21"/>
        <v>-2.2204460492503127E-18</v>
      </c>
      <c r="H237" s="69">
        <f t="shared" si="22"/>
        <v>51512.607509766429</v>
      </c>
      <c r="I237" s="69">
        <f t="shared" si="23"/>
        <v>51512.607509764399</v>
      </c>
      <c r="J237" s="70" t="str">
        <f t="shared" si="24"/>
        <v/>
      </c>
      <c r="K237" s="94"/>
      <c r="L237" s="93"/>
    </row>
    <row r="238" spans="1:12" ht="15" x14ac:dyDescent="0.25">
      <c r="A238" s="68">
        <v>238</v>
      </c>
      <c r="B238" s="174">
        <f>IF(Traitement5!B238&gt;0,Traitement5!B238,)</f>
        <v>3.8714767837370122E-2</v>
      </c>
      <c r="C238" s="3">
        <f>IF(AND(Traitement5!D238&lt;1000,Traitement5!D238&gt;0),Traitement5!D238,)</f>
        <v>0</v>
      </c>
      <c r="D238" s="68">
        <v>238</v>
      </c>
      <c r="E238" s="8">
        <f t="shared" si="19"/>
        <v>1.710169045754939E-4</v>
      </c>
      <c r="F238" s="8">
        <f t="shared" si="20"/>
        <v>3.2871832646753846E-6</v>
      </c>
      <c r="G238" s="8">
        <f t="shared" si="21"/>
        <v>-2.2204460492503127E-18</v>
      </c>
      <c r="H238" s="69">
        <f t="shared" si="22"/>
        <v>51935.150827281992</v>
      </c>
      <c r="I238" s="69">
        <f t="shared" si="23"/>
        <v>51935.150827282152</v>
      </c>
      <c r="J238" s="70" t="str">
        <f t="shared" si="24"/>
        <v/>
      </c>
      <c r="K238" s="94"/>
      <c r="L238" s="93"/>
    </row>
    <row r="239" spans="1:12" ht="15" x14ac:dyDescent="0.25">
      <c r="A239" s="68">
        <v>239</v>
      </c>
      <c r="B239" s="174">
        <f>IF(Traitement5!B239&gt;0,Traitement5!B239,)</f>
        <v>3.8383249017046803E-2</v>
      </c>
      <c r="C239" s="3">
        <f>IF(AND(Traitement5!D239&lt;1000,Traitement5!D239&gt;0),Traitement5!D239,)</f>
        <v>0</v>
      </c>
      <c r="D239" s="68">
        <v>239</v>
      </c>
      <c r="E239" s="8">
        <f t="shared" si="19"/>
        <v>1.6927265844411676E-4</v>
      </c>
      <c r="F239" s="8">
        <f t="shared" si="20"/>
        <v>3.252298467324435E-6</v>
      </c>
      <c r="G239" s="8">
        <f t="shared" si="21"/>
        <v>-2.2204460492503127E-18</v>
      </c>
      <c r="H239" s="69">
        <f t="shared" si="22"/>
        <v>52471.542797443239</v>
      </c>
      <c r="I239" s="69">
        <f t="shared" si="23"/>
        <v>52471.542797443006</v>
      </c>
      <c r="J239" s="70" t="str">
        <f t="shared" si="24"/>
        <v/>
      </c>
      <c r="K239" s="94"/>
      <c r="L239" s="93"/>
    </row>
    <row r="240" spans="1:12" ht="15" x14ac:dyDescent="0.25">
      <c r="A240" s="68">
        <v>240</v>
      </c>
      <c r="B240" s="174">
        <f>IF(Traitement5!B240&gt;0,Traitement5!B240,)</f>
        <v>3.8118033960787924E-2</v>
      </c>
      <c r="C240" s="3">
        <f>IF(AND(Traitement5!D240&lt;1000,Traitement5!D240&gt;0),Traitement5!D240,)</f>
        <v>0</v>
      </c>
      <c r="D240" s="68">
        <v>240</v>
      </c>
      <c r="E240" s="8">
        <f t="shared" si="19"/>
        <v>1.6788139764303822E-4</v>
      </c>
      <c r="F240" s="8">
        <f t="shared" si="20"/>
        <v>3.2246573561993417E-6</v>
      </c>
      <c r="G240" s="8">
        <f t="shared" si="21"/>
        <v>-2.2204460492503127E-18</v>
      </c>
      <c r="H240" s="69">
        <f t="shared" si="22"/>
        <v>52907.375198313661</v>
      </c>
      <c r="I240" s="69">
        <f t="shared" si="23"/>
        <v>52907.375198314228</v>
      </c>
      <c r="J240" s="70" t="str">
        <f t="shared" si="24"/>
        <v/>
      </c>
      <c r="K240" s="94"/>
      <c r="L240" s="93"/>
    </row>
    <row r="241" spans="1:12" ht="15" x14ac:dyDescent="0.25">
      <c r="A241" s="68">
        <v>241</v>
      </c>
      <c r="B241" s="174">
        <f>IF(Traitement5!B241&gt;0,Traitement5!B241,)</f>
        <v>3.7852818904529233E-2</v>
      </c>
      <c r="C241" s="3">
        <f>IF(AND(Traitement5!D241&lt;1000,Traitement5!D241&gt;0),Traitement5!D241,)</f>
        <v>0</v>
      </c>
      <c r="D241" s="68">
        <v>241</v>
      </c>
      <c r="E241" s="8">
        <f t="shared" si="19"/>
        <v>1.6649379774112683E-4</v>
      </c>
      <c r="F241" s="8">
        <f t="shared" si="20"/>
        <v>3.1972511533217988E-6</v>
      </c>
      <c r="G241" s="8">
        <f t="shared" si="21"/>
        <v>-2.2204460492503127E-18</v>
      </c>
      <c r="H241" s="69">
        <f t="shared" si="22"/>
        <v>53349.315879031987</v>
      </c>
      <c r="I241" s="69">
        <f t="shared" si="23"/>
        <v>53349.315879030364</v>
      </c>
      <c r="J241" s="70" t="str">
        <f t="shared" si="24"/>
        <v/>
      </c>
      <c r="K241" s="94"/>
      <c r="L241" s="93"/>
    </row>
    <row r="242" spans="1:12" ht="15" x14ac:dyDescent="0.25">
      <c r="A242" s="68">
        <v>242</v>
      </c>
      <c r="B242" s="174">
        <f>IF(Traitement5!B242&gt;0,Traitement5!B242,)</f>
        <v>3.7587603848270541E-2</v>
      </c>
      <c r="C242" s="3">
        <f>IF(AND(Traitement5!D242&lt;1000,Traitement5!D242&gt;0),Traitement5!D242,)</f>
        <v>0</v>
      </c>
      <c r="D242" s="68">
        <v>242</v>
      </c>
      <c r="E242" s="8">
        <f t="shared" si="19"/>
        <v>1.6510984438326826E-4</v>
      </c>
      <c r="F242" s="8">
        <f t="shared" si="20"/>
        <v>3.1700778625168636E-6</v>
      </c>
      <c r="G242" s="8">
        <f t="shared" si="21"/>
        <v>-2.2204460492503127E-18</v>
      </c>
      <c r="H242" s="69">
        <f t="shared" si="22"/>
        <v>53797.494134308479</v>
      </c>
      <c r="I242" s="69">
        <f t="shared" si="23"/>
        <v>53797.494134308057</v>
      </c>
      <c r="J242" s="70" t="str">
        <f t="shared" si="24"/>
        <v/>
      </c>
      <c r="K242" s="94"/>
      <c r="L242" s="93"/>
    </row>
    <row r="243" spans="1:12" ht="15" x14ac:dyDescent="0.25">
      <c r="A243" s="68">
        <v>243</v>
      </c>
      <c r="B243" s="174">
        <f>IF(Traitement5!B243&gt;0,Traitement5!B243,)</f>
        <v>3.7388692556076478E-2</v>
      </c>
      <c r="C243" s="3">
        <f>IF(AND(Traitement5!D243&lt;1000,Traitement5!D243&gt;0),Traitement5!D243,)</f>
        <v>0</v>
      </c>
      <c r="D243" s="68">
        <v>243</v>
      </c>
      <c r="E243" s="8">
        <f t="shared" si="19"/>
        <v>1.6407426381598311E-4</v>
      </c>
      <c r="F243" s="8">
        <f t="shared" si="20"/>
        <v>3.1498495517148337E-6</v>
      </c>
      <c r="G243" s="8">
        <f t="shared" si="21"/>
        <v>-2.2204460492503127E-18</v>
      </c>
      <c r="H243" s="69">
        <f t="shared" si="22"/>
        <v>54137.801081883328</v>
      </c>
      <c r="I243" s="69">
        <f t="shared" si="23"/>
        <v>54137.801081886668</v>
      </c>
      <c r="J243" s="70" t="str">
        <f t="shared" si="24"/>
        <v/>
      </c>
      <c r="K243" s="94"/>
      <c r="L243" s="93"/>
    </row>
    <row r="244" spans="1:12" ht="15" x14ac:dyDescent="0.25">
      <c r="A244" s="68">
        <v>244</v>
      </c>
      <c r="B244" s="174">
        <f>IF(Traitement5!B244&gt;0,Traitement5!B244,)</f>
        <v>3.7123477499817599E-2</v>
      </c>
      <c r="C244" s="3">
        <f>IF(AND(Traitement5!D244&lt;1000,Traitement5!D244&gt;0),Traitement5!D244,)</f>
        <v>0</v>
      </c>
      <c r="D244" s="68">
        <v>244</v>
      </c>
      <c r="E244" s="8">
        <f t="shared" si="19"/>
        <v>1.6269665759229002E-4</v>
      </c>
      <c r="F244" s="8">
        <f t="shared" si="20"/>
        <v>3.123079104702736E-6</v>
      </c>
      <c r="G244" s="8">
        <f t="shared" si="21"/>
        <v>-2.2204460492503127E-18</v>
      </c>
      <c r="H244" s="69">
        <f t="shared" si="22"/>
        <v>54597.217336123504</v>
      </c>
      <c r="I244" s="69">
        <f t="shared" si="23"/>
        <v>54597.217336123816</v>
      </c>
      <c r="J244" s="70" t="str">
        <f t="shared" si="24"/>
        <v/>
      </c>
      <c r="K244" s="94"/>
      <c r="L244" s="93"/>
    </row>
    <row r="245" spans="1:12" ht="15" x14ac:dyDescent="0.25">
      <c r="A245" s="68">
        <v>245</v>
      </c>
      <c r="B245" s="174">
        <f>IF(Traitement5!B245&gt;0,Traitement5!B245,)</f>
        <v>3.6924566207623528E-2</v>
      </c>
      <c r="C245" s="3">
        <f>IF(AND(Traitement5!D245&lt;1000,Traitement5!D245&gt;0),Traitement5!D245,)</f>
        <v>0</v>
      </c>
      <c r="D245" s="68">
        <v>245</v>
      </c>
      <c r="E245" s="8">
        <f t="shared" si="19"/>
        <v>1.6166582108508021E-4</v>
      </c>
      <c r="F245" s="8">
        <f t="shared" si="20"/>
        <v>3.1031506786495754E-6</v>
      </c>
      <c r="G245" s="8">
        <f t="shared" si="21"/>
        <v>-2.2204460492503127E-18</v>
      </c>
      <c r="H245" s="69">
        <f t="shared" si="22"/>
        <v>54946.111177256367</v>
      </c>
      <c r="I245" s="69">
        <f t="shared" si="23"/>
        <v>54946.111177255203</v>
      </c>
      <c r="J245" s="70" t="str">
        <f t="shared" si="24"/>
        <v/>
      </c>
      <c r="K245" s="94"/>
      <c r="L245" s="93"/>
    </row>
    <row r="246" spans="1:12" ht="15" x14ac:dyDescent="0.25">
      <c r="A246" s="68">
        <v>246</v>
      </c>
      <c r="B246" s="174">
        <f>IF(Traitement5!B246&gt;0,Traitement5!B246,)</f>
        <v>3.6659351151364837E-2</v>
      </c>
      <c r="C246" s="3">
        <f>IF(AND(Traitement5!D246&lt;1000,Traitement5!D246&gt;0),Traitement5!D246,)</f>
        <v>0</v>
      </c>
      <c r="D246" s="68">
        <v>246</v>
      </c>
      <c r="E246" s="8">
        <f t="shared" si="19"/>
        <v>1.6029451865719191E-4</v>
      </c>
      <c r="F246" s="8">
        <f t="shared" si="20"/>
        <v>3.0767771038616036E-6</v>
      </c>
      <c r="G246" s="8">
        <f t="shared" si="21"/>
        <v>-2.2204460492503127E-18</v>
      </c>
      <c r="H246" s="69">
        <f t="shared" si="22"/>
        <v>55417.193401073993</v>
      </c>
      <c r="I246" s="69">
        <f t="shared" si="23"/>
        <v>55417.193401073462</v>
      </c>
      <c r="J246" s="70" t="str">
        <f t="shared" si="24"/>
        <v/>
      </c>
      <c r="K246" s="94"/>
      <c r="L246" s="93"/>
    </row>
    <row r="247" spans="1:12" ht="15" x14ac:dyDescent="0.25">
      <c r="A247" s="68">
        <v>247</v>
      </c>
      <c r="B247" s="174">
        <f>IF(Traitement5!B247&gt;0,Traitement5!B247,)</f>
        <v>3.6460439859170773E-2</v>
      </c>
      <c r="C247" s="3">
        <f>IF(AND(Traitement5!D247&lt;1000,Traitement5!D247&gt;0),Traitement5!D247,)</f>
        <v>0</v>
      </c>
      <c r="D247" s="68">
        <v>247</v>
      </c>
      <c r="E247" s="8">
        <f t="shared" si="19"/>
        <v>1.5926839385356495E-4</v>
      </c>
      <c r="F247" s="8">
        <f t="shared" si="20"/>
        <v>3.0571441172063975E-6</v>
      </c>
      <c r="G247" s="8">
        <f t="shared" si="21"/>
        <v>-2.2204460492503127E-18</v>
      </c>
      <c r="H247" s="69">
        <f t="shared" si="22"/>
        <v>55775.0032322724</v>
      </c>
      <c r="I247" s="69">
        <f t="shared" si="23"/>
        <v>55775.003232273222</v>
      </c>
      <c r="J247" s="70" t="str">
        <f t="shared" si="24"/>
        <v/>
      </c>
      <c r="K247" s="94"/>
      <c r="L247" s="93"/>
    </row>
    <row r="248" spans="1:12" ht="15" x14ac:dyDescent="0.25">
      <c r="A248" s="68">
        <v>248</v>
      </c>
      <c r="B248" s="174">
        <f>IF(Traitement5!B248&gt;0,Traitement5!B248,)</f>
        <v>3.6195224802912082E-2</v>
      </c>
      <c r="C248" s="3">
        <f>IF(AND(Traitement5!D248&lt;1000,Traitement5!D248&gt;0),Traitement5!D248,)</f>
        <v>0</v>
      </c>
      <c r="D248" s="68">
        <v>248</v>
      </c>
      <c r="E248" s="8">
        <f t="shared" si="19"/>
        <v>1.5790335227476582E-4</v>
      </c>
      <c r="F248" s="8">
        <f t="shared" si="20"/>
        <v>3.0311615315954538E-6</v>
      </c>
      <c r="G248" s="8">
        <f t="shared" si="21"/>
        <v>-2.2204460492503127E-18</v>
      </c>
      <c r="H248" s="69">
        <f t="shared" si="22"/>
        <v>56258.201407110406</v>
      </c>
      <c r="I248" s="69">
        <f t="shared" si="23"/>
        <v>56258.201407108463</v>
      </c>
      <c r="J248" s="70" t="str">
        <f t="shared" si="24"/>
        <v/>
      </c>
      <c r="K248" s="94"/>
      <c r="L248" s="93"/>
    </row>
    <row r="249" spans="1:12" ht="15" x14ac:dyDescent="0.25">
      <c r="A249" s="68">
        <v>249</v>
      </c>
      <c r="B249" s="174">
        <f>IF(Traitement5!B249&gt;0,Traitement5!B249,)</f>
        <v>3.5996313510718018E-2</v>
      </c>
      <c r="C249" s="3">
        <f>IF(AND(Traitement5!D249&lt;1000,Traitement5!D249&gt;0),Traitement5!D249,)</f>
        <v>0</v>
      </c>
      <c r="D249" s="68">
        <v>249</v>
      </c>
      <c r="E249" s="8">
        <f t="shared" si="19"/>
        <v>1.5688190711031502E-4</v>
      </c>
      <c r="F249" s="8">
        <f t="shared" si="20"/>
        <v>3.0118196048635735E-6</v>
      </c>
      <c r="G249" s="8">
        <f t="shared" si="21"/>
        <v>-2.2204460492503127E-18</v>
      </c>
      <c r="H249" s="69">
        <f t="shared" si="22"/>
        <v>56625.273359888452</v>
      </c>
      <c r="I249" s="69">
        <f t="shared" si="23"/>
        <v>56625.273359886727</v>
      </c>
      <c r="J249" s="70" t="str">
        <f t="shared" si="24"/>
        <v/>
      </c>
      <c r="K249" s="94"/>
      <c r="L249" s="93"/>
    </row>
    <row r="250" spans="1:12" ht="15" x14ac:dyDescent="0.25">
      <c r="A250" s="68">
        <v>250</v>
      </c>
      <c r="B250" s="174">
        <f>IF(Traitement5!B250&gt;0,Traitement5!B250,)</f>
        <v>3.5797402218523955E-2</v>
      </c>
      <c r="C250" s="3">
        <f>IF(AND(Traitement5!D250&lt;1000,Traitement5!D250&gt;0),Traitement5!D250,)</f>
        <v>0</v>
      </c>
      <c r="D250" s="68">
        <v>250</v>
      </c>
      <c r="E250" s="8">
        <f t="shared" si="19"/>
        <v>1.5586245776154362E-4</v>
      </c>
      <c r="F250" s="8">
        <f t="shared" si="20"/>
        <v>2.9926010935676069E-6</v>
      </c>
      <c r="G250" s="8">
        <f t="shared" si="21"/>
        <v>-2.2204460492503127E-18</v>
      </c>
      <c r="H250" s="69">
        <f t="shared" si="22"/>
        <v>56996.425208555171</v>
      </c>
      <c r="I250" s="69">
        <f t="shared" si="23"/>
        <v>56996.425208556015</v>
      </c>
      <c r="J250" s="70" t="str">
        <f t="shared" si="24"/>
        <v/>
      </c>
      <c r="K250" s="94"/>
      <c r="L250" s="93"/>
    </row>
    <row r="251" spans="1:12" ht="15" x14ac:dyDescent="0.25">
      <c r="A251" s="68">
        <v>251</v>
      </c>
      <c r="B251" s="174">
        <f>IF(Traitement5!B251&gt;0,Traitement5!B251,)</f>
        <v>3.5598490926329884E-2</v>
      </c>
      <c r="C251" s="3">
        <f>IF(AND(Traitement5!D251&lt;1000,Traitement5!D251&gt;0),Traitement5!D251,)</f>
        <v>0</v>
      </c>
      <c r="D251" s="68">
        <v>251</v>
      </c>
      <c r="E251" s="8">
        <f t="shared" si="19"/>
        <v>1.548449984147271E-4</v>
      </c>
      <c r="F251" s="8">
        <f t="shared" si="20"/>
        <v>2.9735052103029812E-6</v>
      </c>
      <c r="G251" s="8">
        <f t="shared" si="21"/>
        <v>-2.2204460492503127E-18</v>
      </c>
      <c r="H251" s="69">
        <f t="shared" si="22"/>
        <v>57371.725342339982</v>
      </c>
      <c r="I251" s="69">
        <f t="shared" si="23"/>
        <v>57371.725342335762</v>
      </c>
      <c r="J251" s="70" t="str">
        <f t="shared" si="24"/>
        <v/>
      </c>
      <c r="K251" s="94"/>
      <c r="L251" s="93"/>
    </row>
    <row r="252" spans="1:12" ht="15" x14ac:dyDescent="0.25">
      <c r="A252" s="68">
        <v>252</v>
      </c>
      <c r="B252" s="174">
        <f>IF(Traitement5!B252&gt;0,Traitement5!B252,)</f>
        <v>3.5399579634135821E-2</v>
      </c>
      <c r="C252" s="3">
        <f>IF(AND(Traitement5!D252&lt;1000,Traitement5!D252&gt;0),Traitement5!D252,)</f>
        <v>0</v>
      </c>
      <c r="D252" s="68">
        <v>252</v>
      </c>
      <c r="E252" s="8">
        <f t="shared" si="19"/>
        <v>1.5382952327851196E-4</v>
      </c>
      <c r="F252" s="8">
        <f t="shared" si="20"/>
        <v>2.9545311726838663E-6</v>
      </c>
      <c r="G252" s="8">
        <f t="shared" si="21"/>
        <v>-2.2204460492503127E-18</v>
      </c>
      <c r="H252" s="69">
        <f t="shared" si="22"/>
        <v>57751.243687602997</v>
      </c>
      <c r="I252" s="69">
        <f t="shared" si="23"/>
        <v>57751.243687602328</v>
      </c>
      <c r="J252" s="70" t="str">
        <f t="shared" si="24"/>
        <v/>
      </c>
      <c r="K252" s="94"/>
      <c r="L252" s="93"/>
    </row>
    <row r="253" spans="1:12" ht="15" x14ac:dyDescent="0.25">
      <c r="A253" s="68">
        <v>253</v>
      </c>
      <c r="B253" s="174">
        <f>IF(Traitement5!B253&gt;0,Traitement5!B253,)</f>
        <v>3.5200668341941757E-2</v>
      </c>
      <c r="C253" s="3">
        <f>IF(AND(Traitement5!D253&lt;1000,Traitement5!D253&gt;0),Traitement5!D253,)</f>
        <v>0</v>
      </c>
      <c r="D253" s="68">
        <v>253</v>
      </c>
      <c r="E253" s="8">
        <f t="shared" si="19"/>
        <v>1.5281602658395732E-4</v>
      </c>
      <c r="F253" s="8">
        <f t="shared" si="20"/>
        <v>2.9356782033225276E-6</v>
      </c>
      <c r="G253" s="8">
        <f t="shared" si="21"/>
        <v>-2.2204460492503127E-18</v>
      </c>
      <c r="H253" s="69">
        <f t="shared" si="22"/>
        <v>58135.051751265331</v>
      </c>
      <c r="I253" s="69">
        <f t="shared" si="23"/>
        <v>58135.051751263767</v>
      </c>
      <c r="J253" s="70" t="str">
        <f t="shared" si="24"/>
        <v/>
      </c>
      <c r="K253" s="94"/>
      <c r="L253" s="93"/>
    </row>
    <row r="254" spans="1:12" ht="15" x14ac:dyDescent="0.25">
      <c r="A254" s="68">
        <v>254</v>
      </c>
      <c r="B254" s="174">
        <f>IF(Traitement5!B254&gt;0,Traitement5!B254,)</f>
        <v>3.5001757049747693E-2</v>
      </c>
      <c r="C254" s="3">
        <f>IF(AND(Traitement5!D254&lt;1000,Traitement5!D254&gt;0),Traitement5!D254,)</f>
        <v>0</v>
      </c>
      <c r="D254" s="68">
        <v>254</v>
      </c>
      <c r="E254" s="8">
        <f t="shared" si="19"/>
        <v>1.5180450258429901E-4</v>
      </c>
      <c r="F254" s="8">
        <f t="shared" si="20"/>
        <v>2.9169455297879806E-6</v>
      </c>
      <c r="G254" s="8">
        <f t="shared" si="21"/>
        <v>-2.2204460492503127E-18</v>
      </c>
      <c r="H254" s="69">
        <f t="shared" si="22"/>
        <v>58523.222665719513</v>
      </c>
      <c r="I254" s="69">
        <f t="shared" si="23"/>
        <v>58523.222665718422</v>
      </c>
      <c r="J254" s="70" t="str">
        <f t="shared" si="24"/>
        <v/>
      </c>
      <c r="K254" s="94"/>
      <c r="L254" s="93"/>
    </row>
    <row r="255" spans="1:12" ht="15" x14ac:dyDescent="0.25">
      <c r="A255" s="68">
        <v>255</v>
      </c>
      <c r="B255" s="174">
        <f>IF(Traitement5!B255&gt;0,Traitement5!B255,)</f>
        <v>3.4802845757553623E-2</v>
      </c>
      <c r="C255" s="3">
        <f>IF(AND(Traitement5!D255&lt;1000,Traitement5!D255&gt;0),Traitement5!D255,)</f>
        <v>0</v>
      </c>
      <c r="D255" s="68">
        <v>255</v>
      </c>
      <c r="E255" s="8">
        <f t="shared" si="19"/>
        <v>1.5079494555490791E-4</v>
      </c>
      <c r="F255" s="8">
        <f t="shared" si="20"/>
        <v>2.898332384578438E-6</v>
      </c>
      <c r="G255" s="8">
        <f t="shared" si="21"/>
        <v>-2.2204460492503127E-18</v>
      </c>
      <c r="H255" s="69">
        <f t="shared" si="22"/>
        <v>58915.831235280581</v>
      </c>
      <c r="I255" s="69">
        <f t="shared" si="23"/>
        <v>58915.831235281723</v>
      </c>
      <c r="J255" s="70" t="str">
        <f t="shared" si="24"/>
        <v/>
      </c>
      <c r="K255" s="94"/>
      <c r="L255" s="93"/>
    </row>
    <row r="256" spans="1:12" ht="15" x14ac:dyDescent="0.25">
      <c r="A256" s="68">
        <v>256</v>
      </c>
      <c r="B256" s="174">
        <f>IF(Traitement5!B256&gt;0,Traitement5!B256,)</f>
        <v>3.4603934465359559E-2</v>
      </c>
      <c r="C256" s="3">
        <f>IF(AND(Traitement5!D256&lt;1000,Traitement5!D256&gt;0),Traitement5!D256,)</f>
        <v>0</v>
      </c>
      <c r="D256" s="68">
        <v>256</v>
      </c>
      <c r="E256" s="8">
        <f t="shared" si="19"/>
        <v>1.4978734979317898E-4</v>
      </c>
      <c r="F256" s="8">
        <f t="shared" si="20"/>
        <v>2.8798380050799672E-6</v>
      </c>
      <c r="G256" s="8">
        <f t="shared" si="21"/>
        <v>-2.2204460492503127E-18</v>
      </c>
      <c r="H256" s="69">
        <f t="shared" si="22"/>
        <v>59312.953984238877</v>
      </c>
      <c r="I256" s="69">
        <f t="shared" si="23"/>
        <v>59312.953984240841</v>
      </c>
      <c r="J256" s="70" t="str">
        <f t="shared" si="24"/>
        <v/>
      </c>
      <c r="K256" s="94"/>
      <c r="L256" s="93"/>
    </row>
    <row r="257" spans="1:12" ht="15" x14ac:dyDescent="0.25">
      <c r="A257" s="68">
        <v>257</v>
      </c>
      <c r="B257" s="174">
        <f>IF(Traitement5!B257&gt;0,Traitement5!B257,)</f>
        <v>3.4405023173165496E-2</v>
      </c>
      <c r="C257" s="3">
        <f>IF(AND(Traitement5!D257&lt;1000,Traitement5!D257&gt;0),Traitement5!D257,)</f>
        <v>0</v>
      </c>
      <c r="D257" s="68">
        <v>257</v>
      </c>
      <c r="E257" s="8">
        <f t="shared" si="19"/>
        <v>1.4878170961840631E-4</v>
      </c>
      <c r="F257" s="8">
        <f t="shared" si="20"/>
        <v>2.8614616335596335E-6</v>
      </c>
      <c r="G257" s="8">
        <f t="shared" si="21"/>
        <v>-2.2204460492503127E-18</v>
      </c>
      <c r="H257" s="69">
        <f t="shared" si="22"/>
        <v>59714.669206579929</v>
      </c>
      <c r="I257" s="69">
        <f t="shared" si="23"/>
        <v>59714.669206582163</v>
      </c>
      <c r="J257" s="70" t="str">
        <f t="shared" si="24"/>
        <v/>
      </c>
      <c r="K257" s="94"/>
      <c r="L257" s="93"/>
    </row>
    <row r="258" spans="1:12" ht="15" x14ac:dyDescent="0.25">
      <c r="A258" s="68">
        <v>258</v>
      </c>
      <c r="B258" s="174">
        <f>IF(Traitement5!B258&gt;0,Traitement5!B258,)</f>
        <v>3.427241564503624E-2</v>
      </c>
      <c r="C258" s="3">
        <f>IF(AND(Traitement5!D258&lt;1000,Traitement5!D258&gt;0),Traitement5!D258,)</f>
        <v>0</v>
      </c>
      <c r="D258" s="68">
        <v>258</v>
      </c>
      <c r="E258" s="8">
        <f t="shared" ref="E258:E321" si="25">IF(B258&gt;0,1/2*(B258-K$13*F258+M$8)+1/2*POWER((B258-K$13*F258+M$8)^2-4*M$10*(B258-K$13*F258),0.5),"")</f>
        <v>1.481123664770212E-4</v>
      </c>
      <c r="F258" s="8">
        <f t="shared" ref="F258:F321" si="26">IF(B258="","",LN(1+EXP($L$16*(B258-$L$15)))/$L$16)</f>
        <v>2.8492759071878037E-6</v>
      </c>
      <c r="G258" s="8">
        <f t="shared" ref="G258:G321" si="27">IF(B258&gt;0,-LN(1+EXP(L$18*(B258-L$17)))/L$18,"")</f>
        <v>-2.2204460492503127E-18</v>
      </c>
      <c r="H258" s="69">
        <f t="shared" si="22"/>
        <v>59985.070215399057</v>
      </c>
      <c r="I258" s="69">
        <f t="shared" si="23"/>
        <v>59985.070215397027</v>
      </c>
      <c r="J258" s="70" t="str">
        <f t="shared" si="24"/>
        <v/>
      </c>
      <c r="K258" s="94"/>
      <c r="L258" s="93"/>
    </row>
    <row r="259" spans="1:12" ht="15" x14ac:dyDescent="0.25">
      <c r="A259" s="68">
        <v>259</v>
      </c>
      <c r="B259" s="174">
        <f>IF(Traitement5!B259&gt;0,Traitement5!B259,)</f>
        <v>3.4073504352842177E-2</v>
      </c>
      <c r="C259" s="3">
        <f>IF(AND(Traitement5!D259&lt;1000,Traitement5!D259&gt;0),Traitement5!D259,)</f>
        <v>0</v>
      </c>
      <c r="D259" s="68">
        <v>259</v>
      </c>
      <c r="E259" s="8">
        <f t="shared" si="25"/>
        <v>1.471099730492309E-4</v>
      </c>
      <c r="F259" s="8">
        <f t="shared" si="26"/>
        <v>2.8310945448527631E-6</v>
      </c>
      <c r="G259" s="8">
        <f t="shared" si="27"/>
        <v>-2.2204460492503127E-18</v>
      </c>
      <c r="H259" s="69">
        <f t="shared" ref="H259:H322" si="28">IF(B259&gt;0,IF(K$13=1,(L$11*10/(B259-E259-F259)-L$11*10/(L$9))+K$11*10/(L$14+F259)-K$11*10/(L$14+L$19-K$9+G259),L$11*10/(B259-E259)-L$11*10/(L$9)),"")</f>
        <v>60394.618517065202</v>
      </c>
      <c r="I259" s="69">
        <f t="shared" ref="I259:I322" si="29">IF(B259&gt;0,IF(K$13=0,K$11*10/(E259)-K$11*10/(L$19-L$9),K$11*10/(E259)-K$11*10/(K$9-L$9)+K$11*10/(L$14+F259)-K$11*10/(L$14+L$19-K$9+G259)),"")</f>
        <v>60394.61851706334</v>
      </c>
      <c r="J259" s="70" t="str">
        <f t="shared" ref="J259:J322" si="30">IF(OR(B259="",C259=0,C259=""),"",(H259-C259)*(H259-C259))</f>
        <v/>
      </c>
      <c r="K259" s="94"/>
      <c r="L259" s="93"/>
    </row>
    <row r="260" spans="1:12" ht="15" x14ac:dyDescent="0.25">
      <c r="A260" s="68">
        <v>260</v>
      </c>
      <c r="B260" s="174">
        <f>IF(Traitement5!B260&gt;0,Traitement5!B260,)</f>
        <v>3.3874593060648113E-2</v>
      </c>
      <c r="C260" s="3">
        <f>IF(AND(Traitement5!D260&lt;1000,Traitement5!D260&gt;0),Traitement5!D260,)</f>
        <v>0</v>
      </c>
      <c r="D260" s="68">
        <v>260</v>
      </c>
      <c r="E260" s="8">
        <f t="shared" si="25"/>
        <v>1.461095201661794E-4</v>
      </c>
      <c r="F260" s="8">
        <f t="shared" si="26"/>
        <v>2.8130291933812605E-6</v>
      </c>
      <c r="G260" s="8">
        <f t="shared" si="27"/>
        <v>-2.2204460492503127E-18</v>
      </c>
      <c r="H260" s="69">
        <f t="shared" si="28"/>
        <v>60808.977124980709</v>
      </c>
      <c r="I260" s="69">
        <f t="shared" si="29"/>
        <v>60808.977124976373</v>
      </c>
      <c r="J260" s="70" t="str">
        <f t="shared" si="30"/>
        <v/>
      </c>
      <c r="K260" s="94"/>
      <c r="L260" s="93"/>
    </row>
    <row r="261" spans="1:12" ht="15" x14ac:dyDescent="0.25">
      <c r="A261" s="68">
        <v>261</v>
      </c>
      <c r="B261" s="174">
        <f>IF(Traitement5!B261&gt;0,Traitement5!B261,)</f>
        <v>3.374198553251867E-2</v>
      </c>
      <c r="C261" s="3">
        <f>IF(AND(Traitement5!D261&lt;1000,Traitement5!D261&gt;0),Traitement5!D261,)</f>
        <v>0</v>
      </c>
      <c r="D261" s="68">
        <v>261</v>
      </c>
      <c r="E261" s="8">
        <f t="shared" si="25"/>
        <v>1.4544362689093704E-4</v>
      </c>
      <c r="F261" s="8">
        <f t="shared" si="26"/>
        <v>2.8010497105117528E-6</v>
      </c>
      <c r="G261" s="8">
        <f t="shared" si="27"/>
        <v>-2.2204460492503127E-18</v>
      </c>
      <c r="H261" s="69">
        <f t="shared" si="28"/>
        <v>61087.930598947918</v>
      </c>
      <c r="I261" s="69">
        <f t="shared" si="29"/>
        <v>61087.930598946783</v>
      </c>
      <c r="J261" s="70" t="str">
        <f t="shared" si="30"/>
        <v/>
      </c>
      <c r="K261" s="94"/>
      <c r="L261" s="93"/>
    </row>
    <row r="262" spans="1:12" ht="15" x14ac:dyDescent="0.25">
      <c r="A262" s="68">
        <v>262</v>
      </c>
      <c r="B262" s="174">
        <f>IF(Traitement5!B262&gt;0,Traitement5!B262,)</f>
        <v>3.3543074240324607E-2</v>
      </c>
      <c r="C262" s="3">
        <f>IF(AND(Traitement5!D262&lt;1000,Traitement5!D262&gt;0),Traitement5!D262,)</f>
        <v>0</v>
      </c>
      <c r="D262" s="68">
        <v>262</v>
      </c>
      <c r="E262" s="8">
        <f t="shared" si="25"/>
        <v>1.4444639581244478E-4</v>
      </c>
      <c r="F262" s="8">
        <f t="shared" si="26"/>
        <v>2.7831760680040152E-6</v>
      </c>
      <c r="G262" s="8">
        <f t="shared" si="27"/>
        <v>-2.2204460492503127E-18</v>
      </c>
      <c r="H262" s="69">
        <f t="shared" si="28"/>
        <v>61510.49679758311</v>
      </c>
      <c r="I262" s="69">
        <f t="shared" si="29"/>
        <v>61510.496797582098</v>
      </c>
      <c r="J262" s="70" t="str">
        <f t="shared" si="30"/>
        <v/>
      </c>
      <c r="K262" s="94"/>
      <c r="L262" s="93"/>
    </row>
    <row r="263" spans="1:12" ht="15" x14ac:dyDescent="0.25">
      <c r="A263" s="68">
        <v>263</v>
      </c>
      <c r="B263" s="174">
        <f>IF(Traitement5!B263&gt;0,Traitement5!B263,)</f>
        <v>3.3410466712195358E-2</v>
      </c>
      <c r="C263" s="3">
        <f>IF(AND(Traitement5!D263&lt;1000,Traitement5!D263&gt;0),Traitement5!D263,)</f>
        <v>0</v>
      </c>
      <c r="D263" s="68">
        <v>263</v>
      </c>
      <c r="E263" s="8">
        <f t="shared" si="25"/>
        <v>1.4378264524481099E-4</v>
      </c>
      <c r="F263" s="8">
        <f t="shared" si="26"/>
        <v>2.7713237110992585E-6</v>
      </c>
      <c r="G263" s="8">
        <f t="shared" si="27"/>
        <v>-2.2204460492503127E-18</v>
      </c>
      <c r="H263" s="69">
        <f t="shared" si="28"/>
        <v>61795.003224851127</v>
      </c>
      <c r="I263" s="69">
        <f t="shared" si="29"/>
        <v>61795.003224846216</v>
      </c>
      <c r="J263" s="70" t="str">
        <f t="shared" si="30"/>
        <v/>
      </c>
      <c r="K263" s="94"/>
      <c r="L263" s="93"/>
    </row>
    <row r="264" spans="1:12" ht="15" x14ac:dyDescent="0.25">
      <c r="A264" s="68">
        <v>264</v>
      </c>
      <c r="B264" s="174">
        <f>IF(Traitement5!B264&gt;0,Traitement5!B264,)</f>
        <v>3.3277859184065915E-2</v>
      </c>
      <c r="C264" s="3">
        <f>IF(AND(Traitement5!D264&lt;1000,Traitement5!D264&gt;0),Traitement5!D264,)</f>
        <v>0</v>
      </c>
      <c r="D264" s="68">
        <v>264</v>
      </c>
      <c r="E264" s="8">
        <f t="shared" si="25"/>
        <v>1.4311974887983026E-4</v>
      </c>
      <c r="F264" s="8">
        <f t="shared" si="26"/>
        <v>2.7595218260729149E-6</v>
      </c>
      <c r="G264" s="8">
        <f t="shared" si="27"/>
        <v>-2.2204460492503127E-18</v>
      </c>
      <c r="H264" s="69">
        <f t="shared" si="28"/>
        <v>62081.777346583738</v>
      </c>
      <c r="I264" s="69">
        <f t="shared" si="29"/>
        <v>62081.777346588293</v>
      </c>
      <c r="J264" s="70" t="str">
        <f t="shared" si="30"/>
        <v/>
      </c>
      <c r="K264" s="94"/>
      <c r="L264" s="93"/>
    </row>
    <row r="265" spans="1:12" ht="15" x14ac:dyDescent="0.25">
      <c r="A265" s="68">
        <v>265</v>
      </c>
      <c r="B265" s="174">
        <f>IF(Traitement5!B265&gt;0,Traitement5!B265,)</f>
        <v>3.3078947891871852E-2</v>
      </c>
      <c r="C265" s="3">
        <f>IF(AND(Traitement5!D265&lt;1000,Traitement5!D265&gt;0),Traitement5!D265,)</f>
        <v>0</v>
      </c>
      <c r="D265" s="68">
        <v>265</v>
      </c>
      <c r="E265" s="8">
        <f t="shared" si="25"/>
        <v>1.4212700237688225E-4</v>
      </c>
      <c r="F265" s="8">
        <f t="shared" si="26"/>
        <v>2.7419131634415366E-6</v>
      </c>
      <c r="G265" s="8">
        <f t="shared" si="27"/>
        <v>-2.2204460492503127E-18</v>
      </c>
      <c r="H265" s="69">
        <f t="shared" si="28"/>
        <v>62516.250113435832</v>
      </c>
      <c r="I265" s="69">
        <f t="shared" si="29"/>
        <v>62516.250113438837</v>
      </c>
      <c r="J265" s="70" t="str">
        <f t="shared" si="30"/>
        <v/>
      </c>
      <c r="K265" s="94"/>
      <c r="L265" s="93"/>
    </row>
    <row r="266" spans="1:12" ht="15" x14ac:dyDescent="0.25">
      <c r="A266" s="68">
        <v>266</v>
      </c>
      <c r="B266" s="174">
        <f>IF(Traitement5!B266&gt;0,Traitement5!B266,)</f>
        <v>3.2946340363742409E-2</v>
      </c>
      <c r="C266" s="3">
        <f>IF(AND(Traitement5!D266&lt;1000,Traitement5!D266&gt;0),Traitement5!D266,)</f>
        <v>0</v>
      </c>
      <c r="D266" s="68">
        <v>266</v>
      </c>
      <c r="E266" s="8">
        <f t="shared" si="25"/>
        <v>1.4146623435438987E-4</v>
      </c>
      <c r="F266" s="8">
        <f t="shared" si="26"/>
        <v>2.7302365198812346E-6</v>
      </c>
      <c r="G266" s="8">
        <f t="shared" si="27"/>
        <v>-2.2204460492503127E-18</v>
      </c>
      <c r="H266" s="69">
        <f t="shared" si="28"/>
        <v>62808.813505948667</v>
      </c>
      <c r="I266" s="69">
        <f t="shared" si="29"/>
        <v>62808.81350594775</v>
      </c>
      <c r="J266" s="70" t="str">
        <f t="shared" si="30"/>
        <v/>
      </c>
      <c r="K266" s="94"/>
      <c r="L266" s="93"/>
    </row>
    <row r="267" spans="1:12" ht="15" x14ac:dyDescent="0.25">
      <c r="A267" s="68">
        <v>267</v>
      </c>
      <c r="B267" s="174">
        <f>IF(Traitement5!B267&gt;0,Traitement5!B267,)</f>
        <v>3.281373283561316E-2</v>
      </c>
      <c r="C267" s="3">
        <f>IF(AND(Traitement5!D267&lt;1000,Traitement5!D267&gt;0),Traitement5!D267,)</f>
        <v>0</v>
      </c>
      <c r="D267" s="68">
        <v>267</v>
      </c>
      <c r="E267" s="8">
        <f t="shared" si="25"/>
        <v>1.4080631481409867E-4</v>
      </c>
      <c r="F267" s="8">
        <f t="shared" si="26"/>
        <v>2.7186096000118172E-6</v>
      </c>
      <c r="G267" s="8">
        <f t="shared" si="27"/>
        <v>-2.2204460492503127E-18</v>
      </c>
      <c r="H267" s="69">
        <f t="shared" si="28"/>
        <v>63103.741785995997</v>
      </c>
      <c r="I267" s="69">
        <f t="shared" si="29"/>
        <v>63103.741785994636</v>
      </c>
      <c r="J267" s="70" t="str">
        <f t="shared" si="30"/>
        <v/>
      </c>
      <c r="K267" s="94"/>
      <c r="L267" s="93"/>
    </row>
    <row r="268" spans="1:12" ht="15" x14ac:dyDescent="0.25">
      <c r="A268" s="68">
        <v>268</v>
      </c>
      <c r="B268" s="174">
        <f>IF(Traitement5!B268&gt;0,Traitement5!B268,)</f>
        <v>3.2614821543419097E-2</v>
      </c>
      <c r="C268" s="3">
        <f>IF(AND(Traitement5!D268&lt;1000,Traitement5!D268&gt;0),Traitement5!D268,)</f>
        <v>0</v>
      </c>
      <c r="D268" s="68">
        <v>268</v>
      </c>
      <c r="E268" s="8">
        <f t="shared" si="25"/>
        <v>1.3981802285405187E-4</v>
      </c>
      <c r="F268" s="8">
        <f t="shared" si="26"/>
        <v>2.7012619892309274E-6</v>
      </c>
      <c r="G268" s="8">
        <f t="shared" si="27"/>
        <v>0</v>
      </c>
      <c r="H268" s="69">
        <f t="shared" si="28"/>
        <v>63550.631469621032</v>
      </c>
      <c r="I268" s="69">
        <f t="shared" si="29"/>
        <v>63550.631469622684</v>
      </c>
      <c r="J268" s="70" t="str">
        <f t="shared" si="30"/>
        <v/>
      </c>
      <c r="K268" s="94"/>
      <c r="L268" s="93"/>
    </row>
    <row r="269" spans="1:12" ht="15" x14ac:dyDescent="0.25">
      <c r="A269" s="68">
        <v>269</v>
      </c>
      <c r="B269" s="174">
        <f>IF(Traitement5!B269&gt;0,Traitement5!B269,)</f>
        <v>3.2482214015289654E-2</v>
      </c>
      <c r="C269" s="3">
        <f>IF(AND(Traitement5!D269&lt;1000,Traitement5!D269&gt;0),Traitement5!D269,)</f>
        <v>0</v>
      </c>
      <c r="D269" s="68">
        <v>269</v>
      </c>
      <c r="E269" s="8">
        <f t="shared" si="25"/>
        <v>1.3916021741856854E-4</v>
      </c>
      <c r="F269" s="8">
        <f t="shared" si="26"/>
        <v>2.6897584542645986E-6</v>
      </c>
      <c r="G269" s="8">
        <f t="shared" si="27"/>
        <v>0</v>
      </c>
      <c r="H269" s="69">
        <f t="shared" si="28"/>
        <v>63851.59894016324</v>
      </c>
      <c r="I269" s="69">
        <f t="shared" si="29"/>
        <v>63851.59894016209</v>
      </c>
      <c r="J269" s="70" t="str">
        <f t="shared" si="30"/>
        <v/>
      </c>
      <c r="K269" s="94"/>
      <c r="L269" s="93"/>
    </row>
    <row r="270" spans="1:12" ht="15" x14ac:dyDescent="0.25">
      <c r="A270" s="68">
        <v>270</v>
      </c>
      <c r="B270" s="174">
        <f>IF(Traitement5!B270&gt;0,Traitement5!B270,)</f>
        <v>3.228330272309559E-2</v>
      </c>
      <c r="C270" s="3">
        <f>IF(AND(Traitement5!D270&lt;1000,Traitement5!D270&gt;0),Traitement5!D270,)</f>
        <v>0</v>
      </c>
      <c r="D270" s="68">
        <v>270</v>
      </c>
      <c r="E270" s="8">
        <f t="shared" si="25"/>
        <v>1.3817508903515852E-4</v>
      </c>
      <c r="F270" s="8">
        <f t="shared" si="26"/>
        <v>2.6725949364584061E-6</v>
      </c>
      <c r="G270" s="8">
        <f t="shared" si="27"/>
        <v>0</v>
      </c>
      <c r="H270" s="69">
        <f t="shared" si="28"/>
        <v>64307.686614893508</v>
      </c>
      <c r="I270" s="69">
        <f t="shared" si="29"/>
        <v>64307.686614892875</v>
      </c>
      <c r="J270" s="70" t="str">
        <f t="shared" si="30"/>
        <v/>
      </c>
      <c r="K270" s="94"/>
      <c r="L270" s="93"/>
    </row>
    <row r="271" spans="1:12" ht="15" x14ac:dyDescent="0.25">
      <c r="A271" s="68">
        <v>271</v>
      </c>
      <c r="B271" s="174">
        <f>IF(Traitement5!B271&gt;0,Traitement5!B271,)</f>
        <v>3.2150695194966147E-2</v>
      </c>
      <c r="C271" s="3">
        <f>IF(AND(Traitement5!D271&lt;1000,Traitement5!D271&gt;0),Traitement5!D271,)</f>
        <v>0</v>
      </c>
      <c r="D271" s="68">
        <v>271</v>
      </c>
      <c r="E271" s="8">
        <f t="shared" si="25"/>
        <v>1.3751938761198679E-4</v>
      </c>
      <c r="F271" s="8">
        <f t="shared" si="26"/>
        <v>2.6612134771404433E-6</v>
      </c>
      <c r="G271" s="8">
        <f t="shared" si="27"/>
        <v>0</v>
      </c>
      <c r="H271" s="69">
        <f t="shared" si="28"/>
        <v>64614.880664526747</v>
      </c>
      <c r="I271" s="69">
        <f t="shared" si="29"/>
        <v>64614.880664527635</v>
      </c>
      <c r="J271" s="70" t="str">
        <f t="shared" si="30"/>
        <v/>
      </c>
      <c r="K271" s="94"/>
      <c r="L271" s="93"/>
    </row>
    <row r="272" spans="1:12" ht="15" x14ac:dyDescent="0.25">
      <c r="A272" s="68">
        <v>272</v>
      </c>
      <c r="B272" s="174">
        <f>IF(Traitement5!B272&gt;0,Traitement5!B272,)</f>
        <v>3.1951783902772084E-2</v>
      </c>
      <c r="C272" s="3">
        <f>IF(AND(Traitement5!D272&lt;1000,Traitement5!D272&gt;0),Traitement5!D272,)</f>
        <v>0</v>
      </c>
      <c r="D272" s="68">
        <v>272</v>
      </c>
      <c r="E272" s="8">
        <f t="shared" si="25"/>
        <v>1.3653740771443768E-4</v>
      </c>
      <c r="F272" s="8">
        <f t="shared" si="26"/>
        <v>2.6442320988753651E-6</v>
      </c>
      <c r="G272" s="8">
        <f t="shared" si="27"/>
        <v>0</v>
      </c>
      <c r="H272" s="69">
        <f t="shared" si="28"/>
        <v>65080.453218352486</v>
      </c>
      <c r="I272" s="69">
        <f t="shared" si="29"/>
        <v>65080.453218352792</v>
      </c>
      <c r="J272" s="70" t="str">
        <f t="shared" si="30"/>
        <v/>
      </c>
      <c r="K272" s="94"/>
      <c r="L272" s="93"/>
    </row>
    <row r="273" spans="1:12" ht="15" x14ac:dyDescent="0.25">
      <c r="A273" s="68">
        <v>273</v>
      </c>
      <c r="B273" s="174">
        <f>IF(Traitement5!B273&gt;0,Traitement5!B273,)</f>
        <v>3.1752872610578207E-2</v>
      </c>
      <c r="C273" s="3">
        <f>IF(AND(Traitement5!D273&lt;1000,Traitement5!D273&gt;0),Traitement5!D273,)</f>
        <v>0</v>
      </c>
      <c r="D273" s="68">
        <v>273</v>
      </c>
      <c r="E273" s="8">
        <f t="shared" si="25"/>
        <v>1.355573097045204E-4</v>
      </c>
      <c r="F273" s="8">
        <f t="shared" si="26"/>
        <v>2.6273590753184208E-6</v>
      </c>
      <c r="G273" s="8">
        <f t="shared" si="27"/>
        <v>0</v>
      </c>
      <c r="H273" s="69">
        <f t="shared" si="28"/>
        <v>65551.859395144988</v>
      </c>
      <c r="I273" s="69">
        <f t="shared" si="29"/>
        <v>65551.859395149717</v>
      </c>
      <c r="J273" s="70" t="str">
        <f t="shared" si="30"/>
        <v/>
      </c>
      <c r="K273" s="94"/>
      <c r="L273" s="93"/>
    </row>
    <row r="274" spans="1:12" ht="15" x14ac:dyDescent="0.25">
      <c r="A274" s="68">
        <v>274</v>
      </c>
      <c r="B274" s="174">
        <f>IF(Traitement5!B274&gt;0,Traitement5!B274,)</f>
        <v>3.1620265082448765E-2</v>
      </c>
      <c r="C274" s="3">
        <f>IF(AND(Traitement5!D274&lt;1000,Traitement5!D274&gt;0),Traitement5!D274,)</f>
        <v>0</v>
      </c>
      <c r="D274" s="68">
        <v>274</v>
      </c>
      <c r="E274" s="8">
        <f t="shared" si="25"/>
        <v>1.3490495386780932E-4</v>
      </c>
      <c r="F274" s="8">
        <f t="shared" si="26"/>
        <v>2.616170248431236E-6</v>
      </c>
      <c r="G274" s="8">
        <f t="shared" si="27"/>
        <v>0</v>
      </c>
      <c r="H274" s="69">
        <f t="shared" si="28"/>
        <v>65869.425446615729</v>
      </c>
      <c r="I274" s="69">
        <f t="shared" si="29"/>
        <v>65869.425446617388</v>
      </c>
      <c r="J274" s="70" t="str">
        <f t="shared" si="30"/>
        <v/>
      </c>
      <c r="K274" s="94"/>
      <c r="L274" s="93"/>
    </row>
    <row r="275" spans="1:12" ht="15" x14ac:dyDescent="0.25">
      <c r="A275" s="68">
        <v>275</v>
      </c>
      <c r="B275" s="174">
        <f>IF(Traitement5!B275&gt;0,Traitement5!B275,)</f>
        <v>3.1421353790254701E-2</v>
      </c>
      <c r="C275" s="3">
        <f>IF(AND(Traitement5!D275&lt;1000,Traitement5!D275&gt;0),Traitement5!D275,)</f>
        <v>0</v>
      </c>
      <c r="D275" s="68">
        <v>275</v>
      </c>
      <c r="E275" s="8">
        <f t="shared" si="25"/>
        <v>1.3392798039654763E-4</v>
      </c>
      <c r="F275" s="8">
        <f t="shared" si="26"/>
        <v>2.5994762819445591E-6</v>
      </c>
      <c r="G275" s="8">
        <f t="shared" si="27"/>
        <v>0</v>
      </c>
      <c r="H275" s="69">
        <f t="shared" si="28"/>
        <v>66350.800865041165</v>
      </c>
      <c r="I275" s="69">
        <f t="shared" si="29"/>
        <v>66350.800865038836</v>
      </c>
      <c r="J275" s="70" t="str">
        <f t="shared" si="30"/>
        <v/>
      </c>
      <c r="K275" s="94"/>
      <c r="L275" s="93"/>
    </row>
    <row r="276" spans="1:12" ht="15" x14ac:dyDescent="0.25">
      <c r="A276" s="68">
        <v>276</v>
      </c>
      <c r="B276" s="174">
        <f>IF(Traitement5!B276&gt;0,Traitement5!B276,)</f>
        <v>3.1222442498060637E-2</v>
      </c>
      <c r="C276" s="3">
        <f>IF(AND(Traitement5!D276&lt;1000,Traitement5!D276&gt;0),Traitement5!D276,)</f>
        <v>0</v>
      </c>
      <c r="D276" s="68">
        <v>276</v>
      </c>
      <c r="E276" s="8">
        <f t="shared" si="25"/>
        <v>1.3295287451714488E-4</v>
      </c>
      <c r="F276" s="8">
        <f t="shared" si="26"/>
        <v>2.5828888364057712E-6</v>
      </c>
      <c r="G276" s="8">
        <f t="shared" si="27"/>
        <v>0</v>
      </c>
      <c r="H276" s="69">
        <f t="shared" si="28"/>
        <v>66838.31036086852</v>
      </c>
      <c r="I276" s="69">
        <f t="shared" si="29"/>
        <v>66838.310360867239</v>
      </c>
      <c r="J276" s="70" t="str">
        <f t="shared" si="30"/>
        <v/>
      </c>
      <c r="K276" s="94"/>
      <c r="L276" s="93"/>
    </row>
    <row r="277" spans="1:12" ht="15" x14ac:dyDescent="0.25">
      <c r="A277" s="68">
        <v>277</v>
      </c>
      <c r="B277" s="174">
        <f>IF(Traitement5!B277&gt;0,Traitement5!B277,)</f>
        <v>3.1089834969931198E-2</v>
      </c>
      <c r="C277" s="3">
        <f>IF(AND(Traitement5!D277&lt;1000,Traitement5!D277&gt;0),Traitement5!D277,)</f>
        <v>0</v>
      </c>
      <c r="D277" s="68">
        <v>277</v>
      </c>
      <c r="E277" s="8">
        <f t="shared" si="25"/>
        <v>1.3230383885205754E-4</v>
      </c>
      <c r="F277" s="8">
        <f t="shared" si="26"/>
        <v>2.5718893818890333E-6</v>
      </c>
      <c r="G277" s="8">
        <f t="shared" si="27"/>
        <v>0</v>
      </c>
      <c r="H277" s="69">
        <f t="shared" si="28"/>
        <v>67166.782652880589</v>
      </c>
      <c r="I277" s="69">
        <f t="shared" si="29"/>
        <v>67166.782652884271</v>
      </c>
      <c r="J277" s="70" t="str">
        <f t="shared" si="30"/>
        <v/>
      </c>
      <c r="K277" s="94"/>
      <c r="L277" s="93"/>
    </row>
    <row r="278" spans="1:12" ht="15" x14ac:dyDescent="0.25">
      <c r="A278" s="68">
        <v>278</v>
      </c>
      <c r="B278" s="174">
        <f>IF(Traitement5!B278&gt;0,Traitement5!B278,)</f>
        <v>3.0890923677737131E-2</v>
      </c>
      <c r="C278" s="3">
        <f>IF(AND(Traitement5!D278&lt;1000,Traitement5!D278&gt;0),Traitement5!D278,)</f>
        <v>0</v>
      </c>
      <c r="D278" s="68">
        <v>278</v>
      </c>
      <c r="E278" s="8">
        <f t="shared" si="25"/>
        <v>1.3133183380513447E-4</v>
      </c>
      <c r="F278" s="8">
        <f t="shared" si="26"/>
        <v>2.5554779631068669E-6</v>
      </c>
      <c r="G278" s="8">
        <f t="shared" si="27"/>
        <v>0</v>
      </c>
      <c r="H278" s="69">
        <f t="shared" si="28"/>
        <v>67664.779303186951</v>
      </c>
      <c r="I278" s="69">
        <f t="shared" si="29"/>
        <v>67664.779303183444</v>
      </c>
      <c r="J278" s="70" t="str">
        <f t="shared" si="30"/>
        <v/>
      </c>
      <c r="K278" s="94"/>
      <c r="L278" s="93"/>
    </row>
    <row r="279" spans="1:12" ht="15" x14ac:dyDescent="0.25">
      <c r="A279" s="68">
        <v>279</v>
      </c>
      <c r="B279" s="174">
        <f>IF(Traitement5!B279&gt;0,Traitement5!B279,)</f>
        <v>3.0692012385543067E-2</v>
      </c>
      <c r="C279" s="3">
        <f>IF(AND(Traitement5!D279&lt;1000,Traitement5!D279&gt;0),Traitement5!D279,)</f>
        <v>0</v>
      </c>
      <c r="D279" s="68">
        <v>279</v>
      </c>
      <c r="E279" s="8">
        <f t="shared" si="25"/>
        <v>1.3036168219800193E-4</v>
      </c>
      <c r="F279" s="8">
        <f t="shared" si="26"/>
        <v>2.5391712625448539E-6</v>
      </c>
      <c r="G279" s="8">
        <f t="shared" si="27"/>
        <v>0</v>
      </c>
      <c r="H279" s="69">
        <f t="shared" si="28"/>
        <v>68169.231477977388</v>
      </c>
      <c r="I279" s="69">
        <f t="shared" si="29"/>
        <v>68169.231477980065</v>
      </c>
      <c r="J279" s="70" t="str">
        <f t="shared" si="30"/>
        <v/>
      </c>
      <c r="K279" s="94"/>
      <c r="L279" s="93"/>
    </row>
    <row r="280" spans="1:12" ht="15" x14ac:dyDescent="0.25">
      <c r="A280" s="68">
        <v>280</v>
      </c>
      <c r="B280" s="174">
        <f>IF(Traitement5!B280&gt;0,Traitement5!B280,)</f>
        <v>3.0559404857413815E-2</v>
      </c>
      <c r="C280" s="3">
        <f>IF(AND(Traitement5!D280&lt;1000,Traitement5!D280&gt;0),Traitement5!D280,)</f>
        <v>0</v>
      </c>
      <c r="D280" s="68">
        <v>280</v>
      </c>
      <c r="E280" s="8">
        <f t="shared" si="25"/>
        <v>1.2971594154526089E-4</v>
      </c>
      <c r="F280" s="8">
        <f t="shared" si="26"/>
        <v>2.5283579755017695E-6</v>
      </c>
      <c r="G280" s="8">
        <f t="shared" si="27"/>
        <v>0</v>
      </c>
      <c r="H280" s="69">
        <f t="shared" si="28"/>
        <v>68509.181579890923</v>
      </c>
      <c r="I280" s="69">
        <f t="shared" si="29"/>
        <v>68509.181579891258</v>
      </c>
      <c r="J280" s="70" t="str">
        <f t="shared" si="30"/>
        <v/>
      </c>
      <c r="K280" s="94"/>
      <c r="L280" s="93"/>
    </row>
    <row r="281" spans="1:12" ht="15" x14ac:dyDescent="0.25">
      <c r="A281" s="68">
        <v>281</v>
      </c>
      <c r="B281" s="174">
        <f>IF(Traitement5!B281&gt;0,Traitement5!B281,)</f>
        <v>3.0360493565219748E-2</v>
      </c>
      <c r="C281" s="3">
        <f>IF(AND(Traitement5!D281&lt;1000,Traitement5!D281&gt;0),Traitement5!D281,)</f>
        <v>0</v>
      </c>
      <c r="D281" s="68">
        <v>281</v>
      </c>
      <c r="E281" s="8">
        <f t="shared" si="25"/>
        <v>1.2874886730246393E-4</v>
      </c>
      <c r="F281" s="8">
        <f t="shared" si="26"/>
        <v>2.5122243226580186E-6</v>
      </c>
      <c r="G281" s="8">
        <f t="shared" si="27"/>
        <v>0</v>
      </c>
      <c r="H281" s="69">
        <f t="shared" si="28"/>
        <v>69024.675328294979</v>
      </c>
      <c r="I281" s="69">
        <f t="shared" si="29"/>
        <v>69024.675328293859</v>
      </c>
      <c r="J281" s="70" t="str">
        <f t="shared" si="30"/>
        <v/>
      </c>
      <c r="K281" s="94"/>
      <c r="L281" s="93"/>
    </row>
    <row r="282" spans="1:12" ht="15" x14ac:dyDescent="0.25">
      <c r="A282" s="68">
        <v>282</v>
      </c>
      <c r="B282" s="174">
        <f>IF(Traitement5!B282&gt;0,Traitement5!B282,)</f>
        <v>3.0227886037090309E-2</v>
      </c>
      <c r="C282" s="3">
        <f>IF(AND(Traitement5!D282&lt;1000,Traitement5!D282&gt;0),Traitement5!D282,)</f>
        <v>0</v>
      </c>
      <c r="D282" s="68">
        <v>282</v>
      </c>
      <c r="E282" s="8">
        <f t="shared" si="25"/>
        <v>1.2810517336844796E-4</v>
      </c>
      <c r="F282" s="8">
        <f t="shared" si="26"/>
        <v>2.5015257869408328E-6</v>
      </c>
      <c r="G282" s="8">
        <f t="shared" si="27"/>
        <v>0</v>
      </c>
      <c r="H282" s="69">
        <f t="shared" si="28"/>
        <v>69372.107224548075</v>
      </c>
      <c r="I282" s="69">
        <f t="shared" si="29"/>
        <v>69372.107224552063</v>
      </c>
      <c r="J282" s="70" t="str">
        <f t="shared" si="30"/>
        <v/>
      </c>
      <c r="K282" s="94"/>
      <c r="L282" s="93"/>
    </row>
    <row r="283" spans="1:12" ht="15" x14ac:dyDescent="0.25">
      <c r="A283" s="68">
        <v>283</v>
      </c>
      <c r="B283" s="174">
        <f>IF(Traitement5!B283&gt;0,Traitement5!B283,)</f>
        <v>3.0095278508961057E-2</v>
      </c>
      <c r="C283" s="3">
        <f>IF(AND(Traitement5!D283&lt;1000,Traitement5!D283&gt;0),Traitement5!D283,)</f>
        <v>0</v>
      </c>
      <c r="D283" s="68">
        <v>283</v>
      </c>
      <c r="E283" s="8">
        <f t="shared" si="25"/>
        <v>1.2746229541144016E-4</v>
      </c>
      <c r="F283" s="8">
        <f t="shared" si="26"/>
        <v>2.4908728100851865E-6</v>
      </c>
      <c r="G283" s="8">
        <f t="shared" si="27"/>
        <v>0</v>
      </c>
      <c r="H283" s="69">
        <f t="shared" si="28"/>
        <v>69722.601143060368</v>
      </c>
      <c r="I283" s="69">
        <f t="shared" si="29"/>
        <v>69722.601143057662</v>
      </c>
      <c r="J283" s="70" t="str">
        <f t="shared" si="30"/>
        <v/>
      </c>
      <c r="K283" s="94"/>
      <c r="L283" s="93"/>
    </row>
    <row r="284" spans="1:12" ht="15" x14ac:dyDescent="0.25">
      <c r="A284" s="68">
        <v>284</v>
      </c>
      <c r="B284" s="174">
        <f>IF(Traitement5!B284&gt;0,Traitement5!B284,)</f>
        <v>2.9896367216766993E-2</v>
      </c>
      <c r="C284" s="3">
        <f>IF(AND(Traitement5!D284&lt;1000,Traitement5!D284&gt;0),Traitement5!D284,)</f>
        <v>0</v>
      </c>
      <c r="D284" s="68">
        <v>284</v>
      </c>
      <c r="E284" s="8">
        <f t="shared" si="25"/>
        <v>1.264995050584139E-4</v>
      </c>
      <c r="F284" s="8">
        <f t="shared" si="26"/>
        <v>2.47497834353117E-6</v>
      </c>
      <c r="G284" s="8">
        <f t="shared" si="27"/>
        <v>0</v>
      </c>
      <c r="H284" s="69">
        <f t="shared" si="28"/>
        <v>70254.172442147013</v>
      </c>
      <c r="I284" s="69">
        <f t="shared" si="29"/>
        <v>70254.17244215199</v>
      </c>
      <c r="J284" s="70" t="str">
        <f t="shared" si="30"/>
        <v/>
      </c>
      <c r="K284" s="94"/>
      <c r="L284" s="93"/>
    </row>
    <row r="285" spans="1:12" ht="15" x14ac:dyDescent="0.25">
      <c r="A285" s="68">
        <v>285</v>
      </c>
      <c r="B285" s="174">
        <f>IF(Traitement5!B285&gt;0,Traitement5!B285,)</f>
        <v>2.9763759688637554E-2</v>
      </c>
      <c r="C285" s="3">
        <f>IF(AND(Traitement5!D285&lt;1000,Traitement5!D285&gt;0),Traitement5!D285,)</f>
        <v>0</v>
      </c>
      <c r="D285" s="68">
        <v>285</v>
      </c>
      <c r="E285" s="8">
        <f t="shared" si="25"/>
        <v>1.2585866030155601E-4</v>
      </c>
      <c r="F285" s="8">
        <f t="shared" si="26"/>
        <v>2.4644384169106037E-6</v>
      </c>
      <c r="G285" s="8">
        <f t="shared" si="27"/>
        <v>0</v>
      </c>
      <c r="H285" s="69">
        <f t="shared" si="28"/>
        <v>70612.50086677949</v>
      </c>
      <c r="I285" s="69">
        <f t="shared" si="29"/>
        <v>70612.500866776361</v>
      </c>
      <c r="J285" s="70" t="str">
        <f t="shared" si="30"/>
        <v/>
      </c>
      <c r="K285" s="94"/>
      <c r="L285" s="93"/>
    </row>
    <row r="286" spans="1:12" ht="15" x14ac:dyDescent="0.25">
      <c r="A286" s="68">
        <v>286</v>
      </c>
      <c r="B286" s="174">
        <f>IF(Traitement5!B286&gt;0,Traitement5!B286,)</f>
        <v>2.9631152160508115E-2</v>
      </c>
      <c r="C286" s="3">
        <f>IF(AND(Traitement5!D286&lt;1000,Traitement5!D286&gt;0),Traitement5!D286,)</f>
        <v>0</v>
      </c>
      <c r="D286" s="68">
        <v>286</v>
      </c>
      <c r="E286" s="8">
        <f t="shared" si="25"/>
        <v>1.2521862613794343E-4</v>
      </c>
      <c r="F286" s="8">
        <f t="shared" si="26"/>
        <v>2.4539433737773878E-6</v>
      </c>
      <c r="G286" s="8">
        <f t="shared" si="27"/>
        <v>0</v>
      </c>
      <c r="H286" s="69">
        <f t="shared" si="28"/>
        <v>70974.036803600175</v>
      </c>
      <c r="I286" s="69">
        <f t="shared" si="29"/>
        <v>70974.036803600407</v>
      </c>
      <c r="J286" s="70" t="str">
        <f t="shared" si="30"/>
        <v/>
      </c>
      <c r="K286" s="94"/>
      <c r="L286" s="93"/>
    </row>
    <row r="287" spans="1:12" ht="15" x14ac:dyDescent="0.25">
      <c r="A287" s="68">
        <v>287</v>
      </c>
      <c r="B287" s="174">
        <f>IF(Traitement5!B287&gt;0,Traitement5!B287,)</f>
        <v>2.9498544632378863E-2</v>
      </c>
      <c r="C287" s="3">
        <f>IF(AND(Traitement5!D287&lt;1000,Traitement5!D287&gt;0),Traitement5!D287,)</f>
        <v>0</v>
      </c>
      <c r="D287" s="68">
        <v>287</v>
      </c>
      <c r="E287" s="8">
        <f t="shared" si="25"/>
        <v>1.2457940103806353E-4</v>
      </c>
      <c r="F287" s="8">
        <f t="shared" si="26"/>
        <v>2.4434930230221764E-6</v>
      </c>
      <c r="G287" s="8">
        <f t="shared" si="27"/>
        <v>0</v>
      </c>
      <c r="H287" s="69">
        <f t="shared" si="28"/>
        <v>71338.823509160851</v>
      </c>
      <c r="I287" s="69">
        <f t="shared" si="29"/>
        <v>71338.823509157897</v>
      </c>
      <c r="J287" s="70" t="str">
        <f t="shared" si="30"/>
        <v/>
      </c>
      <c r="K287" s="94"/>
      <c r="L287" s="93"/>
    </row>
    <row r="288" spans="1:12" ht="15" x14ac:dyDescent="0.25">
      <c r="A288" s="68">
        <v>288</v>
      </c>
      <c r="B288" s="174">
        <f>IF(Traitement5!B288&gt;0,Traitement5!B288,)</f>
        <v>2.9365937104249423E-2</v>
      </c>
      <c r="C288" s="3">
        <f>IF(AND(Traitement5!D288&lt;1000,Traitement5!D288&gt;0),Traitement5!D288,)</f>
        <v>0</v>
      </c>
      <c r="D288" s="68">
        <v>288</v>
      </c>
      <c r="E288" s="8">
        <f t="shared" si="25"/>
        <v>1.2394098347617843E-4</v>
      </c>
      <c r="F288" s="8">
        <f t="shared" si="26"/>
        <v>2.4330871743354173E-6</v>
      </c>
      <c r="G288" s="8">
        <f t="shared" si="27"/>
        <v>0</v>
      </c>
      <c r="H288" s="69">
        <f t="shared" si="28"/>
        <v>71706.905021349172</v>
      </c>
      <c r="I288" s="69">
        <f t="shared" si="29"/>
        <v>71706.90502134648</v>
      </c>
      <c r="J288" s="70" t="str">
        <f t="shared" si="30"/>
        <v/>
      </c>
      <c r="K288" s="94"/>
      <c r="L288" s="93"/>
    </row>
    <row r="289" spans="1:12" ht="15" x14ac:dyDescent="0.25">
      <c r="A289" s="68">
        <v>289</v>
      </c>
      <c r="B289" s="174">
        <f>IF(Traitement5!B289&gt;0,Traitement5!B289,)</f>
        <v>2.9233329576119984E-2</v>
      </c>
      <c r="C289" s="3">
        <f>IF(AND(Traitement5!D289&lt;1000,Traitement5!D289&gt;0),Traitement5!D289,)</f>
        <v>0</v>
      </c>
      <c r="D289" s="68">
        <v>289</v>
      </c>
      <c r="E289" s="8">
        <f t="shared" si="25"/>
        <v>1.2330337193039442E-4</v>
      </c>
      <c r="F289" s="8">
        <f t="shared" si="26"/>
        <v>2.4227256382211524E-6</v>
      </c>
      <c r="G289" s="8">
        <f t="shared" si="27"/>
        <v>0</v>
      </c>
      <c r="H289" s="69">
        <f t="shared" si="28"/>
        <v>72078.326177106996</v>
      </c>
      <c r="I289" s="69">
        <f t="shared" si="29"/>
        <v>72078.326177103067</v>
      </c>
      <c r="J289" s="70" t="str">
        <f t="shared" si="30"/>
        <v/>
      </c>
      <c r="K289" s="94"/>
      <c r="L289" s="93"/>
    </row>
    <row r="290" spans="1:12" ht="15" x14ac:dyDescent="0.25">
      <c r="A290" s="68">
        <v>290</v>
      </c>
      <c r="B290" s="174">
        <f>IF(Traitement5!B290&gt;0,Traitement5!B290,)</f>
        <v>2.9034418283925917E-2</v>
      </c>
      <c r="C290" s="3">
        <f>IF(AND(Traitement5!D290&lt;1000,Traitement5!D290&gt;0),Traitement5!D290,)</f>
        <v>0</v>
      </c>
      <c r="D290" s="68">
        <v>290</v>
      </c>
      <c r="E290" s="8">
        <f t="shared" si="25"/>
        <v>1.2234846257208609E-4</v>
      </c>
      <c r="F290" s="8">
        <f t="shared" si="26"/>
        <v>2.4072660075912441E-6</v>
      </c>
      <c r="G290" s="8">
        <f t="shared" si="27"/>
        <v>0</v>
      </c>
      <c r="H290" s="69">
        <f t="shared" si="28"/>
        <v>72641.819839070333</v>
      </c>
      <c r="I290" s="69">
        <f t="shared" si="29"/>
        <v>72641.819839070828</v>
      </c>
      <c r="J290" s="70" t="str">
        <f t="shared" si="30"/>
        <v/>
      </c>
      <c r="K290" s="94"/>
      <c r="L290" s="93"/>
    </row>
    <row r="291" spans="1:12" ht="15" x14ac:dyDescent="0.25">
      <c r="A291" s="68">
        <v>291</v>
      </c>
      <c r="B291" s="174">
        <f>IF(Traitement5!B291&gt;0,Traitement5!B291,)</f>
        <v>2.8901810755796665E-2</v>
      </c>
      <c r="C291" s="3">
        <f>IF(AND(Traitement5!D291&lt;1000,Traitement5!D291&gt;0),Traitement5!D291,)</f>
        <v>0</v>
      </c>
      <c r="D291" s="68">
        <v>291</v>
      </c>
      <c r="E291" s="8">
        <f t="shared" si="25"/>
        <v>1.2171285943315957E-4</v>
      </c>
      <c r="F291" s="8">
        <f t="shared" si="26"/>
        <v>2.3970144291629893E-6</v>
      </c>
      <c r="G291" s="8">
        <f t="shared" si="27"/>
        <v>0</v>
      </c>
      <c r="H291" s="69">
        <f t="shared" si="28"/>
        <v>73021.791674814333</v>
      </c>
      <c r="I291" s="69">
        <f t="shared" si="29"/>
        <v>73021.791674809065</v>
      </c>
      <c r="J291" s="70" t="str">
        <f t="shared" si="30"/>
        <v/>
      </c>
      <c r="K291" s="94"/>
      <c r="L291" s="93"/>
    </row>
    <row r="292" spans="1:12" ht="15" x14ac:dyDescent="0.25">
      <c r="A292" s="68">
        <v>292</v>
      </c>
      <c r="B292" s="174">
        <f>IF(Traitement5!B292&gt;0,Traitement5!B292,)</f>
        <v>2.8835506991731853E-2</v>
      </c>
      <c r="C292" s="3">
        <f>IF(AND(Traitement5!D292&lt;1000,Traitement5!D292&gt;0),Traitement5!D292,)</f>
        <v>0</v>
      </c>
      <c r="D292" s="68">
        <v>292</v>
      </c>
      <c r="E292" s="8">
        <f t="shared" si="25"/>
        <v>1.2139535822756897E-4</v>
      </c>
      <c r="F292" s="8">
        <f t="shared" si="26"/>
        <v>2.391905022461182E-6</v>
      </c>
      <c r="G292" s="8">
        <f t="shared" si="27"/>
        <v>0</v>
      </c>
      <c r="H292" s="69">
        <f t="shared" si="28"/>
        <v>73213.088246896383</v>
      </c>
      <c r="I292" s="69">
        <f t="shared" si="29"/>
        <v>73213.088246894797</v>
      </c>
      <c r="J292" s="70" t="str">
        <f t="shared" si="30"/>
        <v/>
      </c>
      <c r="K292" s="94"/>
      <c r="L292" s="93"/>
    </row>
    <row r="293" spans="1:12" ht="15" x14ac:dyDescent="0.25">
      <c r="A293" s="68">
        <v>293</v>
      </c>
      <c r="B293" s="174">
        <f>IF(Traitement5!B293&gt;0,Traitement5!B293,)</f>
        <v>2.8702899463602601E-2</v>
      </c>
      <c r="C293" s="3">
        <f>IF(AND(Traitement5!D293&lt;1000,Traitement5!D293&gt;0),Traitement5!D293,)</f>
        <v>0</v>
      </c>
      <c r="D293" s="68">
        <v>293</v>
      </c>
      <c r="E293" s="8">
        <f t="shared" si="25"/>
        <v>1.2076095560303868E-4</v>
      </c>
      <c r="F293" s="8">
        <f t="shared" si="26"/>
        <v>2.381718857783797E-6</v>
      </c>
      <c r="G293" s="8">
        <f t="shared" si="27"/>
        <v>0</v>
      </c>
      <c r="H293" s="69">
        <f t="shared" si="28"/>
        <v>73598.332975289799</v>
      </c>
      <c r="I293" s="69">
        <f t="shared" si="29"/>
        <v>73598.332975284735</v>
      </c>
      <c r="J293" s="70" t="str">
        <f t="shared" si="30"/>
        <v/>
      </c>
      <c r="K293" s="94"/>
      <c r="L293" s="93"/>
    </row>
    <row r="294" spans="1:12" ht="15" x14ac:dyDescent="0.25">
      <c r="A294" s="68">
        <v>294</v>
      </c>
      <c r="B294" s="174">
        <f>IF(Traitement5!B294&gt;0,Traitement5!B294,)</f>
        <v>2.8570291935473162E-2</v>
      </c>
      <c r="C294" s="3">
        <f>IF(AND(Traitement5!D294&lt;1000,Traitement5!D294&gt;0),Traitement5!D294,)</f>
        <v>0</v>
      </c>
      <c r="D294" s="68">
        <v>294</v>
      </c>
      <c r="E294" s="8">
        <f t="shared" si="25"/>
        <v>1.2012735144188713E-4</v>
      </c>
      <c r="F294" s="8">
        <f t="shared" si="26"/>
        <v>2.3715760702514168E-6</v>
      </c>
      <c r="G294" s="8">
        <f t="shared" si="27"/>
        <v>0</v>
      </c>
      <c r="H294" s="69">
        <f t="shared" si="28"/>
        <v>73987.15417285038</v>
      </c>
      <c r="I294" s="69">
        <f t="shared" si="29"/>
        <v>73987.154172851486</v>
      </c>
      <c r="J294" s="70" t="str">
        <f t="shared" si="30"/>
        <v/>
      </c>
      <c r="K294" s="94"/>
      <c r="L294" s="93"/>
    </row>
    <row r="295" spans="1:12" ht="15" x14ac:dyDescent="0.25">
      <c r="A295" s="68">
        <v>295</v>
      </c>
      <c r="B295" s="174">
        <f>IF(Traitement5!B295&gt;0,Traitement5!B295,)</f>
        <v>2.843768440734391E-2</v>
      </c>
      <c r="C295" s="3">
        <f>IF(AND(Traitement5!D295&lt;1000,Traitement5!D295&gt;0),Traitement5!D295,)</f>
        <v>0</v>
      </c>
      <c r="D295" s="68">
        <v>295</v>
      </c>
      <c r="E295" s="8">
        <f t="shared" si="25"/>
        <v>1.1949454424488304E-4</v>
      </c>
      <c r="F295" s="8">
        <f t="shared" si="26"/>
        <v>2.3614764751393594E-6</v>
      </c>
      <c r="G295" s="8">
        <f t="shared" si="27"/>
        <v>0</v>
      </c>
      <c r="H295" s="69">
        <f t="shared" si="28"/>
        <v>74379.601871254854</v>
      </c>
      <c r="I295" s="69">
        <f t="shared" si="29"/>
        <v>74379.601871255203</v>
      </c>
      <c r="J295" s="70" t="str">
        <f t="shared" si="30"/>
        <v/>
      </c>
      <c r="K295" s="94"/>
      <c r="L295" s="93"/>
    </row>
    <row r="296" spans="1:12" ht="15" x14ac:dyDescent="0.25">
      <c r="A296" s="68">
        <v>296</v>
      </c>
      <c r="B296" s="174">
        <f>IF(Traitement5!B296&gt;0,Traitement5!B296,)</f>
        <v>2.8305076879214471E-2</v>
      </c>
      <c r="C296" s="3">
        <f>IF(AND(Traitement5!D296&lt;1000,Traitement5!D296&gt;0),Traitement5!D296,)</f>
        <v>0</v>
      </c>
      <c r="D296" s="68">
        <v>296</v>
      </c>
      <c r="E296" s="8">
        <f t="shared" si="25"/>
        <v>1.188625325164866E-4</v>
      </c>
      <c r="F296" s="8">
        <f t="shared" si="26"/>
        <v>2.3514198885503649E-6</v>
      </c>
      <c r="G296" s="8">
        <f t="shared" si="27"/>
        <v>0</v>
      </c>
      <c r="H296" s="69">
        <f t="shared" si="28"/>
        <v>74775.727039764577</v>
      </c>
      <c r="I296" s="69">
        <f t="shared" si="29"/>
        <v>74775.72703976398</v>
      </c>
      <c r="J296" s="70" t="str">
        <f t="shared" si="30"/>
        <v/>
      </c>
      <c r="K296" s="94"/>
      <c r="L296" s="93"/>
    </row>
    <row r="297" spans="1:12" ht="15" x14ac:dyDescent="0.25">
      <c r="A297" s="68">
        <v>297</v>
      </c>
      <c r="B297" s="174">
        <f>IF(Traitement5!B297&gt;0,Traitement5!B297,)</f>
        <v>2.8172469351085031E-2</v>
      </c>
      <c r="C297" s="3">
        <f>IF(AND(Traitement5!D297&lt;1000,Traitement5!D297&gt;0),Traitement5!D297,)</f>
        <v>0</v>
      </c>
      <c r="D297" s="68">
        <v>297</v>
      </c>
      <c r="E297" s="8">
        <f t="shared" si="25"/>
        <v>1.1823131476489113E-4</v>
      </c>
      <c r="F297" s="8">
        <f t="shared" si="26"/>
        <v>2.3414061273318112E-6</v>
      </c>
      <c r="G297" s="8">
        <f t="shared" si="27"/>
        <v>0</v>
      </c>
      <c r="H297" s="69">
        <f t="shared" si="28"/>
        <v>75175.581607287764</v>
      </c>
      <c r="I297" s="69">
        <f t="shared" si="29"/>
        <v>75175.581607287357</v>
      </c>
      <c r="J297" s="70" t="str">
        <f t="shared" si="30"/>
        <v/>
      </c>
      <c r="K297" s="94"/>
      <c r="L297" s="93"/>
    </row>
    <row r="298" spans="1:12" ht="15" x14ac:dyDescent="0.25">
      <c r="A298" s="68">
        <v>298</v>
      </c>
      <c r="B298" s="174">
        <f>IF(Traitement5!B298&gt;0,Traitement5!B298,)</f>
        <v>2.8106165587020403E-2</v>
      </c>
      <c r="C298" s="3">
        <f>IF(AND(Traitement5!D298&lt;1000,Traitement5!D298&gt;0),Traitement5!D298,)</f>
        <v>0</v>
      </c>
      <c r="D298" s="68">
        <v>298</v>
      </c>
      <c r="E298" s="8">
        <f t="shared" si="25"/>
        <v>1.1791600316521378E-4</v>
      </c>
      <c r="F298" s="8">
        <f t="shared" si="26"/>
        <v>2.3364152492257808E-6</v>
      </c>
      <c r="G298" s="8">
        <f t="shared" si="27"/>
        <v>0</v>
      </c>
      <c r="H298" s="69">
        <f t="shared" si="28"/>
        <v>75376.923911438207</v>
      </c>
      <c r="I298" s="69">
        <f t="shared" si="29"/>
        <v>75376.923911442151</v>
      </c>
      <c r="J298" s="70" t="str">
        <f t="shared" si="30"/>
        <v/>
      </c>
      <c r="K298" s="94"/>
      <c r="L298" s="93"/>
    </row>
    <row r="299" spans="1:12" ht="15" x14ac:dyDescent="0.25">
      <c r="A299" s="68">
        <v>299</v>
      </c>
      <c r="B299" s="174">
        <f>IF(Traitement5!B299&gt;0,Traitement5!B299,)</f>
        <v>2.7973558058890964E-2</v>
      </c>
      <c r="C299" s="3">
        <f>IF(AND(Traitement5!D299&lt;1000,Traitement5!D299&gt;0),Traitement5!D299,)</f>
        <v>0</v>
      </c>
      <c r="D299" s="68">
        <v>299</v>
      </c>
      <c r="E299" s="8">
        <f t="shared" si="25"/>
        <v>1.1728597358980075E-4</v>
      </c>
      <c r="F299" s="8">
        <f t="shared" si="26"/>
        <v>2.3264653844039473E-6</v>
      </c>
      <c r="G299" s="8">
        <f t="shared" si="27"/>
        <v>0</v>
      </c>
      <c r="H299" s="69">
        <f t="shared" si="28"/>
        <v>75782.472099419276</v>
      </c>
      <c r="I299" s="69">
        <f t="shared" si="29"/>
        <v>75782.472099422666</v>
      </c>
      <c r="J299" s="70" t="str">
        <f t="shared" si="30"/>
        <v/>
      </c>
      <c r="K299" s="94"/>
      <c r="L299" s="93"/>
    </row>
    <row r="300" spans="1:12" ht="15" x14ac:dyDescent="0.25">
      <c r="A300" s="68">
        <v>300</v>
      </c>
      <c r="B300" s="174">
        <f>IF(Traitement5!B300&gt;0,Traitement5!B300,)</f>
        <v>2.7840950530761712E-2</v>
      </c>
      <c r="C300" s="3">
        <f>IF(AND(Traitement5!D300&lt;1000,Traitement5!D300&gt;0),Traitement5!D300,)</f>
        <v>0</v>
      </c>
      <c r="D300" s="68">
        <v>300</v>
      </c>
      <c r="E300" s="8">
        <f t="shared" si="25"/>
        <v>1.1665673427789514E-4</v>
      </c>
      <c r="F300" s="8">
        <f t="shared" si="26"/>
        <v>2.3165578905288885E-6</v>
      </c>
      <c r="G300" s="8">
        <f t="shared" si="27"/>
        <v>0</v>
      </c>
      <c r="H300" s="69">
        <f t="shared" si="28"/>
        <v>76191.883857661684</v>
      </c>
      <c r="I300" s="69">
        <f t="shared" si="29"/>
        <v>76191.88385765694</v>
      </c>
      <c r="J300" s="70" t="str">
        <f t="shared" si="30"/>
        <v/>
      </c>
      <c r="K300" s="94"/>
      <c r="L300" s="93"/>
    </row>
    <row r="301" spans="1:12" ht="15" x14ac:dyDescent="0.25">
      <c r="A301" s="68">
        <v>301</v>
      </c>
      <c r="B301" s="174">
        <f>IF(Traitement5!B301&gt;0,Traitement5!B301,)</f>
        <v>2.77746467666969E-2</v>
      </c>
      <c r="C301" s="3">
        <f>IF(AND(Traitement5!D301&lt;1000,Traitement5!D301&gt;0),Traitement5!D301,)</f>
        <v>0</v>
      </c>
      <c r="D301" s="68">
        <v>301</v>
      </c>
      <c r="E301" s="8">
        <f t="shared" si="25"/>
        <v>1.1634241050845207E-4</v>
      </c>
      <c r="F301" s="8">
        <f t="shared" si="26"/>
        <v>2.311619976280423E-6</v>
      </c>
      <c r="G301" s="8">
        <f t="shared" si="27"/>
        <v>0</v>
      </c>
      <c r="H301" s="69">
        <f t="shared" si="28"/>
        <v>76398.055868837211</v>
      </c>
      <c r="I301" s="69">
        <f t="shared" si="29"/>
        <v>76398.055868834548</v>
      </c>
      <c r="J301" s="70" t="str">
        <f t="shared" si="30"/>
        <v/>
      </c>
      <c r="K301" s="94"/>
      <c r="L301" s="93"/>
    </row>
    <row r="302" spans="1:12" ht="15" x14ac:dyDescent="0.25">
      <c r="A302" s="68">
        <v>302</v>
      </c>
      <c r="B302" s="174">
        <f>IF(Traitement5!B302&gt;0,Traitement5!B302,)</f>
        <v>2.7642039238567648E-2</v>
      </c>
      <c r="C302" s="3">
        <f>IF(AND(Traitement5!D302&lt;1000,Traitement5!D302&gt;0),Traitement5!D302,)</f>
        <v>0</v>
      </c>
      <c r="D302" s="68">
        <v>302</v>
      </c>
      <c r="E302" s="8">
        <f t="shared" si="25"/>
        <v>1.157143538200317E-4</v>
      </c>
      <c r="F302" s="8">
        <f t="shared" si="26"/>
        <v>2.3017757007726881E-6</v>
      </c>
      <c r="G302" s="8">
        <f t="shared" si="27"/>
        <v>0</v>
      </c>
      <c r="H302" s="69">
        <f t="shared" si="28"/>
        <v>76813.367322432969</v>
      </c>
      <c r="I302" s="69">
        <f t="shared" si="29"/>
        <v>76813.36732243665</v>
      </c>
      <c r="J302" s="70" t="str">
        <f t="shared" si="30"/>
        <v/>
      </c>
      <c r="K302" s="94"/>
      <c r="L302" s="93"/>
    </row>
    <row r="303" spans="1:12" ht="15" x14ac:dyDescent="0.25">
      <c r="A303" s="68">
        <v>303</v>
      </c>
      <c r="B303" s="174">
        <f>IF(Traitement5!B303&gt;0,Traitement5!B303,)</f>
        <v>2.7509431710438209E-2</v>
      </c>
      <c r="C303" s="3">
        <f>IF(AND(Traitement5!D303&lt;1000,Traitement5!D303&gt;0),Traitement5!D303,)</f>
        <v>0</v>
      </c>
      <c r="D303" s="68">
        <v>303</v>
      </c>
      <c r="E303" s="8">
        <f t="shared" si="25"/>
        <v>1.1508708370482068E-4</v>
      </c>
      <c r="F303" s="8">
        <f t="shared" si="26"/>
        <v>2.2919733465939136E-6</v>
      </c>
      <c r="G303" s="8">
        <f t="shared" si="27"/>
        <v>0</v>
      </c>
      <c r="H303" s="69">
        <f t="shared" si="28"/>
        <v>77232.683031640801</v>
      </c>
      <c r="I303" s="69">
        <f t="shared" si="29"/>
        <v>77232.68303164134</v>
      </c>
      <c r="J303" s="70" t="str">
        <f t="shared" si="30"/>
        <v/>
      </c>
      <c r="K303" s="94"/>
      <c r="L303" s="93"/>
    </row>
    <row r="304" spans="1:12" ht="15" x14ac:dyDescent="0.25">
      <c r="A304" s="68">
        <v>304</v>
      </c>
      <c r="B304" s="174">
        <f>IF(Traitement5!B304&gt;0,Traitement5!B304,)</f>
        <v>2.7443127946373581E-2</v>
      </c>
      <c r="C304" s="3">
        <f>IF(AND(Traitement5!D304&lt;1000,Traitement5!D304&gt;0),Traitement5!D304,)</f>
        <v>0</v>
      </c>
      <c r="D304" s="68">
        <v>304</v>
      </c>
      <c r="E304" s="8">
        <f t="shared" si="25"/>
        <v>1.1477374315273237E-4</v>
      </c>
      <c r="F304" s="8">
        <f t="shared" si="26"/>
        <v>2.2870878341893709E-6</v>
      </c>
      <c r="G304" s="8">
        <f t="shared" si="27"/>
        <v>0</v>
      </c>
      <c r="H304" s="69">
        <f t="shared" si="28"/>
        <v>77443.860621526779</v>
      </c>
      <c r="I304" s="69">
        <f t="shared" si="29"/>
        <v>77443.860621527623</v>
      </c>
      <c r="J304" s="70" t="str">
        <f t="shared" si="30"/>
        <v/>
      </c>
      <c r="K304" s="94"/>
      <c r="L304" s="93"/>
    </row>
    <row r="305" spans="1:12" ht="15" x14ac:dyDescent="0.25">
      <c r="A305" s="68">
        <v>305</v>
      </c>
      <c r="B305" s="174">
        <f>IF(Traitement5!B305&gt;0,Traitement5!B305,)</f>
        <v>2.7310520418244142E-2</v>
      </c>
      <c r="C305" s="3">
        <f>IF(AND(Traitement5!D305&lt;1000,Traitement5!D305&gt;0),Traitement5!D305,)</f>
        <v>0</v>
      </c>
      <c r="D305" s="68">
        <v>305</v>
      </c>
      <c r="E305" s="8">
        <f t="shared" si="25"/>
        <v>1.141476501427402E-4</v>
      </c>
      <c r="F305" s="8">
        <f t="shared" si="26"/>
        <v>2.2773480275469991E-6</v>
      </c>
      <c r="G305" s="8">
        <f t="shared" si="27"/>
        <v>0</v>
      </c>
      <c r="H305" s="69">
        <f t="shared" si="28"/>
        <v>77869.2921672589</v>
      </c>
      <c r="I305" s="69">
        <f t="shared" si="29"/>
        <v>77869.292167252657</v>
      </c>
      <c r="J305" s="70" t="str">
        <f t="shared" si="30"/>
        <v/>
      </c>
      <c r="K305" s="94"/>
      <c r="L305" s="93"/>
    </row>
    <row r="306" spans="1:12" ht="15" x14ac:dyDescent="0.25">
      <c r="A306" s="68">
        <v>306</v>
      </c>
      <c r="B306" s="174">
        <f>IF(Traitement5!B306&gt;0,Traitement5!B306,)</f>
        <v>2.7177912890114703E-2</v>
      </c>
      <c r="C306" s="3">
        <f>IF(AND(Traitement5!D306&lt;1000,Traitement5!D306&gt;0),Traitement5!D306,)</f>
        <v>0</v>
      </c>
      <c r="D306" s="68">
        <v>306</v>
      </c>
      <c r="E306" s="8">
        <f t="shared" si="25"/>
        <v>1.1352234003846051E-4</v>
      </c>
      <c r="F306" s="8">
        <f t="shared" si="26"/>
        <v>2.2676496973871892E-6</v>
      </c>
      <c r="G306" s="8">
        <f t="shared" si="27"/>
        <v>0</v>
      </c>
      <c r="H306" s="69">
        <f t="shared" si="28"/>
        <v>78298.875568231218</v>
      </c>
      <c r="I306" s="69">
        <f t="shared" si="29"/>
        <v>78298.87556822889</v>
      </c>
      <c r="J306" s="70" t="str">
        <f t="shared" si="30"/>
        <v/>
      </c>
      <c r="K306" s="94"/>
      <c r="L306" s="93"/>
    </row>
    <row r="307" spans="1:12" ht="15" x14ac:dyDescent="0.25">
      <c r="A307" s="68">
        <v>307</v>
      </c>
      <c r="B307" s="174">
        <f>IF(Traitement5!B307&gt;0,Traitement5!B307,)</f>
        <v>2.7111609126050078E-2</v>
      </c>
      <c r="C307" s="3">
        <f>IF(AND(Traitement5!D307&lt;1000,Traitement5!D307&gt;0),Traitement5!D307,)</f>
        <v>0</v>
      </c>
      <c r="D307" s="68">
        <v>307</v>
      </c>
      <c r="E307" s="8">
        <f t="shared" si="25"/>
        <v>1.1320997811938016E-4</v>
      </c>
      <c r="F307" s="8">
        <f t="shared" si="26"/>
        <v>2.262816030770299E-6</v>
      </c>
      <c r="G307" s="8">
        <f t="shared" si="27"/>
        <v>0</v>
      </c>
      <c r="H307" s="69">
        <f t="shared" si="28"/>
        <v>78515.243252483066</v>
      </c>
      <c r="I307" s="69">
        <f t="shared" si="29"/>
        <v>78515.243252482644</v>
      </c>
      <c r="J307" s="70" t="str">
        <f t="shared" si="30"/>
        <v/>
      </c>
      <c r="K307" s="94"/>
      <c r="L307" s="93"/>
    </row>
    <row r="308" spans="1:12" ht="15" x14ac:dyDescent="0.25">
      <c r="A308" s="68">
        <v>308</v>
      </c>
      <c r="B308" s="174">
        <f>IF(Traitement5!B308&gt;0,Traitement5!B308,)</f>
        <v>2.6979001597920639E-2</v>
      </c>
      <c r="C308" s="3">
        <f>IF(AND(Traitement5!D308&lt;1000,Traitement5!D308&gt;0),Traitement5!D308,)</f>
        <v>0</v>
      </c>
      <c r="D308" s="68">
        <v>308</v>
      </c>
      <c r="E308" s="8">
        <f t="shared" si="25"/>
        <v>1.1258583963613678E-4</v>
      </c>
      <c r="F308" s="8">
        <f t="shared" si="26"/>
        <v>2.2531795844317441E-6</v>
      </c>
      <c r="G308" s="8">
        <f t="shared" si="27"/>
        <v>0</v>
      </c>
      <c r="H308" s="69">
        <f t="shared" si="28"/>
        <v>78951.169319654335</v>
      </c>
      <c r="I308" s="69">
        <f t="shared" si="29"/>
        <v>78951.16931965691</v>
      </c>
      <c r="J308" s="70" t="str">
        <f t="shared" si="30"/>
        <v/>
      </c>
      <c r="K308" s="94"/>
      <c r="L308" s="93"/>
    </row>
    <row r="309" spans="1:12" ht="15" x14ac:dyDescent="0.25">
      <c r="A309" s="68">
        <v>309</v>
      </c>
      <c r="B309" s="174">
        <f>IF(Traitement5!B309&gt;0,Traitement5!B309,)</f>
        <v>2.6912697833856011E-2</v>
      </c>
      <c r="C309" s="3">
        <f>IF(AND(Traitement5!D309&lt;1000,Traitement5!D309&gt;0),Traitement5!D309,)</f>
        <v>0</v>
      </c>
      <c r="D309" s="68">
        <v>309</v>
      </c>
      <c r="E309" s="8">
        <f t="shared" si="25"/>
        <v>1.1227406270818141E-4</v>
      </c>
      <c r="F309" s="8">
        <f t="shared" si="26"/>
        <v>2.2483767608370387E-6</v>
      </c>
      <c r="G309" s="8">
        <f t="shared" si="27"/>
        <v>0</v>
      </c>
      <c r="H309" s="69">
        <f t="shared" si="28"/>
        <v>79170.74342403638</v>
      </c>
      <c r="I309" s="69">
        <f t="shared" si="29"/>
        <v>79170.743424032335</v>
      </c>
      <c r="J309" s="70" t="str">
        <f t="shared" si="30"/>
        <v/>
      </c>
      <c r="K309" s="94"/>
      <c r="L309" s="93"/>
    </row>
    <row r="310" spans="1:12" ht="15" x14ac:dyDescent="0.25">
      <c r="A310" s="68">
        <v>310</v>
      </c>
      <c r="B310" s="174">
        <f>IF(Traitement5!B310&gt;0,Traitement5!B310,)</f>
        <v>2.6780090305726759E-2</v>
      </c>
      <c r="C310" s="3">
        <f>IF(AND(Traitement5!D310&lt;1000,Traitement5!D310&gt;0),Traitement5!D310,)</f>
        <v>0</v>
      </c>
      <c r="D310" s="68">
        <v>310</v>
      </c>
      <c r="E310" s="8">
        <f t="shared" si="25"/>
        <v>1.1165109257173234E-4</v>
      </c>
      <c r="F310" s="8">
        <f t="shared" si="26"/>
        <v>2.2388018034761773E-6</v>
      </c>
      <c r="G310" s="8">
        <f t="shared" si="27"/>
        <v>0</v>
      </c>
      <c r="H310" s="69">
        <f t="shared" si="28"/>
        <v>79613.153661914534</v>
      </c>
      <c r="I310" s="69">
        <f t="shared" si="29"/>
        <v>79613.153661914024</v>
      </c>
      <c r="J310" s="70" t="str">
        <f t="shared" si="30"/>
        <v/>
      </c>
      <c r="K310" s="94"/>
      <c r="L310" s="93"/>
    </row>
    <row r="311" spans="1:12" ht="15" x14ac:dyDescent="0.25">
      <c r="A311" s="68">
        <v>311</v>
      </c>
      <c r="B311" s="174">
        <f>IF(Traitement5!B311&gt;0,Traitement5!B311,)</f>
        <v>2.664748277759732E-2</v>
      </c>
      <c r="C311" s="3">
        <f>IF(AND(Traitement5!D311&lt;1000,Traitement5!D311&gt;0),Traitement5!D311,)</f>
        <v>0</v>
      </c>
      <c r="D311" s="68">
        <v>311</v>
      </c>
      <c r="E311" s="8">
        <f t="shared" si="25"/>
        <v>1.1102889952012418E-4</v>
      </c>
      <c r="F311" s="8">
        <f t="shared" si="26"/>
        <v>2.229267620649946E-6</v>
      </c>
      <c r="G311" s="8">
        <f t="shared" si="27"/>
        <v>0</v>
      </c>
      <c r="H311" s="69">
        <f t="shared" si="28"/>
        <v>80059.967381616472</v>
      </c>
      <c r="I311" s="69">
        <f t="shared" si="29"/>
        <v>80059.967381613315</v>
      </c>
      <c r="J311" s="70" t="str">
        <f t="shared" si="30"/>
        <v/>
      </c>
      <c r="K311" s="94"/>
      <c r="L311" s="93"/>
    </row>
    <row r="312" spans="1:12" ht="15" x14ac:dyDescent="0.25">
      <c r="A312" s="68">
        <v>312</v>
      </c>
      <c r="B312" s="174">
        <f>IF(Traitement5!B312&gt;0,Traitement5!B312,)</f>
        <v>2.6581179013532696E-2</v>
      </c>
      <c r="C312" s="3">
        <f>IF(AND(Traitement5!D312&lt;1000,Traitement5!D312&gt;0),Traitement5!D312,)</f>
        <v>0</v>
      </c>
      <c r="D312" s="68">
        <v>312</v>
      </c>
      <c r="E312" s="8">
        <f t="shared" si="25"/>
        <v>1.1071809394902488E-4</v>
      </c>
      <c r="F312" s="8">
        <f t="shared" si="26"/>
        <v>2.2245157653959078E-6</v>
      </c>
      <c r="G312" s="8">
        <f t="shared" si="27"/>
        <v>0</v>
      </c>
      <c r="H312" s="69">
        <f t="shared" si="28"/>
        <v>80285.046141961255</v>
      </c>
      <c r="I312" s="69">
        <f t="shared" si="29"/>
        <v>80285.046141969215</v>
      </c>
      <c r="J312" s="70" t="str">
        <f t="shared" si="30"/>
        <v/>
      </c>
      <c r="K312" s="94"/>
      <c r="L312" s="93"/>
    </row>
    <row r="313" spans="1:12" ht="15" x14ac:dyDescent="0.25">
      <c r="A313" s="68">
        <v>313</v>
      </c>
      <c r="B313" s="174">
        <f>IF(Traitement5!B313&gt;0,Traitement5!B313,)</f>
        <v>2.6514875249467881E-2</v>
      </c>
      <c r="C313" s="3">
        <f>IF(AND(Traitement5!D313&lt;1000,Traitement5!D313&gt;0),Traitement5!D313,)</f>
        <v>0</v>
      </c>
      <c r="D313" s="68">
        <v>313</v>
      </c>
      <c r="E313" s="8">
        <f t="shared" si="25"/>
        <v>1.1040748210709717E-4</v>
      </c>
      <c r="F313" s="8">
        <f t="shared" si="26"/>
        <v>2.2197740387347896E-6</v>
      </c>
      <c r="G313" s="8">
        <f t="shared" si="27"/>
        <v>0</v>
      </c>
      <c r="H313" s="69">
        <f t="shared" si="28"/>
        <v>80511.250651335053</v>
      </c>
      <c r="I313" s="69">
        <f t="shared" si="29"/>
        <v>80511.250651334558</v>
      </c>
      <c r="J313" s="70" t="str">
        <f t="shared" si="30"/>
        <v/>
      </c>
      <c r="K313" s="94"/>
      <c r="L313" s="93"/>
    </row>
    <row r="314" spans="1:12" ht="15" x14ac:dyDescent="0.25">
      <c r="A314" s="68">
        <v>314</v>
      </c>
      <c r="B314" s="174">
        <f>IF(Traitement5!B314&gt;0,Traitement5!B314,)</f>
        <v>2.6382267721338629E-2</v>
      </c>
      <c r="C314" s="3">
        <f>IF(AND(Traitement5!D314&lt;1000,Traitement5!D314&gt;0),Traitement5!D314,)</f>
        <v>0</v>
      </c>
      <c r="D314" s="68">
        <v>314</v>
      </c>
      <c r="E314" s="8">
        <f t="shared" si="25"/>
        <v>1.0978683888998586E-4</v>
      </c>
      <c r="F314" s="8">
        <f t="shared" si="26"/>
        <v>2.2103208848449435E-6</v>
      </c>
      <c r="G314" s="8">
        <f t="shared" si="27"/>
        <v>0</v>
      </c>
      <c r="H314" s="69">
        <f t="shared" si="28"/>
        <v>80967.070867602219</v>
      </c>
      <c r="I314" s="69">
        <f t="shared" si="29"/>
        <v>80967.070867603295</v>
      </c>
      <c r="J314" s="70" t="str">
        <f t="shared" si="30"/>
        <v/>
      </c>
      <c r="K314" s="94"/>
      <c r="L314" s="93"/>
    </row>
    <row r="315" spans="1:12" ht="15" x14ac:dyDescent="0.25">
      <c r="A315" s="68">
        <v>315</v>
      </c>
      <c r="B315" s="174">
        <f>IF(Traitement5!B315&gt;0,Traitement5!B315,)</f>
        <v>2.6315963957273817E-2</v>
      </c>
      <c r="C315" s="3">
        <f>IF(AND(Traitement5!D315&lt;1000,Traitement5!D315&gt;0),Traitement5!D315,)</f>
        <v>0</v>
      </c>
      <c r="D315" s="68">
        <v>315</v>
      </c>
      <c r="E315" s="8">
        <f t="shared" si="25"/>
        <v>1.0947680715504837E-4</v>
      </c>
      <c r="F315" s="8">
        <f t="shared" si="26"/>
        <v>2.205609414584397E-6</v>
      </c>
      <c r="G315" s="8">
        <f t="shared" si="27"/>
        <v>0</v>
      </c>
      <c r="H315" s="69">
        <f t="shared" si="28"/>
        <v>81196.703763562778</v>
      </c>
      <c r="I315" s="69">
        <f t="shared" si="29"/>
        <v>81196.703763554106</v>
      </c>
      <c r="J315" s="70" t="str">
        <f t="shared" si="30"/>
        <v/>
      </c>
      <c r="K315" s="94"/>
      <c r="L315" s="93"/>
    </row>
    <row r="316" spans="1:12" ht="15" x14ac:dyDescent="0.25">
      <c r="A316" s="68">
        <v>316</v>
      </c>
      <c r="B316" s="174">
        <f>IF(Traitement5!B316&gt;0,Traitement5!B316,)</f>
        <v>2.6249660193209189E-2</v>
      </c>
      <c r="C316" s="3">
        <f>IF(AND(Traitement5!D316&lt;1000,Traitement5!D316&gt;0),Traitement5!D316,)</f>
        <v>0</v>
      </c>
      <c r="D316" s="68">
        <v>316</v>
      </c>
      <c r="E316" s="8">
        <f t="shared" si="25"/>
        <v>1.0916696842967755E-4</v>
      </c>
      <c r="F316" s="8">
        <f t="shared" si="26"/>
        <v>2.2009079868324368E-6</v>
      </c>
      <c r="G316" s="8">
        <f t="shared" si="27"/>
        <v>0</v>
      </c>
      <c r="H316" s="69">
        <f t="shared" si="28"/>
        <v>81427.4967888432</v>
      </c>
      <c r="I316" s="69">
        <f t="shared" si="29"/>
        <v>81427.49678884061</v>
      </c>
      <c r="J316" s="70" t="str">
        <f t="shared" si="30"/>
        <v/>
      </c>
      <c r="K316" s="94"/>
      <c r="L316" s="93"/>
    </row>
    <row r="317" spans="1:12" ht="15" x14ac:dyDescent="0.25">
      <c r="A317" s="68">
        <v>317</v>
      </c>
      <c r="B317" s="174">
        <f>IF(Traitement5!B317&gt;0,Traitement5!B317,)</f>
        <v>2.611705266507975E-2</v>
      </c>
      <c r="C317" s="3">
        <f>IF(AND(Traitement5!D317&lt;1000,Traitement5!D317&gt;0),Traitement5!D317,)</f>
        <v>0</v>
      </c>
      <c r="D317" s="68">
        <v>317</v>
      </c>
      <c r="E317" s="8">
        <f t="shared" si="25"/>
        <v>1.0854786929058446E-4</v>
      </c>
      <c r="F317" s="8">
        <f t="shared" si="26"/>
        <v>2.1915351732870943E-6</v>
      </c>
      <c r="G317" s="8">
        <f t="shared" si="27"/>
        <v>0</v>
      </c>
      <c r="H317" s="69">
        <f t="shared" si="28"/>
        <v>81892.598569947164</v>
      </c>
      <c r="I317" s="69">
        <f t="shared" si="29"/>
        <v>81892.598569950569</v>
      </c>
      <c r="J317" s="70" t="str">
        <f t="shared" si="30"/>
        <v/>
      </c>
      <c r="K317" s="94"/>
      <c r="L317" s="93"/>
    </row>
    <row r="318" spans="1:12" ht="15" x14ac:dyDescent="0.25">
      <c r="A318" s="68">
        <v>318</v>
      </c>
      <c r="B318" s="174">
        <f>IF(Traitement5!B318&gt;0,Traitement5!B318,)</f>
        <v>2.6050748901015126E-2</v>
      </c>
      <c r="C318" s="3">
        <f>IF(AND(Traitement5!D318&lt;1000,Traitement5!D318&gt;0),Traitement5!D318,)</f>
        <v>0</v>
      </c>
      <c r="D318" s="68">
        <v>318</v>
      </c>
      <c r="E318" s="8">
        <f t="shared" si="25"/>
        <v>1.0823860851885692E-4</v>
      </c>
      <c r="F318" s="8">
        <f t="shared" si="26"/>
        <v>2.1868637448204433E-6</v>
      </c>
      <c r="G318" s="8">
        <f t="shared" si="27"/>
        <v>0</v>
      </c>
      <c r="H318" s="69">
        <f t="shared" si="28"/>
        <v>82126.9252219435</v>
      </c>
      <c r="I318" s="69">
        <f t="shared" si="29"/>
        <v>82126.925221945494</v>
      </c>
      <c r="J318" s="70" t="str">
        <f t="shared" si="30"/>
        <v/>
      </c>
      <c r="K318" s="94"/>
      <c r="L318" s="93"/>
    </row>
    <row r="319" spans="1:12" ht="15" x14ac:dyDescent="0.25">
      <c r="A319" s="68">
        <v>319</v>
      </c>
      <c r="B319" s="174">
        <f>IF(Traitement5!B319&gt;0,Traitement5!B319,)</f>
        <v>2.5984445136950498E-2</v>
      </c>
      <c r="C319" s="3">
        <f>IF(AND(Traitement5!D319&lt;1000,Traitement5!D319&gt;0),Traitement5!D319,)</f>
        <v>0</v>
      </c>
      <c r="D319" s="68">
        <v>319</v>
      </c>
      <c r="E319" s="8">
        <f t="shared" si="25"/>
        <v>1.0792954004069932E-4</v>
      </c>
      <c r="F319" s="8">
        <f t="shared" si="26"/>
        <v>2.1822022735158436E-6</v>
      </c>
      <c r="G319" s="8">
        <f t="shared" si="27"/>
        <v>0</v>
      </c>
      <c r="H319" s="69">
        <f t="shared" si="28"/>
        <v>82362.447797902569</v>
      </c>
      <c r="I319" s="69">
        <f t="shared" si="29"/>
        <v>82362.447797903747</v>
      </c>
      <c r="J319" s="70" t="str">
        <f t="shared" si="30"/>
        <v/>
      </c>
      <c r="K319" s="94"/>
      <c r="L319" s="93"/>
    </row>
    <row r="320" spans="1:12" ht="15" x14ac:dyDescent="0.25">
      <c r="A320" s="68">
        <v>320</v>
      </c>
      <c r="B320" s="174">
        <f>IF(Traitement5!B320&gt;0,Traitement5!B320,)</f>
        <v>2.5851837608821059E-2</v>
      </c>
      <c r="C320" s="3">
        <f>IF(AND(Traitement5!D320&lt;1000,Traitement5!D320&gt;0),Traitement5!D320,)</f>
        <v>0</v>
      </c>
      <c r="D320" s="68">
        <v>320</v>
      </c>
      <c r="E320" s="8">
        <f t="shared" si="25"/>
        <v>1.0731197925149816E-4</v>
      </c>
      <c r="F320" s="8">
        <f t="shared" si="26"/>
        <v>2.1729091175634183E-6</v>
      </c>
      <c r="G320" s="8">
        <f t="shared" si="27"/>
        <v>0</v>
      </c>
      <c r="H320" s="69">
        <f t="shared" si="28"/>
        <v>82837.117528528746</v>
      </c>
      <c r="I320" s="69">
        <f t="shared" si="29"/>
        <v>82837.117528531875</v>
      </c>
      <c r="J320" s="70" t="str">
        <f t="shared" si="30"/>
        <v/>
      </c>
      <c r="K320" s="94"/>
      <c r="L320" s="93"/>
    </row>
    <row r="321" spans="1:12" ht="15" x14ac:dyDescent="0.25">
      <c r="A321" s="68">
        <v>321</v>
      </c>
      <c r="B321" s="174">
        <f>IF(Traitement5!B321&gt;0,Traitement5!B321,)</f>
        <v>2.5785533844756434E-2</v>
      </c>
      <c r="C321" s="3">
        <f>IF(AND(Traitement5!D321&lt;1000,Traitement5!D321&gt;0),Traitement5!D321,)</f>
        <v>0</v>
      </c>
      <c r="D321" s="68">
        <v>321</v>
      </c>
      <c r="E321" s="8">
        <f t="shared" si="25"/>
        <v>1.0700348658422565E-4</v>
      </c>
      <c r="F321" s="8">
        <f t="shared" si="26"/>
        <v>2.1682773906008784E-6</v>
      </c>
      <c r="G321" s="8">
        <f t="shared" si="27"/>
        <v>0</v>
      </c>
      <c r="H321" s="69">
        <f t="shared" si="28"/>
        <v>83076.283323213633</v>
      </c>
      <c r="I321" s="69">
        <f t="shared" si="29"/>
        <v>83076.283323205746</v>
      </c>
      <c r="J321" s="70" t="str">
        <f t="shared" si="30"/>
        <v/>
      </c>
      <c r="K321" s="94"/>
      <c r="L321" s="93"/>
    </row>
    <row r="322" spans="1:12" ht="15" x14ac:dyDescent="0.25">
      <c r="A322" s="68">
        <v>322</v>
      </c>
      <c r="B322" s="174">
        <f>IF(Traitement5!B322&gt;0,Traitement5!B322,)</f>
        <v>2.5719230080691619E-2</v>
      </c>
      <c r="C322" s="3">
        <f>IF(AND(Traitement5!D322&lt;1000,Traitement5!D322&gt;0),Traitement5!D322,)</f>
        <v>0</v>
      </c>
      <c r="D322" s="68">
        <v>322</v>
      </c>
      <c r="E322" s="8">
        <f t="shared" ref="E322:E385" si="31">IF(B322&gt;0,1/2*(B322-K$13*F322+M$8)+1/2*POWER((B322-K$13*F322+M$8)^2-4*M$10*(B322-K$13*F322),0.5),"")</f>
        <v>1.0669518549800971E-4</v>
      </c>
      <c r="F322" s="8">
        <f t="shared" ref="F322:F385" si="32">IF(B322="","",LN(1+EXP($L$16*(B322-$L$15)))/$L$16)</f>
        <v>2.1636555361847601E-6</v>
      </c>
      <c r="G322" s="8">
        <f t="shared" ref="G322:G385" si="33">IF(B322&gt;0,-LN(1+EXP(L$18*(B322-L$17)))/L$18,"")</f>
        <v>0</v>
      </c>
      <c r="H322" s="69">
        <f t="shared" si="28"/>
        <v>83316.682324338457</v>
      </c>
      <c r="I322" s="69">
        <f t="shared" si="29"/>
        <v>83316.682324333306</v>
      </c>
      <c r="J322" s="70" t="str">
        <f t="shared" si="30"/>
        <v/>
      </c>
      <c r="K322" s="94"/>
      <c r="L322" s="93"/>
    </row>
    <row r="323" spans="1:12" ht="15" x14ac:dyDescent="0.25">
      <c r="A323" s="68">
        <v>323</v>
      </c>
      <c r="B323" s="174">
        <f>IF(Traitement5!B323&gt;0,Traitement5!B323,)</f>
        <v>2.5652926316626995E-2</v>
      </c>
      <c r="C323" s="3">
        <f>IF(AND(Traitement5!D323&lt;1000,Traitement5!D323&gt;0),Traitement5!D323,)</f>
        <v>0</v>
      </c>
      <c r="D323" s="68">
        <v>323</v>
      </c>
      <c r="E323" s="8">
        <f t="shared" si="31"/>
        <v>1.0638707581529794E-4</v>
      </c>
      <c r="F323" s="8">
        <f t="shared" si="32"/>
        <v>2.1590435332783789E-6</v>
      </c>
      <c r="G323" s="8">
        <f t="shared" si="33"/>
        <v>0</v>
      </c>
      <c r="H323" s="69">
        <f t="shared" ref="H323:H386" si="34">IF(B323&gt;0,IF(K$13=1,(L$11*10/(B323-E323-F323)-L$11*10/(L$9))+K$11*10/(L$14+F323)-K$11*10/(L$14+L$19-K$9+G323),L$11*10/(B323-E323)-L$11*10/(L$9)),"")</f>
        <v>83558.324094042691</v>
      </c>
      <c r="I323" s="69">
        <f t="shared" ref="I323:I386" si="35">IF(B323&gt;0,IF(K$13=0,K$11*10/(E323)-K$11*10/(L$19-L$9),K$11*10/(E323)-K$11*10/(K$9-L$9)+K$11*10/(L$14+F323)-K$11*10/(L$14+L$19-K$9+G323)),"")</f>
        <v>83558.324094036783</v>
      </c>
      <c r="J323" s="70" t="str">
        <f t="shared" ref="J323:J386" si="36">IF(OR(B323="",C323=0,C323=""),"",(H323-C323)*(H323-C323))</f>
        <v/>
      </c>
      <c r="K323" s="94"/>
      <c r="L323" s="93"/>
    </row>
    <row r="324" spans="1:12" ht="15" x14ac:dyDescent="0.25">
      <c r="A324" s="68">
        <v>324</v>
      </c>
      <c r="B324" s="174">
        <f>IF(Traitement5!B324&gt;0,Traitement5!B324,)</f>
        <v>2.5586622552562367E-2</v>
      </c>
      <c r="C324" s="3">
        <f>IF(AND(Traitement5!D324&lt;1000,Traitement5!D324&gt;0),Traitement5!D324,)</f>
        <v>0</v>
      </c>
      <c r="D324" s="68">
        <v>324</v>
      </c>
      <c r="E324" s="8">
        <f t="shared" si="31"/>
        <v>1.0607915735871831E-4</v>
      </c>
      <c r="F324" s="8">
        <f t="shared" si="32"/>
        <v>2.1544413608795215E-6</v>
      </c>
      <c r="G324" s="8">
        <f t="shared" si="33"/>
        <v>0</v>
      </c>
      <c r="H324" s="69">
        <f t="shared" si="34"/>
        <v>83801.218293583079</v>
      </c>
      <c r="I324" s="69">
        <f t="shared" si="35"/>
        <v>83801.218293583239</v>
      </c>
      <c r="J324" s="70" t="str">
        <f t="shared" si="36"/>
        <v/>
      </c>
      <c r="K324" s="94"/>
      <c r="L324" s="93"/>
    </row>
    <row r="325" spans="1:12" ht="15" x14ac:dyDescent="0.25">
      <c r="A325" s="68">
        <v>325</v>
      </c>
      <c r="B325" s="174">
        <f>IF(Traitement5!B325&gt;0,Traitement5!B325,)</f>
        <v>2.5520318788497556E-2</v>
      </c>
      <c r="C325" s="3">
        <f>IF(AND(Traitement5!D325&lt;1000,Traitement5!D325&gt;0),Traitement5!D325,)</f>
        <v>0</v>
      </c>
      <c r="D325" s="68">
        <v>325</v>
      </c>
      <c r="E325" s="8">
        <f t="shared" si="31"/>
        <v>1.0577142995113475E-4</v>
      </c>
      <c r="F325" s="8">
        <f t="shared" si="32"/>
        <v>2.1498489980342453E-6</v>
      </c>
      <c r="G325" s="8">
        <f t="shared" si="33"/>
        <v>0</v>
      </c>
      <c r="H325" s="69">
        <f t="shared" si="34"/>
        <v>84045.374684619223</v>
      </c>
      <c r="I325" s="69">
        <f t="shared" si="35"/>
        <v>84045.374684628667</v>
      </c>
      <c r="J325" s="70" t="str">
        <f t="shared" si="36"/>
        <v/>
      </c>
      <c r="K325" s="94"/>
      <c r="L325" s="93"/>
    </row>
    <row r="326" spans="1:12" ht="15" x14ac:dyDescent="0.25">
      <c r="A326" s="68">
        <v>326</v>
      </c>
      <c r="B326" s="174">
        <f>IF(Traitement5!B326&gt;0,Traitement5!B326,)</f>
        <v>2.5454015024432928E-2</v>
      </c>
      <c r="C326" s="3">
        <f>IF(AND(Traitement5!D326&lt;1000,Traitement5!D326&gt;0),Traitement5!D326,)</f>
        <v>0</v>
      </c>
      <c r="D326" s="68">
        <v>326</v>
      </c>
      <c r="E326" s="8">
        <f t="shared" si="31"/>
        <v>1.0546389341566098E-4</v>
      </c>
      <c r="F326" s="8">
        <f t="shared" si="32"/>
        <v>2.1452664238368761E-6</v>
      </c>
      <c r="G326" s="8">
        <f t="shared" si="33"/>
        <v>0</v>
      </c>
      <c r="H326" s="69">
        <f t="shared" si="34"/>
        <v>84290.803130519329</v>
      </c>
      <c r="I326" s="69">
        <f t="shared" si="35"/>
        <v>84290.803130513785</v>
      </c>
      <c r="J326" s="70" t="str">
        <f t="shared" si="36"/>
        <v/>
      </c>
      <c r="K326" s="94"/>
      <c r="L326" s="93"/>
    </row>
    <row r="327" spans="1:12" ht="15" x14ac:dyDescent="0.25">
      <c r="A327" s="68">
        <v>327</v>
      </c>
      <c r="B327" s="174">
        <f>IF(Traitement5!B327&gt;0,Traitement5!B327,)</f>
        <v>2.5387711260368304E-2</v>
      </c>
      <c r="C327" s="3">
        <f>IF(AND(Traitement5!D327&lt;1000,Traitement5!D327&gt;0),Traitement5!D327,)</f>
        <v>0</v>
      </c>
      <c r="D327" s="68">
        <v>327</v>
      </c>
      <c r="E327" s="8">
        <f t="shared" si="31"/>
        <v>1.0515654757553561E-4</v>
      </c>
      <c r="F327" s="8">
        <f t="shared" si="32"/>
        <v>2.1406936174300095E-6</v>
      </c>
      <c r="G327" s="8">
        <f t="shared" si="33"/>
        <v>0</v>
      </c>
      <c r="H327" s="69">
        <f t="shared" si="34"/>
        <v>84537.513597691999</v>
      </c>
      <c r="I327" s="69">
        <f t="shared" si="35"/>
        <v>84537.513597691723</v>
      </c>
      <c r="J327" s="70" t="str">
        <f t="shared" si="36"/>
        <v/>
      </c>
      <c r="K327" s="94"/>
      <c r="L327" s="93"/>
    </row>
    <row r="328" spans="1:12" ht="15" x14ac:dyDescent="0.25">
      <c r="A328" s="68">
        <v>328</v>
      </c>
      <c r="B328" s="174">
        <f>IF(Traitement5!B328&gt;0,Traitement5!B328,)</f>
        <v>2.5321407496303489E-2</v>
      </c>
      <c r="C328" s="3">
        <f>IF(AND(Traitement5!D328&lt;1000,Traitement5!D328&gt;0),Traitement5!D328,)</f>
        <v>0</v>
      </c>
      <c r="D328" s="68">
        <v>328</v>
      </c>
      <c r="E328" s="8">
        <f t="shared" si="31"/>
        <v>1.0484939225430256E-4</v>
      </c>
      <c r="F328" s="8">
        <f t="shared" si="32"/>
        <v>2.1361305579838135E-6</v>
      </c>
      <c r="G328" s="8">
        <f t="shared" si="33"/>
        <v>0</v>
      </c>
      <c r="H328" s="69">
        <f t="shared" si="34"/>
        <v>84785.516156933896</v>
      </c>
      <c r="I328" s="69">
        <f t="shared" si="35"/>
        <v>84785.51615693295</v>
      </c>
      <c r="J328" s="70" t="str">
        <f t="shared" si="36"/>
        <v/>
      </c>
      <c r="K328" s="94"/>
      <c r="L328" s="93"/>
    </row>
    <row r="329" spans="1:12" ht="15" x14ac:dyDescent="0.25">
      <c r="A329" s="68">
        <v>329</v>
      </c>
      <c r="B329" s="174">
        <f>IF(Traitement5!B329&gt;0,Traitement5!B329,)</f>
        <v>2.5255103732238864E-2</v>
      </c>
      <c r="C329" s="3">
        <f>IF(AND(Traitement5!D329&lt;1000,Traitement5!D329&gt;0),Traitement5!D329,)</f>
        <v>0</v>
      </c>
      <c r="D329" s="68">
        <v>329</v>
      </c>
      <c r="E329" s="8">
        <f t="shared" si="31"/>
        <v>1.0454242727568619E-4</v>
      </c>
      <c r="F329" s="8">
        <f t="shared" si="32"/>
        <v>2.1315772247305249E-6</v>
      </c>
      <c r="G329" s="8">
        <f t="shared" si="33"/>
        <v>0</v>
      </c>
      <c r="H329" s="69">
        <f t="shared" si="34"/>
        <v>85034.820984797392</v>
      </c>
      <c r="I329" s="69">
        <f t="shared" si="35"/>
        <v>85034.820984794831</v>
      </c>
      <c r="J329" s="70" t="str">
        <f t="shared" si="36"/>
        <v/>
      </c>
      <c r="K329" s="94"/>
      <c r="L329" s="93"/>
    </row>
    <row r="330" spans="1:12" ht="15" x14ac:dyDescent="0.25">
      <c r="A330" s="68">
        <v>330</v>
      </c>
      <c r="B330" s="174">
        <f>IF(Traitement5!B330&gt;0,Traitement5!B330,)</f>
        <v>2.5122496204109612E-2</v>
      </c>
      <c r="C330" s="3">
        <f>IF(AND(Traitement5!D330&lt;1000,Traitement5!D330&gt;0),Traitement5!D330,)</f>
        <v>0</v>
      </c>
      <c r="D330" s="68">
        <v>330</v>
      </c>
      <c r="E330" s="8">
        <f t="shared" si="31"/>
        <v>1.0392906764228327E-4</v>
      </c>
      <c r="F330" s="8">
        <f t="shared" si="32"/>
        <v>2.1224996539246702E-6</v>
      </c>
      <c r="G330" s="8">
        <f t="shared" si="33"/>
        <v>0</v>
      </c>
      <c r="H330" s="69">
        <f t="shared" si="34"/>
        <v>85537.378689770077</v>
      </c>
      <c r="I330" s="69">
        <f t="shared" si="35"/>
        <v>85537.378689773177</v>
      </c>
      <c r="J330" s="70" t="str">
        <f t="shared" si="36"/>
        <v/>
      </c>
      <c r="K330" s="94"/>
      <c r="L330" s="93"/>
    </row>
    <row r="331" spans="1:12" ht="15" x14ac:dyDescent="0.25">
      <c r="A331" s="68">
        <v>331</v>
      </c>
      <c r="B331" s="174">
        <f>IF(Traitement5!B331&gt;0,Traitement5!B331,)</f>
        <v>2.5056192440044797E-2</v>
      </c>
      <c r="C331" s="3">
        <f>IF(AND(Traitement5!D331&lt;1000,Traitement5!D331&gt;0),Traitement5!D331,)</f>
        <v>0</v>
      </c>
      <c r="D331" s="68">
        <v>331</v>
      </c>
      <c r="E331" s="8">
        <f t="shared" si="31"/>
        <v>1.0362267263604175E-4</v>
      </c>
      <c r="F331" s="8">
        <f t="shared" si="32"/>
        <v>2.1179753750434316E-6</v>
      </c>
      <c r="G331" s="8">
        <f t="shared" si="33"/>
        <v>0</v>
      </c>
      <c r="H331" s="69">
        <f t="shared" si="34"/>
        <v>85790.652461415433</v>
      </c>
      <c r="I331" s="69">
        <f t="shared" si="35"/>
        <v>85790.652461419479</v>
      </c>
      <c r="J331" s="70" t="str">
        <f t="shared" si="36"/>
        <v/>
      </c>
      <c r="K331" s="94"/>
      <c r="L331" s="93"/>
    </row>
    <row r="332" spans="1:12" ht="15" x14ac:dyDescent="0.25">
      <c r="A332" s="68">
        <v>332</v>
      </c>
      <c r="B332" s="174">
        <f>IF(Traitement5!B332&gt;0,Traitement5!B332,)</f>
        <v>2.4989888675980173E-2</v>
      </c>
      <c r="C332" s="3">
        <f>IF(AND(Traitement5!D332&lt;1000,Traitement5!D332&gt;0),Traitement5!D332,)</f>
        <v>0</v>
      </c>
      <c r="D332" s="68">
        <v>332</v>
      </c>
      <c r="E332" s="8">
        <f t="shared" si="31"/>
        <v>1.0331646726949306E-4</v>
      </c>
      <c r="F332" s="8">
        <f t="shared" si="32"/>
        <v>2.1134607397046537E-6</v>
      </c>
      <c r="G332" s="8">
        <f t="shared" si="33"/>
        <v>0</v>
      </c>
      <c r="H332" s="69">
        <f t="shared" si="34"/>
        <v>86045.270293648966</v>
      </c>
      <c r="I332" s="69">
        <f t="shared" si="35"/>
        <v>86045.270293652546</v>
      </c>
      <c r="J332" s="70" t="str">
        <f t="shared" si="36"/>
        <v/>
      </c>
      <c r="K332" s="94"/>
      <c r="L332" s="93"/>
    </row>
    <row r="333" spans="1:12" ht="15" x14ac:dyDescent="0.25">
      <c r="A333" s="68">
        <v>333</v>
      </c>
      <c r="B333" s="174">
        <f>IF(Traitement5!B333&gt;0,Traitement5!B333,)</f>
        <v>2.4923584911915545E-2</v>
      </c>
      <c r="C333" s="3">
        <f>IF(AND(Traitement5!D333&lt;1000,Traitement5!D333&gt;0),Traitement5!D333,)</f>
        <v>0</v>
      </c>
      <c r="D333" s="68">
        <v>333</v>
      </c>
      <c r="E333" s="8">
        <f t="shared" si="31"/>
        <v>1.0301045136744402E-4</v>
      </c>
      <c r="F333" s="8">
        <f t="shared" si="32"/>
        <v>2.1089557273405298E-6</v>
      </c>
      <c r="G333" s="8">
        <f t="shared" si="33"/>
        <v>0</v>
      </c>
      <c r="H333" s="69">
        <f t="shared" si="34"/>
        <v>86301.24291314093</v>
      </c>
      <c r="I333" s="69">
        <f t="shared" si="35"/>
        <v>86301.242913142341</v>
      </c>
      <c r="J333" s="70" t="str">
        <f t="shared" si="36"/>
        <v/>
      </c>
      <c r="K333" s="94"/>
      <c r="L333" s="93"/>
    </row>
    <row r="334" spans="1:12" ht="15" x14ac:dyDescent="0.25">
      <c r="A334" s="68">
        <v>334</v>
      </c>
      <c r="B334" s="174">
        <f>IF(Traitement5!B334&gt;0,Traitement5!B334,)</f>
        <v>2.4857281147850734E-2</v>
      </c>
      <c r="C334" s="3">
        <f>IF(AND(Traitement5!D334&lt;1000,Traitement5!D334&gt;0),Traitement5!D334,)</f>
        <v>0</v>
      </c>
      <c r="D334" s="68">
        <v>334</v>
      </c>
      <c r="E334" s="8">
        <f t="shared" si="31"/>
        <v>1.027046247549096E-4</v>
      </c>
      <c r="F334" s="8">
        <f t="shared" si="32"/>
        <v>2.1044603174522197E-6</v>
      </c>
      <c r="G334" s="8">
        <f t="shared" si="33"/>
        <v>0</v>
      </c>
      <c r="H334" s="69">
        <f t="shared" si="34"/>
        <v>86558.581161009948</v>
      </c>
      <c r="I334" s="69">
        <f t="shared" si="35"/>
        <v>86558.581161012742</v>
      </c>
      <c r="J334" s="70" t="str">
        <f t="shared" si="36"/>
        <v/>
      </c>
      <c r="K334" s="94"/>
      <c r="L334" s="93"/>
    </row>
    <row r="335" spans="1:12" ht="15" x14ac:dyDescent="0.25">
      <c r="A335" s="68">
        <v>335</v>
      </c>
      <c r="B335" s="174">
        <f>IF(Traitement5!B335&gt;0,Traitement5!B335,)</f>
        <v>2.4790977383786106E-2</v>
      </c>
      <c r="C335" s="3">
        <f>IF(AND(Traitement5!D335&lt;1000,Traitement5!D335&gt;0),Traitement5!D335,)</f>
        <v>0</v>
      </c>
      <c r="D335" s="68">
        <v>335</v>
      </c>
      <c r="E335" s="8">
        <f t="shared" si="31"/>
        <v>1.0239898725714069E-4</v>
      </c>
      <c r="F335" s="8">
        <f t="shared" si="32"/>
        <v>2.0999744895753551E-6</v>
      </c>
      <c r="G335" s="8">
        <f t="shared" si="33"/>
        <v>0</v>
      </c>
      <c r="H335" s="69">
        <f t="shared" si="34"/>
        <v>86817.295994351458</v>
      </c>
      <c r="I335" s="69">
        <f t="shared" si="35"/>
        <v>86817.295994348402</v>
      </c>
      <c r="J335" s="70" t="str">
        <f t="shared" si="36"/>
        <v/>
      </c>
      <c r="K335" s="94"/>
      <c r="L335" s="93"/>
    </row>
    <row r="336" spans="1:12" ht="15" x14ac:dyDescent="0.25">
      <c r="A336" s="68">
        <v>336</v>
      </c>
      <c r="B336" s="174">
        <f>IF(Traitement5!B336&gt;0,Traitement5!B336,)</f>
        <v>2.4790977383786106E-2</v>
      </c>
      <c r="C336" s="3">
        <f>IF(AND(Traitement5!D336&lt;1000,Traitement5!D336&gt;0),Traitement5!D336,)</f>
        <v>0</v>
      </c>
      <c r="D336" s="68">
        <v>336</v>
      </c>
      <c r="E336" s="8">
        <f t="shared" si="31"/>
        <v>1.0239898725714069E-4</v>
      </c>
      <c r="F336" s="8">
        <f t="shared" si="32"/>
        <v>2.0999744895753551E-6</v>
      </c>
      <c r="G336" s="8">
        <f t="shared" si="33"/>
        <v>0</v>
      </c>
      <c r="H336" s="69">
        <f t="shared" si="34"/>
        <v>86817.295994351458</v>
      </c>
      <c r="I336" s="69">
        <f t="shared" si="35"/>
        <v>86817.295994348402</v>
      </c>
      <c r="J336" s="70" t="str">
        <f t="shared" si="36"/>
        <v/>
      </c>
      <c r="K336" s="94"/>
      <c r="L336" s="93"/>
    </row>
    <row r="337" spans="1:12" ht="15" x14ac:dyDescent="0.25">
      <c r="A337" s="68">
        <v>337</v>
      </c>
      <c r="B337" s="174">
        <f>IF(Traitement5!B337&gt;0,Traitement5!B337,)</f>
        <v>2.4724673619721482E-2</v>
      </c>
      <c r="C337" s="3">
        <f>IF(AND(Traitement5!D337&lt;1000,Traitement5!D337&gt;0),Traitement5!D337,)</f>
        <v>0</v>
      </c>
      <c r="D337" s="68">
        <v>337</v>
      </c>
      <c r="E337" s="8">
        <f t="shared" si="31"/>
        <v>1.0209353869956861E-4</v>
      </c>
      <c r="F337" s="8">
        <f t="shared" si="32"/>
        <v>2.0954982232800432E-6</v>
      </c>
      <c r="G337" s="8">
        <f t="shared" si="33"/>
        <v>0</v>
      </c>
      <c r="H337" s="69">
        <f t="shared" si="34"/>
        <v>87077.39848779692</v>
      </c>
      <c r="I337" s="69">
        <f t="shared" si="35"/>
        <v>87077.398487796396</v>
      </c>
      <c r="J337" s="70" t="str">
        <f t="shared" si="36"/>
        <v/>
      </c>
      <c r="K337" s="94"/>
      <c r="L337" s="93"/>
    </row>
    <row r="338" spans="1:12" ht="15" x14ac:dyDescent="0.25">
      <c r="A338" s="68">
        <v>338</v>
      </c>
      <c r="B338" s="174">
        <f>IF(Traitement5!B338&gt;0,Traitement5!B338,)</f>
        <v>2.4658369855656666E-2</v>
      </c>
      <c r="C338" s="3">
        <f>IF(AND(Traitement5!D338&lt;1000,Traitement5!D338&gt;0),Traitement5!D338,)</f>
        <v>0</v>
      </c>
      <c r="D338" s="68">
        <v>338</v>
      </c>
      <c r="E338" s="8">
        <f t="shared" si="31"/>
        <v>1.0178827890787445E-4</v>
      </c>
      <c r="F338" s="8">
        <f t="shared" si="32"/>
        <v>2.0910314981846592E-6</v>
      </c>
      <c r="G338" s="8">
        <f t="shared" si="33"/>
        <v>0</v>
      </c>
      <c r="H338" s="69">
        <f t="shared" si="34"/>
        <v>87338.899835092088</v>
      </c>
      <c r="I338" s="69">
        <f t="shared" si="35"/>
        <v>87338.899835087374</v>
      </c>
      <c r="J338" s="70" t="str">
        <f t="shared" si="36"/>
        <v/>
      </c>
      <c r="K338" s="94"/>
      <c r="L338" s="93"/>
    </row>
    <row r="339" spans="1:12" ht="15" x14ac:dyDescent="0.25">
      <c r="A339" s="68">
        <v>339</v>
      </c>
      <c r="B339" s="174">
        <f>IF(Traitement5!B339&gt;0,Traitement5!B339,)</f>
        <v>2.4592066091592042E-2</v>
      </c>
      <c r="C339" s="3">
        <f>IF(AND(Traitement5!D339&lt;1000,Traitement5!D339&gt;0),Traitement5!D339,)</f>
        <v>0</v>
      </c>
      <c r="D339" s="68">
        <v>339</v>
      </c>
      <c r="E339" s="8">
        <f t="shared" si="31"/>
        <v>1.0148320770791974E-4</v>
      </c>
      <c r="F339" s="8">
        <f t="shared" si="32"/>
        <v>2.0865742939558495E-6</v>
      </c>
      <c r="G339" s="8">
        <f t="shared" si="33"/>
        <v>0</v>
      </c>
      <c r="H339" s="69">
        <f t="shared" si="34"/>
        <v>87601.811350700285</v>
      </c>
      <c r="I339" s="69">
        <f t="shared" si="35"/>
        <v>87601.811350700082</v>
      </c>
      <c r="J339" s="70" t="str">
        <f t="shared" si="36"/>
        <v/>
      </c>
      <c r="K339" s="94"/>
      <c r="L339" s="93"/>
    </row>
    <row r="340" spans="1:12" ht="15" x14ac:dyDescent="0.25">
      <c r="A340" s="68">
        <v>340</v>
      </c>
      <c r="B340" s="174">
        <f>IF(Traitement5!B340&gt;0,Traitement5!B340,)</f>
        <v>2.4525762327527414E-2</v>
      </c>
      <c r="C340" s="3">
        <f>IF(AND(Traitement5!D340&lt;1000,Traitement5!D340&gt;0),Traitement5!D340,)</f>
        <v>0</v>
      </c>
      <c r="D340" s="68">
        <v>340</v>
      </c>
      <c r="E340" s="8">
        <f t="shared" si="31"/>
        <v>1.0117832492580192E-4</v>
      </c>
      <c r="F340" s="8">
        <f t="shared" si="32"/>
        <v>2.0821265903085314E-6</v>
      </c>
      <c r="G340" s="8">
        <f t="shared" si="33"/>
        <v>0</v>
      </c>
      <c r="H340" s="69">
        <f t="shared" si="34"/>
        <v>87866.144471438864</v>
      </c>
      <c r="I340" s="69">
        <f t="shared" si="35"/>
        <v>87866.144471445383</v>
      </c>
      <c r="J340" s="70" t="str">
        <f t="shared" si="36"/>
        <v/>
      </c>
      <c r="K340" s="94"/>
      <c r="L340" s="93"/>
    </row>
    <row r="341" spans="1:12" ht="15" x14ac:dyDescent="0.25">
      <c r="A341" s="68">
        <v>341</v>
      </c>
      <c r="B341" s="174">
        <f>IF(Traitement5!B341&gt;0,Traitement5!B341,)</f>
        <v>2.4459458563462603E-2</v>
      </c>
      <c r="C341" s="3">
        <f>IF(AND(Traitement5!D341&lt;1000,Traitement5!D341&gt;0),Traitement5!D341,)</f>
        <v>0</v>
      </c>
      <c r="D341" s="68">
        <v>341</v>
      </c>
      <c r="E341" s="8">
        <f t="shared" si="31"/>
        <v>1.0087363038784047E-4</v>
      </c>
      <c r="F341" s="8">
        <f t="shared" si="32"/>
        <v>2.0776883669851975E-6</v>
      </c>
      <c r="G341" s="8">
        <f t="shared" si="33"/>
        <v>0</v>
      </c>
      <c r="H341" s="69">
        <f t="shared" si="34"/>
        <v>88131.910758135171</v>
      </c>
      <c r="I341" s="69">
        <f t="shared" si="35"/>
        <v>88131.910758135986</v>
      </c>
      <c r="J341" s="70" t="str">
        <f t="shared" si="36"/>
        <v/>
      </c>
      <c r="K341" s="94"/>
      <c r="L341" s="93"/>
    </row>
    <row r="342" spans="1:12" ht="15" x14ac:dyDescent="0.25">
      <c r="A342" s="68">
        <v>342</v>
      </c>
      <c r="B342" s="174">
        <f>IF(Traitement5!B342&gt;0,Traitement5!B342,)</f>
        <v>2.4393154799397975E-2</v>
      </c>
      <c r="C342" s="3">
        <f>IF(AND(Traitement5!D342&lt;1000,Traitement5!D342&gt;0),Traitement5!D342,)</f>
        <v>0</v>
      </c>
      <c r="D342" s="68">
        <v>342</v>
      </c>
      <c r="E342" s="8">
        <f t="shared" si="31"/>
        <v>1.005691239205353E-4</v>
      </c>
      <c r="F342" s="8">
        <f t="shared" si="32"/>
        <v>2.0732596037904077E-6</v>
      </c>
      <c r="G342" s="8">
        <f t="shared" si="33"/>
        <v>0</v>
      </c>
      <c r="H342" s="69">
        <f t="shared" si="34"/>
        <v>88399.121897309684</v>
      </c>
      <c r="I342" s="69">
        <f t="shared" si="35"/>
        <v>88399.121897307807</v>
      </c>
      <c r="J342" s="70" t="str">
        <f t="shared" si="36"/>
        <v/>
      </c>
      <c r="K342" s="94"/>
      <c r="L342" s="93"/>
    </row>
    <row r="343" spans="1:12" ht="15" x14ac:dyDescent="0.25">
      <c r="A343" s="68">
        <v>343</v>
      </c>
      <c r="B343" s="174">
        <f>IF(Traitement5!B343&gt;0,Traitement5!B343,)</f>
        <v>2.4326851035333351E-2</v>
      </c>
      <c r="C343" s="3">
        <f>IF(AND(Traitement5!D343&lt;1000,Traitement5!D343&gt;0),Traitement5!D343,)</f>
        <v>0</v>
      </c>
      <c r="D343" s="68">
        <v>343</v>
      </c>
      <c r="E343" s="8">
        <f t="shared" si="31"/>
        <v>1.0026480535060833E-4</v>
      </c>
      <c r="F343" s="8">
        <f t="shared" si="32"/>
        <v>2.0688402805424996E-6</v>
      </c>
      <c r="G343" s="8">
        <f t="shared" si="33"/>
        <v>0</v>
      </c>
      <c r="H343" s="69">
        <f t="shared" si="34"/>
        <v>88667.789702893409</v>
      </c>
      <c r="I343" s="69">
        <f t="shared" si="35"/>
        <v>88667.789702896669</v>
      </c>
      <c r="J343" s="70" t="str">
        <f t="shared" si="36"/>
        <v/>
      </c>
      <c r="K343" s="94"/>
      <c r="L343" s="93"/>
    </row>
    <row r="344" spans="1:12" ht="15" x14ac:dyDescent="0.25">
      <c r="A344" s="68">
        <v>344</v>
      </c>
      <c r="B344" s="174">
        <f>IF(Traitement5!B344&gt;0,Traitement5!B344,)</f>
        <v>2.4326851035333351E-2</v>
      </c>
      <c r="C344" s="3">
        <f>IF(AND(Traitement5!D344&lt;1000,Traitement5!D344&gt;0),Traitement5!D344,)</f>
        <v>0</v>
      </c>
      <c r="D344" s="68">
        <v>344</v>
      </c>
      <c r="E344" s="8">
        <f t="shared" si="31"/>
        <v>1.0026480535060833E-4</v>
      </c>
      <c r="F344" s="8">
        <f t="shared" si="32"/>
        <v>2.0688402805424996E-6</v>
      </c>
      <c r="G344" s="8">
        <f t="shared" si="33"/>
        <v>0</v>
      </c>
      <c r="H344" s="69">
        <f t="shared" si="34"/>
        <v>88667.789702893409</v>
      </c>
      <c r="I344" s="69">
        <f t="shared" si="35"/>
        <v>88667.789702896669</v>
      </c>
      <c r="J344" s="70" t="str">
        <f t="shared" si="36"/>
        <v/>
      </c>
      <c r="K344" s="94"/>
      <c r="L344" s="93"/>
    </row>
    <row r="345" spans="1:12" ht="15" x14ac:dyDescent="0.25">
      <c r="A345" s="68">
        <v>345</v>
      </c>
      <c r="B345" s="174">
        <f>IF(Traitement5!B345&gt;0,Traitement5!B345,)</f>
        <v>2.4260547271268536E-2</v>
      </c>
      <c r="C345" s="3">
        <f>IF(AND(Traitement5!D345&lt;1000,Traitement5!D345&gt;0),Traitement5!D345,)</f>
        <v>0</v>
      </c>
      <c r="D345" s="68">
        <v>345</v>
      </c>
      <c r="E345" s="8">
        <f t="shared" si="31"/>
        <v>9.9960674505017444E-5</v>
      </c>
      <c r="F345" s="8">
        <f t="shared" si="32"/>
        <v>2.0644303771356778E-6</v>
      </c>
      <c r="G345" s="8">
        <f t="shared" si="33"/>
        <v>0</v>
      </c>
      <c r="H345" s="69">
        <f t="shared" si="34"/>
        <v>88937.926117966941</v>
      </c>
      <c r="I345" s="69">
        <f t="shared" si="35"/>
        <v>88937.926117966403</v>
      </c>
      <c r="J345" s="70" t="str">
        <f t="shared" si="36"/>
        <v/>
      </c>
      <c r="K345" s="94"/>
      <c r="L345" s="93"/>
    </row>
    <row r="346" spans="1:12" ht="15" x14ac:dyDescent="0.25">
      <c r="A346" s="68">
        <v>346</v>
      </c>
      <c r="B346" s="174">
        <f>IF(Traitement5!B346&gt;0,Traitement5!B346,)</f>
        <v>2.4194243507203912E-2</v>
      </c>
      <c r="C346" s="3">
        <f>IF(AND(Traitement5!D346&lt;1000,Traitement5!D346&gt;0),Traitement5!D346,)</f>
        <v>0</v>
      </c>
      <c r="D346" s="68">
        <v>346</v>
      </c>
      <c r="E346" s="8">
        <f t="shared" si="31"/>
        <v>9.9656731210900906E-5</v>
      </c>
      <c r="F346" s="8">
        <f t="shared" si="32"/>
        <v>2.06002987349172E-6</v>
      </c>
      <c r="G346" s="8">
        <f t="shared" si="33"/>
        <v>0</v>
      </c>
      <c r="H346" s="69">
        <f t="shared" si="34"/>
        <v>89209.543216527352</v>
      </c>
      <c r="I346" s="69">
        <f t="shared" si="35"/>
        <v>89209.543216527309</v>
      </c>
      <c r="J346" s="70" t="str">
        <f t="shared" si="36"/>
        <v/>
      </c>
      <c r="K346" s="94"/>
      <c r="L346" s="93"/>
    </row>
    <row r="347" spans="1:12" ht="15" x14ac:dyDescent="0.25">
      <c r="A347" s="68">
        <v>347</v>
      </c>
      <c r="B347" s="174">
        <f>IF(Traitement5!B347&gt;0,Traitement5!B347,)</f>
        <v>2.4127939743139284E-2</v>
      </c>
      <c r="C347" s="3">
        <f>IF(AND(Traitement5!D347&lt;1000,Traitement5!D347&gt;0),Traitement5!D347,)</f>
        <v>0</v>
      </c>
      <c r="D347" s="68">
        <v>347</v>
      </c>
      <c r="E347" s="8">
        <f t="shared" si="31"/>
        <v>9.9352975295632917E-5</v>
      </c>
      <c r="F347" s="8">
        <f t="shared" si="32"/>
        <v>2.0556387495737777E-6</v>
      </c>
      <c r="G347" s="8">
        <f t="shared" si="33"/>
        <v>0</v>
      </c>
      <c r="H347" s="69">
        <f t="shared" si="34"/>
        <v>89482.653205292067</v>
      </c>
      <c r="I347" s="69">
        <f t="shared" si="35"/>
        <v>89482.653205285504</v>
      </c>
      <c r="J347" s="70" t="str">
        <f t="shared" si="36"/>
        <v/>
      </c>
      <c r="K347" s="94"/>
      <c r="L347" s="93"/>
    </row>
    <row r="348" spans="1:12" ht="15" x14ac:dyDescent="0.25">
      <c r="A348" s="68">
        <v>348</v>
      </c>
      <c r="B348" s="174">
        <f>IF(Traitement5!B348&gt;0,Traitement5!B348,)</f>
        <v>2.4061635979074472E-2</v>
      </c>
      <c r="C348" s="3">
        <f>IF(AND(Traitement5!D348&lt;1000,Traitement5!D348&gt;0),Traitement5!D348,)</f>
        <v>0</v>
      </c>
      <c r="D348" s="68">
        <v>348</v>
      </c>
      <c r="E348" s="8">
        <f t="shared" si="31"/>
        <v>9.9049406586754207E-5</v>
      </c>
      <c r="F348" s="8">
        <f t="shared" si="32"/>
        <v>2.051256985393273E-6</v>
      </c>
      <c r="G348" s="8">
        <f t="shared" si="33"/>
        <v>0</v>
      </c>
      <c r="H348" s="69">
        <f t="shared" si="34"/>
        <v>89757.268425524715</v>
      </c>
      <c r="I348" s="69">
        <f t="shared" si="35"/>
        <v>89757.268425533432</v>
      </c>
      <c r="J348" s="70" t="str">
        <f t="shared" si="36"/>
        <v/>
      </c>
      <c r="K348" s="94"/>
      <c r="L348" s="93"/>
    </row>
    <row r="349" spans="1:12" ht="15" x14ac:dyDescent="0.25">
      <c r="A349" s="68">
        <v>349</v>
      </c>
      <c r="B349" s="174">
        <f>IF(Traitement5!B349&gt;0,Traitement5!B349,)</f>
        <v>2.4061635979074472E-2</v>
      </c>
      <c r="C349" s="3">
        <f>IF(AND(Traitement5!D349&lt;1000,Traitement5!D349&gt;0),Traitement5!D349,)</f>
        <v>0</v>
      </c>
      <c r="D349" s="68">
        <v>349</v>
      </c>
      <c r="E349" s="8">
        <f t="shared" si="31"/>
        <v>9.9049406586754207E-5</v>
      </c>
      <c r="F349" s="8">
        <f t="shared" si="32"/>
        <v>2.051256985393273E-6</v>
      </c>
      <c r="G349" s="8">
        <f t="shared" si="33"/>
        <v>0</v>
      </c>
      <c r="H349" s="69">
        <f t="shared" si="34"/>
        <v>89757.268425524715</v>
      </c>
      <c r="I349" s="69">
        <f t="shared" si="35"/>
        <v>89757.268425533432</v>
      </c>
      <c r="J349" s="70" t="str">
        <f t="shared" si="36"/>
        <v/>
      </c>
      <c r="K349" s="94"/>
      <c r="L349" s="93"/>
    </row>
    <row r="350" spans="1:12" ht="15" x14ac:dyDescent="0.25">
      <c r="A350" s="68">
        <v>350</v>
      </c>
      <c r="B350" s="174">
        <f>IF(Traitement5!B350&gt;0,Traitement5!B350,)</f>
        <v>2.3995332215009844E-2</v>
      </c>
      <c r="C350" s="3">
        <f>IF(AND(Traitement5!D350&lt;1000,Traitement5!D350&gt;0),Traitement5!D350,)</f>
        <v>0</v>
      </c>
      <c r="D350" s="68">
        <v>350</v>
      </c>
      <c r="E350" s="8">
        <f t="shared" si="31"/>
        <v>9.8746024912096941E-5</v>
      </c>
      <c r="F350" s="8">
        <f t="shared" si="32"/>
        <v>2.0468845609961037E-6</v>
      </c>
      <c r="G350" s="8">
        <f t="shared" si="33"/>
        <v>0</v>
      </c>
      <c r="H350" s="69">
        <f t="shared" si="34"/>
        <v>90033.401354892267</v>
      </c>
      <c r="I350" s="69">
        <f t="shared" si="35"/>
        <v>90033.401354895745</v>
      </c>
      <c r="J350" s="70" t="str">
        <f t="shared" si="36"/>
        <v/>
      </c>
      <c r="K350" s="94"/>
      <c r="L350" s="93"/>
    </row>
    <row r="351" spans="1:12" ht="15" x14ac:dyDescent="0.25">
      <c r="A351" s="68">
        <v>351</v>
      </c>
      <c r="B351" s="174">
        <f>IF(Traitement5!B351&gt;0,Traitement5!B351,)</f>
        <v>2.392902845094522E-2</v>
      </c>
      <c r="C351" s="3">
        <f>IF(AND(Traitement5!D351&lt;1000,Traitement5!D351&gt;0),Traitement5!D351,)</f>
        <v>0</v>
      </c>
      <c r="D351" s="68">
        <v>351</v>
      </c>
      <c r="E351" s="8">
        <f t="shared" si="31"/>
        <v>9.8442830099632062E-5</v>
      </c>
      <c r="F351" s="8">
        <f t="shared" si="32"/>
        <v>2.0425214564764364E-6</v>
      </c>
      <c r="G351" s="8">
        <f t="shared" si="33"/>
        <v>0</v>
      </c>
      <c r="H351" s="69">
        <f t="shared" si="34"/>
        <v>90311.0646093588</v>
      </c>
      <c r="I351" s="69">
        <f t="shared" si="35"/>
        <v>90311.06460935669</v>
      </c>
      <c r="J351" s="70" t="str">
        <f t="shared" si="36"/>
        <v/>
      </c>
      <c r="K351" s="94"/>
      <c r="L351" s="93"/>
    </row>
    <row r="352" spans="1:12" ht="15" x14ac:dyDescent="0.25">
      <c r="A352" s="68">
        <v>352</v>
      </c>
      <c r="B352" s="174">
        <f>IF(Traitement5!B352&gt;0,Traitement5!B352,)</f>
        <v>2.3862724686880405E-2</v>
      </c>
      <c r="C352" s="3">
        <f>IF(AND(Traitement5!D352&lt;1000,Traitement5!D352&gt;0),Traitement5!D352,)</f>
        <v>0</v>
      </c>
      <c r="D352" s="68">
        <v>352</v>
      </c>
      <c r="E352" s="8">
        <f t="shared" si="31"/>
        <v>9.8139821977552555E-5</v>
      </c>
      <c r="F352" s="8">
        <f t="shared" si="32"/>
        <v>2.0381676519698128E-6</v>
      </c>
      <c r="G352" s="8">
        <f t="shared" si="33"/>
        <v>0</v>
      </c>
      <c r="H352" s="69">
        <f t="shared" si="34"/>
        <v>90590.270945104945</v>
      </c>
      <c r="I352" s="69">
        <f t="shared" si="35"/>
        <v>90590.270945106211</v>
      </c>
      <c r="J352" s="70" t="str">
        <f t="shared" si="36"/>
        <v/>
      </c>
      <c r="K352" s="94"/>
      <c r="L352" s="93"/>
    </row>
    <row r="353" spans="1:12" ht="15" x14ac:dyDescent="0.25">
      <c r="A353" s="68">
        <v>353</v>
      </c>
      <c r="B353" s="174">
        <f>IF(Traitement5!B353&gt;0,Traitement5!B353,)</f>
        <v>2.3862724686880405E-2</v>
      </c>
      <c r="C353" s="3">
        <f>IF(AND(Traitement5!D353&lt;1000,Traitement5!D353&gt;0),Traitement5!D353,)</f>
        <v>0</v>
      </c>
      <c r="D353" s="68">
        <v>353</v>
      </c>
      <c r="E353" s="8">
        <f t="shared" si="31"/>
        <v>9.8139821977552555E-5</v>
      </c>
      <c r="F353" s="8">
        <f t="shared" si="32"/>
        <v>2.0381676519698128E-6</v>
      </c>
      <c r="G353" s="8">
        <f t="shared" si="33"/>
        <v>0</v>
      </c>
      <c r="H353" s="69">
        <f t="shared" si="34"/>
        <v>90590.270945104945</v>
      </c>
      <c r="I353" s="69">
        <f t="shared" si="35"/>
        <v>90590.270945106211</v>
      </c>
      <c r="J353" s="70" t="str">
        <f t="shared" si="36"/>
        <v/>
      </c>
      <c r="K353" s="94"/>
      <c r="L353" s="93"/>
    </row>
    <row r="354" spans="1:12" ht="15" x14ac:dyDescent="0.25">
      <c r="A354" s="68">
        <v>354</v>
      </c>
      <c r="B354" s="174">
        <f>IF(Traitement5!B354&gt;0,Traitement5!B354,)</f>
        <v>2.3796420922815781E-2</v>
      </c>
      <c r="C354" s="3">
        <f>IF(AND(Traitement5!D354&lt;1000,Traitement5!D354&gt;0),Traitement5!D354,)</f>
        <v>0</v>
      </c>
      <c r="D354" s="68">
        <v>354</v>
      </c>
      <c r="E354" s="8">
        <f t="shared" si="31"/>
        <v>9.7837000374287331E-5</v>
      </c>
      <c r="F354" s="8">
        <f t="shared" si="32"/>
        <v>2.0338231276600454E-6</v>
      </c>
      <c r="G354" s="8">
        <f t="shared" si="33"/>
        <v>0</v>
      </c>
      <c r="H354" s="69">
        <f t="shared" si="34"/>
        <v>90871.033260478813</v>
      </c>
      <c r="I354" s="69">
        <f t="shared" si="35"/>
        <v>90871.033260479802</v>
      </c>
      <c r="J354" s="70" t="str">
        <f t="shared" si="36"/>
        <v/>
      </c>
      <c r="K354" s="94"/>
      <c r="L354" s="93"/>
    </row>
    <row r="355" spans="1:12" ht="15" x14ac:dyDescent="0.25">
      <c r="A355" s="68">
        <v>355</v>
      </c>
      <c r="B355" s="174">
        <f>IF(Traitement5!B355&gt;0,Traitement5!B355,)</f>
        <v>2.3730117158751153E-2</v>
      </c>
      <c r="C355" s="3">
        <f>IF(AND(Traitement5!D355&lt;1000,Traitement5!D355&gt;0),Traitement5!D355,)</f>
        <v>0</v>
      </c>
      <c r="D355" s="68">
        <v>355</v>
      </c>
      <c r="E355" s="8">
        <f t="shared" si="31"/>
        <v>9.7534365118459587E-5</v>
      </c>
      <c r="F355" s="8">
        <f t="shared" si="32"/>
        <v>2.0294878637585222E-6</v>
      </c>
      <c r="G355" s="8">
        <f t="shared" si="33"/>
        <v>0</v>
      </c>
      <c r="H355" s="69">
        <f t="shared" si="34"/>
        <v>91153.364597986874</v>
      </c>
      <c r="I355" s="69">
        <f t="shared" si="35"/>
        <v>91153.364597982596</v>
      </c>
      <c r="J355" s="70" t="str">
        <f t="shared" si="36"/>
        <v/>
      </c>
      <c r="K355" s="94"/>
      <c r="L355" s="93"/>
    </row>
    <row r="356" spans="1:12" ht="15" x14ac:dyDescent="0.25">
      <c r="A356" s="68">
        <v>356</v>
      </c>
      <c r="B356" s="174">
        <f>IF(Traitement5!B356&gt;0,Traitement5!B356,)</f>
        <v>2.3730117158751153E-2</v>
      </c>
      <c r="C356" s="3">
        <f>IF(AND(Traitement5!D356&lt;1000,Traitement5!D356&gt;0),Traitement5!D356,)</f>
        <v>0</v>
      </c>
      <c r="D356" s="68">
        <v>356</v>
      </c>
      <c r="E356" s="8">
        <f t="shared" si="31"/>
        <v>9.7534365118459587E-5</v>
      </c>
      <c r="F356" s="8">
        <f t="shared" si="32"/>
        <v>2.0294878637585222E-6</v>
      </c>
      <c r="G356" s="8">
        <f t="shared" si="33"/>
        <v>0</v>
      </c>
      <c r="H356" s="69">
        <f t="shared" si="34"/>
        <v>91153.364597986874</v>
      </c>
      <c r="I356" s="69">
        <f t="shared" si="35"/>
        <v>91153.364597982596</v>
      </c>
      <c r="J356" s="70" t="str">
        <f t="shared" si="36"/>
        <v/>
      </c>
      <c r="K356" s="94"/>
      <c r="L356" s="93"/>
    </row>
    <row r="357" spans="1:12" ht="15" x14ac:dyDescent="0.25">
      <c r="A357" s="68">
        <v>357</v>
      </c>
      <c r="B357" s="174">
        <f>IF(Traitement5!B357&gt;0,Traitement5!B357,)</f>
        <v>2.3663813394686341E-2</v>
      </c>
      <c r="C357" s="3">
        <f>IF(AND(Traitement5!D357&lt;1000,Traitement5!D357&gt;0),Traitement5!D357,)</f>
        <v>0</v>
      </c>
      <c r="D357" s="68">
        <v>357</v>
      </c>
      <c r="E357" s="8">
        <f t="shared" si="31"/>
        <v>9.7231916038886812E-5</v>
      </c>
      <c r="F357" s="8">
        <f t="shared" si="32"/>
        <v>2.0251618405387013E-6</v>
      </c>
      <c r="G357" s="8">
        <f t="shared" si="33"/>
        <v>0</v>
      </c>
      <c r="H357" s="69">
        <f t="shared" si="34"/>
        <v>91437.278146311059</v>
      </c>
      <c r="I357" s="69">
        <f t="shared" si="35"/>
        <v>91437.278146309007</v>
      </c>
      <c r="J357" s="70" t="str">
        <f t="shared" si="36"/>
        <v/>
      </c>
      <c r="K357" s="94"/>
      <c r="L357" s="93"/>
    </row>
    <row r="358" spans="1:12" ht="15" x14ac:dyDescent="0.25">
      <c r="A358" s="68">
        <v>358</v>
      </c>
      <c r="B358" s="174">
        <f>IF(Traitement5!B358&gt;0,Traitement5!B358,)</f>
        <v>2.3597509630621714E-2</v>
      </c>
      <c r="C358" s="3">
        <f>IF(AND(Traitement5!D358&lt;1000,Traitement5!D358&gt;0),Traitement5!D358,)</f>
        <v>0</v>
      </c>
      <c r="D358" s="68">
        <v>358</v>
      </c>
      <c r="E358" s="8">
        <f t="shared" si="31"/>
        <v>9.6929652964622415E-5</v>
      </c>
      <c r="F358" s="8">
        <f t="shared" si="32"/>
        <v>2.020845038294717E-6</v>
      </c>
      <c r="G358" s="8">
        <f t="shared" si="33"/>
        <v>0</v>
      </c>
      <c r="H358" s="69">
        <f t="shared" si="34"/>
        <v>91722.787242360224</v>
      </c>
      <c r="I358" s="69">
        <f t="shared" si="35"/>
        <v>91722.787242357095</v>
      </c>
      <c r="J358" s="70" t="str">
        <f t="shared" si="36"/>
        <v/>
      </c>
      <c r="K358" s="94"/>
      <c r="L358" s="93"/>
    </row>
    <row r="359" spans="1:12" ht="15" x14ac:dyDescent="0.25">
      <c r="A359" s="68">
        <v>359</v>
      </c>
      <c r="B359" s="174">
        <f>IF(Traitement5!B359&gt;0,Traitement5!B359,)</f>
        <v>2.3597509630621714E-2</v>
      </c>
      <c r="C359" s="3">
        <f>IF(AND(Traitement5!D359&lt;1000,Traitement5!D359&gt;0),Traitement5!D359,)</f>
        <v>0</v>
      </c>
      <c r="D359" s="68">
        <v>359</v>
      </c>
      <c r="E359" s="8">
        <f t="shared" si="31"/>
        <v>9.6929652964622415E-5</v>
      </c>
      <c r="F359" s="8">
        <f t="shared" si="32"/>
        <v>2.020845038294717E-6</v>
      </c>
      <c r="G359" s="8">
        <f t="shared" si="33"/>
        <v>0</v>
      </c>
      <c r="H359" s="69">
        <f t="shared" si="34"/>
        <v>91722.787242360224</v>
      </c>
      <c r="I359" s="69">
        <f t="shared" si="35"/>
        <v>91722.787242357095</v>
      </c>
      <c r="J359" s="70" t="str">
        <f t="shared" si="36"/>
        <v/>
      </c>
      <c r="K359" s="94"/>
      <c r="L359" s="93"/>
    </row>
    <row r="360" spans="1:12" ht="15" x14ac:dyDescent="0.25">
      <c r="A360" s="68">
        <v>360</v>
      </c>
      <c r="B360" s="174">
        <f>IF(Traitement5!B360&gt;0,Traitement5!B360,)</f>
        <v>2.3531205866557089E-2</v>
      </c>
      <c r="C360" s="3">
        <f>IF(AND(Traitement5!D360&lt;1000,Traitement5!D360&gt;0),Traitement5!D360,)</f>
        <v>0</v>
      </c>
      <c r="D360" s="68">
        <v>360</v>
      </c>
      <c r="E360" s="8">
        <f t="shared" si="31"/>
        <v>9.6627575724900217E-5</v>
      </c>
      <c r="F360" s="8">
        <f t="shared" si="32"/>
        <v>2.0165374373827736E-6</v>
      </c>
      <c r="G360" s="8">
        <f t="shared" si="33"/>
        <v>0</v>
      </c>
      <c r="H360" s="69">
        <f t="shared" si="34"/>
        <v>92009.905373362897</v>
      </c>
      <c r="I360" s="69">
        <f t="shared" si="35"/>
        <v>92009.905373368631</v>
      </c>
      <c r="J360" s="70" t="str">
        <f t="shared" si="36"/>
        <v/>
      </c>
      <c r="K360" s="94"/>
      <c r="L360" s="93"/>
    </row>
    <row r="361" spans="1:12" ht="15" x14ac:dyDescent="0.25">
      <c r="A361" s="68">
        <v>361</v>
      </c>
      <c r="B361" s="174">
        <f>IF(Traitement5!B361&gt;0,Traitement5!B361,)</f>
        <v>2.3464902102492462E-2</v>
      </c>
      <c r="C361" s="3">
        <f>IF(AND(Traitement5!D361&lt;1000,Traitement5!D361&gt;0),Traitement5!D361,)</f>
        <v>0</v>
      </c>
      <c r="D361" s="68">
        <v>361</v>
      </c>
      <c r="E361" s="8">
        <f t="shared" si="31"/>
        <v>9.6325684149203838E-5</v>
      </c>
      <c r="F361" s="8">
        <f t="shared" si="32"/>
        <v>2.0122390181797525E-6</v>
      </c>
      <c r="G361" s="8">
        <f t="shared" si="33"/>
        <v>0</v>
      </c>
      <c r="H361" s="69">
        <f t="shared" si="34"/>
        <v>92298.646178988303</v>
      </c>
      <c r="I361" s="69">
        <f t="shared" si="35"/>
        <v>92298.646178986819</v>
      </c>
      <c r="J361" s="70" t="str">
        <f t="shared" si="36"/>
        <v/>
      </c>
      <c r="K361" s="94"/>
      <c r="L361" s="93"/>
    </row>
    <row r="362" spans="1:12" ht="15" x14ac:dyDescent="0.25">
      <c r="A362" s="68">
        <v>362</v>
      </c>
      <c r="B362" s="174">
        <f>IF(Traitement5!B362&gt;0,Traitement5!B362,)</f>
        <v>2.3464902102492462E-2</v>
      </c>
      <c r="C362" s="3">
        <f>IF(AND(Traitement5!D362&lt;1000,Traitement5!D362&gt;0),Traitement5!D362,)</f>
        <v>0</v>
      </c>
      <c r="D362" s="68">
        <v>362</v>
      </c>
      <c r="E362" s="8">
        <f t="shared" si="31"/>
        <v>9.6325684149203838E-5</v>
      </c>
      <c r="F362" s="8">
        <f t="shared" si="32"/>
        <v>2.0122390181797525E-6</v>
      </c>
      <c r="G362" s="8">
        <f t="shared" si="33"/>
        <v>0</v>
      </c>
      <c r="H362" s="69">
        <f t="shared" si="34"/>
        <v>92298.646178988303</v>
      </c>
      <c r="I362" s="69">
        <f t="shared" si="35"/>
        <v>92298.646178986819</v>
      </c>
      <c r="J362" s="70" t="str">
        <f t="shared" si="36"/>
        <v/>
      </c>
      <c r="K362" s="94"/>
      <c r="L362" s="93"/>
    </row>
    <row r="363" spans="1:12" ht="15" x14ac:dyDescent="0.25">
      <c r="A363" s="68">
        <v>363</v>
      </c>
      <c r="B363" s="174">
        <f>IF(Traitement5!B363&gt;0,Traitement5!B363,)</f>
        <v>2.339859833842765E-2</v>
      </c>
      <c r="C363" s="3">
        <f>IF(AND(Traitement5!D363&lt;1000,Traitement5!D363&gt;0),Traitement5!D363,)</f>
        <v>0</v>
      </c>
      <c r="D363" s="68">
        <v>363</v>
      </c>
      <c r="E363" s="8">
        <f t="shared" si="31"/>
        <v>9.6023978067169558E-5</v>
      </c>
      <c r="F363" s="8">
        <f t="shared" si="32"/>
        <v>2.0079497611315038E-6</v>
      </c>
      <c r="G363" s="8">
        <f t="shared" si="33"/>
        <v>0</v>
      </c>
      <c r="H363" s="69">
        <f t="shared" si="34"/>
        <v>92589.023453507194</v>
      </c>
      <c r="I363" s="69">
        <f t="shared" si="35"/>
        <v>92589.023453508358</v>
      </c>
      <c r="J363" s="70" t="str">
        <f t="shared" si="36"/>
        <v/>
      </c>
      <c r="K363" s="94"/>
      <c r="L363" s="93"/>
    </row>
    <row r="364" spans="1:12" ht="15" x14ac:dyDescent="0.25">
      <c r="A364" s="68">
        <v>364</v>
      </c>
      <c r="B364" s="174">
        <f>IF(Traitement5!B364&gt;0,Traitement5!B364,)</f>
        <v>2.3332294574363022E-2</v>
      </c>
      <c r="C364" s="3">
        <f>IF(AND(Traitement5!D364&lt;1000,Traitement5!D364&gt;0),Traitement5!D364,)</f>
        <v>0</v>
      </c>
      <c r="D364" s="68">
        <v>364</v>
      </c>
      <c r="E364" s="8">
        <f t="shared" si="31"/>
        <v>9.5722457308683451E-5</v>
      </c>
      <c r="F364" s="8">
        <f t="shared" si="32"/>
        <v>2.0036696466976559E-6</v>
      </c>
      <c r="G364" s="8">
        <f t="shared" si="33"/>
        <v>0</v>
      </c>
      <c r="H364" s="69">
        <f t="shared" si="34"/>
        <v>92881.051147985825</v>
      </c>
      <c r="I364" s="69">
        <f t="shared" si="35"/>
        <v>92881.051147987077</v>
      </c>
      <c r="J364" s="70" t="str">
        <f t="shared" si="36"/>
        <v/>
      </c>
      <c r="K364" s="94"/>
      <c r="L364" s="93"/>
    </row>
    <row r="365" spans="1:12" ht="15" x14ac:dyDescent="0.25">
      <c r="A365" s="68">
        <v>365</v>
      </c>
      <c r="B365" s="174">
        <f>IF(Traitement5!B365&gt;0,Traitement5!B365,)</f>
        <v>2.3332294574363022E-2</v>
      </c>
      <c r="C365" s="3">
        <f>IF(AND(Traitement5!D365&lt;1000,Traitement5!D365&gt;0),Traitement5!D365,)</f>
        <v>0</v>
      </c>
      <c r="D365" s="68">
        <v>365</v>
      </c>
      <c r="E365" s="8">
        <f t="shared" si="31"/>
        <v>9.5722457308683451E-5</v>
      </c>
      <c r="F365" s="8">
        <f t="shared" si="32"/>
        <v>2.0036696466976559E-6</v>
      </c>
      <c r="G365" s="8">
        <f t="shared" si="33"/>
        <v>0</v>
      </c>
      <c r="H365" s="69">
        <f t="shared" si="34"/>
        <v>92881.051147985825</v>
      </c>
      <c r="I365" s="69">
        <f t="shared" si="35"/>
        <v>92881.051147987077</v>
      </c>
      <c r="J365" s="70" t="str">
        <f t="shared" si="36"/>
        <v/>
      </c>
      <c r="K365" s="94"/>
      <c r="L365" s="93"/>
    </row>
    <row r="366" spans="1:12" ht="15" x14ac:dyDescent="0.25">
      <c r="A366" s="68">
        <v>366</v>
      </c>
      <c r="B366" s="174">
        <f>IF(Traitement5!B366&gt;0,Traitement5!B366,)</f>
        <v>2.3265990810298398E-2</v>
      </c>
      <c r="C366" s="3">
        <f>IF(AND(Traitement5!D366&lt;1000,Traitement5!D366&gt;0),Traitement5!D366,)</f>
        <v>0</v>
      </c>
      <c r="D366" s="68">
        <v>366</v>
      </c>
      <c r="E366" s="8">
        <f t="shared" si="31"/>
        <v>9.5421121703825884E-5</v>
      </c>
      <c r="F366" s="8">
        <f t="shared" si="32"/>
        <v>1.9993986553930082E-6</v>
      </c>
      <c r="G366" s="8">
        <f t="shared" si="33"/>
        <v>0</v>
      </c>
      <c r="H366" s="69">
        <f t="shared" si="34"/>
        <v>93174.74337252471</v>
      </c>
      <c r="I366" s="69">
        <f t="shared" si="35"/>
        <v>93174.74337252081</v>
      </c>
      <c r="J366" s="70" t="str">
        <f t="shared" si="36"/>
        <v/>
      </c>
      <c r="K366" s="94"/>
      <c r="L366" s="93"/>
    </row>
    <row r="367" spans="1:12" ht="15" x14ac:dyDescent="0.25">
      <c r="A367" s="68">
        <v>367</v>
      </c>
      <c r="B367" s="174">
        <f>IF(Traitement5!B367&gt;0,Traitement5!B367,)</f>
        <v>2.3199687046233583E-2</v>
      </c>
      <c r="C367" s="3">
        <f>IF(AND(Traitement5!D367&lt;1000,Traitement5!D367&gt;0),Traitement5!D367,)</f>
        <v>0</v>
      </c>
      <c r="D367" s="68">
        <v>367</v>
      </c>
      <c r="E367" s="8">
        <f t="shared" si="31"/>
        <v>9.5119971082871513E-5</v>
      </c>
      <c r="F367" s="8">
        <f t="shared" si="32"/>
        <v>1.9951367677737339E-6</v>
      </c>
      <c r="G367" s="8">
        <f t="shared" si="33"/>
        <v>0</v>
      </c>
      <c r="H367" s="69">
        <f t="shared" si="34"/>
        <v>93470.114398528865</v>
      </c>
      <c r="I367" s="69">
        <f t="shared" si="35"/>
        <v>93470.114398524049</v>
      </c>
      <c r="J367" s="70" t="str">
        <f t="shared" si="36"/>
        <v/>
      </c>
      <c r="K367" s="94"/>
      <c r="L367" s="93"/>
    </row>
    <row r="368" spans="1:12" ht="15" x14ac:dyDescent="0.25">
      <c r="A368" s="68">
        <v>368</v>
      </c>
      <c r="B368" s="174">
        <f>IF(Traitement5!B368&gt;0,Traitement5!B368,)</f>
        <v>2.3199687046233583E-2</v>
      </c>
      <c r="C368" s="3">
        <f>IF(AND(Traitement5!D368&lt;1000,Traitement5!D368&gt;0),Traitement5!D368,)</f>
        <v>0</v>
      </c>
      <c r="D368" s="68">
        <v>368</v>
      </c>
      <c r="E368" s="8">
        <f t="shared" si="31"/>
        <v>9.5119971082871513E-5</v>
      </c>
      <c r="F368" s="8">
        <f t="shared" si="32"/>
        <v>1.9951367677737339E-6</v>
      </c>
      <c r="G368" s="8">
        <f t="shared" si="33"/>
        <v>0</v>
      </c>
      <c r="H368" s="69">
        <f t="shared" si="34"/>
        <v>93470.114398528865</v>
      </c>
      <c r="I368" s="69">
        <f t="shared" si="35"/>
        <v>93470.114398524049</v>
      </c>
      <c r="J368" s="70" t="str">
        <f t="shared" si="36"/>
        <v/>
      </c>
      <c r="K368" s="94"/>
      <c r="L368" s="93"/>
    </row>
    <row r="369" spans="1:12" ht="15" x14ac:dyDescent="0.25">
      <c r="A369" s="68">
        <v>369</v>
      </c>
      <c r="B369" s="174">
        <f>IF(Traitement5!B369&gt;0,Traitement5!B369,)</f>
        <v>2.3133383282168959E-2</v>
      </c>
      <c r="C369" s="3">
        <f>IF(AND(Traitement5!D369&lt;1000,Traitement5!D369&gt;0),Traitement5!D369,)</f>
        <v>0</v>
      </c>
      <c r="D369" s="68">
        <v>369</v>
      </c>
      <c r="E369" s="8">
        <f t="shared" si="31"/>
        <v>9.4819005276317037E-5</v>
      </c>
      <c r="F369" s="8">
        <f t="shared" si="32"/>
        <v>1.9908839644442799E-6</v>
      </c>
      <c r="G369" s="8">
        <f t="shared" si="33"/>
        <v>0</v>
      </c>
      <c r="H369" s="69">
        <f t="shared" si="34"/>
        <v>93767.178661016864</v>
      </c>
      <c r="I369" s="69">
        <f t="shared" si="35"/>
        <v>93767.178661012134</v>
      </c>
      <c r="J369" s="70" t="str">
        <f t="shared" si="36"/>
        <v/>
      </c>
      <c r="K369" s="94"/>
      <c r="L369" s="93"/>
    </row>
    <row r="370" spans="1:12" ht="15" x14ac:dyDescent="0.25">
      <c r="A370" s="68">
        <v>370</v>
      </c>
      <c r="B370" s="174">
        <f>IF(Traitement5!B370&gt;0,Traitement5!B370,)</f>
        <v>2.3133383282168959E-2</v>
      </c>
      <c r="C370" s="3">
        <f>IF(AND(Traitement5!D370&lt;1000,Traitement5!D370&gt;0),Traitement5!D370,)</f>
        <v>0</v>
      </c>
      <c r="D370" s="68">
        <v>370</v>
      </c>
      <c r="E370" s="8">
        <f t="shared" si="31"/>
        <v>9.4819005276317037E-5</v>
      </c>
      <c r="F370" s="8">
        <f t="shared" si="32"/>
        <v>1.9908839644442799E-6</v>
      </c>
      <c r="G370" s="8">
        <f t="shared" si="33"/>
        <v>0</v>
      </c>
      <c r="H370" s="69">
        <f t="shared" si="34"/>
        <v>93767.178661016864</v>
      </c>
      <c r="I370" s="69">
        <f t="shared" si="35"/>
        <v>93767.178661012134</v>
      </c>
      <c r="J370" s="70" t="str">
        <f t="shared" si="36"/>
        <v/>
      </c>
      <c r="K370" s="94"/>
      <c r="L370" s="93"/>
    </row>
    <row r="371" spans="1:12" ht="15" x14ac:dyDescent="0.25">
      <c r="A371" s="68">
        <v>371</v>
      </c>
      <c r="B371" s="174">
        <f>IF(Traitement5!B371&gt;0,Traitement5!B371,)</f>
        <v>2.3067079518104331E-2</v>
      </c>
      <c r="C371" s="3">
        <f>IF(AND(Traitement5!D371&lt;1000,Traitement5!D371&gt;0),Traitement5!D371,)</f>
        <v>0</v>
      </c>
      <c r="D371" s="68">
        <v>371</v>
      </c>
      <c r="E371" s="8">
        <f t="shared" si="31"/>
        <v>9.4518224114853444E-5</v>
      </c>
      <c r="F371" s="8">
        <f t="shared" si="32"/>
        <v>1.9866402260297687E-6</v>
      </c>
      <c r="G371" s="8">
        <f t="shared" si="33"/>
        <v>0</v>
      </c>
      <c r="H371" s="69">
        <f t="shared" si="34"/>
        <v>94065.950760977357</v>
      </c>
      <c r="I371" s="69">
        <f t="shared" si="35"/>
        <v>94065.950760979555</v>
      </c>
      <c r="J371" s="70" t="str">
        <f t="shared" si="36"/>
        <v/>
      </c>
      <c r="K371" s="94"/>
      <c r="L371" s="93"/>
    </row>
    <row r="372" spans="1:12" ht="15" x14ac:dyDescent="0.25">
      <c r="A372" s="68">
        <v>372</v>
      </c>
      <c r="B372" s="174">
        <f>IF(Traitement5!B372&gt;0,Traitement5!B372,)</f>
        <v>2.3000775754039519E-2</v>
      </c>
      <c r="C372" s="3">
        <f>IF(AND(Traitement5!D372&lt;1000,Traitement5!D372&gt;0),Traitement5!D372,)</f>
        <v>0</v>
      </c>
      <c r="D372" s="68">
        <v>372</v>
      </c>
      <c r="E372" s="8">
        <f t="shared" si="31"/>
        <v>9.4217627429393769E-5</v>
      </c>
      <c r="F372" s="8">
        <f t="shared" si="32"/>
        <v>1.9824055332242947E-6</v>
      </c>
      <c r="G372" s="8">
        <f t="shared" si="33"/>
        <v>0</v>
      </c>
      <c r="H372" s="69">
        <f t="shared" si="34"/>
        <v>94366.44546775872</v>
      </c>
      <c r="I372" s="69">
        <f t="shared" si="35"/>
        <v>94366.445467764424</v>
      </c>
      <c r="J372" s="70" t="str">
        <f t="shared" si="36"/>
        <v/>
      </c>
      <c r="K372" s="94"/>
      <c r="L372" s="93"/>
    </row>
    <row r="373" spans="1:12" ht="15" x14ac:dyDescent="0.25">
      <c r="A373" s="68">
        <v>373</v>
      </c>
      <c r="B373" s="174">
        <f>IF(Traitement5!B373&gt;0,Traitement5!B373,)</f>
        <v>2.3000775754039519E-2</v>
      </c>
      <c r="C373" s="3">
        <f>IF(AND(Traitement5!D373&lt;1000,Traitement5!D373&gt;0),Traitement5!D373,)</f>
        <v>0</v>
      </c>
      <c r="D373" s="68">
        <v>373</v>
      </c>
      <c r="E373" s="8">
        <f t="shared" si="31"/>
        <v>9.4217627429393769E-5</v>
      </c>
      <c r="F373" s="8">
        <f t="shared" si="32"/>
        <v>1.9824055332242947E-6</v>
      </c>
      <c r="G373" s="8">
        <f t="shared" si="33"/>
        <v>0</v>
      </c>
      <c r="H373" s="69">
        <f t="shared" si="34"/>
        <v>94366.44546775872</v>
      </c>
      <c r="I373" s="69">
        <f t="shared" si="35"/>
        <v>94366.445467764424</v>
      </c>
      <c r="J373" s="70" t="str">
        <f t="shared" si="36"/>
        <v/>
      </c>
      <c r="K373" s="94"/>
      <c r="L373" s="93"/>
    </row>
    <row r="374" spans="1:12" ht="15" x14ac:dyDescent="0.25">
      <c r="A374" s="68">
        <v>374</v>
      </c>
      <c r="B374" s="174">
        <f>IF(Traitement5!B374&gt;0,Traitement5!B374,)</f>
        <v>2.2934471989974892E-2</v>
      </c>
      <c r="C374" s="3">
        <f>IF(AND(Traitement5!D374&lt;1000,Traitement5!D374&gt;0),Traitement5!D374,)</f>
        <v>0</v>
      </c>
      <c r="D374" s="68">
        <v>374</v>
      </c>
      <c r="E374" s="8">
        <f t="shared" si="31"/>
        <v>9.3917215051045333E-5</v>
      </c>
      <c r="F374" s="8">
        <f t="shared" si="32"/>
        <v>1.9781798667357281E-6</v>
      </c>
      <c r="G374" s="8">
        <f t="shared" si="33"/>
        <v>0</v>
      </c>
      <c r="H374" s="69">
        <f t="shared" si="34"/>
        <v>94668.677721500149</v>
      </c>
      <c r="I374" s="69">
        <f t="shared" si="35"/>
        <v>94668.677721509186</v>
      </c>
      <c r="J374" s="70" t="str">
        <f t="shared" si="36"/>
        <v/>
      </c>
      <c r="K374" s="94"/>
      <c r="L374" s="93"/>
    </row>
    <row r="375" spans="1:12" ht="15" x14ac:dyDescent="0.25">
      <c r="A375" s="68">
        <v>375</v>
      </c>
      <c r="B375" s="174">
        <f>IF(Traitement5!B375&gt;0,Traitement5!B375,)</f>
        <v>2.2934471989974892E-2</v>
      </c>
      <c r="C375" s="3">
        <f>IF(AND(Traitement5!D375&lt;1000,Traitement5!D375&gt;0),Traitement5!D375,)</f>
        <v>0</v>
      </c>
      <c r="D375" s="68">
        <v>375</v>
      </c>
      <c r="E375" s="8">
        <f t="shared" si="31"/>
        <v>9.3917215051045333E-5</v>
      </c>
      <c r="F375" s="8">
        <f t="shared" si="32"/>
        <v>1.9781798667357281E-6</v>
      </c>
      <c r="G375" s="8">
        <f t="shared" si="33"/>
        <v>0</v>
      </c>
      <c r="H375" s="69">
        <f t="shared" si="34"/>
        <v>94668.677721500149</v>
      </c>
      <c r="I375" s="69">
        <f t="shared" si="35"/>
        <v>94668.677721509186</v>
      </c>
      <c r="J375" s="70" t="str">
        <f t="shared" si="36"/>
        <v/>
      </c>
      <c r="K375" s="94"/>
      <c r="L375" s="93"/>
    </row>
    <row r="376" spans="1:12" ht="15" x14ac:dyDescent="0.25">
      <c r="A376" s="68">
        <v>376</v>
      </c>
      <c r="B376" s="174">
        <f>IF(Traitement5!B376&gt;0,Traitement5!B376,)</f>
        <v>2.2868168225910267E-2</v>
      </c>
      <c r="C376" s="3">
        <f>IF(AND(Traitement5!D376&lt;1000,Traitement5!D376&gt;0),Traitement5!D376,)</f>
        <v>0</v>
      </c>
      <c r="D376" s="68">
        <v>376</v>
      </c>
      <c r="E376" s="8">
        <f t="shared" si="31"/>
        <v>9.3616986811123626E-5</v>
      </c>
      <c r="F376" s="8">
        <f t="shared" si="32"/>
        <v>1.9739632073271128E-6</v>
      </c>
      <c r="G376" s="8">
        <f t="shared" si="33"/>
        <v>0</v>
      </c>
      <c r="H376" s="69">
        <f t="shared" si="34"/>
        <v>94972.66263561268</v>
      </c>
      <c r="I376" s="69">
        <f t="shared" si="35"/>
        <v>94972.662635622633</v>
      </c>
      <c r="J376" s="70" t="str">
        <f t="shared" si="36"/>
        <v/>
      </c>
      <c r="K376" s="94"/>
      <c r="L376" s="93"/>
    </row>
    <row r="377" spans="1:12" ht="15" x14ac:dyDescent="0.25">
      <c r="A377" s="68">
        <v>377</v>
      </c>
      <c r="B377" s="174">
        <f>IF(Traitement5!B377&gt;0,Traitement5!B377,)</f>
        <v>2.2868168225910267E-2</v>
      </c>
      <c r="C377" s="3">
        <f>IF(AND(Traitement5!D377&lt;1000,Traitement5!D377&gt;0),Traitement5!D377,)</f>
        <v>0</v>
      </c>
      <c r="D377" s="68">
        <v>377</v>
      </c>
      <c r="E377" s="8">
        <f t="shared" si="31"/>
        <v>9.3616986811123626E-5</v>
      </c>
      <c r="F377" s="8">
        <f t="shared" si="32"/>
        <v>1.9739632073271128E-6</v>
      </c>
      <c r="G377" s="8">
        <f t="shared" si="33"/>
        <v>0</v>
      </c>
      <c r="H377" s="69">
        <f t="shared" si="34"/>
        <v>94972.66263561268</v>
      </c>
      <c r="I377" s="69">
        <f t="shared" si="35"/>
        <v>94972.662635622633</v>
      </c>
      <c r="J377" s="70" t="str">
        <f t="shared" si="36"/>
        <v/>
      </c>
      <c r="K377" s="94"/>
      <c r="L377" s="93"/>
    </row>
    <row r="378" spans="1:12" ht="15" x14ac:dyDescent="0.25">
      <c r="A378" s="68">
        <v>378</v>
      </c>
      <c r="B378" s="174">
        <f>IF(Traitement5!B378&gt;0,Traitement5!B378,)</f>
        <v>2.2801864461845452E-2</v>
      </c>
      <c r="C378" s="3">
        <f>IF(AND(Traitement5!D378&lt;1000,Traitement5!D378&gt;0),Traitement5!D378,)</f>
        <v>0</v>
      </c>
      <c r="D378" s="68">
        <v>378</v>
      </c>
      <c r="E378" s="8">
        <f t="shared" si="31"/>
        <v>9.3316942541152303E-5</v>
      </c>
      <c r="F378" s="8">
        <f t="shared" si="32"/>
        <v>1.9697555358028673E-6</v>
      </c>
      <c r="G378" s="8">
        <f t="shared" si="33"/>
        <v>0</v>
      </c>
      <c r="H378" s="69">
        <f t="shared" si="34"/>
        <v>95278.415499295996</v>
      </c>
      <c r="I378" s="69">
        <f t="shared" si="35"/>
        <v>95278.415499298673</v>
      </c>
      <c r="J378" s="70" t="str">
        <f t="shared" si="36"/>
        <v/>
      </c>
      <c r="K378" s="94"/>
      <c r="L378" s="93"/>
    </row>
    <row r="379" spans="1:12" ht="15" x14ac:dyDescent="0.25">
      <c r="A379" s="68">
        <v>379</v>
      </c>
      <c r="B379" s="174">
        <f>IF(Traitement5!B379&gt;0,Traitement5!B379,)</f>
        <v>2.2801864461845452E-2</v>
      </c>
      <c r="C379" s="3">
        <f>IF(AND(Traitement5!D379&lt;1000,Traitement5!D379&gt;0),Traitement5!D379,)</f>
        <v>0</v>
      </c>
      <c r="D379" s="68">
        <v>379</v>
      </c>
      <c r="E379" s="8">
        <f t="shared" si="31"/>
        <v>9.3316942541152303E-5</v>
      </c>
      <c r="F379" s="8">
        <f t="shared" si="32"/>
        <v>1.9697555358028673E-6</v>
      </c>
      <c r="G379" s="8">
        <f t="shared" si="33"/>
        <v>0</v>
      </c>
      <c r="H379" s="69">
        <f t="shared" si="34"/>
        <v>95278.415499295996</v>
      </c>
      <c r="I379" s="69">
        <f t="shared" si="35"/>
        <v>95278.415499298673</v>
      </c>
      <c r="J379" s="70" t="str">
        <f t="shared" si="36"/>
        <v/>
      </c>
      <c r="K379" s="94"/>
      <c r="L379" s="93"/>
    </row>
    <row r="380" spans="1:12" ht="15" x14ac:dyDescent="0.25">
      <c r="A380" s="68">
        <v>380</v>
      </c>
      <c r="B380" s="174">
        <f>IF(Traitement5!B380&gt;0,Traitement5!B380,)</f>
        <v>2.2735560697780828E-2</v>
      </c>
      <c r="C380" s="3">
        <f>IF(AND(Traitement5!D380&lt;1000,Traitement5!D380&gt;0),Traitement5!D380,)</f>
        <v>0</v>
      </c>
      <c r="D380" s="68">
        <v>380</v>
      </c>
      <c r="E380" s="8">
        <f t="shared" si="31"/>
        <v>9.3017082072835433E-5</v>
      </c>
      <c r="F380" s="8">
        <f t="shared" si="32"/>
        <v>1.9655568330087832E-6</v>
      </c>
      <c r="G380" s="8">
        <f t="shared" si="33"/>
        <v>0</v>
      </c>
      <c r="H380" s="69">
        <f t="shared" si="34"/>
        <v>95585.951780098709</v>
      </c>
      <c r="I380" s="69">
        <f t="shared" si="35"/>
        <v>95585.951780107644</v>
      </c>
      <c r="J380" s="70" t="str">
        <f t="shared" si="36"/>
        <v/>
      </c>
      <c r="K380" s="94"/>
      <c r="L380" s="93"/>
    </row>
    <row r="381" spans="1:12" ht="15" x14ac:dyDescent="0.25">
      <c r="A381" s="68">
        <v>381</v>
      </c>
      <c r="B381" s="174">
        <f>IF(Traitement5!B381&gt;0,Traitement5!B381,)</f>
        <v>2.2735560697780828E-2</v>
      </c>
      <c r="C381" s="3">
        <f>IF(AND(Traitement5!D381&lt;1000,Traitement5!D381&gt;0),Traitement5!D381,)</f>
        <v>0</v>
      </c>
      <c r="D381" s="68">
        <v>381</v>
      </c>
      <c r="E381" s="8">
        <f t="shared" si="31"/>
        <v>9.3017082072835433E-5</v>
      </c>
      <c r="F381" s="8">
        <f t="shared" si="32"/>
        <v>1.9655568330087832E-6</v>
      </c>
      <c r="G381" s="8">
        <f t="shared" si="33"/>
        <v>0</v>
      </c>
      <c r="H381" s="69">
        <f t="shared" si="34"/>
        <v>95585.951780098709</v>
      </c>
      <c r="I381" s="69">
        <f t="shared" si="35"/>
        <v>95585.951780107644</v>
      </c>
      <c r="J381" s="70" t="str">
        <f t="shared" si="36"/>
        <v/>
      </c>
      <c r="K381" s="94"/>
      <c r="L381" s="93"/>
    </row>
    <row r="382" spans="1:12" ht="15" x14ac:dyDescent="0.25">
      <c r="A382" s="68">
        <v>382</v>
      </c>
      <c r="B382" s="174">
        <f>IF(Traitement5!B382&gt;0,Traitement5!B382,)</f>
        <v>2.2735560697780828E-2</v>
      </c>
      <c r="C382" s="3">
        <f>IF(AND(Traitement5!D382&lt;1000,Traitement5!D382&gt;0),Traitement5!D382,)</f>
        <v>0</v>
      </c>
      <c r="D382" s="68">
        <v>382</v>
      </c>
      <c r="E382" s="8">
        <f t="shared" si="31"/>
        <v>9.3017082072835433E-5</v>
      </c>
      <c r="F382" s="8">
        <f t="shared" si="32"/>
        <v>1.9655568330087832E-6</v>
      </c>
      <c r="G382" s="8">
        <f t="shared" si="33"/>
        <v>0</v>
      </c>
      <c r="H382" s="69">
        <f t="shared" si="34"/>
        <v>95585.951780098709</v>
      </c>
      <c r="I382" s="69">
        <f t="shared" si="35"/>
        <v>95585.951780107644</v>
      </c>
      <c r="J382" s="70" t="str">
        <f t="shared" si="36"/>
        <v/>
      </c>
      <c r="K382" s="94"/>
      <c r="L382" s="93"/>
    </row>
    <row r="383" spans="1:12" ht="15" x14ac:dyDescent="0.25">
      <c r="A383" s="68">
        <v>383</v>
      </c>
      <c r="B383" s="174">
        <f>IF(Traitement5!B383&gt;0,Traitement5!B383,)</f>
        <v>2.26692569337162E-2</v>
      </c>
      <c r="C383" s="3">
        <f>IF(AND(Traitement5!D383&lt;1000,Traitement5!D383&gt;0),Traitement5!D383,)</f>
        <v>0</v>
      </c>
      <c r="D383" s="68">
        <v>383</v>
      </c>
      <c r="E383" s="8">
        <f t="shared" si="31"/>
        <v>9.2717405238126882E-5</v>
      </c>
      <c r="F383" s="8">
        <f t="shared" si="32"/>
        <v>1.9613670798251283E-6</v>
      </c>
      <c r="G383" s="8">
        <f t="shared" si="33"/>
        <v>0</v>
      </c>
      <c r="H383" s="69">
        <f t="shared" si="34"/>
        <v>95895.287126532421</v>
      </c>
      <c r="I383" s="69">
        <f t="shared" si="35"/>
        <v>95895.287126533265</v>
      </c>
      <c r="J383" s="70" t="str">
        <f t="shared" si="36"/>
        <v/>
      </c>
      <c r="K383" s="94"/>
      <c r="L383" s="93"/>
    </row>
    <row r="384" spans="1:12" ht="15" x14ac:dyDescent="0.25">
      <c r="A384" s="68">
        <v>384</v>
      </c>
      <c r="B384" s="174">
        <f>IF(Traitement5!B384&gt;0,Traitement5!B384,)</f>
        <v>2.26692569337162E-2</v>
      </c>
      <c r="C384" s="3">
        <f>IF(AND(Traitement5!D384&lt;1000,Traitement5!D384&gt;0),Traitement5!D384,)</f>
        <v>0</v>
      </c>
      <c r="D384" s="68">
        <v>384</v>
      </c>
      <c r="E384" s="8">
        <f t="shared" si="31"/>
        <v>9.2717405238126882E-5</v>
      </c>
      <c r="F384" s="8">
        <f t="shared" si="32"/>
        <v>1.9613670798251283E-6</v>
      </c>
      <c r="G384" s="8">
        <f t="shared" si="33"/>
        <v>0</v>
      </c>
      <c r="H384" s="69">
        <f t="shared" si="34"/>
        <v>95895.287126532421</v>
      </c>
      <c r="I384" s="69">
        <f t="shared" si="35"/>
        <v>95895.287126533265</v>
      </c>
      <c r="J384" s="70" t="str">
        <f t="shared" si="36"/>
        <v/>
      </c>
      <c r="K384" s="94"/>
      <c r="L384" s="93"/>
    </row>
    <row r="385" spans="1:12" ht="15" x14ac:dyDescent="0.25">
      <c r="A385" s="68">
        <v>385</v>
      </c>
      <c r="B385" s="174">
        <f>IF(Traitement5!B385&gt;0,Traitement5!B385,)</f>
        <v>2.2602953169651389E-2</v>
      </c>
      <c r="C385" s="3">
        <f>IF(AND(Traitement5!D385&lt;1000,Traitement5!D385&gt;0),Traitement5!D385,)</f>
        <v>0</v>
      </c>
      <c r="D385" s="68">
        <v>385</v>
      </c>
      <c r="E385" s="8">
        <f t="shared" si="31"/>
        <v>9.2417911869147051E-5</v>
      </c>
      <c r="F385" s="8">
        <f t="shared" si="32"/>
        <v>1.957186257187343E-6</v>
      </c>
      <c r="G385" s="8">
        <f t="shared" si="33"/>
        <v>0</v>
      </c>
      <c r="H385" s="69">
        <f t="shared" si="34"/>
        <v>96206.437370722633</v>
      </c>
      <c r="I385" s="69">
        <f t="shared" si="35"/>
        <v>96206.437370711676</v>
      </c>
      <c r="J385" s="70" t="str">
        <f t="shared" si="36"/>
        <v/>
      </c>
      <c r="K385" s="94"/>
      <c r="L385" s="93"/>
    </row>
    <row r="386" spans="1:12" ht="15" x14ac:dyDescent="0.25">
      <c r="A386" s="68">
        <v>386</v>
      </c>
      <c r="B386" s="174">
        <f>IF(Traitement5!B386&gt;0,Traitement5!B386,)</f>
        <v>2.2602953169651389E-2</v>
      </c>
      <c r="C386" s="3">
        <f>IF(AND(Traitement5!D386&lt;1000,Traitement5!D386&gt;0),Traitement5!D386,)</f>
        <v>0</v>
      </c>
      <c r="D386" s="68">
        <v>386</v>
      </c>
      <c r="E386" s="8">
        <f t="shared" ref="E386:E449" si="37">IF(B386&gt;0,1/2*(B386-K$13*F386+M$8)+1/2*POWER((B386-K$13*F386+M$8)^2-4*M$10*(B386-K$13*F386),0.5),"")</f>
        <v>9.2417911869147051E-5</v>
      </c>
      <c r="F386" s="8">
        <f t="shared" ref="F386:F449" si="38">IF(B386="","",LN(1+EXP($L$16*(B386-$L$15)))/$L$16)</f>
        <v>1.957186257187343E-6</v>
      </c>
      <c r="G386" s="8">
        <f t="shared" ref="G386:G449" si="39">IF(B386&gt;0,-LN(1+EXP(L$18*(B386-L$17)))/L$18,"")</f>
        <v>0</v>
      </c>
      <c r="H386" s="69">
        <f t="shared" si="34"/>
        <v>96206.437370722633</v>
      </c>
      <c r="I386" s="69">
        <f t="shared" si="35"/>
        <v>96206.437370711676</v>
      </c>
      <c r="J386" s="70" t="str">
        <f t="shared" si="36"/>
        <v/>
      </c>
      <c r="K386" s="94"/>
      <c r="L386" s="93"/>
    </row>
    <row r="387" spans="1:12" ht="15" x14ac:dyDescent="0.25">
      <c r="A387" s="68">
        <v>387</v>
      </c>
      <c r="B387" s="174">
        <f>IF(Traitement5!B387&gt;0,Traitement5!B387,)</f>
        <v>2.2536649405586761E-2</v>
      </c>
      <c r="C387" s="3">
        <f>IF(AND(Traitement5!D387&lt;1000,Traitement5!D387&gt;0),Traitement5!D387,)</f>
        <v>0</v>
      </c>
      <c r="D387" s="68">
        <v>387</v>
      </c>
      <c r="E387" s="8">
        <f t="shared" si="37"/>
        <v>9.2118601798210631E-5</v>
      </c>
      <c r="F387" s="8">
        <f t="shared" si="38"/>
        <v>1.9530143460446458E-6</v>
      </c>
      <c r="G387" s="8">
        <f t="shared" si="39"/>
        <v>0</v>
      </c>
      <c r="H387" s="69">
        <f t="shared" ref="H387:H450" si="40">IF(B387&gt;0,IF(K$13=1,(L$11*10/(B387-E387-F387)-L$11*10/(L$9))+K$11*10/(L$14+F387)-K$11*10/(L$14+L$19-K$9+G387),L$11*10/(B387-E387)-L$11*10/(L$9)),"")</f>
        <v>96519.418531107425</v>
      </c>
      <c r="I387" s="69">
        <f t="shared" ref="I387:I450" si="41">IF(B387&gt;0,IF(K$13=0,K$11*10/(E387)-K$11*10/(L$19-L$9),K$11*10/(E387)-K$11*10/(K$9-L$9)+K$11*10/(L$14+F387)-K$11*10/(L$14+L$19-K$9+G387)),"")</f>
        <v>96519.418531104297</v>
      </c>
      <c r="J387" s="70" t="str">
        <f t="shared" ref="J387:J450" si="42">IF(OR(B387="",C387=0,C387=""),"",(H387-C387)*(H387-C387))</f>
        <v/>
      </c>
      <c r="K387" s="94"/>
      <c r="L387" s="93"/>
    </row>
    <row r="388" spans="1:12" ht="15" x14ac:dyDescent="0.25">
      <c r="A388" s="68">
        <v>388</v>
      </c>
      <c r="B388" s="174">
        <f>IF(Traitement5!B388&gt;0,Traitement5!B388,)</f>
        <v>2.2536649405586761E-2</v>
      </c>
      <c r="C388" s="3">
        <f>IF(AND(Traitement5!D388&lt;1000,Traitement5!D388&gt;0),Traitement5!D388,)</f>
        <v>0</v>
      </c>
      <c r="D388" s="68">
        <v>388</v>
      </c>
      <c r="E388" s="8">
        <f t="shared" si="37"/>
        <v>9.2118601798210631E-5</v>
      </c>
      <c r="F388" s="8">
        <f t="shared" si="38"/>
        <v>1.9530143460446458E-6</v>
      </c>
      <c r="G388" s="8">
        <f t="shared" si="39"/>
        <v>0</v>
      </c>
      <c r="H388" s="69">
        <f t="shared" si="40"/>
        <v>96519.418531107425</v>
      </c>
      <c r="I388" s="69">
        <f t="shared" si="41"/>
        <v>96519.418531104297</v>
      </c>
      <c r="J388" s="70" t="str">
        <f t="shared" si="42"/>
        <v/>
      </c>
      <c r="K388" s="94"/>
      <c r="L388" s="93"/>
    </row>
    <row r="389" spans="1:12" ht="15" x14ac:dyDescent="0.25">
      <c r="A389" s="68">
        <v>389</v>
      </c>
      <c r="B389" s="174">
        <f>IF(Traitement5!B389&gt;0,Traitement5!B389,)</f>
        <v>2.2536649405586761E-2</v>
      </c>
      <c r="C389" s="3">
        <f>IF(AND(Traitement5!D389&lt;1000,Traitement5!D389&gt;0),Traitement5!D389,)</f>
        <v>0</v>
      </c>
      <c r="D389" s="68">
        <v>389</v>
      </c>
      <c r="E389" s="8">
        <f t="shared" si="37"/>
        <v>9.2118601798210631E-5</v>
      </c>
      <c r="F389" s="8">
        <f t="shared" si="38"/>
        <v>1.9530143460446458E-6</v>
      </c>
      <c r="G389" s="8">
        <f t="shared" si="39"/>
        <v>0</v>
      </c>
      <c r="H389" s="69">
        <f t="shared" si="40"/>
        <v>96519.418531107425</v>
      </c>
      <c r="I389" s="69">
        <f t="shared" si="41"/>
        <v>96519.418531104297</v>
      </c>
      <c r="J389" s="70" t="str">
        <f t="shared" si="42"/>
        <v/>
      </c>
      <c r="K389" s="94"/>
      <c r="L389" s="93"/>
    </row>
    <row r="390" spans="1:12" ht="15" x14ac:dyDescent="0.25">
      <c r="A390" s="68">
        <v>390</v>
      </c>
      <c r="B390" s="174">
        <f>IF(Traitement5!B390&gt;0,Traitement5!B390,)</f>
        <v>2.2470345641522137E-2</v>
      </c>
      <c r="C390" s="3">
        <f>IF(AND(Traitement5!D390&lt;1000,Traitement5!D390&gt;0),Traitement5!D390,)</f>
        <v>0</v>
      </c>
      <c r="D390" s="68">
        <v>390</v>
      </c>
      <c r="E390" s="8">
        <f t="shared" si="37"/>
        <v>9.1819474857882111E-5</v>
      </c>
      <c r="F390" s="8">
        <f t="shared" si="38"/>
        <v>1.9488513274152264E-6</v>
      </c>
      <c r="G390" s="8">
        <f t="shared" si="39"/>
        <v>0</v>
      </c>
      <c r="H390" s="69">
        <f t="shared" si="40"/>
        <v>96834.246815191655</v>
      </c>
      <c r="I390" s="69">
        <f t="shared" si="41"/>
        <v>96834.246815188002</v>
      </c>
      <c r="J390" s="70" t="str">
        <f t="shared" si="42"/>
        <v/>
      </c>
      <c r="K390" s="94"/>
      <c r="L390" s="93"/>
    </row>
    <row r="391" spans="1:12" ht="15" x14ac:dyDescent="0.25">
      <c r="A391" s="68">
        <v>391</v>
      </c>
      <c r="B391" s="174">
        <f>IF(Traitement5!B391&gt;0,Traitement5!B391,)</f>
        <v>2.2470345641522137E-2</v>
      </c>
      <c r="C391" s="3">
        <f>IF(AND(Traitement5!D391&lt;1000,Traitement5!D391&gt;0),Traitement5!D391,)</f>
        <v>0</v>
      </c>
      <c r="D391" s="68">
        <v>391</v>
      </c>
      <c r="E391" s="8">
        <f t="shared" si="37"/>
        <v>9.1819474857882111E-5</v>
      </c>
      <c r="F391" s="8">
        <f t="shared" si="38"/>
        <v>1.9488513274152264E-6</v>
      </c>
      <c r="G391" s="8">
        <f t="shared" si="39"/>
        <v>0</v>
      </c>
      <c r="H391" s="69">
        <f t="shared" si="40"/>
        <v>96834.246815191655</v>
      </c>
      <c r="I391" s="69">
        <f t="shared" si="41"/>
        <v>96834.246815188002</v>
      </c>
      <c r="J391" s="70" t="str">
        <f t="shared" si="42"/>
        <v/>
      </c>
      <c r="K391" s="94"/>
      <c r="L391" s="93"/>
    </row>
    <row r="392" spans="1:12" ht="15" x14ac:dyDescent="0.25">
      <c r="A392" s="68">
        <v>392</v>
      </c>
      <c r="B392" s="174">
        <f>IF(Traitement5!B392&gt;0,Traitement5!B392,)</f>
        <v>2.2470345641522137E-2</v>
      </c>
      <c r="C392" s="3">
        <f>IF(AND(Traitement5!D392&lt;1000,Traitement5!D392&gt;0),Traitement5!D392,)</f>
        <v>0</v>
      </c>
      <c r="D392" s="68">
        <v>392</v>
      </c>
      <c r="E392" s="8">
        <f t="shared" si="37"/>
        <v>9.1819474857882111E-5</v>
      </c>
      <c r="F392" s="8">
        <f t="shared" si="38"/>
        <v>1.9488513274152264E-6</v>
      </c>
      <c r="G392" s="8">
        <f t="shared" si="39"/>
        <v>0</v>
      </c>
      <c r="H392" s="69">
        <f t="shared" si="40"/>
        <v>96834.246815191655</v>
      </c>
      <c r="I392" s="69">
        <f t="shared" si="41"/>
        <v>96834.246815188002</v>
      </c>
      <c r="J392" s="70" t="str">
        <f t="shared" si="42"/>
        <v/>
      </c>
      <c r="K392" s="94"/>
      <c r="L392" s="93"/>
    </row>
    <row r="393" spans="1:12" ht="15" x14ac:dyDescent="0.25">
      <c r="A393" s="68">
        <v>393</v>
      </c>
      <c r="B393" s="174">
        <f>IF(Traitement5!B393&gt;0,Traitement5!B393,)</f>
        <v>2.2470345641522137E-2</v>
      </c>
      <c r="C393" s="3">
        <f>IF(AND(Traitement5!D393&lt;1000,Traitement5!D393&gt;0),Traitement5!D393,)</f>
        <v>0</v>
      </c>
      <c r="D393" s="68">
        <v>393</v>
      </c>
      <c r="E393" s="8">
        <f t="shared" si="37"/>
        <v>9.1819474857882111E-5</v>
      </c>
      <c r="F393" s="8">
        <f t="shared" si="38"/>
        <v>1.9488513274152264E-6</v>
      </c>
      <c r="G393" s="8">
        <f t="shared" si="39"/>
        <v>0</v>
      </c>
      <c r="H393" s="69">
        <f t="shared" si="40"/>
        <v>96834.246815191655</v>
      </c>
      <c r="I393" s="69">
        <f t="shared" si="41"/>
        <v>96834.246815188002</v>
      </c>
      <c r="J393" s="70" t="str">
        <f t="shared" si="42"/>
        <v/>
      </c>
      <c r="K393" s="94"/>
      <c r="L393" s="93"/>
    </row>
    <row r="394" spans="1:12" ht="15" x14ac:dyDescent="0.25">
      <c r="A394" s="68">
        <v>394</v>
      </c>
      <c r="B394" s="174">
        <f>IF(Traitement5!B394&gt;0,Traitement5!B394,)</f>
        <v>2.2470345641522137E-2</v>
      </c>
      <c r="C394" s="3">
        <f>IF(AND(Traitement5!D394&lt;1000,Traitement5!D394&gt;0),Traitement5!D394,)</f>
        <v>0</v>
      </c>
      <c r="D394" s="68">
        <v>394</v>
      </c>
      <c r="E394" s="8">
        <f t="shared" si="37"/>
        <v>9.1819474857882111E-5</v>
      </c>
      <c r="F394" s="8">
        <f t="shared" si="38"/>
        <v>1.9488513274152264E-6</v>
      </c>
      <c r="G394" s="8">
        <f t="shared" si="39"/>
        <v>0</v>
      </c>
      <c r="H394" s="69">
        <f t="shared" si="40"/>
        <v>96834.246815191655</v>
      </c>
      <c r="I394" s="69">
        <f t="shared" si="41"/>
        <v>96834.246815188002</v>
      </c>
      <c r="J394" s="70" t="str">
        <f t="shared" si="42"/>
        <v/>
      </c>
      <c r="K394" s="94"/>
      <c r="L394" s="93"/>
    </row>
    <row r="395" spans="1:12" ht="15" x14ac:dyDescent="0.25">
      <c r="A395" s="68">
        <v>395</v>
      </c>
      <c r="B395" s="174">
        <f>IF(Traitement5!B395&gt;0,Traitement5!B395,)</f>
        <v>2.2470345641522137E-2</v>
      </c>
      <c r="C395" s="3">
        <f>IF(AND(Traitement5!D395&lt;1000,Traitement5!D395&gt;0),Traitement5!D395,)</f>
        <v>0</v>
      </c>
      <c r="D395" s="68">
        <v>395</v>
      </c>
      <c r="E395" s="8">
        <f t="shared" si="37"/>
        <v>9.1819474857882111E-5</v>
      </c>
      <c r="F395" s="8">
        <f t="shared" si="38"/>
        <v>1.9488513274152264E-6</v>
      </c>
      <c r="G395" s="8">
        <f t="shared" si="39"/>
        <v>0</v>
      </c>
      <c r="H395" s="69">
        <f t="shared" si="40"/>
        <v>96834.246815191655</v>
      </c>
      <c r="I395" s="69">
        <f t="shared" si="41"/>
        <v>96834.246815188002</v>
      </c>
      <c r="J395" s="70" t="str">
        <f t="shared" si="42"/>
        <v/>
      </c>
      <c r="K395" s="94"/>
      <c r="L395" s="93"/>
    </row>
    <row r="396" spans="1:12" ht="15" x14ac:dyDescent="0.25">
      <c r="A396" s="68">
        <v>396</v>
      </c>
      <c r="B396" s="174">
        <f>IF(Traitement5!B396&gt;0,Traitement5!B396,)</f>
        <v>2.2470345641522137E-2</v>
      </c>
      <c r="C396" s="3">
        <f>IF(AND(Traitement5!D396&lt;1000,Traitement5!D396&gt;0),Traitement5!D396,)</f>
        <v>0</v>
      </c>
      <c r="D396" s="68">
        <v>396</v>
      </c>
      <c r="E396" s="8">
        <f t="shared" si="37"/>
        <v>9.1819474857882111E-5</v>
      </c>
      <c r="F396" s="8">
        <f t="shared" si="38"/>
        <v>1.9488513274152264E-6</v>
      </c>
      <c r="G396" s="8">
        <f t="shared" si="39"/>
        <v>0</v>
      </c>
      <c r="H396" s="69">
        <f t="shared" si="40"/>
        <v>96834.246815191655</v>
      </c>
      <c r="I396" s="69">
        <f t="shared" si="41"/>
        <v>96834.246815188002</v>
      </c>
      <c r="J396" s="70" t="str">
        <f t="shared" si="42"/>
        <v/>
      </c>
      <c r="K396" s="94"/>
      <c r="L396" s="93"/>
    </row>
    <row r="397" spans="1:12" ht="15" x14ac:dyDescent="0.25">
      <c r="A397" s="68">
        <v>397</v>
      </c>
      <c r="B397" s="174">
        <f>IF(Traitement5!B397&gt;0,Traitement5!B397,)</f>
        <v>2.2470345641522137E-2</v>
      </c>
      <c r="C397" s="3">
        <f>IF(AND(Traitement5!D397&lt;1000,Traitement5!D397&gt;0),Traitement5!D397,)</f>
        <v>0</v>
      </c>
      <c r="D397" s="68">
        <v>397</v>
      </c>
      <c r="E397" s="8">
        <f t="shared" si="37"/>
        <v>9.1819474857882111E-5</v>
      </c>
      <c r="F397" s="8">
        <f t="shared" si="38"/>
        <v>1.9488513274152264E-6</v>
      </c>
      <c r="G397" s="8">
        <f t="shared" si="39"/>
        <v>0</v>
      </c>
      <c r="H397" s="69">
        <f t="shared" si="40"/>
        <v>96834.246815191655</v>
      </c>
      <c r="I397" s="69">
        <f t="shared" si="41"/>
        <v>96834.246815188002</v>
      </c>
      <c r="J397" s="70" t="str">
        <f t="shared" si="42"/>
        <v/>
      </c>
      <c r="K397" s="94"/>
      <c r="L397" s="93"/>
    </row>
    <row r="398" spans="1:12" ht="15" x14ac:dyDescent="0.25">
      <c r="A398" s="68">
        <v>398</v>
      </c>
      <c r="B398" s="174">
        <f>IF(Traitement5!B398&gt;0,Traitement5!B398,)</f>
        <v>2.2470345641522137E-2</v>
      </c>
      <c r="C398" s="3">
        <f>IF(AND(Traitement5!D398&lt;1000,Traitement5!D398&gt;0),Traitement5!D398,)</f>
        <v>0</v>
      </c>
      <c r="D398" s="68">
        <v>398</v>
      </c>
      <c r="E398" s="8">
        <f t="shared" si="37"/>
        <v>9.1819474857882111E-5</v>
      </c>
      <c r="F398" s="8">
        <f t="shared" si="38"/>
        <v>1.9488513274152264E-6</v>
      </c>
      <c r="G398" s="8">
        <f t="shared" si="39"/>
        <v>0</v>
      </c>
      <c r="H398" s="69">
        <f t="shared" si="40"/>
        <v>96834.246815191655</v>
      </c>
      <c r="I398" s="69">
        <f t="shared" si="41"/>
        <v>96834.246815188002</v>
      </c>
      <c r="J398" s="70" t="str">
        <f t="shared" si="42"/>
        <v/>
      </c>
      <c r="K398" s="94"/>
      <c r="L398" s="93"/>
    </row>
    <row r="399" spans="1:12" ht="15" x14ac:dyDescent="0.25">
      <c r="A399" s="68">
        <v>399</v>
      </c>
      <c r="B399" s="174">
        <f>IF(Traitement5!B399&gt;0,Traitement5!B399,)</f>
        <v>2.2470345641522137E-2</v>
      </c>
      <c r="C399" s="3">
        <f>IF(AND(Traitement5!D399&lt;1000,Traitement5!D399&gt;0),Traitement5!D399,)</f>
        <v>0</v>
      </c>
      <c r="D399" s="68">
        <v>399</v>
      </c>
      <c r="E399" s="8">
        <f t="shared" si="37"/>
        <v>9.1819474857882111E-5</v>
      </c>
      <c r="F399" s="8">
        <f t="shared" si="38"/>
        <v>1.9488513274152264E-6</v>
      </c>
      <c r="G399" s="8">
        <f t="shared" si="39"/>
        <v>0</v>
      </c>
      <c r="H399" s="69">
        <f t="shared" si="40"/>
        <v>96834.246815191655</v>
      </c>
      <c r="I399" s="69">
        <f t="shared" si="41"/>
        <v>96834.246815188002</v>
      </c>
      <c r="J399" s="70" t="str">
        <f t="shared" si="42"/>
        <v/>
      </c>
      <c r="K399" s="94"/>
      <c r="L399" s="93"/>
    </row>
    <row r="400" spans="1:12" ht="15" x14ac:dyDescent="0.25">
      <c r="A400" s="68">
        <v>400</v>
      </c>
      <c r="B400" s="174">
        <f>IF(Traitement5!B400&gt;0,Traitement5!B400,)</f>
        <v>2.2470345641522137E-2</v>
      </c>
      <c r="C400" s="3">
        <f>IF(AND(Traitement5!D400&lt;1000,Traitement5!D400&gt;0),Traitement5!D400,)</f>
        <v>0</v>
      </c>
      <c r="D400" s="68">
        <v>400</v>
      </c>
      <c r="E400" s="8">
        <f t="shared" si="37"/>
        <v>9.1819474857882111E-5</v>
      </c>
      <c r="F400" s="8">
        <f t="shared" si="38"/>
        <v>1.9488513274152264E-6</v>
      </c>
      <c r="G400" s="8">
        <f t="shared" si="39"/>
        <v>0</v>
      </c>
      <c r="H400" s="69">
        <f t="shared" si="40"/>
        <v>96834.246815191655</v>
      </c>
      <c r="I400" s="69">
        <f t="shared" si="41"/>
        <v>96834.246815188002</v>
      </c>
      <c r="J400" s="70" t="str">
        <f t="shared" si="42"/>
        <v/>
      </c>
      <c r="K400" s="94"/>
      <c r="L400" s="93"/>
    </row>
    <row r="401" spans="1:12" ht="15" x14ac:dyDescent="0.25">
      <c r="A401" s="68">
        <v>401</v>
      </c>
      <c r="B401" s="174">
        <f>IF(Traitement5!B401&gt;0,Traitement5!B401,)</f>
        <v>2.2470345641522137E-2</v>
      </c>
      <c r="C401" s="3">
        <f>IF(AND(Traitement5!D401&lt;1000,Traitement5!D401&gt;0),Traitement5!D401,)</f>
        <v>0</v>
      </c>
      <c r="D401" s="68">
        <v>401</v>
      </c>
      <c r="E401" s="8">
        <f t="shared" si="37"/>
        <v>9.1819474857882111E-5</v>
      </c>
      <c r="F401" s="8">
        <f t="shared" si="38"/>
        <v>1.9488513274152264E-6</v>
      </c>
      <c r="G401" s="8">
        <f t="shared" si="39"/>
        <v>0</v>
      </c>
      <c r="H401" s="69">
        <f t="shared" si="40"/>
        <v>96834.246815191655</v>
      </c>
      <c r="I401" s="69">
        <f t="shared" si="41"/>
        <v>96834.246815188002</v>
      </c>
      <c r="J401" s="70" t="str">
        <f t="shared" si="42"/>
        <v/>
      </c>
      <c r="K401" s="94"/>
      <c r="L401" s="93"/>
    </row>
    <row r="402" spans="1:12" ht="15" x14ac:dyDescent="0.25">
      <c r="A402" s="68">
        <v>402</v>
      </c>
      <c r="B402" s="174">
        <f>IF(Traitement5!B402&gt;0,Traitement5!B402,)</f>
        <v>2.2470345641522137E-2</v>
      </c>
      <c r="C402" s="3">
        <f>IF(AND(Traitement5!D402&lt;1000,Traitement5!D402&gt;0),Traitement5!D402,)</f>
        <v>0</v>
      </c>
      <c r="D402" s="68">
        <v>402</v>
      </c>
      <c r="E402" s="8">
        <f t="shared" si="37"/>
        <v>9.1819474857882111E-5</v>
      </c>
      <c r="F402" s="8">
        <f t="shared" si="38"/>
        <v>1.9488513274152264E-6</v>
      </c>
      <c r="G402" s="8">
        <f t="shared" si="39"/>
        <v>0</v>
      </c>
      <c r="H402" s="69">
        <f t="shared" si="40"/>
        <v>96834.246815191655</v>
      </c>
      <c r="I402" s="69">
        <f t="shared" si="41"/>
        <v>96834.246815188002</v>
      </c>
      <c r="J402" s="70" t="str">
        <f t="shared" si="42"/>
        <v/>
      </c>
      <c r="K402" s="94"/>
      <c r="L402" s="93"/>
    </row>
    <row r="403" spans="1:12" ht="15" x14ac:dyDescent="0.25">
      <c r="A403" s="68">
        <v>403</v>
      </c>
      <c r="B403" s="174">
        <f>IF(Traitement5!B403&gt;0,Traitement5!B403,)</f>
        <v>2.2470345641522137E-2</v>
      </c>
      <c r="C403" s="3">
        <f>IF(AND(Traitement5!D403&lt;1000,Traitement5!D403&gt;0),Traitement5!D403,)</f>
        <v>0</v>
      </c>
      <c r="D403" s="68">
        <v>403</v>
      </c>
      <c r="E403" s="8">
        <f t="shared" si="37"/>
        <v>9.1819474857882111E-5</v>
      </c>
      <c r="F403" s="8">
        <f t="shared" si="38"/>
        <v>1.9488513274152264E-6</v>
      </c>
      <c r="G403" s="8">
        <f t="shared" si="39"/>
        <v>0</v>
      </c>
      <c r="H403" s="69">
        <f t="shared" si="40"/>
        <v>96834.246815191655</v>
      </c>
      <c r="I403" s="69">
        <f t="shared" si="41"/>
        <v>96834.246815188002</v>
      </c>
      <c r="J403" s="70" t="str">
        <f t="shared" si="42"/>
        <v/>
      </c>
      <c r="K403" s="94"/>
      <c r="L403" s="93"/>
    </row>
    <row r="404" spans="1:12" ht="15" x14ac:dyDescent="0.25">
      <c r="A404" s="68">
        <v>404</v>
      </c>
      <c r="B404" s="174">
        <f>IF(Traitement5!B404&gt;0,Traitement5!B404,)</f>
        <v>2.2536649405586761E-2</v>
      </c>
      <c r="C404" s="3">
        <f>IF(AND(Traitement5!D404&lt;1000,Traitement5!D404&gt;0),Traitement5!D404,)</f>
        <v>0</v>
      </c>
      <c r="D404" s="68">
        <v>404</v>
      </c>
      <c r="E404" s="8">
        <f t="shared" si="37"/>
        <v>9.2118601798210631E-5</v>
      </c>
      <c r="F404" s="8">
        <f t="shared" si="38"/>
        <v>1.9530143460446458E-6</v>
      </c>
      <c r="G404" s="8">
        <f t="shared" si="39"/>
        <v>0</v>
      </c>
      <c r="H404" s="69">
        <f t="shared" si="40"/>
        <v>96519.418531107425</v>
      </c>
      <c r="I404" s="69">
        <f t="shared" si="41"/>
        <v>96519.418531104297</v>
      </c>
      <c r="J404" s="70" t="str">
        <f t="shared" si="42"/>
        <v/>
      </c>
      <c r="K404" s="94"/>
      <c r="L404" s="93"/>
    </row>
    <row r="405" spans="1:12" ht="15" x14ac:dyDescent="0.25">
      <c r="A405" s="68">
        <v>405</v>
      </c>
      <c r="B405" s="174">
        <f>IF(Traitement5!B405&gt;0,Traitement5!B405,)</f>
        <v>2.2536649405586761E-2</v>
      </c>
      <c r="C405" s="3">
        <f>IF(AND(Traitement5!D405&lt;1000,Traitement5!D405&gt;0),Traitement5!D405,)</f>
        <v>0</v>
      </c>
      <c r="D405" s="68">
        <v>405</v>
      </c>
      <c r="E405" s="8">
        <f t="shared" si="37"/>
        <v>9.2118601798210631E-5</v>
      </c>
      <c r="F405" s="8">
        <f t="shared" si="38"/>
        <v>1.9530143460446458E-6</v>
      </c>
      <c r="G405" s="8">
        <f t="shared" si="39"/>
        <v>0</v>
      </c>
      <c r="H405" s="69">
        <f t="shared" si="40"/>
        <v>96519.418531107425</v>
      </c>
      <c r="I405" s="69">
        <f t="shared" si="41"/>
        <v>96519.418531104297</v>
      </c>
      <c r="J405" s="70" t="str">
        <f t="shared" si="42"/>
        <v/>
      </c>
      <c r="K405" s="94"/>
      <c r="L405" s="93"/>
    </row>
    <row r="406" spans="1:12" ht="15" x14ac:dyDescent="0.25">
      <c r="A406" s="68">
        <v>406</v>
      </c>
      <c r="B406" s="174">
        <f>IF(Traitement5!B406&gt;0,Traitement5!B406,)</f>
        <v>2.2536649405586761E-2</v>
      </c>
      <c r="C406" s="3">
        <f>IF(AND(Traitement5!D406&lt;1000,Traitement5!D406&gt;0),Traitement5!D406,)</f>
        <v>0</v>
      </c>
      <c r="D406" s="68">
        <v>406</v>
      </c>
      <c r="E406" s="8">
        <f t="shared" si="37"/>
        <v>9.2118601798210631E-5</v>
      </c>
      <c r="F406" s="8">
        <f t="shared" si="38"/>
        <v>1.9530143460446458E-6</v>
      </c>
      <c r="G406" s="8">
        <f t="shared" si="39"/>
        <v>0</v>
      </c>
      <c r="H406" s="69">
        <f t="shared" si="40"/>
        <v>96519.418531107425</v>
      </c>
      <c r="I406" s="69">
        <f t="shared" si="41"/>
        <v>96519.418531104297</v>
      </c>
      <c r="J406" s="70" t="str">
        <f t="shared" si="42"/>
        <v/>
      </c>
      <c r="K406" s="94"/>
      <c r="L406" s="93"/>
    </row>
    <row r="407" spans="1:12" ht="15" x14ac:dyDescent="0.25">
      <c r="A407" s="68">
        <v>407</v>
      </c>
      <c r="B407" s="174">
        <f>IF(Traitement5!B407&gt;0,Traitement5!B407,)</f>
        <v>2.2536649405586761E-2</v>
      </c>
      <c r="C407" s="3">
        <f>IF(AND(Traitement5!D407&lt;1000,Traitement5!D407&gt;0),Traitement5!D407,)</f>
        <v>0</v>
      </c>
      <c r="D407" s="68">
        <v>407</v>
      </c>
      <c r="E407" s="8">
        <f t="shared" si="37"/>
        <v>9.2118601798210631E-5</v>
      </c>
      <c r="F407" s="8">
        <f t="shared" si="38"/>
        <v>1.9530143460446458E-6</v>
      </c>
      <c r="G407" s="8">
        <f t="shared" si="39"/>
        <v>0</v>
      </c>
      <c r="H407" s="69">
        <f t="shared" si="40"/>
        <v>96519.418531107425</v>
      </c>
      <c r="I407" s="69">
        <f t="shared" si="41"/>
        <v>96519.418531104297</v>
      </c>
      <c r="J407" s="70" t="str">
        <f t="shared" si="42"/>
        <v/>
      </c>
      <c r="K407" s="94"/>
      <c r="L407" s="93"/>
    </row>
    <row r="408" spans="1:12" ht="15" x14ac:dyDescent="0.25">
      <c r="A408" s="68">
        <v>408</v>
      </c>
      <c r="B408" s="174">
        <f>IF(Traitement5!B408&gt;0,Traitement5!B408,)</f>
        <v>2.2536649405586761E-2</v>
      </c>
      <c r="C408" s="3">
        <f>IF(AND(Traitement5!D408&lt;1000,Traitement5!D408&gt;0),Traitement5!D408,)</f>
        <v>0</v>
      </c>
      <c r="D408" s="68">
        <v>408</v>
      </c>
      <c r="E408" s="8">
        <f t="shared" si="37"/>
        <v>9.2118601798210631E-5</v>
      </c>
      <c r="F408" s="8">
        <f t="shared" si="38"/>
        <v>1.9530143460446458E-6</v>
      </c>
      <c r="G408" s="8">
        <f t="shared" si="39"/>
        <v>0</v>
      </c>
      <c r="H408" s="69">
        <f t="shared" si="40"/>
        <v>96519.418531107425</v>
      </c>
      <c r="I408" s="69">
        <f t="shared" si="41"/>
        <v>96519.418531104297</v>
      </c>
      <c r="J408" s="70" t="str">
        <f t="shared" si="42"/>
        <v/>
      </c>
      <c r="K408" s="94"/>
      <c r="L408" s="93"/>
    </row>
    <row r="409" spans="1:12" ht="15" x14ac:dyDescent="0.25">
      <c r="A409" s="68">
        <v>409</v>
      </c>
      <c r="B409" s="174">
        <f>IF(Traitement5!B409&gt;0,Traitement5!B409,)</f>
        <v>2.2536649405586761E-2</v>
      </c>
      <c r="C409" s="3">
        <f>IF(AND(Traitement5!D409&lt;1000,Traitement5!D409&gt;0),Traitement5!D409,)</f>
        <v>0</v>
      </c>
      <c r="D409" s="68">
        <v>409</v>
      </c>
      <c r="E409" s="8">
        <f t="shared" si="37"/>
        <v>9.2118601798210631E-5</v>
      </c>
      <c r="F409" s="8">
        <f t="shared" si="38"/>
        <v>1.9530143460446458E-6</v>
      </c>
      <c r="G409" s="8">
        <f t="shared" si="39"/>
        <v>0</v>
      </c>
      <c r="H409" s="69">
        <f t="shared" si="40"/>
        <v>96519.418531107425</v>
      </c>
      <c r="I409" s="69">
        <f t="shared" si="41"/>
        <v>96519.418531104297</v>
      </c>
      <c r="J409" s="70" t="str">
        <f t="shared" si="42"/>
        <v/>
      </c>
      <c r="K409" s="94"/>
      <c r="L409" s="93"/>
    </row>
    <row r="410" spans="1:12" ht="15" x14ac:dyDescent="0.25">
      <c r="A410" s="68">
        <v>410</v>
      </c>
      <c r="B410" s="174">
        <f>IF(Traitement5!B410&gt;0,Traitement5!B410,)</f>
        <v>2.2536649405586761E-2</v>
      </c>
      <c r="C410" s="3">
        <f>IF(AND(Traitement5!D410&lt;1000,Traitement5!D410&gt;0),Traitement5!D410,)</f>
        <v>0</v>
      </c>
      <c r="D410" s="68">
        <v>410</v>
      </c>
      <c r="E410" s="8">
        <f t="shared" si="37"/>
        <v>9.2118601798210631E-5</v>
      </c>
      <c r="F410" s="8">
        <f t="shared" si="38"/>
        <v>1.9530143460446458E-6</v>
      </c>
      <c r="G410" s="8">
        <f t="shared" si="39"/>
        <v>0</v>
      </c>
      <c r="H410" s="69">
        <f t="shared" si="40"/>
        <v>96519.418531107425</v>
      </c>
      <c r="I410" s="69">
        <f t="shared" si="41"/>
        <v>96519.418531104297</v>
      </c>
      <c r="J410" s="70" t="str">
        <f t="shared" si="42"/>
        <v/>
      </c>
      <c r="K410" s="94"/>
      <c r="L410" s="93"/>
    </row>
    <row r="411" spans="1:12" ht="15" x14ac:dyDescent="0.25">
      <c r="A411" s="68">
        <v>411</v>
      </c>
      <c r="B411" s="174">
        <f>IF(Traitement5!B411&gt;0,Traitement5!B411,)</f>
        <v>2.2536649405586761E-2</v>
      </c>
      <c r="C411" s="3">
        <f>IF(AND(Traitement5!D411&lt;1000,Traitement5!D411&gt;0),Traitement5!D411,)</f>
        <v>0</v>
      </c>
      <c r="D411" s="68">
        <v>411</v>
      </c>
      <c r="E411" s="8">
        <f t="shared" si="37"/>
        <v>9.2118601798210631E-5</v>
      </c>
      <c r="F411" s="8">
        <f t="shared" si="38"/>
        <v>1.9530143460446458E-6</v>
      </c>
      <c r="G411" s="8">
        <f t="shared" si="39"/>
        <v>0</v>
      </c>
      <c r="H411" s="69">
        <f t="shared" si="40"/>
        <v>96519.418531107425</v>
      </c>
      <c r="I411" s="69">
        <f t="shared" si="41"/>
        <v>96519.418531104297</v>
      </c>
      <c r="J411" s="70" t="str">
        <f t="shared" si="42"/>
        <v/>
      </c>
      <c r="K411" s="94"/>
      <c r="L411" s="93"/>
    </row>
    <row r="412" spans="1:12" ht="15" x14ac:dyDescent="0.25">
      <c r="A412" s="68">
        <v>412</v>
      </c>
      <c r="B412" s="174">
        <f>IF(Traitement5!B412&gt;0,Traitement5!B412,)</f>
        <v>2.2536649405586761E-2</v>
      </c>
      <c r="C412" s="3">
        <f>IF(AND(Traitement5!D412&lt;1000,Traitement5!D412&gt;0),Traitement5!D412,)</f>
        <v>0</v>
      </c>
      <c r="D412" s="68">
        <v>412</v>
      </c>
      <c r="E412" s="8">
        <f t="shared" si="37"/>
        <v>9.2118601798210631E-5</v>
      </c>
      <c r="F412" s="8">
        <f t="shared" si="38"/>
        <v>1.9530143460446458E-6</v>
      </c>
      <c r="G412" s="8">
        <f t="shared" si="39"/>
        <v>0</v>
      </c>
      <c r="H412" s="69">
        <f t="shared" si="40"/>
        <v>96519.418531107425</v>
      </c>
      <c r="I412" s="69">
        <f t="shared" si="41"/>
        <v>96519.418531104297</v>
      </c>
      <c r="J412" s="70" t="str">
        <f t="shared" si="42"/>
        <v/>
      </c>
      <c r="K412" s="94"/>
      <c r="L412" s="93"/>
    </row>
    <row r="413" spans="1:12" ht="15" x14ac:dyDescent="0.25">
      <c r="A413" s="68">
        <v>413</v>
      </c>
      <c r="B413" s="174">
        <f>IF(Traitement5!B413&gt;0,Traitement5!B413,)</f>
        <v>2.2536649405586761E-2</v>
      </c>
      <c r="C413" s="3">
        <f>IF(AND(Traitement5!D413&lt;1000,Traitement5!D413&gt;0),Traitement5!D413,)</f>
        <v>0</v>
      </c>
      <c r="D413" s="68">
        <v>413</v>
      </c>
      <c r="E413" s="8">
        <f t="shared" si="37"/>
        <v>9.2118601798210631E-5</v>
      </c>
      <c r="F413" s="8">
        <f t="shared" si="38"/>
        <v>1.9530143460446458E-6</v>
      </c>
      <c r="G413" s="8">
        <f t="shared" si="39"/>
        <v>0</v>
      </c>
      <c r="H413" s="69">
        <f t="shared" si="40"/>
        <v>96519.418531107425</v>
      </c>
      <c r="I413" s="69">
        <f t="shared" si="41"/>
        <v>96519.418531104297</v>
      </c>
      <c r="J413" s="70" t="str">
        <f t="shared" si="42"/>
        <v/>
      </c>
      <c r="K413" s="94"/>
      <c r="L413" s="93"/>
    </row>
    <row r="414" spans="1:12" ht="15" x14ac:dyDescent="0.25">
      <c r="A414" s="68">
        <v>414</v>
      </c>
      <c r="B414" s="174">
        <f>IF(Traitement5!B414&gt;0,Traitement5!B414,)</f>
        <v>2.2536649405586761E-2</v>
      </c>
      <c r="C414" s="3">
        <f>IF(AND(Traitement5!D414&lt;1000,Traitement5!D414&gt;0),Traitement5!D414,)</f>
        <v>0</v>
      </c>
      <c r="D414" s="68">
        <v>414</v>
      </c>
      <c r="E414" s="8">
        <f t="shared" si="37"/>
        <v>9.2118601798210631E-5</v>
      </c>
      <c r="F414" s="8">
        <f t="shared" si="38"/>
        <v>1.9530143460446458E-6</v>
      </c>
      <c r="G414" s="8">
        <f t="shared" si="39"/>
        <v>0</v>
      </c>
      <c r="H414" s="69">
        <f t="shared" si="40"/>
        <v>96519.418531107425</v>
      </c>
      <c r="I414" s="69">
        <f t="shared" si="41"/>
        <v>96519.418531104297</v>
      </c>
      <c r="J414" s="70" t="str">
        <f t="shared" si="42"/>
        <v/>
      </c>
      <c r="K414" s="94"/>
      <c r="L414" s="93"/>
    </row>
    <row r="415" spans="1:12" ht="15" x14ac:dyDescent="0.25">
      <c r="A415" s="68">
        <v>415</v>
      </c>
      <c r="B415" s="174">
        <f>IF(Traitement5!B415&gt;0,Traitement5!B415,)</f>
        <v>2.2536649405586761E-2</v>
      </c>
      <c r="C415" s="3">
        <f>IF(AND(Traitement5!D415&lt;1000,Traitement5!D415&gt;0),Traitement5!D415,)</f>
        <v>0</v>
      </c>
      <c r="D415" s="68">
        <v>415</v>
      </c>
      <c r="E415" s="8">
        <f t="shared" si="37"/>
        <v>9.2118601798210631E-5</v>
      </c>
      <c r="F415" s="8">
        <f t="shared" si="38"/>
        <v>1.9530143460446458E-6</v>
      </c>
      <c r="G415" s="8">
        <f t="shared" si="39"/>
        <v>0</v>
      </c>
      <c r="H415" s="69">
        <f t="shared" si="40"/>
        <v>96519.418531107425</v>
      </c>
      <c r="I415" s="69">
        <f t="shared" si="41"/>
        <v>96519.418531104297</v>
      </c>
      <c r="J415" s="70" t="str">
        <f t="shared" si="42"/>
        <v/>
      </c>
      <c r="K415" s="94"/>
      <c r="L415" s="93"/>
    </row>
    <row r="416" spans="1:12" ht="15" x14ac:dyDescent="0.25">
      <c r="A416" s="68">
        <v>416</v>
      </c>
      <c r="B416" s="174">
        <f>IF(Traitement5!B416&gt;0,Traitement5!B416,)</f>
        <v>2.2602953169651389E-2</v>
      </c>
      <c r="C416" s="3">
        <f>IF(AND(Traitement5!D416&lt;1000,Traitement5!D416&gt;0),Traitement5!D416,)</f>
        <v>0</v>
      </c>
      <c r="D416" s="68">
        <v>416</v>
      </c>
      <c r="E416" s="8">
        <f t="shared" si="37"/>
        <v>9.2417911869147051E-5</v>
      </c>
      <c r="F416" s="8">
        <f t="shared" si="38"/>
        <v>1.957186257187343E-6</v>
      </c>
      <c r="G416" s="8">
        <f t="shared" si="39"/>
        <v>0</v>
      </c>
      <c r="H416" s="69">
        <f t="shared" si="40"/>
        <v>96206.437370722633</v>
      </c>
      <c r="I416" s="69">
        <f t="shared" si="41"/>
        <v>96206.437370711676</v>
      </c>
      <c r="J416" s="70" t="str">
        <f t="shared" si="42"/>
        <v/>
      </c>
      <c r="K416" s="94"/>
      <c r="L416" s="93"/>
    </row>
    <row r="417" spans="1:12" ht="15" x14ac:dyDescent="0.25">
      <c r="A417" s="68">
        <v>417</v>
      </c>
      <c r="B417" s="174">
        <f>IF(Traitement5!B417&gt;0,Traitement5!B417,)</f>
        <v>2.2602953169651389E-2</v>
      </c>
      <c r="C417" s="3">
        <f>IF(AND(Traitement5!D417&lt;1000,Traitement5!D417&gt;0),Traitement5!D417,)</f>
        <v>0</v>
      </c>
      <c r="D417" s="68">
        <v>417</v>
      </c>
      <c r="E417" s="8">
        <f t="shared" si="37"/>
        <v>9.2417911869147051E-5</v>
      </c>
      <c r="F417" s="8">
        <f t="shared" si="38"/>
        <v>1.957186257187343E-6</v>
      </c>
      <c r="G417" s="8">
        <f t="shared" si="39"/>
        <v>0</v>
      </c>
      <c r="H417" s="69">
        <f t="shared" si="40"/>
        <v>96206.437370722633</v>
      </c>
      <c r="I417" s="69">
        <f t="shared" si="41"/>
        <v>96206.437370711676</v>
      </c>
      <c r="J417" s="70" t="str">
        <f t="shared" si="42"/>
        <v/>
      </c>
      <c r="K417" s="94"/>
      <c r="L417" s="93"/>
    </row>
    <row r="418" spans="1:12" ht="15" x14ac:dyDescent="0.25">
      <c r="A418" s="68">
        <v>418</v>
      </c>
      <c r="B418" s="174">
        <f>IF(Traitement5!B418&gt;0,Traitement5!B418,)</f>
        <v>2.2602953169651389E-2</v>
      </c>
      <c r="C418" s="3">
        <f>IF(AND(Traitement5!D418&lt;1000,Traitement5!D418&gt;0),Traitement5!D418,)</f>
        <v>0</v>
      </c>
      <c r="D418" s="68">
        <v>418</v>
      </c>
      <c r="E418" s="8">
        <f t="shared" si="37"/>
        <v>9.2417911869147051E-5</v>
      </c>
      <c r="F418" s="8">
        <f t="shared" si="38"/>
        <v>1.957186257187343E-6</v>
      </c>
      <c r="G418" s="8">
        <f t="shared" si="39"/>
        <v>0</v>
      </c>
      <c r="H418" s="69">
        <f t="shared" si="40"/>
        <v>96206.437370722633</v>
      </c>
      <c r="I418" s="69">
        <f t="shared" si="41"/>
        <v>96206.437370711676</v>
      </c>
      <c r="J418" s="70" t="str">
        <f t="shared" si="42"/>
        <v/>
      </c>
      <c r="K418" s="94"/>
      <c r="L418" s="93"/>
    </row>
    <row r="419" spans="1:12" ht="15" x14ac:dyDescent="0.25">
      <c r="A419" s="68">
        <v>419</v>
      </c>
      <c r="B419" s="174">
        <f>IF(Traitement5!B419&gt;0,Traitement5!B419,)</f>
        <v>2.2602953169651389E-2</v>
      </c>
      <c r="C419" s="3">
        <f>IF(AND(Traitement5!D419&lt;1000,Traitement5!D419&gt;0),Traitement5!D419,)</f>
        <v>0</v>
      </c>
      <c r="D419" s="68">
        <v>419</v>
      </c>
      <c r="E419" s="8">
        <f t="shared" si="37"/>
        <v>9.2417911869147051E-5</v>
      </c>
      <c r="F419" s="8">
        <f t="shared" si="38"/>
        <v>1.957186257187343E-6</v>
      </c>
      <c r="G419" s="8">
        <f t="shared" si="39"/>
        <v>0</v>
      </c>
      <c r="H419" s="69">
        <f t="shared" si="40"/>
        <v>96206.437370722633</v>
      </c>
      <c r="I419" s="69">
        <f t="shared" si="41"/>
        <v>96206.437370711676</v>
      </c>
      <c r="J419" s="70" t="str">
        <f t="shared" si="42"/>
        <v/>
      </c>
      <c r="K419" s="94"/>
      <c r="L419" s="93"/>
    </row>
    <row r="420" spans="1:12" ht="15" x14ac:dyDescent="0.25">
      <c r="A420" s="68">
        <v>420</v>
      </c>
      <c r="B420" s="174">
        <f>IF(Traitement5!B420&gt;0,Traitement5!B420,)</f>
        <v>2.2602953169651389E-2</v>
      </c>
      <c r="C420" s="3">
        <f>IF(AND(Traitement5!D420&lt;1000,Traitement5!D420&gt;0),Traitement5!D420,)</f>
        <v>0</v>
      </c>
      <c r="D420" s="68">
        <v>420</v>
      </c>
      <c r="E420" s="8">
        <f t="shared" si="37"/>
        <v>9.2417911869147051E-5</v>
      </c>
      <c r="F420" s="8">
        <f t="shared" si="38"/>
        <v>1.957186257187343E-6</v>
      </c>
      <c r="G420" s="8">
        <f t="shared" si="39"/>
        <v>0</v>
      </c>
      <c r="H420" s="69">
        <f t="shared" si="40"/>
        <v>96206.437370722633</v>
      </c>
      <c r="I420" s="69">
        <f t="shared" si="41"/>
        <v>96206.437370711676</v>
      </c>
      <c r="J420" s="70" t="str">
        <f t="shared" si="42"/>
        <v/>
      </c>
      <c r="K420" s="94"/>
      <c r="L420" s="93"/>
    </row>
    <row r="421" spans="1:12" ht="15" x14ac:dyDescent="0.25">
      <c r="A421" s="68">
        <v>421</v>
      </c>
      <c r="B421" s="174">
        <f>IF(Traitement5!B421&gt;0,Traitement5!B421,)</f>
        <v>2.2602953169651389E-2</v>
      </c>
      <c r="C421" s="3">
        <f>IF(AND(Traitement5!D421&lt;1000,Traitement5!D421&gt;0),Traitement5!D421,)</f>
        <v>0</v>
      </c>
      <c r="D421" s="68">
        <v>421</v>
      </c>
      <c r="E421" s="8">
        <f t="shared" si="37"/>
        <v>9.2417911869147051E-5</v>
      </c>
      <c r="F421" s="8">
        <f t="shared" si="38"/>
        <v>1.957186257187343E-6</v>
      </c>
      <c r="G421" s="8">
        <f t="shared" si="39"/>
        <v>0</v>
      </c>
      <c r="H421" s="69">
        <f t="shared" si="40"/>
        <v>96206.437370722633</v>
      </c>
      <c r="I421" s="69">
        <f t="shared" si="41"/>
        <v>96206.437370711676</v>
      </c>
      <c r="J421" s="70" t="str">
        <f t="shared" si="42"/>
        <v/>
      </c>
      <c r="K421" s="94"/>
      <c r="L421" s="93"/>
    </row>
    <row r="422" spans="1:12" ht="15" x14ac:dyDescent="0.25">
      <c r="A422" s="68">
        <v>422</v>
      </c>
      <c r="B422" s="174">
        <f>IF(Traitement5!B422&gt;0,Traitement5!B422,)</f>
        <v>2.2602953169651389E-2</v>
      </c>
      <c r="C422" s="3">
        <f>IF(AND(Traitement5!D422&lt;1000,Traitement5!D422&gt;0),Traitement5!D422,)</f>
        <v>0</v>
      </c>
      <c r="D422" s="68">
        <v>422</v>
      </c>
      <c r="E422" s="8">
        <f t="shared" si="37"/>
        <v>9.2417911869147051E-5</v>
      </c>
      <c r="F422" s="8">
        <f t="shared" si="38"/>
        <v>1.957186257187343E-6</v>
      </c>
      <c r="G422" s="8">
        <f t="shared" si="39"/>
        <v>0</v>
      </c>
      <c r="H422" s="69">
        <f t="shared" si="40"/>
        <v>96206.437370722633</v>
      </c>
      <c r="I422" s="69">
        <f t="shared" si="41"/>
        <v>96206.437370711676</v>
      </c>
      <c r="J422" s="70" t="str">
        <f t="shared" si="42"/>
        <v/>
      </c>
      <c r="K422" s="94"/>
      <c r="L422" s="93"/>
    </row>
    <row r="423" spans="1:12" ht="15" x14ac:dyDescent="0.25">
      <c r="A423" s="68">
        <v>423</v>
      </c>
      <c r="B423" s="174">
        <f>IF(Traitement5!B423&gt;0,Traitement5!B423,)</f>
        <v>2.2602953169651389E-2</v>
      </c>
      <c r="C423" s="3">
        <f>IF(AND(Traitement5!D423&lt;1000,Traitement5!D423&gt;0),Traitement5!D423,)</f>
        <v>0</v>
      </c>
      <c r="D423" s="68">
        <v>423</v>
      </c>
      <c r="E423" s="8">
        <f t="shared" si="37"/>
        <v>9.2417911869147051E-5</v>
      </c>
      <c r="F423" s="8">
        <f t="shared" si="38"/>
        <v>1.957186257187343E-6</v>
      </c>
      <c r="G423" s="8">
        <f t="shared" si="39"/>
        <v>0</v>
      </c>
      <c r="H423" s="69">
        <f t="shared" si="40"/>
        <v>96206.437370722633</v>
      </c>
      <c r="I423" s="69">
        <f t="shared" si="41"/>
        <v>96206.437370711676</v>
      </c>
      <c r="J423" s="70" t="str">
        <f t="shared" si="42"/>
        <v/>
      </c>
      <c r="K423" s="94"/>
      <c r="L423" s="93"/>
    </row>
    <row r="424" spans="1:12" ht="15" x14ac:dyDescent="0.25">
      <c r="A424" s="68">
        <v>424</v>
      </c>
      <c r="B424" s="174">
        <f>IF(Traitement5!B424&gt;0,Traitement5!B424,)</f>
        <v>2.2536649405586761E-2</v>
      </c>
      <c r="C424" s="3">
        <f>IF(AND(Traitement5!D424&lt;1000,Traitement5!D424&gt;0),Traitement5!D424,)</f>
        <v>0</v>
      </c>
      <c r="D424" s="68">
        <v>424</v>
      </c>
      <c r="E424" s="8">
        <f t="shared" si="37"/>
        <v>9.2118601798210631E-5</v>
      </c>
      <c r="F424" s="8">
        <f t="shared" si="38"/>
        <v>1.9530143460446458E-6</v>
      </c>
      <c r="G424" s="8">
        <f t="shared" si="39"/>
        <v>0</v>
      </c>
      <c r="H424" s="69">
        <f t="shared" si="40"/>
        <v>96519.418531107425</v>
      </c>
      <c r="I424" s="69">
        <f t="shared" si="41"/>
        <v>96519.418531104297</v>
      </c>
      <c r="J424" s="70" t="str">
        <f t="shared" si="42"/>
        <v/>
      </c>
      <c r="K424" s="94"/>
      <c r="L424" s="93"/>
    </row>
    <row r="425" spans="1:12" ht="15" x14ac:dyDescent="0.25">
      <c r="A425" s="68">
        <v>425</v>
      </c>
      <c r="B425" s="174">
        <f>IF(Traitement5!B425&gt;0,Traitement5!B425,)</f>
        <v>2.2536649405586761E-2</v>
      </c>
      <c r="C425" s="3">
        <f>IF(AND(Traitement5!D425&lt;1000,Traitement5!D425&gt;0),Traitement5!D425,)</f>
        <v>0</v>
      </c>
      <c r="D425" s="68">
        <v>425</v>
      </c>
      <c r="E425" s="8">
        <f t="shared" si="37"/>
        <v>9.2118601798210631E-5</v>
      </c>
      <c r="F425" s="8">
        <f t="shared" si="38"/>
        <v>1.9530143460446458E-6</v>
      </c>
      <c r="G425" s="8">
        <f t="shared" si="39"/>
        <v>0</v>
      </c>
      <c r="H425" s="69">
        <f t="shared" si="40"/>
        <v>96519.418531107425</v>
      </c>
      <c r="I425" s="69">
        <f t="shared" si="41"/>
        <v>96519.418531104297</v>
      </c>
      <c r="J425" s="70" t="str">
        <f t="shared" si="42"/>
        <v/>
      </c>
      <c r="K425" s="94"/>
      <c r="L425" s="93"/>
    </row>
    <row r="426" spans="1:12" ht="15" x14ac:dyDescent="0.25">
      <c r="A426" s="68">
        <v>426</v>
      </c>
      <c r="B426" s="174">
        <f>IF(Traitement5!B426&gt;0,Traitement5!B426,)</f>
        <v>2.2536649405586761E-2</v>
      </c>
      <c r="C426" s="3">
        <f>IF(AND(Traitement5!D426&lt;1000,Traitement5!D426&gt;0),Traitement5!D426,)</f>
        <v>0</v>
      </c>
      <c r="D426" s="68">
        <v>426</v>
      </c>
      <c r="E426" s="8">
        <f t="shared" si="37"/>
        <v>9.2118601798210631E-5</v>
      </c>
      <c r="F426" s="8">
        <f t="shared" si="38"/>
        <v>1.9530143460446458E-6</v>
      </c>
      <c r="G426" s="8">
        <f t="shared" si="39"/>
        <v>0</v>
      </c>
      <c r="H426" s="69">
        <f t="shared" si="40"/>
        <v>96519.418531107425</v>
      </c>
      <c r="I426" s="69">
        <f t="shared" si="41"/>
        <v>96519.418531104297</v>
      </c>
      <c r="J426" s="70" t="str">
        <f t="shared" si="42"/>
        <v/>
      </c>
      <c r="K426" s="94"/>
      <c r="L426" s="93"/>
    </row>
    <row r="427" spans="1:12" ht="15" x14ac:dyDescent="0.25">
      <c r="A427" s="68">
        <v>427</v>
      </c>
      <c r="B427" s="174">
        <f>IF(Traitement5!B427&gt;0,Traitement5!B427,)</f>
        <v>2.2470345641522137E-2</v>
      </c>
      <c r="C427" s="3">
        <f>IF(AND(Traitement5!D427&lt;1000,Traitement5!D427&gt;0),Traitement5!D427,)</f>
        <v>0</v>
      </c>
      <c r="D427" s="68">
        <v>427</v>
      </c>
      <c r="E427" s="8">
        <f t="shared" si="37"/>
        <v>9.1819474857882111E-5</v>
      </c>
      <c r="F427" s="8">
        <f t="shared" si="38"/>
        <v>1.9488513274152264E-6</v>
      </c>
      <c r="G427" s="8">
        <f t="shared" si="39"/>
        <v>0</v>
      </c>
      <c r="H427" s="69">
        <f t="shared" si="40"/>
        <v>96834.246815191655</v>
      </c>
      <c r="I427" s="69">
        <f t="shared" si="41"/>
        <v>96834.246815188002</v>
      </c>
      <c r="J427" s="70" t="str">
        <f t="shared" si="42"/>
        <v/>
      </c>
      <c r="K427" s="94"/>
      <c r="L427" s="93"/>
    </row>
    <row r="428" spans="1:12" ht="15" x14ac:dyDescent="0.25">
      <c r="A428" s="68">
        <v>428</v>
      </c>
      <c r="B428" s="174">
        <f>IF(Traitement5!B428&gt;0,Traitement5!B428,)</f>
        <v>2.2470345641522137E-2</v>
      </c>
      <c r="C428" s="3">
        <f>IF(AND(Traitement5!D428&lt;1000,Traitement5!D428&gt;0),Traitement5!D428,)</f>
        <v>0</v>
      </c>
      <c r="D428" s="68">
        <v>428</v>
      </c>
      <c r="E428" s="8">
        <f t="shared" si="37"/>
        <v>9.1819474857882111E-5</v>
      </c>
      <c r="F428" s="8">
        <f t="shared" si="38"/>
        <v>1.9488513274152264E-6</v>
      </c>
      <c r="G428" s="8">
        <f t="shared" si="39"/>
        <v>0</v>
      </c>
      <c r="H428" s="69">
        <f t="shared" si="40"/>
        <v>96834.246815191655</v>
      </c>
      <c r="I428" s="69">
        <f t="shared" si="41"/>
        <v>96834.246815188002</v>
      </c>
      <c r="J428" s="70" t="str">
        <f t="shared" si="42"/>
        <v/>
      </c>
      <c r="K428" s="94"/>
      <c r="L428" s="93"/>
    </row>
    <row r="429" spans="1:12" ht="15" x14ac:dyDescent="0.25">
      <c r="A429" s="68">
        <v>429</v>
      </c>
      <c r="B429" s="174">
        <f>IF(Traitement5!B429&gt;0,Traitement5!B429,)</f>
        <v>2.2404041877457322E-2</v>
      </c>
      <c r="C429" s="3">
        <f>IF(AND(Traitement5!D429&lt;1000,Traitement5!D429&gt;0),Traitement5!D429,)</f>
        <v>0</v>
      </c>
      <c r="D429" s="68">
        <v>429</v>
      </c>
      <c r="E429" s="8">
        <f t="shared" si="37"/>
        <v>9.1520530880892514E-5</v>
      </c>
      <c r="F429" s="8">
        <f t="shared" si="38"/>
        <v>1.9446971823379525E-6</v>
      </c>
      <c r="G429" s="8">
        <f t="shared" si="39"/>
        <v>0</v>
      </c>
      <c r="H429" s="69">
        <f t="shared" si="40"/>
        <v>97150.938622341768</v>
      </c>
      <c r="I429" s="69">
        <f t="shared" si="41"/>
        <v>97150.938622339352</v>
      </c>
      <c r="J429" s="70" t="str">
        <f t="shared" si="42"/>
        <v/>
      </c>
      <c r="K429" s="94"/>
      <c r="L429" s="93"/>
    </row>
    <row r="430" spans="1:12" ht="15" x14ac:dyDescent="0.25">
      <c r="A430" s="68">
        <v>430</v>
      </c>
      <c r="B430" s="174">
        <f>IF(Traitement5!B430&gt;0,Traitement5!B430,)</f>
        <v>2.2404041877457322E-2</v>
      </c>
      <c r="C430" s="3">
        <f>IF(AND(Traitement5!D430&lt;1000,Traitement5!D430&gt;0),Traitement5!D430,)</f>
        <v>0</v>
      </c>
      <c r="D430" s="68">
        <v>430</v>
      </c>
      <c r="E430" s="8">
        <f t="shared" si="37"/>
        <v>9.1520530880892514E-5</v>
      </c>
      <c r="F430" s="8">
        <f t="shared" si="38"/>
        <v>1.9446971823379525E-6</v>
      </c>
      <c r="G430" s="8">
        <f t="shared" si="39"/>
        <v>0</v>
      </c>
      <c r="H430" s="69">
        <f t="shared" si="40"/>
        <v>97150.938622341768</v>
      </c>
      <c r="I430" s="69">
        <f t="shared" si="41"/>
        <v>97150.938622339352</v>
      </c>
      <c r="J430" s="70" t="str">
        <f t="shared" si="42"/>
        <v/>
      </c>
      <c r="K430" s="94"/>
      <c r="L430" s="93"/>
    </row>
    <row r="431" spans="1:12" ht="15" x14ac:dyDescent="0.25">
      <c r="A431" s="68">
        <v>431</v>
      </c>
      <c r="B431" s="174">
        <f>IF(Traitement5!B431&gt;0,Traitement5!B431,)</f>
        <v>2.2337738113392697E-2</v>
      </c>
      <c r="C431" s="3">
        <f>IF(AND(Traitement5!D431&lt;1000,Traitement5!D431&gt;0),Traitement5!D431,)</f>
        <v>0</v>
      </c>
      <c r="D431" s="68">
        <v>431</v>
      </c>
      <c r="E431" s="8">
        <f t="shared" si="37"/>
        <v>9.122176970019491E-5</v>
      </c>
      <c r="F431" s="8">
        <f t="shared" si="38"/>
        <v>1.9405518918999655E-6</v>
      </c>
      <c r="G431" s="8">
        <f t="shared" si="39"/>
        <v>0</v>
      </c>
      <c r="H431" s="69">
        <f t="shared" si="40"/>
        <v>97469.510546630583</v>
      </c>
      <c r="I431" s="69">
        <f t="shared" si="41"/>
        <v>97469.510546623584</v>
      </c>
      <c r="J431" s="70" t="str">
        <f t="shared" si="42"/>
        <v/>
      </c>
      <c r="K431" s="94"/>
      <c r="L431" s="93"/>
    </row>
    <row r="432" spans="1:12" ht="15" x14ac:dyDescent="0.25">
      <c r="A432" s="68">
        <v>432</v>
      </c>
      <c r="B432" s="174">
        <f>IF(Traitement5!B432&gt;0,Traitement5!B432,)</f>
        <v>2.2337738113392697E-2</v>
      </c>
      <c r="C432" s="3">
        <f>IF(AND(Traitement5!D432&lt;1000,Traitement5!D432&gt;0),Traitement5!D432,)</f>
        <v>0</v>
      </c>
      <c r="D432" s="68">
        <v>432</v>
      </c>
      <c r="E432" s="8">
        <f t="shared" si="37"/>
        <v>9.122176970019491E-5</v>
      </c>
      <c r="F432" s="8">
        <f t="shared" si="38"/>
        <v>1.9405518918999655E-6</v>
      </c>
      <c r="G432" s="8">
        <f t="shared" si="39"/>
        <v>0</v>
      </c>
      <c r="H432" s="69">
        <f t="shared" si="40"/>
        <v>97469.510546630583</v>
      </c>
      <c r="I432" s="69">
        <f t="shared" si="41"/>
        <v>97469.510546623584</v>
      </c>
      <c r="J432" s="70" t="str">
        <f t="shared" si="42"/>
        <v/>
      </c>
      <c r="K432" s="94"/>
      <c r="L432" s="93"/>
    </row>
    <row r="433" spans="1:12" ht="15" x14ac:dyDescent="0.25">
      <c r="A433" s="68">
        <v>433</v>
      </c>
      <c r="B433" s="174">
        <f>IF(Traitement5!B433&gt;0,Traitement5!B433,)</f>
        <v>2.227143434932807E-2</v>
      </c>
      <c r="C433" s="3">
        <f>IF(AND(Traitement5!D433&lt;1000,Traitement5!D433&gt;0),Traitement5!D433,)</f>
        <v>0</v>
      </c>
      <c r="D433" s="68">
        <v>433</v>
      </c>
      <c r="E433" s="8">
        <f t="shared" si="37"/>
        <v>9.0923191148922777E-5</v>
      </c>
      <c r="F433" s="8">
        <f t="shared" si="38"/>
        <v>1.9364154372435785E-6</v>
      </c>
      <c r="G433" s="8">
        <f t="shared" si="39"/>
        <v>0</v>
      </c>
      <c r="H433" s="69">
        <f t="shared" si="40"/>
        <v>97789.979379741024</v>
      </c>
      <c r="I433" s="69">
        <f t="shared" si="41"/>
        <v>97789.97937973676</v>
      </c>
      <c r="J433" s="70" t="str">
        <f t="shared" si="42"/>
        <v/>
      </c>
      <c r="K433" s="94"/>
      <c r="L433" s="93"/>
    </row>
    <row r="434" spans="1:12" ht="15" x14ac:dyDescent="0.25">
      <c r="A434" s="68">
        <v>434</v>
      </c>
      <c r="B434" s="174">
        <f>IF(Traitement5!B434&gt;0,Traitement5!B434,)</f>
        <v>2.227143434932807E-2</v>
      </c>
      <c r="C434" s="3">
        <f>IF(AND(Traitement5!D434&lt;1000,Traitement5!D434&gt;0),Traitement5!D434,)</f>
        <v>0</v>
      </c>
      <c r="D434" s="68">
        <v>434</v>
      </c>
      <c r="E434" s="8">
        <f t="shared" si="37"/>
        <v>9.0923191148922777E-5</v>
      </c>
      <c r="F434" s="8">
        <f t="shared" si="38"/>
        <v>1.9364154372435785E-6</v>
      </c>
      <c r="G434" s="8">
        <f t="shared" si="39"/>
        <v>0</v>
      </c>
      <c r="H434" s="69">
        <f t="shared" si="40"/>
        <v>97789.979379741024</v>
      </c>
      <c r="I434" s="69">
        <f t="shared" si="41"/>
        <v>97789.97937973676</v>
      </c>
      <c r="J434" s="70" t="str">
        <f t="shared" si="42"/>
        <v/>
      </c>
      <c r="K434" s="94"/>
      <c r="L434" s="93"/>
    </row>
    <row r="435" spans="1:12" ht="15" x14ac:dyDescent="0.25">
      <c r="A435" s="68">
        <v>435</v>
      </c>
      <c r="B435" s="174">
        <f>IF(Traitement5!B435&gt;0,Traitement5!B435,)</f>
        <v>2.227143434932807E-2</v>
      </c>
      <c r="C435" s="3">
        <f>IF(AND(Traitement5!D435&lt;1000,Traitement5!D435&gt;0),Traitement5!D435,)</f>
        <v>0</v>
      </c>
      <c r="D435" s="68">
        <v>435</v>
      </c>
      <c r="E435" s="8">
        <f t="shared" si="37"/>
        <v>9.0923191148922777E-5</v>
      </c>
      <c r="F435" s="8">
        <f t="shared" si="38"/>
        <v>1.9364154372435785E-6</v>
      </c>
      <c r="G435" s="8">
        <f t="shared" si="39"/>
        <v>0</v>
      </c>
      <c r="H435" s="69">
        <f t="shared" si="40"/>
        <v>97789.979379741024</v>
      </c>
      <c r="I435" s="69">
        <f t="shared" si="41"/>
        <v>97789.97937973676</v>
      </c>
      <c r="J435" s="70" t="str">
        <f t="shared" si="42"/>
        <v/>
      </c>
      <c r="K435" s="94"/>
      <c r="L435" s="93"/>
    </row>
    <row r="436" spans="1:12" ht="15" x14ac:dyDescent="0.25">
      <c r="A436" s="68">
        <v>436</v>
      </c>
      <c r="B436" s="174">
        <f>IF(Traitement5!B436&gt;0,Traitement5!B436,)</f>
        <v>2.2205130585263258E-2</v>
      </c>
      <c r="C436" s="3">
        <f>IF(AND(Traitement5!D436&lt;1000,Traitement5!D436&gt;0),Traitement5!D436,)</f>
        <v>0</v>
      </c>
      <c r="D436" s="68">
        <v>436</v>
      </c>
      <c r="E436" s="8">
        <f t="shared" si="37"/>
        <v>9.062479506043164E-5</v>
      </c>
      <c r="F436" s="8">
        <f t="shared" si="38"/>
        <v>1.9322877995179865E-6</v>
      </c>
      <c r="G436" s="8">
        <f t="shared" si="39"/>
        <v>0</v>
      </c>
      <c r="H436" s="69">
        <f t="shared" si="40"/>
        <v>98112.36211391371</v>
      </c>
      <c r="I436" s="69">
        <f t="shared" si="41"/>
        <v>98112.362113911324</v>
      </c>
      <c r="J436" s="70" t="str">
        <f t="shared" si="42"/>
        <v/>
      </c>
      <c r="K436" s="94"/>
      <c r="L436" s="93"/>
    </row>
    <row r="437" spans="1:12" ht="15" x14ac:dyDescent="0.25">
      <c r="A437" s="68">
        <v>437</v>
      </c>
      <c r="B437" s="174">
        <f>IF(Traitement5!B437&gt;0,Traitement5!B437,)</f>
        <v>2.2205130585263258E-2</v>
      </c>
      <c r="C437" s="3">
        <f>IF(AND(Traitement5!D437&lt;1000,Traitement5!D437&gt;0),Traitement5!D437,)</f>
        <v>0</v>
      </c>
      <c r="D437" s="68">
        <v>437</v>
      </c>
      <c r="E437" s="8">
        <f t="shared" si="37"/>
        <v>9.062479506043164E-5</v>
      </c>
      <c r="F437" s="8">
        <f t="shared" si="38"/>
        <v>1.9322877995179865E-6</v>
      </c>
      <c r="G437" s="8">
        <f t="shared" si="39"/>
        <v>0</v>
      </c>
      <c r="H437" s="69">
        <f t="shared" si="40"/>
        <v>98112.36211391371</v>
      </c>
      <c r="I437" s="69">
        <f t="shared" si="41"/>
        <v>98112.362113911324</v>
      </c>
      <c r="J437" s="70" t="str">
        <f t="shared" si="42"/>
        <v/>
      </c>
      <c r="K437" s="94"/>
      <c r="L437" s="93"/>
    </row>
    <row r="438" spans="1:12" ht="15" x14ac:dyDescent="0.25">
      <c r="A438" s="68">
        <v>438</v>
      </c>
      <c r="B438" s="174">
        <f>IF(Traitement5!B438&gt;0,Traitement5!B438,)</f>
        <v>2.2205130585263258E-2</v>
      </c>
      <c r="C438" s="3">
        <f>IF(AND(Traitement5!D438&lt;1000,Traitement5!D438&gt;0),Traitement5!D438,)</f>
        <v>0</v>
      </c>
      <c r="D438" s="68">
        <v>438</v>
      </c>
      <c r="E438" s="8">
        <f t="shared" si="37"/>
        <v>9.062479506043164E-5</v>
      </c>
      <c r="F438" s="8">
        <f t="shared" si="38"/>
        <v>1.9322877995179865E-6</v>
      </c>
      <c r="G438" s="8">
        <f t="shared" si="39"/>
        <v>0</v>
      </c>
      <c r="H438" s="69">
        <f t="shared" si="40"/>
        <v>98112.36211391371</v>
      </c>
      <c r="I438" s="69">
        <f t="shared" si="41"/>
        <v>98112.362113911324</v>
      </c>
      <c r="J438" s="70" t="str">
        <f t="shared" si="42"/>
        <v/>
      </c>
      <c r="K438" s="94"/>
      <c r="L438" s="93"/>
    </row>
    <row r="439" spans="1:12" ht="15" x14ac:dyDescent="0.25">
      <c r="A439" s="68">
        <v>439</v>
      </c>
      <c r="B439" s="174">
        <f>IF(Traitement5!B439&gt;0,Traitement5!B439,)</f>
        <v>2.213882682119863E-2</v>
      </c>
      <c r="C439" s="3">
        <f>IF(AND(Traitement5!D439&lt;1000,Traitement5!D439&gt;0),Traitement5!D439,)</f>
        <v>0</v>
      </c>
      <c r="D439" s="68">
        <v>439</v>
      </c>
      <c r="E439" s="8">
        <f t="shared" si="37"/>
        <v>9.0326581268271311E-5</v>
      </c>
      <c r="F439" s="8">
        <f t="shared" si="38"/>
        <v>1.9281689599344567E-6</v>
      </c>
      <c r="G439" s="8">
        <f t="shared" si="39"/>
        <v>0</v>
      </c>
      <c r="H439" s="69">
        <f t="shared" si="40"/>
        <v>98436.675944947434</v>
      </c>
      <c r="I439" s="69">
        <f t="shared" si="41"/>
        <v>98436.675944948627</v>
      </c>
      <c r="J439" s="70" t="str">
        <f t="shared" si="42"/>
        <v/>
      </c>
      <c r="K439" s="94"/>
      <c r="L439" s="93"/>
    </row>
    <row r="440" spans="1:12" ht="15" x14ac:dyDescent="0.25">
      <c r="A440" s="68">
        <v>440</v>
      </c>
      <c r="B440" s="174">
        <f>IF(Traitement5!B440&gt;0,Traitement5!B440,)</f>
        <v>2.213882682119863E-2</v>
      </c>
      <c r="C440" s="3">
        <f>IF(AND(Traitement5!D440&lt;1000,Traitement5!D440&gt;0),Traitement5!D440,)</f>
        <v>0</v>
      </c>
      <c r="D440" s="68">
        <v>440</v>
      </c>
      <c r="E440" s="8">
        <f t="shared" si="37"/>
        <v>9.0326581268271311E-5</v>
      </c>
      <c r="F440" s="8">
        <f t="shared" si="38"/>
        <v>1.9281689599344567E-6</v>
      </c>
      <c r="G440" s="8">
        <f t="shared" si="39"/>
        <v>0</v>
      </c>
      <c r="H440" s="69">
        <f t="shared" si="40"/>
        <v>98436.675944947434</v>
      </c>
      <c r="I440" s="69">
        <f t="shared" si="41"/>
        <v>98436.675944948627</v>
      </c>
      <c r="J440" s="70" t="str">
        <f t="shared" si="42"/>
        <v/>
      </c>
      <c r="K440" s="94"/>
      <c r="L440" s="93"/>
    </row>
    <row r="441" spans="1:12" ht="15" x14ac:dyDescent="0.25">
      <c r="A441" s="68">
        <v>441</v>
      </c>
      <c r="B441" s="174">
        <f>IF(Traitement5!B441&gt;0,Traitement5!B441,)</f>
        <v>2.213882682119863E-2</v>
      </c>
      <c r="C441" s="3">
        <f>IF(AND(Traitement5!D441&lt;1000,Traitement5!D441&gt;0),Traitement5!D441,)</f>
        <v>0</v>
      </c>
      <c r="D441" s="68">
        <v>441</v>
      </c>
      <c r="E441" s="8">
        <f t="shared" si="37"/>
        <v>9.0326581268271311E-5</v>
      </c>
      <c r="F441" s="8">
        <f t="shared" si="38"/>
        <v>1.9281689599344567E-6</v>
      </c>
      <c r="G441" s="8">
        <f t="shared" si="39"/>
        <v>0</v>
      </c>
      <c r="H441" s="69">
        <f t="shared" si="40"/>
        <v>98436.675944947434</v>
      </c>
      <c r="I441" s="69">
        <f t="shared" si="41"/>
        <v>98436.675944948627</v>
      </c>
      <c r="J441" s="70" t="str">
        <f t="shared" si="42"/>
        <v/>
      </c>
      <c r="K441" s="94"/>
      <c r="L441" s="93"/>
    </row>
    <row r="442" spans="1:12" ht="15" x14ac:dyDescent="0.25">
      <c r="A442" s="68">
        <v>442</v>
      </c>
      <c r="B442" s="174">
        <f>IF(Traitement5!B442&gt;0,Traitement5!B442,)</f>
        <v>2.213882682119863E-2</v>
      </c>
      <c r="C442" s="3">
        <f>IF(AND(Traitement5!D442&lt;1000,Traitement5!D442&gt;0),Traitement5!D442,)</f>
        <v>0</v>
      </c>
      <c r="D442" s="68">
        <v>442</v>
      </c>
      <c r="E442" s="8">
        <f t="shared" si="37"/>
        <v>9.0326581268271311E-5</v>
      </c>
      <c r="F442" s="8">
        <f t="shared" si="38"/>
        <v>1.9281689599344567E-6</v>
      </c>
      <c r="G442" s="8">
        <f t="shared" si="39"/>
        <v>0</v>
      </c>
      <c r="H442" s="69">
        <f t="shared" si="40"/>
        <v>98436.675944947434</v>
      </c>
      <c r="I442" s="69">
        <f t="shared" si="41"/>
        <v>98436.675944948627</v>
      </c>
      <c r="J442" s="70" t="str">
        <f t="shared" si="42"/>
        <v/>
      </c>
      <c r="K442" s="94"/>
      <c r="L442" s="93"/>
    </row>
    <row r="443" spans="1:12" ht="15" x14ac:dyDescent="0.25">
      <c r="A443" s="68">
        <v>443</v>
      </c>
      <c r="B443" s="174">
        <f>IF(Traitement5!B443&gt;0,Traitement5!B443,)</f>
        <v>2.2072523057134006E-2</v>
      </c>
      <c r="C443" s="3">
        <f>IF(AND(Traitement5!D443&lt;1000,Traitement5!D443&gt;0),Traitement5!D443,)</f>
        <v>0</v>
      </c>
      <c r="D443" s="68">
        <v>443</v>
      </c>
      <c r="E443" s="8">
        <f t="shared" si="37"/>
        <v>9.002854960619977E-5</v>
      </c>
      <c r="F443" s="8">
        <f t="shared" si="38"/>
        <v>1.9240588997456296E-6</v>
      </c>
      <c r="G443" s="8">
        <f t="shared" si="39"/>
        <v>0</v>
      </c>
      <c r="H443" s="69">
        <f t="shared" si="40"/>
        <v>98762.938275262029</v>
      </c>
      <c r="I443" s="69">
        <f t="shared" si="41"/>
        <v>98762.938275260982</v>
      </c>
      <c r="J443" s="70" t="str">
        <f t="shared" si="42"/>
        <v/>
      </c>
      <c r="K443" s="94"/>
      <c r="L443" s="93"/>
    </row>
    <row r="444" spans="1:12" ht="15" x14ac:dyDescent="0.25">
      <c r="A444" s="68">
        <v>444</v>
      </c>
      <c r="B444" s="174">
        <f>IF(Traitement5!B444&gt;0,Traitement5!B444,)</f>
        <v>2.2072523057134006E-2</v>
      </c>
      <c r="C444" s="3">
        <f>IF(AND(Traitement5!D444&lt;1000,Traitement5!D444&gt;0),Traitement5!D444,)</f>
        <v>0</v>
      </c>
      <c r="D444" s="68">
        <v>444</v>
      </c>
      <c r="E444" s="8">
        <f t="shared" si="37"/>
        <v>9.002854960619977E-5</v>
      </c>
      <c r="F444" s="8">
        <f t="shared" si="38"/>
        <v>1.9240588997456296E-6</v>
      </c>
      <c r="G444" s="8">
        <f t="shared" si="39"/>
        <v>0</v>
      </c>
      <c r="H444" s="69">
        <f t="shared" si="40"/>
        <v>98762.938275262029</v>
      </c>
      <c r="I444" s="69">
        <f t="shared" si="41"/>
        <v>98762.938275260982</v>
      </c>
      <c r="J444" s="70" t="str">
        <f t="shared" si="42"/>
        <v/>
      </c>
      <c r="K444" s="94"/>
      <c r="L444" s="93"/>
    </row>
    <row r="445" spans="1:12" ht="15" x14ac:dyDescent="0.25">
      <c r="A445" s="68">
        <v>445</v>
      </c>
      <c r="B445" s="174">
        <f>IF(Traitement5!B445&gt;0,Traitement5!B445,)</f>
        <v>2.2072523057134006E-2</v>
      </c>
      <c r="C445" s="3">
        <f>IF(AND(Traitement5!D445&lt;1000,Traitement5!D445&gt;0),Traitement5!D445,)</f>
        <v>0</v>
      </c>
      <c r="D445" s="68">
        <v>445</v>
      </c>
      <c r="E445" s="8">
        <f t="shared" si="37"/>
        <v>9.002854960619977E-5</v>
      </c>
      <c r="F445" s="8">
        <f t="shared" si="38"/>
        <v>1.9240588997456296E-6</v>
      </c>
      <c r="G445" s="8">
        <f t="shared" si="39"/>
        <v>0</v>
      </c>
      <c r="H445" s="69">
        <f t="shared" si="40"/>
        <v>98762.938275262029</v>
      </c>
      <c r="I445" s="69">
        <f t="shared" si="41"/>
        <v>98762.938275260982</v>
      </c>
      <c r="J445" s="70" t="str">
        <f t="shared" si="42"/>
        <v/>
      </c>
      <c r="K445" s="94"/>
      <c r="L445" s="93"/>
    </row>
    <row r="446" spans="1:12" ht="15" x14ac:dyDescent="0.25">
      <c r="A446" s="68">
        <v>446</v>
      </c>
      <c r="B446" s="174">
        <f>IF(Traitement5!B446&gt;0,Traitement5!B446,)</f>
        <v>2.2072523057134006E-2</v>
      </c>
      <c r="C446" s="3">
        <f>IF(AND(Traitement5!D446&lt;1000,Traitement5!D446&gt;0),Traitement5!D446,)</f>
        <v>0</v>
      </c>
      <c r="D446" s="68">
        <v>446</v>
      </c>
      <c r="E446" s="8">
        <f t="shared" si="37"/>
        <v>9.002854960619977E-5</v>
      </c>
      <c r="F446" s="8">
        <f t="shared" si="38"/>
        <v>1.9240588997456296E-6</v>
      </c>
      <c r="G446" s="8">
        <f t="shared" si="39"/>
        <v>0</v>
      </c>
      <c r="H446" s="69">
        <f t="shared" si="40"/>
        <v>98762.938275262029</v>
      </c>
      <c r="I446" s="69">
        <f t="shared" si="41"/>
        <v>98762.938275260982</v>
      </c>
      <c r="J446" s="70" t="str">
        <f t="shared" si="42"/>
        <v/>
      </c>
      <c r="K446" s="94"/>
      <c r="L446" s="93"/>
    </row>
    <row r="447" spans="1:12" ht="15" x14ac:dyDescent="0.25">
      <c r="A447" s="68">
        <v>447</v>
      </c>
      <c r="B447" s="174">
        <f>IF(Traitement5!B447&gt;0,Traitement5!B447,)</f>
        <v>2.2006219293069191E-2</v>
      </c>
      <c r="C447" s="3">
        <f>IF(AND(Traitement5!D447&lt;1000,Traitement5!D447&gt;0),Traitement5!D447,)</f>
        <v>0</v>
      </c>
      <c r="D447" s="68">
        <v>447</v>
      </c>
      <c r="E447" s="8">
        <f t="shared" si="37"/>
        <v>8.9730699908155409E-5</v>
      </c>
      <c r="F447" s="8">
        <f t="shared" si="38"/>
        <v>1.919957600245522E-6</v>
      </c>
      <c r="G447" s="8">
        <f t="shared" si="39"/>
        <v>0</v>
      </c>
      <c r="H447" s="69">
        <f t="shared" si="40"/>
        <v>99091.16671700828</v>
      </c>
      <c r="I447" s="69">
        <f t="shared" si="41"/>
        <v>99091.166717014421</v>
      </c>
      <c r="J447" s="70" t="str">
        <f t="shared" si="42"/>
        <v/>
      </c>
      <c r="K447" s="94"/>
      <c r="L447" s="93"/>
    </row>
    <row r="448" spans="1:12" ht="15" x14ac:dyDescent="0.25">
      <c r="A448" s="68">
        <v>448</v>
      </c>
      <c r="B448" s="174">
        <f>IF(Traitement5!B448&gt;0,Traitement5!B448,)</f>
        <v>2.2006219293069191E-2</v>
      </c>
      <c r="C448" s="3">
        <f>IF(AND(Traitement5!D448&lt;1000,Traitement5!D448&gt;0),Traitement5!D448,)</f>
        <v>0</v>
      </c>
      <c r="D448" s="68">
        <v>448</v>
      </c>
      <c r="E448" s="8">
        <f t="shared" si="37"/>
        <v>8.9730699908155409E-5</v>
      </c>
      <c r="F448" s="8">
        <f t="shared" si="38"/>
        <v>1.919957600245522E-6</v>
      </c>
      <c r="G448" s="8">
        <f t="shared" si="39"/>
        <v>0</v>
      </c>
      <c r="H448" s="69">
        <f t="shared" si="40"/>
        <v>99091.16671700828</v>
      </c>
      <c r="I448" s="69">
        <f t="shared" si="41"/>
        <v>99091.166717014421</v>
      </c>
      <c r="J448" s="70" t="str">
        <f t="shared" si="42"/>
        <v/>
      </c>
      <c r="K448" s="94"/>
      <c r="L448" s="93"/>
    </row>
    <row r="449" spans="1:12" ht="15" x14ac:dyDescent="0.25">
      <c r="A449" s="68">
        <v>449</v>
      </c>
      <c r="B449" s="174">
        <f>IF(Traitement5!B449&gt;0,Traitement5!B449,)</f>
        <v>0</v>
      </c>
      <c r="C449" s="3">
        <f>IF(AND(Traitement5!D449&lt;1000,Traitement5!D449&gt;0),Traitement5!D449,)</f>
        <v>0</v>
      </c>
      <c r="D449" s="68">
        <v>449</v>
      </c>
      <c r="E449" s="8" t="str">
        <f t="shared" si="37"/>
        <v/>
      </c>
      <c r="F449" s="8">
        <f t="shared" si="38"/>
        <v>9.4560339634981755E-7</v>
      </c>
      <c r="G449" s="8" t="str">
        <f t="shared" si="39"/>
        <v/>
      </c>
      <c r="H449" s="69" t="str">
        <f t="shared" si="40"/>
        <v/>
      </c>
      <c r="I449" s="69" t="str">
        <f t="shared" si="41"/>
        <v/>
      </c>
      <c r="J449" s="70" t="str">
        <f t="shared" si="42"/>
        <v/>
      </c>
      <c r="K449" s="94"/>
      <c r="L449" s="93"/>
    </row>
    <row r="450" spans="1:12" ht="15" x14ac:dyDescent="0.25">
      <c r="A450" s="68">
        <v>450</v>
      </c>
      <c r="B450" s="174">
        <f>IF(Traitement5!B450&gt;0,Traitement5!B450,)</f>
        <v>0</v>
      </c>
      <c r="C450" s="3">
        <f>IF(AND(Traitement5!D450&lt;1000,Traitement5!D450&gt;0),Traitement5!D450,)</f>
        <v>0</v>
      </c>
      <c r="D450" s="68">
        <v>450</v>
      </c>
      <c r="E450" s="8" t="str">
        <f t="shared" ref="E450:E500" si="43">IF(B450&gt;0,1/2*(B450-K$13*F450+M$8)+1/2*POWER((B450-K$13*F450+M$8)^2-4*M$10*(B450-K$13*F450),0.5),"")</f>
        <v/>
      </c>
      <c r="F450" s="8">
        <f t="shared" ref="F450:F500" si="44">IF(B450="","",LN(1+EXP($L$16*(B450-$L$15)))/$L$16)</f>
        <v>9.4560339634981755E-7</v>
      </c>
      <c r="G450" s="8" t="str">
        <f t="shared" ref="G450:G500" si="45">IF(B450&gt;0,-LN(1+EXP(L$18*(B450-L$17)))/L$18,"")</f>
        <v/>
      </c>
      <c r="H450" s="69" t="str">
        <f t="shared" si="40"/>
        <v/>
      </c>
      <c r="I450" s="69" t="str">
        <f t="shared" si="41"/>
        <v/>
      </c>
      <c r="J450" s="70" t="str">
        <f t="shared" si="42"/>
        <v/>
      </c>
      <c r="K450" s="94"/>
      <c r="L450" s="93"/>
    </row>
    <row r="451" spans="1:12" ht="15" x14ac:dyDescent="0.25">
      <c r="A451" s="68">
        <v>451</v>
      </c>
      <c r="B451" s="174">
        <f>IF(Traitement5!B451&gt;0,Traitement5!B451,)</f>
        <v>0</v>
      </c>
      <c r="C451" s="3">
        <f>IF(AND(Traitement5!D451&lt;1000,Traitement5!D451&gt;0),Traitement5!D451,)</f>
        <v>0</v>
      </c>
      <c r="D451" s="68">
        <v>451</v>
      </c>
      <c r="E451" s="8" t="str">
        <f t="shared" si="43"/>
        <v/>
      </c>
      <c r="F451" s="8">
        <f t="shared" si="44"/>
        <v>9.4560339634981755E-7</v>
      </c>
      <c r="G451" s="8" t="str">
        <f t="shared" si="45"/>
        <v/>
      </c>
      <c r="H451" s="69" t="str">
        <f t="shared" ref="H451:H500" si="46">IF(B451&gt;0,IF(K$13=1,(L$11*10/(B451-E451-F451)-L$11*10/(L$9))+K$11*10/(L$14+F451)-K$11*10/(L$14+L$19-K$9+G451),L$11*10/(B451-E451)-L$11*10/(L$9)),"")</f>
        <v/>
      </c>
      <c r="I451" s="69" t="str">
        <f t="shared" ref="I451:I500" si="47">IF(B451&gt;0,IF(K$13=0,K$11*10/(E451)-K$11*10/(L$19-L$9),K$11*10/(E451)-K$11*10/(K$9-L$9)+K$11*10/(L$14+F451)-K$11*10/(L$14+L$19-K$9+G451)),"")</f>
        <v/>
      </c>
      <c r="J451" s="70" t="str">
        <f t="shared" ref="J451:J500" si="48">IF(OR(B451="",C451=0,C451=""),"",(H451-C451)*(H451-C451))</f>
        <v/>
      </c>
      <c r="K451" s="94"/>
      <c r="L451" s="93"/>
    </row>
    <row r="452" spans="1:12" ht="15" x14ac:dyDescent="0.25">
      <c r="A452" s="68">
        <v>452</v>
      </c>
      <c r="B452" s="174">
        <f>IF(Traitement5!B452&gt;0,Traitement5!B452,)</f>
        <v>0</v>
      </c>
      <c r="C452" s="3">
        <f>IF(AND(Traitement5!D452&lt;1000,Traitement5!D452&gt;0),Traitement5!D452,)</f>
        <v>0</v>
      </c>
      <c r="D452" s="68">
        <v>452</v>
      </c>
      <c r="E452" s="8" t="str">
        <f t="shared" si="43"/>
        <v/>
      </c>
      <c r="F452" s="8">
        <f t="shared" si="44"/>
        <v>9.4560339634981755E-7</v>
      </c>
      <c r="G452" s="8" t="str">
        <f t="shared" si="45"/>
        <v/>
      </c>
      <c r="H452" s="69" t="str">
        <f t="shared" si="46"/>
        <v/>
      </c>
      <c r="I452" s="69" t="str">
        <f t="shared" si="47"/>
        <v/>
      </c>
      <c r="J452" s="70" t="str">
        <f t="shared" si="48"/>
        <v/>
      </c>
      <c r="K452" s="94"/>
      <c r="L452" s="93"/>
    </row>
    <row r="453" spans="1:12" ht="15" x14ac:dyDescent="0.25">
      <c r="A453" s="68">
        <v>453</v>
      </c>
      <c r="B453" s="174">
        <f>IF(Traitement5!B453&gt;0,Traitement5!B453,)</f>
        <v>0</v>
      </c>
      <c r="C453" s="3">
        <f>IF(AND(Traitement5!D453&lt;1000,Traitement5!D453&gt;0),Traitement5!D453,)</f>
        <v>0</v>
      </c>
      <c r="D453" s="68">
        <v>453</v>
      </c>
      <c r="E453" s="8" t="str">
        <f t="shared" si="43"/>
        <v/>
      </c>
      <c r="F453" s="8">
        <f t="shared" si="44"/>
        <v>9.4560339634981755E-7</v>
      </c>
      <c r="G453" s="8" t="str">
        <f t="shared" si="45"/>
        <v/>
      </c>
      <c r="H453" s="69" t="str">
        <f t="shared" si="46"/>
        <v/>
      </c>
      <c r="I453" s="69" t="str">
        <f t="shared" si="47"/>
        <v/>
      </c>
      <c r="J453" s="70" t="str">
        <f t="shared" si="48"/>
        <v/>
      </c>
      <c r="K453" s="94"/>
      <c r="L453" s="93"/>
    </row>
    <row r="454" spans="1:12" ht="15" x14ac:dyDescent="0.25">
      <c r="A454" s="68">
        <v>454</v>
      </c>
      <c r="B454" s="174">
        <f>IF(Traitement5!B454&gt;0,Traitement5!B454,)</f>
        <v>0</v>
      </c>
      <c r="C454" s="3">
        <f>IF(AND(Traitement5!D454&lt;1000,Traitement5!D454&gt;0),Traitement5!D454,)</f>
        <v>0</v>
      </c>
      <c r="D454" s="68">
        <v>454</v>
      </c>
      <c r="E454" s="8" t="str">
        <f t="shared" si="43"/>
        <v/>
      </c>
      <c r="F454" s="8">
        <f t="shared" si="44"/>
        <v>9.4560339634981755E-7</v>
      </c>
      <c r="G454" s="8" t="str">
        <f t="shared" si="45"/>
        <v/>
      </c>
      <c r="H454" s="69" t="str">
        <f t="shared" si="46"/>
        <v/>
      </c>
      <c r="I454" s="69" t="str">
        <f t="shared" si="47"/>
        <v/>
      </c>
      <c r="J454" s="70" t="str">
        <f t="shared" si="48"/>
        <v/>
      </c>
      <c r="K454" s="94"/>
      <c r="L454" s="93"/>
    </row>
    <row r="455" spans="1:12" ht="15" x14ac:dyDescent="0.25">
      <c r="A455" s="68">
        <v>455</v>
      </c>
      <c r="B455" s="174">
        <f>IF(Traitement5!B455&gt;0,Traitement5!B455,)</f>
        <v>0</v>
      </c>
      <c r="C455" s="3">
        <f>IF(AND(Traitement5!D455&lt;1000,Traitement5!D455&gt;0),Traitement5!D455,)</f>
        <v>0</v>
      </c>
      <c r="D455" s="68">
        <v>455</v>
      </c>
      <c r="E455" s="8" t="str">
        <f t="shared" si="43"/>
        <v/>
      </c>
      <c r="F455" s="8">
        <f t="shared" si="44"/>
        <v>9.4560339634981755E-7</v>
      </c>
      <c r="G455" s="8" t="str">
        <f t="shared" si="45"/>
        <v/>
      </c>
      <c r="H455" s="69" t="str">
        <f t="shared" si="46"/>
        <v/>
      </c>
      <c r="I455" s="69" t="str">
        <f t="shared" si="47"/>
        <v/>
      </c>
      <c r="J455" s="70" t="str">
        <f t="shared" si="48"/>
        <v/>
      </c>
      <c r="K455" s="94"/>
      <c r="L455" s="93"/>
    </row>
    <row r="456" spans="1:12" ht="15" x14ac:dyDescent="0.25">
      <c r="A456" s="68">
        <v>456</v>
      </c>
      <c r="B456" s="174">
        <f>IF(Traitement5!B456&gt;0,Traitement5!B456,)</f>
        <v>0</v>
      </c>
      <c r="C456" s="3">
        <f>IF(AND(Traitement5!D456&lt;1000,Traitement5!D456&gt;0),Traitement5!D456,)</f>
        <v>0</v>
      </c>
      <c r="D456" s="68">
        <v>456</v>
      </c>
      <c r="E456" s="8" t="str">
        <f t="shared" si="43"/>
        <v/>
      </c>
      <c r="F456" s="8">
        <f t="shared" si="44"/>
        <v>9.4560339634981755E-7</v>
      </c>
      <c r="G456" s="8" t="str">
        <f t="shared" si="45"/>
        <v/>
      </c>
      <c r="H456" s="69" t="str">
        <f t="shared" si="46"/>
        <v/>
      </c>
      <c r="I456" s="69" t="str">
        <f t="shared" si="47"/>
        <v/>
      </c>
      <c r="J456" s="70" t="str">
        <f t="shared" si="48"/>
        <v/>
      </c>
      <c r="K456" s="94"/>
      <c r="L456" s="93"/>
    </row>
    <row r="457" spans="1:12" ht="15" x14ac:dyDescent="0.25">
      <c r="A457" s="68">
        <v>457</v>
      </c>
      <c r="B457" s="174">
        <f>IF(Traitement5!B457&gt;0,Traitement5!B457,)</f>
        <v>0</v>
      </c>
      <c r="C457" s="3">
        <f>IF(AND(Traitement5!D457&lt;1000,Traitement5!D457&gt;0),Traitement5!D457,)</f>
        <v>0</v>
      </c>
      <c r="D457" s="68">
        <v>457</v>
      </c>
      <c r="E457" s="8" t="str">
        <f t="shared" si="43"/>
        <v/>
      </c>
      <c r="F457" s="8">
        <f t="shared" si="44"/>
        <v>9.4560339634981755E-7</v>
      </c>
      <c r="G457" s="8" t="str">
        <f t="shared" si="45"/>
        <v/>
      </c>
      <c r="H457" s="69" t="str">
        <f t="shared" si="46"/>
        <v/>
      </c>
      <c r="I457" s="69" t="str">
        <f t="shared" si="47"/>
        <v/>
      </c>
      <c r="J457" s="70" t="str">
        <f t="shared" si="48"/>
        <v/>
      </c>
      <c r="K457" s="94"/>
      <c r="L457" s="93"/>
    </row>
    <row r="458" spans="1:12" ht="15" x14ac:dyDescent="0.25">
      <c r="A458" s="68">
        <v>458</v>
      </c>
      <c r="B458" s="174">
        <f>IF(Traitement5!B458&gt;0,Traitement5!B458,)</f>
        <v>0</v>
      </c>
      <c r="C458" s="3">
        <f>IF(AND(Traitement5!D458&lt;1000,Traitement5!D458&gt;0),Traitement5!D458,)</f>
        <v>0</v>
      </c>
      <c r="D458" s="68">
        <v>458</v>
      </c>
      <c r="E458" s="8" t="str">
        <f t="shared" si="43"/>
        <v/>
      </c>
      <c r="F458" s="8">
        <f t="shared" si="44"/>
        <v>9.4560339634981755E-7</v>
      </c>
      <c r="G458" s="8" t="str">
        <f t="shared" si="45"/>
        <v/>
      </c>
      <c r="H458" s="69" t="str">
        <f t="shared" si="46"/>
        <v/>
      </c>
      <c r="I458" s="69" t="str">
        <f t="shared" si="47"/>
        <v/>
      </c>
      <c r="J458" s="70" t="str">
        <f t="shared" si="48"/>
        <v/>
      </c>
      <c r="K458" s="94"/>
      <c r="L458" s="93"/>
    </row>
    <row r="459" spans="1:12" ht="15" x14ac:dyDescent="0.25">
      <c r="A459" s="68">
        <v>459</v>
      </c>
      <c r="B459" s="174">
        <f>IF(Traitement5!B459&gt;0,Traitement5!B459,)</f>
        <v>0</v>
      </c>
      <c r="C459" s="3">
        <f>IF(AND(Traitement5!D459&lt;1000,Traitement5!D459&gt;0),Traitement5!D459,)</f>
        <v>0</v>
      </c>
      <c r="D459" s="68">
        <v>459</v>
      </c>
      <c r="E459" s="8" t="str">
        <f t="shared" si="43"/>
        <v/>
      </c>
      <c r="F459" s="8">
        <f t="shared" si="44"/>
        <v>9.4560339634981755E-7</v>
      </c>
      <c r="G459" s="8" t="str">
        <f t="shared" si="45"/>
        <v/>
      </c>
      <c r="H459" s="69" t="str">
        <f t="shared" si="46"/>
        <v/>
      </c>
      <c r="I459" s="69" t="str">
        <f t="shared" si="47"/>
        <v/>
      </c>
      <c r="J459" s="70" t="str">
        <f t="shared" si="48"/>
        <v/>
      </c>
      <c r="K459" s="94"/>
      <c r="L459" s="93"/>
    </row>
    <row r="460" spans="1:12" ht="15" x14ac:dyDescent="0.25">
      <c r="A460" s="68">
        <v>460</v>
      </c>
      <c r="B460" s="174">
        <f>IF(Traitement5!B460&gt;0,Traitement5!B460,)</f>
        <v>0</v>
      </c>
      <c r="C460" s="3">
        <f>IF(AND(Traitement5!D460&lt;1000,Traitement5!D460&gt;0),Traitement5!D460,)</f>
        <v>0</v>
      </c>
      <c r="D460" s="68">
        <v>460</v>
      </c>
      <c r="E460" s="8" t="str">
        <f t="shared" si="43"/>
        <v/>
      </c>
      <c r="F460" s="8">
        <f t="shared" si="44"/>
        <v>9.4560339634981755E-7</v>
      </c>
      <c r="G460" s="8" t="str">
        <f t="shared" si="45"/>
        <v/>
      </c>
      <c r="H460" s="69" t="str">
        <f t="shared" si="46"/>
        <v/>
      </c>
      <c r="I460" s="69" t="str">
        <f t="shared" si="47"/>
        <v/>
      </c>
      <c r="J460" s="70" t="str">
        <f t="shared" si="48"/>
        <v/>
      </c>
      <c r="K460" s="94"/>
      <c r="L460" s="93"/>
    </row>
    <row r="461" spans="1:12" ht="15" x14ac:dyDescent="0.25">
      <c r="A461" s="68">
        <v>461</v>
      </c>
      <c r="B461" s="174">
        <f>IF(Traitement5!B461&gt;0,Traitement5!B461,)</f>
        <v>0</v>
      </c>
      <c r="C461" s="3">
        <f>IF(AND(Traitement5!D461&lt;1000,Traitement5!D461&gt;0),Traitement5!D461,)</f>
        <v>0</v>
      </c>
      <c r="D461" s="68">
        <v>461</v>
      </c>
      <c r="E461" s="8" t="str">
        <f t="shared" si="43"/>
        <v/>
      </c>
      <c r="F461" s="8">
        <f t="shared" si="44"/>
        <v>9.4560339634981755E-7</v>
      </c>
      <c r="G461" s="8" t="str">
        <f t="shared" si="45"/>
        <v/>
      </c>
      <c r="H461" s="69" t="str">
        <f t="shared" si="46"/>
        <v/>
      </c>
      <c r="I461" s="69" t="str">
        <f t="shared" si="47"/>
        <v/>
      </c>
      <c r="J461" s="70" t="str">
        <f t="shared" si="48"/>
        <v/>
      </c>
      <c r="K461" s="94"/>
      <c r="L461" s="93"/>
    </row>
    <row r="462" spans="1:12" ht="15" x14ac:dyDescent="0.25">
      <c r="A462" s="68">
        <v>462</v>
      </c>
      <c r="B462" s="174">
        <f>IF(Traitement5!B462&gt;0,Traitement5!B462,)</f>
        <v>0</v>
      </c>
      <c r="C462" s="3">
        <f>IF(AND(Traitement5!D462&lt;1000,Traitement5!D462&gt;0),Traitement5!D462,)</f>
        <v>0</v>
      </c>
      <c r="D462" s="68">
        <v>462</v>
      </c>
      <c r="E462" s="8" t="str">
        <f t="shared" si="43"/>
        <v/>
      </c>
      <c r="F462" s="8">
        <f t="shared" si="44"/>
        <v>9.4560339634981755E-7</v>
      </c>
      <c r="G462" s="8" t="str">
        <f t="shared" si="45"/>
        <v/>
      </c>
      <c r="H462" s="69" t="str">
        <f t="shared" si="46"/>
        <v/>
      </c>
      <c r="I462" s="69" t="str">
        <f t="shared" si="47"/>
        <v/>
      </c>
      <c r="J462" s="70" t="str">
        <f t="shared" si="48"/>
        <v/>
      </c>
      <c r="K462" s="94"/>
      <c r="L462" s="93"/>
    </row>
    <row r="463" spans="1:12" ht="15" x14ac:dyDescent="0.25">
      <c r="A463" s="68">
        <v>463</v>
      </c>
      <c r="B463" s="174">
        <f>IF(Traitement5!B463&gt;0,Traitement5!B463,)</f>
        <v>0</v>
      </c>
      <c r="C463" s="3">
        <f>IF(AND(Traitement5!D463&lt;1000,Traitement5!D463&gt;0),Traitement5!D463,)</f>
        <v>0</v>
      </c>
      <c r="D463" s="68">
        <v>463</v>
      </c>
      <c r="E463" s="8" t="str">
        <f t="shared" si="43"/>
        <v/>
      </c>
      <c r="F463" s="8">
        <f t="shared" si="44"/>
        <v>9.4560339634981755E-7</v>
      </c>
      <c r="G463" s="8" t="str">
        <f t="shared" si="45"/>
        <v/>
      </c>
      <c r="H463" s="69" t="str">
        <f t="shared" si="46"/>
        <v/>
      </c>
      <c r="I463" s="69" t="str">
        <f t="shared" si="47"/>
        <v/>
      </c>
      <c r="J463" s="70" t="str">
        <f t="shared" si="48"/>
        <v/>
      </c>
      <c r="K463" s="94"/>
      <c r="L463" s="93"/>
    </row>
    <row r="464" spans="1:12" ht="15" x14ac:dyDescent="0.25">
      <c r="A464" s="68">
        <v>464</v>
      </c>
      <c r="B464" s="174">
        <f>IF(Traitement5!B464&gt;0,Traitement5!B464,)</f>
        <v>0</v>
      </c>
      <c r="C464" s="3">
        <f>IF(AND(Traitement5!D464&lt;1000,Traitement5!D464&gt;0),Traitement5!D464,)</f>
        <v>0</v>
      </c>
      <c r="D464" s="68">
        <v>464</v>
      </c>
      <c r="E464" s="8" t="str">
        <f t="shared" si="43"/>
        <v/>
      </c>
      <c r="F464" s="8">
        <f t="shared" si="44"/>
        <v>9.4560339634981755E-7</v>
      </c>
      <c r="G464" s="8" t="str">
        <f t="shared" si="45"/>
        <v/>
      </c>
      <c r="H464" s="69" t="str">
        <f t="shared" si="46"/>
        <v/>
      </c>
      <c r="I464" s="69" t="str">
        <f t="shared" si="47"/>
        <v/>
      </c>
      <c r="J464" s="70" t="str">
        <f t="shared" si="48"/>
        <v/>
      </c>
      <c r="K464" s="94"/>
      <c r="L464" s="93"/>
    </row>
    <row r="465" spans="1:12" ht="15" x14ac:dyDescent="0.25">
      <c r="A465" s="68">
        <v>465</v>
      </c>
      <c r="B465" s="174">
        <f>IF(Traitement5!B465&gt;0,Traitement5!B465,)</f>
        <v>0</v>
      </c>
      <c r="C465" s="3">
        <f>IF(AND(Traitement5!D465&lt;1000,Traitement5!D465&gt;0),Traitement5!D465,)</f>
        <v>0</v>
      </c>
      <c r="D465" s="68">
        <v>465</v>
      </c>
      <c r="E465" s="8" t="str">
        <f t="shared" si="43"/>
        <v/>
      </c>
      <c r="F465" s="8">
        <f t="shared" si="44"/>
        <v>9.4560339634981755E-7</v>
      </c>
      <c r="G465" s="8" t="str">
        <f t="shared" si="45"/>
        <v/>
      </c>
      <c r="H465" s="69" t="str">
        <f t="shared" si="46"/>
        <v/>
      </c>
      <c r="I465" s="69" t="str">
        <f t="shared" si="47"/>
        <v/>
      </c>
      <c r="J465" s="70" t="str">
        <f t="shared" si="48"/>
        <v/>
      </c>
      <c r="K465" s="94"/>
      <c r="L465" s="93"/>
    </row>
    <row r="466" spans="1:12" ht="15" x14ac:dyDescent="0.25">
      <c r="A466" s="68">
        <v>466</v>
      </c>
      <c r="B466" s="174">
        <f>IF(Traitement5!B466&gt;0,Traitement5!B466,)</f>
        <v>0</v>
      </c>
      <c r="C466" s="3">
        <f>IF(AND(Traitement5!D466&lt;1000,Traitement5!D466&gt;0),Traitement5!D466,)</f>
        <v>0</v>
      </c>
      <c r="D466" s="68">
        <v>466</v>
      </c>
      <c r="E466" s="8" t="str">
        <f t="shared" si="43"/>
        <v/>
      </c>
      <c r="F466" s="8">
        <f t="shared" si="44"/>
        <v>9.4560339634981755E-7</v>
      </c>
      <c r="G466" s="8" t="str">
        <f t="shared" si="45"/>
        <v/>
      </c>
      <c r="H466" s="69" t="str">
        <f t="shared" si="46"/>
        <v/>
      </c>
      <c r="I466" s="69" t="str">
        <f t="shared" si="47"/>
        <v/>
      </c>
      <c r="J466" s="70" t="str">
        <f t="shared" si="48"/>
        <v/>
      </c>
      <c r="K466" s="94"/>
      <c r="L466" s="93"/>
    </row>
    <row r="467" spans="1:12" ht="15" x14ac:dyDescent="0.25">
      <c r="A467" s="68">
        <v>467</v>
      </c>
      <c r="B467" s="174">
        <f>IF(Traitement5!B467&gt;0,Traitement5!B467,)</f>
        <v>0</v>
      </c>
      <c r="C467" s="3">
        <f>IF(AND(Traitement5!D467&lt;1000,Traitement5!D467&gt;0),Traitement5!D467,)</f>
        <v>0</v>
      </c>
      <c r="D467" s="68">
        <v>467</v>
      </c>
      <c r="E467" s="8" t="str">
        <f t="shared" si="43"/>
        <v/>
      </c>
      <c r="F467" s="8">
        <f t="shared" si="44"/>
        <v>9.4560339634981755E-7</v>
      </c>
      <c r="G467" s="8" t="str">
        <f t="shared" si="45"/>
        <v/>
      </c>
      <c r="H467" s="69" t="str">
        <f t="shared" si="46"/>
        <v/>
      </c>
      <c r="I467" s="69" t="str">
        <f t="shared" si="47"/>
        <v/>
      </c>
      <c r="J467" s="70" t="str">
        <f t="shared" si="48"/>
        <v/>
      </c>
      <c r="K467" s="94"/>
      <c r="L467" s="93"/>
    </row>
    <row r="468" spans="1:12" ht="15" x14ac:dyDescent="0.25">
      <c r="A468" s="68">
        <v>468</v>
      </c>
      <c r="B468" s="174">
        <f>IF(Traitement5!B468&gt;0,Traitement5!B468,)</f>
        <v>0</v>
      </c>
      <c r="C468" s="3">
        <f>IF(AND(Traitement5!D468&lt;1000,Traitement5!D468&gt;0),Traitement5!D468,)</f>
        <v>0</v>
      </c>
      <c r="D468" s="68">
        <v>468</v>
      </c>
      <c r="E468" s="8" t="str">
        <f t="shared" si="43"/>
        <v/>
      </c>
      <c r="F468" s="8">
        <f t="shared" si="44"/>
        <v>9.4560339634981755E-7</v>
      </c>
      <c r="G468" s="8" t="str">
        <f t="shared" si="45"/>
        <v/>
      </c>
      <c r="H468" s="69" t="str">
        <f t="shared" si="46"/>
        <v/>
      </c>
      <c r="I468" s="69" t="str">
        <f t="shared" si="47"/>
        <v/>
      </c>
      <c r="J468" s="70" t="str">
        <f t="shared" si="48"/>
        <v/>
      </c>
      <c r="K468" s="94"/>
      <c r="L468" s="93"/>
    </row>
    <row r="469" spans="1:12" ht="15" x14ac:dyDescent="0.25">
      <c r="A469" s="68">
        <v>469</v>
      </c>
      <c r="B469" s="174">
        <f>IF(Traitement5!B469&gt;0,Traitement5!B469,)</f>
        <v>0</v>
      </c>
      <c r="C469" s="3">
        <f>IF(AND(Traitement5!D469&lt;1000,Traitement5!D469&gt;0),Traitement5!D469,)</f>
        <v>0</v>
      </c>
      <c r="D469" s="68">
        <v>469</v>
      </c>
      <c r="E469" s="8" t="str">
        <f t="shared" si="43"/>
        <v/>
      </c>
      <c r="F469" s="8">
        <f t="shared" si="44"/>
        <v>9.4560339634981755E-7</v>
      </c>
      <c r="G469" s="8" t="str">
        <f t="shared" si="45"/>
        <v/>
      </c>
      <c r="H469" s="69" t="str">
        <f t="shared" si="46"/>
        <v/>
      </c>
      <c r="I469" s="69" t="str">
        <f t="shared" si="47"/>
        <v/>
      </c>
      <c r="J469" s="70" t="str">
        <f t="shared" si="48"/>
        <v/>
      </c>
      <c r="K469" s="94"/>
      <c r="L469" s="93"/>
    </row>
    <row r="470" spans="1:12" ht="15" x14ac:dyDescent="0.25">
      <c r="A470" s="68">
        <v>470</v>
      </c>
      <c r="B470" s="174">
        <f>IF(Traitement5!B470&gt;0,Traitement5!B470,)</f>
        <v>0</v>
      </c>
      <c r="C470" s="3">
        <f>IF(AND(Traitement5!D470&lt;1000,Traitement5!D470&gt;0),Traitement5!D470,)</f>
        <v>0</v>
      </c>
      <c r="D470" s="68">
        <v>470</v>
      </c>
      <c r="E470" s="8" t="str">
        <f t="shared" si="43"/>
        <v/>
      </c>
      <c r="F470" s="8">
        <f t="shared" si="44"/>
        <v>9.4560339634981755E-7</v>
      </c>
      <c r="G470" s="8" t="str">
        <f t="shared" si="45"/>
        <v/>
      </c>
      <c r="H470" s="69" t="str">
        <f t="shared" si="46"/>
        <v/>
      </c>
      <c r="I470" s="69" t="str">
        <f t="shared" si="47"/>
        <v/>
      </c>
      <c r="J470" s="70" t="str">
        <f t="shared" si="48"/>
        <v/>
      </c>
      <c r="K470" s="94"/>
      <c r="L470" s="93"/>
    </row>
    <row r="471" spans="1:12" ht="15" x14ac:dyDescent="0.25">
      <c r="A471" s="68">
        <v>471</v>
      </c>
      <c r="B471" s="174">
        <f>IF(Traitement5!B471&gt;0,Traitement5!B471,)</f>
        <v>0</v>
      </c>
      <c r="C471" s="3">
        <f>IF(AND(Traitement5!D471&lt;1000,Traitement5!D471&gt;0),Traitement5!D471,)</f>
        <v>0</v>
      </c>
      <c r="D471" s="68">
        <v>471</v>
      </c>
      <c r="E471" s="8" t="str">
        <f t="shared" si="43"/>
        <v/>
      </c>
      <c r="F471" s="8">
        <f t="shared" si="44"/>
        <v>9.4560339634981755E-7</v>
      </c>
      <c r="G471" s="8" t="str">
        <f t="shared" si="45"/>
        <v/>
      </c>
      <c r="H471" s="69" t="str">
        <f t="shared" si="46"/>
        <v/>
      </c>
      <c r="I471" s="69" t="str">
        <f t="shared" si="47"/>
        <v/>
      </c>
      <c r="J471" s="70" t="str">
        <f t="shared" si="48"/>
        <v/>
      </c>
      <c r="K471" s="94"/>
      <c r="L471" s="93"/>
    </row>
    <row r="472" spans="1:12" ht="15" x14ac:dyDescent="0.25">
      <c r="A472" s="68">
        <v>472</v>
      </c>
      <c r="B472" s="174">
        <f>IF(Traitement5!B472&gt;0,Traitement5!B472,)</f>
        <v>0</v>
      </c>
      <c r="C472" s="3">
        <f>IF(AND(Traitement5!D472&lt;1000,Traitement5!D472&gt;0),Traitement5!D472,)</f>
        <v>0</v>
      </c>
      <c r="D472" s="68">
        <v>472</v>
      </c>
      <c r="E472" s="8" t="str">
        <f t="shared" si="43"/>
        <v/>
      </c>
      <c r="F472" s="8">
        <f t="shared" si="44"/>
        <v>9.4560339634981755E-7</v>
      </c>
      <c r="G472" s="8" t="str">
        <f t="shared" si="45"/>
        <v/>
      </c>
      <c r="H472" s="69" t="str">
        <f t="shared" si="46"/>
        <v/>
      </c>
      <c r="I472" s="69" t="str">
        <f t="shared" si="47"/>
        <v/>
      </c>
      <c r="J472" s="70" t="str">
        <f t="shared" si="48"/>
        <v/>
      </c>
      <c r="K472" s="94"/>
      <c r="L472" s="93"/>
    </row>
    <row r="473" spans="1:12" ht="15" x14ac:dyDescent="0.25">
      <c r="A473" s="68">
        <v>473</v>
      </c>
      <c r="B473" s="174">
        <f>IF(Traitement5!B473&gt;0,Traitement5!B473,)</f>
        <v>0</v>
      </c>
      <c r="C473" s="3">
        <f>IF(AND(Traitement5!D473&lt;1000,Traitement5!D473&gt;0),Traitement5!D473,)</f>
        <v>0</v>
      </c>
      <c r="D473" s="68">
        <v>473</v>
      </c>
      <c r="E473" s="8" t="str">
        <f t="shared" si="43"/>
        <v/>
      </c>
      <c r="F473" s="8">
        <f t="shared" si="44"/>
        <v>9.4560339634981755E-7</v>
      </c>
      <c r="G473" s="8" t="str">
        <f t="shared" si="45"/>
        <v/>
      </c>
      <c r="H473" s="69" t="str">
        <f t="shared" si="46"/>
        <v/>
      </c>
      <c r="I473" s="69" t="str">
        <f t="shared" si="47"/>
        <v/>
      </c>
      <c r="J473" s="70" t="str">
        <f t="shared" si="48"/>
        <v/>
      </c>
      <c r="K473" s="94"/>
      <c r="L473" s="93"/>
    </row>
    <row r="474" spans="1:12" ht="15" x14ac:dyDescent="0.25">
      <c r="A474" s="68">
        <v>474</v>
      </c>
      <c r="B474" s="174">
        <f>IF(Traitement5!B474&gt;0,Traitement5!B474,)</f>
        <v>0</v>
      </c>
      <c r="C474" s="3">
        <f>IF(AND(Traitement5!D474&lt;1000,Traitement5!D474&gt;0),Traitement5!D474,)</f>
        <v>0</v>
      </c>
      <c r="D474" s="68">
        <v>474</v>
      </c>
      <c r="E474" s="8" t="str">
        <f t="shared" si="43"/>
        <v/>
      </c>
      <c r="F474" s="8">
        <f t="shared" si="44"/>
        <v>9.4560339634981755E-7</v>
      </c>
      <c r="G474" s="8" t="str">
        <f t="shared" si="45"/>
        <v/>
      </c>
      <c r="H474" s="69" t="str">
        <f t="shared" si="46"/>
        <v/>
      </c>
      <c r="I474" s="69" t="str">
        <f t="shared" si="47"/>
        <v/>
      </c>
      <c r="J474" s="70" t="str">
        <f t="shared" si="48"/>
        <v/>
      </c>
      <c r="K474" s="94"/>
      <c r="L474" s="93"/>
    </row>
    <row r="475" spans="1:12" ht="15" x14ac:dyDescent="0.25">
      <c r="A475" s="68">
        <v>475</v>
      </c>
      <c r="B475" s="174">
        <f>IF(Traitement5!B475&gt;0,Traitement5!B475,)</f>
        <v>0</v>
      </c>
      <c r="C475" s="3">
        <f>IF(AND(Traitement5!D475&lt;1000,Traitement5!D475&gt;0),Traitement5!D475,)</f>
        <v>0</v>
      </c>
      <c r="D475" s="68">
        <v>475</v>
      </c>
      <c r="E475" s="8" t="str">
        <f t="shared" si="43"/>
        <v/>
      </c>
      <c r="F475" s="8">
        <f t="shared" si="44"/>
        <v>9.4560339634981755E-7</v>
      </c>
      <c r="G475" s="8" t="str">
        <f t="shared" si="45"/>
        <v/>
      </c>
      <c r="H475" s="69" t="str">
        <f t="shared" si="46"/>
        <v/>
      </c>
      <c r="I475" s="69" t="str">
        <f t="shared" si="47"/>
        <v/>
      </c>
      <c r="J475" s="70" t="str">
        <f t="shared" si="48"/>
        <v/>
      </c>
      <c r="K475" s="94"/>
      <c r="L475" s="93"/>
    </row>
    <row r="476" spans="1:12" ht="15" x14ac:dyDescent="0.25">
      <c r="A476" s="68">
        <v>476</v>
      </c>
      <c r="B476" s="174">
        <f>IF(Traitement5!B476&gt;0,Traitement5!B476,)</f>
        <v>0</v>
      </c>
      <c r="C476" s="3">
        <f>IF(AND(Traitement5!D476&lt;1000,Traitement5!D476&gt;0),Traitement5!D476,)</f>
        <v>0</v>
      </c>
      <c r="D476" s="68">
        <v>476</v>
      </c>
      <c r="E476" s="8" t="str">
        <f t="shared" si="43"/>
        <v/>
      </c>
      <c r="F476" s="8">
        <f t="shared" si="44"/>
        <v>9.4560339634981755E-7</v>
      </c>
      <c r="G476" s="8" t="str">
        <f t="shared" si="45"/>
        <v/>
      </c>
      <c r="H476" s="69" t="str">
        <f t="shared" si="46"/>
        <v/>
      </c>
      <c r="I476" s="69" t="str">
        <f t="shared" si="47"/>
        <v/>
      </c>
      <c r="J476" s="70" t="str">
        <f t="shared" si="48"/>
        <v/>
      </c>
      <c r="K476" s="94"/>
      <c r="L476" s="93"/>
    </row>
    <row r="477" spans="1:12" ht="15" x14ac:dyDescent="0.25">
      <c r="A477" s="68">
        <v>477</v>
      </c>
      <c r="B477" s="174">
        <f>IF(Traitement5!B477&gt;0,Traitement5!B477,)</f>
        <v>0</v>
      </c>
      <c r="C477" s="3">
        <f>IF(AND(Traitement5!D477&lt;1000,Traitement5!D477&gt;0),Traitement5!D477,)</f>
        <v>0</v>
      </c>
      <c r="D477" s="68">
        <v>477</v>
      </c>
      <c r="E477" s="8" t="str">
        <f t="shared" si="43"/>
        <v/>
      </c>
      <c r="F477" s="8">
        <f t="shared" si="44"/>
        <v>9.4560339634981755E-7</v>
      </c>
      <c r="G477" s="8" t="str">
        <f t="shared" si="45"/>
        <v/>
      </c>
      <c r="H477" s="69" t="str">
        <f t="shared" si="46"/>
        <v/>
      </c>
      <c r="I477" s="69" t="str">
        <f t="shared" si="47"/>
        <v/>
      </c>
      <c r="J477" s="70" t="str">
        <f t="shared" si="48"/>
        <v/>
      </c>
      <c r="K477" s="94"/>
      <c r="L477" s="93"/>
    </row>
    <row r="478" spans="1:12" ht="15" x14ac:dyDescent="0.25">
      <c r="A478" s="68">
        <v>478</v>
      </c>
      <c r="B478" s="174">
        <f>IF(Traitement5!B478&gt;0,Traitement5!B478,)</f>
        <v>0</v>
      </c>
      <c r="C478" s="3">
        <f>IF(AND(Traitement5!D478&lt;1000,Traitement5!D478&gt;0),Traitement5!D478,)</f>
        <v>0</v>
      </c>
      <c r="D478" s="68">
        <v>478</v>
      </c>
      <c r="E478" s="8" t="str">
        <f t="shared" si="43"/>
        <v/>
      </c>
      <c r="F478" s="8">
        <f t="shared" si="44"/>
        <v>9.4560339634981755E-7</v>
      </c>
      <c r="G478" s="8" t="str">
        <f t="shared" si="45"/>
        <v/>
      </c>
      <c r="H478" s="69" t="str">
        <f t="shared" si="46"/>
        <v/>
      </c>
      <c r="I478" s="69" t="str">
        <f t="shared" si="47"/>
        <v/>
      </c>
      <c r="J478" s="70" t="str">
        <f t="shared" si="48"/>
        <v/>
      </c>
      <c r="K478" s="94"/>
      <c r="L478" s="93"/>
    </row>
    <row r="479" spans="1:12" ht="15" x14ac:dyDescent="0.25">
      <c r="A479" s="68">
        <v>479</v>
      </c>
      <c r="B479" s="174">
        <f>IF(Traitement5!B479&gt;0,Traitement5!B479,)</f>
        <v>0</v>
      </c>
      <c r="C479" s="3">
        <f>IF(AND(Traitement5!D479&lt;1000,Traitement5!D479&gt;0),Traitement5!D479,)</f>
        <v>0</v>
      </c>
      <c r="D479" s="68">
        <v>479</v>
      </c>
      <c r="E479" s="8" t="str">
        <f t="shared" si="43"/>
        <v/>
      </c>
      <c r="F479" s="8">
        <f t="shared" si="44"/>
        <v>9.4560339634981755E-7</v>
      </c>
      <c r="G479" s="8" t="str">
        <f t="shared" si="45"/>
        <v/>
      </c>
      <c r="H479" s="69" t="str">
        <f t="shared" si="46"/>
        <v/>
      </c>
      <c r="I479" s="69" t="str">
        <f t="shared" si="47"/>
        <v/>
      </c>
      <c r="J479" s="70" t="str">
        <f t="shared" si="48"/>
        <v/>
      </c>
      <c r="K479" s="94"/>
      <c r="L479" s="93"/>
    </row>
    <row r="480" spans="1:12" ht="15" x14ac:dyDescent="0.25">
      <c r="A480" s="68">
        <v>480</v>
      </c>
      <c r="B480" s="174">
        <f>IF(Traitement5!B480&gt;0,Traitement5!B480,)</f>
        <v>0</v>
      </c>
      <c r="C480" s="3">
        <f>IF(AND(Traitement5!D480&lt;1000,Traitement5!D480&gt;0),Traitement5!D480,)</f>
        <v>0</v>
      </c>
      <c r="D480" s="68">
        <v>480</v>
      </c>
      <c r="E480" s="8" t="str">
        <f t="shared" si="43"/>
        <v/>
      </c>
      <c r="F480" s="8">
        <f t="shared" si="44"/>
        <v>9.4560339634981755E-7</v>
      </c>
      <c r="G480" s="8" t="str">
        <f t="shared" si="45"/>
        <v/>
      </c>
      <c r="H480" s="69" t="str">
        <f t="shared" si="46"/>
        <v/>
      </c>
      <c r="I480" s="69" t="str">
        <f t="shared" si="47"/>
        <v/>
      </c>
      <c r="J480" s="70" t="str">
        <f t="shared" si="48"/>
        <v/>
      </c>
      <c r="K480" s="94"/>
      <c r="L480" s="93"/>
    </row>
    <row r="481" spans="1:12" ht="15" x14ac:dyDescent="0.25">
      <c r="A481" s="68">
        <v>481</v>
      </c>
      <c r="B481" s="174">
        <f>IF(Traitement5!B481&gt;0,Traitement5!B481,)</f>
        <v>0</v>
      </c>
      <c r="C481" s="3">
        <f>IF(AND(Traitement5!D481&lt;1000,Traitement5!D481&gt;0),Traitement5!D481,)</f>
        <v>0</v>
      </c>
      <c r="D481" s="68">
        <v>481</v>
      </c>
      <c r="E481" s="8" t="str">
        <f t="shared" si="43"/>
        <v/>
      </c>
      <c r="F481" s="8">
        <f t="shared" si="44"/>
        <v>9.4560339634981755E-7</v>
      </c>
      <c r="G481" s="8" t="str">
        <f t="shared" si="45"/>
        <v/>
      </c>
      <c r="H481" s="69" t="str">
        <f t="shared" si="46"/>
        <v/>
      </c>
      <c r="I481" s="69" t="str">
        <f t="shared" si="47"/>
        <v/>
      </c>
      <c r="J481" s="70" t="str">
        <f t="shared" si="48"/>
        <v/>
      </c>
      <c r="K481" s="94"/>
      <c r="L481" s="93"/>
    </row>
    <row r="482" spans="1:12" ht="15" x14ac:dyDescent="0.25">
      <c r="A482" s="68">
        <v>482</v>
      </c>
      <c r="B482" s="174">
        <f>IF(Traitement5!B482&gt;0,Traitement5!B482,)</f>
        <v>0</v>
      </c>
      <c r="C482" s="3">
        <f>IF(AND(Traitement5!D482&lt;1000,Traitement5!D482&gt;0),Traitement5!D482,)</f>
        <v>0</v>
      </c>
      <c r="D482" s="68">
        <v>482</v>
      </c>
      <c r="E482" s="8" t="str">
        <f t="shared" si="43"/>
        <v/>
      </c>
      <c r="F482" s="8">
        <f t="shared" si="44"/>
        <v>9.4560339634981755E-7</v>
      </c>
      <c r="G482" s="8" t="str">
        <f t="shared" si="45"/>
        <v/>
      </c>
      <c r="H482" s="69" t="str">
        <f t="shared" si="46"/>
        <v/>
      </c>
      <c r="I482" s="69" t="str">
        <f t="shared" si="47"/>
        <v/>
      </c>
      <c r="J482" s="70" t="str">
        <f t="shared" si="48"/>
        <v/>
      </c>
      <c r="K482" s="94"/>
      <c r="L482" s="93"/>
    </row>
    <row r="483" spans="1:12" ht="15" x14ac:dyDescent="0.25">
      <c r="A483" s="68">
        <v>483</v>
      </c>
      <c r="B483" s="174">
        <f>IF(Traitement5!B483&gt;0,Traitement5!B483,)</f>
        <v>0</v>
      </c>
      <c r="C483" s="3">
        <f>IF(AND(Traitement5!D483&lt;1000,Traitement5!D483&gt;0),Traitement5!D483,)</f>
        <v>0</v>
      </c>
      <c r="D483" s="68">
        <v>483</v>
      </c>
      <c r="E483" s="8" t="str">
        <f t="shared" si="43"/>
        <v/>
      </c>
      <c r="F483" s="8">
        <f t="shared" si="44"/>
        <v>9.4560339634981755E-7</v>
      </c>
      <c r="G483" s="8" t="str">
        <f t="shared" si="45"/>
        <v/>
      </c>
      <c r="H483" s="69" t="str">
        <f t="shared" si="46"/>
        <v/>
      </c>
      <c r="I483" s="69" t="str">
        <f t="shared" si="47"/>
        <v/>
      </c>
      <c r="J483" s="70" t="str">
        <f t="shared" si="48"/>
        <v/>
      </c>
      <c r="K483" s="94"/>
      <c r="L483" s="93"/>
    </row>
    <row r="484" spans="1:12" ht="15" x14ac:dyDescent="0.25">
      <c r="A484" s="68">
        <v>484</v>
      </c>
      <c r="B484" s="174">
        <f>IF(Traitement5!B484&gt;0,Traitement5!B484,)</f>
        <v>0</v>
      </c>
      <c r="C484" s="3">
        <f>IF(AND(Traitement5!D484&lt;1000,Traitement5!D484&gt;0),Traitement5!D484,)</f>
        <v>0</v>
      </c>
      <c r="D484" s="68">
        <v>484</v>
      </c>
      <c r="E484" s="8" t="str">
        <f t="shared" si="43"/>
        <v/>
      </c>
      <c r="F484" s="8">
        <f t="shared" si="44"/>
        <v>9.4560339634981755E-7</v>
      </c>
      <c r="G484" s="8" t="str">
        <f t="shared" si="45"/>
        <v/>
      </c>
      <c r="H484" s="69" t="str">
        <f t="shared" si="46"/>
        <v/>
      </c>
      <c r="I484" s="69" t="str">
        <f t="shared" si="47"/>
        <v/>
      </c>
      <c r="J484" s="70" t="str">
        <f t="shared" si="48"/>
        <v/>
      </c>
      <c r="K484" s="94"/>
      <c r="L484" s="93"/>
    </row>
    <row r="485" spans="1:12" ht="15" x14ac:dyDescent="0.25">
      <c r="A485" s="68">
        <v>485</v>
      </c>
      <c r="B485" s="174">
        <f>IF(Traitement5!B485&gt;0,Traitement5!B485,)</f>
        <v>0</v>
      </c>
      <c r="C485" s="3">
        <f>IF(AND(Traitement5!D485&lt;1000,Traitement5!D485&gt;0),Traitement5!D485,)</f>
        <v>0</v>
      </c>
      <c r="D485" s="68">
        <v>485</v>
      </c>
      <c r="E485" s="8" t="str">
        <f t="shared" si="43"/>
        <v/>
      </c>
      <c r="F485" s="8">
        <f t="shared" si="44"/>
        <v>9.4560339634981755E-7</v>
      </c>
      <c r="G485" s="8" t="str">
        <f t="shared" si="45"/>
        <v/>
      </c>
      <c r="H485" s="69" t="str">
        <f t="shared" si="46"/>
        <v/>
      </c>
      <c r="I485" s="69" t="str">
        <f t="shared" si="47"/>
        <v/>
      </c>
      <c r="J485" s="70" t="str">
        <f t="shared" si="48"/>
        <v/>
      </c>
      <c r="K485" s="94"/>
      <c r="L485" s="93"/>
    </row>
    <row r="486" spans="1:12" ht="15" x14ac:dyDescent="0.25">
      <c r="A486" s="68">
        <v>486</v>
      </c>
      <c r="B486" s="174">
        <f>IF(Traitement5!B486&gt;0,Traitement5!B486,)</f>
        <v>0</v>
      </c>
      <c r="C486" s="3">
        <f>IF(AND(Traitement5!D486&lt;1000,Traitement5!D486&gt;0),Traitement5!D486,)</f>
        <v>0</v>
      </c>
      <c r="D486" s="68">
        <v>486</v>
      </c>
      <c r="E486" s="8" t="str">
        <f t="shared" si="43"/>
        <v/>
      </c>
      <c r="F486" s="8">
        <f t="shared" si="44"/>
        <v>9.4560339634981755E-7</v>
      </c>
      <c r="G486" s="8" t="str">
        <f t="shared" si="45"/>
        <v/>
      </c>
      <c r="H486" s="69" t="str">
        <f t="shared" si="46"/>
        <v/>
      </c>
      <c r="I486" s="69" t="str">
        <f t="shared" si="47"/>
        <v/>
      </c>
      <c r="J486" s="70" t="str">
        <f t="shared" si="48"/>
        <v/>
      </c>
      <c r="K486" s="94"/>
      <c r="L486" s="93"/>
    </row>
    <row r="487" spans="1:12" ht="15" x14ac:dyDescent="0.25">
      <c r="A487" s="68">
        <v>487</v>
      </c>
      <c r="B487" s="174">
        <f>IF(Traitement5!B487&gt;0,Traitement5!B487,)</f>
        <v>0</v>
      </c>
      <c r="C487" s="3">
        <f>IF(AND(Traitement5!D487&lt;1000,Traitement5!D487&gt;0),Traitement5!D487,)</f>
        <v>0</v>
      </c>
      <c r="D487" s="68">
        <v>487</v>
      </c>
      <c r="E487" s="8" t="str">
        <f t="shared" si="43"/>
        <v/>
      </c>
      <c r="F487" s="8">
        <f t="shared" si="44"/>
        <v>9.4560339634981755E-7</v>
      </c>
      <c r="G487" s="8" t="str">
        <f t="shared" si="45"/>
        <v/>
      </c>
      <c r="H487" s="69" t="str">
        <f t="shared" si="46"/>
        <v/>
      </c>
      <c r="I487" s="69" t="str">
        <f t="shared" si="47"/>
        <v/>
      </c>
      <c r="J487" s="70" t="str">
        <f t="shared" si="48"/>
        <v/>
      </c>
      <c r="K487" s="94"/>
      <c r="L487" s="93"/>
    </row>
    <row r="488" spans="1:12" ht="15" x14ac:dyDescent="0.25">
      <c r="A488" s="68">
        <v>488</v>
      </c>
      <c r="B488" s="174">
        <f>IF(Traitement5!B488&gt;0,Traitement5!B488,)</f>
        <v>0</v>
      </c>
      <c r="C488" s="3">
        <f>IF(AND(Traitement5!D488&lt;1000,Traitement5!D488&gt;0),Traitement5!D488,)</f>
        <v>0</v>
      </c>
      <c r="D488" s="68">
        <v>488</v>
      </c>
      <c r="E488" s="8" t="str">
        <f t="shared" si="43"/>
        <v/>
      </c>
      <c r="F488" s="8">
        <f t="shared" si="44"/>
        <v>9.4560339634981755E-7</v>
      </c>
      <c r="G488" s="8" t="str">
        <f t="shared" si="45"/>
        <v/>
      </c>
      <c r="H488" s="69" t="str">
        <f t="shared" si="46"/>
        <v/>
      </c>
      <c r="I488" s="69" t="str">
        <f t="shared" si="47"/>
        <v/>
      </c>
      <c r="J488" s="70" t="str">
        <f t="shared" si="48"/>
        <v/>
      </c>
      <c r="K488" s="94"/>
      <c r="L488" s="93"/>
    </row>
    <row r="489" spans="1:12" ht="15" x14ac:dyDescent="0.25">
      <c r="A489" s="68">
        <v>489</v>
      </c>
      <c r="B489" s="174">
        <f>IF(Traitement5!B489&gt;0,Traitement5!B489,)</f>
        <v>0</v>
      </c>
      <c r="C489" s="3">
        <f>IF(AND(Traitement5!D489&lt;1000,Traitement5!D489&gt;0),Traitement5!D489,)</f>
        <v>0</v>
      </c>
      <c r="D489" s="68">
        <v>489</v>
      </c>
      <c r="E489" s="8" t="str">
        <f t="shared" si="43"/>
        <v/>
      </c>
      <c r="F489" s="8">
        <f t="shared" si="44"/>
        <v>9.4560339634981755E-7</v>
      </c>
      <c r="G489" s="8" t="str">
        <f t="shared" si="45"/>
        <v/>
      </c>
      <c r="H489" s="69" t="str">
        <f t="shared" si="46"/>
        <v/>
      </c>
      <c r="I489" s="69" t="str">
        <f t="shared" si="47"/>
        <v/>
      </c>
      <c r="J489" s="70" t="str">
        <f t="shared" si="48"/>
        <v/>
      </c>
      <c r="K489" s="94"/>
      <c r="L489" s="93"/>
    </row>
    <row r="490" spans="1:12" ht="15" x14ac:dyDescent="0.25">
      <c r="A490" s="68">
        <v>490</v>
      </c>
      <c r="B490" s="174">
        <f>IF(Traitement5!B490&gt;0,Traitement5!B490,)</f>
        <v>0</v>
      </c>
      <c r="C490" s="3">
        <f>IF(AND(Traitement5!D490&lt;1000,Traitement5!D490&gt;0),Traitement5!D490,)</f>
        <v>0</v>
      </c>
      <c r="D490" s="68">
        <v>490</v>
      </c>
      <c r="E490" s="8" t="str">
        <f t="shared" si="43"/>
        <v/>
      </c>
      <c r="F490" s="8">
        <f t="shared" si="44"/>
        <v>9.4560339634981755E-7</v>
      </c>
      <c r="G490" s="8" t="str">
        <f t="shared" si="45"/>
        <v/>
      </c>
      <c r="H490" s="69" t="str">
        <f t="shared" si="46"/>
        <v/>
      </c>
      <c r="I490" s="69" t="str">
        <f t="shared" si="47"/>
        <v/>
      </c>
      <c r="J490" s="70" t="str">
        <f t="shared" si="48"/>
        <v/>
      </c>
      <c r="K490" s="94"/>
      <c r="L490" s="93"/>
    </row>
    <row r="491" spans="1:12" ht="15" x14ac:dyDescent="0.25">
      <c r="A491" s="68">
        <v>491</v>
      </c>
      <c r="B491" s="174">
        <f>IF(Traitement5!B491&gt;0,Traitement5!B491,)</f>
        <v>0</v>
      </c>
      <c r="C491" s="3">
        <f>IF(AND(Traitement5!D491&lt;1000,Traitement5!D491&gt;0),Traitement5!D491,)</f>
        <v>0</v>
      </c>
      <c r="D491" s="68">
        <v>491</v>
      </c>
      <c r="E491" s="8" t="str">
        <f t="shared" si="43"/>
        <v/>
      </c>
      <c r="F491" s="8">
        <f t="shared" si="44"/>
        <v>9.4560339634981755E-7</v>
      </c>
      <c r="G491" s="8" t="str">
        <f t="shared" si="45"/>
        <v/>
      </c>
      <c r="H491" s="69" t="str">
        <f t="shared" si="46"/>
        <v/>
      </c>
      <c r="I491" s="69" t="str">
        <f t="shared" si="47"/>
        <v/>
      </c>
      <c r="J491" s="70" t="str">
        <f t="shared" si="48"/>
        <v/>
      </c>
      <c r="K491" s="94"/>
      <c r="L491" s="93"/>
    </row>
    <row r="492" spans="1:12" ht="15" x14ac:dyDescent="0.25">
      <c r="A492" s="68">
        <v>492</v>
      </c>
      <c r="B492" s="174">
        <f>IF(Traitement5!B492&gt;0,Traitement5!B492,)</f>
        <v>0</v>
      </c>
      <c r="C492" s="3">
        <f>IF(AND(Traitement5!D492&lt;1000,Traitement5!D492&gt;0),Traitement5!D492,)</f>
        <v>0</v>
      </c>
      <c r="D492" s="68">
        <v>492</v>
      </c>
      <c r="E492" s="8" t="str">
        <f t="shared" si="43"/>
        <v/>
      </c>
      <c r="F492" s="8">
        <f t="shared" si="44"/>
        <v>9.4560339634981755E-7</v>
      </c>
      <c r="G492" s="8" t="str">
        <f t="shared" si="45"/>
        <v/>
      </c>
      <c r="H492" s="69" t="str">
        <f t="shared" si="46"/>
        <v/>
      </c>
      <c r="I492" s="69" t="str">
        <f t="shared" si="47"/>
        <v/>
      </c>
      <c r="J492" s="70" t="str">
        <f t="shared" si="48"/>
        <v/>
      </c>
      <c r="K492" s="94"/>
      <c r="L492" s="93"/>
    </row>
    <row r="493" spans="1:12" ht="15" x14ac:dyDescent="0.25">
      <c r="A493" s="68">
        <v>493</v>
      </c>
      <c r="B493" s="174">
        <f>IF(Traitement5!B493&gt;0,Traitement5!B493,)</f>
        <v>0</v>
      </c>
      <c r="C493" s="3">
        <f>IF(AND(Traitement5!D493&lt;1000,Traitement5!D493&gt;0),Traitement5!D493,)</f>
        <v>0</v>
      </c>
      <c r="D493" s="68">
        <v>493</v>
      </c>
      <c r="E493" s="8" t="str">
        <f t="shared" si="43"/>
        <v/>
      </c>
      <c r="F493" s="8">
        <f t="shared" si="44"/>
        <v>9.4560339634981755E-7</v>
      </c>
      <c r="G493" s="8" t="str">
        <f t="shared" si="45"/>
        <v/>
      </c>
      <c r="H493" s="69" t="str">
        <f t="shared" si="46"/>
        <v/>
      </c>
      <c r="I493" s="69" t="str">
        <f t="shared" si="47"/>
        <v/>
      </c>
      <c r="J493" s="70" t="str">
        <f t="shared" si="48"/>
        <v/>
      </c>
      <c r="K493" s="94"/>
      <c r="L493" s="93"/>
    </row>
    <row r="494" spans="1:12" ht="15" x14ac:dyDescent="0.25">
      <c r="A494" s="68">
        <v>494</v>
      </c>
      <c r="B494" s="174">
        <f>IF(Traitement5!B494&gt;0,Traitement5!B494,)</f>
        <v>0</v>
      </c>
      <c r="C494" s="3">
        <f>IF(AND(Traitement5!D494&lt;1000,Traitement5!D494&gt;0),Traitement5!D494,)</f>
        <v>0</v>
      </c>
      <c r="D494" s="68">
        <v>494</v>
      </c>
      <c r="E494" s="8" t="str">
        <f t="shared" si="43"/>
        <v/>
      </c>
      <c r="F494" s="8">
        <f t="shared" si="44"/>
        <v>9.4560339634981755E-7</v>
      </c>
      <c r="G494" s="8" t="str">
        <f t="shared" si="45"/>
        <v/>
      </c>
      <c r="H494" s="69" t="str">
        <f t="shared" si="46"/>
        <v/>
      </c>
      <c r="I494" s="69" t="str">
        <f t="shared" si="47"/>
        <v/>
      </c>
      <c r="J494" s="70" t="str">
        <f t="shared" si="48"/>
        <v/>
      </c>
      <c r="K494" s="94"/>
      <c r="L494" s="93"/>
    </row>
    <row r="495" spans="1:12" ht="15" x14ac:dyDescent="0.25">
      <c r="A495" s="68">
        <v>495</v>
      </c>
      <c r="B495" s="174">
        <f>IF(Traitement5!B495&gt;0,Traitement5!B495,)</f>
        <v>0</v>
      </c>
      <c r="C495" s="3">
        <f>IF(AND(Traitement5!D495&lt;1000,Traitement5!D495&gt;0),Traitement5!D495,)</f>
        <v>0</v>
      </c>
      <c r="D495" s="68">
        <v>495</v>
      </c>
      <c r="E495" s="8" t="str">
        <f t="shared" si="43"/>
        <v/>
      </c>
      <c r="F495" s="8">
        <f t="shared" si="44"/>
        <v>9.4560339634981755E-7</v>
      </c>
      <c r="G495" s="8" t="str">
        <f t="shared" si="45"/>
        <v/>
      </c>
      <c r="H495" s="69" t="str">
        <f t="shared" si="46"/>
        <v/>
      </c>
      <c r="I495" s="69" t="str">
        <f t="shared" si="47"/>
        <v/>
      </c>
      <c r="J495" s="70" t="str">
        <f t="shared" si="48"/>
        <v/>
      </c>
      <c r="K495" s="94"/>
      <c r="L495" s="93"/>
    </row>
    <row r="496" spans="1:12" ht="15" x14ac:dyDescent="0.25">
      <c r="A496" s="68">
        <v>496</v>
      </c>
      <c r="B496" s="174">
        <f>IF(Traitement5!B496&gt;0,Traitement5!B496,)</f>
        <v>0</v>
      </c>
      <c r="C496" s="3">
        <f>IF(AND(Traitement5!D496&lt;1000,Traitement5!D496&gt;0),Traitement5!D496,)</f>
        <v>0</v>
      </c>
      <c r="D496" s="68">
        <v>496</v>
      </c>
      <c r="E496" s="8" t="str">
        <f t="shared" si="43"/>
        <v/>
      </c>
      <c r="F496" s="8">
        <f t="shared" si="44"/>
        <v>9.4560339634981755E-7</v>
      </c>
      <c r="G496" s="8" t="str">
        <f t="shared" si="45"/>
        <v/>
      </c>
      <c r="H496" s="69" t="str">
        <f t="shared" si="46"/>
        <v/>
      </c>
      <c r="I496" s="69" t="str">
        <f t="shared" si="47"/>
        <v/>
      </c>
      <c r="J496" s="70" t="str">
        <f t="shared" si="48"/>
        <v/>
      </c>
      <c r="K496" s="94"/>
      <c r="L496" s="93"/>
    </row>
    <row r="497" spans="1:12" ht="15" x14ac:dyDescent="0.25">
      <c r="A497" s="68">
        <v>497</v>
      </c>
      <c r="B497" s="174">
        <f>IF(Traitement5!B497&gt;0,Traitement5!B497,)</f>
        <v>0</v>
      </c>
      <c r="C497" s="3">
        <f>IF(AND(Traitement5!D497&lt;1000,Traitement5!D497&gt;0),Traitement5!D497,)</f>
        <v>0</v>
      </c>
      <c r="D497" s="68">
        <v>497</v>
      </c>
      <c r="E497" s="8" t="str">
        <f t="shared" si="43"/>
        <v/>
      </c>
      <c r="F497" s="8">
        <f t="shared" si="44"/>
        <v>9.4560339634981755E-7</v>
      </c>
      <c r="G497" s="8" t="str">
        <f t="shared" si="45"/>
        <v/>
      </c>
      <c r="H497" s="69" t="str">
        <f t="shared" si="46"/>
        <v/>
      </c>
      <c r="I497" s="69" t="str">
        <f t="shared" si="47"/>
        <v/>
      </c>
      <c r="J497" s="70" t="str">
        <f t="shared" si="48"/>
        <v/>
      </c>
      <c r="K497" s="94"/>
      <c r="L497" s="93"/>
    </row>
    <row r="498" spans="1:12" ht="15" x14ac:dyDescent="0.25">
      <c r="A498" s="68">
        <v>498</v>
      </c>
      <c r="B498" s="174">
        <f>IF(Traitement5!B498&gt;0,Traitement5!B498,)</f>
        <v>0</v>
      </c>
      <c r="C498" s="3">
        <f>IF(AND(Traitement5!D498&lt;1000,Traitement5!D498&gt;0),Traitement5!D498,)</f>
        <v>0</v>
      </c>
      <c r="D498" s="68">
        <v>498</v>
      </c>
      <c r="E498" s="8" t="str">
        <f t="shared" si="43"/>
        <v/>
      </c>
      <c r="F498" s="8">
        <f t="shared" si="44"/>
        <v>9.4560339634981755E-7</v>
      </c>
      <c r="G498" s="8" t="str">
        <f t="shared" si="45"/>
        <v/>
      </c>
      <c r="H498" s="69" t="str">
        <f t="shared" si="46"/>
        <v/>
      </c>
      <c r="I498" s="69" t="str">
        <f t="shared" si="47"/>
        <v/>
      </c>
      <c r="J498" s="70" t="str">
        <f t="shared" si="48"/>
        <v/>
      </c>
      <c r="K498" s="94"/>
      <c r="L498" s="93"/>
    </row>
    <row r="499" spans="1:12" ht="15" x14ac:dyDescent="0.25">
      <c r="A499" s="68">
        <v>499</v>
      </c>
      <c r="B499" s="174">
        <f>IF(Traitement5!B499&gt;0,Traitement5!B499,)</f>
        <v>0</v>
      </c>
      <c r="C499" s="3">
        <f>IF(AND(Traitement5!D499&lt;1000,Traitement5!D499&gt;0),Traitement5!D499,)</f>
        <v>0</v>
      </c>
      <c r="D499" s="68">
        <v>499</v>
      </c>
      <c r="E499" s="8" t="str">
        <f t="shared" si="43"/>
        <v/>
      </c>
      <c r="F499" s="8">
        <f t="shared" si="44"/>
        <v>9.4560339634981755E-7</v>
      </c>
      <c r="G499" s="8" t="str">
        <f t="shared" si="45"/>
        <v/>
      </c>
      <c r="H499" s="69" t="str">
        <f t="shared" si="46"/>
        <v/>
      </c>
      <c r="I499" s="69" t="str">
        <f t="shared" si="47"/>
        <v/>
      </c>
      <c r="J499" s="70" t="str">
        <f t="shared" si="48"/>
        <v/>
      </c>
      <c r="K499" s="94"/>
      <c r="L499" s="93"/>
    </row>
    <row r="500" spans="1:12" ht="15" x14ac:dyDescent="0.25">
      <c r="A500" s="68">
        <v>500</v>
      </c>
      <c r="B500" s="174">
        <f>IF(Traitement5!B500&gt;0,Traitement5!B500,)</f>
        <v>0</v>
      </c>
      <c r="C500" s="3">
        <f>IF(AND(Traitement5!D500&lt;1000,Traitement5!D500&gt;0),Traitement5!D500,)</f>
        <v>0</v>
      </c>
      <c r="D500" s="68">
        <v>500</v>
      </c>
      <c r="E500" s="8" t="str">
        <f t="shared" si="43"/>
        <v/>
      </c>
      <c r="F500" s="8">
        <f t="shared" si="44"/>
        <v>9.4560339634981755E-7</v>
      </c>
      <c r="G500" s="8" t="str">
        <f t="shared" si="45"/>
        <v/>
      </c>
      <c r="H500" s="69" t="str">
        <f t="shared" si="46"/>
        <v/>
      </c>
      <c r="I500" s="69" t="str">
        <f t="shared" si="47"/>
        <v/>
      </c>
      <c r="J500" s="70" t="str">
        <f t="shared" si="48"/>
        <v/>
      </c>
      <c r="K500" s="94"/>
      <c r="L500" s="93"/>
    </row>
  </sheetData>
  <pageMargins left="0.7" right="0.7" top="0.75" bottom="0.75" header="0.3" footer="0.3"/>
  <pageSetup paperSize="9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F13"/>
  <sheetViews>
    <sheetView workbookViewId="0">
      <selection activeCell="G32" sqref="G32"/>
    </sheetView>
  </sheetViews>
  <sheetFormatPr baseColWidth="10" defaultColWidth="11.42578125" defaultRowHeight="15" x14ac:dyDescent="0.25"/>
  <cols>
    <col min="2" max="2" width="13.28515625" customWidth="1"/>
  </cols>
  <sheetData>
    <row r="2" spans="2:6" x14ac:dyDescent="0.25">
      <c r="B2" s="178" t="s">
        <v>171</v>
      </c>
      <c r="C2" s="179" t="s">
        <v>173</v>
      </c>
      <c r="D2" s="180" t="s">
        <v>174</v>
      </c>
    </row>
    <row r="3" spans="2:6" x14ac:dyDescent="0.25">
      <c r="B3" s="181" t="s">
        <v>179</v>
      </c>
      <c r="C3" s="182">
        <v>0.57676072696245262</v>
      </c>
      <c r="D3" s="183">
        <v>0.57676072696245262</v>
      </c>
    </row>
    <row r="4" spans="2:6" x14ac:dyDescent="0.25">
      <c r="B4" s="184" t="s">
        <v>184</v>
      </c>
      <c r="C4" s="185">
        <v>7.8077494260573352E-2</v>
      </c>
      <c r="D4" s="186">
        <v>7.8077494260573352E-2</v>
      </c>
    </row>
    <row r="5" spans="2:6" x14ac:dyDescent="0.25">
      <c r="B5" s="181" t="s">
        <v>183</v>
      </c>
      <c r="C5" s="187">
        <v>0.24735239250677593</v>
      </c>
      <c r="D5" s="188">
        <v>0.23043701804386338</v>
      </c>
    </row>
    <row r="6" spans="2:6" x14ac:dyDescent="0.25">
      <c r="B6" s="184" t="s">
        <v>172</v>
      </c>
      <c r="C6" s="198">
        <v>252.64420902446818</v>
      </c>
      <c r="D6" s="196">
        <v>280.8752872298561</v>
      </c>
    </row>
    <row r="7" spans="2:6" x14ac:dyDescent="0.25">
      <c r="B7" s="181" t="s">
        <v>182</v>
      </c>
      <c r="C7" s="197">
        <v>139.29291218058293</v>
      </c>
      <c r="D7" s="195">
        <v>280.39980776961289</v>
      </c>
      <c r="F7" t="s">
        <v>180</v>
      </c>
    </row>
    <row r="8" spans="2:6" x14ac:dyDescent="0.25">
      <c r="B8" s="184" t="s">
        <v>175</v>
      </c>
      <c r="C8" s="189">
        <v>0.309</v>
      </c>
      <c r="D8" s="186">
        <v>0.317</v>
      </c>
    </row>
    <row r="9" spans="2:6" x14ac:dyDescent="0.25">
      <c r="B9" s="181" t="s">
        <v>176</v>
      </c>
      <c r="C9" s="190">
        <v>0.14000000000000001</v>
      </c>
      <c r="D9" s="183">
        <v>0.13</v>
      </c>
    </row>
    <row r="10" spans="2:6" x14ac:dyDescent="0.25">
      <c r="B10" s="184" t="s">
        <v>181</v>
      </c>
      <c r="C10" s="189">
        <v>0.49</v>
      </c>
      <c r="D10" s="191">
        <v>0.39</v>
      </c>
    </row>
    <row r="11" spans="2:6" x14ac:dyDescent="0.25">
      <c r="B11" s="181" t="s">
        <v>177</v>
      </c>
      <c r="C11" s="190">
        <v>0</v>
      </c>
      <c r="D11" s="192">
        <v>0</v>
      </c>
    </row>
    <row r="12" spans="2:6" x14ac:dyDescent="0.25">
      <c r="B12" s="184" t="s">
        <v>178</v>
      </c>
      <c r="C12" s="199">
        <v>0.70499999999999996</v>
      </c>
      <c r="D12" s="200">
        <v>0.69499999999999995</v>
      </c>
    </row>
    <row r="13" spans="2:6" x14ac:dyDescent="0.25">
      <c r="B13" s="181"/>
      <c r="C13" s="187"/>
      <c r="D13" s="188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901"/>
  <sheetViews>
    <sheetView workbookViewId="0">
      <selection activeCell="I15" sqref="I15"/>
    </sheetView>
  </sheetViews>
  <sheetFormatPr baseColWidth="10" defaultColWidth="11.42578125" defaultRowHeight="15" x14ac:dyDescent="0.25"/>
  <cols>
    <col min="8" max="8" width="12.5703125" bestFit="1" customWidth="1"/>
    <col min="11" max="11" width="11.42578125" style="95"/>
  </cols>
  <sheetData>
    <row r="1" spans="1:16" x14ac:dyDescent="0.25">
      <c r="A1" s="174" t="s">
        <v>147</v>
      </c>
      <c r="B1" s="174">
        <f>Typosoil7!B1</f>
        <v>7</v>
      </c>
      <c r="C1" s="174"/>
      <c r="D1" s="174"/>
      <c r="E1" s="174"/>
      <c r="F1" s="174"/>
      <c r="G1" s="174"/>
      <c r="H1" s="174" t="s">
        <v>0</v>
      </c>
      <c r="I1" s="174"/>
      <c r="K1" s="95" t="s">
        <v>12</v>
      </c>
      <c r="M1" t="s">
        <v>13</v>
      </c>
      <c r="N1" t="s">
        <v>14</v>
      </c>
      <c r="P1" t="s">
        <v>15</v>
      </c>
    </row>
    <row r="2" spans="1:16" x14ac:dyDescent="0.25">
      <c r="A2" s="174" t="s">
        <v>148</v>
      </c>
      <c r="B2" s="174" t="str">
        <f>Typosoil7!B2</f>
        <v>RR LOC2 UD</v>
      </c>
      <c r="C2" s="174"/>
      <c r="D2" s="174"/>
      <c r="E2" s="174" t="s">
        <v>2</v>
      </c>
      <c r="F2" s="59">
        <v>132.10900000000001</v>
      </c>
      <c r="G2" s="174"/>
      <c r="H2" s="174" t="s">
        <v>3</v>
      </c>
      <c r="I2" s="174"/>
      <c r="K2" s="96">
        <f>VALUE(MID(F2,1,7))</f>
        <v>132.10900000000001</v>
      </c>
      <c r="L2" s="4"/>
      <c r="M2" s="4" t="e">
        <f>VALUE(MID(F4,1,7))</f>
        <v>#VALUE!</v>
      </c>
      <c r="N2" t="s">
        <v>16</v>
      </c>
      <c r="P2">
        <f>MAX(M8:M500)</f>
        <v>1109.7549950275743</v>
      </c>
    </row>
    <row r="3" spans="1:16" x14ac:dyDescent="0.25">
      <c r="A3" s="174" t="s">
        <v>149</v>
      </c>
      <c r="B3" s="174" t="str">
        <f>Typosoil7!B3</f>
        <v>25/7/2013-8h37</v>
      </c>
      <c r="C3" s="174"/>
      <c r="D3" s="174"/>
      <c r="E3" s="174" t="s">
        <v>4</v>
      </c>
      <c r="F3" s="1"/>
      <c r="G3" s="174"/>
      <c r="H3" s="174" t="s">
        <v>5</v>
      </c>
      <c r="I3" s="174"/>
      <c r="K3" s="95" t="s">
        <v>17</v>
      </c>
      <c r="L3" t="s">
        <v>18</v>
      </c>
      <c r="M3" t="s">
        <v>19</v>
      </c>
      <c r="P3">
        <f>VLOOKUP(P2,M8:O500,3,0)</f>
        <v>364</v>
      </c>
    </row>
    <row r="4" spans="1:16" x14ac:dyDescent="0.25">
      <c r="A4" s="174" t="s">
        <v>150</v>
      </c>
      <c r="B4" s="174" t="s">
        <v>164</v>
      </c>
      <c r="C4" s="174"/>
      <c r="D4" s="174"/>
      <c r="E4" s="174" t="s">
        <v>6</v>
      </c>
      <c r="F4" s="1"/>
      <c r="G4" s="174"/>
      <c r="H4" s="174" t="s">
        <v>7</v>
      </c>
      <c r="I4" s="174"/>
      <c r="K4" s="95">
        <f>(MIN(F10:F700)-VALUE(MID(F2,1,7)))/VALUE(MID(F2,1,7))</f>
        <v>2.2564700361065441E-2</v>
      </c>
      <c r="L4" t="s">
        <v>20</v>
      </c>
      <c r="M4" t="e">
        <f>(VALUE(MID(F3,1,7))-VALUE(MID(F4,1,7)))/VALUE(MID(F4,1,7))</f>
        <v>#VALUE!</v>
      </c>
      <c r="N4" t="e">
        <f>(MIN(F10:F700)-K2)/M4</f>
        <v>#VALUE!</v>
      </c>
    </row>
    <row r="5" spans="1:16" x14ac:dyDescent="0.25">
      <c r="A5" s="174" t="s">
        <v>151</v>
      </c>
      <c r="B5" s="174" t="str">
        <f>Typosoil7!B5</f>
        <v>QEERI</v>
      </c>
      <c r="C5" s="174"/>
      <c r="D5" s="174"/>
      <c r="E5" s="174" t="s">
        <v>8</v>
      </c>
      <c r="F5" s="174" t="e">
        <f>(F3-F4)/F4</f>
        <v>#DIV/0!</v>
      </c>
      <c r="G5" s="174"/>
      <c r="H5" s="174" t="s">
        <v>9</v>
      </c>
      <c r="I5" s="174">
        <v>1964</v>
      </c>
    </row>
    <row r="6" spans="1:16" x14ac:dyDescent="0.25">
      <c r="A6" s="174" t="s">
        <v>152</v>
      </c>
      <c r="B6" s="174" t="str">
        <f>Typosoil7!B6</f>
        <v>20130728-093942</v>
      </c>
      <c r="C6" s="174"/>
      <c r="D6" s="174"/>
      <c r="E6" s="174"/>
      <c r="F6" s="174"/>
      <c r="G6" s="174"/>
      <c r="H6" s="174" t="s">
        <v>10</v>
      </c>
      <c r="I6" s="177">
        <v>1.76976</v>
      </c>
    </row>
    <row r="7" spans="1:16" x14ac:dyDescent="0.25">
      <c r="A7" s="174" t="s">
        <v>153</v>
      </c>
      <c r="B7" s="174" t="s">
        <v>154</v>
      </c>
      <c r="C7" s="174" t="s">
        <v>155</v>
      </c>
      <c r="D7" s="174" t="s">
        <v>156</v>
      </c>
      <c r="E7" s="174" t="s">
        <v>157</v>
      </c>
      <c r="F7" s="174" t="s">
        <v>158</v>
      </c>
      <c r="G7" s="174" t="s">
        <v>159</v>
      </c>
      <c r="H7" s="174" t="s">
        <v>160</v>
      </c>
      <c r="I7" s="174" t="s">
        <v>161</v>
      </c>
      <c r="J7" s="2" t="s">
        <v>11</v>
      </c>
      <c r="K7" s="95" t="s">
        <v>21</v>
      </c>
      <c r="L7" t="s">
        <v>22</v>
      </c>
      <c r="M7" t="s">
        <v>23</v>
      </c>
      <c r="N7" t="s">
        <v>24</v>
      </c>
      <c r="P7" t="s">
        <v>25</v>
      </c>
    </row>
    <row r="8" spans="1:16" x14ac:dyDescent="0.25">
      <c r="A8" s="174" t="s">
        <v>163</v>
      </c>
      <c r="B8" s="174">
        <v>443</v>
      </c>
      <c r="C8" s="174">
        <v>259</v>
      </c>
      <c r="D8" s="174">
        <v>572</v>
      </c>
      <c r="E8" s="174">
        <v>769</v>
      </c>
      <c r="F8" s="174">
        <v>175.64</v>
      </c>
      <c r="G8" s="174">
        <v>1960</v>
      </c>
      <c r="H8" s="174">
        <v>52.995449999999998</v>
      </c>
      <c r="I8" s="174">
        <v>46.089419999999997</v>
      </c>
      <c r="J8" s="3">
        <f t="shared" ref="J8:J71" si="0">G8/I$6-I$5/I$6</f>
        <v>-2.2601934725612409</v>
      </c>
      <c r="K8" s="95">
        <f>IF(B8="",0,(F8-K$2)/K$2)</f>
        <v>0.32950820913033912</v>
      </c>
      <c r="L8">
        <f>IF(B8="","",H8*H8*I8/4*3.1416/K$2/1000)</f>
        <v>0.76955010736997032</v>
      </c>
      <c r="M8">
        <f>IF(OR(J8="",-(J8-MAX(J$8:J$58))&lt;0),"",-(J8))</f>
        <v>2.2601934725612409</v>
      </c>
      <c r="N8">
        <f t="shared" ref="N8:N71" si="1">IF(B8="","",K8+1/2.66)</f>
        <v>0.7054480587543992</v>
      </c>
      <c r="O8">
        <v>1</v>
      </c>
      <c r="P8" t="e">
        <f t="shared" ref="P8:P71" si="2">IF(B8="","",(F8-N$4)/N$4)</f>
        <v>#VALUE!</v>
      </c>
    </row>
    <row r="9" spans="1:16" x14ac:dyDescent="0.25">
      <c r="A9" s="174" t="s">
        <v>163</v>
      </c>
      <c r="B9" s="174">
        <v>1013</v>
      </c>
      <c r="C9" s="174">
        <v>257</v>
      </c>
      <c r="D9" s="174">
        <v>577</v>
      </c>
      <c r="E9" s="174">
        <v>764</v>
      </c>
      <c r="F9" s="174">
        <v>175.46</v>
      </c>
      <c r="G9" s="174">
        <v>1956</v>
      </c>
      <c r="H9" s="174">
        <v>52.986359999999998</v>
      </c>
      <c r="I9" s="174">
        <v>46.044710000000002</v>
      </c>
      <c r="J9" s="3">
        <f t="shared" si="0"/>
        <v>-4.5203869451224818</v>
      </c>
      <c r="K9" s="95">
        <f t="shared" ref="K9:K72" si="3">IF(B9="",0,(F9-K$2)/K$2)</f>
        <v>0.32814569787069764</v>
      </c>
      <c r="L9" s="174">
        <f t="shared" ref="L9:L72" si="4">IF(B9="","",H9*H9*I9/4*3.1416/K$2/1000)</f>
        <v>0.76853987513074506</v>
      </c>
      <c r="M9">
        <f t="shared" ref="M9:M72" si="5">IF(OR(J9="",-(J9-MAX(J$8:J$58))&lt;0),"",-(J9))</f>
        <v>4.5203869451224818</v>
      </c>
      <c r="N9">
        <f t="shared" si="1"/>
        <v>0.70408554749475782</v>
      </c>
      <c r="O9">
        <v>2</v>
      </c>
      <c r="P9" t="e">
        <f t="shared" si="2"/>
        <v>#VALUE!</v>
      </c>
    </row>
    <row r="10" spans="1:16" x14ac:dyDescent="0.25">
      <c r="A10" s="174" t="s">
        <v>163</v>
      </c>
      <c r="B10" s="174">
        <v>1583</v>
      </c>
      <c r="C10" s="174">
        <v>253</v>
      </c>
      <c r="D10" s="174">
        <v>581</v>
      </c>
      <c r="E10" s="174">
        <v>765</v>
      </c>
      <c r="F10" s="174">
        <v>175.32</v>
      </c>
      <c r="G10" s="174">
        <v>1954</v>
      </c>
      <c r="H10" s="174">
        <v>52.981819999999999</v>
      </c>
      <c r="I10" s="174">
        <v>46.053649999999998</v>
      </c>
      <c r="J10" s="3">
        <f t="shared" si="0"/>
        <v>-5.6504836814031023</v>
      </c>
      <c r="K10" s="95">
        <f t="shared" si="3"/>
        <v>0.32708596689097624</v>
      </c>
      <c r="L10" s="174">
        <f t="shared" si="4"/>
        <v>0.76855737349701958</v>
      </c>
      <c r="M10">
        <f t="shared" si="5"/>
        <v>5.6504836814031023</v>
      </c>
      <c r="N10">
        <f t="shared" si="1"/>
        <v>0.70302581651503637</v>
      </c>
      <c r="O10">
        <v>3</v>
      </c>
      <c r="P10" t="e">
        <f t="shared" si="2"/>
        <v>#VALUE!</v>
      </c>
    </row>
    <row r="11" spans="1:16" x14ac:dyDescent="0.25">
      <c r="A11" s="174" t="s">
        <v>163</v>
      </c>
      <c r="B11" s="174">
        <v>2153</v>
      </c>
      <c r="C11" s="174">
        <v>285</v>
      </c>
      <c r="D11" s="174">
        <v>555</v>
      </c>
      <c r="E11" s="174">
        <v>764</v>
      </c>
      <c r="F11" s="174">
        <v>175.19</v>
      </c>
      <c r="G11" s="174">
        <v>1952</v>
      </c>
      <c r="H11" s="174">
        <v>52.959090000000003</v>
      </c>
      <c r="I11" s="174">
        <v>46.044710000000002</v>
      </c>
      <c r="J11" s="3">
        <f t="shared" si="0"/>
        <v>-6.7805804176837228</v>
      </c>
      <c r="K11" s="95">
        <f t="shared" si="3"/>
        <v>0.32610193098123508</v>
      </c>
      <c r="L11" s="174">
        <f t="shared" si="4"/>
        <v>0.76774900407473878</v>
      </c>
      <c r="M11">
        <f t="shared" si="5"/>
        <v>6.7805804176837228</v>
      </c>
      <c r="N11">
        <f t="shared" si="1"/>
        <v>0.70204178060529521</v>
      </c>
      <c r="O11">
        <v>4</v>
      </c>
      <c r="P11" t="e">
        <f t="shared" si="2"/>
        <v>#VALUE!</v>
      </c>
    </row>
    <row r="12" spans="1:16" x14ac:dyDescent="0.25">
      <c r="A12" s="174" t="s">
        <v>163</v>
      </c>
      <c r="B12" s="174">
        <v>2724</v>
      </c>
      <c r="C12" s="174">
        <v>270</v>
      </c>
      <c r="D12" s="174">
        <v>573</v>
      </c>
      <c r="E12" s="174">
        <v>765</v>
      </c>
      <c r="F12" s="174">
        <v>175.06</v>
      </c>
      <c r="G12" s="174">
        <v>1951</v>
      </c>
      <c r="H12" s="174">
        <v>52.945450000000001</v>
      </c>
      <c r="I12" s="174">
        <v>46.053649999999998</v>
      </c>
      <c r="J12" s="3">
        <f t="shared" si="0"/>
        <v>-7.3456287858239193</v>
      </c>
      <c r="K12" s="95">
        <f t="shared" si="3"/>
        <v>0.32511789507149391</v>
      </c>
      <c r="L12" s="174">
        <f t="shared" si="4"/>
        <v>0.76750256497837599</v>
      </c>
      <c r="M12">
        <f t="shared" si="5"/>
        <v>7.3456287858239193</v>
      </c>
      <c r="N12">
        <f t="shared" si="1"/>
        <v>0.70105774469555404</v>
      </c>
      <c r="O12">
        <v>5</v>
      </c>
      <c r="P12" t="e">
        <f t="shared" si="2"/>
        <v>#VALUE!</v>
      </c>
    </row>
    <row r="13" spans="1:16" x14ac:dyDescent="0.25">
      <c r="A13" s="174" t="s">
        <v>163</v>
      </c>
      <c r="B13" s="174">
        <v>3294</v>
      </c>
      <c r="C13" s="174">
        <v>273</v>
      </c>
      <c r="D13" s="174">
        <v>574</v>
      </c>
      <c r="E13" s="174">
        <v>764</v>
      </c>
      <c r="F13" s="174">
        <v>174.91</v>
      </c>
      <c r="G13" s="174">
        <v>1950</v>
      </c>
      <c r="H13" s="174">
        <v>52.92727</v>
      </c>
      <c r="I13" s="174">
        <v>46.044710000000002</v>
      </c>
      <c r="J13" s="3">
        <f t="shared" si="0"/>
        <v>-7.9106771539643432</v>
      </c>
      <c r="K13" s="95">
        <f t="shared" si="3"/>
        <v>0.32398246902179251</v>
      </c>
      <c r="L13" s="174">
        <f t="shared" si="4"/>
        <v>0.76682669086643995</v>
      </c>
      <c r="M13">
        <f t="shared" si="5"/>
        <v>7.9106771539643432</v>
      </c>
      <c r="N13">
        <f t="shared" si="1"/>
        <v>0.69992231864585264</v>
      </c>
      <c r="O13">
        <v>6</v>
      </c>
      <c r="P13" t="e">
        <f t="shared" si="2"/>
        <v>#VALUE!</v>
      </c>
    </row>
    <row r="14" spans="1:16" x14ac:dyDescent="0.25">
      <c r="A14" s="174" t="s">
        <v>163</v>
      </c>
      <c r="B14" s="174">
        <v>3864</v>
      </c>
      <c r="C14" s="174">
        <v>276</v>
      </c>
      <c r="D14" s="174">
        <v>576</v>
      </c>
      <c r="E14" s="174">
        <v>764</v>
      </c>
      <c r="F14" s="174">
        <v>174.76</v>
      </c>
      <c r="G14" s="174">
        <v>1946</v>
      </c>
      <c r="H14" s="174">
        <v>52.904539999999997</v>
      </c>
      <c r="I14" s="174">
        <v>46.044710000000002</v>
      </c>
      <c r="J14" s="3">
        <f t="shared" si="0"/>
        <v>-10.170870626525584</v>
      </c>
      <c r="K14" s="95">
        <f t="shared" si="3"/>
        <v>0.32284704297209105</v>
      </c>
      <c r="L14" s="174">
        <f t="shared" si="4"/>
        <v>0.76616819372612932</v>
      </c>
      <c r="M14">
        <f t="shared" si="5"/>
        <v>10.170870626525584</v>
      </c>
      <c r="N14">
        <f t="shared" si="1"/>
        <v>0.69878689259615112</v>
      </c>
      <c r="O14">
        <v>7</v>
      </c>
      <c r="P14" t="e">
        <f t="shared" si="2"/>
        <v>#VALUE!</v>
      </c>
    </row>
    <row r="15" spans="1:16" x14ac:dyDescent="0.25">
      <c r="A15" s="174" t="s">
        <v>163</v>
      </c>
      <c r="B15" s="174">
        <v>4432</v>
      </c>
      <c r="C15" s="174">
        <v>264</v>
      </c>
      <c r="D15" s="174">
        <v>593</v>
      </c>
      <c r="E15" s="174">
        <v>763</v>
      </c>
      <c r="F15" s="174">
        <v>174.6</v>
      </c>
      <c r="G15" s="174">
        <v>1944</v>
      </c>
      <c r="H15" s="174">
        <v>52.881819999999998</v>
      </c>
      <c r="I15" s="174">
        <v>46.035769999999999</v>
      </c>
      <c r="J15" s="3">
        <f t="shared" si="0"/>
        <v>-11.300967362806205</v>
      </c>
      <c r="K15" s="95">
        <f t="shared" si="3"/>
        <v>0.32163592185240963</v>
      </c>
      <c r="L15" s="174">
        <f t="shared" si="4"/>
        <v>0.76536163816632052</v>
      </c>
      <c r="M15">
        <f t="shared" si="5"/>
        <v>11.300967362806205</v>
      </c>
      <c r="N15">
        <f t="shared" si="1"/>
        <v>0.69757577147646976</v>
      </c>
      <c r="O15">
        <v>8</v>
      </c>
      <c r="P15" t="e">
        <f t="shared" si="2"/>
        <v>#VALUE!</v>
      </c>
    </row>
    <row r="16" spans="1:16" x14ac:dyDescent="0.25">
      <c r="A16" s="174" t="s">
        <v>163</v>
      </c>
      <c r="B16" s="174">
        <v>4999</v>
      </c>
      <c r="C16" s="174">
        <v>291</v>
      </c>
      <c r="D16" s="174">
        <v>574</v>
      </c>
      <c r="E16" s="174">
        <v>763</v>
      </c>
      <c r="F16" s="174">
        <v>174.43</v>
      </c>
      <c r="G16" s="174">
        <v>1943</v>
      </c>
      <c r="H16" s="174">
        <v>52.85</v>
      </c>
      <c r="I16" s="174">
        <v>46.035769999999999</v>
      </c>
      <c r="J16" s="3">
        <f t="shared" si="0"/>
        <v>-11.866015730946401</v>
      </c>
      <c r="K16" s="95">
        <f t="shared" si="3"/>
        <v>0.32034910566274816</v>
      </c>
      <c r="L16" s="174">
        <f t="shared" si="4"/>
        <v>0.76444084987835315</v>
      </c>
      <c r="M16">
        <f t="shared" si="5"/>
        <v>11.866015730946401</v>
      </c>
      <c r="N16">
        <f t="shared" si="1"/>
        <v>0.69628895528680834</v>
      </c>
      <c r="O16">
        <v>9</v>
      </c>
      <c r="P16" t="e">
        <f t="shared" si="2"/>
        <v>#VALUE!</v>
      </c>
    </row>
    <row r="17" spans="1:16" x14ac:dyDescent="0.25">
      <c r="A17" s="174" t="s">
        <v>163</v>
      </c>
      <c r="B17" s="174">
        <v>5565</v>
      </c>
      <c r="C17" s="174">
        <v>267</v>
      </c>
      <c r="D17" s="174">
        <v>602</v>
      </c>
      <c r="E17" s="174">
        <v>761</v>
      </c>
      <c r="F17" s="174">
        <v>174.27</v>
      </c>
      <c r="G17" s="174">
        <v>1940</v>
      </c>
      <c r="H17" s="174">
        <v>52.827269999999999</v>
      </c>
      <c r="I17" s="174">
        <v>46.017879999999998</v>
      </c>
      <c r="J17" s="3">
        <f t="shared" si="0"/>
        <v>-13.561160835367446</v>
      </c>
      <c r="K17" s="95">
        <f t="shared" si="3"/>
        <v>0.31913798454306669</v>
      </c>
      <c r="L17" s="174">
        <f t="shared" si="4"/>
        <v>0.76348662743200224</v>
      </c>
      <c r="M17">
        <f t="shared" si="5"/>
        <v>13.561160835367446</v>
      </c>
      <c r="N17">
        <f t="shared" si="1"/>
        <v>0.69507783416712687</v>
      </c>
      <c r="O17">
        <v>10</v>
      </c>
      <c r="P17" t="e">
        <f t="shared" si="2"/>
        <v>#VALUE!</v>
      </c>
    </row>
    <row r="18" spans="1:16" x14ac:dyDescent="0.25">
      <c r="A18" s="174" t="s">
        <v>163</v>
      </c>
      <c r="B18" s="174">
        <v>6131</v>
      </c>
      <c r="C18" s="174">
        <v>282</v>
      </c>
      <c r="D18" s="174">
        <v>595</v>
      </c>
      <c r="E18" s="174">
        <v>760</v>
      </c>
      <c r="F18" s="174">
        <v>174.1</v>
      </c>
      <c r="G18" s="174">
        <v>1936</v>
      </c>
      <c r="H18" s="174">
        <v>52.790909999999997</v>
      </c>
      <c r="I18" s="174">
        <v>46.008940000000003</v>
      </c>
      <c r="J18" s="3">
        <f t="shared" si="0"/>
        <v>-15.821354307928686</v>
      </c>
      <c r="K18" s="95">
        <f t="shared" si="3"/>
        <v>0.31785116835340499</v>
      </c>
      <c r="L18" s="174">
        <f t="shared" si="4"/>
        <v>0.76228788241404111</v>
      </c>
      <c r="M18">
        <f t="shared" si="5"/>
        <v>15.821354307928686</v>
      </c>
      <c r="N18">
        <f t="shared" si="1"/>
        <v>0.69379101797746512</v>
      </c>
      <c r="O18">
        <v>11</v>
      </c>
      <c r="P18" t="e">
        <f t="shared" si="2"/>
        <v>#VALUE!</v>
      </c>
    </row>
    <row r="19" spans="1:16" x14ac:dyDescent="0.25">
      <c r="A19" s="174" t="s">
        <v>163</v>
      </c>
      <c r="B19" s="174">
        <v>6696</v>
      </c>
      <c r="C19" s="174">
        <v>280</v>
      </c>
      <c r="D19" s="174">
        <v>601</v>
      </c>
      <c r="E19" s="174">
        <v>758</v>
      </c>
      <c r="F19" s="174">
        <v>173.92</v>
      </c>
      <c r="G19" s="174">
        <v>1932</v>
      </c>
      <c r="H19" s="174">
        <v>52.772730000000003</v>
      </c>
      <c r="I19" s="174">
        <v>45.991059999999997</v>
      </c>
      <c r="J19" s="3">
        <f t="shared" si="0"/>
        <v>-18.081547780489927</v>
      </c>
      <c r="K19" s="95">
        <f t="shared" si="3"/>
        <v>0.31648865709376328</v>
      </c>
      <c r="L19" s="174">
        <f t="shared" si="4"/>
        <v>0.76146690686421004</v>
      </c>
      <c r="M19">
        <f t="shared" si="5"/>
        <v>18.081547780489927</v>
      </c>
      <c r="N19">
        <f t="shared" si="1"/>
        <v>0.69242850671782341</v>
      </c>
      <c r="O19">
        <v>12</v>
      </c>
      <c r="P19" t="e">
        <f t="shared" si="2"/>
        <v>#VALUE!</v>
      </c>
    </row>
    <row r="20" spans="1:16" x14ac:dyDescent="0.25">
      <c r="A20" s="174" t="s">
        <v>163</v>
      </c>
      <c r="B20" s="174">
        <v>7261</v>
      </c>
      <c r="C20" s="174">
        <v>292</v>
      </c>
      <c r="D20" s="174">
        <v>597</v>
      </c>
      <c r="E20" s="174">
        <v>757</v>
      </c>
      <c r="F20" s="174">
        <v>173.75</v>
      </c>
      <c r="G20" s="174">
        <v>1928</v>
      </c>
      <c r="H20" s="174">
        <v>52.736359999999998</v>
      </c>
      <c r="I20" s="174">
        <v>45.982120000000002</v>
      </c>
      <c r="J20" s="3">
        <f t="shared" si="0"/>
        <v>-20.341741253051168</v>
      </c>
      <c r="K20" s="95">
        <f t="shared" si="3"/>
        <v>0.3152018409041018</v>
      </c>
      <c r="L20" s="174">
        <f t="shared" si="4"/>
        <v>0.76026987616557506</v>
      </c>
      <c r="M20">
        <f t="shared" si="5"/>
        <v>20.341741253051168</v>
      </c>
      <c r="N20">
        <f t="shared" si="1"/>
        <v>0.69114169052816199</v>
      </c>
      <c r="O20">
        <v>13</v>
      </c>
      <c r="P20" t="e">
        <f t="shared" si="2"/>
        <v>#VALUE!</v>
      </c>
    </row>
    <row r="21" spans="1:16" x14ac:dyDescent="0.25">
      <c r="A21" s="174" t="s">
        <v>163</v>
      </c>
      <c r="B21" s="174">
        <v>7828</v>
      </c>
      <c r="C21" s="174">
        <v>299</v>
      </c>
      <c r="D21" s="174">
        <v>597</v>
      </c>
      <c r="E21" s="174">
        <v>755</v>
      </c>
      <c r="F21" s="174">
        <v>173.57</v>
      </c>
      <c r="G21" s="174">
        <v>1924</v>
      </c>
      <c r="H21" s="174">
        <v>52.704540000000001</v>
      </c>
      <c r="I21" s="174">
        <v>45.964230000000001</v>
      </c>
      <c r="J21" s="3">
        <f t="shared" si="0"/>
        <v>-22.601934725612409</v>
      </c>
      <c r="K21" s="95">
        <f t="shared" si="3"/>
        <v>0.3138393296444601</v>
      </c>
      <c r="L21" s="174">
        <f t="shared" si="4"/>
        <v>0.75905725454791828</v>
      </c>
      <c r="M21">
        <f t="shared" si="5"/>
        <v>22.601934725612409</v>
      </c>
      <c r="N21">
        <f t="shared" si="1"/>
        <v>0.68977917926852017</v>
      </c>
      <c r="O21">
        <v>14</v>
      </c>
      <c r="P21" t="e">
        <f t="shared" si="2"/>
        <v>#VALUE!</v>
      </c>
    </row>
    <row r="22" spans="1:16" x14ac:dyDescent="0.25">
      <c r="A22" s="174" t="s">
        <v>163</v>
      </c>
      <c r="B22" s="174">
        <v>8397</v>
      </c>
      <c r="C22" s="174">
        <v>298</v>
      </c>
      <c r="D22" s="174">
        <v>607</v>
      </c>
      <c r="E22" s="174">
        <v>754</v>
      </c>
      <c r="F22" s="174">
        <v>173.34</v>
      </c>
      <c r="G22" s="174">
        <v>1918</v>
      </c>
      <c r="H22" s="174">
        <v>52.663640000000001</v>
      </c>
      <c r="I22" s="174">
        <v>45.955289999999998</v>
      </c>
      <c r="J22" s="3">
        <f t="shared" si="0"/>
        <v>-25.992224934454271</v>
      </c>
      <c r="K22" s="95">
        <f t="shared" si="3"/>
        <v>0.31209834303491807</v>
      </c>
      <c r="L22" s="174">
        <f t="shared" si="4"/>
        <v>0.75773221114052458</v>
      </c>
      <c r="M22">
        <f t="shared" si="5"/>
        <v>25.992224934454271</v>
      </c>
      <c r="N22">
        <f t="shared" si="1"/>
        <v>0.68803819265897825</v>
      </c>
      <c r="O22">
        <v>15</v>
      </c>
      <c r="P22" t="e">
        <f t="shared" si="2"/>
        <v>#VALUE!</v>
      </c>
    </row>
    <row r="23" spans="1:16" x14ac:dyDescent="0.25">
      <c r="A23" s="174" t="s">
        <v>163</v>
      </c>
      <c r="B23" s="174">
        <v>8966</v>
      </c>
      <c r="C23" s="174">
        <v>309</v>
      </c>
      <c r="D23" s="174">
        <v>603</v>
      </c>
      <c r="E23" s="174">
        <v>752</v>
      </c>
      <c r="F23" s="174">
        <v>173.15</v>
      </c>
      <c r="G23" s="174">
        <v>1913</v>
      </c>
      <c r="H23" s="174">
        <v>52.631819999999998</v>
      </c>
      <c r="I23" s="174">
        <v>45.93741</v>
      </c>
      <c r="J23" s="3">
        <f t="shared" si="0"/>
        <v>-28.817466775155935</v>
      </c>
      <c r="K23" s="95">
        <f t="shared" si="3"/>
        <v>0.31066013670529635</v>
      </c>
      <c r="L23" s="174">
        <f t="shared" si="4"/>
        <v>0.75652236846166421</v>
      </c>
      <c r="M23">
        <f t="shared" si="5"/>
        <v>28.817466775155935</v>
      </c>
      <c r="N23">
        <f t="shared" si="1"/>
        <v>0.68659998632935648</v>
      </c>
      <c r="O23">
        <v>16</v>
      </c>
      <c r="P23" t="e">
        <f t="shared" si="2"/>
        <v>#VALUE!</v>
      </c>
    </row>
    <row r="24" spans="1:16" x14ac:dyDescent="0.25">
      <c r="A24" s="174" t="s">
        <v>163</v>
      </c>
      <c r="B24" s="174">
        <v>9537</v>
      </c>
      <c r="C24" s="174">
        <v>317</v>
      </c>
      <c r="D24" s="174">
        <v>600</v>
      </c>
      <c r="E24" s="174">
        <v>750</v>
      </c>
      <c r="F24" s="174">
        <v>172.97</v>
      </c>
      <c r="G24" s="174">
        <v>1908</v>
      </c>
      <c r="H24" s="174">
        <v>52.609090000000002</v>
      </c>
      <c r="I24" s="174">
        <v>45.919519999999999</v>
      </c>
      <c r="J24" s="3">
        <f t="shared" si="0"/>
        <v>-31.642708615857373</v>
      </c>
      <c r="K24" s="95">
        <f t="shared" si="3"/>
        <v>0.30929762544565464</v>
      </c>
      <c r="L24" s="174">
        <f t="shared" si="4"/>
        <v>0.75557470604854426</v>
      </c>
      <c r="M24">
        <f t="shared" si="5"/>
        <v>31.642708615857373</v>
      </c>
      <c r="N24">
        <f t="shared" si="1"/>
        <v>0.68523747506971477</v>
      </c>
      <c r="O24">
        <v>17</v>
      </c>
      <c r="P24" t="e">
        <f t="shared" si="2"/>
        <v>#VALUE!</v>
      </c>
    </row>
    <row r="25" spans="1:16" x14ac:dyDescent="0.25">
      <c r="A25" s="174" t="s">
        <v>163</v>
      </c>
      <c r="B25" s="174">
        <v>10107</v>
      </c>
      <c r="C25" s="174">
        <v>329</v>
      </c>
      <c r="D25" s="174">
        <v>595</v>
      </c>
      <c r="E25" s="174">
        <v>749</v>
      </c>
      <c r="F25" s="174">
        <v>172.79</v>
      </c>
      <c r="G25" s="174">
        <v>1902</v>
      </c>
      <c r="H25" s="174">
        <v>52.577269999999999</v>
      </c>
      <c r="I25" s="174">
        <v>45.910580000000003</v>
      </c>
      <c r="J25" s="3">
        <f t="shared" si="0"/>
        <v>-35.032998824699234</v>
      </c>
      <c r="K25" s="95">
        <f t="shared" si="3"/>
        <v>0.30793511418601294</v>
      </c>
      <c r="L25" s="174">
        <f t="shared" si="4"/>
        <v>0.75451405743107536</v>
      </c>
      <c r="M25">
        <f t="shared" si="5"/>
        <v>35.032998824699234</v>
      </c>
      <c r="N25">
        <f t="shared" si="1"/>
        <v>0.68387496381007307</v>
      </c>
      <c r="O25">
        <v>18</v>
      </c>
      <c r="P25" t="e">
        <f t="shared" si="2"/>
        <v>#VALUE!</v>
      </c>
    </row>
    <row r="26" spans="1:16" x14ac:dyDescent="0.25">
      <c r="A26" s="174" t="s">
        <v>163</v>
      </c>
      <c r="B26" s="174">
        <v>10675</v>
      </c>
      <c r="C26" s="174">
        <v>299</v>
      </c>
      <c r="D26" s="174">
        <v>630</v>
      </c>
      <c r="E26" s="174">
        <v>747</v>
      </c>
      <c r="F26" s="174">
        <v>172.62</v>
      </c>
      <c r="G26" s="174">
        <v>1897</v>
      </c>
      <c r="H26" s="174">
        <v>52.554549999999999</v>
      </c>
      <c r="I26" s="174">
        <v>45.892699999999998</v>
      </c>
      <c r="J26" s="3">
        <f t="shared" si="0"/>
        <v>-37.858240665400899</v>
      </c>
      <c r="K26" s="95">
        <f t="shared" si="3"/>
        <v>0.30664829799635146</v>
      </c>
      <c r="L26" s="174">
        <f t="shared" si="4"/>
        <v>0.75356851455041785</v>
      </c>
      <c r="M26">
        <f t="shared" si="5"/>
        <v>37.858240665400899</v>
      </c>
      <c r="N26">
        <f t="shared" si="1"/>
        <v>0.68258814762041164</v>
      </c>
      <c r="O26">
        <v>19</v>
      </c>
      <c r="P26" t="e">
        <f t="shared" si="2"/>
        <v>#VALUE!</v>
      </c>
    </row>
    <row r="27" spans="1:16" x14ac:dyDescent="0.25">
      <c r="A27" s="174" t="s">
        <v>163</v>
      </c>
      <c r="B27" s="174">
        <v>11243</v>
      </c>
      <c r="C27" s="174">
        <v>323</v>
      </c>
      <c r="D27" s="174">
        <v>610</v>
      </c>
      <c r="E27" s="174">
        <v>746</v>
      </c>
      <c r="F27" s="174">
        <v>172.45</v>
      </c>
      <c r="G27" s="174">
        <v>1891</v>
      </c>
      <c r="H27" s="174">
        <v>52.536369999999998</v>
      </c>
      <c r="I27" s="174">
        <v>45.883749999999999</v>
      </c>
      <c r="J27" s="3">
        <f t="shared" si="0"/>
        <v>-41.248530874242761</v>
      </c>
      <c r="K27" s="95">
        <f t="shared" si="3"/>
        <v>0.30536148180668976</v>
      </c>
      <c r="L27" s="174">
        <f t="shared" si="4"/>
        <v>0.75290038705300488</v>
      </c>
      <c r="M27">
        <f t="shared" si="5"/>
        <v>41.248530874242761</v>
      </c>
      <c r="N27">
        <f t="shared" si="1"/>
        <v>0.68130133143074989</v>
      </c>
      <c r="O27">
        <v>20</v>
      </c>
      <c r="P27" t="e">
        <f t="shared" si="2"/>
        <v>#VALUE!</v>
      </c>
    </row>
    <row r="28" spans="1:16" x14ac:dyDescent="0.25">
      <c r="A28" s="174" t="s">
        <v>163</v>
      </c>
      <c r="B28" s="174">
        <v>11809</v>
      </c>
      <c r="C28" s="174">
        <v>318</v>
      </c>
      <c r="D28" s="174">
        <v>620</v>
      </c>
      <c r="E28" s="174">
        <v>744</v>
      </c>
      <c r="F28" s="174">
        <v>172.27</v>
      </c>
      <c r="G28" s="174">
        <v>1885</v>
      </c>
      <c r="H28" s="174">
        <v>52.518180000000001</v>
      </c>
      <c r="I28" s="174">
        <v>45.865870000000001</v>
      </c>
      <c r="J28" s="3">
        <f t="shared" si="0"/>
        <v>-44.638821083084622</v>
      </c>
      <c r="K28" s="95">
        <f t="shared" si="3"/>
        <v>0.30399897054704828</v>
      </c>
      <c r="L28" s="174">
        <f t="shared" si="4"/>
        <v>0.75208592694879284</v>
      </c>
      <c r="M28">
        <f t="shared" si="5"/>
        <v>44.638821083084622</v>
      </c>
      <c r="N28">
        <f t="shared" si="1"/>
        <v>0.6799388201711084</v>
      </c>
      <c r="O28">
        <v>21</v>
      </c>
      <c r="P28" t="e">
        <f t="shared" si="2"/>
        <v>#VALUE!</v>
      </c>
    </row>
    <row r="29" spans="1:16" x14ac:dyDescent="0.25">
      <c r="A29" s="174" t="s">
        <v>163</v>
      </c>
      <c r="B29" s="174">
        <v>12375</v>
      </c>
      <c r="C29" s="174">
        <v>322</v>
      </c>
      <c r="D29" s="174">
        <v>621</v>
      </c>
      <c r="E29" s="174">
        <v>743</v>
      </c>
      <c r="F29" s="174">
        <v>172.1</v>
      </c>
      <c r="G29" s="174">
        <v>1877</v>
      </c>
      <c r="H29" s="174">
        <v>52.49091</v>
      </c>
      <c r="I29" s="174">
        <v>45.856929999999998</v>
      </c>
      <c r="J29" s="3">
        <f t="shared" si="0"/>
        <v>-49.159208028207104</v>
      </c>
      <c r="K29" s="95">
        <f t="shared" si="3"/>
        <v>0.30271215435738658</v>
      </c>
      <c r="L29" s="174">
        <f t="shared" si="4"/>
        <v>0.75115864883578631</v>
      </c>
      <c r="M29">
        <f t="shared" si="5"/>
        <v>49.159208028207104</v>
      </c>
      <c r="N29">
        <f t="shared" si="1"/>
        <v>0.67865200398144676</v>
      </c>
      <c r="O29">
        <v>22</v>
      </c>
      <c r="P29" t="e">
        <f t="shared" si="2"/>
        <v>#VALUE!</v>
      </c>
    </row>
    <row r="30" spans="1:16" x14ac:dyDescent="0.25">
      <c r="A30" s="174" t="s">
        <v>163</v>
      </c>
      <c r="B30" s="174">
        <v>12940</v>
      </c>
      <c r="C30" s="174">
        <v>338</v>
      </c>
      <c r="D30" s="174">
        <v>610</v>
      </c>
      <c r="E30" s="174">
        <v>741</v>
      </c>
      <c r="F30" s="174">
        <v>171.92</v>
      </c>
      <c r="G30" s="174">
        <v>1870</v>
      </c>
      <c r="H30" s="174">
        <v>52.468179999999997</v>
      </c>
      <c r="I30" s="174">
        <v>45.83905</v>
      </c>
      <c r="J30" s="3">
        <f t="shared" si="0"/>
        <v>-53.114546605189389</v>
      </c>
      <c r="K30" s="95">
        <f t="shared" si="3"/>
        <v>0.30134964309774487</v>
      </c>
      <c r="L30" s="174">
        <f t="shared" si="4"/>
        <v>0.75021561576648066</v>
      </c>
      <c r="M30">
        <f t="shared" si="5"/>
        <v>53.114546605189389</v>
      </c>
      <c r="N30">
        <f t="shared" si="1"/>
        <v>0.67728949272180494</v>
      </c>
      <c r="O30">
        <v>23</v>
      </c>
      <c r="P30" t="e">
        <f t="shared" si="2"/>
        <v>#VALUE!</v>
      </c>
    </row>
    <row r="31" spans="1:16" x14ac:dyDescent="0.25">
      <c r="A31" s="174" t="s">
        <v>163</v>
      </c>
      <c r="B31" s="174">
        <v>13505</v>
      </c>
      <c r="C31" s="174">
        <v>320</v>
      </c>
      <c r="D31" s="174">
        <v>633</v>
      </c>
      <c r="E31" s="174">
        <v>739</v>
      </c>
      <c r="F31" s="174">
        <v>171.74</v>
      </c>
      <c r="G31" s="174">
        <v>1861</v>
      </c>
      <c r="H31" s="174">
        <v>52.440910000000002</v>
      </c>
      <c r="I31" s="174">
        <v>45.821159999999999</v>
      </c>
      <c r="J31" s="3">
        <f t="shared" si="0"/>
        <v>-58.199981918452067</v>
      </c>
      <c r="K31" s="95">
        <f t="shared" si="3"/>
        <v>0.29998713183810338</v>
      </c>
      <c r="L31" s="174">
        <f t="shared" si="4"/>
        <v>0.74914349009623615</v>
      </c>
      <c r="M31">
        <f t="shared" si="5"/>
        <v>58.199981918452067</v>
      </c>
      <c r="N31">
        <f t="shared" si="1"/>
        <v>0.67592698146216357</v>
      </c>
      <c r="O31">
        <v>24</v>
      </c>
      <c r="P31" t="e">
        <f t="shared" si="2"/>
        <v>#VALUE!</v>
      </c>
    </row>
    <row r="32" spans="1:16" x14ac:dyDescent="0.25">
      <c r="A32" s="174" t="s">
        <v>163</v>
      </c>
      <c r="B32" s="174">
        <v>14070</v>
      </c>
      <c r="C32" s="174">
        <v>335</v>
      </c>
      <c r="D32" s="174">
        <v>624</v>
      </c>
      <c r="E32" s="174">
        <v>737</v>
      </c>
      <c r="F32" s="174">
        <v>171.56</v>
      </c>
      <c r="G32" s="174">
        <v>1853</v>
      </c>
      <c r="H32" s="174">
        <v>52.41818</v>
      </c>
      <c r="I32" s="174">
        <v>45.803280000000001</v>
      </c>
      <c r="J32" s="3">
        <f t="shared" si="0"/>
        <v>-62.720368863574549</v>
      </c>
      <c r="K32" s="95">
        <f t="shared" si="3"/>
        <v>0.29862462057846167</v>
      </c>
      <c r="L32" s="174">
        <f t="shared" si="4"/>
        <v>0.74820214101617444</v>
      </c>
      <c r="M32">
        <f t="shared" si="5"/>
        <v>62.720368863574549</v>
      </c>
      <c r="N32">
        <f t="shared" si="1"/>
        <v>0.67456447020252175</v>
      </c>
      <c r="O32">
        <v>25</v>
      </c>
      <c r="P32" t="e">
        <f t="shared" si="2"/>
        <v>#VALUE!</v>
      </c>
    </row>
    <row r="33" spans="1:16" x14ac:dyDescent="0.25">
      <c r="A33" s="174" t="s">
        <v>163</v>
      </c>
      <c r="B33" s="174">
        <v>14634</v>
      </c>
      <c r="C33" s="174">
        <v>343</v>
      </c>
      <c r="D33" s="174">
        <v>620</v>
      </c>
      <c r="E33" s="174">
        <v>736</v>
      </c>
      <c r="F33" s="174">
        <v>171.38</v>
      </c>
      <c r="G33" s="174">
        <v>1844</v>
      </c>
      <c r="H33" s="174">
        <v>52.4</v>
      </c>
      <c r="I33" s="174">
        <v>45.794339999999998</v>
      </c>
      <c r="J33" s="3">
        <f t="shared" si="0"/>
        <v>-67.805804176837455</v>
      </c>
      <c r="K33" s="95">
        <f t="shared" si="3"/>
        <v>0.29726210931881997</v>
      </c>
      <c r="L33" s="174">
        <f t="shared" si="4"/>
        <v>0.74753730404850038</v>
      </c>
      <c r="M33">
        <f t="shared" si="5"/>
        <v>67.805804176837455</v>
      </c>
      <c r="N33">
        <f t="shared" si="1"/>
        <v>0.67320195894288015</v>
      </c>
      <c r="O33">
        <v>26</v>
      </c>
      <c r="P33" t="e">
        <f t="shared" si="2"/>
        <v>#VALUE!</v>
      </c>
    </row>
    <row r="34" spans="1:16" x14ac:dyDescent="0.25">
      <c r="A34" s="174" t="s">
        <v>163</v>
      </c>
      <c r="B34" s="174">
        <v>15200</v>
      </c>
      <c r="C34" s="174">
        <v>332</v>
      </c>
      <c r="D34" s="174">
        <v>636</v>
      </c>
      <c r="E34" s="174">
        <v>734</v>
      </c>
      <c r="F34" s="174">
        <v>171.2</v>
      </c>
      <c r="G34" s="174">
        <v>1835</v>
      </c>
      <c r="H34" s="174">
        <v>52.377270000000003</v>
      </c>
      <c r="I34" s="174">
        <v>45.776449999999997</v>
      </c>
      <c r="J34" s="3">
        <f t="shared" si="0"/>
        <v>-72.891239490100361</v>
      </c>
      <c r="K34" s="95">
        <f t="shared" si="3"/>
        <v>0.29589959805917826</v>
      </c>
      <c r="L34" s="174">
        <f t="shared" si="4"/>
        <v>0.7465971339510159</v>
      </c>
      <c r="M34">
        <f t="shared" si="5"/>
        <v>72.891239490100361</v>
      </c>
      <c r="N34">
        <f t="shared" si="1"/>
        <v>0.67183944768323833</v>
      </c>
      <c r="O34">
        <v>27</v>
      </c>
      <c r="P34" t="e">
        <f t="shared" si="2"/>
        <v>#VALUE!</v>
      </c>
    </row>
    <row r="35" spans="1:16" x14ac:dyDescent="0.25">
      <c r="A35" s="174" t="s">
        <v>163</v>
      </c>
      <c r="B35" s="174">
        <v>15767</v>
      </c>
      <c r="C35" s="174">
        <v>332</v>
      </c>
      <c r="D35" s="174">
        <v>640</v>
      </c>
      <c r="E35" s="174">
        <v>733</v>
      </c>
      <c r="F35" s="174">
        <v>171.01</v>
      </c>
      <c r="G35" s="174">
        <v>1824</v>
      </c>
      <c r="H35" s="174">
        <v>52.359090000000002</v>
      </c>
      <c r="I35" s="174">
        <v>45.767510000000001</v>
      </c>
      <c r="J35" s="3">
        <f t="shared" si="0"/>
        <v>-79.10677153964366</v>
      </c>
      <c r="K35" s="95">
        <f t="shared" si="3"/>
        <v>0.29446139172955649</v>
      </c>
      <c r="L35" s="174">
        <f t="shared" si="4"/>
        <v>0.7459332335319856</v>
      </c>
      <c r="M35">
        <f t="shared" si="5"/>
        <v>79.10677153964366</v>
      </c>
      <c r="N35">
        <f t="shared" si="1"/>
        <v>0.67040124135361667</v>
      </c>
      <c r="O35">
        <v>28</v>
      </c>
      <c r="P35" t="e">
        <f t="shared" si="2"/>
        <v>#VALUE!</v>
      </c>
    </row>
    <row r="36" spans="1:16" x14ac:dyDescent="0.25">
      <c r="A36" s="174" t="s">
        <v>163</v>
      </c>
      <c r="B36" s="174">
        <v>16336</v>
      </c>
      <c r="C36" s="174">
        <v>352</v>
      </c>
      <c r="D36" s="174">
        <v>624</v>
      </c>
      <c r="E36" s="174">
        <v>732</v>
      </c>
      <c r="F36" s="174">
        <v>170.82</v>
      </c>
      <c r="G36" s="174">
        <v>1813</v>
      </c>
      <c r="H36" s="174">
        <v>52.340910000000001</v>
      </c>
      <c r="I36" s="174">
        <v>45.758569999999999</v>
      </c>
      <c r="J36" s="3">
        <f t="shared" si="0"/>
        <v>-85.322303589187186</v>
      </c>
      <c r="K36" s="95">
        <f t="shared" si="3"/>
        <v>0.29302318539993477</v>
      </c>
      <c r="L36" s="174">
        <f t="shared" si="4"/>
        <v>0.74526971534057773</v>
      </c>
      <c r="M36">
        <f t="shared" si="5"/>
        <v>85.322303589187186</v>
      </c>
      <c r="N36">
        <f t="shared" si="1"/>
        <v>0.6689630350239949</v>
      </c>
      <c r="O36">
        <v>29</v>
      </c>
      <c r="P36" t="e">
        <f t="shared" si="2"/>
        <v>#VALUE!</v>
      </c>
    </row>
    <row r="37" spans="1:16" x14ac:dyDescent="0.25">
      <c r="A37" s="174" t="s">
        <v>163</v>
      </c>
      <c r="B37" s="174">
        <v>16905</v>
      </c>
      <c r="C37" s="174">
        <v>326</v>
      </c>
      <c r="D37" s="174">
        <v>655</v>
      </c>
      <c r="E37" s="174">
        <v>729</v>
      </c>
      <c r="F37" s="174">
        <v>170.63</v>
      </c>
      <c r="G37" s="174">
        <v>1801</v>
      </c>
      <c r="H37" s="174">
        <v>52.318179999999998</v>
      </c>
      <c r="I37" s="174">
        <v>45.731740000000002</v>
      </c>
      <c r="J37" s="3">
        <f t="shared" si="0"/>
        <v>-92.102884006870909</v>
      </c>
      <c r="K37" s="95">
        <f t="shared" si="3"/>
        <v>0.29158497907031306</v>
      </c>
      <c r="L37" s="174">
        <f t="shared" si="4"/>
        <v>0.74418596111667545</v>
      </c>
      <c r="M37">
        <f t="shared" si="5"/>
        <v>92.102884006870909</v>
      </c>
      <c r="N37">
        <f t="shared" si="1"/>
        <v>0.66752482869437313</v>
      </c>
      <c r="O37">
        <v>30</v>
      </c>
      <c r="P37" t="e">
        <f t="shared" si="2"/>
        <v>#VALUE!</v>
      </c>
    </row>
    <row r="38" spans="1:16" x14ac:dyDescent="0.25">
      <c r="A38" s="174" t="s">
        <v>163</v>
      </c>
      <c r="B38" s="174">
        <v>17475</v>
      </c>
      <c r="C38" s="174">
        <v>342</v>
      </c>
      <c r="D38" s="174">
        <v>643</v>
      </c>
      <c r="E38" s="174">
        <v>728</v>
      </c>
      <c r="F38" s="174">
        <v>170.44</v>
      </c>
      <c r="G38" s="174">
        <v>1790</v>
      </c>
      <c r="H38" s="174">
        <v>52.3</v>
      </c>
      <c r="I38" s="174">
        <v>45.722799999999999</v>
      </c>
      <c r="J38" s="3">
        <f t="shared" si="0"/>
        <v>-98.318416056414321</v>
      </c>
      <c r="K38" s="95">
        <f t="shared" si="3"/>
        <v>0.29014677274069128</v>
      </c>
      <c r="L38" s="174">
        <f t="shared" si="4"/>
        <v>0.74352347964532906</v>
      </c>
      <c r="M38">
        <f t="shared" si="5"/>
        <v>98.318416056414321</v>
      </c>
      <c r="N38">
        <f t="shared" si="1"/>
        <v>0.66608662236475147</v>
      </c>
      <c r="O38">
        <v>31</v>
      </c>
      <c r="P38" t="e">
        <f t="shared" si="2"/>
        <v>#VALUE!</v>
      </c>
    </row>
    <row r="39" spans="1:16" x14ac:dyDescent="0.25">
      <c r="A39" s="174" t="s">
        <v>163</v>
      </c>
      <c r="B39" s="174">
        <v>18043</v>
      </c>
      <c r="C39" s="174">
        <v>362</v>
      </c>
      <c r="D39" s="174">
        <v>627</v>
      </c>
      <c r="E39" s="174">
        <v>727</v>
      </c>
      <c r="F39" s="174">
        <v>170.25</v>
      </c>
      <c r="G39" s="174">
        <v>1778</v>
      </c>
      <c r="H39" s="174">
        <v>52.281820000000003</v>
      </c>
      <c r="I39" s="174">
        <v>45.713859999999997</v>
      </c>
      <c r="J39" s="3">
        <f t="shared" si="0"/>
        <v>-105.09899647409816</v>
      </c>
      <c r="K39" s="95">
        <f t="shared" si="3"/>
        <v>0.28870856641106957</v>
      </c>
      <c r="L39" s="174">
        <f t="shared" si="4"/>
        <v>0.74286137999751856</v>
      </c>
      <c r="M39">
        <f t="shared" si="5"/>
        <v>105.09899647409816</v>
      </c>
      <c r="N39">
        <f t="shared" si="1"/>
        <v>0.6646484160351297</v>
      </c>
      <c r="O39">
        <v>32</v>
      </c>
      <c r="P39" t="e">
        <f t="shared" si="2"/>
        <v>#VALUE!</v>
      </c>
    </row>
    <row r="40" spans="1:16" x14ac:dyDescent="0.25">
      <c r="A40" s="174" t="s">
        <v>163</v>
      </c>
      <c r="B40" s="174">
        <v>18611</v>
      </c>
      <c r="C40" s="174">
        <v>348</v>
      </c>
      <c r="D40" s="174">
        <v>646</v>
      </c>
      <c r="E40" s="174">
        <v>725</v>
      </c>
      <c r="F40" s="174">
        <v>170.05</v>
      </c>
      <c r="G40" s="174">
        <v>1765</v>
      </c>
      <c r="H40" s="174">
        <v>52.25909</v>
      </c>
      <c r="I40" s="174">
        <v>45.695979999999999</v>
      </c>
      <c r="J40" s="3">
        <f t="shared" si="0"/>
        <v>-112.44462525992219</v>
      </c>
      <c r="K40" s="95">
        <f t="shared" si="3"/>
        <v>0.28719466501146779</v>
      </c>
      <c r="L40" s="174">
        <f t="shared" si="4"/>
        <v>0.74192528705926786</v>
      </c>
      <c r="M40">
        <f t="shared" si="5"/>
        <v>112.44462525992219</v>
      </c>
      <c r="N40">
        <f t="shared" si="1"/>
        <v>0.66313451463552786</v>
      </c>
      <c r="O40">
        <v>33</v>
      </c>
      <c r="P40" t="e">
        <f t="shared" si="2"/>
        <v>#VALUE!</v>
      </c>
    </row>
    <row r="41" spans="1:16" x14ac:dyDescent="0.25">
      <c r="A41" s="174" t="s">
        <v>163</v>
      </c>
      <c r="B41" s="174">
        <v>19177</v>
      </c>
      <c r="C41" s="174">
        <v>342</v>
      </c>
      <c r="D41" s="174">
        <v>656</v>
      </c>
      <c r="E41" s="174">
        <v>724</v>
      </c>
      <c r="F41" s="174">
        <v>169.86</v>
      </c>
      <c r="G41" s="174">
        <v>1751</v>
      </c>
      <c r="H41" s="174">
        <v>52.24091</v>
      </c>
      <c r="I41" s="174">
        <v>45.68703</v>
      </c>
      <c r="J41" s="3">
        <f t="shared" si="0"/>
        <v>-120.35530241388653</v>
      </c>
      <c r="K41" s="95">
        <f t="shared" si="3"/>
        <v>0.28575645868184607</v>
      </c>
      <c r="L41" s="174">
        <f t="shared" si="4"/>
        <v>0.74126395968789482</v>
      </c>
      <c r="M41">
        <f t="shared" si="5"/>
        <v>120.35530241388653</v>
      </c>
      <c r="N41">
        <f t="shared" si="1"/>
        <v>0.6616963083059062</v>
      </c>
      <c r="O41">
        <v>34</v>
      </c>
      <c r="P41" t="e">
        <f t="shared" si="2"/>
        <v>#VALUE!</v>
      </c>
    </row>
    <row r="42" spans="1:16" x14ac:dyDescent="0.25">
      <c r="A42" s="174" t="s">
        <v>163</v>
      </c>
      <c r="B42" s="174">
        <v>19742</v>
      </c>
      <c r="C42" s="174">
        <v>360</v>
      </c>
      <c r="D42" s="174">
        <v>642</v>
      </c>
      <c r="E42" s="174">
        <v>722</v>
      </c>
      <c r="F42" s="174">
        <v>169.66</v>
      </c>
      <c r="G42" s="174">
        <v>1736</v>
      </c>
      <c r="H42" s="174">
        <v>52.222729999999999</v>
      </c>
      <c r="I42" s="174">
        <v>45.678089999999997</v>
      </c>
      <c r="J42" s="3">
        <f t="shared" si="0"/>
        <v>-128.8310279359913</v>
      </c>
      <c r="K42" s="95">
        <f t="shared" si="3"/>
        <v>0.28424255728224407</v>
      </c>
      <c r="L42" s="174">
        <f t="shared" si="4"/>
        <v>0.74060317613227578</v>
      </c>
      <c r="M42">
        <f t="shared" si="5"/>
        <v>128.8310279359913</v>
      </c>
      <c r="N42">
        <f t="shared" si="1"/>
        <v>0.66018240690630425</v>
      </c>
      <c r="O42">
        <v>35</v>
      </c>
      <c r="P42" t="e">
        <f t="shared" si="2"/>
        <v>#VALUE!</v>
      </c>
    </row>
    <row r="43" spans="1:16" x14ac:dyDescent="0.25">
      <c r="A43" s="174" t="s">
        <v>163</v>
      </c>
      <c r="B43" s="174">
        <v>20307</v>
      </c>
      <c r="C43" s="174">
        <v>353</v>
      </c>
      <c r="D43" s="174">
        <v>651</v>
      </c>
      <c r="E43" s="174">
        <v>722</v>
      </c>
      <c r="F43" s="174">
        <v>169.46</v>
      </c>
      <c r="G43" s="174">
        <v>1722</v>
      </c>
      <c r="H43" s="174">
        <v>52.213630000000002</v>
      </c>
      <c r="I43" s="174">
        <v>45.669150000000002</v>
      </c>
      <c r="J43" s="3">
        <f t="shared" si="0"/>
        <v>-136.74170508995564</v>
      </c>
      <c r="K43" s="95">
        <f t="shared" si="3"/>
        <v>0.28272865588264234</v>
      </c>
      <c r="L43" s="174">
        <f t="shared" si="4"/>
        <v>0.74020019457907127</v>
      </c>
      <c r="M43">
        <f t="shared" si="5"/>
        <v>136.74170508995564</v>
      </c>
      <c r="N43">
        <f t="shared" si="1"/>
        <v>0.65866850550670253</v>
      </c>
      <c r="O43">
        <v>36</v>
      </c>
      <c r="P43" t="e">
        <f t="shared" si="2"/>
        <v>#VALUE!</v>
      </c>
    </row>
    <row r="44" spans="1:16" x14ac:dyDescent="0.25">
      <c r="A44" s="174" t="s">
        <v>163</v>
      </c>
      <c r="B44" s="174">
        <v>20872</v>
      </c>
      <c r="C44" s="174">
        <v>365</v>
      </c>
      <c r="D44" s="174">
        <v>643</v>
      </c>
      <c r="E44" s="174">
        <v>720</v>
      </c>
      <c r="F44" s="174">
        <v>169.26</v>
      </c>
      <c r="G44" s="174">
        <v>1706</v>
      </c>
      <c r="H44" s="174">
        <v>52.195450000000001</v>
      </c>
      <c r="I44" s="174">
        <v>45.651269999999997</v>
      </c>
      <c r="J44" s="3">
        <f t="shared" si="0"/>
        <v>-145.78247898020061</v>
      </c>
      <c r="K44" s="95">
        <f t="shared" si="3"/>
        <v>0.28121475448304034</v>
      </c>
      <c r="L44" s="174">
        <f t="shared" si="4"/>
        <v>0.7393952360248125</v>
      </c>
      <c r="M44">
        <f t="shared" si="5"/>
        <v>145.78247898020061</v>
      </c>
      <c r="N44">
        <f t="shared" si="1"/>
        <v>0.65715460410710047</v>
      </c>
      <c r="O44">
        <v>37</v>
      </c>
      <c r="P44" t="e">
        <f t="shared" si="2"/>
        <v>#VALUE!</v>
      </c>
    </row>
    <row r="45" spans="1:16" x14ac:dyDescent="0.25">
      <c r="A45" s="174" t="s">
        <v>163</v>
      </c>
      <c r="B45" s="174">
        <v>21436</v>
      </c>
      <c r="C45" s="174">
        <v>370</v>
      </c>
      <c r="D45" s="174">
        <v>642</v>
      </c>
      <c r="E45" s="174">
        <v>719</v>
      </c>
      <c r="F45" s="174">
        <v>169.06</v>
      </c>
      <c r="G45" s="174">
        <v>1688</v>
      </c>
      <c r="H45" s="174">
        <v>52.17727</v>
      </c>
      <c r="I45" s="174">
        <v>45.642330000000001</v>
      </c>
      <c r="J45" s="3">
        <f t="shared" si="0"/>
        <v>-155.95334960672631</v>
      </c>
      <c r="K45" s="95">
        <f t="shared" si="3"/>
        <v>0.27970085308343862</v>
      </c>
      <c r="L45" s="174">
        <f t="shared" si="4"/>
        <v>0.73873555707404748</v>
      </c>
      <c r="M45">
        <f t="shared" si="5"/>
        <v>155.95334960672631</v>
      </c>
      <c r="N45">
        <f t="shared" si="1"/>
        <v>0.65564070270749875</v>
      </c>
      <c r="O45">
        <v>38</v>
      </c>
      <c r="P45" t="e">
        <f t="shared" si="2"/>
        <v>#VALUE!</v>
      </c>
    </row>
    <row r="46" spans="1:16" x14ac:dyDescent="0.25">
      <c r="A46" s="174" t="s">
        <v>163</v>
      </c>
      <c r="B46" s="174">
        <v>22001</v>
      </c>
      <c r="C46" s="174">
        <v>344</v>
      </c>
      <c r="D46" s="174">
        <v>672</v>
      </c>
      <c r="E46" s="174">
        <v>718</v>
      </c>
      <c r="F46" s="174">
        <v>168.85</v>
      </c>
      <c r="G46" s="174">
        <v>1669</v>
      </c>
      <c r="H46" s="174">
        <v>52.159089999999999</v>
      </c>
      <c r="I46" s="174">
        <v>45.633380000000002</v>
      </c>
      <c r="J46" s="3">
        <f t="shared" si="0"/>
        <v>-166.6892686013922</v>
      </c>
      <c r="K46" s="95">
        <f t="shared" si="3"/>
        <v>0.27811125661385661</v>
      </c>
      <c r="L46" s="174">
        <f t="shared" si="4"/>
        <v>0.7380760974158348</v>
      </c>
      <c r="M46">
        <f t="shared" si="5"/>
        <v>166.6892686013922</v>
      </c>
      <c r="N46">
        <f t="shared" si="1"/>
        <v>0.65405110623791674</v>
      </c>
      <c r="O46">
        <v>39</v>
      </c>
      <c r="P46" t="e">
        <f t="shared" si="2"/>
        <v>#VALUE!</v>
      </c>
    </row>
    <row r="47" spans="1:16" x14ac:dyDescent="0.25">
      <c r="A47" s="174" t="s">
        <v>163</v>
      </c>
      <c r="B47" s="174">
        <v>22566</v>
      </c>
      <c r="C47" s="174">
        <v>365</v>
      </c>
      <c r="D47" s="174">
        <v>653</v>
      </c>
      <c r="E47" s="174">
        <v>717</v>
      </c>
      <c r="F47" s="174">
        <v>168.65</v>
      </c>
      <c r="G47" s="174">
        <v>1649</v>
      </c>
      <c r="H47" s="174">
        <v>52.15</v>
      </c>
      <c r="I47" s="174">
        <v>45.62444</v>
      </c>
      <c r="J47" s="3">
        <f t="shared" si="0"/>
        <v>-177.99023596419852</v>
      </c>
      <c r="K47" s="95">
        <f t="shared" si="3"/>
        <v>0.27659735521425483</v>
      </c>
      <c r="L47" s="174">
        <f t="shared" si="4"/>
        <v>0.73767431860767285</v>
      </c>
      <c r="M47">
        <f t="shared" si="5"/>
        <v>177.99023596419852</v>
      </c>
      <c r="N47">
        <f t="shared" si="1"/>
        <v>0.6525372048383149</v>
      </c>
      <c r="O47">
        <v>40</v>
      </c>
      <c r="P47" t="e">
        <f t="shared" si="2"/>
        <v>#VALUE!</v>
      </c>
    </row>
    <row r="48" spans="1:16" x14ac:dyDescent="0.25">
      <c r="A48" s="174" t="s">
        <v>163</v>
      </c>
      <c r="B48" s="174">
        <v>23134</v>
      </c>
      <c r="C48" s="174">
        <v>367</v>
      </c>
      <c r="D48" s="174">
        <v>654</v>
      </c>
      <c r="E48" s="174">
        <v>716</v>
      </c>
      <c r="F48" s="174">
        <v>168.44</v>
      </c>
      <c r="G48" s="174">
        <v>1628</v>
      </c>
      <c r="H48" s="174">
        <v>52.136360000000003</v>
      </c>
      <c r="I48" s="174">
        <v>45.615499999999997</v>
      </c>
      <c r="J48" s="3">
        <f t="shared" si="0"/>
        <v>-189.85625169514503</v>
      </c>
      <c r="K48" s="95">
        <f t="shared" si="3"/>
        <v>0.27500775874467287</v>
      </c>
      <c r="L48" s="174">
        <f t="shared" si="4"/>
        <v>0.73714401698003196</v>
      </c>
      <c r="M48">
        <f t="shared" si="5"/>
        <v>189.85625169514503</v>
      </c>
      <c r="N48">
        <f t="shared" si="1"/>
        <v>0.650947608368733</v>
      </c>
      <c r="O48">
        <v>41</v>
      </c>
      <c r="P48" t="e">
        <f t="shared" si="2"/>
        <v>#VALUE!</v>
      </c>
    </row>
    <row r="49" spans="1:16" x14ac:dyDescent="0.25">
      <c r="A49" s="174" t="s">
        <v>163</v>
      </c>
      <c r="B49" s="174">
        <v>23703</v>
      </c>
      <c r="C49" s="174">
        <v>357</v>
      </c>
      <c r="D49" s="174">
        <v>669</v>
      </c>
      <c r="E49" s="174">
        <v>714</v>
      </c>
      <c r="F49" s="174">
        <v>168.24</v>
      </c>
      <c r="G49" s="174">
        <v>1603</v>
      </c>
      <c r="H49" s="174">
        <v>52.113639999999997</v>
      </c>
      <c r="I49" s="174">
        <v>45.597610000000003</v>
      </c>
      <c r="J49" s="3">
        <f t="shared" si="0"/>
        <v>-203.9824608986529</v>
      </c>
      <c r="K49" s="95">
        <f t="shared" si="3"/>
        <v>0.27349385734507109</v>
      </c>
      <c r="L49" s="174">
        <f t="shared" si="4"/>
        <v>0.73621284172623525</v>
      </c>
      <c r="M49">
        <f t="shared" si="5"/>
        <v>203.9824608986529</v>
      </c>
      <c r="N49">
        <f t="shared" si="1"/>
        <v>0.64943370696913116</v>
      </c>
      <c r="O49">
        <v>42</v>
      </c>
      <c r="P49" t="e">
        <f t="shared" si="2"/>
        <v>#VALUE!</v>
      </c>
    </row>
    <row r="50" spans="1:16" x14ac:dyDescent="0.25">
      <c r="A50" s="174" t="s">
        <v>163</v>
      </c>
      <c r="B50" s="174">
        <v>24272</v>
      </c>
      <c r="C50" s="174">
        <v>372</v>
      </c>
      <c r="D50" s="174">
        <v>657</v>
      </c>
      <c r="E50" s="174">
        <v>713</v>
      </c>
      <c r="F50" s="174">
        <v>168.03</v>
      </c>
      <c r="G50" s="174">
        <v>1577</v>
      </c>
      <c r="H50" s="174">
        <v>52.1</v>
      </c>
      <c r="I50" s="174">
        <v>45.58867</v>
      </c>
      <c r="J50" s="3">
        <f t="shared" si="0"/>
        <v>-218.67371847030097</v>
      </c>
      <c r="K50" s="95">
        <f t="shared" si="3"/>
        <v>0.27190426087548908</v>
      </c>
      <c r="L50" s="174">
        <f t="shared" si="4"/>
        <v>0.73568323731489438</v>
      </c>
      <c r="M50">
        <f t="shared" si="5"/>
        <v>218.67371847030097</v>
      </c>
      <c r="N50">
        <f t="shared" si="1"/>
        <v>0.64784411049954915</v>
      </c>
      <c r="O50">
        <v>43</v>
      </c>
      <c r="P50" t="e">
        <f t="shared" si="2"/>
        <v>#VALUE!</v>
      </c>
    </row>
    <row r="51" spans="1:16" x14ac:dyDescent="0.25">
      <c r="A51" s="174" t="s">
        <v>163</v>
      </c>
      <c r="B51" s="174">
        <v>24841</v>
      </c>
      <c r="C51" s="174">
        <v>375</v>
      </c>
      <c r="D51" s="174">
        <v>656</v>
      </c>
      <c r="E51" s="174">
        <v>712</v>
      </c>
      <c r="F51" s="174">
        <v>167.82</v>
      </c>
      <c r="G51" s="174">
        <v>1548</v>
      </c>
      <c r="H51" s="174">
        <v>52.090910000000001</v>
      </c>
      <c r="I51" s="174">
        <v>45.579729999999998</v>
      </c>
      <c r="J51" s="3">
        <f t="shared" si="0"/>
        <v>-235.06012114637008</v>
      </c>
      <c r="K51" s="95">
        <f t="shared" si="3"/>
        <v>0.27031466440590712</v>
      </c>
      <c r="L51" s="174">
        <f t="shared" si="4"/>
        <v>0.73528232906634172</v>
      </c>
      <c r="M51">
        <f t="shared" si="5"/>
        <v>235.06012114637008</v>
      </c>
      <c r="N51">
        <f t="shared" si="1"/>
        <v>0.64625451402996725</v>
      </c>
      <c r="O51">
        <v>44</v>
      </c>
      <c r="P51" t="e">
        <f t="shared" si="2"/>
        <v>#VALUE!</v>
      </c>
    </row>
    <row r="52" spans="1:16" x14ac:dyDescent="0.25">
      <c r="A52" s="174" t="s">
        <v>163</v>
      </c>
      <c r="B52" s="174">
        <v>25409</v>
      </c>
      <c r="C52" s="174">
        <v>384</v>
      </c>
      <c r="D52" s="174">
        <v>651</v>
      </c>
      <c r="E52" s="174">
        <v>711</v>
      </c>
      <c r="F52" s="174">
        <v>167.61</v>
      </c>
      <c r="G52" s="174">
        <v>1520</v>
      </c>
      <c r="H52" s="174">
        <v>52.07273</v>
      </c>
      <c r="I52" s="174">
        <v>45.570790000000002</v>
      </c>
      <c r="J52" s="3">
        <f t="shared" si="0"/>
        <v>-250.88147545429888</v>
      </c>
      <c r="K52" s="95">
        <f t="shared" si="3"/>
        <v>0.26872506793632533</v>
      </c>
      <c r="L52" s="174">
        <f t="shared" si="4"/>
        <v>0.73462506637627023</v>
      </c>
      <c r="M52">
        <f t="shared" si="5"/>
        <v>250.88147545429888</v>
      </c>
      <c r="N52">
        <f t="shared" si="1"/>
        <v>0.64466491756038546</v>
      </c>
      <c r="O52">
        <v>45</v>
      </c>
      <c r="P52" t="e">
        <f t="shared" si="2"/>
        <v>#VALUE!</v>
      </c>
    </row>
    <row r="53" spans="1:16" x14ac:dyDescent="0.25">
      <c r="A53" s="174" t="s">
        <v>163</v>
      </c>
      <c r="B53" s="174">
        <v>25976</v>
      </c>
      <c r="C53" s="174">
        <v>404</v>
      </c>
      <c r="D53" s="174">
        <v>635</v>
      </c>
      <c r="E53" s="174">
        <v>709</v>
      </c>
      <c r="F53" s="174">
        <v>167.41</v>
      </c>
      <c r="G53" s="174">
        <v>1487</v>
      </c>
      <c r="H53" s="174">
        <v>52.054549999999999</v>
      </c>
      <c r="I53" s="174">
        <v>45.552909999999997</v>
      </c>
      <c r="J53" s="3">
        <f t="shared" si="0"/>
        <v>-269.52807160292912</v>
      </c>
      <c r="K53" s="95">
        <f t="shared" si="3"/>
        <v>0.26721116653672333</v>
      </c>
      <c r="L53" s="174">
        <f t="shared" si="4"/>
        <v>0.73382416715217491</v>
      </c>
      <c r="M53">
        <f t="shared" si="5"/>
        <v>269.52807160292912</v>
      </c>
      <c r="N53">
        <f t="shared" si="1"/>
        <v>0.64315101616078341</v>
      </c>
      <c r="O53">
        <v>46</v>
      </c>
      <c r="P53" t="e">
        <f t="shared" si="2"/>
        <v>#VALUE!</v>
      </c>
    </row>
    <row r="54" spans="1:16" x14ac:dyDescent="0.25">
      <c r="A54" s="174" t="s">
        <v>163</v>
      </c>
      <c r="B54" s="174">
        <v>26542</v>
      </c>
      <c r="C54" s="174">
        <v>381</v>
      </c>
      <c r="D54" s="174">
        <v>660</v>
      </c>
      <c r="E54" s="174">
        <v>709</v>
      </c>
      <c r="F54" s="174">
        <v>167.2</v>
      </c>
      <c r="G54" s="174">
        <v>1452</v>
      </c>
      <c r="H54" s="174">
        <v>52.045459999999999</v>
      </c>
      <c r="I54" s="174">
        <v>45.552909999999997</v>
      </c>
      <c r="J54" s="3">
        <f t="shared" si="0"/>
        <v>-289.30476448784009</v>
      </c>
      <c r="K54" s="95">
        <f t="shared" si="3"/>
        <v>0.26562157006714138</v>
      </c>
      <c r="L54" s="174">
        <f t="shared" si="4"/>
        <v>0.73356790216606393</v>
      </c>
      <c r="M54">
        <f t="shared" si="5"/>
        <v>289.30476448784009</v>
      </c>
      <c r="N54">
        <f t="shared" si="1"/>
        <v>0.64156141969120151</v>
      </c>
      <c r="O54">
        <v>47</v>
      </c>
      <c r="P54" t="e">
        <f t="shared" si="2"/>
        <v>#VALUE!</v>
      </c>
    </row>
    <row r="55" spans="1:16" x14ac:dyDescent="0.25">
      <c r="A55" s="174" t="s">
        <v>163</v>
      </c>
      <c r="B55" s="174">
        <v>27107</v>
      </c>
      <c r="C55" s="174">
        <v>370</v>
      </c>
      <c r="D55" s="174">
        <v>675</v>
      </c>
      <c r="E55" s="174">
        <v>706</v>
      </c>
      <c r="F55" s="174">
        <v>166.99</v>
      </c>
      <c r="G55" s="174">
        <v>1415</v>
      </c>
      <c r="H55" s="174">
        <v>52.027270000000001</v>
      </c>
      <c r="I55" s="174">
        <v>45.52608</v>
      </c>
      <c r="J55" s="3">
        <f t="shared" si="0"/>
        <v>-310.21155410903168</v>
      </c>
      <c r="K55" s="95">
        <f t="shared" si="3"/>
        <v>0.26403197359755959</v>
      </c>
      <c r="L55" s="174">
        <f t="shared" si="4"/>
        <v>0.73262346581730198</v>
      </c>
      <c r="M55">
        <f t="shared" si="5"/>
        <v>310.21155410903168</v>
      </c>
      <c r="N55">
        <f t="shared" si="1"/>
        <v>0.63997182322161972</v>
      </c>
      <c r="O55">
        <v>48</v>
      </c>
      <c r="P55" t="e">
        <f t="shared" si="2"/>
        <v>#VALUE!</v>
      </c>
    </row>
    <row r="56" spans="1:16" x14ac:dyDescent="0.25">
      <c r="A56" s="174" t="s">
        <v>163</v>
      </c>
      <c r="B56" s="174">
        <v>27671</v>
      </c>
      <c r="C56" s="174">
        <v>400</v>
      </c>
      <c r="D56" s="174">
        <v>648</v>
      </c>
      <c r="E56" s="174">
        <v>706</v>
      </c>
      <c r="F56" s="174">
        <v>166.78</v>
      </c>
      <c r="G56" s="174">
        <v>1375</v>
      </c>
      <c r="H56" s="174">
        <v>52.013640000000002</v>
      </c>
      <c r="I56" s="174">
        <v>45.535020000000003</v>
      </c>
      <c r="J56" s="3">
        <f t="shared" si="0"/>
        <v>-332.8134888346442</v>
      </c>
      <c r="K56" s="95">
        <f t="shared" si="3"/>
        <v>0.26244237712797758</v>
      </c>
      <c r="L56" s="174">
        <f t="shared" si="4"/>
        <v>0.73238344424552837</v>
      </c>
      <c r="M56">
        <f t="shared" si="5"/>
        <v>332.8134888346442</v>
      </c>
      <c r="N56">
        <f t="shared" si="1"/>
        <v>0.63838222675203771</v>
      </c>
      <c r="O56">
        <v>49</v>
      </c>
      <c r="P56" t="e">
        <f t="shared" si="2"/>
        <v>#VALUE!</v>
      </c>
    </row>
    <row r="57" spans="1:16" x14ac:dyDescent="0.25">
      <c r="A57" s="174" t="s">
        <v>163</v>
      </c>
      <c r="B57" s="174">
        <v>28235</v>
      </c>
      <c r="C57" s="174">
        <v>402</v>
      </c>
      <c r="D57" s="174">
        <v>648</v>
      </c>
      <c r="E57" s="174">
        <v>705</v>
      </c>
      <c r="F57" s="174">
        <v>166.57</v>
      </c>
      <c r="G57" s="174">
        <v>1332</v>
      </c>
      <c r="H57" s="174">
        <v>52.004550000000002</v>
      </c>
      <c r="I57" s="174">
        <v>45.517139999999998</v>
      </c>
      <c r="J57" s="3">
        <f t="shared" si="0"/>
        <v>-357.11056866467766</v>
      </c>
      <c r="K57" s="95">
        <f t="shared" si="3"/>
        <v>0.26085278065839557</v>
      </c>
      <c r="L57" s="174">
        <f t="shared" si="4"/>
        <v>0.7318400005424609</v>
      </c>
      <c r="M57">
        <f t="shared" si="5"/>
        <v>357.11056866467766</v>
      </c>
      <c r="N57">
        <f t="shared" si="1"/>
        <v>0.6367926302824557</v>
      </c>
      <c r="O57">
        <v>50</v>
      </c>
      <c r="P57" t="e">
        <f t="shared" si="2"/>
        <v>#VALUE!</v>
      </c>
    </row>
    <row r="58" spans="1:16" x14ac:dyDescent="0.25">
      <c r="A58" s="174" t="s">
        <v>163</v>
      </c>
      <c r="B58" s="174">
        <v>28799</v>
      </c>
      <c r="C58" s="174">
        <v>379</v>
      </c>
      <c r="D58" s="174">
        <v>675</v>
      </c>
      <c r="E58" s="174">
        <v>704</v>
      </c>
      <c r="F58" s="174">
        <v>166.36</v>
      </c>
      <c r="G58" s="174">
        <v>1286</v>
      </c>
      <c r="H58" s="174">
        <v>51.986359999999998</v>
      </c>
      <c r="I58" s="174">
        <v>45.508200000000002</v>
      </c>
      <c r="J58" s="3">
        <f t="shared" si="0"/>
        <v>-383.10279359913204</v>
      </c>
      <c r="K58" s="95">
        <f t="shared" si="3"/>
        <v>0.25926318418881378</v>
      </c>
      <c r="L58" s="174">
        <f t="shared" si="4"/>
        <v>0.73118448853912521</v>
      </c>
      <c r="M58">
        <f t="shared" si="5"/>
        <v>383.10279359913204</v>
      </c>
      <c r="N58">
        <f t="shared" si="1"/>
        <v>0.63520303381287391</v>
      </c>
      <c r="O58">
        <v>51</v>
      </c>
      <c r="P58" t="e">
        <f t="shared" si="2"/>
        <v>#VALUE!</v>
      </c>
    </row>
    <row r="59" spans="1:16" x14ac:dyDescent="0.25">
      <c r="A59" s="174" t="s">
        <v>163</v>
      </c>
      <c r="B59" s="174">
        <v>29364</v>
      </c>
      <c r="C59" s="174">
        <v>403</v>
      </c>
      <c r="D59" s="174">
        <v>654</v>
      </c>
      <c r="E59" s="174">
        <v>702</v>
      </c>
      <c r="F59" s="174">
        <v>166.16</v>
      </c>
      <c r="G59" s="174">
        <v>1238</v>
      </c>
      <c r="H59" s="174">
        <v>51.972729999999999</v>
      </c>
      <c r="I59" s="174">
        <v>45.490310000000001</v>
      </c>
      <c r="J59" s="3">
        <f t="shared" si="0"/>
        <v>-410.22511526986705</v>
      </c>
      <c r="K59" s="95">
        <f t="shared" si="3"/>
        <v>0.25774928278921183</v>
      </c>
      <c r="L59" s="174">
        <f t="shared" si="4"/>
        <v>0.73051383923122515</v>
      </c>
      <c r="M59">
        <f t="shared" si="5"/>
        <v>410.22511526986705</v>
      </c>
      <c r="N59">
        <f t="shared" si="1"/>
        <v>0.63368913241327196</v>
      </c>
      <c r="O59">
        <v>52</v>
      </c>
      <c r="P59" t="e">
        <f t="shared" si="2"/>
        <v>#VALUE!</v>
      </c>
    </row>
    <row r="60" spans="1:16" x14ac:dyDescent="0.25">
      <c r="A60" s="174" t="s">
        <v>163</v>
      </c>
      <c r="B60" s="174">
        <v>29931</v>
      </c>
      <c r="C60" s="174">
        <v>394</v>
      </c>
      <c r="D60" s="174">
        <v>666</v>
      </c>
      <c r="E60" s="174">
        <v>701</v>
      </c>
      <c r="F60" s="174">
        <v>165.95</v>
      </c>
      <c r="G60" s="174">
        <v>1186</v>
      </c>
      <c r="H60" s="174">
        <v>51.959090000000003</v>
      </c>
      <c r="I60" s="174">
        <v>45.481369999999998</v>
      </c>
      <c r="J60" s="3">
        <f t="shared" si="0"/>
        <v>-439.60763041316329</v>
      </c>
      <c r="K60" s="95">
        <f t="shared" si="3"/>
        <v>0.25615968631962982</v>
      </c>
      <c r="L60" s="174">
        <f t="shared" si="4"/>
        <v>0.72998696050706724</v>
      </c>
      <c r="M60">
        <f t="shared" si="5"/>
        <v>439.60763041316329</v>
      </c>
      <c r="N60">
        <f t="shared" si="1"/>
        <v>0.63209953594368995</v>
      </c>
      <c r="O60">
        <v>53</v>
      </c>
      <c r="P60" t="e">
        <f t="shared" si="2"/>
        <v>#VALUE!</v>
      </c>
    </row>
    <row r="61" spans="1:16" x14ac:dyDescent="0.25">
      <c r="A61" s="174" t="s">
        <v>163</v>
      </c>
      <c r="B61" s="174">
        <v>30499</v>
      </c>
      <c r="C61" s="174">
        <v>406</v>
      </c>
      <c r="D61" s="174">
        <v>658</v>
      </c>
      <c r="E61" s="174">
        <v>700</v>
      </c>
      <c r="F61" s="174">
        <v>165.73</v>
      </c>
      <c r="G61" s="174">
        <v>1129</v>
      </c>
      <c r="H61" s="174">
        <v>51.940910000000002</v>
      </c>
      <c r="I61" s="174">
        <v>45.472430000000003</v>
      </c>
      <c r="J61" s="3">
        <f t="shared" si="0"/>
        <v>-471.81538739716109</v>
      </c>
      <c r="K61" s="95">
        <f t="shared" si="3"/>
        <v>0.2544943947800678</v>
      </c>
      <c r="L61" s="174">
        <f t="shared" si="4"/>
        <v>0.72933282988079517</v>
      </c>
      <c r="M61">
        <f t="shared" si="5"/>
        <v>471.81538739716109</v>
      </c>
      <c r="N61">
        <f t="shared" si="1"/>
        <v>0.63043424440412799</v>
      </c>
      <c r="O61">
        <v>54</v>
      </c>
      <c r="P61" t="e">
        <f t="shared" si="2"/>
        <v>#VALUE!</v>
      </c>
    </row>
    <row r="62" spans="1:16" x14ac:dyDescent="0.25">
      <c r="A62" s="174" t="s">
        <v>163</v>
      </c>
      <c r="B62" s="174">
        <v>31068</v>
      </c>
      <c r="C62" s="174">
        <v>419</v>
      </c>
      <c r="D62" s="174">
        <v>647</v>
      </c>
      <c r="E62" s="174">
        <v>699</v>
      </c>
      <c r="F62" s="174">
        <v>165.52</v>
      </c>
      <c r="G62" s="174">
        <v>1070</v>
      </c>
      <c r="H62" s="174">
        <v>51.931820000000002</v>
      </c>
      <c r="I62" s="174">
        <v>45.46349</v>
      </c>
      <c r="J62" s="3">
        <f t="shared" si="0"/>
        <v>-505.15324111743962</v>
      </c>
      <c r="K62" s="95">
        <f t="shared" si="3"/>
        <v>0.25290479831048601</v>
      </c>
      <c r="L62" s="174">
        <f t="shared" si="4"/>
        <v>0.72893423757880627</v>
      </c>
      <c r="M62">
        <f t="shared" si="5"/>
        <v>505.15324111743962</v>
      </c>
      <c r="N62">
        <f t="shared" si="1"/>
        <v>0.6288446479345462</v>
      </c>
      <c r="O62">
        <v>55</v>
      </c>
      <c r="P62" t="e">
        <f t="shared" si="2"/>
        <v>#VALUE!</v>
      </c>
    </row>
    <row r="63" spans="1:16" x14ac:dyDescent="0.25">
      <c r="A63" s="174" t="s">
        <v>163</v>
      </c>
      <c r="B63" s="174">
        <v>31637</v>
      </c>
      <c r="C63" s="174">
        <v>398</v>
      </c>
      <c r="D63" s="174">
        <v>671</v>
      </c>
      <c r="E63" s="174">
        <v>697</v>
      </c>
      <c r="F63" s="174">
        <v>165.31</v>
      </c>
      <c r="G63" s="174">
        <v>1007</v>
      </c>
      <c r="H63" s="174">
        <v>51.91818</v>
      </c>
      <c r="I63" s="174">
        <v>45.445599999999999</v>
      </c>
      <c r="J63" s="3">
        <f t="shared" si="0"/>
        <v>-540.75128831027928</v>
      </c>
      <c r="K63" s="95">
        <f t="shared" si="3"/>
        <v>0.25131520184090406</v>
      </c>
      <c r="L63" s="174">
        <f t="shared" si="4"/>
        <v>0.72826468885675988</v>
      </c>
      <c r="M63">
        <f t="shared" si="5"/>
        <v>540.75128831027928</v>
      </c>
      <c r="N63">
        <f t="shared" si="1"/>
        <v>0.62725505146496419</v>
      </c>
      <c r="O63">
        <v>56</v>
      </c>
      <c r="P63" t="e">
        <f t="shared" si="2"/>
        <v>#VALUE!</v>
      </c>
    </row>
    <row r="64" spans="1:16" x14ac:dyDescent="0.25">
      <c r="A64" s="174" t="s">
        <v>163</v>
      </c>
      <c r="B64" s="174">
        <v>32206</v>
      </c>
      <c r="C64" s="174">
        <v>393</v>
      </c>
      <c r="D64" s="174">
        <v>678</v>
      </c>
      <c r="E64" s="174">
        <v>695</v>
      </c>
      <c r="F64" s="174">
        <v>165.1</v>
      </c>
      <c r="G64" s="174">
        <v>943</v>
      </c>
      <c r="H64" s="174">
        <v>51.909089999999999</v>
      </c>
      <c r="I64" s="174">
        <v>45.427720000000001</v>
      </c>
      <c r="J64" s="3">
        <f t="shared" si="0"/>
        <v>-576.91438387125936</v>
      </c>
      <c r="K64" s="95">
        <f t="shared" si="3"/>
        <v>0.24972560537132205</v>
      </c>
      <c r="L64" s="174">
        <f t="shared" si="4"/>
        <v>0.72772327112412727</v>
      </c>
      <c r="M64">
        <f t="shared" si="5"/>
        <v>576.91438387125936</v>
      </c>
      <c r="N64">
        <f t="shared" si="1"/>
        <v>0.62566545499538218</v>
      </c>
      <c r="O64">
        <v>57</v>
      </c>
      <c r="P64" t="e">
        <f t="shared" si="2"/>
        <v>#VALUE!</v>
      </c>
    </row>
    <row r="65" spans="1:16" x14ac:dyDescent="0.25">
      <c r="A65" s="174" t="s">
        <v>163</v>
      </c>
      <c r="B65" s="174">
        <v>32773</v>
      </c>
      <c r="C65" s="174">
        <v>417</v>
      </c>
      <c r="D65" s="174">
        <v>657</v>
      </c>
      <c r="E65" s="174">
        <v>695</v>
      </c>
      <c r="F65" s="174">
        <v>164.89</v>
      </c>
      <c r="G65" s="174">
        <v>877</v>
      </c>
      <c r="H65" s="174">
        <v>51.895449999999997</v>
      </c>
      <c r="I65" s="174">
        <v>45.427720000000001</v>
      </c>
      <c r="J65" s="3">
        <f t="shared" si="0"/>
        <v>-614.20757616851995</v>
      </c>
      <c r="K65" s="95">
        <f t="shared" si="3"/>
        <v>0.24813600890174003</v>
      </c>
      <c r="L65" s="174">
        <f t="shared" si="4"/>
        <v>0.72734087793303048</v>
      </c>
      <c r="M65">
        <f t="shared" si="5"/>
        <v>614.20757616851995</v>
      </c>
      <c r="N65">
        <f t="shared" si="1"/>
        <v>0.62407585852580016</v>
      </c>
      <c r="O65">
        <v>58</v>
      </c>
      <c r="P65" t="e">
        <f t="shared" si="2"/>
        <v>#VALUE!</v>
      </c>
    </row>
    <row r="66" spans="1:16" x14ac:dyDescent="0.25">
      <c r="A66" s="174" t="s">
        <v>163</v>
      </c>
      <c r="B66" s="174">
        <v>33340</v>
      </c>
      <c r="C66" s="174">
        <v>411</v>
      </c>
      <c r="D66" s="174">
        <v>665</v>
      </c>
      <c r="E66" s="174">
        <v>693</v>
      </c>
      <c r="F66" s="174">
        <v>164.68</v>
      </c>
      <c r="G66" s="174">
        <v>804</v>
      </c>
      <c r="H66" s="174">
        <v>51.886360000000003</v>
      </c>
      <c r="I66" s="174">
        <v>45.409840000000003</v>
      </c>
      <c r="J66" s="3">
        <f t="shared" si="0"/>
        <v>-655.45610704276282</v>
      </c>
      <c r="K66" s="95">
        <f t="shared" si="3"/>
        <v>0.24654641243215827</v>
      </c>
      <c r="L66" s="174">
        <f t="shared" si="4"/>
        <v>0.72679992291205486</v>
      </c>
      <c r="M66">
        <f t="shared" si="5"/>
        <v>655.45610704276282</v>
      </c>
      <c r="N66">
        <f t="shared" si="1"/>
        <v>0.62248626205621838</v>
      </c>
      <c r="O66">
        <v>59</v>
      </c>
      <c r="P66" t="e">
        <f t="shared" si="2"/>
        <v>#VALUE!</v>
      </c>
    </row>
    <row r="67" spans="1:16" x14ac:dyDescent="0.25">
      <c r="A67" s="174" t="s">
        <v>163</v>
      </c>
      <c r="B67" s="174">
        <v>33905</v>
      </c>
      <c r="C67" s="174">
        <v>420</v>
      </c>
      <c r="D67" s="174">
        <v>660</v>
      </c>
      <c r="E67" s="174">
        <v>691</v>
      </c>
      <c r="F67" s="174">
        <v>164.47</v>
      </c>
      <c r="G67" s="174">
        <v>731</v>
      </c>
      <c r="H67" s="174">
        <v>51.868180000000002</v>
      </c>
      <c r="I67" s="174">
        <v>45.391950000000001</v>
      </c>
      <c r="J67" s="3">
        <f t="shared" si="0"/>
        <v>-696.70463791700558</v>
      </c>
      <c r="K67" s="95">
        <f t="shared" si="3"/>
        <v>0.24495681596257626</v>
      </c>
      <c r="L67" s="174">
        <f t="shared" si="4"/>
        <v>0.72600456331065366</v>
      </c>
      <c r="M67">
        <f t="shared" si="5"/>
        <v>696.70463791700558</v>
      </c>
      <c r="N67">
        <f t="shared" si="1"/>
        <v>0.62089666558663636</v>
      </c>
      <c r="O67">
        <v>60</v>
      </c>
      <c r="P67" t="e">
        <f t="shared" si="2"/>
        <v>#VALUE!</v>
      </c>
    </row>
    <row r="68" spans="1:16" x14ac:dyDescent="0.25">
      <c r="A68" s="174" t="s">
        <v>163</v>
      </c>
      <c r="B68" s="174">
        <v>34470</v>
      </c>
      <c r="C68" s="174">
        <v>408</v>
      </c>
      <c r="D68" s="174">
        <v>675</v>
      </c>
      <c r="E68" s="174">
        <v>691</v>
      </c>
      <c r="F68" s="174">
        <v>164.26</v>
      </c>
      <c r="G68" s="174">
        <v>738</v>
      </c>
      <c r="H68" s="174">
        <v>51.854550000000003</v>
      </c>
      <c r="I68" s="174">
        <v>45.391950000000001</v>
      </c>
      <c r="J68" s="3">
        <f t="shared" si="0"/>
        <v>-692.74929934002353</v>
      </c>
      <c r="K68" s="95">
        <f t="shared" si="3"/>
        <v>0.24336721949299428</v>
      </c>
      <c r="L68" s="174">
        <f t="shared" si="4"/>
        <v>0.72562305225596946</v>
      </c>
      <c r="M68">
        <f t="shared" si="5"/>
        <v>692.74929934002353</v>
      </c>
      <c r="N68">
        <f t="shared" si="1"/>
        <v>0.61930706911705435</v>
      </c>
      <c r="O68">
        <v>61</v>
      </c>
      <c r="P68" t="e">
        <f t="shared" si="2"/>
        <v>#VALUE!</v>
      </c>
    </row>
    <row r="69" spans="1:16" x14ac:dyDescent="0.25">
      <c r="A69" s="174" t="s">
        <v>163</v>
      </c>
      <c r="B69" s="174">
        <v>35035</v>
      </c>
      <c r="C69" s="174">
        <v>405</v>
      </c>
      <c r="D69" s="174">
        <v>681</v>
      </c>
      <c r="E69" s="174">
        <v>689</v>
      </c>
      <c r="F69" s="174">
        <v>164.05</v>
      </c>
      <c r="G69" s="174">
        <v>581</v>
      </c>
      <c r="H69" s="174">
        <v>51.840910000000001</v>
      </c>
      <c r="I69" s="174">
        <v>45.374070000000003</v>
      </c>
      <c r="J69" s="3">
        <f t="shared" si="0"/>
        <v>-781.46189313805257</v>
      </c>
      <c r="K69" s="95">
        <f t="shared" si="3"/>
        <v>0.24177762302341249</v>
      </c>
      <c r="L69" s="174">
        <f t="shared" si="4"/>
        <v>0.72495568732932947</v>
      </c>
      <c r="M69">
        <f t="shared" si="5"/>
        <v>781.46189313805257</v>
      </c>
      <c r="N69">
        <f t="shared" si="1"/>
        <v>0.61771747264747257</v>
      </c>
      <c r="O69">
        <v>62</v>
      </c>
      <c r="P69" t="e">
        <f t="shared" si="2"/>
        <v>#VALUE!</v>
      </c>
    </row>
    <row r="70" spans="1:16" x14ac:dyDescent="0.25">
      <c r="A70" s="174" t="s">
        <v>163</v>
      </c>
      <c r="B70" s="174">
        <v>35599</v>
      </c>
      <c r="C70" s="174">
        <v>423</v>
      </c>
      <c r="D70" s="174">
        <v>666</v>
      </c>
      <c r="E70" s="174">
        <v>689</v>
      </c>
      <c r="F70" s="174">
        <v>163.84</v>
      </c>
      <c r="G70" s="174">
        <v>502</v>
      </c>
      <c r="H70" s="174">
        <v>51.827269999999999</v>
      </c>
      <c r="I70" s="174">
        <v>45.374070000000003</v>
      </c>
      <c r="J70" s="3">
        <f t="shared" si="0"/>
        <v>-826.1007142211372</v>
      </c>
      <c r="K70" s="95">
        <f t="shared" si="3"/>
        <v>0.24018802655383048</v>
      </c>
      <c r="L70" s="174">
        <f t="shared" si="4"/>
        <v>0.72457424747057253</v>
      </c>
      <c r="M70">
        <f t="shared" si="5"/>
        <v>826.1007142211372</v>
      </c>
      <c r="N70">
        <f t="shared" si="1"/>
        <v>0.61612787617789055</v>
      </c>
      <c r="O70">
        <v>63</v>
      </c>
      <c r="P70" t="e">
        <f t="shared" si="2"/>
        <v>#VALUE!</v>
      </c>
    </row>
    <row r="71" spans="1:16" x14ac:dyDescent="0.25">
      <c r="A71" s="174" t="s">
        <v>163</v>
      </c>
      <c r="B71" s="174">
        <v>36163</v>
      </c>
      <c r="C71" s="174">
        <v>426</v>
      </c>
      <c r="D71" s="174">
        <v>666</v>
      </c>
      <c r="E71" s="174">
        <v>688</v>
      </c>
      <c r="F71" s="174">
        <v>163.63</v>
      </c>
      <c r="G71" s="174">
        <v>436</v>
      </c>
      <c r="H71" s="174">
        <v>51.813639999999999</v>
      </c>
      <c r="I71" s="174">
        <v>45.365130000000001</v>
      </c>
      <c r="J71" s="3">
        <f t="shared" si="0"/>
        <v>-863.3939065183979</v>
      </c>
      <c r="K71" s="95">
        <f t="shared" si="3"/>
        <v>0.2385984300842485</v>
      </c>
      <c r="L71" s="174">
        <f t="shared" si="4"/>
        <v>0.72405050058667497</v>
      </c>
      <c r="M71">
        <f t="shared" si="5"/>
        <v>863.3939065183979</v>
      </c>
      <c r="N71">
        <f t="shared" si="1"/>
        <v>0.61453827970830865</v>
      </c>
      <c r="O71">
        <v>64</v>
      </c>
      <c r="P71" t="e">
        <f t="shared" si="2"/>
        <v>#VALUE!</v>
      </c>
    </row>
    <row r="72" spans="1:16" x14ac:dyDescent="0.25">
      <c r="A72" s="174" t="s">
        <v>163</v>
      </c>
      <c r="B72" s="174">
        <v>36728</v>
      </c>
      <c r="C72" s="174">
        <v>410</v>
      </c>
      <c r="D72" s="174">
        <v>685</v>
      </c>
      <c r="E72" s="174">
        <v>687</v>
      </c>
      <c r="F72" s="174">
        <v>163.41</v>
      </c>
      <c r="G72" s="174">
        <v>399</v>
      </c>
      <c r="H72" s="174">
        <v>51.795459999999999</v>
      </c>
      <c r="I72" s="174">
        <v>45.356189999999998</v>
      </c>
      <c r="J72" s="3">
        <f t="shared" ref="J72:J135" si="6">G72/I$6-I$5/I$6</f>
        <v>-884.30069613958949</v>
      </c>
      <c r="K72" s="95">
        <f t="shared" si="3"/>
        <v>0.23693313854468648</v>
      </c>
      <c r="L72" s="174">
        <f t="shared" si="4"/>
        <v>0.72339990356220507</v>
      </c>
      <c r="M72">
        <f t="shared" si="5"/>
        <v>884.30069613958949</v>
      </c>
      <c r="N72">
        <f t="shared" ref="N72:N135" si="7">IF(B72="","",K72+1/2.66)</f>
        <v>0.61287298816874658</v>
      </c>
      <c r="O72">
        <v>65</v>
      </c>
      <c r="P72" t="e">
        <f t="shared" ref="P72:P135" si="8">IF(B72="","",(F72-N$4)/N$4)</f>
        <v>#VALUE!</v>
      </c>
    </row>
    <row r="73" spans="1:16" x14ac:dyDescent="0.25">
      <c r="A73" s="174" t="s">
        <v>163</v>
      </c>
      <c r="B73" s="174">
        <v>37295</v>
      </c>
      <c r="C73" s="174">
        <v>406</v>
      </c>
      <c r="D73" s="174">
        <v>693</v>
      </c>
      <c r="E73" s="174">
        <v>685</v>
      </c>
      <c r="F73" s="174">
        <v>163.19999999999999</v>
      </c>
      <c r="G73" s="174">
        <v>423</v>
      </c>
      <c r="H73" s="174">
        <v>51.781820000000003</v>
      </c>
      <c r="I73" s="174">
        <v>45.329360000000001</v>
      </c>
      <c r="J73" s="3">
        <f t="shared" si="6"/>
        <v>-870.73953530422204</v>
      </c>
      <c r="K73" s="95">
        <f t="shared" ref="K73:K136" si="9">IF(B73="",0,(F73-K$2)/K$2)</f>
        <v>0.23534354207510447</v>
      </c>
      <c r="L73" s="174">
        <f t="shared" ref="L73:L136" si="10">IF(B73="","",H73*H73*I73/4*3.1416/K$2/1000)</f>
        <v>0.72259125372256205</v>
      </c>
      <c r="M73">
        <f t="shared" ref="M73:M136" si="11">IF(OR(J73="",-(J73-MAX(J$8:J$58))&lt;0),"",-(J73))</f>
        <v>870.73953530422204</v>
      </c>
      <c r="N73">
        <f t="shared" si="7"/>
        <v>0.61128339169916457</v>
      </c>
      <c r="O73">
        <v>66</v>
      </c>
      <c r="P73" t="e">
        <f t="shared" si="8"/>
        <v>#VALUE!</v>
      </c>
    </row>
    <row r="74" spans="1:16" x14ac:dyDescent="0.25">
      <c r="A74" s="174" t="s">
        <v>163</v>
      </c>
      <c r="B74" s="174">
        <v>37863</v>
      </c>
      <c r="C74" s="174">
        <v>420</v>
      </c>
      <c r="D74" s="174">
        <v>685</v>
      </c>
      <c r="E74" s="174">
        <v>684</v>
      </c>
      <c r="F74" s="174">
        <v>162.99</v>
      </c>
      <c r="G74" s="174">
        <v>1281</v>
      </c>
      <c r="H74" s="174">
        <v>51.754550000000002</v>
      </c>
      <c r="I74" s="174">
        <v>45.329360000000001</v>
      </c>
      <c r="J74" s="3">
        <f t="shared" si="6"/>
        <v>-385.92803543983359</v>
      </c>
      <c r="K74" s="95">
        <f t="shared" si="9"/>
        <v>0.23375394560552271</v>
      </c>
      <c r="L74" s="174">
        <f t="shared" si="10"/>
        <v>0.72183037375258186</v>
      </c>
      <c r="M74">
        <f t="shared" si="11"/>
        <v>385.92803543983359</v>
      </c>
      <c r="N74">
        <f t="shared" si="7"/>
        <v>0.60969379522958289</v>
      </c>
      <c r="O74">
        <v>67</v>
      </c>
      <c r="P74" t="e">
        <f t="shared" si="8"/>
        <v>#VALUE!</v>
      </c>
    </row>
    <row r="75" spans="1:16" x14ac:dyDescent="0.25">
      <c r="A75" s="174" t="s">
        <v>163</v>
      </c>
      <c r="B75" s="174">
        <v>38431</v>
      </c>
      <c r="C75" s="174">
        <v>424</v>
      </c>
      <c r="D75" s="174">
        <v>685</v>
      </c>
      <c r="E75" s="174">
        <v>683</v>
      </c>
      <c r="F75" s="174">
        <v>162.78</v>
      </c>
      <c r="G75" s="174">
        <v>1766</v>
      </c>
      <c r="H75" s="174">
        <v>51.736359999999998</v>
      </c>
      <c r="I75" s="174">
        <v>45.320419999999999</v>
      </c>
      <c r="J75" s="3">
        <f t="shared" si="6"/>
        <v>-111.87957689178188</v>
      </c>
      <c r="K75" s="95">
        <f t="shared" si="9"/>
        <v>0.2321643491359407</v>
      </c>
      <c r="L75" s="174">
        <f t="shared" si="10"/>
        <v>0.72118080264549744</v>
      </c>
      <c r="M75">
        <f t="shared" si="11"/>
        <v>111.87957689178188</v>
      </c>
      <c r="N75">
        <f t="shared" si="7"/>
        <v>0.60810419876000088</v>
      </c>
      <c r="O75">
        <v>68</v>
      </c>
      <c r="P75" t="e">
        <f t="shared" si="8"/>
        <v>#VALUE!</v>
      </c>
    </row>
    <row r="76" spans="1:16" x14ac:dyDescent="0.25">
      <c r="A76" s="174" t="s">
        <v>163</v>
      </c>
      <c r="B76" s="174">
        <v>39000</v>
      </c>
      <c r="C76" s="174">
        <v>423</v>
      </c>
      <c r="D76" s="174">
        <v>690</v>
      </c>
      <c r="E76" s="174">
        <v>682</v>
      </c>
      <c r="F76" s="174">
        <v>162.57</v>
      </c>
      <c r="G76" s="174">
        <v>1937</v>
      </c>
      <c r="H76" s="174">
        <v>51.718179999999997</v>
      </c>
      <c r="I76" s="174">
        <v>45.31147</v>
      </c>
      <c r="J76" s="3">
        <f t="shared" si="6"/>
        <v>-15.25630593978849</v>
      </c>
      <c r="K76" s="95">
        <f t="shared" si="9"/>
        <v>0.23057475266635871</v>
      </c>
      <c r="L76" s="174">
        <f t="shared" si="10"/>
        <v>0.72053172952837874</v>
      </c>
      <c r="M76">
        <f t="shared" si="11"/>
        <v>15.25630593978849</v>
      </c>
      <c r="N76">
        <f t="shared" si="7"/>
        <v>0.60651460229041887</v>
      </c>
      <c r="O76">
        <v>69</v>
      </c>
      <c r="P76" t="e">
        <f t="shared" si="8"/>
        <v>#VALUE!</v>
      </c>
    </row>
    <row r="77" spans="1:16" x14ac:dyDescent="0.25">
      <c r="A77" s="174" t="s">
        <v>163</v>
      </c>
      <c r="B77" s="174">
        <v>39569</v>
      </c>
      <c r="C77" s="174">
        <v>441</v>
      </c>
      <c r="D77" s="174">
        <v>678</v>
      </c>
      <c r="E77" s="174">
        <v>682</v>
      </c>
      <c r="F77" s="174">
        <v>162.36000000000001</v>
      </c>
      <c r="G77" s="174">
        <v>1963</v>
      </c>
      <c r="H77" s="174">
        <v>51.690910000000002</v>
      </c>
      <c r="I77" s="174">
        <v>45.31147</v>
      </c>
      <c r="J77" s="3">
        <f t="shared" si="6"/>
        <v>-0.56504836814019654</v>
      </c>
      <c r="K77" s="95">
        <f t="shared" si="9"/>
        <v>0.22898515619677692</v>
      </c>
      <c r="L77" s="174">
        <f t="shared" si="10"/>
        <v>0.71977208485329769</v>
      </c>
      <c r="M77" t="str">
        <f t="shared" si="11"/>
        <v/>
      </c>
      <c r="N77">
        <f t="shared" si="7"/>
        <v>0.60492500582083708</v>
      </c>
      <c r="O77">
        <v>70</v>
      </c>
      <c r="P77" t="e">
        <f t="shared" si="8"/>
        <v>#VALUE!</v>
      </c>
    </row>
    <row r="78" spans="1:16" x14ac:dyDescent="0.25">
      <c r="A78" s="174" t="s">
        <v>163</v>
      </c>
      <c r="B78" s="174">
        <v>40136</v>
      </c>
      <c r="C78" s="174">
        <v>417</v>
      </c>
      <c r="D78" s="174">
        <v>703</v>
      </c>
      <c r="E78" s="174">
        <v>680</v>
      </c>
      <c r="F78" s="174">
        <v>162.15</v>
      </c>
      <c r="G78" s="174">
        <v>1967</v>
      </c>
      <c r="H78" s="174">
        <v>51.686360000000001</v>
      </c>
      <c r="I78" s="174">
        <v>45.293590000000002</v>
      </c>
      <c r="J78" s="3">
        <f t="shared" si="6"/>
        <v>1.6951451044210444</v>
      </c>
      <c r="K78" s="95">
        <f t="shared" si="9"/>
        <v>0.22739555972719494</v>
      </c>
      <c r="L78" s="174">
        <f t="shared" si="10"/>
        <v>0.71936140356879896</v>
      </c>
      <c r="M78" t="str">
        <f t="shared" si="11"/>
        <v/>
      </c>
      <c r="N78">
        <f t="shared" si="7"/>
        <v>0.60333540935125507</v>
      </c>
      <c r="O78">
        <v>71</v>
      </c>
      <c r="P78" t="e">
        <f t="shared" si="8"/>
        <v>#VALUE!</v>
      </c>
    </row>
    <row r="79" spans="1:16" x14ac:dyDescent="0.25">
      <c r="A79" s="174" t="s">
        <v>163</v>
      </c>
      <c r="B79" s="174">
        <v>40702</v>
      </c>
      <c r="C79" s="174">
        <v>435</v>
      </c>
      <c r="D79" s="174">
        <v>690</v>
      </c>
      <c r="E79" s="174">
        <v>680</v>
      </c>
      <c r="F79" s="174">
        <v>161.94</v>
      </c>
      <c r="G79" s="174">
        <v>1969</v>
      </c>
      <c r="H79" s="174">
        <v>51.663640000000001</v>
      </c>
      <c r="I79" s="174">
        <v>45.293590000000002</v>
      </c>
      <c r="J79" s="3">
        <f t="shared" si="6"/>
        <v>2.8252418407016648</v>
      </c>
      <c r="K79" s="95">
        <f t="shared" si="9"/>
        <v>0.22580596325761293</v>
      </c>
      <c r="L79" s="174">
        <f t="shared" si="10"/>
        <v>0.71872911687222629</v>
      </c>
      <c r="M79" t="str">
        <f t="shared" si="11"/>
        <v/>
      </c>
      <c r="N79">
        <f t="shared" si="7"/>
        <v>0.60174581288167306</v>
      </c>
      <c r="O79">
        <v>72</v>
      </c>
      <c r="P79" t="e">
        <f t="shared" si="8"/>
        <v>#VALUE!</v>
      </c>
    </row>
    <row r="80" spans="1:16" x14ac:dyDescent="0.25">
      <c r="A80" s="174" t="s">
        <v>163</v>
      </c>
      <c r="B80" s="174">
        <v>41267</v>
      </c>
      <c r="C80" s="174">
        <v>438</v>
      </c>
      <c r="D80" s="174">
        <v>691</v>
      </c>
      <c r="E80" s="174">
        <v>679</v>
      </c>
      <c r="F80" s="174">
        <v>161.72</v>
      </c>
      <c r="G80" s="174">
        <v>1970</v>
      </c>
      <c r="H80" s="174">
        <v>51.645449999999997</v>
      </c>
      <c r="I80" s="174">
        <v>45.284649999999999</v>
      </c>
      <c r="J80" s="3">
        <f t="shared" si="6"/>
        <v>3.3902902088418614</v>
      </c>
      <c r="K80" s="95">
        <f t="shared" si="9"/>
        <v>0.22414067171805091</v>
      </c>
      <c r="L80" s="174">
        <f t="shared" si="10"/>
        <v>0.7180813361816839</v>
      </c>
      <c r="M80" t="str">
        <f t="shared" si="11"/>
        <v/>
      </c>
      <c r="N80">
        <f t="shared" si="7"/>
        <v>0.60008052134211098</v>
      </c>
      <c r="O80">
        <v>73</v>
      </c>
      <c r="P80" t="e">
        <f t="shared" si="8"/>
        <v>#VALUE!</v>
      </c>
    </row>
    <row r="81" spans="1:16" x14ac:dyDescent="0.25">
      <c r="A81" s="174" t="s">
        <v>163</v>
      </c>
      <c r="B81" s="174">
        <v>41832</v>
      </c>
      <c r="C81" s="174">
        <v>422</v>
      </c>
      <c r="D81" s="174">
        <v>711</v>
      </c>
      <c r="E81" s="174">
        <v>678</v>
      </c>
      <c r="F81" s="174">
        <v>161.52000000000001</v>
      </c>
      <c r="G81" s="174">
        <v>1971</v>
      </c>
      <c r="H81" s="174">
        <v>51.627270000000003</v>
      </c>
      <c r="I81" s="174">
        <v>45.275709999999997</v>
      </c>
      <c r="J81" s="3">
        <f t="shared" si="6"/>
        <v>3.9553385769822853</v>
      </c>
      <c r="K81" s="95">
        <f t="shared" si="9"/>
        <v>0.22262677031844916</v>
      </c>
      <c r="L81" s="174">
        <f t="shared" si="10"/>
        <v>0.71743421129696971</v>
      </c>
      <c r="M81" t="str">
        <f t="shared" si="11"/>
        <v/>
      </c>
      <c r="N81">
        <f t="shared" si="7"/>
        <v>0.59856661994250926</v>
      </c>
      <c r="O81">
        <v>74</v>
      </c>
      <c r="P81" t="e">
        <f t="shared" si="8"/>
        <v>#VALUE!</v>
      </c>
    </row>
    <row r="82" spans="1:16" x14ac:dyDescent="0.25">
      <c r="A82" s="174" t="s">
        <v>163</v>
      </c>
      <c r="B82" s="174">
        <v>42395</v>
      </c>
      <c r="C82" s="174">
        <v>429</v>
      </c>
      <c r="D82" s="174">
        <v>706</v>
      </c>
      <c r="E82" s="174">
        <v>678</v>
      </c>
      <c r="F82" s="174">
        <v>161.31</v>
      </c>
      <c r="G82" s="174">
        <v>1971</v>
      </c>
      <c r="H82" s="174">
        <v>51.618180000000002</v>
      </c>
      <c r="I82" s="174">
        <v>45.275709999999997</v>
      </c>
      <c r="J82" s="3">
        <f t="shared" si="6"/>
        <v>3.9553385769822853</v>
      </c>
      <c r="K82" s="95">
        <f t="shared" si="9"/>
        <v>0.22103717384886715</v>
      </c>
      <c r="L82" s="174">
        <f t="shared" si="10"/>
        <v>0.71718159662788827</v>
      </c>
      <c r="M82" t="str">
        <f t="shared" si="11"/>
        <v/>
      </c>
      <c r="N82">
        <f t="shared" si="7"/>
        <v>0.59697702347292725</v>
      </c>
      <c r="O82">
        <v>75</v>
      </c>
      <c r="P82" t="e">
        <f t="shared" si="8"/>
        <v>#VALUE!</v>
      </c>
    </row>
    <row r="83" spans="1:16" x14ac:dyDescent="0.25">
      <c r="A83" s="174" t="s">
        <v>163</v>
      </c>
      <c r="B83" s="174">
        <v>42959</v>
      </c>
      <c r="C83" s="174">
        <v>441</v>
      </c>
      <c r="D83" s="174">
        <v>698</v>
      </c>
      <c r="E83" s="174">
        <v>677</v>
      </c>
      <c r="F83" s="174">
        <v>161.09</v>
      </c>
      <c r="G83" s="174">
        <v>1971</v>
      </c>
      <c r="H83" s="174">
        <v>51.6</v>
      </c>
      <c r="I83" s="174">
        <v>45.266770000000001</v>
      </c>
      <c r="J83" s="3">
        <f t="shared" si="6"/>
        <v>3.9553385769822853</v>
      </c>
      <c r="K83" s="95">
        <f t="shared" si="9"/>
        <v>0.21937188230930513</v>
      </c>
      <c r="L83" s="174">
        <f t="shared" si="10"/>
        <v>0.71653498803597382</v>
      </c>
      <c r="M83" t="str">
        <f t="shared" si="11"/>
        <v/>
      </c>
      <c r="N83">
        <f t="shared" si="7"/>
        <v>0.59531173193336528</v>
      </c>
      <c r="O83">
        <v>76</v>
      </c>
      <c r="P83" t="e">
        <f t="shared" si="8"/>
        <v>#VALUE!</v>
      </c>
    </row>
    <row r="84" spans="1:16" x14ac:dyDescent="0.25">
      <c r="A84" s="174" t="s">
        <v>163</v>
      </c>
      <c r="B84" s="174">
        <v>43523</v>
      </c>
      <c r="C84" s="174">
        <v>458</v>
      </c>
      <c r="D84" s="174">
        <v>684</v>
      </c>
      <c r="E84" s="174">
        <v>677</v>
      </c>
      <c r="F84" s="174">
        <v>160.88</v>
      </c>
      <c r="G84" s="174">
        <v>1971</v>
      </c>
      <c r="H84" s="174">
        <v>51.586359999999999</v>
      </c>
      <c r="I84" s="174">
        <v>45.266770000000001</v>
      </c>
      <c r="J84" s="3">
        <f t="shared" si="6"/>
        <v>3.9553385769822853</v>
      </c>
      <c r="K84" s="95">
        <f t="shared" si="9"/>
        <v>0.21778228583972314</v>
      </c>
      <c r="L84" s="174">
        <f t="shared" si="10"/>
        <v>0.71615621883197811</v>
      </c>
      <c r="M84" t="str">
        <f t="shared" si="11"/>
        <v/>
      </c>
      <c r="N84">
        <f t="shared" si="7"/>
        <v>0.59372213546378327</v>
      </c>
      <c r="O84">
        <v>77</v>
      </c>
      <c r="P84" t="e">
        <f t="shared" si="8"/>
        <v>#VALUE!</v>
      </c>
    </row>
    <row r="85" spans="1:16" x14ac:dyDescent="0.25">
      <c r="A85" s="174" t="s">
        <v>163</v>
      </c>
      <c r="B85" s="174">
        <v>44087</v>
      </c>
      <c r="C85" s="174">
        <v>458</v>
      </c>
      <c r="D85" s="174">
        <v>687</v>
      </c>
      <c r="E85" s="174">
        <v>676</v>
      </c>
      <c r="F85" s="174">
        <v>160.66999999999999</v>
      </c>
      <c r="G85" s="174">
        <v>1972</v>
      </c>
      <c r="H85" s="174">
        <v>51.57273</v>
      </c>
      <c r="I85" s="174">
        <v>45.257820000000002</v>
      </c>
      <c r="J85" s="3">
        <f t="shared" si="6"/>
        <v>4.5203869451224818</v>
      </c>
      <c r="K85" s="95">
        <f t="shared" si="9"/>
        <v>0.21619268937014113</v>
      </c>
      <c r="L85" s="174">
        <f t="shared" si="10"/>
        <v>0.71563630605828465</v>
      </c>
      <c r="M85" t="str">
        <f t="shared" si="11"/>
        <v/>
      </c>
      <c r="N85">
        <f t="shared" si="7"/>
        <v>0.59213253899420126</v>
      </c>
      <c r="O85">
        <v>78</v>
      </c>
      <c r="P85" t="e">
        <f t="shared" si="8"/>
        <v>#VALUE!</v>
      </c>
    </row>
    <row r="86" spans="1:16" x14ac:dyDescent="0.25">
      <c r="A86" s="174" t="s">
        <v>163</v>
      </c>
      <c r="B86" s="174">
        <v>44652</v>
      </c>
      <c r="C86" s="174">
        <v>469</v>
      </c>
      <c r="D86" s="174">
        <v>679</v>
      </c>
      <c r="E86" s="174">
        <v>676</v>
      </c>
      <c r="F86" s="174">
        <v>160.46</v>
      </c>
      <c r="G86" s="174">
        <v>1972</v>
      </c>
      <c r="H86" s="174">
        <v>51.559089999999998</v>
      </c>
      <c r="I86" s="174">
        <v>45.257820000000002</v>
      </c>
      <c r="J86" s="3">
        <f t="shared" si="6"/>
        <v>4.5203869451224818</v>
      </c>
      <c r="K86" s="95">
        <f t="shared" si="9"/>
        <v>0.21460309290055937</v>
      </c>
      <c r="L86" s="174">
        <f t="shared" si="10"/>
        <v>0.71525781190531379</v>
      </c>
      <c r="M86" t="str">
        <f t="shared" si="11"/>
        <v/>
      </c>
      <c r="N86">
        <f t="shared" si="7"/>
        <v>0.59054294252461947</v>
      </c>
      <c r="O86">
        <v>79</v>
      </c>
      <c r="P86" t="e">
        <f t="shared" si="8"/>
        <v>#VALUE!</v>
      </c>
    </row>
    <row r="87" spans="1:16" x14ac:dyDescent="0.25">
      <c r="A87" s="174" t="s">
        <v>163</v>
      </c>
      <c r="B87" s="174">
        <v>45219</v>
      </c>
      <c r="C87" s="174">
        <v>449</v>
      </c>
      <c r="D87" s="174">
        <v>702</v>
      </c>
      <c r="E87" s="174">
        <v>674</v>
      </c>
      <c r="F87" s="174">
        <v>160.25</v>
      </c>
      <c r="G87" s="174">
        <v>1971</v>
      </c>
      <c r="H87" s="174">
        <v>51.545459999999999</v>
      </c>
      <c r="I87" s="174">
        <v>45.239939999999997</v>
      </c>
      <c r="J87" s="3">
        <f t="shared" si="6"/>
        <v>3.9553385769822853</v>
      </c>
      <c r="K87" s="95">
        <f t="shared" si="9"/>
        <v>0.21301349643097736</v>
      </c>
      <c r="L87" s="174">
        <f t="shared" si="10"/>
        <v>0.71459726783688782</v>
      </c>
      <c r="M87" t="str">
        <f t="shared" si="11"/>
        <v/>
      </c>
      <c r="N87">
        <f t="shared" si="7"/>
        <v>0.58895334605503746</v>
      </c>
      <c r="O87">
        <v>80</v>
      </c>
      <c r="P87" t="e">
        <f t="shared" si="8"/>
        <v>#VALUE!</v>
      </c>
    </row>
    <row r="88" spans="1:16" x14ac:dyDescent="0.25">
      <c r="A88" s="174" t="s">
        <v>163</v>
      </c>
      <c r="B88" s="174">
        <v>45786</v>
      </c>
      <c r="C88" s="174">
        <v>452</v>
      </c>
      <c r="D88" s="174">
        <v>704</v>
      </c>
      <c r="E88" s="174">
        <v>674</v>
      </c>
      <c r="F88" s="174">
        <v>160.04</v>
      </c>
      <c r="G88" s="174">
        <v>1971</v>
      </c>
      <c r="H88" s="174">
        <v>51.522730000000003</v>
      </c>
      <c r="I88" s="174">
        <v>45.239939999999997</v>
      </c>
      <c r="J88" s="3">
        <f t="shared" si="6"/>
        <v>3.9553385769822853</v>
      </c>
      <c r="K88" s="95">
        <f t="shared" si="9"/>
        <v>0.21142389996139538</v>
      </c>
      <c r="L88" s="174">
        <f t="shared" si="10"/>
        <v>0.7139671749206421</v>
      </c>
      <c r="M88" t="str">
        <f t="shared" si="11"/>
        <v/>
      </c>
      <c r="N88">
        <f t="shared" si="7"/>
        <v>0.58736374958545556</v>
      </c>
      <c r="O88">
        <v>81</v>
      </c>
      <c r="P88" t="e">
        <f t="shared" si="8"/>
        <v>#VALUE!</v>
      </c>
    </row>
    <row r="89" spans="1:16" x14ac:dyDescent="0.25">
      <c r="A89" s="174" t="s">
        <v>163</v>
      </c>
      <c r="B89" s="174">
        <v>46355</v>
      </c>
      <c r="C89" s="174">
        <v>450</v>
      </c>
      <c r="D89" s="174">
        <v>710</v>
      </c>
      <c r="E89" s="174">
        <v>673</v>
      </c>
      <c r="F89" s="174">
        <v>159.83000000000001</v>
      </c>
      <c r="G89" s="174">
        <v>1971</v>
      </c>
      <c r="H89" s="174">
        <v>51.504550000000002</v>
      </c>
      <c r="I89" s="174">
        <v>45.231000000000002</v>
      </c>
      <c r="J89" s="3">
        <f t="shared" si="6"/>
        <v>3.9553385769822853</v>
      </c>
      <c r="K89" s="95">
        <f t="shared" si="9"/>
        <v>0.20983430349181359</v>
      </c>
      <c r="L89" s="174">
        <f t="shared" si="10"/>
        <v>0.71332242186372985</v>
      </c>
      <c r="M89" t="str">
        <f t="shared" si="11"/>
        <v/>
      </c>
      <c r="N89">
        <f t="shared" si="7"/>
        <v>0.58577415311587377</v>
      </c>
      <c r="O89">
        <v>82</v>
      </c>
      <c r="P89" t="e">
        <f t="shared" si="8"/>
        <v>#VALUE!</v>
      </c>
    </row>
    <row r="90" spans="1:16" x14ac:dyDescent="0.25">
      <c r="A90" s="174" t="s">
        <v>163</v>
      </c>
      <c r="B90" s="174">
        <v>46924</v>
      </c>
      <c r="C90" s="174">
        <v>449</v>
      </c>
      <c r="D90" s="174">
        <v>715</v>
      </c>
      <c r="E90" s="174">
        <v>673</v>
      </c>
      <c r="F90" s="174">
        <v>159.62</v>
      </c>
      <c r="G90" s="174">
        <v>1971</v>
      </c>
      <c r="H90" s="174">
        <v>51.486359999999998</v>
      </c>
      <c r="I90" s="174">
        <v>45.231000000000002</v>
      </c>
      <c r="J90" s="3">
        <f t="shared" si="6"/>
        <v>3.9553385769822853</v>
      </c>
      <c r="K90" s="95">
        <f t="shared" si="9"/>
        <v>0.20824470702223161</v>
      </c>
      <c r="L90" s="174">
        <f t="shared" si="10"/>
        <v>0.71281865885301288</v>
      </c>
      <c r="M90" t="str">
        <f t="shared" si="11"/>
        <v/>
      </c>
      <c r="N90">
        <f t="shared" si="7"/>
        <v>0.58418455664629176</v>
      </c>
      <c r="O90">
        <v>83</v>
      </c>
      <c r="P90" t="e">
        <f t="shared" si="8"/>
        <v>#VALUE!</v>
      </c>
    </row>
    <row r="91" spans="1:16" x14ac:dyDescent="0.25">
      <c r="A91" s="174" t="s">
        <v>163</v>
      </c>
      <c r="B91" s="174">
        <v>47492</v>
      </c>
      <c r="C91" s="174">
        <v>451</v>
      </c>
      <c r="D91" s="174">
        <v>716</v>
      </c>
      <c r="E91" s="174">
        <v>673</v>
      </c>
      <c r="F91" s="174">
        <v>159.41</v>
      </c>
      <c r="G91" s="174">
        <v>1971</v>
      </c>
      <c r="H91" s="174">
        <v>51.472729999999999</v>
      </c>
      <c r="I91" s="174">
        <v>45.231000000000002</v>
      </c>
      <c r="J91" s="3">
        <f t="shared" si="6"/>
        <v>3.9553385769822853</v>
      </c>
      <c r="K91" s="95">
        <f t="shared" si="9"/>
        <v>0.2066551105526496</v>
      </c>
      <c r="L91" s="174">
        <f t="shared" si="10"/>
        <v>0.7124412994010102</v>
      </c>
      <c r="M91" t="str">
        <f t="shared" si="11"/>
        <v/>
      </c>
      <c r="N91">
        <f t="shared" si="7"/>
        <v>0.58259496017670975</v>
      </c>
      <c r="O91">
        <v>84</v>
      </c>
      <c r="P91" t="e">
        <f t="shared" si="8"/>
        <v>#VALUE!</v>
      </c>
    </row>
    <row r="92" spans="1:16" x14ac:dyDescent="0.25">
      <c r="A92" s="174" t="s">
        <v>163</v>
      </c>
      <c r="B92" s="174">
        <v>48058</v>
      </c>
      <c r="C92" s="174">
        <v>465</v>
      </c>
      <c r="D92" s="174">
        <v>707</v>
      </c>
      <c r="E92" s="174">
        <v>672</v>
      </c>
      <c r="F92" s="174">
        <v>159.19999999999999</v>
      </c>
      <c r="G92" s="174">
        <v>1971</v>
      </c>
      <c r="H92" s="174">
        <v>51.45</v>
      </c>
      <c r="I92" s="174">
        <v>45.222059999999999</v>
      </c>
      <c r="J92" s="3">
        <f t="shared" si="6"/>
        <v>3.9553385769822853</v>
      </c>
      <c r="K92" s="95">
        <f t="shared" si="9"/>
        <v>0.20506551408306761</v>
      </c>
      <c r="L92" s="174">
        <f t="shared" si="10"/>
        <v>0.71167152892638053</v>
      </c>
      <c r="M92" t="str">
        <f t="shared" si="11"/>
        <v/>
      </c>
      <c r="N92">
        <f t="shared" si="7"/>
        <v>0.58100536370712774</v>
      </c>
      <c r="O92">
        <v>85</v>
      </c>
      <c r="P92" t="e">
        <f t="shared" si="8"/>
        <v>#VALUE!</v>
      </c>
    </row>
    <row r="93" spans="1:16" x14ac:dyDescent="0.25">
      <c r="A93" s="174" t="s">
        <v>163</v>
      </c>
      <c r="B93" s="174">
        <v>48623</v>
      </c>
      <c r="C93" s="174">
        <v>467</v>
      </c>
      <c r="D93" s="174">
        <v>708</v>
      </c>
      <c r="E93" s="174">
        <v>672</v>
      </c>
      <c r="F93" s="174">
        <v>158.99</v>
      </c>
      <c r="G93" s="174">
        <v>1971</v>
      </c>
      <c r="H93" s="174">
        <v>51.436360000000001</v>
      </c>
      <c r="I93" s="174">
        <v>45.222059999999999</v>
      </c>
      <c r="J93" s="3">
        <f t="shared" si="6"/>
        <v>3.9553385769822853</v>
      </c>
      <c r="K93" s="95">
        <f t="shared" si="9"/>
        <v>0.20347591761348582</v>
      </c>
      <c r="L93" s="174">
        <f t="shared" si="10"/>
        <v>0.71129423396396396</v>
      </c>
      <c r="M93" t="str">
        <f t="shared" si="11"/>
        <v/>
      </c>
      <c r="N93">
        <f t="shared" si="7"/>
        <v>0.57941576723754595</v>
      </c>
      <c r="O93">
        <v>86</v>
      </c>
      <c r="P93" t="e">
        <f t="shared" si="8"/>
        <v>#VALUE!</v>
      </c>
    </row>
    <row r="94" spans="1:16" x14ac:dyDescent="0.25">
      <c r="A94" s="174" t="s">
        <v>163</v>
      </c>
      <c r="B94" s="174">
        <v>49188</v>
      </c>
      <c r="C94" s="174">
        <v>447</v>
      </c>
      <c r="D94" s="174">
        <v>731</v>
      </c>
      <c r="E94" s="174">
        <v>672</v>
      </c>
      <c r="F94" s="174">
        <v>158.78</v>
      </c>
      <c r="G94" s="174">
        <v>1971</v>
      </c>
      <c r="H94" s="174">
        <v>51.422730000000001</v>
      </c>
      <c r="I94" s="174">
        <v>45.222059999999999</v>
      </c>
      <c r="J94" s="3">
        <f t="shared" si="6"/>
        <v>3.9553385769822853</v>
      </c>
      <c r="K94" s="95">
        <f t="shared" si="9"/>
        <v>0.20188632114390381</v>
      </c>
      <c r="L94" s="174">
        <f t="shared" si="10"/>
        <v>0.71091731553936277</v>
      </c>
      <c r="M94" t="str">
        <f t="shared" si="11"/>
        <v/>
      </c>
      <c r="N94">
        <f t="shared" si="7"/>
        <v>0.57782617076796394</v>
      </c>
      <c r="O94">
        <v>87</v>
      </c>
      <c r="P94" t="e">
        <f t="shared" si="8"/>
        <v>#VALUE!</v>
      </c>
    </row>
    <row r="95" spans="1:16" x14ac:dyDescent="0.25">
      <c r="A95" s="174" t="s">
        <v>163</v>
      </c>
      <c r="B95" s="174">
        <v>49752</v>
      </c>
      <c r="C95" s="174">
        <v>476</v>
      </c>
      <c r="D95" s="174">
        <v>706</v>
      </c>
      <c r="E95" s="174">
        <v>671</v>
      </c>
      <c r="F95" s="174">
        <v>158.58000000000001</v>
      </c>
      <c r="G95" s="174">
        <v>1971</v>
      </c>
      <c r="H95" s="174">
        <v>51.404539999999997</v>
      </c>
      <c r="I95" s="174">
        <v>45.213120000000004</v>
      </c>
      <c r="J95" s="3">
        <f t="shared" si="6"/>
        <v>3.9553385769822853</v>
      </c>
      <c r="K95" s="95">
        <f t="shared" si="9"/>
        <v>0.20037241974430206</v>
      </c>
      <c r="L95" s="174">
        <f t="shared" si="10"/>
        <v>0.7102740097246244</v>
      </c>
      <c r="M95" t="str">
        <f t="shared" si="11"/>
        <v/>
      </c>
      <c r="N95">
        <f t="shared" si="7"/>
        <v>0.57631226936836222</v>
      </c>
      <c r="O95">
        <v>88</v>
      </c>
      <c r="P95" t="e">
        <f t="shared" si="8"/>
        <v>#VALUE!</v>
      </c>
    </row>
    <row r="96" spans="1:16" x14ac:dyDescent="0.25">
      <c r="A96" s="174" t="s">
        <v>163</v>
      </c>
      <c r="B96" s="174">
        <v>50317</v>
      </c>
      <c r="C96" s="174">
        <v>444</v>
      </c>
      <c r="D96" s="174">
        <v>740</v>
      </c>
      <c r="E96" s="174">
        <v>671</v>
      </c>
      <c r="F96" s="174">
        <v>158.38</v>
      </c>
      <c r="G96" s="174">
        <v>1969</v>
      </c>
      <c r="H96" s="174">
        <v>51.395449999999997</v>
      </c>
      <c r="I96" s="174">
        <v>45.213120000000004</v>
      </c>
      <c r="J96" s="3">
        <f t="shared" si="6"/>
        <v>2.8252418407016648</v>
      </c>
      <c r="K96" s="95">
        <f t="shared" si="9"/>
        <v>0.19885851834470009</v>
      </c>
      <c r="L96" s="174">
        <f t="shared" si="10"/>
        <v>0.71002283269247424</v>
      </c>
      <c r="M96" t="str">
        <f t="shared" si="11"/>
        <v/>
      </c>
      <c r="N96">
        <f t="shared" si="7"/>
        <v>0.57479836796876027</v>
      </c>
      <c r="O96">
        <v>89</v>
      </c>
      <c r="P96" t="e">
        <f t="shared" si="8"/>
        <v>#VALUE!</v>
      </c>
    </row>
    <row r="97" spans="1:16" x14ac:dyDescent="0.25">
      <c r="A97" s="174" t="s">
        <v>163</v>
      </c>
      <c r="B97" s="174">
        <v>50880</v>
      </c>
      <c r="C97" s="174">
        <v>456</v>
      </c>
      <c r="D97" s="174">
        <v>732</v>
      </c>
      <c r="E97" s="174">
        <v>670</v>
      </c>
      <c r="F97" s="174">
        <v>158.18</v>
      </c>
      <c r="G97" s="174">
        <v>1970</v>
      </c>
      <c r="H97" s="174">
        <v>51.377270000000003</v>
      </c>
      <c r="I97" s="174">
        <v>45.204169999999998</v>
      </c>
      <c r="J97" s="3">
        <f t="shared" si="6"/>
        <v>3.3902902088418614</v>
      </c>
      <c r="K97" s="95">
        <f t="shared" si="9"/>
        <v>0.19734461694509833</v>
      </c>
      <c r="L97" s="174">
        <f t="shared" si="10"/>
        <v>0.70938016129670434</v>
      </c>
      <c r="M97" t="str">
        <f t="shared" si="11"/>
        <v/>
      </c>
      <c r="N97">
        <f t="shared" si="7"/>
        <v>0.57328446656915844</v>
      </c>
      <c r="O97">
        <v>90</v>
      </c>
      <c r="P97" t="e">
        <f t="shared" si="8"/>
        <v>#VALUE!</v>
      </c>
    </row>
    <row r="98" spans="1:16" x14ac:dyDescent="0.25">
      <c r="A98" s="174" t="s">
        <v>163</v>
      </c>
      <c r="B98" s="174">
        <v>51444</v>
      </c>
      <c r="C98" s="174">
        <v>475</v>
      </c>
      <c r="D98" s="174">
        <v>717</v>
      </c>
      <c r="E98" s="174">
        <v>670</v>
      </c>
      <c r="F98" s="174">
        <v>157.97</v>
      </c>
      <c r="G98" s="174">
        <v>1970</v>
      </c>
      <c r="H98" s="174">
        <v>51.359090000000002</v>
      </c>
      <c r="I98" s="174">
        <v>45.204169999999998</v>
      </c>
      <c r="J98" s="3">
        <f t="shared" si="6"/>
        <v>3.3902902088418614</v>
      </c>
      <c r="K98" s="95">
        <f t="shared" si="9"/>
        <v>0.19575502047551635</v>
      </c>
      <c r="L98" s="174">
        <f t="shared" si="10"/>
        <v>0.7088782175540973</v>
      </c>
      <c r="M98" t="str">
        <f t="shared" si="11"/>
        <v/>
      </c>
      <c r="N98">
        <f t="shared" si="7"/>
        <v>0.57169487009957654</v>
      </c>
      <c r="O98">
        <v>91</v>
      </c>
      <c r="P98" t="e">
        <f t="shared" si="8"/>
        <v>#VALUE!</v>
      </c>
    </row>
    <row r="99" spans="1:16" x14ac:dyDescent="0.25">
      <c r="A99" s="174" t="s">
        <v>163</v>
      </c>
      <c r="B99" s="174">
        <v>52008</v>
      </c>
      <c r="C99" s="174">
        <v>470</v>
      </c>
      <c r="D99" s="174">
        <v>724</v>
      </c>
      <c r="E99" s="174">
        <v>670</v>
      </c>
      <c r="F99" s="174">
        <v>157.77000000000001</v>
      </c>
      <c r="G99" s="174">
        <v>1970</v>
      </c>
      <c r="H99" s="174">
        <v>51.35</v>
      </c>
      <c r="I99" s="174">
        <v>45.204169999999998</v>
      </c>
      <c r="J99" s="3">
        <f t="shared" si="6"/>
        <v>3.3902902088418614</v>
      </c>
      <c r="K99" s="95">
        <f t="shared" si="9"/>
        <v>0.19424111907591457</v>
      </c>
      <c r="L99" s="174">
        <f t="shared" si="10"/>
        <v>0.70862731229993836</v>
      </c>
      <c r="M99" t="str">
        <f t="shared" si="11"/>
        <v/>
      </c>
      <c r="N99">
        <f t="shared" si="7"/>
        <v>0.5701809686999747</v>
      </c>
      <c r="O99">
        <v>92</v>
      </c>
      <c r="P99" t="e">
        <f t="shared" si="8"/>
        <v>#VALUE!</v>
      </c>
    </row>
    <row r="100" spans="1:16" x14ac:dyDescent="0.25">
      <c r="A100" s="174" t="s">
        <v>163</v>
      </c>
      <c r="B100" s="174">
        <v>52573</v>
      </c>
      <c r="C100" s="174">
        <v>452</v>
      </c>
      <c r="D100" s="174">
        <v>746</v>
      </c>
      <c r="E100" s="174">
        <v>670</v>
      </c>
      <c r="F100" s="174">
        <v>157.57</v>
      </c>
      <c r="G100" s="174">
        <v>1970</v>
      </c>
      <c r="H100" s="174">
        <v>51.33182</v>
      </c>
      <c r="I100" s="174">
        <v>45.204169999999998</v>
      </c>
      <c r="J100" s="3">
        <f t="shared" si="6"/>
        <v>3.3902902088418614</v>
      </c>
      <c r="K100" s="95">
        <f t="shared" si="9"/>
        <v>0.19272721767631262</v>
      </c>
      <c r="L100" s="174">
        <f t="shared" si="10"/>
        <v>0.70812563502590886</v>
      </c>
      <c r="M100" t="str">
        <f t="shared" si="11"/>
        <v/>
      </c>
      <c r="N100">
        <f t="shared" si="7"/>
        <v>0.56866706730037275</v>
      </c>
      <c r="O100">
        <v>93</v>
      </c>
      <c r="P100" t="e">
        <f t="shared" si="8"/>
        <v>#VALUE!</v>
      </c>
    </row>
    <row r="101" spans="1:16" x14ac:dyDescent="0.25">
      <c r="A101" s="174" t="s">
        <v>163</v>
      </c>
      <c r="B101" s="174">
        <v>53140</v>
      </c>
      <c r="C101" s="174">
        <v>475</v>
      </c>
      <c r="D101" s="174">
        <v>725</v>
      </c>
      <c r="E101" s="174">
        <v>669</v>
      </c>
      <c r="F101" s="174">
        <v>157.37</v>
      </c>
      <c r="G101" s="174">
        <v>1970</v>
      </c>
      <c r="H101" s="174">
        <v>51.32273</v>
      </c>
      <c r="I101" s="174">
        <v>45.195230000000002</v>
      </c>
      <c r="J101" s="3">
        <f t="shared" si="6"/>
        <v>3.3902902088418614</v>
      </c>
      <c r="K101" s="95">
        <f t="shared" si="9"/>
        <v>0.19121331627671084</v>
      </c>
      <c r="L101" s="174">
        <f t="shared" si="10"/>
        <v>0.70773486704382393</v>
      </c>
      <c r="M101" t="str">
        <f t="shared" si="11"/>
        <v/>
      </c>
      <c r="N101">
        <f t="shared" si="7"/>
        <v>0.56715316590077092</v>
      </c>
      <c r="O101">
        <v>94</v>
      </c>
      <c r="P101" t="e">
        <f t="shared" si="8"/>
        <v>#VALUE!</v>
      </c>
    </row>
    <row r="102" spans="1:16" x14ac:dyDescent="0.25">
      <c r="A102" s="174" t="s">
        <v>163</v>
      </c>
      <c r="B102" s="174">
        <v>53707</v>
      </c>
      <c r="C102" s="174">
        <v>467</v>
      </c>
      <c r="D102" s="174">
        <v>735</v>
      </c>
      <c r="E102" s="174">
        <v>669</v>
      </c>
      <c r="F102" s="174">
        <v>157.16</v>
      </c>
      <c r="G102" s="174">
        <v>1970</v>
      </c>
      <c r="H102" s="174">
        <v>51.313639999999999</v>
      </c>
      <c r="I102" s="174">
        <v>45.195230000000002</v>
      </c>
      <c r="J102" s="3">
        <f t="shared" si="6"/>
        <v>3.3902902088418614</v>
      </c>
      <c r="K102" s="95">
        <f t="shared" si="9"/>
        <v>0.18962371980712886</v>
      </c>
      <c r="L102" s="174">
        <f t="shared" si="10"/>
        <v>0.70748418902162336</v>
      </c>
      <c r="M102" t="str">
        <f t="shared" si="11"/>
        <v/>
      </c>
      <c r="N102">
        <f t="shared" si="7"/>
        <v>0.56556356943118902</v>
      </c>
      <c r="O102">
        <v>95</v>
      </c>
      <c r="P102" t="e">
        <f t="shared" si="8"/>
        <v>#VALUE!</v>
      </c>
    </row>
    <row r="103" spans="1:16" x14ac:dyDescent="0.25">
      <c r="A103" s="174" t="s">
        <v>163</v>
      </c>
      <c r="B103" s="174">
        <v>54276</v>
      </c>
      <c r="C103" s="174">
        <v>470</v>
      </c>
      <c r="D103" s="174">
        <v>734</v>
      </c>
      <c r="E103" s="174">
        <v>669</v>
      </c>
      <c r="F103" s="174">
        <v>156.96</v>
      </c>
      <c r="G103" s="174">
        <v>1970</v>
      </c>
      <c r="H103" s="174">
        <v>51.304549999999999</v>
      </c>
      <c r="I103" s="174">
        <v>45.195230000000002</v>
      </c>
      <c r="J103" s="3">
        <f t="shared" si="6"/>
        <v>3.3902902088418614</v>
      </c>
      <c r="K103" s="95">
        <f t="shared" si="9"/>
        <v>0.18810981840752711</v>
      </c>
      <c r="L103" s="174">
        <f t="shared" si="10"/>
        <v>0.70723355540206889</v>
      </c>
      <c r="M103" t="str">
        <f t="shared" si="11"/>
        <v/>
      </c>
      <c r="N103">
        <f t="shared" si="7"/>
        <v>0.56404966803158718</v>
      </c>
      <c r="O103">
        <v>96</v>
      </c>
      <c r="P103" t="e">
        <f t="shared" si="8"/>
        <v>#VALUE!</v>
      </c>
    </row>
    <row r="104" spans="1:16" x14ac:dyDescent="0.25">
      <c r="A104" s="174" t="s">
        <v>163</v>
      </c>
      <c r="B104" s="174">
        <v>54845</v>
      </c>
      <c r="C104" s="174">
        <v>488</v>
      </c>
      <c r="D104" s="174">
        <v>721</v>
      </c>
      <c r="E104" s="174">
        <v>669</v>
      </c>
      <c r="F104" s="174">
        <v>156.76</v>
      </c>
      <c r="G104" s="174">
        <v>1970</v>
      </c>
      <c r="H104" s="174">
        <v>51.281820000000003</v>
      </c>
      <c r="I104" s="174">
        <v>45.195230000000002</v>
      </c>
      <c r="J104" s="3">
        <f t="shared" si="6"/>
        <v>3.3902902088418614</v>
      </c>
      <c r="K104" s="95">
        <f t="shared" si="9"/>
        <v>0.18659591700792513</v>
      </c>
      <c r="L104" s="174">
        <f t="shared" si="10"/>
        <v>0.70660702782576257</v>
      </c>
      <c r="M104" t="str">
        <f t="shared" si="11"/>
        <v/>
      </c>
      <c r="N104">
        <f t="shared" si="7"/>
        <v>0.56253576663198523</v>
      </c>
      <c r="O104">
        <v>97</v>
      </c>
      <c r="P104" t="e">
        <f t="shared" si="8"/>
        <v>#VALUE!</v>
      </c>
    </row>
    <row r="105" spans="1:16" x14ac:dyDescent="0.25">
      <c r="A105" s="174" t="s">
        <v>163</v>
      </c>
      <c r="B105" s="174">
        <v>55413</v>
      </c>
      <c r="C105" s="174">
        <v>448</v>
      </c>
      <c r="D105" s="174">
        <v>764</v>
      </c>
      <c r="E105" s="174">
        <v>669</v>
      </c>
      <c r="F105" s="174">
        <v>156.56</v>
      </c>
      <c r="G105" s="174">
        <v>1970</v>
      </c>
      <c r="H105" s="174">
        <v>51.268180000000001</v>
      </c>
      <c r="I105" s="174">
        <v>45.195230000000002</v>
      </c>
      <c r="J105" s="3">
        <f t="shared" si="6"/>
        <v>3.3902902088418614</v>
      </c>
      <c r="K105" s="95">
        <f t="shared" si="9"/>
        <v>0.18508201560832338</v>
      </c>
      <c r="L105" s="174">
        <f t="shared" si="10"/>
        <v>0.70623118944560348</v>
      </c>
      <c r="M105" t="str">
        <f t="shared" si="11"/>
        <v/>
      </c>
      <c r="N105">
        <f t="shared" si="7"/>
        <v>0.56102186523238351</v>
      </c>
      <c r="O105">
        <v>98</v>
      </c>
      <c r="P105" t="e">
        <f t="shared" si="8"/>
        <v>#VALUE!</v>
      </c>
    </row>
    <row r="106" spans="1:16" x14ac:dyDescent="0.25">
      <c r="A106" s="174" t="s">
        <v>163</v>
      </c>
      <c r="B106" s="174">
        <v>55980</v>
      </c>
      <c r="C106" s="174">
        <v>472</v>
      </c>
      <c r="D106" s="174">
        <v>741</v>
      </c>
      <c r="E106" s="174">
        <v>669</v>
      </c>
      <c r="F106" s="174">
        <v>156.36000000000001</v>
      </c>
      <c r="G106" s="174">
        <v>1970</v>
      </c>
      <c r="H106" s="174">
        <v>51.263640000000002</v>
      </c>
      <c r="I106" s="174">
        <v>45.195230000000002</v>
      </c>
      <c r="J106" s="3">
        <f t="shared" si="6"/>
        <v>3.3902902088418614</v>
      </c>
      <c r="K106" s="95">
        <f t="shared" si="9"/>
        <v>0.1835681142087216</v>
      </c>
      <c r="L106" s="174">
        <f t="shared" si="10"/>
        <v>0.70610611585667282</v>
      </c>
      <c r="M106" t="str">
        <f t="shared" si="11"/>
        <v/>
      </c>
      <c r="N106">
        <f t="shared" si="7"/>
        <v>0.55950796383278179</v>
      </c>
      <c r="O106">
        <v>99</v>
      </c>
      <c r="P106" t="e">
        <f t="shared" si="8"/>
        <v>#VALUE!</v>
      </c>
    </row>
    <row r="107" spans="1:16" x14ac:dyDescent="0.25">
      <c r="A107" s="174" t="s">
        <v>163</v>
      </c>
      <c r="B107" s="174">
        <v>56546</v>
      </c>
      <c r="C107" s="174">
        <v>477</v>
      </c>
      <c r="D107" s="174">
        <v>737</v>
      </c>
      <c r="E107" s="174">
        <v>668</v>
      </c>
      <c r="F107" s="174">
        <v>156.15</v>
      </c>
      <c r="G107" s="174">
        <v>1970</v>
      </c>
      <c r="H107" s="174">
        <v>51.25909</v>
      </c>
      <c r="I107" s="174">
        <v>45.18629</v>
      </c>
      <c r="J107" s="3">
        <f t="shared" si="6"/>
        <v>3.3902902088418614</v>
      </c>
      <c r="K107" s="95">
        <f t="shared" si="9"/>
        <v>0.18197851773913962</v>
      </c>
      <c r="L107" s="174">
        <f t="shared" si="10"/>
        <v>0.70584112889963346</v>
      </c>
      <c r="M107" t="str">
        <f t="shared" si="11"/>
        <v/>
      </c>
      <c r="N107">
        <f t="shared" si="7"/>
        <v>0.55791836736319977</v>
      </c>
      <c r="O107">
        <v>100</v>
      </c>
      <c r="P107" t="e">
        <f t="shared" si="8"/>
        <v>#VALUE!</v>
      </c>
    </row>
    <row r="108" spans="1:16" x14ac:dyDescent="0.25">
      <c r="A108" s="174" t="s">
        <v>163</v>
      </c>
      <c r="B108" s="174">
        <v>57111</v>
      </c>
      <c r="C108" s="174">
        <v>457</v>
      </c>
      <c r="D108" s="174">
        <v>761</v>
      </c>
      <c r="E108" s="174">
        <v>668</v>
      </c>
      <c r="F108" s="174">
        <v>155.96</v>
      </c>
      <c r="G108" s="174">
        <v>1970</v>
      </c>
      <c r="H108" s="174">
        <v>51.24091</v>
      </c>
      <c r="I108" s="174">
        <v>45.18629</v>
      </c>
      <c r="J108" s="3">
        <f t="shared" si="6"/>
        <v>3.3902902088418614</v>
      </c>
      <c r="K108" s="95">
        <f t="shared" si="9"/>
        <v>0.18054031140951787</v>
      </c>
      <c r="L108" s="174">
        <f t="shared" si="10"/>
        <v>0.70534053803333552</v>
      </c>
      <c r="M108" t="str">
        <f t="shared" si="11"/>
        <v/>
      </c>
      <c r="N108">
        <f t="shared" si="7"/>
        <v>0.556480161033578</v>
      </c>
      <c r="O108">
        <v>101</v>
      </c>
      <c r="P108" t="e">
        <f t="shared" si="8"/>
        <v>#VALUE!</v>
      </c>
    </row>
    <row r="109" spans="1:16" x14ac:dyDescent="0.25">
      <c r="A109" s="174" t="s">
        <v>163</v>
      </c>
      <c r="B109" s="174">
        <v>57675</v>
      </c>
      <c r="C109" s="174">
        <v>476</v>
      </c>
      <c r="D109" s="174">
        <v>744</v>
      </c>
      <c r="E109" s="174">
        <v>668</v>
      </c>
      <c r="F109" s="174">
        <v>155.76</v>
      </c>
      <c r="G109" s="174">
        <v>1970</v>
      </c>
      <c r="H109" s="174">
        <v>51.227269999999997</v>
      </c>
      <c r="I109" s="174">
        <v>45.18629</v>
      </c>
      <c r="J109" s="3">
        <f t="shared" si="6"/>
        <v>3.3902902088418614</v>
      </c>
      <c r="K109" s="95">
        <f t="shared" si="9"/>
        <v>0.1790264100099159</v>
      </c>
      <c r="L109" s="174">
        <f t="shared" si="10"/>
        <v>0.70496507380230167</v>
      </c>
      <c r="M109" t="str">
        <f t="shared" si="11"/>
        <v/>
      </c>
      <c r="N109">
        <f t="shared" si="7"/>
        <v>0.55496625963397606</v>
      </c>
      <c r="O109">
        <v>102</v>
      </c>
      <c r="P109" t="e">
        <f t="shared" si="8"/>
        <v>#VALUE!</v>
      </c>
    </row>
    <row r="110" spans="1:16" x14ac:dyDescent="0.25">
      <c r="A110" s="174" t="s">
        <v>163</v>
      </c>
      <c r="B110" s="174">
        <v>58240</v>
      </c>
      <c r="C110" s="174">
        <v>474</v>
      </c>
      <c r="D110" s="174">
        <v>749</v>
      </c>
      <c r="E110" s="174">
        <v>668</v>
      </c>
      <c r="F110" s="174">
        <v>155.55000000000001</v>
      </c>
      <c r="G110" s="174">
        <v>1969</v>
      </c>
      <c r="H110" s="174">
        <v>51.218179999999997</v>
      </c>
      <c r="I110" s="174">
        <v>45.18629</v>
      </c>
      <c r="J110" s="3">
        <f t="shared" si="6"/>
        <v>2.8252418407016648</v>
      </c>
      <c r="K110" s="95">
        <f t="shared" si="9"/>
        <v>0.17743681354033414</v>
      </c>
      <c r="L110" s="174">
        <f t="shared" si="10"/>
        <v>0.70471491157516131</v>
      </c>
      <c r="M110" t="str">
        <f t="shared" si="11"/>
        <v/>
      </c>
      <c r="N110">
        <f t="shared" si="7"/>
        <v>0.55337666316439427</v>
      </c>
      <c r="O110">
        <v>103</v>
      </c>
      <c r="P110" t="e">
        <f t="shared" si="8"/>
        <v>#VALUE!</v>
      </c>
    </row>
    <row r="111" spans="1:16" x14ac:dyDescent="0.25">
      <c r="A111" s="174" t="s">
        <v>163</v>
      </c>
      <c r="B111" s="174">
        <v>58803</v>
      </c>
      <c r="C111" s="174">
        <v>477</v>
      </c>
      <c r="D111" s="174">
        <v>747</v>
      </c>
      <c r="E111" s="174">
        <v>668</v>
      </c>
      <c r="F111" s="174">
        <v>155.36000000000001</v>
      </c>
      <c r="G111" s="174">
        <v>1970</v>
      </c>
      <c r="H111" s="174">
        <v>51.213630000000002</v>
      </c>
      <c r="I111" s="174">
        <v>45.18629</v>
      </c>
      <c r="J111" s="3">
        <f t="shared" si="6"/>
        <v>3.3902902088418614</v>
      </c>
      <c r="K111" s="95">
        <f t="shared" si="9"/>
        <v>0.17599860721071239</v>
      </c>
      <c r="L111" s="174">
        <f t="shared" si="10"/>
        <v>0.70458970953073052</v>
      </c>
      <c r="M111" t="str">
        <f t="shared" si="11"/>
        <v/>
      </c>
      <c r="N111">
        <f t="shared" si="7"/>
        <v>0.5519384568347725</v>
      </c>
      <c r="O111">
        <v>104</v>
      </c>
      <c r="P111" t="e">
        <f t="shared" si="8"/>
        <v>#VALUE!</v>
      </c>
    </row>
    <row r="112" spans="1:16" x14ac:dyDescent="0.25">
      <c r="A112" s="174" t="s">
        <v>163</v>
      </c>
      <c r="B112" s="174">
        <v>59367</v>
      </c>
      <c r="C112" s="174">
        <v>473</v>
      </c>
      <c r="D112" s="174">
        <v>753</v>
      </c>
      <c r="E112" s="174">
        <v>667</v>
      </c>
      <c r="F112" s="174">
        <v>155.16</v>
      </c>
      <c r="G112" s="174">
        <v>1970</v>
      </c>
      <c r="H112" s="174">
        <v>51.204540000000001</v>
      </c>
      <c r="I112" s="174">
        <v>45.177349999999997</v>
      </c>
      <c r="J112" s="3">
        <f t="shared" si="6"/>
        <v>3.3902902088418614</v>
      </c>
      <c r="K112" s="95">
        <f t="shared" si="9"/>
        <v>0.17448470581111042</v>
      </c>
      <c r="L112" s="174">
        <f t="shared" si="10"/>
        <v>0.7042002620014759</v>
      </c>
      <c r="M112" t="str">
        <f t="shared" si="11"/>
        <v/>
      </c>
      <c r="N112">
        <f t="shared" si="7"/>
        <v>0.55042455543517055</v>
      </c>
      <c r="O112">
        <v>105</v>
      </c>
      <c r="P112" t="e">
        <f t="shared" si="8"/>
        <v>#VALUE!</v>
      </c>
    </row>
    <row r="113" spans="1:16" x14ac:dyDescent="0.25">
      <c r="A113" s="174" t="s">
        <v>163</v>
      </c>
      <c r="B113" s="174">
        <v>59931</v>
      </c>
      <c r="C113" s="174">
        <v>480</v>
      </c>
      <c r="D113" s="174">
        <v>749</v>
      </c>
      <c r="E113" s="174">
        <v>667</v>
      </c>
      <c r="F113" s="174">
        <v>154.96</v>
      </c>
      <c r="G113" s="174">
        <v>1970</v>
      </c>
      <c r="H113" s="174">
        <v>51.190910000000002</v>
      </c>
      <c r="I113" s="174">
        <v>45.177349999999997</v>
      </c>
      <c r="J113" s="3">
        <f t="shared" si="6"/>
        <v>3.3902902088418614</v>
      </c>
      <c r="K113" s="95">
        <f t="shared" si="9"/>
        <v>0.17297080441150867</v>
      </c>
      <c r="L113" s="174">
        <f t="shared" si="10"/>
        <v>0.70382541351714822</v>
      </c>
      <c r="M113" t="str">
        <f t="shared" si="11"/>
        <v/>
      </c>
      <c r="N113">
        <f t="shared" si="7"/>
        <v>0.54891065403556882</v>
      </c>
      <c r="O113">
        <v>106</v>
      </c>
      <c r="P113" t="e">
        <f t="shared" si="8"/>
        <v>#VALUE!</v>
      </c>
    </row>
    <row r="114" spans="1:16" x14ac:dyDescent="0.25">
      <c r="A114" s="174" t="s">
        <v>163</v>
      </c>
      <c r="B114" s="174">
        <v>60495</v>
      </c>
      <c r="C114" s="174">
        <v>469</v>
      </c>
      <c r="D114" s="174">
        <v>762</v>
      </c>
      <c r="E114" s="174">
        <v>667</v>
      </c>
      <c r="F114" s="174">
        <v>154.76</v>
      </c>
      <c r="G114" s="174">
        <v>1970</v>
      </c>
      <c r="H114" s="174">
        <v>51.181820000000002</v>
      </c>
      <c r="I114" s="174">
        <v>45.177349999999997</v>
      </c>
      <c r="J114" s="3">
        <f t="shared" si="6"/>
        <v>3.3902902088418614</v>
      </c>
      <c r="K114" s="95">
        <f t="shared" si="9"/>
        <v>0.17145690301190669</v>
      </c>
      <c r="L114" s="174">
        <f t="shared" si="10"/>
        <v>0.70357547832432943</v>
      </c>
      <c r="M114" t="str">
        <f t="shared" si="11"/>
        <v/>
      </c>
      <c r="N114">
        <f t="shared" si="7"/>
        <v>0.54739675263596688</v>
      </c>
      <c r="O114">
        <v>107</v>
      </c>
      <c r="P114" t="e">
        <f t="shared" si="8"/>
        <v>#VALUE!</v>
      </c>
    </row>
    <row r="115" spans="1:16" x14ac:dyDescent="0.25">
      <c r="A115" s="174" t="s">
        <v>163</v>
      </c>
      <c r="B115" s="174">
        <v>61062</v>
      </c>
      <c r="C115" s="174">
        <v>472</v>
      </c>
      <c r="D115" s="174">
        <v>760</v>
      </c>
      <c r="E115" s="174">
        <v>666</v>
      </c>
      <c r="F115" s="174">
        <v>154.56</v>
      </c>
      <c r="G115" s="174">
        <v>1971</v>
      </c>
      <c r="H115" s="174">
        <v>51.17727</v>
      </c>
      <c r="I115" s="174">
        <v>45.168399999999998</v>
      </c>
      <c r="J115" s="3">
        <f t="shared" si="6"/>
        <v>3.9553385769822853</v>
      </c>
      <c r="K115" s="95">
        <f t="shared" si="9"/>
        <v>0.16994300161230494</v>
      </c>
      <c r="L115" s="174">
        <f t="shared" si="10"/>
        <v>0.70331103068243683</v>
      </c>
      <c r="M115" t="str">
        <f t="shared" si="11"/>
        <v/>
      </c>
      <c r="N115">
        <f t="shared" si="7"/>
        <v>0.54588285123636504</v>
      </c>
      <c r="O115">
        <v>108</v>
      </c>
      <c r="P115" t="e">
        <f t="shared" si="8"/>
        <v>#VALUE!</v>
      </c>
    </row>
    <row r="116" spans="1:16" x14ac:dyDescent="0.25">
      <c r="A116" s="174" t="s">
        <v>163</v>
      </c>
      <c r="B116" s="174">
        <v>61629</v>
      </c>
      <c r="C116" s="174">
        <v>501</v>
      </c>
      <c r="D116" s="174">
        <v>734</v>
      </c>
      <c r="E116" s="174">
        <v>666</v>
      </c>
      <c r="F116" s="174">
        <v>154.36000000000001</v>
      </c>
      <c r="G116" s="174">
        <v>1970</v>
      </c>
      <c r="H116" s="174">
        <v>51.163640000000001</v>
      </c>
      <c r="I116" s="174">
        <v>45.168399999999998</v>
      </c>
      <c r="J116" s="3">
        <f t="shared" si="6"/>
        <v>3.3902902088418614</v>
      </c>
      <c r="K116" s="95">
        <f t="shared" si="9"/>
        <v>0.16842910021270316</v>
      </c>
      <c r="L116" s="174">
        <f t="shared" si="10"/>
        <v>0.70293645607870181</v>
      </c>
      <c r="M116" t="str">
        <f t="shared" si="11"/>
        <v/>
      </c>
      <c r="N116">
        <f t="shared" si="7"/>
        <v>0.54436894983676332</v>
      </c>
      <c r="O116">
        <v>109</v>
      </c>
      <c r="P116" t="e">
        <f t="shared" si="8"/>
        <v>#VALUE!</v>
      </c>
    </row>
    <row r="117" spans="1:16" x14ac:dyDescent="0.25">
      <c r="A117" s="174" t="s">
        <v>163</v>
      </c>
      <c r="B117" s="174">
        <v>62198</v>
      </c>
      <c r="C117" s="174">
        <v>481</v>
      </c>
      <c r="D117" s="174">
        <v>756</v>
      </c>
      <c r="E117" s="174">
        <v>666</v>
      </c>
      <c r="F117" s="174">
        <v>154.16</v>
      </c>
      <c r="G117" s="174">
        <v>1970</v>
      </c>
      <c r="H117" s="174">
        <v>51.154539999999997</v>
      </c>
      <c r="I117" s="174">
        <v>45.168399999999998</v>
      </c>
      <c r="J117" s="3">
        <f t="shared" si="6"/>
        <v>3.3902902088418614</v>
      </c>
      <c r="K117" s="95">
        <f t="shared" si="9"/>
        <v>0.16691519881310121</v>
      </c>
      <c r="L117" s="174">
        <f t="shared" si="10"/>
        <v>0.70268642879809129</v>
      </c>
      <c r="M117" t="str">
        <f t="shared" si="11"/>
        <v/>
      </c>
      <c r="N117">
        <f t="shared" si="7"/>
        <v>0.54285504843716137</v>
      </c>
      <c r="O117">
        <v>110</v>
      </c>
      <c r="P117" t="e">
        <f t="shared" si="8"/>
        <v>#VALUE!</v>
      </c>
    </row>
    <row r="118" spans="1:16" x14ac:dyDescent="0.25">
      <c r="A118" s="174" t="s">
        <v>163</v>
      </c>
      <c r="B118" s="174">
        <v>62767</v>
      </c>
      <c r="C118" s="174">
        <v>484</v>
      </c>
      <c r="D118" s="174">
        <v>755</v>
      </c>
      <c r="E118" s="174">
        <v>666</v>
      </c>
      <c r="F118" s="174">
        <v>153.97</v>
      </c>
      <c r="G118" s="174">
        <v>1970</v>
      </c>
      <c r="H118" s="174">
        <v>51.145449999999997</v>
      </c>
      <c r="I118" s="174">
        <v>45.168399999999998</v>
      </c>
      <c r="J118" s="3">
        <f t="shared" si="6"/>
        <v>3.3902902088418614</v>
      </c>
      <c r="K118" s="95">
        <f t="shared" si="9"/>
        <v>0.16547699248347947</v>
      </c>
      <c r="L118" s="174">
        <f t="shared" si="10"/>
        <v>0.70243672067343055</v>
      </c>
      <c r="M118" t="str">
        <f t="shared" si="11"/>
        <v/>
      </c>
      <c r="N118">
        <f t="shared" si="7"/>
        <v>0.5414168421075396</v>
      </c>
      <c r="O118">
        <v>111</v>
      </c>
      <c r="P118" t="e">
        <f t="shared" si="8"/>
        <v>#VALUE!</v>
      </c>
    </row>
    <row r="119" spans="1:16" x14ac:dyDescent="0.25">
      <c r="A119" s="174" t="s">
        <v>163</v>
      </c>
      <c r="B119" s="174">
        <v>63334</v>
      </c>
      <c r="C119" s="174">
        <v>484</v>
      </c>
      <c r="D119" s="174">
        <v>757</v>
      </c>
      <c r="E119" s="174">
        <v>666</v>
      </c>
      <c r="F119" s="174">
        <v>153.77000000000001</v>
      </c>
      <c r="G119" s="174">
        <v>1970</v>
      </c>
      <c r="H119" s="174">
        <v>51.136360000000003</v>
      </c>
      <c r="I119" s="174">
        <v>45.168399999999998</v>
      </c>
      <c r="J119" s="3">
        <f t="shared" si="6"/>
        <v>3.3902902088418614</v>
      </c>
      <c r="K119" s="95">
        <f t="shared" si="9"/>
        <v>0.16396309108387772</v>
      </c>
      <c r="L119" s="174">
        <f t="shared" si="10"/>
        <v>0.70218705692505701</v>
      </c>
      <c r="M119" t="str">
        <f t="shared" si="11"/>
        <v/>
      </c>
      <c r="N119">
        <f t="shared" si="7"/>
        <v>0.53990294070793787</v>
      </c>
      <c r="O119">
        <v>112</v>
      </c>
      <c r="P119" t="e">
        <f t="shared" si="8"/>
        <v>#VALUE!</v>
      </c>
    </row>
    <row r="120" spans="1:16" x14ac:dyDescent="0.25">
      <c r="A120" s="174" t="s">
        <v>163</v>
      </c>
      <c r="B120" s="174">
        <v>63901</v>
      </c>
      <c r="C120" s="174">
        <v>481</v>
      </c>
      <c r="D120" s="174">
        <v>760</v>
      </c>
      <c r="E120" s="174">
        <v>666</v>
      </c>
      <c r="F120" s="174">
        <v>153.57</v>
      </c>
      <c r="G120" s="174">
        <v>1970</v>
      </c>
      <c r="H120" s="174">
        <v>51.136360000000003</v>
      </c>
      <c r="I120" s="174">
        <v>45.168399999999998</v>
      </c>
      <c r="J120" s="3">
        <f t="shared" si="6"/>
        <v>3.3902902088418614</v>
      </c>
      <c r="K120" s="95">
        <f t="shared" si="9"/>
        <v>0.16244918968427574</v>
      </c>
      <c r="L120" s="174">
        <f t="shared" si="10"/>
        <v>0.70218705692505701</v>
      </c>
      <c r="M120" t="str">
        <f t="shared" si="11"/>
        <v/>
      </c>
      <c r="N120">
        <f t="shared" si="7"/>
        <v>0.53838903930833593</v>
      </c>
      <c r="O120">
        <v>113</v>
      </c>
      <c r="P120" t="e">
        <f t="shared" si="8"/>
        <v>#VALUE!</v>
      </c>
    </row>
    <row r="121" spans="1:16" x14ac:dyDescent="0.25">
      <c r="A121" s="174" t="s">
        <v>163</v>
      </c>
      <c r="B121" s="174">
        <v>64467</v>
      </c>
      <c r="C121" s="174">
        <v>485</v>
      </c>
      <c r="D121" s="174">
        <v>759</v>
      </c>
      <c r="E121" s="174">
        <v>666</v>
      </c>
      <c r="F121" s="174">
        <v>153.37</v>
      </c>
      <c r="G121" s="174">
        <v>1971</v>
      </c>
      <c r="H121" s="174">
        <v>51.122729999999997</v>
      </c>
      <c r="I121" s="174">
        <v>45.168399999999998</v>
      </c>
      <c r="J121" s="3">
        <f t="shared" si="6"/>
        <v>3.9553385769822853</v>
      </c>
      <c r="K121" s="95">
        <f t="shared" si="9"/>
        <v>0.16093528828467399</v>
      </c>
      <c r="L121" s="174">
        <f t="shared" si="10"/>
        <v>0.70181278178801654</v>
      </c>
      <c r="M121" t="str">
        <f t="shared" si="11"/>
        <v/>
      </c>
      <c r="N121">
        <f t="shared" si="7"/>
        <v>0.53687513790873409</v>
      </c>
      <c r="O121">
        <v>114</v>
      </c>
      <c r="P121" t="e">
        <f t="shared" si="8"/>
        <v>#VALUE!</v>
      </c>
    </row>
    <row r="122" spans="1:16" x14ac:dyDescent="0.25">
      <c r="A122" s="174" t="s">
        <v>163</v>
      </c>
      <c r="B122" s="174">
        <v>65031</v>
      </c>
      <c r="C122" s="174">
        <v>502</v>
      </c>
      <c r="D122" s="174">
        <v>745</v>
      </c>
      <c r="E122" s="174">
        <v>665</v>
      </c>
      <c r="F122" s="174">
        <v>153.18</v>
      </c>
      <c r="G122" s="174">
        <v>1970</v>
      </c>
      <c r="H122" s="174">
        <v>51.109090000000002</v>
      </c>
      <c r="I122" s="174">
        <v>45.159460000000003</v>
      </c>
      <c r="J122" s="3">
        <f t="shared" si="6"/>
        <v>3.3902902088418614</v>
      </c>
      <c r="K122" s="95">
        <f t="shared" si="9"/>
        <v>0.15949708195505224</v>
      </c>
      <c r="L122" s="174">
        <f t="shared" si="10"/>
        <v>0.701299499065837</v>
      </c>
      <c r="M122" t="str">
        <f t="shared" si="11"/>
        <v/>
      </c>
      <c r="N122">
        <f t="shared" si="7"/>
        <v>0.53543693157911232</v>
      </c>
      <c r="O122">
        <v>115</v>
      </c>
      <c r="P122" t="e">
        <f t="shared" si="8"/>
        <v>#VALUE!</v>
      </c>
    </row>
    <row r="123" spans="1:16" x14ac:dyDescent="0.25">
      <c r="A123" s="174" t="s">
        <v>163</v>
      </c>
      <c r="B123" s="174">
        <v>65596</v>
      </c>
      <c r="C123" s="174">
        <v>468</v>
      </c>
      <c r="D123" s="174">
        <v>781</v>
      </c>
      <c r="E123" s="174">
        <v>665</v>
      </c>
      <c r="F123" s="174">
        <v>152.97</v>
      </c>
      <c r="G123" s="174">
        <v>1970</v>
      </c>
      <c r="H123" s="174">
        <v>51.1</v>
      </c>
      <c r="I123" s="174">
        <v>45.159460000000003</v>
      </c>
      <c r="J123" s="3">
        <f t="shared" si="6"/>
        <v>3.3902902088418614</v>
      </c>
      <c r="K123" s="95">
        <f t="shared" si="9"/>
        <v>0.15790748548547023</v>
      </c>
      <c r="L123" s="174">
        <f t="shared" si="10"/>
        <v>0.70105006220242105</v>
      </c>
      <c r="M123" t="str">
        <f t="shared" si="11"/>
        <v/>
      </c>
      <c r="N123">
        <f t="shared" si="7"/>
        <v>0.53384733510953031</v>
      </c>
      <c r="O123">
        <v>116</v>
      </c>
      <c r="P123" t="e">
        <f t="shared" si="8"/>
        <v>#VALUE!</v>
      </c>
    </row>
    <row r="124" spans="1:16" x14ac:dyDescent="0.25">
      <c r="A124" s="174" t="s">
        <v>163</v>
      </c>
      <c r="B124" s="174">
        <v>66159</v>
      </c>
      <c r="C124" s="174">
        <v>475</v>
      </c>
      <c r="D124" s="174">
        <v>774</v>
      </c>
      <c r="E124" s="174">
        <v>665</v>
      </c>
      <c r="F124" s="174">
        <v>152.77000000000001</v>
      </c>
      <c r="G124" s="174">
        <v>1972</v>
      </c>
      <c r="H124" s="174">
        <v>51.1</v>
      </c>
      <c r="I124" s="174">
        <v>45.159460000000003</v>
      </c>
      <c r="J124" s="3">
        <f t="shared" si="6"/>
        <v>4.5203869451224818</v>
      </c>
      <c r="K124" s="95">
        <f t="shared" si="9"/>
        <v>0.15639358408586848</v>
      </c>
      <c r="L124" s="174">
        <f t="shared" si="10"/>
        <v>0.70105006220242105</v>
      </c>
      <c r="M124" t="str">
        <f t="shared" si="11"/>
        <v/>
      </c>
      <c r="N124">
        <f t="shared" si="7"/>
        <v>0.53233343370992858</v>
      </c>
      <c r="O124">
        <v>117</v>
      </c>
      <c r="P124" t="e">
        <f t="shared" si="8"/>
        <v>#VALUE!</v>
      </c>
    </row>
    <row r="125" spans="1:16" x14ac:dyDescent="0.25">
      <c r="A125" s="174" t="s">
        <v>163</v>
      </c>
      <c r="B125" s="174">
        <v>66723</v>
      </c>
      <c r="C125" s="174">
        <v>495</v>
      </c>
      <c r="D125" s="174">
        <v>757</v>
      </c>
      <c r="E125" s="174">
        <v>665</v>
      </c>
      <c r="F125" s="174">
        <v>152.56</v>
      </c>
      <c r="G125" s="174">
        <v>1971</v>
      </c>
      <c r="H125" s="174">
        <v>51.086359999999999</v>
      </c>
      <c r="I125" s="174">
        <v>45.159460000000003</v>
      </c>
      <c r="J125" s="3">
        <f t="shared" si="6"/>
        <v>3.9553385769822853</v>
      </c>
      <c r="K125" s="95">
        <f t="shared" si="9"/>
        <v>0.1548039876162865</v>
      </c>
      <c r="L125" s="174">
        <f t="shared" si="10"/>
        <v>0.70067585294118684</v>
      </c>
      <c r="M125" t="str">
        <f t="shared" si="11"/>
        <v/>
      </c>
      <c r="N125">
        <f t="shared" si="7"/>
        <v>0.53074383724034657</v>
      </c>
      <c r="O125">
        <v>118</v>
      </c>
      <c r="P125" t="e">
        <f t="shared" si="8"/>
        <v>#VALUE!</v>
      </c>
    </row>
    <row r="126" spans="1:16" x14ac:dyDescent="0.25">
      <c r="A126" s="174" t="s">
        <v>163</v>
      </c>
      <c r="B126" s="174">
        <v>67286</v>
      </c>
      <c r="C126" s="174">
        <v>482</v>
      </c>
      <c r="D126" s="174">
        <v>771</v>
      </c>
      <c r="E126" s="174">
        <v>665</v>
      </c>
      <c r="F126" s="174">
        <v>152.35</v>
      </c>
      <c r="G126" s="174">
        <v>1971</v>
      </c>
      <c r="H126" s="174">
        <v>51.08182</v>
      </c>
      <c r="I126" s="174">
        <v>45.159460000000003</v>
      </c>
      <c r="J126" s="3">
        <f t="shared" si="6"/>
        <v>3.9553385769822853</v>
      </c>
      <c r="K126" s="95">
        <f t="shared" si="9"/>
        <v>0.15321439114670449</v>
      </c>
      <c r="L126" s="174">
        <f t="shared" si="10"/>
        <v>0.70055132157809985</v>
      </c>
      <c r="M126" t="str">
        <f t="shared" si="11"/>
        <v/>
      </c>
      <c r="N126">
        <f t="shared" si="7"/>
        <v>0.52915424077076456</v>
      </c>
      <c r="O126">
        <v>119</v>
      </c>
      <c r="P126" t="e">
        <f t="shared" si="8"/>
        <v>#VALUE!</v>
      </c>
    </row>
    <row r="127" spans="1:16" x14ac:dyDescent="0.25">
      <c r="A127" s="174" t="s">
        <v>163</v>
      </c>
      <c r="B127" s="174">
        <v>67850</v>
      </c>
      <c r="C127" s="174">
        <v>484</v>
      </c>
      <c r="D127" s="174">
        <v>771</v>
      </c>
      <c r="E127" s="174">
        <v>665</v>
      </c>
      <c r="F127" s="174">
        <v>152.15</v>
      </c>
      <c r="G127" s="174">
        <v>1971</v>
      </c>
      <c r="H127" s="174">
        <v>51.07273</v>
      </c>
      <c r="I127" s="174">
        <v>45.159460000000003</v>
      </c>
      <c r="J127" s="3">
        <f t="shared" si="6"/>
        <v>3.9553385769822853</v>
      </c>
      <c r="K127" s="95">
        <f t="shared" si="9"/>
        <v>0.15170048974710273</v>
      </c>
      <c r="L127" s="174">
        <f t="shared" si="10"/>
        <v>0.70030201781719492</v>
      </c>
      <c r="M127" t="str">
        <f t="shared" si="11"/>
        <v/>
      </c>
      <c r="N127">
        <f t="shared" si="7"/>
        <v>0.52764033937116284</v>
      </c>
      <c r="O127">
        <v>120</v>
      </c>
      <c r="P127" t="e">
        <f t="shared" si="8"/>
        <v>#VALUE!</v>
      </c>
    </row>
    <row r="128" spans="1:16" x14ac:dyDescent="0.25">
      <c r="A128" s="174" t="s">
        <v>163</v>
      </c>
      <c r="B128" s="174">
        <v>68415</v>
      </c>
      <c r="C128" s="174">
        <v>490</v>
      </c>
      <c r="D128" s="174">
        <v>769</v>
      </c>
      <c r="E128" s="174">
        <v>665</v>
      </c>
      <c r="F128" s="174">
        <v>151.94</v>
      </c>
      <c r="G128" s="174">
        <v>1971</v>
      </c>
      <c r="H128" s="174">
        <v>51.054549999999999</v>
      </c>
      <c r="I128" s="174">
        <v>45.159460000000003</v>
      </c>
      <c r="J128" s="3">
        <f t="shared" si="6"/>
        <v>3.9553385769822853</v>
      </c>
      <c r="K128" s="95">
        <f t="shared" si="9"/>
        <v>0.15011089327752075</v>
      </c>
      <c r="L128" s="174">
        <f t="shared" si="10"/>
        <v>0.69980354339789608</v>
      </c>
      <c r="M128" t="str">
        <f t="shared" si="11"/>
        <v/>
      </c>
      <c r="N128">
        <f t="shared" si="7"/>
        <v>0.52605074290158083</v>
      </c>
      <c r="O128">
        <v>121</v>
      </c>
      <c r="P128" t="e">
        <f t="shared" si="8"/>
        <v>#VALUE!</v>
      </c>
    </row>
    <row r="129" spans="1:16" x14ac:dyDescent="0.25">
      <c r="A129" s="174" t="s">
        <v>163</v>
      </c>
      <c r="B129" s="174">
        <v>68981</v>
      </c>
      <c r="C129" s="174">
        <v>486</v>
      </c>
      <c r="D129" s="174">
        <v>773</v>
      </c>
      <c r="E129" s="174">
        <v>665</v>
      </c>
      <c r="F129" s="174">
        <v>151.72999999999999</v>
      </c>
      <c r="G129" s="174">
        <v>1971</v>
      </c>
      <c r="H129" s="174">
        <v>51.054549999999999</v>
      </c>
      <c r="I129" s="174">
        <v>45.159460000000003</v>
      </c>
      <c r="J129" s="3">
        <f t="shared" si="6"/>
        <v>3.9553385769822853</v>
      </c>
      <c r="K129" s="95">
        <f t="shared" si="9"/>
        <v>0.14852129680793874</v>
      </c>
      <c r="L129" s="174">
        <f t="shared" si="10"/>
        <v>0.69980354339789608</v>
      </c>
      <c r="M129" t="str">
        <f t="shared" si="11"/>
        <v/>
      </c>
      <c r="N129">
        <f t="shared" si="7"/>
        <v>0.52446114643199881</v>
      </c>
      <c r="O129">
        <v>122</v>
      </c>
      <c r="P129" t="e">
        <f t="shared" si="8"/>
        <v>#VALUE!</v>
      </c>
    </row>
    <row r="130" spans="1:16" x14ac:dyDescent="0.25">
      <c r="A130" s="174" t="s">
        <v>163</v>
      </c>
      <c r="B130" s="174">
        <v>69549</v>
      </c>
      <c r="C130" s="174">
        <v>497</v>
      </c>
      <c r="D130" s="174">
        <v>764</v>
      </c>
      <c r="E130" s="174">
        <v>665</v>
      </c>
      <c r="F130" s="174">
        <v>151.51</v>
      </c>
      <c r="G130" s="174">
        <v>1971</v>
      </c>
      <c r="H130" s="174">
        <v>51.045459999999999</v>
      </c>
      <c r="I130" s="174">
        <v>45.159460000000003</v>
      </c>
      <c r="J130" s="3">
        <f t="shared" si="6"/>
        <v>3.9553385769822853</v>
      </c>
      <c r="K130" s="95">
        <f t="shared" si="9"/>
        <v>0.14685600526837672</v>
      </c>
      <c r="L130" s="174">
        <f t="shared" si="10"/>
        <v>0.69955437273950205</v>
      </c>
      <c r="M130" t="str">
        <f t="shared" si="11"/>
        <v/>
      </c>
      <c r="N130">
        <f t="shared" si="7"/>
        <v>0.52279585489243685</v>
      </c>
      <c r="O130">
        <v>123</v>
      </c>
      <c r="P130" t="e">
        <f t="shared" si="8"/>
        <v>#VALUE!</v>
      </c>
    </row>
    <row r="131" spans="1:16" x14ac:dyDescent="0.25">
      <c r="A131" s="174" t="s">
        <v>163</v>
      </c>
      <c r="B131" s="174">
        <v>70118</v>
      </c>
      <c r="C131" s="174">
        <v>499</v>
      </c>
      <c r="D131" s="174">
        <v>764</v>
      </c>
      <c r="E131" s="174">
        <v>665</v>
      </c>
      <c r="F131" s="174">
        <v>151.30000000000001</v>
      </c>
      <c r="G131" s="174">
        <v>1972</v>
      </c>
      <c r="H131" s="174">
        <v>51.036369999999998</v>
      </c>
      <c r="I131" s="174">
        <v>45.159460000000003</v>
      </c>
      <c r="J131" s="3">
        <f t="shared" si="6"/>
        <v>4.5203869451224818</v>
      </c>
      <c r="K131" s="95">
        <f t="shared" si="9"/>
        <v>0.14526640879879493</v>
      </c>
      <c r="L131" s="174">
        <f t="shared" si="10"/>
        <v>0.69930524644861192</v>
      </c>
      <c r="M131" t="str">
        <f t="shared" si="11"/>
        <v/>
      </c>
      <c r="N131">
        <f t="shared" si="7"/>
        <v>0.52120625842285506</v>
      </c>
      <c r="O131">
        <v>124</v>
      </c>
      <c r="P131" t="e">
        <f t="shared" si="8"/>
        <v>#VALUE!</v>
      </c>
    </row>
    <row r="132" spans="1:16" x14ac:dyDescent="0.25">
      <c r="A132" s="174" t="s">
        <v>163</v>
      </c>
      <c r="B132" s="174">
        <v>70686</v>
      </c>
      <c r="C132" s="174">
        <v>488</v>
      </c>
      <c r="D132" s="174">
        <v>777</v>
      </c>
      <c r="E132" s="174">
        <v>664</v>
      </c>
      <c r="F132" s="174">
        <v>151.09</v>
      </c>
      <c r="G132" s="174">
        <v>1971</v>
      </c>
      <c r="H132" s="174">
        <v>51.027270000000001</v>
      </c>
      <c r="I132" s="174">
        <v>45.15052</v>
      </c>
      <c r="J132" s="3">
        <f t="shared" si="6"/>
        <v>3.9553385769822853</v>
      </c>
      <c r="K132" s="95">
        <f t="shared" si="9"/>
        <v>0.14367681232921295</v>
      </c>
      <c r="L132" s="174">
        <f t="shared" si="10"/>
        <v>0.69891750181665524</v>
      </c>
      <c r="M132" t="str">
        <f t="shared" si="11"/>
        <v/>
      </c>
      <c r="N132">
        <f t="shared" si="7"/>
        <v>0.51961666195327305</v>
      </c>
      <c r="O132">
        <v>125</v>
      </c>
      <c r="P132" t="e">
        <f t="shared" si="8"/>
        <v>#VALUE!</v>
      </c>
    </row>
    <row r="133" spans="1:16" x14ac:dyDescent="0.25">
      <c r="A133" s="174" t="s">
        <v>163</v>
      </c>
      <c r="B133" s="174">
        <v>71254</v>
      </c>
      <c r="C133" s="174">
        <v>478</v>
      </c>
      <c r="D133" s="174">
        <v>790</v>
      </c>
      <c r="E133" s="174">
        <v>664</v>
      </c>
      <c r="F133" s="174">
        <v>150.88</v>
      </c>
      <c r="G133" s="174">
        <v>1972</v>
      </c>
      <c r="H133" s="174">
        <v>51.013640000000002</v>
      </c>
      <c r="I133" s="174">
        <v>45.15052</v>
      </c>
      <c r="J133" s="3">
        <f t="shared" si="6"/>
        <v>4.5203869451224818</v>
      </c>
      <c r="K133" s="95">
        <f t="shared" si="9"/>
        <v>0.14208721585963094</v>
      </c>
      <c r="L133" s="174">
        <f t="shared" si="10"/>
        <v>0.69854417307450811</v>
      </c>
      <c r="M133" t="str">
        <f t="shared" si="11"/>
        <v/>
      </c>
      <c r="N133">
        <f t="shared" si="7"/>
        <v>0.51802706548369104</v>
      </c>
      <c r="O133">
        <v>126</v>
      </c>
      <c r="P133" t="e">
        <f t="shared" si="8"/>
        <v>#VALUE!</v>
      </c>
    </row>
    <row r="134" spans="1:16" x14ac:dyDescent="0.25">
      <c r="A134" s="174" t="s">
        <v>163</v>
      </c>
      <c r="B134" s="174">
        <v>71821</v>
      </c>
      <c r="C134" s="174">
        <v>490</v>
      </c>
      <c r="D134" s="174">
        <v>780</v>
      </c>
      <c r="E134" s="174">
        <v>664</v>
      </c>
      <c r="F134" s="174">
        <v>150.66999999999999</v>
      </c>
      <c r="G134" s="174">
        <v>1972</v>
      </c>
      <c r="H134" s="174">
        <v>51.004550000000002</v>
      </c>
      <c r="I134" s="174">
        <v>45.15052</v>
      </c>
      <c r="J134" s="3">
        <f t="shared" si="6"/>
        <v>4.5203869451224818</v>
      </c>
      <c r="K134" s="95">
        <f t="shared" si="9"/>
        <v>0.14049761939004896</v>
      </c>
      <c r="L134" s="174">
        <f t="shared" si="10"/>
        <v>0.69829525138186666</v>
      </c>
      <c r="M134" t="str">
        <f t="shared" si="11"/>
        <v/>
      </c>
      <c r="N134">
        <f t="shared" si="7"/>
        <v>0.51643746901410914</v>
      </c>
      <c r="O134">
        <v>127</v>
      </c>
      <c r="P134" t="e">
        <f t="shared" si="8"/>
        <v>#VALUE!</v>
      </c>
    </row>
    <row r="135" spans="1:16" x14ac:dyDescent="0.25">
      <c r="A135" s="174" t="s">
        <v>163</v>
      </c>
      <c r="B135" s="174">
        <v>72386</v>
      </c>
      <c r="C135" s="174">
        <v>494</v>
      </c>
      <c r="D135" s="174">
        <v>776</v>
      </c>
      <c r="E135" s="174">
        <v>664</v>
      </c>
      <c r="F135" s="174">
        <v>150.47</v>
      </c>
      <c r="G135" s="174">
        <v>1972</v>
      </c>
      <c r="H135" s="174">
        <v>51.004550000000002</v>
      </c>
      <c r="I135" s="174">
        <v>45.15052</v>
      </c>
      <c r="J135" s="3">
        <f t="shared" si="6"/>
        <v>4.5203869451224818</v>
      </c>
      <c r="K135" s="95">
        <f t="shared" si="9"/>
        <v>0.1389837179904472</v>
      </c>
      <c r="L135" s="174">
        <f t="shared" si="10"/>
        <v>0.69829525138186666</v>
      </c>
      <c r="M135" t="str">
        <f t="shared" si="11"/>
        <v/>
      </c>
      <c r="N135">
        <f t="shared" si="7"/>
        <v>0.5149235676145073</v>
      </c>
      <c r="O135">
        <v>128</v>
      </c>
      <c r="P135" t="e">
        <f t="shared" si="8"/>
        <v>#VALUE!</v>
      </c>
    </row>
    <row r="136" spans="1:16" x14ac:dyDescent="0.25">
      <c r="A136" s="174" t="s">
        <v>163</v>
      </c>
      <c r="B136" s="174">
        <v>72951</v>
      </c>
      <c r="C136" s="174">
        <v>501</v>
      </c>
      <c r="D136" s="174">
        <v>772</v>
      </c>
      <c r="E136" s="174">
        <v>664</v>
      </c>
      <c r="F136" s="174">
        <v>150.26</v>
      </c>
      <c r="G136" s="174">
        <v>1972</v>
      </c>
      <c r="H136" s="174">
        <v>50.99091</v>
      </c>
      <c r="I136" s="174">
        <v>45.15052</v>
      </c>
      <c r="J136" s="3">
        <f t="shared" ref="J136:J199" si="12">G136/I$6-I$5/I$6</f>
        <v>4.5203869451224818</v>
      </c>
      <c r="K136" s="95">
        <f t="shared" si="9"/>
        <v>0.13739412152086519</v>
      </c>
      <c r="L136" s="174">
        <f t="shared" si="10"/>
        <v>0.69792181514368867</v>
      </c>
      <c r="M136" t="str">
        <f t="shared" si="11"/>
        <v/>
      </c>
      <c r="N136">
        <f t="shared" ref="N136:N199" si="13">IF(B136="","",K136+1/2.66)</f>
        <v>0.51333397114492529</v>
      </c>
      <c r="O136">
        <v>129</v>
      </c>
      <c r="P136" t="e">
        <f t="shared" ref="P136:P199" si="14">IF(B136="","",(F136-N$4)/N$4)</f>
        <v>#VALUE!</v>
      </c>
    </row>
    <row r="137" spans="1:16" x14ac:dyDescent="0.25">
      <c r="A137" s="174" t="s">
        <v>163</v>
      </c>
      <c r="B137" s="174">
        <v>73516</v>
      </c>
      <c r="C137" s="174">
        <v>504</v>
      </c>
      <c r="D137" s="174">
        <v>771</v>
      </c>
      <c r="E137" s="174">
        <v>664</v>
      </c>
      <c r="F137" s="174">
        <v>150.05000000000001</v>
      </c>
      <c r="G137" s="174">
        <v>1971</v>
      </c>
      <c r="H137" s="174">
        <v>50.981819999999999</v>
      </c>
      <c r="I137" s="174">
        <v>45.15052</v>
      </c>
      <c r="J137" s="3">
        <f t="shared" si="12"/>
        <v>3.9553385769822853</v>
      </c>
      <c r="K137" s="95">
        <f t="shared" ref="K137:K200" si="15">IF(B137="",0,(F137-K$2)/K$2)</f>
        <v>0.13580452505128343</v>
      </c>
      <c r="L137" s="174">
        <f t="shared" ref="L137:L200" si="16">IF(B137="","",H137*H137*I137/4*3.1416/K$2/1000)</f>
        <v>0.69767300437224811</v>
      </c>
      <c r="M137" t="str">
        <f t="shared" ref="M137:M200" si="17">IF(OR(J137="",-(J137-MAX(J$8:J$58))&lt;0),"",-(J137))</f>
        <v/>
      </c>
      <c r="N137">
        <f t="shared" si="13"/>
        <v>0.51174437467534362</v>
      </c>
      <c r="O137">
        <v>130</v>
      </c>
      <c r="P137" t="e">
        <f t="shared" si="14"/>
        <v>#VALUE!</v>
      </c>
    </row>
    <row r="138" spans="1:16" x14ac:dyDescent="0.25">
      <c r="A138" s="174" t="s">
        <v>163</v>
      </c>
      <c r="B138" s="174">
        <v>74080</v>
      </c>
      <c r="C138" s="174">
        <v>477</v>
      </c>
      <c r="D138" s="174">
        <v>801</v>
      </c>
      <c r="E138" s="174">
        <v>664</v>
      </c>
      <c r="F138" s="174">
        <v>149.85</v>
      </c>
      <c r="G138" s="174">
        <v>1972</v>
      </c>
      <c r="H138" s="174">
        <v>50.968179999999997</v>
      </c>
      <c r="I138" s="174">
        <v>45.15052</v>
      </c>
      <c r="J138" s="3">
        <f t="shared" si="12"/>
        <v>4.5203869451224818</v>
      </c>
      <c r="K138" s="95">
        <f t="shared" si="15"/>
        <v>0.13429062365168146</v>
      </c>
      <c r="L138" s="174">
        <f t="shared" si="16"/>
        <v>0.69729973457688421</v>
      </c>
      <c r="M138" t="str">
        <f t="shared" si="17"/>
        <v/>
      </c>
      <c r="N138">
        <f t="shared" si="13"/>
        <v>0.51023047327574156</v>
      </c>
      <c r="O138">
        <v>131</v>
      </c>
      <c r="P138" t="e">
        <f t="shared" si="14"/>
        <v>#VALUE!</v>
      </c>
    </row>
    <row r="139" spans="1:16" x14ac:dyDescent="0.25">
      <c r="A139" s="174" t="s">
        <v>163</v>
      </c>
      <c r="B139" s="174">
        <v>74644</v>
      </c>
      <c r="C139" s="174">
        <v>496</v>
      </c>
      <c r="D139" s="174">
        <v>786</v>
      </c>
      <c r="E139" s="174">
        <v>663</v>
      </c>
      <c r="F139" s="174">
        <v>149.63999999999999</v>
      </c>
      <c r="G139" s="174">
        <v>1971</v>
      </c>
      <c r="H139" s="174">
        <v>50.95</v>
      </c>
      <c r="I139" s="174">
        <v>45.141579999999998</v>
      </c>
      <c r="J139" s="3">
        <f t="shared" si="12"/>
        <v>3.9553385769822853</v>
      </c>
      <c r="K139" s="95">
        <f t="shared" si="15"/>
        <v>0.13270102718209945</v>
      </c>
      <c r="L139" s="174">
        <f t="shared" si="16"/>
        <v>0.69666440932314311</v>
      </c>
      <c r="M139" t="str">
        <f t="shared" si="17"/>
        <v/>
      </c>
      <c r="N139">
        <f t="shared" si="13"/>
        <v>0.50864087680615955</v>
      </c>
      <c r="O139">
        <v>132</v>
      </c>
      <c r="P139" t="e">
        <f t="shared" si="14"/>
        <v>#VALUE!</v>
      </c>
    </row>
    <row r="140" spans="1:16" x14ac:dyDescent="0.25">
      <c r="A140" s="174" t="s">
        <v>163</v>
      </c>
      <c r="B140" s="174">
        <v>75208</v>
      </c>
      <c r="C140" s="174">
        <v>506</v>
      </c>
      <c r="D140" s="174">
        <v>776</v>
      </c>
      <c r="E140" s="174">
        <v>663</v>
      </c>
      <c r="F140" s="174">
        <v>149.44</v>
      </c>
      <c r="G140" s="174">
        <v>1970</v>
      </c>
      <c r="H140" s="174">
        <v>50.954540000000001</v>
      </c>
      <c r="I140" s="174">
        <v>45.141579999999998</v>
      </c>
      <c r="J140" s="3">
        <f t="shared" si="12"/>
        <v>3.3902902088418614</v>
      </c>
      <c r="K140" s="95">
        <f t="shared" si="15"/>
        <v>0.13118712578249769</v>
      </c>
      <c r="L140" s="174">
        <f t="shared" si="16"/>
        <v>0.69678857016061513</v>
      </c>
      <c r="M140" t="str">
        <f t="shared" si="17"/>
        <v/>
      </c>
      <c r="N140">
        <f t="shared" si="13"/>
        <v>0.50712697540655782</v>
      </c>
      <c r="O140">
        <v>133</v>
      </c>
      <c r="P140" t="e">
        <f t="shared" si="14"/>
        <v>#VALUE!</v>
      </c>
    </row>
    <row r="141" spans="1:16" x14ac:dyDescent="0.25">
      <c r="A141" s="174" t="s">
        <v>163</v>
      </c>
      <c r="B141" s="174">
        <v>75772</v>
      </c>
      <c r="C141" s="174">
        <v>494</v>
      </c>
      <c r="D141" s="174">
        <v>791</v>
      </c>
      <c r="E141" s="174">
        <v>663</v>
      </c>
      <c r="F141" s="174">
        <v>149.24</v>
      </c>
      <c r="G141" s="174">
        <v>1971</v>
      </c>
      <c r="H141" s="174">
        <v>50.936360000000001</v>
      </c>
      <c r="I141" s="174">
        <v>45.141579999999998</v>
      </c>
      <c r="J141" s="3">
        <f t="shared" si="12"/>
        <v>3.9553385769822853</v>
      </c>
      <c r="K141" s="95">
        <f t="shared" si="15"/>
        <v>0.12967322438289594</v>
      </c>
      <c r="L141" s="174">
        <f t="shared" si="16"/>
        <v>0.69629144639598606</v>
      </c>
      <c r="M141" t="str">
        <f t="shared" si="17"/>
        <v/>
      </c>
      <c r="N141">
        <f t="shared" si="13"/>
        <v>0.5056130740069561</v>
      </c>
      <c r="O141">
        <v>134</v>
      </c>
      <c r="P141" t="e">
        <f t="shared" si="14"/>
        <v>#VALUE!</v>
      </c>
    </row>
    <row r="142" spans="1:16" x14ac:dyDescent="0.25">
      <c r="A142" s="174" t="s">
        <v>163</v>
      </c>
      <c r="B142" s="174">
        <v>76338</v>
      </c>
      <c r="C142" s="174">
        <v>505</v>
      </c>
      <c r="D142" s="174">
        <v>782</v>
      </c>
      <c r="E142" s="174">
        <v>662</v>
      </c>
      <c r="F142" s="174">
        <v>149.04</v>
      </c>
      <c r="G142" s="174">
        <v>1971</v>
      </c>
      <c r="H142" s="174">
        <v>50.92727</v>
      </c>
      <c r="I142" s="174">
        <v>45.132640000000002</v>
      </c>
      <c r="J142" s="3">
        <f t="shared" si="12"/>
        <v>3.9553385769822853</v>
      </c>
      <c r="K142" s="95">
        <f t="shared" si="15"/>
        <v>0.12815932298329397</v>
      </c>
      <c r="L142" s="174">
        <f t="shared" si="16"/>
        <v>0.69590510420241702</v>
      </c>
      <c r="M142" t="str">
        <f t="shared" si="17"/>
        <v/>
      </c>
      <c r="N142">
        <f t="shared" si="13"/>
        <v>0.50409917260735404</v>
      </c>
      <c r="O142">
        <v>135</v>
      </c>
      <c r="P142" t="e">
        <f t="shared" si="14"/>
        <v>#VALUE!</v>
      </c>
    </row>
    <row r="143" spans="1:16" x14ac:dyDescent="0.25">
      <c r="A143" s="174" t="s">
        <v>163</v>
      </c>
      <c r="B143" s="174">
        <v>76905</v>
      </c>
      <c r="C143" s="174">
        <v>511</v>
      </c>
      <c r="D143" s="174">
        <v>777</v>
      </c>
      <c r="E143" s="174">
        <v>663</v>
      </c>
      <c r="F143" s="174">
        <v>148.83000000000001</v>
      </c>
      <c r="G143" s="174">
        <v>1971</v>
      </c>
      <c r="H143" s="174">
        <v>50.922730000000001</v>
      </c>
      <c r="I143" s="174">
        <v>45.141579999999998</v>
      </c>
      <c r="J143" s="3">
        <f t="shared" si="12"/>
        <v>3.9553385769822853</v>
      </c>
      <c r="K143" s="95">
        <f t="shared" si="15"/>
        <v>0.12656972651371218</v>
      </c>
      <c r="L143" s="174">
        <f t="shared" si="16"/>
        <v>0.69591885665282682</v>
      </c>
      <c r="M143" t="str">
        <f t="shared" si="17"/>
        <v/>
      </c>
      <c r="N143">
        <f t="shared" si="13"/>
        <v>0.50250957613777225</v>
      </c>
      <c r="O143">
        <v>136</v>
      </c>
      <c r="P143" t="e">
        <f t="shared" si="14"/>
        <v>#VALUE!</v>
      </c>
    </row>
    <row r="144" spans="1:16" x14ac:dyDescent="0.25">
      <c r="A144" s="174" t="s">
        <v>163</v>
      </c>
      <c r="B144" s="174">
        <v>77473</v>
      </c>
      <c r="C144" s="174">
        <v>509</v>
      </c>
      <c r="D144" s="174">
        <v>783</v>
      </c>
      <c r="E144" s="174">
        <v>662</v>
      </c>
      <c r="F144" s="174">
        <v>148.63</v>
      </c>
      <c r="G144" s="174">
        <v>1971</v>
      </c>
      <c r="H144" s="174">
        <v>50.904539999999997</v>
      </c>
      <c r="I144" s="174">
        <v>45.132640000000002</v>
      </c>
      <c r="J144" s="3">
        <f t="shared" si="12"/>
        <v>3.9553385769822853</v>
      </c>
      <c r="K144" s="95">
        <f t="shared" si="15"/>
        <v>0.1250558251141102</v>
      </c>
      <c r="L144" s="174">
        <f t="shared" si="16"/>
        <v>0.69528404624784979</v>
      </c>
      <c r="M144" t="str">
        <f t="shared" si="17"/>
        <v/>
      </c>
      <c r="N144">
        <f t="shared" si="13"/>
        <v>0.5009956747381703</v>
      </c>
      <c r="O144">
        <v>137</v>
      </c>
      <c r="P144" t="e">
        <f t="shared" si="14"/>
        <v>#VALUE!</v>
      </c>
    </row>
    <row r="145" spans="1:16" x14ac:dyDescent="0.25">
      <c r="A145" s="174" t="s">
        <v>163</v>
      </c>
      <c r="B145" s="174">
        <v>78042</v>
      </c>
      <c r="C145" s="174">
        <v>494</v>
      </c>
      <c r="D145" s="174">
        <v>799</v>
      </c>
      <c r="E145" s="174">
        <v>662</v>
      </c>
      <c r="F145" s="174">
        <v>148.43</v>
      </c>
      <c r="G145" s="174">
        <v>1970</v>
      </c>
      <c r="H145" s="174">
        <v>50.9</v>
      </c>
      <c r="I145" s="174">
        <v>45.132640000000002</v>
      </c>
      <c r="J145" s="3">
        <f t="shared" si="12"/>
        <v>3.3902902088418614</v>
      </c>
      <c r="K145" s="95">
        <f t="shared" si="15"/>
        <v>0.12354192371450845</v>
      </c>
      <c r="L145" s="174">
        <f t="shared" si="16"/>
        <v>0.69516003181584418</v>
      </c>
      <c r="M145" t="str">
        <f t="shared" si="17"/>
        <v/>
      </c>
      <c r="N145">
        <f t="shared" si="13"/>
        <v>0.49948177333856858</v>
      </c>
      <c r="O145">
        <v>138</v>
      </c>
      <c r="P145" t="e">
        <f t="shared" si="14"/>
        <v>#VALUE!</v>
      </c>
    </row>
    <row r="146" spans="1:16" x14ac:dyDescent="0.25">
      <c r="A146" s="174" t="s">
        <v>163</v>
      </c>
      <c r="B146" s="174">
        <v>78611</v>
      </c>
      <c r="C146" s="174">
        <v>516</v>
      </c>
      <c r="D146" s="174">
        <v>780</v>
      </c>
      <c r="E146" s="174">
        <v>661</v>
      </c>
      <c r="F146" s="174">
        <v>148.22999999999999</v>
      </c>
      <c r="G146" s="174">
        <v>1970</v>
      </c>
      <c r="H146" s="174">
        <v>50.886360000000003</v>
      </c>
      <c r="I146" s="174">
        <v>45.123699999999999</v>
      </c>
      <c r="J146" s="3">
        <f t="shared" si="12"/>
        <v>3.3902902088418614</v>
      </c>
      <c r="K146" s="95">
        <f t="shared" si="15"/>
        <v>0.12202802231490648</v>
      </c>
      <c r="L146" s="174">
        <f t="shared" si="16"/>
        <v>0.69464988327715027</v>
      </c>
      <c r="M146" t="str">
        <f t="shared" si="17"/>
        <v/>
      </c>
      <c r="N146">
        <f t="shared" si="13"/>
        <v>0.49796787193896663</v>
      </c>
      <c r="O146">
        <v>139</v>
      </c>
      <c r="P146" t="e">
        <f t="shared" si="14"/>
        <v>#VALUE!</v>
      </c>
    </row>
    <row r="147" spans="1:16" x14ac:dyDescent="0.25">
      <c r="A147" s="174" t="s">
        <v>163</v>
      </c>
      <c r="B147" s="174">
        <v>79178</v>
      </c>
      <c r="C147" s="174">
        <v>511</v>
      </c>
      <c r="D147" s="174">
        <v>787</v>
      </c>
      <c r="E147" s="174">
        <v>662</v>
      </c>
      <c r="F147" s="174">
        <v>148.03</v>
      </c>
      <c r="G147" s="174">
        <v>1970</v>
      </c>
      <c r="H147" s="174">
        <v>50.872729999999997</v>
      </c>
      <c r="I147" s="174">
        <v>45.132640000000002</v>
      </c>
      <c r="J147" s="3">
        <f t="shared" si="12"/>
        <v>3.3902902088418614</v>
      </c>
      <c r="K147" s="95">
        <f t="shared" si="15"/>
        <v>0.12051412091530472</v>
      </c>
      <c r="L147" s="174">
        <f t="shared" si="16"/>
        <v>0.6944153584996573</v>
      </c>
      <c r="M147" t="str">
        <f t="shared" si="17"/>
        <v/>
      </c>
      <c r="N147">
        <f t="shared" si="13"/>
        <v>0.49645397053936485</v>
      </c>
      <c r="O147">
        <v>140</v>
      </c>
      <c r="P147" t="e">
        <f t="shared" si="14"/>
        <v>#VALUE!</v>
      </c>
    </row>
    <row r="148" spans="1:16" x14ac:dyDescent="0.25">
      <c r="A148" s="174" t="s">
        <v>163</v>
      </c>
      <c r="B148" s="174">
        <v>79745</v>
      </c>
      <c r="C148" s="174">
        <v>510</v>
      </c>
      <c r="D148" s="174">
        <v>791</v>
      </c>
      <c r="E148" s="174">
        <v>661</v>
      </c>
      <c r="F148" s="174">
        <v>147.83000000000001</v>
      </c>
      <c r="G148" s="174">
        <v>1970</v>
      </c>
      <c r="H148" s="174">
        <v>50.863639999999997</v>
      </c>
      <c r="I148" s="174">
        <v>45.123699999999999</v>
      </c>
      <c r="J148" s="3">
        <f t="shared" si="12"/>
        <v>3.3902902088418614</v>
      </c>
      <c r="K148" s="95">
        <f t="shared" si="15"/>
        <v>0.11900021951570296</v>
      </c>
      <c r="L148" s="174">
        <f t="shared" si="16"/>
        <v>0.69402972015151287</v>
      </c>
      <c r="M148" t="str">
        <f t="shared" si="17"/>
        <v/>
      </c>
      <c r="N148">
        <f t="shared" si="13"/>
        <v>0.49494006913976307</v>
      </c>
      <c r="O148">
        <v>141</v>
      </c>
      <c r="P148" t="e">
        <f t="shared" si="14"/>
        <v>#VALUE!</v>
      </c>
    </row>
    <row r="149" spans="1:16" x14ac:dyDescent="0.25">
      <c r="A149" s="174" t="s">
        <v>163</v>
      </c>
      <c r="B149" s="174">
        <v>80310</v>
      </c>
      <c r="C149" s="174">
        <v>519</v>
      </c>
      <c r="D149" s="174">
        <v>784</v>
      </c>
      <c r="E149" s="174">
        <v>661</v>
      </c>
      <c r="F149" s="174">
        <v>147.63999999999999</v>
      </c>
      <c r="G149" s="174">
        <v>1970</v>
      </c>
      <c r="H149" s="174">
        <v>50.854550000000003</v>
      </c>
      <c r="I149" s="174">
        <v>45.123699999999999</v>
      </c>
      <c r="J149" s="3">
        <f t="shared" si="12"/>
        <v>3.3902902088418614</v>
      </c>
      <c r="K149" s="95">
        <f t="shared" si="15"/>
        <v>0.11756201318608102</v>
      </c>
      <c r="L149" s="174">
        <f t="shared" si="16"/>
        <v>0.69378167787889</v>
      </c>
      <c r="M149" t="str">
        <f t="shared" si="17"/>
        <v/>
      </c>
      <c r="N149">
        <f t="shared" si="13"/>
        <v>0.49350186281014113</v>
      </c>
      <c r="O149">
        <v>142</v>
      </c>
      <c r="P149" t="e">
        <f t="shared" si="14"/>
        <v>#VALUE!</v>
      </c>
    </row>
    <row r="150" spans="1:16" x14ac:dyDescent="0.25">
      <c r="A150" s="174" t="s">
        <v>163</v>
      </c>
      <c r="B150" s="174">
        <v>80874</v>
      </c>
      <c r="C150" s="174">
        <v>499</v>
      </c>
      <c r="D150" s="174">
        <v>804</v>
      </c>
      <c r="E150" s="174">
        <v>660</v>
      </c>
      <c r="F150" s="174">
        <v>147.44999999999999</v>
      </c>
      <c r="G150" s="174">
        <v>1970</v>
      </c>
      <c r="H150" s="174">
        <v>50.854550000000003</v>
      </c>
      <c r="I150" s="174">
        <v>45.114750000000001</v>
      </c>
      <c r="J150" s="3">
        <f t="shared" si="12"/>
        <v>3.3902902088418614</v>
      </c>
      <c r="K150" s="95">
        <f t="shared" si="15"/>
        <v>0.11612380685645927</v>
      </c>
      <c r="L150" s="174">
        <f t="shared" si="16"/>
        <v>0.69364407067874867</v>
      </c>
      <c r="M150" t="str">
        <f t="shared" si="17"/>
        <v/>
      </c>
      <c r="N150">
        <f t="shared" si="13"/>
        <v>0.49206365648051942</v>
      </c>
      <c r="O150">
        <v>143</v>
      </c>
      <c r="P150" t="e">
        <f t="shared" si="14"/>
        <v>#VALUE!</v>
      </c>
    </row>
    <row r="151" spans="1:16" x14ac:dyDescent="0.25">
      <c r="A151" s="174" t="s">
        <v>163</v>
      </c>
      <c r="B151" s="174">
        <v>81438</v>
      </c>
      <c r="C151" s="174">
        <v>491</v>
      </c>
      <c r="D151" s="174">
        <v>817</v>
      </c>
      <c r="E151" s="174">
        <v>661</v>
      </c>
      <c r="F151" s="174">
        <v>147.25</v>
      </c>
      <c r="G151" s="174">
        <v>1970</v>
      </c>
      <c r="H151" s="174">
        <v>50.83182</v>
      </c>
      <c r="I151" s="174">
        <v>45.123699999999999</v>
      </c>
      <c r="J151" s="3">
        <f t="shared" si="12"/>
        <v>3.3902902088418614</v>
      </c>
      <c r="K151" s="95">
        <f t="shared" si="15"/>
        <v>0.11460990545685752</v>
      </c>
      <c r="L151" s="174">
        <f t="shared" si="16"/>
        <v>0.69316162978772333</v>
      </c>
      <c r="M151" t="str">
        <f t="shared" si="17"/>
        <v/>
      </c>
      <c r="N151">
        <f t="shared" si="13"/>
        <v>0.49054975508091764</v>
      </c>
      <c r="O151">
        <v>144</v>
      </c>
      <c r="P151" t="e">
        <f t="shared" si="14"/>
        <v>#VALUE!</v>
      </c>
    </row>
    <row r="152" spans="1:16" x14ac:dyDescent="0.25">
      <c r="A152" s="174" t="s">
        <v>163</v>
      </c>
      <c r="B152" s="174">
        <v>82002</v>
      </c>
      <c r="C152" s="174">
        <v>516</v>
      </c>
      <c r="D152" s="174">
        <v>793</v>
      </c>
      <c r="E152" s="174">
        <v>659</v>
      </c>
      <c r="F152" s="174">
        <v>147.06</v>
      </c>
      <c r="G152" s="174">
        <v>1971</v>
      </c>
      <c r="H152" s="174">
        <v>50.827269999999999</v>
      </c>
      <c r="I152" s="174">
        <v>45.105809999999998</v>
      </c>
      <c r="J152" s="3">
        <f t="shared" si="12"/>
        <v>3.9553385769822853</v>
      </c>
      <c r="K152" s="95">
        <f t="shared" si="15"/>
        <v>0.11317169912723579</v>
      </c>
      <c r="L152" s="174">
        <f t="shared" si="16"/>
        <v>0.6927627787263918</v>
      </c>
      <c r="M152" t="str">
        <f t="shared" si="17"/>
        <v/>
      </c>
      <c r="N152">
        <f t="shared" si="13"/>
        <v>0.48911154875129592</v>
      </c>
      <c r="O152">
        <v>145</v>
      </c>
      <c r="P152" t="e">
        <f t="shared" si="14"/>
        <v>#VALUE!</v>
      </c>
    </row>
    <row r="153" spans="1:16" x14ac:dyDescent="0.25">
      <c r="A153" s="174" t="s">
        <v>163</v>
      </c>
      <c r="B153" s="174">
        <v>82566</v>
      </c>
      <c r="C153" s="174">
        <v>513</v>
      </c>
      <c r="D153" s="174">
        <v>799</v>
      </c>
      <c r="E153" s="174">
        <v>660</v>
      </c>
      <c r="F153" s="174">
        <v>146.87</v>
      </c>
      <c r="G153" s="174">
        <v>1970</v>
      </c>
      <c r="H153" s="174">
        <v>50.813639999999999</v>
      </c>
      <c r="I153" s="174">
        <v>45.114750000000001</v>
      </c>
      <c r="J153" s="3">
        <f t="shared" si="12"/>
        <v>3.3902902088418614</v>
      </c>
      <c r="K153" s="95">
        <f t="shared" si="15"/>
        <v>0.11173349279761405</v>
      </c>
      <c r="L153" s="174">
        <f t="shared" si="16"/>
        <v>0.69252851405755567</v>
      </c>
      <c r="M153" t="str">
        <f t="shared" si="17"/>
        <v/>
      </c>
      <c r="N153">
        <f t="shared" si="13"/>
        <v>0.48767334242167415</v>
      </c>
      <c r="O153">
        <v>146</v>
      </c>
      <c r="P153" t="e">
        <f t="shared" si="14"/>
        <v>#VALUE!</v>
      </c>
    </row>
    <row r="154" spans="1:16" x14ac:dyDescent="0.25">
      <c r="A154" s="174" t="s">
        <v>163</v>
      </c>
      <c r="B154" s="174">
        <v>83130</v>
      </c>
      <c r="C154" s="174">
        <v>529</v>
      </c>
      <c r="D154" s="174">
        <v>784</v>
      </c>
      <c r="E154" s="174">
        <v>660</v>
      </c>
      <c r="F154" s="174">
        <v>146.68</v>
      </c>
      <c r="G154" s="174">
        <v>1970</v>
      </c>
      <c r="H154" s="174">
        <v>50.809089999999998</v>
      </c>
      <c r="I154" s="174">
        <v>45.114750000000001</v>
      </c>
      <c r="J154" s="3">
        <f t="shared" si="12"/>
        <v>3.3902902088418614</v>
      </c>
      <c r="K154" s="95">
        <f t="shared" si="15"/>
        <v>0.11029528646799232</v>
      </c>
      <c r="L154" s="174">
        <f t="shared" si="16"/>
        <v>0.69240449760591261</v>
      </c>
      <c r="M154" t="str">
        <f t="shared" si="17"/>
        <v/>
      </c>
      <c r="N154">
        <f t="shared" si="13"/>
        <v>0.48623513609205243</v>
      </c>
      <c r="O154">
        <v>147</v>
      </c>
      <c r="P154" t="e">
        <f t="shared" si="14"/>
        <v>#VALUE!</v>
      </c>
    </row>
    <row r="155" spans="1:16" x14ac:dyDescent="0.25">
      <c r="A155" s="174" t="s">
        <v>163</v>
      </c>
      <c r="B155" s="174">
        <v>83696</v>
      </c>
      <c r="C155" s="174">
        <v>517</v>
      </c>
      <c r="D155" s="174">
        <v>797</v>
      </c>
      <c r="E155" s="174">
        <v>659</v>
      </c>
      <c r="F155" s="174">
        <v>146.49</v>
      </c>
      <c r="G155" s="174">
        <v>1969</v>
      </c>
      <c r="H155" s="174">
        <v>50.804549999999999</v>
      </c>
      <c r="I155" s="174">
        <v>45.105809999999998</v>
      </c>
      <c r="J155" s="3">
        <f t="shared" si="12"/>
        <v>2.8252418407016648</v>
      </c>
      <c r="K155" s="95">
        <f t="shared" si="15"/>
        <v>0.10885708013837059</v>
      </c>
      <c r="L155" s="174">
        <f t="shared" si="16"/>
        <v>0.69214358149206745</v>
      </c>
      <c r="M155" t="str">
        <f t="shared" si="17"/>
        <v/>
      </c>
      <c r="N155">
        <f t="shared" si="13"/>
        <v>0.48479692976243072</v>
      </c>
      <c r="O155">
        <v>148</v>
      </c>
      <c r="P155" t="e">
        <f t="shared" si="14"/>
        <v>#VALUE!</v>
      </c>
    </row>
    <row r="156" spans="1:16" x14ac:dyDescent="0.25">
      <c r="A156" s="174" t="s">
        <v>163</v>
      </c>
      <c r="B156" s="174">
        <v>84264</v>
      </c>
      <c r="C156" s="174">
        <v>499</v>
      </c>
      <c r="D156" s="174">
        <v>818</v>
      </c>
      <c r="E156" s="174">
        <v>660</v>
      </c>
      <c r="F156" s="174">
        <v>146.30000000000001</v>
      </c>
      <c r="G156" s="174">
        <v>1969</v>
      </c>
      <c r="H156" s="174">
        <v>50.790909999999997</v>
      </c>
      <c r="I156" s="174">
        <v>45.114750000000001</v>
      </c>
      <c r="J156" s="3">
        <f t="shared" si="12"/>
        <v>2.8252418407016648</v>
      </c>
      <c r="K156" s="95">
        <f t="shared" si="15"/>
        <v>0.10741887380874884</v>
      </c>
      <c r="L156" s="174">
        <f t="shared" si="16"/>
        <v>0.69190908775992543</v>
      </c>
      <c r="M156" t="str">
        <f t="shared" si="17"/>
        <v/>
      </c>
      <c r="N156">
        <f t="shared" si="13"/>
        <v>0.48335872343280895</v>
      </c>
      <c r="O156">
        <v>149</v>
      </c>
      <c r="P156" t="e">
        <f t="shared" si="14"/>
        <v>#VALUE!</v>
      </c>
    </row>
    <row r="157" spans="1:16" x14ac:dyDescent="0.25">
      <c r="A157" s="174" t="s">
        <v>163</v>
      </c>
      <c r="B157" s="174">
        <v>84833</v>
      </c>
      <c r="C157" s="174">
        <v>514</v>
      </c>
      <c r="D157" s="174">
        <v>803</v>
      </c>
      <c r="E157" s="174">
        <v>659</v>
      </c>
      <c r="F157" s="174">
        <v>146.12</v>
      </c>
      <c r="G157" s="174">
        <v>1969</v>
      </c>
      <c r="H157" s="174">
        <v>50.790909999999997</v>
      </c>
      <c r="I157" s="174">
        <v>45.105809999999998</v>
      </c>
      <c r="J157" s="3">
        <f t="shared" si="12"/>
        <v>2.8252418407016648</v>
      </c>
      <c r="K157" s="95">
        <f t="shared" si="15"/>
        <v>0.10605636254910714</v>
      </c>
      <c r="L157" s="174">
        <f t="shared" si="16"/>
        <v>0.69177197811741209</v>
      </c>
      <c r="M157" t="str">
        <f t="shared" si="17"/>
        <v/>
      </c>
      <c r="N157">
        <f t="shared" si="13"/>
        <v>0.48199621217316724</v>
      </c>
      <c r="O157">
        <v>150</v>
      </c>
      <c r="P157" t="e">
        <f t="shared" si="14"/>
        <v>#VALUE!</v>
      </c>
    </row>
    <row r="158" spans="1:16" x14ac:dyDescent="0.25">
      <c r="A158" s="174" t="s">
        <v>163</v>
      </c>
      <c r="B158" s="174">
        <v>85402</v>
      </c>
      <c r="C158" s="174">
        <v>530</v>
      </c>
      <c r="D158" s="174">
        <v>788</v>
      </c>
      <c r="E158" s="174">
        <v>660</v>
      </c>
      <c r="F158" s="174">
        <v>145.94</v>
      </c>
      <c r="G158" s="174">
        <v>1969</v>
      </c>
      <c r="H158" s="174">
        <v>50.786369999999998</v>
      </c>
      <c r="I158" s="174">
        <v>45.105809999999998</v>
      </c>
      <c r="J158" s="3">
        <f t="shared" si="12"/>
        <v>2.8252418407016648</v>
      </c>
      <c r="K158" s="95">
        <f t="shared" si="15"/>
        <v>0.10469385128946543</v>
      </c>
      <c r="L158" s="174">
        <f t="shared" si="16"/>
        <v>0.69164831408321004</v>
      </c>
      <c r="M158" t="str">
        <f t="shared" si="17"/>
        <v/>
      </c>
      <c r="N158">
        <f t="shared" si="13"/>
        <v>0.48063370091352553</v>
      </c>
      <c r="O158">
        <v>151</v>
      </c>
      <c r="P158" t="e">
        <f t="shared" si="14"/>
        <v>#VALUE!</v>
      </c>
    </row>
    <row r="159" spans="1:16" x14ac:dyDescent="0.25">
      <c r="A159" s="174" t="s">
        <v>163</v>
      </c>
      <c r="B159" s="174">
        <v>85970</v>
      </c>
      <c r="C159" s="174">
        <v>521</v>
      </c>
      <c r="D159" s="174">
        <v>798</v>
      </c>
      <c r="E159" s="174">
        <v>659</v>
      </c>
      <c r="F159" s="174">
        <v>145.75</v>
      </c>
      <c r="G159" s="174">
        <v>1970</v>
      </c>
      <c r="H159" s="174">
        <v>50.781820000000003</v>
      </c>
      <c r="I159" s="174">
        <v>45.105809999999998</v>
      </c>
      <c r="J159" s="3">
        <f t="shared" si="12"/>
        <v>3.3902902088418614</v>
      </c>
      <c r="K159" s="95">
        <f t="shared" si="15"/>
        <v>0.1032556449598437</v>
      </c>
      <c r="L159" s="174">
        <f t="shared" si="16"/>
        <v>0.69152438875215372</v>
      </c>
      <c r="M159" t="str">
        <f t="shared" si="17"/>
        <v/>
      </c>
      <c r="N159">
        <f t="shared" si="13"/>
        <v>0.47919549458390381</v>
      </c>
      <c r="O159">
        <v>152</v>
      </c>
      <c r="P159" t="e">
        <f t="shared" si="14"/>
        <v>#VALUE!</v>
      </c>
    </row>
    <row r="160" spans="1:16" x14ac:dyDescent="0.25">
      <c r="A160" s="174" t="s">
        <v>163</v>
      </c>
      <c r="B160" s="174">
        <v>86537</v>
      </c>
      <c r="C160" s="174">
        <v>500</v>
      </c>
      <c r="D160" s="174">
        <v>821</v>
      </c>
      <c r="E160" s="174">
        <v>659</v>
      </c>
      <c r="F160" s="174">
        <v>145.57</v>
      </c>
      <c r="G160" s="174">
        <v>1970</v>
      </c>
      <c r="H160" s="174">
        <v>50.772730000000003</v>
      </c>
      <c r="I160" s="174">
        <v>45.105809999999998</v>
      </c>
      <c r="J160" s="3">
        <f t="shared" si="12"/>
        <v>3.3902902088418614</v>
      </c>
      <c r="K160" s="95">
        <f t="shared" si="15"/>
        <v>0.10189313370020198</v>
      </c>
      <c r="L160" s="174">
        <f t="shared" si="16"/>
        <v>0.69127684370168985</v>
      </c>
      <c r="M160" t="str">
        <f t="shared" si="17"/>
        <v/>
      </c>
      <c r="N160">
        <f t="shared" si="13"/>
        <v>0.47783298332426211</v>
      </c>
      <c r="O160">
        <v>153</v>
      </c>
      <c r="P160" t="e">
        <f t="shared" si="14"/>
        <v>#VALUE!</v>
      </c>
    </row>
    <row r="161" spans="1:16" x14ac:dyDescent="0.25">
      <c r="A161" s="174" t="s">
        <v>163</v>
      </c>
      <c r="B161" s="174">
        <v>87102</v>
      </c>
      <c r="C161" s="174">
        <v>522</v>
      </c>
      <c r="D161" s="174">
        <v>799</v>
      </c>
      <c r="E161" s="174">
        <v>659</v>
      </c>
      <c r="F161" s="174">
        <v>145.38999999999999</v>
      </c>
      <c r="G161" s="174">
        <v>1969</v>
      </c>
      <c r="H161" s="174">
        <v>50.772730000000003</v>
      </c>
      <c r="I161" s="174">
        <v>45.105809999999998</v>
      </c>
      <c r="J161" s="3">
        <f t="shared" si="12"/>
        <v>2.8252418407016648</v>
      </c>
      <c r="K161" s="95">
        <f t="shared" si="15"/>
        <v>0.10053062244056027</v>
      </c>
      <c r="L161" s="174">
        <f t="shared" si="16"/>
        <v>0.69127684370168985</v>
      </c>
      <c r="M161" t="str">
        <f t="shared" si="17"/>
        <v/>
      </c>
      <c r="N161">
        <f t="shared" si="13"/>
        <v>0.4764704720646204</v>
      </c>
      <c r="O161">
        <v>154</v>
      </c>
      <c r="P161" t="e">
        <f t="shared" si="14"/>
        <v>#VALUE!</v>
      </c>
    </row>
    <row r="162" spans="1:16" x14ac:dyDescent="0.25">
      <c r="A162" s="174" t="s">
        <v>163</v>
      </c>
      <c r="B162" s="174">
        <v>87667</v>
      </c>
      <c r="C162" s="174">
        <v>517</v>
      </c>
      <c r="D162" s="174">
        <v>804</v>
      </c>
      <c r="E162" s="174">
        <v>659</v>
      </c>
      <c r="F162" s="174">
        <v>145.22</v>
      </c>
      <c r="G162" s="174">
        <v>1970</v>
      </c>
      <c r="H162" s="174">
        <v>50.772730000000003</v>
      </c>
      <c r="I162" s="174">
        <v>45.105809999999998</v>
      </c>
      <c r="J162" s="3">
        <f t="shared" si="12"/>
        <v>3.3902902088418614</v>
      </c>
      <c r="K162" s="95">
        <f t="shared" si="15"/>
        <v>9.9243806250898792E-2</v>
      </c>
      <c r="L162" s="174">
        <f t="shared" si="16"/>
        <v>0.69127684370168985</v>
      </c>
      <c r="M162" t="str">
        <f t="shared" si="17"/>
        <v/>
      </c>
      <c r="N162">
        <f t="shared" si="13"/>
        <v>0.47518365587495892</v>
      </c>
      <c r="O162">
        <v>155</v>
      </c>
      <c r="P162" t="e">
        <f t="shared" si="14"/>
        <v>#VALUE!</v>
      </c>
    </row>
    <row r="163" spans="1:16" x14ac:dyDescent="0.25">
      <c r="A163" s="174" t="s">
        <v>163</v>
      </c>
      <c r="B163" s="174">
        <v>88231</v>
      </c>
      <c r="C163" s="174">
        <v>509</v>
      </c>
      <c r="D163" s="174">
        <v>813</v>
      </c>
      <c r="E163" s="174">
        <v>658</v>
      </c>
      <c r="F163" s="174">
        <v>145.04</v>
      </c>
      <c r="G163" s="174">
        <v>1970</v>
      </c>
      <c r="H163" s="174">
        <v>50.768180000000001</v>
      </c>
      <c r="I163" s="174">
        <v>45.096870000000003</v>
      </c>
      <c r="J163" s="3">
        <f t="shared" si="12"/>
        <v>3.3902902088418614</v>
      </c>
      <c r="K163" s="95">
        <f t="shared" si="15"/>
        <v>9.7881294991257084E-2</v>
      </c>
      <c r="L163" s="174">
        <f t="shared" si="16"/>
        <v>0.69101596470441595</v>
      </c>
      <c r="M163" t="str">
        <f t="shared" si="17"/>
        <v/>
      </c>
      <c r="N163">
        <f t="shared" si="13"/>
        <v>0.47382114461531721</v>
      </c>
      <c r="O163">
        <v>156</v>
      </c>
      <c r="P163" t="e">
        <f t="shared" si="14"/>
        <v>#VALUE!</v>
      </c>
    </row>
    <row r="164" spans="1:16" x14ac:dyDescent="0.25">
      <c r="A164" s="174" t="s">
        <v>163</v>
      </c>
      <c r="B164" s="174">
        <v>88795</v>
      </c>
      <c r="C164" s="174">
        <v>530</v>
      </c>
      <c r="D164" s="174">
        <v>792</v>
      </c>
      <c r="E164" s="174">
        <v>659</v>
      </c>
      <c r="F164" s="174">
        <v>144.87</v>
      </c>
      <c r="G164" s="174">
        <v>1969</v>
      </c>
      <c r="H164" s="174">
        <v>50.768180000000001</v>
      </c>
      <c r="I164" s="174">
        <v>45.105809999999998</v>
      </c>
      <c r="J164" s="3">
        <f t="shared" si="12"/>
        <v>2.8252418407016648</v>
      </c>
      <c r="K164" s="95">
        <f t="shared" si="15"/>
        <v>9.6594478801595607E-2</v>
      </c>
      <c r="L164" s="174">
        <f t="shared" si="16"/>
        <v>0.69115295165549384</v>
      </c>
      <c r="M164" t="str">
        <f t="shared" si="17"/>
        <v/>
      </c>
      <c r="N164">
        <f t="shared" si="13"/>
        <v>0.47253432842565574</v>
      </c>
      <c r="O164">
        <v>157</v>
      </c>
      <c r="P164" t="e">
        <f t="shared" si="14"/>
        <v>#VALUE!</v>
      </c>
    </row>
    <row r="165" spans="1:16" x14ac:dyDescent="0.25">
      <c r="A165" s="174" t="s">
        <v>163</v>
      </c>
      <c r="B165" s="174">
        <v>89359</v>
      </c>
      <c r="C165" s="174">
        <v>517</v>
      </c>
      <c r="D165" s="174">
        <v>806</v>
      </c>
      <c r="E165" s="174">
        <v>658</v>
      </c>
      <c r="F165" s="174">
        <v>144.69999999999999</v>
      </c>
      <c r="G165" s="174">
        <v>1969</v>
      </c>
      <c r="H165" s="174">
        <v>50.763640000000002</v>
      </c>
      <c r="I165" s="174">
        <v>45.096870000000003</v>
      </c>
      <c r="J165" s="3">
        <f t="shared" si="12"/>
        <v>2.8252418407016648</v>
      </c>
      <c r="K165" s="95">
        <f t="shared" si="15"/>
        <v>9.5307662611933922E-2</v>
      </c>
      <c r="L165" s="174">
        <f t="shared" si="16"/>
        <v>0.69089238051426261</v>
      </c>
      <c r="M165" t="str">
        <f t="shared" si="17"/>
        <v/>
      </c>
      <c r="N165">
        <f t="shared" si="13"/>
        <v>0.47124751223599404</v>
      </c>
      <c r="O165">
        <v>158</v>
      </c>
      <c r="P165" t="e">
        <f t="shared" si="14"/>
        <v>#VALUE!</v>
      </c>
    </row>
    <row r="166" spans="1:16" x14ac:dyDescent="0.25">
      <c r="A166" s="174" t="s">
        <v>163</v>
      </c>
      <c r="B166" s="174">
        <v>89922</v>
      </c>
      <c r="C166" s="174">
        <v>512</v>
      </c>
      <c r="D166" s="174">
        <v>812</v>
      </c>
      <c r="E166" s="174">
        <v>658</v>
      </c>
      <c r="F166" s="174">
        <v>144.53</v>
      </c>
      <c r="G166" s="174">
        <v>1970</v>
      </c>
      <c r="H166" s="174">
        <v>50.75909</v>
      </c>
      <c r="I166" s="174">
        <v>45.096870000000003</v>
      </c>
      <c r="J166" s="3">
        <f t="shared" si="12"/>
        <v>3.3902902088418614</v>
      </c>
      <c r="K166" s="95">
        <f t="shared" si="15"/>
        <v>9.4020846422272458E-2</v>
      </c>
      <c r="L166" s="174">
        <f t="shared" si="16"/>
        <v>0.69076853520092485</v>
      </c>
      <c r="M166" t="str">
        <f t="shared" si="17"/>
        <v/>
      </c>
      <c r="N166">
        <f t="shared" si="13"/>
        <v>0.46996069604633262</v>
      </c>
      <c r="O166">
        <v>159</v>
      </c>
      <c r="P166" t="e">
        <f t="shared" si="14"/>
        <v>#VALUE!</v>
      </c>
    </row>
    <row r="167" spans="1:16" x14ac:dyDescent="0.25">
      <c r="A167" s="174" t="s">
        <v>163</v>
      </c>
      <c r="B167" s="174">
        <v>90486</v>
      </c>
      <c r="C167" s="174">
        <v>523</v>
      </c>
      <c r="D167" s="174">
        <v>801</v>
      </c>
      <c r="E167" s="174">
        <v>658</v>
      </c>
      <c r="F167" s="174">
        <v>144.37</v>
      </c>
      <c r="G167" s="174">
        <v>1969</v>
      </c>
      <c r="H167" s="174">
        <v>50.75909</v>
      </c>
      <c r="I167" s="174">
        <v>45.096870000000003</v>
      </c>
      <c r="J167" s="3">
        <f t="shared" si="12"/>
        <v>2.8252418407016648</v>
      </c>
      <c r="K167" s="95">
        <f t="shared" si="15"/>
        <v>9.2809725302591004E-2</v>
      </c>
      <c r="L167" s="174">
        <f t="shared" si="16"/>
        <v>0.69076853520092485</v>
      </c>
      <c r="M167" t="str">
        <f t="shared" si="17"/>
        <v/>
      </c>
      <c r="N167">
        <f t="shared" si="13"/>
        <v>0.46874957492665115</v>
      </c>
      <c r="O167">
        <v>160</v>
      </c>
      <c r="P167" t="e">
        <f t="shared" si="14"/>
        <v>#VALUE!</v>
      </c>
    </row>
    <row r="168" spans="1:16" x14ac:dyDescent="0.25">
      <c r="A168" s="174" t="s">
        <v>163</v>
      </c>
      <c r="B168" s="174">
        <v>91052</v>
      </c>
      <c r="C168" s="174">
        <v>526</v>
      </c>
      <c r="D168" s="174">
        <v>799</v>
      </c>
      <c r="E168" s="174">
        <v>658</v>
      </c>
      <c r="F168" s="174">
        <v>144.21</v>
      </c>
      <c r="G168" s="174">
        <v>1969</v>
      </c>
      <c r="H168" s="174">
        <v>50.754550000000002</v>
      </c>
      <c r="I168" s="174">
        <v>45.096870000000003</v>
      </c>
      <c r="J168" s="3">
        <f t="shared" si="12"/>
        <v>2.8252418407016648</v>
      </c>
      <c r="K168" s="95">
        <f t="shared" si="15"/>
        <v>9.1598604182909549E-2</v>
      </c>
      <c r="L168" s="174">
        <f t="shared" si="16"/>
        <v>0.69064497313940654</v>
      </c>
      <c r="M168" t="str">
        <f t="shared" si="17"/>
        <v/>
      </c>
      <c r="N168">
        <f t="shared" si="13"/>
        <v>0.46753845380696968</v>
      </c>
      <c r="O168">
        <v>161</v>
      </c>
      <c r="P168" t="e">
        <f t="shared" si="14"/>
        <v>#VALUE!</v>
      </c>
    </row>
    <row r="169" spans="1:16" x14ac:dyDescent="0.25">
      <c r="A169" s="174" t="s">
        <v>163</v>
      </c>
      <c r="B169" s="174">
        <v>91620</v>
      </c>
      <c r="C169" s="174">
        <v>522</v>
      </c>
      <c r="D169" s="174">
        <v>803</v>
      </c>
      <c r="E169" s="174">
        <v>659</v>
      </c>
      <c r="F169" s="174">
        <v>144.04</v>
      </c>
      <c r="G169" s="174">
        <v>1970</v>
      </c>
      <c r="H169" s="174">
        <v>50.754550000000002</v>
      </c>
      <c r="I169" s="174">
        <v>45.105809999999998</v>
      </c>
      <c r="J169" s="3">
        <f t="shared" si="12"/>
        <v>3.3902902088418614</v>
      </c>
      <c r="K169" s="95">
        <f t="shared" si="15"/>
        <v>9.0311787993247863E-2</v>
      </c>
      <c r="L169" s="174">
        <f t="shared" si="16"/>
        <v>0.69078188654514538</v>
      </c>
      <c r="M169" t="str">
        <f t="shared" si="17"/>
        <v/>
      </c>
      <c r="N169">
        <f t="shared" si="13"/>
        <v>0.46625163761730798</v>
      </c>
      <c r="O169">
        <v>162</v>
      </c>
      <c r="P169" t="e">
        <f t="shared" si="14"/>
        <v>#VALUE!</v>
      </c>
    </row>
    <row r="170" spans="1:16" x14ac:dyDescent="0.25">
      <c r="A170" s="174" t="s">
        <v>163</v>
      </c>
      <c r="B170" s="174">
        <v>92188</v>
      </c>
      <c r="C170" s="174">
        <v>516</v>
      </c>
      <c r="D170" s="174">
        <v>810</v>
      </c>
      <c r="E170" s="174">
        <v>658</v>
      </c>
      <c r="F170" s="174">
        <v>143.88</v>
      </c>
      <c r="G170" s="174">
        <v>1969</v>
      </c>
      <c r="H170" s="174">
        <v>50.75</v>
      </c>
      <c r="I170" s="174">
        <v>45.096870000000003</v>
      </c>
      <c r="J170" s="3">
        <f t="shared" si="12"/>
        <v>2.8252418407016648</v>
      </c>
      <c r="K170" s="95">
        <f t="shared" si="15"/>
        <v>8.9100666873566423E-2</v>
      </c>
      <c r="L170" s="174">
        <f t="shared" si="16"/>
        <v>0.69052115000344505</v>
      </c>
      <c r="M170" t="str">
        <f t="shared" si="17"/>
        <v/>
      </c>
      <c r="N170">
        <f t="shared" si="13"/>
        <v>0.46504051649762657</v>
      </c>
      <c r="O170">
        <v>163</v>
      </c>
      <c r="P170" t="e">
        <f t="shared" si="14"/>
        <v>#VALUE!</v>
      </c>
    </row>
    <row r="171" spans="1:16" x14ac:dyDescent="0.25">
      <c r="A171" s="174" t="s">
        <v>163</v>
      </c>
      <c r="B171" s="174">
        <v>92758</v>
      </c>
      <c r="C171" s="174">
        <v>519</v>
      </c>
      <c r="D171" s="174">
        <v>806</v>
      </c>
      <c r="E171" s="174">
        <v>658</v>
      </c>
      <c r="F171" s="174">
        <v>143.72</v>
      </c>
      <c r="G171" s="174">
        <v>1969</v>
      </c>
      <c r="H171" s="174">
        <v>50.754550000000002</v>
      </c>
      <c r="I171" s="174">
        <v>45.096870000000003</v>
      </c>
      <c r="J171" s="3">
        <f t="shared" si="12"/>
        <v>2.8252418407016648</v>
      </c>
      <c r="K171" s="95">
        <f t="shared" si="15"/>
        <v>8.7889545753884968E-2</v>
      </c>
      <c r="L171" s="174">
        <f t="shared" si="16"/>
        <v>0.69064497313940654</v>
      </c>
      <c r="M171" t="str">
        <f t="shared" si="17"/>
        <v/>
      </c>
      <c r="N171">
        <f t="shared" si="13"/>
        <v>0.4638293953779451</v>
      </c>
      <c r="O171">
        <v>164</v>
      </c>
      <c r="P171" t="e">
        <f t="shared" si="14"/>
        <v>#VALUE!</v>
      </c>
    </row>
    <row r="172" spans="1:16" x14ac:dyDescent="0.25">
      <c r="A172" s="174" t="s">
        <v>163</v>
      </c>
      <c r="B172" s="174">
        <v>93326</v>
      </c>
      <c r="C172" s="174">
        <v>524</v>
      </c>
      <c r="D172" s="174">
        <v>803</v>
      </c>
      <c r="E172" s="174">
        <v>659</v>
      </c>
      <c r="F172" s="174">
        <v>143.57</v>
      </c>
      <c r="G172" s="174">
        <v>1969</v>
      </c>
      <c r="H172" s="174">
        <v>50.745449999999998</v>
      </c>
      <c r="I172" s="174">
        <v>45.105809999999998</v>
      </c>
      <c r="J172" s="3">
        <f t="shared" si="12"/>
        <v>2.8252418407016648</v>
      </c>
      <c r="K172" s="95">
        <f t="shared" si="15"/>
        <v>8.6754119704183535E-2</v>
      </c>
      <c r="L172" s="174">
        <f t="shared" si="16"/>
        <v>0.69053420228293239</v>
      </c>
      <c r="M172" t="str">
        <f t="shared" si="17"/>
        <v/>
      </c>
      <c r="N172">
        <f t="shared" si="13"/>
        <v>0.46269396932824369</v>
      </c>
      <c r="O172">
        <v>165</v>
      </c>
      <c r="P172" t="e">
        <f t="shared" si="14"/>
        <v>#VALUE!</v>
      </c>
    </row>
    <row r="173" spans="1:16" x14ac:dyDescent="0.25">
      <c r="A173" s="174" t="s">
        <v>163</v>
      </c>
      <c r="B173" s="174">
        <v>93893</v>
      </c>
      <c r="C173" s="174">
        <v>528</v>
      </c>
      <c r="D173" s="174">
        <v>799</v>
      </c>
      <c r="E173" s="174">
        <v>658</v>
      </c>
      <c r="F173" s="174">
        <v>143.41999999999999</v>
      </c>
      <c r="G173" s="174">
        <v>1968</v>
      </c>
      <c r="H173" s="174">
        <v>50.745449999999998</v>
      </c>
      <c r="I173" s="174">
        <v>45.08793</v>
      </c>
      <c r="J173" s="3">
        <f t="shared" si="12"/>
        <v>2.2601934725612409</v>
      </c>
      <c r="K173" s="95">
        <f t="shared" si="15"/>
        <v>8.5618693654482117E-2</v>
      </c>
      <c r="L173" s="174">
        <f t="shared" si="16"/>
        <v>0.6902604736538086</v>
      </c>
      <c r="M173" t="str">
        <f t="shared" si="17"/>
        <v/>
      </c>
      <c r="N173">
        <f t="shared" si="13"/>
        <v>0.46155854327854223</v>
      </c>
      <c r="O173">
        <v>166</v>
      </c>
      <c r="P173" t="e">
        <f t="shared" si="14"/>
        <v>#VALUE!</v>
      </c>
    </row>
    <row r="174" spans="1:16" x14ac:dyDescent="0.25">
      <c r="A174" s="174" t="s">
        <v>163</v>
      </c>
      <c r="B174" s="174">
        <v>94459</v>
      </c>
      <c r="C174" s="174">
        <v>516</v>
      </c>
      <c r="D174" s="174">
        <v>812</v>
      </c>
      <c r="E174" s="174">
        <v>658</v>
      </c>
      <c r="F174" s="174">
        <v>143.27000000000001</v>
      </c>
      <c r="G174" s="174">
        <v>1969</v>
      </c>
      <c r="H174" s="174">
        <v>50.74091</v>
      </c>
      <c r="I174" s="174">
        <v>45.096870000000003</v>
      </c>
      <c r="J174" s="3">
        <f t="shared" si="12"/>
        <v>2.8252418407016648</v>
      </c>
      <c r="K174" s="95">
        <f t="shared" si="15"/>
        <v>8.4483267604780907E-2</v>
      </c>
      <c r="L174" s="174">
        <f t="shared" si="16"/>
        <v>0.69027380911197656</v>
      </c>
      <c r="M174" t="str">
        <f t="shared" si="17"/>
        <v/>
      </c>
      <c r="N174">
        <f t="shared" si="13"/>
        <v>0.46042311722884105</v>
      </c>
      <c r="O174">
        <v>167</v>
      </c>
      <c r="P174" t="e">
        <f t="shared" si="14"/>
        <v>#VALUE!</v>
      </c>
    </row>
    <row r="175" spans="1:16" x14ac:dyDescent="0.25">
      <c r="A175" s="174" t="s">
        <v>163</v>
      </c>
      <c r="B175" s="174">
        <v>95024</v>
      </c>
      <c r="C175" s="174">
        <v>530</v>
      </c>
      <c r="D175" s="174">
        <v>797</v>
      </c>
      <c r="E175" s="174">
        <v>658</v>
      </c>
      <c r="F175" s="174">
        <v>143.12</v>
      </c>
      <c r="G175" s="174">
        <v>1969</v>
      </c>
      <c r="H175" s="174">
        <v>50.74091</v>
      </c>
      <c r="I175" s="174">
        <v>45.096870000000003</v>
      </c>
      <c r="J175" s="3">
        <f t="shared" si="12"/>
        <v>2.8252418407016648</v>
      </c>
      <c r="K175" s="95">
        <f t="shared" si="15"/>
        <v>8.3347841555079474E-2</v>
      </c>
      <c r="L175" s="174">
        <f t="shared" si="16"/>
        <v>0.69027380911197656</v>
      </c>
      <c r="M175" t="str">
        <f t="shared" si="17"/>
        <v/>
      </c>
      <c r="N175">
        <f t="shared" si="13"/>
        <v>0.45928769117913959</v>
      </c>
      <c r="O175">
        <v>168</v>
      </c>
      <c r="P175" t="e">
        <f t="shared" si="14"/>
        <v>#VALUE!</v>
      </c>
    </row>
    <row r="176" spans="1:16" x14ac:dyDescent="0.25">
      <c r="A176" s="174" t="s">
        <v>163</v>
      </c>
      <c r="B176" s="174">
        <v>95589</v>
      </c>
      <c r="C176" s="174">
        <v>530</v>
      </c>
      <c r="D176" s="174">
        <v>797</v>
      </c>
      <c r="E176" s="174">
        <v>658</v>
      </c>
      <c r="F176" s="174">
        <v>142.97999999999999</v>
      </c>
      <c r="G176" s="174">
        <v>1968</v>
      </c>
      <c r="H176" s="174">
        <v>50.75</v>
      </c>
      <c r="I176" s="174">
        <v>45.096870000000003</v>
      </c>
      <c r="J176" s="3">
        <f t="shared" si="12"/>
        <v>2.2601934725612409</v>
      </c>
      <c r="K176" s="95">
        <f t="shared" si="15"/>
        <v>8.2288110575358078E-2</v>
      </c>
      <c r="L176" s="174">
        <f t="shared" si="16"/>
        <v>0.69052115000344505</v>
      </c>
      <c r="M176" t="str">
        <f t="shared" si="17"/>
        <v/>
      </c>
      <c r="N176">
        <f t="shared" si="13"/>
        <v>0.45822796019941819</v>
      </c>
      <c r="O176">
        <v>169</v>
      </c>
      <c r="P176" t="e">
        <f t="shared" si="14"/>
        <v>#VALUE!</v>
      </c>
    </row>
    <row r="177" spans="1:16" x14ac:dyDescent="0.25">
      <c r="A177" s="174" t="s">
        <v>163</v>
      </c>
      <c r="B177" s="174">
        <v>96152</v>
      </c>
      <c r="C177" s="174">
        <v>535</v>
      </c>
      <c r="D177" s="174">
        <v>795</v>
      </c>
      <c r="E177" s="174">
        <v>658</v>
      </c>
      <c r="F177" s="174">
        <v>142.83000000000001</v>
      </c>
      <c r="G177" s="174">
        <v>1967</v>
      </c>
      <c r="H177" s="174">
        <v>50.731819999999999</v>
      </c>
      <c r="I177" s="174">
        <v>45.096870000000003</v>
      </c>
      <c r="J177" s="3">
        <f t="shared" si="12"/>
        <v>1.6951451044210444</v>
      </c>
      <c r="K177" s="95">
        <f t="shared" si="15"/>
        <v>8.1152684525656868E-2</v>
      </c>
      <c r="L177" s="174">
        <f t="shared" si="16"/>
        <v>0.69002651252651936</v>
      </c>
      <c r="M177" t="str">
        <f t="shared" si="17"/>
        <v/>
      </c>
      <c r="N177">
        <f t="shared" si="13"/>
        <v>0.45709253414971701</v>
      </c>
      <c r="O177">
        <v>170</v>
      </c>
      <c r="P177" t="e">
        <f t="shared" si="14"/>
        <v>#VALUE!</v>
      </c>
    </row>
    <row r="178" spans="1:16" x14ac:dyDescent="0.25">
      <c r="A178" s="174" t="s">
        <v>163</v>
      </c>
      <c r="B178" s="174">
        <v>96716</v>
      </c>
      <c r="C178" s="174">
        <v>525</v>
      </c>
      <c r="D178" s="174">
        <v>804</v>
      </c>
      <c r="E178" s="174">
        <v>658</v>
      </c>
      <c r="F178" s="174">
        <v>142.69</v>
      </c>
      <c r="G178" s="174">
        <v>1968</v>
      </c>
      <c r="H178" s="174">
        <v>50.736359999999998</v>
      </c>
      <c r="I178" s="174">
        <v>45.096870000000003</v>
      </c>
      <c r="J178" s="3">
        <f t="shared" si="12"/>
        <v>2.2601934725612409</v>
      </c>
      <c r="K178" s="95">
        <f t="shared" si="15"/>
        <v>8.0092953545935458E-2</v>
      </c>
      <c r="L178" s="174">
        <f t="shared" si="16"/>
        <v>0.69015001925427855</v>
      </c>
      <c r="M178" t="str">
        <f t="shared" si="17"/>
        <v/>
      </c>
      <c r="N178">
        <f t="shared" si="13"/>
        <v>0.45603280316999562</v>
      </c>
      <c r="O178">
        <v>171</v>
      </c>
      <c r="P178" t="e">
        <f t="shared" si="14"/>
        <v>#VALUE!</v>
      </c>
    </row>
    <row r="179" spans="1:16" x14ac:dyDescent="0.25">
      <c r="A179" s="174" t="s">
        <v>163</v>
      </c>
      <c r="B179" s="174">
        <v>97280</v>
      </c>
      <c r="C179" s="174">
        <v>529</v>
      </c>
      <c r="D179" s="174">
        <v>800</v>
      </c>
      <c r="E179" s="174">
        <v>657</v>
      </c>
      <c r="F179" s="174">
        <v>142.56</v>
      </c>
      <c r="G179" s="174">
        <v>1967</v>
      </c>
      <c r="H179" s="174">
        <v>50.736359999999998</v>
      </c>
      <c r="I179" s="174">
        <v>45.08793</v>
      </c>
      <c r="J179" s="3">
        <f t="shared" si="12"/>
        <v>1.6951451044210444</v>
      </c>
      <c r="K179" s="95">
        <f t="shared" si="15"/>
        <v>7.9108917636194293E-2</v>
      </c>
      <c r="L179" s="174">
        <f t="shared" si="16"/>
        <v>0.69001320396815924</v>
      </c>
      <c r="M179" t="str">
        <f t="shared" si="17"/>
        <v/>
      </c>
      <c r="N179">
        <f t="shared" si="13"/>
        <v>0.45504876726025445</v>
      </c>
      <c r="O179">
        <v>172</v>
      </c>
      <c r="P179" t="e">
        <f t="shared" si="14"/>
        <v>#VALUE!</v>
      </c>
    </row>
    <row r="180" spans="1:16" x14ac:dyDescent="0.25">
      <c r="A180" s="174" t="s">
        <v>163</v>
      </c>
      <c r="B180" s="174">
        <v>97845</v>
      </c>
      <c r="C180" s="174">
        <v>523</v>
      </c>
      <c r="D180" s="174">
        <v>806</v>
      </c>
      <c r="E180" s="174">
        <v>657</v>
      </c>
      <c r="F180" s="174">
        <v>142.41999999999999</v>
      </c>
      <c r="G180" s="174">
        <v>1968</v>
      </c>
      <c r="H180" s="174">
        <v>50.736359999999998</v>
      </c>
      <c r="I180" s="174">
        <v>45.08793</v>
      </c>
      <c r="J180" s="3">
        <f t="shared" si="12"/>
        <v>2.2601934725612409</v>
      </c>
      <c r="K180" s="95">
        <f t="shared" si="15"/>
        <v>7.8049186656472896E-2</v>
      </c>
      <c r="L180" s="174">
        <f t="shared" si="16"/>
        <v>0.69001320396815924</v>
      </c>
      <c r="M180" t="str">
        <f t="shared" si="17"/>
        <v/>
      </c>
      <c r="N180">
        <f t="shared" si="13"/>
        <v>0.453989036280533</v>
      </c>
      <c r="O180">
        <v>173</v>
      </c>
      <c r="P180" t="e">
        <f t="shared" si="14"/>
        <v>#VALUE!</v>
      </c>
    </row>
    <row r="181" spans="1:16" x14ac:dyDescent="0.25">
      <c r="A181" s="174" t="s">
        <v>163</v>
      </c>
      <c r="B181" s="174">
        <v>98412</v>
      </c>
      <c r="C181" s="174">
        <v>521</v>
      </c>
      <c r="D181" s="174">
        <v>808</v>
      </c>
      <c r="E181" s="174">
        <v>657</v>
      </c>
      <c r="F181" s="174">
        <v>142.29</v>
      </c>
      <c r="G181" s="174">
        <v>1968</v>
      </c>
      <c r="H181" s="174">
        <v>50.736359999999998</v>
      </c>
      <c r="I181" s="174">
        <v>45.08793</v>
      </c>
      <c r="J181" s="3">
        <f t="shared" si="12"/>
        <v>2.2601934725612409</v>
      </c>
      <c r="K181" s="95">
        <f t="shared" si="15"/>
        <v>7.7065150746731731E-2</v>
      </c>
      <c r="L181" s="174">
        <f t="shared" si="16"/>
        <v>0.69001320396815924</v>
      </c>
      <c r="M181" t="str">
        <f t="shared" si="17"/>
        <v/>
      </c>
      <c r="N181">
        <f t="shared" si="13"/>
        <v>0.45300500037079183</v>
      </c>
      <c r="O181">
        <v>174</v>
      </c>
      <c r="P181" t="e">
        <f t="shared" si="14"/>
        <v>#VALUE!</v>
      </c>
    </row>
    <row r="182" spans="1:16" x14ac:dyDescent="0.25">
      <c r="A182" s="174" t="s">
        <v>163</v>
      </c>
      <c r="B182" s="174">
        <v>98980</v>
      </c>
      <c r="C182" s="174">
        <v>520</v>
      </c>
      <c r="D182" s="174">
        <v>810</v>
      </c>
      <c r="E182" s="174">
        <v>658</v>
      </c>
      <c r="F182" s="174">
        <v>142.15</v>
      </c>
      <c r="G182" s="174">
        <v>1968</v>
      </c>
      <c r="H182" s="174">
        <v>50.731819999999999</v>
      </c>
      <c r="I182" s="174">
        <v>45.096870000000003</v>
      </c>
      <c r="J182" s="3">
        <f t="shared" si="12"/>
        <v>2.2601934725612409</v>
      </c>
      <c r="K182" s="95">
        <f t="shared" si="15"/>
        <v>7.6005419767010543E-2</v>
      </c>
      <c r="L182" s="174">
        <f t="shared" si="16"/>
        <v>0.69002651252651936</v>
      </c>
      <c r="M182" t="str">
        <f t="shared" si="17"/>
        <v/>
      </c>
      <c r="N182">
        <f t="shared" si="13"/>
        <v>0.45194526939107066</v>
      </c>
      <c r="O182">
        <v>175</v>
      </c>
      <c r="P182" t="e">
        <f t="shared" si="14"/>
        <v>#VALUE!</v>
      </c>
    </row>
    <row r="183" spans="1:16" x14ac:dyDescent="0.25">
      <c r="A183" s="174" t="s">
        <v>163</v>
      </c>
      <c r="B183" s="174">
        <v>99548</v>
      </c>
      <c r="C183" s="174">
        <v>510</v>
      </c>
      <c r="D183" s="174">
        <v>822</v>
      </c>
      <c r="E183" s="174">
        <v>657</v>
      </c>
      <c r="F183" s="174">
        <v>142.03</v>
      </c>
      <c r="G183" s="174">
        <v>1968</v>
      </c>
      <c r="H183" s="174">
        <v>50.722729999999999</v>
      </c>
      <c r="I183" s="174">
        <v>45.096870000000003</v>
      </c>
      <c r="J183" s="3">
        <f t="shared" si="12"/>
        <v>2.2601934725612409</v>
      </c>
      <c r="K183" s="95">
        <f t="shared" si="15"/>
        <v>7.50970789272494E-2</v>
      </c>
      <c r="L183" s="174">
        <f t="shared" si="16"/>
        <v>0.68977926024707348</v>
      </c>
      <c r="M183" t="str">
        <f t="shared" si="17"/>
        <v/>
      </c>
      <c r="N183">
        <f t="shared" si="13"/>
        <v>0.4510369285513095</v>
      </c>
      <c r="O183">
        <v>176</v>
      </c>
      <c r="P183" t="e">
        <f t="shared" si="14"/>
        <v>#VALUE!</v>
      </c>
    </row>
    <row r="184" spans="1:16" x14ac:dyDescent="0.25">
      <c r="A184" s="174" t="s">
        <v>163</v>
      </c>
      <c r="B184" s="174">
        <v>100117</v>
      </c>
      <c r="C184" s="174">
        <v>521</v>
      </c>
      <c r="D184" s="174">
        <v>810</v>
      </c>
      <c r="E184" s="174">
        <v>657</v>
      </c>
      <c r="F184" s="174">
        <v>141.9</v>
      </c>
      <c r="G184" s="174">
        <v>1968</v>
      </c>
      <c r="H184" s="174">
        <v>50.731819999999999</v>
      </c>
      <c r="I184" s="174">
        <v>45.08793</v>
      </c>
      <c r="J184" s="3">
        <f t="shared" si="12"/>
        <v>2.2601934725612409</v>
      </c>
      <c r="K184" s="95">
        <f t="shared" si="15"/>
        <v>7.4113043017508234E-2</v>
      </c>
      <c r="L184" s="174">
        <f t="shared" si="16"/>
        <v>0.68988972172436414</v>
      </c>
      <c r="M184" t="str">
        <f t="shared" si="17"/>
        <v/>
      </c>
      <c r="N184">
        <f t="shared" si="13"/>
        <v>0.45005289264156834</v>
      </c>
      <c r="O184">
        <v>177</v>
      </c>
      <c r="P184" t="e">
        <f t="shared" si="14"/>
        <v>#VALUE!</v>
      </c>
    </row>
    <row r="185" spans="1:16" x14ac:dyDescent="0.25">
      <c r="A185" s="174" t="s">
        <v>163</v>
      </c>
      <c r="B185" s="174">
        <v>100685</v>
      </c>
      <c r="C185" s="174">
        <v>540</v>
      </c>
      <c r="D185" s="174">
        <v>792</v>
      </c>
      <c r="E185" s="174">
        <v>658</v>
      </c>
      <c r="F185" s="174">
        <v>141.77000000000001</v>
      </c>
      <c r="G185" s="174">
        <v>1968</v>
      </c>
      <c r="H185" s="174">
        <v>50.722729999999999</v>
      </c>
      <c r="I185" s="174">
        <v>45.096870000000003</v>
      </c>
      <c r="J185" s="3">
        <f t="shared" si="12"/>
        <v>2.2601934725612409</v>
      </c>
      <c r="K185" s="95">
        <f t="shared" si="15"/>
        <v>7.3129007107767083E-2</v>
      </c>
      <c r="L185" s="174">
        <f t="shared" si="16"/>
        <v>0.68977926024707348</v>
      </c>
      <c r="M185" t="str">
        <f t="shared" si="17"/>
        <v/>
      </c>
      <c r="N185">
        <f t="shared" si="13"/>
        <v>0.44906885673182723</v>
      </c>
      <c r="O185">
        <v>178</v>
      </c>
      <c r="P185" t="e">
        <f t="shared" si="14"/>
        <v>#VALUE!</v>
      </c>
    </row>
    <row r="186" spans="1:16" x14ac:dyDescent="0.25">
      <c r="A186" s="174" t="s">
        <v>163</v>
      </c>
      <c r="B186" s="174">
        <v>101252</v>
      </c>
      <c r="C186" s="174">
        <v>514</v>
      </c>
      <c r="D186" s="174">
        <v>819</v>
      </c>
      <c r="E186" s="174">
        <v>658</v>
      </c>
      <c r="F186" s="174">
        <v>141.65</v>
      </c>
      <c r="G186" s="174">
        <v>1968</v>
      </c>
      <c r="H186" s="174">
        <v>50.718179999999997</v>
      </c>
      <c r="I186" s="174">
        <v>45.096870000000003</v>
      </c>
      <c r="J186" s="3">
        <f t="shared" si="12"/>
        <v>2.2601934725612409</v>
      </c>
      <c r="K186" s="95">
        <f t="shared" si="15"/>
        <v>7.222066626800594E-2</v>
      </c>
      <c r="L186" s="174">
        <f t="shared" si="16"/>
        <v>0.68965551474412834</v>
      </c>
      <c r="M186" t="str">
        <f t="shared" si="17"/>
        <v/>
      </c>
      <c r="N186">
        <f t="shared" si="13"/>
        <v>0.44816051589206607</v>
      </c>
      <c r="O186">
        <v>179</v>
      </c>
      <c r="P186" t="e">
        <f t="shared" si="14"/>
        <v>#VALUE!</v>
      </c>
    </row>
    <row r="187" spans="1:16" x14ac:dyDescent="0.25">
      <c r="A187" s="174" t="s">
        <v>163</v>
      </c>
      <c r="B187" s="174">
        <v>101818</v>
      </c>
      <c r="C187" s="174">
        <v>522</v>
      </c>
      <c r="D187" s="174">
        <v>810</v>
      </c>
      <c r="E187" s="174">
        <v>659</v>
      </c>
      <c r="F187" s="174">
        <v>141.53</v>
      </c>
      <c r="G187" s="174">
        <v>1968</v>
      </c>
      <c r="H187" s="174">
        <v>50.722729999999999</v>
      </c>
      <c r="I187" s="174">
        <v>45.105809999999998</v>
      </c>
      <c r="J187" s="3">
        <f t="shared" si="12"/>
        <v>2.2601934725612409</v>
      </c>
      <c r="K187" s="95">
        <f t="shared" si="15"/>
        <v>7.1312325428244797E-2</v>
      </c>
      <c r="L187" s="174">
        <f t="shared" si="16"/>
        <v>0.68991600203395609</v>
      </c>
      <c r="M187" t="str">
        <f t="shared" si="17"/>
        <v/>
      </c>
      <c r="N187">
        <f t="shared" si="13"/>
        <v>0.44725217505230491</v>
      </c>
      <c r="O187">
        <v>180</v>
      </c>
      <c r="P187" t="e">
        <f t="shared" si="14"/>
        <v>#VALUE!</v>
      </c>
    </row>
    <row r="188" spans="1:16" x14ac:dyDescent="0.25">
      <c r="A188" s="174" t="s">
        <v>163</v>
      </c>
      <c r="B188" s="174">
        <v>102383</v>
      </c>
      <c r="C188" s="174">
        <v>517</v>
      </c>
      <c r="D188" s="174">
        <v>815</v>
      </c>
      <c r="E188" s="174">
        <v>658</v>
      </c>
      <c r="F188" s="174">
        <v>141.41999999999999</v>
      </c>
      <c r="G188" s="174">
        <v>1968</v>
      </c>
      <c r="H188" s="174">
        <v>50.722729999999999</v>
      </c>
      <c r="I188" s="174">
        <v>45.096870000000003</v>
      </c>
      <c r="J188" s="3">
        <f t="shared" si="12"/>
        <v>2.2601934725612409</v>
      </c>
      <c r="K188" s="95">
        <f t="shared" si="15"/>
        <v>7.0479679658463676E-2</v>
      </c>
      <c r="L188" s="174">
        <f t="shared" si="16"/>
        <v>0.68977926024707348</v>
      </c>
      <c r="M188" t="str">
        <f t="shared" si="17"/>
        <v/>
      </c>
      <c r="N188">
        <f t="shared" si="13"/>
        <v>0.44641952928252382</v>
      </c>
      <c r="O188">
        <v>181</v>
      </c>
      <c r="P188" t="e">
        <f t="shared" si="14"/>
        <v>#VALUE!</v>
      </c>
    </row>
    <row r="189" spans="1:16" x14ac:dyDescent="0.25">
      <c r="A189" s="174" t="s">
        <v>163</v>
      </c>
      <c r="B189" s="174">
        <v>102947</v>
      </c>
      <c r="C189" s="174">
        <v>525</v>
      </c>
      <c r="D189" s="174">
        <v>807</v>
      </c>
      <c r="E189" s="174">
        <v>658</v>
      </c>
      <c r="F189" s="174">
        <v>141.30000000000001</v>
      </c>
      <c r="G189" s="174">
        <v>1968</v>
      </c>
      <c r="H189" s="174">
        <v>50.722729999999999</v>
      </c>
      <c r="I189" s="174">
        <v>45.096870000000003</v>
      </c>
      <c r="J189" s="3">
        <f t="shared" si="12"/>
        <v>2.2601934725612409</v>
      </c>
      <c r="K189" s="95">
        <f t="shared" si="15"/>
        <v>6.9571338818702755E-2</v>
      </c>
      <c r="L189" s="174">
        <f t="shared" si="16"/>
        <v>0.68977926024707348</v>
      </c>
      <c r="M189" t="str">
        <f t="shared" si="17"/>
        <v/>
      </c>
      <c r="N189">
        <f t="shared" si="13"/>
        <v>0.44551118844276288</v>
      </c>
      <c r="O189">
        <v>182</v>
      </c>
      <c r="P189" t="e">
        <f t="shared" si="14"/>
        <v>#VALUE!</v>
      </c>
    </row>
    <row r="190" spans="1:16" x14ac:dyDescent="0.25">
      <c r="A190" s="174" t="s">
        <v>163</v>
      </c>
      <c r="B190" s="174">
        <v>103511</v>
      </c>
      <c r="C190" s="174">
        <v>535</v>
      </c>
      <c r="D190" s="174">
        <v>799</v>
      </c>
      <c r="E190" s="174">
        <v>658</v>
      </c>
      <c r="F190" s="174">
        <v>141.19</v>
      </c>
      <c r="G190" s="174">
        <v>1968</v>
      </c>
      <c r="H190" s="174">
        <v>50.713639999999998</v>
      </c>
      <c r="I190" s="174">
        <v>45.096870000000003</v>
      </c>
      <c r="J190" s="3">
        <f t="shared" si="12"/>
        <v>2.2601934725612409</v>
      </c>
      <c r="K190" s="95">
        <f t="shared" si="15"/>
        <v>6.8738693048921634E-2</v>
      </c>
      <c r="L190" s="174">
        <f t="shared" si="16"/>
        <v>0.68953205227363901</v>
      </c>
      <c r="M190" t="str">
        <f t="shared" si="17"/>
        <v/>
      </c>
      <c r="N190">
        <f t="shared" si="13"/>
        <v>0.44467854267298179</v>
      </c>
      <c r="O190">
        <v>183</v>
      </c>
      <c r="P190" t="e">
        <f t="shared" si="14"/>
        <v>#VALUE!</v>
      </c>
    </row>
    <row r="191" spans="1:16" x14ac:dyDescent="0.25">
      <c r="A191" s="174" t="s">
        <v>163</v>
      </c>
      <c r="B191" s="174">
        <v>104074</v>
      </c>
      <c r="C191" s="174">
        <v>528</v>
      </c>
      <c r="D191" s="174">
        <v>803</v>
      </c>
      <c r="E191" s="174">
        <v>658</v>
      </c>
      <c r="F191" s="174">
        <v>141.08000000000001</v>
      </c>
      <c r="G191" s="174">
        <v>1968</v>
      </c>
      <c r="H191" s="174">
        <v>50.727269999999997</v>
      </c>
      <c r="I191" s="174">
        <v>45.096870000000003</v>
      </c>
      <c r="J191" s="3">
        <f t="shared" si="12"/>
        <v>2.2601934725612409</v>
      </c>
      <c r="K191" s="95">
        <f t="shared" si="15"/>
        <v>6.7906047279140735E-2</v>
      </c>
      <c r="L191" s="174">
        <f t="shared" si="16"/>
        <v>0.68990274484619774</v>
      </c>
      <c r="M191" t="str">
        <f t="shared" si="17"/>
        <v/>
      </c>
      <c r="N191">
        <f t="shared" si="13"/>
        <v>0.44384589690320086</v>
      </c>
      <c r="O191">
        <v>184</v>
      </c>
      <c r="P191" t="e">
        <f t="shared" si="14"/>
        <v>#VALUE!</v>
      </c>
    </row>
    <row r="192" spans="1:16" x14ac:dyDescent="0.25">
      <c r="A192" s="174" t="s">
        <v>163</v>
      </c>
      <c r="B192" s="174">
        <v>104638</v>
      </c>
      <c r="C192" s="174">
        <v>511</v>
      </c>
      <c r="D192" s="174">
        <v>824</v>
      </c>
      <c r="E192" s="174">
        <v>658</v>
      </c>
      <c r="F192" s="174">
        <v>140.97</v>
      </c>
      <c r="G192" s="174">
        <v>1969</v>
      </c>
      <c r="H192" s="174">
        <v>50.709090000000003</v>
      </c>
      <c r="I192" s="174">
        <v>45.096870000000003</v>
      </c>
      <c r="J192" s="3">
        <f t="shared" si="12"/>
        <v>2.8252418407016648</v>
      </c>
      <c r="K192" s="95">
        <f t="shared" si="15"/>
        <v>6.7073401509359615E-2</v>
      </c>
      <c r="L192" s="174">
        <f t="shared" si="16"/>
        <v>0.68940832894807036</v>
      </c>
      <c r="M192" t="str">
        <f t="shared" si="17"/>
        <v/>
      </c>
      <c r="N192">
        <f t="shared" si="13"/>
        <v>0.44301325113341972</v>
      </c>
      <c r="O192">
        <v>185</v>
      </c>
      <c r="P192" t="e">
        <f t="shared" si="14"/>
        <v>#VALUE!</v>
      </c>
    </row>
    <row r="193" spans="1:16" x14ac:dyDescent="0.25">
      <c r="A193" s="174" t="s">
        <v>163</v>
      </c>
      <c r="B193" s="174">
        <v>105203</v>
      </c>
      <c r="C193" s="174">
        <v>513</v>
      </c>
      <c r="D193" s="174">
        <v>821</v>
      </c>
      <c r="E193" s="174">
        <v>659</v>
      </c>
      <c r="F193" s="174">
        <v>140.86000000000001</v>
      </c>
      <c r="G193" s="174">
        <v>1969</v>
      </c>
      <c r="H193" s="174">
        <v>50.713639999999998</v>
      </c>
      <c r="I193" s="174">
        <v>45.105809999999998</v>
      </c>
      <c r="J193" s="3">
        <f t="shared" si="12"/>
        <v>2.8252418407016648</v>
      </c>
      <c r="K193" s="95">
        <f t="shared" si="15"/>
        <v>6.6240755739578716E-2</v>
      </c>
      <c r="L193" s="174">
        <f t="shared" si="16"/>
        <v>0.68966874505403197</v>
      </c>
      <c r="M193" t="str">
        <f t="shared" si="17"/>
        <v/>
      </c>
      <c r="N193">
        <f t="shared" si="13"/>
        <v>0.44218060536363885</v>
      </c>
      <c r="O193">
        <v>186</v>
      </c>
      <c r="P193" t="e">
        <f t="shared" si="14"/>
        <v>#VALUE!</v>
      </c>
    </row>
    <row r="194" spans="1:16" x14ac:dyDescent="0.25">
      <c r="A194" s="174" t="s">
        <v>163</v>
      </c>
      <c r="B194" s="174">
        <v>105770</v>
      </c>
      <c r="C194" s="174">
        <v>531</v>
      </c>
      <c r="D194" s="174">
        <v>802</v>
      </c>
      <c r="E194" s="174">
        <v>659</v>
      </c>
      <c r="F194" s="174">
        <v>140.76</v>
      </c>
      <c r="G194" s="174">
        <v>1969</v>
      </c>
      <c r="H194" s="174">
        <v>50.718179999999997</v>
      </c>
      <c r="I194" s="174">
        <v>45.105809999999998</v>
      </c>
      <c r="J194" s="3">
        <f t="shared" si="12"/>
        <v>2.8252418407016648</v>
      </c>
      <c r="K194" s="95">
        <f t="shared" si="15"/>
        <v>6.5483805039777618E-2</v>
      </c>
      <c r="L194" s="174">
        <f t="shared" si="16"/>
        <v>0.68979223199971196</v>
      </c>
      <c r="M194" t="str">
        <f t="shared" si="17"/>
        <v/>
      </c>
      <c r="N194">
        <f t="shared" si="13"/>
        <v>0.44142365466383776</v>
      </c>
      <c r="O194">
        <v>187</v>
      </c>
      <c r="P194" t="e">
        <f t="shared" si="14"/>
        <v>#VALUE!</v>
      </c>
    </row>
    <row r="195" spans="1:16" x14ac:dyDescent="0.25">
      <c r="A195" s="174" t="s">
        <v>163</v>
      </c>
      <c r="B195" s="174">
        <v>106338</v>
      </c>
      <c r="C195" s="174">
        <v>534</v>
      </c>
      <c r="D195" s="174">
        <v>800</v>
      </c>
      <c r="E195" s="174">
        <v>659</v>
      </c>
      <c r="F195" s="174">
        <v>140.65</v>
      </c>
      <c r="G195" s="174">
        <v>1969</v>
      </c>
      <c r="H195" s="174">
        <v>50.713639999999998</v>
      </c>
      <c r="I195" s="174">
        <v>45.105809999999998</v>
      </c>
      <c r="J195" s="3">
        <f t="shared" si="12"/>
        <v>2.8252418407016648</v>
      </c>
      <c r="K195" s="95">
        <f t="shared" si="15"/>
        <v>6.4651159269996719E-2</v>
      </c>
      <c r="L195" s="174">
        <f t="shared" si="16"/>
        <v>0.68966874505403197</v>
      </c>
      <c r="M195" t="str">
        <f t="shared" si="17"/>
        <v/>
      </c>
      <c r="N195">
        <f t="shared" si="13"/>
        <v>0.44059100889405683</v>
      </c>
      <c r="O195">
        <v>188</v>
      </c>
      <c r="P195" t="e">
        <f t="shared" si="14"/>
        <v>#VALUE!</v>
      </c>
    </row>
    <row r="196" spans="1:16" x14ac:dyDescent="0.25">
      <c r="A196" s="174" t="s">
        <v>163</v>
      </c>
      <c r="B196" s="174">
        <v>106906</v>
      </c>
      <c r="C196" s="174">
        <v>524</v>
      </c>
      <c r="D196" s="174">
        <v>810</v>
      </c>
      <c r="E196" s="174">
        <v>658</v>
      </c>
      <c r="F196" s="174">
        <v>140.55000000000001</v>
      </c>
      <c r="G196" s="174">
        <v>1969</v>
      </c>
      <c r="H196" s="174">
        <v>50.713639999999998</v>
      </c>
      <c r="I196" s="174">
        <v>45.096870000000003</v>
      </c>
      <c r="J196" s="3">
        <f t="shared" si="12"/>
        <v>2.8252418407016648</v>
      </c>
      <c r="K196" s="95">
        <f t="shared" si="15"/>
        <v>6.3894208570195843E-2</v>
      </c>
      <c r="L196" s="174">
        <f t="shared" si="16"/>
        <v>0.68953205227363901</v>
      </c>
      <c r="M196" t="str">
        <f t="shared" si="17"/>
        <v/>
      </c>
      <c r="N196">
        <f t="shared" si="13"/>
        <v>0.43983405819425597</v>
      </c>
      <c r="O196">
        <v>189</v>
      </c>
      <c r="P196" t="e">
        <f t="shared" si="14"/>
        <v>#VALUE!</v>
      </c>
    </row>
    <row r="197" spans="1:16" x14ac:dyDescent="0.25">
      <c r="A197" s="174" t="s">
        <v>163</v>
      </c>
      <c r="B197" s="174">
        <v>107475</v>
      </c>
      <c r="C197" s="174">
        <v>537</v>
      </c>
      <c r="D197" s="174">
        <v>798</v>
      </c>
      <c r="E197" s="174">
        <v>659</v>
      </c>
      <c r="F197" s="174">
        <v>140.44999999999999</v>
      </c>
      <c r="G197" s="174">
        <v>1969</v>
      </c>
      <c r="H197" s="174">
        <v>50.709090000000003</v>
      </c>
      <c r="I197" s="174">
        <v>45.105809999999998</v>
      </c>
      <c r="J197" s="3">
        <f t="shared" si="12"/>
        <v>2.8252418407016648</v>
      </c>
      <c r="K197" s="95">
        <f t="shared" si="15"/>
        <v>6.3137257870394745E-2</v>
      </c>
      <c r="L197" s="174">
        <f t="shared" si="16"/>
        <v>0.68954499720156104</v>
      </c>
      <c r="M197" t="str">
        <f t="shared" si="17"/>
        <v/>
      </c>
      <c r="N197">
        <f t="shared" si="13"/>
        <v>0.43907710749445489</v>
      </c>
      <c r="O197">
        <v>190</v>
      </c>
      <c r="P197" t="e">
        <f t="shared" si="14"/>
        <v>#VALUE!</v>
      </c>
    </row>
    <row r="198" spans="1:16" x14ac:dyDescent="0.25">
      <c r="A198" s="174" t="s">
        <v>163</v>
      </c>
      <c r="B198" s="174">
        <v>108042</v>
      </c>
      <c r="C198" s="174">
        <v>512</v>
      </c>
      <c r="D198" s="174">
        <v>824</v>
      </c>
      <c r="E198" s="174">
        <v>659</v>
      </c>
      <c r="F198" s="174">
        <v>140.35</v>
      </c>
      <c r="G198" s="174">
        <v>1969</v>
      </c>
      <c r="H198" s="174">
        <v>50.704540000000001</v>
      </c>
      <c r="I198" s="174">
        <v>45.105809999999998</v>
      </c>
      <c r="J198" s="3">
        <f t="shared" si="12"/>
        <v>2.8252418407016648</v>
      </c>
      <c r="K198" s="95">
        <f t="shared" si="15"/>
        <v>6.2380307170593868E-2</v>
      </c>
      <c r="L198" s="174">
        <f t="shared" si="16"/>
        <v>0.68942126045217733</v>
      </c>
      <c r="M198" t="str">
        <f t="shared" si="17"/>
        <v/>
      </c>
      <c r="N198">
        <f t="shared" si="13"/>
        <v>0.43832015679465397</v>
      </c>
      <c r="O198">
        <v>191</v>
      </c>
      <c r="P198" t="e">
        <f t="shared" si="14"/>
        <v>#VALUE!</v>
      </c>
    </row>
    <row r="199" spans="1:16" x14ac:dyDescent="0.25">
      <c r="A199" s="174" t="s">
        <v>163</v>
      </c>
      <c r="B199" s="174">
        <v>108609</v>
      </c>
      <c r="C199" s="174">
        <v>527</v>
      </c>
      <c r="D199" s="174">
        <v>807</v>
      </c>
      <c r="E199" s="174">
        <v>659</v>
      </c>
      <c r="F199" s="174">
        <v>140.25</v>
      </c>
      <c r="G199" s="174">
        <v>1968</v>
      </c>
      <c r="H199" s="174">
        <v>50.713639999999998</v>
      </c>
      <c r="I199" s="174">
        <v>45.105809999999998</v>
      </c>
      <c r="J199" s="3">
        <f t="shared" si="12"/>
        <v>2.2601934725612409</v>
      </c>
      <c r="K199" s="95">
        <f t="shared" si="15"/>
        <v>6.1623356470792985E-2</v>
      </c>
      <c r="L199" s="174">
        <f t="shared" si="16"/>
        <v>0.68966874505403197</v>
      </c>
      <c r="M199" t="str">
        <f t="shared" si="17"/>
        <v/>
      </c>
      <c r="N199">
        <f t="shared" si="13"/>
        <v>0.43756320609485311</v>
      </c>
      <c r="O199">
        <v>192</v>
      </c>
      <c r="P199" t="e">
        <f t="shared" si="14"/>
        <v>#VALUE!</v>
      </c>
    </row>
    <row r="200" spans="1:16" x14ac:dyDescent="0.25">
      <c r="A200" s="174" t="s">
        <v>163</v>
      </c>
      <c r="B200" s="174">
        <v>109174</v>
      </c>
      <c r="C200" s="174">
        <v>528</v>
      </c>
      <c r="D200" s="174">
        <v>806</v>
      </c>
      <c r="E200" s="174">
        <v>659</v>
      </c>
      <c r="F200" s="174">
        <v>140.16</v>
      </c>
      <c r="G200" s="174">
        <v>1969</v>
      </c>
      <c r="H200" s="174">
        <v>50.713639999999998</v>
      </c>
      <c r="I200" s="174">
        <v>45.105809999999998</v>
      </c>
      <c r="J200" s="3">
        <f t="shared" ref="J200:J263" si="18">G200/I$6-I$5/I$6</f>
        <v>2.8252418407016648</v>
      </c>
      <c r="K200" s="95">
        <f t="shared" si="15"/>
        <v>6.0942100840972131E-2</v>
      </c>
      <c r="L200" s="174">
        <f t="shared" si="16"/>
        <v>0.68966874505403197</v>
      </c>
      <c r="M200" t="str">
        <f t="shared" si="17"/>
        <v/>
      </c>
      <c r="N200">
        <f t="shared" ref="N200:N263" si="19">IF(B200="","",K200+1/2.66)</f>
        <v>0.43688195046503225</v>
      </c>
      <c r="O200">
        <v>193</v>
      </c>
      <c r="P200" t="e">
        <f t="shared" ref="P200:P263" si="20">IF(B200="","",(F200-N$4)/N$4)</f>
        <v>#VALUE!</v>
      </c>
    </row>
    <row r="201" spans="1:16" x14ac:dyDescent="0.25">
      <c r="A201" s="174" t="s">
        <v>163</v>
      </c>
      <c r="B201" s="174">
        <v>109738</v>
      </c>
      <c r="C201" s="174">
        <v>514</v>
      </c>
      <c r="D201" s="174">
        <v>820</v>
      </c>
      <c r="E201" s="174">
        <v>659</v>
      </c>
      <c r="F201" s="174">
        <v>140.07</v>
      </c>
      <c r="G201" s="174">
        <v>1969</v>
      </c>
      <c r="H201" s="174">
        <v>50.713639999999998</v>
      </c>
      <c r="I201" s="174">
        <v>45.105809999999998</v>
      </c>
      <c r="J201" s="3">
        <f t="shared" si="18"/>
        <v>2.8252418407016648</v>
      </c>
      <c r="K201" s="95">
        <f t="shared" ref="K201:K264" si="21">IF(B201="",0,(F201-K$2)/K$2)</f>
        <v>6.0260845211151277E-2</v>
      </c>
      <c r="L201" s="174">
        <f t="shared" ref="L201:L264" si="22">IF(B201="","",H201*H201*I201/4*3.1416/K$2/1000)</f>
        <v>0.68966874505403197</v>
      </c>
      <c r="M201" t="str">
        <f t="shared" ref="M201:M264" si="23">IF(OR(J201="",-(J201-MAX(J$8:J$58))&lt;0),"",-(J201))</f>
        <v/>
      </c>
      <c r="N201">
        <f t="shared" si="19"/>
        <v>0.4362006948352114</v>
      </c>
      <c r="O201">
        <v>194</v>
      </c>
      <c r="P201" t="e">
        <f t="shared" si="20"/>
        <v>#VALUE!</v>
      </c>
    </row>
    <row r="202" spans="1:16" x14ac:dyDescent="0.25">
      <c r="A202" s="174" t="s">
        <v>163</v>
      </c>
      <c r="B202" s="174">
        <v>110302</v>
      </c>
      <c r="C202" s="174">
        <v>521</v>
      </c>
      <c r="D202" s="174">
        <v>813</v>
      </c>
      <c r="E202" s="174">
        <v>659</v>
      </c>
      <c r="F202" s="174">
        <v>139.97999999999999</v>
      </c>
      <c r="G202" s="174">
        <v>1969</v>
      </c>
      <c r="H202" s="174">
        <v>50.709090000000003</v>
      </c>
      <c r="I202" s="174">
        <v>45.105809999999998</v>
      </c>
      <c r="J202" s="3">
        <f t="shared" si="18"/>
        <v>2.8252418407016648</v>
      </c>
      <c r="K202" s="95">
        <f t="shared" si="21"/>
        <v>5.9579589581330417E-2</v>
      </c>
      <c r="L202" s="174">
        <f t="shared" si="22"/>
        <v>0.68954499720156104</v>
      </c>
      <c r="M202" t="str">
        <f t="shared" si="23"/>
        <v/>
      </c>
      <c r="N202">
        <f t="shared" si="19"/>
        <v>0.43551943920539055</v>
      </c>
      <c r="O202">
        <v>195</v>
      </c>
      <c r="P202" t="e">
        <f t="shared" si="20"/>
        <v>#VALUE!</v>
      </c>
    </row>
    <row r="203" spans="1:16" x14ac:dyDescent="0.25">
      <c r="A203" s="174" t="s">
        <v>163</v>
      </c>
      <c r="B203" s="174">
        <v>110866</v>
      </c>
      <c r="C203" s="174">
        <v>555</v>
      </c>
      <c r="D203" s="174">
        <v>780</v>
      </c>
      <c r="E203" s="174">
        <v>660</v>
      </c>
      <c r="F203" s="174">
        <v>139.88999999999999</v>
      </c>
      <c r="G203" s="174">
        <v>1969</v>
      </c>
      <c r="H203" s="174">
        <v>50.709090000000003</v>
      </c>
      <c r="I203" s="174">
        <v>45.114750000000001</v>
      </c>
      <c r="J203" s="3">
        <f t="shared" si="18"/>
        <v>2.8252418407016648</v>
      </c>
      <c r="K203" s="95">
        <f t="shared" si="21"/>
        <v>5.8898333951509563E-2</v>
      </c>
      <c r="L203" s="174">
        <f t="shared" si="22"/>
        <v>0.68968166545505161</v>
      </c>
      <c r="M203" t="str">
        <f t="shared" si="23"/>
        <v/>
      </c>
      <c r="N203">
        <f t="shared" si="19"/>
        <v>0.43483818357556969</v>
      </c>
      <c r="O203">
        <v>196</v>
      </c>
      <c r="P203" t="e">
        <f t="shared" si="20"/>
        <v>#VALUE!</v>
      </c>
    </row>
    <row r="204" spans="1:16" x14ac:dyDescent="0.25">
      <c r="A204" s="174" t="s">
        <v>163</v>
      </c>
      <c r="B204" s="174">
        <v>111429</v>
      </c>
      <c r="C204" s="174">
        <v>514</v>
      </c>
      <c r="D204" s="174">
        <v>821</v>
      </c>
      <c r="E204" s="174">
        <v>659</v>
      </c>
      <c r="F204" s="174">
        <v>139.80000000000001</v>
      </c>
      <c r="G204" s="174">
        <v>1969</v>
      </c>
      <c r="H204" s="174">
        <v>50.709090000000003</v>
      </c>
      <c r="I204" s="174">
        <v>45.105809999999998</v>
      </c>
      <c r="J204" s="3">
        <f t="shared" si="18"/>
        <v>2.8252418407016648</v>
      </c>
      <c r="K204" s="95">
        <f t="shared" si="21"/>
        <v>5.8217078321688924E-2</v>
      </c>
      <c r="L204" s="174">
        <f t="shared" si="22"/>
        <v>0.68954499720156104</v>
      </c>
      <c r="M204" t="str">
        <f t="shared" si="23"/>
        <v/>
      </c>
      <c r="N204">
        <f t="shared" si="19"/>
        <v>0.43415692794574906</v>
      </c>
      <c r="O204">
        <v>197</v>
      </c>
      <c r="P204" t="e">
        <f t="shared" si="20"/>
        <v>#VALUE!</v>
      </c>
    </row>
    <row r="205" spans="1:16" x14ac:dyDescent="0.25">
      <c r="A205" s="174" t="s">
        <v>163</v>
      </c>
      <c r="B205" s="174">
        <v>111993</v>
      </c>
      <c r="C205" s="174">
        <v>535</v>
      </c>
      <c r="D205" s="174">
        <v>801</v>
      </c>
      <c r="E205" s="174">
        <v>659</v>
      </c>
      <c r="F205" s="174">
        <v>139.72</v>
      </c>
      <c r="G205" s="174">
        <v>1969</v>
      </c>
      <c r="H205" s="174">
        <v>50.704540000000001</v>
      </c>
      <c r="I205" s="174">
        <v>45.105809999999998</v>
      </c>
      <c r="J205" s="3">
        <f t="shared" si="18"/>
        <v>2.8252418407016648</v>
      </c>
      <c r="K205" s="95">
        <f t="shared" si="21"/>
        <v>5.7611517761848093E-2</v>
      </c>
      <c r="L205" s="174">
        <f t="shared" si="22"/>
        <v>0.68942126045217733</v>
      </c>
      <c r="M205" t="str">
        <f t="shared" si="23"/>
        <v/>
      </c>
      <c r="N205">
        <f t="shared" si="19"/>
        <v>0.43355136738590822</v>
      </c>
      <c r="O205">
        <v>198</v>
      </c>
      <c r="P205" t="e">
        <f t="shared" si="20"/>
        <v>#VALUE!</v>
      </c>
    </row>
    <row r="206" spans="1:16" x14ac:dyDescent="0.25">
      <c r="A206" s="174" t="s">
        <v>163</v>
      </c>
      <c r="B206" s="174">
        <v>112557</v>
      </c>
      <c r="C206" s="174">
        <v>532</v>
      </c>
      <c r="D206" s="174">
        <v>802</v>
      </c>
      <c r="E206" s="174">
        <v>659</v>
      </c>
      <c r="F206" s="174">
        <v>139.63</v>
      </c>
      <c r="G206" s="174">
        <v>1968</v>
      </c>
      <c r="H206" s="174">
        <v>50.713639999999998</v>
      </c>
      <c r="I206" s="174">
        <v>45.105809999999998</v>
      </c>
      <c r="J206" s="3">
        <f t="shared" si="18"/>
        <v>2.2601934725612409</v>
      </c>
      <c r="K206" s="95">
        <f t="shared" si="21"/>
        <v>5.6930262132027239E-2</v>
      </c>
      <c r="L206" s="174">
        <f t="shared" si="22"/>
        <v>0.68966874505403197</v>
      </c>
      <c r="M206" t="str">
        <f t="shared" si="23"/>
        <v/>
      </c>
      <c r="N206">
        <f t="shared" si="19"/>
        <v>0.43287011175608736</v>
      </c>
      <c r="O206">
        <v>199</v>
      </c>
      <c r="P206" t="e">
        <f t="shared" si="20"/>
        <v>#VALUE!</v>
      </c>
    </row>
    <row r="207" spans="1:16" x14ac:dyDescent="0.25">
      <c r="A207" s="174" t="s">
        <v>163</v>
      </c>
      <c r="B207" s="174">
        <v>113123</v>
      </c>
      <c r="C207" s="174">
        <v>516</v>
      </c>
      <c r="D207" s="174">
        <v>821</v>
      </c>
      <c r="E207" s="174">
        <v>659</v>
      </c>
      <c r="F207" s="174">
        <v>139.55000000000001</v>
      </c>
      <c r="G207" s="174">
        <v>1969</v>
      </c>
      <c r="H207" s="174">
        <v>50.7</v>
      </c>
      <c r="I207" s="174">
        <v>45.105809999999998</v>
      </c>
      <c r="J207" s="3">
        <f t="shared" si="18"/>
        <v>2.8252418407016648</v>
      </c>
      <c r="K207" s="95">
        <f t="shared" si="21"/>
        <v>5.6324701572186615E-2</v>
      </c>
      <c r="L207" s="174">
        <f t="shared" si="22"/>
        <v>0.6892978067182044</v>
      </c>
      <c r="M207" t="str">
        <f t="shared" si="23"/>
        <v/>
      </c>
      <c r="N207">
        <f t="shared" si="19"/>
        <v>0.43226455119624674</v>
      </c>
      <c r="O207">
        <v>200</v>
      </c>
      <c r="P207" t="e">
        <f t="shared" si="20"/>
        <v>#VALUE!</v>
      </c>
    </row>
    <row r="208" spans="1:16" x14ac:dyDescent="0.25">
      <c r="A208" s="174" t="s">
        <v>163</v>
      </c>
      <c r="B208" s="174">
        <v>113690</v>
      </c>
      <c r="C208" s="174">
        <v>548</v>
      </c>
      <c r="D208" s="174">
        <v>787</v>
      </c>
      <c r="E208" s="174">
        <v>660</v>
      </c>
      <c r="F208" s="174">
        <v>139.47</v>
      </c>
      <c r="G208" s="174">
        <v>1969</v>
      </c>
      <c r="H208" s="174">
        <v>50.709090000000003</v>
      </c>
      <c r="I208" s="174">
        <v>45.114750000000001</v>
      </c>
      <c r="J208" s="3">
        <f t="shared" si="18"/>
        <v>2.8252418407016648</v>
      </c>
      <c r="K208" s="95">
        <f t="shared" si="21"/>
        <v>5.5719141012345784E-2</v>
      </c>
      <c r="L208" s="174">
        <f t="shared" si="22"/>
        <v>0.68968166545505161</v>
      </c>
      <c r="M208" t="str">
        <f t="shared" si="23"/>
        <v/>
      </c>
      <c r="N208">
        <f t="shared" si="19"/>
        <v>0.43165899063640589</v>
      </c>
      <c r="O208">
        <v>201</v>
      </c>
      <c r="P208" t="e">
        <f t="shared" si="20"/>
        <v>#VALUE!</v>
      </c>
    </row>
    <row r="209" spans="1:16" x14ac:dyDescent="0.25">
      <c r="A209" s="174" t="s">
        <v>163</v>
      </c>
      <c r="B209" s="174">
        <v>114257</v>
      </c>
      <c r="C209" s="174">
        <v>543</v>
      </c>
      <c r="D209" s="174">
        <v>793</v>
      </c>
      <c r="E209" s="174">
        <v>660</v>
      </c>
      <c r="F209" s="174">
        <v>139.38999999999999</v>
      </c>
      <c r="G209" s="174">
        <v>1969</v>
      </c>
      <c r="H209" s="174">
        <v>50.704540000000001</v>
      </c>
      <c r="I209" s="174">
        <v>45.114750000000001</v>
      </c>
      <c r="J209" s="3">
        <f t="shared" si="18"/>
        <v>2.8252418407016648</v>
      </c>
      <c r="K209" s="95">
        <f t="shared" si="21"/>
        <v>5.5113580452504952E-2</v>
      </c>
      <c r="L209" s="174">
        <f t="shared" si="22"/>
        <v>0.68955790418096619</v>
      </c>
      <c r="M209" t="str">
        <f t="shared" si="23"/>
        <v/>
      </c>
      <c r="N209">
        <f t="shared" si="19"/>
        <v>0.4310534300765651</v>
      </c>
      <c r="O209">
        <v>202</v>
      </c>
      <c r="P209" t="e">
        <f t="shared" si="20"/>
        <v>#VALUE!</v>
      </c>
    </row>
    <row r="210" spans="1:16" x14ac:dyDescent="0.25">
      <c r="A210" s="174" t="s">
        <v>163</v>
      </c>
      <c r="B210" s="174">
        <v>114826</v>
      </c>
      <c r="C210" s="174">
        <v>519</v>
      </c>
      <c r="D210" s="174">
        <v>818</v>
      </c>
      <c r="E210" s="174">
        <v>659</v>
      </c>
      <c r="F210" s="174">
        <v>139.31</v>
      </c>
      <c r="G210" s="174">
        <v>1969</v>
      </c>
      <c r="H210" s="174">
        <v>50.7</v>
      </c>
      <c r="I210" s="174">
        <v>45.105809999999998</v>
      </c>
      <c r="J210" s="3">
        <f t="shared" si="18"/>
        <v>2.8252418407016648</v>
      </c>
      <c r="K210" s="95">
        <f t="shared" si="21"/>
        <v>5.4508019892664336E-2</v>
      </c>
      <c r="L210" s="174">
        <f t="shared" si="22"/>
        <v>0.6892978067182044</v>
      </c>
      <c r="M210" t="str">
        <f t="shared" si="23"/>
        <v/>
      </c>
      <c r="N210">
        <f t="shared" si="19"/>
        <v>0.43044786951672448</v>
      </c>
      <c r="O210">
        <v>203</v>
      </c>
      <c r="P210" t="e">
        <f t="shared" si="20"/>
        <v>#VALUE!</v>
      </c>
    </row>
    <row r="211" spans="1:16" x14ac:dyDescent="0.25">
      <c r="A211" s="174" t="s">
        <v>163</v>
      </c>
      <c r="B211" s="174">
        <v>115395</v>
      </c>
      <c r="C211" s="174">
        <v>529</v>
      </c>
      <c r="D211" s="174">
        <v>806</v>
      </c>
      <c r="E211" s="174">
        <v>658</v>
      </c>
      <c r="F211" s="174">
        <v>139.22999999999999</v>
      </c>
      <c r="G211" s="174">
        <v>1969</v>
      </c>
      <c r="H211" s="174">
        <v>50.709090000000003</v>
      </c>
      <c r="I211" s="174">
        <v>45.096870000000003</v>
      </c>
      <c r="J211" s="3">
        <f t="shared" si="18"/>
        <v>2.8252418407016648</v>
      </c>
      <c r="K211" s="95">
        <f t="shared" si="21"/>
        <v>5.3902459332823505E-2</v>
      </c>
      <c r="L211" s="174">
        <f t="shared" si="22"/>
        <v>0.68940832894807036</v>
      </c>
      <c r="M211" t="str">
        <f t="shared" si="23"/>
        <v/>
      </c>
      <c r="N211">
        <f t="shared" si="19"/>
        <v>0.42984230895688363</v>
      </c>
      <c r="O211">
        <v>204</v>
      </c>
      <c r="P211" t="e">
        <f t="shared" si="20"/>
        <v>#VALUE!</v>
      </c>
    </row>
    <row r="212" spans="1:16" x14ac:dyDescent="0.25">
      <c r="A212" s="174" t="s">
        <v>163</v>
      </c>
      <c r="B212" s="174">
        <v>115963</v>
      </c>
      <c r="C212" s="174">
        <v>534</v>
      </c>
      <c r="D212" s="174">
        <v>803</v>
      </c>
      <c r="E212" s="174">
        <v>659</v>
      </c>
      <c r="F212" s="174">
        <v>139.15</v>
      </c>
      <c r="G212" s="174">
        <v>1969</v>
      </c>
      <c r="H212" s="174">
        <v>50.7</v>
      </c>
      <c r="I212" s="174">
        <v>45.105809999999998</v>
      </c>
      <c r="J212" s="3">
        <f t="shared" si="18"/>
        <v>2.8252418407016648</v>
      </c>
      <c r="K212" s="95">
        <f t="shared" si="21"/>
        <v>5.3296898772982888E-2</v>
      </c>
      <c r="L212" s="174">
        <f t="shared" si="22"/>
        <v>0.6892978067182044</v>
      </c>
      <c r="M212" t="str">
        <f t="shared" si="23"/>
        <v/>
      </c>
      <c r="N212">
        <f t="shared" si="19"/>
        <v>0.42923674839704301</v>
      </c>
      <c r="O212">
        <v>205</v>
      </c>
      <c r="P212" t="e">
        <f t="shared" si="20"/>
        <v>#VALUE!</v>
      </c>
    </row>
    <row r="213" spans="1:16" x14ac:dyDescent="0.25">
      <c r="A213" s="174" t="s">
        <v>163</v>
      </c>
      <c r="B213" s="174">
        <v>116530</v>
      </c>
      <c r="C213" s="174">
        <v>531</v>
      </c>
      <c r="D213" s="174">
        <v>805</v>
      </c>
      <c r="E213" s="174">
        <v>659</v>
      </c>
      <c r="F213" s="174">
        <v>139.08000000000001</v>
      </c>
      <c r="G213" s="174">
        <v>1970</v>
      </c>
      <c r="H213" s="174">
        <v>50.704540000000001</v>
      </c>
      <c r="I213" s="174">
        <v>45.105809999999998</v>
      </c>
      <c r="J213" s="3">
        <f t="shared" si="18"/>
        <v>3.3902902088418614</v>
      </c>
      <c r="K213" s="95">
        <f t="shared" si="21"/>
        <v>5.2767033283122294E-2</v>
      </c>
      <c r="L213" s="174">
        <f t="shared" si="22"/>
        <v>0.68942126045217733</v>
      </c>
      <c r="M213" t="str">
        <f t="shared" si="23"/>
        <v/>
      </c>
      <c r="N213">
        <f t="shared" si="19"/>
        <v>0.4287068829071824</v>
      </c>
      <c r="O213">
        <v>206</v>
      </c>
      <c r="P213" t="e">
        <f t="shared" si="20"/>
        <v>#VALUE!</v>
      </c>
    </row>
    <row r="214" spans="1:16" x14ac:dyDescent="0.25">
      <c r="A214" s="174" t="s">
        <v>163</v>
      </c>
      <c r="B214" s="174">
        <v>117095</v>
      </c>
      <c r="C214" s="174">
        <v>530</v>
      </c>
      <c r="D214" s="174">
        <v>806</v>
      </c>
      <c r="E214" s="174">
        <v>659</v>
      </c>
      <c r="F214" s="174">
        <v>139</v>
      </c>
      <c r="G214" s="174">
        <v>1970</v>
      </c>
      <c r="H214" s="174">
        <v>50.709090000000003</v>
      </c>
      <c r="I214" s="174">
        <v>45.105809999999998</v>
      </c>
      <c r="J214" s="3">
        <f t="shared" si="18"/>
        <v>3.3902902088418614</v>
      </c>
      <c r="K214" s="95">
        <f t="shared" si="21"/>
        <v>5.2161472723281463E-2</v>
      </c>
      <c r="L214" s="174">
        <f t="shared" si="22"/>
        <v>0.68954499720156104</v>
      </c>
      <c r="M214" t="str">
        <f t="shared" si="23"/>
        <v/>
      </c>
      <c r="N214">
        <f t="shared" si="19"/>
        <v>0.42810132234734161</v>
      </c>
      <c r="O214">
        <v>207</v>
      </c>
      <c r="P214" t="e">
        <f t="shared" si="20"/>
        <v>#VALUE!</v>
      </c>
    </row>
    <row r="215" spans="1:16" x14ac:dyDescent="0.25">
      <c r="A215" s="174" t="s">
        <v>163</v>
      </c>
      <c r="B215" s="174">
        <v>117659</v>
      </c>
      <c r="C215" s="174">
        <v>537</v>
      </c>
      <c r="D215" s="174">
        <v>800</v>
      </c>
      <c r="E215" s="174">
        <v>659</v>
      </c>
      <c r="F215" s="174">
        <v>138.93</v>
      </c>
      <c r="G215" s="174">
        <v>1968</v>
      </c>
      <c r="H215" s="174">
        <v>50.7</v>
      </c>
      <c r="I215" s="174">
        <v>45.105809999999998</v>
      </c>
      <c r="J215" s="3">
        <f t="shared" si="18"/>
        <v>2.2601934725612409</v>
      </c>
      <c r="K215" s="95">
        <f t="shared" si="21"/>
        <v>5.1631607233420869E-2</v>
      </c>
      <c r="L215" s="174">
        <f t="shared" si="22"/>
        <v>0.6892978067182044</v>
      </c>
      <c r="M215" t="str">
        <f t="shared" si="23"/>
        <v/>
      </c>
      <c r="N215">
        <f t="shared" si="19"/>
        <v>0.42757145685748099</v>
      </c>
      <c r="O215">
        <v>208</v>
      </c>
      <c r="P215" t="e">
        <f t="shared" si="20"/>
        <v>#VALUE!</v>
      </c>
    </row>
    <row r="216" spans="1:16" x14ac:dyDescent="0.25">
      <c r="A216" s="174" t="s">
        <v>163</v>
      </c>
      <c r="B216" s="174">
        <v>118223</v>
      </c>
      <c r="C216" s="174">
        <v>510</v>
      </c>
      <c r="D216" s="174">
        <v>826</v>
      </c>
      <c r="E216" s="174">
        <v>659</v>
      </c>
      <c r="F216" s="174">
        <v>138.86000000000001</v>
      </c>
      <c r="G216" s="174">
        <v>1969</v>
      </c>
      <c r="H216" s="174">
        <v>50.704540000000001</v>
      </c>
      <c r="I216" s="174">
        <v>45.105809999999998</v>
      </c>
      <c r="J216" s="3">
        <f t="shared" si="18"/>
        <v>2.8252418407016648</v>
      </c>
      <c r="K216" s="95">
        <f t="shared" si="21"/>
        <v>5.1101741743560275E-2</v>
      </c>
      <c r="L216" s="174">
        <f t="shared" si="22"/>
        <v>0.68942126045217733</v>
      </c>
      <c r="M216" t="str">
        <f t="shared" si="23"/>
        <v/>
      </c>
      <c r="N216">
        <f t="shared" si="19"/>
        <v>0.42704159136762043</v>
      </c>
      <c r="O216">
        <v>209</v>
      </c>
      <c r="P216" t="e">
        <f t="shared" si="20"/>
        <v>#VALUE!</v>
      </c>
    </row>
    <row r="217" spans="1:16" x14ac:dyDescent="0.25">
      <c r="A217" s="174" t="s">
        <v>163</v>
      </c>
      <c r="B217" s="174">
        <v>118787</v>
      </c>
      <c r="C217" s="174">
        <v>526</v>
      </c>
      <c r="D217" s="174">
        <v>810</v>
      </c>
      <c r="E217" s="174">
        <v>659</v>
      </c>
      <c r="F217" s="174">
        <v>138.79</v>
      </c>
      <c r="G217" s="174">
        <v>1969</v>
      </c>
      <c r="H217" s="174">
        <v>50.704540000000001</v>
      </c>
      <c r="I217" s="174">
        <v>45.105809999999998</v>
      </c>
      <c r="J217" s="3">
        <f t="shared" si="18"/>
        <v>2.8252418407016648</v>
      </c>
      <c r="K217" s="95">
        <f t="shared" si="21"/>
        <v>5.0571876253699466E-2</v>
      </c>
      <c r="L217" s="174">
        <f t="shared" si="22"/>
        <v>0.68942126045217733</v>
      </c>
      <c r="M217" t="str">
        <f t="shared" si="23"/>
        <v/>
      </c>
      <c r="N217">
        <f t="shared" si="19"/>
        <v>0.4265117258777596</v>
      </c>
      <c r="O217">
        <v>210</v>
      </c>
      <c r="P217" t="e">
        <f t="shared" si="20"/>
        <v>#VALUE!</v>
      </c>
    </row>
    <row r="218" spans="1:16" x14ac:dyDescent="0.25">
      <c r="A218" s="174" t="s">
        <v>163</v>
      </c>
      <c r="B218" s="174">
        <v>119350</v>
      </c>
      <c r="C218" s="174">
        <v>536</v>
      </c>
      <c r="D218" s="174">
        <v>801</v>
      </c>
      <c r="E218" s="174">
        <v>659</v>
      </c>
      <c r="F218" s="174">
        <v>138.72999999999999</v>
      </c>
      <c r="G218" s="174">
        <v>1970</v>
      </c>
      <c r="H218" s="174">
        <v>50.7</v>
      </c>
      <c r="I218" s="174">
        <v>45.105809999999998</v>
      </c>
      <c r="J218" s="3">
        <f t="shared" si="18"/>
        <v>3.3902902088418614</v>
      </c>
      <c r="K218" s="95">
        <f t="shared" si="21"/>
        <v>5.0117705833818894E-2</v>
      </c>
      <c r="L218" s="174">
        <f t="shared" si="22"/>
        <v>0.6892978067182044</v>
      </c>
      <c r="M218" t="str">
        <f t="shared" si="23"/>
        <v/>
      </c>
      <c r="N218">
        <f t="shared" si="19"/>
        <v>0.42605755545787904</v>
      </c>
      <c r="O218">
        <v>211</v>
      </c>
      <c r="P218" t="e">
        <f t="shared" si="20"/>
        <v>#VALUE!</v>
      </c>
    </row>
    <row r="219" spans="1:16" x14ac:dyDescent="0.25">
      <c r="A219" s="174" t="s">
        <v>163</v>
      </c>
      <c r="B219" s="174">
        <v>119914</v>
      </c>
      <c r="C219" s="174">
        <v>532</v>
      </c>
      <c r="D219" s="174">
        <v>804</v>
      </c>
      <c r="E219" s="174">
        <v>659</v>
      </c>
      <c r="F219" s="174">
        <v>138.66</v>
      </c>
      <c r="G219" s="174">
        <v>1970</v>
      </c>
      <c r="H219" s="174">
        <v>50.704540000000001</v>
      </c>
      <c r="I219" s="174">
        <v>45.105809999999998</v>
      </c>
      <c r="J219" s="3">
        <f t="shared" si="18"/>
        <v>3.3902902088418614</v>
      </c>
      <c r="K219" s="95">
        <f t="shared" si="21"/>
        <v>4.95878403439583E-2</v>
      </c>
      <c r="L219" s="174">
        <f t="shared" si="22"/>
        <v>0.68942126045217733</v>
      </c>
      <c r="M219" t="str">
        <f t="shared" si="23"/>
        <v/>
      </c>
      <c r="N219">
        <f t="shared" si="19"/>
        <v>0.42552768996801843</v>
      </c>
      <c r="O219">
        <v>212</v>
      </c>
      <c r="P219" t="e">
        <f t="shared" si="20"/>
        <v>#VALUE!</v>
      </c>
    </row>
    <row r="220" spans="1:16" x14ac:dyDescent="0.25">
      <c r="A220" s="174" t="s">
        <v>163</v>
      </c>
      <c r="B220" s="174">
        <v>120481</v>
      </c>
      <c r="C220" s="174">
        <v>536</v>
      </c>
      <c r="D220" s="174">
        <v>801</v>
      </c>
      <c r="E220" s="174">
        <v>659</v>
      </c>
      <c r="F220" s="174">
        <v>138.59</v>
      </c>
      <c r="G220" s="174">
        <v>1970</v>
      </c>
      <c r="H220" s="174">
        <v>50.7</v>
      </c>
      <c r="I220" s="174">
        <v>45.105809999999998</v>
      </c>
      <c r="J220" s="3">
        <f t="shared" si="18"/>
        <v>3.3902902088418614</v>
      </c>
      <c r="K220" s="95">
        <f t="shared" si="21"/>
        <v>4.9057974854097706E-2</v>
      </c>
      <c r="L220" s="174">
        <f t="shared" si="22"/>
        <v>0.6892978067182044</v>
      </c>
      <c r="M220" t="str">
        <f t="shared" si="23"/>
        <v/>
      </c>
      <c r="N220">
        <f t="shared" si="19"/>
        <v>0.42499782447815782</v>
      </c>
      <c r="O220">
        <v>213</v>
      </c>
      <c r="P220" t="e">
        <f t="shared" si="20"/>
        <v>#VALUE!</v>
      </c>
    </row>
    <row r="221" spans="1:16" x14ac:dyDescent="0.25">
      <c r="A221" s="174" t="s">
        <v>163</v>
      </c>
      <c r="B221" s="174">
        <v>121048</v>
      </c>
      <c r="C221" s="174">
        <v>541</v>
      </c>
      <c r="D221" s="174">
        <v>796</v>
      </c>
      <c r="E221" s="174">
        <v>659</v>
      </c>
      <c r="F221" s="174">
        <v>138.53</v>
      </c>
      <c r="G221" s="174">
        <v>1971</v>
      </c>
      <c r="H221" s="174">
        <v>50.7</v>
      </c>
      <c r="I221" s="174">
        <v>45.105809999999998</v>
      </c>
      <c r="J221" s="3">
        <f t="shared" si="18"/>
        <v>3.9553385769822853</v>
      </c>
      <c r="K221" s="95">
        <f t="shared" si="21"/>
        <v>4.8603804434217135E-2</v>
      </c>
      <c r="L221" s="174">
        <f t="shared" si="22"/>
        <v>0.6892978067182044</v>
      </c>
      <c r="M221" t="str">
        <f t="shared" si="23"/>
        <v/>
      </c>
      <c r="N221">
        <f t="shared" si="19"/>
        <v>0.42454365405827726</v>
      </c>
      <c r="O221">
        <v>214</v>
      </c>
      <c r="P221" t="e">
        <f t="shared" si="20"/>
        <v>#VALUE!</v>
      </c>
    </row>
    <row r="222" spans="1:16" x14ac:dyDescent="0.25">
      <c r="A222" s="174" t="s">
        <v>163</v>
      </c>
      <c r="B222" s="174">
        <v>121617</v>
      </c>
      <c r="C222" s="174">
        <v>530</v>
      </c>
      <c r="D222" s="174">
        <v>806</v>
      </c>
      <c r="E222" s="174">
        <v>659</v>
      </c>
      <c r="F222" s="174">
        <v>138.46</v>
      </c>
      <c r="G222" s="174">
        <v>1970</v>
      </c>
      <c r="H222" s="174">
        <v>50.704540000000001</v>
      </c>
      <c r="I222" s="174">
        <v>45.105809999999998</v>
      </c>
      <c r="J222" s="3">
        <f t="shared" si="18"/>
        <v>3.3902902088418614</v>
      </c>
      <c r="K222" s="95">
        <f t="shared" si="21"/>
        <v>4.8073938944356541E-2</v>
      </c>
      <c r="L222" s="174">
        <f t="shared" si="22"/>
        <v>0.68942126045217733</v>
      </c>
      <c r="M222" t="str">
        <f t="shared" si="23"/>
        <v/>
      </c>
      <c r="N222">
        <f t="shared" si="19"/>
        <v>0.42401378856841665</v>
      </c>
      <c r="O222">
        <v>215</v>
      </c>
      <c r="P222" t="e">
        <f t="shared" si="20"/>
        <v>#VALUE!</v>
      </c>
    </row>
    <row r="223" spans="1:16" x14ac:dyDescent="0.25">
      <c r="A223" s="174" t="s">
        <v>163</v>
      </c>
      <c r="B223" s="174">
        <v>122186</v>
      </c>
      <c r="C223" s="174">
        <v>527</v>
      </c>
      <c r="D223" s="174">
        <v>809</v>
      </c>
      <c r="E223" s="174">
        <v>659</v>
      </c>
      <c r="F223" s="174">
        <v>138.4</v>
      </c>
      <c r="G223" s="174">
        <v>1971</v>
      </c>
      <c r="H223" s="174">
        <v>50.704540000000001</v>
      </c>
      <c r="I223" s="174">
        <v>45.105809999999998</v>
      </c>
      <c r="J223" s="3">
        <f t="shared" si="18"/>
        <v>3.9553385769822853</v>
      </c>
      <c r="K223" s="95">
        <f t="shared" si="21"/>
        <v>4.7619768524475976E-2</v>
      </c>
      <c r="L223" s="174">
        <f t="shared" si="22"/>
        <v>0.68942126045217733</v>
      </c>
      <c r="M223" t="str">
        <f t="shared" si="23"/>
        <v/>
      </c>
      <c r="N223">
        <f t="shared" si="19"/>
        <v>0.4235596181485361</v>
      </c>
      <c r="O223">
        <v>216</v>
      </c>
      <c r="P223" t="e">
        <f t="shared" si="20"/>
        <v>#VALUE!</v>
      </c>
    </row>
    <row r="224" spans="1:16" x14ac:dyDescent="0.25">
      <c r="A224" s="174" t="s">
        <v>163</v>
      </c>
      <c r="B224" s="174">
        <v>122753</v>
      </c>
      <c r="C224" s="174">
        <v>527</v>
      </c>
      <c r="D224" s="174">
        <v>810</v>
      </c>
      <c r="E224" s="174">
        <v>659</v>
      </c>
      <c r="F224" s="174">
        <v>138.34</v>
      </c>
      <c r="G224" s="174">
        <v>1970</v>
      </c>
      <c r="H224" s="174">
        <v>50.7</v>
      </c>
      <c r="I224" s="174">
        <v>45.105809999999998</v>
      </c>
      <c r="J224" s="3">
        <f t="shared" si="18"/>
        <v>3.3902902088418614</v>
      </c>
      <c r="K224" s="95">
        <f t="shared" si="21"/>
        <v>4.7165598104595405E-2</v>
      </c>
      <c r="L224" s="174">
        <f t="shared" si="22"/>
        <v>0.6892978067182044</v>
      </c>
      <c r="M224" t="str">
        <f t="shared" si="23"/>
        <v/>
      </c>
      <c r="N224">
        <f t="shared" si="19"/>
        <v>0.42310544772865555</v>
      </c>
      <c r="O224">
        <v>217</v>
      </c>
      <c r="P224" t="e">
        <f t="shared" si="20"/>
        <v>#VALUE!</v>
      </c>
    </row>
    <row r="225" spans="1:16" x14ac:dyDescent="0.25">
      <c r="A225" s="174" t="s">
        <v>163</v>
      </c>
      <c r="B225" s="174">
        <v>123320</v>
      </c>
      <c r="C225" s="174">
        <v>520</v>
      </c>
      <c r="D225" s="174">
        <v>817</v>
      </c>
      <c r="E225" s="174">
        <v>659</v>
      </c>
      <c r="F225" s="174">
        <v>138.28</v>
      </c>
      <c r="G225" s="174">
        <v>1970</v>
      </c>
      <c r="H225" s="174">
        <v>50.7</v>
      </c>
      <c r="I225" s="174">
        <v>45.105809999999998</v>
      </c>
      <c r="J225" s="3">
        <f t="shared" si="18"/>
        <v>3.3902902088418614</v>
      </c>
      <c r="K225" s="95">
        <f t="shared" si="21"/>
        <v>4.6711427684714833E-2</v>
      </c>
      <c r="L225" s="174">
        <f t="shared" si="22"/>
        <v>0.6892978067182044</v>
      </c>
      <c r="M225" t="str">
        <f t="shared" si="23"/>
        <v/>
      </c>
      <c r="N225">
        <f t="shared" si="19"/>
        <v>0.42265127730877494</v>
      </c>
      <c r="O225">
        <v>218</v>
      </c>
      <c r="P225" t="e">
        <f t="shared" si="20"/>
        <v>#VALUE!</v>
      </c>
    </row>
    <row r="226" spans="1:16" x14ac:dyDescent="0.25">
      <c r="A226" s="174" t="s">
        <v>163</v>
      </c>
      <c r="B226" s="174">
        <v>123885</v>
      </c>
      <c r="C226" s="174">
        <v>540</v>
      </c>
      <c r="D226" s="174">
        <v>797</v>
      </c>
      <c r="E226" s="174">
        <v>659</v>
      </c>
      <c r="F226" s="174">
        <v>138.22</v>
      </c>
      <c r="G226" s="174">
        <v>1970</v>
      </c>
      <c r="H226" s="174">
        <v>50.7</v>
      </c>
      <c r="I226" s="174">
        <v>45.105809999999998</v>
      </c>
      <c r="J226" s="3">
        <f t="shared" si="18"/>
        <v>3.3902902088418614</v>
      </c>
      <c r="K226" s="95">
        <f t="shared" si="21"/>
        <v>4.6257257264834262E-2</v>
      </c>
      <c r="L226" s="174">
        <f t="shared" si="22"/>
        <v>0.6892978067182044</v>
      </c>
      <c r="M226" t="str">
        <f t="shared" si="23"/>
        <v/>
      </c>
      <c r="N226">
        <f t="shared" si="19"/>
        <v>0.42219710688889439</v>
      </c>
      <c r="O226">
        <v>219</v>
      </c>
      <c r="P226" t="e">
        <f t="shared" si="20"/>
        <v>#VALUE!</v>
      </c>
    </row>
    <row r="227" spans="1:16" x14ac:dyDescent="0.25">
      <c r="A227" s="174" t="s">
        <v>163</v>
      </c>
      <c r="B227" s="174">
        <v>124450</v>
      </c>
      <c r="C227" s="174">
        <v>541</v>
      </c>
      <c r="D227" s="174">
        <v>797</v>
      </c>
      <c r="E227" s="174">
        <v>658</v>
      </c>
      <c r="F227" s="174">
        <v>138.16</v>
      </c>
      <c r="G227" s="174">
        <v>1970</v>
      </c>
      <c r="H227" s="174">
        <v>50.695450000000001</v>
      </c>
      <c r="I227" s="174">
        <v>45.096870000000003</v>
      </c>
      <c r="J227" s="3">
        <f t="shared" si="18"/>
        <v>3.3902902088418614</v>
      </c>
      <c r="K227" s="95">
        <f t="shared" si="21"/>
        <v>4.580308684495369E-2</v>
      </c>
      <c r="L227" s="174">
        <f t="shared" si="22"/>
        <v>0.68903749741071807</v>
      </c>
      <c r="M227" t="str">
        <f t="shared" si="23"/>
        <v/>
      </c>
      <c r="N227">
        <f t="shared" si="19"/>
        <v>0.42174293646901384</v>
      </c>
      <c r="O227">
        <v>220</v>
      </c>
      <c r="P227" t="e">
        <f t="shared" si="20"/>
        <v>#VALUE!</v>
      </c>
    </row>
    <row r="228" spans="1:16" x14ac:dyDescent="0.25">
      <c r="A228" s="174" t="s">
        <v>163</v>
      </c>
      <c r="B228" s="174">
        <v>125014</v>
      </c>
      <c r="C228" s="174">
        <v>524</v>
      </c>
      <c r="D228" s="174">
        <v>813</v>
      </c>
      <c r="E228" s="174">
        <v>659</v>
      </c>
      <c r="F228" s="174">
        <v>138.11000000000001</v>
      </c>
      <c r="G228" s="174">
        <v>1971</v>
      </c>
      <c r="H228" s="174">
        <v>50.7</v>
      </c>
      <c r="I228" s="174">
        <v>45.105809999999998</v>
      </c>
      <c r="J228" s="3">
        <f t="shared" si="18"/>
        <v>3.9553385769822853</v>
      </c>
      <c r="K228" s="95">
        <f t="shared" si="21"/>
        <v>4.5424611495053363E-2</v>
      </c>
      <c r="L228" s="174">
        <f t="shared" si="22"/>
        <v>0.6892978067182044</v>
      </c>
      <c r="M228" t="str">
        <f t="shared" si="23"/>
        <v/>
      </c>
      <c r="N228">
        <f t="shared" si="19"/>
        <v>0.42136446111911352</v>
      </c>
      <c r="O228">
        <v>221</v>
      </c>
      <c r="P228" t="e">
        <f t="shared" si="20"/>
        <v>#VALUE!</v>
      </c>
    </row>
    <row r="229" spans="1:16" x14ac:dyDescent="0.25">
      <c r="A229" s="174" t="s">
        <v>163</v>
      </c>
      <c r="B229" s="174">
        <v>125578</v>
      </c>
      <c r="C229" s="174">
        <v>512</v>
      </c>
      <c r="D229" s="174">
        <v>825</v>
      </c>
      <c r="E229" s="174">
        <v>659</v>
      </c>
      <c r="F229" s="174">
        <v>138.05000000000001</v>
      </c>
      <c r="G229" s="174">
        <v>1971</v>
      </c>
      <c r="H229" s="174">
        <v>50.7</v>
      </c>
      <c r="I229" s="174">
        <v>45.105809999999998</v>
      </c>
      <c r="J229" s="3">
        <f t="shared" si="18"/>
        <v>3.9553385769822853</v>
      </c>
      <c r="K229" s="95">
        <f t="shared" si="21"/>
        <v>4.4970441075172791E-2</v>
      </c>
      <c r="L229" s="174">
        <f t="shared" si="22"/>
        <v>0.6892978067182044</v>
      </c>
      <c r="M229" t="str">
        <f t="shared" si="23"/>
        <v/>
      </c>
      <c r="N229">
        <f t="shared" si="19"/>
        <v>0.42091029069923291</v>
      </c>
      <c r="O229">
        <v>222</v>
      </c>
      <c r="P229" t="e">
        <f t="shared" si="20"/>
        <v>#VALUE!</v>
      </c>
    </row>
    <row r="230" spans="1:16" x14ac:dyDescent="0.25">
      <c r="A230" s="174" t="s">
        <v>163</v>
      </c>
      <c r="B230" s="174">
        <v>126141</v>
      </c>
      <c r="C230" s="174">
        <v>552</v>
      </c>
      <c r="D230" s="174">
        <v>786</v>
      </c>
      <c r="E230" s="174">
        <v>659</v>
      </c>
      <c r="F230" s="174">
        <v>138</v>
      </c>
      <c r="G230" s="174">
        <v>1972</v>
      </c>
      <c r="H230" s="174">
        <v>50.695450000000001</v>
      </c>
      <c r="I230" s="174">
        <v>45.105809999999998</v>
      </c>
      <c r="J230" s="3">
        <f t="shared" si="18"/>
        <v>4.5203869451224818</v>
      </c>
      <c r="K230" s="95">
        <f t="shared" si="21"/>
        <v>4.4591965725272242E-2</v>
      </c>
      <c r="L230" s="174">
        <f t="shared" si="22"/>
        <v>0.68917409215059355</v>
      </c>
      <c r="M230" t="str">
        <f t="shared" si="23"/>
        <v/>
      </c>
      <c r="N230">
        <f t="shared" si="19"/>
        <v>0.42053181534933237</v>
      </c>
      <c r="O230">
        <v>223</v>
      </c>
      <c r="P230" t="e">
        <f t="shared" si="20"/>
        <v>#VALUE!</v>
      </c>
    </row>
    <row r="231" spans="1:16" x14ac:dyDescent="0.25">
      <c r="A231" s="174" t="s">
        <v>163</v>
      </c>
      <c r="B231" s="174">
        <v>126705</v>
      </c>
      <c r="C231" s="174">
        <v>521</v>
      </c>
      <c r="D231" s="174">
        <v>815</v>
      </c>
      <c r="E231" s="174">
        <v>659</v>
      </c>
      <c r="F231" s="174">
        <v>137.94</v>
      </c>
      <c r="G231" s="174">
        <v>1972</v>
      </c>
      <c r="H231" s="174">
        <v>50.704540000000001</v>
      </c>
      <c r="I231" s="174">
        <v>45.105809999999998</v>
      </c>
      <c r="J231" s="3">
        <f t="shared" si="18"/>
        <v>4.5203869451224818</v>
      </c>
      <c r="K231" s="95">
        <f t="shared" si="21"/>
        <v>4.4137795305391671E-2</v>
      </c>
      <c r="L231" s="174">
        <f t="shared" si="22"/>
        <v>0.68942126045217733</v>
      </c>
      <c r="M231" t="str">
        <f t="shared" si="23"/>
        <v/>
      </c>
      <c r="N231">
        <f t="shared" si="19"/>
        <v>0.42007764492945182</v>
      </c>
      <c r="O231">
        <v>224</v>
      </c>
      <c r="P231" t="e">
        <f t="shared" si="20"/>
        <v>#VALUE!</v>
      </c>
    </row>
    <row r="232" spans="1:16" x14ac:dyDescent="0.25">
      <c r="A232" s="174" t="s">
        <v>163</v>
      </c>
      <c r="B232" s="174">
        <v>127271</v>
      </c>
      <c r="C232" s="174">
        <v>530</v>
      </c>
      <c r="D232" s="174">
        <v>807</v>
      </c>
      <c r="E232" s="174">
        <v>659</v>
      </c>
      <c r="F232" s="174">
        <v>137.88999999999999</v>
      </c>
      <c r="G232" s="174">
        <v>1971</v>
      </c>
      <c r="H232" s="174">
        <v>50.7</v>
      </c>
      <c r="I232" s="174">
        <v>45.105809999999998</v>
      </c>
      <c r="J232" s="3">
        <f t="shared" si="18"/>
        <v>3.9553385769822853</v>
      </c>
      <c r="K232" s="95">
        <f t="shared" si="21"/>
        <v>4.3759319955491129E-2</v>
      </c>
      <c r="L232" s="174">
        <f t="shared" si="22"/>
        <v>0.6892978067182044</v>
      </c>
      <c r="M232" t="str">
        <f t="shared" si="23"/>
        <v/>
      </c>
      <c r="N232">
        <f t="shared" si="19"/>
        <v>0.41969916957955128</v>
      </c>
      <c r="O232">
        <v>225</v>
      </c>
      <c r="P232" t="e">
        <f t="shared" si="20"/>
        <v>#VALUE!</v>
      </c>
    </row>
    <row r="233" spans="1:16" x14ac:dyDescent="0.25">
      <c r="A233" s="174" t="s">
        <v>163</v>
      </c>
      <c r="B233" s="174">
        <v>127839</v>
      </c>
      <c r="C233" s="174">
        <v>541</v>
      </c>
      <c r="D233" s="174">
        <v>796</v>
      </c>
      <c r="E233" s="174">
        <v>659</v>
      </c>
      <c r="F233" s="174">
        <v>137.84</v>
      </c>
      <c r="G233" s="174">
        <v>1971</v>
      </c>
      <c r="H233" s="174">
        <v>50.7</v>
      </c>
      <c r="I233" s="174">
        <v>45.105809999999998</v>
      </c>
      <c r="J233" s="3">
        <f t="shared" si="18"/>
        <v>3.9553385769822853</v>
      </c>
      <c r="K233" s="95">
        <f t="shared" si="21"/>
        <v>4.3380844605590795E-2</v>
      </c>
      <c r="L233" s="174">
        <f t="shared" si="22"/>
        <v>0.6892978067182044</v>
      </c>
      <c r="M233" t="str">
        <f t="shared" si="23"/>
        <v/>
      </c>
      <c r="N233">
        <f t="shared" si="19"/>
        <v>0.4193206942296509</v>
      </c>
      <c r="O233">
        <v>226</v>
      </c>
      <c r="P233" t="e">
        <f t="shared" si="20"/>
        <v>#VALUE!</v>
      </c>
    </row>
    <row r="234" spans="1:16" x14ac:dyDescent="0.25">
      <c r="A234" s="174" t="s">
        <v>163</v>
      </c>
      <c r="B234" s="174">
        <v>128407</v>
      </c>
      <c r="C234" s="174">
        <v>529</v>
      </c>
      <c r="D234" s="174">
        <v>807</v>
      </c>
      <c r="E234" s="174">
        <v>658</v>
      </c>
      <c r="F234" s="174">
        <v>137.79</v>
      </c>
      <c r="G234" s="174">
        <v>1972</v>
      </c>
      <c r="H234" s="174">
        <v>50.704540000000001</v>
      </c>
      <c r="I234" s="174">
        <v>45.096870000000003</v>
      </c>
      <c r="J234" s="3">
        <f t="shared" si="18"/>
        <v>4.5203869451224818</v>
      </c>
      <c r="K234" s="95">
        <f t="shared" si="21"/>
        <v>4.3002369255690245E-2</v>
      </c>
      <c r="L234" s="174">
        <f t="shared" si="22"/>
        <v>0.68928461672338848</v>
      </c>
      <c r="M234" t="str">
        <f t="shared" si="23"/>
        <v/>
      </c>
      <c r="N234">
        <f t="shared" si="19"/>
        <v>0.41894221887975036</v>
      </c>
      <c r="O234">
        <v>227</v>
      </c>
      <c r="P234" t="e">
        <f t="shared" si="20"/>
        <v>#VALUE!</v>
      </c>
    </row>
    <row r="235" spans="1:16" x14ac:dyDescent="0.25">
      <c r="A235" s="174" t="s">
        <v>163</v>
      </c>
      <c r="B235" s="174">
        <v>128976</v>
      </c>
      <c r="C235" s="174">
        <v>531</v>
      </c>
      <c r="D235" s="174">
        <v>805</v>
      </c>
      <c r="E235" s="174">
        <v>658</v>
      </c>
      <c r="F235" s="174">
        <v>137.72999999999999</v>
      </c>
      <c r="G235" s="174">
        <v>1971</v>
      </c>
      <c r="H235" s="174">
        <v>50.704540000000001</v>
      </c>
      <c r="I235" s="174">
        <v>45.096870000000003</v>
      </c>
      <c r="J235" s="3">
        <f t="shared" si="18"/>
        <v>3.9553385769822853</v>
      </c>
      <c r="K235" s="95">
        <f t="shared" si="21"/>
        <v>4.2548198835809674E-2</v>
      </c>
      <c r="L235" s="174">
        <f t="shared" si="22"/>
        <v>0.68928461672338848</v>
      </c>
      <c r="M235" t="str">
        <f t="shared" si="23"/>
        <v/>
      </c>
      <c r="N235">
        <f t="shared" si="19"/>
        <v>0.41848804845986981</v>
      </c>
      <c r="O235">
        <v>228</v>
      </c>
      <c r="P235" t="e">
        <f t="shared" si="20"/>
        <v>#VALUE!</v>
      </c>
    </row>
    <row r="236" spans="1:16" x14ac:dyDescent="0.25">
      <c r="A236" s="174" t="s">
        <v>163</v>
      </c>
      <c r="B236" s="174">
        <v>129544</v>
      </c>
      <c r="C236" s="174">
        <v>539</v>
      </c>
      <c r="D236" s="174">
        <v>798</v>
      </c>
      <c r="E236" s="174">
        <v>658</v>
      </c>
      <c r="F236" s="174">
        <v>137.68</v>
      </c>
      <c r="G236" s="174">
        <v>1971</v>
      </c>
      <c r="H236" s="174">
        <v>50.7</v>
      </c>
      <c r="I236" s="174">
        <v>45.105809999999998</v>
      </c>
      <c r="J236" s="3">
        <f t="shared" si="18"/>
        <v>3.9553385769822853</v>
      </c>
      <c r="K236" s="95">
        <f t="shared" si="21"/>
        <v>4.2169723485909347E-2</v>
      </c>
      <c r="L236" s="174">
        <f t="shared" si="22"/>
        <v>0.6892978067182044</v>
      </c>
      <c r="M236" t="str">
        <f t="shared" si="23"/>
        <v/>
      </c>
      <c r="N236">
        <f t="shared" si="19"/>
        <v>0.41810957310996949</v>
      </c>
      <c r="O236">
        <v>229</v>
      </c>
      <c r="P236" t="e">
        <f t="shared" si="20"/>
        <v>#VALUE!</v>
      </c>
    </row>
    <row r="237" spans="1:16" x14ac:dyDescent="0.25">
      <c r="A237" s="174" t="s">
        <v>163</v>
      </c>
      <c r="B237" s="174">
        <v>130111</v>
      </c>
      <c r="C237" s="174">
        <v>535</v>
      </c>
      <c r="D237" s="174">
        <v>802</v>
      </c>
      <c r="E237" s="174">
        <v>658</v>
      </c>
      <c r="F237" s="174">
        <v>137.63999999999999</v>
      </c>
      <c r="G237" s="174">
        <v>1971</v>
      </c>
      <c r="H237" s="174">
        <v>50.7</v>
      </c>
      <c r="I237" s="174">
        <v>45.105809999999998</v>
      </c>
      <c r="J237" s="3">
        <f t="shared" si="18"/>
        <v>3.9553385769822853</v>
      </c>
      <c r="K237" s="95">
        <f t="shared" si="21"/>
        <v>4.186694320598882E-2</v>
      </c>
      <c r="L237" s="174">
        <f t="shared" si="22"/>
        <v>0.6892978067182044</v>
      </c>
      <c r="M237" t="str">
        <f t="shared" si="23"/>
        <v/>
      </c>
      <c r="N237">
        <f t="shared" si="19"/>
        <v>0.41780679283004896</v>
      </c>
      <c r="O237">
        <v>230</v>
      </c>
      <c r="P237" t="e">
        <f t="shared" si="20"/>
        <v>#VALUE!</v>
      </c>
    </row>
    <row r="238" spans="1:16" x14ac:dyDescent="0.25">
      <c r="A238" s="174" t="s">
        <v>163</v>
      </c>
      <c r="B238" s="174">
        <v>130677</v>
      </c>
      <c r="C238" s="174">
        <v>526</v>
      </c>
      <c r="D238" s="174">
        <v>810</v>
      </c>
      <c r="E238" s="174">
        <v>659</v>
      </c>
      <c r="F238" s="174">
        <v>137.59</v>
      </c>
      <c r="G238" s="174">
        <v>1971</v>
      </c>
      <c r="H238" s="174">
        <v>50.704540000000001</v>
      </c>
      <c r="I238" s="174">
        <v>45.105809999999998</v>
      </c>
      <c r="J238" s="3">
        <f t="shared" si="18"/>
        <v>3.9553385769822853</v>
      </c>
      <c r="K238" s="95">
        <f t="shared" si="21"/>
        <v>4.1488467856088486E-2</v>
      </c>
      <c r="L238" s="174">
        <f t="shared" si="22"/>
        <v>0.68942126045217733</v>
      </c>
      <c r="M238" t="str">
        <f t="shared" si="23"/>
        <v/>
      </c>
      <c r="N238">
        <f t="shared" si="19"/>
        <v>0.41742831748014864</v>
      </c>
      <c r="O238">
        <v>231</v>
      </c>
      <c r="P238" t="e">
        <f t="shared" si="20"/>
        <v>#VALUE!</v>
      </c>
    </row>
    <row r="239" spans="1:16" x14ac:dyDescent="0.25">
      <c r="A239" s="174" t="s">
        <v>163</v>
      </c>
      <c r="B239" s="174">
        <v>131242</v>
      </c>
      <c r="C239" s="174">
        <v>535</v>
      </c>
      <c r="D239" s="174">
        <v>802</v>
      </c>
      <c r="E239" s="174">
        <v>659</v>
      </c>
      <c r="F239" s="174">
        <v>137.54</v>
      </c>
      <c r="G239" s="174">
        <v>1972</v>
      </c>
      <c r="H239" s="174">
        <v>50.7</v>
      </c>
      <c r="I239" s="174">
        <v>45.105809999999998</v>
      </c>
      <c r="J239" s="3">
        <f t="shared" si="18"/>
        <v>4.5203869451224818</v>
      </c>
      <c r="K239" s="95">
        <f t="shared" si="21"/>
        <v>4.1109992506187944E-2</v>
      </c>
      <c r="L239" s="174">
        <f t="shared" si="22"/>
        <v>0.6892978067182044</v>
      </c>
      <c r="M239" t="str">
        <f t="shared" si="23"/>
        <v/>
      </c>
      <c r="N239">
        <f t="shared" si="19"/>
        <v>0.41704984213024809</v>
      </c>
      <c r="O239">
        <v>232</v>
      </c>
      <c r="P239" t="e">
        <f t="shared" si="20"/>
        <v>#VALUE!</v>
      </c>
    </row>
    <row r="240" spans="1:16" x14ac:dyDescent="0.25">
      <c r="A240" s="174" t="s">
        <v>163</v>
      </c>
      <c r="B240" s="174">
        <v>131807</v>
      </c>
      <c r="C240" s="174">
        <v>522</v>
      </c>
      <c r="D240" s="174">
        <v>815</v>
      </c>
      <c r="E240" s="174">
        <v>659</v>
      </c>
      <c r="F240" s="174">
        <v>137.49</v>
      </c>
      <c r="G240" s="174">
        <v>1971</v>
      </c>
      <c r="H240" s="174">
        <v>50.7</v>
      </c>
      <c r="I240" s="174">
        <v>45.105809999999998</v>
      </c>
      <c r="J240" s="3">
        <f t="shared" si="18"/>
        <v>3.9553385769822853</v>
      </c>
      <c r="K240" s="95">
        <f t="shared" si="21"/>
        <v>4.073151715628761E-2</v>
      </c>
      <c r="L240" s="174">
        <f t="shared" si="22"/>
        <v>0.6892978067182044</v>
      </c>
      <c r="M240" t="str">
        <f t="shared" si="23"/>
        <v/>
      </c>
      <c r="N240">
        <f t="shared" si="19"/>
        <v>0.41667136678034772</v>
      </c>
      <c r="O240">
        <v>233</v>
      </c>
      <c r="P240" t="e">
        <f t="shared" si="20"/>
        <v>#VALUE!</v>
      </c>
    </row>
    <row r="241" spans="1:16" x14ac:dyDescent="0.25">
      <c r="A241" s="174" t="s">
        <v>163</v>
      </c>
      <c r="B241" s="174">
        <v>132371</v>
      </c>
      <c r="C241" s="174">
        <v>529</v>
      </c>
      <c r="D241" s="174">
        <v>807</v>
      </c>
      <c r="E241" s="174">
        <v>659</v>
      </c>
      <c r="F241" s="174">
        <v>137.44999999999999</v>
      </c>
      <c r="G241" s="174">
        <v>1971</v>
      </c>
      <c r="H241" s="174">
        <v>50.704540000000001</v>
      </c>
      <c r="I241" s="174">
        <v>45.105809999999998</v>
      </c>
      <c r="J241" s="3">
        <f t="shared" si="18"/>
        <v>3.9553385769822853</v>
      </c>
      <c r="K241" s="95">
        <f t="shared" si="21"/>
        <v>4.0428736876367083E-2</v>
      </c>
      <c r="L241" s="174">
        <f t="shared" si="22"/>
        <v>0.68942126045217733</v>
      </c>
      <c r="M241" t="str">
        <f t="shared" si="23"/>
        <v/>
      </c>
      <c r="N241">
        <f t="shared" si="19"/>
        <v>0.41636858650042718</v>
      </c>
      <c r="O241">
        <v>234</v>
      </c>
      <c r="P241" t="e">
        <f t="shared" si="20"/>
        <v>#VALUE!</v>
      </c>
    </row>
    <row r="242" spans="1:16" x14ac:dyDescent="0.25">
      <c r="A242" s="174" t="s">
        <v>163</v>
      </c>
      <c r="B242" s="174">
        <v>132934</v>
      </c>
      <c r="C242" s="174">
        <v>545</v>
      </c>
      <c r="D242" s="174">
        <v>792</v>
      </c>
      <c r="E242" s="174">
        <v>659</v>
      </c>
      <c r="F242" s="174">
        <v>137.41</v>
      </c>
      <c r="G242" s="174">
        <v>1971</v>
      </c>
      <c r="H242" s="174">
        <v>50.7</v>
      </c>
      <c r="I242" s="174">
        <v>45.105809999999998</v>
      </c>
      <c r="J242" s="3">
        <f t="shared" si="18"/>
        <v>3.9553385769822853</v>
      </c>
      <c r="K242" s="95">
        <f t="shared" si="21"/>
        <v>4.0125956596446778E-2</v>
      </c>
      <c r="L242" s="174">
        <f t="shared" si="22"/>
        <v>0.6892978067182044</v>
      </c>
      <c r="M242" t="str">
        <f t="shared" si="23"/>
        <v/>
      </c>
      <c r="N242">
        <f t="shared" si="19"/>
        <v>0.41606580622050693</v>
      </c>
      <c r="O242">
        <v>235</v>
      </c>
      <c r="P242" t="e">
        <f t="shared" si="20"/>
        <v>#VALUE!</v>
      </c>
    </row>
    <row r="243" spans="1:16" x14ac:dyDescent="0.25">
      <c r="A243" s="174" t="s">
        <v>163</v>
      </c>
      <c r="B243" s="174">
        <v>133498</v>
      </c>
      <c r="C243" s="174">
        <v>535</v>
      </c>
      <c r="D243" s="174">
        <v>802</v>
      </c>
      <c r="E243" s="174">
        <v>659</v>
      </c>
      <c r="F243" s="174">
        <v>137.36000000000001</v>
      </c>
      <c r="G243" s="174">
        <v>1971</v>
      </c>
      <c r="H243" s="174">
        <v>50.7</v>
      </c>
      <c r="I243" s="174">
        <v>45.105809999999998</v>
      </c>
      <c r="J243" s="3">
        <f t="shared" si="18"/>
        <v>3.9553385769822853</v>
      </c>
      <c r="K243" s="95">
        <f t="shared" si="21"/>
        <v>3.9747481246546444E-2</v>
      </c>
      <c r="L243" s="174">
        <f t="shared" si="22"/>
        <v>0.6892978067182044</v>
      </c>
      <c r="M243" t="str">
        <f t="shared" si="23"/>
        <v/>
      </c>
      <c r="N243">
        <f t="shared" si="19"/>
        <v>0.41568733087060655</v>
      </c>
      <c r="O243">
        <v>236</v>
      </c>
      <c r="P243" t="e">
        <f t="shared" si="20"/>
        <v>#VALUE!</v>
      </c>
    </row>
    <row r="244" spans="1:16" x14ac:dyDescent="0.25">
      <c r="A244" s="174" t="s">
        <v>163</v>
      </c>
      <c r="B244" s="174">
        <v>134063</v>
      </c>
      <c r="C244" s="174">
        <v>532</v>
      </c>
      <c r="D244" s="174">
        <v>803</v>
      </c>
      <c r="E244" s="174">
        <v>659</v>
      </c>
      <c r="F244" s="174">
        <v>137.32</v>
      </c>
      <c r="G244" s="174">
        <v>1971</v>
      </c>
      <c r="H244" s="174">
        <v>50.709090000000003</v>
      </c>
      <c r="I244" s="174">
        <v>45.105809999999998</v>
      </c>
      <c r="J244" s="3">
        <f t="shared" si="18"/>
        <v>3.9553385769822853</v>
      </c>
      <c r="K244" s="95">
        <f t="shared" si="21"/>
        <v>3.9444700966625924E-2</v>
      </c>
      <c r="L244" s="174">
        <f t="shared" si="22"/>
        <v>0.68954499720156104</v>
      </c>
      <c r="M244" t="str">
        <f t="shared" si="23"/>
        <v/>
      </c>
      <c r="N244">
        <f t="shared" si="19"/>
        <v>0.41538455059068607</v>
      </c>
      <c r="O244">
        <v>237</v>
      </c>
      <c r="P244" t="e">
        <f t="shared" si="20"/>
        <v>#VALUE!</v>
      </c>
    </row>
    <row r="245" spans="1:16" x14ac:dyDescent="0.25">
      <c r="A245" s="174" t="s">
        <v>163</v>
      </c>
      <c r="B245" s="174">
        <v>134630</v>
      </c>
      <c r="C245" s="174">
        <v>540</v>
      </c>
      <c r="D245" s="174">
        <v>796</v>
      </c>
      <c r="E245" s="174">
        <v>658</v>
      </c>
      <c r="F245" s="174">
        <v>137.28</v>
      </c>
      <c r="G245" s="174">
        <v>1971</v>
      </c>
      <c r="H245" s="174">
        <v>50.704540000000001</v>
      </c>
      <c r="I245" s="174">
        <v>45.096870000000003</v>
      </c>
      <c r="J245" s="3">
        <f t="shared" si="18"/>
        <v>3.9553385769822853</v>
      </c>
      <c r="K245" s="95">
        <f t="shared" si="21"/>
        <v>3.9141920686705613E-2</v>
      </c>
      <c r="L245" s="174">
        <f t="shared" si="22"/>
        <v>0.68928461672338848</v>
      </c>
      <c r="M245" t="str">
        <f t="shared" si="23"/>
        <v/>
      </c>
      <c r="N245">
        <f t="shared" si="19"/>
        <v>0.41508177031076576</v>
      </c>
      <c r="O245">
        <v>238</v>
      </c>
      <c r="P245" t="e">
        <f t="shared" si="20"/>
        <v>#VALUE!</v>
      </c>
    </row>
    <row r="246" spans="1:16" x14ac:dyDescent="0.25">
      <c r="A246" s="174" t="s">
        <v>163</v>
      </c>
      <c r="B246" s="174">
        <v>135198</v>
      </c>
      <c r="C246" s="174">
        <v>531</v>
      </c>
      <c r="D246" s="174">
        <v>804</v>
      </c>
      <c r="E246" s="174">
        <v>658</v>
      </c>
      <c r="F246" s="174">
        <v>137.24</v>
      </c>
      <c r="G246" s="174">
        <v>1971</v>
      </c>
      <c r="H246" s="174">
        <v>50.709090000000003</v>
      </c>
      <c r="I246" s="174">
        <v>45.096870000000003</v>
      </c>
      <c r="J246" s="3">
        <f t="shared" si="18"/>
        <v>3.9553385769822853</v>
      </c>
      <c r="K246" s="95">
        <f t="shared" si="21"/>
        <v>3.8839140406785308E-2</v>
      </c>
      <c r="L246" s="174">
        <f t="shared" si="22"/>
        <v>0.68940832894807036</v>
      </c>
      <c r="M246" t="str">
        <f t="shared" si="23"/>
        <v/>
      </c>
      <c r="N246">
        <f t="shared" si="19"/>
        <v>0.41477899003084545</v>
      </c>
      <c r="O246">
        <v>239</v>
      </c>
      <c r="P246" t="e">
        <f t="shared" si="20"/>
        <v>#VALUE!</v>
      </c>
    </row>
    <row r="247" spans="1:16" x14ac:dyDescent="0.25">
      <c r="A247" s="174" t="s">
        <v>163</v>
      </c>
      <c r="B247" s="174">
        <v>135768</v>
      </c>
      <c r="C247" s="174">
        <v>538</v>
      </c>
      <c r="D247" s="174">
        <v>798</v>
      </c>
      <c r="E247" s="174">
        <v>659</v>
      </c>
      <c r="F247" s="174">
        <v>137.19999999999999</v>
      </c>
      <c r="G247" s="174">
        <v>1970</v>
      </c>
      <c r="H247" s="174">
        <v>50.704540000000001</v>
      </c>
      <c r="I247" s="174">
        <v>45.105809999999998</v>
      </c>
      <c r="J247" s="3">
        <f t="shared" si="18"/>
        <v>3.3902902088418614</v>
      </c>
      <c r="K247" s="95">
        <f t="shared" si="21"/>
        <v>3.8536360126864781E-2</v>
      </c>
      <c r="L247" s="174">
        <f t="shared" si="22"/>
        <v>0.68942126045217733</v>
      </c>
      <c r="M247" t="str">
        <f t="shared" si="23"/>
        <v/>
      </c>
      <c r="N247">
        <f t="shared" si="19"/>
        <v>0.41447620975092492</v>
      </c>
      <c r="O247">
        <v>240</v>
      </c>
      <c r="P247" t="e">
        <f t="shared" si="20"/>
        <v>#VALUE!</v>
      </c>
    </row>
    <row r="248" spans="1:16" x14ac:dyDescent="0.25">
      <c r="A248" s="174" t="s">
        <v>163</v>
      </c>
      <c r="B248" s="174">
        <v>136336</v>
      </c>
      <c r="C248" s="174">
        <v>538</v>
      </c>
      <c r="D248" s="174">
        <v>797</v>
      </c>
      <c r="E248" s="174">
        <v>659</v>
      </c>
      <c r="F248" s="174">
        <v>137.16999999999999</v>
      </c>
      <c r="G248" s="174">
        <v>1970</v>
      </c>
      <c r="H248" s="174">
        <v>50.709090000000003</v>
      </c>
      <c r="I248" s="174">
        <v>45.105809999999998</v>
      </c>
      <c r="J248" s="3">
        <f t="shared" si="18"/>
        <v>3.3902902088418614</v>
      </c>
      <c r="K248" s="95">
        <f t="shared" si="21"/>
        <v>3.8309274916924499E-2</v>
      </c>
      <c r="L248" s="174">
        <f t="shared" si="22"/>
        <v>0.68954499720156104</v>
      </c>
      <c r="M248" t="str">
        <f t="shared" si="23"/>
        <v/>
      </c>
      <c r="N248">
        <f t="shared" si="19"/>
        <v>0.41424912454098461</v>
      </c>
      <c r="O248">
        <v>241</v>
      </c>
      <c r="P248" t="e">
        <f t="shared" si="20"/>
        <v>#VALUE!</v>
      </c>
    </row>
    <row r="249" spans="1:16" x14ac:dyDescent="0.25">
      <c r="A249" s="174" t="s">
        <v>163</v>
      </c>
      <c r="B249" s="174">
        <v>136904</v>
      </c>
      <c r="C249" s="174">
        <v>549</v>
      </c>
      <c r="D249" s="174">
        <v>788</v>
      </c>
      <c r="E249" s="174">
        <v>658</v>
      </c>
      <c r="F249" s="174">
        <v>137.13</v>
      </c>
      <c r="G249" s="174">
        <v>1970</v>
      </c>
      <c r="H249" s="174">
        <v>50.704540000000001</v>
      </c>
      <c r="I249" s="174">
        <v>45.096870000000003</v>
      </c>
      <c r="J249" s="3">
        <f t="shared" si="18"/>
        <v>3.3902902088418614</v>
      </c>
      <c r="K249" s="95">
        <f t="shared" si="21"/>
        <v>3.8006494637004187E-2</v>
      </c>
      <c r="L249" s="174">
        <f t="shared" si="22"/>
        <v>0.68928461672338848</v>
      </c>
      <c r="M249" t="str">
        <f t="shared" si="23"/>
        <v/>
      </c>
      <c r="N249">
        <f t="shared" si="19"/>
        <v>0.4139463442610643</v>
      </c>
      <c r="O249">
        <v>242</v>
      </c>
      <c r="P249" t="e">
        <f t="shared" si="20"/>
        <v>#VALUE!</v>
      </c>
    </row>
    <row r="250" spans="1:16" x14ac:dyDescent="0.25">
      <c r="A250" s="174" t="s">
        <v>163</v>
      </c>
      <c r="B250" s="174">
        <v>137471</v>
      </c>
      <c r="C250" s="174">
        <v>544</v>
      </c>
      <c r="D250" s="174">
        <v>793</v>
      </c>
      <c r="E250" s="174">
        <v>658</v>
      </c>
      <c r="F250" s="174">
        <v>137.1</v>
      </c>
      <c r="G250" s="174">
        <v>1970</v>
      </c>
      <c r="H250" s="174">
        <v>50.7</v>
      </c>
      <c r="I250" s="174">
        <v>45.096870000000003</v>
      </c>
      <c r="J250" s="3">
        <f t="shared" si="18"/>
        <v>3.3902902088418614</v>
      </c>
      <c r="K250" s="95">
        <f t="shared" si="21"/>
        <v>3.7779409427063905E-2</v>
      </c>
      <c r="L250" s="174">
        <f t="shared" si="22"/>
        <v>0.68916118745802346</v>
      </c>
      <c r="M250" t="str">
        <f t="shared" si="23"/>
        <v/>
      </c>
      <c r="N250">
        <f t="shared" si="19"/>
        <v>0.41371925905112406</v>
      </c>
      <c r="O250">
        <v>243</v>
      </c>
      <c r="P250" t="e">
        <f t="shared" si="20"/>
        <v>#VALUE!</v>
      </c>
    </row>
    <row r="251" spans="1:16" x14ac:dyDescent="0.25">
      <c r="A251" s="174" t="s">
        <v>163</v>
      </c>
      <c r="B251" s="174">
        <v>138037</v>
      </c>
      <c r="C251" s="174">
        <v>541</v>
      </c>
      <c r="D251" s="174">
        <v>795</v>
      </c>
      <c r="E251" s="174">
        <v>659</v>
      </c>
      <c r="F251" s="174">
        <v>137.06</v>
      </c>
      <c r="G251" s="174">
        <v>1970</v>
      </c>
      <c r="H251" s="174">
        <v>50.704540000000001</v>
      </c>
      <c r="I251" s="174">
        <v>45.105809999999998</v>
      </c>
      <c r="J251" s="3">
        <f t="shared" si="18"/>
        <v>3.3902902088418614</v>
      </c>
      <c r="K251" s="95">
        <f t="shared" si="21"/>
        <v>3.7476629147143593E-2</v>
      </c>
      <c r="L251" s="174">
        <f t="shared" si="22"/>
        <v>0.68942126045217733</v>
      </c>
      <c r="M251" t="str">
        <f t="shared" si="23"/>
        <v/>
      </c>
      <c r="N251">
        <f t="shared" si="19"/>
        <v>0.41341647877120374</v>
      </c>
      <c r="O251">
        <v>244</v>
      </c>
      <c r="P251" t="e">
        <f t="shared" si="20"/>
        <v>#VALUE!</v>
      </c>
    </row>
    <row r="252" spans="1:16" x14ac:dyDescent="0.25">
      <c r="A252" s="174" t="s">
        <v>163</v>
      </c>
      <c r="B252" s="174">
        <v>138602</v>
      </c>
      <c r="C252" s="174">
        <v>530</v>
      </c>
      <c r="D252" s="174">
        <v>805</v>
      </c>
      <c r="E252" s="174">
        <v>658</v>
      </c>
      <c r="F252" s="174">
        <v>137.03</v>
      </c>
      <c r="G252" s="174">
        <v>1969</v>
      </c>
      <c r="H252" s="174">
        <v>50.709090000000003</v>
      </c>
      <c r="I252" s="174">
        <v>45.096870000000003</v>
      </c>
      <c r="J252" s="3">
        <f t="shared" si="18"/>
        <v>2.8252418407016648</v>
      </c>
      <c r="K252" s="95">
        <f t="shared" si="21"/>
        <v>3.7249543937203311E-2</v>
      </c>
      <c r="L252" s="174">
        <f t="shared" si="22"/>
        <v>0.68940832894807036</v>
      </c>
      <c r="M252" t="str">
        <f t="shared" si="23"/>
        <v/>
      </c>
      <c r="N252">
        <f t="shared" si="19"/>
        <v>0.41318939356126344</v>
      </c>
      <c r="O252">
        <v>245</v>
      </c>
      <c r="P252" t="e">
        <f t="shared" si="20"/>
        <v>#VALUE!</v>
      </c>
    </row>
    <row r="253" spans="1:16" x14ac:dyDescent="0.25">
      <c r="A253" s="174" t="s">
        <v>163</v>
      </c>
      <c r="B253" s="174">
        <v>139166</v>
      </c>
      <c r="C253" s="174">
        <v>546</v>
      </c>
      <c r="D253" s="174">
        <v>790</v>
      </c>
      <c r="E253" s="174">
        <v>659</v>
      </c>
      <c r="F253" s="174">
        <v>137</v>
      </c>
      <c r="G253" s="174">
        <v>1970</v>
      </c>
      <c r="H253" s="174">
        <v>50.704540000000001</v>
      </c>
      <c r="I253" s="174">
        <v>45.105809999999998</v>
      </c>
      <c r="J253" s="3">
        <f t="shared" si="18"/>
        <v>3.3902902088418614</v>
      </c>
      <c r="K253" s="95">
        <f t="shared" si="21"/>
        <v>3.7022458727263022E-2</v>
      </c>
      <c r="L253" s="174">
        <f t="shared" si="22"/>
        <v>0.68942126045217733</v>
      </c>
      <c r="M253" t="str">
        <f t="shared" si="23"/>
        <v/>
      </c>
      <c r="N253">
        <f t="shared" si="19"/>
        <v>0.41296230835132314</v>
      </c>
      <c r="O253">
        <v>246</v>
      </c>
      <c r="P253" t="e">
        <f t="shared" si="20"/>
        <v>#VALUE!</v>
      </c>
    </row>
    <row r="254" spans="1:16" x14ac:dyDescent="0.25">
      <c r="A254" s="174" t="s">
        <v>163</v>
      </c>
      <c r="B254" s="174">
        <v>139730</v>
      </c>
      <c r="C254" s="174">
        <v>558</v>
      </c>
      <c r="D254" s="174">
        <v>776</v>
      </c>
      <c r="E254" s="174">
        <v>659</v>
      </c>
      <c r="F254" s="174">
        <v>136.97</v>
      </c>
      <c r="G254" s="174">
        <v>1970</v>
      </c>
      <c r="H254" s="174">
        <v>50.713639999999998</v>
      </c>
      <c r="I254" s="174">
        <v>45.105809999999998</v>
      </c>
      <c r="J254" s="3">
        <f t="shared" si="18"/>
        <v>3.3902902088418614</v>
      </c>
      <c r="K254" s="95">
        <f t="shared" si="21"/>
        <v>3.6795373517322739E-2</v>
      </c>
      <c r="L254" s="174">
        <f t="shared" si="22"/>
        <v>0.68966874505403197</v>
      </c>
      <c r="M254" t="str">
        <f t="shared" si="23"/>
        <v/>
      </c>
      <c r="N254">
        <f t="shared" si="19"/>
        <v>0.41273522314138289</v>
      </c>
      <c r="O254">
        <v>247</v>
      </c>
      <c r="P254" t="e">
        <f t="shared" si="20"/>
        <v>#VALUE!</v>
      </c>
    </row>
    <row r="255" spans="1:16" x14ac:dyDescent="0.25">
      <c r="A255" s="174" t="s">
        <v>163</v>
      </c>
      <c r="B255" s="174">
        <v>140294</v>
      </c>
      <c r="C255" s="174">
        <v>531</v>
      </c>
      <c r="D255" s="174">
        <v>804</v>
      </c>
      <c r="E255" s="174">
        <v>659</v>
      </c>
      <c r="F255" s="174">
        <v>136.94</v>
      </c>
      <c r="G255" s="174">
        <v>1970</v>
      </c>
      <c r="H255" s="174">
        <v>50.709090000000003</v>
      </c>
      <c r="I255" s="174">
        <v>45.105809999999998</v>
      </c>
      <c r="J255" s="3">
        <f t="shared" si="18"/>
        <v>3.3902902088418614</v>
      </c>
      <c r="K255" s="95">
        <f t="shared" si="21"/>
        <v>3.656828830738245E-2</v>
      </c>
      <c r="L255" s="174">
        <f t="shared" si="22"/>
        <v>0.68954499720156104</v>
      </c>
      <c r="M255" t="str">
        <f t="shared" si="23"/>
        <v/>
      </c>
      <c r="N255">
        <f t="shared" si="19"/>
        <v>0.41250813793144259</v>
      </c>
      <c r="O255">
        <v>248</v>
      </c>
      <c r="P255" t="e">
        <f t="shared" si="20"/>
        <v>#VALUE!</v>
      </c>
    </row>
    <row r="256" spans="1:16" x14ac:dyDescent="0.25">
      <c r="A256" s="174" t="s">
        <v>163</v>
      </c>
      <c r="B256" s="174">
        <v>140858</v>
      </c>
      <c r="C256" s="174">
        <v>530</v>
      </c>
      <c r="D256" s="174">
        <v>804</v>
      </c>
      <c r="E256" s="174">
        <v>659</v>
      </c>
      <c r="F256" s="174">
        <v>136.91</v>
      </c>
      <c r="G256" s="174">
        <v>1970</v>
      </c>
      <c r="H256" s="174">
        <v>50.713639999999998</v>
      </c>
      <c r="I256" s="174">
        <v>45.105809999999998</v>
      </c>
      <c r="J256" s="3">
        <f t="shared" si="18"/>
        <v>3.3902902088418614</v>
      </c>
      <c r="K256" s="95">
        <f t="shared" si="21"/>
        <v>3.6341203097442168E-2</v>
      </c>
      <c r="L256" s="174">
        <f t="shared" si="22"/>
        <v>0.68966874505403197</v>
      </c>
      <c r="M256" t="str">
        <f t="shared" si="23"/>
        <v/>
      </c>
      <c r="N256">
        <f t="shared" si="19"/>
        <v>0.41228105272150228</v>
      </c>
      <c r="O256">
        <v>249</v>
      </c>
      <c r="P256" t="e">
        <f t="shared" si="20"/>
        <v>#VALUE!</v>
      </c>
    </row>
    <row r="257" spans="1:16" x14ac:dyDescent="0.25">
      <c r="A257" s="174" t="s">
        <v>163</v>
      </c>
      <c r="B257" s="174">
        <v>141424</v>
      </c>
      <c r="C257" s="174">
        <v>543</v>
      </c>
      <c r="D257" s="174">
        <v>792</v>
      </c>
      <c r="E257" s="174">
        <v>659</v>
      </c>
      <c r="F257" s="174">
        <v>136.88</v>
      </c>
      <c r="G257" s="174">
        <v>1970</v>
      </c>
      <c r="H257" s="174">
        <v>50.713639999999998</v>
      </c>
      <c r="I257" s="174">
        <v>45.105809999999998</v>
      </c>
      <c r="J257" s="3">
        <f t="shared" si="18"/>
        <v>3.3902902088418614</v>
      </c>
      <c r="K257" s="95">
        <f t="shared" si="21"/>
        <v>3.6114117887501886E-2</v>
      </c>
      <c r="L257" s="174">
        <f t="shared" si="22"/>
        <v>0.68966874505403197</v>
      </c>
      <c r="M257" t="str">
        <f t="shared" si="23"/>
        <v/>
      </c>
      <c r="N257">
        <f t="shared" si="19"/>
        <v>0.41205396751156204</v>
      </c>
      <c r="O257">
        <v>250</v>
      </c>
      <c r="P257" t="e">
        <f t="shared" si="20"/>
        <v>#VALUE!</v>
      </c>
    </row>
    <row r="258" spans="1:16" x14ac:dyDescent="0.25">
      <c r="A258" s="174" t="s">
        <v>163</v>
      </c>
      <c r="B258" s="174">
        <v>141992</v>
      </c>
      <c r="C258" s="174">
        <v>529</v>
      </c>
      <c r="D258" s="174">
        <v>807</v>
      </c>
      <c r="E258" s="174">
        <v>658</v>
      </c>
      <c r="F258" s="174">
        <v>136.85</v>
      </c>
      <c r="G258" s="174">
        <v>1970</v>
      </c>
      <c r="H258" s="174">
        <v>50.704540000000001</v>
      </c>
      <c r="I258" s="174">
        <v>45.096870000000003</v>
      </c>
      <c r="J258" s="3">
        <f t="shared" si="18"/>
        <v>3.3902902088418614</v>
      </c>
      <c r="K258" s="95">
        <f t="shared" si="21"/>
        <v>3.5887032677561596E-2</v>
      </c>
      <c r="L258" s="174">
        <f t="shared" si="22"/>
        <v>0.68928461672338848</v>
      </c>
      <c r="M258" t="str">
        <f t="shared" si="23"/>
        <v/>
      </c>
      <c r="N258">
        <f t="shared" si="19"/>
        <v>0.41182688230162173</v>
      </c>
      <c r="O258">
        <v>251</v>
      </c>
      <c r="P258" t="e">
        <f t="shared" si="20"/>
        <v>#VALUE!</v>
      </c>
    </row>
    <row r="259" spans="1:16" x14ac:dyDescent="0.25">
      <c r="A259" s="174" t="s">
        <v>163</v>
      </c>
      <c r="B259" s="174">
        <v>142561</v>
      </c>
      <c r="C259" s="174">
        <v>530</v>
      </c>
      <c r="D259" s="174">
        <v>804</v>
      </c>
      <c r="E259" s="174">
        <v>659</v>
      </c>
      <c r="F259" s="174">
        <v>136.82</v>
      </c>
      <c r="G259" s="174">
        <v>1970</v>
      </c>
      <c r="H259" s="174">
        <v>50.713639999999998</v>
      </c>
      <c r="I259" s="174">
        <v>45.105809999999998</v>
      </c>
      <c r="J259" s="3">
        <f t="shared" si="18"/>
        <v>3.3902902088418614</v>
      </c>
      <c r="K259" s="95">
        <f t="shared" si="21"/>
        <v>3.5659947467621314E-2</v>
      </c>
      <c r="L259" s="174">
        <f t="shared" si="22"/>
        <v>0.68966874505403197</v>
      </c>
      <c r="M259" t="str">
        <f t="shared" si="23"/>
        <v/>
      </c>
      <c r="N259">
        <f t="shared" si="19"/>
        <v>0.41159979709168143</v>
      </c>
      <c r="O259">
        <v>252</v>
      </c>
      <c r="P259" t="e">
        <f t="shared" si="20"/>
        <v>#VALUE!</v>
      </c>
    </row>
    <row r="260" spans="1:16" x14ac:dyDescent="0.25">
      <c r="A260" s="174" t="s">
        <v>163</v>
      </c>
      <c r="B260" s="174">
        <v>143129</v>
      </c>
      <c r="C260" s="174">
        <v>542</v>
      </c>
      <c r="D260" s="174">
        <v>793</v>
      </c>
      <c r="E260" s="174">
        <v>659</v>
      </c>
      <c r="F260" s="174">
        <v>136.79</v>
      </c>
      <c r="G260" s="174">
        <v>1970</v>
      </c>
      <c r="H260" s="174">
        <v>50.709090000000003</v>
      </c>
      <c r="I260" s="174">
        <v>45.105809999999998</v>
      </c>
      <c r="J260" s="3">
        <f t="shared" si="18"/>
        <v>3.3902902088418614</v>
      </c>
      <c r="K260" s="95">
        <f t="shared" si="21"/>
        <v>3.5432862257681025E-2</v>
      </c>
      <c r="L260" s="174">
        <f t="shared" si="22"/>
        <v>0.68954499720156104</v>
      </c>
      <c r="M260" t="str">
        <f t="shared" si="23"/>
        <v/>
      </c>
      <c r="N260">
        <f t="shared" si="19"/>
        <v>0.41137271188174118</v>
      </c>
      <c r="O260">
        <v>253</v>
      </c>
      <c r="P260" t="e">
        <f t="shared" si="20"/>
        <v>#VALUE!</v>
      </c>
    </row>
    <row r="261" spans="1:16" x14ac:dyDescent="0.25">
      <c r="A261" s="174" t="s">
        <v>163</v>
      </c>
      <c r="B261" s="174">
        <v>143697</v>
      </c>
      <c r="C261" s="174">
        <v>534</v>
      </c>
      <c r="D261" s="174">
        <v>801</v>
      </c>
      <c r="E261" s="174">
        <v>659</v>
      </c>
      <c r="F261" s="174">
        <v>136.77000000000001</v>
      </c>
      <c r="G261" s="174">
        <v>1970</v>
      </c>
      <c r="H261" s="174">
        <v>50.709090000000003</v>
      </c>
      <c r="I261" s="174">
        <v>45.105809999999998</v>
      </c>
      <c r="J261" s="3">
        <f t="shared" si="18"/>
        <v>3.3902902088418614</v>
      </c>
      <c r="K261" s="95">
        <f t="shared" si="21"/>
        <v>3.528147211772098E-2</v>
      </c>
      <c r="L261" s="174">
        <f t="shared" si="22"/>
        <v>0.68954499720156104</v>
      </c>
      <c r="M261" t="str">
        <f t="shared" si="23"/>
        <v/>
      </c>
      <c r="N261">
        <f t="shared" si="19"/>
        <v>0.41122132174178111</v>
      </c>
      <c r="O261">
        <v>254</v>
      </c>
      <c r="P261" t="e">
        <f t="shared" si="20"/>
        <v>#VALUE!</v>
      </c>
    </row>
    <row r="262" spans="1:16" x14ac:dyDescent="0.25">
      <c r="A262" s="174" t="s">
        <v>163</v>
      </c>
      <c r="B262" s="174">
        <v>144264</v>
      </c>
      <c r="C262" s="174">
        <v>535</v>
      </c>
      <c r="D262" s="174">
        <v>800</v>
      </c>
      <c r="E262" s="174">
        <v>658</v>
      </c>
      <c r="F262" s="174">
        <v>136.74</v>
      </c>
      <c r="G262" s="174">
        <v>1970</v>
      </c>
      <c r="H262" s="174">
        <v>50.709090000000003</v>
      </c>
      <c r="I262" s="174">
        <v>45.096870000000003</v>
      </c>
      <c r="J262" s="3">
        <f t="shared" si="18"/>
        <v>3.3902902088418614</v>
      </c>
      <c r="K262" s="95">
        <f t="shared" si="21"/>
        <v>3.5054386907780698E-2</v>
      </c>
      <c r="L262" s="174">
        <f t="shared" si="22"/>
        <v>0.68940832894807036</v>
      </c>
      <c r="M262" t="str">
        <f t="shared" si="23"/>
        <v/>
      </c>
      <c r="N262">
        <f t="shared" si="19"/>
        <v>0.41099423653184081</v>
      </c>
      <c r="O262">
        <v>255</v>
      </c>
      <c r="P262" t="e">
        <f t="shared" si="20"/>
        <v>#VALUE!</v>
      </c>
    </row>
    <row r="263" spans="1:16" x14ac:dyDescent="0.25">
      <c r="A263" s="174" t="s">
        <v>163</v>
      </c>
      <c r="B263" s="174">
        <v>144830</v>
      </c>
      <c r="C263" s="174">
        <v>558</v>
      </c>
      <c r="D263" s="174">
        <v>775</v>
      </c>
      <c r="E263" s="174">
        <v>658</v>
      </c>
      <c r="F263" s="174">
        <v>136.71</v>
      </c>
      <c r="G263" s="174">
        <v>1970</v>
      </c>
      <c r="H263" s="174">
        <v>50.718179999999997</v>
      </c>
      <c r="I263" s="174">
        <v>45.096870000000003</v>
      </c>
      <c r="J263" s="3">
        <f t="shared" si="18"/>
        <v>3.3902902088418614</v>
      </c>
      <c r="K263" s="95">
        <f t="shared" si="21"/>
        <v>3.4827301697840408E-2</v>
      </c>
      <c r="L263" s="174">
        <f t="shared" si="22"/>
        <v>0.68965551474412834</v>
      </c>
      <c r="M263" t="str">
        <f t="shared" si="23"/>
        <v/>
      </c>
      <c r="N263">
        <f t="shared" si="19"/>
        <v>0.41076715132190056</v>
      </c>
      <c r="O263">
        <v>256</v>
      </c>
      <c r="P263" t="e">
        <f t="shared" si="20"/>
        <v>#VALUE!</v>
      </c>
    </row>
    <row r="264" spans="1:16" x14ac:dyDescent="0.25">
      <c r="A264" s="174" t="s">
        <v>163</v>
      </c>
      <c r="B264" s="174">
        <v>145394</v>
      </c>
      <c r="C264" s="174">
        <v>549</v>
      </c>
      <c r="D264" s="174">
        <v>786</v>
      </c>
      <c r="E264" s="174">
        <v>659</v>
      </c>
      <c r="F264" s="174">
        <v>136.69</v>
      </c>
      <c r="G264" s="174">
        <v>1971</v>
      </c>
      <c r="H264" s="174">
        <v>50.709090000000003</v>
      </c>
      <c r="I264" s="174">
        <v>45.096870000000003</v>
      </c>
      <c r="J264" s="3">
        <f t="shared" ref="J264:J327" si="24">G264/I$6-I$5/I$6</f>
        <v>3.9553385769822853</v>
      </c>
      <c r="K264" s="95">
        <f t="shared" si="21"/>
        <v>3.4675911557880149E-2</v>
      </c>
      <c r="L264" s="174">
        <f t="shared" si="22"/>
        <v>0.68940832894807036</v>
      </c>
      <c r="M264" t="str">
        <f t="shared" si="23"/>
        <v/>
      </c>
      <c r="N264">
        <f t="shared" ref="N264:N327" si="25">IF(B264="","",K264+1/2.66)</f>
        <v>0.41061576118194026</v>
      </c>
      <c r="O264">
        <v>257</v>
      </c>
      <c r="P264" t="e">
        <f t="shared" ref="P264:P327" si="26">IF(B264="","",(F264-N$4)/N$4)</f>
        <v>#VALUE!</v>
      </c>
    </row>
    <row r="265" spans="1:16" x14ac:dyDescent="0.25">
      <c r="A265" s="174" t="s">
        <v>163</v>
      </c>
      <c r="B265" s="174">
        <v>145959</v>
      </c>
      <c r="C265" s="174">
        <v>523</v>
      </c>
      <c r="D265" s="174">
        <v>811</v>
      </c>
      <c r="E265" s="174">
        <v>658</v>
      </c>
      <c r="F265" s="174">
        <v>136.66</v>
      </c>
      <c r="G265" s="174">
        <v>1971</v>
      </c>
      <c r="H265" s="174">
        <v>50.713639999999998</v>
      </c>
      <c r="I265" s="174">
        <v>45.096870000000003</v>
      </c>
      <c r="J265" s="3">
        <f t="shared" si="24"/>
        <v>3.9553385769822853</v>
      </c>
      <c r="K265" s="95">
        <f t="shared" ref="K265:K328" si="27">IF(B265="",0,(F265-K$2)/K$2)</f>
        <v>3.4448826347939866E-2</v>
      </c>
      <c r="L265" s="174">
        <f t="shared" ref="L265:L328" si="28">IF(B265="","",H265*H265*I265/4*3.1416/K$2/1000)</f>
        <v>0.68953205227363901</v>
      </c>
      <c r="M265" t="str">
        <f t="shared" ref="M265:M328" si="29">IF(OR(J265="",-(J265-MAX(J$8:J$58))&lt;0),"",-(J265))</f>
        <v/>
      </c>
      <c r="N265">
        <f t="shared" si="25"/>
        <v>0.41038867597200002</v>
      </c>
      <c r="O265">
        <v>258</v>
      </c>
      <c r="P265" t="e">
        <f t="shared" si="26"/>
        <v>#VALUE!</v>
      </c>
    </row>
    <row r="266" spans="1:16" x14ac:dyDescent="0.25">
      <c r="A266" s="174" t="s">
        <v>163</v>
      </c>
      <c r="B266" s="174">
        <v>146523</v>
      </c>
      <c r="C266" s="174">
        <v>527</v>
      </c>
      <c r="D266" s="174">
        <v>808</v>
      </c>
      <c r="E266" s="174">
        <v>659</v>
      </c>
      <c r="F266" s="174">
        <v>136.63999999999999</v>
      </c>
      <c r="G266" s="174">
        <v>1971</v>
      </c>
      <c r="H266" s="174">
        <v>50.709090000000003</v>
      </c>
      <c r="I266" s="174">
        <v>45.105809999999998</v>
      </c>
      <c r="J266" s="3">
        <f t="shared" si="24"/>
        <v>3.9553385769822853</v>
      </c>
      <c r="K266" s="95">
        <f t="shared" si="27"/>
        <v>3.4297436207979599E-2</v>
      </c>
      <c r="L266" s="174">
        <f t="shared" si="28"/>
        <v>0.68954499720156104</v>
      </c>
      <c r="M266" t="str">
        <f t="shared" si="29"/>
        <v/>
      </c>
      <c r="N266">
        <f t="shared" si="25"/>
        <v>0.41023728583203972</v>
      </c>
      <c r="O266">
        <v>259</v>
      </c>
      <c r="P266" t="e">
        <f t="shared" si="26"/>
        <v>#VALUE!</v>
      </c>
    </row>
    <row r="267" spans="1:16" x14ac:dyDescent="0.25">
      <c r="A267" s="174"/>
      <c r="B267" s="174">
        <v>147087</v>
      </c>
      <c r="C267" s="174">
        <v>523</v>
      </c>
      <c r="D267" s="174">
        <v>812</v>
      </c>
      <c r="E267" s="174">
        <v>658</v>
      </c>
      <c r="F267" s="174">
        <v>136.62</v>
      </c>
      <c r="G267" s="174">
        <v>1971</v>
      </c>
      <c r="H267" s="174">
        <v>50.709090000000003</v>
      </c>
      <c r="I267" s="174">
        <v>45.096870000000003</v>
      </c>
      <c r="J267" s="3">
        <f t="shared" si="24"/>
        <v>3.9553385769822853</v>
      </c>
      <c r="K267" s="95">
        <f t="shared" si="27"/>
        <v>3.4146046068019555E-2</v>
      </c>
      <c r="L267" s="174">
        <f t="shared" si="28"/>
        <v>0.68940832894807036</v>
      </c>
      <c r="M267" t="str">
        <f t="shared" si="29"/>
        <v/>
      </c>
      <c r="N267">
        <f t="shared" si="25"/>
        <v>0.4100858956920797</v>
      </c>
      <c r="O267">
        <v>260</v>
      </c>
      <c r="P267" t="e">
        <f t="shared" si="26"/>
        <v>#VALUE!</v>
      </c>
    </row>
    <row r="268" spans="1:16" x14ac:dyDescent="0.25">
      <c r="A268" s="174"/>
      <c r="B268" s="174">
        <v>147650</v>
      </c>
      <c r="C268" s="174">
        <v>547</v>
      </c>
      <c r="D268" s="174">
        <v>788</v>
      </c>
      <c r="E268" s="174">
        <v>659</v>
      </c>
      <c r="F268" s="174">
        <v>136.59</v>
      </c>
      <c r="G268" s="174">
        <v>1971</v>
      </c>
      <c r="H268" s="174">
        <v>50.709090000000003</v>
      </c>
      <c r="I268" s="174">
        <v>45.096870000000003</v>
      </c>
      <c r="J268" s="3">
        <f t="shared" si="24"/>
        <v>3.9553385769822853</v>
      </c>
      <c r="K268" s="95">
        <f t="shared" si="27"/>
        <v>3.3918960858079272E-2</v>
      </c>
      <c r="L268" s="174">
        <f t="shared" si="28"/>
        <v>0.68940832894807036</v>
      </c>
      <c r="M268" t="str">
        <f t="shared" si="29"/>
        <v/>
      </c>
      <c r="N268">
        <f t="shared" si="25"/>
        <v>0.4098588104821394</v>
      </c>
      <c r="O268">
        <v>261</v>
      </c>
      <c r="P268" t="e">
        <f t="shared" si="26"/>
        <v>#VALUE!</v>
      </c>
    </row>
    <row r="269" spans="1:16" x14ac:dyDescent="0.25">
      <c r="A269" s="174"/>
      <c r="B269" s="174">
        <v>148216</v>
      </c>
      <c r="C269" s="174">
        <v>541</v>
      </c>
      <c r="D269" s="174">
        <v>792</v>
      </c>
      <c r="E269" s="174">
        <v>659</v>
      </c>
      <c r="F269" s="174">
        <v>136.57</v>
      </c>
      <c r="G269" s="174">
        <v>1971</v>
      </c>
      <c r="H269" s="174">
        <v>50.718179999999997</v>
      </c>
      <c r="I269" s="174">
        <v>45.105809999999998</v>
      </c>
      <c r="J269" s="3">
        <f t="shared" si="24"/>
        <v>3.9553385769822853</v>
      </c>
      <c r="K269" s="95">
        <f t="shared" si="27"/>
        <v>3.3767570718119005E-2</v>
      </c>
      <c r="L269" s="174">
        <f t="shared" si="28"/>
        <v>0.68979223199971196</v>
      </c>
      <c r="M269" t="str">
        <f t="shared" si="29"/>
        <v/>
      </c>
      <c r="N269">
        <f t="shared" si="25"/>
        <v>0.40970742034217911</v>
      </c>
      <c r="O269">
        <v>262</v>
      </c>
      <c r="P269" t="e">
        <f t="shared" si="26"/>
        <v>#VALUE!</v>
      </c>
    </row>
    <row r="270" spans="1:16" x14ac:dyDescent="0.25">
      <c r="A270" s="174"/>
      <c r="B270" s="174">
        <v>148783</v>
      </c>
      <c r="C270" s="174">
        <v>534</v>
      </c>
      <c r="D270" s="174">
        <v>801</v>
      </c>
      <c r="E270" s="174">
        <v>659</v>
      </c>
      <c r="F270" s="174">
        <v>136.55000000000001</v>
      </c>
      <c r="G270" s="174">
        <v>1972</v>
      </c>
      <c r="H270" s="174">
        <v>50.709090000000003</v>
      </c>
      <c r="I270" s="174">
        <v>45.105809999999998</v>
      </c>
      <c r="J270" s="3">
        <f t="shared" si="24"/>
        <v>4.5203869451224818</v>
      </c>
      <c r="K270" s="95">
        <f t="shared" si="27"/>
        <v>3.3616180578158961E-2</v>
      </c>
      <c r="L270" s="174">
        <f t="shared" si="28"/>
        <v>0.68954499720156104</v>
      </c>
      <c r="M270" t="str">
        <f t="shared" si="29"/>
        <v/>
      </c>
      <c r="N270">
        <f t="shared" si="25"/>
        <v>0.40955603020221909</v>
      </c>
      <c r="O270">
        <v>263</v>
      </c>
      <c r="P270" t="e">
        <f t="shared" si="26"/>
        <v>#VALUE!</v>
      </c>
    </row>
    <row r="271" spans="1:16" x14ac:dyDescent="0.25">
      <c r="A271" s="174"/>
      <c r="B271" s="174">
        <v>149351</v>
      </c>
      <c r="C271" s="174">
        <v>542</v>
      </c>
      <c r="D271" s="174">
        <v>792</v>
      </c>
      <c r="E271" s="174">
        <v>659</v>
      </c>
      <c r="F271" s="174">
        <v>136.53</v>
      </c>
      <c r="G271" s="174">
        <v>1972</v>
      </c>
      <c r="H271" s="174">
        <v>50.713639999999998</v>
      </c>
      <c r="I271" s="174">
        <v>45.105809999999998</v>
      </c>
      <c r="J271" s="3">
        <f t="shared" si="24"/>
        <v>4.5203869451224818</v>
      </c>
      <c r="K271" s="95">
        <f t="shared" si="27"/>
        <v>3.3464790438198701E-2</v>
      </c>
      <c r="L271" s="174">
        <f t="shared" si="28"/>
        <v>0.68966874505403197</v>
      </c>
      <c r="M271" t="str">
        <f t="shared" si="29"/>
        <v/>
      </c>
      <c r="N271">
        <f t="shared" si="25"/>
        <v>0.40940464006225885</v>
      </c>
      <c r="O271">
        <v>264</v>
      </c>
      <c r="P271" t="e">
        <f t="shared" si="26"/>
        <v>#VALUE!</v>
      </c>
    </row>
    <row r="272" spans="1:16" x14ac:dyDescent="0.25">
      <c r="A272" s="174"/>
      <c r="B272" s="174">
        <v>149920</v>
      </c>
      <c r="C272" s="174">
        <v>536</v>
      </c>
      <c r="D272" s="174">
        <v>798</v>
      </c>
      <c r="E272" s="174">
        <v>658</v>
      </c>
      <c r="F272" s="174">
        <v>136.5</v>
      </c>
      <c r="G272" s="174">
        <v>1972</v>
      </c>
      <c r="H272" s="174">
        <v>50.713639999999998</v>
      </c>
      <c r="I272" s="174">
        <v>45.105809999999998</v>
      </c>
      <c r="J272" s="3">
        <f t="shared" si="24"/>
        <v>4.5203869451224818</v>
      </c>
      <c r="K272" s="95">
        <f t="shared" si="27"/>
        <v>3.3237705228258412E-2</v>
      </c>
      <c r="L272" s="174">
        <f t="shared" si="28"/>
        <v>0.68966874505403197</v>
      </c>
      <c r="M272" t="str">
        <f t="shared" si="29"/>
        <v/>
      </c>
      <c r="N272">
        <f t="shared" si="25"/>
        <v>0.40917755485231855</v>
      </c>
      <c r="O272">
        <v>265</v>
      </c>
      <c r="P272" t="e">
        <f t="shared" si="26"/>
        <v>#VALUE!</v>
      </c>
    </row>
    <row r="273" spans="1:16" x14ac:dyDescent="0.25">
      <c r="A273" s="174"/>
      <c r="B273" s="174">
        <v>150488</v>
      </c>
      <c r="C273" s="174">
        <v>520</v>
      </c>
      <c r="D273" s="174">
        <v>814</v>
      </c>
      <c r="E273" s="174">
        <v>658</v>
      </c>
      <c r="F273" s="174">
        <v>136.47999999999999</v>
      </c>
      <c r="G273" s="174">
        <v>1972</v>
      </c>
      <c r="H273" s="174">
        <v>50.713639999999998</v>
      </c>
      <c r="I273" s="174">
        <v>45.096870000000003</v>
      </c>
      <c r="J273" s="3">
        <f t="shared" si="24"/>
        <v>4.5203869451224818</v>
      </c>
      <c r="K273" s="95">
        <f t="shared" si="27"/>
        <v>3.3086315088298152E-2</v>
      </c>
      <c r="L273" s="174">
        <f t="shared" si="28"/>
        <v>0.68953205227363901</v>
      </c>
      <c r="M273" t="str">
        <f t="shared" si="29"/>
        <v/>
      </c>
      <c r="N273">
        <f t="shared" si="25"/>
        <v>0.40902616471235831</v>
      </c>
      <c r="O273">
        <v>266</v>
      </c>
      <c r="P273" t="e">
        <f t="shared" si="26"/>
        <v>#VALUE!</v>
      </c>
    </row>
    <row r="274" spans="1:16" x14ac:dyDescent="0.25">
      <c r="A274" s="174"/>
      <c r="B274" s="174">
        <v>151056</v>
      </c>
      <c r="C274" s="174">
        <v>516</v>
      </c>
      <c r="D274" s="174">
        <v>819</v>
      </c>
      <c r="E274" s="174">
        <v>658</v>
      </c>
      <c r="F274" s="174">
        <v>136.46</v>
      </c>
      <c r="G274" s="174">
        <v>1973</v>
      </c>
      <c r="H274" s="174">
        <v>50.709090000000003</v>
      </c>
      <c r="I274" s="174">
        <v>45.096870000000003</v>
      </c>
      <c r="J274" s="3">
        <f t="shared" si="24"/>
        <v>5.0854353132629058</v>
      </c>
      <c r="K274" s="95">
        <f t="shared" si="27"/>
        <v>3.2934924948338107E-2</v>
      </c>
      <c r="L274" s="174">
        <f t="shared" si="28"/>
        <v>0.68940832894807036</v>
      </c>
      <c r="M274" t="str">
        <f t="shared" si="29"/>
        <v/>
      </c>
      <c r="N274">
        <f t="shared" si="25"/>
        <v>0.40887477457239824</v>
      </c>
      <c r="O274">
        <v>267</v>
      </c>
      <c r="P274" t="e">
        <f t="shared" si="26"/>
        <v>#VALUE!</v>
      </c>
    </row>
    <row r="275" spans="1:16" x14ac:dyDescent="0.25">
      <c r="A275" s="174"/>
      <c r="B275" s="174">
        <v>151621</v>
      </c>
      <c r="C275" s="174">
        <v>538</v>
      </c>
      <c r="D275" s="174">
        <v>798</v>
      </c>
      <c r="E275" s="174">
        <v>659</v>
      </c>
      <c r="F275" s="174">
        <v>136.44</v>
      </c>
      <c r="G275" s="174">
        <v>1972</v>
      </c>
      <c r="H275" s="174">
        <v>50.704540000000001</v>
      </c>
      <c r="I275" s="174">
        <v>45.105809999999998</v>
      </c>
      <c r="J275" s="3">
        <f t="shared" si="24"/>
        <v>4.5203869451224818</v>
      </c>
      <c r="K275" s="95">
        <f t="shared" si="27"/>
        <v>3.2783534808377847E-2</v>
      </c>
      <c r="L275" s="174">
        <f t="shared" si="28"/>
        <v>0.68942126045217733</v>
      </c>
      <c r="M275" t="str">
        <f t="shared" si="29"/>
        <v/>
      </c>
      <c r="N275">
        <f t="shared" si="25"/>
        <v>0.408723384432438</v>
      </c>
      <c r="O275">
        <v>268</v>
      </c>
      <c r="P275" t="e">
        <f t="shared" si="26"/>
        <v>#VALUE!</v>
      </c>
    </row>
    <row r="276" spans="1:16" x14ac:dyDescent="0.25">
      <c r="A276" s="174"/>
      <c r="B276" s="174">
        <v>152186</v>
      </c>
      <c r="C276" s="174">
        <v>532</v>
      </c>
      <c r="D276" s="174">
        <v>802</v>
      </c>
      <c r="E276" s="174">
        <v>659</v>
      </c>
      <c r="F276" s="174">
        <v>136.41</v>
      </c>
      <c r="G276" s="174">
        <v>1972</v>
      </c>
      <c r="H276" s="174">
        <v>50.713639999999998</v>
      </c>
      <c r="I276" s="174">
        <v>45.105809999999998</v>
      </c>
      <c r="J276" s="3">
        <f t="shared" si="24"/>
        <v>4.5203869451224818</v>
      </c>
      <c r="K276" s="95">
        <f t="shared" si="27"/>
        <v>3.2556449598437558E-2</v>
      </c>
      <c r="L276" s="174">
        <f t="shared" si="28"/>
        <v>0.68966874505403197</v>
      </c>
      <c r="M276" t="str">
        <f t="shared" si="29"/>
        <v/>
      </c>
      <c r="N276">
        <f t="shared" si="25"/>
        <v>0.40849629922249769</v>
      </c>
      <c r="O276">
        <v>269</v>
      </c>
      <c r="P276" t="e">
        <f t="shared" si="26"/>
        <v>#VALUE!</v>
      </c>
    </row>
    <row r="277" spans="1:16" x14ac:dyDescent="0.25">
      <c r="A277" s="174"/>
      <c r="B277" s="174">
        <v>152751</v>
      </c>
      <c r="C277" s="174">
        <v>525</v>
      </c>
      <c r="D277" s="174">
        <v>810</v>
      </c>
      <c r="E277" s="174">
        <v>658</v>
      </c>
      <c r="F277" s="174">
        <v>136.38999999999999</v>
      </c>
      <c r="G277" s="174">
        <v>1973</v>
      </c>
      <c r="H277" s="174">
        <v>50.709090000000003</v>
      </c>
      <c r="I277" s="174">
        <v>45.096870000000003</v>
      </c>
      <c r="J277" s="3">
        <f t="shared" si="24"/>
        <v>5.0854353132629058</v>
      </c>
      <c r="K277" s="95">
        <f t="shared" si="27"/>
        <v>3.2405059458477298E-2</v>
      </c>
      <c r="L277" s="174">
        <f t="shared" si="28"/>
        <v>0.68940832894807036</v>
      </c>
      <c r="M277" t="str">
        <f t="shared" si="29"/>
        <v/>
      </c>
      <c r="N277">
        <f t="shared" si="25"/>
        <v>0.4083449090825374</v>
      </c>
      <c r="O277">
        <v>270</v>
      </c>
      <c r="P277" t="e">
        <f t="shared" si="26"/>
        <v>#VALUE!</v>
      </c>
    </row>
    <row r="278" spans="1:16" x14ac:dyDescent="0.25">
      <c r="A278" s="174"/>
      <c r="B278" s="174">
        <v>153316</v>
      </c>
      <c r="C278" s="174">
        <v>549</v>
      </c>
      <c r="D278" s="174">
        <v>786</v>
      </c>
      <c r="E278" s="174">
        <v>659</v>
      </c>
      <c r="F278" s="174">
        <v>136.36000000000001</v>
      </c>
      <c r="G278" s="174">
        <v>1973</v>
      </c>
      <c r="H278" s="174">
        <v>50.709090000000003</v>
      </c>
      <c r="I278" s="174">
        <v>45.105809999999998</v>
      </c>
      <c r="J278" s="3">
        <f t="shared" si="24"/>
        <v>5.0854353132629058</v>
      </c>
      <c r="K278" s="95">
        <f t="shared" si="27"/>
        <v>3.2177974248537224E-2</v>
      </c>
      <c r="L278" s="174">
        <f t="shared" si="28"/>
        <v>0.68954499720156104</v>
      </c>
      <c r="M278" t="str">
        <f t="shared" si="29"/>
        <v/>
      </c>
      <c r="N278">
        <f t="shared" si="25"/>
        <v>0.40811782387259737</v>
      </c>
      <c r="O278">
        <v>271</v>
      </c>
      <c r="P278" t="e">
        <f t="shared" si="26"/>
        <v>#VALUE!</v>
      </c>
    </row>
    <row r="279" spans="1:16" x14ac:dyDescent="0.25">
      <c r="A279" s="174"/>
      <c r="B279" s="174">
        <v>153879</v>
      </c>
      <c r="C279" s="174">
        <v>516</v>
      </c>
      <c r="D279" s="174">
        <v>819</v>
      </c>
      <c r="E279" s="174">
        <v>659</v>
      </c>
      <c r="F279" s="174">
        <v>136.34</v>
      </c>
      <c r="G279" s="174">
        <v>1973</v>
      </c>
      <c r="H279" s="174">
        <v>50.713639999999998</v>
      </c>
      <c r="I279" s="174">
        <v>45.105809999999998</v>
      </c>
      <c r="J279" s="3">
        <f t="shared" si="24"/>
        <v>5.0854353132629058</v>
      </c>
      <c r="K279" s="95">
        <f t="shared" si="27"/>
        <v>3.2026584108576964E-2</v>
      </c>
      <c r="L279" s="174">
        <f t="shared" si="28"/>
        <v>0.68966874505403197</v>
      </c>
      <c r="M279" t="str">
        <f t="shared" si="29"/>
        <v/>
      </c>
      <c r="N279">
        <f t="shared" si="25"/>
        <v>0.40796643373263708</v>
      </c>
      <c r="O279">
        <v>272</v>
      </c>
      <c r="P279" t="e">
        <f t="shared" si="26"/>
        <v>#VALUE!</v>
      </c>
    </row>
    <row r="280" spans="1:16" x14ac:dyDescent="0.25">
      <c r="A280" s="174"/>
      <c r="B280" s="174">
        <v>154443</v>
      </c>
      <c r="C280" s="174">
        <v>527</v>
      </c>
      <c r="D280" s="174">
        <v>807</v>
      </c>
      <c r="E280" s="174">
        <v>658</v>
      </c>
      <c r="F280" s="174">
        <v>136.32</v>
      </c>
      <c r="G280" s="174">
        <v>1973</v>
      </c>
      <c r="H280" s="174">
        <v>50.713639999999998</v>
      </c>
      <c r="I280" s="174">
        <v>45.096870000000003</v>
      </c>
      <c r="J280" s="3">
        <f t="shared" si="24"/>
        <v>5.0854353132629058</v>
      </c>
      <c r="K280" s="95">
        <f t="shared" si="27"/>
        <v>3.1875193968616704E-2</v>
      </c>
      <c r="L280" s="174">
        <f t="shared" si="28"/>
        <v>0.68953205227363901</v>
      </c>
      <c r="M280" t="str">
        <f t="shared" si="29"/>
        <v/>
      </c>
      <c r="N280">
        <f t="shared" si="25"/>
        <v>0.40781504359267684</v>
      </c>
      <c r="O280">
        <v>273</v>
      </c>
      <c r="P280" t="e">
        <f t="shared" si="26"/>
        <v>#VALUE!</v>
      </c>
    </row>
    <row r="281" spans="1:16" x14ac:dyDescent="0.25">
      <c r="A281" s="174"/>
      <c r="B281" s="174">
        <v>155007</v>
      </c>
      <c r="C281" s="174">
        <v>542</v>
      </c>
      <c r="D281" s="174">
        <v>792</v>
      </c>
      <c r="E281" s="174">
        <v>659</v>
      </c>
      <c r="F281" s="174">
        <v>136.29</v>
      </c>
      <c r="G281" s="174">
        <v>1973</v>
      </c>
      <c r="H281" s="174">
        <v>50.713639999999998</v>
      </c>
      <c r="I281" s="174">
        <v>45.105809999999998</v>
      </c>
      <c r="J281" s="3">
        <f t="shared" si="24"/>
        <v>5.0854353132629058</v>
      </c>
      <c r="K281" s="95">
        <f t="shared" si="27"/>
        <v>3.1648108758676415E-2</v>
      </c>
      <c r="L281" s="174">
        <f t="shared" si="28"/>
        <v>0.68966874505403197</v>
      </c>
      <c r="M281" t="str">
        <f t="shared" si="29"/>
        <v/>
      </c>
      <c r="N281">
        <f t="shared" si="25"/>
        <v>0.40758795838273654</v>
      </c>
      <c r="O281">
        <v>274</v>
      </c>
      <c r="P281" t="e">
        <f t="shared" si="26"/>
        <v>#VALUE!</v>
      </c>
    </row>
    <row r="282" spans="1:16" x14ac:dyDescent="0.25">
      <c r="A282" s="174"/>
      <c r="B282" s="174">
        <v>155571</v>
      </c>
      <c r="C282" s="174">
        <v>530</v>
      </c>
      <c r="D282" s="174">
        <v>805</v>
      </c>
      <c r="E282" s="174">
        <v>658</v>
      </c>
      <c r="F282" s="174">
        <v>136.27000000000001</v>
      </c>
      <c r="G282" s="174">
        <v>1973</v>
      </c>
      <c r="H282" s="174">
        <v>50.713639999999998</v>
      </c>
      <c r="I282" s="174">
        <v>45.096870000000003</v>
      </c>
      <c r="J282" s="3">
        <f t="shared" si="24"/>
        <v>5.0854353132629058</v>
      </c>
      <c r="K282" s="95">
        <f t="shared" si="27"/>
        <v>3.149671861871637E-2</v>
      </c>
      <c r="L282" s="174">
        <f t="shared" si="28"/>
        <v>0.68953205227363901</v>
      </c>
      <c r="M282" t="str">
        <f t="shared" si="29"/>
        <v/>
      </c>
      <c r="N282">
        <f t="shared" si="25"/>
        <v>0.40743656824277652</v>
      </c>
      <c r="O282">
        <v>275</v>
      </c>
      <c r="P282" t="e">
        <f t="shared" si="26"/>
        <v>#VALUE!</v>
      </c>
    </row>
    <row r="283" spans="1:16" x14ac:dyDescent="0.25">
      <c r="A283" s="174"/>
      <c r="B283" s="174">
        <v>156137</v>
      </c>
      <c r="C283" s="174">
        <v>539</v>
      </c>
      <c r="D283" s="174">
        <v>795</v>
      </c>
      <c r="E283" s="174">
        <v>658</v>
      </c>
      <c r="F283" s="174">
        <v>136.24</v>
      </c>
      <c r="G283" s="174">
        <v>1974</v>
      </c>
      <c r="H283" s="174">
        <v>50.713639999999998</v>
      </c>
      <c r="I283" s="174">
        <v>45.096870000000003</v>
      </c>
      <c r="J283" s="3">
        <f t="shared" si="24"/>
        <v>5.6504836814031023</v>
      </c>
      <c r="K283" s="95">
        <f t="shared" si="27"/>
        <v>3.1269633408776087E-2</v>
      </c>
      <c r="L283" s="174">
        <f t="shared" si="28"/>
        <v>0.68953205227363901</v>
      </c>
      <c r="M283" t="str">
        <f t="shared" si="29"/>
        <v/>
      </c>
      <c r="N283">
        <f t="shared" si="25"/>
        <v>0.40720948303283622</v>
      </c>
      <c r="O283">
        <v>276</v>
      </c>
      <c r="P283" t="e">
        <f t="shared" si="26"/>
        <v>#VALUE!</v>
      </c>
    </row>
    <row r="284" spans="1:16" x14ac:dyDescent="0.25">
      <c r="A284" s="174"/>
      <c r="B284" s="174">
        <v>156705</v>
      </c>
      <c r="C284" s="174">
        <v>537</v>
      </c>
      <c r="D284" s="174">
        <v>798</v>
      </c>
      <c r="E284" s="174">
        <v>658</v>
      </c>
      <c r="F284" s="174">
        <v>136.22</v>
      </c>
      <c r="G284" s="174">
        <v>1973</v>
      </c>
      <c r="H284" s="174">
        <v>50.709090000000003</v>
      </c>
      <c r="I284" s="174">
        <v>45.096870000000003</v>
      </c>
      <c r="J284" s="3">
        <f t="shared" si="24"/>
        <v>5.0854353132629058</v>
      </c>
      <c r="K284" s="95">
        <f t="shared" si="27"/>
        <v>3.1118243268815824E-2</v>
      </c>
      <c r="L284" s="174">
        <f t="shared" si="28"/>
        <v>0.68940832894807036</v>
      </c>
      <c r="M284" t="str">
        <f t="shared" si="29"/>
        <v/>
      </c>
      <c r="N284">
        <f t="shared" si="25"/>
        <v>0.40705809289287598</v>
      </c>
      <c r="O284">
        <v>277</v>
      </c>
      <c r="P284" t="e">
        <f t="shared" si="26"/>
        <v>#VALUE!</v>
      </c>
    </row>
    <row r="285" spans="1:16" x14ac:dyDescent="0.25">
      <c r="A285" s="174"/>
      <c r="B285" s="174">
        <v>157274</v>
      </c>
      <c r="C285" s="174">
        <v>555</v>
      </c>
      <c r="D285" s="174">
        <v>778</v>
      </c>
      <c r="E285" s="174">
        <v>658</v>
      </c>
      <c r="F285" s="174">
        <v>136.19999999999999</v>
      </c>
      <c r="G285" s="174">
        <v>1974</v>
      </c>
      <c r="H285" s="174">
        <v>50.718179999999997</v>
      </c>
      <c r="I285" s="174">
        <v>45.096870000000003</v>
      </c>
      <c r="J285" s="3">
        <f t="shared" si="24"/>
        <v>5.6504836814031023</v>
      </c>
      <c r="K285" s="95">
        <f t="shared" si="27"/>
        <v>3.0966853128855561E-2</v>
      </c>
      <c r="L285" s="174">
        <f t="shared" si="28"/>
        <v>0.68965551474412834</v>
      </c>
      <c r="M285" t="str">
        <f t="shared" si="29"/>
        <v/>
      </c>
      <c r="N285">
        <f t="shared" si="25"/>
        <v>0.40690670275291568</v>
      </c>
      <c r="O285">
        <v>278</v>
      </c>
      <c r="P285" t="e">
        <f t="shared" si="26"/>
        <v>#VALUE!</v>
      </c>
    </row>
    <row r="286" spans="1:16" x14ac:dyDescent="0.25">
      <c r="A286" s="174"/>
      <c r="B286" s="174">
        <v>157843</v>
      </c>
      <c r="C286" s="174">
        <v>535</v>
      </c>
      <c r="D286" s="174">
        <v>800</v>
      </c>
      <c r="E286" s="174">
        <v>658</v>
      </c>
      <c r="F286" s="174">
        <v>136.16999999999999</v>
      </c>
      <c r="G286" s="174">
        <v>1973</v>
      </c>
      <c r="H286" s="174">
        <v>50.709090000000003</v>
      </c>
      <c r="I286" s="174">
        <v>45.096870000000003</v>
      </c>
      <c r="J286" s="3">
        <f t="shared" si="24"/>
        <v>5.0854353132629058</v>
      </c>
      <c r="K286" s="95">
        <f t="shared" si="27"/>
        <v>3.0739767918915278E-2</v>
      </c>
      <c r="L286" s="174">
        <f t="shared" si="28"/>
        <v>0.68940832894807036</v>
      </c>
      <c r="M286" t="str">
        <f t="shared" si="29"/>
        <v/>
      </c>
      <c r="N286">
        <f t="shared" si="25"/>
        <v>0.40667961754297544</v>
      </c>
      <c r="O286">
        <v>279</v>
      </c>
      <c r="P286" t="e">
        <f t="shared" si="26"/>
        <v>#VALUE!</v>
      </c>
    </row>
    <row r="287" spans="1:16" x14ac:dyDescent="0.25">
      <c r="A287" s="174"/>
      <c r="B287" s="174">
        <v>158411</v>
      </c>
      <c r="C287" s="174">
        <v>545</v>
      </c>
      <c r="D287" s="174">
        <v>790</v>
      </c>
      <c r="E287" s="174">
        <v>658</v>
      </c>
      <c r="F287" s="174">
        <v>136.15</v>
      </c>
      <c r="G287" s="174">
        <v>1974</v>
      </c>
      <c r="H287" s="174">
        <v>50.709090000000003</v>
      </c>
      <c r="I287" s="174">
        <v>45.096870000000003</v>
      </c>
      <c r="J287" s="3">
        <f t="shared" si="24"/>
        <v>5.6504836814031023</v>
      </c>
      <c r="K287" s="95">
        <f t="shared" si="27"/>
        <v>3.058837777895523E-2</v>
      </c>
      <c r="L287" s="174">
        <f t="shared" si="28"/>
        <v>0.68940832894807036</v>
      </c>
      <c r="M287" t="str">
        <f t="shared" si="29"/>
        <v/>
      </c>
      <c r="N287">
        <f t="shared" si="25"/>
        <v>0.40652822740301536</v>
      </c>
      <c r="O287">
        <v>280</v>
      </c>
      <c r="P287" t="e">
        <f t="shared" si="26"/>
        <v>#VALUE!</v>
      </c>
    </row>
    <row r="288" spans="1:16" x14ac:dyDescent="0.25">
      <c r="A288" s="174"/>
      <c r="B288" s="174">
        <v>158979</v>
      </c>
      <c r="C288" s="174">
        <v>519</v>
      </c>
      <c r="D288" s="174">
        <v>815</v>
      </c>
      <c r="E288" s="174">
        <v>658</v>
      </c>
      <c r="F288" s="174">
        <v>136.13</v>
      </c>
      <c r="G288" s="174">
        <v>1974</v>
      </c>
      <c r="H288" s="174">
        <v>50.713639999999998</v>
      </c>
      <c r="I288" s="174">
        <v>45.096870000000003</v>
      </c>
      <c r="J288" s="3">
        <f t="shared" si="24"/>
        <v>5.6504836814031023</v>
      </c>
      <c r="K288" s="95">
        <f t="shared" si="27"/>
        <v>3.043698763899497E-2</v>
      </c>
      <c r="L288" s="174">
        <f t="shared" si="28"/>
        <v>0.68953205227363901</v>
      </c>
      <c r="M288" t="str">
        <f t="shared" si="29"/>
        <v/>
      </c>
      <c r="N288">
        <f t="shared" si="25"/>
        <v>0.40637683726305512</v>
      </c>
      <c r="O288">
        <v>281</v>
      </c>
      <c r="P288" t="e">
        <f t="shared" si="26"/>
        <v>#VALUE!</v>
      </c>
    </row>
    <row r="289" spans="1:16" x14ac:dyDescent="0.25">
      <c r="A289" s="174"/>
      <c r="B289" s="174">
        <v>159545</v>
      </c>
      <c r="C289" s="174">
        <v>530</v>
      </c>
      <c r="D289" s="174">
        <v>804</v>
      </c>
      <c r="E289" s="174">
        <v>658</v>
      </c>
      <c r="F289" s="174">
        <v>136.11000000000001</v>
      </c>
      <c r="G289" s="174">
        <v>1974</v>
      </c>
      <c r="H289" s="174">
        <v>50.713639999999998</v>
      </c>
      <c r="I289" s="174">
        <v>45.096870000000003</v>
      </c>
      <c r="J289" s="3">
        <f t="shared" si="24"/>
        <v>5.6504836814031023</v>
      </c>
      <c r="K289" s="95">
        <f t="shared" si="27"/>
        <v>3.0285597499034922E-2</v>
      </c>
      <c r="L289" s="174">
        <f t="shared" si="28"/>
        <v>0.68953205227363901</v>
      </c>
      <c r="M289" t="str">
        <f t="shared" si="29"/>
        <v/>
      </c>
      <c r="N289">
        <f t="shared" si="25"/>
        <v>0.40622544712309505</v>
      </c>
      <c r="O289">
        <v>282</v>
      </c>
      <c r="P289" t="e">
        <f t="shared" si="26"/>
        <v>#VALUE!</v>
      </c>
    </row>
    <row r="290" spans="1:16" x14ac:dyDescent="0.25">
      <c r="A290" s="174"/>
      <c r="B290" s="174">
        <v>160110</v>
      </c>
      <c r="C290" s="174">
        <v>550</v>
      </c>
      <c r="D290" s="174">
        <v>783</v>
      </c>
      <c r="E290" s="174">
        <v>658</v>
      </c>
      <c r="F290" s="174">
        <v>136.08000000000001</v>
      </c>
      <c r="G290" s="174">
        <v>1974</v>
      </c>
      <c r="H290" s="174">
        <v>50.718179999999997</v>
      </c>
      <c r="I290" s="174">
        <v>45.096870000000003</v>
      </c>
      <c r="J290" s="3">
        <f t="shared" si="24"/>
        <v>5.6504836814031023</v>
      </c>
      <c r="K290" s="95">
        <f t="shared" si="27"/>
        <v>3.0058512289094636E-2</v>
      </c>
      <c r="L290" s="174">
        <f t="shared" si="28"/>
        <v>0.68965551474412834</v>
      </c>
      <c r="M290" t="str">
        <f t="shared" si="29"/>
        <v/>
      </c>
      <c r="N290">
        <f t="shared" si="25"/>
        <v>0.40599836191315475</v>
      </c>
      <c r="O290">
        <v>283</v>
      </c>
      <c r="P290" t="e">
        <f t="shared" si="26"/>
        <v>#VALUE!</v>
      </c>
    </row>
    <row r="291" spans="1:16" x14ac:dyDescent="0.25">
      <c r="A291" s="174"/>
      <c r="B291" s="174">
        <v>160675</v>
      </c>
      <c r="C291" s="174">
        <v>541</v>
      </c>
      <c r="D291" s="174">
        <v>793</v>
      </c>
      <c r="E291" s="174">
        <v>658</v>
      </c>
      <c r="F291" s="174">
        <v>136.06</v>
      </c>
      <c r="G291" s="174">
        <v>1974</v>
      </c>
      <c r="H291" s="174">
        <v>50.713639999999998</v>
      </c>
      <c r="I291" s="174">
        <v>45.096870000000003</v>
      </c>
      <c r="J291" s="3">
        <f t="shared" si="24"/>
        <v>5.6504836814031023</v>
      </c>
      <c r="K291" s="95">
        <f t="shared" si="27"/>
        <v>2.9907122149134376E-2</v>
      </c>
      <c r="L291" s="174">
        <f t="shared" si="28"/>
        <v>0.68953205227363901</v>
      </c>
      <c r="M291" t="str">
        <f t="shared" si="29"/>
        <v/>
      </c>
      <c r="N291">
        <f t="shared" si="25"/>
        <v>0.40584697177319451</v>
      </c>
      <c r="O291">
        <v>284</v>
      </c>
      <c r="P291" t="e">
        <f t="shared" si="26"/>
        <v>#VALUE!</v>
      </c>
    </row>
    <row r="292" spans="1:16" x14ac:dyDescent="0.25">
      <c r="A292" s="174"/>
      <c r="B292" s="174">
        <v>161240</v>
      </c>
      <c r="C292" s="174">
        <v>528</v>
      </c>
      <c r="D292" s="174">
        <v>805</v>
      </c>
      <c r="E292" s="174">
        <v>657</v>
      </c>
      <c r="F292" s="174">
        <v>136.04</v>
      </c>
      <c r="G292" s="174">
        <v>1975</v>
      </c>
      <c r="H292" s="174">
        <v>50.718179999999997</v>
      </c>
      <c r="I292" s="174">
        <v>45.08793</v>
      </c>
      <c r="J292" s="3">
        <f t="shared" si="24"/>
        <v>6.2155320495435262</v>
      </c>
      <c r="K292" s="95">
        <f t="shared" si="27"/>
        <v>2.9755732009174113E-2</v>
      </c>
      <c r="L292" s="174">
        <f t="shared" si="28"/>
        <v>0.6895187974885445</v>
      </c>
      <c r="M292" t="str">
        <f t="shared" si="29"/>
        <v/>
      </c>
      <c r="N292">
        <f t="shared" si="25"/>
        <v>0.40569558163323427</v>
      </c>
      <c r="O292">
        <v>285</v>
      </c>
      <c r="P292" t="e">
        <f t="shared" si="26"/>
        <v>#VALUE!</v>
      </c>
    </row>
    <row r="293" spans="1:16" x14ac:dyDescent="0.25">
      <c r="A293" s="174"/>
      <c r="B293" s="174">
        <v>161804</v>
      </c>
      <c r="C293" s="174">
        <v>542</v>
      </c>
      <c r="D293" s="174">
        <v>791</v>
      </c>
      <c r="E293" s="174">
        <v>657</v>
      </c>
      <c r="F293" s="174">
        <v>136.02000000000001</v>
      </c>
      <c r="G293" s="174">
        <v>1975</v>
      </c>
      <c r="H293" s="174">
        <v>50.718179999999997</v>
      </c>
      <c r="I293" s="174">
        <v>45.08793</v>
      </c>
      <c r="J293" s="3">
        <f t="shared" si="24"/>
        <v>6.2155320495435262</v>
      </c>
      <c r="K293" s="95">
        <f t="shared" si="27"/>
        <v>2.9604341869214068E-2</v>
      </c>
      <c r="L293" s="174">
        <f t="shared" si="28"/>
        <v>0.6895187974885445</v>
      </c>
      <c r="M293" t="str">
        <f t="shared" si="29"/>
        <v/>
      </c>
      <c r="N293">
        <f t="shared" si="25"/>
        <v>0.4055441914932742</v>
      </c>
      <c r="O293">
        <v>286</v>
      </c>
      <c r="P293" t="e">
        <f t="shared" si="26"/>
        <v>#VALUE!</v>
      </c>
    </row>
    <row r="294" spans="1:16" x14ac:dyDescent="0.25">
      <c r="A294" s="174"/>
      <c r="B294" s="174">
        <v>162368</v>
      </c>
      <c r="C294" s="174">
        <v>529</v>
      </c>
      <c r="D294" s="174">
        <v>805</v>
      </c>
      <c r="E294" s="174">
        <v>658</v>
      </c>
      <c r="F294" s="174">
        <v>136.01</v>
      </c>
      <c r="G294" s="174">
        <v>1976</v>
      </c>
      <c r="H294" s="174">
        <v>50.713639999999998</v>
      </c>
      <c r="I294" s="174">
        <v>45.096870000000003</v>
      </c>
      <c r="J294" s="3">
        <f t="shared" si="24"/>
        <v>6.7805804176837228</v>
      </c>
      <c r="K294" s="95">
        <f t="shared" si="27"/>
        <v>2.9528646799233827E-2</v>
      </c>
      <c r="L294" s="174">
        <f t="shared" si="28"/>
        <v>0.68953205227363901</v>
      </c>
      <c r="M294" t="str">
        <f t="shared" si="29"/>
        <v/>
      </c>
      <c r="N294">
        <f t="shared" si="25"/>
        <v>0.40546849642329397</v>
      </c>
      <c r="O294">
        <v>287</v>
      </c>
      <c r="P294" t="e">
        <f t="shared" si="26"/>
        <v>#VALUE!</v>
      </c>
    </row>
    <row r="295" spans="1:16" x14ac:dyDescent="0.25">
      <c r="A295" s="174"/>
      <c r="B295" s="174">
        <v>162932</v>
      </c>
      <c r="C295" s="174">
        <v>557</v>
      </c>
      <c r="D295" s="174">
        <v>776</v>
      </c>
      <c r="E295" s="174">
        <v>658</v>
      </c>
      <c r="F295" s="174">
        <v>135.99</v>
      </c>
      <c r="G295" s="174">
        <v>1975</v>
      </c>
      <c r="H295" s="174">
        <v>50.718179999999997</v>
      </c>
      <c r="I295" s="174">
        <v>45.096870000000003</v>
      </c>
      <c r="J295" s="3">
        <f t="shared" si="24"/>
        <v>6.2155320495435262</v>
      </c>
      <c r="K295" s="95">
        <f t="shared" si="27"/>
        <v>2.9377256659273782E-2</v>
      </c>
      <c r="L295" s="174">
        <f t="shared" si="28"/>
        <v>0.68965551474412834</v>
      </c>
      <c r="M295" t="str">
        <f t="shared" si="29"/>
        <v/>
      </c>
      <c r="N295">
        <f t="shared" si="25"/>
        <v>0.40531710628333389</v>
      </c>
      <c r="O295">
        <v>288</v>
      </c>
      <c r="P295" t="e">
        <f t="shared" si="26"/>
        <v>#VALUE!</v>
      </c>
    </row>
    <row r="296" spans="1:16" x14ac:dyDescent="0.25">
      <c r="A296" s="174"/>
      <c r="B296" s="174">
        <v>163497</v>
      </c>
      <c r="C296" s="174">
        <v>532</v>
      </c>
      <c r="D296" s="174">
        <v>801</v>
      </c>
      <c r="E296" s="174">
        <v>658</v>
      </c>
      <c r="F296" s="174">
        <v>135.97</v>
      </c>
      <c r="G296" s="174">
        <v>1975</v>
      </c>
      <c r="H296" s="174">
        <v>50.718179999999997</v>
      </c>
      <c r="I296" s="174">
        <v>45.096870000000003</v>
      </c>
      <c r="J296" s="3">
        <f t="shared" si="24"/>
        <v>6.2155320495435262</v>
      </c>
      <c r="K296" s="95">
        <f t="shared" si="27"/>
        <v>2.9225866519313519E-2</v>
      </c>
      <c r="L296" s="174">
        <f t="shared" si="28"/>
        <v>0.68965551474412834</v>
      </c>
      <c r="M296" t="str">
        <f t="shared" si="29"/>
        <v/>
      </c>
      <c r="N296">
        <f t="shared" si="25"/>
        <v>0.40516571614337366</v>
      </c>
      <c r="O296">
        <v>289</v>
      </c>
      <c r="P296" t="e">
        <f t="shared" si="26"/>
        <v>#VALUE!</v>
      </c>
    </row>
    <row r="297" spans="1:16" x14ac:dyDescent="0.25">
      <c r="A297" s="174"/>
      <c r="B297" s="174">
        <v>164065</v>
      </c>
      <c r="C297" s="174">
        <v>514</v>
      </c>
      <c r="D297" s="174">
        <v>820</v>
      </c>
      <c r="E297" s="174">
        <v>657</v>
      </c>
      <c r="F297" s="174">
        <v>135.94999999999999</v>
      </c>
      <c r="G297" s="174">
        <v>1975</v>
      </c>
      <c r="H297" s="174">
        <v>50.713639999999998</v>
      </c>
      <c r="I297" s="174">
        <v>45.08793</v>
      </c>
      <c r="J297" s="3">
        <f t="shared" si="24"/>
        <v>6.2155320495435262</v>
      </c>
      <c r="K297" s="95">
        <f t="shared" si="27"/>
        <v>2.9074476379353259E-2</v>
      </c>
      <c r="L297" s="174">
        <f t="shared" si="28"/>
        <v>0.68939535949324582</v>
      </c>
      <c r="M297" t="str">
        <f t="shared" si="29"/>
        <v/>
      </c>
      <c r="N297">
        <f t="shared" si="25"/>
        <v>0.40501432600341336</v>
      </c>
      <c r="O297">
        <v>290</v>
      </c>
      <c r="P297" t="e">
        <f t="shared" si="26"/>
        <v>#VALUE!</v>
      </c>
    </row>
    <row r="298" spans="1:16" x14ac:dyDescent="0.25">
      <c r="A298" s="174"/>
      <c r="B298" s="174">
        <v>164634</v>
      </c>
      <c r="C298" s="174">
        <v>537</v>
      </c>
      <c r="D298" s="174">
        <v>796</v>
      </c>
      <c r="E298" s="174">
        <v>657</v>
      </c>
      <c r="F298" s="174">
        <v>135.93</v>
      </c>
      <c r="G298" s="174">
        <v>1975</v>
      </c>
      <c r="H298" s="174">
        <v>50.713639999999998</v>
      </c>
      <c r="I298" s="174">
        <v>45.08793</v>
      </c>
      <c r="J298" s="3">
        <f t="shared" si="24"/>
        <v>6.2155320495435262</v>
      </c>
      <c r="K298" s="95">
        <f t="shared" si="27"/>
        <v>2.8923086239393211E-2</v>
      </c>
      <c r="L298" s="174">
        <f t="shared" si="28"/>
        <v>0.68939535949324582</v>
      </c>
      <c r="M298" t="str">
        <f t="shared" si="29"/>
        <v/>
      </c>
      <c r="N298">
        <f t="shared" si="25"/>
        <v>0.40486293586345334</v>
      </c>
      <c r="O298">
        <v>291</v>
      </c>
      <c r="P298" t="e">
        <f t="shared" si="26"/>
        <v>#VALUE!</v>
      </c>
    </row>
    <row r="299" spans="1:16" x14ac:dyDescent="0.25">
      <c r="A299" s="174"/>
      <c r="B299" s="174">
        <v>165203</v>
      </c>
      <c r="C299" s="174">
        <v>549</v>
      </c>
      <c r="D299" s="174">
        <v>784</v>
      </c>
      <c r="E299" s="174">
        <v>658</v>
      </c>
      <c r="F299" s="174">
        <v>135.91999999999999</v>
      </c>
      <c r="G299" s="174">
        <v>1976</v>
      </c>
      <c r="H299" s="174">
        <v>50.718179999999997</v>
      </c>
      <c r="I299" s="174">
        <v>45.096870000000003</v>
      </c>
      <c r="J299" s="3">
        <f t="shared" si="24"/>
        <v>6.7805804176837228</v>
      </c>
      <c r="K299" s="95">
        <f t="shared" si="27"/>
        <v>2.8847391169412973E-2</v>
      </c>
      <c r="L299" s="174">
        <f t="shared" si="28"/>
        <v>0.68965551474412834</v>
      </c>
      <c r="M299" t="str">
        <f t="shared" si="29"/>
        <v/>
      </c>
      <c r="N299">
        <f t="shared" si="25"/>
        <v>0.40478724079347311</v>
      </c>
      <c r="O299">
        <v>292</v>
      </c>
      <c r="P299" t="e">
        <f t="shared" si="26"/>
        <v>#VALUE!</v>
      </c>
    </row>
    <row r="300" spans="1:16" x14ac:dyDescent="0.25">
      <c r="A300" s="174"/>
      <c r="B300" s="174">
        <v>165772</v>
      </c>
      <c r="C300" s="174">
        <v>541</v>
      </c>
      <c r="D300" s="174">
        <v>793</v>
      </c>
      <c r="E300" s="174">
        <v>658</v>
      </c>
      <c r="F300" s="174">
        <v>135.9</v>
      </c>
      <c r="G300" s="174">
        <v>1976</v>
      </c>
      <c r="H300" s="174">
        <v>50.713639999999998</v>
      </c>
      <c r="I300" s="174">
        <v>45.096870000000003</v>
      </c>
      <c r="J300" s="3">
        <f t="shared" si="24"/>
        <v>6.7805804176837228</v>
      </c>
      <c r="K300" s="95">
        <f t="shared" si="27"/>
        <v>2.8696001029452925E-2</v>
      </c>
      <c r="L300" s="174">
        <f t="shared" si="28"/>
        <v>0.68953205227363901</v>
      </c>
      <c r="M300" t="str">
        <f t="shared" si="29"/>
        <v/>
      </c>
      <c r="N300">
        <f t="shared" si="25"/>
        <v>0.40463585065351304</v>
      </c>
      <c r="O300">
        <v>293</v>
      </c>
      <c r="P300" t="e">
        <f t="shared" si="26"/>
        <v>#VALUE!</v>
      </c>
    </row>
    <row r="301" spans="1:16" x14ac:dyDescent="0.25">
      <c r="A301" s="174"/>
      <c r="B301" s="174">
        <v>166340</v>
      </c>
      <c r="C301" s="174">
        <v>530</v>
      </c>
      <c r="D301" s="174">
        <v>803</v>
      </c>
      <c r="E301" s="174">
        <v>657</v>
      </c>
      <c r="F301" s="174">
        <v>135.88</v>
      </c>
      <c r="G301" s="174">
        <v>1975</v>
      </c>
      <c r="H301" s="174">
        <v>50.718179999999997</v>
      </c>
      <c r="I301" s="174">
        <v>45.08793</v>
      </c>
      <c r="J301" s="3">
        <f t="shared" si="24"/>
        <v>6.2155320495435262</v>
      </c>
      <c r="K301" s="95">
        <f t="shared" si="27"/>
        <v>2.8544610889492665E-2</v>
      </c>
      <c r="L301" s="174">
        <f t="shared" si="28"/>
        <v>0.6895187974885445</v>
      </c>
      <c r="M301" t="str">
        <f t="shared" si="29"/>
        <v/>
      </c>
      <c r="N301">
        <f t="shared" si="25"/>
        <v>0.4044844605135528</v>
      </c>
      <c r="O301">
        <v>294</v>
      </c>
      <c r="P301" t="e">
        <f t="shared" si="26"/>
        <v>#VALUE!</v>
      </c>
    </row>
    <row r="302" spans="1:16" x14ac:dyDescent="0.25">
      <c r="A302" s="174"/>
      <c r="B302" s="174">
        <v>166907</v>
      </c>
      <c r="C302" s="174">
        <v>521</v>
      </c>
      <c r="D302" s="174">
        <v>811</v>
      </c>
      <c r="E302" s="174">
        <v>657</v>
      </c>
      <c r="F302" s="174">
        <v>135.87</v>
      </c>
      <c r="G302" s="174">
        <v>1975</v>
      </c>
      <c r="H302" s="174">
        <v>50.722729999999999</v>
      </c>
      <c r="I302" s="174">
        <v>45.08793</v>
      </c>
      <c r="J302" s="3">
        <f t="shared" si="24"/>
        <v>6.2155320495435262</v>
      </c>
      <c r="K302" s="95">
        <f t="shared" si="27"/>
        <v>2.8468915819512639E-2</v>
      </c>
      <c r="L302" s="174">
        <f t="shared" si="28"/>
        <v>0.68964251846019087</v>
      </c>
      <c r="M302" t="str">
        <f t="shared" si="29"/>
        <v/>
      </c>
      <c r="N302">
        <f t="shared" si="25"/>
        <v>0.40440876544357279</v>
      </c>
      <c r="O302">
        <v>295</v>
      </c>
      <c r="P302" t="e">
        <f t="shared" si="26"/>
        <v>#VALUE!</v>
      </c>
    </row>
    <row r="303" spans="1:16" x14ac:dyDescent="0.25">
      <c r="A303" s="174"/>
      <c r="B303" s="174">
        <v>167473</v>
      </c>
      <c r="C303" s="174">
        <v>538</v>
      </c>
      <c r="D303" s="174">
        <v>795</v>
      </c>
      <c r="E303" s="174">
        <v>658</v>
      </c>
      <c r="F303" s="174">
        <v>135.85</v>
      </c>
      <c r="G303" s="174">
        <v>1975</v>
      </c>
      <c r="H303" s="174">
        <v>50.718179999999997</v>
      </c>
      <c r="I303" s="174">
        <v>45.096870000000003</v>
      </c>
      <c r="J303" s="3">
        <f t="shared" si="24"/>
        <v>6.2155320495435262</v>
      </c>
      <c r="K303" s="95">
        <f t="shared" si="27"/>
        <v>2.8317525679552379E-2</v>
      </c>
      <c r="L303" s="174">
        <f t="shared" si="28"/>
        <v>0.68965551474412834</v>
      </c>
      <c r="M303" t="str">
        <f t="shared" si="29"/>
        <v/>
      </c>
      <c r="N303">
        <f t="shared" si="25"/>
        <v>0.4042573753036125</v>
      </c>
      <c r="O303">
        <v>296</v>
      </c>
      <c r="P303" t="e">
        <f t="shared" si="26"/>
        <v>#VALUE!</v>
      </c>
    </row>
    <row r="304" spans="1:16" x14ac:dyDescent="0.25">
      <c r="A304" s="174"/>
      <c r="B304" s="174">
        <v>168039</v>
      </c>
      <c r="C304" s="174">
        <v>552</v>
      </c>
      <c r="D304" s="174">
        <v>781</v>
      </c>
      <c r="E304" s="174">
        <v>658</v>
      </c>
      <c r="F304" s="174">
        <v>135.84</v>
      </c>
      <c r="G304" s="174">
        <v>1974</v>
      </c>
      <c r="H304" s="174">
        <v>50.718179999999997</v>
      </c>
      <c r="I304" s="174">
        <v>45.096870000000003</v>
      </c>
      <c r="J304" s="3">
        <f t="shared" si="24"/>
        <v>5.6504836814031023</v>
      </c>
      <c r="K304" s="95">
        <f t="shared" si="27"/>
        <v>2.8241830609572357E-2</v>
      </c>
      <c r="L304" s="174">
        <f t="shared" si="28"/>
        <v>0.68965551474412834</v>
      </c>
      <c r="M304" t="str">
        <f t="shared" si="29"/>
        <v/>
      </c>
      <c r="N304">
        <f t="shared" si="25"/>
        <v>0.40418168023363249</v>
      </c>
      <c r="O304">
        <v>297</v>
      </c>
      <c r="P304" t="e">
        <f t="shared" si="26"/>
        <v>#VALUE!</v>
      </c>
    </row>
    <row r="305" spans="1:16" x14ac:dyDescent="0.25">
      <c r="A305" s="174"/>
      <c r="B305" s="174">
        <v>168604</v>
      </c>
      <c r="C305" s="174">
        <v>552</v>
      </c>
      <c r="D305" s="174">
        <v>780</v>
      </c>
      <c r="E305" s="174">
        <v>658</v>
      </c>
      <c r="F305" s="174">
        <v>135.82</v>
      </c>
      <c r="G305" s="174">
        <v>1975</v>
      </c>
      <c r="H305" s="174">
        <v>50.722729999999999</v>
      </c>
      <c r="I305" s="174">
        <v>45.096870000000003</v>
      </c>
      <c r="J305" s="3">
        <f t="shared" si="24"/>
        <v>6.2155320495435262</v>
      </c>
      <c r="K305" s="95">
        <f t="shared" si="27"/>
        <v>2.8090440469612094E-2</v>
      </c>
      <c r="L305" s="174">
        <f t="shared" si="28"/>
        <v>0.68977926024707348</v>
      </c>
      <c r="M305" t="str">
        <f t="shared" si="29"/>
        <v/>
      </c>
      <c r="N305">
        <f t="shared" si="25"/>
        <v>0.4040302900936722</v>
      </c>
      <c r="O305">
        <v>298</v>
      </c>
      <c r="P305" t="e">
        <f t="shared" si="26"/>
        <v>#VALUE!</v>
      </c>
    </row>
    <row r="306" spans="1:16" x14ac:dyDescent="0.25">
      <c r="A306" s="174"/>
      <c r="B306" s="174">
        <v>169169</v>
      </c>
      <c r="C306" s="174">
        <v>530</v>
      </c>
      <c r="D306" s="174">
        <v>803</v>
      </c>
      <c r="E306" s="174">
        <v>657</v>
      </c>
      <c r="F306" s="174">
        <v>135.81</v>
      </c>
      <c r="G306" s="174">
        <v>1976</v>
      </c>
      <c r="H306" s="174">
        <v>50.718179999999997</v>
      </c>
      <c r="I306" s="174">
        <v>45.08793</v>
      </c>
      <c r="J306" s="3">
        <f t="shared" si="24"/>
        <v>6.7805804176837228</v>
      </c>
      <c r="K306" s="95">
        <f t="shared" si="27"/>
        <v>2.8014745399632071E-2</v>
      </c>
      <c r="L306" s="174">
        <f t="shared" si="28"/>
        <v>0.6895187974885445</v>
      </c>
      <c r="M306" t="str">
        <f t="shared" si="29"/>
        <v/>
      </c>
      <c r="N306">
        <f t="shared" si="25"/>
        <v>0.40395459502369219</v>
      </c>
      <c r="O306">
        <v>299</v>
      </c>
      <c r="P306" t="e">
        <f t="shared" si="26"/>
        <v>#VALUE!</v>
      </c>
    </row>
    <row r="307" spans="1:16" x14ac:dyDescent="0.25">
      <c r="A307" s="174"/>
      <c r="B307" s="174">
        <v>169733</v>
      </c>
      <c r="C307" s="174">
        <v>531</v>
      </c>
      <c r="D307" s="174">
        <v>801</v>
      </c>
      <c r="E307" s="174">
        <v>658</v>
      </c>
      <c r="F307" s="174">
        <v>135.79</v>
      </c>
      <c r="G307" s="174">
        <v>1975</v>
      </c>
      <c r="H307" s="174">
        <v>50.722729999999999</v>
      </c>
      <c r="I307" s="174">
        <v>45.096870000000003</v>
      </c>
      <c r="J307" s="3">
        <f t="shared" si="24"/>
        <v>6.2155320495435262</v>
      </c>
      <c r="K307" s="95">
        <f t="shared" si="27"/>
        <v>2.7863355259671808E-2</v>
      </c>
      <c r="L307" s="174">
        <f t="shared" si="28"/>
        <v>0.68977926024707348</v>
      </c>
      <c r="M307" t="str">
        <f t="shared" si="29"/>
        <v/>
      </c>
      <c r="N307">
        <f t="shared" si="25"/>
        <v>0.40380320488373195</v>
      </c>
      <c r="O307">
        <v>300</v>
      </c>
      <c r="P307" t="e">
        <f t="shared" si="26"/>
        <v>#VALUE!</v>
      </c>
    </row>
    <row r="308" spans="1:16" x14ac:dyDescent="0.25">
      <c r="A308" s="174"/>
      <c r="B308" s="174">
        <v>170297</v>
      </c>
      <c r="C308" s="174">
        <v>540</v>
      </c>
      <c r="D308" s="174">
        <v>793</v>
      </c>
      <c r="E308" s="174">
        <v>658</v>
      </c>
      <c r="F308" s="174">
        <v>135.78</v>
      </c>
      <c r="G308" s="174">
        <v>1975</v>
      </c>
      <c r="H308" s="174">
        <v>50.718179999999997</v>
      </c>
      <c r="I308" s="174">
        <v>45.096870000000003</v>
      </c>
      <c r="J308" s="3">
        <f t="shared" si="24"/>
        <v>6.2155320495435262</v>
      </c>
      <c r="K308" s="95">
        <f t="shared" si="27"/>
        <v>2.7787660189691785E-2</v>
      </c>
      <c r="L308" s="174">
        <f t="shared" si="28"/>
        <v>0.68965551474412834</v>
      </c>
      <c r="M308" t="str">
        <f t="shared" si="29"/>
        <v/>
      </c>
      <c r="N308">
        <f t="shared" si="25"/>
        <v>0.40372750981375194</v>
      </c>
      <c r="O308">
        <v>301</v>
      </c>
      <c r="P308" t="e">
        <f t="shared" si="26"/>
        <v>#VALUE!</v>
      </c>
    </row>
    <row r="309" spans="1:16" x14ac:dyDescent="0.25">
      <c r="A309" s="174"/>
      <c r="B309" s="174">
        <v>170861</v>
      </c>
      <c r="C309" s="174">
        <v>540</v>
      </c>
      <c r="D309" s="174">
        <v>793</v>
      </c>
      <c r="E309" s="174">
        <v>657</v>
      </c>
      <c r="F309" s="174">
        <v>135.76</v>
      </c>
      <c r="G309" s="174">
        <v>1975</v>
      </c>
      <c r="H309" s="174">
        <v>50.718179999999997</v>
      </c>
      <c r="I309" s="174">
        <v>45.08793</v>
      </c>
      <c r="J309" s="3">
        <f t="shared" si="24"/>
        <v>6.2155320495435262</v>
      </c>
      <c r="K309" s="95">
        <f t="shared" si="27"/>
        <v>2.7636270049731522E-2</v>
      </c>
      <c r="L309" s="174">
        <f t="shared" si="28"/>
        <v>0.6895187974885445</v>
      </c>
      <c r="M309" t="str">
        <f t="shared" si="29"/>
        <v/>
      </c>
      <c r="N309">
        <f t="shared" si="25"/>
        <v>0.40357611967379164</v>
      </c>
      <c r="O309">
        <v>302</v>
      </c>
      <c r="P309" t="e">
        <f t="shared" si="26"/>
        <v>#VALUE!</v>
      </c>
    </row>
    <row r="310" spans="1:16" x14ac:dyDescent="0.25">
      <c r="A310" s="174"/>
      <c r="B310" s="174">
        <v>171426</v>
      </c>
      <c r="C310" s="174">
        <v>535</v>
      </c>
      <c r="D310" s="174">
        <v>798</v>
      </c>
      <c r="E310" s="174">
        <v>657</v>
      </c>
      <c r="F310" s="174">
        <v>135.75</v>
      </c>
      <c r="G310" s="174">
        <v>1975</v>
      </c>
      <c r="H310" s="174">
        <v>50.718179999999997</v>
      </c>
      <c r="I310" s="174">
        <v>45.08793</v>
      </c>
      <c r="J310" s="3">
        <f t="shared" si="24"/>
        <v>6.2155320495435262</v>
      </c>
      <c r="K310" s="95">
        <f t="shared" si="27"/>
        <v>2.75605749797515E-2</v>
      </c>
      <c r="L310" s="174">
        <f t="shared" si="28"/>
        <v>0.6895187974885445</v>
      </c>
      <c r="M310" t="str">
        <f t="shared" si="29"/>
        <v/>
      </c>
      <c r="N310">
        <f t="shared" si="25"/>
        <v>0.40350042460381164</v>
      </c>
      <c r="O310">
        <v>303</v>
      </c>
      <c r="P310" t="e">
        <f t="shared" si="26"/>
        <v>#VALUE!</v>
      </c>
    </row>
    <row r="311" spans="1:16" x14ac:dyDescent="0.25">
      <c r="A311" s="174"/>
      <c r="B311" s="174">
        <v>171994</v>
      </c>
      <c r="C311" s="174">
        <v>526</v>
      </c>
      <c r="D311" s="174">
        <v>807</v>
      </c>
      <c r="E311" s="174">
        <v>657</v>
      </c>
      <c r="F311" s="174">
        <v>135.72999999999999</v>
      </c>
      <c r="G311" s="174">
        <v>1975</v>
      </c>
      <c r="H311" s="174">
        <v>50.718179999999997</v>
      </c>
      <c r="I311" s="174">
        <v>45.08793</v>
      </c>
      <c r="J311" s="3">
        <f t="shared" si="24"/>
        <v>6.2155320495435262</v>
      </c>
      <c r="K311" s="95">
        <f t="shared" si="27"/>
        <v>2.740918483979124E-2</v>
      </c>
      <c r="L311" s="174">
        <f t="shared" si="28"/>
        <v>0.6895187974885445</v>
      </c>
      <c r="M311" t="str">
        <f t="shared" si="29"/>
        <v/>
      </c>
      <c r="N311">
        <f t="shared" si="25"/>
        <v>0.4033490344638514</v>
      </c>
      <c r="O311">
        <v>304</v>
      </c>
      <c r="P311" t="e">
        <f t="shared" si="26"/>
        <v>#VALUE!</v>
      </c>
    </row>
    <row r="312" spans="1:16" x14ac:dyDescent="0.25">
      <c r="A312" s="174"/>
      <c r="B312" s="174">
        <v>172562</v>
      </c>
      <c r="C312" s="174">
        <v>539</v>
      </c>
      <c r="D312" s="174">
        <v>793</v>
      </c>
      <c r="E312" s="174">
        <v>657</v>
      </c>
      <c r="F312" s="174">
        <v>135.72</v>
      </c>
      <c r="G312" s="174">
        <v>1975</v>
      </c>
      <c r="H312" s="174">
        <v>50.722729999999999</v>
      </c>
      <c r="I312" s="174">
        <v>45.08793</v>
      </c>
      <c r="J312" s="3">
        <f t="shared" si="24"/>
        <v>6.2155320495435262</v>
      </c>
      <c r="K312" s="95">
        <f t="shared" si="27"/>
        <v>2.7333489769811214E-2</v>
      </c>
      <c r="L312" s="174">
        <f t="shared" si="28"/>
        <v>0.68964251846019087</v>
      </c>
      <c r="M312" t="str">
        <f t="shared" si="29"/>
        <v/>
      </c>
      <c r="N312">
        <f t="shared" si="25"/>
        <v>0.40327333939387133</v>
      </c>
      <c r="O312">
        <v>305</v>
      </c>
      <c r="P312" t="e">
        <f t="shared" si="26"/>
        <v>#VALUE!</v>
      </c>
    </row>
    <row r="313" spans="1:16" x14ac:dyDescent="0.25">
      <c r="A313" s="174"/>
      <c r="B313" s="174">
        <v>173132</v>
      </c>
      <c r="C313" s="174">
        <v>564</v>
      </c>
      <c r="D313" s="174">
        <v>768</v>
      </c>
      <c r="E313" s="174">
        <v>657</v>
      </c>
      <c r="F313" s="174">
        <v>135.69999999999999</v>
      </c>
      <c r="G313" s="174">
        <v>1974</v>
      </c>
      <c r="H313" s="174">
        <v>50.722729999999999</v>
      </c>
      <c r="I313" s="174">
        <v>45.08793</v>
      </c>
      <c r="J313" s="3">
        <f t="shared" si="24"/>
        <v>5.6504836814031023</v>
      </c>
      <c r="K313" s="95">
        <f t="shared" si="27"/>
        <v>2.7182099629850954E-2</v>
      </c>
      <c r="L313" s="174">
        <f t="shared" si="28"/>
        <v>0.68964251846019087</v>
      </c>
      <c r="M313" t="str">
        <f t="shared" si="29"/>
        <v/>
      </c>
      <c r="N313">
        <f t="shared" si="25"/>
        <v>0.40312194925391109</v>
      </c>
      <c r="O313">
        <v>306</v>
      </c>
      <c r="P313" t="e">
        <f t="shared" si="26"/>
        <v>#VALUE!</v>
      </c>
    </row>
    <row r="314" spans="1:16" x14ac:dyDescent="0.25">
      <c r="A314" s="174"/>
      <c r="B314" s="174">
        <v>173700</v>
      </c>
      <c r="C314" s="174">
        <v>521</v>
      </c>
      <c r="D314" s="174">
        <v>811</v>
      </c>
      <c r="E314" s="174">
        <v>658</v>
      </c>
      <c r="F314" s="174">
        <v>135.69</v>
      </c>
      <c r="G314" s="174">
        <v>1974</v>
      </c>
      <c r="H314" s="174">
        <v>50.722729999999999</v>
      </c>
      <c r="I314" s="174">
        <v>45.096870000000003</v>
      </c>
      <c r="J314" s="3">
        <f t="shared" si="24"/>
        <v>5.6504836814031023</v>
      </c>
      <c r="K314" s="95">
        <f t="shared" si="27"/>
        <v>2.7106404559870928E-2</v>
      </c>
      <c r="L314" s="174">
        <f t="shared" si="28"/>
        <v>0.68977926024707348</v>
      </c>
      <c r="M314" t="str">
        <f t="shared" si="29"/>
        <v/>
      </c>
      <c r="N314">
        <f t="shared" si="25"/>
        <v>0.40304625418393103</v>
      </c>
      <c r="O314">
        <v>307</v>
      </c>
      <c r="P314" t="e">
        <f t="shared" si="26"/>
        <v>#VALUE!</v>
      </c>
    </row>
    <row r="315" spans="1:16" x14ac:dyDescent="0.25">
      <c r="A315" s="174"/>
      <c r="B315" s="174">
        <v>174268</v>
      </c>
      <c r="C315" s="174">
        <v>534</v>
      </c>
      <c r="D315" s="174">
        <v>799</v>
      </c>
      <c r="E315" s="174">
        <v>657</v>
      </c>
      <c r="F315" s="174">
        <v>135.68</v>
      </c>
      <c r="G315" s="174">
        <v>1975</v>
      </c>
      <c r="H315" s="174">
        <v>50.718179999999997</v>
      </c>
      <c r="I315" s="174">
        <v>45.08793</v>
      </c>
      <c r="J315" s="3">
        <f t="shared" si="24"/>
        <v>6.2155320495435262</v>
      </c>
      <c r="K315" s="95">
        <f t="shared" si="27"/>
        <v>2.7030709489890906E-2</v>
      </c>
      <c r="L315" s="174">
        <f t="shared" si="28"/>
        <v>0.6895187974885445</v>
      </c>
      <c r="M315" t="str">
        <f t="shared" si="29"/>
        <v/>
      </c>
      <c r="N315">
        <f t="shared" si="25"/>
        <v>0.40297055911395102</v>
      </c>
      <c r="O315">
        <v>308</v>
      </c>
      <c r="P315" t="e">
        <f t="shared" si="26"/>
        <v>#VALUE!</v>
      </c>
    </row>
    <row r="316" spans="1:16" x14ac:dyDescent="0.25">
      <c r="A316" s="174"/>
      <c r="B316" s="174">
        <v>174834</v>
      </c>
      <c r="C316" s="174">
        <v>539</v>
      </c>
      <c r="D316" s="174">
        <v>794</v>
      </c>
      <c r="E316" s="174">
        <v>657</v>
      </c>
      <c r="F316" s="174">
        <v>135.66</v>
      </c>
      <c r="G316" s="174">
        <v>1976</v>
      </c>
      <c r="H316" s="174">
        <v>50.718179999999997</v>
      </c>
      <c r="I316" s="174">
        <v>45.08793</v>
      </c>
      <c r="J316" s="3">
        <f t="shared" si="24"/>
        <v>6.7805804176837228</v>
      </c>
      <c r="K316" s="95">
        <f t="shared" si="27"/>
        <v>2.6879319349930646E-2</v>
      </c>
      <c r="L316" s="174">
        <f t="shared" si="28"/>
        <v>0.6895187974885445</v>
      </c>
      <c r="M316" t="str">
        <f t="shared" si="29"/>
        <v/>
      </c>
      <c r="N316">
        <f t="shared" si="25"/>
        <v>0.40281916897399078</v>
      </c>
      <c r="O316">
        <v>309</v>
      </c>
      <c r="P316" t="e">
        <f t="shared" si="26"/>
        <v>#VALUE!</v>
      </c>
    </row>
    <row r="317" spans="1:16" x14ac:dyDescent="0.25">
      <c r="A317" s="174"/>
      <c r="B317" s="174">
        <v>175400</v>
      </c>
      <c r="C317" s="174">
        <v>553</v>
      </c>
      <c r="D317" s="174">
        <v>778</v>
      </c>
      <c r="E317" s="174">
        <v>657</v>
      </c>
      <c r="F317" s="174">
        <v>135.65</v>
      </c>
      <c r="G317" s="174">
        <v>1975</v>
      </c>
      <c r="H317" s="174">
        <v>50.727269999999997</v>
      </c>
      <c r="I317" s="174">
        <v>45.08793</v>
      </c>
      <c r="J317" s="3">
        <f t="shared" si="24"/>
        <v>6.2155320495435262</v>
      </c>
      <c r="K317" s="95">
        <f t="shared" si="27"/>
        <v>2.680362427995062E-2</v>
      </c>
      <c r="L317" s="174">
        <f t="shared" si="28"/>
        <v>0.68976597857973787</v>
      </c>
      <c r="M317" t="str">
        <f t="shared" si="29"/>
        <v/>
      </c>
      <c r="N317">
        <f t="shared" si="25"/>
        <v>0.40274347390401077</v>
      </c>
      <c r="O317">
        <v>310</v>
      </c>
      <c r="P317" t="e">
        <f t="shared" si="26"/>
        <v>#VALUE!</v>
      </c>
    </row>
    <row r="318" spans="1:16" x14ac:dyDescent="0.25">
      <c r="A318" s="174"/>
      <c r="B318" s="174">
        <v>175965</v>
      </c>
      <c r="C318" s="174">
        <v>532</v>
      </c>
      <c r="D318" s="174">
        <v>799</v>
      </c>
      <c r="E318" s="174">
        <v>657</v>
      </c>
      <c r="F318" s="174">
        <v>135.63999999999999</v>
      </c>
      <c r="G318" s="174">
        <v>1975</v>
      </c>
      <c r="H318" s="174">
        <v>50.731819999999999</v>
      </c>
      <c r="I318" s="174">
        <v>45.08793</v>
      </c>
      <c r="J318" s="3">
        <f t="shared" si="24"/>
        <v>6.2155320495435262</v>
      </c>
      <c r="K318" s="95">
        <f t="shared" si="27"/>
        <v>2.6727929209970382E-2</v>
      </c>
      <c r="L318" s="174">
        <f t="shared" si="28"/>
        <v>0.68988972172436414</v>
      </c>
      <c r="M318" t="str">
        <f t="shared" si="29"/>
        <v/>
      </c>
      <c r="N318">
        <f t="shared" si="25"/>
        <v>0.40266777883403049</v>
      </c>
      <c r="O318">
        <v>311</v>
      </c>
      <c r="P318" t="e">
        <f t="shared" si="26"/>
        <v>#VALUE!</v>
      </c>
    </row>
    <row r="319" spans="1:16" x14ac:dyDescent="0.25">
      <c r="A319" s="174"/>
      <c r="B319" s="174">
        <v>176530</v>
      </c>
      <c r="C319" s="174">
        <v>544</v>
      </c>
      <c r="D319" s="174">
        <v>789</v>
      </c>
      <c r="E319" s="174">
        <v>657</v>
      </c>
      <c r="F319" s="174">
        <v>135.63</v>
      </c>
      <c r="G319" s="174">
        <v>1975</v>
      </c>
      <c r="H319" s="174">
        <v>50.718179999999997</v>
      </c>
      <c r="I319" s="174">
        <v>45.08793</v>
      </c>
      <c r="J319" s="3">
        <f t="shared" si="24"/>
        <v>6.2155320495435262</v>
      </c>
      <c r="K319" s="95">
        <f t="shared" si="27"/>
        <v>2.665223413999036E-2</v>
      </c>
      <c r="L319" s="174">
        <f t="shared" si="28"/>
        <v>0.6895187974885445</v>
      </c>
      <c r="M319" t="str">
        <f t="shared" si="29"/>
        <v/>
      </c>
      <c r="N319">
        <f t="shared" si="25"/>
        <v>0.40259208376405048</v>
      </c>
      <c r="O319">
        <v>312</v>
      </c>
      <c r="P319" t="e">
        <f t="shared" si="26"/>
        <v>#VALUE!</v>
      </c>
    </row>
    <row r="320" spans="1:16" x14ac:dyDescent="0.25">
      <c r="A320" s="174"/>
      <c r="B320" s="174">
        <v>177094</v>
      </c>
      <c r="C320" s="174">
        <v>538</v>
      </c>
      <c r="D320" s="174">
        <v>794</v>
      </c>
      <c r="E320" s="174">
        <v>657</v>
      </c>
      <c r="F320" s="174">
        <v>135.61000000000001</v>
      </c>
      <c r="G320" s="174">
        <v>1975</v>
      </c>
      <c r="H320" s="174">
        <v>50.722729999999999</v>
      </c>
      <c r="I320" s="174">
        <v>45.08793</v>
      </c>
      <c r="J320" s="3">
        <f t="shared" si="24"/>
        <v>6.2155320495435262</v>
      </c>
      <c r="K320" s="95">
        <f t="shared" si="27"/>
        <v>2.6500844000030312E-2</v>
      </c>
      <c r="L320" s="174">
        <f t="shared" si="28"/>
        <v>0.68964251846019087</v>
      </c>
      <c r="M320" t="str">
        <f t="shared" si="29"/>
        <v/>
      </c>
      <c r="N320">
        <f t="shared" si="25"/>
        <v>0.40244069362409046</v>
      </c>
      <c r="O320">
        <v>313</v>
      </c>
      <c r="P320" t="e">
        <f t="shared" si="26"/>
        <v>#VALUE!</v>
      </c>
    </row>
    <row r="321" spans="1:16" x14ac:dyDescent="0.25">
      <c r="A321" s="174"/>
      <c r="B321" s="174">
        <v>177658</v>
      </c>
      <c r="C321" s="174">
        <v>541</v>
      </c>
      <c r="D321" s="174">
        <v>792</v>
      </c>
      <c r="E321" s="174">
        <v>657</v>
      </c>
      <c r="F321" s="174">
        <v>135.6</v>
      </c>
      <c r="G321" s="174">
        <v>1974</v>
      </c>
      <c r="H321" s="174">
        <v>50.718179999999997</v>
      </c>
      <c r="I321" s="174">
        <v>45.08793</v>
      </c>
      <c r="J321" s="3">
        <f t="shared" si="24"/>
        <v>5.6504836814031023</v>
      </c>
      <c r="K321" s="95">
        <f t="shared" si="27"/>
        <v>2.6425148930050074E-2</v>
      </c>
      <c r="L321" s="174">
        <f t="shared" si="28"/>
        <v>0.6895187974885445</v>
      </c>
      <c r="M321" t="str">
        <f t="shared" si="29"/>
        <v/>
      </c>
      <c r="N321">
        <f t="shared" si="25"/>
        <v>0.40236499855411023</v>
      </c>
      <c r="O321">
        <v>314</v>
      </c>
      <c r="P321" t="e">
        <f t="shared" si="26"/>
        <v>#VALUE!</v>
      </c>
    </row>
    <row r="322" spans="1:16" x14ac:dyDescent="0.25">
      <c r="A322" s="174"/>
      <c r="B322" s="174">
        <v>178222</v>
      </c>
      <c r="C322" s="174">
        <v>546</v>
      </c>
      <c r="D322" s="174">
        <v>786</v>
      </c>
      <c r="E322" s="174">
        <v>657</v>
      </c>
      <c r="F322" s="174">
        <v>135.59</v>
      </c>
      <c r="G322" s="174">
        <v>1975</v>
      </c>
      <c r="H322" s="174">
        <v>50.722729999999999</v>
      </c>
      <c r="I322" s="174">
        <v>45.08793</v>
      </c>
      <c r="J322" s="3">
        <f t="shared" si="24"/>
        <v>6.2155320495435262</v>
      </c>
      <c r="K322" s="95">
        <f t="shared" si="27"/>
        <v>2.6349453860070052E-2</v>
      </c>
      <c r="L322" s="174">
        <f t="shared" si="28"/>
        <v>0.68964251846019087</v>
      </c>
      <c r="M322" t="str">
        <f t="shared" si="29"/>
        <v/>
      </c>
      <c r="N322">
        <f t="shared" si="25"/>
        <v>0.40228930348413017</v>
      </c>
      <c r="O322">
        <v>315</v>
      </c>
      <c r="P322" t="e">
        <f t="shared" si="26"/>
        <v>#VALUE!</v>
      </c>
    </row>
    <row r="323" spans="1:16" x14ac:dyDescent="0.25">
      <c r="A323" s="174"/>
      <c r="B323" s="174">
        <v>178786</v>
      </c>
      <c r="C323" s="174">
        <v>529</v>
      </c>
      <c r="D323" s="174">
        <v>803</v>
      </c>
      <c r="E323" s="174">
        <v>657</v>
      </c>
      <c r="F323" s="174">
        <v>135.58000000000001</v>
      </c>
      <c r="G323" s="174">
        <v>1975</v>
      </c>
      <c r="H323" s="174">
        <v>50.722729999999999</v>
      </c>
      <c r="I323" s="174">
        <v>45.08793</v>
      </c>
      <c r="J323" s="3">
        <f t="shared" si="24"/>
        <v>6.2155320495435262</v>
      </c>
      <c r="K323" s="95">
        <f t="shared" si="27"/>
        <v>2.6273758790090026E-2</v>
      </c>
      <c r="L323" s="174">
        <f t="shared" si="28"/>
        <v>0.68964251846019087</v>
      </c>
      <c r="M323" t="str">
        <f t="shared" si="29"/>
        <v/>
      </c>
      <c r="N323">
        <f t="shared" si="25"/>
        <v>0.40221360841415016</v>
      </c>
      <c r="O323">
        <v>316</v>
      </c>
      <c r="P323" t="e">
        <f t="shared" si="26"/>
        <v>#VALUE!</v>
      </c>
    </row>
    <row r="324" spans="1:16" x14ac:dyDescent="0.25">
      <c r="A324" s="174"/>
      <c r="B324" s="174">
        <v>179351</v>
      </c>
      <c r="C324" s="174">
        <v>522</v>
      </c>
      <c r="D324" s="174">
        <v>810</v>
      </c>
      <c r="E324" s="174">
        <v>656</v>
      </c>
      <c r="F324" s="174">
        <v>135.57</v>
      </c>
      <c r="G324" s="174">
        <v>1974</v>
      </c>
      <c r="H324" s="174">
        <v>50.727269999999997</v>
      </c>
      <c r="I324" s="174">
        <v>45.078989999999997</v>
      </c>
      <c r="J324" s="3">
        <f t="shared" si="24"/>
        <v>5.6504836814031023</v>
      </c>
      <c r="K324" s="95">
        <f t="shared" si="27"/>
        <v>2.6198063720109788E-2</v>
      </c>
      <c r="L324" s="174">
        <f t="shared" si="28"/>
        <v>0.68962921231327801</v>
      </c>
      <c r="M324" t="str">
        <f t="shared" si="29"/>
        <v/>
      </c>
      <c r="N324">
        <f t="shared" si="25"/>
        <v>0.40213791334416993</v>
      </c>
      <c r="O324">
        <v>317</v>
      </c>
      <c r="P324" t="e">
        <f t="shared" si="26"/>
        <v>#VALUE!</v>
      </c>
    </row>
    <row r="325" spans="1:16" x14ac:dyDescent="0.25">
      <c r="A325" s="174"/>
      <c r="B325" s="174">
        <v>179917</v>
      </c>
      <c r="C325" s="174">
        <v>540</v>
      </c>
      <c r="D325" s="174">
        <v>791</v>
      </c>
      <c r="E325" s="174">
        <v>657</v>
      </c>
      <c r="F325" s="174">
        <v>135.56</v>
      </c>
      <c r="G325" s="174">
        <v>1975</v>
      </c>
      <c r="H325" s="174">
        <v>50.727269999999997</v>
      </c>
      <c r="I325" s="174">
        <v>45.08793</v>
      </c>
      <c r="J325" s="3">
        <f t="shared" si="24"/>
        <v>6.2155320495435262</v>
      </c>
      <c r="K325" s="95">
        <f t="shared" si="27"/>
        <v>2.6122368650129766E-2</v>
      </c>
      <c r="L325" s="174">
        <f t="shared" si="28"/>
        <v>0.68976597857973787</v>
      </c>
      <c r="M325" t="str">
        <f t="shared" si="29"/>
        <v/>
      </c>
      <c r="N325">
        <f t="shared" si="25"/>
        <v>0.40206221827418992</v>
      </c>
      <c r="O325">
        <v>318</v>
      </c>
      <c r="P325" t="e">
        <f t="shared" si="26"/>
        <v>#VALUE!</v>
      </c>
    </row>
    <row r="326" spans="1:16" x14ac:dyDescent="0.25">
      <c r="A326" s="174"/>
      <c r="B326" s="174">
        <v>180485</v>
      </c>
      <c r="C326" s="174">
        <v>549</v>
      </c>
      <c r="D326" s="174">
        <v>783</v>
      </c>
      <c r="E326" s="174">
        <v>656</v>
      </c>
      <c r="F326" s="174">
        <v>135.55000000000001</v>
      </c>
      <c r="G326" s="174">
        <v>1975</v>
      </c>
      <c r="H326" s="174">
        <v>50.727269999999997</v>
      </c>
      <c r="I326" s="174">
        <v>45.078989999999997</v>
      </c>
      <c r="J326" s="3">
        <f t="shared" si="24"/>
        <v>6.2155320495435262</v>
      </c>
      <c r="K326" s="95">
        <f t="shared" si="27"/>
        <v>2.6046673580149744E-2</v>
      </c>
      <c r="L326" s="174">
        <f t="shared" si="28"/>
        <v>0.68962921231327801</v>
      </c>
      <c r="M326" t="str">
        <f t="shared" si="29"/>
        <v/>
      </c>
      <c r="N326">
        <f t="shared" si="25"/>
        <v>0.40198652320420986</v>
      </c>
      <c r="O326">
        <v>319</v>
      </c>
      <c r="P326" t="e">
        <f t="shared" si="26"/>
        <v>#VALUE!</v>
      </c>
    </row>
    <row r="327" spans="1:16" x14ac:dyDescent="0.25">
      <c r="A327" s="174"/>
      <c r="B327" s="174">
        <v>181053</v>
      </c>
      <c r="C327" s="174">
        <v>546</v>
      </c>
      <c r="D327" s="174">
        <v>786</v>
      </c>
      <c r="E327" s="174">
        <v>657</v>
      </c>
      <c r="F327" s="174">
        <v>135.54</v>
      </c>
      <c r="G327" s="174">
        <v>1975</v>
      </c>
      <c r="H327" s="174">
        <v>50.722729999999999</v>
      </c>
      <c r="I327" s="174">
        <v>45.08793</v>
      </c>
      <c r="J327" s="3">
        <f t="shared" si="24"/>
        <v>6.2155320495435262</v>
      </c>
      <c r="K327" s="95">
        <f t="shared" si="27"/>
        <v>2.5970978510169503E-2</v>
      </c>
      <c r="L327" s="174">
        <f t="shared" si="28"/>
        <v>0.68964251846019087</v>
      </c>
      <c r="M327" t="str">
        <f t="shared" si="29"/>
        <v/>
      </c>
      <c r="N327">
        <f t="shared" si="25"/>
        <v>0.40191082813422963</v>
      </c>
      <c r="O327">
        <v>320</v>
      </c>
      <c r="P327" t="e">
        <f t="shared" si="26"/>
        <v>#VALUE!</v>
      </c>
    </row>
    <row r="328" spans="1:16" x14ac:dyDescent="0.25">
      <c r="A328" s="174"/>
      <c r="B328" s="174">
        <v>181622</v>
      </c>
      <c r="C328" s="174">
        <v>537</v>
      </c>
      <c r="D328" s="174">
        <v>794</v>
      </c>
      <c r="E328" s="174">
        <v>657</v>
      </c>
      <c r="F328" s="174">
        <v>135.53</v>
      </c>
      <c r="G328" s="174">
        <v>1975</v>
      </c>
      <c r="H328" s="174">
        <v>50.722729999999999</v>
      </c>
      <c r="I328" s="174">
        <v>45.08793</v>
      </c>
      <c r="J328" s="3">
        <f t="shared" ref="J328:J391" si="30">G328/I$6-I$5/I$6</f>
        <v>6.2155320495435262</v>
      </c>
      <c r="K328" s="95">
        <f t="shared" si="27"/>
        <v>2.589528344018948E-2</v>
      </c>
      <c r="L328" s="174">
        <f t="shared" si="28"/>
        <v>0.68964251846019087</v>
      </c>
      <c r="M328" t="str">
        <f t="shared" si="29"/>
        <v/>
      </c>
      <c r="N328">
        <f t="shared" ref="N328:N391" si="31">IF(B328="","",K328+1/2.66)</f>
        <v>0.40183513306424962</v>
      </c>
      <c r="O328">
        <v>321</v>
      </c>
      <c r="P328" t="e">
        <f t="shared" ref="P328:P391" si="32">IF(B328="","",(F328-N$4)/N$4)</f>
        <v>#VALUE!</v>
      </c>
    </row>
    <row r="329" spans="1:16" x14ac:dyDescent="0.25">
      <c r="A329" s="174"/>
      <c r="B329" s="174">
        <v>182191</v>
      </c>
      <c r="C329" s="174">
        <v>528</v>
      </c>
      <c r="D329" s="174">
        <v>803</v>
      </c>
      <c r="E329" s="174">
        <v>657</v>
      </c>
      <c r="F329" s="174">
        <v>135.52000000000001</v>
      </c>
      <c r="G329" s="174">
        <v>1975</v>
      </c>
      <c r="H329" s="174">
        <v>50.727269999999997</v>
      </c>
      <c r="I329" s="174">
        <v>45.08793</v>
      </c>
      <c r="J329" s="3">
        <f t="shared" si="30"/>
        <v>6.2155320495435262</v>
      </c>
      <c r="K329" s="95">
        <f t="shared" ref="K329:K392" si="33">IF(B329="",0,(F329-K$2)/K$2)</f>
        <v>2.5819588370209458E-2</v>
      </c>
      <c r="L329" s="174">
        <f t="shared" ref="L329:L392" si="34">IF(B329="","",H329*H329*I329/4*3.1416/K$2/1000)</f>
        <v>0.68976597857973787</v>
      </c>
      <c r="M329" t="str">
        <f t="shared" ref="M329:M392" si="35">IF(OR(J329="",-(J329-MAX(J$8:J$58))&lt;0),"",-(J329))</f>
        <v/>
      </c>
      <c r="N329">
        <f t="shared" si="31"/>
        <v>0.40175943799426961</v>
      </c>
      <c r="O329">
        <v>322</v>
      </c>
      <c r="P329" t="e">
        <f t="shared" si="32"/>
        <v>#VALUE!</v>
      </c>
    </row>
    <row r="330" spans="1:16" x14ac:dyDescent="0.25">
      <c r="A330" s="174"/>
      <c r="B330" s="174">
        <v>182759</v>
      </c>
      <c r="C330" s="174">
        <v>539</v>
      </c>
      <c r="D330" s="174">
        <v>793</v>
      </c>
      <c r="E330" s="174">
        <v>657</v>
      </c>
      <c r="F330" s="174">
        <v>135.51</v>
      </c>
      <c r="G330" s="174">
        <v>1975</v>
      </c>
      <c r="H330" s="174">
        <v>50.722729999999999</v>
      </c>
      <c r="I330" s="174">
        <v>45.08793</v>
      </c>
      <c r="J330" s="3">
        <f t="shared" si="30"/>
        <v>6.2155320495435262</v>
      </c>
      <c r="K330" s="95">
        <f t="shared" si="33"/>
        <v>2.5743893300229217E-2</v>
      </c>
      <c r="L330" s="174">
        <f t="shared" si="34"/>
        <v>0.68964251846019087</v>
      </c>
      <c r="M330" t="str">
        <f t="shared" si="35"/>
        <v/>
      </c>
      <c r="N330">
        <f t="shared" si="31"/>
        <v>0.40168374292428932</v>
      </c>
      <c r="O330">
        <v>323</v>
      </c>
      <c r="P330" t="e">
        <f t="shared" si="32"/>
        <v>#VALUE!</v>
      </c>
    </row>
    <row r="331" spans="1:16" x14ac:dyDescent="0.25">
      <c r="A331" s="174"/>
      <c r="B331" s="174">
        <v>183325</v>
      </c>
      <c r="C331" s="174">
        <v>549</v>
      </c>
      <c r="D331" s="174">
        <v>783</v>
      </c>
      <c r="E331" s="174">
        <v>657</v>
      </c>
      <c r="F331" s="174">
        <v>135.5</v>
      </c>
      <c r="G331" s="174">
        <v>1975</v>
      </c>
      <c r="H331" s="174">
        <v>50.722729999999999</v>
      </c>
      <c r="I331" s="174">
        <v>45.08793</v>
      </c>
      <c r="J331" s="3">
        <f t="shared" si="30"/>
        <v>6.2155320495435262</v>
      </c>
      <c r="K331" s="95">
        <f t="shared" si="33"/>
        <v>2.5668198230249194E-2</v>
      </c>
      <c r="L331" s="174">
        <f t="shared" si="34"/>
        <v>0.68964251846019087</v>
      </c>
      <c r="M331" t="str">
        <f t="shared" si="35"/>
        <v/>
      </c>
      <c r="N331">
        <f t="shared" si="31"/>
        <v>0.40160804785430931</v>
      </c>
      <c r="O331">
        <v>324</v>
      </c>
      <c r="P331" t="e">
        <f t="shared" si="32"/>
        <v>#VALUE!</v>
      </c>
    </row>
    <row r="332" spans="1:16" x14ac:dyDescent="0.25">
      <c r="A332" s="174"/>
      <c r="B332" s="174">
        <v>183891</v>
      </c>
      <c r="C332" s="174">
        <v>547</v>
      </c>
      <c r="D332" s="174">
        <v>784</v>
      </c>
      <c r="E332" s="174">
        <v>656</v>
      </c>
      <c r="F332" s="174">
        <v>135.49</v>
      </c>
      <c r="G332" s="174">
        <v>1974</v>
      </c>
      <c r="H332" s="174">
        <v>50.727269999999997</v>
      </c>
      <c r="I332" s="174">
        <v>45.078989999999997</v>
      </c>
      <c r="J332" s="3">
        <f t="shared" si="30"/>
        <v>5.6504836814031023</v>
      </c>
      <c r="K332" s="95">
        <f t="shared" si="33"/>
        <v>2.5592503160269172E-2</v>
      </c>
      <c r="L332" s="174">
        <f t="shared" si="34"/>
        <v>0.68962921231327801</v>
      </c>
      <c r="M332" t="str">
        <f t="shared" si="35"/>
        <v/>
      </c>
      <c r="N332">
        <f t="shared" si="31"/>
        <v>0.4015323527843293</v>
      </c>
      <c r="O332">
        <v>325</v>
      </c>
      <c r="P332" t="e">
        <f t="shared" si="32"/>
        <v>#VALUE!</v>
      </c>
    </row>
    <row r="333" spans="1:16" x14ac:dyDescent="0.25">
      <c r="A333" s="174"/>
      <c r="B333" s="174">
        <v>184455</v>
      </c>
      <c r="C333" s="174">
        <v>523</v>
      </c>
      <c r="D333" s="174">
        <v>808</v>
      </c>
      <c r="E333" s="174">
        <v>657</v>
      </c>
      <c r="F333" s="174">
        <v>135.47999999999999</v>
      </c>
      <c r="G333" s="174">
        <v>1975</v>
      </c>
      <c r="H333" s="174">
        <v>50.727269999999997</v>
      </c>
      <c r="I333" s="174">
        <v>45.08793</v>
      </c>
      <c r="J333" s="3">
        <f t="shared" si="30"/>
        <v>6.2155320495435262</v>
      </c>
      <c r="K333" s="95">
        <f t="shared" si="33"/>
        <v>2.5516808090288935E-2</v>
      </c>
      <c r="L333" s="174">
        <f t="shared" si="34"/>
        <v>0.68976597857973787</v>
      </c>
      <c r="M333" t="str">
        <f t="shared" si="35"/>
        <v/>
      </c>
      <c r="N333">
        <f t="shared" si="31"/>
        <v>0.40145665771434907</v>
      </c>
      <c r="O333">
        <v>326</v>
      </c>
      <c r="P333" t="e">
        <f t="shared" si="32"/>
        <v>#VALUE!</v>
      </c>
    </row>
    <row r="334" spans="1:16" x14ac:dyDescent="0.25">
      <c r="A334" s="174"/>
      <c r="B334" s="174">
        <v>185019</v>
      </c>
      <c r="C334" s="174">
        <v>556</v>
      </c>
      <c r="D334" s="174">
        <v>775</v>
      </c>
      <c r="E334" s="174">
        <v>657</v>
      </c>
      <c r="F334" s="174">
        <v>135.47</v>
      </c>
      <c r="G334" s="174">
        <v>1975</v>
      </c>
      <c r="H334" s="174">
        <v>50.727269999999997</v>
      </c>
      <c r="I334" s="174">
        <v>45.08793</v>
      </c>
      <c r="J334" s="3">
        <f t="shared" si="30"/>
        <v>6.2155320495435262</v>
      </c>
      <c r="K334" s="95">
        <f t="shared" si="33"/>
        <v>2.5441113020308909E-2</v>
      </c>
      <c r="L334" s="174">
        <f t="shared" si="34"/>
        <v>0.68976597857973787</v>
      </c>
      <c r="M334" t="str">
        <f t="shared" si="35"/>
        <v/>
      </c>
      <c r="N334">
        <f t="shared" si="31"/>
        <v>0.40138096264436907</v>
      </c>
      <c r="O334">
        <v>327</v>
      </c>
      <c r="P334" t="e">
        <f t="shared" si="32"/>
        <v>#VALUE!</v>
      </c>
    </row>
    <row r="335" spans="1:16" x14ac:dyDescent="0.25">
      <c r="A335" s="174"/>
      <c r="B335" s="174">
        <v>185583</v>
      </c>
      <c r="C335" s="174">
        <v>537</v>
      </c>
      <c r="D335" s="174">
        <v>794</v>
      </c>
      <c r="E335" s="174">
        <v>657</v>
      </c>
      <c r="F335" s="174">
        <v>135.46</v>
      </c>
      <c r="G335" s="174">
        <v>1975</v>
      </c>
      <c r="H335" s="174">
        <v>50.727269999999997</v>
      </c>
      <c r="I335" s="174">
        <v>45.08793</v>
      </c>
      <c r="J335" s="3">
        <f t="shared" si="30"/>
        <v>6.2155320495435262</v>
      </c>
      <c r="K335" s="95">
        <f t="shared" si="33"/>
        <v>2.5365417950328886E-2</v>
      </c>
      <c r="L335" s="174">
        <f t="shared" si="34"/>
        <v>0.68976597857973787</v>
      </c>
      <c r="M335" t="str">
        <f t="shared" si="35"/>
        <v/>
      </c>
      <c r="N335">
        <f t="shared" si="31"/>
        <v>0.401305267574389</v>
      </c>
      <c r="O335">
        <v>328</v>
      </c>
      <c r="P335" t="e">
        <f t="shared" si="32"/>
        <v>#VALUE!</v>
      </c>
    </row>
    <row r="336" spans="1:16" x14ac:dyDescent="0.25">
      <c r="A336" s="174"/>
      <c r="B336" s="174">
        <v>186147</v>
      </c>
      <c r="C336" s="174">
        <v>550</v>
      </c>
      <c r="D336" s="174">
        <v>780</v>
      </c>
      <c r="E336" s="174">
        <v>657</v>
      </c>
      <c r="F336" s="174">
        <v>135.44999999999999</v>
      </c>
      <c r="G336" s="174">
        <v>1975</v>
      </c>
      <c r="H336" s="174">
        <v>50.731819999999999</v>
      </c>
      <c r="I336" s="174">
        <v>45.08793</v>
      </c>
      <c r="J336" s="3">
        <f t="shared" si="30"/>
        <v>6.2155320495435262</v>
      </c>
      <c r="K336" s="95">
        <f t="shared" si="33"/>
        <v>2.5289722880348649E-2</v>
      </c>
      <c r="L336" s="174">
        <f t="shared" si="34"/>
        <v>0.68988972172436414</v>
      </c>
      <c r="M336" t="str">
        <f t="shared" si="35"/>
        <v/>
      </c>
      <c r="N336">
        <f t="shared" si="31"/>
        <v>0.40122957250440877</v>
      </c>
      <c r="O336">
        <v>329</v>
      </c>
      <c r="P336" t="e">
        <f t="shared" si="32"/>
        <v>#VALUE!</v>
      </c>
    </row>
    <row r="337" spans="1:16" x14ac:dyDescent="0.25">
      <c r="A337" s="174"/>
      <c r="B337" s="174">
        <v>186712</v>
      </c>
      <c r="C337" s="174">
        <v>536</v>
      </c>
      <c r="D337" s="174">
        <v>795</v>
      </c>
      <c r="E337" s="174">
        <v>657</v>
      </c>
      <c r="F337" s="174">
        <v>135.44999999999999</v>
      </c>
      <c r="G337" s="174">
        <v>1975</v>
      </c>
      <c r="H337" s="174">
        <v>50.727269999999997</v>
      </c>
      <c r="I337" s="174">
        <v>45.08793</v>
      </c>
      <c r="J337" s="3">
        <f t="shared" si="30"/>
        <v>6.2155320495435262</v>
      </c>
      <c r="K337" s="95">
        <f t="shared" si="33"/>
        <v>2.5289722880348649E-2</v>
      </c>
      <c r="L337" s="174">
        <f t="shared" si="34"/>
        <v>0.68976597857973787</v>
      </c>
      <c r="M337" t="str">
        <f t="shared" si="35"/>
        <v/>
      </c>
      <c r="N337">
        <f t="shared" si="31"/>
        <v>0.40122957250440877</v>
      </c>
      <c r="O337">
        <v>330</v>
      </c>
      <c r="P337" t="e">
        <f t="shared" si="32"/>
        <v>#VALUE!</v>
      </c>
    </row>
    <row r="338" spans="1:16" x14ac:dyDescent="0.25">
      <c r="A338" s="174"/>
      <c r="B338" s="174">
        <v>187278</v>
      </c>
      <c r="C338" s="174">
        <v>534</v>
      </c>
      <c r="D338" s="174">
        <v>796</v>
      </c>
      <c r="E338" s="174">
        <v>656</v>
      </c>
      <c r="F338" s="174">
        <v>135.44</v>
      </c>
      <c r="G338" s="174">
        <v>1975</v>
      </c>
      <c r="H338" s="174">
        <v>50.731819999999999</v>
      </c>
      <c r="I338" s="174">
        <v>45.08793</v>
      </c>
      <c r="J338" s="3">
        <f t="shared" si="30"/>
        <v>6.2155320495435262</v>
      </c>
      <c r="K338" s="95">
        <f t="shared" si="33"/>
        <v>2.5214027810368626E-2</v>
      </c>
      <c r="L338" s="174">
        <f t="shared" si="34"/>
        <v>0.68988972172436414</v>
      </c>
      <c r="M338" t="str">
        <f t="shared" si="35"/>
        <v/>
      </c>
      <c r="N338">
        <f t="shared" si="31"/>
        <v>0.40115387743442876</v>
      </c>
      <c r="O338">
        <v>331</v>
      </c>
      <c r="P338" t="e">
        <f t="shared" si="32"/>
        <v>#VALUE!</v>
      </c>
    </row>
    <row r="339" spans="1:16" x14ac:dyDescent="0.25">
      <c r="A339" s="174"/>
      <c r="B339" s="174">
        <v>187847</v>
      </c>
      <c r="C339" s="174">
        <v>543</v>
      </c>
      <c r="D339" s="174">
        <v>788</v>
      </c>
      <c r="E339" s="174">
        <v>656</v>
      </c>
      <c r="F339" s="174">
        <v>135.43</v>
      </c>
      <c r="G339" s="174">
        <v>1974</v>
      </c>
      <c r="H339" s="174">
        <v>50.727269999999997</v>
      </c>
      <c r="I339" s="174">
        <v>45.08793</v>
      </c>
      <c r="J339" s="3">
        <f t="shared" si="30"/>
        <v>5.6504836814031023</v>
      </c>
      <c r="K339" s="95">
        <f t="shared" si="33"/>
        <v>2.51383327403886E-2</v>
      </c>
      <c r="L339" s="174">
        <f t="shared" si="34"/>
        <v>0.68976597857973787</v>
      </c>
      <c r="M339" t="str">
        <f t="shared" si="35"/>
        <v/>
      </c>
      <c r="N339">
        <f t="shared" si="31"/>
        <v>0.40107818236444875</v>
      </c>
      <c r="O339">
        <v>332</v>
      </c>
      <c r="P339" t="e">
        <f t="shared" si="32"/>
        <v>#VALUE!</v>
      </c>
    </row>
    <row r="340" spans="1:16" x14ac:dyDescent="0.25">
      <c r="A340" s="174"/>
      <c r="B340" s="174">
        <v>188416</v>
      </c>
      <c r="C340" s="174">
        <v>549</v>
      </c>
      <c r="D340" s="174">
        <v>781</v>
      </c>
      <c r="E340" s="174">
        <v>657</v>
      </c>
      <c r="F340" s="174">
        <v>135.41999999999999</v>
      </c>
      <c r="G340" s="174">
        <v>1975</v>
      </c>
      <c r="H340" s="174">
        <v>50.731819999999999</v>
      </c>
      <c r="I340" s="174">
        <v>45.08793</v>
      </c>
      <c r="J340" s="3">
        <f t="shared" si="30"/>
        <v>6.2155320495435262</v>
      </c>
      <c r="K340" s="95">
        <f t="shared" si="33"/>
        <v>2.5062637670408363E-2</v>
      </c>
      <c r="L340" s="174">
        <f t="shared" si="34"/>
        <v>0.68988972172436414</v>
      </c>
      <c r="M340" t="str">
        <f t="shared" si="35"/>
        <v/>
      </c>
      <c r="N340">
        <f t="shared" si="31"/>
        <v>0.40100248729446847</v>
      </c>
      <c r="O340">
        <v>333</v>
      </c>
      <c r="P340" t="e">
        <f t="shared" si="32"/>
        <v>#VALUE!</v>
      </c>
    </row>
    <row r="341" spans="1:16" x14ac:dyDescent="0.25">
      <c r="A341" s="174"/>
      <c r="B341" s="174">
        <v>188985</v>
      </c>
      <c r="C341" s="174">
        <v>530</v>
      </c>
      <c r="D341" s="174">
        <v>800</v>
      </c>
      <c r="E341" s="174">
        <v>657</v>
      </c>
      <c r="F341" s="174">
        <v>135.41</v>
      </c>
      <c r="G341" s="174">
        <v>1975</v>
      </c>
      <c r="H341" s="174">
        <v>50.731819999999999</v>
      </c>
      <c r="I341" s="174">
        <v>45.08793</v>
      </c>
      <c r="J341" s="3">
        <f t="shared" si="30"/>
        <v>6.2155320495435262</v>
      </c>
      <c r="K341" s="95">
        <f t="shared" si="33"/>
        <v>2.4986942600428341E-2</v>
      </c>
      <c r="L341" s="174">
        <f t="shared" si="34"/>
        <v>0.68988972172436414</v>
      </c>
      <c r="M341" t="str">
        <f t="shared" si="35"/>
        <v/>
      </c>
      <c r="N341">
        <f t="shared" si="31"/>
        <v>0.40092679222448846</v>
      </c>
      <c r="O341">
        <v>334</v>
      </c>
      <c r="P341" t="e">
        <f t="shared" si="32"/>
        <v>#VALUE!</v>
      </c>
    </row>
    <row r="342" spans="1:16" x14ac:dyDescent="0.25">
      <c r="A342" s="174"/>
      <c r="B342" s="174">
        <v>189552</v>
      </c>
      <c r="C342" s="174">
        <v>521</v>
      </c>
      <c r="D342" s="174">
        <v>810</v>
      </c>
      <c r="E342" s="174">
        <v>656</v>
      </c>
      <c r="F342" s="174">
        <v>135.41</v>
      </c>
      <c r="G342" s="174">
        <v>1975</v>
      </c>
      <c r="H342" s="174">
        <v>50.727269999999997</v>
      </c>
      <c r="I342" s="174">
        <v>45.078989999999997</v>
      </c>
      <c r="J342" s="3">
        <f t="shared" si="30"/>
        <v>6.2155320495435262</v>
      </c>
      <c r="K342" s="95">
        <f t="shared" si="33"/>
        <v>2.4986942600428341E-2</v>
      </c>
      <c r="L342" s="174">
        <f t="shared" si="34"/>
        <v>0.68962921231327801</v>
      </c>
      <c r="M342" t="str">
        <f t="shared" si="35"/>
        <v/>
      </c>
      <c r="N342">
        <f t="shared" si="31"/>
        <v>0.40092679222448846</v>
      </c>
      <c r="O342">
        <v>335</v>
      </c>
      <c r="P342" t="e">
        <f t="shared" si="32"/>
        <v>#VALUE!</v>
      </c>
    </row>
    <row r="343" spans="1:16" x14ac:dyDescent="0.25">
      <c r="A343" s="174"/>
      <c r="B343" s="174">
        <v>190118</v>
      </c>
      <c r="C343" s="174">
        <v>530</v>
      </c>
      <c r="D343" s="174">
        <v>802</v>
      </c>
      <c r="E343" s="174">
        <v>657</v>
      </c>
      <c r="F343" s="174">
        <v>135.4</v>
      </c>
      <c r="G343" s="174">
        <v>1975</v>
      </c>
      <c r="H343" s="174">
        <v>50.722729999999999</v>
      </c>
      <c r="I343" s="174">
        <v>45.08793</v>
      </c>
      <c r="J343" s="3">
        <f t="shared" si="30"/>
        <v>6.2155320495435262</v>
      </c>
      <c r="K343" s="95">
        <f t="shared" si="33"/>
        <v>2.4911247530448315E-2</v>
      </c>
      <c r="L343" s="174">
        <f t="shared" si="34"/>
        <v>0.68964251846019087</v>
      </c>
      <c r="M343" t="str">
        <f t="shared" si="35"/>
        <v/>
      </c>
      <c r="N343">
        <f t="shared" si="31"/>
        <v>0.40085109715450845</v>
      </c>
      <c r="O343">
        <v>336</v>
      </c>
      <c r="P343" t="e">
        <f t="shared" si="32"/>
        <v>#VALUE!</v>
      </c>
    </row>
    <row r="344" spans="1:16" x14ac:dyDescent="0.25">
      <c r="A344" s="174"/>
      <c r="B344" s="174">
        <v>190684</v>
      </c>
      <c r="C344" s="174">
        <v>534</v>
      </c>
      <c r="D344" s="174">
        <v>797</v>
      </c>
      <c r="E344" s="174">
        <v>657</v>
      </c>
      <c r="F344" s="174">
        <v>135.38999999999999</v>
      </c>
      <c r="G344" s="174">
        <v>1976</v>
      </c>
      <c r="H344" s="174">
        <v>50.727269999999997</v>
      </c>
      <c r="I344" s="174">
        <v>45.08793</v>
      </c>
      <c r="J344" s="3">
        <f t="shared" si="30"/>
        <v>6.7805804176837228</v>
      </c>
      <c r="K344" s="95">
        <f t="shared" si="33"/>
        <v>2.4835552460468077E-2</v>
      </c>
      <c r="L344" s="174">
        <f t="shared" si="34"/>
        <v>0.68976597857973787</v>
      </c>
      <c r="M344" t="str">
        <f t="shared" si="35"/>
        <v/>
      </c>
      <c r="N344">
        <f t="shared" si="31"/>
        <v>0.40077540208452822</v>
      </c>
      <c r="O344">
        <v>337</v>
      </c>
      <c r="P344" t="e">
        <f t="shared" si="32"/>
        <v>#VALUE!</v>
      </c>
    </row>
    <row r="345" spans="1:16" x14ac:dyDescent="0.25">
      <c r="A345" s="174"/>
      <c r="B345" s="174">
        <v>191249</v>
      </c>
      <c r="C345" s="174">
        <v>548</v>
      </c>
      <c r="D345" s="174">
        <v>782</v>
      </c>
      <c r="E345" s="174">
        <v>657</v>
      </c>
      <c r="F345" s="174">
        <v>135.38</v>
      </c>
      <c r="G345" s="174">
        <v>1976</v>
      </c>
      <c r="H345" s="174">
        <v>50.731819999999999</v>
      </c>
      <c r="I345" s="174">
        <v>45.08793</v>
      </c>
      <c r="J345" s="3">
        <f t="shared" si="30"/>
        <v>6.7805804176837228</v>
      </c>
      <c r="K345" s="95">
        <f t="shared" si="33"/>
        <v>2.4759857390488055E-2</v>
      </c>
      <c r="L345" s="174">
        <f t="shared" si="34"/>
        <v>0.68988972172436414</v>
      </c>
      <c r="M345" t="str">
        <f t="shared" si="35"/>
        <v/>
      </c>
      <c r="N345">
        <f t="shared" si="31"/>
        <v>0.40069970701454816</v>
      </c>
      <c r="O345">
        <v>338</v>
      </c>
      <c r="P345" t="e">
        <f t="shared" si="32"/>
        <v>#VALUE!</v>
      </c>
    </row>
    <row r="346" spans="1:16" x14ac:dyDescent="0.25">
      <c r="A346" s="174"/>
      <c r="B346" s="174">
        <v>191814</v>
      </c>
      <c r="C346" s="174">
        <v>545</v>
      </c>
      <c r="D346" s="174">
        <v>786</v>
      </c>
      <c r="E346" s="174">
        <v>657</v>
      </c>
      <c r="F346" s="174">
        <v>135.38</v>
      </c>
      <c r="G346" s="174">
        <v>1975</v>
      </c>
      <c r="H346" s="174">
        <v>50.727269999999997</v>
      </c>
      <c r="I346" s="174">
        <v>45.08793</v>
      </c>
      <c r="J346" s="3">
        <f t="shared" si="30"/>
        <v>6.2155320495435262</v>
      </c>
      <c r="K346" s="95">
        <f t="shared" si="33"/>
        <v>2.4759857390488055E-2</v>
      </c>
      <c r="L346" s="174">
        <f t="shared" si="34"/>
        <v>0.68976597857973787</v>
      </c>
      <c r="M346" t="str">
        <f t="shared" si="35"/>
        <v/>
      </c>
      <c r="N346">
        <f t="shared" si="31"/>
        <v>0.40069970701454816</v>
      </c>
      <c r="O346">
        <v>339</v>
      </c>
      <c r="P346" t="e">
        <f t="shared" si="32"/>
        <v>#VALUE!</v>
      </c>
    </row>
    <row r="347" spans="1:16" x14ac:dyDescent="0.25">
      <c r="A347" s="174"/>
      <c r="B347" s="174">
        <v>192378</v>
      </c>
      <c r="C347" s="174">
        <v>543</v>
      </c>
      <c r="D347" s="174">
        <v>787</v>
      </c>
      <c r="E347" s="174">
        <v>657</v>
      </c>
      <c r="F347" s="174">
        <v>135.37</v>
      </c>
      <c r="G347" s="174">
        <v>1976</v>
      </c>
      <c r="H347" s="174">
        <v>50.727269999999997</v>
      </c>
      <c r="I347" s="174">
        <v>45.08793</v>
      </c>
      <c r="J347" s="3">
        <f t="shared" si="30"/>
        <v>6.7805804176837228</v>
      </c>
      <c r="K347" s="95">
        <f t="shared" si="33"/>
        <v>2.4684162320508032E-2</v>
      </c>
      <c r="L347" s="174">
        <f t="shared" si="34"/>
        <v>0.68976597857973787</v>
      </c>
      <c r="M347" t="str">
        <f t="shared" si="35"/>
        <v/>
      </c>
      <c r="N347">
        <f t="shared" si="31"/>
        <v>0.40062401194456815</v>
      </c>
      <c r="O347">
        <v>340</v>
      </c>
      <c r="P347" t="e">
        <f t="shared" si="32"/>
        <v>#VALUE!</v>
      </c>
    </row>
    <row r="348" spans="1:16" x14ac:dyDescent="0.25">
      <c r="A348" s="174"/>
      <c r="B348" s="174">
        <v>192942</v>
      </c>
      <c r="C348" s="174">
        <v>521</v>
      </c>
      <c r="D348" s="174">
        <v>809</v>
      </c>
      <c r="E348" s="174">
        <v>657</v>
      </c>
      <c r="F348" s="174">
        <v>135.36000000000001</v>
      </c>
      <c r="G348" s="174">
        <v>1976</v>
      </c>
      <c r="H348" s="174">
        <v>50.731819999999999</v>
      </c>
      <c r="I348" s="174">
        <v>45.08793</v>
      </c>
      <c r="J348" s="3">
        <f t="shared" si="30"/>
        <v>6.7805804176837228</v>
      </c>
      <c r="K348" s="95">
        <f t="shared" si="33"/>
        <v>2.4608467250528007E-2</v>
      </c>
      <c r="L348" s="174">
        <f t="shared" si="34"/>
        <v>0.68988972172436414</v>
      </c>
      <c r="M348" t="str">
        <f t="shared" si="35"/>
        <v/>
      </c>
      <c r="N348">
        <f t="shared" si="31"/>
        <v>0.40054831687458814</v>
      </c>
      <c r="O348">
        <v>341</v>
      </c>
      <c r="P348" t="e">
        <f t="shared" si="32"/>
        <v>#VALUE!</v>
      </c>
    </row>
    <row r="349" spans="1:16" x14ac:dyDescent="0.25">
      <c r="A349" s="174"/>
      <c r="B349" s="174">
        <v>193506</v>
      </c>
      <c r="C349" s="174">
        <v>553</v>
      </c>
      <c r="D349" s="174">
        <v>776</v>
      </c>
      <c r="E349" s="174">
        <v>656</v>
      </c>
      <c r="F349" s="174">
        <v>135.35</v>
      </c>
      <c r="G349" s="174">
        <v>1976</v>
      </c>
      <c r="H349" s="174">
        <v>50.736359999999998</v>
      </c>
      <c r="I349" s="174">
        <v>45.078989999999997</v>
      </c>
      <c r="J349" s="3">
        <f t="shared" si="30"/>
        <v>6.7805804176837228</v>
      </c>
      <c r="K349" s="95">
        <f t="shared" si="33"/>
        <v>2.4532772180547769E-2</v>
      </c>
      <c r="L349" s="174">
        <f t="shared" si="34"/>
        <v>0.68987638868204004</v>
      </c>
      <c r="M349" t="str">
        <f t="shared" si="35"/>
        <v/>
      </c>
      <c r="N349">
        <f t="shared" si="31"/>
        <v>0.40047262180460791</v>
      </c>
      <c r="O349">
        <v>342</v>
      </c>
      <c r="P349" t="e">
        <f t="shared" si="32"/>
        <v>#VALUE!</v>
      </c>
    </row>
    <row r="350" spans="1:16" x14ac:dyDescent="0.25">
      <c r="A350" s="174"/>
      <c r="B350" s="174">
        <v>194071</v>
      </c>
      <c r="C350" s="174">
        <v>522</v>
      </c>
      <c r="D350" s="174">
        <v>808</v>
      </c>
      <c r="E350" s="174">
        <v>656</v>
      </c>
      <c r="F350" s="174">
        <v>135.35</v>
      </c>
      <c r="G350" s="174">
        <v>1976</v>
      </c>
      <c r="H350" s="174">
        <v>50.731819999999999</v>
      </c>
      <c r="I350" s="174">
        <v>45.078989999999997</v>
      </c>
      <c r="J350" s="3">
        <f t="shared" si="30"/>
        <v>6.7805804176837228</v>
      </c>
      <c r="K350" s="95">
        <f t="shared" si="33"/>
        <v>2.4532772180547769E-2</v>
      </c>
      <c r="L350" s="174">
        <f t="shared" si="34"/>
        <v>0.68975293092220902</v>
      </c>
      <c r="M350" t="str">
        <f t="shared" si="35"/>
        <v/>
      </c>
      <c r="N350">
        <f t="shared" si="31"/>
        <v>0.40047262180460791</v>
      </c>
      <c r="O350">
        <v>343</v>
      </c>
      <c r="P350" t="e">
        <f t="shared" si="32"/>
        <v>#VALUE!</v>
      </c>
    </row>
    <row r="351" spans="1:16" x14ac:dyDescent="0.25">
      <c r="A351" s="174"/>
      <c r="B351" s="174">
        <v>194638</v>
      </c>
      <c r="C351" s="174">
        <v>541</v>
      </c>
      <c r="D351" s="174">
        <v>789</v>
      </c>
      <c r="E351" s="174">
        <v>656</v>
      </c>
      <c r="F351" s="174">
        <v>135.34</v>
      </c>
      <c r="G351" s="174">
        <v>1977</v>
      </c>
      <c r="H351" s="174">
        <v>50.731819999999999</v>
      </c>
      <c r="I351" s="174">
        <v>45.078989999999997</v>
      </c>
      <c r="J351" s="3">
        <f t="shared" si="30"/>
        <v>7.3456287858241467</v>
      </c>
      <c r="K351" s="95">
        <f t="shared" si="33"/>
        <v>2.4457077110567747E-2</v>
      </c>
      <c r="L351" s="174">
        <f t="shared" si="34"/>
        <v>0.68975293092220902</v>
      </c>
      <c r="M351" t="str">
        <f t="shared" si="35"/>
        <v/>
      </c>
      <c r="N351">
        <f t="shared" si="31"/>
        <v>0.4003969267346279</v>
      </c>
      <c r="O351">
        <v>344</v>
      </c>
      <c r="P351" t="e">
        <f t="shared" si="32"/>
        <v>#VALUE!</v>
      </c>
    </row>
    <row r="352" spans="1:16" x14ac:dyDescent="0.25">
      <c r="A352" s="174"/>
      <c r="B352" s="174">
        <v>195206</v>
      </c>
      <c r="C352" s="174">
        <v>542</v>
      </c>
      <c r="D352" s="174">
        <v>788</v>
      </c>
      <c r="E352" s="174">
        <v>657</v>
      </c>
      <c r="F352" s="174">
        <v>135.33000000000001</v>
      </c>
      <c r="G352" s="174">
        <v>1975</v>
      </c>
      <c r="H352" s="174">
        <v>50.731819999999999</v>
      </c>
      <c r="I352" s="174">
        <v>45.08793</v>
      </c>
      <c r="J352" s="3">
        <f t="shared" si="30"/>
        <v>6.2155320495435262</v>
      </c>
      <c r="K352" s="95">
        <f t="shared" si="33"/>
        <v>2.4381382040587721E-2</v>
      </c>
      <c r="L352" s="174">
        <f t="shared" si="34"/>
        <v>0.68988972172436414</v>
      </c>
      <c r="M352" t="str">
        <f t="shared" si="35"/>
        <v/>
      </c>
      <c r="N352">
        <f t="shared" si="31"/>
        <v>0.40032123166464784</v>
      </c>
      <c r="O352">
        <v>345</v>
      </c>
      <c r="P352" t="e">
        <f t="shared" si="32"/>
        <v>#VALUE!</v>
      </c>
    </row>
    <row r="353" spans="1:16" x14ac:dyDescent="0.25">
      <c r="A353" s="174"/>
      <c r="B353" s="174">
        <v>195775</v>
      </c>
      <c r="C353" s="174">
        <v>526</v>
      </c>
      <c r="D353" s="174">
        <v>803</v>
      </c>
      <c r="E353" s="174">
        <v>657</v>
      </c>
      <c r="F353" s="174">
        <v>135.33000000000001</v>
      </c>
      <c r="G353" s="174">
        <v>1976</v>
      </c>
      <c r="H353" s="174">
        <v>50.736359999999998</v>
      </c>
      <c r="I353" s="174">
        <v>45.08793</v>
      </c>
      <c r="J353" s="3">
        <f t="shared" si="30"/>
        <v>6.7805804176837228</v>
      </c>
      <c r="K353" s="95">
        <f t="shared" si="33"/>
        <v>2.4381382040587721E-2</v>
      </c>
      <c r="L353" s="174">
        <f t="shared" si="34"/>
        <v>0.69001320396815924</v>
      </c>
      <c r="M353" t="str">
        <f t="shared" si="35"/>
        <v/>
      </c>
      <c r="N353">
        <f t="shared" si="31"/>
        <v>0.40032123166464784</v>
      </c>
      <c r="O353">
        <v>346</v>
      </c>
      <c r="P353" t="e">
        <f t="shared" si="32"/>
        <v>#VALUE!</v>
      </c>
    </row>
    <row r="354" spans="1:16" x14ac:dyDescent="0.25">
      <c r="A354" s="174"/>
      <c r="B354" s="174">
        <v>196344</v>
      </c>
      <c r="C354" s="174">
        <v>539</v>
      </c>
      <c r="D354" s="174">
        <v>791</v>
      </c>
      <c r="E354" s="174">
        <v>657</v>
      </c>
      <c r="F354" s="174">
        <v>135.32</v>
      </c>
      <c r="G354" s="174">
        <v>1977</v>
      </c>
      <c r="H354" s="174">
        <v>50.731819999999999</v>
      </c>
      <c r="I354" s="174">
        <v>45.08793</v>
      </c>
      <c r="J354" s="3">
        <f t="shared" si="30"/>
        <v>7.3456287858241467</v>
      </c>
      <c r="K354" s="95">
        <f t="shared" si="33"/>
        <v>2.4305686970607483E-2</v>
      </c>
      <c r="L354" s="174">
        <f t="shared" si="34"/>
        <v>0.68988972172436414</v>
      </c>
      <c r="M354" t="str">
        <f t="shared" si="35"/>
        <v/>
      </c>
      <c r="N354">
        <f t="shared" si="31"/>
        <v>0.40024553659466761</v>
      </c>
      <c r="O354">
        <v>347</v>
      </c>
      <c r="P354" t="e">
        <f t="shared" si="32"/>
        <v>#VALUE!</v>
      </c>
    </row>
    <row r="355" spans="1:16" x14ac:dyDescent="0.25">
      <c r="A355" s="174"/>
      <c r="B355" s="174">
        <v>196913</v>
      </c>
      <c r="C355" s="174">
        <v>552</v>
      </c>
      <c r="D355" s="174">
        <v>776</v>
      </c>
      <c r="E355" s="174">
        <v>657</v>
      </c>
      <c r="F355" s="174">
        <v>135.32</v>
      </c>
      <c r="G355" s="174">
        <v>1977</v>
      </c>
      <c r="H355" s="174">
        <v>50.74091</v>
      </c>
      <c r="I355" s="174">
        <v>45.08793</v>
      </c>
      <c r="J355" s="3">
        <f t="shared" si="30"/>
        <v>7.3456287858241467</v>
      </c>
      <c r="K355" s="95">
        <f t="shared" si="33"/>
        <v>2.4305686970607483E-2</v>
      </c>
      <c r="L355" s="174">
        <f t="shared" si="34"/>
        <v>0.6901369692857654</v>
      </c>
      <c r="M355" t="str">
        <f t="shared" si="35"/>
        <v/>
      </c>
      <c r="N355">
        <f t="shared" si="31"/>
        <v>0.40024553659466761</v>
      </c>
      <c r="O355">
        <v>348</v>
      </c>
      <c r="P355" t="e">
        <f t="shared" si="32"/>
        <v>#VALUE!</v>
      </c>
    </row>
    <row r="356" spans="1:16" x14ac:dyDescent="0.25">
      <c r="A356" s="174"/>
      <c r="B356" s="174">
        <v>197481</v>
      </c>
      <c r="C356" s="174">
        <v>536</v>
      </c>
      <c r="D356" s="174">
        <v>794</v>
      </c>
      <c r="E356" s="174">
        <v>657</v>
      </c>
      <c r="F356" s="174">
        <v>135.31</v>
      </c>
      <c r="G356" s="174">
        <v>1977</v>
      </c>
      <c r="H356" s="174">
        <v>50.731819999999999</v>
      </c>
      <c r="I356" s="174">
        <v>45.08793</v>
      </c>
      <c r="J356" s="3">
        <f t="shared" si="30"/>
        <v>7.3456287858241467</v>
      </c>
      <c r="K356" s="95">
        <f t="shared" si="33"/>
        <v>2.4229991900627461E-2</v>
      </c>
      <c r="L356" s="174">
        <f t="shared" si="34"/>
        <v>0.68988972172436414</v>
      </c>
      <c r="M356" t="str">
        <f t="shared" si="35"/>
        <v/>
      </c>
      <c r="N356">
        <f t="shared" si="31"/>
        <v>0.4001698415246876</v>
      </c>
      <c r="O356">
        <v>349</v>
      </c>
      <c r="P356" t="e">
        <f t="shared" si="32"/>
        <v>#VALUE!</v>
      </c>
    </row>
    <row r="357" spans="1:16" x14ac:dyDescent="0.25">
      <c r="A357" s="174"/>
      <c r="B357" s="174">
        <v>198047</v>
      </c>
      <c r="C357" s="174">
        <v>553</v>
      </c>
      <c r="D357" s="174">
        <v>777</v>
      </c>
      <c r="E357" s="174">
        <v>657</v>
      </c>
      <c r="F357" s="174">
        <v>135.30000000000001</v>
      </c>
      <c r="G357" s="174">
        <v>1976</v>
      </c>
      <c r="H357" s="174">
        <v>50.731819999999999</v>
      </c>
      <c r="I357" s="174">
        <v>45.08793</v>
      </c>
      <c r="J357" s="3">
        <f t="shared" si="30"/>
        <v>6.7805804176837228</v>
      </c>
      <c r="K357" s="95">
        <f t="shared" si="33"/>
        <v>2.4154296830647438E-2</v>
      </c>
      <c r="L357" s="174">
        <f t="shared" si="34"/>
        <v>0.68988972172436414</v>
      </c>
      <c r="M357" t="str">
        <f t="shared" si="35"/>
        <v/>
      </c>
      <c r="N357">
        <f t="shared" si="31"/>
        <v>0.40009414645470759</v>
      </c>
      <c r="O357">
        <v>350</v>
      </c>
      <c r="P357" t="e">
        <f t="shared" si="32"/>
        <v>#VALUE!</v>
      </c>
    </row>
    <row r="358" spans="1:16" x14ac:dyDescent="0.25">
      <c r="A358" s="174"/>
      <c r="B358" s="174">
        <v>198612</v>
      </c>
      <c r="C358" s="174">
        <v>555</v>
      </c>
      <c r="D358" s="174">
        <v>775</v>
      </c>
      <c r="E358" s="174">
        <v>656</v>
      </c>
      <c r="F358" s="174">
        <v>135.30000000000001</v>
      </c>
      <c r="G358" s="174">
        <v>1977</v>
      </c>
      <c r="H358" s="174">
        <v>50.731819999999999</v>
      </c>
      <c r="I358" s="174">
        <v>45.078989999999997</v>
      </c>
      <c r="J358" s="3">
        <f t="shared" si="30"/>
        <v>7.3456287858241467</v>
      </c>
      <c r="K358" s="95">
        <f t="shared" si="33"/>
        <v>2.4154296830647438E-2</v>
      </c>
      <c r="L358" s="174">
        <f t="shared" si="34"/>
        <v>0.68975293092220902</v>
      </c>
      <c r="M358" t="str">
        <f t="shared" si="35"/>
        <v/>
      </c>
      <c r="N358">
        <f t="shared" si="31"/>
        <v>0.40009414645470759</v>
      </c>
      <c r="O358">
        <v>351</v>
      </c>
      <c r="P358" t="e">
        <f t="shared" si="32"/>
        <v>#VALUE!</v>
      </c>
    </row>
    <row r="359" spans="1:16" x14ac:dyDescent="0.25">
      <c r="A359" s="174"/>
      <c r="B359" s="174">
        <v>199177</v>
      </c>
      <c r="C359" s="174">
        <v>541</v>
      </c>
      <c r="D359" s="174">
        <v>789</v>
      </c>
      <c r="E359" s="174">
        <v>657</v>
      </c>
      <c r="F359" s="174">
        <v>135.29</v>
      </c>
      <c r="G359" s="174">
        <v>1977</v>
      </c>
      <c r="H359" s="174">
        <v>50.731819999999999</v>
      </c>
      <c r="I359" s="174">
        <v>45.08793</v>
      </c>
      <c r="J359" s="3">
        <f t="shared" si="30"/>
        <v>7.3456287858241467</v>
      </c>
      <c r="K359" s="95">
        <f t="shared" si="33"/>
        <v>2.4078601760667197E-2</v>
      </c>
      <c r="L359" s="174">
        <f t="shared" si="34"/>
        <v>0.68988972172436414</v>
      </c>
      <c r="M359" t="str">
        <f t="shared" si="35"/>
        <v/>
      </c>
      <c r="N359">
        <f t="shared" si="31"/>
        <v>0.4000184513847273</v>
      </c>
      <c r="O359">
        <v>352</v>
      </c>
      <c r="P359" t="e">
        <f t="shared" si="32"/>
        <v>#VALUE!</v>
      </c>
    </row>
    <row r="360" spans="1:16" x14ac:dyDescent="0.25">
      <c r="A360" s="174"/>
      <c r="B360" s="174">
        <v>199742</v>
      </c>
      <c r="C360" s="174">
        <v>532</v>
      </c>
      <c r="D360" s="174">
        <v>798</v>
      </c>
      <c r="E360" s="174">
        <v>656</v>
      </c>
      <c r="F360" s="174">
        <v>135.29</v>
      </c>
      <c r="G360" s="174">
        <v>1977</v>
      </c>
      <c r="H360" s="174">
        <v>50.731819999999999</v>
      </c>
      <c r="I360" s="174">
        <v>45.078989999999997</v>
      </c>
      <c r="J360" s="3">
        <f t="shared" si="30"/>
        <v>7.3456287858241467</v>
      </c>
      <c r="K360" s="95">
        <f t="shared" si="33"/>
        <v>2.4078601760667197E-2</v>
      </c>
      <c r="L360" s="174">
        <f t="shared" si="34"/>
        <v>0.68975293092220902</v>
      </c>
      <c r="M360" t="str">
        <f t="shared" si="35"/>
        <v/>
      </c>
      <c r="N360">
        <f t="shared" si="31"/>
        <v>0.4000184513847273</v>
      </c>
      <c r="O360">
        <v>353</v>
      </c>
      <c r="P360" t="e">
        <f t="shared" si="32"/>
        <v>#VALUE!</v>
      </c>
    </row>
    <row r="361" spans="1:16" x14ac:dyDescent="0.25">
      <c r="A361" s="174"/>
      <c r="B361" s="174">
        <v>200306</v>
      </c>
      <c r="C361" s="174">
        <v>519</v>
      </c>
      <c r="D361" s="174">
        <v>810</v>
      </c>
      <c r="E361" s="174">
        <v>657</v>
      </c>
      <c r="F361" s="174">
        <v>135.28</v>
      </c>
      <c r="G361" s="174">
        <v>1977</v>
      </c>
      <c r="H361" s="174">
        <v>50.736359999999998</v>
      </c>
      <c r="I361" s="174">
        <v>45.08793</v>
      </c>
      <c r="J361" s="3">
        <f t="shared" si="30"/>
        <v>7.3456287858241467</v>
      </c>
      <c r="K361" s="95">
        <f t="shared" si="33"/>
        <v>2.4002906690687175E-2</v>
      </c>
      <c r="L361" s="174">
        <f t="shared" si="34"/>
        <v>0.69001320396815924</v>
      </c>
      <c r="M361" t="str">
        <f t="shared" si="35"/>
        <v/>
      </c>
      <c r="N361">
        <f t="shared" si="31"/>
        <v>0.39994275631474729</v>
      </c>
      <c r="O361">
        <v>354</v>
      </c>
      <c r="P361" t="e">
        <f t="shared" si="32"/>
        <v>#VALUE!</v>
      </c>
    </row>
    <row r="362" spans="1:16" x14ac:dyDescent="0.25">
      <c r="A362" s="174"/>
      <c r="B362" s="174">
        <v>200871</v>
      </c>
      <c r="C362" s="174">
        <v>550</v>
      </c>
      <c r="D362" s="174">
        <v>781</v>
      </c>
      <c r="E362" s="174">
        <v>656</v>
      </c>
      <c r="F362" s="174">
        <v>135.28</v>
      </c>
      <c r="G362" s="174">
        <v>1978</v>
      </c>
      <c r="H362" s="174">
        <v>50.727269999999997</v>
      </c>
      <c r="I362" s="174">
        <v>45.078989999999997</v>
      </c>
      <c r="J362" s="3">
        <f t="shared" si="30"/>
        <v>7.9106771539643432</v>
      </c>
      <c r="K362" s="95">
        <f t="shared" si="33"/>
        <v>2.4002906690687175E-2</v>
      </c>
      <c r="L362" s="174">
        <f t="shared" si="34"/>
        <v>0.68962921231327801</v>
      </c>
      <c r="M362" t="str">
        <f t="shared" si="35"/>
        <v/>
      </c>
      <c r="N362">
        <f t="shared" si="31"/>
        <v>0.39994275631474729</v>
      </c>
      <c r="O362">
        <v>355</v>
      </c>
      <c r="P362" t="e">
        <f t="shared" si="32"/>
        <v>#VALUE!</v>
      </c>
    </row>
    <row r="363" spans="1:16" x14ac:dyDescent="0.25">
      <c r="A363" s="174"/>
      <c r="B363" s="174">
        <v>201435</v>
      </c>
      <c r="C363" s="174">
        <v>551</v>
      </c>
      <c r="D363" s="174">
        <v>778</v>
      </c>
      <c r="E363" s="174">
        <v>657</v>
      </c>
      <c r="F363" s="174">
        <v>135.27000000000001</v>
      </c>
      <c r="G363" s="174">
        <v>1978</v>
      </c>
      <c r="H363" s="174">
        <v>50.736359999999998</v>
      </c>
      <c r="I363" s="174">
        <v>45.08793</v>
      </c>
      <c r="J363" s="3">
        <f t="shared" si="30"/>
        <v>7.9106771539643432</v>
      </c>
      <c r="K363" s="95">
        <f t="shared" si="33"/>
        <v>2.3927211620707153E-2</v>
      </c>
      <c r="L363" s="174">
        <f t="shared" si="34"/>
        <v>0.69001320396815924</v>
      </c>
      <c r="M363" t="str">
        <f t="shared" si="35"/>
        <v/>
      </c>
      <c r="N363">
        <f t="shared" si="31"/>
        <v>0.39986706124476729</v>
      </c>
      <c r="O363">
        <v>356</v>
      </c>
      <c r="P363" t="e">
        <f t="shared" si="32"/>
        <v>#VALUE!</v>
      </c>
    </row>
    <row r="364" spans="1:16" x14ac:dyDescent="0.25">
      <c r="A364" s="174"/>
      <c r="B364" s="174">
        <v>201999</v>
      </c>
      <c r="C364" s="174">
        <v>529</v>
      </c>
      <c r="D364" s="174">
        <v>800</v>
      </c>
      <c r="E364" s="174">
        <v>657</v>
      </c>
      <c r="F364" s="174">
        <v>135.26</v>
      </c>
      <c r="G364" s="174">
        <v>1978</v>
      </c>
      <c r="H364" s="174">
        <v>50.736359999999998</v>
      </c>
      <c r="I364" s="174">
        <v>45.08793</v>
      </c>
      <c r="J364" s="3">
        <f t="shared" si="30"/>
        <v>7.9106771539643432</v>
      </c>
      <c r="K364" s="95">
        <f t="shared" si="33"/>
        <v>2.3851516550726915E-2</v>
      </c>
      <c r="L364" s="174">
        <f t="shared" si="34"/>
        <v>0.69001320396815924</v>
      </c>
      <c r="M364" t="str">
        <f t="shared" si="35"/>
        <v/>
      </c>
      <c r="N364">
        <f t="shared" si="31"/>
        <v>0.39979136617478706</v>
      </c>
      <c r="O364">
        <v>357</v>
      </c>
      <c r="P364" t="e">
        <f t="shared" si="32"/>
        <v>#VALUE!</v>
      </c>
    </row>
    <row r="365" spans="1:16" x14ac:dyDescent="0.25">
      <c r="A365" s="174"/>
      <c r="B365" s="174">
        <v>202563</v>
      </c>
      <c r="C365" s="174">
        <v>536</v>
      </c>
      <c r="D365" s="174">
        <v>794</v>
      </c>
      <c r="E365" s="174">
        <v>657</v>
      </c>
      <c r="F365" s="174">
        <v>135.26</v>
      </c>
      <c r="G365" s="174">
        <v>1977</v>
      </c>
      <c r="H365" s="174">
        <v>50.731819999999999</v>
      </c>
      <c r="I365" s="174">
        <v>45.08793</v>
      </c>
      <c r="J365" s="3">
        <f t="shared" si="30"/>
        <v>7.3456287858241467</v>
      </c>
      <c r="K365" s="95">
        <f t="shared" si="33"/>
        <v>2.3851516550726915E-2</v>
      </c>
      <c r="L365" s="174">
        <f t="shared" si="34"/>
        <v>0.68988972172436414</v>
      </c>
      <c r="M365" t="str">
        <f t="shared" si="35"/>
        <v/>
      </c>
      <c r="N365">
        <f t="shared" si="31"/>
        <v>0.39979136617478706</v>
      </c>
      <c r="O365">
        <v>358</v>
      </c>
      <c r="P365" t="e">
        <f t="shared" si="32"/>
        <v>#VALUE!</v>
      </c>
    </row>
    <row r="366" spans="1:16" x14ac:dyDescent="0.25">
      <c r="A366" s="174"/>
      <c r="B366" s="174">
        <v>203130</v>
      </c>
      <c r="C366" s="174">
        <v>536</v>
      </c>
      <c r="D366" s="174">
        <v>794</v>
      </c>
      <c r="E366" s="174">
        <v>657</v>
      </c>
      <c r="F366" s="174">
        <v>135.25</v>
      </c>
      <c r="G366" s="174">
        <v>1979</v>
      </c>
      <c r="H366" s="174">
        <v>50.731819999999999</v>
      </c>
      <c r="I366" s="174">
        <v>45.08793</v>
      </c>
      <c r="J366" s="3">
        <f t="shared" si="30"/>
        <v>8.4757255221047672</v>
      </c>
      <c r="K366" s="95">
        <f t="shared" si="33"/>
        <v>2.3775821480746889E-2</v>
      </c>
      <c r="L366" s="174">
        <f t="shared" si="34"/>
        <v>0.68988972172436414</v>
      </c>
      <c r="M366" t="str">
        <f t="shared" si="35"/>
        <v/>
      </c>
      <c r="N366">
        <f t="shared" si="31"/>
        <v>0.39971567110480699</v>
      </c>
      <c r="O366">
        <v>359</v>
      </c>
      <c r="P366" t="e">
        <f t="shared" si="32"/>
        <v>#VALUE!</v>
      </c>
    </row>
    <row r="367" spans="1:16" x14ac:dyDescent="0.25">
      <c r="A367" s="174"/>
      <c r="B367" s="174">
        <v>203698</v>
      </c>
      <c r="C367" s="174">
        <v>555</v>
      </c>
      <c r="D367" s="174">
        <v>774</v>
      </c>
      <c r="E367" s="174">
        <v>657</v>
      </c>
      <c r="F367" s="174">
        <v>135.25</v>
      </c>
      <c r="G367" s="174">
        <v>1978</v>
      </c>
      <c r="H367" s="174">
        <v>50.736359999999998</v>
      </c>
      <c r="I367" s="174">
        <v>45.08793</v>
      </c>
      <c r="J367" s="3">
        <f t="shared" si="30"/>
        <v>7.9106771539643432</v>
      </c>
      <c r="K367" s="95">
        <f t="shared" si="33"/>
        <v>2.3775821480746889E-2</v>
      </c>
      <c r="L367" s="174">
        <f t="shared" si="34"/>
        <v>0.69001320396815924</v>
      </c>
      <c r="M367" t="str">
        <f t="shared" si="35"/>
        <v/>
      </c>
      <c r="N367">
        <f t="shared" si="31"/>
        <v>0.39971567110480699</v>
      </c>
      <c r="O367">
        <v>360</v>
      </c>
      <c r="P367" t="e">
        <f t="shared" si="32"/>
        <v>#VALUE!</v>
      </c>
    </row>
    <row r="368" spans="1:16" x14ac:dyDescent="0.25">
      <c r="A368" s="174"/>
      <c r="B368" s="174">
        <v>204266</v>
      </c>
      <c r="C368" s="174">
        <v>547</v>
      </c>
      <c r="D368" s="174">
        <v>783</v>
      </c>
      <c r="E368" s="174">
        <v>657</v>
      </c>
      <c r="F368" s="174">
        <v>135.24</v>
      </c>
      <c r="G368" s="174">
        <v>1978</v>
      </c>
      <c r="H368" s="174">
        <v>50.731819999999999</v>
      </c>
      <c r="I368" s="174">
        <v>45.08793</v>
      </c>
      <c r="J368" s="3">
        <f t="shared" si="30"/>
        <v>7.9106771539643432</v>
      </c>
      <c r="K368" s="95">
        <f t="shared" si="33"/>
        <v>2.3700126410766867E-2</v>
      </c>
      <c r="L368" s="174">
        <f t="shared" si="34"/>
        <v>0.68988972172436414</v>
      </c>
      <c r="M368" t="str">
        <f t="shared" si="35"/>
        <v/>
      </c>
      <c r="N368">
        <f t="shared" si="31"/>
        <v>0.39963997603482698</v>
      </c>
      <c r="O368">
        <v>361</v>
      </c>
      <c r="P368" t="e">
        <f t="shared" si="32"/>
        <v>#VALUE!</v>
      </c>
    </row>
    <row r="369" spans="1:16" x14ac:dyDescent="0.25">
      <c r="A369" s="174"/>
      <c r="B369" s="174">
        <v>204836</v>
      </c>
      <c r="C369" s="174">
        <v>553</v>
      </c>
      <c r="D369" s="174">
        <v>776</v>
      </c>
      <c r="E369" s="174">
        <v>657</v>
      </c>
      <c r="F369" s="174">
        <v>135.24</v>
      </c>
      <c r="G369" s="174">
        <v>1979</v>
      </c>
      <c r="H369" s="174">
        <v>50.736359999999998</v>
      </c>
      <c r="I369" s="174">
        <v>45.08793</v>
      </c>
      <c r="J369" s="3">
        <f t="shared" si="30"/>
        <v>8.4757255221047672</v>
      </c>
      <c r="K369" s="95">
        <f t="shared" si="33"/>
        <v>2.3700126410766867E-2</v>
      </c>
      <c r="L369" s="174">
        <f t="shared" si="34"/>
        <v>0.69001320396815924</v>
      </c>
      <c r="M369" t="str">
        <f t="shared" si="35"/>
        <v/>
      </c>
      <c r="N369">
        <f t="shared" si="31"/>
        <v>0.39963997603482698</v>
      </c>
      <c r="O369">
        <v>362</v>
      </c>
      <c r="P369" t="e">
        <f t="shared" si="32"/>
        <v>#VALUE!</v>
      </c>
    </row>
    <row r="370" spans="1:16" x14ac:dyDescent="0.25">
      <c r="A370" s="174"/>
      <c r="B370" s="174">
        <v>205404</v>
      </c>
      <c r="C370" s="174">
        <v>535</v>
      </c>
      <c r="D370" s="174">
        <v>795</v>
      </c>
      <c r="E370" s="174">
        <v>657</v>
      </c>
      <c r="F370" s="174">
        <v>135.22999999999999</v>
      </c>
      <c r="G370" s="174">
        <v>1979</v>
      </c>
      <c r="H370" s="174">
        <v>50.731819999999999</v>
      </c>
      <c r="I370" s="174">
        <v>45.08793</v>
      </c>
      <c r="J370" s="3">
        <f t="shared" si="30"/>
        <v>8.4757255221047672</v>
      </c>
      <c r="K370" s="95">
        <f t="shared" si="33"/>
        <v>2.3624431340786629E-2</v>
      </c>
      <c r="L370" s="174">
        <f t="shared" si="34"/>
        <v>0.68988972172436414</v>
      </c>
      <c r="M370" t="str">
        <f t="shared" si="35"/>
        <v/>
      </c>
      <c r="N370">
        <f t="shared" si="31"/>
        <v>0.39956428096484675</v>
      </c>
      <c r="O370">
        <v>363</v>
      </c>
      <c r="P370" t="e">
        <f t="shared" si="32"/>
        <v>#VALUE!</v>
      </c>
    </row>
    <row r="371" spans="1:16" x14ac:dyDescent="0.25">
      <c r="A371" s="174"/>
      <c r="B371" s="174">
        <v>205972</v>
      </c>
      <c r="C371" s="174">
        <v>548</v>
      </c>
      <c r="D371" s="174">
        <v>780</v>
      </c>
      <c r="E371" s="174">
        <v>656</v>
      </c>
      <c r="F371" s="174">
        <v>135.22999999999999</v>
      </c>
      <c r="G371" s="174">
        <v>0</v>
      </c>
      <c r="H371" s="174">
        <v>50.74091</v>
      </c>
      <c r="I371" s="174">
        <v>45.078989999999997</v>
      </c>
      <c r="J371" s="3">
        <f t="shared" si="30"/>
        <v>-1109.7549950275743</v>
      </c>
      <c r="K371" s="95">
        <f t="shared" si="33"/>
        <v>2.3624431340786629E-2</v>
      </c>
      <c r="L371" s="174">
        <f t="shared" si="34"/>
        <v>0.69000012945955447</v>
      </c>
      <c r="M371">
        <f t="shared" si="35"/>
        <v>1109.7549950275743</v>
      </c>
      <c r="N371">
        <f t="shared" si="31"/>
        <v>0.39956428096484675</v>
      </c>
      <c r="O371">
        <v>364</v>
      </c>
      <c r="P371" t="e">
        <f t="shared" si="32"/>
        <v>#VALUE!</v>
      </c>
    </row>
    <row r="372" spans="1:16" x14ac:dyDescent="0.25">
      <c r="A372" s="174"/>
      <c r="B372" s="174">
        <v>206539</v>
      </c>
      <c r="C372" s="174">
        <v>553</v>
      </c>
      <c r="D372" s="174">
        <v>775</v>
      </c>
      <c r="E372" s="174">
        <v>657</v>
      </c>
      <c r="F372" s="174">
        <v>135.22</v>
      </c>
      <c r="G372" s="174">
        <v>1979</v>
      </c>
      <c r="H372" s="174">
        <v>50.74091</v>
      </c>
      <c r="I372" s="174">
        <v>45.08793</v>
      </c>
      <c r="J372" s="3">
        <f t="shared" si="30"/>
        <v>8.4757255221047672</v>
      </c>
      <c r="K372" s="95">
        <f t="shared" si="33"/>
        <v>2.3548736270806604E-2</v>
      </c>
      <c r="L372" s="174">
        <f t="shared" si="34"/>
        <v>0.6901369692857654</v>
      </c>
      <c r="M372" t="str">
        <f>IF(OR(J372="",-(J372-MAX(J$8:J$58))&lt;10),"",-(J372))</f>
        <v/>
      </c>
      <c r="N372">
        <f t="shared" si="31"/>
        <v>0.39948858589486674</v>
      </c>
      <c r="O372">
        <v>365</v>
      </c>
      <c r="P372" t="e">
        <f t="shared" si="32"/>
        <v>#VALUE!</v>
      </c>
    </row>
    <row r="373" spans="1:16" x14ac:dyDescent="0.25">
      <c r="A373" s="174"/>
      <c r="B373" s="174">
        <v>207105</v>
      </c>
      <c r="C373" s="174">
        <v>543</v>
      </c>
      <c r="D373" s="174">
        <v>787</v>
      </c>
      <c r="E373" s="174">
        <v>657</v>
      </c>
      <c r="F373" s="174">
        <v>135.22</v>
      </c>
      <c r="G373" s="174">
        <v>1978</v>
      </c>
      <c r="H373" s="174">
        <v>50.731819999999999</v>
      </c>
      <c r="I373" s="174">
        <v>45.078989999999997</v>
      </c>
      <c r="J373" s="3">
        <f t="shared" si="30"/>
        <v>7.9106771539643432</v>
      </c>
      <c r="K373" s="95">
        <f t="shared" si="33"/>
        <v>2.3548736270806604E-2</v>
      </c>
      <c r="L373" s="174">
        <f t="shared" si="34"/>
        <v>0.68975293092220902</v>
      </c>
      <c r="M373" t="str">
        <f t="shared" si="35"/>
        <v/>
      </c>
      <c r="N373">
        <f t="shared" si="31"/>
        <v>0.39948858589486674</v>
      </c>
      <c r="O373">
        <v>366</v>
      </c>
      <c r="P373" t="e">
        <f t="shared" si="32"/>
        <v>#VALUE!</v>
      </c>
    </row>
    <row r="374" spans="1:16" x14ac:dyDescent="0.25">
      <c r="A374" s="174"/>
      <c r="B374" s="174">
        <v>207670</v>
      </c>
      <c r="C374" s="174">
        <v>536</v>
      </c>
      <c r="D374" s="174">
        <v>794</v>
      </c>
      <c r="E374" s="174">
        <v>656</v>
      </c>
      <c r="F374" s="174">
        <v>135.21</v>
      </c>
      <c r="G374" s="174">
        <v>1979</v>
      </c>
      <c r="H374" s="174">
        <v>50.731819999999999</v>
      </c>
      <c r="I374" s="174">
        <v>45.078989999999997</v>
      </c>
      <c r="J374" s="3">
        <f t="shared" si="30"/>
        <v>8.4757255221047672</v>
      </c>
      <c r="K374" s="95">
        <f t="shared" si="33"/>
        <v>2.3473041200826581E-2</v>
      </c>
      <c r="L374" s="174">
        <f t="shared" si="34"/>
        <v>0.68975293092220902</v>
      </c>
      <c r="M374" t="str">
        <f t="shared" si="35"/>
        <v/>
      </c>
      <c r="N374">
        <f t="shared" si="31"/>
        <v>0.39941289082488673</v>
      </c>
      <c r="O374">
        <v>367</v>
      </c>
      <c r="P374" t="e">
        <f t="shared" si="32"/>
        <v>#VALUE!</v>
      </c>
    </row>
    <row r="375" spans="1:16" x14ac:dyDescent="0.25">
      <c r="A375" s="174"/>
      <c r="B375" s="174">
        <v>208234</v>
      </c>
      <c r="C375" s="174">
        <v>545</v>
      </c>
      <c r="D375" s="174">
        <v>784</v>
      </c>
      <c r="E375" s="174">
        <v>657</v>
      </c>
      <c r="F375" s="174">
        <v>135.21</v>
      </c>
      <c r="G375" s="174">
        <v>1979</v>
      </c>
      <c r="H375" s="174">
        <v>50.736359999999998</v>
      </c>
      <c r="I375" s="174">
        <v>45.08793</v>
      </c>
      <c r="J375" s="3">
        <f t="shared" si="30"/>
        <v>8.4757255221047672</v>
      </c>
      <c r="K375" s="95">
        <f t="shared" si="33"/>
        <v>2.3473041200826581E-2</v>
      </c>
      <c r="L375" s="174">
        <f t="shared" si="34"/>
        <v>0.69001320396815924</v>
      </c>
      <c r="M375" t="str">
        <f t="shared" si="35"/>
        <v/>
      </c>
      <c r="N375">
        <f t="shared" si="31"/>
        <v>0.39941289082488673</v>
      </c>
      <c r="O375">
        <v>368</v>
      </c>
      <c r="P375" t="e">
        <f t="shared" si="32"/>
        <v>#VALUE!</v>
      </c>
    </row>
    <row r="376" spans="1:16" x14ac:dyDescent="0.25">
      <c r="A376" s="174"/>
      <c r="B376" s="174">
        <v>208798</v>
      </c>
      <c r="C376" s="174">
        <v>532</v>
      </c>
      <c r="D376" s="174">
        <v>798</v>
      </c>
      <c r="E376" s="174">
        <v>656</v>
      </c>
      <c r="F376" s="174">
        <v>135.21</v>
      </c>
      <c r="G376" s="174">
        <v>1980</v>
      </c>
      <c r="H376" s="174">
        <v>50.731819999999999</v>
      </c>
      <c r="I376" s="174">
        <v>45.078989999999997</v>
      </c>
      <c r="J376" s="3">
        <f t="shared" si="30"/>
        <v>9.0407738902449637</v>
      </c>
      <c r="K376" s="95">
        <f t="shared" si="33"/>
        <v>2.3473041200826581E-2</v>
      </c>
      <c r="L376" s="174">
        <f t="shared" si="34"/>
        <v>0.68975293092220902</v>
      </c>
      <c r="M376" t="str">
        <f t="shared" si="35"/>
        <v/>
      </c>
      <c r="N376">
        <f t="shared" si="31"/>
        <v>0.39941289082488673</v>
      </c>
      <c r="O376">
        <v>369</v>
      </c>
      <c r="P376" t="e">
        <f t="shared" si="32"/>
        <v>#VALUE!</v>
      </c>
    </row>
    <row r="377" spans="1:16" x14ac:dyDescent="0.25">
      <c r="A377" s="174"/>
      <c r="B377" s="174">
        <v>209362</v>
      </c>
      <c r="C377" s="174">
        <v>548</v>
      </c>
      <c r="D377" s="174">
        <v>781</v>
      </c>
      <c r="E377" s="174">
        <v>657</v>
      </c>
      <c r="F377" s="174">
        <v>135.19999999999999</v>
      </c>
      <c r="G377" s="174">
        <v>1980</v>
      </c>
      <c r="H377" s="174">
        <v>50.736359999999998</v>
      </c>
      <c r="I377" s="174">
        <v>45.08793</v>
      </c>
      <c r="J377" s="3">
        <f t="shared" si="30"/>
        <v>9.0407738902449637</v>
      </c>
      <c r="K377" s="95">
        <f t="shared" si="33"/>
        <v>2.3397346130846344E-2</v>
      </c>
      <c r="L377" s="174">
        <f t="shared" si="34"/>
        <v>0.69001320396815924</v>
      </c>
      <c r="M377" t="str">
        <f t="shared" si="35"/>
        <v/>
      </c>
      <c r="N377">
        <f t="shared" si="31"/>
        <v>0.39933719575490645</v>
      </c>
      <c r="O377">
        <v>370</v>
      </c>
      <c r="P377" t="e">
        <f t="shared" si="32"/>
        <v>#VALUE!</v>
      </c>
    </row>
    <row r="378" spans="1:16" x14ac:dyDescent="0.25">
      <c r="A378" s="174"/>
      <c r="B378" s="174">
        <v>209927</v>
      </c>
      <c r="C378" s="174">
        <v>528</v>
      </c>
      <c r="D378" s="174">
        <v>801</v>
      </c>
      <c r="E378" s="174">
        <v>657</v>
      </c>
      <c r="F378" s="174">
        <v>135.19999999999999</v>
      </c>
      <c r="G378" s="174">
        <v>1980</v>
      </c>
      <c r="H378" s="174">
        <v>50.736359999999998</v>
      </c>
      <c r="I378" s="174">
        <v>45.08793</v>
      </c>
      <c r="J378" s="3">
        <f t="shared" si="30"/>
        <v>9.0407738902449637</v>
      </c>
      <c r="K378" s="95">
        <f t="shared" si="33"/>
        <v>2.3397346130846344E-2</v>
      </c>
      <c r="L378" s="174">
        <f t="shared" si="34"/>
        <v>0.69001320396815924</v>
      </c>
      <c r="M378" t="str">
        <f t="shared" si="35"/>
        <v/>
      </c>
      <c r="N378">
        <f t="shared" si="31"/>
        <v>0.39933719575490645</v>
      </c>
      <c r="O378">
        <v>371</v>
      </c>
      <c r="P378" t="e">
        <f t="shared" si="32"/>
        <v>#VALUE!</v>
      </c>
    </row>
    <row r="379" spans="1:16" x14ac:dyDescent="0.25">
      <c r="A379" s="174"/>
      <c r="B379" s="174">
        <v>210493</v>
      </c>
      <c r="C379" s="174">
        <v>537</v>
      </c>
      <c r="D379" s="174">
        <v>793</v>
      </c>
      <c r="E379" s="174">
        <v>656</v>
      </c>
      <c r="F379" s="174">
        <v>135.19</v>
      </c>
      <c r="G379" s="174">
        <v>1980</v>
      </c>
      <c r="H379" s="174">
        <v>50.731819999999999</v>
      </c>
      <c r="I379" s="174">
        <v>45.078989999999997</v>
      </c>
      <c r="J379" s="3">
        <f t="shared" si="30"/>
        <v>9.0407738902449637</v>
      </c>
      <c r="K379" s="95">
        <f t="shared" si="33"/>
        <v>2.3321651060866321E-2</v>
      </c>
      <c r="L379" s="174">
        <f t="shared" si="34"/>
        <v>0.68975293092220902</v>
      </c>
      <c r="M379" t="str">
        <f t="shared" si="35"/>
        <v/>
      </c>
      <c r="N379">
        <f t="shared" si="31"/>
        <v>0.39926150068492644</v>
      </c>
      <c r="O379">
        <v>372</v>
      </c>
      <c r="P379" t="e">
        <f t="shared" si="32"/>
        <v>#VALUE!</v>
      </c>
    </row>
    <row r="380" spans="1:16" x14ac:dyDescent="0.25">
      <c r="A380" s="174"/>
      <c r="B380" s="174">
        <v>211062</v>
      </c>
      <c r="C380" s="174">
        <v>555</v>
      </c>
      <c r="D380" s="174">
        <v>774</v>
      </c>
      <c r="E380" s="174">
        <v>655</v>
      </c>
      <c r="F380" s="174">
        <v>135.19</v>
      </c>
      <c r="G380" s="174">
        <v>1980</v>
      </c>
      <c r="H380" s="174">
        <v>50.736359999999998</v>
      </c>
      <c r="I380" s="174">
        <v>45.070050000000002</v>
      </c>
      <c r="J380" s="3">
        <f t="shared" si="30"/>
        <v>9.0407738902449637</v>
      </c>
      <c r="K380" s="95">
        <f t="shared" si="33"/>
        <v>2.3321651060866321E-2</v>
      </c>
      <c r="L380" s="174">
        <f t="shared" si="34"/>
        <v>0.68973957339592074</v>
      </c>
      <c r="M380" t="str">
        <f t="shared" si="35"/>
        <v/>
      </c>
      <c r="N380">
        <f t="shared" si="31"/>
        <v>0.39926150068492644</v>
      </c>
      <c r="O380">
        <v>373</v>
      </c>
      <c r="P380" t="e">
        <f t="shared" si="32"/>
        <v>#VALUE!</v>
      </c>
    </row>
    <row r="381" spans="1:16" x14ac:dyDescent="0.25">
      <c r="A381" s="174"/>
      <c r="B381" s="174">
        <v>211631</v>
      </c>
      <c r="C381" s="174">
        <v>541</v>
      </c>
      <c r="D381" s="174">
        <v>788</v>
      </c>
      <c r="E381" s="174">
        <v>656</v>
      </c>
      <c r="F381" s="174">
        <v>135.18</v>
      </c>
      <c r="G381" s="174">
        <v>1980</v>
      </c>
      <c r="H381" s="174">
        <v>50.736359999999998</v>
      </c>
      <c r="I381" s="174">
        <v>45.078989999999997</v>
      </c>
      <c r="J381" s="3">
        <f t="shared" si="30"/>
        <v>9.0407738902449637</v>
      </c>
      <c r="K381" s="95">
        <f t="shared" si="33"/>
        <v>2.3245955990886295E-2</v>
      </c>
      <c r="L381" s="174">
        <f t="shared" si="34"/>
        <v>0.68987638868204004</v>
      </c>
      <c r="M381" t="str">
        <f t="shared" si="35"/>
        <v/>
      </c>
      <c r="N381">
        <f t="shared" si="31"/>
        <v>0.39918580561494643</v>
      </c>
      <c r="O381">
        <v>374</v>
      </c>
      <c r="P381" t="e">
        <f t="shared" si="32"/>
        <v>#VALUE!</v>
      </c>
    </row>
    <row r="382" spans="1:16" x14ac:dyDescent="0.25">
      <c r="A382" s="174"/>
      <c r="B382" s="174">
        <v>212200</v>
      </c>
      <c r="C382" s="174">
        <v>539</v>
      </c>
      <c r="D382" s="174">
        <v>790</v>
      </c>
      <c r="E382" s="174">
        <v>657</v>
      </c>
      <c r="F382" s="174">
        <v>135.18</v>
      </c>
      <c r="G382" s="174">
        <v>1980</v>
      </c>
      <c r="H382" s="174">
        <v>50.736359999999998</v>
      </c>
      <c r="I382" s="174">
        <v>45.08793</v>
      </c>
      <c r="J382" s="3">
        <f t="shared" si="30"/>
        <v>9.0407738902449637</v>
      </c>
      <c r="K382" s="95">
        <f t="shared" si="33"/>
        <v>2.3245955990886295E-2</v>
      </c>
      <c r="L382" s="174">
        <f t="shared" si="34"/>
        <v>0.69001320396815924</v>
      </c>
      <c r="M382" t="str">
        <f t="shared" si="35"/>
        <v/>
      </c>
      <c r="N382">
        <f t="shared" si="31"/>
        <v>0.39918580561494643</v>
      </c>
      <c r="O382">
        <v>375</v>
      </c>
      <c r="P382" t="e">
        <f t="shared" si="32"/>
        <v>#VALUE!</v>
      </c>
    </row>
    <row r="383" spans="1:16" x14ac:dyDescent="0.25">
      <c r="A383" s="174"/>
      <c r="B383" s="174">
        <v>212768</v>
      </c>
      <c r="C383" s="174">
        <v>544</v>
      </c>
      <c r="D383" s="174">
        <v>784</v>
      </c>
      <c r="E383" s="174">
        <v>657</v>
      </c>
      <c r="F383" s="174">
        <v>135.18</v>
      </c>
      <c r="G383" s="174">
        <v>1980</v>
      </c>
      <c r="H383" s="174">
        <v>50.74091</v>
      </c>
      <c r="I383" s="174">
        <v>45.08793</v>
      </c>
      <c r="J383" s="3">
        <f t="shared" si="30"/>
        <v>9.0407738902449637</v>
      </c>
      <c r="K383" s="95">
        <f t="shared" si="33"/>
        <v>2.3245955990886295E-2</v>
      </c>
      <c r="L383" s="174">
        <f t="shared" si="34"/>
        <v>0.6901369692857654</v>
      </c>
      <c r="M383" t="str">
        <f t="shared" si="35"/>
        <v/>
      </c>
      <c r="N383">
        <f t="shared" si="31"/>
        <v>0.39918580561494643</v>
      </c>
      <c r="O383">
        <v>376</v>
      </c>
      <c r="P383" t="e">
        <f t="shared" si="32"/>
        <v>#VALUE!</v>
      </c>
    </row>
    <row r="384" spans="1:16" x14ac:dyDescent="0.25">
      <c r="A384" s="174"/>
      <c r="B384" s="174">
        <v>213335</v>
      </c>
      <c r="C384" s="174">
        <v>534</v>
      </c>
      <c r="D384" s="174">
        <v>795</v>
      </c>
      <c r="E384" s="174">
        <v>657</v>
      </c>
      <c r="F384" s="174">
        <v>135.16999999999999</v>
      </c>
      <c r="G384" s="174">
        <v>1980</v>
      </c>
      <c r="H384" s="174">
        <v>50.736359999999998</v>
      </c>
      <c r="I384" s="174">
        <v>45.08793</v>
      </c>
      <c r="J384" s="3">
        <f t="shared" si="30"/>
        <v>9.0407738902449637</v>
      </c>
      <c r="K384" s="95">
        <f t="shared" si="33"/>
        <v>2.3170260920906058E-2</v>
      </c>
      <c r="L384" s="174">
        <f t="shared" si="34"/>
        <v>0.69001320396815924</v>
      </c>
      <c r="M384" t="str">
        <f t="shared" si="35"/>
        <v/>
      </c>
      <c r="N384">
        <f t="shared" si="31"/>
        <v>0.3991101105449662</v>
      </c>
      <c r="O384">
        <v>377</v>
      </c>
      <c r="P384" t="e">
        <f t="shared" si="32"/>
        <v>#VALUE!</v>
      </c>
    </row>
    <row r="385" spans="1:16" x14ac:dyDescent="0.25">
      <c r="A385" s="174"/>
      <c r="B385" s="174">
        <v>213901</v>
      </c>
      <c r="C385" s="174">
        <v>553</v>
      </c>
      <c r="D385" s="174">
        <v>775</v>
      </c>
      <c r="E385" s="174">
        <v>657</v>
      </c>
      <c r="F385" s="174">
        <v>135.16999999999999</v>
      </c>
      <c r="G385" s="174">
        <v>1981</v>
      </c>
      <c r="H385" s="174">
        <v>50.74091</v>
      </c>
      <c r="I385" s="174">
        <v>45.08793</v>
      </c>
      <c r="J385" s="3">
        <f t="shared" si="30"/>
        <v>9.6058222583853876</v>
      </c>
      <c r="K385" s="95">
        <f t="shared" si="33"/>
        <v>2.3170260920906058E-2</v>
      </c>
      <c r="L385" s="174">
        <f t="shared" si="34"/>
        <v>0.6901369692857654</v>
      </c>
      <c r="M385" t="str">
        <f t="shared" si="35"/>
        <v/>
      </c>
      <c r="N385">
        <f t="shared" si="31"/>
        <v>0.3991101105449662</v>
      </c>
      <c r="O385">
        <v>378</v>
      </c>
      <c r="P385" t="e">
        <f t="shared" si="32"/>
        <v>#VALUE!</v>
      </c>
    </row>
    <row r="386" spans="1:16" x14ac:dyDescent="0.25">
      <c r="A386" s="174"/>
      <c r="B386" s="174">
        <v>214466</v>
      </c>
      <c r="C386" s="174">
        <v>539</v>
      </c>
      <c r="D386" s="174">
        <v>791</v>
      </c>
      <c r="E386" s="174">
        <v>656</v>
      </c>
      <c r="F386" s="174">
        <v>135.16</v>
      </c>
      <c r="G386" s="174">
        <v>1980</v>
      </c>
      <c r="H386" s="174">
        <v>50.731819999999999</v>
      </c>
      <c r="I386" s="174">
        <v>45.078989999999997</v>
      </c>
      <c r="J386" s="3">
        <f t="shared" si="30"/>
        <v>9.0407738902449637</v>
      </c>
      <c r="K386" s="95">
        <f t="shared" si="33"/>
        <v>2.3094565850926035E-2</v>
      </c>
      <c r="L386" s="174">
        <f t="shared" si="34"/>
        <v>0.68975293092220902</v>
      </c>
      <c r="M386" t="str">
        <f t="shared" si="35"/>
        <v/>
      </c>
      <c r="N386">
        <f t="shared" si="31"/>
        <v>0.39903441547498619</v>
      </c>
      <c r="O386">
        <v>379</v>
      </c>
      <c r="P386" t="e">
        <f t="shared" si="32"/>
        <v>#VALUE!</v>
      </c>
    </row>
    <row r="387" spans="1:16" x14ac:dyDescent="0.25">
      <c r="A387" s="174"/>
      <c r="B387" s="174">
        <v>215031</v>
      </c>
      <c r="C387" s="174">
        <v>526</v>
      </c>
      <c r="D387" s="174">
        <v>803</v>
      </c>
      <c r="E387" s="174">
        <v>656</v>
      </c>
      <c r="F387" s="174">
        <v>135.16</v>
      </c>
      <c r="G387" s="174">
        <v>1981</v>
      </c>
      <c r="H387" s="174">
        <v>50.736359999999998</v>
      </c>
      <c r="I387" s="174">
        <v>45.078989999999997</v>
      </c>
      <c r="J387" s="3">
        <f t="shared" si="30"/>
        <v>9.6058222583853876</v>
      </c>
      <c r="K387" s="95">
        <f t="shared" si="33"/>
        <v>2.3094565850926035E-2</v>
      </c>
      <c r="L387" s="174">
        <f t="shared" si="34"/>
        <v>0.68987638868204004</v>
      </c>
      <c r="M387" t="str">
        <f t="shared" si="35"/>
        <v/>
      </c>
      <c r="N387">
        <f t="shared" si="31"/>
        <v>0.39903441547498619</v>
      </c>
      <c r="O387">
        <v>380</v>
      </c>
      <c r="P387" t="e">
        <f t="shared" si="32"/>
        <v>#VALUE!</v>
      </c>
    </row>
    <row r="388" spans="1:16" x14ac:dyDescent="0.25">
      <c r="A388" s="174"/>
      <c r="B388" s="174">
        <v>215596</v>
      </c>
      <c r="C388" s="174">
        <v>529</v>
      </c>
      <c r="D388" s="174">
        <v>799</v>
      </c>
      <c r="E388" s="174">
        <v>657</v>
      </c>
      <c r="F388" s="174">
        <v>135.16</v>
      </c>
      <c r="G388" s="174">
        <v>1981</v>
      </c>
      <c r="H388" s="174">
        <v>50.745449999999998</v>
      </c>
      <c r="I388" s="174">
        <v>45.08793</v>
      </c>
      <c r="J388" s="3">
        <f t="shared" si="30"/>
        <v>9.6058222583853876</v>
      </c>
      <c r="K388" s="95">
        <f t="shared" si="33"/>
        <v>2.3094565850926035E-2</v>
      </c>
      <c r="L388" s="174">
        <f t="shared" si="34"/>
        <v>0.6902604736538086</v>
      </c>
      <c r="M388" t="str">
        <f t="shared" si="35"/>
        <v/>
      </c>
      <c r="N388">
        <f t="shared" si="31"/>
        <v>0.39903441547498619</v>
      </c>
      <c r="O388">
        <v>381</v>
      </c>
      <c r="P388" t="e">
        <f t="shared" si="32"/>
        <v>#VALUE!</v>
      </c>
    </row>
    <row r="389" spans="1:16" x14ac:dyDescent="0.25">
      <c r="A389" s="174"/>
      <c r="B389" s="174">
        <v>216162</v>
      </c>
      <c r="C389" s="174">
        <v>541</v>
      </c>
      <c r="D389" s="174">
        <v>787</v>
      </c>
      <c r="E389" s="174">
        <v>657</v>
      </c>
      <c r="F389" s="174">
        <v>135.15</v>
      </c>
      <c r="G389" s="174">
        <v>1981</v>
      </c>
      <c r="H389" s="174">
        <v>50.74091</v>
      </c>
      <c r="I389" s="174">
        <v>45.08793</v>
      </c>
      <c r="J389" s="3">
        <f t="shared" si="30"/>
        <v>9.6058222583853876</v>
      </c>
      <c r="K389" s="95">
        <f t="shared" si="33"/>
        <v>2.3018870780946013E-2</v>
      </c>
      <c r="L389" s="174">
        <f t="shared" si="34"/>
        <v>0.6901369692857654</v>
      </c>
      <c r="M389" t="str">
        <f t="shared" si="35"/>
        <v/>
      </c>
      <c r="N389">
        <f t="shared" si="31"/>
        <v>0.39895872040500613</v>
      </c>
      <c r="O389">
        <v>382</v>
      </c>
      <c r="P389" t="e">
        <f t="shared" si="32"/>
        <v>#VALUE!</v>
      </c>
    </row>
    <row r="390" spans="1:16" x14ac:dyDescent="0.25">
      <c r="A390" s="174"/>
      <c r="B390" s="174">
        <v>216727</v>
      </c>
      <c r="C390" s="174">
        <v>534</v>
      </c>
      <c r="D390" s="174">
        <v>795</v>
      </c>
      <c r="E390" s="174">
        <v>656</v>
      </c>
      <c r="F390" s="174">
        <v>135.15</v>
      </c>
      <c r="G390" s="174">
        <v>1981</v>
      </c>
      <c r="H390" s="174">
        <v>50.736359999999998</v>
      </c>
      <c r="I390" s="174">
        <v>45.078989999999997</v>
      </c>
      <c r="J390" s="3">
        <f t="shared" si="30"/>
        <v>9.6058222583853876</v>
      </c>
      <c r="K390" s="95">
        <f t="shared" si="33"/>
        <v>2.3018870780946013E-2</v>
      </c>
      <c r="L390" s="174">
        <f t="shared" si="34"/>
        <v>0.68987638868204004</v>
      </c>
      <c r="M390" t="str">
        <f t="shared" si="35"/>
        <v/>
      </c>
      <c r="N390">
        <f t="shared" si="31"/>
        <v>0.39895872040500613</v>
      </c>
      <c r="O390">
        <v>383</v>
      </c>
      <c r="P390" t="e">
        <f t="shared" si="32"/>
        <v>#VALUE!</v>
      </c>
    </row>
    <row r="391" spans="1:16" x14ac:dyDescent="0.25">
      <c r="A391" s="174"/>
      <c r="B391" s="174">
        <v>217293</v>
      </c>
      <c r="C391" s="174">
        <v>538</v>
      </c>
      <c r="D391" s="174">
        <v>792</v>
      </c>
      <c r="E391" s="174">
        <v>657</v>
      </c>
      <c r="F391" s="174">
        <v>135.15</v>
      </c>
      <c r="G391" s="174">
        <v>1981</v>
      </c>
      <c r="H391" s="174">
        <v>50.736359999999998</v>
      </c>
      <c r="I391" s="174">
        <v>45.08793</v>
      </c>
      <c r="J391" s="3">
        <f t="shared" si="30"/>
        <v>9.6058222583853876</v>
      </c>
      <c r="K391" s="95">
        <f t="shared" si="33"/>
        <v>2.3018870780946013E-2</v>
      </c>
      <c r="L391" s="174">
        <f t="shared" si="34"/>
        <v>0.69001320396815924</v>
      </c>
      <c r="M391" t="str">
        <f t="shared" si="35"/>
        <v/>
      </c>
      <c r="N391">
        <f t="shared" si="31"/>
        <v>0.39895872040500613</v>
      </c>
      <c r="O391">
        <v>384</v>
      </c>
      <c r="P391" t="e">
        <f t="shared" si="32"/>
        <v>#VALUE!</v>
      </c>
    </row>
    <row r="392" spans="1:16" x14ac:dyDescent="0.25">
      <c r="A392" s="174"/>
      <c r="B392" s="174">
        <v>217858</v>
      </c>
      <c r="C392" s="174">
        <v>539</v>
      </c>
      <c r="D392" s="174">
        <v>790</v>
      </c>
      <c r="E392" s="174">
        <v>657</v>
      </c>
      <c r="F392" s="174">
        <v>135.13999999999999</v>
      </c>
      <c r="G392" s="174">
        <v>1981</v>
      </c>
      <c r="H392" s="174">
        <v>50.736359999999998</v>
      </c>
      <c r="I392" s="174">
        <v>45.08793</v>
      </c>
      <c r="J392" s="3">
        <f t="shared" ref="J392:J455" si="36">G392/I$6-I$5/I$6</f>
        <v>9.6058222583853876</v>
      </c>
      <c r="K392" s="95">
        <f t="shared" si="33"/>
        <v>2.2943175710965772E-2</v>
      </c>
      <c r="L392" s="174">
        <f t="shared" si="34"/>
        <v>0.69001320396815924</v>
      </c>
      <c r="M392" t="str">
        <f t="shared" si="35"/>
        <v/>
      </c>
      <c r="N392">
        <f t="shared" ref="N392:N455" si="37">IF(B392="","",K392+1/2.66)</f>
        <v>0.3988830253350259</v>
      </c>
      <c r="O392">
        <v>385</v>
      </c>
      <c r="P392" t="e">
        <f t="shared" ref="P392:P455" si="38">IF(B392="","",(F392-N$4)/N$4)</f>
        <v>#VALUE!</v>
      </c>
    </row>
    <row r="393" spans="1:16" x14ac:dyDescent="0.25">
      <c r="A393" s="174"/>
      <c r="B393" s="174">
        <v>218423</v>
      </c>
      <c r="C393" s="174">
        <v>527</v>
      </c>
      <c r="D393" s="174">
        <v>801</v>
      </c>
      <c r="E393" s="174">
        <v>656</v>
      </c>
      <c r="F393" s="174">
        <v>135.13999999999999</v>
      </c>
      <c r="G393" s="174">
        <v>1981</v>
      </c>
      <c r="H393" s="174">
        <v>50.74091</v>
      </c>
      <c r="I393" s="174">
        <v>45.078989999999997</v>
      </c>
      <c r="J393" s="3">
        <f t="shared" si="36"/>
        <v>9.6058222583853876</v>
      </c>
      <c r="K393" s="95">
        <f t="shared" ref="K393:K456" si="39">IF(B393="",0,(F393-K$2)/K$2)</f>
        <v>2.2943175710965772E-2</v>
      </c>
      <c r="L393" s="174">
        <f t="shared" ref="L393:L456" si="40">IF(B393="","",H393*H393*I393/4*3.1416/K$2/1000)</f>
        <v>0.69000012945955447</v>
      </c>
      <c r="M393" t="str">
        <f t="shared" ref="M393:M456" si="41">IF(OR(J393="",-(J393-MAX(J$8:J$58))&lt;0),"",-(J393))</f>
        <v/>
      </c>
      <c r="N393">
        <f t="shared" si="37"/>
        <v>0.3988830253350259</v>
      </c>
      <c r="O393">
        <v>386</v>
      </c>
      <c r="P393" t="e">
        <f t="shared" si="38"/>
        <v>#VALUE!</v>
      </c>
    </row>
    <row r="394" spans="1:16" x14ac:dyDescent="0.25">
      <c r="A394" s="174"/>
      <c r="B394" s="174">
        <v>218987</v>
      </c>
      <c r="C394" s="174">
        <v>558</v>
      </c>
      <c r="D394" s="174">
        <v>769</v>
      </c>
      <c r="E394" s="174">
        <v>657</v>
      </c>
      <c r="F394" s="174">
        <v>135.13999999999999</v>
      </c>
      <c r="G394" s="174">
        <v>1981</v>
      </c>
      <c r="H394" s="174">
        <v>50.745449999999998</v>
      </c>
      <c r="I394" s="174">
        <v>45.08793</v>
      </c>
      <c r="J394" s="3">
        <f t="shared" si="36"/>
        <v>9.6058222583853876</v>
      </c>
      <c r="K394" s="95">
        <f t="shared" si="39"/>
        <v>2.2943175710965772E-2</v>
      </c>
      <c r="L394" s="174">
        <f t="shared" si="40"/>
        <v>0.6902604736538086</v>
      </c>
      <c r="M394" t="str">
        <f t="shared" si="41"/>
        <v/>
      </c>
      <c r="N394">
        <f t="shared" si="37"/>
        <v>0.3988830253350259</v>
      </c>
      <c r="O394">
        <v>387</v>
      </c>
      <c r="P394" t="e">
        <f t="shared" si="38"/>
        <v>#VALUE!</v>
      </c>
    </row>
    <row r="395" spans="1:16" x14ac:dyDescent="0.25">
      <c r="A395" s="174"/>
      <c r="B395" s="174">
        <v>219551</v>
      </c>
      <c r="C395" s="174">
        <v>541</v>
      </c>
      <c r="D395" s="174">
        <v>788</v>
      </c>
      <c r="E395" s="174">
        <v>656</v>
      </c>
      <c r="F395" s="174">
        <v>135.13999999999999</v>
      </c>
      <c r="G395" s="174">
        <v>1981</v>
      </c>
      <c r="H395" s="174">
        <v>50.736359999999998</v>
      </c>
      <c r="I395" s="174">
        <v>45.078989999999997</v>
      </c>
      <c r="J395" s="3">
        <f t="shared" si="36"/>
        <v>9.6058222583853876</v>
      </c>
      <c r="K395" s="95">
        <f t="shared" si="39"/>
        <v>2.2943175710965772E-2</v>
      </c>
      <c r="L395" s="174">
        <f t="shared" si="40"/>
        <v>0.68987638868204004</v>
      </c>
      <c r="M395" t="str">
        <f t="shared" si="41"/>
        <v/>
      </c>
      <c r="N395">
        <f t="shared" si="37"/>
        <v>0.3988830253350259</v>
      </c>
      <c r="O395">
        <v>388</v>
      </c>
      <c r="P395" t="e">
        <f t="shared" si="38"/>
        <v>#VALUE!</v>
      </c>
    </row>
    <row r="396" spans="1:16" x14ac:dyDescent="0.25">
      <c r="A396" s="174"/>
      <c r="B396" s="174">
        <v>220115</v>
      </c>
      <c r="C396" s="174">
        <v>540</v>
      </c>
      <c r="D396" s="174">
        <v>788</v>
      </c>
      <c r="E396" s="174">
        <v>657</v>
      </c>
      <c r="F396" s="174">
        <v>135.13</v>
      </c>
      <c r="G396" s="174">
        <v>1981</v>
      </c>
      <c r="H396" s="174">
        <v>50.74091</v>
      </c>
      <c r="I396" s="174">
        <v>45.08793</v>
      </c>
      <c r="J396" s="3">
        <f t="shared" si="36"/>
        <v>9.6058222583853876</v>
      </c>
      <c r="K396" s="95">
        <f t="shared" si="39"/>
        <v>2.286748064098575E-2</v>
      </c>
      <c r="L396" s="174">
        <f t="shared" si="40"/>
        <v>0.6901369692857654</v>
      </c>
      <c r="M396" t="str">
        <f t="shared" si="41"/>
        <v/>
      </c>
      <c r="N396">
        <f t="shared" si="37"/>
        <v>0.39880733026504589</v>
      </c>
      <c r="O396">
        <v>389</v>
      </c>
      <c r="P396" t="e">
        <f t="shared" si="38"/>
        <v>#VALUE!</v>
      </c>
    </row>
    <row r="397" spans="1:16" x14ac:dyDescent="0.25">
      <c r="A397" s="174"/>
      <c r="B397" s="174">
        <v>220680</v>
      </c>
      <c r="C397" s="174">
        <v>550</v>
      </c>
      <c r="D397" s="174">
        <v>778</v>
      </c>
      <c r="E397" s="174">
        <v>657</v>
      </c>
      <c r="F397" s="174">
        <v>135.13</v>
      </c>
      <c r="G397" s="174">
        <v>1981</v>
      </c>
      <c r="H397" s="174">
        <v>50.74091</v>
      </c>
      <c r="I397" s="174">
        <v>45.08793</v>
      </c>
      <c r="J397" s="3">
        <f t="shared" si="36"/>
        <v>9.6058222583853876</v>
      </c>
      <c r="K397" s="95">
        <f t="shared" si="39"/>
        <v>2.286748064098575E-2</v>
      </c>
      <c r="L397" s="174">
        <f t="shared" si="40"/>
        <v>0.6901369692857654</v>
      </c>
      <c r="M397" t="str">
        <f t="shared" si="41"/>
        <v/>
      </c>
      <c r="N397">
        <f t="shared" si="37"/>
        <v>0.39880733026504589</v>
      </c>
      <c r="O397">
        <v>390</v>
      </c>
      <c r="P397" t="e">
        <f t="shared" si="38"/>
        <v>#VALUE!</v>
      </c>
    </row>
    <row r="398" spans="1:16" x14ac:dyDescent="0.25">
      <c r="A398" s="174"/>
      <c r="B398" s="174">
        <v>221248</v>
      </c>
      <c r="C398" s="174">
        <v>525</v>
      </c>
      <c r="D398" s="174">
        <v>803</v>
      </c>
      <c r="E398" s="174">
        <v>656</v>
      </c>
      <c r="F398" s="174">
        <v>135.13</v>
      </c>
      <c r="G398" s="174">
        <v>1980</v>
      </c>
      <c r="H398" s="174">
        <v>50.736359999999998</v>
      </c>
      <c r="I398" s="174">
        <v>45.078989999999997</v>
      </c>
      <c r="J398" s="3">
        <f t="shared" si="36"/>
        <v>9.0407738902449637</v>
      </c>
      <c r="K398" s="95">
        <f t="shared" si="39"/>
        <v>2.286748064098575E-2</v>
      </c>
      <c r="L398" s="174">
        <f t="shared" si="40"/>
        <v>0.68987638868204004</v>
      </c>
      <c r="M398" t="str">
        <f t="shared" si="41"/>
        <v/>
      </c>
      <c r="N398">
        <f t="shared" si="37"/>
        <v>0.39880733026504589</v>
      </c>
      <c r="O398">
        <v>391</v>
      </c>
      <c r="P398" t="e">
        <f t="shared" si="38"/>
        <v>#VALUE!</v>
      </c>
    </row>
    <row r="399" spans="1:16" x14ac:dyDescent="0.25">
      <c r="A399" s="174"/>
      <c r="B399" s="174">
        <v>221816</v>
      </c>
      <c r="C399" s="174">
        <v>538</v>
      </c>
      <c r="D399" s="174">
        <v>790</v>
      </c>
      <c r="E399" s="174">
        <v>657</v>
      </c>
      <c r="F399" s="174">
        <v>135.13</v>
      </c>
      <c r="G399" s="174">
        <v>1981</v>
      </c>
      <c r="H399" s="174">
        <v>50.74091</v>
      </c>
      <c r="I399" s="174">
        <v>45.08793</v>
      </c>
      <c r="J399" s="3">
        <f t="shared" si="36"/>
        <v>9.6058222583853876</v>
      </c>
      <c r="K399" s="95">
        <f t="shared" si="39"/>
        <v>2.286748064098575E-2</v>
      </c>
      <c r="L399" s="174">
        <f t="shared" si="40"/>
        <v>0.6901369692857654</v>
      </c>
      <c r="M399" t="str">
        <f t="shared" si="41"/>
        <v/>
      </c>
      <c r="N399">
        <f t="shared" si="37"/>
        <v>0.39880733026504589</v>
      </c>
      <c r="O399">
        <v>392</v>
      </c>
      <c r="P399" t="e">
        <f t="shared" si="38"/>
        <v>#VALUE!</v>
      </c>
    </row>
    <row r="400" spans="1:16" x14ac:dyDescent="0.25">
      <c r="A400" s="174"/>
      <c r="B400" s="174">
        <v>222386</v>
      </c>
      <c r="C400" s="174">
        <v>543</v>
      </c>
      <c r="D400" s="174">
        <v>786</v>
      </c>
      <c r="E400" s="174">
        <v>657</v>
      </c>
      <c r="F400" s="174">
        <v>135.13</v>
      </c>
      <c r="G400" s="174">
        <v>1981</v>
      </c>
      <c r="H400" s="174">
        <v>50.736359999999998</v>
      </c>
      <c r="I400" s="174">
        <v>45.08793</v>
      </c>
      <c r="J400" s="3">
        <f t="shared" si="36"/>
        <v>9.6058222583853876</v>
      </c>
      <c r="K400" s="95">
        <f t="shared" si="39"/>
        <v>2.286748064098575E-2</v>
      </c>
      <c r="L400" s="174">
        <f t="shared" si="40"/>
        <v>0.69001320396815924</v>
      </c>
      <c r="M400" t="str">
        <f t="shared" si="41"/>
        <v/>
      </c>
      <c r="N400">
        <f t="shared" si="37"/>
        <v>0.39880733026504589</v>
      </c>
      <c r="O400">
        <v>393</v>
      </c>
      <c r="P400" t="e">
        <f t="shared" si="38"/>
        <v>#VALUE!</v>
      </c>
    </row>
    <row r="401" spans="1:16" x14ac:dyDescent="0.25">
      <c r="A401" s="174"/>
      <c r="B401" s="174">
        <v>222955</v>
      </c>
      <c r="C401" s="174">
        <v>523</v>
      </c>
      <c r="D401" s="174">
        <v>804</v>
      </c>
      <c r="E401" s="174">
        <v>656</v>
      </c>
      <c r="F401" s="174">
        <v>135.13</v>
      </c>
      <c r="G401" s="174">
        <v>1980</v>
      </c>
      <c r="H401" s="174">
        <v>50.745449999999998</v>
      </c>
      <c r="I401" s="174">
        <v>45.078989999999997</v>
      </c>
      <c r="J401" s="3">
        <f t="shared" si="36"/>
        <v>9.0407738902449637</v>
      </c>
      <c r="K401" s="95">
        <f t="shared" si="39"/>
        <v>2.286748064098575E-2</v>
      </c>
      <c r="L401" s="174">
        <f t="shared" si="40"/>
        <v>0.69012360933924677</v>
      </c>
      <c r="M401" t="str">
        <f t="shared" si="41"/>
        <v/>
      </c>
      <c r="N401">
        <f t="shared" si="37"/>
        <v>0.39880733026504589</v>
      </c>
      <c r="O401">
        <v>394</v>
      </c>
      <c r="P401" t="e">
        <f t="shared" si="38"/>
        <v>#VALUE!</v>
      </c>
    </row>
    <row r="402" spans="1:16" x14ac:dyDescent="0.25">
      <c r="A402" s="174"/>
      <c r="B402" s="174">
        <v>223523</v>
      </c>
      <c r="C402" s="174">
        <v>520</v>
      </c>
      <c r="D402" s="174">
        <v>808</v>
      </c>
      <c r="E402" s="174">
        <v>656</v>
      </c>
      <c r="F402" s="174">
        <v>135.13</v>
      </c>
      <c r="G402" s="174">
        <v>1981</v>
      </c>
      <c r="H402" s="174">
        <v>50.74091</v>
      </c>
      <c r="I402" s="174">
        <v>45.078989999999997</v>
      </c>
      <c r="J402" s="3">
        <f t="shared" si="36"/>
        <v>9.6058222583853876</v>
      </c>
      <c r="K402" s="95">
        <f t="shared" si="39"/>
        <v>2.286748064098575E-2</v>
      </c>
      <c r="L402" s="174">
        <f t="shared" si="40"/>
        <v>0.69000012945955447</v>
      </c>
      <c r="M402" t="str">
        <f t="shared" si="41"/>
        <v/>
      </c>
      <c r="N402">
        <f t="shared" si="37"/>
        <v>0.39880733026504589</v>
      </c>
      <c r="O402">
        <v>395</v>
      </c>
      <c r="P402" t="e">
        <f t="shared" si="38"/>
        <v>#VALUE!</v>
      </c>
    </row>
    <row r="403" spans="1:16" x14ac:dyDescent="0.25">
      <c r="A403" s="174"/>
      <c r="B403" s="174">
        <v>224090</v>
      </c>
      <c r="C403" s="174">
        <v>561</v>
      </c>
      <c r="D403" s="174">
        <v>766</v>
      </c>
      <c r="E403" s="174">
        <v>657</v>
      </c>
      <c r="F403" s="174">
        <v>135.13999999999999</v>
      </c>
      <c r="G403" s="174">
        <v>1980</v>
      </c>
      <c r="H403" s="174">
        <v>50.745449999999998</v>
      </c>
      <c r="I403" s="174">
        <v>45.08793</v>
      </c>
      <c r="J403" s="3">
        <f t="shared" si="36"/>
        <v>9.0407738902449637</v>
      </c>
      <c r="K403" s="95">
        <f t="shared" si="39"/>
        <v>2.2943175710965772E-2</v>
      </c>
      <c r="L403" s="174">
        <f t="shared" si="40"/>
        <v>0.6902604736538086</v>
      </c>
      <c r="M403" t="str">
        <f t="shared" si="41"/>
        <v/>
      </c>
      <c r="N403">
        <f t="shared" si="37"/>
        <v>0.3988830253350259</v>
      </c>
      <c r="O403">
        <v>396</v>
      </c>
      <c r="P403" t="e">
        <f t="shared" si="38"/>
        <v>#VALUE!</v>
      </c>
    </row>
    <row r="404" spans="1:16" x14ac:dyDescent="0.25">
      <c r="A404" s="174"/>
      <c r="B404" s="174">
        <v>224656</v>
      </c>
      <c r="C404" s="174">
        <v>536</v>
      </c>
      <c r="D404" s="174">
        <v>792</v>
      </c>
      <c r="E404" s="174">
        <v>656</v>
      </c>
      <c r="F404" s="174">
        <v>135.13999999999999</v>
      </c>
      <c r="G404" s="174">
        <v>1981</v>
      </c>
      <c r="H404" s="174">
        <v>50.74091</v>
      </c>
      <c r="I404" s="174">
        <v>45.078989999999997</v>
      </c>
      <c r="J404" s="3">
        <f t="shared" si="36"/>
        <v>9.6058222583853876</v>
      </c>
      <c r="K404" s="95">
        <f t="shared" si="39"/>
        <v>2.2943175710965772E-2</v>
      </c>
      <c r="L404" s="174">
        <f t="shared" si="40"/>
        <v>0.69000012945955447</v>
      </c>
      <c r="M404" t="str">
        <f t="shared" si="41"/>
        <v/>
      </c>
      <c r="N404">
        <f t="shared" si="37"/>
        <v>0.3988830253350259</v>
      </c>
      <c r="O404">
        <v>397</v>
      </c>
      <c r="P404" t="e">
        <f t="shared" si="38"/>
        <v>#VALUE!</v>
      </c>
    </row>
    <row r="405" spans="1:16" x14ac:dyDescent="0.25">
      <c r="A405" s="174"/>
      <c r="B405" s="174">
        <v>225221</v>
      </c>
      <c r="C405" s="174">
        <v>538</v>
      </c>
      <c r="D405" s="174">
        <v>791</v>
      </c>
      <c r="E405" s="174">
        <v>657</v>
      </c>
      <c r="F405" s="174">
        <v>135.13999999999999</v>
      </c>
      <c r="G405" s="174">
        <v>1981</v>
      </c>
      <c r="H405" s="174">
        <v>50.736359999999998</v>
      </c>
      <c r="I405" s="174">
        <v>45.08793</v>
      </c>
      <c r="J405" s="3">
        <f t="shared" si="36"/>
        <v>9.6058222583853876</v>
      </c>
      <c r="K405" s="95">
        <f t="shared" si="39"/>
        <v>2.2943175710965772E-2</v>
      </c>
      <c r="L405" s="174">
        <f t="shared" si="40"/>
        <v>0.69001320396815924</v>
      </c>
      <c r="M405" t="str">
        <f t="shared" si="41"/>
        <v/>
      </c>
      <c r="N405">
        <f t="shared" si="37"/>
        <v>0.3988830253350259</v>
      </c>
      <c r="O405">
        <v>398</v>
      </c>
      <c r="P405" t="e">
        <f t="shared" si="38"/>
        <v>#VALUE!</v>
      </c>
    </row>
    <row r="406" spans="1:16" x14ac:dyDescent="0.25">
      <c r="A406" s="174"/>
      <c r="B406" s="174">
        <v>225786</v>
      </c>
      <c r="C406" s="174">
        <v>541</v>
      </c>
      <c r="D406" s="174">
        <v>787</v>
      </c>
      <c r="E406" s="174">
        <v>657</v>
      </c>
      <c r="F406" s="174">
        <v>135.13999999999999</v>
      </c>
      <c r="G406" s="174">
        <v>1981</v>
      </c>
      <c r="H406" s="174">
        <v>50.74091</v>
      </c>
      <c r="I406" s="174">
        <v>45.08793</v>
      </c>
      <c r="J406" s="3">
        <f t="shared" si="36"/>
        <v>9.6058222583853876</v>
      </c>
      <c r="K406" s="95">
        <f t="shared" si="39"/>
        <v>2.2943175710965772E-2</v>
      </c>
      <c r="L406" s="174">
        <f t="shared" si="40"/>
        <v>0.6901369692857654</v>
      </c>
      <c r="M406" t="str">
        <f t="shared" si="41"/>
        <v/>
      </c>
      <c r="N406">
        <f t="shared" si="37"/>
        <v>0.3988830253350259</v>
      </c>
      <c r="O406">
        <v>399</v>
      </c>
      <c r="P406" t="e">
        <f t="shared" si="38"/>
        <v>#VALUE!</v>
      </c>
    </row>
    <row r="407" spans="1:16" x14ac:dyDescent="0.25">
      <c r="A407" s="174"/>
      <c r="B407" s="174">
        <v>226351</v>
      </c>
      <c r="C407" s="174">
        <v>524</v>
      </c>
      <c r="D407" s="174">
        <v>804</v>
      </c>
      <c r="E407" s="174">
        <v>656</v>
      </c>
      <c r="F407" s="174">
        <v>135.13999999999999</v>
      </c>
      <c r="G407" s="174">
        <v>1981</v>
      </c>
      <c r="H407" s="174">
        <v>50.74091</v>
      </c>
      <c r="I407" s="174">
        <v>45.078989999999997</v>
      </c>
      <c r="J407" s="3">
        <f t="shared" si="36"/>
        <v>9.6058222583853876</v>
      </c>
      <c r="K407" s="95">
        <f t="shared" si="39"/>
        <v>2.2943175710965772E-2</v>
      </c>
      <c r="L407" s="174">
        <f t="shared" si="40"/>
        <v>0.69000012945955447</v>
      </c>
      <c r="M407" t="str">
        <f t="shared" si="41"/>
        <v/>
      </c>
      <c r="N407">
        <f t="shared" si="37"/>
        <v>0.3988830253350259</v>
      </c>
      <c r="O407">
        <v>400</v>
      </c>
      <c r="P407" t="e">
        <f t="shared" si="38"/>
        <v>#VALUE!</v>
      </c>
    </row>
    <row r="408" spans="1:16" x14ac:dyDescent="0.25">
      <c r="A408" s="174"/>
      <c r="B408" s="174">
        <v>226915</v>
      </c>
      <c r="C408" s="174">
        <v>541</v>
      </c>
      <c r="D408" s="174">
        <v>787</v>
      </c>
      <c r="E408" s="174">
        <v>656</v>
      </c>
      <c r="F408" s="174">
        <v>135.13999999999999</v>
      </c>
      <c r="G408" s="174">
        <v>1981</v>
      </c>
      <c r="H408" s="174">
        <v>50.74091</v>
      </c>
      <c r="I408" s="174">
        <v>45.078989999999997</v>
      </c>
      <c r="J408" s="3">
        <f t="shared" si="36"/>
        <v>9.6058222583853876</v>
      </c>
      <c r="K408" s="95">
        <f t="shared" si="39"/>
        <v>2.2943175710965772E-2</v>
      </c>
      <c r="L408" s="174">
        <f t="shared" si="40"/>
        <v>0.69000012945955447</v>
      </c>
      <c r="M408" t="str">
        <f t="shared" si="41"/>
        <v/>
      </c>
      <c r="N408">
        <f t="shared" si="37"/>
        <v>0.3988830253350259</v>
      </c>
      <c r="O408">
        <v>401</v>
      </c>
      <c r="P408" t="e">
        <f t="shared" si="38"/>
        <v>#VALUE!</v>
      </c>
    </row>
    <row r="409" spans="1:16" x14ac:dyDescent="0.25">
      <c r="A409" s="174"/>
      <c r="B409" s="174">
        <v>227480</v>
      </c>
      <c r="C409" s="174">
        <v>548</v>
      </c>
      <c r="D409" s="174">
        <v>778</v>
      </c>
      <c r="E409" s="174">
        <v>657</v>
      </c>
      <c r="F409" s="174">
        <v>135.13999999999999</v>
      </c>
      <c r="G409" s="174">
        <v>1981</v>
      </c>
      <c r="H409" s="174">
        <v>50.75</v>
      </c>
      <c r="I409" s="174">
        <v>45.08793</v>
      </c>
      <c r="J409" s="3">
        <f t="shared" si="36"/>
        <v>9.6058222583853876</v>
      </c>
      <c r="K409" s="95">
        <f t="shared" si="39"/>
        <v>2.2943175710965772E-2</v>
      </c>
      <c r="L409" s="174">
        <f t="shared" si="40"/>
        <v>0.690384261144395</v>
      </c>
      <c r="M409" t="str">
        <f t="shared" si="41"/>
        <v/>
      </c>
      <c r="N409">
        <f t="shared" si="37"/>
        <v>0.3988830253350259</v>
      </c>
      <c r="O409">
        <v>402</v>
      </c>
      <c r="P409" t="e">
        <f t="shared" si="38"/>
        <v>#VALUE!</v>
      </c>
    </row>
    <row r="410" spans="1:16" x14ac:dyDescent="0.25">
      <c r="A410" s="174"/>
      <c r="B410" s="174">
        <v>228044</v>
      </c>
      <c r="C410" s="174">
        <v>538</v>
      </c>
      <c r="D410" s="174">
        <v>791</v>
      </c>
      <c r="E410" s="174">
        <v>657</v>
      </c>
      <c r="F410" s="174">
        <v>135.13999999999999</v>
      </c>
      <c r="G410" s="174">
        <v>1981</v>
      </c>
      <c r="H410" s="174">
        <v>50.736359999999998</v>
      </c>
      <c r="I410" s="174">
        <v>45.08793</v>
      </c>
      <c r="J410" s="3">
        <f t="shared" si="36"/>
        <v>9.6058222583853876</v>
      </c>
      <c r="K410" s="95">
        <f t="shared" si="39"/>
        <v>2.2943175710965772E-2</v>
      </c>
      <c r="L410" s="174">
        <f t="shared" si="40"/>
        <v>0.69001320396815924</v>
      </c>
      <c r="M410" t="str">
        <f t="shared" si="41"/>
        <v/>
      </c>
      <c r="N410">
        <f t="shared" si="37"/>
        <v>0.3988830253350259</v>
      </c>
      <c r="O410">
        <v>403</v>
      </c>
      <c r="P410" t="e">
        <f t="shared" si="38"/>
        <v>#VALUE!</v>
      </c>
    </row>
    <row r="411" spans="1:16" x14ac:dyDescent="0.25">
      <c r="A411" s="174"/>
      <c r="B411" s="174">
        <v>228609</v>
      </c>
      <c r="C411" s="174">
        <v>530</v>
      </c>
      <c r="D411" s="174">
        <v>797</v>
      </c>
      <c r="E411" s="174">
        <v>656</v>
      </c>
      <c r="F411" s="174">
        <v>135.13999999999999</v>
      </c>
      <c r="G411" s="174">
        <v>1981</v>
      </c>
      <c r="H411" s="174">
        <v>50.745449999999998</v>
      </c>
      <c r="I411" s="174">
        <v>45.078989999999997</v>
      </c>
      <c r="J411" s="3">
        <f t="shared" si="36"/>
        <v>9.6058222583853876</v>
      </c>
      <c r="K411" s="95">
        <f t="shared" si="39"/>
        <v>2.2943175710965772E-2</v>
      </c>
      <c r="L411" s="174">
        <f t="shared" si="40"/>
        <v>0.69012360933924677</v>
      </c>
      <c r="M411" t="str">
        <f t="shared" si="41"/>
        <v/>
      </c>
      <c r="N411">
        <f t="shared" si="37"/>
        <v>0.3988830253350259</v>
      </c>
      <c r="O411">
        <v>404</v>
      </c>
      <c r="P411" t="e">
        <f t="shared" si="38"/>
        <v>#VALUE!</v>
      </c>
    </row>
    <row r="412" spans="1:16" x14ac:dyDescent="0.25">
      <c r="A412" s="174"/>
      <c r="B412" s="174">
        <v>229176</v>
      </c>
      <c r="C412" s="174">
        <v>552</v>
      </c>
      <c r="D412" s="174">
        <v>774</v>
      </c>
      <c r="E412" s="174">
        <v>656</v>
      </c>
      <c r="F412" s="174">
        <v>135.15</v>
      </c>
      <c r="G412" s="174">
        <v>1982</v>
      </c>
      <c r="H412" s="174">
        <v>50.75</v>
      </c>
      <c r="I412" s="174">
        <v>45.078989999999997</v>
      </c>
      <c r="J412" s="3">
        <f t="shared" si="36"/>
        <v>10.170870626525584</v>
      </c>
      <c r="K412" s="95">
        <f t="shared" si="39"/>
        <v>2.3018870780946013E-2</v>
      </c>
      <c r="L412" s="174">
        <f t="shared" si="40"/>
        <v>0.69024737228534483</v>
      </c>
      <c r="M412" t="str">
        <f t="shared" si="41"/>
        <v/>
      </c>
      <c r="N412">
        <f t="shared" si="37"/>
        <v>0.39895872040500613</v>
      </c>
      <c r="O412">
        <v>405</v>
      </c>
      <c r="P412" t="e">
        <f t="shared" si="38"/>
        <v>#VALUE!</v>
      </c>
    </row>
    <row r="413" spans="1:16" x14ac:dyDescent="0.25">
      <c r="A413" s="174"/>
      <c r="B413" s="174">
        <v>229745</v>
      </c>
      <c r="C413" s="174">
        <v>526</v>
      </c>
      <c r="D413" s="174">
        <v>800</v>
      </c>
      <c r="E413" s="174">
        <v>656</v>
      </c>
      <c r="F413" s="174">
        <v>135.15</v>
      </c>
      <c r="G413" s="174">
        <v>1981</v>
      </c>
      <c r="H413" s="174">
        <v>50.75</v>
      </c>
      <c r="I413" s="174">
        <v>45.078989999999997</v>
      </c>
      <c r="J413" s="3">
        <f t="shared" si="36"/>
        <v>9.6058222583853876</v>
      </c>
      <c r="K413" s="95">
        <f t="shared" si="39"/>
        <v>2.3018870780946013E-2</v>
      </c>
      <c r="L413" s="174">
        <f t="shared" si="40"/>
        <v>0.69024737228534483</v>
      </c>
      <c r="M413" t="str">
        <f t="shared" si="41"/>
        <v/>
      </c>
      <c r="N413">
        <f t="shared" si="37"/>
        <v>0.39895872040500613</v>
      </c>
      <c r="O413">
        <v>406</v>
      </c>
      <c r="P413" t="e">
        <f t="shared" si="38"/>
        <v>#VALUE!</v>
      </c>
    </row>
    <row r="414" spans="1:16" x14ac:dyDescent="0.25">
      <c r="A414" s="174"/>
      <c r="B414" s="174">
        <v>230314</v>
      </c>
      <c r="C414" s="174">
        <v>536</v>
      </c>
      <c r="D414" s="174">
        <v>792</v>
      </c>
      <c r="E414" s="174">
        <v>656</v>
      </c>
      <c r="F414" s="174">
        <v>135.15</v>
      </c>
      <c r="G414" s="174">
        <v>1981</v>
      </c>
      <c r="H414" s="174">
        <v>50.74091</v>
      </c>
      <c r="I414" s="174">
        <v>45.078989999999997</v>
      </c>
      <c r="J414" s="3">
        <f t="shared" si="36"/>
        <v>9.6058222583853876</v>
      </c>
      <c r="K414" s="95">
        <f t="shared" si="39"/>
        <v>2.3018870780946013E-2</v>
      </c>
      <c r="L414" s="174">
        <f t="shared" si="40"/>
        <v>0.69000012945955447</v>
      </c>
      <c r="M414" t="str">
        <f t="shared" si="41"/>
        <v/>
      </c>
      <c r="N414">
        <f t="shared" si="37"/>
        <v>0.39895872040500613</v>
      </c>
      <c r="O414">
        <v>407</v>
      </c>
      <c r="P414" t="e">
        <f t="shared" si="38"/>
        <v>#VALUE!</v>
      </c>
    </row>
    <row r="415" spans="1:16" x14ac:dyDescent="0.25">
      <c r="A415" s="174"/>
      <c r="B415" s="174">
        <v>230883</v>
      </c>
      <c r="C415" s="174">
        <v>521</v>
      </c>
      <c r="D415" s="174">
        <v>807</v>
      </c>
      <c r="E415" s="174">
        <v>656</v>
      </c>
      <c r="F415" s="174">
        <v>135.15</v>
      </c>
      <c r="G415" s="174">
        <v>1982</v>
      </c>
      <c r="H415" s="174">
        <v>50.74091</v>
      </c>
      <c r="I415" s="174">
        <v>45.078989999999997</v>
      </c>
      <c r="J415" s="3">
        <f t="shared" si="36"/>
        <v>10.170870626525584</v>
      </c>
      <c r="K415" s="95">
        <f t="shared" si="39"/>
        <v>2.3018870780946013E-2</v>
      </c>
      <c r="L415" s="174">
        <f t="shared" si="40"/>
        <v>0.69000012945955447</v>
      </c>
      <c r="M415" t="str">
        <f t="shared" si="41"/>
        <v/>
      </c>
      <c r="N415">
        <f t="shared" si="37"/>
        <v>0.39895872040500613</v>
      </c>
      <c r="O415">
        <v>408</v>
      </c>
      <c r="P415" t="e">
        <f t="shared" si="38"/>
        <v>#VALUE!</v>
      </c>
    </row>
    <row r="416" spans="1:16" x14ac:dyDescent="0.25">
      <c r="A416" s="174"/>
      <c r="B416" s="174">
        <v>231452</v>
      </c>
      <c r="C416" s="174">
        <v>541</v>
      </c>
      <c r="D416" s="174">
        <v>787</v>
      </c>
      <c r="E416" s="174">
        <v>657</v>
      </c>
      <c r="F416" s="174">
        <v>135.15</v>
      </c>
      <c r="G416" s="174">
        <v>1981</v>
      </c>
      <c r="H416" s="174">
        <v>50.74091</v>
      </c>
      <c r="I416" s="174">
        <v>45.08793</v>
      </c>
      <c r="J416" s="3">
        <f t="shared" si="36"/>
        <v>9.6058222583853876</v>
      </c>
      <c r="K416" s="95">
        <f t="shared" si="39"/>
        <v>2.3018870780946013E-2</v>
      </c>
      <c r="L416" s="174">
        <f t="shared" si="40"/>
        <v>0.6901369692857654</v>
      </c>
      <c r="M416" t="str">
        <f t="shared" si="41"/>
        <v/>
      </c>
      <c r="N416">
        <f t="shared" si="37"/>
        <v>0.39895872040500613</v>
      </c>
      <c r="O416">
        <v>409</v>
      </c>
      <c r="P416" t="e">
        <f t="shared" si="38"/>
        <v>#VALUE!</v>
      </c>
    </row>
    <row r="417" spans="1:16" x14ac:dyDescent="0.25">
      <c r="A417" s="174"/>
      <c r="B417" s="174">
        <v>232018</v>
      </c>
      <c r="C417" s="174">
        <v>553</v>
      </c>
      <c r="D417" s="174">
        <v>774</v>
      </c>
      <c r="E417" s="174">
        <v>657</v>
      </c>
      <c r="F417" s="174">
        <v>135.15</v>
      </c>
      <c r="G417" s="174">
        <v>1981</v>
      </c>
      <c r="H417" s="174">
        <v>50.745449999999998</v>
      </c>
      <c r="I417" s="174">
        <v>45.08793</v>
      </c>
      <c r="J417" s="3">
        <f t="shared" si="36"/>
        <v>9.6058222583853876</v>
      </c>
      <c r="K417" s="95">
        <f t="shared" si="39"/>
        <v>2.3018870780946013E-2</v>
      </c>
      <c r="L417" s="174">
        <f t="shared" si="40"/>
        <v>0.6902604736538086</v>
      </c>
      <c r="M417" t="str">
        <f t="shared" si="41"/>
        <v/>
      </c>
      <c r="N417">
        <f t="shared" si="37"/>
        <v>0.39895872040500613</v>
      </c>
      <c r="O417">
        <v>410</v>
      </c>
      <c r="P417" t="e">
        <f t="shared" si="38"/>
        <v>#VALUE!</v>
      </c>
    </row>
    <row r="418" spans="1:16" x14ac:dyDescent="0.25">
      <c r="A418" s="174"/>
      <c r="B418" s="174">
        <v>232584</v>
      </c>
      <c r="C418" s="174">
        <v>527</v>
      </c>
      <c r="D418" s="174">
        <v>800</v>
      </c>
      <c r="E418" s="174">
        <v>657</v>
      </c>
      <c r="F418" s="174">
        <v>135.15</v>
      </c>
      <c r="G418" s="174">
        <v>1982</v>
      </c>
      <c r="H418" s="174">
        <v>50.745449999999998</v>
      </c>
      <c r="I418" s="174">
        <v>45.08793</v>
      </c>
      <c r="J418" s="3">
        <f t="shared" si="36"/>
        <v>10.170870626525584</v>
      </c>
      <c r="K418" s="95">
        <f t="shared" si="39"/>
        <v>2.3018870780946013E-2</v>
      </c>
      <c r="L418" s="174">
        <f t="shared" si="40"/>
        <v>0.6902604736538086</v>
      </c>
      <c r="M418" t="str">
        <f t="shared" si="41"/>
        <v/>
      </c>
      <c r="N418">
        <f t="shared" si="37"/>
        <v>0.39895872040500613</v>
      </c>
      <c r="O418">
        <v>411</v>
      </c>
      <c r="P418" t="e">
        <f t="shared" si="38"/>
        <v>#VALUE!</v>
      </c>
    </row>
    <row r="419" spans="1:16" x14ac:dyDescent="0.25">
      <c r="A419" s="174"/>
      <c r="B419" s="174">
        <v>233149</v>
      </c>
      <c r="C419" s="174">
        <v>532</v>
      </c>
      <c r="D419" s="174">
        <v>795</v>
      </c>
      <c r="E419" s="174">
        <v>656</v>
      </c>
      <c r="F419" s="174">
        <v>135.15</v>
      </c>
      <c r="G419" s="174">
        <v>1982</v>
      </c>
      <c r="H419" s="174">
        <v>50.745449999999998</v>
      </c>
      <c r="I419" s="174">
        <v>45.078989999999997</v>
      </c>
      <c r="J419" s="3">
        <f t="shared" si="36"/>
        <v>10.170870626525584</v>
      </c>
      <c r="K419" s="95">
        <f t="shared" si="39"/>
        <v>2.3018870780946013E-2</v>
      </c>
      <c r="L419" s="174">
        <f t="shared" si="40"/>
        <v>0.69012360933924677</v>
      </c>
      <c r="M419" t="str">
        <f t="shared" si="41"/>
        <v/>
      </c>
      <c r="N419">
        <f t="shared" si="37"/>
        <v>0.39895872040500613</v>
      </c>
      <c r="O419">
        <v>412</v>
      </c>
      <c r="P419" t="e">
        <f t="shared" si="38"/>
        <v>#VALUE!</v>
      </c>
    </row>
    <row r="420" spans="1:16" x14ac:dyDescent="0.25">
      <c r="A420" s="174"/>
      <c r="B420" s="174">
        <v>233715</v>
      </c>
      <c r="C420" s="174">
        <v>540</v>
      </c>
      <c r="D420" s="174">
        <v>787</v>
      </c>
      <c r="E420" s="174">
        <v>657</v>
      </c>
      <c r="F420" s="174">
        <v>135.16</v>
      </c>
      <c r="G420" s="174">
        <v>1983</v>
      </c>
      <c r="H420" s="174">
        <v>50.745449999999998</v>
      </c>
      <c r="I420" s="174">
        <v>45.08793</v>
      </c>
      <c r="J420" s="3">
        <f t="shared" si="36"/>
        <v>10.735918994666008</v>
      </c>
      <c r="K420" s="95">
        <f t="shared" si="39"/>
        <v>2.3094565850926035E-2</v>
      </c>
      <c r="L420" s="174">
        <f t="shared" si="40"/>
        <v>0.6902604736538086</v>
      </c>
      <c r="M420" t="str">
        <f t="shared" si="41"/>
        <v/>
      </c>
      <c r="N420">
        <f t="shared" si="37"/>
        <v>0.39903441547498619</v>
      </c>
      <c r="O420">
        <v>413</v>
      </c>
      <c r="P420" t="e">
        <f t="shared" si="38"/>
        <v>#VALUE!</v>
      </c>
    </row>
    <row r="421" spans="1:16" x14ac:dyDescent="0.25">
      <c r="A421" s="174"/>
      <c r="B421" s="174">
        <v>234280</v>
      </c>
      <c r="C421" s="174">
        <v>543</v>
      </c>
      <c r="D421" s="174">
        <v>785</v>
      </c>
      <c r="E421" s="174">
        <v>657</v>
      </c>
      <c r="F421" s="174">
        <v>135.16</v>
      </c>
      <c r="G421" s="174">
        <v>1983</v>
      </c>
      <c r="H421" s="174">
        <v>50.74091</v>
      </c>
      <c r="I421" s="174">
        <v>45.08793</v>
      </c>
      <c r="J421" s="3">
        <f t="shared" si="36"/>
        <v>10.735918994666008</v>
      </c>
      <c r="K421" s="95">
        <f t="shared" si="39"/>
        <v>2.3094565850926035E-2</v>
      </c>
      <c r="L421" s="174">
        <f t="shared" si="40"/>
        <v>0.6901369692857654</v>
      </c>
      <c r="M421" t="str">
        <f t="shared" si="41"/>
        <v/>
      </c>
      <c r="N421">
        <f t="shared" si="37"/>
        <v>0.39903441547498619</v>
      </c>
      <c r="O421">
        <v>414</v>
      </c>
      <c r="P421" t="e">
        <f t="shared" si="38"/>
        <v>#VALUE!</v>
      </c>
    </row>
    <row r="422" spans="1:16" x14ac:dyDescent="0.25">
      <c r="A422" s="174"/>
      <c r="B422" s="174">
        <v>234845</v>
      </c>
      <c r="C422" s="174">
        <v>540</v>
      </c>
      <c r="D422" s="174">
        <v>788</v>
      </c>
      <c r="E422" s="174">
        <v>657</v>
      </c>
      <c r="F422" s="174">
        <v>135.16</v>
      </c>
      <c r="G422" s="174">
        <v>1983</v>
      </c>
      <c r="H422" s="174">
        <v>50.74091</v>
      </c>
      <c r="I422" s="174">
        <v>45.08793</v>
      </c>
      <c r="J422" s="3">
        <f t="shared" si="36"/>
        <v>10.735918994666008</v>
      </c>
      <c r="K422" s="95">
        <f t="shared" si="39"/>
        <v>2.3094565850926035E-2</v>
      </c>
      <c r="L422" s="174">
        <f t="shared" si="40"/>
        <v>0.6901369692857654</v>
      </c>
      <c r="M422" t="str">
        <f t="shared" si="41"/>
        <v/>
      </c>
      <c r="N422">
        <f t="shared" si="37"/>
        <v>0.39903441547498619</v>
      </c>
      <c r="O422">
        <v>415</v>
      </c>
      <c r="P422" t="e">
        <f t="shared" si="38"/>
        <v>#VALUE!</v>
      </c>
    </row>
    <row r="423" spans="1:16" x14ac:dyDescent="0.25">
      <c r="A423" s="174"/>
      <c r="B423" s="174">
        <v>235410</v>
      </c>
      <c r="C423" s="174">
        <v>538</v>
      </c>
      <c r="D423" s="174">
        <v>790</v>
      </c>
      <c r="E423" s="174">
        <v>657</v>
      </c>
      <c r="F423" s="174">
        <v>135.16</v>
      </c>
      <c r="G423" s="174">
        <v>1982</v>
      </c>
      <c r="H423" s="174">
        <v>50.736359999999998</v>
      </c>
      <c r="I423" s="174">
        <v>45.08793</v>
      </c>
      <c r="J423" s="3">
        <f t="shared" si="36"/>
        <v>10.170870626525584</v>
      </c>
      <c r="K423" s="95">
        <f t="shared" si="39"/>
        <v>2.3094565850926035E-2</v>
      </c>
      <c r="L423" s="174">
        <f t="shared" si="40"/>
        <v>0.69001320396815924</v>
      </c>
      <c r="M423" t="str">
        <f t="shared" si="41"/>
        <v/>
      </c>
      <c r="N423">
        <f t="shared" si="37"/>
        <v>0.39903441547498619</v>
      </c>
      <c r="O423">
        <v>416</v>
      </c>
      <c r="P423" t="e">
        <f t="shared" si="38"/>
        <v>#VALUE!</v>
      </c>
    </row>
    <row r="424" spans="1:16" x14ac:dyDescent="0.25">
      <c r="A424" s="174"/>
      <c r="B424" s="174">
        <v>235975</v>
      </c>
      <c r="C424" s="174">
        <v>520</v>
      </c>
      <c r="D424" s="174">
        <v>807</v>
      </c>
      <c r="E424" s="174">
        <v>656</v>
      </c>
      <c r="F424" s="174">
        <v>135.16</v>
      </c>
      <c r="G424" s="174">
        <v>1983</v>
      </c>
      <c r="H424" s="174">
        <v>50.745449999999998</v>
      </c>
      <c r="I424" s="174">
        <v>45.078989999999997</v>
      </c>
      <c r="J424" s="3">
        <f t="shared" si="36"/>
        <v>10.735918994666008</v>
      </c>
      <c r="K424" s="95">
        <f t="shared" si="39"/>
        <v>2.3094565850926035E-2</v>
      </c>
      <c r="L424" s="174">
        <f t="shared" si="40"/>
        <v>0.69012360933924677</v>
      </c>
      <c r="M424" t="str">
        <f t="shared" si="41"/>
        <v/>
      </c>
      <c r="N424">
        <f t="shared" si="37"/>
        <v>0.39903441547498619</v>
      </c>
      <c r="O424">
        <v>417</v>
      </c>
      <c r="P424" t="e">
        <f t="shared" si="38"/>
        <v>#VALUE!</v>
      </c>
    </row>
    <row r="425" spans="1:16" x14ac:dyDescent="0.25">
      <c r="A425" s="174"/>
      <c r="B425" s="174">
        <v>236540</v>
      </c>
      <c r="C425" s="174">
        <v>554</v>
      </c>
      <c r="D425" s="174">
        <v>772</v>
      </c>
      <c r="E425" s="174">
        <v>657</v>
      </c>
      <c r="F425" s="174">
        <v>135.16</v>
      </c>
      <c r="G425" s="174">
        <v>1983</v>
      </c>
      <c r="H425" s="174">
        <v>50.75</v>
      </c>
      <c r="I425" s="174">
        <v>45.08793</v>
      </c>
      <c r="J425" s="3">
        <f t="shared" si="36"/>
        <v>10.735918994666008</v>
      </c>
      <c r="K425" s="95">
        <f t="shared" si="39"/>
        <v>2.3094565850926035E-2</v>
      </c>
      <c r="L425" s="174">
        <f t="shared" si="40"/>
        <v>0.690384261144395</v>
      </c>
      <c r="M425" t="str">
        <f t="shared" si="41"/>
        <v/>
      </c>
      <c r="N425">
        <f t="shared" si="37"/>
        <v>0.39903441547498619</v>
      </c>
      <c r="O425">
        <v>418</v>
      </c>
      <c r="P425" t="e">
        <f t="shared" si="38"/>
        <v>#VALUE!</v>
      </c>
    </row>
    <row r="426" spans="1:16" x14ac:dyDescent="0.25">
      <c r="A426" s="174"/>
      <c r="B426" s="174">
        <v>237105</v>
      </c>
      <c r="C426" s="174">
        <v>535</v>
      </c>
      <c r="D426" s="174">
        <v>792</v>
      </c>
      <c r="E426" s="174">
        <v>657</v>
      </c>
      <c r="F426" s="174">
        <v>135.16</v>
      </c>
      <c r="G426" s="174">
        <v>1983</v>
      </c>
      <c r="H426" s="174">
        <v>50.745449999999998</v>
      </c>
      <c r="I426" s="174">
        <v>45.08793</v>
      </c>
      <c r="J426" s="3">
        <f t="shared" si="36"/>
        <v>10.735918994666008</v>
      </c>
      <c r="K426" s="95">
        <f t="shared" si="39"/>
        <v>2.3094565850926035E-2</v>
      </c>
      <c r="L426" s="174">
        <f t="shared" si="40"/>
        <v>0.6902604736538086</v>
      </c>
      <c r="M426" t="str">
        <f t="shared" si="41"/>
        <v/>
      </c>
      <c r="N426">
        <f t="shared" si="37"/>
        <v>0.39903441547498619</v>
      </c>
      <c r="O426">
        <v>419</v>
      </c>
      <c r="P426" t="e">
        <f t="shared" si="38"/>
        <v>#VALUE!</v>
      </c>
    </row>
    <row r="427" spans="1:16" x14ac:dyDescent="0.25">
      <c r="A427" s="174"/>
      <c r="B427" s="174">
        <v>237669</v>
      </c>
      <c r="C427" s="174">
        <v>547</v>
      </c>
      <c r="D427" s="174">
        <v>780</v>
      </c>
      <c r="E427" s="174">
        <v>657</v>
      </c>
      <c r="F427" s="174">
        <v>135.16</v>
      </c>
      <c r="G427" s="174">
        <v>1984</v>
      </c>
      <c r="H427" s="174">
        <v>50.745449999999998</v>
      </c>
      <c r="I427" s="174">
        <v>45.08793</v>
      </c>
      <c r="J427" s="3">
        <f t="shared" si="36"/>
        <v>11.300967362806432</v>
      </c>
      <c r="K427" s="95">
        <f t="shared" si="39"/>
        <v>2.3094565850926035E-2</v>
      </c>
      <c r="L427" s="174">
        <f t="shared" si="40"/>
        <v>0.6902604736538086</v>
      </c>
      <c r="M427" t="str">
        <f t="shared" si="41"/>
        <v/>
      </c>
      <c r="N427">
        <f t="shared" si="37"/>
        <v>0.39903441547498619</v>
      </c>
      <c r="O427">
        <v>420</v>
      </c>
      <c r="P427" t="e">
        <f t="shared" si="38"/>
        <v>#VALUE!</v>
      </c>
    </row>
    <row r="428" spans="1:16" x14ac:dyDescent="0.25">
      <c r="A428" s="174"/>
      <c r="B428" s="174">
        <v>238233</v>
      </c>
      <c r="C428" s="174">
        <v>545</v>
      </c>
      <c r="D428" s="174">
        <v>782</v>
      </c>
      <c r="E428" s="174">
        <v>657</v>
      </c>
      <c r="F428" s="174">
        <v>135.16</v>
      </c>
      <c r="G428" s="174">
        <v>1984</v>
      </c>
      <c r="H428" s="174">
        <v>50.745449999999998</v>
      </c>
      <c r="I428" s="174">
        <v>45.08793</v>
      </c>
      <c r="J428" s="3">
        <f t="shared" si="36"/>
        <v>11.300967362806432</v>
      </c>
      <c r="K428" s="95">
        <f t="shared" si="39"/>
        <v>2.3094565850926035E-2</v>
      </c>
      <c r="L428" s="174">
        <f t="shared" si="40"/>
        <v>0.6902604736538086</v>
      </c>
      <c r="M428" t="str">
        <f t="shared" si="41"/>
        <v/>
      </c>
      <c r="N428">
        <f t="shared" si="37"/>
        <v>0.39903441547498619</v>
      </c>
      <c r="O428">
        <v>421</v>
      </c>
      <c r="P428" t="e">
        <f t="shared" si="38"/>
        <v>#VALUE!</v>
      </c>
    </row>
    <row r="429" spans="1:16" x14ac:dyDescent="0.25">
      <c r="A429" s="174"/>
      <c r="B429" s="174">
        <v>238797</v>
      </c>
      <c r="C429" s="174">
        <v>517</v>
      </c>
      <c r="D429" s="174">
        <v>810</v>
      </c>
      <c r="E429" s="174">
        <v>657</v>
      </c>
      <c r="F429" s="174">
        <v>135.16</v>
      </c>
      <c r="G429" s="174">
        <v>1984</v>
      </c>
      <c r="H429" s="174">
        <v>50.745449999999998</v>
      </c>
      <c r="I429" s="174">
        <v>45.08793</v>
      </c>
      <c r="J429" s="3">
        <f t="shared" si="36"/>
        <v>11.300967362806432</v>
      </c>
      <c r="K429" s="95">
        <f t="shared" si="39"/>
        <v>2.3094565850926035E-2</v>
      </c>
      <c r="L429" s="174">
        <f t="shared" si="40"/>
        <v>0.6902604736538086</v>
      </c>
      <c r="M429" t="str">
        <f t="shared" si="41"/>
        <v/>
      </c>
      <c r="N429">
        <f t="shared" si="37"/>
        <v>0.39903441547498619</v>
      </c>
      <c r="O429">
        <v>422</v>
      </c>
      <c r="P429" t="e">
        <f t="shared" si="38"/>
        <v>#VALUE!</v>
      </c>
    </row>
    <row r="430" spans="1:16" x14ac:dyDescent="0.25">
      <c r="A430" s="174"/>
      <c r="B430" s="174">
        <v>239363</v>
      </c>
      <c r="C430" s="174">
        <v>552</v>
      </c>
      <c r="D430" s="174">
        <v>774</v>
      </c>
      <c r="E430" s="174">
        <v>657</v>
      </c>
      <c r="F430" s="174">
        <v>135.16</v>
      </c>
      <c r="G430" s="174">
        <v>1984</v>
      </c>
      <c r="H430" s="174">
        <v>50.75</v>
      </c>
      <c r="I430" s="174">
        <v>45.078989999999997</v>
      </c>
      <c r="J430" s="3">
        <f t="shared" si="36"/>
        <v>11.300967362806432</v>
      </c>
      <c r="K430" s="95">
        <f t="shared" si="39"/>
        <v>2.3094565850926035E-2</v>
      </c>
      <c r="L430" s="174">
        <f t="shared" si="40"/>
        <v>0.69024737228534483</v>
      </c>
      <c r="M430" t="str">
        <f t="shared" si="41"/>
        <v/>
      </c>
      <c r="N430">
        <f t="shared" si="37"/>
        <v>0.39903441547498619</v>
      </c>
      <c r="O430">
        <v>423</v>
      </c>
      <c r="P430" t="e">
        <f t="shared" si="38"/>
        <v>#VALUE!</v>
      </c>
    </row>
    <row r="431" spans="1:16" x14ac:dyDescent="0.25">
      <c r="A431" s="174"/>
      <c r="B431" s="174">
        <v>239931</v>
      </c>
      <c r="C431" s="174">
        <v>538</v>
      </c>
      <c r="D431" s="174">
        <v>790</v>
      </c>
      <c r="E431" s="174">
        <v>657</v>
      </c>
      <c r="F431" s="174">
        <v>135.16</v>
      </c>
      <c r="G431" s="174">
        <v>1984</v>
      </c>
      <c r="H431" s="174">
        <v>50.74091</v>
      </c>
      <c r="I431" s="174">
        <v>45.08793</v>
      </c>
      <c r="J431" s="3">
        <f t="shared" si="36"/>
        <v>11.300967362806432</v>
      </c>
      <c r="K431" s="95">
        <f t="shared" si="39"/>
        <v>2.3094565850926035E-2</v>
      </c>
      <c r="L431" s="174">
        <f t="shared" si="40"/>
        <v>0.6901369692857654</v>
      </c>
      <c r="M431" t="str">
        <f t="shared" si="41"/>
        <v/>
      </c>
      <c r="N431">
        <f t="shared" si="37"/>
        <v>0.39903441547498619</v>
      </c>
      <c r="O431">
        <v>424</v>
      </c>
      <c r="P431" t="e">
        <f t="shared" si="38"/>
        <v>#VALUE!</v>
      </c>
    </row>
    <row r="432" spans="1:16" x14ac:dyDescent="0.25">
      <c r="A432" s="174"/>
      <c r="B432" s="174">
        <v>240500</v>
      </c>
      <c r="C432" s="174">
        <v>546</v>
      </c>
      <c r="D432" s="174">
        <v>782</v>
      </c>
      <c r="E432" s="174">
        <v>657</v>
      </c>
      <c r="F432" s="174">
        <v>135.15</v>
      </c>
      <c r="G432" s="174">
        <v>1984</v>
      </c>
      <c r="H432" s="174">
        <v>50.74091</v>
      </c>
      <c r="I432" s="174">
        <v>45.08793</v>
      </c>
      <c r="J432" s="3">
        <f t="shared" si="36"/>
        <v>11.300967362806432</v>
      </c>
      <c r="K432" s="95">
        <f t="shared" si="39"/>
        <v>2.3018870780946013E-2</v>
      </c>
      <c r="L432" s="174">
        <f t="shared" si="40"/>
        <v>0.6901369692857654</v>
      </c>
      <c r="M432" t="str">
        <f t="shared" si="41"/>
        <v/>
      </c>
      <c r="N432">
        <f t="shared" si="37"/>
        <v>0.39895872040500613</v>
      </c>
      <c r="O432">
        <v>425</v>
      </c>
      <c r="P432" t="e">
        <f t="shared" si="38"/>
        <v>#VALUE!</v>
      </c>
    </row>
    <row r="433" spans="1:16" x14ac:dyDescent="0.25">
      <c r="A433" s="174"/>
      <c r="B433" s="174">
        <v>241069</v>
      </c>
      <c r="C433" s="174">
        <v>535</v>
      </c>
      <c r="D433" s="174">
        <v>793</v>
      </c>
      <c r="E433" s="174">
        <v>657</v>
      </c>
      <c r="F433" s="174">
        <v>135.15</v>
      </c>
      <c r="G433" s="174">
        <v>1984</v>
      </c>
      <c r="H433" s="174">
        <v>50.74091</v>
      </c>
      <c r="I433" s="174">
        <v>45.08793</v>
      </c>
      <c r="J433" s="3">
        <f t="shared" si="36"/>
        <v>11.300967362806432</v>
      </c>
      <c r="K433" s="95">
        <f t="shared" si="39"/>
        <v>2.3018870780946013E-2</v>
      </c>
      <c r="L433" s="174">
        <f t="shared" si="40"/>
        <v>0.6901369692857654</v>
      </c>
      <c r="M433" t="str">
        <f t="shared" si="41"/>
        <v/>
      </c>
      <c r="N433">
        <f t="shared" si="37"/>
        <v>0.39895872040500613</v>
      </c>
      <c r="O433">
        <v>426</v>
      </c>
      <c r="P433" t="e">
        <f t="shared" si="38"/>
        <v>#VALUE!</v>
      </c>
    </row>
    <row r="434" spans="1:16" x14ac:dyDescent="0.25">
      <c r="A434" s="174"/>
      <c r="B434" s="174">
        <v>241638</v>
      </c>
      <c r="C434" s="174">
        <v>521</v>
      </c>
      <c r="D434" s="174">
        <v>807</v>
      </c>
      <c r="E434" s="174">
        <v>656</v>
      </c>
      <c r="F434" s="174">
        <v>135.15</v>
      </c>
      <c r="G434" s="174">
        <v>1984</v>
      </c>
      <c r="H434" s="174">
        <v>50.74091</v>
      </c>
      <c r="I434" s="174">
        <v>45.078989999999997</v>
      </c>
      <c r="J434" s="3">
        <f t="shared" si="36"/>
        <v>11.300967362806432</v>
      </c>
      <c r="K434" s="95">
        <f t="shared" si="39"/>
        <v>2.3018870780946013E-2</v>
      </c>
      <c r="L434" s="174">
        <f t="shared" si="40"/>
        <v>0.69000012945955447</v>
      </c>
      <c r="M434" t="str">
        <f t="shared" si="41"/>
        <v/>
      </c>
      <c r="N434">
        <f t="shared" si="37"/>
        <v>0.39895872040500613</v>
      </c>
      <c r="O434">
        <v>427</v>
      </c>
      <c r="P434" t="e">
        <f t="shared" si="38"/>
        <v>#VALUE!</v>
      </c>
    </row>
    <row r="435" spans="1:16" x14ac:dyDescent="0.25">
      <c r="A435" s="174"/>
      <c r="B435" s="174">
        <v>242206</v>
      </c>
      <c r="C435" s="174">
        <v>527</v>
      </c>
      <c r="D435" s="174">
        <v>801</v>
      </c>
      <c r="E435" s="174">
        <v>657</v>
      </c>
      <c r="F435" s="174">
        <v>135.13999999999999</v>
      </c>
      <c r="G435" s="174">
        <v>1984</v>
      </c>
      <c r="H435" s="174">
        <v>50.74091</v>
      </c>
      <c r="I435" s="174">
        <v>45.078989999999997</v>
      </c>
      <c r="J435" s="3">
        <f t="shared" si="36"/>
        <v>11.300967362806432</v>
      </c>
      <c r="K435" s="95">
        <f t="shared" si="39"/>
        <v>2.2943175710965772E-2</v>
      </c>
      <c r="L435" s="174">
        <f t="shared" si="40"/>
        <v>0.69000012945955447</v>
      </c>
      <c r="M435" t="str">
        <f t="shared" si="41"/>
        <v/>
      </c>
      <c r="N435">
        <f t="shared" si="37"/>
        <v>0.3988830253350259</v>
      </c>
      <c r="O435">
        <v>428</v>
      </c>
      <c r="P435" t="e">
        <f t="shared" si="38"/>
        <v>#VALUE!</v>
      </c>
    </row>
    <row r="436" spans="1:16" x14ac:dyDescent="0.25">
      <c r="A436" s="174"/>
      <c r="B436" s="174">
        <v>242772</v>
      </c>
      <c r="C436" s="174">
        <v>550</v>
      </c>
      <c r="D436" s="174">
        <v>777</v>
      </c>
      <c r="E436" s="174">
        <v>656</v>
      </c>
      <c r="F436" s="174">
        <v>135.13999999999999</v>
      </c>
      <c r="G436" s="174">
        <v>1984</v>
      </c>
      <c r="H436" s="174">
        <v>50.745449999999998</v>
      </c>
      <c r="I436" s="174">
        <v>45.078989999999997</v>
      </c>
      <c r="J436" s="3">
        <f t="shared" si="36"/>
        <v>11.300967362806432</v>
      </c>
      <c r="K436" s="95">
        <f t="shared" si="39"/>
        <v>2.2943175710965772E-2</v>
      </c>
      <c r="L436" s="174">
        <f t="shared" si="40"/>
        <v>0.69012360933924677</v>
      </c>
      <c r="M436" t="str">
        <f t="shared" si="41"/>
        <v/>
      </c>
      <c r="N436">
        <f t="shared" si="37"/>
        <v>0.3988830253350259</v>
      </c>
      <c r="O436">
        <v>429</v>
      </c>
      <c r="P436" t="e">
        <f t="shared" si="38"/>
        <v>#VALUE!</v>
      </c>
    </row>
    <row r="437" spans="1:16" x14ac:dyDescent="0.25">
      <c r="A437" s="174"/>
      <c r="B437" s="174">
        <v>243338</v>
      </c>
      <c r="C437" s="174">
        <v>531</v>
      </c>
      <c r="D437" s="174">
        <v>797</v>
      </c>
      <c r="E437" s="174">
        <v>656</v>
      </c>
      <c r="F437" s="174">
        <v>135.13</v>
      </c>
      <c r="G437" s="174">
        <v>1984</v>
      </c>
      <c r="H437" s="174">
        <v>50.745449999999998</v>
      </c>
      <c r="I437" s="174">
        <v>45.078989999999997</v>
      </c>
      <c r="J437" s="3">
        <f t="shared" si="36"/>
        <v>11.300967362806432</v>
      </c>
      <c r="K437" s="95">
        <f t="shared" si="39"/>
        <v>2.286748064098575E-2</v>
      </c>
      <c r="L437" s="174">
        <f t="shared" si="40"/>
        <v>0.69012360933924677</v>
      </c>
      <c r="M437" t="str">
        <f t="shared" si="41"/>
        <v/>
      </c>
      <c r="N437">
        <f t="shared" si="37"/>
        <v>0.39880733026504589</v>
      </c>
      <c r="O437">
        <v>430</v>
      </c>
      <c r="P437" t="e">
        <f t="shared" si="38"/>
        <v>#VALUE!</v>
      </c>
    </row>
    <row r="438" spans="1:16" x14ac:dyDescent="0.25">
      <c r="A438" s="174"/>
      <c r="B438" s="174">
        <v>243903</v>
      </c>
      <c r="C438" s="174">
        <v>551</v>
      </c>
      <c r="D438" s="174">
        <v>776</v>
      </c>
      <c r="E438" s="174">
        <v>657</v>
      </c>
      <c r="F438" s="174">
        <v>135.13</v>
      </c>
      <c r="G438" s="174">
        <v>1984</v>
      </c>
      <c r="H438" s="174">
        <v>50.745449999999998</v>
      </c>
      <c r="I438" s="174">
        <v>45.08793</v>
      </c>
      <c r="J438" s="3">
        <f t="shared" si="36"/>
        <v>11.300967362806432</v>
      </c>
      <c r="K438" s="95">
        <f t="shared" si="39"/>
        <v>2.286748064098575E-2</v>
      </c>
      <c r="L438" s="174">
        <f t="shared" si="40"/>
        <v>0.6902604736538086</v>
      </c>
      <c r="M438" t="str">
        <f t="shared" si="41"/>
        <v/>
      </c>
      <c r="N438">
        <f t="shared" si="37"/>
        <v>0.39880733026504589</v>
      </c>
      <c r="O438">
        <v>431</v>
      </c>
      <c r="P438" t="e">
        <f t="shared" si="38"/>
        <v>#VALUE!</v>
      </c>
    </row>
    <row r="439" spans="1:16" x14ac:dyDescent="0.25">
      <c r="A439" s="174"/>
      <c r="B439" s="174">
        <v>244467</v>
      </c>
      <c r="C439" s="174">
        <v>547</v>
      </c>
      <c r="D439" s="174">
        <v>782</v>
      </c>
      <c r="E439" s="174">
        <v>656</v>
      </c>
      <c r="F439" s="174">
        <v>135.13</v>
      </c>
      <c r="G439" s="174">
        <v>1985</v>
      </c>
      <c r="H439" s="174">
        <v>50.736359999999998</v>
      </c>
      <c r="I439" s="174">
        <v>45.078989999999997</v>
      </c>
      <c r="J439" s="3">
        <f t="shared" si="36"/>
        <v>11.866015730946629</v>
      </c>
      <c r="K439" s="95">
        <f t="shared" si="39"/>
        <v>2.286748064098575E-2</v>
      </c>
      <c r="L439" s="174">
        <f t="shared" si="40"/>
        <v>0.68987638868204004</v>
      </c>
      <c r="M439" t="str">
        <f t="shared" si="41"/>
        <v/>
      </c>
      <c r="N439">
        <f t="shared" si="37"/>
        <v>0.39880733026504589</v>
      </c>
      <c r="O439">
        <v>432</v>
      </c>
      <c r="P439" t="e">
        <f t="shared" si="38"/>
        <v>#VALUE!</v>
      </c>
    </row>
    <row r="440" spans="1:16" x14ac:dyDescent="0.25">
      <c r="A440" s="174"/>
      <c r="B440" s="174">
        <v>245031</v>
      </c>
      <c r="C440" s="174">
        <v>531</v>
      </c>
      <c r="D440" s="174">
        <v>796</v>
      </c>
      <c r="E440" s="174">
        <v>656</v>
      </c>
      <c r="F440" s="174">
        <v>135.12</v>
      </c>
      <c r="G440" s="174">
        <v>1985</v>
      </c>
      <c r="H440" s="174">
        <v>50.745449999999998</v>
      </c>
      <c r="I440" s="174">
        <v>45.078989999999997</v>
      </c>
      <c r="J440" s="3">
        <f t="shared" si="36"/>
        <v>11.866015730946629</v>
      </c>
      <c r="K440" s="95">
        <f t="shared" si="39"/>
        <v>2.2791785571005727E-2</v>
      </c>
      <c r="L440" s="174">
        <f t="shared" si="40"/>
        <v>0.69012360933924677</v>
      </c>
      <c r="M440" t="str">
        <f t="shared" si="41"/>
        <v/>
      </c>
      <c r="N440">
        <f t="shared" si="37"/>
        <v>0.39873163519506588</v>
      </c>
      <c r="O440">
        <v>433</v>
      </c>
      <c r="P440" t="e">
        <f t="shared" si="38"/>
        <v>#VALUE!</v>
      </c>
    </row>
    <row r="441" spans="1:16" x14ac:dyDescent="0.25">
      <c r="A441" s="174"/>
      <c r="B441" s="174">
        <v>245596</v>
      </c>
      <c r="C441" s="174">
        <v>542</v>
      </c>
      <c r="D441" s="174">
        <v>786</v>
      </c>
      <c r="E441" s="174">
        <v>656</v>
      </c>
      <c r="F441" s="174">
        <v>135.12</v>
      </c>
      <c r="G441" s="174">
        <v>1984</v>
      </c>
      <c r="H441" s="174">
        <v>50.74091</v>
      </c>
      <c r="I441" s="174">
        <v>45.078989999999997</v>
      </c>
      <c r="J441" s="3">
        <f t="shared" si="36"/>
        <v>11.300967362806432</v>
      </c>
      <c r="K441" s="95">
        <f t="shared" si="39"/>
        <v>2.2791785571005727E-2</v>
      </c>
      <c r="L441" s="174">
        <f t="shared" si="40"/>
        <v>0.69000012945955447</v>
      </c>
      <c r="M441" t="str">
        <f t="shared" si="41"/>
        <v/>
      </c>
      <c r="N441">
        <f t="shared" si="37"/>
        <v>0.39873163519506588</v>
      </c>
      <c r="O441">
        <v>434</v>
      </c>
      <c r="P441" t="e">
        <f t="shared" si="38"/>
        <v>#VALUE!</v>
      </c>
    </row>
    <row r="442" spans="1:16" x14ac:dyDescent="0.25">
      <c r="A442" s="174"/>
      <c r="B442" s="174">
        <v>246161</v>
      </c>
      <c r="C442" s="174">
        <v>531</v>
      </c>
      <c r="D442" s="174">
        <v>796</v>
      </c>
      <c r="E442" s="174">
        <v>655</v>
      </c>
      <c r="F442" s="174">
        <v>135.12</v>
      </c>
      <c r="G442" s="174">
        <v>1985</v>
      </c>
      <c r="H442" s="174">
        <v>50.745449999999998</v>
      </c>
      <c r="I442" s="174">
        <v>45.070050000000002</v>
      </c>
      <c r="J442" s="3">
        <f t="shared" si="36"/>
        <v>11.866015730946629</v>
      </c>
      <c r="K442" s="95">
        <f t="shared" si="39"/>
        <v>2.2791785571005727E-2</v>
      </c>
      <c r="L442" s="174">
        <f t="shared" si="40"/>
        <v>0.68998674502468482</v>
      </c>
      <c r="M442" t="str">
        <f t="shared" si="41"/>
        <v/>
      </c>
      <c r="N442">
        <f t="shared" si="37"/>
        <v>0.39873163519506588</v>
      </c>
      <c r="O442">
        <v>435</v>
      </c>
      <c r="P442" t="e">
        <f t="shared" si="38"/>
        <v>#VALUE!</v>
      </c>
    </row>
    <row r="443" spans="1:16" x14ac:dyDescent="0.25">
      <c r="A443" s="174"/>
      <c r="B443" s="174">
        <v>246728</v>
      </c>
      <c r="C443" s="174">
        <v>534</v>
      </c>
      <c r="D443" s="174">
        <v>793</v>
      </c>
      <c r="E443" s="174">
        <v>656</v>
      </c>
      <c r="F443" s="174">
        <v>135.11000000000001</v>
      </c>
      <c r="G443" s="174">
        <v>1986</v>
      </c>
      <c r="H443" s="174">
        <v>50.745449999999998</v>
      </c>
      <c r="I443" s="174">
        <v>45.078989999999997</v>
      </c>
      <c r="J443" s="3">
        <f t="shared" si="36"/>
        <v>12.431064099087052</v>
      </c>
      <c r="K443" s="95">
        <f t="shared" si="39"/>
        <v>2.2716090501025701E-2</v>
      </c>
      <c r="L443" s="174">
        <f t="shared" si="40"/>
        <v>0.69012360933924677</v>
      </c>
      <c r="M443" t="str">
        <f t="shared" si="41"/>
        <v/>
      </c>
      <c r="N443">
        <f t="shared" si="37"/>
        <v>0.39865594012508582</v>
      </c>
      <c r="O443">
        <v>436</v>
      </c>
      <c r="P443" t="e">
        <f t="shared" si="38"/>
        <v>#VALUE!</v>
      </c>
    </row>
    <row r="444" spans="1:16" x14ac:dyDescent="0.25">
      <c r="A444" s="174"/>
      <c r="B444" s="174">
        <v>247297</v>
      </c>
      <c r="C444" s="174">
        <v>549</v>
      </c>
      <c r="D444" s="174">
        <v>778</v>
      </c>
      <c r="E444" s="174">
        <v>656</v>
      </c>
      <c r="F444" s="174">
        <v>135.11000000000001</v>
      </c>
      <c r="G444" s="174">
        <v>1987</v>
      </c>
      <c r="H444" s="174">
        <v>50.745449999999998</v>
      </c>
      <c r="I444" s="174">
        <v>45.078989999999997</v>
      </c>
      <c r="J444" s="3">
        <f t="shared" si="36"/>
        <v>12.996112467227249</v>
      </c>
      <c r="K444" s="95">
        <f t="shared" si="39"/>
        <v>2.2716090501025701E-2</v>
      </c>
      <c r="L444" s="174">
        <f t="shared" si="40"/>
        <v>0.69012360933924677</v>
      </c>
      <c r="M444" t="str">
        <f t="shared" si="41"/>
        <v/>
      </c>
      <c r="N444">
        <f t="shared" si="37"/>
        <v>0.39865594012508582</v>
      </c>
      <c r="O444">
        <v>437</v>
      </c>
      <c r="P444" t="e">
        <f t="shared" si="38"/>
        <v>#VALUE!</v>
      </c>
    </row>
    <row r="445" spans="1:16" x14ac:dyDescent="0.25">
      <c r="A445" s="174"/>
      <c r="B445" s="174">
        <v>247866</v>
      </c>
      <c r="C445" s="174">
        <v>535</v>
      </c>
      <c r="D445" s="174">
        <v>793</v>
      </c>
      <c r="E445" s="174">
        <v>656</v>
      </c>
      <c r="F445" s="174">
        <v>135.11000000000001</v>
      </c>
      <c r="G445" s="174">
        <v>1986</v>
      </c>
      <c r="H445" s="174">
        <v>50.74091</v>
      </c>
      <c r="I445" s="174">
        <v>45.078989999999997</v>
      </c>
      <c r="J445" s="3">
        <f t="shared" si="36"/>
        <v>12.431064099087052</v>
      </c>
      <c r="K445" s="95">
        <f t="shared" si="39"/>
        <v>2.2716090501025701E-2</v>
      </c>
      <c r="L445" s="174">
        <f t="shared" si="40"/>
        <v>0.69000012945955447</v>
      </c>
      <c r="M445" t="str">
        <f t="shared" si="41"/>
        <v/>
      </c>
      <c r="N445">
        <f t="shared" si="37"/>
        <v>0.39865594012508582</v>
      </c>
      <c r="O445">
        <v>438</v>
      </c>
      <c r="P445" t="e">
        <f t="shared" si="38"/>
        <v>#VALUE!</v>
      </c>
    </row>
    <row r="446" spans="1:16" x14ac:dyDescent="0.25">
      <c r="A446" s="174"/>
      <c r="B446" s="174">
        <v>248435</v>
      </c>
      <c r="C446" s="174">
        <v>535</v>
      </c>
      <c r="D446" s="174">
        <v>792</v>
      </c>
      <c r="E446" s="174">
        <v>656</v>
      </c>
      <c r="F446" s="174">
        <v>135.11000000000001</v>
      </c>
      <c r="G446" s="174">
        <v>1986</v>
      </c>
      <c r="H446" s="174">
        <v>50.745449999999998</v>
      </c>
      <c r="I446" s="174">
        <v>45.078989999999997</v>
      </c>
      <c r="J446" s="3">
        <f t="shared" si="36"/>
        <v>12.431064099087052</v>
      </c>
      <c r="K446" s="95">
        <f t="shared" si="39"/>
        <v>2.2716090501025701E-2</v>
      </c>
      <c r="L446" s="174">
        <f t="shared" si="40"/>
        <v>0.69012360933924677</v>
      </c>
      <c r="M446" t="str">
        <f t="shared" si="41"/>
        <v/>
      </c>
      <c r="N446">
        <f t="shared" si="37"/>
        <v>0.39865594012508582</v>
      </c>
      <c r="O446">
        <v>439</v>
      </c>
      <c r="P446" t="e">
        <f t="shared" si="38"/>
        <v>#VALUE!</v>
      </c>
    </row>
    <row r="447" spans="1:16" x14ac:dyDescent="0.25">
      <c r="A447" s="174"/>
      <c r="B447" s="174">
        <v>249004</v>
      </c>
      <c r="C447" s="174">
        <v>544</v>
      </c>
      <c r="D447" s="174">
        <v>784</v>
      </c>
      <c r="E447" s="174">
        <v>657</v>
      </c>
      <c r="F447" s="174">
        <v>135.11000000000001</v>
      </c>
      <c r="G447" s="174">
        <v>1985</v>
      </c>
      <c r="H447" s="174">
        <v>50.745449999999998</v>
      </c>
      <c r="I447" s="174">
        <v>45.08793</v>
      </c>
      <c r="J447" s="3">
        <f t="shared" si="36"/>
        <v>11.866015730946629</v>
      </c>
      <c r="K447" s="95">
        <f t="shared" si="39"/>
        <v>2.2716090501025701E-2</v>
      </c>
      <c r="L447" s="174">
        <f t="shared" si="40"/>
        <v>0.6902604736538086</v>
      </c>
      <c r="M447" t="str">
        <f t="shared" si="41"/>
        <v/>
      </c>
      <c r="N447">
        <f t="shared" si="37"/>
        <v>0.39865594012508582</v>
      </c>
      <c r="O447">
        <v>440</v>
      </c>
      <c r="P447" t="e">
        <f t="shared" si="38"/>
        <v>#VALUE!</v>
      </c>
    </row>
    <row r="448" spans="1:16" x14ac:dyDescent="0.25">
      <c r="A448" s="174"/>
      <c r="B448" s="174">
        <v>249572</v>
      </c>
      <c r="C448" s="174">
        <v>530</v>
      </c>
      <c r="D448" s="174">
        <v>797</v>
      </c>
      <c r="E448" s="174">
        <v>656</v>
      </c>
      <c r="F448" s="174">
        <v>135.1</v>
      </c>
      <c r="G448" s="174">
        <v>1986</v>
      </c>
      <c r="H448" s="174">
        <v>50.745449999999998</v>
      </c>
      <c r="I448" s="174">
        <v>45.078989999999997</v>
      </c>
      <c r="J448" s="3">
        <f t="shared" si="36"/>
        <v>12.431064099087052</v>
      </c>
      <c r="K448" s="95">
        <f t="shared" si="39"/>
        <v>2.2640395431045464E-2</v>
      </c>
      <c r="L448" s="174">
        <f t="shared" si="40"/>
        <v>0.69012360933924677</v>
      </c>
      <c r="M448" t="str">
        <f t="shared" si="41"/>
        <v/>
      </c>
      <c r="N448">
        <f t="shared" si="37"/>
        <v>0.39858024505510559</v>
      </c>
      <c r="O448">
        <v>441</v>
      </c>
      <c r="P448" t="e">
        <f t="shared" si="38"/>
        <v>#VALUE!</v>
      </c>
    </row>
    <row r="449" spans="1:16" x14ac:dyDescent="0.25">
      <c r="A449" s="174"/>
      <c r="B449" s="174">
        <v>250138</v>
      </c>
      <c r="C449" s="174">
        <v>547</v>
      </c>
      <c r="D449" s="174">
        <v>781</v>
      </c>
      <c r="E449" s="174">
        <v>657</v>
      </c>
      <c r="F449" s="174">
        <v>135.1</v>
      </c>
      <c r="G449" s="174">
        <v>1986</v>
      </c>
      <c r="H449" s="174">
        <v>50.74091</v>
      </c>
      <c r="I449" s="174">
        <v>45.08793</v>
      </c>
      <c r="J449" s="3">
        <f t="shared" si="36"/>
        <v>12.431064099087052</v>
      </c>
      <c r="K449" s="95">
        <f t="shared" si="39"/>
        <v>2.2640395431045464E-2</v>
      </c>
      <c r="L449" s="174">
        <f t="shared" si="40"/>
        <v>0.6901369692857654</v>
      </c>
      <c r="M449" t="str">
        <f t="shared" si="41"/>
        <v/>
      </c>
      <c r="N449">
        <f t="shared" si="37"/>
        <v>0.39858024505510559</v>
      </c>
      <c r="O449">
        <v>442</v>
      </c>
      <c r="P449" t="e">
        <f t="shared" si="38"/>
        <v>#VALUE!</v>
      </c>
    </row>
    <row r="450" spans="1:16" x14ac:dyDescent="0.25">
      <c r="A450" s="174"/>
      <c r="B450" s="174">
        <v>250704</v>
      </c>
      <c r="C450" s="174">
        <v>540</v>
      </c>
      <c r="D450" s="174">
        <v>787</v>
      </c>
      <c r="E450" s="174">
        <v>656</v>
      </c>
      <c r="F450" s="174">
        <v>135.1</v>
      </c>
      <c r="G450" s="174">
        <v>1987</v>
      </c>
      <c r="H450" s="174">
        <v>50.745449999999998</v>
      </c>
      <c r="I450" s="174">
        <v>45.078989999999997</v>
      </c>
      <c r="J450" s="3">
        <f t="shared" si="36"/>
        <v>12.996112467227249</v>
      </c>
      <c r="K450" s="95">
        <f t="shared" si="39"/>
        <v>2.2640395431045464E-2</v>
      </c>
      <c r="L450" s="174">
        <f t="shared" si="40"/>
        <v>0.69012360933924677</v>
      </c>
      <c r="M450" t="str">
        <f t="shared" si="41"/>
        <v/>
      </c>
      <c r="N450">
        <f t="shared" si="37"/>
        <v>0.39858024505510559</v>
      </c>
      <c r="O450">
        <v>443</v>
      </c>
      <c r="P450" t="e">
        <f t="shared" si="38"/>
        <v>#VALUE!</v>
      </c>
    </row>
    <row r="451" spans="1:16" x14ac:dyDescent="0.25">
      <c r="A451" s="174"/>
      <c r="B451" s="174">
        <v>251270</v>
      </c>
      <c r="C451" s="174">
        <v>534</v>
      </c>
      <c r="D451" s="174">
        <v>793</v>
      </c>
      <c r="E451" s="174">
        <v>656</v>
      </c>
      <c r="F451" s="174">
        <v>135.1</v>
      </c>
      <c r="G451" s="174">
        <v>1987</v>
      </c>
      <c r="H451" s="174">
        <v>50.745449999999998</v>
      </c>
      <c r="I451" s="174">
        <v>45.078989999999997</v>
      </c>
      <c r="J451" s="3">
        <f t="shared" si="36"/>
        <v>12.996112467227249</v>
      </c>
      <c r="K451" s="95">
        <f t="shared" si="39"/>
        <v>2.2640395431045464E-2</v>
      </c>
      <c r="L451" s="174">
        <f t="shared" si="40"/>
        <v>0.69012360933924677</v>
      </c>
      <c r="M451" t="str">
        <f t="shared" si="41"/>
        <v/>
      </c>
      <c r="N451">
        <f t="shared" si="37"/>
        <v>0.39858024505510559</v>
      </c>
      <c r="O451">
        <v>444</v>
      </c>
      <c r="P451" t="e">
        <f t="shared" si="38"/>
        <v>#VALUE!</v>
      </c>
    </row>
    <row r="452" spans="1:16" x14ac:dyDescent="0.25">
      <c r="A452" s="174"/>
      <c r="B452" s="174">
        <v>251835</v>
      </c>
      <c r="C452" s="174">
        <v>542</v>
      </c>
      <c r="D452" s="174">
        <v>785</v>
      </c>
      <c r="E452" s="174">
        <v>656</v>
      </c>
      <c r="F452" s="174">
        <v>135.09</v>
      </c>
      <c r="G452" s="174">
        <v>1986</v>
      </c>
      <c r="H452" s="174">
        <v>50.745449999999998</v>
      </c>
      <c r="I452" s="174">
        <v>45.078989999999997</v>
      </c>
      <c r="J452" s="3">
        <f t="shared" si="36"/>
        <v>12.431064099087052</v>
      </c>
      <c r="K452" s="95">
        <f t="shared" si="39"/>
        <v>2.2564700361065441E-2</v>
      </c>
      <c r="L452" s="174">
        <f t="shared" si="40"/>
        <v>0.69012360933924677</v>
      </c>
      <c r="M452" t="str">
        <f t="shared" si="41"/>
        <v/>
      </c>
      <c r="N452">
        <f t="shared" si="37"/>
        <v>0.39850454998512558</v>
      </c>
      <c r="O452">
        <v>445</v>
      </c>
      <c r="P452" t="e">
        <f t="shared" si="38"/>
        <v>#VALUE!</v>
      </c>
    </row>
    <row r="453" spans="1:16" x14ac:dyDescent="0.25">
      <c r="A453" s="174"/>
      <c r="B453" s="174">
        <v>252399</v>
      </c>
      <c r="C453" s="174">
        <v>547</v>
      </c>
      <c r="D453" s="174">
        <v>780</v>
      </c>
      <c r="E453" s="174">
        <v>656</v>
      </c>
      <c r="F453" s="174">
        <v>135.09</v>
      </c>
      <c r="G453" s="174">
        <v>1988</v>
      </c>
      <c r="H453" s="174">
        <v>50.745449999999998</v>
      </c>
      <c r="I453" s="174">
        <v>45.078989999999997</v>
      </c>
      <c r="J453" s="3">
        <f t="shared" si="36"/>
        <v>13.561160835367673</v>
      </c>
      <c r="K453" s="95">
        <f t="shared" si="39"/>
        <v>2.2564700361065441E-2</v>
      </c>
      <c r="L453" s="174">
        <f t="shared" si="40"/>
        <v>0.69012360933924677</v>
      </c>
      <c r="M453" t="str">
        <f t="shared" si="41"/>
        <v/>
      </c>
      <c r="N453">
        <f t="shared" si="37"/>
        <v>0.39850454998512558</v>
      </c>
      <c r="O453">
        <v>446</v>
      </c>
      <c r="P453" t="e">
        <f t="shared" si="38"/>
        <v>#VALUE!</v>
      </c>
    </row>
    <row r="454" spans="1:16" x14ac:dyDescent="0.25">
      <c r="A454" s="174"/>
      <c r="B454" s="174">
        <v>252963</v>
      </c>
      <c r="C454" s="174">
        <v>523</v>
      </c>
      <c r="D454" s="174">
        <v>802</v>
      </c>
      <c r="E454" s="174">
        <v>655</v>
      </c>
      <c r="F454" s="174">
        <v>135.09</v>
      </c>
      <c r="G454" s="174">
        <v>1987</v>
      </c>
      <c r="H454" s="174">
        <v>50.754550000000002</v>
      </c>
      <c r="I454" s="174">
        <v>45.070050000000002</v>
      </c>
      <c r="J454" s="3">
        <f t="shared" si="36"/>
        <v>12.996112467227249</v>
      </c>
      <c r="K454" s="95">
        <f t="shared" si="39"/>
        <v>2.2564700361065441E-2</v>
      </c>
      <c r="L454" s="174">
        <f t="shared" si="40"/>
        <v>0.69023423292218966</v>
      </c>
      <c r="M454" t="str">
        <f t="shared" si="41"/>
        <v/>
      </c>
      <c r="N454">
        <f t="shared" si="37"/>
        <v>0.39850454998512558</v>
      </c>
      <c r="O454">
        <v>447</v>
      </c>
      <c r="P454" t="e">
        <f t="shared" si="38"/>
        <v>#VALUE!</v>
      </c>
    </row>
    <row r="455" spans="1:16" x14ac:dyDescent="0.25">
      <c r="A455" s="174"/>
      <c r="B455" s="174"/>
      <c r="C455" s="174"/>
      <c r="D455" s="174"/>
      <c r="E455" s="174"/>
      <c r="F455" s="174"/>
      <c r="G455" s="174"/>
      <c r="H455" s="174">
        <f t="shared" ref="H455:H456" si="42">(-4.5*(C455+D455)+57019)/1000</f>
        <v>57.018999999999998</v>
      </c>
      <c r="I455" s="174">
        <f t="shared" ref="I455:I456" si="43">(8.9975*(E455)+38904)/1000</f>
        <v>38.904000000000003</v>
      </c>
      <c r="J455" s="3">
        <f t="shared" si="36"/>
        <v>-1109.7549950275743</v>
      </c>
      <c r="K455" s="95">
        <f t="shared" si="39"/>
        <v>0</v>
      </c>
      <c r="L455" s="174" t="str">
        <f t="shared" si="40"/>
        <v/>
      </c>
      <c r="M455">
        <f t="shared" si="41"/>
        <v>1109.7549950275743</v>
      </c>
      <c r="N455" t="str">
        <f t="shared" si="37"/>
        <v/>
      </c>
      <c r="O455">
        <v>448</v>
      </c>
      <c r="P455" t="str">
        <f t="shared" si="38"/>
        <v/>
      </c>
    </row>
    <row r="456" spans="1:16" x14ac:dyDescent="0.25">
      <c r="A456" s="174"/>
      <c r="B456" s="174"/>
      <c r="C456" s="174"/>
      <c r="D456" s="174"/>
      <c r="E456" s="174"/>
      <c r="F456" s="174"/>
      <c r="G456" s="174"/>
      <c r="H456" s="174">
        <f t="shared" si="42"/>
        <v>57.018999999999998</v>
      </c>
      <c r="I456" s="174">
        <f t="shared" si="43"/>
        <v>38.904000000000003</v>
      </c>
      <c r="J456" s="3">
        <f t="shared" ref="J456:J463" si="44">G456/I$6-I$5/I$6</f>
        <v>-1109.7549950275743</v>
      </c>
      <c r="K456" s="95">
        <f t="shared" si="39"/>
        <v>0</v>
      </c>
      <c r="L456" s="174" t="str">
        <f t="shared" si="40"/>
        <v/>
      </c>
      <c r="M456">
        <f t="shared" si="41"/>
        <v>1109.7549950275743</v>
      </c>
      <c r="N456" t="str">
        <f t="shared" ref="N456:N519" si="45">IF(B456="","",K456+1/2.66)</f>
        <v/>
      </c>
      <c r="O456">
        <v>449</v>
      </c>
      <c r="P456" t="str">
        <f t="shared" ref="P456:P519" si="46">IF(B456="","",(F456-N$4)/N$4)</f>
        <v/>
      </c>
    </row>
    <row r="457" spans="1:16" x14ac:dyDescent="0.25">
      <c r="A457" s="174"/>
      <c r="B457" s="174"/>
      <c r="C457" s="174"/>
      <c r="D457" s="174"/>
      <c r="E457" s="174"/>
      <c r="F457" s="174"/>
      <c r="G457" s="174"/>
      <c r="H457" s="174">
        <f t="shared" ref="H457:H520" si="47">(-4.5*(C457+D457)+57019)/1000</f>
        <v>57.018999999999998</v>
      </c>
      <c r="I457" s="174">
        <f t="shared" ref="I457:I520" si="48">(8.9975*(E457)+38904)/1000</f>
        <v>38.904000000000003</v>
      </c>
      <c r="J457" s="3">
        <f t="shared" si="44"/>
        <v>-1109.7549950275743</v>
      </c>
      <c r="K457" s="95">
        <f t="shared" ref="K457:K520" si="49">IF(B457="",0,(F457-K$2)/K$2)</f>
        <v>0</v>
      </c>
      <c r="L457" s="174" t="str">
        <f t="shared" ref="L457:L520" si="50">IF(B457="","",H457*H457*I457/4*3.1416/K$2/1000)</f>
        <v/>
      </c>
      <c r="M457">
        <f t="shared" ref="M457:M520" si="51">IF(OR(J457="",-(J457-MAX(J$8:J$58))&lt;0),"",-(J457))</f>
        <v>1109.7549950275743</v>
      </c>
      <c r="N457" t="str">
        <f t="shared" si="45"/>
        <v/>
      </c>
      <c r="O457">
        <v>450</v>
      </c>
      <c r="P457" t="str">
        <f t="shared" si="46"/>
        <v/>
      </c>
    </row>
    <row r="458" spans="1:16" x14ac:dyDescent="0.25">
      <c r="A458" s="174"/>
      <c r="B458" s="174"/>
      <c r="C458" s="174"/>
      <c r="D458" s="174"/>
      <c r="E458" s="174"/>
      <c r="F458" s="174"/>
      <c r="G458" s="174"/>
      <c r="H458" s="174">
        <f t="shared" si="47"/>
        <v>57.018999999999998</v>
      </c>
      <c r="I458" s="174">
        <f t="shared" si="48"/>
        <v>38.904000000000003</v>
      </c>
      <c r="J458" s="3">
        <f t="shared" si="44"/>
        <v>-1109.7549950275743</v>
      </c>
      <c r="K458" s="95">
        <f t="shared" si="49"/>
        <v>0</v>
      </c>
      <c r="L458" s="174" t="str">
        <f t="shared" si="50"/>
        <v/>
      </c>
      <c r="M458">
        <f t="shared" si="51"/>
        <v>1109.7549950275743</v>
      </c>
      <c r="N458" t="str">
        <f t="shared" si="45"/>
        <v/>
      </c>
      <c r="O458">
        <v>451</v>
      </c>
      <c r="P458" t="str">
        <f t="shared" si="46"/>
        <v/>
      </c>
    </row>
    <row r="459" spans="1:16" x14ac:dyDescent="0.25">
      <c r="A459" s="174"/>
      <c r="B459" s="174"/>
      <c r="C459" s="174"/>
      <c r="D459" s="174"/>
      <c r="E459" s="174"/>
      <c r="F459" s="174"/>
      <c r="G459" s="174"/>
      <c r="H459" s="174">
        <f t="shared" si="47"/>
        <v>57.018999999999998</v>
      </c>
      <c r="I459" s="174">
        <f t="shared" si="48"/>
        <v>38.904000000000003</v>
      </c>
      <c r="J459" s="3">
        <f t="shared" si="44"/>
        <v>-1109.7549950275743</v>
      </c>
      <c r="K459" s="95">
        <f t="shared" si="49"/>
        <v>0</v>
      </c>
      <c r="L459" s="174" t="str">
        <f t="shared" si="50"/>
        <v/>
      </c>
      <c r="M459">
        <f t="shared" si="51"/>
        <v>1109.7549950275743</v>
      </c>
      <c r="N459" t="str">
        <f t="shared" si="45"/>
        <v/>
      </c>
      <c r="O459">
        <v>452</v>
      </c>
      <c r="P459" t="str">
        <f t="shared" si="46"/>
        <v/>
      </c>
    </row>
    <row r="460" spans="1:16" x14ac:dyDescent="0.25">
      <c r="A460" s="174"/>
      <c r="B460" s="174"/>
      <c r="C460" s="174"/>
      <c r="D460" s="174"/>
      <c r="E460" s="174"/>
      <c r="F460" s="174"/>
      <c r="G460" s="174"/>
      <c r="H460" s="174">
        <f t="shared" si="47"/>
        <v>57.018999999999998</v>
      </c>
      <c r="I460" s="174">
        <f t="shared" si="48"/>
        <v>38.904000000000003</v>
      </c>
      <c r="J460" s="3">
        <f t="shared" si="44"/>
        <v>-1109.7549950275743</v>
      </c>
      <c r="K460" s="95">
        <f t="shared" si="49"/>
        <v>0</v>
      </c>
      <c r="L460" s="174" t="str">
        <f t="shared" si="50"/>
        <v/>
      </c>
      <c r="M460">
        <f t="shared" si="51"/>
        <v>1109.7549950275743</v>
      </c>
      <c r="N460" t="str">
        <f t="shared" si="45"/>
        <v/>
      </c>
      <c r="O460">
        <v>453</v>
      </c>
      <c r="P460" t="str">
        <f t="shared" si="46"/>
        <v/>
      </c>
    </row>
    <row r="461" spans="1:16" x14ac:dyDescent="0.25">
      <c r="A461" s="174"/>
      <c r="B461" s="174"/>
      <c r="C461" s="174"/>
      <c r="D461" s="174"/>
      <c r="E461" s="174"/>
      <c r="F461" s="174"/>
      <c r="G461" s="174"/>
      <c r="H461" s="174">
        <f t="shared" si="47"/>
        <v>57.018999999999998</v>
      </c>
      <c r="I461" s="174">
        <f t="shared" si="48"/>
        <v>38.904000000000003</v>
      </c>
      <c r="J461" s="3">
        <f t="shared" si="44"/>
        <v>-1109.7549950275743</v>
      </c>
      <c r="K461" s="95">
        <f t="shared" si="49"/>
        <v>0</v>
      </c>
      <c r="L461" s="174" t="str">
        <f t="shared" si="50"/>
        <v/>
      </c>
      <c r="M461">
        <f t="shared" si="51"/>
        <v>1109.7549950275743</v>
      </c>
      <c r="N461" t="str">
        <f t="shared" si="45"/>
        <v/>
      </c>
      <c r="O461">
        <v>454</v>
      </c>
      <c r="P461" t="str">
        <f t="shared" si="46"/>
        <v/>
      </c>
    </row>
    <row r="462" spans="1:16" x14ac:dyDescent="0.25">
      <c r="A462" s="174"/>
      <c r="B462" s="174"/>
      <c r="C462" s="174"/>
      <c r="D462" s="174"/>
      <c r="E462" s="174"/>
      <c r="F462" s="174"/>
      <c r="G462" s="174"/>
      <c r="H462" s="174">
        <f t="shared" si="47"/>
        <v>57.018999999999998</v>
      </c>
      <c r="I462" s="174">
        <f t="shared" si="48"/>
        <v>38.904000000000003</v>
      </c>
      <c r="J462" s="3">
        <f t="shared" si="44"/>
        <v>-1109.7549950275743</v>
      </c>
      <c r="K462" s="95">
        <f t="shared" si="49"/>
        <v>0</v>
      </c>
      <c r="L462" s="174" t="str">
        <f t="shared" si="50"/>
        <v/>
      </c>
      <c r="M462">
        <f t="shared" si="51"/>
        <v>1109.7549950275743</v>
      </c>
      <c r="N462" t="str">
        <f t="shared" si="45"/>
        <v/>
      </c>
      <c r="O462">
        <v>455</v>
      </c>
      <c r="P462" t="str">
        <f t="shared" si="46"/>
        <v/>
      </c>
    </row>
    <row r="463" spans="1:16" x14ac:dyDescent="0.25">
      <c r="A463" s="174"/>
      <c r="B463" s="174"/>
      <c r="C463" s="174"/>
      <c r="D463" s="174"/>
      <c r="E463" s="174"/>
      <c r="F463" s="174"/>
      <c r="G463" s="174"/>
      <c r="H463" s="174">
        <f t="shared" si="47"/>
        <v>57.018999999999998</v>
      </c>
      <c r="I463" s="174">
        <f t="shared" si="48"/>
        <v>38.904000000000003</v>
      </c>
      <c r="J463" s="3">
        <f t="shared" si="44"/>
        <v>-1109.7549950275743</v>
      </c>
      <c r="K463" s="95">
        <f t="shared" si="49"/>
        <v>0</v>
      </c>
      <c r="L463" s="174" t="str">
        <f t="shared" si="50"/>
        <v/>
      </c>
      <c r="M463">
        <f t="shared" si="51"/>
        <v>1109.7549950275743</v>
      </c>
      <c r="N463" t="str">
        <f t="shared" si="45"/>
        <v/>
      </c>
      <c r="O463">
        <v>456</v>
      </c>
      <c r="P463" t="str">
        <f t="shared" si="46"/>
        <v/>
      </c>
    </row>
    <row r="464" spans="1:16" x14ac:dyDescent="0.25">
      <c r="A464" s="174"/>
      <c r="B464" s="174"/>
      <c r="C464" s="174"/>
      <c r="D464" s="174"/>
      <c r="E464" s="174"/>
      <c r="F464" s="174"/>
      <c r="G464" s="174"/>
      <c r="H464" s="174">
        <f t="shared" si="47"/>
        <v>57.018999999999998</v>
      </c>
      <c r="I464" s="174">
        <f t="shared" si="48"/>
        <v>38.904000000000003</v>
      </c>
      <c r="J464" s="3">
        <f t="shared" ref="J464:J527" si="52">G464/I$6-I$5/I$6</f>
        <v>-1109.7549950275743</v>
      </c>
      <c r="K464" s="95">
        <f t="shared" si="49"/>
        <v>0</v>
      </c>
      <c r="L464" s="174" t="str">
        <f t="shared" si="50"/>
        <v/>
      </c>
      <c r="M464">
        <f t="shared" si="51"/>
        <v>1109.7549950275743</v>
      </c>
      <c r="N464" t="str">
        <f t="shared" si="45"/>
        <v/>
      </c>
      <c r="O464">
        <v>457</v>
      </c>
      <c r="P464" t="str">
        <f t="shared" si="46"/>
        <v/>
      </c>
    </row>
    <row r="465" spans="1:16" x14ac:dyDescent="0.25">
      <c r="A465" s="174"/>
      <c r="B465" s="174"/>
      <c r="C465" s="174"/>
      <c r="D465" s="174"/>
      <c r="E465" s="174"/>
      <c r="F465" s="174"/>
      <c r="G465" s="174"/>
      <c r="H465" s="174">
        <f t="shared" si="47"/>
        <v>57.018999999999998</v>
      </c>
      <c r="I465" s="174">
        <f t="shared" si="48"/>
        <v>38.904000000000003</v>
      </c>
      <c r="J465" s="3">
        <f t="shared" si="52"/>
        <v>-1109.7549950275743</v>
      </c>
      <c r="K465" s="95">
        <f t="shared" si="49"/>
        <v>0</v>
      </c>
      <c r="L465" s="174" t="str">
        <f t="shared" si="50"/>
        <v/>
      </c>
      <c r="M465">
        <f t="shared" si="51"/>
        <v>1109.7549950275743</v>
      </c>
      <c r="N465" t="str">
        <f t="shared" si="45"/>
        <v/>
      </c>
      <c r="O465">
        <v>458</v>
      </c>
      <c r="P465" t="str">
        <f t="shared" si="46"/>
        <v/>
      </c>
    </row>
    <row r="466" spans="1:16" x14ac:dyDescent="0.25">
      <c r="A466" s="174"/>
      <c r="B466" s="174"/>
      <c r="C466" s="174"/>
      <c r="D466" s="174"/>
      <c r="E466" s="174"/>
      <c r="F466" s="174"/>
      <c r="G466" s="174"/>
      <c r="H466" s="174">
        <f t="shared" si="47"/>
        <v>57.018999999999998</v>
      </c>
      <c r="I466" s="174">
        <f t="shared" si="48"/>
        <v>38.904000000000003</v>
      </c>
      <c r="J466" s="3">
        <f t="shared" si="52"/>
        <v>-1109.7549950275743</v>
      </c>
      <c r="K466" s="95">
        <f t="shared" si="49"/>
        <v>0</v>
      </c>
      <c r="L466" s="174" t="str">
        <f t="shared" si="50"/>
        <v/>
      </c>
      <c r="M466">
        <f t="shared" si="51"/>
        <v>1109.7549950275743</v>
      </c>
      <c r="N466" t="str">
        <f t="shared" si="45"/>
        <v/>
      </c>
      <c r="O466">
        <v>459</v>
      </c>
      <c r="P466" t="str">
        <f t="shared" si="46"/>
        <v/>
      </c>
    </row>
    <row r="467" spans="1:16" x14ac:dyDescent="0.25">
      <c r="A467" s="174"/>
      <c r="B467" s="174"/>
      <c r="C467" s="174"/>
      <c r="D467" s="174"/>
      <c r="E467" s="174"/>
      <c r="F467" s="174"/>
      <c r="G467" s="174"/>
      <c r="H467" s="174">
        <f t="shared" si="47"/>
        <v>57.018999999999998</v>
      </c>
      <c r="I467" s="174">
        <f t="shared" si="48"/>
        <v>38.904000000000003</v>
      </c>
      <c r="J467" s="3">
        <f t="shared" si="52"/>
        <v>-1109.7549950275743</v>
      </c>
      <c r="K467" s="95">
        <f t="shared" si="49"/>
        <v>0</v>
      </c>
      <c r="L467" s="174" t="str">
        <f t="shared" si="50"/>
        <v/>
      </c>
      <c r="M467">
        <f t="shared" si="51"/>
        <v>1109.7549950275743</v>
      </c>
      <c r="N467" t="str">
        <f t="shared" si="45"/>
        <v/>
      </c>
      <c r="O467">
        <v>460</v>
      </c>
      <c r="P467" t="str">
        <f t="shared" si="46"/>
        <v/>
      </c>
    </row>
    <row r="468" spans="1:16" x14ac:dyDescent="0.25">
      <c r="A468" s="174"/>
      <c r="B468" s="174"/>
      <c r="C468" s="174"/>
      <c r="D468" s="174"/>
      <c r="E468" s="174"/>
      <c r="F468" s="174"/>
      <c r="G468" s="174"/>
      <c r="H468" s="174">
        <f t="shared" si="47"/>
        <v>57.018999999999998</v>
      </c>
      <c r="I468" s="174">
        <f t="shared" si="48"/>
        <v>38.904000000000003</v>
      </c>
      <c r="J468" s="3">
        <f t="shared" si="52"/>
        <v>-1109.7549950275743</v>
      </c>
      <c r="K468" s="95">
        <f t="shared" si="49"/>
        <v>0</v>
      </c>
      <c r="L468" s="174" t="str">
        <f t="shared" si="50"/>
        <v/>
      </c>
      <c r="M468">
        <f t="shared" si="51"/>
        <v>1109.7549950275743</v>
      </c>
      <c r="N468" t="str">
        <f t="shared" si="45"/>
        <v/>
      </c>
      <c r="O468">
        <v>461</v>
      </c>
      <c r="P468" t="str">
        <f t="shared" si="46"/>
        <v/>
      </c>
    </row>
    <row r="469" spans="1:16" x14ac:dyDescent="0.25">
      <c r="A469" s="174"/>
      <c r="B469" s="174"/>
      <c r="C469" s="174"/>
      <c r="D469" s="174"/>
      <c r="E469" s="174"/>
      <c r="F469" s="174"/>
      <c r="G469" s="174"/>
      <c r="H469" s="174">
        <f t="shared" si="47"/>
        <v>57.018999999999998</v>
      </c>
      <c r="I469" s="174">
        <f t="shared" si="48"/>
        <v>38.904000000000003</v>
      </c>
      <c r="J469" s="3">
        <f t="shared" si="52"/>
        <v>-1109.7549950275743</v>
      </c>
      <c r="K469" s="95">
        <f t="shared" si="49"/>
        <v>0</v>
      </c>
      <c r="L469" s="174" t="str">
        <f t="shared" si="50"/>
        <v/>
      </c>
      <c r="M469">
        <f t="shared" si="51"/>
        <v>1109.7549950275743</v>
      </c>
      <c r="N469" t="str">
        <f t="shared" si="45"/>
        <v/>
      </c>
      <c r="O469">
        <v>462</v>
      </c>
      <c r="P469" t="str">
        <f t="shared" si="46"/>
        <v/>
      </c>
    </row>
    <row r="470" spans="1:16" x14ac:dyDescent="0.25">
      <c r="A470" s="174"/>
      <c r="B470" s="174"/>
      <c r="C470" s="174"/>
      <c r="D470" s="174"/>
      <c r="E470" s="174"/>
      <c r="F470" s="174"/>
      <c r="G470" s="174"/>
      <c r="H470" s="174">
        <f t="shared" si="47"/>
        <v>57.018999999999998</v>
      </c>
      <c r="I470" s="174">
        <f t="shared" si="48"/>
        <v>38.904000000000003</v>
      </c>
      <c r="J470" s="3">
        <f t="shared" si="52"/>
        <v>-1109.7549950275743</v>
      </c>
      <c r="K470" s="95">
        <f t="shared" si="49"/>
        <v>0</v>
      </c>
      <c r="L470" s="174" t="str">
        <f t="shared" si="50"/>
        <v/>
      </c>
      <c r="M470">
        <f t="shared" si="51"/>
        <v>1109.7549950275743</v>
      </c>
      <c r="N470" t="str">
        <f t="shared" si="45"/>
        <v/>
      </c>
      <c r="O470">
        <v>463</v>
      </c>
      <c r="P470" t="str">
        <f t="shared" si="46"/>
        <v/>
      </c>
    </row>
    <row r="471" spans="1:16" x14ac:dyDescent="0.25">
      <c r="A471" s="174"/>
      <c r="B471" s="174"/>
      <c r="C471" s="174"/>
      <c r="D471" s="174"/>
      <c r="E471" s="174"/>
      <c r="F471" s="174"/>
      <c r="G471" s="174"/>
      <c r="H471" s="174">
        <f t="shared" si="47"/>
        <v>57.018999999999998</v>
      </c>
      <c r="I471" s="174">
        <f t="shared" si="48"/>
        <v>38.904000000000003</v>
      </c>
      <c r="J471" s="3">
        <f t="shared" si="52"/>
        <v>-1109.7549950275743</v>
      </c>
      <c r="K471" s="95">
        <f t="shared" si="49"/>
        <v>0</v>
      </c>
      <c r="L471" s="174" t="str">
        <f t="shared" si="50"/>
        <v/>
      </c>
      <c r="M471">
        <f t="shared" si="51"/>
        <v>1109.7549950275743</v>
      </c>
      <c r="N471" t="str">
        <f t="shared" si="45"/>
        <v/>
      </c>
      <c r="O471">
        <v>464</v>
      </c>
      <c r="P471" t="str">
        <f t="shared" si="46"/>
        <v/>
      </c>
    </row>
    <row r="472" spans="1:16" x14ac:dyDescent="0.25">
      <c r="A472" s="174"/>
      <c r="B472" s="174"/>
      <c r="C472" s="174"/>
      <c r="D472" s="174"/>
      <c r="E472" s="174"/>
      <c r="F472" s="174"/>
      <c r="G472" s="174"/>
      <c r="H472" s="174">
        <f t="shared" si="47"/>
        <v>57.018999999999998</v>
      </c>
      <c r="I472" s="174">
        <f t="shared" si="48"/>
        <v>38.904000000000003</v>
      </c>
      <c r="J472" s="3">
        <f t="shared" si="52"/>
        <v>-1109.7549950275743</v>
      </c>
      <c r="K472" s="95">
        <f t="shared" si="49"/>
        <v>0</v>
      </c>
      <c r="L472" s="174" t="str">
        <f t="shared" si="50"/>
        <v/>
      </c>
      <c r="M472">
        <f t="shared" si="51"/>
        <v>1109.7549950275743</v>
      </c>
      <c r="N472" t="str">
        <f t="shared" si="45"/>
        <v/>
      </c>
      <c r="O472">
        <v>465</v>
      </c>
      <c r="P472" t="str">
        <f t="shared" si="46"/>
        <v/>
      </c>
    </row>
    <row r="473" spans="1:16" x14ac:dyDescent="0.25">
      <c r="A473" s="174"/>
      <c r="B473" s="174"/>
      <c r="C473" s="174"/>
      <c r="D473" s="174"/>
      <c r="E473" s="174"/>
      <c r="F473" s="174"/>
      <c r="G473" s="174"/>
      <c r="H473" s="174">
        <f t="shared" si="47"/>
        <v>57.018999999999998</v>
      </c>
      <c r="I473" s="174">
        <f t="shared" si="48"/>
        <v>38.904000000000003</v>
      </c>
      <c r="J473" s="3">
        <f t="shared" si="52"/>
        <v>-1109.7549950275743</v>
      </c>
      <c r="K473" s="95">
        <f t="shared" si="49"/>
        <v>0</v>
      </c>
      <c r="L473" s="174" t="str">
        <f t="shared" si="50"/>
        <v/>
      </c>
      <c r="M473">
        <f t="shared" si="51"/>
        <v>1109.7549950275743</v>
      </c>
      <c r="N473" t="str">
        <f t="shared" si="45"/>
        <v/>
      </c>
      <c r="O473">
        <v>466</v>
      </c>
      <c r="P473" t="str">
        <f t="shared" si="46"/>
        <v/>
      </c>
    </row>
    <row r="474" spans="1:16" x14ac:dyDescent="0.25">
      <c r="A474" s="174"/>
      <c r="B474" s="174"/>
      <c r="C474" s="174"/>
      <c r="D474" s="174"/>
      <c r="E474" s="174"/>
      <c r="F474" s="174"/>
      <c r="G474" s="174"/>
      <c r="H474" s="174">
        <f t="shared" si="47"/>
        <v>57.018999999999998</v>
      </c>
      <c r="I474" s="174">
        <f t="shared" si="48"/>
        <v>38.904000000000003</v>
      </c>
      <c r="J474" s="3">
        <f t="shared" si="52"/>
        <v>-1109.7549950275743</v>
      </c>
      <c r="K474" s="95">
        <f t="shared" si="49"/>
        <v>0</v>
      </c>
      <c r="L474" s="174" t="str">
        <f t="shared" si="50"/>
        <v/>
      </c>
      <c r="M474">
        <f t="shared" si="51"/>
        <v>1109.7549950275743</v>
      </c>
      <c r="N474" t="str">
        <f t="shared" si="45"/>
        <v/>
      </c>
      <c r="O474">
        <v>467</v>
      </c>
      <c r="P474" t="str">
        <f t="shared" si="46"/>
        <v/>
      </c>
    </row>
    <row r="475" spans="1:16" x14ac:dyDescent="0.25">
      <c r="A475" s="174"/>
      <c r="B475" s="174"/>
      <c r="C475" s="174"/>
      <c r="D475" s="174"/>
      <c r="E475" s="174"/>
      <c r="F475" s="174"/>
      <c r="G475" s="174"/>
      <c r="H475" s="174">
        <f t="shared" si="47"/>
        <v>57.018999999999998</v>
      </c>
      <c r="I475" s="174">
        <f t="shared" si="48"/>
        <v>38.904000000000003</v>
      </c>
      <c r="J475" s="3">
        <f t="shared" si="52"/>
        <v>-1109.7549950275743</v>
      </c>
      <c r="K475" s="95">
        <f t="shared" si="49"/>
        <v>0</v>
      </c>
      <c r="L475" s="174" t="str">
        <f t="shared" si="50"/>
        <v/>
      </c>
      <c r="M475">
        <f t="shared" si="51"/>
        <v>1109.7549950275743</v>
      </c>
      <c r="N475" t="str">
        <f t="shared" si="45"/>
        <v/>
      </c>
      <c r="O475">
        <v>468</v>
      </c>
      <c r="P475" t="str">
        <f t="shared" si="46"/>
        <v/>
      </c>
    </row>
    <row r="476" spans="1:16" x14ac:dyDescent="0.25">
      <c r="A476" s="174"/>
      <c r="B476" s="174"/>
      <c r="C476" s="174"/>
      <c r="D476" s="174"/>
      <c r="E476" s="174"/>
      <c r="F476" s="174"/>
      <c r="G476" s="174"/>
      <c r="H476" s="174">
        <f t="shared" si="47"/>
        <v>57.018999999999998</v>
      </c>
      <c r="I476" s="174">
        <f t="shared" si="48"/>
        <v>38.904000000000003</v>
      </c>
      <c r="J476" s="3">
        <f t="shared" si="52"/>
        <v>-1109.7549950275743</v>
      </c>
      <c r="K476" s="95">
        <f t="shared" si="49"/>
        <v>0</v>
      </c>
      <c r="L476" s="174" t="str">
        <f t="shared" si="50"/>
        <v/>
      </c>
      <c r="M476">
        <f t="shared" si="51"/>
        <v>1109.7549950275743</v>
      </c>
      <c r="N476" t="str">
        <f t="shared" si="45"/>
        <v/>
      </c>
      <c r="O476">
        <v>469</v>
      </c>
      <c r="P476" t="str">
        <f t="shared" si="46"/>
        <v/>
      </c>
    </row>
    <row r="477" spans="1:16" x14ac:dyDescent="0.25">
      <c r="A477" s="174"/>
      <c r="B477" s="174"/>
      <c r="C477" s="174"/>
      <c r="D477" s="174"/>
      <c r="E477" s="174"/>
      <c r="F477" s="174"/>
      <c r="G477" s="174"/>
      <c r="H477" s="174">
        <f t="shared" si="47"/>
        <v>57.018999999999998</v>
      </c>
      <c r="I477" s="174">
        <f t="shared" si="48"/>
        <v>38.904000000000003</v>
      </c>
      <c r="J477" s="3">
        <f t="shared" si="52"/>
        <v>-1109.7549950275743</v>
      </c>
      <c r="K477" s="95">
        <f t="shared" si="49"/>
        <v>0</v>
      </c>
      <c r="L477" s="174" t="str">
        <f t="shared" si="50"/>
        <v/>
      </c>
      <c r="M477">
        <f t="shared" si="51"/>
        <v>1109.7549950275743</v>
      </c>
      <c r="N477" t="str">
        <f t="shared" si="45"/>
        <v/>
      </c>
      <c r="O477">
        <v>470</v>
      </c>
      <c r="P477" t="str">
        <f t="shared" si="46"/>
        <v/>
      </c>
    </row>
    <row r="478" spans="1:16" x14ac:dyDescent="0.25">
      <c r="A478" s="174"/>
      <c r="B478" s="174"/>
      <c r="C478" s="174"/>
      <c r="D478" s="174"/>
      <c r="E478" s="174"/>
      <c r="F478" s="174"/>
      <c r="G478" s="174"/>
      <c r="H478" s="174">
        <f t="shared" si="47"/>
        <v>57.018999999999998</v>
      </c>
      <c r="I478" s="174">
        <f t="shared" si="48"/>
        <v>38.904000000000003</v>
      </c>
      <c r="J478" s="3">
        <f t="shared" si="52"/>
        <v>-1109.7549950275743</v>
      </c>
      <c r="K478" s="95">
        <f t="shared" si="49"/>
        <v>0</v>
      </c>
      <c r="L478" s="174" t="str">
        <f t="shared" si="50"/>
        <v/>
      </c>
      <c r="M478">
        <f t="shared" si="51"/>
        <v>1109.7549950275743</v>
      </c>
      <c r="N478" t="str">
        <f t="shared" si="45"/>
        <v/>
      </c>
      <c r="O478">
        <v>471</v>
      </c>
      <c r="P478" t="str">
        <f t="shared" si="46"/>
        <v/>
      </c>
    </row>
    <row r="479" spans="1:16" x14ac:dyDescent="0.25">
      <c r="A479" s="174"/>
      <c r="B479" s="174"/>
      <c r="C479" s="174"/>
      <c r="D479" s="174"/>
      <c r="E479" s="174"/>
      <c r="F479" s="174"/>
      <c r="G479" s="174"/>
      <c r="H479" s="174">
        <f t="shared" si="47"/>
        <v>57.018999999999998</v>
      </c>
      <c r="I479" s="174">
        <f t="shared" si="48"/>
        <v>38.904000000000003</v>
      </c>
      <c r="J479" s="3">
        <f t="shared" si="52"/>
        <v>-1109.7549950275743</v>
      </c>
      <c r="K479" s="95">
        <f t="shared" si="49"/>
        <v>0</v>
      </c>
      <c r="L479" s="174" t="str">
        <f t="shared" si="50"/>
        <v/>
      </c>
      <c r="M479">
        <f t="shared" si="51"/>
        <v>1109.7549950275743</v>
      </c>
      <c r="N479" t="str">
        <f t="shared" si="45"/>
        <v/>
      </c>
      <c r="O479">
        <v>472</v>
      </c>
      <c r="P479" t="str">
        <f t="shared" si="46"/>
        <v/>
      </c>
    </row>
    <row r="480" spans="1:16" x14ac:dyDescent="0.25">
      <c r="A480" s="174"/>
      <c r="B480" s="174"/>
      <c r="C480" s="174"/>
      <c r="D480" s="174"/>
      <c r="E480" s="174"/>
      <c r="F480" s="174"/>
      <c r="G480" s="174"/>
      <c r="H480" s="174">
        <f t="shared" si="47"/>
        <v>57.018999999999998</v>
      </c>
      <c r="I480" s="174">
        <f t="shared" si="48"/>
        <v>38.904000000000003</v>
      </c>
      <c r="J480" s="3">
        <f t="shared" si="52"/>
        <v>-1109.7549950275743</v>
      </c>
      <c r="K480" s="95">
        <f t="shared" si="49"/>
        <v>0</v>
      </c>
      <c r="L480" s="174" t="str">
        <f t="shared" si="50"/>
        <v/>
      </c>
      <c r="M480">
        <f t="shared" si="51"/>
        <v>1109.7549950275743</v>
      </c>
      <c r="N480" t="str">
        <f t="shared" si="45"/>
        <v/>
      </c>
      <c r="O480">
        <v>473</v>
      </c>
      <c r="P480" t="str">
        <f t="shared" si="46"/>
        <v/>
      </c>
    </row>
    <row r="481" spans="1:16" x14ac:dyDescent="0.25">
      <c r="A481" s="174"/>
      <c r="B481" s="174"/>
      <c r="C481" s="174"/>
      <c r="D481" s="174"/>
      <c r="E481" s="174"/>
      <c r="F481" s="174"/>
      <c r="G481" s="174"/>
      <c r="H481" s="174">
        <f t="shared" si="47"/>
        <v>57.018999999999998</v>
      </c>
      <c r="I481" s="174">
        <f t="shared" si="48"/>
        <v>38.904000000000003</v>
      </c>
      <c r="J481" s="3">
        <f t="shared" si="52"/>
        <v>-1109.7549950275743</v>
      </c>
      <c r="K481" s="95">
        <f t="shared" si="49"/>
        <v>0</v>
      </c>
      <c r="L481" s="174" t="str">
        <f t="shared" si="50"/>
        <v/>
      </c>
      <c r="M481">
        <f t="shared" si="51"/>
        <v>1109.7549950275743</v>
      </c>
      <c r="N481" t="str">
        <f t="shared" si="45"/>
        <v/>
      </c>
      <c r="O481">
        <v>474</v>
      </c>
      <c r="P481" t="str">
        <f t="shared" si="46"/>
        <v/>
      </c>
    </row>
    <row r="482" spans="1:16" x14ac:dyDescent="0.25">
      <c r="A482" s="174"/>
      <c r="B482" s="174"/>
      <c r="C482" s="174"/>
      <c r="D482" s="174"/>
      <c r="E482" s="174"/>
      <c r="F482" s="174"/>
      <c r="G482" s="174"/>
      <c r="H482" s="174">
        <f t="shared" si="47"/>
        <v>57.018999999999998</v>
      </c>
      <c r="I482" s="174">
        <f t="shared" si="48"/>
        <v>38.904000000000003</v>
      </c>
      <c r="J482" s="3">
        <f t="shared" si="52"/>
        <v>-1109.7549950275743</v>
      </c>
      <c r="K482" s="95">
        <f t="shared" si="49"/>
        <v>0</v>
      </c>
      <c r="L482" s="174" t="str">
        <f t="shared" si="50"/>
        <v/>
      </c>
      <c r="M482">
        <f t="shared" si="51"/>
        <v>1109.7549950275743</v>
      </c>
      <c r="N482" t="str">
        <f t="shared" si="45"/>
        <v/>
      </c>
      <c r="O482">
        <v>475</v>
      </c>
      <c r="P482" t="str">
        <f t="shared" si="46"/>
        <v/>
      </c>
    </row>
    <row r="483" spans="1:16" x14ac:dyDescent="0.25">
      <c r="A483" s="174"/>
      <c r="B483" s="174"/>
      <c r="C483" s="174"/>
      <c r="D483" s="174"/>
      <c r="E483" s="174"/>
      <c r="F483" s="174"/>
      <c r="G483" s="174"/>
      <c r="H483" s="174">
        <f t="shared" si="47"/>
        <v>57.018999999999998</v>
      </c>
      <c r="I483" s="174">
        <f t="shared" si="48"/>
        <v>38.904000000000003</v>
      </c>
      <c r="J483" s="3">
        <f t="shared" si="52"/>
        <v>-1109.7549950275743</v>
      </c>
      <c r="K483" s="95">
        <f t="shared" si="49"/>
        <v>0</v>
      </c>
      <c r="L483" s="174" t="str">
        <f t="shared" si="50"/>
        <v/>
      </c>
      <c r="M483">
        <f t="shared" si="51"/>
        <v>1109.7549950275743</v>
      </c>
      <c r="N483" t="str">
        <f t="shared" si="45"/>
        <v/>
      </c>
      <c r="O483">
        <v>476</v>
      </c>
      <c r="P483" t="str">
        <f t="shared" si="46"/>
        <v/>
      </c>
    </row>
    <row r="484" spans="1:16" x14ac:dyDescent="0.25">
      <c r="A484" s="174"/>
      <c r="B484" s="174"/>
      <c r="C484" s="174"/>
      <c r="D484" s="174"/>
      <c r="E484" s="174"/>
      <c r="F484" s="174"/>
      <c r="G484" s="174"/>
      <c r="H484" s="174">
        <f t="shared" si="47"/>
        <v>57.018999999999998</v>
      </c>
      <c r="I484" s="174">
        <f t="shared" si="48"/>
        <v>38.904000000000003</v>
      </c>
      <c r="J484" s="3">
        <f t="shared" si="52"/>
        <v>-1109.7549950275743</v>
      </c>
      <c r="K484" s="95">
        <f t="shared" si="49"/>
        <v>0</v>
      </c>
      <c r="L484" s="174" t="str">
        <f t="shared" si="50"/>
        <v/>
      </c>
      <c r="M484">
        <f t="shared" si="51"/>
        <v>1109.7549950275743</v>
      </c>
      <c r="N484" t="str">
        <f t="shared" si="45"/>
        <v/>
      </c>
      <c r="O484">
        <v>477</v>
      </c>
      <c r="P484" t="str">
        <f t="shared" si="46"/>
        <v/>
      </c>
    </row>
    <row r="485" spans="1:16" x14ac:dyDescent="0.25">
      <c r="A485" s="174"/>
      <c r="B485" s="174"/>
      <c r="C485" s="174"/>
      <c r="D485" s="174"/>
      <c r="E485" s="174"/>
      <c r="F485" s="174"/>
      <c r="G485" s="174"/>
      <c r="H485" s="174">
        <f t="shared" si="47"/>
        <v>57.018999999999998</v>
      </c>
      <c r="I485" s="174">
        <f t="shared" si="48"/>
        <v>38.904000000000003</v>
      </c>
      <c r="J485" s="3">
        <f t="shared" si="52"/>
        <v>-1109.7549950275743</v>
      </c>
      <c r="K485" s="95">
        <f t="shared" si="49"/>
        <v>0</v>
      </c>
      <c r="L485" s="174" t="str">
        <f t="shared" si="50"/>
        <v/>
      </c>
      <c r="M485">
        <f t="shared" si="51"/>
        <v>1109.7549950275743</v>
      </c>
      <c r="N485" t="str">
        <f t="shared" si="45"/>
        <v/>
      </c>
      <c r="O485">
        <v>478</v>
      </c>
      <c r="P485" t="str">
        <f t="shared" si="46"/>
        <v/>
      </c>
    </row>
    <row r="486" spans="1:16" x14ac:dyDescent="0.25">
      <c r="A486" s="174"/>
      <c r="B486" s="174"/>
      <c r="C486" s="174"/>
      <c r="D486" s="174"/>
      <c r="E486" s="174"/>
      <c r="F486" s="174"/>
      <c r="G486" s="174"/>
      <c r="H486" s="174">
        <f t="shared" si="47"/>
        <v>57.018999999999998</v>
      </c>
      <c r="I486" s="174">
        <f t="shared" si="48"/>
        <v>38.904000000000003</v>
      </c>
      <c r="J486" s="3">
        <f t="shared" si="52"/>
        <v>-1109.7549950275743</v>
      </c>
      <c r="K486" s="95">
        <f t="shared" si="49"/>
        <v>0</v>
      </c>
      <c r="L486" s="174" t="str">
        <f t="shared" si="50"/>
        <v/>
      </c>
      <c r="M486">
        <f t="shared" si="51"/>
        <v>1109.7549950275743</v>
      </c>
      <c r="N486" t="str">
        <f t="shared" si="45"/>
        <v/>
      </c>
      <c r="O486">
        <v>479</v>
      </c>
      <c r="P486" t="str">
        <f t="shared" si="46"/>
        <v/>
      </c>
    </row>
    <row r="487" spans="1:16" x14ac:dyDescent="0.25">
      <c r="A487" s="174"/>
      <c r="B487" s="174"/>
      <c r="C487" s="174"/>
      <c r="D487" s="174"/>
      <c r="E487" s="174"/>
      <c r="F487" s="174"/>
      <c r="G487" s="174"/>
      <c r="H487" s="174">
        <f t="shared" si="47"/>
        <v>57.018999999999998</v>
      </c>
      <c r="I487" s="174">
        <f t="shared" si="48"/>
        <v>38.904000000000003</v>
      </c>
      <c r="J487" s="3">
        <f t="shared" si="52"/>
        <v>-1109.7549950275743</v>
      </c>
      <c r="K487" s="95">
        <f t="shared" si="49"/>
        <v>0</v>
      </c>
      <c r="L487" s="174" t="str">
        <f t="shared" si="50"/>
        <v/>
      </c>
      <c r="M487">
        <f t="shared" si="51"/>
        <v>1109.7549950275743</v>
      </c>
      <c r="N487" t="str">
        <f t="shared" si="45"/>
        <v/>
      </c>
      <c r="O487">
        <v>480</v>
      </c>
      <c r="P487" t="str">
        <f t="shared" si="46"/>
        <v/>
      </c>
    </row>
    <row r="488" spans="1:16" x14ac:dyDescent="0.25">
      <c r="A488" s="174"/>
      <c r="B488" s="174"/>
      <c r="C488" s="174"/>
      <c r="D488" s="174"/>
      <c r="E488" s="174"/>
      <c r="F488" s="174"/>
      <c r="G488" s="174"/>
      <c r="H488" s="174">
        <f t="shared" si="47"/>
        <v>57.018999999999998</v>
      </c>
      <c r="I488" s="174">
        <f t="shared" si="48"/>
        <v>38.904000000000003</v>
      </c>
      <c r="J488" s="3">
        <f t="shared" si="52"/>
        <v>-1109.7549950275743</v>
      </c>
      <c r="K488" s="95">
        <f t="shared" si="49"/>
        <v>0</v>
      </c>
      <c r="L488" s="174" t="str">
        <f t="shared" si="50"/>
        <v/>
      </c>
      <c r="M488">
        <f t="shared" si="51"/>
        <v>1109.7549950275743</v>
      </c>
      <c r="N488" t="str">
        <f t="shared" si="45"/>
        <v/>
      </c>
      <c r="O488">
        <v>481</v>
      </c>
      <c r="P488" t="str">
        <f t="shared" si="46"/>
        <v/>
      </c>
    </row>
    <row r="489" spans="1:16" x14ac:dyDescent="0.25">
      <c r="A489" s="174"/>
      <c r="B489" s="174"/>
      <c r="C489" s="174"/>
      <c r="D489" s="174"/>
      <c r="E489" s="174"/>
      <c r="F489" s="174"/>
      <c r="G489" s="174"/>
      <c r="H489" s="174">
        <f t="shared" si="47"/>
        <v>57.018999999999998</v>
      </c>
      <c r="I489" s="174">
        <f t="shared" si="48"/>
        <v>38.904000000000003</v>
      </c>
      <c r="J489" s="3">
        <f t="shared" si="52"/>
        <v>-1109.7549950275743</v>
      </c>
      <c r="K489" s="95">
        <f t="shared" si="49"/>
        <v>0</v>
      </c>
      <c r="L489" s="174" t="str">
        <f t="shared" si="50"/>
        <v/>
      </c>
      <c r="M489">
        <f t="shared" si="51"/>
        <v>1109.7549950275743</v>
      </c>
      <c r="N489" t="str">
        <f t="shared" si="45"/>
        <v/>
      </c>
      <c r="O489">
        <v>482</v>
      </c>
      <c r="P489" t="str">
        <f t="shared" si="46"/>
        <v/>
      </c>
    </row>
    <row r="490" spans="1:16" x14ac:dyDescent="0.25">
      <c r="A490" s="174"/>
      <c r="B490" s="174"/>
      <c r="C490" s="174"/>
      <c r="D490" s="174"/>
      <c r="E490" s="174"/>
      <c r="F490" s="174"/>
      <c r="G490" s="174"/>
      <c r="H490" s="174">
        <f t="shared" si="47"/>
        <v>57.018999999999998</v>
      </c>
      <c r="I490" s="174">
        <f t="shared" si="48"/>
        <v>38.904000000000003</v>
      </c>
      <c r="J490" s="3">
        <f t="shared" si="52"/>
        <v>-1109.7549950275743</v>
      </c>
      <c r="K490" s="95">
        <f t="shared" si="49"/>
        <v>0</v>
      </c>
      <c r="L490" s="174" t="str">
        <f t="shared" si="50"/>
        <v/>
      </c>
      <c r="M490">
        <f t="shared" si="51"/>
        <v>1109.7549950275743</v>
      </c>
      <c r="N490" t="str">
        <f t="shared" si="45"/>
        <v/>
      </c>
      <c r="O490">
        <v>483</v>
      </c>
      <c r="P490" t="str">
        <f t="shared" si="46"/>
        <v/>
      </c>
    </row>
    <row r="491" spans="1:16" x14ac:dyDescent="0.25">
      <c r="A491" s="174"/>
      <c r="B491" s="174"/>
      <c r="C491" s="174"/>
      <c r="D491" s="174"/>
      <c r="E491" s="174"/>
      <c r="F491" s="174"/>
      <c r="G491" s="174"/>
      <c r="H491" s="174">
        <f t="shared" si="47"/>
        <v>57.018999999999998</v>
      </c>
      <c r="I491" s="174">
        <f t="shared" si="48"/>
        <v>38.904000000000003</v>
      </c>
      <c r="J491" s="3">
        <f t="shared" si="52"/>
        <v>-1109.7549950275743</v>
      </c>
      <c r="K491" s="95">
        <f t="shared" si="49"/>
        <v>0</v>
      </c>
      <c r="L491" s="174" t="str">
        <f t="shared" si="50"/>
        <v/>
      </c>
      <c r="M491">
        <f t="shared" si="51"/>
        <v>1109.7549950275743</v>
      </c>
      <c r="N491" t="str">
        <f t="shared" si="45"/>
        <v/>
      </c>
      <c r="O491">
        <v>484</v>
      </c>
      <c r="P491" t="str">
        <f t="shared" si="46"/>
        <v/>
      </c>
    </row>
    <row r="492" spans="1:16" x14ac:dyDescent="0.25">
      <c r="A492" s="174"/>
      <c r="B492" s="174"/>
      <c r="C492" s="174"/>
      <c r="D492" s="174"/>
      <c r="E492" s="174"/>
      <c r="F492" s="174"/>
      <c r="G492" s="174"/>
      <c r="H492" s="174">
        <f t="shared" si="47"/>
        <v>57.018999999999998</v>
      </c>
      <c r="I492" s="174">
        <f t="shared" si="48"/>
        <v>38.904000000000003</v>
      </c>
      <c r="J492" s="3">
        <f t="shared" si="52"/>
        <v>-1109.7549950275743</v>
      </c>
      <c r="K492" s="95">
        <f t="shared" si="49"/>
        <v>0</v>
      </c>
      <c r="L492" s="174" t="str">
        <f t="shared" si="50"/>
        <v/>
      </c>
      <c r="M492">
        <f t="shared" si="51"/>
        <v>1109.7549950275743</v>
      </c>
      <c r="N492" t="str">
        <f t="shared" si="45"/>
        <v/>
      </c>
      <c r="O492">
        <v>485</v>
      </c>
      <c r="P492" t="str">
        <f t="shared" si="46"/>
        <v/>
      </c>
    </row>
    <row r="493" spans="1:16" x14ac:dyDescent="0.25">
      <c r="A493" s="174"/>
      <c r="B493" s="174"/>
      <c r="C493" s="174"/>
      <c r="D493" s="174"/>
      <c r="E493" s="174"/>
      <c r="F493" s="174"/>
      <c r="G493" s="174"/>
      <c r="H493" s="174">
        <f t="shared" si="47"/>
        <v>57.018999999999998</v>
      </c>
      <c r="I493" s="174">
        <f t="shared" si="48"/>
        <v>38.904000000000003</v>
      </c>
      <c r="J493" s="3">
        <f t="shared" si="52"/>
        <v>-1109.7549950275743</v>
      </c>
      <c r="K493" s="95">
        <f t="shared" si="49"/>
        <v>0</v>
      </c>
      <c r="L493" s="174" t="str">
        <f t="shared" si="50"/>
        <v/>
      </c>
      <c r="M493">
        <f t="shared" si="51"/>
        <v>1109.7549950275743</v>
      </c>
      <c r="N493" t="str">
        <f t="shared" si="45"/>
        <v/>
      </c>
      <c r="O493">
        <v>486</v>
      </c>
      <c r="P493" t="str">
        <f t="shared" si="46"/>
        <v/>
      </c>
    </row>
    <row r="494" spans="1:16" x14ac:dyDescent="0.25">
      <c r="A494" s="174"/>
      <c r="B494" s="174"/>
      <c r="C494" s="174"/>
      <c r="D494" s="174"/>
      <c r="E494" s="174"/>
      <c r="F494" s="174"/>
      <c r="G494" s="174"/>
      <c r="H494" s="174">
        <f t="shared" si="47"/>
        <v>57.018999999999998</v>
      </c>
      <c r="I494" s="174">
        <f t="shared" si="48"/>
        <v>38.904000000000003</v>
      </c>
      <c r="J494" s="3">
        <f t="shared" si="52"/>
        <v>-1109.7549950275743</v>
      </c>
      <c r="K494" s="95">
        <f t="shared" si="49"/>
        <v>0</v>
      </c>
      <c r="L494" s="174" t="str">
        <f t="shared" si="50"/>
        <v/>
      </c>
      <c r="M494">
        <f t="shared" si="51"/>
        <v>1109.7549950275743</v>
      </c>
      <c r="N494" t="str">
        <f t="shared" si="45"/>
        <v/>
      </c>
      <c r="O494">
        <v>487</v>
      </c>
      <c r="P494" t="str">
        <f t="shared" si="46"/>
        <v/>
      </c>
    </row>
    <row r="495" spans="1:16" x14ac:dyDescent="0.25">
      <c r="A495" s="174"/>
      <c r="B495" s="174"/>
      <c r="C495" s="174"/>
      <c r="D495" s="174"/>
      <c r="E495" s="174"/>
      <c r="F495" s="174"/>
      <c r="G495" s="174"/>
      <c r="H495" s="174">
        <f t="shared" si="47"/>
        <v>57.018999999999998</v>
      </c>
      <c r="I495" s="174">
        <f t="shared" si="48"/>
        <v>38.904000000000003</v>
      </c>
      <c r="J495" s="3">
        <f t="shared" si="52"/>
        <v>-1109.7549950275743</v>
      </c>
      <c r="K495" s="95">
        <f t="shared" si="49"/>
        <v>0</v>
      </c>
      <c r="L495" s="174" t="str">
        <f t="shared" si="50"/>
        <v/>
      </c>
      <c r="M495">
        <f t="shared" si="51"/>
        <v>1109.7549950275743</v>
      </c>
      <c r="N495" t="str">
        <f t="shared" si="45"/>
        <v/>
      </c>
      <c r="O495">
        <v>488</v>
      </c>
      <c r="P495" t="str">
        <f t="shared" si="46"/>
        <v/>
      </c>
    </row>
    <row r="496" spans="1:16" x14ac:dyDescent="0.25">
      <c r="A496" s="174"/>
      <c r="B496" s="174"/>
      <c r="C496" s="174"/>
      <c r="D496" s="174"/>
      <c r="E496" s="174"/>
      <c r="F496" s="174"/>
      <c r="G496" s="174"/>
      <c r="H496" s="174">
        <f t="shared" si="47"/>
        <v>57.018999999999998</v>
      </c>
      <c r="I496" s="174">
        <f t="shared" si="48"/>
        <v>38.904000000000003</v>
      </c>
      <c r="J496" s="3">
        <f t="shared" si="52"/>
        <v>-1109.7549950275743</v>
      </c>
      <c r="K496" s="95">
        <f t="shared" si="49"/>
        <v>0</v>
      </c>
      <c r="L496" s="174" t="str">
        <f t="shared" si="50"/>
        <v/>
      </c>
      <c r="M496">
        <f t="shared" si="51"/>
        <v>1109.7549950275743</v>
      </c>
      <c r="N496" t="str">
        <f t="shared" si="45"/>
        <v/>
      </c>
      <c r="O496">
        <v>489</v>
      </c>
      <c r="P496" t="str">
        <f t="shared" si="46"/>
        <v/>
      </c>
    </row>
    <row r="497" spans="1:16" x14ac:dyDescent="0.25">
      <c r="A497" s="174"/>
      <c r="B497" s="174"/>
      <c r="C497" s="174"/>
      <c r="D497" s="174"/>
      <c r="E497" s="174"/>
      <c r="F497" s="174"/>
      <c r="G497" s="174"/>
      <c r="H497" s="174">
        <f t="shared" si="47"/>
        <v>57.018999999999998</v>
      </c>
      <c r="I497" s="174">
        <f t="shared" si="48"/>
        <v>38.904000000000003</v>
      </c>
      <c r="J497" s="3">
        <f t="shared" si="52"/>
        <v>-1109.7549950275743</v>
      </c>
      <c r="K497" s="95">
        <f t="shared" si="49"/>
        <v>0</v>
      </c>
      <c r="L497" s="174" t="str">
        <f t="shared" si="50"/>
        <v/>
      </c>
      <c r="M497">
        <f t="shared" si="51"/>
        <v>1109.7549950275743</v>
      </c>
      <c r="N497" t="str">
        <f t="shared" si="45"/>
        <v/>
      </c>
      <c r="O497">
        <v>490</v>
      </c>
      <c r="P497" t="str">
        <f t="shared" si="46"/>
        <v/>
      </c>
    </row>
    <row r="498" spans="1:16" x14ac:dyDescent="0.25">
      <c r="A498" s="174"/>
      <c r="B498" s="174"/>
      <c r="C498" s="174"/>
      <c r="D498" s="174"/>
      <c r="E498" s="174"/>
      <c r="F498" s="174"/>
      <c r="G498" s="174"/>
      <c r="H498" s="174">
        <f t="shared" si="47"/>
        <v>57.018999999999998</v>
      </c>
      <c r="I498" s="174">
        <f t="shared" si="48"/>
        <v>38.904000000000003</v>
      </c>
      <c r="J498" s="3">
        <f t="shared" si="52"/>
        <v>-1109.7549950275743</v>
      </c>
      <c r="K498" s="95">
        <f t="shared" si="49"/>
        <v>0</v>
      </c>
      <c r="L498" s="174" t="str">
        <f t="shared" si="50"/>
        <v/>
      </c>
      <c r="M498">
        <f t="shared" si="51"/>
        <v>1109.7549950275743</v>
      </c>
      <c r="N498" t="str">
        <f t="shared" si="45"/>
        <v/>
      </c>
      <c r="O498">
        <v>491</v>
      </c>
      <c r="P498" t="str">
        <f t="shared" si="46"/>
        <v/>
      </c>
    </row>
    <row r="499" spans="1:16" x14ac:dyDescent="0.25">
      <c r="A499" s="174"/>
      <c r="B499" s="174"/>
      <c r="C499" s="174"/>
      <c r="D499" s="174"/>
      <c r="E499" s="174"/>
      <c r="F499" s="174"/>
      <c r="G499" s="174"/>
      <c r="H499" s="174">
        <f t="shared" si="47"/>
        <v>57.018999999999998</v>
      </c>
      <c r="I499" s="174">
        <f t="shared" si="48"/>
        <v>38.904000000000003</v>
      </c>
      <c r="J499" s="3">
        <f t="shared" si="52"/>
        <v>-1109.7549950275743</v>
      </c>
      <c r="K499" s="95">
        <f t="shared" si="49"/>
        <v>0</v>
      </c>
      <c r="L499" s="174" t="str">
        <f t="shared" si="50"/>
        <v/>
      </c>
      <c r="M499">
        <f t="shared" si="51"/>
        <v>1109.7549950275743</v>
      </c>
      <c r="N499" t="str">
        <f t="shared" si="45"/>
        <v/>
      </c>
      <c r="O499">
        <v>492</v>
      </c>
      <c r="P499" t="str">
        <f t="shared" si="46"/>
        <v/>
      </c>
    </row>
    <row r="500" spans="1:16" x14ac:dyDescent="0.25">
      <c r="A500" s="174"/>
      <c r="B500" s="174"/>
      <c r="C500" s="174"/>
      <c r="D500" s="174"/>
      <c r="E500" s="174"/>
      <c r="F500" s="174"/>
      <c r="G500" s="174"/>
      <c r="H500" s="174">
        <f t="shared" si="47"/>
        <v>57.018999999999998</v>
      </c>
      <c r="I500" s="174">
        <f t="shared" si="48"/>
        <v>38.904000000000003</v>
      </c>
      <c r="J500" s="3">
        <f t="shared" si="52"/>
        <v>-1109.7549950275743</v>
      </c>
      <c r="K500" s="95">
        <f t="shared" si="49"/>
        <v>0</v>
      </c>
      <c r="L500" s="174" t="str">
        <f t="shared" si="50"/>
        <v/>
      </c>
      <c r="M500">
        <f t="shared" si="51"/>
        <v>1109.7549950275743</v>
      </c>
      <c r="N500" t="str">
        <f t="shared" si="45"/>
        <v/>
      </c>
      <c r="O500">
        <v>493</v>
      </c>
      <c r="P500" t="str">
        <f t="shared" si="46"/>
        <v/>
      </c>
    </row>
    <row r="501" spans="1:16" x14ac:dyDescent="0.25">
      <c r="A501" s="174"/>
      <c r="B501" s="174"/>
      <c r="C501" s="174"/>
      <c r="D501" s="174"/>
      <c r="E501" s="174"/>
      <c r="F501" s="174"/>
      <c r="G501" s="174"/>
      <c r="H501" s="174">
        <f t="shared" si="47"/>
        <v>57.018999999999998</v>
      </c>
      <c r="I501" s="174">
        <f t="shared" si="48"/>
        <v>38.904000000000003</v>
      </c>
      <c r="J501" s="3">
        <f t="shared" si="52"/>
        <v>-1109.7549950275743</v>
      </c>
      <c r="K501" s="95">
        <f t="shared" si="49"/>
        <v>0</v>
      </c>
      <c r="L501" s="174" t="str">
        <f t="shared" si="50"/>
        <v/>
      </c>
      <c r="M501">
        <f t="shared" si="51"/>
        <v>1109.7549950275743</v>
      </c>
      <c r="N501" t="str">
        <f t="shared" si="45"/>
        <v/>
      </c>
      <c r="O501">
        <v>494</v>
      </c>
      <c r="P501" t="str">
        <f t="shared" si="46"/>
        <v/>
      </c>
    </row>
    <row r="502" spans="1:16" x14ac:dyDescent="0.25">
      <c r="A502" s="174"/>
      <c r="B502" s="174"/>
      <c r="C502" s="174"/>
      <c r="D502" s="174"/>
      <c r="E502" s="174"/>
      <c r="F502" s="174"/>
      <c r="G502" s="174"/>
      <c r="H502" s="174">
        <f t="shared" si="47"/>
        <v>57.018999999999998</v>
      </c>
      <c r="I502" s="174">
        <f t="shared" si="48"/>
        <v>38.904000000000003</v>
      </c>
      <c r="J502" s="3">
        <f t="shared" si="52"/>
        <v>-1109.7549950275743</v>
      </c>
      <c r="K502" s="95">
        <f t="shared" si="49"/>
        <v>0</v>
      </c>
      <c r="L502" s="174" t="str">
        <f t="shared" si="50"/>
        <v/>
      </c>
      <c r="M502">
        <f t="shared" si="51"/>
        <v>1109.7549950275743</v>
      </c>
      <c r="N502" t="str">
        <f t="shared" si="45"/>
        <v/>
      </c>
      <c r="O502">
        <v>495</v>
      </c>
      <c r="P502" t="str">
        <f t="shared" si="46"/>
        <v/>
      </c>
    </row>
    <row r="503" spans="1:16" x14ac:dyDescent="0.25">
      <c r="A503" s="174"/>
      <c r="B503" s="174"/>
      <c r="C503" s="174"/>
      <c r="D503" s="174"/>
      <c r="E503" s="174"/>
      <c r="F503" s="174"/>
      <c r="G503" s="174"/>
      <c r="H503" s="174">
        <f t="shared" si="47"/>
        <v>57.018999999999998</v>
      </c>
      <c r="I503" s="174">
        <f t="shared" si="48"/>
        <v>38.904000000000003</v>
      </c>
      <c r="J503" s="3">
        <f t="shared" si="52"/>
        <v>-1109.7549950275743</v>
      </c>
      <c r="K503" s="95">
        <f t="shared" si="49"/>
        <v>0</v>
      </c>
      <c r="L503" s="174" t="str">
        <f t="shared" si="50"/>
        <v/>
      </c>
      <c r="M503">
        <f t="shared" si="51"/>
        <v>1109.7549950275743</v>
      </c>
      <c r="N503" t="str">
        <f t="shared" si="45"/>
        <v/>
      </c>
      <c r="O503">
        <v>496</v>
      </c>
      <c r="P503" t="str">
        <f t="shared" si="46"/>
        <v/>
      </c>
    </row>
    <row r="504" spans="1:16" x14ac:dyDescent="0.25">
      <c r="A504" s="174"/>
      <c r="B504" s="174"/>
      <c r="C504" s="174"/>
      <c r="D504" s="174"/>
      <c r="E504" s="174"/>
      <c r="F504" s="174"/>
      <c r="G504" s="174"/>
      <c r="H504" s="174">
        <f t="shared" si="47"/>
        <v>57.018999999999998</v>
      </c>
      <c r="I504" s="174">
        <f t="shared" si="48"/>
        <v>38.904000000000003</v>
      </c>
      <c r="J504" s="3">
        <f t="shared" si="52"/>
        <v>-1109.7549950275743</v>
      </c>
      <c r="K504" s="95">
        <f t="shared" si="49"/>
        <v>0</v>
      </c>
      <c r="L504" s="174" t="str">
        <f t="shared" si="50"/>
        <v/>
      </c>
      <c r="M504">
        <f t="shared" si="51"/>
        <v>1109.7549950275743</v>
      </c>
      <c r="N504" t="str">
        <f t="shared" si="45"/>
        <v/>
      </c>
      <c r="O504">
        <v>497</v>
      </c>
      <c r="P504" t="str">
        <f t="shared" si="46"/>
        <v/>
      </c>
    </row>
    <row r="505" spans="1:16" x14ac:dyDescent="0.25">
      <c r="A505" s="174"/>
      <c r="B505" s="174"/>
      <c r="C505" s="174"/>
      <c r="D505" s="174"/>
      <c r="E505" s="174"/>
      <c r="F505" s="174"/>
      <c r="G505" s="174"/>
      <c r="H505" s="174">
        <f t="shared" si="47"/>
        <v>57.018999999999998</v>
      </c>
      <c r="I505" s="174">
        <f t="shared" si="48"/>
        <v>38.904000000000003</v>
      </c>
      <c r="J505" s="3">
        <f t="shared" si="52"/>
        <v>-1109.7549950275743</v>
      </c>
      <c r="K505" s="95">
        <f t="shared" si="49"/>
        <v>0</v>
      </c>
      <c r="L505" s="174" t="str">
        <f t="shared" si="50"/>
        <v/>
      </c>
      <c r="M505">
        <f t="shared" si="51"/>
        <v>1109.7549950275743</v>
      </c>
      <c r="N505" t="str">
        <f t="shared" si="45"/>
        <v/>
      </c>
      <c r="O505">
        <v>498</v>
      </c>
      <c r="P505" t="str">
        <f t="shared" si="46"/>
        <v/>
      </c>
    </row>
    <row r="506" spans="1:16" x14ac:dyDescent="0.25">
      <c r="A506" s="174"/>
      <c r="B506" s="174"/>
      <c r="C506" s="174"/>
      <c r="D506" s="174"/>
      <c r="E506" s="174"/>
      <c r="F506" s="174"/>
      <c r="G506" s="174"/>
      <c r="H506" s="174">
        <f t="shared" si="47"/>
        <v>57.018999999999998</v>
      </c>
      <c r="I506" s="174">
        <f t="shared" si="48"/>
        <v>38.904000000000003</v>
      </c>
      <c r="J506" s="3">
        <f t="shared" si="52"/>
        <v>-1109.7549950275743</v>
      </c>
      <c r="K506" s="95">
        <f t="shared" si="49"/>
        <v>0</v>
      </c>
      <c r="L506" s="174" t="str">
        <f t="shared" si="50"/>
        <v/>
      </c>
      <c r="M506">
        <f t="shared" si="51"/>
        <v>1109.7549950275743</v>
      </c>
      <c r="N506" t="str">
        <f t="shared" si="45"/>
        <v/>
      </c>
      <c r="O506">
        <v>499</v>
      </c>
      <c r="P506" t="str">
        <f t="shared" si="46"/>
        <v/>
      </c>
    </row>
    <row r="507" spans="1:16" x14ac:dyDescent="0.25">
      <c r="A507" s="174"/>
      <c r="B507" s="174"/>
      <c r="C507" s="174"/>
      <c r="D507" s="174"/>
      <c r="E507" s="174"/>
      <c r="F507" s="174"/>
      <c r="G507" s="174"/>
      <c r="H507" s="174">
        <f t="shared" si="47"/>
        <v>57.018999999999998</v>
      </c>
      <c r="I507" s="174">
        <f t="shared" si="48"/>
        <v>38.904000000000003</v>
      </c>
      <c r="J507" s="3">
        <f t="shared" si="52"/>
        <v>-1109.7549950275743</v>
      </c>
      <c r="K507" s="95">
        <f t="shared" si="49"/>
        <v>0</v>
      </c>
      <c r="L507" s="174" t="str">
        <f t="shared" si="50"/>
        <v/>
      </c>
      <c r="M507">
        <f t="shared" si="51"/>
        <v>1109.7549950275743</v>
      </c>
      <c r="N507" t="str">
        <f t="shared" si="45"/>
        <v/>
      </c>
      <c r="O507">
        <v>500</v>
      </c>
      <c r="P507" t="str">
        <f t="shared" si="46"/>
        <v/>
      </c>
    </row>
    <row r="508" spans="1:16" x14ac:dyDescent="0.25">
      <c r="A508" s="174"/>
      <c r="B508" s="174"/>
      <c r="C508" s="174"/>
      <c r="D508" s="174"/>
      <c r="E508" s="174"/>
      <c r="F508" s="174"/>
      <c r="G508" s="174"/>
      <c r="H508" s="174">
        <f t="shared" si="47"/>
        <v>57.018999999999998</v>
      </c>
      <c r="I508" s="174">
        <f t="shared" si="48"/>
        <v>38.904000000000003</v>
      </c>
      <c r="J508" s="3">
        <f t="shared" si="52"/>
        <v>-1109.7549950275743</v>
      </c>
      <c r="K508" s="95">
        <f t="shared" si="49"/>
        <v>0</v>
      </c>
      <c r="L508" s="174" t="str">
        <f t="shared" si="50"/>
        <v/>
      </c>
      <c r="M508">
        <f t="shared" si="51"/>
        <v>1109.7549950275743</v>
      </c>
      <c r="N508" t="str">
        <f t="shared" si="45"/>
        <v/>
      </c>
      <c r="O508">
        <v>501</v>
      </c>
      <c r="P508" t="str">
        <f t="shared" si="46"/>
        <v/>
      </c>
    </row>
    <row r="509" spans="1:16" x14ac:dyDescent="0.25">
      <c r="A509" s="174"/>
      <c r="B509" s="174"/>
      <c r="C509" s="174"/>
      <c r="D509" s="174"/>
      <c r="E509" s="174"/>
      <c r="F509" s="174"/>
      <c r="G509" s="174"/>
      <c r="H509" s="174">
        <f t="shared" si="47"/>
        <v>57.018999999999998</v>
      </c>
      <c r="I509" s="174">
        <f t="shared" si="48"/>
        <v>38.904000000000003</v>
      </c>
      <c r="J509" s="3">
        <f t="shared" si="52"/>
        <v>-1109.7549950275743</v>
      </c>
      <c r="K509" s="95">
        <f t="shared" si="49"/>
        <v>0</v>
      </c>
      <c r="L509" s="174" t="str">
        <f t="shared" si="50"/>
        <v/>
      </c>
      <c r="M509">
        <f t="shared" si="51"/>
        <v>1109.7549950275743</v>
      </c>
      <c r="N509" t="str">
        <f t="shared" si="45"/>
        <v/>
      </c>
      <c r="O509">
        <v>502</v>
      </c>
      <c r="P509" t="str">
        <f t="shared" si="46"/>
        <v/>
      </c>
    </row>
    <row r="510" spans="1:16" x14ac:dyDescent="0.25">
      <c r="A510" s="174"/>
      <c r="B510" s="174"/>
      <c r="C510" s="174"/>
      <c r="D510" s="174"/>
      <c r="E510" s="174"/>
      <c r="F510" s="174"/>
      <c r="G510" s="174"/>
      <c r="H510" s="174">
        <f t="shared" si="47"/>
        <v>57.018999999999998</v>
      </c>
      <c r="I510" s="174">
        <f t="shared" si="48"/>
        <v>38.904000000000003</v>
      </c>
      <c r="J510" s="3">
        <f t="shared" si="52"/>
        <v>-1109.7549950275743</v>
      </c>
      <c r="K510" s="95">
        <f t="shared" si="49"/>
        <v>0</v>
      </c>
      <c r="L510" s="174" t="str">
        <f t="shared" si="50"/>
        <v/>
      </c>
      <c r="M510">
        <f t="shared" si="51"/>
        <v>1109.7549950275743</v>
      </c>
      <c r="N510" t="str">
        <f t="shared" si="45"/>
        <v/>
      </c>
      <c r="O510">
        <v>503</v>
      </c>
      <c r="P510" t="str">
        <f t="shared" si="46"/>
        <v/>
      </c>
    </row>
    <row r="511" spans="1:16" x14ac:dyDescent="0.25">
      <c r="A511" s="174"/>
      <c r="B511" s="174"/>
      <c r="C511" s="174"/>
      <c r="D511" s="174"/>
      <c r="E511" s="174"/>
      <c r="F511" s="174"/>
      <c r="G511" s="174"/>
      <c r="H511" s="174">
        <f t="shared" si="47"/>
        <v>57.018999999999998</v>
      </c>
      <c r="I511" s="174">
        <f t="shared" si="48"/>
        <v>38.904000000000003</v>
      </c>
      <c r="J511" s="3">
        <f t="shared" si="52"/>
        <v>-1109.7549950275743</v>
      </c>
      <c r="K511" s="95">
        <f t="shared" si="49"/>
        <v>0</v>
      </c>
      <c r="L511" s="174" t="str">
        <f t="shared" si="50"/>
        <v/>
      </c>
      <c r="M511">
        <f t="shared" si="51"/>
        <v>1109.7549950275743</v>
      </c>
      <c r="N511" t="str">
        <f t="shared" si="45"/>
        <v/>
      </c>
      <c r="O511">
        <v>504</v>
      </c>
      <c r="P511" t="str">
        <f t="shared" si="46"/>
        <v/>
      </c>
    </row>
    <row r="512" spans="1:16" x14ac:dyDescent="0.25">
      <c r="A512" s="174"/>
      <c r="B512" s="174"/>
      <c r="C512" s="174"/>
      <c r="D512" s="174"/>
      <c r="E512" s="174"/>
      <c r="F512" s="174"/>
      <c r="G512" s="174"/>
      <c r="H512" s="174">
        <f t="shared" si="47"/>
        <v>57.018999999999998</v>
      </c>
      <c r="I512" s="174">
        <f t="shared" si="48"/>
        <v>38.904000000000003</v>
      </c>
      <c r="J512" s="3">
        <f t="shared" si="52"/>
        <v>-1109.7549950275743</v>
      </c>
      <c r="K512" s="95">
        <f t="shared" si="49"/>
        <v>0</v>
      </c>
      <c r="L512" s="174" t="str">
        <f t="shared" si="50"/>
        <v/>
      </c>
      <c r="M512">
        <f t="shared" si="51"/>
        <v>1109.7549950275743</v>
      </c>
      <c r="N512" t="str">
        <f t="shared" si="45"/>
        <v/>
      </c>
      <c r="O512">
        <v>505</v>
      </c>
      <c r="P512" t="str">
        <f t="shared" si="46"/>
        <v/>
      </c>
    </row>
    <row r="513" spans="1:16" x14ac:dyDescent="0.25">
      <c r="A513" s="174"/>
      <c r="B513" s="174"/>
      <c r="C513" s="174"/>
      <c r="D513" s="174"/>
      <c r="E513" s="174"/>
      <c r="F513" s="174"/>
      <c r="G513" s="174"/>
      <c r="H513" s="174">
        <f t="shared" si="47"/>
        <v>57.018999999999998</v>
      </c>
      <c r="I513" s="174">
        <f t="shared" si="48"/>
        <v>38.904000000000003</v>
      </c>
      <c r="J513" s="3">
        <f t="shared" si="52"/>
        <v>-1109.7549950275743</v>
      </c>
      <c r="K513" s="95">
        <f t="shared" si="49"/>
        <v>0</v>
      </c>
      <c r="L513" s="174" t="str">
        <f t="shared" si="50"/>
        <v/>
      </c>
      <c r="M513">
        <f t="shared" si="51"/>
        <v>1109.7549950275743</v>
      </c>
      <c r="N513" t="str">
        <f t="shared" si="45"/>
        <v/>
      </c>
      <c r="O513">
        <v>506</v>
      </c>
      <c r="P513" t="str">
        <f t="shared" si="46"/>
        <v/>
      </c>
    </row>
    <row r="514" spans="1:16" x14ac:dyDescent="0.25">
      <c r="A514" s="174"/>
      <c r="B514" s="174"/>
      <c r="C514" s="174"/>
      <c r="D514" s="174"/>
      <c r="E514" s="174"/>
      <c r="F514" s="174"/>
      <c r="G514" s="174"/>
      <c r="H514" s="174">
        <f t="shared" si="47"/>
        <v>57.018999999999998</v>
      </c>
      <c r="I514" s="174">
        <f t="shared" si="48"/>
        <v>38.904000000000003</v>
      </c>
      <c r="J514" s="3">
        <f t="shared" si="52"/>
        <v>-1109.7549950275743</v>
      </c>
      <c r="K514" s="95">
        <f t="shared" si="49"/>
        <v>0</v>
      </c>
      <c r="L514" s="174" t="str">
        <f t="shared" si="50"/>
        <v/>
      </c>
      <c r="M514">
        <f t="shared" si="51"/>
        <v>1109.7549950275743</v>
      </c>
      <c r="N514" t="str">
        <f t="shared" si="45"/>
        <v/>
      </c>
      <c r="O514">
        <v>507</v>
      </c>
      <c r="P514" t="str">
        <f t="shared" si="46"/>
        <v/>
      </c>
    </row>
    <row r="515" spans="1:16" x14ac:dyDescent="0.25">
      <c r="A515" s="174"/>
      <c r="B515" s="174"/>
      <c r="C515" s="174"/>
      <c r="D515" s="174"/>
      <c r="E515" s="174"/>
      <c r="F515" s="174"/>
      <c r="G515" s="174"/>
      <c r="H515" s="174">
        <f t="shared" si="47"/>
        <v>57.018999999999998</v>
      </c>
      <c r="I515" s="174">
        <f t="shared" si="48"/>
        <v>38.904000000000003</v>
      </c>
      <c r="J515" s="3">
        <f t="shared" si="52"/>
        <v>-1109.7549950275743</v>
      </c>
      <c r="K515" s="95">
        <f t="shared" si="49"/>
        <v>0</v>
      </c>
      <c r="L515" s="174" t="str">
        <f t="shared" si="50"/>
        <v/>
      </c>
      <c r="M515">
        <f t="shared" si="51"/>
        <v>1109.7549950275743</v>
      </c>
      <c r="N515" t="str">
        <f t="shared" si="45"/>
        <v/>
      </c>
      <c r="O515">
        <v>508</v>
      </c>
      <c r="P515" t="str">
        <f t="shared" si="46"/>
        <v/>
      </c>
    </row>
    <row r="516" spans="1:16" x14ac:dyDescent="0.25">
      <c r="A516" s="174"/>
      <c r="B516" s="174"/>
      <c r="C516" s="174"/>
      <c r="D516" s="174"/>
      <c r="E516" s="174"/>
      <c r="F516" s="174"/>
      <c r="G516" s="174"/>
      <c r="H516" s="174">
        <f t="shared" si="47"/>
        <v>57.018999999999998</v>
      </c>
      <c r="I516" s="174">
        <f t="shared" si="48"/>
        <v>38.904000000000003</v>
      </c>
      <c r="J516" s="3">
        <f t="shared" si="52"/>
        <v>-1109.7549950275743</v>
      </c>
      <c r="K516" s="95">
        <f t="shared" si="49"/>
        <v>0</v>
      </c>
      <c r="L516" s="174" t="str">
        <f t="shared" si="50"/>
        <v/>
      </c>
      <c r="M516">
        <f t="shared" si="51"/>
        <v>1109.7549950275743</v>
      </c>
      <c r="N516" t="str">
        <f t="shared" si="45"/>
        <v/>
      </c>
      <c r="O516">
        <v>509</v>
      </c>
      <c r="P516" t="str">
        <f t="shared" si="46"/>
        <v/>
      </c>
    </row>
    <row r="517" spans="1:16" x14ac:dyDescent="0.25">
      <c r="A517" s="174"/>
      <c r="B517" s="174"/>
      <c r="C517" s="174"/>
      <c r="D517" s="174"/>
      <c r="E517" s="174"/>
      <c r="F517" s="174"/>
      <c r="G517" s="174"/>
      <c r="H517" s="174">
        <f t="shared" si="47"/>
        <v>57.018999999999998</v>
      </c>
      <c r="I517" s="174">
        <f t="shared" si="48"/>
        <v>38.904000000000003</v>
      </c>
      <c r="J517" s="3">
        <f t="shared" si="52"/>
        <v>-1109.7549950275743</v>
      </c>
      <c r="K517" s="95">
        <f t="shared" si="49"/>
        <v>0</v>
      </c>
      <c r="L517" s="174" t="str">
        <f t="shared" si="50"/>
        <v/>
      </c>
      <c r="M517">
        <f t="shared" si="51"/>
        <v>1109.7549950275743</v>
      </c>
      <c r="N517" t="str">
        <f t="shared" si="45"/>
        <v/>
      </c>
      <c r="O517">
        <v>510</v>
      </c>
      <c r="P517" t="str">
        <f t="shared" si="46"/>
        <v/>
      </c>
    </row>
    <row r="518" spans="1:16" x14ac:dyDescent="0.25">
      <c r="A518" s="174"/>
      <c r="B518" s="174"/>
      <c r="C518" s="174"/>
      <c r="D518" s="174"/>
      <c r="E518" s="174"/>
      <c r="F518" s="174"/>
      <c r="G518" s="174"/>
      <c r="H518" s="174">
        <f t="shared" si="47"/>
        <v>57.018999999999998</v>
      </c>
      <c r="I518" s="174">
        <f t="shared" si="48"/>
        <v>38.904000000000003</v>
      </c>
      <c r="J518" s="3">
        <f t="shared" si="52"/>
        <v>-1109.7549950275743</v>
      </c>
      <c r="K518" s="95">
        <f t="shared" si="49"/>
        <v>0</v>
      </c>
      <c r="L518" s="174" t="str">
        <f t="shared" si="50"/>
        <v/>
      </c>
      <c r="M518">
        <f t="shared" si="51"/>
        <v>1109.7549950275743</v>
      </c>
      <c r="N518" t="str">
        <f t="shared" si="45"/>
        <v/>
      </c>
      <c r="O518">
        <v>511</v>
      </c>
      <c r="P518" t="str">
        <f t="shared" si="46"/>
        <v/>
      </c>
    </row>
    <row r="519" spans="1:16" x14ac:dyDescent="0.25">
      <c r="A519" s="174"/>
      <c r="B519" s="174"/>
      <c r="C519" s="174"/>
      <c r="D519" s="174"/>
      <c r="E519" s="174"/>
      <c r="F519" s="174"/>
      <c r="G519" s="174"/>
      <c r="H519" s="174">
        <f t="shared" si="47"/>
        <v>57.018999999999998</v>
      </c>
      <c r="I519" s="174">
        <f t="shared" si="48"/>
        <v>38.904000000000003</v>
      </c>
      <c r="J519" s="3">
        <f t="shared" si="52"/>
        <v>-1109.7549950275743</v>
      </c>
      <c r="K519" s="95">
        <f t="shared" si="49"/>
        <v>0</v>
      </c>
      <c r="L519" s="174" t="str">
        <f t="shared" si="50"/>
        <v/>
      </c>
      <c r="M519">
        <f t="shared" si="51"/>
        <v>1109.7549950275743</v>
      </c>
      <c r="N519" t="str">
        <f t="shared" si="45"/>
        <v/>
      </c>
      <c r="O519">
        <v>512</v>
      </c>
      <c r="P519" t="str">
        <f t="shared" si="46"/>
        <v/>
      </c>
    </row>
    <row r="520" spans="1:16" x14ac:dyDescent="0.25">
      <c r="A520" s="174"/>
      <c r="B520" s="174"/>
      <c r="C520" s="174"/>
      <c r="D520" s="174"/>
      <c r="E520" s="174"/>
      <c r="F520" s="174"/>
      <c r="G520" s="174"/>
      <c r="H520" s="174">
        <f t="shared" si="47"/>
        <v>57.018999999999998</v>
      </c>
      <c r="I520" s="174">
        <f t="shared" si="48"/>
        <v>38.904000000000003</v>
      </c>
      <c r="J520" s="3">
        <f t="shared" si="52"/>
        <v>-1109.7549950275743</v>
      </c>
      <c r="K520" s="95">
        <f t="shared" si="49"/>
        <v>0</v>
      </c>
      <c r="L520" s="174" t="str">
        <f t="shared" si="50"/>
        <v/>
      </c>
      <c r="M520">
        <f t="shared" si="51"/>
        <v>1109.7549950275743</v>
      </c>
      <c r="N520" t="str">
        <f t="shared" ref="N520:N572" si="53">IF(B520="","",K520+1/2.66)</f>
        <v/>
      </c>
      <c r="O520">
        <v>513</v>
      </c>
      <c r="P520" t="str">
        <f t="shared" ref="P520:P572" si="54">IF(B520="","",(F520-N$4)/N$4)</f>
        <v/>
      </c>
    </row>
    <row r="521" spans="1:16" x14ac:dyDescent="0.25">
      <c r="A521" s="174"/>
      <c r="B521" s="174"/>
      <c r="C521" s="174"/>
      <c r="D521" s="174"/>
      <c r="E521" s="174"/>
      <c r="F521" s="174"/>
      <c r="G521" s="174"/>
      <c r="H521" s="174">
        <f t="shared" ref="H521:H572" si="55">(-4.5*(C521+D521)+57019)/1000</f>
        <v>57.018999999999998</v>
      </c>
      <c r="I521" s="174">
        <f t="shared" ref="I521:I572" si="56">(8.9975*(E521)+38904)/1000</f>
        <v>38.904000000000003</v>
      </c>
      <c r="J521" s="3">
        <f t="shared" si="52"/>
        <v>-1109.7549950275743</v>
      </c>
      <c r="K521" s="95">
        <f t="shared" ref="K521:K572" si="57">IF(B521="",0,(F521-K$2)/K$2)</f>
        <v>0</v>
      </c>
      <c r="L521" s="174" t="str">
        <f t="shared" ref="L521:L572" si="58">IF(B521="","",H521*H521*I521/4*3.1416/K$2/1000)</f>
        <v/>
      </c>
      <c r="M521">
        <f t="shared" ref="M521:M572" si="59">IF(OR(J521="",-(J521-MAX(J$8:J$58))&lt;0),"",-(J521))</f>
        <v>1109.7549950275743</v>
      </c>
      <c r="N521" t="str">
        <f t="shared" si="53"/>
        <v/>
      </c>
      <c r="O521">
        <v>514</v>
      </c>
      <c r="P521" t="str">
        <f t="shared" si="54"/>
        <v/>
      </c>
    </row>
    <row r="522" spans="1:16" x14ac:dyDescent="0.25">
      <c r="A522" s="174"/>
      <c r="B522" s="174"/>
      <c r="C522" s="174"/>
      <c r="D522" s="174"/>
      <c r="E522" s="174"/>
      <c r="F522" s="174"/>
      <c r="G522" s="174"/>
      <c r="H522" s="174">
        <f t="shared" si="55"/>
        <v>57.018999999999998</v>
      </c>
      <c r="I522" s="174">
        <f t="shared" si="56"/>
        <v>38.904000000000003</v>
      </c>
      <c r="J522" s="3">
        <f t="shared" si="52"/>
        <v>-1109.7549950275743</v>
      </c>
      <c r="K522" s="95">
        <f t="shared" si="57"/>
        <v>0</v>
      </c>
      <c r="L522" s="174" t="str">
        <f t="shared" si="58"/>
        <v/>
      </c>
      <c r="M522">
        <f t="shared" si="59"/>
        <v>1109.7549950275743</v>
      </c>
      <c r="N522" t="str">
        <f t="shared" si="53"/>
        <v/>
      </c>
      <c r="O522">
        <v>515</v>
      </c>
      <c r="P522" t="str">
        <f t="shared" si="54"/>
        <v/>
      </c>
    </row>
    <row r="523" spans="1:16" x14ac:dyDescent="0.25">
      <c r="A523" s="174"/>
      <c r="B523" s="174"/>
      <c r="C523" s="174"/>
      <c r="D523" s="174"/>
      <c r="E523" s="174"/>
      <c r="F523" s="174"/>
      <c r="G523" s="174"/>
      <c r="H523" s="174">
        <f t="shared" si="55"/>
        <v>57.018999999999998</v>
      </c>
      <c r="I523" s="174">
        <f t="shared" si="56"/>
        <v>38.904000000000003</v>
      </c>
      <c r="J523" s="3">
        <f t="shared" si="52"/>
        <v>-1109.7549950275743</v>
      </c>
      <c r="K523" s="95">
        <f t="shared" si="57"/>
        <v>0</v>
      </c>
      <c r="L523" s="174" t="str">
        <f t="shared" si="58"/>
        <v/>
      </c>
      <c r="M523">
        <f t="shared" si="59"/>
        <v>1109.7549950275743</v>
      </c>
      <c r="N523" t="str">
        <f t="shared" si="53"/>
        <v/>
      </c>
      <c r="O523">
        <v>516</v>
      </c>
      <c r="P523" t="str">
        <f t="shared" si="54"/>
        <v/>
      </c>
    </row>
    <row r="524" spans="1:16" x14ac:dyDescent="0.25">
      <c r="A524" s="174"/>
      <c r="B524" s="174"/>
      <c r="C524" s="174"/>
      <c r="D524" s="174"/>
      <c r="E524" s="174"/>
      <c r="F524" s="174"/>
      <c r="G524" s="174"/>
      <c r="H524" s="174">
        <f t="shared" si="55"/>
        <v>57.018999999999998</v>
      </c>
      <c r="I524" s="174">
        <f t="shared" si="56"/>
        <v>38.904000000000003</v>
      </c>
      <c r="J524" s="3">
        <f t="shared" si="52"/>
        <v>-1109.7549950275743</v>
      </c>
      <c r="K524" s="95">
        <f t="shared" si="57"/>
        <v>0</v>
      </c>
      <c r="L524" s="174" t="str">
        <f t="shared" si="58"/>
        <v/>
      </c>
      <c r="M524">
        <f t="shared" si="59"/>
        <v>1109.7549950275743</v>
      </c>
      <c r="N524" t="str">
        <f t="shared" si="53"/>
        <v/>
      </c>
      <c r="O524">
        <v>517</v>
      </c>
      <c r="P524" t="str">
        <f t="shared" si="54"/>
        <v/>
      </c>
    </row>
    <row r="525" spans="1:16" x14ac:dyDescent="0.25">
      <c r="A525" s="174"/>
      <c r="B525" s="174"/>
      <c r="C525" s="174"/>
      <c r="D525" s="174"/>
      <c r="E525" s="174"/>
      <c r="F525" s="174"/>
      <c r="G525" s="174"/>
      <c r="H525" s="174">
        <f t="shared" si="55"/>
        <v>57.018999999999998</v>
      </c>
      <c r="I525" s="174">
        <f t="shared" si="56"/>
        <v>38.904000000000003</v>
      </c>
      <c r="J525" s="3">
        <f t="shared" si="52"/>
        <v>-1109.7549950275743</v>
      </c>
      <c r="K525" s="95">
        <f t="shared" si="57"/>
        <v>0</v>
      </c>
      <c r="L525" s="174" t="str">
        <f t="shared" si="58"/>
        <v/>
      </c>
      <c r="M525">
        <f t="shared" si="59"/>
        <v>1109.7549950275743</v>
      </c>
      <c r="N525" t="str">
        <f t="shared" si="53"/>
        <v/>
      </c>
      <c r="O525">
        <v>518</v>
      </c>
      <c r="P525" t="str">
        <f t="shared" si="54"/>
        <v/>
      </c>
    </row>
    <row r="526" spans="1:16" x14ac:dyDescent="0.25">
      <c r="A526" s="174"/>
      <c r="B526" s="174"/>
      <c r="C526" s="174"/>
      <c r="D526" s="174"/>
      <c r="E526" s="174"/>
      <c r="F526" s="174"/>
      <c r="G526" s="174"/>
      <c r="H526" s="174">
        <f t="shared" si="55"/>
        <v>57.018999999999998</v>
      </c>
      <c r="I526" s="174">
        <f t="shared" si="56"/>
        <v>38.904000000000003</v>
      </c>
      <c r="J526" s="3">
        <f t="shared" si="52"/>
        <v>-1109.7549950275743</v>
      </c>
      <c r="K526" s="95">
        <f t="shared" si="57"/>
        <v>0</v>
      </c>
      <c r="L526" s="174" t="str">
        <f t="shared" si="58"/>
        <v/>
      </c>
      <c r="M526">
        <f t="shared" si="59"/>
        <v>1109.7549950275743</v>
      </c>
      <c r="N526" t="str">
        <f t="shared" si="53"/>
        <v/>
      </c>
      <c r="O526">
        <v>519</v>
      </c>
      <c r="P526" t="str">
        <f t="shared" si="54"/>
        <v/>
      </c>
    </row>
    <row r="527" spans="1:16" x14ac:dyDescent="0.25">
      <c r="A527" s="174"/>
      <c r="B527" s="174"/>
      <c r="C527" s="174"/>
      <c r="D527" s="174"/>
      <c r="E527" s="174"/>
      <c r="F527" s="174"/>
      <c r="G527" s="174"/>
      <c r="H527" s="174">
        <f t="shared" si="55"/>
        <v>57.018999999999998</v>
      </c>
      <c r="I527" s="174">
        <f t="shared" si="56"/>
        <v>38.904000000000003</v>
      </c>
      <c r="J527" s="3">
        <f t="shared" si="52"/>
        <v>-1109.7549950275743</v>
      </c>
      <c r="K527" s="95">
        <f t="shared" si="57"/>
        <v>0</v>
      </c>
      <c r="L527" s="174" t="str">
        <f t="shared" si="58"/>
        <v/>
      </c>
      <c r="M527">
        <f t="shared" si="59"/>
        <v>1109.7549950275743</v>
      </c>
      <c r="N527" t="str">
        <f t="shared" si="53"/>
        <v/>
      </c>
      <c r="O527">
        <v>520</v>
      </c>
      <c r="P527" t="str">
        <f t="shared" si="54"/>
        <v/>
      </c>
    </row>
    <row r="528" spans="1:16" x14ac:dyDescent="0.25">
      <c r="A528" s="174"/>
      <c r="B528" s="174"/>
      <c r="C528" s="174"/>
      <c r="D528" s="174"/>
      <c r="E528" s="174"/>
      <c r="F528" s="174"/>
      <c r="G528" s="174"/>
      <c r="H528" s="174">
        <f t="shared" si="55"/>
        <v>57.018999999999998</v>
      </c>
      <c r="I528" s="174">
        <f t="shared" si="56"/>
        <v>38.904000000000003</v>
      </c>
      <c r="J528" s="3">
        <f t="shared" ref="J528:J572" si="60">G528/I$6-I$5/I$6</f>
        <v>-1109.7549950275743</v>
      </c>
      <c r="K528" s="95">
        <f t="shared" si="57"/>
        <v>0</v>
      </c>
      <c r="L528" s="174" t="str">
        <f t="shared" si="58"/>
        <v/>
      </c>
      <c r="M528">
        <f t="shared" si="59"/>
        <v>1109.7549950275743</v>
      </c>
      <c r="N528" t="str">
        <f t="shared" si="53"/>
        <v/>
      </c>
      <c r="O528">
        <v>521</v>
      </c>
      <c r="P528" t="str">
        <f t="shared" si="54"/>
        <v/>
      </c>
    </row>
    <row r="529" spans="1:16" x14ac:dyDescent="0.25">
      <c r="A529" s="174"/>
      <c r="B529" s="174"/>
      <c r="C529" s="174"/>
      <c r="D529" s="174"/>
      <c r="E529" s="174"/>
      <c r="F529" s="174"/>
      <c r="G529" s="174"/>
      <c r="H529" s="174">
        <f t="shared" si="55"/>
        <v>57.018999999999998</v>
      </c>
      <c r="I529" s="174">
        <f t="shared" si="56"/>
        <v>38.904000000000003</v>
      </c>
      <c r="J529" s="3">
        <f t="shared" si="60"/>
        <v>-1109.7549950275743</v>
      </c>
      <c r="K529" s="95">
        <f t="shared" si="57"/>
        <v>0</v>
      </c>
      <c r="L529" s="174" t="str">
        <f t="shared" si="58"/>
        <v/>
      </c>
      <c r="M529">
        <f t="shared" si="59"/>
        <v>1109.7549950275743</v>
      </c>
      <c r="N529" t="str">
        <f t="shared" si="53"/>
        <v/>
      </c>
      <c r="O529">
        <v>522</v>
      </c>
      <c r="P529" t="str">
        <f t="shared" si="54"/>
        <v/>
      </c>
    </row>
    <row r="530" spans="1:16" x14ac:dyDescent="0.25">
      <c r="A530" s="174"/>
      <c r="B530" s="174"/>
      <c r="C530" s="174"/>
      <c r="D530" s="174"/>
      <c r="E530" s="174"/>
      <c r="F530" s="174"/>
      <c r="G530" s="174"/>
      <c r="H530" s="174">
        <f t="shared" si="55"/>
        <v>57.018999999999998</v>
      </c>
      <c r="I530" s="174">
        <f t="shared" si="56"/>
        <v>38.904000000000003</v>
      </c>
      <c r="J530" s="3">
        <f t="shared" si="60"/>
        <v>-1109.7549950275743</v>
      </c>
      <c r="K530" s="95">
        <f t="shared" si="57"/>
        <v>0</v>
      </c>
      <c r="L530" s="174" t="str">
        <f t="shared" si="58"/>
        <v/>
      </c>
      <c r="M530">
        <f t="shared" si="59"/>
        <v>1109.7549950275743</v>
      </c>
      <c r="N530" t="str">
        <f t="shared" si="53"/>
        <v/>
      </c>
      <c r="O530">
        <v>523</v>
      </c>
      <c r="P530" t="str">
        <f t="shared" si="54"/>
        <v/>
      </c>
    </row>
    <row r="531" spans="1:16" x14ac:dyDescent="0.25">
      <c r="A531" s="174"/>
      <c r="B531" s="174"/>
      <c r="C531" s="174"/>
      <c r="D531" s="174"/>
      <c r="E531" s="174"/>
      <c r="F531" s="174"/>
      <c r="G531" s="174"/>
      <c r="H531" s="174">
        <f t="shared" si="55"/>
        <v>57.018999999999998</v>
      </c>
      <c r="I531" s="174">
        <f t="shared" si="56"/>
        <v>38.904000000000003</v>
      </c>
      <c r="J531" s="3">
        <f t="shared" si="60"/>
        <v>-1109.7549950275743</v>
      </c>
      <c r="K531" s="95">
        <f t="shared" si="57"/>
        <v>0</v>
      </c>
      <c r="L531" s="174" t="str">
        <f t="shared" si="58"/>
        <v/>
      </c>
      <c r="M531">
        <f t="shared" si="59"/>
        <v>1109.7549950275743</v>
      </c>
      <c r="N531" t="str">
        <f t="shared" si="53"/>
        <v/>
      </c>
      <c r="O531">
        <v>524</v>
      </c>
      <c r="P531" t="str">
        <f t="shared" si="54"/>
        <v/>
      </c>
    </row>
    <row r="532" spans="1:16" x14ac:dyDescent="0.25">
      <c r="A532" s="174"/>
      <c r="B532" s="174"/>
      <c r="C532" s="174"/>
      <c r="D532" s="174"/>
      <c r="E532" s="174"/>
      <c r="F532" s="174"/>
      <c r="G532" s="174"/>
      <c r="H532" s="174">
        <f t="shared" si="55"/>
        <v>57.018999999999998</v>
      </c>
      <c r="I532" s="174">
        <f t="shared" si="56"/>
        <v>38.904000000000003</v>
      </c>
      <c r="J532" s="3">
        <f t="shared" si="60"/>
        <v>-1109.7549950275743</v>
      </c>
      <c r="K532" s="95">
        <f t="shared" si="57"/>
        <v>0</v>
      </c>
      <c r="L532" s="174" t="str">
        <f t="shared" si="58"/>
        <v/>
      </c>
      <c r="M532">
        <f t="shared" si="59"/>
        <v>1109.7549950275743</v>
      </c>
      <c r="N532" t="str">
        <f t="shared" si="53"/>
        <v/>
      </c>
      <c r="O532">
        <v>525</v>
      </c>
      <c r="P532" t="str">
        <f t="shared" si="54"/>
        <v/>
      </c>
    </row>
    <row r="533" spans="1:16" x14ac:dyDescent="0.25">
      <c r="A533" s="174"/>
      <c r="B533" s="174"/>
      <c r="C533" s="174"/>
      <c r="D533" s="174"/>
      <c r="E533" s="174"/>
      <c r="F533" s="174"/>
      <c r="G533" s="174"/>
      <c r="H533" s="174">
        <f t="shared" si="55"/>
        <v>57.018999999999998</v>
      </c>
      <c r="I533" s="174">
        <f t="shared" si="56"/>
        <v>38.904000000000003</v>
      </c>
      <c r="J533" s="3">
        <f t="shared" si="60"/>
        <v>-1109.7549950275743</v>
      </c>
      <c r="K533" s="95">
        <f t="shared" si="57"/>
        <v>0</v>
      </c>
      <c r="L533" s="174" t="str">
        <f t="shared" si="58"/>
        <v/>
      </c>
      <c r="M533">
        <f t="shared" si="59"/>
        <v>1109.7549950275743</v>
      </c>
      <c r="N533" t="str">
        <f t="shared" si="53"/>
        <v/>
      </c>
      <c r="O533">
        <v>526</v>
      </c>
      <c r="P533" t="str">
        <f t="shared" si="54"/>
        <v/>
      </c>
    </row>
    <row r="534" spans="1:16" x14ac:dyDescent="0.25">
      <c r="A534" s="174"/>
      <c r="B534" s="174"/>
      <c r="C534" s="174"/>
      <c r="D534" s="174"/>
      <c r="E534" s="174"/>
      <c r="F534" s="174"/>
      <c r="G534" s="174"/>
      <c r="H534" s="174">
        <f t="shared" si="55"/>
        <v>57.018999999999998</v>
      </c>
      <c r="I534" s="174">
        <f t="shared" si="56"/>
        <v>38.904000000000003</v>
      </c>
      <c r="J534" s="3">
        <f t="shared" si="60"/>
        <v>-1109.7549950275743</v>
      </c>
      <c r="K534" s="95">
        <f t="shared" si="57"/>
        <v>0</v>
      </c>
      <c r="L534" s="174" t="str">
        <f t="shared" si="58"/>
        <v/>
      </c>
      <c r="M534">
        <f t="shared" si="59"/>
        <v>1109.7549950275743</v>
      </c>
      <c r="N534" t="str">
        <f t="shared" si="53"/>
        <v/>
      </c>
      <c r="O534">
        <v>527</v>
      </c>
      <c r="P534" t="str">
        <f t="shared" si="54"/>
        <v/>
      </c>
    </row>
    <row r="535" spans="1:16" x14ac:dyDescent="0.25">
      <c r="A535" s="174"/>
      <c r="B535" s="174"/>
      <c r="C535" s="174"/>
      <c r="D535" s="174"/>
      <c r="E535" s="174"/>
      <c r="F535" s="174"/>
      <c r="G535" s="174"/>
      <c r="H535" s="174">
        <f t="shared" si="55"/>
        <v>57.018999999999998</v>
      </c>
      <c r="I535" s="174">
        <f t="shared" si="56"/>
        <v>38.904000000000003</v>
      </c>
      <c r="J535" s="3">
        <f t="shared" si="60"/>
        <v>-1109.7549950275743</v>
      </c>
      <c r="K535" s="95">
        <f t="shared" si="57"/>
        <v>0</v>
      </c>
      <c r="L535" s="174" t="str">
        <f t="shared" si="58"/>
        <v/>
      </c>
      <c r="M535">
        <f t="shared" si="59"/>
        <v>1109.7549950275743</v>
      </c>
      <c r="N535" t="str">
        <f t="shared" si="53"/>
        <v/>
      </c>
      <c r="O535">
        <v>528</v>
      </c>
      <c r="P535" t="str">
        <f t="shared" si="54"/>
        <v/>
      </c>
    </row>
    <row r="536" spans="1:16" x14ac:dyDescent="0.25">
      <c r="A536" s="174"/>
      <c r="B536" s="174"/>
      <c r="C536" s="174"/>
      <c r="D536" s="174"/>
      <c r="E536" s="174"/>
      <c r="F536" s="174"/>
      <c r="G536" s="174"/>
      <c r="H536" s="174">
        <f t="shared" si="55"/>
        <v>57.018999999999998</v>
      </c>
      <c r="I536" s="174">
        <f t="shared" si="56"/>
        <v>38.904000000000003</v>
      </c>
      <c r="J536" s="3">
        <f t="shared" si="60"/>
        <v>-1109.7549950275743</v>
      </c>
      <c r="K536" s="95">
        <f t="shared" si="57"/>
        <v>0</v>
      </c>
      <c r="L536" s="174" t="str">
        <f t="shared" si="58"/>
        <v/>
      </c>
      <c r="M536">
        <f t="shared" si="59"/>
        <v>1109.7549950275743</v>
      </c>
      <c r="N536" t="str">
        <f t="shared" si="53"/>
        <v/>
      </c>
      <c r="O536">
        <v>529</v>
      </c>
      <c r="P536" t="str">
        <f t="shared" si="54"/>
        <v/>
      </c>
    </row>
    <row r="537" spans="1:16" x14ac:dyDescent="0.25">
      <c r="A537" s="174"/>
      <c r="B537" s="174"/>
      <c r="C537" s="174"/>
      <c r="D537" s="174"/>
      <c r="E537" s="174"/>
      <c r="F537" s="174"/>
      <c r="G537" s="174"/>
      <c r="H537" s="174">
        <f t="shared" si="55"/>
        <v>57.018999999999998</v>
      </c>
      <c r="I537" s="174">
        <f t="shared" si="56"/>
        <v>38.904000000000003</v>
      </c>
      <c r="J537" s="3">
        <f t="shared" si="60"/>
        <v>-1109.7549950275743</v>
      </c>
      <c r="K537" s="95">
        <f t="shared" si="57"/>
        <v>0</v>
      </c>
      <c r="L537" s="174" t="str">
        <f t="shared" si="58"/>
        <v/>
      </c>
      <c r="M537">
        <f t="shared" si="59"/>
        <v>1109.7549950275743</v>
      </c>
      <c r="N537" t="str">
        <f t="shared" si="53"/>
        <v/>
      </c>
      <c r="O537">
        <v>530</v>
      </c>
      <c r="P537" t="str">
        <f t="shared" si="54"/>
        <v/>
      </c>
    </row>
    <row r="538" spans="1:16" x14ac:dyDescent="0.25">
      <c r="A538" s="174"/>
      <c r="B538" s="174"/>
      <c r="C538" s="174"/>
      <c r="D538" s="174"/>
      <c r="E538" s="174"/>
      <c r="F538" s="174"/>
      <c r="G538" s="174"/>
      <c r="H538" s="174">
        <f t="shared" si="55"/>
        <v>57.018999999999998</v>
      </c>
      <c r="I538" s="174">
        <f t="shared" si="56"/>
        <v>38.904000000000003</v>
      </c>
      <c r="J538" s="3">
        <f t="shared" si="60"/>
        <v>-1109.7549950275743</v>
      </c>
      <c r="K538" s="95">
        <f t="shared" si="57"/>
        <v>0</v>
      </c>
      <c r="L538" s="174" t="str">
        <f t="shared" si="58"/>
        <v/>
      </c>
      <c r="M538">
        <f t="shared" si="59"/>
        <v>1109.7549950275743</v>
      </c>
      <c r="N538" t="str">
        <f t="shared" si="53"/>
        <v/>
      </c>
      <c r="O538">
        <v>531</v>
      </c>
      <c r="P538" t="str">
        <f t="shared" si="54"/>
        <v/>
      </c>
    </row>
    <row r="539" spans="1:16" x14ac:dyDescent="0.25">
      <c r="A539" s="174"/>
      <c r="B539" s="174"/>
      <c r="C539" s="174"/>
      <c r="D539" s="174"/>
      <c r="E539" s="174"/>
      <c r="F539" s="174"/>
      <c r="G539" s="174"/>
      <c r="H539" s="174">
        <f t="shared" si="55"/>
        <v>57.018999999999998</v>
      </c>
      <c r="I539" s="174">
        <f t="shared" si="56"/>
        <v>38.904000000000003</v>
      </c>
      <c r="J539" s="3">
        <f t="shared" si="60"/>
        <v>-1109.7549950275743</v>
      </c>
      <c r="K539" s="95">
        <f t="shared" si="57"/>
        <v>0</v>
      </c>
      <c r="L539" s="174" t="str">
        <f t="shared" si="58"/>
        <v/>
      </c>
      <c r="M539">
        <f t="shared" si="59"/>
        <v>1109.7549950275743</v>
      </c>
      <c r="N539" t="str">
        <f t="shared" si="53"/>
        <v/>
      </c>
      <c r="O539">
        <v>532</v>
      </c>
      <c r="P539" t="str">
        <f t="shared" si="54"/>
        <v/>
      </c>
    </row>
    <row r="540" spans="1:16" x14ac:dyDescent="0.25">
      <c r="A540" s="174"/>
      <c r="B540" s="174"/>
      <c r="C540" s="174"/>
      <c r="D540" s="174"/>
      <c r="E540" s="174"/>
      <c r="F540" s="174"/>
      <c r="G540" s="174"/>
      <c r="H540" s="174">
        <f t="shared" si="55"/>
        <v>57.018999999999998</v>
      </c>
      <c r="I540" s="174">
        <f t="shared" si="56"/>
        <v>38.904000000000003</v>
      </c>
      <c r="J540" s="3">
        <f t="shared" si="60"/>
        <v>-1109.7549950275743</v>
      </c>
      <c r="K540" s="95">
        <f t="shared" si="57"/>
        <v>0</v>
      </c>
      <c r="L540" s="174" t="str">
        <f t="shared" si="58"/>
        <v/>
      </c>
      <c r="M540">
        <f t="shared" si="59"/>
        <v>1109.7549950275743</v>
      </c>
      <c r="N540" t="str">
        <f t="shared" si="53"/>
        <v/>
      </c>
      <c r="O540">
        <v>533</v>
      </c>
      <c r="P540" t="str">
        <f t="shared" si="54"/>
        <v/>
      </c>
    </row>
    <row r="541" spans="1:16" x14ac:dyDescent="0.25">
      <c r="A541" s="174"/>
      <c r="B541" s="174"/>
      <c r="C541" s="174"/>
      <c r="D541" s="174"/>
      <c r="E541" s="174"/>
      <c r="F541" s="174"/>
      <c r="G541" s="174"/>
      <c r="H541" s="174">
        <f t="shared" si="55"/>
        <v>57.018999999999998</v>
      </c>
      <c r="I541" s="174">
        <f t="shared" si="56"/>
        <v>38.904000000000003</v>
      </c>
      <c r="J541" s="3">
        <f t="shared" si="60"/>
        <v>-1109.7549950275743</v>
      </c>
      <c r="K541" s="95">
        <f t="shared" si="57"/>
        <v>0</v>
      </c>
      <c r="L541" s="174" t="str">
        <f t="shared" si="58"/>
        <v/>
      </c>
      <c r="M541">
        <f t="shared" si="59"/>
        <v>1109.7549950275743</v>
      </c>
      <c r="N541" t="str">
        <f t="shared" si="53"/>
        <v/>
      </c>
      <c r="O541">
        <v>534</v>
      </c>
      <c r="P541" t="str">
        <f t="shared" si="54"/>
        <v/>
      </c>
    </row>
    <row r="542" spans="1:16" x14ac:dyDescent="0.25">
      <c r="A542" s="174"/>
      <c r="B542" s="174"/>
      <c r="C542" s="174"/>
      <c r="D542" s="174"/>
      <c r="E542" s="174"/>
      <c r="F542" s="174"/>
      <c r="G542" s="174"/>
      <c r="H542" s="174">
        <f t="shared" si="55"/>
        <v>57.018999999999998</v>
      </c>
      <c r="I542" s="174">
        <f t="shared" si="56"/>
        <v>38.904000000000003</v>
      </c>
      <c r="J542" s="3">
        <f t="shared" si="60"/>
        <v>-1109.7549950275743</v>
      </c>
      <c r="K542" s="95">
        <f t="shared" si="57"/>
        <v>0</v>
      </c>
      <c r="L542" s="174" t="str">
        <f t="shared" si="58"/>
        <v/>
      </c>
      <c r="M542">
        <f t="shared" si="59"/>
        <v>1109.7549950275743</v>
      </c>
      <c r="N542" t="str">
        <f t="shared" si="53"/>
        <v/>
      </c>
      <c r="O542">
        <v>535</v>
      </c>
      <c r="P542" t="str">
        <f t="shared" si="54"/>
        <v/>
      </c>
    </row>
    <row r="543" spans="1:16" x14ac:dyDescent="0.25">
      <c r="A543" s="174"/>
      <c r="B543" s="174"/>
      <c r="C543" s="174"/>
      <c r="D543" s="174"/>
      <c r="E543" s="174"/>
      <c r="F543" s="174"/>
      <c r="G543" s="174"/>
      <c r="H543" s="174">
        <f t="shared" si="55"/>
        <v>57.018999999999998</v>
      </c>
      <c r="I543" s="174">
        <f t="shared" si="56"/>
        <v>38.904000000000003</v>
      </c>
      <c r="J543" s="3">
        <f t="shared" si="60"/>
        <v>-1109.7549950275743</v>
      </c>
      <c r="K543" s="95">
        <f t="shared" si="57"/>
        <v>0</v>
      </c>
      <c r="L543" s="174" t="str">
        <f t="shared" si="58"/>
        <v/>
      </c>
      <c r="M543">
        <f t="shared" si="59"/>
        <v>1109.7549950275743</v>
      </c>
      <c r="N543" t="str">
        <f t="shared" si="53"/>
        <v/>
      </c>
      <c r="O543">
        <v>536</v>
      </c>
      <c r="P543" t="str">
        <f t="shared" si="54"/>
        <v/>
      </c>
    </row>
    <row r="544" spans="1:16" x14ac:dyDescent="0.25">
      <c r="A544" s="174"/>
      <c r="B544" s="174"/>
      <c r="C544" s="174"/>
      <c r="D544" s="174"/>
      <c r="E544" s="174"/>
      <c r="F544" s="174"/>
      <c r="G544" s="174"/>
      <c r="H544" s="174">
        <f t="shared" si="55"/>
        <v>57.018999999999998</v>
      </c>
      <c r="I544" s="174">
        <f t="shared" si="56"/>
        <v>38.904000000000003</v>
      </c>
      <c r="J544" s="3">
        <f t="shared" si="60"/>
        <v>-1109.7549950275743</v>
      </c>
      <c r="K544" s="95">
        <f t="shared" si="57"/>
        <v>0</v>
      </c>
      <c r="L544" s="174" t="str">
        <f t="shared" si="58"/>
        <v/>
      </c>
      <c r="M544">
        <f t="shared" si="59"/>
        <v>1109.7549950275743</v>
      </c>
      <c r="N544" t="str">
        <f t="shared" si="53"/>
        <v/>
      </c>
      <c r="O544">
        <v>537</v>
      </c>
      <c r="P544" t="str">
        <f t="shared" si="54"/>
        <v/>
      </c>
    </row>
    <row r="545" spans="1:16" x14ac:dyDescent="0.25">
      <c r="A545" s="174"/>
      <c r="B545" s="174"/>
      <c r="C545" s="174"/>
      <c r="D545" s="174"/>
      <c r="E545" s="174"/>
      <c r="F545" s="174"/>
      <c r="G545" s="174"/>
      <c r="H545" s="174">
        <f t="shared" si="55"/>
        <v>57.018999999999998</v>
      </c>
      <c r="I545" s="174">
        <f t="shared" si="56"/>
        <v>38.904000000000003</v>
      </c>
      <c r="J545" s="3">
        <f t="shared" si="60"/>
        <v>-1109.7549950275743</v>
      </c>
      <c r="K545" s="95">
        <f t="shared" si="57"/>
        <v>0</v>
      </c>
      <c r="L545" s="174" t="str">
        <f t="shared" si="58"/>
        <v/>
      </c>
      <c r="M545">
        <f t="shared" si="59"/>
        <v>1109.7549950275743</v>
      </c>
      <c r="N545" t="str">
        <f t="shared" si="53"/>
        <v/>
      </c>
      <c r="O545">
        <v>538</v>
      </c>
      <c r="P545" t="str">
        <f t="shared" si="54"/>
        <v/>
      </c>
    </row>
    <row r="546" spans="1:16" x14ac:dyDescent="0.25">
      <c r="A546" s="174"/>
      <c r="B546" s="174"/>
      <c r="C546" s="174"/>
      <c r="D546" s="174"/>
      <c r="E546" s="174"/>
      <c r="F546" s="174"/>
      <c r="G546" s="174"/>
      <c r="H546" s="174">
        <f t="shared" si="55"/>
        <v>57.018999999999998</v>
      </c>
      <c r="I546" s="174">
        <f t="shared" si="56"/>
        <v>38.904000000000003</v>
      </c>
      <c r="J546" s="3">
        <f t="shared" si="60"/>
        <v>-1109.7549950275743</v>
      </c>
      <c r="K546" s="95">
        <f t="shared" si="57"/>
        <v>0</v>
      </c>
      <c r="L546" s="174" t="str">
        <f t="shared" si="58"/>
        <v/>
      </c>
      <c r="M546">
        <f t="shared" si="59"/>
        <v>1109.7549950275743</v>
      </c>
      <c r="N546" t="str">
        <f t="shared" si="53"/>
        <v/>
      </c>
      <c r="O546">
        <v>539</v>
      </c>
      <c r="P546" t="str">
        <f t="shared" si="54"/>
        <v/>
      </c>
    </row>
    <row r="547" spans="1:16" x14ac:dyDescent="0.25">
      <c r="A547" s="174"/>
      <c r="B547" s="174"/>
      <c r="C547" s="174"/>
      <c r="D547" s="174"/>
      <c r="E547" s="174"/>
      <c r="F547" s="174"/>
      <c r="G547" s="174"/>
      <c r="H547" s="174">
        <f t="shared" si="55"/>
        <v>57.018999999999998</v>
      </c>
      <c r="I547" s="174">
        <f t="shared" si="56"/>
        <v>38.904000000000003</v>
      </c>
      <c r="J547" s="3">
        <f t="shared" si="60"/>
        <v>-1109.7549950275743</v>
      </c>
      <c r="K547" s="95">
        <f t="shared" si="57"/>
        <v>0</v>
      </c>
      <c r="L547" s="174" t="str">
        <f t="shared" si="58"/>
        <v/>
      </c>
      <c r="M547">
        <f t="shared" si="59"/>
        <v>1109.7549950275743</v>
      </c>
      <c r="N547" t="str">
        <f t="shared" si="53"/>
        <v/>
      </c>
      <c r="O547">
        <v>540</v>
      </c>
      <c r="P547" t="str">
        <f t="shared" si="54"/>
        <v/>
      </c>
    </row>
    <row r="548" spans="1:16" x14ac:dyDescent="0.25">
      <c r="A548" s="174"/>
      <c r="B548" s="174"/>
      <c r="C548" s="174"/>
      <c r="D548" s="174"/>
      <c r="E548" s="174"/>
      <c r="F548" s="174"/>
      <c r="G548" s="174"/>
      <c r="H548" s="174">
        <f t="shared" si="55"/>
        <v>57.018999999999998</v>
      </c>
      <c r="I548" s="174">
        <f t="shared" si="56"/>
        <v>38.904000000000003</v>
      </c>
      <c r="J548" s="3">
        <f t="shared" si="60"/>
        <v>-1109.7549950275743</v>
      </c>
      <c r="K548" s="95">
        <f t="shared" si="57"/>
        <v>0</v>
      </c>
      <c r="L548" s="174" t="str">
        <f t="shared" si="58"/>
        <v/>
      </c>
      <c r="M548">
        <f t="shared" si="59"/>
        <v>1109.7549950275743</v>
      </c>
      <c r="N548" t="str">
        <f t="shared" si="53"/>
        <v/>
      </c>
      <c r="O548">
        <v>541</v>
      </c>
      <c r="P548" t="str">
        <f t="shared" si="54"/>
        <v/>
      </c>
    </row>
    <row r="549" spans="1:16" x14ac:dyDescent="0.25">
      <c r="A549" s="174"/>
      <c r="B549" s="174"/>
      <c r="C549" s="174"/>
      <c r="D549" s="174"/>
      <c r="E549" s="174"/>
      <c r="F549" s="174"/>
      <c r="G549" s="174"/>
      <c r="H549" s="174">
        <f t="shared" si="55"/>
        <v>57.018999999999998</v>
      </c>
      <c r="I549" s="174">
        <f t="shared" si="56"/>
        <v>38.904000000000003</v>
      </c>
      <c r="J549" s="3">
        <f t="shared" si="60"/>
        <v>-1109.7549950275743</v>
      </c>
      <c r="K549" s="95">
        <f t="shared" si="57"/>
        <v>0</v>
      </c>
      <c r="L549" s="174" t="str">
        <f t="shared" si="58"/>
        <v/>
      </c>
      <c r="M549">
        <f t="shared" si="59"/>
        <v>1109.7549950275743</v>
      </c>
      <c r="N549" t="str">
        <f t="shared" si="53"/>
        <v/>
      </c>
      <c r="O549">
        <v>542</v>
      </c>
      <c r="P549" t="str">
        <f t="shared" si="54"/>
        <v/>
      </c>
    </row>
    <row r="550" spans="1:16" x14ac:dyDescent="0.25">
      <c r="A550" s="174"/>
      <c r="B550" s="174"/>
      <c r="C550" s="174"/>
      <c r="D550" s="174"/>
      <c r="E550" s="174"/>
      <c r="F550" s="174"/>
      <c r="G550" s="174"/>
      <c r="H550" s="174">
        <f t="shared" si="55"/>
        <v>57.018999999999998</v>
      </c>
      <c r="I550" s="174">
        <f t="shared" si="56"/>
        <v>38.904000000000003</v>
      </c>
      <c r="J550" s="3">
        <f t="shared" si="60"/>
        <v>-1109.7549950275743</v>
      </c>
      <c r="K550" s="95">
        <f t="shared" si="57"/>
        <v>0</v>
      </c>
      <c r="L550" s="174" t="str">
        <f t="shared" si="58"/>
        <v/>
      </c>
      <c r="M550">
        <f t="shared" si="59"/>
        <v>1109.7549950275743</v>
      </c>
      <c r="N550" t="str">
        <f t="shared" si="53"/>
        <v/>
      </c>
      <c r="O550">
        <v>543</v>
      </c>
      <c r="P550" t="str">
        <f t="shared" si="54"/>
        <v/>
      </c>
    </row>
    <row r="551" spans="1:16" x14ac:dyDescent="0.25">
      <c r="A551" s="174"/>
      <c r="B551" s="174"/>
      <c r="C551" s="174"/>
      <c r="D551" s="174"/>
      <c r="E551" s="174"/>
      <c r="F551" s="174"/>
      <c r="G551" s="174"/>
      <c r="H551" s="174">
        <f t="shared" si="55"/>
        <v>57.018999999999998</v>
      </c>
      <c r="I551" s="174">
        <f t="shared" si="56"/>
        <v>38.904000000000003</v>
      </c>
      <c r="J551" s="3">
        <f t="shared" si="60"/>
        <v>-1109.7549950275743</v>
      </c>
      <c r="K551" s="95">
        <f t="shared" si="57"/>
        <v>0</v>
      </c>
      <c r="L551" s="174" t="str">
        <f t="shared" si="58"/>
        <v/>
      </c>
      <c r="M551">
        <f t="shared" si="59"/>
        <v>1109.7549950275743</v>
      </c>
      <c r="N551" t="str">
        <f t="shared" si="53"/>
        <v/>
      </c>
      <c r="O551">
        <v>544</v>
      </c>
      <c r="P551" t="str">
        <f t="shared" si="54"/>
        <v/>
      </c>
    </row>
    <row r="552" spans="1:16" x14ac:dyDescent="0.25">
      <c r="A552" s="174"/>
      <c r="B552" s="174"/>
      <c r="C552" s="174"/>
      <c r="D552" s="174"/>
      <c r="E552" s="174"/>
      <c r="F552" s="174"/>
      <c r="G552" s="174"/>
      <c r="H552" s="174">
        <f t="shared" si="55"/>
        <v>57.018999999999998</v>
      </c>
      <c r="I552" s="174">
        <f t="shared" si="56"/>
        <v>38.904000000000003</v>
      </c>
      <c r="J552" s="3">
        <f t="shared" si="60"/>
        <v>-1109.7549950275743</v>
      </c>
      <c r="K552" s="95">
        <f t="shared" si="57"/>
        <v>0</v>
      </c>
      <c r="L552" s="174" t="str">
        <f t="shared" si="58"/>
        <v/>
      </c>
      <c r="M552">
        <f t="shared" si="59"/>
        <v>1109.7549950275743</v>
      </c>
      <c r="N552" t="str">
        <f t="shared" si="53"/>
        <v/>
      </c>
      <c r="O552">
        <v>545</v>
      </c>
      <c r="P552" t="str">
        <f t="shared" si="54"/>
        <v/>
      </c>
    </row>
    <row r="553" spans="1:16" x14ac:dyDescent="0.25">
      <c r="A553" s="174"/>
      <c r="B553" s="174"/>
      <c r="C553" s="174"/>
      <c r="D553" s="174"/>
      <c r="E553" s="174"/>
      <c r="F553" s="174"/>
      <c r="G553" s="174"/>
      <c r="H553" s="174">
        <f t="shared" si="55"/>
        <v>57.018999999999998</v>
      </c>
      <c r="I553" s="174">
        <f t="shared" si="56"/>
        <v>38.904000000000003</v>
      </c>
      <c r="J553" s="3">
        <f t="shared" si="60"/>
        <v>-1109.7549950275743</v>
      </c>
      <c r="K553" s="95">
        <f t="shared" si="57"/>
        <v>0</v>
      </c>
      <c r="L553" s="174" t="str">
        <f t="shared" si="58"/>
        <v/>
      </c>
      <c r="M553">
        <f t="shared" si="59"/>
        <v>1109.7549950275743</v>
      </c>
      <c r="N553" t="str">
        <f t="shared" si="53"/>
        <v/>
      </c>
      <c r="O553">
        <v>546</v>
      </c>
      <c r="P553" t="str">
        <f t="shared" si="54"/>
        <v/>
      </c>
    </row>
    <row r="554" spans="1:16" x14ac:dyDescent="0.25">
      <c r="A554" s="174"/>
      <c r="B554" s="174"/>
      <c r="C554" s="174"/>
      <c r="D554" s="174"/>
      <c r="E554" s="174"/>
      <c r="F554" s="174"/>
      <c r="G554" s="174"/>
      <c r="H554" s="174">
        <f t="shared" si="55"/>
        <v>57.018999999999998</v>
      </c>
      <c r="I554" s="174">
        <f t="shared" si="56"/>
        <v>38.904000000000003</v>
      </c>
      <c r="J554" s="3">
        <f t="shared" si="60"/>
        <v>-1109.7549950275743</v>
      </c>
      <c r="K554" s="95">
        <f t="shared" si="57"/>
        <v>0</v>
      </c>
      <c r="L554" s="174" t="str">
        <f t="shared" si="58"/>
        <v/>
      </c>
      <c r="M554">
        <f t="shared" si="59"/>
        <v>1109.7549950275743</v>
      </c>
      <c r="N554" t="str">
        <f t="shared" si="53"/>
        <v/>
      </c>
      <c r="O554">
        <v>547</v>
      </c>
      <c r="P554" t="str">
        <f t="shared" si="54"/>
        <v/>
      </c>
    </row>
    <row r="555" spans="1:16" x14ac:dyDescent="0.25">
      <c r="A555" s="174"/>
      <c r="B555" s="174"/>
      <c r="C555" s="174"/>
      <c r="D555" s="174"/>
      <c r="E555" s="174"/>
      <c r="F555" s="174"/>
      <c r="G555" s="174"/>
      <c r="H555" s="174">
        <f t="shared" si="55"/>
        <v>57.018999999999998</v>
      </c>
      <c r="I555" s="174">
        <f t="shared" si="56"/>
        <v>38.904000000000003</v>
      </c>
      <c r="J555" s="3">
        <f t="shared" si="60"/>
        <v>-1109.7549950275743</v>
      </c>
      <c r="K555" s="95">
        <f t="shared" si="57"/>
        <v>0</v>
      </c>
      <c r="L555" s="174" t="str">
        <f t="shared" si="58"/>
        <v/>
      </c>
      <c r="M555">
        <f t="shared" si="59"/>
        <v>1109.7549950275743</v>
      </c>
      <c r="N555" t="str">
        <f t="shared" si="53"/>
        <v/>
      </c>
      <c r="O555">
        <v>548</v>
      </c>
      <c r="P555" t="str">
        <f t="shared" si="54"/>
        <v/>
      </c>
    </row>
    <row r="556" spans="1:16" x14ac:dyDescent="0.25">
      <c r="A556" s="174"/>
      <c r="B556" s="174"/>
      <c r="C556" s="174"/>
      <c r="D556" s="174"/>
      <c r="E556" s="174"/>
      <c r="F556" s="174"/>
      <c r="G556" s="174"/>
      <c r="H556" s="174">
        <f t="shared" si="55"/>
        <v>57.018999999999998</v>
      </c>
      <c r="I556" s="174">
        <f t="shared" si="56"/>
        <v>38.904000000000003</v>
      </c>
      <c r="J556" s="3">
        <f t="shared" si="60"/>
        <v>-1109.7549950275743</v>
      </c>
      <c r="K556" s="95">
        <f t="shared" si="57"/>
        <v>0</v>
      </c>
      <c r="L556" s="174" t="str">
        <f t="shared" si="58"/>
        <v/>
      </c>
      <c r="M556">
        <f t="shared" si="59"/>
        <v>1109.7549950275743</v>
      </c>
      <c r="N556" t="str">
        <f t="shared" si="53"/>
        <v/>
      </c>
      <c r="O556">
        <v>549</v>
      </c>
      <c r="P556" t="str">
        <f t="shared" si="54"/>
        <v/>
      </c>
    </row>
    <row r="557" spans="1:16" x14ac:dyDescent="0.25">
      <c r="A557" s="174"/>
      <c r="B557" s="174"/>
      <c r="C557" s="174"/>
      <c r="D557" s="174"/>
      <c r="E557" s="174"/>
      <c r="F557" s="174"/>
      <c r="G557" s="174"/>
      <c r="H557" s="174">
        <f t="shared" si="55"/>
        <v>57.018999999999998</v>
      </c>
      <c r="I557" s="174">
        <f t="shared" si="56"/>
        <v>38.904000000000003</v>
      </c>
      <c r="J557" s="3">
        <f t="shared" si="60"/>
        <v>-1109.7549950275743</v>
      </c>
      <c r="K557" s="95">
        <f t="shared" si="57"/>
        <v>0</v>
      </c>
      <c r="L557" s="174" t="str">
        <f t="shared" si="58"/>
        <v/>
      </c>
      <c r="M557">
        <f t="shared" si="59"/>
        <v>1109.7549950275743</v>
      </c>
      <c r="N557" t="str">
        <f t="shared" si="53"/>
        <v/>
      </c>
      <c r="O557">
        <v>550</v>
      </c>
      <c r="P557" t="str">
        <f t="shared" si="54"/>
        <v/>
      </c>
    </row>
    <row r="558" spans="1:16" x14ac:dyDescent="0.25">
      <c r="A558" s="174"/>
      <c r="B558" s="174"/>
      <c r="C558" s="174"/>
      <c r="D558" s="174"/>
      <c r="E558" s="174"/>
      <c r="F558" s="174"/>
      <c r="G558" s="174"/>
      <c r="H558" s="174">
        <f t="shared" si="55"/>
        <v>57.018999999999998</v>
      </c>
      <c r="I558" s="174">
        <f t="shared" si="56"/>
        <v>38.904000000000003</v>
      </c>
      <c r="J558" s="3">
        <f t="shared" si="60"/>
        <v>-1109.7549950275743</v>
      </c>
      <c r="K558" s="95">
        <f t="shared" si="57"/>
        <v>0</v>
      </c>
      <c r="L558" s="174" t="str">
        <f t="shared" si="58"/>
        <v/>
      </c>
      <c r="M558">
        <f t="shared" si="59"/>
        <v>1109.7549950275743</v>
      </c>
      <c r="N558" t="str">
        <f t="shared" si="53"/>
        <v/>
      </c>
      <c r="O558">
        <v>551</v>
      </c>
      <c r="P558" t="str">
        <f t="shared" si="54"/>
        <v/>
      </c>
    </row>
    <row r="559" spans="1:16" x14ac:dyDescent="0.25">
      <c r="A559" s="174"/>
      <c r="B559" s="174"/>
      <c r="C559" s="174"/>
      <c r="D559" s="174"/>
      <c r="E559" s="174"/>
      <c r="F559" s="174"/>
      <c r="G559" s="174"/>
      <c r="H559" s="174">
        <f t="shared" si="55"/>
        <v>57.018999999999998</v>
      </c>
      <c r="I559" s="174">
        <f t="shared" si="56"/>
        <v>38.904000000000003</v>
      </c>
      <c r="J559" s="3">
        <f t="shared" si="60"/>
        <v>-1109.7549950275743</v>
      </c>
      <c r="K559" s="95">
        <f t="shared" si="57"/>
        <v>0</v>
      </c>
      <c r="L559" s="174" t="str">
        <f t="shared" si="58"/>
        <v/>
      </c>
      <c r="M559">
        <f t="shared" si="59"/>
        <v>1109.7549950275743</v>
      </c>
      <c r="N559" t="str">
        <f t="shared" si="53"/>
        <v/>
      </c>
      <c r="O559">
        <v>552</v>
      </c>
      <c r="P559" t="str">
        <f t="shared" si="54"/>
        <v/>
      </c>
    </row>
    <row r="560" spans="1:16" x14ac:dyDescent="0.25">
      <c r="A560" s="174"/>
      <c r="B560" s="174"/>
      <c r="C560" s="174"/>
      <c r="D560" s="174"/>
      <c r="E560" s="174"/>
      <c r="F560" s="174"/>
      <c r="G560" s="174"/>
      <c r="H560" s="174">
        <f t="shared" si="55"/>
        <v>57.018999999999998</v>
      </c>
      <c r="I560" s="174">
        <f t="shared" si="56"/>
        <v>38.904000000000003</v>
      </c>
      <c r="J560" s="3">
        <f t="shared" si="60"/>
        <v>-1109.7549950275743</v>
      </c>
      <c r="K560" s="95">
        <f t="shared" si="57"/>
        <v>0</v>
      </c>
      <c r="L560" s="174" t="str">
        <f t="shared" si="58"/>
        <v/>
      </c>
      <c r="M560">
        <f t="shared" si="59"/>
        <v>1109.7549950275743</v>
      </c>
      <c r="N560" t="str">
        <f t="shared" si="53"/>
        <v/>
      </c>
      <c r="O560">
        <v>553</v>
      </c>
      <c r="P560" t="str">
        <f t="shared" si="54"/>
        <v/>
      </c>
    </row>
    <row r="561" spans="1:16" x14ac:dyDescent="0.25">
      <c r="A561" s="174"/>
      <c r="B561" s="174"/>
      <c r="C561" s="174"/>
      <c r="D561" s="174"/>
      <c r="E561" s="174"/>
      <c r="F561" s="174"/>
      <c r="G561" s="174"/>
      <c r="H561" s="174">
        <f t="shared" si="55"/>
        <v>57.018999999999998</v>
      </c>
      <c r="I561" s="174">
        <f t="shared" si="56"/>
        <v>38.904000000000003</v>
      </c>
      <c r="J561" s="3">
        <f t="shared" si="60"/>
        <v>-1109.7549950275743</v>
      </c>
      <c r="K561" s="95">
        <f t="shared" si="57"/>
        <v>0</v>
      </c>
      <c r="L561" s="174" t="str">
        <f t="shared" si="58"/>
        <v/>
      </c>
      <c r="M561">
        <f t="shared" si="59"/>
        <v>1109.7549950275743</v>
      </c>
      <c r="N561" t="str">
        <f t="shared" si="53"/>
        <v/>
      </c>
      <c r="O561">
        <v>554</v>
      </c>
      <c r="P561" t="str">
        <f t="shared" si="54"/>
        <v/>
      </c>
    </row>
    <row r="562" spans="1:16" x14ac:dyDescent="0.25">
      <c r="A562" s="174"/>
      <c r="B562" s="174"/>
      <c r="C562" s="174"/>
      <c r="D562" s="174"/>
      <c r="E562" s="174"/>
      <c r="F562" s="174"/>
      <c r="G562" s="174"/>
      <c r="H562" s="174">
        <f t="shared" si="55"/>
        <v>57.018999999999998</v>
      </c>
      <c r="I562" s="174">
        <f t="shared" si="56"/>
        <v>38.904000000000003</v>
      </c>
      <c r="J562" s="3">
        <f t="shared" si="60"/>
        <v>-1109.7549950275743</v>
      </c>
      <c r="K562" s="95">
        <f t="shared" si="57"/>
        <v>0</v>
      </c>
      <c r="L562" s="174" t="str">
        <f t="shared" si="58"/>
        <v/>
      </c>
      <c r="M562">
        <f t="shared" si="59"/>
        <v>1109.7549950275743</v>
      </c>
      <c r="N562" t="str">
        <f t="shared" si="53"/>
        <v/>
      </c>
      <c r="O562">
        <v>555</v>
      </c>
      <c r="P562" t="str">
        <f t="shared" si="54"/>
        <v/>
      </c>
    </row>
    <row r="563" spans="1:16" x14ac:dyDescent="0.25">
      <c r="A563" s="174"/>
      <c r="B563" s="174"/>
      <c r="C563" s="174"/>
      <c r="D563" s="174"/>
      <c r="E563" s="174"/>
      <c r="F563" s="174"/>
      <c r="G563" s="174"/>
      <c r="H563" s="174">
        <f t="shared" si="55"/>
        <v>57.018999999999998</v>
      </c>
      <c r="I563" s="174">
        <f t="shared" si="56"/>
        <v>38.904000000000003</v>
      </c>
      <c r="J563" s="3">
        <f t="shared" si="60"/>
        <v>-1109.7549950275743</v>
      </c>
      <c r="K563" s="95">
        <f t="shared" si="57"/>
        <v>0</v>
      </c>
      <c r="L563" s="174" t="str">
        <f t="shared" si="58"/>
        <v/>
      </c>
      <c r="M563">
        <f t="shared" si="59"/>
        <v>1109.7549950275743</v>
      </c>
      <c r="N563" t="str">
        <f t="shared" si="53"/>
        <v/>
      </c>
      <c r="O563">
        <v>556</v>
      </c>
      <c r="P563" t="str">
        <f t="shared" si="54"/>
        <v/>
      </c>
    </row>
    <row r="564" spans="1:16" x14ac:dyDescent="0.25">
      <c r="A564" s="174"/>
      <c r="B564" s="174"/>
      <c r="C564" s="174"/>
      <c r="D564" s="174"/>
      <c r="E564" s="174"/>
      <c r="F564" s="174"/>
      <c r="G564" s="174"/>
      <c r="H564" s="174">
        <f t="shared" si="55"/>
        <v>57.018999999999998</v>
      </c>
      <c r="I564" s="174">
        <f t="shared" si="56"/>
        <v>38.904000000000003</v>
      </c>
      <c r="J564" s="3">
        <f t="shared" si="60"/>
        <v>-1109.7549950275743</v>
      </c>
      <c r="K564" s="95">
        <f t="shared" si="57"/>
        <v>0</v>
      </c>
      <c r="L564" s="174" t="str">
        <f t="shared" si="58"/>
        <v/>
      </c>
      <c r="M564">
        <f t="shared" si="59"/>
        <v>1109.7549950275743</v>
      </c>
      <c r="N564" t="str">
        <f t="shared" si="53"/>
        <v/>
      </c>
      <c r="O564">
        <v>557</v>
      </c>
      <c r="P564" t="str">
        <f t="shared" si="54"/>
        <v/>
      </c>
    </row>
    <row r="565" spans="1:16" x14ac:dyDescent="0.25">
      <c r="A565" s="174"/>
      <c r="B565" s="174"/>
      <c r="C565" s="174"/>
      <c r="D565" s="174"/>
      <c r="E565" s="174"/>
      <c r="F565" s="174"/>
      <c r="G565" s="174"/>
      <c r="H565" s="174">
        <f t="shared" si="55"/>
        <v>57.018999999999998</v>
      </c>
      <c r="I565" s="174">
        <f t="shared" si="56"/>
        <v>38.904000000000003</v>
      </c>
      <c r="J565" s="3">
        <f t="shared" si="60"/>
        <v>-1109.7549950275743</v>
      </c>
      <c r="K565" s="95">
        <f t="shared" si="57"/>
        <v>0</v>
      </c>
      <c r="L565" s="174" t="str">
        <f t="shared" si="58"/>
        <v/>
      </c>
      <c r="M565">
        <f t="shared" si="59"/>
        <v>1109.7549950275743</v>
      </c>
      <c r="N565" t="str">
        <f t="shared" si="53"/>
        <v/>
      </c>
      <c r="O565">
        <v>558</v>
      </c>
      <c r="P565" t="str">
        <f t="shared" si="54"/>
        <v/>
      </c>
    </row>
    <row r="566" spans="1:16" x14ac:dyDescent="0.25">
      <c r="A566" s="174"/>
      <c r="B566" s="174"/>
      <c r="C566" s="174"/>
      <c r="D566" s="174"/>
      <c r="E566" s="174"/>
      <c r="F566" s="174"/>
      <c r="G566" s="174"/>
      <c r="H566" s="174">
        <f t="shared" si="55"/>
        <v>57.018999999999998</v>
      </c>
      <c r="I566" s="174">
        <f t="shared" si="56"/>
        <v>38.904000000000003</v>
      </c>
      <c r="J566" s="3">
        <f t="shared" si="60"/>
        <v>-1109.7549950275743</v>
      </c>
      <c r="K566" s="95">
        <f t="shared" si="57"/>
        <v>0</v>
      </c>
      <c r="L566" s="174" t="str">
        <f t="shared" si="58"/>
        <v/>
      </c>
      <c r="M566">
        <f t="shared" si="59"/>
        <v>1109.7549950275743</v>
      </c>
      <c r="N566" t="str">
        <f t="shared" si="53"/>
        <v/>
      </c>
      <c r="O566">
        <v>559</v>
      </c>
      <c r="P566" t="str">
        <f t="shared" si="54"/>
        <v/>
      </c>
    </row>
    <row r="567" spans="1:16" x14ac:dyDescent="0.25">
      <c r="A567" s="174"/>
      <c r="B567" s="174"/>
      <c r="C567" s="174"/>
      <c r="D567" s="174"/>
      <c r="E567" s="174"/>
      <c r="F567" s="174"/>
      <c r="G567" s="174"/>
      <c r="H567" s="174">
        <f t="shared" si="55"/>
        <v>57.018999999999998</v>
      </c>
      <c r="I567" s="174">
        <f t="shared" si="56"/>
        <v>38.904000000000003</v>
      </c>
      <c r="J567" s="3">
        <f t="shared" si="60"/>
        <v>-1109.7549950275743</v>
      </c>
      <c r="K567" s="95">
        <f t="shared" si="57"/>
        <v>0</v>
      </c>
      <c r="L567" s="174" t="str">
        <f t="shared" si="58"/>
        <v/>
      </c>
      <c r="M567">
        <f t="shared" si="59"/>
        <v>1109.7549950275743</v>
      </c>
      <c r="N567" t="str">
        <f t="shared" si="53"/>
        <v/>
      </c>
      <c r="O567">
        <v>560</v>
      </c>
      <c r="P567" t="str">
        <f t="shared" si="54"/>
        <v/>
      </c>
    </row>
    <row r="568" spans="1:16" x14ac:dyDescent="0.25">
      <c r="A568" s="174"/>
      <c r="B568" s="174"/>
      <c r="C568" s="174"/>
      <c r="D568" s="174"/>
      <c r="E568" s="174"/>
      <c r="F568" s="174"/>
      <c r="G568" s="174"/>
      <c r="H568" s="174">
        <f t="shared" si="55"/>
        <v>57.018999999999998</v>
      </c>
      <c r="I568" s="174">
        <f t="shared" si="56"/>
        <v>38.904000000000003</v>
      </c>
      <c r="J568" s="3">
        <f t="shared" si="60"/>
        <v>-1109.7549950275743</v>
      </c>
      <c r="K568" s="95">
        <f t="shared" si="57"/>
        <v>0</v>
      </c>
      <c r="L568" s="174" t="str">
        <f t="shared" si="58"/>
        <v/>
      </c>
      <c r="M568">
        <f t="shared" si="59"/>
        <v>1109.7549950275743</v>
      </c>
      <c r="N568" t="str">
        <f t="shared" si="53"/>
        <v/>
      </c>
      <c r="O568">
        <v>561</v>
      </c>
      <c r="P568" t="str">
        <f t="shared" si="54"/>
        <v/>
      </c>
    </row>
    <row r="569" spans="1:16" x14ac:dyDescent="0.25">
      <c r="A569" s="174"/>
      <c r="B569" s="174"/>
      <c r="C569" s="174"/>
      <c r="D569" s="174"/>
      <c r="E569" s="174"/>
      <c r="F569" s="174"/>
      <c r="G569" s="174"/>
      <c r="H569" s="174">
        <f t="shared" si="55"/>
        <v>57.018999999999998</v>
      </c>
      <c r="I569" s="174">
        <f t="shared" si="56"/>
        <v>38.904000000000003</v>
      </c>
      <c r="J569" s="3">
        <f t="shared" si="60"/>
        <v>-1109.7549950275743</v>
      </c>
      <c r="K569" s="95">
        <f t="shared" si="57"/>
        <v>0</v>
      </c>
      <c r="L569" s="174" t="str">
        <f t="shared" si="58"/>
        <v/>
      </c>
      <c r="M569">
        <f t="shared" si="59"/>
        <v>1109.7549950275743</v>
      </c>
      <c r="N569" t="str">
        <f t="shared" si="53"/>
        <v/>
      </c>
      <c r="O569">
        <v>562</v>
      </c>
      <c r="P569" t="str">
        <f t="shared" si="54"/>
        <v/>
      </c>
    </row>
    <row r="570" spans="1:16" x14ac:dyDescent="0.25">
      <c r="A570" s="174"/>
      <c r="B570" s="174"/>
      <c r="C570" s="174"/>
      <c r="D570" s="174"/>
      <c r="E570" s="174"/>
      <c r="F570" s="174"/>
      <c r="G570" s="174"/>
      <c r="H570" s="174">
        <f t="shared" si="55"/>
        <v>57.018999999999998</v>
      </c>
      <c r="I570" s="174">
        <f t="shared" si="56"/>
        <v>38.904000000000003</v>
      </c>
      <c r="J570" s="3">
        <f t="shared" si="60"/>
        <v>-1109.7549950275743</v>
      </c>
      <c r="K570" s="95">
        <f t="shared" si="57"/>
        <v>0</v>
      </c>
      <c r="L570" s="174" t="str">
        <f t="shared" si="58"/>
        <v/>
      </c>
      <c r="M570">
        <f t="shared" si="59"/>
        <v>1109.7549950275743</v>
      </c>
      <c r="N570" t="str">
        <f t="shared" si="53"/>
        <v/>
      </c>
      <c r="O570">
        <v>563</v>
      </c>
      <c r="P570" t="str">
        <f t="shared" si="54"/>
        <v/>
      </c>
    </row>
    <row r="571" spans="1:16" x14ac:dyDescent="0.25">
      <c r="A571" s="174"/>
      <c r="B571" s="174"/>
      <c r="C571" s="174"/>
      <c r="D571" s="174"/>
      <c r="E571" s="174"/>
      <c r="F571" s="174"/>
      <c r="G571" s="174"/>
      <c r="H571" s="174">
        <f t="shared" si="55"/>
        <v>57.018999999999998</v>
      </c>
      <c r="I571" s="174">
        <f t="shared" si="56"/>
        <v>38.904000000000003</v>
      </c>
      <c r="J571" s="3">
        <f t="shared" si="60"/>
        <v>-1109.7549950275743</v>
      </c>
      <c r="K571" s="95">
        <f t="shared" si="57"/>
        <v>0</v>
      </c>
      <c r="L571" s="174" t="str">
        <f t="shared" si="58"/>
        <v/>
      </c>
      <c r="M571">
        <f t="shared" si="59"/>
        <v>1109.7549950275743</v>
      </c>
      <c r="N571" t="str">
        <f t="shared" si="53"/>
        <v/>
      </c>
      <c r="O571">
        <v>564</v>
      </c>
      <c r="P571" t="str">
        <f t="shared" si="54"/>
        <v/>
      </c>
    </row>
    <row r="572" spans="1:16" x14ac:dyDescent="0.25">
      <c r="A572" s="174"/>
      <c r="B572" s="174"/>
      <c r="C572" s="174"/>
      <c r="D572" s="174"/>
      <c r="E572" s="174"/>
      <c r="F572" s="174"/>
      <c r="G572" s="174"/>
      <c r="H572" s="174">
        <f t="shared" si="55"/>
        <v>57.018999999999998</v>
      </c>
      <c r="I572" s="174">
        <f t="shared" si="56"/>
        <v>38.904000000000003</v>
      </c>
      <c r="J572" s="3">
        <f t="shared" si="60"/>
        <v>-1109.7549950275743</v>
      </c>
      <c r="K572" s="95">
        <f t="shared" si="57"/>
        <v>0</v>
      </c>
      <c r="L572" s="174" t="str">
        <f t="shared" si="58"/>
        <v/>
      </c>
      <c r="M572">
        <f t="shared" si="59"/>
        <v>1109.7549950275743</v>
      </c>
      <c r="N572" t="str">
        <f t="shared" si="53"/>
        <v/>
      </c>
      <c r="O572">
        <v>565</v>
      </c>
      <c r="P572" t="str">
        <f t="shared" si="54"/>
        <v/>
      </c>
    </row>
    <row r="573" spans="1:16" x14ac:dyDescent="0.25">
      <c r="A573" s="174"/>
      <c r="B573" s="174"/>
      <c r="C573" s="174"/>
      <c r="D573" s="174"/>
      <c r="E573" s="174"/>
      <c r="F573" s="174"/>
      <c r="G573" s="174"/>
      <c r="H573" s="174"/>
      <c r="I573" s="174"/>
      <c r="J573" s="3"/>
      <c r="L573" s="174"/>
    </row>
    <row r="574" spans="1:16" x14ac:dyDescent="0.25">
      <c r="A574" s="174"/>
      <c r="B574" s="174"/>
      <c r="C574" s="174"/>
      <c r="D574" s="174"/>
      <c r="E574" s="174"/>
      <c r="F574" s="174"/>
      <c r="G574" s="174"/>
      <c r="H574" s="174"/>
      <c r="I574" s="174"/>
      <c r="J574" s="3"/>
      <c r="L574" s="174"/>
    </row>
    <row r="575" spans="1:16" x14ac:dyDescent="0.25">
      <c r="A575" s="174"/>
      <c r="B575" s="174"/>
      <c r="C575" s="174"/>
      <c r="D575" s="174"/>
      <c r="E575" s="174"/>
      <c r="F575" s="174"/>
      <c r="G575" s="174"/>
      <c r="H575" s="174"/>
      <c r="I575" s="174"/>
      <c r="J575" s="3"/>
      <c r="L575" s="174"/>
    </row>
    <row r="576" spans="1:16" x14ac:dyDescent="0.25">
      <c r="A576" s="174"/>
      <c r="B576" s="174"/>
      <c r="C576" s="174"/>
      <c r="D576" s="174"/>
      <c r="E576" s="174"/>
      <c r="F576" s="174"/>
      <c r="G576" s="174"/>
      <c r="H576" s="174"/>
      <c r="I576" s="174"/>
      <c r="J576" s="3"/>
      <c r="L576" s="174"/>
    </row>
    <row r="577" spans="1:12" x14ac:dyDescent="0.25">
      <c r="A577" s="174"/>
      <c r="B577" s="174"/>
      <c r="C577" s="174"/>
      <c r="D577" s="174"/>
      <c r="E577" s="174"/>
      <c r="F577" s="174"/>
      <c r="G577" s="174"/>
      <c r="H577" s="174"/>
      <c r="I577" s="174"/>
      <c r="J577" s="3"/>
      <c r="L577" s="174"/>
    </row>
    <row r="578" spans="1:12" x14ac:dyDescent="0.25">
      <c r="A578" s="174"/>
      <c r="B578" s="174"/>
      <c r="C578" s="174"/>
      <c r="D578" s="174"/>
      <c r="E578" s="174"/>
      <c r="F578" s="174"/>
      <c r="G578" s="174"/>
      <c r="H578" s="174"/>
      <c r="I578" s="174"/>
      <c r="J578" s="3"/>
      <c r="L578" s="174"/>
    </row>
    <row r="579" spans="1:12" x14ac:dyDescent="0.25">
      <c r="A579" s="174"/>
      <c r="B579" s="174"/>
      <c r="C579" s="174"/>
      <c r="D579" s="174"/>
      <c r="E579" s="174"/>
      <c r="F579" s="174"/>
      <c r="G579" s="174"/>
      <c r="H579" s="174"/>
      <c r="I579" s="174"/>
      <c r="J579" s="3"/>
      <c r="L579" s="174"/>
    </row>
    <row r="580" spans="1:12" x14ac:dyDescent="0.25">
      <c r="A580" s="174"/>
      <c r="B580" s="174"/>
      <c r="C580" s="174"/>
      <c r="D580" s="174"/>
      <c r="E580" s="174"/>
      <c r="F580" s="174"/>
      <c r="G580" s="174"/>
      <c r="H580" s="174"/>
      <c r="I580" s="174"/>
      <c r="J580" s="3"/>
      <c r="L580" s="174"/>
    </row>
    <row r="581" spans="1:12" x14ac:dyDescent="0.25">
      <c r="A581" s="174"/>
      <c r="B581" s="174"/>
      <c r="C581" s="174"/>
      <c r="D581" s="174"/>
      <c r="E581" s="174"/>
      <c r="F581" s="174"/>
      <c r="G581" s="174"/>
      <c r="H581" s="174"/>
      <c r="I581" s="174"/>
      <c r="J581" s="3"/>
      <c r="L581" s="174"/>
    </row>
    <row r="582" spans="1:12" x14ac:dyDescent="0.25">
      <c r="A582" s="174"/>
      <c r="B582" s="174"/>
      <c r="C582" s="174"/>
      <c r="D582" s="174"/>
      <c r="E582" s="174"/>
      <c r="F582" s="174"/>
      <c r="G582" s="174"/>
      <c r="H582" s="174"/>
      <c r="I582" s="174"/>
      <c r="J582" s="3"/>
      <c r="L582" s="174"/>
    </row>
    <row r="583" spans="1:12" x14ac:dyDescent="0.25">
      <c r="A583" s="174"/>
      <c r="B583" s="174"/>
      <c r="C583" s="174"/>
      <c r="D583" s="174"/>
      <c r="E583" s="174"/>
      <c r="F583" s="174"/>
      <c r="G583" s="174"/>
      <c r="H583" s="174"/>
      <c r="I583" s="174"/>
      <c r="J583" s="3"/>
      <c r="L583" s="174"/>
    </row>
    <row r="584" spans="1:12" x14ac:dyDescent="0.25">
      <c r="A584" s="174"/>
      <c r="B584" s="174"/>
      <c r="C584" s="174"/>
      <c r="D584" s="174"/>
      <c r="E584" s="174"/>
      <c r="F584" s="174"/>
      <c r="G584" s="174"/>
      <c r="H584" s="174"/>
      <c r="I584" s="174"/>
      <c r="J584" s="3"/>
      <c r="L584" s="174"/>
    </row>
    <row r="585" spans="1:12" x14ac:dyDescent="0.25">
      <c r="A585" s="174"/>
      <c r="B585" s="174"/>
      <c r="C585" s="174"/>
      <c r="D585" s="174"/>
      <c r="E585" s="174"/>
      <c r="F585" s="174"/>
      <c r="G585" s="174"/>
      <c r="H585" s="174"/>
      <c r="I585" s="174"/>
      <c r="J585" s="3"/>
      <c r="L585" s="174"/>
    </row>
    <row r="586" spans="1:12" x14ac:dyDescent="0.25">
      <c r="A586" s="174"/>
      <c r="B586" s="174"/>
      <c r="C586" s="174"/>
      <c r="D586" s="174"/>
      <c r="E586" s="174"/>
      <c r="F586" s="174"/>
      <c r="G586" s="174"/>
      <c r="H586" s="174"/>
      <c r="I586" s="174"/>
      <c r="J586" s="3"/>
      <c r="L586" s="174"/>
    </row>
    <row r="587" spans="1:12" x14ac:dyDescent="0.25">
      <c r="A587" s="174"/>
      <c r="B587" s="174"/>
      <c r="C587" s="174"/>
      <c r="D587" s="174"/>
      <c r="E587" s="174"/>
      <c r="F587" s="174"/>
      <c r="G587" s="174"/>
      <c r="H587" s="174"/>
      <c r="I587" s="174"/>
      <c r="J587" s="3"/>
      <c r="L587" s="174"/>
    </row>
    <row r="588" spans="1:12" x14ac:dyDescent="0.25">
      <c r="A588" s="174"/>
      <c r="B588" s="174"/>
      <c r="C588" s="174"/>
      <c r="D588" s="174"/>
      <c r="E588" s="174"/>
      <c r="F588" s="174"/>
      <c r="G588" s="174"/>
      <c r="H588" s="174"/>
      <c r="I588" s="174"/>
      <c r="J588" s="3"/>
      <c r="L588" s="174"/>
    </row>
    <row r="589" spans="1:12" x14ac:dyDescent="0.25">
      <c r="A589" s="174"/>
      <c r="B589" s="174"/>
      <c r="C589" s="174"/>
      <c r="D589" s="174"/>
      <c r="E589" s="174"/>
      <c r="F589" s="174"/>
      <c r="G589" s="174"/>
      <c r="H589" s="174"/>
      <c r="I589" s="174"/>
      <c r="J589" s="3"/>
      <c r="L589" s="174"/>
    </row>
    <row r="590" spans="1:12" x14ac:dyDescent="0.25">
      <c r="A590" s="174"/>
      <c r="B590" s="174"/>
      <c r="C590" s="174"/>
      <c r="D590" s="174"/>
      <c r="E590" s="174"/>
      <c r="F590" s="174"/>
      <c r="G590" s="174"/>
      <c r="H590" s="174"/>
      <c r="I590" s="174"/>
      <c r="J590" s="3"/>
      <c r="L590" s="174"/>
    </row>
    <row r="591" spans="1:12" x14ac:dyDescent="0.25">
      <c r="A591" s="174"/>
      <c r="B591" s="174"/>
      <c r="C591" s="174"/>
      <c r="D591" s="174"/>
      <c r="E591" s="174"/>
      <c r="F591" s="174"/>
      <c r="G591" s="174"/>
      <c r="H591" s="174"/>
      <c r="I591" s="174"/>
      <c r="J591" s="3"/>
      <c r="L591" s="174"/>
    </row>
    <row r="592" spans="1:12" x14ac:dyDescent="0.25">
      <c r="A592" s="174"/>
      <c r="B592" s="174"/>
      <c r="C592" s="174"/>
      <c r="D592" s="174"/>
      <c r="E592" s="174"/>
      <c r="F592" s="174"/>
      <c r="G592" s="174"/>
      <c r="H592" s="174"/>
      <c r="I592" s="174"/>
      <c r="J592" s="3"/>
      <c r="L592" s="174"/>
    </row>
    <row r="593" spans="1:12" x14ac:dyDescent="0.25">
      <c r="A593" s="174"/>
      <c r="B593" s="174"/>
      <c r="C593" s="174"/>
      <c r="D593" s="174"/>
      <c r="E593" s="174"/>
      <c r="F593" s="174"/>
      <c r="G593" s="174"/>
      <c r="H593" s="174"/>
      <c r="I593" s="174"/>
      <c r="J593" s="3"/>
      <c r="L593" s="174"/>
    </row>
    <row r="594" spans="1:12" x14ac:dyDescent="0.25">
      <c r="A594" s="174"/>
      <c r="B594" s="174"/>
      <c r="C594" s="174"/>
      <c r="D594" s="174"/>
      <c r="E594" s="174"/>
      <c r="F594" s="174"/>
      <c r="G594" s="174"/>
      <c r="H594" s="174"/>
      <c r="I594" s="174"/>
      <c r="J594" s="3"/>
      <c r="L594" s="174"/>
    </row>
    <row r="595" spans="1:12" x14ac:dyDescent="0.25">
      <c r="A595" s="174"/>
      <c r="B595" s="174"/>
      <c r="C595" s="174"/>
      <c r="D595" s="174"/>
      <c r="E595" s="174"/>
      <c r="F595" s="174"/>
      <c r="G595" s="174"/>
      <c r="H595" s="174"/>
      <c r="I595" s="174"/>
      <c r="J595" s="3"/>
      <c r="L595" s="174"/>
    </row>
    <row r="596" spans="1:12" x14ac:dyDescent="0.25">
      <c r="A596" s="174"/>
      <c r="B596" s="174"/>
      <c r="C596" s="174"/>
      <c r="D596" s="174"/>
      <c r="E596" s="174"/>
      <c r="F596" s="174"/>
      <c r="G596" s="174"/>
      <c r="H596" s="174"/>
      <c r="I596" s="174"/>
      <c r="J596" s="3"/>
      <c r="L596" s="174"/>
    </row>
    <row r="597" spans="1:12" x14ac:dyDescent="0.25">
      <c r="A597" s="174"/>
      <c r="B597" s="174"/>
      <c r="C597" s="174"/>
      <c r="D597" s="174"/>
      <c r="E597" s="174"/>
      <c r="F597" s="174"/>
      <c r="G597" s="174"/>
      <c r="H597" s="174"/>
      <c r="I597" s="174"/>
      <c r="J597" s="3"/>
      <c r="L597" s="174"/>
    </row>
    <row r="598" spans="1:12" x14ac:dyDescent="0.25">
      <c r="A598" s="174"/>
      <c r="B598" s="174"/>
      <c r="C598" s="174"/>
      <c r="D598" s="174"/>
      <c r="E598" s="174"/>
      <c r="F598" s="174"/>
      <c r="G598" s="174"/>
      <c r="H598" s="174"/>
      <c r="I598" s="174"/>
      <c r="J598" s="3"/>
      <c r="L598" s="174"/>
    </row>
    <row r="599" spans="1:12" x14ac:dyDescent="0.25">
      <c r="A599" s="174"/>
      <c r="B599" s="174"/>
      <c r="C599" s="174"/>
      <c r="D599" s="174"/>
      <c r="E599" s="174"/>
      <c r="F599" s="174"/>
      <c r="G599" s="174"/>
      <c r="H599" s="174"/>
      <c r="I599" s="174"/>
      <c r="J599" s="3"/>
      <c r="L599" s="174"/>
    </row>
    <row r="600" spans="1:12" x14ac:dyDescent="0.25">
      <c r="A600" s="174"/>
      <c r="B600" s="174"/>
      <c r="C600" s="174"/>
      <c r="D600" s="174"/>
      <c r="E600" s="174"/>
      <c r="F600" s="174"/>
      <c r="G600" s="174"/>
      <c r="H600" s="174"/>
      <c r="I600" s="174"/>
      <c r="J600" s="3"/>
      <c r="L600" s="174"/>
    </row>
    <row r="601" spans="1:12" x14ac:dyDescent="0.25">
      <c r="A601" s="174"/>
      <c r="B601" s="174"/>
      <c r="C601" s="174"/>
      <c r="D601" s="174"/>
      <c r="E601" s="174"/>
      <c r="F601" s="174"/>
      <c r="G601" s="174"/>
      <c r="H601" s="174"/>
      <c r="I601" s="174"/>
      <c r="J601" s="3"/>
      <c r="L601" s="174"/>
    </row>
    <row r="602" spans="1:12" x14ac:dyDescent="0.25">
      <c r="A602" s="174"/>
      <c r="B602" s="174"/>
      <c r="C602" s="174"/>
      <c r="D602" s="174"/>
      <c r="E602" s="174"/>
      <c r="F602" s="174"/>
      <c r="G602" s="174"/>
      <c r="H602" s="174"/>
      <c r="I602" s="174"/>
      <c r="J602" s="3"/>
      <c r="L602" s="174"/>
    </row>
    <row r="603" spans="1:12" x14ac:dyDescent="0.25">
      <c r="A603" s="174"/>
      <c r="B603" s="174"/>
      <c r="C603" s="174"/>
      <c r="D603" s="174"/>
      <c r="E603" s="174"/>
      <c r="F603" s="174"/>
      <c r="G603" s="174"/>
      <c r="H603" s="174"/>
      <c r="I603" s="174"/>
      <c r="J603" s="3"/>
      <c r="L603" s="174"/>
    </row>
    <row r="604" spans="1:12" x14ac:dyDescent="0.25">
      <c r="A604" s="174"/>
      <c r="B604" s="174"/>
      <c r="C604" s="174"/>
      <c r="D604" s="174"/>
      <c r="E604" s="174"/>
      <c r="F604" s="174"/>
      <c r="G604" s="174"/>
      <c r="H604" s="174"/>
      <c r="I604" s="174"/>
      <c r="J604" s="3"/>
      <c r="L604" s="174"/>
    </row>
    <row r="605" spans="1:12" x14ac:dyDescent="0.25">
      <c r="A605" s="174"/>
      <c r="B605" s="174"/>
      <c r="C605" s="174"/>
      <c r="D605" s="174"/>
      <c r="E605" s="174"/>
      <c r="F605" s="174"/>
      <c r="G605" s="174"/>
      <c r="H605" s="174"/>
      <c r="I605" s="174"/>
      <c r="J605" s="3"/>
      <c r="L605" s="174"/>
    </row>
    <row r="606" spans="1:12" x14ac:dyDescent="0.25">
      <c r="A606" s="174"/>
      <c r="B606" s="174"/>
      <c r="C606" s="174"/>
      <c r="D606" s="174"/>
      <c r="E606" s="174"/>
      <c r="F606" s="174"/>
      <c r="G606" s="174"/>
      <c r="H606" s="174"/>
      <c r="I606" s="174"/>
      <c r="J606" s="3"/>
      <c r="L606" s="174"/>
    </row>
    <row r="607" spans="1:12" x14ac:dyDescent="0.25">
      <c r="A607" s="174"/>
      <c r="B607" s="174"/>
      <c r="C607" s="174"/>
      <c r="D607" s="174"/>
      <c r="E607" s="174"/>
      <c r="F607" s="174"/>
      <c r="G607" s="174"/>
      <c r="H607" s="174"/>
      <c r="I607" s="174"/>
      <c r="J607" s="3"/>
      <c r="L607" s="174"/>
    </row>
    <row r="608" spans="1:12" x14ac:dyDescent="0.25">
      <c r="A608" s="174"/>
      <c r="B608" s="174"/>
      <c r="C608" s="174"/>
      <c r="D608" s="174"/>
      <c r="E608" s="174"/>
      <c r="F608" s="174"/>
      <c r="G608" s="174"/>
      <c r="H608" s="174"/>
      <c r="I608" s="174"/>
      <c r="J608" s="3"/>
      <c r="L608" s="174"/>
    </row>
    <row r="609" spans="1:12" x14ac:dyDescent="0.25">
      <c r="A609" s="174"/>
      <c r="B609" s="174"/>
      <c r="C609" s="174"/>
      <c r="D609" s="174"/>
      <c r="E609" s="174"/>
      <c r="F609" s="174"/>
      <c r="G609" s="174"/>
      <c r="H609" s="174"/>
      <c r="I609" s="174"/>
      <c r="J609" s="3"/>
      <c r="L609" s="174"/>
    </row>
    <row r="610" spans="1:12" x14ac:dyDescent="0.25">
      <c r="A610" s="174"/>
      <c r="B610" s="174"/>
      <c r="C610" s="174"/>
      <c r="D610" s="174"/>
      <c r="E610" s="174"/>
      <c r="F610" s="174"/>
      <c r="G610" s="174"/>
      <c r="H610" s="174"/>
      <c r="I610" s="174"/>
      <c r="J610" s="3"/>
      <c r="L610" s="174"/>
    </row>
    <row r="611" spans="1:12" x14ac:dyDescent="0.25">
      <c r="A611" s="174"/>
      <c r="B611" s="174"/>
      <c r="C611" s="174"/>
      <c r="D611" s="174"/>
      <c r="E611" s="174"/>
      <c r="F611" s="174"/>
      <c r="G611" s="174"/>
      <c r="H611" s="174"/>
      <c r="I611" s="174"/>
      <c r="J611" s="3"/>
      <c r="L611" s="174"/>
    </row>
    <row r="612" spans="1:12" x14ac:dyDescent="0.25">
      <c r="A612" s="174"/>
      <c r="B612" s="174"/>
      <c r="C612" s="174"/>
      <c r="D612" s="174"/>
      <c r="E612" s="174"/>
      <c r="F612" s="174"/>
      <c r="G612" s="174"/>
      <c r="H612" s="174"/>
      <c r="I612" s="174"/>
      <c r="J612" s="3"/>
      <c r="L612" s="174"/>
    </row>
    <row r="613" spans="1:12" x14ac:dyDescent="0.25">
      <c r="A613" s="174"/>
      <c r="B613" s="174"/>
      <c r="C613" s="174"/>
      <c r="D613" s="174"/>
      <c r="E613" s="174"/>
      <c r="F613" s="174"/>
      <c r="G613" s="174"/>
      <c r="H613" s="174"/>
      <c r="I613" s="174"/>
      <c r="J613" s="3"/>
      <c r="L613" s="174"/>
    </row>
    <row r="614" spans="1:12" x14ac:dyDescent="0.25">
      <c r="A614" s="174"/>
      <c r="B614" s="174"/>
      <c r="C614" s="174"/>
      <c r="D614" s="174"/>
      <c r="E614" s="174"/>
      <c r="F614" s="174"/>
      <c r="G614" s="174"/>
      <c r="H614" s="174"/>
      <c r="I614" s="174"/>
      <c r="J614" s="3"/>
      <c r="L614" s="174"/>
    </row>
    <row r="615" spans="1:12" x14ac:dyDescent="0.25">
      <c r="A615" s="174"/>
      <c r="B615" s="174"/>
      <c r="C615" s="174"/>
      <c r="D615" s="174"/>
      <c r="E615" s="174"/>
      <c r="F615" s="174"/>
      <c r="G615" s="174"/>
      <c r="H615" s="174"/>
      <c r="I615" s="174"/>
      <c r="J615" s="3"/>
      <c r="L615" s="174"/>
    </row>
    <row r="616" spans="1:12" x14ac:dyDescent="0.25">
      <c r="A616" s="174"/>
      <c r="B616" s="174"/>
      <c r="C616" s="174"/>
      <c r="D616" s="174"/>
      <c r="E616" s="174"/>
      <c r="F616" s="174"/>
      <c r="G616" s="174"/>
      <c r="H616" s="174"/>
      <c r="I616" s="174"/>
      <c r="J616" s="3"/>
      <c r="L616" s="174"/>
    </row>
    <row r="617" spans="1:12" x14ac:dyDescent="0.25">
      <c r="A617" s="174"/>
      <c r="B617" s="174"/>
      <c r="C617" s="174"/>
      <c r="D617" s="174"/>
      <c r="E617" s="174"/>
      <c r="F617" s="174"/>
      <c r="G617" s="174"/>
      <c r="H617" s="174"/>
      <c r="I617" s="174"/>
      <c r="J617" s="3"/>
      <c r="L617" s="174"/>
    </row>
    <row r="618" spans="1:12" x14ac:dyDescent="0.25">
      <c r="A618" s="174"/>
      <c r="B618" s="174"/>
      <c r="C618" s="174"/>
      <c r="D618" s="174"/>
      <c r="E618" s="174"/>
      <c r="F618" s="174"/>
      <c r="G618" s="174"/>
      <c r="H618" s="174"/>
      <c r="I618" s="174"/>
      <c r="J618" s="3"/>
      <c r="L618" s="174"/>
    </row>
    <row r="619" spans="1:12" x14ac:dyDescent="0.25">
      <c r="A619" s="174"/>
      <c r="B619" s="174"/>
      <c r="C619" s="174"/>
      <c r="D619" s="174"/>
      <c r="E619" s="174"/>
      <c r="F619" s="174"/>
      <c r="G619" s="174"/>
      <c r="H619" s="174"/>
      <c r="I619" s="174"/>
      <c r="J619" s="3"/>
      <c r="L619" s="174"/>
    </row>
    <row r="620" spans="1:12" x14ac:dyDescent="0.25">
      <c r="A620" s="174"/>
      <c r="B620" s="174"/>
      <c r="C620" s="174"/>
      <c r="D620" s="174"/>
      <c r="E620" s="174"/>
      <c r="F620" s="174"/>
      <c r="G620" s="174"/>
      <c r="H620" s="174"/>
      <c r="I620" s="174"/>
      <c r="J620" s="3"/>
      <c r="L620" s="174"/>
    </row>
    <row r="621" spans="1:12" x14ac:dyDescent="0.25">
      <c r="A621" s="174"/>
      <c r="B621" s="174"/>
      <c r="C621" s="174"/>
      <c r="D621" s="174"/>
      <c r="E621" s="174"/>
      <c r="F621" s="174"/>
      <c r="G621" s="174"/>
      <c r="H621" s="174"/>
      <c r="I621" s="174"/>
      <c r="J621" s="3"/>
      <c r="L621" s="174"/>
    </row>
    <row r="622" spans="1:12" x14ac:dyDescent="0.25">
      <c r="A622" s="174"/>
      <c r="B622" s="174"/>
      <c r="C622" s="174"/>
      <c r="D622" s="174"/>
      <c r="E622" s="174"/>
      <c r="F622" s="174"/>
      <c r="G622" s="174"/>
      <c r="H622" s="174"/>
      <c r="I622" s="174"/>
      <c r="J622" s="3"/>
      <c r="L622" s="174"/>
    </row>
    <row r="623" spans="1:12" x14ac:dyDescent="0.25">
      <c r="A623" s="174"/>
      <c r="B623" s="174"/>
      <c r="C623" s="174"/>
      <c r="D623" s="174"/>
      <c r="E623" s="174"/>
      <c r="F623" s="174"/>
      <c r="G623" s="174"/>
      <c r="H623" s="174"/>
      <c r="I623" s="174"/>
      <c r="J623" s="3"/>
      <c r="L623" s="174"/>
    </row>
    <row r="624" spans="1:12" x14ac:dyDescent="0.25">
      <c r="A624" s="174"/>
      <c r="B624" s="174"/>
      <c r="C624" s="174"/>
      <c r="D624" s="174"/>
      <c r="E624" s="174"/>
      <c r="F624" s="174"/>
      <c r="G624" s="174"/>
      <c r="H624" s="174"/>
      <c r="I624" s="174"/>
      <c r="J624" s="3"/>
      <c r="L624" s="174"/>
    </row>
    <row r="625" spans="1:12" x14ac:dyDescent="0.25">
      <c r="A625" s="174"/>
      <c r="B625" s="174"/>
      <c r="C625" s="174"/>
      <c r="D625" s="174"/>
      <c r="E625" s="174"/>
      <c r="F625" s="174"/>
      <c r="G625" s="174"/>
      <c r="H625" s="174"/>
      <c r="I625" s="174"/>
      <c r="J625" s="3"/>
      <c r="L625" s="174"/>
    </row>
    <row r="626" spans="1:12" x14ac:dyDescent="0.25">
      <c r="A626" s="174"/>
      <c r="B626" s="174"/>
      <c r="C626" s="174"/>
      <c r="D626" s="174"/>
      <c r="E626" s="174"/>
      <c r="F626" s="174"/>
      <c r="G626" s="174"/>
      <c r="H626" s="174"/>
      <c r="I626" s="174"/>
      <c r="J626" s="3"/>
      <c r="L626" s="174"/>
    </row>
    <row r="627" spans="1:12" x14ac:dyDescent="0.25">
      <c r="A627" s="174"/>
      <c r="B627" s="174"/>
      <c r="C627" s="174"/>
      <c r="D627" s="174"/>
      <c r="E627" s="174"/>
      <c r="F627" s="174"/>
      <c r="G627" s="174"/>
      <c r="H627" s="174"/>
      <c r="I627" s="174"/>
      <c r="J627" s="3"/>
      <c r="L627" s="174"/>
    </row>
    <row r="628" spans="1:12" x14ac:dyDescent="0.25">
      <c r="A628" s="174"/>
      <c r="B628" s="174"/>
      <c r="C628" s="174"/>
      <c r="D628" s="174"/>
      <c r="E628" s="174"/>
      <c r="F628" s="174"/>
      <c r="G628" s="174"/>
      <c r="H628" s="174"/>
      <c r="I628" s="174"/>
      <c r="J628" s="3"/>
      <c r="L628" s="174"/>
    </row>
    <row r="629" spans="1:12" x14ac:dyDescent="0.25">
      <c r="A629" s="174"/>
      <c r="B629" s="174"/>
      <c r="C629" s="174"/>
      <c r="D629" s="174"/>
      <c r="E629" s="174"/>
      <c r="F629" s="174"/>
      <c r="G629" s="174"/>
      <c r="H629" s="174"/>
      <c r="I629" s="174"/>
      <c r="J629" s="3"/>
      <c r="L629" s="174"/>
    </row>
    <row r="630" spans="1:12" x14ac:dyDescent="0.25">
      <c r="A630" s="174"/>
      <c r="B630" s="174"/>
      <c r="C630" s="174"/>
      <c r="D630" s="174"/>
      <c r="E630" s="174"/>
      <c r="F630" s="174"/>
      <c r="G630" s="174"/>
      <c r="H630" s="174"/>
      <c r="I630" s="174"/>
      <c r="J630" s="3"/>
      <c r="L630" s="174"/>
    </row>
    <row r="631" spans="1:12" x14ac:dyDescent="0.25">
      <c r="A631" s="174"/>
      <c r="B631" s="174"/>
      <c r="C631" s="174"/>
      <c r="D631" s="174"/>
      <c r="E631" s="174"/>
      <c r="F631" s="174"/>
      <c r="G631" s="174"/>
      <c r="H631" s="174"/>
      <c r="I631" s="174"/>
      <c r="J631" s="3"/>
      <c r="L631" s="174"/>
    </row>
    <row r="632" spans="1:12" x14ac:dyDescent="0.25">
      <c r="A632" s="174"/>
      <c r="B632" s="174"/>
      <c r="C632" s="174"/>
      <c r="D632" s="174"/>
      <c r="E632" s="174"/>
      <c r="F632" s="174"/>
      <c r="G632" s="174"/>
      <c r="H632" s="174"/>
      <c r="I632" s="174"/>
      <c r="J632" s="3"/>
      <c r="L632" s="174"/>
    </row>
    <row r="633" spans="1:12" x14ac:dyDescent="0.25">
      <c r="A633" s="174"/>
      <c r="B633" s="174"/>
      <c r="C633" s="174"/>
      <c r="D633" s="174"/>
      <c r="E633" s="174"/>
      <c r="F633" s="174"/>
      <c r="G633" s="174"/>
      <c r="H633" s="174"/>
      <c r="I633" s="174"/>
      <c r="J633" s="3"/>
      <c r="L633" s="174"/>
    </row>
    <row r="634" spans="1:12" x14ac:dyDescent="0.25">
      <c r="A634" s="174"/>
      <c r="B634" s="174"/>
      <c r="C634" s="174"/>
      <c r="D634" s="174"/>
      <c r="E634" s="174"/>
      <c r="F634" s="174"/>
      <c r="G634" s="174"/>
      <c r="H634" s="174"/>
      <c r="I634" s="174"/>
      <c r="J634" s="3"/>
      <c r="L634" s="174"/>
    </row>
    <row r="635" spans="1:12" x14ac:dyDescent="0.25">
      <c r="A635" s="174"/>
      <c r="B635" s="174"/>
      <c r="C635" s="174"/>
      <c r="D635" s="174"/>
      <c r="E635" s="174"/>
      <c r="F635" s="174"/>
      <c r="G635" s="174"/>
      <c r="H635" s="174"/>
      <c r="I635" s="174"/>
      <c r="J635" s="3"/>
      <c r="L635" s="174"/>
    </row>
    <row r="636" spans="1:12" x14ac:dyDescent="0.25">
      <c r="A636" s="174"/>
      <c r="B636" s="174"/>
      <c r="C636" s="174"/>
      <c r="D636" s="174"/>
      <c r="E636" s="174"/>
      <c r="F636" s="174"/>
      <c r="G636" s="174"/>
      <c r="H636" s="174"/>
      <c r="I636" s="174"/>
      <c r="J636" s="3"/>
      <c r="L636" s="174"/>
    </row>
    <row r="637" spans="1:12" x14ac:dyDescent="0.25">
      <c r="A637" s="174"/>
      <c r="B637" s="174"/>
      <c r="C637" s="174"/>
      <c r="D637" s="174"/>
      <c r="E637" s="174"/>
      <c r="F637" s="174"/>
      <c r="G637" s="174"/>
      <c r="H637" s="174"/>
      <c r="I637" s="174"/>
      <c r="J637" s="3"/>
      <c r="L637" s="174"/>
    </row>
    <row r="638" spans="1:12" x14ac:dyDescent="0.25">
      <c r="A638" s="174"/>
      <c r="B638" s="174"/>
      <c r="C638" s="174"/>
      <c r="D638" s="174"/>
      <c r="E638" s="174"/>
      <c r="F638" s="174"/>
      <c r="G638" s="174"/>
      <c r="H638" s="174"/>
      <c r="I638" s="174"/>
      <c r="J638" s="3"/>
      <c r="L638" s="174"/>
    </row>
    <row r="639" spans="1:12" x14ac:dyDescent="0.25">
      <c r="A639" s="174"/>
      <c r="B639" s="174"/>
      <c r="C639" s="174"/>
      <c r="D639" s="174"/>
      <c r="E639" s="174"/>
      <c r="F639" s="174"/>
      <c r="G639" s="174"/>
      <c r="H639" s="174"/>
      <c r="I639" s="174"/>
      <c r="J639" s="3"/>
      <c r="L639" s="174"/>
    </row>
    <row r="640" spans="1:12" x14ac:dyDescent="0.25">
      <c r="A640" s="174"/>
      <c r="B640" s="174"/>
      <c r="C640" s="174"/>
      <c r="D640" s="174"/>
      <c r="E640" s="174"/>
      <c r="F640" s="174"/>
      <c r="G640" s="174"/>
      <c r="H640" s="174"/>
      <c r="I640" s="174"/>
      <c r="J640" s="3"/>
      <c r="L640" s="174"/>
    </row>
    <row r="641" spans="1:12" x14ac:dyDescent="0.25">
      <c r="A641" s="174"/>
      <c r="B641" s="174"/>
      <c r="C641" s="174"/>
      <c r="D641" s="174"/>
      <c r="E641" s="174"/>
      <c r="F641" s="174"/>
      <c r="G641" s="174"/>
      <c r="H641" s="174"/>
      <c r="I641" s="174"/>
      <c r="J641" s="3"/>
      <c r="L641" s="174"/>
    </row>
    <row r="642" spans="1:12" x14ac:dyDescent="0.25">
      <c r="A642" s="174"/>
      <c r="B642" s="174"/>
      <c r="C642" s="174"/>
      <c r="D642" s="174"/>
      <c r="E642" s="174"/>
      <c r="F642" s="174"/>
      <c r="G642" s="174"/>
      <c r="H642" s="174"/>
      <c r="I642" s="174"/>
      <c r="J642" s="3"/>
      <c r="L642" s="174"/>
    </row>
    <row r="643" spans="1:12" x14ac:dyDescent="0.25">
      <c r="A643" s="174"/>
      <c r="B643" s="174"/>
      <c r="C643" s="174"/>
      <c r="D643" s="174"/>
      <c r="E643" s="174"/>
      <c r="F643" s="174"/>
      <c r="G643" s="174"/>
      <c r="H643" s="174"/>
      <c r="I643" s="174"/>
      <c r="J643" s="3"/>
      <c r="L643" s="174"/>
    </row>
    <row r="644" spans="1:12" x14ac:dyDescent="0.25">
      <c r="A644" s="174"/>
      <c r="B644" s="174"/>
      <c r="C644" s="174"/>
      <c r="D644" s="174"/>
      <c r="E644" s="174"/>
      <c r="F644" s="174"/>
      <c r="G644" s="174"/>
      <c r="H644" s="174"/>
      <c r="I644" s="174"/>
      <c r="J644" s="3"/>
      <c r="L644" s="174"/>
    </row>
    <row r="645" spans="1:12" x14ac:dyDescent="0.25">
      <c r="A645" s="174"/>
      <c r="B645" s="174"/>
      <c r="C645" s="174"/>
      <c r="D645" s="174"/>
      <c r="E645" s="174"/>
      <c r="F645" s="174"/>
      <c r="G645" s="174"/>
      <c r="H645" s="174"/>
      <c r="I645" s="174"/>
      <c r="J645" s="3"/>
      <c r="L645" s="174"/>
    </row>
    <row r="646" spans="1:12" x14ac:dyDescent="0.25">
      <c r="A646" s="174"/>
      <c r="B646" s="174"/>
      <c r="C646" s="174"/>
      <c r="D646" s="174"/>
      <c r="E646" s="174"/>
      <c r="F646" s="174"/>
      <c r="G646" s="174"/>
      <c r="H646" s="174"/>
      <c r="I646" s="174"/>
      <c r="J646" s="3"/>
      <c r="L646" s="174"/>
    </row>
    <row r="647" spans="1:12" x14ac:dyDescent="0.25">
      <c r="A647" s="174"/>
      <c r="B647" s="174"/>
      <c r="C647" s="174"/>
      <c r="D647" s="174"/>
      <c r="E647" s="174"/>
      <c r="F647" s="174"/>
      <c r="G647" s="174"/>
      <c r="H647" s="174"/>
      <c r="I647" s="174"/>
      <c r="J647" s="3"/>
      <c r="L647" s="174"/>
    </row>
    <row r="648" spans="1:12" x14ac:dyDescent="0.25">
      <c r="A648" s="174"/>
      <c r="B648" s="174"/>
      <c r="C648" s="174"/>
      <c r="D648" s="174"/>
      <c r="E648" s="174"/>
      <c r="F648" s="174"/>
      <c r="G648" s="174"/>
      <c r="H648" s="174"/>
      <c r="I648" s="174"/>
      <c r="J648" s="3"/>
      <c r="L648" s="174"/>
    </row>
    <row r="649" spans="1:12" x14ac:dyDescent="0.25">
      <c r="A649" s="174"/>
      <c r="B649" s="174"/>
      <c r="C649" s="174"/>
      <c r="D649" s="174"/>
      <c r="E649" s="174"/>
      <c r="F649" s="174"/>
      <c r="G649" s="174"/>
      <c r="H649" s="174"/>
      <c r="I649" s="174"/>
      <c r="J649" s="3"/>
      <c r="L649" s="174"/>
    </row>
    <row r="650" spans="1:12" x14ac:dyDescent="0.25">
      <c r="A650" s="174"/>
      <c r="B650" s="174"/>
      <c r="C650" s="174"/>
      <c r="D650" s="174"/>
      <c r="E650" s="174"/>
      <c r="F650" s="174"/>
      <c r="G650" s="174"/>
      <c r="H650" s="174"/>
      <c r="I650" s="174"/>
      <c r="J650" s="3"/>
      <c r="L650" s="174"/>
    </row>
    <row r="651" spans="1:12" x14ac:dyDescent="0.25">
      <c r="A651" s="174"/>
      <c r="B651" s="174"/>
      <c r="C651" s="174"/>
      <c r="D651" s="174"/>
      <c r="E651" s="174"/>
      <c r="F651" s="174"/>
      <c r="G651" s="174"/>
      <c r="H651" s="174"/>
      <c r="I651" s="174"/>
      <c r="J651" s="3"/>
      <c r="L651" s="174"/>
    </row>
    <row r="652" spans="1:12" x14ac:dyDescent="0.25">
      <c r="A652" s="174"/>
      <c r="B652" s="174"/>
      <c r="C652" s="174"/>
      <c r="D652" s="174"/>
      <c r="E652" s="174"/>
      <c r="F652" s="174"/>
      <c r="G652" s="174"/>
      <c r="H652" s="174"/>
      <c r="I652" s="174"/>
      <c r="J652" s="3"/>
      <c r="L652" s="174"/>
    </row>
    <row r="653" spans="1:12" x14ac:dyDescent="0.25">
      <c r="A653" s="174"/>
      <c r="B653" s="174"/>
      <c r="C653" s="174"/>
      <c r="D653" s="174"/>
      <c r="E653" s="174"/>
      <c r="F653" s="174"/>
      <c r="G653" s="174"/>
      <c r="H653" s="174"/>
      <c r="I653" s="174"/>
      <c r="J653" s="3"/>
      <c r="L653" s="174"/>
    </row>
    <row r="654" spans="1:12" x14ac:dyDescent="0.25">
      <c r="A654" s="174"/>
      <c r="B654" s="174"/>
      <c r="C654" s="174"/>
      <c r="D654" s="174"/>
      <c r="E654" s="174"/>
      <c r="F654" s="174"/>
      <c r="G654" s="174"/>
      <c r="H654" s="174"/>
      <c r="I654" s="174"/>
      <c r="J654" s="3"/>
      <c r="L654" s="174"/>
    </row>
    <row r="655" spans="1:12" x14ac:dyDescent="0.25">
      <c r="A655" s="174"/>
      <c r="B655" s="174"/>
      <c r="C655" s="174"/>
      <c r="D655" s="174"/>
      <c r="E655" s="174"/>
      <c r="F655" s="174"/>
      <c r="G655" s="174"/>
      <c r="H655" s="174"/>
      <c r="I655" s="174"/>
      <c r="J655" s="3"/>
      <c r="L655" s="174"/>
    </row>
    <row r="656" spans="1:12" x14ac:dyDescent="0.25">
      <c r="A656" s="174"/>
      <c r="B656" s="174"/>
      <c r="C656" s="174"/>
      <c r="D656" s="174"/>
      <c r="E656" s="174"/>
      <c r="F656" s="174"/>
      <c r="G656" s="174"/>
      <c r="H656" s="174"/>
      <c r="I656" s="174"/>
      <c r="J656" s="3"/>
      <c r="L656" s="174"/>
    </row>
    <row r="657" spans="1:12" x14ac:dyDescent="0.25">
      <c r="A657" s="174"/>
      <c r="B657" s="174"/>
      <c r="C657" s="174"/>
      <c r="D657" s="174"/>
      <c r="E657" s="174"/>
      <c r="F657" s="174"/>
      <c r="G657" s="174"/>
      <c r="H657" s="174"/>
      <c r="I657" s="174"/>
      <c r="J657" s="3"/>
      <c r="L657" s="174"/>
    </row>
    <row r="658" spans="1:12" x14ac:dyDescent="0.25">
      <c r="A658" s="174"/>
      <c r="B658" s="174"/>
      <c r="C658" s="174"/>
      <c r="D658" s="174"/>
      <c r="E658" s="174"/>
      <c r="F658" s="174"/>
      <c r="G658" s="174"/>
      <c r="H658" s="174"/>
      <c r="I658" s="174"/>
      <c r="J658" s="3"/>
      <c r="L658" s="174"/>
    </row>
    <row r="659" spans="1:12" x14ac:dyDescent="0.25">
      <c r="A659" s="174"/>
      <c r="B659" s="174"/>
      <c r="C659" s="174"/>
      <c r="D659" s="174"/>
      <c r="E659" s="174"/>
      <c r="F659" s="174"/>
      <c r="G659" s="174"/>
      <c r="H659" s="174"/>
      <c r="I659" s="174"/>
      <c r="J659" s="3"/>
      <c r="L659" s="174"/>
    </row>
    <row r="660" spans="1:12" x14ac:dyDescent="0.25">
      <c r="A660" s="174"/>
      <c r="B660" s="174"/>
      <c r="C660" s="174"/>
      <c r="D660" s="174"/>
      <c r="E660" s="174"/>
      <c r="F660" s="174"/>
      <c r="G660" s="174"/>
      <c r="H660" s="174"/>
      <c r="I660" s="174"/>
      <c r="J660" s="3"/>
      <c r="L660" s="174"/>
    </row>
    <row r="661" spans="1:12" x14ac:dyDescent="0.25">
      <c r="A661" s="174"/>
      <c r="B661" s="174"/>
      <c r="C661" s="174"/>
      <c r="D661" s="174"/>
      <c r="E661" s="174"/>
      <c r="F661" s="174"/>
      <c r="G661" s="174"/>
      <c r="H661" s="174"/>
      <c r="I661" s="174"/>
      <c r="J661" s="3"/>
      <c r="L661" s="174"/>
    </row>
    <row r="662" spans="1:12" x14ac:dyDescent="0.25">
      <c r="A662" s="174"/>
      <c r="B662" s="174"/>
      <c r="C662" s="174"/>
      <c r="D662" s="174"/>
      <c r="E662" s="174"/>
      <c r="F662" s="174"/>
      <c r="G662" s="174"/>
      <c r="H662" s="174"/>
      <c r="I662" s="174"/>
      <c r="J662" s="3"/>
      <c r="L662" s="174"/>
    </row>
    <row r="663" spans="1:12" x14ac:dyDescent="0.25">
      <c r="A663" s="174"/>
      <c r="B663" s="174"/>
      <c r="C663" s="174"/>
      <c r="D663" s="174"/>
      <c r="E663" s="174"/>
      <c r="F663" s="174"/>
      <c r="G663" s="174"/>
      <c r="H663" s="174"/>
      <c r="I663" s="174"/>
      <c r="J663" s="3"/>
      <c r="L663" s="174"/>
    </row>
    <row r="664" spans="1:12" x14ac:dyDescent="0.25">
      <c r="A664" s="174"/>
      <c r="B664" s="174"/>
      <c r="C664" s="174"/>
      <c r="D664" s="174"/>
      <c r="E664" s="174"/>
      <c r="F664" s="174"/>
      <c r="G664" s="174"/>
      <c r="H664" s="174"/>
      <c r="I664" s="174"/>
      <c r="J664" s="3"/>
      <c r="L664" s="174"/>
    </row>
    <row r="665" spans="1:12" x14ac:dyDescent="0.25">
      <c r="A665" s="174"/>
      <c r="B665" s="174"/>
      <c r="C665" s="174"/>
      <c r="D665" s="174"/>
      <c r="E665" s="174"/>
      <c r="F665" s="174"/>
      <c r="G665" s="174"/>
      <c r="H665" s="174"/>
      <c r="I665" s="174"/>
      <c r="J665" s="3"/>
      <c r="L665" s="174"/>
    </row>
    <row r="666" spans="1:12" x14ac:dyDescent="0.25">
      <c r="A666" s="174"/>
      <c r="B666" s="174"/>
      <c r="C666" s="174"/>
      <c r="D666" s="174"/>
      <c r="E666" s="174"/>
      <c r="F666" s="174"/>
      <c r="G666" s="174"/>
      <c r="H666" s="174"/>
      <c r="I666" s="174"/>
      <c r="J666" s="3"/>
      <c r="L666" s="174"/>
    </row>
    <row r="667" spans="1:12" x14ac:dyDescent="0.25">
      <c r="A667" s="174"/>
      <c r="B667" s="174"/>
      <c r="C667" s="174"/>
      <c r="D667" s="174"/>
      <c r="E667" s="174"/>
      <c r="F667" s="174"/>
      <c r="G667" s="174"/>
      <c r="H667" s="174"/>
      <c r="I667" s="174"/>
      <c r="J667" s="3"/>
      <c r="L667" s="174"/>
    </row>
    <row r="668" spans="1:12" x14ac:dyDescent="0.25">
      <c r="A668" s="174"/>
      <c r="B668" s="174"/>
      <c r="C668" s="174"/>
      <c r="D668" s="174"/>
      <c r="E668" s="174"/>
      <c r="F668" s="174"/>
      <c r="G668" s="174"/>
      <c r="H668" s="174"/>
      <c r="I668" s="174"/>
      <c r="J668" s="3"/>
      <c r="L668" s="174"/>
    </row>
    <row r="669" spans="1:12" x14ac:dyDescent="0.25">
      <c r="A669" s="174"/>
      <c r="B669" s="174"/>
      <c r="C669" s="174"/>
      <c r="D669" s="174"/>
      <c r="E669" s="174"/>
      <c r="F669" s="174"/>
      <c r="G669" s="174"/>
      <c r="H669" s="174"/>
      <c r="I669" s="174"/>
      <c r="J669" s="3"/>
      <c r="L669" s="174"/>
    </row>
    <row r="670" spans="1:12" x14ac:dyDescent="0.25">
      <c r="A670" s="174"/>
      <c r="B670" s="174"/>
      <c r="C670" s="174"/>
      <c r="D670" s="174"/>
      <c r="E670" s="174"/>
      <c r="F670" s="174"/>
      <c r="G670" s="174"/>
      <c r="H670" s="174"/>
      <c r="I670" s="174"/>
      <c r="J670" s="3"/>
      <c r="L670" s="174"/>
    </row>
    <row r="671" spans="1:12" x14ac:dyDescent="0.25">
      <c r="A671" s="174"/>
      <c r="B671" s="174"/>
      <c r="C671" s="174"/>
      <c r="D671" s="174"/>
      <c r="E671" s="174"/>
      <c r="F671" s="174"/>
      <c r="G671" s="174"/>
      <c r="H671" s="174"/>
      <c r="I671" s="174"/>
      <c r="J671" s="3"/>
      <c r="L671" s="174"/>
    </row>
    <row r="672" spans="1:12" x14ac:dyDescent="0.25">
      <c r="A672" s="174"/>
      <c r="B672" s="174"/>
      <c r="C672" s="174"/>
      <c r="D672" s="174"/>
      <c r="E672" s="174"/>
      <c r="F672" s="174"/>
      <c r="G672" s="174"/>
      <c r="H672" s="174"/>
      <c r="I672" s="174"/>
      <c r="J672" s="3"/>
      <c r="L672" s="174"/>
    </row>
    <row r="673" spans="1:12" x14ac:dyDescent="0.25">
      <c r="A673" s="174"/>
      <c r="B673" s="174"/>
      <c r="C673" s="174"/>
      <c r="D673" s="174"/>
      <c r="E673" s="174"/>
      <c r="F673" s="174"/>
      <c r="G673" s="174"/>
      <c r="H673" s="174"/>
      <c r="I673" s="174"/>
      <c r="J673" s="3"/>
      <c r="L673" s="174"/>
    </row>
    <row r="674" spans="1:12" x14ac:dyDescent="0.25">
      <c r="A674" s="174"/>
      <c r="B674" s="174"/>
      <c r="C674" s="174"/>
      <c r="D674" s="174"/>
      <c r="E674" s="174"/>
      <c r="F674" s="174"/>
      <c r="G674" s="174"/>
      <c r="H674" s="174"/>
      <c r="I674" s="174"/>
      <c r="J674" s="3"/>
      <c r="L674" s="174"/>
    </row>
    <row r="675" spans="1:12" x14ac:dyDescent="0.25">
      <c r="A675" s="174"/>
      <c r="B675" s="174"/>
      <c r="C675" s="174"/>
      <c r="D675" s="174"/>
      <c r="E675" s="174"/>
      <c r="F675" s="174"/>
      <c r="G675" s="174"/>
      <c r="H675" s="174"/>
      <c r="I675" s="174"/>
      <c r="J675" s="3"/>
      <c r="L675" s="174"/>
    </row>
    <row r="676" spans="1:12" x14ac:dyDescent="0.25">
      <c r="A676" s="174"/>
      <c r="B676" s="174"/>
      <c r="C676" s="174"/>
      <c r="D676" s="174"/>
      <c r="E676" s="174"/>
      <c r="F676" s="174"/>
      <c r="G676" s="174"/>
      <c r="H676" s="174"/>
      <c r="I676" s="174"/>
      <c r="J676" s="3"/>
      <c r="L676" s="174"/>
    </row>
    <row r="677" spans="1:12" x14ac:dyDescent="0.25">
      <c r="A677" s="174"/>
      <c r="B677" s="174"/>
      <c r="C677" s="174"/>
      <c r="D677" s="174"/>
      <c r="E677" s="174"/>
      <c r="F677" s="174"/>
      <c r="G677" s="174"/>
      <c r="H677" s="174"/>
      <c r="I677" s="174"/>
      <c r="J677" s="3"/>
      <c r="L677" s="174"/>
    </row>
    <row r="678" spans="1:12" x14ac:dyDescent="0.25">
      <c r="A678" s="174"/>
      <c r="B678" s="174"/>
      <c r="C678" s="174"/>
      <c r="D678" s="174"/>
      <c r="E678" s="174"/>
      <c r="F678" s="174"/>
      <c r="G678" s="174"/>
      <c r="H678" s="174"/>
      <c r="I678" s="174"/>
      <c r="J678" s="3"/>
      <c r="L678" s="174"/>
    </row>
    <row r="679" spans="1:12" x14ac:dyDescent="0.25">
      <c r="A679" s="174"/>
      <c r="B679" s="174"/>
      <c r="C679" s="174"/>
      <c r="D679" s="174"/>
      <c r="E679" s="174"/>
      <c r="F679" s="174"/>
      <c r="G679" s="174"/>
      <c r="H679" s="174"/>
      <c r="I679" s="174"/>
      <c r="J679" s="3"/>
      <c r="L679" s="174"/>
    </row>
    <row r="680" spans="1:12" x14ac:dyDescent="0.25">
      <c r="A680" s="174"/>
      <c r="B680" s="174"/>
      <c r="C680" s="174"/>
      <c r="D680" s="174"/>
      <c r="E680" s="174"/>
      <c r="F680" s="174"/>
      <c r="G680" s="174"/>
      <c r="H680" s="174"/>
      <c r="I680" s="174"/>
      <c r="J680" s="3"/>
      <c r="L680" s="174"/>
    </row>
    <row r="681" spans="1:12" x14ac:dyDescent="0.25">
      <c r="A681" s="174"/>
      <c r="B681" s="174"/>
      <c r="C681" s="174"/>
      <c r="D681" s="174"/>
      <c r="E681" s="174"/>
      <c r="F681" s="174"/>
      <c r="G681" s="174"/>
      <c r="H681" s="174"/>
      <c r="I681" s="174"/>
      <c r="J681" s="3"/>
      <c r="L681" s="174"/>
    </row>
    <row r="682" spans="1:12" x14ac:dyDescent="0.25">
      <c r="A682" s="174"/>
      <c r="B682" s="174"/>
      <c r="C682" s="174"/>
      <c r="D682" s="174"/>
      <c r="E682" s="174"/>
      <c r="F682" s="174"/>
      <c r="G682" s="174"/>
      <c r="H682" s="174"/>
      <c r="I682" s="174"/>
      <c r="J682" s="3"/>
      <c r="L682" s="174"/>
    </row>
    <row r="683" spans="1:12" x14ac:dyDescent="0.25">
      <c r="A683" s="174"/>
      <c r="B683" s="174"/>
      <c r="C683" s="174"/>
      <c r="D683" s="174"/>
      <c r="E683" s="174"/>
      <c r="F683" s="174"/>
      <c r="G683" s="174"/>
      <c r="H683" s="174"/>
      <c r="I683" s="174"/>
      <c r="J683" s="3"/>
      <c r="L683" s="174"/>
    </row>
    <row r="684" spans="1:12" x14ac:dyDescent="0.25">
      <c r="A684" s="174"/>
      <c r="B684" s="174"/>
      <c r="C684" s="174"/>
      <c r="D684" s="174"/>
      <c r="E684" s="174"/>
      <c r="F684" s="174"/>
      <c r="G684" s="174"/>
      <c r="H684" s="174"/>
      <c r="I684" s="174"/>
      <c r="J684" s="3"/>
      <c r="L684" s="174"/>
    </row>
    <row r="685" spans="1:12" x14ac:dyDescent="0.25">
      <c r="A685" s="174"/>
      <c r="B685" s="174"/>
      <c r="C685" s="174"/>
      <c r="D685" s="174"/>
      <c r="E685" s="174"/>
      <c r="F685" s="174"/>
      <c r="G685" s="174"/>
      <c r="H685" s="174"/>
      <c r="I685" s="174"/>
      <c r="J685" s="3"/>
      <c r="L685" s="174"/>
    </row>
    <row r="686" spans="1:12" x14ac:dyDescent="0.25">
      <c r="A686" s="174"/>
      <c r="B686" s="174"/>
      <c r="C686" s="174"/>
      <c r="D686" s="174"/>
      <c r="E686" s="174"/>
      <c r="F686" s="174"/>
      <c r="G686" s="174"/>
      <c r="H686" s="174"/>
      <c r="I686" s="174"/>
      <c r="J686" s="3"/>
      <c r="L686" s="174"/>
    </row>
    <row r="687" spans="1:12" x14ac:dyDescent="0.25">
      <c r="A687" s="174"/>
      <c r="B687" s="174"/>
      <c r="C687" s="174"/>
      <c r="D687" s="174"/>
      <c r="E687" s="174"/>
      <c r="F687" s="174"/>
      <c r="G687" s="174"/>
      <c r="H687" s="174"/>
      <c r="I687" s="174"/>
      <c r="J687" s="3"/>
      <c r="L687" s="174"/>
    </row>
    <row r="688" spans="1:12" x14ac:dyDescent="0.25">
      <c r="A688" s="174"/>
      <c r="B688" s="174"/>
      <c r="C688" s="174"/>
      <c r="D688" s="174"/>
      <c r="E688" s="174"/>
      <c r="F688" s="174"/>
      <c r="G688" s="174"/>
      <c r="H688" s="174"/>
      <c r="I688" s="174"/>
      <c r="J688" s="3"/>
      <c r="L688" s="174"/>
    </row>
    <row r="689" spans="1:12" x14ac:dyDescent="0.25">
      <c r="A689" s="174"/>
      <c r="B689" s="174"/>
      <c r="C689" s="174"/>
      <c r="D689" s="174"/>
      <c r="E689" s="174"/>
      <c r="F689" s="174"/>
      <c r="G689" s="174"/>
      <c r="H689" s="174"/>
      <c r="I689" s="174"/>
      <c r="J689" s="3"/>
      <c r="L689" s="174"/>
    </row>
    <row r="690" spans="1:12" x14ac:dyDescent="0.25">
      <c r="A690" s="174"/>
      <c r="B690" s="174"/>
      <c r="C690" s="174"/>
      <c r="D690" s="174"/>
      <c r="E690" s="174"/>
      <c r="F690" s="174"/>
      <c r="G690" s="174"/>
      <c r="H690" s="174"/>
      <c r="I690" s="174"/>
      <c r="J690" s="3"/>
      <c r="L690" s="174"/>
    </row>
    <row r="691" spans="1:12" x14ac:dyDescent="0.25">
      <c r="A691" s="174"/>
      <c r="B691" s="174"/>
      <c r="C691" s="174"/>
      <c r="D691" s="174"/>
      <c r="E691" s="174"/>
      <c r="F691" s="174"/>
      <c r="G691" s="174"/>
      <c r="H691" s="174"/>
      <c r="I691" s="174"/>
      <c r="J691" s="3"/>
      <c r="L691" s="174"/>
    </row>
    <row r="692" spans="1:12" x14ac:dyDescent="0.25">
      <c r="A692" s="174"/>
      <c r="B692" s="174"/>
      <c r="C692" s="174"/>
      <c r="D692" s="174"/>
      <c r="E692" s="174"/>
      <c r="F692" s="174"/>
      <c r="G692" s="174"/>
      <c r="H692" s="174"/>
      <c r="I692" s="174"/>
      <c r="J692" s="3"/>
      <c r="L692" s="174"/>
    </row>
    <row r="693" spans="1:12" x14ac:dyDescent="0.25">
      <c r="A693" s="174"/>
      <c r="B693" s="174"/>
      <c r="C693" s="174"/>
      <c r="D693" s="174"/>
      <c r="E693" s="174"/>
      <c r="F693" s="174"/>
      <c r="G693" s="174"/>
      <c r="H693" s="174"/>
      <c r="I693" s="174"/>
      <c r="J693" s="3"/>
      <c r="L693" s="174"/>
    </row>
    <row r="694" spans="1:12" x14ac:dyDescent="0.25">
      <c r="A694" s="174"/>
      <c r="B694" s="174"/>
      <c r="C694" s="174"/>
      <c r="D694" s="174"/>
      <c r="E694" s="174"/>
      <c r="F694" s="174"/>
      <c r="G694" s="174"/>
      <c r="H694" s="174"/>
      <c r="I694" s="174"/>
      <c r="J694" s="3"/>
      <c r="L694" s="174"/>
    </row>
    <row r="695" spans="1:12" x14ac:dyDescent="0.25">
      <c r="A695" s="174"/>
      <c r="B695" s="174"/>
      <c r="C695" s="174"/>
      <c r="D695" s="174"/>
      <c r="E695" s="174"/>
      <c r="F695" s="174"/>
      <c r="G695" s="174"/>
      <c r="H695" s="174"/>
      <c r="I695" s="174"/>
      <c r="J695" s="3"/>
      <c r="L695" s="174"/>
    </row>
    <row r="696" spans="1:12" x14ac:dyDescent="0.25">
      <c r="A696" s="174"/>
      <c r="B696" s="174"/>
      <c r="C696" s="174"/>
      <c r="D696" s="174"/>
      <c r="E696" s="174"/>
      <c r="F696" s="174"/>
      <c r="G696" s="174"/>
      <c r="H696" s="174"/>
      <c r="I696" s="174"/>
      <c r="J696" s="3"/>
      <c r="L696" s="174"/>
    </row>
    <row r="697" spans="1:12" x14ac:dyDescent="0.25">
      <c r="A697" s="174"/>
      <c r="B697" s="174"/>
      <c r="C697" s="174"/>
      <c r="D697" s="174"/>
      <c r="E697" s="174"/>
      <c r="F697" s="174"/>
      <c r="G697" s="174"/>
      <c r="H697" s="174"/>
      <c r="I697" s="174"/>
      <c r="J697" s="3"/>
      <c r="L697" s="174"/>
    </row>
    <row r="698" spans="1:12" x14ac:dyDescent="0.25">
      <c r="A698" s="174"/>
      <c r="B698" s="174"/>
      <c r="C698" s="174"/>
      <c r="D698" s="174"/>
      <c r="E698" s="174"/>
      <c r="F698" s="174"/>
      <c r="G698" s="174"/>
      <c r="H698" s="174"/>
      <c r="I698" s="174"/>
      <c r="J698" s="3"/>
      <c r="L698" s="174"/>
    </row>
    <row r="699" spans="1:12" x14ac:dyDescent="0.25">
      <c r="A699" s="174"/>
      <c r="B699" s="174"/>
      <c r="C699" s="174"/>
      <c r="D699" s="174"/>
      <c r="E699" s="174"/>
      <c r="F699" s="174"/>
      <c r="G699" s="174"/>
      <c r="H699" s="174"/>
      <c r="I699" s="174"/>
      <c r="J699" s="3"/>
      <c r="L699" s="174"/>
    </row>
    <row r="700" spans="1:12" x14ac:dyDescent="0.25">
      <c r="A700" s="174"/>
      <c r="B700" s="174"/>
      <c r="C700" s="174"/>
      <c r="D700" s="174"/>
      <c r="E700" s="174"/>
      <c r="F700" s="174"/>
      <c r="G700" s="174"/>
      <c r="H700" s="174"/>
      <c r="I700" s="174"/>
      <c r="J700" s="3"/>
      <c r="L700" s="174"/>
    </row>
    <row r="701" spans="1:12" x14ac:dyDescent="0.25">
      <c r="A701" s="174"/>
      <c r="B701" s="174"/>
      <c r="C701" s="174"/>
      <c r="D701" s="174"/>
      <c r="E701" s="174"/>
      <c r="F701" s="174"/>
      <c r="G701" s="174"/>
      <c r="H701" s="174"/>
      <c r="I701" s="174"/>
      <c r="J701" s="3"/>
      <c r="L701" s="174"/>
    </row>
    <row r="702" spans="1:12" x14ac:dyDescent="0.25">
      <c r="A702" s="174"/>
      <c r="B702" s="174"/>
      <c r="C702" s="174"/>
      <c r="D702" s="174"/>
      <c r="E702" s="174"/>
      <c r="F702" s="174"/>
      <c r="G702" s="174"/>
      <c r="H702" s="174"/>
      <c r="I702" s="174"/>
      <c r="J702" s="3"/>
      <c r="L702" s="174"/>
    </row>
    <row r="703" spans="1:12" x14ac:dyDescent="0.25">
      <c r="A703" s="174"/>
      <c r="B703" s="174"/>
      <c r="C703" s="174"/>
      <c r="D703" s="174"/>
      <c r="E703" s="174"/>
      <c r="F703" s="174"/>
      <c r="G703" s="174"/>
      <c r="H703" s="174"/>
      <c r="I703" s="174"/>
      <c r="J703" s="3"/>
      <c r="L703" s="174"/>
    </row>
    <row r="704" spans="1:12" x14ac:dyDescent="0.25">
      <c r="A704" s="174"/>
      <c r="B704" s="174"/>
      <c r="C704" s="174"/>
      <c r="D704" s="174"/>
      <c r="E704" s="174"/>
      <c r="F704" s="174"/>
      <c r="G704" s="174"/>
      <c r="H704" s="174"/>
      <c r="I704" s="174"/>
      <c r="J704" s="3"/>
      <c r="L704" s="174"/>
    </row>
    <row r="705" spans="1:12" x14ac:dyDescent="0.25">
      <c r="A705" s="174"/>
      <c r="B705" s="174"/>
      <c r="C705" s="174"/>
      <c r="D705" s="174"/>
      <c r="E705" s="174"/>
      <c r="F705" s="174"/>
      <c r="G705" s="174"/>
      <c r="H705" s="174"/>
      <c r="I705" s="174"/>
      <c r="J705" s="3"/>
      <c r="L705" s="174"/>
    </row>
    <row r="706" spans="1:12" x14ac:dyDescent="0.25">
      <c r="A706" s="174"/>
      <c r="B706" s="174"/>
      <c r="C706" s="174"/>
      <c r="D706" s="174"/>
      <c r="E706" s="174"/>
      <c r="F706" s="174"/>
      <c r="G706" s="174"/>
      <c r="H706" s="174"/>
      <c r="I706" s="174"/>
      <c r="J706" s="3"/>
      <c r="L706" s="174"/>
    </row>
    <row r="707" spans="1:12" x14ac:dyDescent="0.25">
      <c r="A707" s="174"/>
      <c r="B707" s="174"/>
      <c r="C707" s="174"/>
      <c r="D707" s="174"/>
      <c r="E707" s="174"/>
      <c r="F707" s="174"/>
      <c r="G707" s="174"/>
      <c r="H707" s="174"/>
      <c r="I707" s="174"/>
      <c r="J707" s="3"/>
      <c r="L707" s="174"/>
    </row>
    <row r="708" spans="1:12" x14ac:dyDescent="0.25">
      <c r="A708" s="174"/>
      <c r="B708" s="174"/>
      <c r="C708" s="174"/>
      <c r="D708" s="174"/>
      <c r="E708" s="174"/>
      <c r="F708" s="174"/>
      <c r="G708" s="174"/>
      <c r="H708" s="174"/>
      <c r="I708" s="174"/>
      <c r="J708" s="3"/>
      <c r="L708" s="174"/>
    </row>
    <row r="709" spans="1:12" x14ac:dyDescent="0.25">
      <c r="A709" s="174"/>
      <c r="B709" s="174"/>
      <c r="C709" s="174"/>
      <c r="D709" s="174"/>
      <c r="E709" s="174"/>
      <c r="F709" s="174"/>
      <c r="G709" s="174"/>
      <c r="H709" s="174"/>
      <c r="I709" s="174"/>
      <c r="J709" s="3"/>
      <c r="L709" s="174"/>
    </row>
    <row r="710" spans="1:12" x14ac:dyDescent="0.25">
      <c r="A710" s="174"/>
      <c r="B710" s="174"/>
      <c r="C710" s="174"/>
      <c r="D710" s="174"/>
      <c r="E710" s="174"/>
      <c r="F710" s="174"/>
      <c r="G710" s="174"/>
      <c r="H710" s="174"/>
      <c r="I710" s="174"/>
      <c r="J710" s="3"/>
      <c r="L710" s="174"/>
    </row>
    <row r="711" spans="1:12" x14ac:dyDescent="0.25">
      <c r="A711" s="174"/>
      <c r="B711" s="174"/>
      <c r="C711" s="174"/>
      <c r="D711" s="174"/>
      <c r="E711" s="174"/>
      <c r="F711" s="174"/>
      <c r="G711" s="174"/>
      <c r="H711" s="174"/>
      <c r="I711" s="174"/>
      <c r="J711" s="3"/>
      <c r="L711" s="174"/>
    </row>
    <row r="712" spans="1:12" x14ac:dyDescent="0.25">
      <c r="A712" s="174"/>
      <c r="B712" s="174"/>
      <c r="C712" s="174"/>
      <c r="D712" s="174"/>
      <c r="E712" s="174"/>
      <c r="F712" s="174"/>
      <c r="G712" s="174"/>
      <c r="H712" s="174"/>
      <c r="I712" s="174"/>
      <c r="J712" s="3"/>
      <c r="L712" s="174"/>
    </row>
    <row r="713" spans="1:12" x14ac:dyDescent="0.25">
      <c r="A713" s="174"/>
      <c r="B713" s="174"/>
      <c r="C713" s="174"/>
      <c r="D713" s="174"/>
      <c r="E713" s="174"/>
      <c r="F713" s="174"/>
      <c r="G713" s="174"/>
      <c r="H713" s="174"/>
      <c r="I713" s="174"/>
      <c r="J713" s="3"/>
      <c r="L713" s="174"/>
    </row>
    <row r="714" spans="1:12" x14ac:dyDescent="0.25">
      <c r="A714" s="174"/>
      <c r="B714" s="174"/>
      <c r="C714" s="174"/>
      <c r="D714" s="174"/>
      <c r="E714" s="174"/>
      <c r="F714" s="174"/>
      <c r="G714" s="174"/>
      <c r="H714" s="174"/>
      <c r="I714" s="174"/>
      <c r="J714" s="3"/>
      <c r="L714" s="174"/>
    </row>
    <row r="715" spans="1:12" x14ac:dyDescent="0.25">
      <c r="A715" s="174"/>
      <c r="B715" s="174"/>
      <c r="C715" s="174"/>
      <c r="D715" s="174"/>
      <c r="E715" s="174"/>
      <c r="F715" s="174"/>
      <c r="G715" s="174"/>
      <c r="H715" s="174"/>
      <c r="I715" s="174"/>
      <c r="J715" s="3"/>
      <c r="L715" s="174"/>
    </row>
    <row r="716" spans="1:12" x14ac:dyDescent="0.25">
      <c r="A716" s="174"/>
      <c r="B716" s="174"/>
      <c r="C716" s="174"/>
      <c r="D716" s="174"/>
      <c r="E716" s="174"/>
      <c r="F716" s="174"/>
      <c r="G716" s="174"/>
      <c r="H716" s="174"/>
      <c r="I716" s="174"/>
      <c r="J716" s="3"/>
      <c r="L716" s="174"/>
    </row>
    <row r="717" spans="1:12" x14ac:dyDescent="0.25">
      <c r="A717" s="174"/>
      <c r="B717" s="174"/>
      <c r="C717" s="174"/>
      <c r="D717" s="174"/>
      <c r="E717" s="174"/>
      <c r="F717" s="174"/>
      <c r="G717" s="174"/>
      <c r="H717" s="174"/>
      <c r="I717" s="174"/>
      <c r="J717" s="3"/>
      <c r="L717" s="174"/>
    </row>
    <row r="718" spans="1:12" x14ac:dyDescent="0.25">
      <c r="A718" s="174"/>
      <c r="B718" s="174"/>
      <c r="C718" s="174"/>
      <c r="D718" s="174"/>
      <c r="E718" s="174"/>
      <c r="F718" s="174"/>
      <c r="G718" s="174"/>
      <c r="H718" s="174"/>
      <c r="I718" s="174"/>
      <c r="J718" s="3"/>
      <c r="L718" s="174"/>
    </row>
    <row r="719" spans="1:12" x14ac:dyDescent="0.25">
      <c r="A719" s="174"/>
      <c r="B719" s="174"/>
      <c r="C719" s="174"/>
      <c r="D719" s="174"/>
      <c r="E719" s="174"/>
      <c r="F719" s="174"/>
      <c r="G719" s="174"/>
      <c r="H719" s="174"/>
      <c r="I719" s="174"/>
      <c r="J719" s="3"/>
      <c r="L719" s="174"/>
    </row>
    <row r="720" spans="1:12" x14ac:dyDescent="0.25">
      <c r="A720" s="174"/>
      <c r="B720" s="174"/>
      <c r="C720" s="174"/>
      <c r="D720" s="174"/>
      <c r="E720" s="174"/>
      <c r="F720" s="174"/>
      <c r="G720" s="174"/>
      <c r="H720" s="174"/>
      <c r="I720" s="174"/>
      <c r="J720" s="3"/>
      <c r="L720" s="174"/>
    </row>
    <row r="721" spans="1:12" x14ac:dyDescent="0.25">
      <c r="A721" s="174"/>
      <c r="B721" s="174"/>
      <c r="C721" s="174"/>
      <c r="D721" s="174"/>
      <c r="E721" s="174"/>
      <c r="F721" s="174"/>
      <c r="G721" s="174"/>
      <c r="H721" s="174"/>
      <c r="I721" s="174"/>
      <c r="J721" s="3"/>
      <c r="L721" s="174"/>
    </row>
    <row r="722" spans="1:12" x14ac:dyDescent="0.25">
      <c r="A722" s="174"/>
      <c r="B722" s="174"/>
      <c r="C722" s="174"/>
      <c r="D722" s="174"/>
      <c r="E722" s="174"/>
      <c r="F722" s="174"/>
      <c r="G722" s="174"/>
      <c r="H722" s="174"/>
      <c r="I722" s="174"/>
      <c r="J722" s="3"/>
      <c r="L722" s="174"/>
    </row>
    <row r="723" spans="1:12" x14ac:dyDescent="0.25">
      <c r="A723" s="174"/>
      <c r="B723" s="174"/>
      <c r="C723" s="174"/>
      <c r="D723" s="174"/>
      <c r="E723" s="174"/>
      <c r="F723" s="174"/>
      <c r="G723" s="174"/>
      <c r="H723" s="174"/>
      <c r="I723" s="174"/>
      <c r="J723" s="3"/>
      <c r="L723" s="174"/>
    </row>
    <row r="724" spans="1:12" x14ac:dyDescent="0.25">
      <c r="A724" s="174"/>
      <c r="B724" s="174"/>
      <c r="C724" s="174"/>
      <c r="D724" s="174"/>
      <c r="E724" s="174"/>
      <c r="F724" s="174"/>
      <c r="G724" s="174"/>
      <c r="H724" s="174"/>
      <c r="I724" s="174"/>
      <c r="J724" s="3"/>
      <c r="L724" s="174"/>
    </row>
    <row r="725" spans="1:12" x14ac:dyDescent="0.25">
      <c r="A725" s="174"/>
      <c r="B725" s="174"/>
      <c r="C725" s="174"/>
      <c r="D725" s="174"/>
      <c r="E725" s="174"/>
      <c r="F725" s="174"/>
      <c r="G725" s="174"/>
      <c r="H725" s="174"/>
      <c r="I725" s="174"/>
      <c r="J725" s="3"/>
      <c r="L725" s="174"/>
    </row>
    <row r="726" spans="1:12" x14ac:dyDescent="0.25">
      <c r="A726" s="174"/>
      <c r="B726" s="174"/>
      <c r="C726" s="174"/>
      <c r="D726" s="174"/>
      <c r="E726" s="174"/>
      <c r="F726" s="174"/>
      <c r="G726" s="174"/>
      <c r="H726" s="174"/>
      <c r="I726" s="174"/>
      <c r="J726" s="3"/>
      <c r="L726" s="174"/>
    </row>
    <row r="727" spans="1:12" x14ac:dyDescent="0.25">
      <c r="A727" s="174"/>
      <c r="B727" s="174"/>
      <c r="C727" s="174"/>
      <c r="D727" s="174"/>
      <c r="E727" s="174"/>
      <c r="F727" s="174"/>
      <c r="G727" s="174"/>
      <c r="H727" s="174"/>
      <c r="I727" s="174"/>
      <c r="J727" s="3"/>
      <c r="L727" s="174"/>
    </row>
    <row r="728" spans="1:12" x14ac:dyDescent="0.25">
      <c r="A728" s="174"/>
      <c r="B728" s="174"/>
      <c r="C728" s="174"/>
      <c r="D728" s="174"/>
      <c r="E728" s="174"/>
      <c r="F728" s="174"/>
      <c r="G728" s="174"/>
      <c r="H728" s="174"/>
      <c r="I728" s="174"/>
      <c r="J728" s="3"/>
      <c r="L728" s="174"/>
    </row>
    <row r="729" spans="1:12" x14ac:dyDescent="0.25">
      <c r="A729" s="174"/>
      <c r="B729" s="174"/>
      <c r="C729" s="174"/>
      <c r="D729" s="174"/>
      <c r="E729" s="174"/>
      <c r="F729" s="174"/>
      <c r="G729" s="174"/>
      <c r="H729" s="174"/>
      <c r="I729" s="174"/>
      <c r="J729" s="3"/>
      <c r="L729" s="174"/>
    </row>
    <row r="730" spans="1:12" x14ac:dyDescent="0.25">
      <c r="A730" s="174"/>
      <c r="B730" s="174"/>
      <c r="C730" s="174"/>
      <c r="D730" s="174"/>
      <c r="E730" s="174"/>
      <c r="F730" s="174"/>
      <c r="G730" s="174"/>
      <c r="H730" s="174"/>
      <c r="I730" s="174"/>
      <c r="J730" s="3"/>
      <c r="L730" s="174"/>
    </row>
    <row r="731" spans="1:12" x14ac:dyDescent="0.25">
      <c r="A731" s="174"/>
      <c r="B731" s="174"/>
      <c r="C731" s="174"/>
      <c r="D731" s="174"/>
      <c r="E731" s="174"/>
      <c r="F731" s="174"/>
      <c r="G731" s="174"/>
      <c r="H731" s="174"/>
      <c r="I731" s="174"/>
      <c r="J731" s="3"/>
      <c r="L731" s="174"/>
    </row>
    <row r="732" spans="1:12" x14ac:dyDescent="0.25">
      <c r="A732" s="174"/>
      <c r="B732" s="174"/>
      <c r="C732" s="174"/>
      <c r="D732" s="174"/>
      <c r="E732" s="174"/>
      <c r="F732" s="174"/>
      <c r="G732" s="174"/>
      <c r="H732" s="174"/>
      <c r="I732" s="174"/>
      <c r="J732" s="3"/>
      <c r="L732" s="174"/>
    </row>
    <row r="733" spans="1:12" x14ac:dyDescent="0.25">
      <c r="A733" s="174"/>
      <c r="B733" s="174"/>
      <c r="C733" s="174"/>
      <c r="D733" s="174"/>
      <c r="E733" s="174"/>
      <c r="F733" s="174"/>
      <c r="G733" s="174"/>
      <c r="H733" s="174"/>
      <c r="I733" s="174"/>
      <c r="J733" s="3"/>
      <c r="L733" s="174"/>
    </row>
    <row r="734" spans="1:12" x14ac:dyDescent="0.25">
      <c r="A734" s="174"/>
      <c r="B734" s="174"/>
      <c r="C734" s="174"/>
      <c r="D734" s="174"/>
      <c r="E734" s="174"/>
      <c r="F734" s="174"/>
      <c r="G734" s="174"/>
      <c r="H734" s="174"/>
      <c r="I734" s="174"/>
      <c r="J734" s="3"/>
      <c r="L734" s="174"/>
    </row>
    <row r="735" spans="1:12" x14ac:dyDescent="0.25">
      <c r="A735" s="174"/>
      <c r="B735" s="174"/>
      <c r="C735" s="174"/>
      <c r="D735" s="174"/>
      <c r="E735" s="174"/>
      <c r="F735" s="174"/>
      <c r="G735" s="174"/>
      <c r="H735" s="174"/>
      <c r="I735" s="174"/>
      <c r="J735" s="3"/>
      <c r="L735" s="174"/>
    </row>
    <row r="736" spans="1:12" x14ac:dyDescent="0.25">
      <c r="A736" s="174"/>
      <c r="B736" s="174"/>
      <c r="C736" s="174"/>
      <c r="D736" s="174"/>
      <c r="E736" s="174"/>
      <c r="F736" s="174"/>
      <c r="G736" s="174"/>
      <c r="H736" s="174"/>
      <c r="I736" s="174"/>
      <c r="J736" s="3"/>
      <c r="L736" s="174"/>
    </row>
    <row r="737" spans="1:12" x14ac:dyDescent="0.25">
      <c r="A737" s="174"/>
      <c r="B737" s="174"/>
      <c r="C737" s="174"/>
      <c r="D737" s="174"/>
      <c r="E737" s="174"/>
      <c r="F737" s="174"/>
      <c r="G737" s="174"/>
      <c r="H737" s="174"/>
      <c r="I737" s="174"/>
      <c r="J737" s="3"/>
      <c r="L737" s="174"/>
    </row>
    <row r="738" spans="1:12" x14ac:dyDescent="0.25">
      <c r="A738" s="174"/>
      <c r="B738" s="174"/>
      <c r="C738" s="174"/>
      <c r="D738" s="174"/>
      <c r="E738" s="174"/>
      <c r="F738" s="174"/>
      <c r="G738" s="174"/>
      <c r="H738" s="174"/>
      <c r="I738" s="174"/>
      <c r="J738" s="3"/>
      <c r="L738" s="174"/>
    </row>
    <row r="739" spans="1:12" x14ac:dyDescent="0.25">
      <c r="A739" s="174"/>
      <c r="B739" s="174"/>
      <c r="C739" s="174"/>
      <c r="D739" s="174"/>
      <c r="E739" s="174"/>
      <c r="F739" s="174"/>
      <c r="G739" s="174"/>
      <c r="H739" s="174"/>
      <c r="I739" s="174"/>
      <c r="J739" s="3"/>
      <c r="L739" s="174"/>
    </row>
    <row r="740" spans="1:12" x14ac:dyDescent="0.25">
      <c r="A740" s="174"/>
      <c r="B740" s="174"/>
      <c r="C740" s="174"/>
      <c r="D740" s="174"/>
      <c r="E740" s="174"/>
      <c r="F740" s="174"/>
      <c r="G740" s="174"/>
      <c r="H740" s="174"/>
      <c r="I740" s="174"/>
      <c r="J740" s="3"/>
      <c r="L740" s="174"/>
    </row>
    <row r="741" spans="1:12" x14ac:dyDescent="0.25">
      <c r="A741" s="174"/>
      <c r="B741" s="174"/>
      <c r="C741" s="174"/>
      <c r="D741" s="174"/>
      <c r="E741" s="174"/>
      <c r="F741" s="174"/>
      <c r="G741" s="174"/>
      <c r="H741" s="174"/>
      <c r="I741" s="174"/>
      <c r="J741" s="3"/>
      <c r="L741" s="174"/>
    </row>
    <row r="742" spans="1:12" x14ac:dyDescent="0.25">
      <c r="A742" s="174"/>
      <c r="B742" s="174"/>
      <c r="C742" s="174"/>
      <c r="D742" s="174"/>
      <c r="E742" s="174"/>
      <c r="F742" s="174"/>
      <c r="G742" s="174"/>
      <c r="H742" s="174"/>
      <c r="I742" s="174"/>
      <c r="J742" s="3"/>
      <c r="L742" s="174"/>
    </row>
    <row r="743" spans="1:12" x14ac:dyDescent="0.25">
      <c r="A743" s="174"/>
      <c r="B743" s="174"/>
      <c r="C743" s="174"/>
      <c r="D743" s="174"/>
      <c r="E743" s="174"/>
      <c r="F743" s="174"/>
      <c r="G743" s="174"/>
      <c r="H743" s="174"/>
      <c r="I743" s="174"/>
      <c r="J743" s="3"/>
      <c r="L743" s="174"/>
    </row>
    <row r="744" spans="1:12" x14ac:dyDescent="0.25">
      <c r="A744" s="174"/>
      <c r="B744" s="174"/>
      <c r="C744" s="174"/>
      <c r="D744" s="174"/>
      <c r="E744" s="174"/>
      <c r="F744" s="174"/>
      <c r="G744" s="174"/>
      <c r="H744" s="174"/>
      <c r="I744" s="174"/>
      <c r="J744" s="3"/>
      <c r="L744" s="174"/>
    </row>
    <row r="745" spans="1:12" x14ac:dyDescent="0.25">
      <c r="A745" s="174"/>
      <c r="B745" s="174"/>
      <c r="C745" s="174"/>
      <c r="D745" s="174"/>
      <c r="E745" s="174"/>
      <c r="F745" s="174"/>
      <c r="G745" s="174"/>
      <c r="H745" s="174"/>
      <c r="I745" s="174"/>
      <c r="J745" s="3"/>
      <c r="L745" s="174"/>
    </row>
    <row r="746" spans="1:12" x14ac:dyDescent="0.25">
      <c r="A746" s="174"/>
      <c r="B746" s="174"/>
      <c r="C746" s="174"/>
      <c r="D746" s="174"/>
      <c r="E746" s="174"/>
      <c r="F746" s="174"/>
      <c r="G746" s="174"/>
      <c r="H746" s="174"/>
      <c r="I746" s="174"/>
      <c r="J746" s="3"/>
      <c r="L746" s="174"/>
    </row>
    <row r="747" spans="1:12" x14ac:dyDescent="0.25">
      <c r="A747" s="174"/>
      <c r="B747" s="174"/>
      <c r="C747" s="174"/>
      <c r="D747" s="174"/>
      <c r="E747" s="174"/>
      <c r="F747" s="174"/>
      <c r="G747" s="174"/>
      <c r="H747" s="174"/>
      <c r="I747" s="174"/>
      <c r="J747" s="3"/>
      <c r="L747" s="174"/>
    </row>
    <row r="748" spans="1:12" x14ac:dyDescent="0.25">
      <c r="A748" s="174"/>
      <c r="B748" s="174"/>
      <c r="C748" s="174"/>
      <c r="D748" s="174"/>
      <c r="E748" s="174"/>
      <c r="F748" s="174"/>
      <c r="G748" s="174"/>
      <c r="H748" s="174"/>
      <c r="I748" s="174"/>
      <c r="J748" s="3"/>
      <c r="L748" s="174"/>
    </row>
    <row r="749" spans="1:12" x14ac:dyDescent="0.25">
      <c r="A749" s="174"/>
      <c r="B749" s="174"/>
      <c r="C749" s="174"/>
      <c r="D749" s="174"/>
      <c r="E749" s="174"/>
      <c r="F749" s="174"/>
      <c r="G749" s="174"/>
      <c r="H749" s="174"/>
      <c r="I749" s="174"/>
      <c r="J749" s="3"/>
      <c r="L749" s="174"/>
    </row>
    <row r="750" spans="1:12" x14ac:dyDescent="0.25">
      <c r="A750" s="174"/>
      <c r="B750" s="174"/>
      <c r="C750" s="174"/>
      <c r="D750" s="174"/>
      <c r="E750" s="174"/>
      <c r="F750" s="174"/>
      <c r="G750" s="174"/>
      <c r="H750" s="174"/>
      <c r="I750" s="174"/>
      <c r="J750" s="3"/>
      <c r="L750" s="174"/>
    </row>
    <row r="751" spans="1:12" x14ac:dyDescent="0.25">
      <c r="A751" s="174"/>
      <c r="B751" s="174"/>
      <c r="C751" s="174"/>
      <c r="D751" s="174"/>
      <c r="E751" s="174"/>
      <c r="F751" s="174"/>
      <c r="G751" s="174"/>
      <c r="H751" s="174"/>
      <c r="I751" s="174"/>
      <c r="J751" s="3"/>
      <c r="L751" s="174"/>
    </row>
    <row r="752" spans="1:12" x14ac:dyDescent="0.25">
      <c r="A752" s="174"/>
      <c r="B752" s="174"/>
      <c r="C752" s="174"/>
      <c r="D752" s="174"/>
      <c r="E752" s="174"/>
      <c r="F752" s="174"/>
      <c r="G752" s="174"/>
      <c r="H752" s="174"/>
      <c r="I752" s="174"/>
      <c r="J752" s="3"/>
      <c r="L752" s="174"/>
    </row>
    <row r="753" spans="1:12" x14ac:dyDescent="0.25">
      <c r="A753" s="174"/>
      <c r="B753" s="174"/>
      <c r="C753" s="174"/>
      <c r="D753" s="174"/>
      <c r="E753" s="174"/>
      <c r="F753" s="174"/>
      <c r="G753" s="174"/>
      <c r="H753" s="174"/>
      <c r="I753" s="174"/>
      <c r="J753" s="3"/>
      <c r="L753" s="174"/>
    </row>
    <row r="754" spans="1:12" x14ac:dyDescent="0.25">
      <c r="A754" s="174"/>
      <c r="B754" s="174"/>
      <c r="C754" s="174"/>
      <c r="D754" s="174"/>
      <c r="E754" s="174"/>
      <c r="F754" s="174"/>
      <c r="G754" s="174"/>
      <c r="H754" s="174"/>
      <c r="I754" s="174"/>
      <c r="J754" s="3"/>
      <c r="L754" s="174"/>
    </row>
    <row r="755" spans="1:12" x14ac:dyDescent="0.25">
      <c r="A755" s="174"/>
      <c r="B755" s="174"/>
      <c r="C755" s="174"/>
      <c r="D755" s="174"/>
      <c r="E755" s="174"/>
      <c r="F755" s="174"/>
      <c r="G755" s="174"/>
      <c r="H755" s="174"/>
      <c r="I755" s="174"/>
      <c r="J755" s="3"/>
      <c r="L755" s="174"/>
    </row>
    <row r="756" spans="1:12" x14ac:dyDescent="0.25">
      <c r="A756" s="174"/>
      <c r="B756" s="174"/>
      <c r="C756" s="174"/>
      <c r="D756" s="174"/>
      <c r="E756" s="174"/>
      <c r="F756" s="174"/>
      <c r="G756" s="174"/>
      <c r="H756" s="174"/>
      <c r="I756" s="174"/>
      <c r="J756" s="3"/>
      <c r="L756" s="174"/>
    </row>
    <row r="757" spans="1:12" x14ac:dyDescent="0.25">
      <c r="A757" s="174"/>
      <c r="B757" s="174"/>
      <c r="C757" s="174"/>
      <c r="D757" s="174"/>
      <c r="E757" s="174"/>
      <c r="F757" s="174"/>
      <c r="G757" s="174"/>
      <c r="H757" s="174"/>
      <c r="I757" s="174"/>
      <c r="J757" s="3"/>
      <c r="L757" s="174"/>
    </row>
    <row r="758" spans="1:12" x14ac:dyDescent="0.25">
      <c r="A758" s="174"/>
      <c r="B758" s="174"/>
      <c r="C758" s="174"/>
      <c r="D758" s="174"/>
      <c r="E758" s="174"/>
      <c r="F758" s="174"/>
      <c r="G758" s="174"/>
      <c r="H758" s="174"/>
      <c r="I758" s="174"/>
      <c r="J758" s="3"/>
      <c r="L758" s="174"/>
    </row>
    <row r="759" spans="1:12" x14ac:dyDescent="0.25">
      <c r="A759" s="174"/>
      <c r="B759" s="174"/>
      <c r="C759" s="174"/>
      <c r="D759" s="174"/>
      <c r="E759" s="174"/>
      <c r="F759" s="174"/>
      <c r="G759" s="174"/>
      <c r="H759" s="174"/>
      <c r="I759" s="174"/>
      <c r="J759" s="3"/>
      <c r="L759" s="174"/>
    </row>
    <row r="760" spans="1:12" x14ac:dyDescent="0.25">
      <c r="A760" s="174"/>
      <c r="B760" s="174"/>
      <c r="C760" s="174"/>
      <c r="D760" s="174"/>
      <c r="E760" s="174"/>
      <c r="F760" s="174"/>
      <c r="G760" s="174"/>
      <c r="H760" s="174"/>
      <c r="I760" s="174"/>
      <c r="J760" s="3"/>
      <c r="L760" s="174"/>
    </row>
    <row r="761" spans="1:12" x14ac:dyDescent="0.25">
      <c r="A761" s="174"/>
      <c r="B761" s="174"/>
      <c r="C761" s="174"/>
      <c r="D761" s="174"/>
      <c r="E761" s="174"/>
      <c r="F761" s="174"/>
      <c r="G761" s="174"/>
      <c r="H761" s="174"/>
      <c r="I761" s="174"/>
      <c r="J761" s="3"/>
      <c r="L761" s="174"/>
    </row>
    <row r="762" spans="1:12" x14ac:dyDescent="0.25">
      <c r="A762" s="174"/>
      <c r="B762" s="174"/>
      <c r="C762" s="174"/>
      <c r="D762" s="174"/>
      <c r="E762" s="174"/>
      <c r="F762" s="174"/>
      <c r="G762" s="174"/>
      <c r="H762" s="174"/>
      <c r="I762" s="174"/>
      <c r="J762" s="3"/>
      <c r="L762" s="174"/>
    </row>
    <row r="763" spans="1:12" x14ac:dyDescent="0.25">
      <c r="A763" s="174"/>
      <c r="B763" s="174"/>
      <c r="C763" s="174"/>
      <c r="D763" s="174"/>
      <c r="E763" s="174"/>
      <c r="F763" s="174"/>
      <c r="G763" s="174"/>
      <c r="H763" s="174"/>
      <c r="I763" s="174"/>
      <c r="J763" s="3"/>
      <c r="L763" s="174"/>
    </row>
    <row r="764" spans="1:12" x14ac:dyDescent="0.25">
      <c r="A764" s="174"/>
      <c r="B764" s="174"/>
      <c r="C764" s="174"/>
      <c r="D764" s="174"/>
      <c r="E764" s="174"/>
      <c r="F764" s="174"/>
      <c r="G764" s="174"/>
      <c r="H764" s="174"/>
      <c r="I764" s="174"/>
      <c r="J764" s="3"/>
      <c r="L764" s="174"/>
    </row>
    <row r="765" spans="1:12" x14ac:dyDescent="0.25">
      <c r="A765" s="174"/>
      <c r="B765" s="174"/>
      <c r="C765" s="174"/>
      <c r="D765" s="174"/>
      <c r="E765" s="174"/>
      <c r="F765" s="174"/>
      <c r="G765" s="174"/>
      <c r="H765" s="174"/>
      <c r="I765" s="174"/>
      <c r="J765" s="3"/>
      <c r="L765" s="174"/>
    </row>
    <row r="766" spans="1:12" x14ac:dyDescent="0.25">
      <c r="A766" s="174"/>
      <c r="B766" s="174"/>
      <c r="C766" s="174"/>
      <c r="D766" s="174"/>
      <c r="E766" s="174"/>
      <c r="F766" s="174"/>
      <c r="G766" s="174"/>
      <c r="H766" s="174"/>
      <c r="I766" s="174"/>
      <c r="J766" s="3"/>
      <c r="L766" s="174"/>
    </row>
    <row r="767" spans="1:12" x14ac:dyDescent="0.25">
      <c r="A767" s="174"/>
      <c r="B767" s="174"/>
      <c r="C767" s="174"/>
      <c r="D767" s="174"/>
      <c r="E767" s="174"/>
      <c r="F767" s="174"/>
      <c r="G767" s="174"/>
      <c r="H767" s="174"/>
      <c r="I767" s="174"/>
      <c r="J767" s="3"/>
      <c r="L767" s="174"/>
    </row>
    <row r="768" spans="1:12" x14ac:dyDescent="0.25">
      <c r="A768" s="174"/>
      <c r="B768" s="174"/>
      <c r="C768" s="174"/>
      <c r="D768" s="174"/>
      <c r="E768" s="174"/>
      <c r="F768" s="174"/>
      <c r="G768" s="174"/>
      <c r="H768" s="174"/>
      <c r="I768" s="174"/>
      <c r="J768" s="3"/>
      <c r="L768" s="174"/>
    </row>
    <row r="769" spans="1:12" x14ac:dyDescent="0.25">
      <c r="A769" s="174"/>
      <c r="B769" s="174"/>
      <c r="C769" s="174"/>
      <c r="D769" s="174"/>
      <c r="E769" s="174"/>
      <c r="F769" s="174"/>
      <c r="G769" s="174"/>
      <c r="H769" s="174"/>
      <c r="I769" s="174"/>
      <c r="J769" s="3"/>
      <c r="L769" s="174"/>
    </row>
    <row r="770" spans="1:12" x14ac:dyDescent="0.25">
      <c r="A770" s="174"/>
      <c r="B770" s="174"/>
      <c r="C770" s="174"/>
      <c r="D770" s="174"/>
      <c r="E770" s="174"/>
      <c r="F770" s="174"/>
      <c r="G770" s="174"/>
      <c r="H770" s="174"/>
      <c r="I770" s="174"/>
      <c r="J770" s="3"/>
      <c r="L770" s="174"/>
    </row>
    <row r="771" spans="1:12" x14ac:dyDescent="0.25">
      <c r="A771" s="174"/>
      <c r="B771" s="174"/>
      <c r="C771" s="174"/>
      <c r="D771" s="174"/>
      <c r="E771" s="174"/>
      <c r="F771" s="174"/>
      <c r="G771" s="174"/>
      <c r="H771" s="174"/>
      <c r="I771" s="174"/>
      <c r="J771" s="3"/>
      <c r="L771" s="174"/>
    </row>
    <row r="772" spans="1:12" x14ac:dyDescent="0.25">
      <c r="A772" s="174"/>
      <c r="B772" s="174"/>
      <c r="C772" s="174"/>
      <c r="D772" s="174"/>
      <c r="E772" s="174"/>
      <c r="F772" s="174"/>
      <c r="G772" s="174"/>
      <c r="H772" s="174"/>
      <c r="I772" s="174"/>
      <c r="J772" s="3"/>
      <c r="L772" s="174"/>
    </row>
    <row r="773" spans="1:12" x14ac:dyDescent="0.25">
      <c r="A773" s="174"/>
      <c r="B773" s="174"/>
      <c r="C773" s="174"/>
      <c r="D773" s="174"/>
      <c r="E773" s="174"/>
      <c r="F773" s="174"/>
      <c r="G773" s="174"/>
      <c r="H773" s="174"/>
      <c r="I773" s="174"/>
      <c r="J773" s="3"/>
      <c r="L773" s="174"/>
    </row>
    <row r="774" spans="1:12" x14ac:dyDescent="0.25">
      <c r="A774" s="174"/>
      <c r="B774" s="174"/>
      <c r="C774" s="174"/>
      <c r="D774" s="174"/>
      <c r="E774" s="174"/>
      <c r="F774" s="174"/>
      <c r="G774" s="174"/>
      <c r="H774" s="174"/>
      <c r="I774" s="174"/>
      <c r="J774" s="3"/>
      <c r="L774" s="174"/>
    </row>
    <row r="775" spans="1:12" x14ac:dyDescent="0.25">
      <c r="A775" s="174"/>
      <c r="B775" s="174"/>
      <c r="C775" s="174"/>
      <c r="D775" s="174"/>
      <c r="E775" s="174"/>
      <c r="F775" s="174"/>
      <c r="G775" s="174"/>
      <c r="H775" s="174"/>
      <c r="I775" s="174"/>
      <c r="J775" s="3"/>
      <c r="L775" s="174"/>
    </row>
    <row r="776" spans="1:12" x14ac:dyDescent="0.25">
      <c r="A776" s="174"/>
      <c r="B776" s="174"/>
      <c r="C776" s="174"/>
      <c r="D776" s="174"/>
      <c r="E776" s="174"/>
      <c r="F776" s="174"/>
      <c r="G776" s="174"/>
      <c r="H776" s="174"/>
      <c r="I776" s="174"/>
      <c r="J776" s="3"/>
      <c r="L776" s="174"/>
    </row>
    <row r="777" spans="1:12" x14ac:dyDescent="0.25">
      <c r="A777" s="174"/>
      <c r="B777" s="174"/>
      <c r="C777" s="174"/>
      <c r="D777" s="174"/>
      <c r="E777" s="174"/>
      <c r="F777" s="174"/>
      <c r="G777" s="174"/>
      <c r="H777" s="174"/>
      <c r="I777" s="174"/>
      <c r="J777" s="3"/>
      <c r="L777" s="174"/>
    </row>
    <row r="778" spans="1:12" x14ac:dyDescent="0.25">
      <c r="A778" s="174"/>
      <c r="B778" s="174"/>
      <c r="C778" s="174"/>
      <c r="D778" s="174"/>
      <c r="E778" s="174"/>
      <c r="F778" s="174"/>
      <c r="G778" s="174"/>
      <c r="H778" s="174"/>
      <c r="I778" s="174"/>
      <c r="J778" s="3"/>
      <c r="L778" s="174"/>
    </row>
    <row r="779" spans="1:12" x14ac:dyDescent="0.25">
      <c r="A779" s="174"/>
      <c r="B779" s="174"/>
      <c r="C779" s="174"/>
      <c r="D779" s="174"/>
      <c r="E779" s="174"/>
      <c r="F779" s="174"/>
      <c r="G779" s="174"/>
      <c r="H779" s="174"/>
      <c r="I779" s="174"/>
      <c r="J779" s="3"/>
      <c r="L779" s="174"/>
    </row>
    <row r="780" spans="1:12" x14ac:dyDescent="0.25">
      <c r="A780" s="174"/>
      <c r="B780" s="174"/>
      <c r="C780" s="174"/>
      <c r="D780" s="174"/>
      <c r="E780" s="174"/>
      <c r="F780" s="174"/>
      <c r="G780" s="174"/>
      <c r="H780" s="174"/>
      <c r="I780" s="174"/>
      <c r="J780" s="3"/>
      <c r="L780" s="174"/>
    </row>
    <row r="781" spans="1:12" x14ac:dyDescent="0.25">
      <c r="A781" s="174"/>
      <c r="B781" s="174"/>
      <c r="C781" s="174"/>
      <c r="D781" s="174"/>
      <c r="E781" s="174"/>
      <c r="F781" s="174"/>
      <c r="G781" s="174"/>
      <c r="H781" s="174"/>
      <c r="I781" s="174"/>
      <c r="J781" s="3"/>
      <c r="L781" s="174"/>
    </row>
    <row r="782" spans="1:12" x14ac:dyDescent="0.25">
      <c r="A782" s="174"/>
      <c r="B782" s="174"/>
      <c r="C782" s="174"/>
      <c r="D782" s="174"/>
      <c r="E782" s="174"/>
      <c r="F782" s="174"/>
      <c r="G782" s="174"/>
      <c r="H782" s="174"/>
      <c r="I782" s="174"/>
      <c r="J782" s="3"/>
      <c r="L782" s="174"/>
    </row>
    <row r="783" spans="1:12" x14ac:dyDescent="0.25">
      <c r="A783" s="174"/>
      <c r="B783" s="174"/>
      <c r="C783" s="174"/>
      <c r="D783" s="174"/>
      <c r="E783" s="174"/>
      <c r="F783" s="174"/>
      <c r="G783" s="174"/>
      <c r="H783" s="174"/>
      <c r="I783" s="174"/>
      <c r="J783" s="3"/>
      <c r="L783" s="174"/>
    </row>
    <row r="784" spans="1:12" x14ac:dyDescent="0.25">
      <c r="A784" s="174"/>
      <c r="B784" s="174"/>
      <c r="C784" s="174"/>
      <c r="D784" s="174"/>
      <c r="E784" s="174"/>
      <c r="F784" s="174"/>
      <c r="G784" s="174"/>
      <c r="H784" s="174"/>
      <c r="I784" s="174"/>
      <c r="J784" s="3"/>
      <c r="L784" s="174"/>
    </row>
    <row r="785" spans="1:16" x14ac:dyDescent="0.25">
      <c r="A785" s="174"/>
      <c r="B785" s="174"/>
      <c r="C785" s="174"/>
      <c r="D785" s="174"/>
      <c r="E785" s="174"/>
      <c r="F785" s="174"/>
      <c r="G785" s="174"/>
      <c r="H785" s="174"/>
      <c r="I785" s="174"/>
      <c r="J785" s="3"/>
      <c r="L785" s="174"/>
    </row>
    <row r="786" spans="1:16" x14ac:dyDescent="0.25">
      <c r="A786" s="174"/>
      <c r="B786" s="174"/>
      <c r="C786" s="174"/>
      <c r="D786" s="174"/>
      <c r="E786" s="174"/>
      <c r="F786" s="174"/>
      <c r="G786" s="174"/>
      <c r="H786" s="174"/>
      <c r="I786" s="174"/>
      <c r="J786" s="3"/>
      <c r="L786" s="174"/>
    </row>
    <row r="787" spans="1:16" x14ac:dyDescent="0.25">
      <c r="A787" s="174"/>
      <c r="B787" s="174"/>
      <c r="C787" s="174"/>
      <c r="D787" s="174"/>
      <c r="E787" s="174"/>
      <c r="F787" s="174"/>
      <c r="G787" s="174"/>
      <c r="H787" s="174"/>
      <c r="I787" s="174"/>
      <c r="J787" s="3"/>
      <c r="L787" s="174"/>
    </row>
    <row r="788" spans="1:16" x14ac:dyDescent="0.25">
      <c r="A788" s="174"/>
      <c r="B788" s="174"/>
      <c r="C788" s="174"/>
      <c r="D788" s="174"/>
      <c r="E788" s="174"/>
      <c r="F788" s="174"/>
      <c r="G788" s="174"/>
      <c r="H788" s="174"/>
      <c r="I788" s="174"/>
      <c r="J788" s="3"/>
      <c r="L788" s="174"/>
    </row>
    <row r="789" spans="1:16" x14ac:dyDescent="0.25">
      <c r="A789" s="174"/>
      <c r="B789" s="174"/>
      <c r="C789" s="174"/>
      <c r="D789" s="174"/>
      <c r="E789" s="174"/>
      <c r="F789" s="174"/>
      <c r="G789" s="174"/>
      <c r="H789" s="174"/>
      <c r="I789" s="174"/>
      <c r="J789" s="3"/>
      <c r="L789" s="174"/>
    </row>
    <row r="790" spans="1:16" x14ac:dyDescent="0.25">
      <c r="A790" s="174"/>
      <c r="B790" s="174"/>
      <c r="C790" s="174"/>
      <c r="D790" s="174"/>
      <c r="E790" s="174"/>
      <c r="F790" s="174"/>
      <c r="G790" s="174"/>
      <c r="H790" s="174"/>
      <c r="I790" s="174"/>
      <c r="J790" s="3"/>
      <c r="L790" s="174"/>
    </row>
    <row r="791" spans="1:16" x14ac:dyDescent="0.25">
      <c r="A791" s="5"/>
      <c r="B791" s="5"/>
      <c r="C791" s="5"/>
      <c r="D791" s="5"/>
      <c r="E791" s="5"/>
      <c r="F791" s="5"/>
      <c r="G791" s="5"/>
      <c r="H791" s="5"/>
      <c r="I791" s="5"/>
      <c r="J791" s="5"/>
      <c r="L791" s="174"/>
      <c r="M791" t="str">
        <f t="shared" ref="M791:M806" si="61">IF(OR(J791="",-(J791-MAX(J$8:J$58))&lt;0),"",-(J791))</f>
        <v/>
      </c>
      <c r="N791" t="str">
        <f t="shared" ref="N791:N806" si="62">IF(B791="","",K791+1/2.66)</f>
        <v/>
      </c>
      <c r="O791">
        <v>784</v>
      </c>
      <c r="P791" t="str">
        <f t="shared" ref="P791:P806" si="63">IF(B791="","",(F791-N$4)/N$4)</f>
        <v/>
      </c>
    </row>
    <row r="792" spans="1:16" x14ac:dyDescent="0.25">
      <c r="A792" s="5"/>
      <c r="B792" s="5"/>
      <c r="C792" s="5"/>
      <c r="D792" s="5"/>
      <c r="E792" s="5"/>
      <c r="F792" s="5"/>
      <c r="G792" s="5"/>
      <c r="H792" s="5"/>
      <c r="I792" s="5"/>
      <c r="J792" s="5"/>
      <c r="L792" s="174"/>
      <c r="M792" t="str">
        <f t="shared" si="61"/>
        <v/>
      </c>
      <c r="N792" t="str">
        <f t="shared" si="62"/>
        <v/>
      </c>
      <c r="O792">
        <v>785</v>
      </c>
      <c r="P792" t="str">
        <f t="shared" si="63"/>
        <v/>
      </c>
    </row>
    <row r="793" spans="1:16" x14ac:dyDescent="0.25">
      <c r="A793" s="5"/>
      <c r="B793" s="5"/>
      <c r="C793" s="5"/>
      <c r="D793" s="5"/>
      <c r="E793" s="5"/>
      <c r="F793" s="5"/>
      <c r="G793" s="5"/>
      <c r="H793" s="5"/>
      <c r="I793" s="5"/>
      <c r="J793" s="5"/>
      <c r="L793" s="174"/>
      <c r="M793" t="str">
        <f t="shared" si="61"/>
        <v/>
      </c>
      <c r="N793" t="str">
        <f t="shared" si="62"/>
        <v/>
      </c>
      <c r="O793">
        <v>786</v>
      </c>
      <c r="P793" t="str">
        <f t="shared" si="63"/>
        <v/>
      </c>
    </row>
    <row r="794" spans="1:16" x14ac:dyDescent="0.25">
      <c r="A794" s="5"/>
      <c r="B794" s="5"/>
      <c r="C794" s="5"/>
      <c r="D794" s="5"/>
      <c r="E794" s="5"/>
      <c r="F794" s="5"/>
      <c r="G794" s="5"/>
      <c r="H794" s="5"/>
      <c r="I794" s="5"/>
      <c r="J794" s="5"/>
      <c r="L794" s="174"/>
      <c r="M794" t="str">
        <f t="shared" si="61"/>
        <v/>
      </c>
      <c r="N794" t="str">
        <f t="shared" si="62"/>
        <v/>
      </c>
      <c r="O794">
        <v>787</v>
      </c>
      <c r="P794" t="str">
        <f t="shared" si="63"/>
        <v/>
      </c>
    </row>
    <row r="795" spans="1:16" x14ac:dyDescent="0.25">
      <c r="A795" s="5"/>
      <c r="B795" s="5"/>
      <c r="C795" s="5"/>
      <c r="D795" s="5"/>
      <c r="E795" s="5"/>
      <c r="F795" s="5"/>
      <c r="G795" s="5"/>
      <c r="H795" s="5"/>
      <c r="I795" s="5"/>
      <c r="J795" s="5"/>
      <c r="L795" s="174"/>
      <c r="M795" t="str">
        <f t="shared" si="61"/>
        <v/>
      </c>
      <c r="N795" t="str">
        <f t="shared" si="62"/>
        <v/>
      </c>
      <c r="O795">
        <v>788</v>
      </c>
      <c r="P795" t="str">
        <f t="shared" si="63"/>
        <v/>
      </c>
    </row>
    <row r="796" spans="1:16" x14ac:dyDescent="0.25">
      <c r="A796" s="5"/>
      <c r="B796" s="5"/>
      <c r="C796" s="5"/>
      <c r="D796" s="5"/>
      <c r="E796" s="5"/>
      <c r="F796" s="5"/>
      <c r="G796" s="5"/>
      <c r="H796" s="5"/>
      <c r="I796" s="5"/>
      <c r="J796" s="5"/>
      <c r="L796" s="174"/>
      <c r="M796" t="str">
        <f t="shared" si="61"/>
        <v/>
      </c>
      <c r="N796" t="str">
        <f t="shared" si="62"/>
        <v/>
      </c>
      <c r="O796">
        <v>789</v>
      </c>
      <c r="P796" t="str">
        <f t="shared" si="63"/>
        <v/>
      </c>
    </row>
    <row r="797" spans="1:16" x14ac:dyDescent="0.25">
      <c r="A797" s="5"/>
      <c r="B797" s="5"/>
      <c r="C797" s="5"/>
      <c r="D797" s="5"/>
      <c r="E797" s="5"/>
      <c r="F797" s="5"/>
      <c r="G797" s="5"/>
      <c r="H797" s="5"/>
      <c r="I797" s="5"/>
      <c r="J797" s="5"/>
      <c r="L797" s="174"/>
      <c r="M797" t="str">
        <f t="shared" si="61"/>
        <v/>
      </c>
      <c r="N797" t="str">
        <f t="shared" si="62"/>
        <v/>
      </c>
      <c r="O797">
        <v>790</v>
      </c>
      <c r="P797" t="str">
        <f t="shared" si="63"/>
        <v/>
      </c>
    </row>
    <row r="798" spans="1:16" x14ac:dyDescent="0.25">
      <c r="A798" s="5"/>
      <c r="B798" s="5"/>
      <c r="C798" s="5"/>
      <c r="D798" s="5"/>
      <c r="E798" s="5"/>
      <c r="F798" s="5"/>
      <c r="G798" s="5"/>
      <c r="H798" s="5"/>
      <c r="I798" s="5"/>
      <c r="J798" s="5"/>
      <c r="L798" s="174"/>
      <c r="M798" t="str">
        <f t="shared" si="61"/>
        <v/>
      </c>
      <c r="N798" t="str">
        <f t="shared" si="62"/>
        <v/>
      </c>
      <c r="O798">
        <v>791</v>
      </c>
      <c r="P798" t="str">
        <f t="shared" si="63"/>
        <v/>
      </c>
    </row>
    <row r="799" spans="1:16" x14ac:dyDescent="0.25">
      <c r="A799" s="5"/>
      <c r="B799" s="5"/>
      <c r="C799" s="5"/>
      <c r="D799" s="5"/>
      <c r="E799" s="5"/>
      <c r="F799" s="5"/>
      <c r="G799" s="5"/>
      <c r="H799" s="5"/>
      <c r="I799" s="5"/>
      <c r="J799" s="5"/>
      <c r="L799" s="174"/>
      <c r="M799" t="str">
        <f t="shared" si="61"/>
        <v/>
      </c>
      <c r="N799" t="str">
        <f t="shared" si="62"/>
        <v/>
      </c>
      <c r="O799">
        <v>792</v>
      </c>
      <c r="P799" t="str">
        <f t="shared" si="63"/>
        <v/>
      </c>
    </row>
    <row r="800" spans="1:16" x14ac:dyDescent="0.25">
      <c r="A800" s="5"/>
      <c r="B800" s="5"/>
      <c r="C800" s="5"/>
      <c r="D800" s="5"/>
      <c r="E800" s="5"/>
      <c r="F800" s="5"/>
      <c r="G800" s="5"/>
      <c r="H800" s="5"/>
      <c r="I800" s="5"/>
      <c r="J800" s="5"/>
      <c r="L800" s="174"/>
      <c r="M800" t="str">
        <f t="shared" si="61"/>
        <v/>
      </c>
      <c r="N800" t="str">
        <f t="shared" si="62"/>
        <v/>
      </c>
      <c r="O800">
        <v>793</v>
      </c>
      <c r="P800" t="str">
        <f t="shared" si="63"/>
        <v/>
      </c>
    </row>
    <row r="801" spans="1:16" x14ac:dyDescent="0.25">
      <c r="A801" s="5"/>
      <c r="B801" s="5"/>
      <c r="C801" s="5"/>
      <c r="D801" s="5"/>
      <c r="E801" s="5"/>
      <c r="F801" s="5"/>
      <c r="G801" s="5"/>
      <c r="H801" s="5"/>
      <c r="I801" s="5"/>
      <c r="J801" s="5"/>
      <c r="L801" s="174"/>
      <c r="M801" t="str">
        <f t="shared" si="61"/>
        <v/>
      </c>
      <c r="N801" t="str">
        <f t="shared" si="62"/>
        <v/>
      </c>
      <c r="O801">
        <v>794</v>
      </c>
      <c r="P801" t="str">
        <f t="shared" si="63"/>
        <v/>
      </c>
    </row>
    <row r="802" spans="1:16" x14ac:dyDescent="0.25">
      <c r="A802" s="5"/>
      <c r="B802" s="5"/>
      <c r="C802" s="5"/>
      <c r="D802" s="5"/>
      <c r="E802" s="5"/>
      <c r="F802" s="5"/>
      <c r="G802" s="5"/>
      <c r="H802" s="5"/>
      <c r="I802" s="5"/>
      <c r="J802" s="5"/>
      <c r="L802" s="174"/>
      <c r="M802" t="str">
        <f t="shared" si="61"/>
        <v/>
      </c>
      <c r="N802" t="str">
        <f t="shared" si="62"/>
        <v/>
      </c>
      <c r="O802">
        <v>795</v>
      </c>
      <c r="P802" t="str">
        <f t="shared" si="63"/>
        <v/>
      </c>
    </row>
    <row r="803" spans="1:16" x14ac:dyDescent="0.25">
      <c r="A803" s="5"/>
      <c r="B803" s="5"/>
      <c r="C803" s="5"/>
      <c r="D803" s="5"/>
      <c r="E803" s="5"/>
      <c r="F803" s="5"/>
      <c r="G803" s="5"/>
      <c r="H803" s="5"/>
      <c r="I803" s="5"/>
      <c r="J803" s="5"/>
      <c r="L803" s="174"/>
      <c r="M803" t="str">
        <f t="shared" si="61"/>
        <v/>
      </c>
      <c r="N803" t="str">
        <f t="shared" si="62"/>
        <v/>
      </c>
      <c r="O803">
        <v>796</v>
      </c>
      <c r="P803" t="str">
        <f t="shared" si="63"/>
        <v/>
      </c>
    </row>
    <row r="804" spans="1:16" x14ac:dyDescent="0.25">
      <c r="A804" s="5"/>
      <c r="B804" s="5"/>
      <c r="C804" s="5"/>
      <c r="D804" s="5"/>
      <c r="E804" s="5"/>
      <c r="F804" s="5"/>
      <c r="G804" s="5"/>
      <c r="H804" s="5"/>
      <c r="I804" s="5"/>
      <c r="J804" s="5"/>
      <c r="L804" s="174"/>
      <c r="M804" t="str">
        <f t="shared" si="61"/>
        <v/>
      </c>
      <c r="N804" t="str">
        <f t="shared" si="62"/>
        <v/>
      </c>
      <c r="O804">
        <v>797</v>
      </c>
      <c r="P804" t="str">
        <f t="shared" si="63"/>
        <v/>
      </c>
    </row>
    <row r="805" spans="1:16" x14ac:dyDescent="0.25">
      <c r="A805" s="5"/>
      <c r="B805" s="5"/>
      <c r="C805" s="5"/>
      <c r="D805" s="5"/>
      <c r="E805" s="5"/>
      <c r="F805" s="5"/>
      <c r="G805" s="5"/>
      <c r="H805" s="5"/>
      <c r="I805" s="5"/>
      <c r="J805" s="5"/>
      <c r="L805" s="174"/>
      <c r="M805" t="str">
        <f t="shared" si="61"/>
        <v/>
      </c>
      <c r="N805" t="str">
        <f t="shared" si="62"/>
        <v/>
      </c>
      <c r="O805">
        <v>798</v>
      </c>
      <c r="P805" t="str">
        <f t="shared" si="63"/>
        <v/>
      </c>
    </row>
    <row r="806" spans="1:16" x14ac:dyDescent="0.25">
      <c r="A806" s="5"/>
      <c r="B806" s="5"/>
      <c r="C806" s="5"/>
      <c r="D806" s="5"/>
      <c r="E806" s="5"/>
      <c r="F806" s="5"/>
      <c r="G806" s="5"/>
      <c r="H806" s="5"/>
      <c r="I806" s="5"/>
      <c r="J806" s="5"/>
      <c r="L806" s="174"/>
      <c r="M806" t="str">
        <f t="shared" si="61"/>
        <v/>
      </c>
      <c r="N806" t="str">
        <f t="shared" si="62"/>
        <v/>
      </c>
      <c r="O806">
        <v>799</v>
      </c>
      <c r="P806" t="str">
        <f t="shared" si="63"/>
        <v/>
      </c>
    </row>
    <row r="807" spans="1:16" x14ac:dyDescent="0.25">
      <c r="A807" s="5"/>
      <c r="B807" s="5"/>
      <c r="C807" s="5"/>
      <c r="D807" s="5"/>
      <c r="E807" s="5"/>
      <c r="F807" s="5"/>
      <c r="G807" s="5"/>
      <c r="H807" s="5"/>
      <c r="I807" s="5"/>
      <c r="J807" s="5"/>
    </row>
    <row r="808" spans="1:16" x14ac:dyDescent="0.25">
      <c r="A808" s="5"/>
      <c r="B808" s="5"/>
      <c r="C808" s="5"/>
      <c r="D808" s="5"/>
      <c r="E808" s="5"/>
      <c r="F808" s="5"/>
      <c r="G808" s="5"/>
      <c r="H808" s="5"/>
      <c r="I808" s="5"/>
      <c r="J808" s="5"/>
    </row>
    <row r="809" spans="1:16" x14ac:dyDescent="0.25">
      <c r="A809" s="5"/>
      <c r="B809" s="5"/>
      <c r="C809" s="5"/>
      <c r="D809" s="5"/>
      <c r="E809" s="5"/>
      <c r="F809" s="5"/>
      <c r="G809" s="5"/>
      <c r="H809" s="5"/>
      <c r="I809" s="5"/>
      <c r="J809" s="5"/>
    </row>
    <row r="810" spans="1:16" x14ac:dyDescent="0.25">
      <c r="A810" s="5"/>
      <c r="B810" s="5"/>
      <c r="C810" s="5"/>
      <c r="D810" s="5"/>
      <c r="E810" s="5"/>
      <c r="F810" s="5"/>
      <c r="G810" s="5"/>
      <c r="H810" s="5"/>
      <c r="I810" s="5"/>
      <c r="J810" s="5"/>
    </row>
    <row r="811" spans="1:16" x14ac:dyDescent="0.25">
      <c r="A811" s="5"/>
      <c r="B811" s="5"/>
      <c r="C811" s="5"/>
      <c r="D811" s="5"/>
      <c r="E811" s="5"/>
      <c r="F811" s="5"/>
      <c r="G811" s="5"/>
      <c r="H811" s="5"/>
      <c r="I811" s="5"/>
      <c r="J811" s="5"/>
    </row>
    <row r="812" spans="1:16" x14ac:dyDescent="0.25">
      <c r="A812" s="5"/>
      <c r="B812" s="5"/>
      <c r="C812" s="5"/>
      <c r="D812" s="5"/>
      <c r="E812" s="5"/>
      <c r="F812" s="5"/>
      <c r="G812" s="5"/>
      <c r="H812" s="5"/>
      <c r="I812" s="5"/>
      <c r="J812" s="5"/>
    </row>
    <row r="813" spans="1:16" x14ac:dyDescent="0.25">
      <c r="A813" s="5"/>
      <c r="B813" s="5"/>
      <c r="C813" s="5"/>
      <c r="D813" s="5"/>
      <c r="E813" s="5"/>
      <c r="F813" s="5"/>
      <c r="G813" s="5"/>
      <c r="H813" s="5"/>
      <c r="I813" s="5"/>
      <c r="J813" s="5"/>
    </row>
    <row r="814" spans="1:16" x14ac:dyDescent="0.25">
      <c r="A814" s="5"/>
      <c r="B814" s="5"/>
      <c r="C814" s="5"/>
      <c r="D814" s="5"/>
      <c r="E814" s="5"/>
      <c r="F814" s="5"/>
      <c r="G814" s="5"/>
      <c r="H814" s="5"/>
      <c r="I814" s="5"/>
      <c r="J814" s="5"/>
    </row>
    <row r="815" spans="1:16" x14ac:dyDescent="0.25">
      <c r="A815" s="5"/>
      <c r="B815" s="5"/>
      <c r="C815" s="5"/>
      <c r="D815" s="5"/>
      <c r="E815" s="5"/>
      <c r="F815" s="5"/>
      <c r="G815" s="5"/>
      <c r="H815" s="5"/>
      <c r="I815" s="5"/>
      <c r="J815" s="5"/>
    </row>
    <row r="816" spans="1:16" x14ac:dyDescent="0.25">
      <c r="A816" s="5"/>
      <c r="B816" s="5"/>
      <c r="C816" s="5"/>
      <c r="D816" s="5"/>
      <c r="E816" s="5"/>
      <c r="F816" s="5"/>
      <c r="G816" s="5"/>
      <c r="H816" s="5"/>
      <c r="I816" s="5"/>
      <c r="J816" s="5"/>
    </row>
    <row r="817" spans="1:10" x14ac:dyDescent="0.25">
      <c r="A817" s="5"/>
      <c r="B817" s="5"/>
      <c r="C817" s="5"/>
      <c r="D817" s="5"/>
      <c r="E817" s="5"/>
      <c r="F817" s="5"/>
      <c r="G817" s="5"/>
      <c r="H817" s="5"/>
      <c r="I817" s="5"/>
      <c r="J817" s="5"/>
    </row>
    <row r="818" spans="1:10" x14ac:dyDescent="0.25">
      <c r="A818" s="5"/>
      <c r="B818" s="5"/>
      <c r="C818" s="5"/>
      <c r="D818" s="5"/>
      <c r="E818" s="5"/>
      <c r="F818" s="5"/>
      <c r="G818" s="5"/>
      <c r="H818" s="5"/>
      <c r="I818" s="5"/>
      <c r="J818" s="5"/>
    </row>
    <row r="819" spans="1:10" x14ac:dyDescent="0.25">
      <c r="A819" s="5"/>
      <c r="B819" s="5"/>
      <c r="C819" s="5"/>
      <c r="D819" s="5"/>
      <c r="E819" s="5"/>
      <c r="F819" s="5"/>
      <c r="G819" s="5"/>
      <c r="H819" s="5"/>
      <c r="I819" s="5"/>
      <c r="J819" s="5"/>
    </row>
    <row r="820" spans="1:10" x14ac:dyDescent="0.25">
      <c r="A820" s="5"/>
      <c r="B820" s="5"/>
      <c r="C820" s="5"/>
      <c r="D820" s="5"/>
      <c r="E820" s="5"/>
      <c r="F820" s="5"/>
      <c r="G820" s="5"/>
      <c r="H820" s="5"/>
      <c r="I820" s="5"/>
      <c r="J820" s="5"/>
    </row>
    <row r="821" spans="1:10" x14ac:dyDescent="0.25">
      <c r="A821" s="5"/>
      <c r="B821" s="5"/>
      <c r="C821" s="5"/>
      <c r="D821" s="5"/>
      <c r="E821" s="5"/>
      <c r="F821" s="5"/>
      <c r="G821" s="5"/>
      <c r="H821" s="5"/>
      <c r="I821" s="5"/>
      <c r="J821" s="5"/>
    </row>
    <row r="822" spans="1:10" x14ac:dyDescent="0.25">
      <c r="A822" s="5"/>
      <c r="B822" s="5"/>
      <c r="C822" s="5"/>
      <c r="D822" s="5"/>
      <c r="E822" s="5"/>
      <c r="F822" s="5"/>
      <c r="G822" s="5"/>
      <c r="H822" s="5"/>
      <c r="I822" s="5"/>
      <c r="J822" s="5"/>
    </row>
    <row r="823" spans="1:10" x14ac:dyDescent="0.25">
      <c r="A823" s="5"/>
      <c r="B823" s="5"/>
      <c r="C823" s="5"/>
      <c r="D823" s="5"/>
      <c r="E823" s="5"/>
      <c r="F823" s="5"/>
      <c r="G823" s="5"/>
      <c r="H823" s="5"/>
      <c r="I823" s="5"/>
      <c r="J823" s="5"/>
    </row>
    <row r="824" spans="1:10" x14ac:dyDescent="0.25">
      <c r="A824" s="5"/>
      <c r="B824" s="5"/>
      <c r="C824" s="5"/>
      <c r="D824" s="5"/>
      <c r="E824" s="5"/>
      <c r="F824" s="5"/>
      <c r="G824" s="5"/>
      <c r="H824" s="5"/>
      <c r="I824" s="5"/>
      <c r="J824" s="5"/>
    </row>
    <row r="825" spans="1:10" x14ac:dyDescent="0.25">
      <c r="A825" s="5"/>
      <c r="B825" s="5"/>
      <c r="C825" s="5"/>
      <c r="D825" s="5"/>
      <c r="E825" s="5"/>
      <c r="F825" s="5"/>
      <c r="G825" s="5"/>
      <c r="H825" s="5"/>
      <c r="I825" s="5"/>
      <c r="J825" s="5"/>
    </row>
    <row r="826" spans="1:10" x14ac:dyDescent="0.25">
      <c r="A826" s="5"/>
      <c r="B826" s="5"/>
      <c r="C826" s="5"/>
      <c r="D826" s="5"/>
      <c r="E826" s="5"/>
      <c r="F826" s="5"/>
      <c r="G826" s="5"/>
      <c r="H826" s="5"/>
      <c r="I826" s="5"/>
      <c r="J826" s="5"/>
    </row>
    <row r="827" spans="1:10" x14ac:dyDescent="0.25">
      <c r="A827" s="5"/>
      <c r="B827" s="5"/>
      <c r="C827" s="5"/>
      <c r="D827" s="5"/>
      <c r="E827" s="5"/>
      <c r="F827" s="5"/>
      <c r="G827" s="5"/>
      <c r="H827" s="5"/>
      <c r="I827" s="5"/>
      <c r="J827" s="5"/>
    </row>
    <row r="828" spans="1:10" x14ac:dyDescent="0.25">
      <c r="A828" s="5"/>
      <c r="B828" s="5"/>
      <c r="C828" s="5"/>
      <c r="D828" s="5"/>
      <c r="E828" s="5"/>
      <c r="F828" s="5"/>
      <c r="G828" s="5"/>
      <c r="H828" s="5"/>
      <c r="I828" s="5"/>
      <c r="J828" s="5"/>
    </row>
    <row r="829" spans="1:10" x14ac:dyDescent="0.25">
      <c r="A829" s="5"/>
      <c r="B829" s="5"/>
      <c r="C829" s="5"/>
      <c r="D829" s="5"/>
      <c r="E829" s="5"/>
      <c r="F829" s="5"/>
      <c r="G829" s="5"/>
      <c r="H829" s="5"/>
      <c r="I829" s="5"/>
      <c r="J829" s="5"/>
    </row>
    <row r="830" spans="1:10" x14ac:dyDescent="0.25">
      <c r="A830" s="5"/>
      <c r="B830" s="5"/>
      <c r="C830" s="5"/>
      <c r="D830" s="5"/>
      <c r="E830" s="5"/>
      <c r="F830" s="5"/>
      <c r="G830" s="5"/>
      <c r="H830" s="5"/>
      <c r="I830" s="5"/>
      <c r="J830" s="5"/>
    </row>
    <row r="831" spans="1:10" x14ac:dyDescent="0.25">
      <c r="A831" s="5"/>
      <c r="B831" s="5"/>
      <c r="C831" s="5"/>
      <c r="D831" s="5"/>
      <c r="E831" s="5"/>
      <c r="F831" s="5"/>
      <c r="G831" s="5"/>
      <c r="H831" s="5"/>
      <c r="I831" s="5"/>
      <c r="J831" s="5"/>
    </row>
    <row r="832" spans="1:10" x14ac:dyDescent="0.25">
      <c r="A832" s="5"/>
      <c r="B832" s="5"/>
      <c r="C832" s="5"/>
      <c r="D832" s="5"/>
      <c r="E832" s="5"/>
      <c r="F832" s="5"/>
      <c r="G832" s="5"/>
      <c r="H832" s="5"/>
      <c r="I832" s="5"/>
      <c r="J832" s="5"/>
    </row>
    <row r="833" spans="1:10" x14ac:dyDescent="0.25">
      <c r="A833" s="5"/>
      <c r="B833" s="5"/>
      <c r="C833" s="5"/>
      <c r="D833" s="5"/>
      <c r="E833" s="5"/>
      <c r="F833" s="5"/>
      <c r="G833" s="5"/>
      <c r="H833" s="5"/>
      <c r="I833" s="5"/>
      <c r="J833" s="5"/>
    </row>
    <row r="834" spans="1:10" x14ac:dyDescent="0.25">
      <c r="A834" s="5"/>
      <c r="B834" s="5"/>
      <c r="C834" s="5"/>
      <c r="D834" s="5"/>
      <c r="E834" s="5"/>
      <c r="F834" s="5"/>
      <c r="G834" s="5"/>
      <c r="H834" s="5"/>
      <c r="I834" s="5"/>
      <c r="J834" s="5"/>
    </row>
    <row r="835" spans="1:10" x14ac:dyDescent="0.25">
      <c r="A835" s="5"/>
      <c r="B835" s="5"/>
      <c r="C835" s="5"/>
      <c r="D835" s="5"/>
      <c r="E835" s="5"/>
      <c r="F835" s="5"/>
      <c r="G835" s="5"/>
      <c r="H835" s="5"/>
      <c r="I835" s="5"/>
      <c r="J835" s="5"/>
    </row>
    <row r="836" spans="1:10" x14ac:dyDescent="0.25">
      <c r="A836" s="5"/>
      <c r="B836" s="5"/>
      <c r="C836" s="5"/>
      <c r="D836" s="5"/>
      <c r="E836" s="5"/>
      <c r="F836" s="5"/>
      <c r="G836" s="5"/>
      <c r="H836" s="5"/>
      <c r="I836" s="5"/>
      <c r="J836" s="5"/>
    </row>
    <row r="837" spans="1:10" x14ac:dyDescent="0.25">
      <c r="A837" s="5"/>
      <c r="B837" s="5"/>
      <c r="C837" s="5"/>
      <c r="D837" s="5"/>
      <c r="E837" s="5"/>
      <c r="F837" s="5"/>
      <c r="G837" s="5"/>
      <c r="H837" s="5"/>
      <c r="I837" s="5"/>
      <c r="J837" s="5"/>
    </row>
    <row r="838" spans="1:10" x14ac:dyDescent="0.25">
      <c r="A838" s="5"/>
      <c r="B838" s="5"/>
      <c r="C838" s="5"/>
      <c r="D838" s="5"/>
      <c r="E838" s="5"/>
      <c r="F838" s="5"/>
      <c r="G838" s="5"/>
      <c r="H838" s="5"/>
      <c r="I838" s="5"/>
      <c r="J838" s="5"/>
    </row>
    <row r="839" spans="1:10" x14ac:dyDescent="0.25">
      <c r="A839" s="5"/>
      <c r="B839" s="5"/>
      <c r="C839" s="5"/>
      <c r="D839" s="5"/>
      <c r="E839" s="5"/>
      <c r="F839" s="5"/>
      <c r="G839" s="5"/>
      <c r="H839" s="5"/>
      <c r="I839" s="5"/>
      <c r="J839" s="5"/>
    </row>
    <row r="840" spans="1:10" x14ac:dyDescent="0.25">
      <c r="A840" s="5"/>
      <c r="B840" s="5"/>
      <c r="C840" s="5"/>
      <c r="D840" s="5"/>
      <c r="E840" s="5"/>
      <c r="F840" s="5"/>
      <c r="G840" s="5"/>
      <c r="H840" s="5"/>
      <c r="I840" s="5"/>
      <c r="J840" s="5"/>
    </row>
    <row r="841" spans="1:10" x14ac:dyDescent="0.25">
      <c r="A841" s="5"/>
      <c r="B841" s="5"/>
      <c r="C841" s="5"/>
      <c r="D841" s="5"/>
      <c r="E841" s="5"/>
      <c r="F841" s="5"/>
      <c r="G841" s="5"/>
      <c r="H841" s="5"/>
      <c r="I841" s="5"/>
      <c r="J841" s="5"/>
    </row>
    <row r="842" spans="1:10" x14ac:dyDescent="0.25">
      <c r="A842" s="5"/>
      <c r="B842" s="5"/>
      <c r="C842" s="5"/>
      <c r="D842" s="5"/>
      <c r="E842" s="5"/>
      <c r="F842" s="5"/>
      <c r="G842" s="5"/>
      <c r="H842" s="5"/>
      <c r="I842" s="5"/>
      <c r="J842" s="5"/>
    </row>
    <row r="843" spans="1:10" x14ac:dyDescent="0.25">
      <c r="A843" s="5"/>
      <c r="B843" s="5"/>
      <c r="C843" s="5"/>
      <c r="D843" s="5"/>
      <c r="E843" s="5"/>
      <c r="F843" s="5"/>
      <c r="G843" s="5"/>
      <c r="H843" s="5"/>
      <c r="I843" s="5"/>
      <c r="J843" s="5"/>
    </row>
    <row r="844" spans="1:10" x14ac:dyDescent="0.25">
      <c r="A844" s="5"/>
      <c r="B844" s="5"/>
      <c r="C844" s="5"/>
      <c r="D844" s="5"/>
      <c r="E844" s="5"/>
      <c r="F844" s="5"/>
      <c r="G844" s="5"/>
      <c r="H844" s="5"/>
      <c r="I844" s="5"/>
      <c r="J844" s="5"/>
    </row>
    <row r="845" spans="1:10" x14ac:dyDescent="0.25">
      <c r="A845" s="5"/>
      <c r="B845" s="5"/>
      <c r="C845" s="5"/>
      <c r="D845" s="5"/>
      <c r="E845" s="5"/>
      <c r="F845" s="5"/>
      <c r="G845" s="5"/>
      <c r="H845" s="5"/>
      <c r="I845" s="5"/>
      <c r="J845" s="5"/>
    </row>
    <row r="846" spans="1:10" x14ac:dyDescent="0.25">
      <c r="A846" s="5"/>
      <c r="B846" s="5"/>
      <c r="C846" s="5"/>
      <c r="D846" s="5"/>
      <c r="E846" s="5"/>
      <c r="F846" s="5"/>
      <c r="G846" s="5"/>
      <c r="H846" s="5"/>
      <c r="I846" s="5"/>
      <c r="J846" s="5"/>
    </row>
    <row r="847" spans="1:10" x14ac:dyDescent="0.25">
      <c r="A847" s="5"/>
      <c r="B847" s="5"/>
      <c r="C847" s="5"/>
      <c r="D847" s="5"/>
      <c r="E847" s="5"/>
      <c r="F847" s="5"/>
      <c r="G847" s="5"/>
      <c r="H847" s="5"/>
      <c r="I847" s="5"/>
      <c r="J847" s="5"/>
    </row>
    <row r="848" spans="1:10" x14ac:dyDescent="0.25">
      <c r="A848" s="5"/>
      <c r="B848" s="5"/>
      <c r="C848" s="5"/>
      <c r="D848" s="5"/>
      <c r="E848" s="5"/>
      <c r="F848" s="5"/>
      <c r="G848" s="5"/>
      <c r="H848" s="5"/>
      <c r="I848" s="5"/>
      <c r="J848" s="5"/>
    </row>
    <row r="849" spans="1:10" x14ac:dyDescent="0.25">
      <c r="A849" s="5"/>
      <c r="B849" s="5"/>
      <c r="C849" s="5"/>
      <c r="D849" s="5"/>
      <c r="E849" s="5"/>
      <c r="F849" s="5"/>
      <c r="G849" s="5"/>
      <c r="H849" s="5"/>
      <c r="I849" s="5"/>
      <c r="J849" s="5"/>
    </row>
    <row r="850" spans="1:10" x14ac:dyDescent="0.25">
      <c r="A850" s="5"/>
      <c r="B850" s="5"/>
      <c r="C850" s="5"/>
      <c r="D850" s="5"/>
      <c r="E850" s="5"/>
      <c r="F850" s="5"/>
      <c r="G850" s="5"/>
      <c r="H850" s="5"/>
      <c r="I850" s="5"/>
      <c r="J850" s="5"/>
    </row>
    <row r="851" spans="1:10" x14ac:dyDescent="0.25">
      <c r="A851" s="5"/>
      <c r="B851" s="5"/>
      <c r="C851" s="5"/>
      <c r="D851" s="5"/>
      <c r="E851" s="5"/>
      <c r="F851" s="5"/>
      <c r="G851" s="5"/>
      <c r="H851" s="5"/>
      <c r="I851" s="5"/>
      <c r="J851" s="5"/>
    </row>
    <row r="852" spans="1:10" x14ac:dyDescent="0.25">
      <c r="A852" s="5"/>
      <c r="B852" s="5"/>
      <c r="C852" s="5"/>
      <c r="D852" s="5"/>
      <c r="E852" s="5"/>
      <c r="F852" s="5"/>
      <c r="G852" s="5"/>
      <c r="H852" s="5"/>
      <c r="I852" s="5"/>
      <c r="J852" s="5"/>
    </row>
    <row r="853" spans="1:10" x14ac:dyDescent="0.25">
      <c r="A853" s="5"/>
      <c r="B853" s="5"/>
      <c r="C853" s="5"/>
      <c r="D853" s="5"/>
      <c r="E853" s="5"/>
      <c r="F853" s="5"/>
      <c r="G853" s="5"/>
      <c r="H853" s="5"/>
      <c r="I853" s="5"/>
      <c r="J853" s="5"/>
    </row>
    <row r="854" spans="1:10" x14ac:dyDescent="0.25">
      <c r="A854" s="5"/>
      <c r="B854" s="5"/>
      <c r="C854" s="5"/>
      <c r="D854" s="5"/>
      <c r="E854" s="5"/>
      <c r="F854" s="5"/>
      <c r="G854" s="5"/>
      <c r="H854" s="5"/>
      <c r="I854" s="5"/>
      <c r="J854" s="5"/>
    </row>
    <row r="855" spans="1:10" x14ac:dyDescent="0.25">
      <c r="A855" s="5"/>
      <c r="B855" s="5"/>
      <c r="C855" s="5"/>
      <c r="D855" s="5"/>
      <c r="E855" s="5"/>
      <c r="F855" s="5"/>
      <c r="G855" s="5"/>
      <c r="H855" s="5"/>
      <c r="I855" s="5"/>
      <c r="J855" s="5"/>
    </row>
    <row r="856" spans="1:10" x14ac:dyDescent="0.25">
      <c r="A856" s="5"/>
      <c r="B856" s="5"/>
      <c r="C856" s="5"/>
      <c r="D856" s="5"/>
      <c r="E856" s="5"/>
      <c r="F856" s="5"/>
      <c r="G856" s="5"/>
      <c r="H856" s="5"/>
      <c r="I856" s="5"/>
      <c r="J856" s="5"/>
    </row>
    <row r="857" spans="1:10" x14ac:dyDescent="0.25">
      <c r="A857" s="5"/>
      <c r="B857" s="5"/>
      <c r="C857" s="5"/>
      <c r="D857" s="5"/>
      <c r="E857" s="5"/>
      <c r="F857" s="5"/>
      <c r="G857" s="5"/>
      <c r="H857" s="5"/>
      <c r="I857" s="5"/>
      <c r="J857" s="5"/>
    </row>
    <row r="858" spans="1:10" x14ac:dyDescent="0.25">
      <c r="A858" s="5"/>
      <c r="B858" s="5"/>
      <c r="C858" s="5"/>
      <c r="D858" s="5"/>
      <c r="E858" s="5"/>
      <c r="F858" s="5"/>
      <c r="G858" s="5"/>
      <c r="H858" s="5"/>
      <c r="I858" s="5"/>
      <c r="J858" s="5"/>
    </row>
    <row r="859" spans="1:10" x14ac:dyDescent="0.25">
      <c r="A859" s="5"/>
      <c r="B859" s="5"/>
      <c r="C859" s="5"/>
      <c r="D859" s="5"/>
      <c r="E859" s="5"/>
      <c r="F859" s="5"/>
      <c r="G859" s="5"/>
      <c r="H859" s="5"/>
      <c r="I859" s="5"/>
      <c r="J859" s="5"/>
    </row>
    <row r="860" spans="1:10" x14ac:dyDescent="0.25">
      <c r="A860" s="5"/>
      <c r="B860" s="5"/>
      <c r="C860" s="5"/>
      <c r="D860" s="5"/>
      <c r="E860" s="5"/>
      <c r="F860" s="5"/>
      <c r="G860" s="5"/>
      <c r="H860" s="5"/>
      <c r="I860" s="5"/>
      <c r="J860" s="5"/>
    </row>
    <row r="861" spans="1:10" x14ac:dyDescent="0.25">
      <c r="A861" s="5"/>
      <c r="B861" s="5"/>
      <c r="C861" s="5"/>
      <c r="D861" s="5"/>
      <c r="E861" s="5"/>
      <c r="F861" s="5"/>
      <c r="G861" s="5"/>
      <c r="H861" s="5"/>
      <c r="I861" s="5"/>
      <c r="J861" s="5"/>
    </row>
    <row r="862" spans="1:10" x14ac:dyDescent="0.25">
      <c r="A862" s="5"/>
      <c r="B862" s="5"/>
      <c r="C862" s="5"/>
      <c r="D862" s="5"/>
      <c r="E862" s="5"/>
      <c r="F862" s="5"/>
      <c r="G862" s="5"/>
      <c r="H862" s="5"/>
      <c r="I862" s="5"/>
      <c r="J862" s="5"/>
    </row>
    <row r="863" spans="1:10" x14ac:dyDescent="0.25">
      <c r="A863" s="5"/>
      <c r="B863" s="5"/>
      <c r="C863" s="5"/>
      <c r="D863" s="5"/>
      <c r="E863" s="5"/>
      <c r="F863" s="5"/>
      <c r="G863" s="5"/>
      <c r="H863" s="5"/>
      <c r="I863" s="5"/>
      <c r="J863" s="5"/>
    </row>
    <row r="864" spans="1:10" x14ac:dyDescent="0.25">
      <c r="A864" s="5"/>
      <c r="B864" s="5"/>
      <c r="C864" s="5"/>
      <c r="D864" s="5"/>
      <c r="E864" s="5"/>
      <c r="F864" s="5"/>
      <c r="G864" s="5"/>
      <c r="H864" s="5"/>
      <c r="I864" s="5"/>
      <c r="J864" s="5"/>
    </row>
    <row r="865" spans="1:10" x14ac:dyDescent="0.25">
      <c r="A865" s="5"/>
      <c r="B865" s="5"/>
      <c r="C865" s="5"/>
      <c r="D865" s="5"/>
      <c r="E865" s="5"/>
      <c r="F865" s="5"/>
      <c r="G865" s="5"/>
      <c r="H865" s="5"/>
      <c r="I865" s="5"/>
      <c r="J865" s="5"/>
    </row>
    <row r="866" spans="1:10" x14ac:dyDescent="0.25">
      <c r="A866" s="5"/>
      <c r="B866" s="5"/>
      <c r="C866" s="5"/>
      <c r="D866" s="5"/>
      <c r="E866" s="5"/>
      <c r="F866" s="5"/>
      <c r="G866" s="5"/>
      <c r="H866" s="5"/>
      <c r="I866" s="5"/>
      <c r="J866" s="5"/>
    </row>
    <row r="867" spans="1:10" x14ac:dyDescent="0.25">
      <c r="A867" s="5"/>
      <c r="B867" s="5"/>
      <c r="C867" s="5"/>
      <c r="D867" s="5"/>
      <c r="E867" s="5"/>
      <c r="F867" s="5"/>
      <c r="G867" s="5"/>
      <c r="H867" s="5"/>
      <c r="I867" s="5"/>
      <c r="J867" s="5"/>
    </row>
    <row r="868" spans="1:10" x14ac:dyDescent="0.25">
      <c r="A868" s="5"/>
      <c r="B868" s="5"/>
      <c r="C868" s="5"/>
      <c r="D868" s="5"/>
      <c r="E868" s="5"/>
      <c r="F868" s="5"/>
      <c r="G868" s="5"/>
      <c r="H868" s="5"/>
      <c r="I868" s="5"/>
      <c r="J868" s="5"/>
    </row>
    <row r="869" spans="1:10" x14ac:dyDescent="0.25">
      <c r="A869" s="5"/>
      <c r="B869" s="5"/>
      <c r="C869" s="5"/>
      <c r="D869" s="5"/>
      <c r="E869" s="5"/>
      <c r="F869" s="5"/>
      <c r="G869" s="5"/>
      <c r="H869" s="5"/>
      <c r="I869" s="5"/>
      <c r="J869" s="5"/>
    </row>
    <row r="870" spans="1:10" x14ac:dyDescent="0.25">
      <c r="A870" s="5"/>
      <c r="B870" s="5"/>
      <c r="C870" s="5"/>
      <c r="D870" s="5"/>
      <c r="E870" s="5"/>
      <c r="F870" s="5"/>
      <c r="G870" s="5"/>
      <c r="H870" s="5"/>
      <c r="I870" s="5"/>
      <c r="J870" s="5"/>
    </row>
    <row r="871" spans="1:10" x14ac:dyDescent="0.25">
      <c r="A871" s="5"/>
      <c r="B871" s="5"/>
      <c r="C871" s="5"/>
      <c r="D871" s="5"/>
      <c r="E871" s="5"/>
      <c r="F871" s="5"/>
      <c r="G871" s="5"/>
      <c r="H871" s="5"/>
      <c r="I871" s="5"/>
      <c r="J871" s="5"/>
    </row>
    <row r="872" spans="1:10" x14ac:dyDescent="0.25">
      <c r="A872" s="5"/>
      <c r="B872" s="5"/>
      <c r="C872" s="5"/>
      <c r="D872" s="5"/>
      <c r="E872" s="5"/>
      <c r="F872" s="5"/>
      <c r="G872" s="5"/>
      <c r="H872" s="5"/>
      <c r="I872" s="5"/>
      <c r="J872" s="5"/>
    </row>
    <row r="873" spans="1:10" x14ac:dyDescent="0.25">
      <c r="A873" s="5"/>
      <c r="B873" s="5"/>
      <c r="C873" s="5"/>
      <c r="D873" s="5"/>
      <c r="E873" s="5"/>
      <c r="F873" s="5"/>
      <c r="G873" s="5"/>
      <c r="H873" s="5"/>
      <c r="I873" s="5"/>
      <c r="J873" s="5"/>
    </row>
    <row r="874" spans="1:10" x14ac:dyDescent="0.25">
      <c r="A874" s="5"/>
      <c r="B874" s="5"/>
      <c r="C874" s="5"/>
      <c r="D874" s="5"/>
      <c r="E874" s="5"/>
      <c r="F874" s="5"/>
      <c r="G874" s="5"/>
      <c r="H874" s="5"/>
      <c r="I874" s="5"/>
      <c r="J874" s="5"/>
    </row>
    <row r="875" spans="1:10" x14ac:dyDescent="0.25">
      <c r="A875" s="5"/>
      <c r="B875" s="5"/>
      <c r="C875" s="5"/>
      <c r="D875" s="5"/>
      <c r="E875" s="5"/>
      <c r="F875" s="5"/>
      <c r="G875" s="5"/>
      <c r="H875" s="5"/>
      <c r="I875" s="5"/>
      <c r="J875" s="5"/>
    </row>
    <row r="876" spans="1:10" x14ac:dyDescent="0.25">
      <c r="A876" s="5"/>
      <c r="B876" s="5"/>
      <c r="C876" s="5"/>
      <c r="D876" s="5"/>
      <c r="E876" s="5"/>
      <c r="F876" s="5"/>
      <c r="G876" s="5"/>
      <c r="H876" s="5"/>
      <c r="I876" s="5"/>
      <c r="J876" s="5"/>
    </row>
    <row r="877" spans="1:10" x14ac:dyDescent="0.25">
      <c r="A877" s="5"/>
      <c r="B877" s="5"/>
      <c r="C877" s="5"/>
      <c r="D877" s="5"/>
      <c r="E877" s="5"/>
      <c r="F877" s="5"/>
      <c r="G877" s="5"/>
      <c r="H877" s="5"/>
      <c r="I877" s="5"/>
      <c r="J877" s="5"/>
    </row>
    <row r="878" spans="1:10" x14ac:dyDescent="0.25">
      <c r="A878" s="5"/>
      <c r="B878" s="5"/>
      <c r="C878" s="5"/>
      <c r="D878" s="5"/>
      <c r="E878" s="5"/>
      <c r="F878" s="5"/>
      <c r="G878" s="5"/>
      <c r="H878" s="5"/>
      <c r="I878" s="5"/>
      <c r="J878" s="5"/>
    </row>
    <row r="879" spans="1:10" x14ac:dyDescent="0.25">
      <c r="A879" s="5"/>
      <c r="B879" s="5"/>
      <c r="C879" s="5"/>
      <c r="D879" s="5"/>
      <c r="E879" s="5"/>
      <c r="F879" s="5"/>
      <c r="G879" s="5"/>
      <c r="H879" s="5"/>
      <c r="I879" s="5"/>
      <c r="J879" s="5"/>
    </row>
    <row r="880" spans="1:10" x14ac:dyDescent="0.25">
      <c r="A880" s="5"/>
      <c r="B880" s="5"/>
      <c r="C880" s="5"/>
      <c r="D880" s="5"/>
      <c r="E880" s="5"/>
      <c r="F880" s="5"/>
      <c r="G880" s="5"/>
      <c r="H880" s="5"/>
      <c r="I880" s="5"/>
      <c r="J880" s="5"/>
    </row>
    <row r="881" spans="1:10" x14ac:dyDescent="0.25">
      <c r="A881" s="5"/>
      <c r="B881" s="5"/>
      <c r="C881" s="5"/>
      <c r="D881" s="5"/>
      <c r="E881" s="5"/>
      <c r="F881" s="5"/>
      <c r="G881" s="5"/>
      <c r="H881" s="5"/>
      <c r="I881" s="5"/>
      <c r="J881" s="5"/>
    </row>
    <row r="882" spans="1:10" x14ac:dyDescent="0.25">
      <c r="A882" s="5"/>
      <c r="B882" s="5"/>
      <c r="C882" s="5"/>
      <c r="D882" s="5"/>
      <c r="E882" s="5"/>
      <c r="F882" s="5"/>
      <c r="G882" s="5"/>
      <c r="H882" s="5"/>
      <c r="I882" s="5"/>
      <c r="J882" s="5"/>
    </row>
    <row r="883" spans="1:10" x14ac:dyDescent="0.25">
      <c r="A883" s="5"/>
      <c r="B883" s="5"/>
      <c r="C883" s="5"/>
      <c r="D883" s="5"/>
      <c r="E883" s="5"/>
      <c r="F883" s="5"/>
      <c r="G883" s="5"/>
      <c r="H883" s="5"/>
      <c r="I883" s="5"/>
      <c r="J883" s="5"/>
    </row>
    <row r="884" spans="1:10" x14ac:dyDescent="0.25">
      <c r="A884" s="5"/>
      <c r="B884" s="5"/>
      <c r="C884" s="5"/>
      <c r="D884" s="5"/>
      <c r="E884" s="5"/>
      <c r="F884" s="5"/>
      <c r="G884" s="5"/>
      <c r="H884" s="5"/>
      <c r="I884" s="5"/>
      <c r="J884" s="5"/>
    </row>
    <row r="885" spans="1:10" x14ac:dyDescent="0.25">
      <c r="A885" s="5"/>
      <c r="B885" s="5"/>
      <c r="C885" s="5"/>
      <c r="D885" s="5"/>
      <c r="E885" s="5"/>
      <c r="F885" s="5"/>
      <c r="G885" s="5"/>
      <c r="H885" s="5"/>
      <c r="I885" s="5"/>
      <c r="J885" s="5"/>
    </row>
    <row r="886" spans="1:10" x14ac:dyDescent="0.25">
      <c r="A886" s="5"/>
      <c r="B886" s="5"/>
      <c r="C886" s="5"/>
      <c r="D886" s="5"/>
      <c r="E886" s="5"/>
      <c r="F886" s="5"/>
      <c r="G886" s="5"/>
      <c r="H886" s="5"/>
      <c r="I886" s="5"/>
      <c r="J886" s="5"/>
    </row>
    <row r="887" spans="1:10" x14ac:dyDescent="0.25">
      <c r="A887" s="5"/>
      <c r="B887" s="5"/>
      <c r="C887" s="5"/>
      <c r="D887" s="5"/>
      <c r="E887" s="5"/>
      <c r="F887" s="5"/>
      <c r="G887" s="5"/>
      <c r="H887" s="5"/>
      <c r="I887" s="5"/>
      <c r="J887" s="5"/>
    </row>
    <row r="888" spans="1:10" x14ac:dyDescent="0.25">
      <c r="A888" s="5"/>
      <c r="B888" s="5"/>
      <c r="C888" s="5"/>
      <c r="D888" s="5"/>
      <c r="E888" s="5"/>
      <c r="F888" s="5"/>
      <c r="G888" s="5"/>
      <c r="H888" s="5"/>
      <c r="I888" s="5"/>
      <c r="J888" s="5"/>
    </row>
    <row r="889" spans="1:10" x14ac:dyDescent="0.25">
      <c r="A889" s="5"/>
      <c r="B889" s="5"/>
      <c r="C889" s="5"/>
      <c r="D889" s="5"/>
      <c r="E889" s="5"/>
      <c r="F889" s="5"/>
      <c r="G889" s="5"/>
      <c r="H889" s="5"/>
      <c r="I889" s="5"/>
      <c r="J889" s="5"/>
    </row>
    <row r="890" spans="1:10" x14ac:dyDescent="0.25">
      <c r="A890" s="5"/>
      <c r="B890" s="5"/>
      <c r="C890" s="5"/>
      <c r="D890" s="5"/>
      <c r="E890" s="5"/>
      <c r="F890" s="5"/>
      <c r="G890" s="5"/>
      <c r="H890" s="5"/>
      <c r="I890" s="5"/>
      <c r="J890" s="5"/>
    </row>
    <row r="891" spans="1:10" x14ac:dyDescent="0.25">
      <c r="A891" s="5"/>
      <c r="B891" s="5"/>
      <c r="C891" s="5"/>
      <c r="D891" s="5"/>
      <c r="E891" s="5"/>
      <c r="F891" s="5"/>
      <c r="G891" s="5"/>
      <c r="H891" s="5"/>
      <c r="I891" s="5"/>
      <c r="J891" s="5"/>
    </row>
    <row r="892" spans="1:10" x14ac:dyDescent="0.25">
      <c r="A892" s="5"/>
      <c r="B892" s="5"/>
      <c r="C892" s="5"/>
      <c r="D892" s="5"/>
      <c r="E892" s="5"/>
      <c r="F892" s="5"/>
      <c r="G892" s="5"/>
      <c r="H892" s="5"/>
      <c r="I892" s="5"/>
      <c r="J892" s="5"/>
    </row>
    <row r="893" spans="1:10" x14ac:dyDescent="0.25">
      <c r="A893" s="5"/>
      <c r="B893" s="5"/>
      <c r="C893" s="5"/>
      <c r="D893" s="5"/>
      <c r="E893" s="5"/>
      <c r="F893" s="5"/>
      <c r="G893" s="5"/>
      <c r="H893" s="5"/>
      <c r="I893" s="5"/>
      <c r="J893" s="5"/>
    </row>
    <row r="894" spans="1:10" x14ac:dyDescent="0.25">
      <c r="A894" s="5"/>
      <c r="B894" s="5"/>
      <c r="C894" s="5"/>
      <c r="D894" s="5"/>
      <c r="E894" s="5"/>
      <c r="F894" s="5"/>
      <c r="G894" s="5"/>
      <c r="H894" s="5"/>
      <c r="I894" s="5"/>
      <c r="J894" s="5"/>
    </row>
    <row r="895" spans="1:10" x14ac:dyDescent="0.25">
      <c r="A895" s="5"/>
      <c r="B895" s="5"/>
      <c r="C895" s="5"/>
      <c r="D895" s="5"/>
      <c r="E895" s="5"/>
      <c r="F895" s="5"/>
      <c r="G895" s="5"/>
      <c r="H895" s="5"/>
      <c r="I895" s="5"/>
      <c r="J895" s="5"/>
    </row>
    <row r="896" spans="1:10" x14ac:dyDescent="0.25">
      <c r="A896" s="5"/>
      <c r="B896" s="5"/>
      <c r="C896" s="5"/>
      <c r="D896" s="5"/>
      <c r="E896" s="5"/>
      <c r="F896" s="5"/>
      <c r="G896" s="5"/>
      <c r="H896" s="5"/>
      <c r="I896" s="5"/>
      <c r="J896" s="5"/>
    </row>
    <row r="897" spans="1:10" x14ac:dyDescent="0.25">
      <c r="A897" s="5"/>
      <c r="B897" s="5"/>
      <c r="C897" s="5"/>
      <c r="D897" s="5"/>
      <c r="E897" s="5"/>
      <c r="F897" s="5"/>
      <c r="G897" s="5"/>
      <c r="H897" s="5"/>
      <c r="I897" s="5"/>
      <c r="J897" s="5"/>
    </row>
    <row r="898" spans="1:10" x14ac:dyDescent="0.25">
      <c r="A898" s="5"/>
      <c r="B898" s="5"/>
      <c r="C898" s="5"/>
      <c r="D898" s="5"/>
      <c r="E898" s="5"/>
      <c r="F898" s="5"/>
      <c r="G898" s="5"/>
      <c r="H898" s="5"/>
      <c r="I898" s="5"/>
      <c r="J898" s="5"/>
    </row>
    <row r="899" spans="1:10" x14ac:dyDescent="0.25">
      <c r="A899" s="5"/>
      <c r="B899" s="5"/>
      <c r="C899" s="5"/>
      <c r="D899" s="5"/>
      <c r="E899" s="5"/>
      <c r="F899" s="5"/>
      <c r="G899" s="5"/>
      <c r="H899" s="5"/>
      <c r="I899" s="5"/>
      <c r="J899" s="5"/>
    </row>
    <row r="900" spans="1:10" x14ac:dyDescent="0.25">
      <c r="A900" s="5"/>
      <c r="B900" s="5"/>
      <c r="C900" s="5"/>
      <c r="D900" s="5"/>
      <c r="E900" s="5"/>
      <c r="F900" s="5"/>
      <c r="G900" s="5"/>
      <c r="H900" s="5"/>
      <c r="I900" s="5"/>
      <c r="J900" s="5"/>
    </row>
    <row r="901" spans="1:10" x14ac:dyDescent="0.25">
      <c r="A901" s="5"/>
      <c r="B901" s="5"/>
      <c r="C901" s="5"/>
      <c r="D901" s="5"/>
      <c r="E901" s="5"/>
      <c r="F901" s="5"/>
      <c r="G901" s="5"/>
      <c r="H901" s="5"/>
      <c r="I901" s="5"/>
      <c r="J901" s="5"/>
    </row>
  </sheetData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706"/>
  <sheetViews>
    <sheetView topLeftCell="B1" workbookViewId="0">
      <selection activeCell="T27" sqref="T27"/>
    </sheetView>
  </sheetViews>
  <sheetFormatPr baseColWidth="10" defaultColWidth="11.42578125" defaultRowHeight="15" x14ac:dyDescent="0.25"/>
  <cols>
    <col min="1" max="1" width="0" hidden="1" customWidth="1"/>
    <col min="2" max="3" width="6.5703125" bestFit="1" customWidth="1"/>
    <col min="4" max="4" width="10.5703125" customWidth="1"/>
    <col min="5" max="5" width="8.5703125" bestFit="1" customWidth="1"/>
    <col min="6" max="8" width="7.5703125" bestFit="1" customWidth="1"/>
    <col min="9" max="10" width="9.85546875" bestFit="1" customWidth="1"/>
    <col min="11" max="11" width="7.5703125" bestFit="1" customWidth="1"/>
    <col min="12" max="12" width="7.7109375" customWidth="1"/>
    <col min="13" max="13" width="7.5703125" bestFit="1" customWidth="1"/>
    <col min="14" max="14" width="7.42578125" style="98" bestFit="1" customWidth="1"/>
    <col min="15" max="15" width="8.42578125" bestFit="1" customWidth="1"/>
    <col min="16" max="16" width="8.42578125" customWidth="1"/>
    <col min="17" max="17" width="4" bestFit="1" customWidth="1"/>
    <col min="18" max="18" width="6.5703125" style="9" bestFit="1" customWidth="1"/>
    <col min="22" max="22" width="11.7109375" bestFit="1" customWidth="1"/>
  </cols>
  <sheetData>
    <row r="1" spans="1:32" x14ac:dyDescent="0.25">
      <c r="B1" s="101" t="s">
        <v>26</v>
      </c>
      <c r="C1" s="101" t="s">
        <v>27</v>
      </c>
      <c r="D1" s="101" t="s">
        <v>95</v>
      </c>
      <c r="E1" s="102" t="s">
        <v>28</v>
      </c>
      <c r="F1" s="102" t="s">
        <v>29</v>
      </c>
      <c r="G1" s="102" t="s">
        <v>30</v>
      </c>
      <c r="H1" s="102" t="s">
        <v>31</v>
      </c>
      <c r="I1" s="102" t="s">
        <v>126</v>
      </c>
      <c r="J1" s="102" t="s">
        <v>127</v>
      </c>
      <c r="K1" s="102" t="s">
        <v>32</v>
      </c>
      <c r="L1" s="106" t="s">
        <v>35</v>
      </c>
      <c r="M1" s="102" t="s">
        <v>33</v>
      </c>
      <c r="N1" s="103" t="s">
        <v>130</v>
      </c>
      <c r="O1" s="101" t="s">
        <v>36</v>
      </c>
      <c r="P1" s="101" t="s">
        <v>137</v>
      </c>
      <c r="Q1" s="102"/>
      <c r="R1" s="104" t="s">
        <v>37</v>
      </c>
      <c r="S1" s="170" t="s">
        <v>38</v>
      </c>
      <c r="T1" s="170" t="s">
        <v>146</v>
      </c>
      <c r="U1" s="6" t="s">
        <v>39</v>
      </c>
      <c r="V1" s="105">
        <f ca="1">SUM(INDIRECT("N"&amp;T3):INDIRECT("N"&amp;T2))</f>
        <v>2.9784308372500032E-5</v>
      </c>
      <c r="X1" s="8" t="s">
        <v>26</v>
      </c>
      <c r="Y1" s="8" t="s">
        <v>40</v>
      </c>
      <c r="Z1" s="8" t="s">
        <v>41</v>
      </c>
      <c r="AA1" s="8" t="s">
        <v>29</v>
      </c>
      <c r="AB1" s="8" t="s">
        <v>30</v>
      </c>
      <c r="AC1" s="8" t="s">
        <v>42</v>
      </c>
      <c r="AD1" s="8" t="s">
        <v>32</v>
      </c>
      <c r="AE1" s="8" t="s">
        <v>33</v>
      </c>
      <c r="AF1" s="8" t="s">
        <v>34</v>
      </c>
    </row>
    <row r="2" spans="1:32" x14ac:dyDescent="0.25">
      <c r="A2" s="9">
        <f>-B2</f>
        <v>-0.32950820913033912</v>
      </c>
      <c r="B2" s="88">
        <f>IF(Sample7!K8&gt;0,Sample7!K8,"" )</f>
        <v>0.32950820913033912</v>
      </c>
      <c r="C2" s="88">
        <f>IF(Sample7!L8&gt;0,Sample7!L8,"")</f>
        <v>0.76955010736997032</v>
      </c>
      <c r="D2" s="88">
        <f>IF(Sample7!M8&gt;0,Sample7!M8,)</f>
        <v>2.2601934725612409</v>
      </c>
      <c r="E2" s="162">
        <f t="shared" ref="E2:E65" si="0">IF(OR(B2="",B2=0),"",B2+1/$U$17)</f>
        <v>0.72950820913033909</v>
      </c>
      <c r="F2" s="162">
        <f t="shared" ref="F2:F65" si="1">IF(OR(B2="",B2=0),"",$V$18-(LN(1+EXP(-$S$11*(I2-V$18))))/$S$11)</f>
        <v>0.11636980941725103</v>
      </c>
      <c r="G2" s="162">
        <f t="shared" ref="G2:G65" si="2">IF(OR(B2="",B2=0),"",B2-F2-H2-V$5*K2)</f>
        <v>0.14237268624038829</v>
      </c>
      <c r="H2" s="162">
        <f t="shared" ref="H2:H65" si="3">IF(OR(B2="",B2=0),"",1/2*(B2-V$5*K2+T$11)+1/2*POWER((B2-V$5*K2+T$11)^2-4*V$11*(B2-V$5*K2),0.5))</f>
        <v>7.0765713472699804E-2</v>
      </c>
      <c r="I2" s="162">
        <f t="shared" ref="I2:I65" si="4">B2-H2-V$5*K2</f>
        <v>0.25874249565763929</v>
      </c>
      <c r="J2" s="162">
        <f>B2-I2-V$5*K2</f>
        <v>7.0765713472699832E-2</v>
      </c>
      <c r="K2" s="162">
        <f t="shared" ref="K2:K65" si="5">IF(OR(B2="",B2=0),"",LN(1+EXP($U$11*(B2-$U$13)))/$U$11)</f>
        <v>2.4884287875483631E-2</v>
      </c>
      <c r="L2" s="59">
        <f t="shared" ref="L2:L65" si="6">IF(OR(B2="",B2=0),"",-LN(1+EXP($V$15*(B2-$V$13)))/$V$15)</f>
        <v>-8.6774471760825825E-6</v>
      </c>
      <c r="M2" s="162">
        <f>IF(OR(B2="",B2=0),"",$S$15*F2+$T$17+$T$15*G2+$U$15*J2+S$17*(K2+L2))</f>
        <v>0.76834896575031364</v>
      </c>
      <c r="N2" s="99">
        <f t="shared" ref="N2:N65" si="7">IF(OR(B2="",B2=0),"",(M2-C2)*(M2-C2))</f>
        <v>1.4427411904714629E-6</v>
      </c>
      <c r="O2" s="100">
        <f>IF(OR(B2="",B2=0),"",1/V$17*LN(1+EXP(V$17*(B2-V$5*K2-T$13))))</f>
        <v>7.7679672757061599E-2</v>
      </c>
      <c r="P2" s="100">
        <f>(O2-J2)^2</f>
        <v>4.7802832985812286E-5</v>
      </c>
      <c r="Q2" s="11"/>
      <c r="R2" s="9">
        <f t="shared" ref="R2:R65" si="8">IF(OR(B2="",B2=0),"",T$17+T$15*G2)</f>
        <v>0.72493802291180631</v>
      </c>
      <c r="S2" s="168">
        <v>3.7999999999999999E-2</v>
      </c>
      <c r="T2" s="169">
        <f>LOOKUP(-S2,A2:A700,Q2:Q700)</f>
        <v>241</v>
      </c>
      <c r="U2" s="6" t="s">
        <v>43</v>
      </c>
      <c r="V2" s="7">
        <f ca="1">SUM(INDIRECT("N"&amp;MAX(T2,T3)):N2)</f>
        <v>1.7345435668812868E-4</v>
      </c>
      <c r="W2" s="8">
        <v>1</v>
      </c>
      <c r="X2" s="8">
        <f t="shared" ref="X2:X21" si="9">Y2-1/U$17</f>
        <v>0.38066012884396438</v>
      </c>
      <c r="Y2" s="8">
        <f t="shared" ref="Y2:Y21" si="10">C$2+(C$2-T$17)/5-W2*0.005</f>
        <v>0.78066012884396441</v>
      </c>
      <c r="Z2" s="8">
        <f t="shared" ref="Z2:Z21" si="11">Y2</f>
        <v>0.78066012884396441</v>
      </c>
      <c r="AA2" s="8">
        <f t="shared" ref="AA2:AA21" si="12">IF(Z2="","",$S$13-(LN(1+EXP(-$S$11*(X2-AC2-AD2-$S$13))))/$S$11)</f>
        <v>0.1170852256294859</v>
      </c>
      <c r="AB2" s="8">
        <f t="shared" ref="AB2:AB21" si="13">IF(Z2="","",X2-AC2-AD2-AA2)</f>
        <v>0.14299586296023944</v>
      </c>
      <c r="AC2" s="8">
        <f t="shared" ref="AC2:AC21" si="14">IF(Z2="","",1/2*(X2+T$11)+1/2*POWER((X2+T$11)^2-4*V$11*(X2),0.5)-AD2)</f>
        <v>5.8526014659225419E-2</v>
      </c>
      <c r="AD2" s="8">
        <f t="shared" ref="AD2:AD21" si="15">IF(Z2="","",LN(1+EXP($U$11*(X2-$U$13)))/$U$11)</f>
        <v>6.2053025595013626E-2</v>
      </c>
      <c r="AE2" s="8">
        <f t="shared" ref="AE2:AE21" si="16">IF(Z2="","",$S$15*AA2+$T$17+$T$15*AB2+$U$15*AC2+$S$17*AD2)</f>
        <v>0.76099787527198437</v>
      </c>
      <c r="AF2" s="8">
        <f t="shared" ref="AF2:AF21" si="17">IF(Y2&lt;C$2+0.01,"",(AE2-Y2)*(AE2-Y2))</f>
        <v>3.8660421552884176E-4</v>
      </c>
    </row>
    <row r="3" spans="1:32" x14ac:dyDescent="0.25">
      <c r="A3" s="9">
        <f t="shared" ref="A3:A66" si="18">-B3</f>
        <v>-0.32814569787069764</v>
      </c>
      <c r="B3" s="88">
        <f>IF(Sample7!K9&gt;0,Sample7!K9, )</f>
        <v>0.32814569787069764</v>
      </c>
      <c r="C3" s="88">
        <f>IF(Sample7!L9&gt;0,Sample7!L9,"")</f>
        <v>0.76853987513074506</v>
      </c>
      <c r="D3" s="88">
        <f>IF(Sample7!M9&gt;0,Sample7!M9,)</f>
        <v>4.5203869451224818</v>
      </c>
      <c r="E3" s="162">
        <f t="shared" si="0"/>
        <v>0.72814569787069772</v>
      </c>
      <c r="F3" s="162">
        <f t="shared" si="1"/>
        <v>0.11636966677958002</v>
      </c>
      <c r="G3" s="162">
        <f t="shared" si="2"/>
        <v>0.14231241742494793</v>
      </c>
      <c r="H3" s="162">
        <f t="shared" si="3"/>
        <v>6.9463613666169696E-2</v>
      </c>
      <c r="I3" s="162">
        <f t="shared" si="4"/>
        <v>0.25868208420452793</v>
      </c>
      <c r="J3" s="162">
        <f t="shared" ref="J3:J66" si="19">B3-I3-V$5*K3</f>
        <v>6.946361366616971E-2</v>
      </c>
      <c r="K3" s="162">
        <f t="shared" si="5"/>
        <v>2.4140855559090662E-2</v>
      </c>
      <c r="L3" s="59">
        <f t="shared" si="6"/>
        <v>-7.572562421226135E-6</v>
      </c>
      <c r="M3" s="162">
        <f t="shared" ref="M3:M66" si="20">IF(OR(B3="",B3=0),"",$S$15*F3+$T$17+$T$15*G3+$U$15*H3+S$17*(K3+L3))</f>
        <v>0.7675349846659314</v>
      </c>
      <c r="N3" s="99">
        <f t="shared" si="7"/>
        <v>1.0098048462734299E-6</v>
      </c>
      <c r="O3" s="100">
        <f t="shared" ref="O3:O66" si="21">IF(OR(B3="",B3=0),"",1/V$17*LN(1+EXP(V$17*(B3-V$5*K3-T$13))))</f>
        <v>7.6529731312372784E-2</v>
      </c>
      <c r="P3" s="100">
        <f t="shared" ref="P3:P66" si="22">(O3-J3)^2</f>
        <v>4.993001858998247E-5</v>
      </c>
      <c r="Q3" s="11">
        <v>1</v>
      </c>
      <c r="R3" s="9">
        <f t="shared" si="8"/>
        <v>0.72492280972641687</v>
      </c>
      <c r="S3" s="168">
        <v>0.18</v>
      </c>
      <c r="T3" s="169">
        <f>IF(LOOKUP(-S$3,A:A,Q:Q)=0,1,LOOKUP(-S$3,A:A,Q:Q))</f>
        <v>100</v>
      </c>
      <c r="U3" s="12" t="s">
        <v>138</v>
      </c>
      <c r="V3" s="13">
        <f ca="1">SUM(INDIRECT("P"&amp;MAX(T2,T3)):P2)</f>
        <v>1.2635329169858654E-2</v>
      </c>
      <c r="W3" s="8">
        <v>2</v>
      </c>
      <c r="X3" s="8">
        <f t="shared" si="9"/>
        <v>0.37566012884396438</v>
      </c>
      <c r="Y3" s="8">
        <f t="shared" si="10"/>
        <v>0.7756601288439644</v>
      </c>
      <c r="Z3" s="8">
        <f t="shared" si="11"/>
        <v>0.7756601288439644</v>
      </c>
      <c r="AA3" s="8">
        <f t="shared" si="12"/>
        <v>0.1170850386875017</v>
      </c>
      <c r="AB3" s="8">
        <f t="shared" si="13"/>
        <v>0.14291478550683889</v>
      </c>
      <c r="AC3" s="8">
        <f t="shared" si="14"/>
        <v>5.7879587515615803E-2</v>
      </c>
      <c r="AD3" s="8">
        <f t="shared" si="15"/>
        <v>5.7780717134007988E-2</v>
      </c>
      <c r="AE3" s="8">
        <f t="shared" si="16"/>
        <v>0.76058086138882885</v>
      </c>
      <c r="AF3" s="8" t="str">
        <f t="shared" si="17"/>
        <v/>
      </c>
    </row>
    <row r="4" spans="1:32" x14ac:dyDescent="0.25">
      <c r="A4" s="9">
        <f t="shared" si="18"/>
        <v>-0.32708596689097624</v>
      </c>
      <c r="B4" s="88">
        <f>IF(Sample7!K10&gt;0,Sample7!K10, )</f>
        <v>0.32708596689097624</v>
      </c>
      <c r="C4" s="88">
        <f>IF(Sample7!L10&gt;0,Sample7!L10,"")</f>
        <v>0.76855737349701958</v>
      </c>
      <c r="D4" s="88">
        <f>IF(Sample7!M10&gt;0,Sample7!M10,)</f>
        <v>5.6504836814031023</v>
      </c>
      <c r="E4" s="162">
        <f t="shared" si="0"/>
        <v>0.72708596689097627</v>
      </c>
      <c r="F4" s="162">
        <f t="shared" si="1"/>
        <v>0.11636955204300833</v>
      </c>
      <c r="G4" s="162">
        <f t="shared" si="2"/>
        <v>0.14226404971479004</v>
      </c>
      <c r="H4" s="162">
        <f t="shared" si="3"/>
        <v>6.8452365133177873E-2</v>
      </c>
      <c r="I4" s="162">
        <f t="shared" si="4"/>
        <v>0.25863360175779837</v>
      </c>
      <c r="J4" s="162">
        <f t="shared" si="19"/>
        <v>6.8452365133177873E-2</v>
      </c>
      <c r="K4" s="162">
        <f t="shared" si="5"/>
        <v>2.3572887121254559E-2</v>
      </c>
      <c r="L4" s="59">
        <f t="shared" si="6"/>
        <v>-6.8113917792686666E-6</v>
      </c>
      <c r="M4" s="162">
        <f t="shared" si="20"/>
        <v>0.76690242923053209</v>
      </c>
      <c r="N4" s="99">
        <f t="shared" si="7"/>
        <v>2.7388405251798173E-6</v>
      </c>
      <c r="O4" s="100">
        <f t="shared" si="21"/>
        <v>7.5639443679309373E-2</v>
      </c>
      <c r="P4" s="100">
        <f t="shared" si="22"/>
        <v>5.1654098028263685E-5</v>
      </c>
      <c r="Q4" s="11">
        <v>2</v>
      </c>
      <c r="R4" s="9">
        <f t="shared" si="8"/>
        <v>0.72491060064389035</v>
      </c>
      <c r="S4" s="136" t="s">
        <v>58</v>
      </c>
      <c r="T4" s="137" t="s">
        <v>146</v>
      </c>
      <c r="U4" s="138" t="s">
        <v>101</v>
      </c>
      <c r="V4" s="91" t="s">
        <v>61</v>
      </c>
      <c r="W4" s="8">
        <v>3</v>
      </c>
      <c r="X4" s="8">
        <f t="shared" si="9"/>
        <v>0.37066012884396438</v>
      </c>
      <c r="Y4" s="8">
        <f t="shared" si="10"/>
        <v>0.7706601288439644</v>
      </c>
      <c r="Z4" s="8">
        <f t="shared" si="11"/>
        <v>0.7706601288439644</v>
      </c>
      <c r="AA4" s="8">
        <f t="shared" si="12"/>
        <v>0.11708483484388282</v>
      </c>
      <c r="AB4" s="8">
        <f t="shared" si="13"/>
        <v>0.14282669567842249</v>
      </c>
      <c r="AC4" s="8">
        <f t="shared" si="14"/>
        <v>5.7134353033495032E-2</v>
      </c>
      <c r="AD4" s="8">
        <f t="shared" si="15"/>
        <v>5.3614245288164032E-2</v>
      </c>
      <c r="AE4" s="8">
        <f t="shared" si="16"/>
        <v>0.760101464461586</v>
      </c>
      <c r="AF4" s="8" t="str">
        <f t="shared" si="17"/>
        <v/>
      </c>
    </row>
    <row r="5" spans="1:32" x14ac:dyDescent="0.25">
      <c r="A5" s="9">
        <f t="shared" si="18"/>
        <v>-0.32610193098123508</v>
      </c>
      <c r="B5" s="88">
        <f>IF(Sample7!K11&gt;0,Sample7!K11, )</f>
        <v>0.32610193098123508</v>
      </c>
      <c r="C5" s="88">
        <f>IF(Sample7!L11&gt;0,Sample7!L11,"")</f>
        <v>0.76774900407473878</v>
      </c>
      <c r="D5" s="88">
        <f>IF(Sample7!M11&gt;0,Sample7!M11,)</f>
        <v>6.7805804176837228</v>
      </c>
      <c r="E5" s="162">
        <f t="shared" si="0"/>
        <v>0.7261019309812351</v>
      </c>
      <c r="F5" s="162">
        <f t="shared" si="1"/>
        <v>0.11636944238907063</v>
      </c>
      <c r="G5" s="162">
        <f t="shared" si="2"/>
        <v>0.14221791754897053</v>
      </c>
      <c r="H5" s="162">
        <f t="shared" si="3"/>
        <v>6.7514571043193916E-2</v>
      </c>
      <c r="I5" s="162">
        <f t="shared" si="4"/>
        <v>0.25858735993804116</v>
      </c>
      <c r="J5" s="162">
        <f t="shared" si="19"/>
        <v>6.7514571043193916E-2</v>
      </c>
      <c r="K5" s="162">
        <f t="shared" si="5"/>
        <v>2.3053545381914564E-2</v>
      </c>
      <c r="L5" s="59">
        <f t="shared" si="6"/>
        <v>-6.1732459897513931E-6</v>
      </c>
      <c r="M5" s="162">
        <f t="shared" si="20"/>
        <v>0.76631549842927138</v>
      </c>
      <c r="N5" s="99">
        <f t="shared" si="7"/>
        <v>2.0549384355869165E-6</v>
      </c>
      <c r="O5" s="100">
        <f t="shared" si="21"/>
        <v>7.4816029650254676E-2</v>
      </c>
      <c r="P5" s="100">
        <f t="shared" si="22"/>
        <v>5.3311297790621648E-5</v>
      </c>
      <c r="Q5" s="11">
        <v>3</v>
      </c>
      <c r="R5" s="9">
        <f t="shared" si="8"/>
        <v>0.72489895586232456</v>
      </c>
      <c r="S5" s="166">
        <v>0</v>
      </c>
      <c r="T5" s="138">
        <f ca="1">Potentiel7!L3</f>
        <v>2</v>
      </c>
      <c r="U5" s="167">
        <f>Potentiel7!N3</f>
        <v>884.30069613958949</v>
      </c>
      <c r="V5" s="92">
        <f>IF(V28=1,1,0)</f>
        <v>0</v>
      </c>
      <c r="W5" s="8">
        <v>4</v>
      </c>
      <c r="X5" s="8">
        <f t="shared" si="9"/>
        <v>0.36566012884396437</v>
      </c>
      <c r="Y5" s="8">
        <f t="shared" si="10"/>
        <v>0.76566012884396439</v>
      </c>
      <c r="Z5" s="8">
        <f t="shared" si="11"/>
        <v>0.76566012884396439</v>
      </c>
      <c r="AA5" s="8">
        <f t="shared" si="12"/>
        <v>0.11708461174485699</v>
      </c>
      <c r="AB5" s="8">
        <f t="shared" si="13"/>
        <v>0.14273066204497878</v>
      </c>
      <c r="AC5" s="8">
        <f t="shared" si="14"/>
        <v>5.6279283551910031E-2</v>
      </c>
      <c r="AD5" s="8">
        <f t="shared" si="15"/>
        <v>4.9565571502218561E-2</v>
      </c>
      <c r="AE5" s="8">
        <f t="shared" si="16"/>
        <v>0.75955268450232705</v>
      </c>
      <c r="AF5" s="8" t="str">
        <f t="shared" si="17"/>
        <v/>
      </c>
    </row>
    <row r="6" spans="1:32" x14ac:dyDescent="0.25">
      <c r="A6" s="9">
        <f t="shared" si="18"/>
        <v>-0.32511789507149391</v>
      </c>
      <c r="B6" s="88">
        <f>IF(Sample7!K12&gt;0,Sample7!K12, )</f>
        <v>0.32511789507149391</v>
      </c>
      <c r="C6" s="88">
        <f>IF(Sample7!L12&gt;0,Sample7!L12,"")</f>
        <v>0.76750256497837599</v>
      </c>
      <c r="D6" s="88">
        <f>IF(Sample7!M12&gt;0,Sample7!M12,)</f>
        <v>7.3456287858239193</v>
      </c>
      <c r="E6" s="162">
        <f t="shared" si="0"/>
        <v>0.72511789507149393</v>
      </c>
      <c r="F6" s="162">
        <f t="shared" si="1"/>
        <v>0.11636932961205536</v>
      </c>
      <c r="G6" s="162">
        <f t="shared" si="2"/>
        <v>0.14217056585220503</v>
      </c>
      <c r="H6" s="162">
        <f t="shared" si="3"/>
        <v>6.6577999607233512E-2</v>
      </c>
      <c r="I6" s="162">
        <f t="shared" si="4"/>
        <v>0.25853989546426037</v>
      </c>
      <c r="J6" s="162">
        <f t="shared" si="19"/>
        <v>6.657799960723354E-2</v>
      </c>
      <c r="K6" s="162">
        <f t="shared" si="5"/>
        <v>2.2541976823856606E-2</v>
      </c>
      <c r="L6" s="59">
        <f t="shared" si="6"/>
        <v>-5.5948700901650894E-6</v>
      </c>
      <c r="M6" s="162">
        <f t="shared" si="20"/>
        <v>0.76572900982356096</v>
      </c>
      <c r="N6" s="99">
        <f t="shared" si="7"/>
        <v>3.1454978871709718E-6</v>
      </c>
      <c r="O6" s="100">
        <f t="shared" si="21"/>
        <v>7.3995827899130978E-2</v>
      </c>
      <c r="P6" s="100">
        <f t="shared" si="22"/>
        <v>5.5024176568074066E-5</v>
      </c>
      <c r="Q6" s="11">
        <v>4</v>
      </c>
      <c r="R6" s="9">
        <f t="shared" si="8"/>
        <v>0.72488700324410682</v>
      </c>
      <c r="S6" s="108">
        <v>700</v>
      </c>
      <c r="T6" s="138">
        <f ca="1">Potentiel7!L4</f>
        <v>62</v>
      </c>
      <c r="U6" s="138">
        <f>Potentiel7!N4</f>
        <v>66</v>
      </c>
      <c r="V6" s="115" t="s">
        <v>165</v>
      </c>
      <c r="W6" s="8">
        <v>5</v>
      </c>
      <c r="X6" s="8">
        <f t="shared" si="9"/>
        <v>0.36066012884396437</v>
      </c>
      <c r="Y6" s="8">
        <f t="shared" si="10"/>
        <v>0.76066012884396439</v>
      </c>
      <c r="Z6" s="8">
        <f t="shared" si="11"/>
        <v>0.76066012884396439</v>
      </c>
      <c r="AA6" s="8">
        <f t="shared" si="12"/>
        <v>0.11708436658802832</v>
      </c>
      <c r="AB6" s="8">
        <f t="shared" si="13"/>
        <v>0.14262558458124</v>
      </c>
      <c r="AC6" s="8">
        <f t="shared" si="14"/>
        <v>5.5303159738778036E-2</v>
      </c>
      <c r="AD6" s="8">
        <f t="shared" si="15"/>
        <v>4.5647017935918015E-2</v>
      </c>
      <c r="AE6" s="8">
        <f t="shared" si="16"/>
        <v>0.7589273613860571</v>
      </c>
      <c r="AF6" s="8" t="str">
        <f t="shared" si="17"/>
        <v/>
      </c>
    </row>
    <row r="7" spans="1:32" x14ac:dyDescent="0.25">
      <c r="A7" s="9">
        <f t="shared" si="18"/>
        <v>-0.32398246902179251</v>
      </c>
      <c r="B7" s="88">
        <f>IF(Sample7!K13&gt;0,Sample7!K13, )</f>
        <v>0.32398246902179251</v>
      </c>
      <c r="C7" s="88">
        <f>IF(Sample7!L13&gt;0,Sample7!L13,"")</f>
        <v>0.76682669086643995</v>
      </c>
      <c r="D7" s="88">
        <f>IF(Sample7!M13&gt;0,Sample7!M13,)</f>
        <v>7.9106771539643432</v>
      </c>
      <c r="E7" s="162">
        <f t="shared" si="0"/>
        <v>0.72398246902179253</v>
      </c>
      <c r="F7" s="162">
        <f t="shared" si="1"/>
        <v>0.11636919543519432</v>
      </c>
      <c r="G7" s="162">
        <f t="shared" si="2"/>
        <v>0.14211435312648119</v>
      </c>
      <c r="H7" s="162">
        <f t="shared" si="3"/>
        <v>6.5498920460117016E-2</v>
      </c>
      <c r="I7" s="162">
        <f t="shared" si="4"/>
        <v>0.25848354856167549</v>
      </c>
      <c r="J7" s="162">
        <f t="shared" si="19"/>
        <v>6.5498920460117016E-2</v>
      </c>
      <c r="K7" s="162">
        <f t="shared" si="5"/>
        <v>2.1961376983053175E-2</v>
      </c>
      <c r="L7" s="59">
        <f t="shared" si="6"/>
        <v>-4.9945011572950293E-6</v>
      </c>
      <c r="M7" s="162">
        <f t="shared" si="20"/>
        <v>0.76505286371435455</v>
      </c>
      <c r="N7" s="99">
        <f t="shared" si="7"/>
        <v>3.1464627654754199E-6</v>
      </c>
      <c r="O7" s="100">
        <f t="shared" si="21"/>
        <v>7.3053499756821738E-2</v>
      </c>
      <c r="P7" s="100">
        <f t="shared" si="22"/>
        <v>5.7071668350199616E-5</v>
      </c>
      <c r="Q7" s="11">
        <v>5</v>
      </c>
      <c r="R7" s="9">
        <f t="shared" si="8"/>
        <v>0.72487281390569969</v>
      </c>
      <c r="S7" s="139" t="s">
        <v>142</v>
      </c>
      <c r="T7" s="139"/>
      <c r="U7" s="14"/>
      <c r="W7" s="8">
        <v>6</v>
      </c>
      <c r="X7" s="8">
        <f t="shared" si="9"/>
        <v>0.35566012884396436</v>
      </c>
      <c r="Y7" s="8">
        <f t="shared" si="10"/>
        <v>0.75566012884396438</v>
      </c>
      <c r="Z7" s="8">
        <f t="shared" si="11"/>
        <v>0.75566012884396438</v>
      </c>
      <c r="AA7" s="8">
        <f t="shared" si="12"/>
        <v>0.11708409601278055</v>
      </c>
      <c r="AB7" s="8">
        <f t="shared" si="13"/>
        <v>0.14251015579393347</v>
      </c>
      <c r="AC7" s="8">
        <f t="shared" si="14"/>
        <v>5.4194880358256051E-2</v>
      </c>
      <c r="AD7" s="8">
        <f t="shared" si="15"/>
        <v>4.1870996678994313E-2</v>
      </c>
      <c r="AE7" s="8">
        <f t="shared" si="16"/>
        <v>0.75821835506392099</v>
      </c>
      <c r="AF7" s="8" t="str">
        <f t="shared" si="17"/>
        <v/>
      </c>
    </row>
    <row r="8" spans="1:32" x14ac:dyDescent="0.25">
      <c r="A8" s="9">
        <f t="shared" si="18"/>
        <v>-0.32284704297209105</v>
      </c>
      <c r="B8" s="88">
        <f>IF(Sample7!K14&gt;0,Sample7!K14, )</f>
        <v>0.32284704297209105</v>
      </c>
      <c r="C8" s="88">
        <f>IF(Sample7!L14&gt;0,Sample7!L14,"")</f>
        <v>0.76616819372612932</v>
      </c>
      <c r="D8" s="88">
        <f>IF(Sample7!M14&gt;0,Sample7!M14,)</f>
        <v>10.170870626525584</v>
      </c>
      <c r="E8" s="162">
        <f t="shared" si="0"/>
        <v>0.72284704297209101</v>
      </c>
      <c r="F8" s="162">
        <f t="shared" si="1"/>
        <v>0.11636905671899986</v>
      </c>
      <c r="G8" s="162">
        <f t="shared" si="2"/>
        <v>0.14205637982609753</v>
      </c>
      <c r="H8" s="162">
        <f t="shared" si="3"/>
        <v>6.4421606426993655E-2</v>
      </c>
      <c r="I8" s="162">
        <f t="shared" si="4"/>
        <v>0.25842543654509742</v>
      </c>
      <c r="J8" s="162">
        <f t="shared" si="19"/>
        <v>6.4421606426993627E-2</v>
      </c>
      <c r="K8" s="162">
        <f t="shared" si="5"/>
        <v>2.1391147536484346E-2</v>
      </c>
      <c r="L8" s="59">
        <f t="shared" si="6"/>
        <v>-4.4585416748024654E-6</v>
      </c>
      <c r="M8" s="162">
        <f t="shared" si="20"/>
        <v>0.76437735599915868</v>
      </c>
      <c r="N8" s="99">
        <f t="shared" si="7"/>
        <v>3.2070997643413684E-6</v>
      </c>
      <c r="O8" s="100">
        <f t="shared" si="21"/>
        <v>7.2115595645125014E-2</v>
      </c>
      <c r="P8" s="100">
        <f t="shared" si="22"/>
        <v>5.919747008872202E-5</v>
      </c>
      <c r="Q8" s="11">
        <v>6</v>
      </c>
      <c r="R8" s="9">
        <f t="shared" si="8"/>
        <v>0.72485818015921022</v>
      </c>
      <c r="S8" s="15">
        <v>0.12</v>
      </c>
      <c r="T8" s="16">
        <f>LOOKUP(-S8,A2:A700,Q:Q+1)</f>
        <v>139</v>
      </c>
      <c r="U8" s="164" t="s">
        <v>139</v>
      </c>
      <c r="V8" s="165">
        <f ca="1">(INDIRECT("C"&amp;T8)-INDIRECT("C"&amp;T9))/(INDIRECT("B"&amp;T8)-INDIRECT("B"&amp;T9))</f>
        <v>0.18278096562724333</v>
      </c>
      <c r="W8" s="8">
        <v>7</v>
      </c>
      <c r="X8" s="8">
        <f t="shared" si="9"/>
        <v>0.35066012884396436</v>
      </c>
      <c r="Y8" s="8">
        <f t="shared" si="10"/>
        <v>0.75066012884396438</v>
      </c>
      <c r="Z8" s="8">
        <f t="shared" si="11"/>
        <v>0.75066012884396438</v>
      </c>
      <c r="AA8" s="8">
        <f t="shared" si="12"/>
        <v>0.11708379595780086</v>
      </c>
      <c r="AB8" s="8">
        <f t="shared" si="13"/>
        <v>0.14238281094194236</v>
      </c>
      <c r="AC8" s="8">
        <f t="shared" si="14"/>
        <v>5.2943843399629632E-2</v>
      </c>
      <c r="AD8" s="8">
        <f t="shared" si="15"/>
        <v>3.8249678544591513E-2</v>
      </c>
      <c r="AE8" s="8">
        <f t="shared" si="16"/>
        <v>0.75741876679965403</v>
      </c>
      <c r="AF8" s="8" t="str">
        <f t="shared" si="17"/>
        <v/>
      </c>
    </row>
    <row r="9" spans="1:32" ht="15.75" thickBot="1" x14ac:dyDescent="0.3">
      <c r="A9" s="9">
        <f t="shared" si="18"/>
        <v>-0.32163592185240963</v>
      </c>
      <c r="B9" s="88">
        <f>IF(Sample7!K15&gt;0,Sample7!K15, )</f>
        <v>0.32163592185240963</v>
      </c>
      <c r="C9" s="88">
        <f>IF(Sample7!L15&gt;0,Sample7!L15,"")</f>
        <v>0.76536163816632052</v>
      </c>
      <c r="D9" s="88">
        <f>IF(Sample7!M15&gt;0,Sample7!M15,)</f>
        <v>11.300967362806205</v>
      </c>
      <c r="E9" s="162">
        <f t="shared" si="0"/>
        <v>0.72163592185240966</v>
      </c>
      <c r="F9" s="162">
        <f t="shared" si="1"/>
        <v>0.11636890350076574</v>
      </c>
      <c r="G9" s="162">
        <f t="shared" si="2"/>
        <v>0.14199251167813581</v>
      </c>
      <c r="H9" s="162">
        <f t="shared" si="3"/>
        <v>6.3274506673508091E-2</v>
      </c>
      <c r="I9" s="162">
        <f t="shared" si="4"/>
        <v>0.25836141517890154</v>
      </c>
      <c r="J9" s="162">
        <f t="shared" si="19"/>
        <v>6.3274506673508091E-2</v>
      </c>
      <c r="K9" s="162">
        <f t="shared" si="5"/>
        <v>2.0794335034903969E-2</v>
      </c>
      <c r="L9" s="59">
        <f t="shared" si="6"/>
        <v>-3.9500768991829683E-6</v>
      </c>
      <c r="M9" s="162">
        <f t="shared" si="20"/>
        <v>0.76365755052372553</v>
      </c>
      <c r="N9" s="99">
        <f t="shared" si="7"/>
        <v>2.9039146936449776E-6</v>
      </c>
      <c r="O9" s="100">
        <f t="shared" si="21"/>
        <v>7.112013058320478E-2</v>
      </c>
      <c r="P9" s="100">
        <f t="shared" si="22"/>
        <v>6.155381453240436E-5</v>
      </c>
      <c r="Q9" s="11">
        <v>7</v>
      </c>
      <c r="R9" s="9">
        <f t="shared" si="8"/>
        <v>0.7248420584224825</v>
      </c>
      <c r="S9" s="15">
        <v>0.18</v>
      </c>
      <c r="T9" s="16">
        <f>LOOKUP(-S9,A2:A700,Q2:Q700+1)</f>
        <v>101</v>
      </c>
      <c r="U9" t="s">
        <v>54</v>
      </c>
      <c r="V9" s="17">
        <f ca="1">(INDIRECT("M"&amp;T8)-INDIRECT("M"&amp;T9))/(INDIRECT("B"&amp;T8)-INDIRECT("B"&amp;T9))</f>
        <v>0.2085610290548161</v>
      </c>
      <c r="W9" s="8">
        <v>8</v>
      </c>
      <c r="X9" s="8">
        <f t="shared" si="9"/>
        <v>0.34566012884396435</v>
      </c>
      <c r="Y9" s="8">
        <f t="shared" si="10"/>
        <v>0.74566012884396438</v>
      </c>
      <c r="Z9" s="8">
        <f t="shared" si="11"/>
        <v>0.74566012884396438</v>
      </c>
      <c r="AA9" s="8">
        <f t="shared" si="12"/>
        <v>0.11708346147398754</v>
      </c>
      <c r="AB9" s="8">
        <f t="shared" si="13"/>
        <v>0.14224166375808975</v>
      </c>
      <c r="AC9" s="8">
        <f t="shared" si="14"/>
        <v>5.1540392113003569E-2</v>
      </c>
      <c r="AD9" s="8">
        <f t="shared" si="15"/>
        <v>3.4794611498883549E-2</v>
      </c>
      <c r="AE9" s="8">
        <f t="shared" si="16"/>
        <v>0.7565221965631399</v>
      </c>
      <c r="AF9" s="8" t="str">
        <f t="shared" si="17"/>
        <v/>
      </c>
    </row>
    <row r="10" spans="1:32" x14ac:dyDescent="0.25">
      <c r="A10" s="9">
        <f t="shared" si="18"/>
        <v>-0.32034910566274816</v>
      </c>
      <c r="B10" s="88">
        <f>IF(Sample7!K16&gt;0,Sample7!K16, )</f>
        <v>0.32034910566274816</v>
      </c>
      <c r="C10" s="88">
        <f>IF(Sample7!L16&gt;0,Sample7!L16,"")</f>
        <v>0.76444084987835315</v>
      </c>
      <c r="D10" s="88">
        <f>IF(Sample7!M16&gt;0,Sample7!M16,)</f>
        <v>11.866015730946401</v>
      </c>
      <c r="E10" s="162">
        <f t="shared" si="0"/>
        <v>0.72034910566274823</v>
      </c>
      <c r="F10" s="162">
        <f t="shared" si="1"/>
        <v>0.11636873444774917</v>
      </c>
      <c r="G10" s="162">
        <f t="shared" si="2"/>
        <v>0.14192224392352409</v>
      </c>
      <c r="H10" s="162">
        <f t="shared" si="3"/>
        <v>6.2058127291474877E-2</v>
      </c>
      <c r="I10" s="162">
        <f t="shared" si="4"/>
        <v>0.25829097837127329</v>
      </c>
      <c r="J10" s="162">
        <f t="shared" si="19"/>
        <v>6.2058127291474863E-2</v>
      </c>
      <c r="K10" s="162">
        <f t="shared" si="5"/>
        <v>2.0173144585973714E-2</v>
      </c>
      <c r="L10" s="59">
        <f t="shared" si="6"/>
        <v>-3.4732031740254389E-6</v>
      </c>
      <c r="M10" s="162">
        <f t="shared" si="20"/>
        <v>0.76289363033566493</v>
      </c>
      <c r="N10" s="99">
        <f t="shared" si="7"/>
        <v>2.393888313276333E-6</v>
      </c>
      <c r="O10" s="100">
        <f t="shared" si="21"/>
        <v>7.0068172235545956E-2</v>
      </c>
      <c r="P10" s="100">
        <f t="shared" si="22"/>
        <v>6.4160820006038883E-5</v>
      </c>
      <c r="Q10" s="11">
        <v>8</v>
      </c>
      <c r="R10" s="9">
        <f t="shared" si="8"/>
        <v>0.72482432128313445</v>
      </c>
      <c r="S10" s="118" t="s">
        <v>132</v>
      </c>
      <c r="T10" s="119" t="s">
        <v>44</v>
      </c>
      <c r="U10" s="120" t="s">
        <v>133</v>
      </c>
      <c r="V10" s="121" t="s">
        <v>45</v>
      </c>
      <c r="W10" s="8">
        <v>9</v>
      </c>
      <c r="X10" s="8">
        <f t="shared" si="9"/>
        <v>0.34066012884396435</v>
      </c>
      <c r="Y10" s="8">
        <f t="shared" si="10"/>
        <v>0.74066012884396437</v>
      </c>
      <c r="Z10" s="8">
        <f t="shared" si="11"/>
        <v>0.74066012884396437</v>
      </c>
      <c r="AA10" s="8">
        <f t="shared" si="12"/>
        <v>0.1170830864761503</v>
      </c>
      <c r="AB10" s="8">
        <f t="shared" si="13"/>
        <v>0.14208442274147109</v>
      </c>
      <c r="AC10" s="8">
        <f t="shared" si="14"/>
        <v>4.9976312869678512E-2</v>
      </c>
      <c r="AD10" s="8">
        <f t="shared" si="15"/>
        <v>3.1516306756664426E-2</v>
      </c>
      <c r="AE10" s="8">
        <f t="shared" si="16"/>
        <v>0.75552302731118792</v>
      </c>
      <c r="AF10" s="8" t="str">
        <f t="shared" si="17"/>
        <v/>
      </c>
    </row>
    <row r="11" spans="1:32" x14ac:dyDescent="0.25">
      <c r="A11" s="9">
        <f t="shared" si="18"/>
        <v>-0.31913798454306669</v>
      </c>
      <c r="B11" s="88">
        <f>IF(Sample7!K17&gt;0,Sample7!K17, )</f>
        <v>0.31913798454306669</v>
      </c>
      <c r="C11" s="88">
        <f>IF(Sample7!L17&gt;0,Sample7!L17,"")</f>
        <v>0.76348662743200224</v>
      </c>
      <c r="D11" s="88">
        <f>IF(Sample7!M17&gt;0,Sample7!M17,)</f>
        <v>13.561160835367446</v>
      </c>
      <c r="E11" s="162">
        <f t="shared" si="0"/>
        <v>0.71913798454306677</v>
      </c>
      <c r="F11" s="162">
        <f t="shared" si="1"/>
        <v>0.11636856912447138</v>
      </c>
      <c r="G11" s="162">
        <f t="shared" si="2"/>
        <v>0.14185372926633796</v>
      </c>
      <c r="H11" s="162">
        <f t="shared" si="3"/>
        <v>6.0915686152257335E-2</v>
      </c>
      <c r="I11" s="162">
        <f t="shared" si="4"/>
        <v>0.25822229839080935</v>
      </c>
      <c r="J11" s="162">
        <f t="shared" si="19"/>
        <v>6.0915686152257342E-2</v>
      </c>
      <c r="K11" s="162">
        <f t="shared" si="5"/>
        <v>1.9600640721894068E-2</v>
      </c>
      <c r="L11" s="59">
        <f t="shared" si="6"/>
        <v>-3.0770919156757558E-6</v>
      </c>
      <c r="M11" s="162">
        <f t="shared" si="20"/>
        <v>0.76217550978649462</v>
      </c>
      <c r="N11" s="99">
        <f t="shared" si="7"/>
        <v>1.7190294803614455E-6</v>
      </c>
      <c r="O11" s="100">
        <f t="shared" si="21"/>
        <v>6.9083583264843554E-2</v>
      </c>
      <c r="P11" s="100">
        <f t="shared" si="22"/>
        <v>6.6714543241794171E-5</v>
      </c>
      <c r="Q11" s="11">
        <v>9</v>
      </c>
      <c r="R11" s="9">
        <f t="shared" si="8"/>
        <v>0.72480702666444907</v>
      </c>
      <c r="S11" s="122">
        <f>100*T24</f>
        <v>42.493453560126717</v>
      </c>
      <c r="T11" s="141">
        <f>-T26-V19</f>
        <v>-0.26289946590316043</v>
      </c>
      <c r="U11" s="123">
        <f>V25*100</f>
        <v>32.184120917871859</v>
      </c>
      <c r="V11" s="142">
        <f>IF(V5=0,(T11*(T29-T13)+(T29-T13)*(T13))/(T29),(T11*(U13-T13)+(U13-T13)*(T13))/(U13))</f>
        <v>-8.9275762229257521E-4</v>
      </c>
      <c r="W11" s="8">
        <v>10</v>
      </c>
      <c r="X11" s="8">
        <f t="shared" si="9"/>
        <v>0.33566012884396434</v>
      </c>
      <c r="Y11" s="8">
        <f t="shared" si="10"/>
        <v>0.73566012884396437</v>
      </c>
      <c r="Z11" s="8">
        <f t="shared" si="11"/>
        <v>0.73566012884396437</v>
      </c>
      <c r="AA11" s="8">
        <f t="shared" si="12"/>
        <v>0.11708266340978722</v>
      </c>
      <c r="AB11" s="8">
        <f t="shared" si="13"/>
        <v>0.14190828120744226</v>
      </c>
      <c r="AC11" s="8">
        <f t="shared" si="14"/>
        <v>4.8245365980954157E-2</v>
      </c>
      <c r="AD11" s="8">
        <f t="shared" si="15"/>
        <v>2.8423818245780726E-2</v>
      </c>
      <c r="AE11" s="8">
        <f t="shared" si="16"/>
        <v>0.75441672286237593</v>
      </c>
      <c r="AF11" s="8" t="str">
        <f t="shared" si="17"/>
        <v/>
      </c>
    </row>
    <row r="12" spans="1:32" x14ac:dyDescent="0.25">
      <c r="A12" s="9">
        <f t="shared" si="18"/>
        <v>-0.31785116835340499</v>
      </c>
      <c r="B12" s="88">
        <f>IF(Sample7!K18&gt;0,Sample7!K18, )</f>
        <v>0.31785116835340499</v>
      </c>
      <c r="C12" s="88">
        <f>IF(Sample7!L18&gt;0,Sample7!L18,"")</f>
        <v>0.76228788241404111</v>
      </c>
      <c r="D12" s="88">
        <f>IF(Sample7!M18&gt;0,Sample7!M18,)</f>
        <v>15.821354307928686</v>
      </c>
      <c r="E12" s="162">
        <f t="shared" si="0"/>
        <v>0.71785116835340501</v>
      </c>
      <c r="F12" s="162">
        <f t="shared" si="1"/>
        <v>0.11636838648915865</v>
      </c>
      <c r="G12" s="162">
        <f t="shared" si="2"/>
        <v>0.14177827174913676</v>
      </c>
      <c r="H12" s="162">
        <f t="shared" si="3"/>
        <v>5.9704510115109563E-2</v>
      </c>
      <c r="I12" s="162">
        <f t="shared" si="4"/>
        <v>0.25814665823829541</v>
      </c>
      <c r="J12" s="162">
        <f t="shared" si="19"/>
        <v>5.9704510115109577E-2</v>
      </c>
      <c r="K12" s="162">
        <f t="shared" si="5"/>
        <v>1.9005231893595691E-2</v>
      </c>
      <c r="L12" s="59">
        <f t="shared" si="6"/>
        <v>-2.7055951984958045E-6</v>
      </c>
      <c r="M12" s="162">
        <f t="shared" si="20"/>
        <v>0.76141347155831207</v>
      </c>
      <c r="N12" s="99">
        <f t="shared" si="7"/>
        <v>7.6459434461678385E-7</v>
      </c>
      <c r="O12" s="100">
        <f t="shared" si="21"/>
        <v>6.8043402078437662E-2</v>
      </c>
      <c r="P12" s="100">
        <f t="shared" si="22"/>
        <v>6.953711917605773E-5</v>
      </c>
      <c r="Q12" s="11">
        <v>10</v>
      </c>
      <c r="R12" s="9">
        <f t="shared" si="8"/>
        <v>0.72478797951394813</v>
      </c>
      <c r="S12" s="124" t="s">
        <v>131</v>
      </c>
      <c r="T12" s="125" t="s">
        <v>46</v>
      </c>
      <c r="U12" s="126" t="s">
        <v>47</v>
      </c>
      <c r="V12" s="125" t="s">
        <v>48</v>
      </c>
      <c r="W12" s="8">
        <v>11</v>
      </c>
      <c r="X12" s="8">
        <f t="shared" si="9"/>
        <v>0.33066012884396434</v>
      </c>
      <c r="Y12" s="8">
        <f t="shared" si="10"/>
        <v>0.73066012884396436</v>
      </c>
      <c r="Z12" s="8">
        <f t="shared" si="11"/>
        <v>0.73066012884396436</v>
      </c>
      <c r="AA12" s="8">
        <f t="shared" si="12"/>
        <v>0.11708218279866933</v>
      </c>
      <c r="AB12" s="8">
        <f t="shared" si="13"/>
        <v>0.14170977163852716</v>
      </c>
      <c r="AC12" s="8">
        <f t="shared" si="14"/>
        <v>4.6343827409290037E-2</v>
      </c>
      <c r="AD12" s="8">
        <f t="shared" si="15"/>
        <v>2.5524346997477802E-2</v>
      </c>
      <c r="AE12" s="8">
        <f t="shared" si="16"/>
        <v>0.75320012344252696</v>
      </c>
      <c r="AF12" s="8" t="str">
        <f t="shared" si="17"/>
        <v/>
      </c>
    </row>
    <row r="13" spans="1:32" x14ac:dyDescent="0.25">
      <c r="A13" s="9">
        <f t="shared" si="18"/>
        <v>-0.31648865709376328</v>
      </c>
      <c r="B13" s="88">
        <f>IF(Sample7!K19&gt;0,Sample7!K19, )</f>
        <v>0.31648865709376328</v>
      </c>
      <c r="C13" s="88">
        <f>IF(Sample7!L19&gt;0,Sample7!L19,"")</f>
        <v>0.76146690686421004</v>
      </c>
      <c r="D13" s="88">
        <f>IF(Sample7!M19&gt;0,Sample7!M19,)</f>
        <v>18.081547780489927</v>
      </c>
      <c r="E13" s="162">
        <f t="shared" si="0"/>
        <v>0.7164886570937633</v>
      </c>
      <c r="F13" s="162">
        <f t="shared" si="1"/>
        <v>0.11636818480966239</v>
      </c>
      <c r="G13" s="162">
        <f t="shared" si="2"/>
        <v>0.14169522677285015</v>
      </c>
      <c r="H13" s="162">
        <f t="shared" si="3"/>
        <v>5.8425245511250744E-2</v>
      </c>
      <c r="I13" s="162">
        <f t="shared" si="4"/>
        <v>0.25806341158251256</v>
      </c>
      <c r="J13" s="162">
        <f t="shared" si="19"/>
        <v>5.8425245511250723E-2</v>
      </c>
      <c r="K13" s="162">
        <f t="shared" si="5"/>
        <v>1.8389214329369886E-2</v>
      </c>
      <c r="L13" s="59">
        <f t="shared" si="6"/>
        <v>-2.3610065413943072E-6</v>
      </c>
      <c r="M13" s="162">
        <f t="shared" si="20"/>
        <v>0.76060774942931042</v>
      </c>
      <c r="N13" s="99">
        <f t="shared" si="7"/>
        <v>7.3815149794328724E-7</v>
      </c>
      <c r="O13" s="100">
        <f t="shared" si="21"/>
        <v>6.6948838339969008E-2</v>
      </c>
      <c r="P13" s="100">
        <f t="shared" si="22"/>
        <v>7.2651634709777771E-5</v>
      </c>
      <c r="Q13" s="11">
        <v>11</v>
      </c>
      <c r="R13" s="9">
        <f t="shared" si="8"/>
        <v>0.72476701712053326</v>
      </c>
      <c r="S13" s="127">
        <f>T25</f>
        <v>0.11713933036930335</v>
      </c>
      <c r="T13" s="128">
        <f>T26</f>
        <v>0.25876228262817169</v>
      </c>
      <c r="U13" s="129">
        <f>V26</f>
        <v>0.32313929644478384</v>
      </c>
      <c r="V13" s="134">
        <f>V29</f>
        <v>0.4</v>
      </c>
      <c r="W13" s="8">
        <v>12</v>
      </c>
      <c r="X13" s="8">
        <f t="shared" si="9"/>
        <v>0.32566012884396434</v>
      </c>
      <c r="Y13" s="8">
        <f t="shared" si="10"/>
        <v>0.72566012884396436</v>
      </c>
      <c r="Z13" s="8">
        <f t="shared" si="11"/>
        <v>0.72566012884396436</v>
      </c>
      <c r="AA13" s="8">
        <f t="shared" si="12"/>
        <v>0.11708163262319417</v>
      </c>
      <c r="AB13" s="8">
        <f t="shared" si="13"/>
        <v>0.14148457118300889</v>
      </c>
      <c r="AC13" s="8">
        <f t="shared" si="14"/>
        <v>4.4271020550759266E-2</v>
      </c>
      <c r="AD13" s="8">
        <f t="shared" si="15"/>
        <v>2.2822904487002024E-2</v>
      </c>
      <c r="AE13" s="8">
        <f t="shared" si="16"/>
        <v>0.75187172280805226</v>
      </c>
      <c r="AF13" s="8" t="str">
        <f t="shared" si="17"/>
        <v/>
      </c>
    </row>
    <row r="14" spans="1:32" x14ac:dyDescent="0.25">
      <c r="A14" s="9">
        <f t="shared" si="18"/>
        <v>-0.3152018409041018</v>
      </c>
      <c r="B14" s="88">
        <f>IF(Sample7!K20&gt;0,Sample7!K20, )</f>
        <v>0.3152018409041018</v>
      </c>
      <c r="C14" s="88">
        <f>IF(Sample7!L20&gt;0,Sample7!L20,"")</f>
        <v>0.76026987616557506</v>
      </c>
      <c r="D14" s="88">
        <f>IF(Sample7!M20&gt;0,Sample7!M20,)</f>
        <v>20.341741253051168</v>
      </c>
      <c r="E14" s="162">
        <f t="shared" si="0"/>
        <v>0.71520184090410188</v>
      </c>
      <c r="F14" s="162">
        <f t="shared" si="1"/>
        <v>0.11636798601517863</v>
      </c>
      <c r="G14" s="162">
        <f t="shared" si="2"/>
        <v>0.14161365624048444</v>
      </c>
      <c r="H14" s="162">
        <f t="shared" si="3"/>
        <v>5.7220198648438733E-2</v>
      </c>
      <c r="I14" s="162">
        <f t="shared" si="4"/>
        <v>0.25798164225566306</v>
      </c>
      <c r="J14" s="162">
        <f t="shared" si="19"/>
        <v>5.7220198648438747E-2</v>
      </c>
      <c r="K14" s="162">
        <f t="shared" si="5"/>
        <v>1.7820979495232019E-2</v>
      </c>
      <c r="L14" s="59">
        <f t="shared" si="6"/>
        <v>-2.0759537007379032E-6</v>
      </c>
      <c r="M14" s="162">
        <f t="shared" si="20"/>
        <v>0.75984792805794377</v>
      </c>
      <c r="N14" s="99">
        <f t="shared" si="7"/>
        <v>1.7804020553363351E-7</v>
      </c>
      <c r="O14" s="100">
        <f t="shared" si="21"/>
        <v>6.5921634682495026E-2</v>
      </c>
      <c r="P14" s="100">
        <f t="shared" si="22"/>
        <v>7.5714989054773059E-5</v>
      </c>
      <c r="Q14" s="11">
        <v>12</v>
      </c>
      <c r="R14" s="9">
        <f t="shared" si="8"/>
        <v>0.72474642690945767</v>
      </c>
      <c r="S14" s="124" t="s">
        <v>129</v>
      </c>
      <c r="T14" s="125" t="s">
        <v>49</v>
      </c>
      <c r="U14" s="126" t="s">
        <v>50</v>
      </c>
      <c r="V14" s="125" t="s">
        <v>124</v>
      </c>
      <c r="W14" s="8">
        <v>13</v>
      </c>
      <c r="X14" s="8">
        <f t="shared" si="9"/>
        <v>0.32066012884396444</v>
      </c>
      <c r="Y14" s="8">
        <f t="shared" si="10"/>
        <v>0.72066012884396446</v>
      </c>
      <c r="Z14" s="8">
        <f t="shared" si="11"/>
        <v>0.72066012884396446</v>
      </c>
      <c r="AA14" s="8">
        <f t="shared" si="12"/>
        <v>0.11708099745576275</v>
      </c>
      <c r="AB14" s="8">
        <f t="shared" si="13"/>
        <v>0.14122724004929252</v>
      </c>
      <c r="AC14" s="8">
        <f t="shared" si="14"/>
        <v>4.2029824490596002E-2</v>
      </c>
      <c r="AD14" s="8">
        <f t="shared" si="15"/>
        <v>2.0322066848313187E-2</v>
      </c>
      <c r="AE14" s="8">
        <f t="shared" si="16"/>
        <v>0.75043191399821252</v>
      </c>
      <c r="AF14" s="8" t="str">
        <f t="shared" si="17"/>
        <v/>
      </c>
    </row>
    <row r="15" spans="1:32" x14ac:dyDescent="0.25">
      <c r="A15" s="9">
        <f t="shared" si="18"/>
        <v>-0.3138393296444601</v>
      </c>
      <c r="B15" s="88">
        <f>IF(Sample7!K21&gt;0,Sample7!K21, )</f>
        <v>0.3138393296444601</v>
      </c>
      <c r="C15" s="88">
        <f>IF(Sample7!L21&gt;0,Sample7!L21,"")</f>
        <v>0.75905725454791828</v>
      </c>
      <c r="D15" s="88">
        <f>IF(Sample7!M21&gt;0,Sample7!M21,)</f>
        <v>22.601934725612409</v>
      </c>
      <c r="E15" s="162">
        <f t="shared" si="0"/>
        <v>0.71383932964446006</v>
      </c>
      <c r="F15" s="162">
        <f t="shared" si="1"/>
        <v>0.1163677661597893</v>
      </c>
      <c r="G15" s="162">
        <f t="shared" si="2"/>
        <v>0.1415237727126672</v>
      </c>
      <c r="H15" s="162">
        <f t="shared" si="3"/>
        <v>5.5947790772003583E-2</v>
      </c>
      <c r="I15" s="162">
        <f t="shared" si="4"/>
        <v>0.25789153887245653</v>
      </c>
      <c r="J15" s="162">
        <f t="shared" si="19"/>
        <v>5.5947790772003569E-2</v>
      </c>
      <c r="K15" s="162">
        <f t="shared" si="5"/>
        <v>1.7233604236583447E-2</v>
      </c>
      <c r="L15" s="59">
        <f t="shared" si="6"/>
        <v>-1.8115498644128313E-6</v>
      </c>
      <c r="M15" s="162">
        <f t="shared" si="20"/>
        <v>0.75904468595881258</v>
      </c>
      <c r="N15" s="99">
        <f t="shared" si="7"/>
        <v>1.5796943210790176E-10</v>
      </c>
      <c r="O15" s="100">
        <f t="shared" si="21"/>
        <v>6.4841078215694917E-2</v>
      </c>
      <c r="P15" s="100">
        <f t="shared" si="22"/>
        <v>7.9090561556118178E-5</v>
      </c>
      <c r="Q15" s="11">
        <v>13</v>
      </c>
      <c r="R15" s="9">
        <f t="shared" si="8"/>
        <v>0.72472373831400172</v>
      </c>
      <c r="S15" s="127">
        <v>0</v>
      </c>
      <c r="T15" s="130">
        <f>V24</f>
        <v>0.2524221735279128</v>
      </c>
      <c r="U15" s="129">
        <f>V27</f>
        <v>0.6134459854665989</v>
      </c>
      <c r="V15" s="176">
        <f>V30*100</f>
        <v>100</v>
      </c>
      <c r="W15" s="8">
        <v>14</v>
      </c>
      <c r="X15" s="8">
        <f t="shared" si="9"/>
        <v>0.31566012884396433</v>
      </c>
      <c r="Y15" s="8">
        <f t="shared" si="10"/>
        <v>0.71566012884396435</v>
      </c>
      <c r="Z15" s="8">
        <f t="shared" si="11"/>
        <v>0.71566012884396435</v>
      </c>
      <c r="AA15" s="8">
        <f t="shared" si="12"/>
        <v>0.11708025724370773</v>
      </c>
      <c r="AB15" s="8">
        <f t="shared" si="13"/>
        <v>0.14093086771531832</v>
      </c>
      <c r="AC15" s="8">
        <f t="shared" si="14"/>
        <v>3.9627159022000188E-2</v>
      </c>
      <c r="AD15" s="8">
        <f t="shared" si="15"/>
        <v>1.8021844862938084E-2</v>
      </c>
      <c r="AE15" s="8">
        <f t="shared" si="16"/>
        <v>0.74888319756336785</v>
      </c>
      <c r="AF15" s="8" t="str">
        <f t="shared" si="17"/>
        <v/>
      </c>
    </row>
    <row r="16" spans="1:32" x14ac:dyDescent="0.25">
      <c r="A16" s="9">
        <f t="shared" si="18"/>
        <v>-0.31209834303491807</v>
      </c>
      <c r="B16" s="88">
        <f>IF(Sample7!K22&gt;0,Sample7!K22, )</f>
        <v>0.31209834303491807</v>
      </c>
      <c r="C16" s="88">
        <f>IF(Sample7!L22&gt;0,Sample7!L22,"")</f>
        <v>0.75773221114052458</v>
      </c>
      <c r="D16" s="88">
        <f>IF(Sample7!M22&gt;0,Sample7!M22,)</f>
        <v>25.992224934454271</v>
      </c>
      <c r="E16" s="162">
        <f t="shared" si="0"/>
        <v>0.71209834303491815</v>
      </c>
      <c r="F16" s="162">
        <f t="shared" si="1"/>
        <v>0.11636747021836796</v>
      </c>
      <c r="G16" s="162">
        <f t="shared" si="2"/>
        <v>0.14140332377580672</v>
      </c>
      <c r="H16" s="162">
        <f t="shared" si="3"/>
        <v>5.4327549040743384E-2</v>
      </c>
      <c r="I16" s="162">
        <f t="shared" si="4"/>
        <v>0.25777079399417469</v>
      </c>
      <c r="J16" s="162">
        <f t="shared" si="19"/>
        <v>5.4327549040743384E-2</v>
      </c>
      <c r="K16" s="162">
        <f t="shared" si="5"/>
        <v>1.650431150091208E-2</v>
      </c>
      <c r="L16" s="59">
        <f t="shared" si="6"/>
        <v>-1.5221115811247069E-6</v>
      </c>
      <c r="M16" s="162">
        <f t="shared" si="20"/>
        <v>0.7580203511908441</v>
      </c>
      <c r="N16" s="99">
        <f t="shared" si="7"/>
        <v>8.3024688598134722E-8</v>
      </c>
      <c r="O16" s="100">
        <f t="shared" si="21"/>
        <v>6.3471171908069099E-2</v>
      </c>
      <c r="P16" s="100">
        <f t="shared" si="22"/>
        <v>8.3605839139881737E-5</v>
      </c>
      <c r="Q16" s="11">
        <v>14</v>
      </c>
      <c r="R16" s="9">
        <f t="shared" si="8"/>
        <v>0.72469333433156025</v>
      </c>
      <c r="S16" s="124" t="s">
        <v>51</v>
      </c>
      <c r="T16" s="125" t="s">
        <v>128</v>
      </c>
      <c r="U16" s="126" t="s">
        <v>52</v>
      </c>
      <c r="V16" s="131" t="s">
        <v>53</v>
      </c>
      <c r="W16" s="8">
        <v>15</v>
      </c>
      <c r="X16" s="8">
        <f t="shared" si="9"/>
        <v>0.31066012884396443</v>
      </c>
      <c r="Y16" s="8">
        <f t="shared" si="10"/>
        <v>0.71066012884396446</v>
      </c>
      <c r="Z16" s="8">
        <f t="shared" si="11"/>
        <v>0.71066012884396446</v>
      </c>
      <c r="AA16" s="8">
        <f t="shared" si="12"/>
        <v>0.11707938557668175</v>
      </c>
      <c r="AB16" s="8">
        <f t="shared" si="13"/>
        <v>0.14058659327192391</v>
      </c>
      <c r="AC16" s="8">
        <f t="shared" si="14"/>
        <v>3.7074466584732825E-2</v>
      </c>
      <c r="AD16" s="8">
        <f t="shared" si="15"/>
        <v>1.5919683410625926E-2</v>
      </c>
      <c r="AE16" s="8">
        <f t="shared" si="16"/>
        <v>0.74723035613230349</v>
      </c>
      <c r="AF16" s="8" t="str">
        <f t="shared" si="17"/>
        <v/>
      </c>
    </row>
    <row r="17" spans="1:32" ht="15.75" thickBot="1" x14ac:dyDescent="0.3">
      <c r="A17" s="9">
        <f t="shared" si="18"/>
        <v>-0.31066013670529635</v>
      </c>
      <c r="B17" s="88">
        <f>IF(Sample7!K23&gt;0,Sample7!K23, )</f>
        <v>0.31066013670529635</v>
      </c>
      <c r="C17" s="88">
        <f>IF(Sample7!L23&gt;0,Sample7!L23,"")</f>
        <v>0.75652236846166421</v>
      </c>
      <c r="D17" s="88">
        <f>IF(Sample7!M23&gt;0,Sample7!M23,)</f>
        <v>28.817466775155935</v>
      </c>
      <c r="E17" s="162">
        <f t="shared" si="0"/>
        <v>0.71066013670529637</v>
      </c>
      <c r="F17" s="162">
        <f t="shared" si="1"/>
        <v>0.11636721209059551</v>
      </c>
      <c r="G17" s="162">
        <f t="shared" si="2"/>
        <v>0.14129876734405333</v>
      </c>
      <c r="H17" s="162">
        <f t="shared" si="3"/>
        <v>5.2994157270647477E-2</v>
      </c>
      <c r="I17" s="162">
        <f t="shared" si="4"/>
        <v>0.25766597943464886</v>
      </c>
      <c r="J17" s="162">
        <f t="shared" si="19"/>
        <v>5.2994157270647491E-2</v>
      </c>
      <c r="K17" s="162">
        <f t="shared" si="5"/>
        <v>1.5919686562395511E-2</v>
      </c>
      <c r="L17" s="59">
        <f t="shared" si="6"/>
        <v>-1.3182276307683637E-6</v>
      </c>
      <c r="M17" s="162">
        <f t="shared" si="20"/>
        <v>0.75717599500066501</v>
      </c>
      <c r="N17" s="99">
        <f t="shared" si="7"/>
        <v>4.2722765248617309E-7</v>
      </c>
      <c r="O17" s="100">
        <f t="shared" si="21"/>
        <v>6.2348846833446742E-2</v>
      </c>
      <c r="P17" s="100">
        <f t="shared" si="22"/>
        <v>8.751021681634524E-5</v>
      </c>
      <c r="Q17" s="11">
        <v>15</v>
      </c>
      <c r="R17" s="9">
        <f t="shared" si="8"/>
        <v>0.72466694196980075</v>
      </c>
      <c r="S17" s="132">
        <f>V28</f>
        <v>0</v>
      </c>
      <c r="T17" s="140">
        <v>0.68899999999999995</v>
      </c>
      <c r="U17" s="133">
        <v>2.5</v>
      </c>
      <c r="V17" s="163">
        <v>24.095263731936456</v>
      </c>
      <c r="W17" s="8">
        <v>16</v>
      </c>
      <c r="X17" s="8">
        <f t="shared" si="9"/>
        <v>0.30566012884396443</v>
      </c>
      <c r="Y17" s="8">
        <f t="shared" si="10"/>
        <v>0.70566012884396445</v>
      </c>
      <c r="Z17" s="8">
        <f t="shared" si="11"/>
        <v>0.70566012884396445</v>
      </c>
      <c r="AA17" s="8">
        <f t="shared" si="12"/>
        <v>0.11707834719619079</v>
      </c>
      <c r="AB17" s="8">
        <f t="shared" si="13"/>
        <v>0.14018295681373935</v>
      </c>
      <c r="AC17" s="8">
        <f t="shared" si="14"/>
        <v>3.4388234393656097E-2</v>
      </c>
      <c r="AD17" s="8">
        <f t="shared" si="15"/>
        <v>1.4010590440378192E-2</v>
      </c>
      <c r="AE17" s="8">
        <f t="shared" si="16"/>
        <v>0.74548061098656637</v>
      </c>
      <c r="AF17" s="8" t="str">
        <f t="shared" si="17"/>
        <v/>
      </c>
    </row>
    <row r="18" spans="1:32" x14ac:dyDescent="0.25">
      <c r="A18" s="9">
        <f t="shared" si="18"/>
        <v>-0.30929762544565464</v>
      </c>
      <c r="B18" s="88">
        <f>IF(Sample7!K24&gt;0,Sample7!K24, )</f>
        <v>0.30929762544565464</v>
      </c>
      <c r="C18" s="88">
        <f>IF(Sample7!L24&gt;0,Sample7!L24,"")</f>
        <v>0.75557470604854426</v>
      </c>
      <c r="D18" s="88">
        <f>IF(Sample7!M24&gt;0,Sample7!M24,)</f>
        <v>31.642708615857373</v>
      </c>
      <c r="E18" s="162">
        <f t="shared" si="0"/>
        <v>0.70929762544565467</v>
      </c>
      <c r="F18" s="162">
        <f t="shared" si="1"/>
        <v>0.11636695528882114</v>
      </c>
      <c r="G18" s="162">
        <f t="shared" si="2"/>
        <v>0.14119520808322916</v>
      </c>
      <c r="H18" s="162">
        <f t="shared" si="3"/>
        <v>5.1735462073604369E-2</v>
      </c>
      <c r="I18" s="162">
        <f t="shared" si="4"/>
        <v>0.25756216337205029</v>
      </c>
      <c r="J18" s="162">
        <f t="shared" si="19"/>
        <v>5.1735462073604355E-2</v>
      </c>
      <c r="K18" s="162">
        <f t="shared" si="5"/>
        <v>1.5380581668958643E-2</v>
      </c>
      <c r="L18" s="59">
        <f t="shared" si="6"/>
        <v>-1.1503260221154165E-6</v>
      </c>
      <c r="M18" s="162">
        <f t="shared" si="20"/>
        <v>0.75637771283140665</v>
      </c>
      <c r="N18" s="99">
        <f t="shared" si="7"/>
        <v>6.4481989332299114E-7</v>
      </c>
      <c r="O18" s="100">
        <f t="shared" si="21"/>
        <v>6.1293544911544283E-2</v>
      </c>
      <c r="P18" s="100">
        <f t="shared" si="22"/>
        <v>9.1356947536921793E-5</v>
      </c>
      <c r="Q18" s="11">
        <v>16</v>
      </c>
      <c r="R18" s="9">
        <f t="shared" si="8"/>
        <v>0.72464080131609454</v>
      </c>
      <c r="S18" t="s">
        <v>136</v>
      </c>
      <c r="U18" s="148" t="s">
        <v>125</v>
      </c>
      <c r="V18" s="147">
        <f>S13-(1/2*(S13+T$11)+1/2*POWER((S13+T$11)^2-4*V$11*(S13),0.5))</f>
        <v>0.11642536775489228</v>
      </c>
      <c r="W18" s="8">
        <v>17</v>
      </c>
      <c r="X18" s="8">
        <f t="shared" si="9"/>
        <v>0.30066012884396442</v>
      </c>
      <c r="Y18" s="8">
        <f t="shared" si="10"/>
        <v>0.70066012884396445</v>
      </c>
      <c r="Z18" s="8">
        <f t="shared" si="11"/>
        <v>0.70066012884396445</v>
      </c>
      <c r="AA18" s="8">
        <f t="shared" si="12"/>
        <v>0.11707709439211708</v>
      </c>
      <c r="AB18" s="8">
        <f t="shared" si="13"/>
        <v>0.13970503232641893</v>
      </c>
      <c r="AC18" s="8">
        <f t="shared" si="14"/>
        <v>3.1590620244589258E-2</v>
      </c>
      <c r="AD18" s="8">
        <f t="shared" si="15"/>
        <v>1.2287381880839157E-2</v>
      </c>
      <c r="AE18" s="8">
        <f t="shared" si="16"/>
        <v>0.74364378708006507</v>
      </c>
      <c r="AF18" s="8" t="str">
        <f t="shared" si="17"/>
        <v/>
      </c>
    </row>
    <row r="19" spans="1:32" x14ac:dyDescent="0.25">
      <c r="A19" s="9">
        <f t="shared" si="18"/>
        <v>-0.30793511418601294</v>
      </c>
      <c r="B19" s="88">
        <f>IF(Sample7!K25&gt;0,Sample7!K25, )</f>
        <v>0.30793511418601294</v>
      </c>
      <c r="C19" s="88">
        <f>IF(Sample7!L25&gt;0,Sample7!L25,"")</f>
        <v>0.75451405743107536</v>
      </c>
      <c r="D19" s="88">
        <f>IF(Sample7!M25&gt;0,Sample7!M25,)</f>
        <v>35.032998824699234</v>
      </c>
      <c r="E19" s="162">
        <f t="shared" si="0"/>
        <v>0.70793511418601296</v>
      </c>
      <c r="F19" s="162">
        <f t="shared" si="1"/>
        <v>0.11636668571668231</v>
      </c>
      <c r="G19" s="162">
        <f t="shared" si="2"/>
        <v>0.14108698824512111</v>
      </c>
      <c r="H19" s="162">
        <f t="shared" si="3"/>
        <v>5.0481440224209542E-2</v>
      </c>
      <c r="I19" s="162">
        <f t="shared" si="4"/>
        <v>0.25745367396180341</v>
      </c>
      <c r="J19" s="162">
        <f t="shared" si="19"/>
        <v>5.0481440224209528E-2</v>
      </c>
      <c r="K19" s="162">
        <f t="shared" si="5"/>
        <v>1.4855695512853522E-2</v>
      </c>
      <c r="L19" s="59">
        <f t="shared" si="6"/>
        <v>-1.0038088349612815E-6</v>
      </c>
      <c r="M19" s="162">
        <f t="shared" si="20"/>
        <v>0.75558112107545394</v>
      </c>
      <c r="N19" s="99">
        <f t="shared" si="7"/>
        <v>1.1386248211545078E-6</v>
      </c>
      <c r="O19" s="100">
        <f t="shared" si="21"/>
        <v>6.0246124845016763E-2</v>
      </c>
      <c r="P19" s="100">
        <f t="shared" si="22"/>
        <v>9.5349065743829324E-5</v>
      </c>
      <c r="Q19" s="11">
        <v>17</v>
      </c>
      <c r="R19" s="9">
        <f t="shared" si="8"/>
        <v>0.72461348422934047</v>
      </c>
      <c r="S19" t="s">
        <v>145</v>
      </c>
      <c r="U19" s="145" t="s">
        <v>63</v>
      </c>
      <c r="V19" s="146">
        <f>IF(V$5=0,-T13/T29*(T29-T13)/(1/T27-(T29-T13)/T29)-T13,-T13/U13*(U13-T13)/(1/T27-(U13-T13)/U13)-T13)</f>
        <v>4.1371832749887427E-3</v>
      </c>
      <c r="W19" s="8">
        <v>18</v>
      </c>
      <c r="X19" s="8">
        <f t="shared" si="9"/>
        <v>0.29566012884396442</v>
      </c>
      <c r="Y19" s="8">
        <f t="shared" si="10"/>
        <v>0.69566012884396444</v>
      </c>
      <c r="Z19" s="8">
        <f t="shared" si="11"/>
        <v>0.69566012884396444</v>
      </c>
      <c r="AA19" s="8">
        <f t="shared" si="12"/>
        <v>0.1170755617827607</v>
      </c>
      <c r="AB19" s="8">
        <f t="shared" si="13"/>
        <v>0.13913329948682673</v>
      </c>
      <c r="AC19" s="8">
        <f t="shared" si="14"/>
        <v>2.8710249906427447E-2</v>
      </c>
      <c r="AD19" s="8">
        <f t="shared" si="15"/>
        <v>1.0741017667949529E-2</v>
      </c>
      <c r="AE19" s="8">
        <f t="shared" si="16"/>
        <v>0.7417325174134155</v>
      </c>
      <c r="AF19" s="8" t="str">
        <f t="shared" si="17"/>
        <v/>
      </c>
    </row>
    <row r="20" spans="1:32" x14ac:dyDescent="0.25">
      <c r="A20" s="9">
        <f t="shared" si="18"/>
        <v>-0.30664829799635146</v>
      </c>
      <c r="B20" s="88">
        <f>IF(Sample7!K26&gt;0,Sample7!K26, )</f>
        <v>0.30664829799635146</v>
      </c>
      <c r="C20" s="88">
        <f>IF(Sample7!L26&gt;0,Sample7!L26,"")</f>
        <v>0.75356851455041785</v>
      </c>
      <c r="D20" s="88">
        <f>IF(Sample7!M26&gt;0,Sample7!M26,)</f>
        <v>37.858240665400899</v>
      </c>
      <c r="E20" s="162">
        <f t="shared" si="0"/>
        <v>0.70664829799635154</v>
      </c>
      <c r="F20" s="162">
        <f t="shared" si="1"/>
        <v>0.11636641858529277</v>
      </c>
      <c r="G20" s="162">
        <f t="shared" si="2"/>
        <v>0.14098023815339153</v>
      </c>
      <c r="H20" s="162">
        <f t="shared" si="3"/>
        <v>4.9301641257667138E-2</v>
      </c>
      <c r="I20" s="162">
        <f t="shared" si="4"/>
        <v>0.25734665673868434</v>
      </c>
      <c r="J20" s="162">
        <f t="shared" si="19"/>
        <v>4.9301641257667117E-2</v>
      </c>
      <c r="K20" s="162">
        <f t="shared" si="5"/>
        <v>1.437289732532099E-2</v>
      </c>
      <c r="L20" s="59">
        <f t="shared" si="6"/>
        <v>-8.8260814028020169E-7</v>
      </c>
      <c r="M20" s="162">
        <f t="shared" si="20"/>
        <v>0.75483043204559219</v>
      </c>
      <c r="N20" s="99">
        <f t="shared" si="7"/>
        <v>1.5924357646270986E-6</v>
      </c>
      <c r="O20" s="100">
        <f t="shared" si="21"/>
        <v>5.9264258427780429E-2</v>
      </c>
      <c r="P20" s="100">
        <f t="shared" si="22"/>
        <v>9.9253740878236588E-5</v>
      </c>
      <c r="Q20" s="11">
        <v>18</v>
      </c>
      <c r="R20" s="9">
        <f t="shared" si="8"/>
        <v>0.72458653813916185</v>
      </c>
      <c r="S20" s="135" t="s">
        <v>140</v>
      </c>
      <c r="T20" s="116"/>
      <c r="U20" s="116"/>
      <c r="W20" s="8">
        <v>19</v>
      </c>
      <c r="X20" s="8">
        <f t="shared" si="9"/>
        <v>0.29066012884396442</v>
      </c>
      <c r="Y20" s="8">
        <f t="shared" si="10"/>
        <v>0.69066012884396444</v>
      </c>
      <c r="Z20" s="8">
        <f t="shared" si="11"/>
        <v>0.69066012884396444</v>
      </c>
      <c r="AA20" s="8">
        <f t="shared" si="12"/>
        <v>0.11707365881432527</v>
      </c>
      <c r="AB20" s="8">
        <f t="shared" si="13"/>
        <v>0.13844225727546813</v>
      </c>
      <c r="AC20" s="8">
        <f t="shared" si="14"/>
        <v>2.5783215749742509E-2</v>
      </c>
      <c r="AD20" s="8">
        <f t="shared" si="15"/>
        <v>9.3609970044285142E-3</v>
      </c>
      <c r="AE20" s="8">
        <f t="shared" si="16"/>
        <v>0.73976250568368285</v>
      </c>
      <c r="AF20" s="8" t="str">
        <f t="shared" si="17"/>
        <v/>
      </c>
    </row>
    <row r="21" spans="1:32" ht="15.75" thickBot="1" x14ac:dyDescent="0.3">
      <c r="A21" s="9">
        <f t="shared" si="18"/>
        <v>-0.30536148180668976</v>
      </c>
      <c r="B21" s="88">
        <f>IF(Sample7!K27&gt;0,Sample7!K27, )</f>
        <v>0.30536148180668976</v>
      </c>
      <c r="C21" s="88">
        <f>IF(Sample7!L27&gt;0,Sample7!L27,"")</f>
        <v>0.75290038705300488</v>
      </c>
      <c r="D21" s="88">
        <f>IF(Sample7!M27&gt;0,Sample7!M27,)</f>
        <v>41.248530874242761</v>
      </c>
      <c r="E21" s="162">
        <f t="shared" si="0"/>
        <v>0.70536148180668978</v>
      </c>
      <c r="F21" s="162">
        <f t="shared" si="1"/>
        <v>0.11636613843922188</v>
      </c>
      <c r="G21" s="162">
        <f t="shared" si="2"/>
        <v>0.14086880625033127</v>
      </c>
      <c r="H21" s="162">
        <f t="shared" si="3"/>
        <v>4.8126537117136596E-2</v>
      </c>
      <c r="I21" s="162">
        <f t="shared" si="4"/>
        <v>0.25723494468955316</v>
      </c>
      <c r="J21" s="162">
        <f t="shared" si="19"/>
        <v>4.8126537117136603E-2</v>
      </c>
      <c r="K21" s="162">
        <f t="shared" si="5"/>
        <v>1.3902525894173883E-2</v>
      </c>
      <c r="L21" s="59">
        <f t="shared" si="6"/>
        <v>-7.7604074817393014E-7</v>
      </c>
      <c r="M21" s="162">
        <f t="shared" si="20"/>
        <v>0.75408144124490772</v>
      </c>
      <c r="N21" s="99">
        <f t="shared" si="7"/>
        <v>1.3948890042112743E-6</v>
      </c>
      <c r="O21" s="100">
        <f t="shared" si="21"/>
        <v>5.8289665239019788E-2</v>
      </c>
      <c r="P21" s="100">
        <f t="shared" si="22"/>
        <v>1.0328917322181282E-4</v>
      </c>
      <c r="Q21" s="11">
        <v>19</v>
      </c>
      <c r="R21" s="9">
        <f t="shared" si="8"/>
        <v>0.72455841025599099</v>
      </c>
      <c r="S21" s="18" t="s">
        <v>55</v>
      </c>
      <c r="T21" s="18" t="s">
        <v>56</v>
      </c>
      <c r="U21" s="18" t="s">
        <v>57</v>
      </c>
      <c r="W21" s="8">
        <v>20</v>
      </c>
      <c r="X21" s="8">
        <f t="shared" si="9"/>
        <v>0.28566012884396441</v>
      </c>
      <c r="Y21" s="8">
        <f t="shared" si="10"/>
        <v>0.68566012884396443</v>
      </c>
      <c r="Z21" s="8">
        <f t="shared" si="11"/>
        <v>0.68566012884396443</v>
      </c>
      <c r="AA21" s="8">
        <f t="shared" si="12"/>
        <v>0.11707125923604125</v>
      </c>
      <c r="AB21" s="8">
        <f t="shared" si="13"/>
        <v>0.13759891800385335</v>
      </c>
      <c r="AC21" s="8">
        <f t="shared" si="14"/>
        <v>2.2854172779870771E-2</v>
      </c>
      <c r="AD21" s="8">
        <f t="shared" si="15"/>
        <v>8.1357788241990369E-3</v>
      </c>
      <c r="AE21" s="8">
        <f t="shared" si="16"/>
        <v>0.73775281850059338</v>
      </c>
      <c r="AF21" s="8" t="str">
        <f t="shared" si="17"/>
        <v/>
      </c>
    </row>
    <row r="22" spans="1:32" x14ac:dyDescent="0.25">
      <c r="A22" s="9">
        <f t="shared" si="18"/>
        <v>-0.30399897054704828</v>
      </c>
      <c r="B22" s="88">
        <f>IF(Sample7!K28&gt;0,Sample7!K28, )</f>
        <v>0.30399897054704828</v>
      </c>
      <c r="C22" s="88">
        <f>IF(Sample7!L28&gt;0,Sample7!L28,"")</f>
        <v>0.75208592694879284</v>
      </c>
      <c r="D22" s="88">
        <f>IF(Sample7!M28&gt;0,Sample7!M28,)</f>
        <v>44.638821083084622</v>
      </c>
      <c r="E22" s="162">
        <f t="shared" si="0"/>
        <v>0.7039989705470483</v>
      </c>
      <c r="F22" s="162">
        <f t="shared" si="1"/>
        <v>0.11636582663706264</v>
      </c>
      <c r="G22" s="162">
        <f t="shared" si="2"/>
        <v>0.14074540156187965</v>
      </c>
      <c r="H22" s="162">
        <f t="shared" si="3"/>
        <v>4.6887742348105999E-2</v>
      </c>
      <c r="I22" s="162">
        <f t="shared" si="4"/>
        <v>0.25711122819894228</v>
      </c>
      <c r="J22" s="162">
        <f t="shared" si="19"/>
        <v>4.6887742348105999E-2</v>
      </c>
      <c r="K22" s="162">
        <f t="shared" si="5"/>
        <v>1.3417877219810604E-2</v>
      </c>
      <c r="L22" s="59">
        <f t="shared" si="6"/>
        <v>-6.7719471479707838E-7</v>
      </c>
      <c r="M22" s="162">
        <f t="shared" si="20"/>
        <v>0.75329035748734641</v>
      </c>
      <c r="N22" s="99">
        <f t="shared" si="7"/>
        <v>1.4506529222004407E-6</v>
      </c>
      <c r="O22" s="100">
        <f t="shared" si="21"/>
        <v>5.7265800622100932E-2</v>
      </c>
      <c r="P22" s="100">
        <f t="shared" si="22"/>
        <v>1.077040935384347E-4</v>
      </c>
      <c r="Q22" s="11">
        <v>20</v>
      </c>
      <c r="R22" s="9">
        <f t="shared" si="8"/>
        <v>0.72452726017630853</v>
      </c>
      <c r="S22" s="19">
        <f ca="1">Potentiel7!L5</f>
        <v>1586.7521813197595</v>
      </c>
      <c r="T22" s="19">
        <f ca="1">1000*V1*Potentiel7!L5</f>
        <v>47.260316279164805</v>
      </c>
      <c r="U22" s="19">
        <f ca="1">1000*V2*Potentiel7!L5</f>
        <v>275.22907883430378</v>
      </c>
      <c r="X22" s="21" t="s">
        <v>64</v>
      </c>
      <c r="Y22" s="22" t="s">
        <v>65</v>
      </c>
      <c r="Z22" s="23" t="s">
        <v>66</v>
      </c>
      <c r="AA22" s="23" t="s">
        <v>67</v>
      </c>
      <c r="AB22" s="23" t="s">
        <v>68</v>
      </c>
      <c r="AC22" s="23" t="s">
        <v>69</v>
      </c>
      <c r="AD22" s="23" t="s">
        <v>70</v>
      </c>
      <c r="AE22" s="24" t="s">
        <v>71</v>
      </c>
      <c r="AF22" s="8"/>
    </row>
    <row r="23" spans="1:32" x14ac:dyDescent="0.25">
      <c r="A23" s="9">
        <f t="shared" si="18"/>
        <v>-0.30271215435738658</v>
      </c>
      <c r="B23" s="88">
        <f>IF(Sample7!K29&gt;0,Sample7!K29, )</f>
        <v>0.30271215435738658</v>
      </c>
      <c r="C23" s="88">
        <f>IF(Sample7!L29&gt;0,Sample7!L29,"")</f>
        <v>0.75115864883578631</v>
      </c>
      <c r="D23" s="88">
        <f>IF(Sample7!M29&gt;0,Sample7!M29,)</f>
        <v>49.159208028207104</v>
      </c>
      <c r="E23" s="162">
        <f t="shared" si="0"/>
        <v>0.70271215435738665</v>
      </c>
      <c r="F23" s="162">
        <f t="shared" si="1"/>
        <v>0.11636551680685102</v>
      </c>
      <c r="G23" s="162">
        <f t="shared" si="2"/>
        <v>0.14062341660195438</v>
      </c>
      <c r="H23" s="162">
        <f t="shared" si="3"/>
        <v>4.5723220948581167E-2</v>
      </c>
      <c r="I23" s="162">
        <f t="shared" si="4"/>
        <v>0.25698893340880541</v>
      </c>
      <c r="J23" s="162">
        <f t="shared" si="19"/>
        <v>4.5723220948581167E-2</v>
      </c>
      <c r="K23" s="162">
        <f t="shared" si="5"/>
        <v>1.2972647989906922E-2</v>
      </c>
      <c r="L23" s="59">
        <f t="shared" si="6"/>
        <v>-5.954285004224779E-7</v>
      </c>
      <c r="M23" s="162">
        <f t="shared" si="20"/>
        <v>0.75254519480109583</v>
      </c>
      <c r="N23" s="99">
        <f t="shared" si="7"/>
        <v>1.9225097139160968E-6</v>
      </c>
      <c r="O23" s="100">
        <f t="shared" si="21"/>
        <v>5.630654925820551E-2</v>
      </c>
      <c r="P23" s="100">
        <f t="shared" si="22"/>
        <v>1.1200683810929606E-4</v>
      </c>
      <c r="Q23" s="11">
        <v>21</v>
      </c>
      <c r="R23" s="9">
        <f t="shared" si="8"/>
        <v>0.72449646846758642</v>
      </c>
      <c r="S23" s="117" t="s">
        <v>141</v>
      </c>
      <c r="T23" s="117"/>
      <c r="U23" s="116"/>
      <c r="V23" s="116"/>
      <c r="W23" s="143" t="s">
        <v>143</v>
      </c>
      <c r="X23" s="27">
        <f>S11</f>
        <v>42.493453560126717</v>
      </c>
      <c r="Y23" s="28">
        <f>-V17</f>
        <v>-24.095263731936456</v>
      </c>
      <c r="Z23" s="29">
        <f>U11</f>
        <v>32.184120917871859</v>
      </c>
      <c r="AA23" s="90">
        <f>V15</f>
        <v>100</v>
      </c>
      <c r="AB23" s="30">
        <f>T15</f>
        <v>0.2524221735279128</v>
      </c>
      <c r="AC23" s="30">
        <f>U15</f>
        <v>0.6134459854665989</v>
      </c>
      <c r="AD23" s="30">
        <f>S17</f>
        <v>0</v>
      </c>
      <c r="AE23" s="31">
        <f>T17</f>
        <v>0.68899999999999995</v>
      </c>
      <c r="AF23" s="8"/>
    </row>
    <row r="24" spans="1:32" x14ac:dyDescent="0.25">
      <c r="A24" s="9">
        <f t="shared" si="18"/>
        <v>-0.30134964309774487</v>
      </c>
      <c r="B24" s="88">
        <f>IF(Sample7!K30&gt;0,Sample7!K30, )</f>
        <v>0.30134964309774487</v>
      </c>
      <c r="C24" s="88">
        <f>IF(Sample7!L30&gt;0,Sample7!L30,"")</f>
        <v>0.75021561576648066</v>
      </c>
      <c r="D24" s="88">
        <f>IF(Sample7!M30&gt;0,Sample7!M30,)</f>
        <v>53.114546605189389</v>
      </c>
      <c r="E24" s="162">
        <f t="shared" si="0"/>
        <v>0.70134964309774483</v>
      </c>
      <c r="F24" s="162">
        <f t="shared" si="1"/>
        <v>0.1163651713042228</v>
      </c>
      <c r="G24" s="162">
        <f t="shared" si="2"/>
        <v>0.14048813031030444</v>
      </c>
      <c r="H24" s="162">
        <f t="shared" si="3"/>
        <v>4.4496341483217641E-2</v>
      </c>
      <c r="I24" s="162">
        <f t="shared" si="4"/>
        <v>0.25685330161452724</v>
      </c>
      <c r="J24" s="162">
        <f t="shared" si="19"/>
        <v>4.4496341483217627E-2</v>
      </c>
      <c r="K24" s="162">
        <f t="shared" si="5"/>
        <v>1.2514284109717399E-2</v>
      </c>
      <c r="L24" s="59">
        <f t="shared" si="6"/>
        <v>-5.1958685245779984E-7</v>
      </c>
      <c r="M24" s="162">
        <f t="shared" si="20"/>
        <v>0.75175842125863046</v>
      </c>
      <c r="N24" s="99">
        <f t="shared" si="7"/>
        <v>2.3802487866075905E-6</v>
      </c>
      <c r="O24" s="100">
        <f t="shared" si="21"/>
        <v>5.5299188555776049E-2</v>
      </c>
      <c r="P24" s="100">
        <f t="shared" si="22"/>
        <v>1.1670150487308406E-4</v>
      </c>
      <c r="Q24" s="11">
        <v>22</v>
      </c>
      <c r="R24" s="9">
        <f t="shared" si="8"/>
        <v>0.72446231920779969</v>
      </c>
      <c r="S24" s="149" t="s">
        <v>135</v>
      </c>
      <c r="T24" s="150">
        <v>0.4249345356012672</v>
      </c>
      <c r="U24" s="151" t="s">
        <v>49</v>
      </c>
      <c r="V24" s="194">
        <v>0.2524221735279128</v>
      </c>
      <c r="W24" s="144">
        <f ca="1">$V$8</f>
        <v>0.18278096562724333</v>
      </c>
      <c r="X24" s="34" t="s">
        <v>75</v>
      </c>
      <c r="Y24" s="35" t="s">
        <v>76</v>
      </c>
      <c r="Z24" s="35" t="s">
        <v>77</v>
      </c>
      <c r="AA24" s="35" t="s">
        <v>78</v>
      </c>
      <c r="AB24" s="35" t="s">
        <v>79</v>
      </c>
      <c r="AC24" s="36" t="s">
        <v>80</v>
      </c>
      <c r="AD24" s="35" t="s">
        <v>81</v>
      </c>
      <c r="AE24" s="37" t="s">
        <v>61</v>
      </c>
      <c r="AF24" s="8"/>
    </row>
    <row r="25" spans="1:32" ht="15.75" thickBot="1" x14ac:dyDescent="0.3">
      <c r="A25" s="9">
        <f t="shared" si="18"/>
        <v>-0.29998713183810338</v>
      </c>
      <c r="B25" s="88">
        <f>IF(Sample7!K31&gt;0,Sample7!K31, )</f>
        <v>0.29998713183810338</v>
      </c>
      <c r="C25" s="88">
        <f>IF(Sample7!L31&gt;0,Sample7!L31,"")</f>
        <v>0.74914349009623615</v>
      </c>
      <c r="D25" s="88">
        <f>IF(Sample7!M31&gt;0,Sample7!M31,)</f>
        <v>58.199981918452067</v>
      </c>
      <c r="E25" s="162">
        <f t="shared" si="0"/>
        <v>0.69998713183810346</v>
      </c>
      <c r="F25" s="162">
        <f t="shared" si="1"/>
        <v>0.11636480651735638</v>
      </c>
      <c r="G25" s="162">
        <f t="shared" si="2"/>
        <v>0.14034613420319941</v>
      </c>
      <c r="H25" s="162">
        <f t="shared" si="3"/>
        <v>4.3276191117547588E-2</v>
      </c>
      <c r="I25" s="162">
        <f t="shared" si="4"/>
        <v>0.25671094072055578</v>
      </c>
      <c r="J25" s="162">
        <f t="shared" si="19"/>
        <v>4.3276191117547602E-2</v>
      </c>
      <c r="K25" s="162">
        <f t="shared" si="5"/>
        <v>1.2069160673447859E-2</v>
      </c>
      <c r="L25" s="59">
        <f t="shared" si="6"/>
        <v>-4.5340518073642921E-7</v>
      </c>
      <c r="M25" s="162">
        <f t="shared" si="20"/>
        <v>0.75097408194915649</v>
      </c>
      <c r="N25" s="99">
        <f t="shared" si="7"/>
        <v>3.3510665319783165E-6</v>
      </c>
      <c r="O25" s="100">
        <f t="shared" si="21"/>
        <v>5.4300515621560533E-2</v>
      </c>
      <c r="P25" s="100">
        <f t="shared" si="22"/>
        <v>1.2153573076977994E-4</v>
      </c>
      <c r="Q25" s="11">
        <v>23</v>
      </c>
      <c r="R25" s="9">
        <f t="shared" si="8"/>
        <v>0.72442647624181167</v>
      </c>
      <c r="S25" s="153" t="s">
        <v>131</v>
      </c>
      <c r="T25" s="193">
        <v>0.11713933036930335</v>
      </c>
      <c r="U25" s="113" t="s">
        <v>122</v>
      </c>
      <c r="V25" s="155">
        <v>0.32184120917871856</v>
      </c>
      <c r="X25" s="39">
        <f>S13</f>
        <v>0.11713933036930335</v>
      </c>
      <c r="Y25" s="40">
        <f>T26</f>
        <v>0.25876228262817169</v>
      </c>
      <c r="Z25" s="40">
        <f>U13</f>
        <v>0.32313929644478384</v>
      </c>
      <c r="AA25" s="40">
        <f>V13</f>
        <v>0.4</v>
      </c>
      <c r="AB25" s="40">
        <f>T29</f>
        <v>0.3299650238548511</v>
      </c>
      <c r="AC25" s="40">
        <f>T27</f>
        <v>294.48022547042939</v>
      </c>
      <c r="AD25" s="40">
        <f>T28</f>
        <v>188.86149683877699</v>
      </c>
      <c r="AE25" s="41">
        <f>V5</f>
        <v>0</v>
      </c>
      <c r="AF25" s="8"/>
    </row>
    <row r="26" spans="1:32" x14ac:dyDescent="0.25">
      <c r="A26" s="9">
        <f t="shared" si="18"/>
        <v>-0.29862462057846167</v>
      </c>
      <c r="B26" s="88">
        <f>IF(Sample7!K32&gt;0,Sample7!K32, )</f>
        <v>0.29862462057846167</v>
      </c>
      <c r="C26" s="88">
        <f>IF(Sample7!L32&gt;0,Sample7!L32,"")</f>
        <v>0.74820214101617444</v>
      </c>
      <c r="D26" s="88">
        <f>IF(Sample7!M32&gt;0,Sample7!M32,)</f>
        <v>62.720368863574549</v>
      </c>
      <c r="E26" s="162">
        <f t="shared" si="0"/>
        <v>0.69862462057846164</v>
      </c>
      <c r="F26" s="162">
        <f t="shared" si="1"/>
        <v>0.11636442095813887</v>
      </c>
      <c r="G26" s="162">
        <f t="shared" si="2"/>
        <v>0.14019698023810651</v>
      </c>
      <c r="H26" s="162">
        <f t="shared" si="3"/>
        <v>4.2063219382216285E-2</v>
      </c>
      <c r="I26" s="162">
        <f t="shared" si="4"/>
        <v>0.25656140119624538</v>
      </c>
      <c r="J26" s="162">
        <f t="shared" si="19"/>
        <v>4.2063219382216299E-2</v>
      </c>
      <c r="K26" s="162">
        <f t="shared" si="5"/>
        <v>1.1637077997713388E-2</v>
      </c>
      <c r="L26" s="59">
        <f t="shared" si="6"/>
        <v>-3.9565314306675466E-7</v>
      </c>
      <c r="M26" s="162">
        <f t="shared" si="20"/>
        <v>0.75019233953957398</v>
      </c>
      <c r="N26" s="99">
        <f t="shared" si="7"/>
        <v>3.9608901625417277E-6</v>
      </c>
      <c r="O26" s="100">
        <f t="shared" si="21"/>
        <v>5.3310664355435286E-2</v>
      </c>
      <c r="P26" s="100">
        <f t="shared" si="22"/>
        <v>1.2650501842558905E-4</v>
      </c>
      <c r="Q26" s="11">
        <v>24</v>
      </c>
      <c r="R26" s="9">
        <f t="shared" si="8"/>
        <v>0.72438882647375258</v>
      </c>
      <c r="S26" s="156" t="s">
        <v>121</v>
      </c>
      <c r="T26" s="157">
        <v>0.25876228262817169</v>
      </c>
      <c r="U26" s="113" t="s">
        <v>134</v>
      </c>
      <c r="V26" s="155">
        <v>0.32313929644478384</v>
      </c>
      <c r="X26" s="42"/>
      <c r="Y26" s="4" t="s">
        <v>26</v>
      </c>
      <c r="AA26" s="43" t="s">
        <v>33</v>
      </c>
      <c r="AB26" t="s">
        <v>83</v>
      </c>
      <c r="AC26" t="s">
        <v>31</v>
      </c>
      <c r="AD26" t="s">
        <v>84</v>
      </c>
      <c r="AE26" t="s">
        <v>85</v>
      </c>
      <c r="AF26" s="8"/>
    </row>
    <row r="27" spans="1:32" ht="15.75" thickBot="1" x14ac:dyDescent="0.3">
      <c r="A27" s="9">
        <f t="shared" si="18"/>
        <v>-0.29726210931881997</v>
      </c>
      <c r="B27" s="88">
        <f>IF(Sample7!K33&gt;0,Sample7!K33, )</f>
        <v>0.29726210931881997</v>
      </c>
      <c r="C27" s="88">
        <f>IF(Sample7!L33&gt;0,Sample7!L33,"")</f>
        <v>0.74753730404850038</v>
      </c>
      <c r="D27" s="88">
        <f>IF(Sample7!M33&gt;0,Sample7!M33,)</f>
        <v>67.805804176837455</v>
      </c>
      <c r="E27" s="162">
        <f t="shared" si="0"/>
        <v>0.69726210931882004</v>
      </c>
      <c r="F27" s="162">
        <f t="shared" si="1"/>
        <v>0.11636401299983928</v>
      </c>
      <c r="G27" s="162">
        <f t="shared" si="2"/>
        <v>0.14004018639533977</v>
      </c>
      <c r="H27" s="162">
        <f t="shared" si="3"/>
        <v>4.0857909923640925E-2</v>
      </c>
      <c r="I27" s="162">
        <f t="shared" si="4"/>
        <v>0.25640419939517906</v>
      </c>
      <c r="J27" s="162">
        <f t="shared" si="19"/>
        <v>4.0857909923640912E-2</v>
      </c>
      <c r="K27" s="162">
        <f t="shared" si="5"/>
        <v>1.1217828635278617E-2</v>
      </c>
      <c r="L27" s="59">
        <f t="shared" si="6"/>
        <v>-3.4525708724291113E-7</v>
      </c>
      <c r="M27" s="162">
        <f t="shared" si="20"/>
        <v>0.74941336904837907</v>
      </c>
      <c r="N27" s="99">
        <f t="shared" si="7"/>
        <v>3.5196198837698309E-6</v>
      </c>
      <c r="O27" s="100">
        <f t="shared" si="21"/>
        <v>5.2329766913925033E-2</v>
      </c>
      <c r="P27" s="100">
        <f t="shared" si="22"/>
        <v>1.3160350280553066E-4</v>
      </c>
      <c r="Q27" s="11">
        <v>25</v>
      </c>
      <c r="R27" s="9">
        <f t="shared" si="8"/>
        <v>0.72434924823116564</v>
      </c>
      <c r="S27" s="158" t="s">
        <v>59</v>
      </c>
      <c r="T27" s="159">
        <v>294.48022547042939</v>
      </c>
      <c r="U27" s="160" t="s">
        <v>50</v>
      </c>
      <c r="V27" s="161">
        <v>0.6134459854665989</v>
      </c>
      <c r="X27" s="45" t="s">
        <v>87</v>
      </c>
      <c r="Y27" s="46">
        <f>IF(X25-(4.8*LN(2)/X23)&lt;0,0,X25-(4.8*LN(2)/X23))</f>
        <v>3.884241195150516E-2</v>
      </c>
      <c r="Z27">
        <f t="shared" ref="Z27:Z33" ca="1" si="23">LOOKUP(-Y27,A$2:A$700,Q:Q)+2</f>
        <v>238</v>
      </c>
      <c r="AA27" s="47">
        <f t="shared" ref="AA27:AA33" ca="1" si="24">INDIRECT("L"&amp;$Z27)</f>
        <v>-2.2204460492503127E-18</v>
      </c>
      <c r="AB27" s="48">
        <f t="shared" ref="AB27:AB33" ca="1" si="25">AA27-INDIRECT("F"&amp;$Z27)-INDIRECT("E"&amp;$Z27)-Y$34</f>
        <v>-0.14834395854461463</v>
      </c>
      <c r="AC27">
        <f t="shared" ref="AC27:AC33" ca="1" si="26">INDIRECT("G"&amp;$Z27)</f>
        <v>8.710763592539375E-4</v>
      </c>
      <c r="AD27" s="49">
        <f t="shared" ref="AD27:AD33" ca="1" si="27">INDIRECT("H"&amp;$Z27)+INDIRECT("K"&amp;$Z27)</f>
        <v>1.6084576847285077E-4</v>
      </c>
      <c r="AE27" s="50">
        <f t="shared" ref="AE27:AE32" ca="1" si="28">AB27-AC27-AD27</f>
        <v>-0.14937588067234142</v>
      </c>
      <c r="AF27" s="8"/>
    </row>
    <row r="28" spans="1:32" ht="15.75" thickTop="1" x14ac:dyDescent="0.25">
      <c r="A28" s="9">
        <f t="shared" si="18"/>
        <v>-0.29589959805917826</v>
      </c>
      <c r="B28" s="88">
        <f>IF(Sample7!K34&gt;0,Sample7!K34, )</f>
        <v>0.29589959805917826</v>
      </c>
      <c r="C28" s="88">
        <f>IF(Sample7!L34&gt;0,Sample7!L34,"")</f>
        <v>0.7465971339510159</v>
      </c>
      <c r="D28" s="88">
        <f>IF(Sample7!M34&gt;0,Sample7!M34,)</f>
        <v>72.891239490100361</v>
      </c>
      <c r="E28" s="162">
        <f t="shared" si="0"/>
        <v>0.69589959805917823</v>
      </c>
      <c r="F28" s="162">
        <f t="shared" si="1"/>
        <v>0.11636358086306672</v>
      </c>
      <c r="G28" s="162">
        <f t="shared" si="2"/>
        <v>0.13987523432912347</v>
      </c>
      <c r="H28" s="162">
        <f t="shared" si="3"/>
        <v>3.966078286698807E-2</v>
      </c>
      <c r="I28" s="162">
        <f t="shared" si="4"/>
        <v>0.25623881519219016</v>
      </c>
      <c r="J28" s="162">
        <f t="shared" si="19"/>
        <v>3.9660782866988098E-2</v>
      </c>
      <c r="K28" s="162">
        <f t="shared" si="5"/>
        <v>1.0811198012229899E-2</v>
      </c>
      <c r="L28" s="59">
        <f t="shared" si="6"/>
        <v>-3.0128009879689489E-7</v>
      </c>
      <c r="M28" s="162">
        <f t="shared" si="20"/>
        <v>0.74863735870229964</v>
      </c>
      <c r="N28" s="99">
        <f t="shared" si="7"/>
        <v>4.1625170357507859E-6</v>
      </c>
      <c r="O28" s="100">
        <f t="shared" si="21"/>
        <v>5.1357953513076253E-2</v>
      </c>
      <c r="P28" s="100">
        <f t="shared" si="22"/>
        <v>1.3682380112370638E-4</v>
      </c>
      <c r="Q28" s="11">
        <v>26</v>
      </c>
      <c r="R28" s="9">
        <f t="shared" si="8"/>
        <v>0.72430761067208338</v>
      </c>
      <c r="S28" s="89" t="s">
        <v>60</v>
      </c>
      <c r="T28" s="112">
        <v>188.86149683877699</v>
      </c>
      <c r="U28" s="109" t="s">
        <v>51</v>
      </c>
      <c r="V28" s="110">
        <v>0</v>
      </c>
      <c r="X28" s="42" t="s">
        <v>88</v>
      </c>
      <c r="Y28" s="51">
        <f>X25+(3.46*LN(2)/X23)</f>
        <v>0.17357835906213287</v>
      </c>
      <c r="Z28">
        <f t="shared" ca="1" si="23"/>
        <v>105</v>
      </c>
      <c r="AA28" s="47">
        <f t="shared" ca="1" si="24"/>
        <v>-1.8695756052651113E-12</v>
      </c>
      <c r="AB28" s="48">
        <f t="shared" ca="1" si="25"/>
        <v>-0.36097073644191968</v>
      </c>
      <c r="AC28">
        <f t="shared" ca="1" si="26"/>
        <v>5.973763792397134E-2</v>
      </c>
      <c r="AD28" s="49">
        <f t="shared" ca="1" si="27"/>
        <v>2.0434830317230821E-3</v>
      </c>
      <c r="AE28" s="50">
        <f t="shared" ca="1" si="28"/>
        <v>-0.42275185739761412</v>
      </c>
      <c r="AF28" s="8"/>
    </row>
    <row r="29" spans="1:32" ht="15.75" thickBot="1" x14ac:dyDescent="0.3">
      <c r="A29" s="9">
        <f t="shared" si="18"/>
        <v>-0.29446139172955649</v>
      </c>
      <c r="B29" s="88">
        <f>IF(Sample7!K35&gt;0,Sample7!K35, )</f>
        <v>0.29446139172955649</v>
      </c>
      <c r="C29" s="88">
        <f>IF(Sample7!L35&gt;0,Sample7!L35,"")</f>
        <v>0.7459332335319856</v>
      </c>
      <c r="D29" s="88">
        <f>IF(Sample7!M35&gt;0,Sample7!M35,)</f>
        <v>79.10677153964366</v>
      </c>
      <c r="E29" s="162">
        <f t="shared" si="0"/>
        <v>0.69446139172955657</v>
      </c>
      <c r="F29" s="162">
        <f t="shared" si="1"/>
        <v>0.11636309633340251</v>
      </c>
      <c r="G29" s="162">
        <f t="shared" si="2"/>
        <v>0.1396916514455778</v>
      </c>
      <c r="H29" s="162">
        <f t="shared" si="3"/>
        <v>3.8406643950576171E-2</v>
      </c>
      <c r="I29" s="162">
        <f t="shared" si="4"/>
        <v>0.2560547477789803</v>
      </c>
      <c r="J29" s="162">
        <f t="shared" si="19"/>
        <v>3.8406643950576191E-2</v>
      </c>
      <c r="K29" s="162">
        <f t="shared" si="5"/>
        <v>1.0395422219001204E-2</v>
      </c>
      <c r="L29" s="59">
        <f t="shared" si="6"/>
        <v>-2.6092206932616737E-7</v>
      </c>
      <c r="M29" s="162">
        <f t="shared" si="20"/>
        <v>0.74782167182832227</v>
      </c>
      <c r="N29" s="99">
        <f t="shared" si="7"/>
        <v>3.5661991990709437E-6</v>
      </c>
      <c r="O29" s="100">
        <f t="shared" si="21"/>
        <v>5.0342147026323933E-2</v>
      </c>
      <c r="P29" s="100">
        <f t="shared" si="22"/>
        <v>1.4245623367118381E-4</v>
      </c>
      <c r="Q29" s="11">
        <v>27</v>
      </c>
      <c r="R29" s="9">
        <f t="shared" si="8"/>
        <v>0.72426127028159626</v>
      </c>
      <c r="S29" s="89" t="s">
        <v>74</v>
      </c>
      <c r="T29" s="107">
        <v>0.3299650238548511</v>
      </c>
      <c r="U29" s="109" t="s">
        <v>48</v>
      </c>
      <c r="V29" s="111">
        <v>0.4</v>
      </c>
      <c r="X29" s="52" t="s">
        <v>89</v>
      </c>
      <c r="Y29" s="53">
        <f>Y25+(3.46*LN(2)/Y23)</f>
        <v>0.15922864517067176</v>
      </c>
      <c r="Z29">
        <f t="shared" ca="1" si="23"/>
        <v>115</v>
      </c>
      <c r="AA29" s="47">
        <f t="shared" ca="1" si="24"/>
        <v>-4.1452619114175233E-13</v>
      </c>
      <c r="AB29" s="48">
        <f t="shared" ca="1" si="25"/>
        <v>-0.34435011057160803</v>
      </c>
      <c r="AC29">
        <f t="shared" ca="1" si="26"/>
        <v>4.661344673159621E-2</v>
      </c>
      <c r="AD29" s="49">
        <f t="shared" ca="1" si="27"/>
        <v>1.5576266706946833E-3</v>
      </c>
      <c r="AE29" s="50">
        <f t="shared" ca="1" si="28"/>
        <v>-0.39252118397389896</v>
      </c>
      <c r="AF29" s="8"/>
    </row>
    <row r="30" spans="1:32" ht="15.75" thickBot="1" x14ac:dyDescent="0.3">
      <c r="A30" s="9">
        <f t="shared" si="18"/>
        <v>-0.29302318539993477</v>
      </c>
      <c r="B30" s="88">
        <f>IF(Sample7!K36&gt;0,Sample7!K36, )</f>
        <v>0.29302318539993477</v>
      </c>
      <c r="C30" s="88">
        <f>IF(Sample7!L36&gt;0,Sample7!L36,"")</f>
        <v>0.74526971534057773</v>
      </c>
      <c r="D30" s="88">
        <f>IF(Sample7!M36&gt;0,Sample7!M36,)</f>
        <v>85.322303589187186</v>
      </c>
      <c r="E30" s="162">
        <f t="shared" si="0"/>
        <v>0.69302318539993479</v>
      </c>
      <c r="F30" s="162">
        <f t="shared" si="1"/>
        <v>0.11636258017795133</v>
      </c>
      <c r="G30" s="162">
        <f t="shared" si="2"/>
        <v>0.13949765270979098</v>
      </c>
      <c r="H30" s="162">
        <f t="shared" si="3"/>
        <v>3.7162952512192482E-2</v>
      </c>
      <c r="I30" s="162">
        <f t="shared" si="4"/>
        <v>0.25586023288774229</v>
      </c>
      <c r="J30" s="162">
        <f t="shared" si="19"/>
        <v>3.7162952512192482E-2</v>
      </c>
      <c r="K30" s="162">
        <f t="shared" si="5"/>
        <v>9.9931928009408585E-3</v>
      </c>
      <c r="L30" s="59">
        <f t="shared" si="6"/>
        <v>-2.2597014582383057E-7</v>
      </c>
      <c r="M30" s="162">
        <f t="shared" si="20"/>
        <v>0.74700976472573766</v>
      </c>
      <c r="N30" s="99">
        <f t="shared" si="7"/>
        <v>3.0277718627954341E-6</v>
      </c>
      <c r="O30" s="100">
        <f t="shared" si="21"/>
        <v>4.9336752427501296E-2</v>
      </c>
      <c r="P30" s="100">
        <f t="shared" si="22"/>
        <v>1.4820140437797288E-4</v>
      </c>
      <c r="Q30" s="11">
        <v>28</v>
      </c>
      <c r="R30" s="9">
        <f t="shared" si="8"/>
        <v>0.7242123006990473</v>
      </c>
      <c r="S30" s="113" t="s">
        <v>94</v>
      </c>
      <c r="T30" s="114">
        <v>0.27543508249251764</v>
      </c>
      <c r="U30" s="109" t="s">
        <v>123</v>
      </c>
      <c r="V30" s="111">
        <v>1</v>
      </c>
      <c r="X30" s="4" t="s">
        <v>90</v>
      </c>
      <c r="Y30" s="54">
        <f>Y25</f>
        <v>0.25876228262817169</v>
      </c>
      <c r="Z30">
        <f t="shared" ca="1" si="23"/>
        <v>51</v>
      </c>
      <c r="AA30" s="47">
        <f t="shared" ca="1" si="24"/>
        <v>-9.0555086573145744E-9</v>
      </c>
      <c r="AB30" s="48">
        <f t="shared" ca="1" si="25"/>
        <v>-0.4476681965222431</v>
      </c>
      <c r="AC30">
        <f t="shared" ca="1" si="26"/>
        <v>0.13024920540290774</v>
      </c>
      <c r="AD30" s="49">
        <f t="shared" ca="1" si="27"/>
        <v>1.8197951915205159E-2</v>
      </c>
      <c r="AE30" s="50">
        <f t="shared" ca="1" si="28"/>
        <v>-0.59611535384035597</v>
      </c>
      <c r="AF30" s="8"/>
    </row>
    <row r="31" spans="1:32" x14ac:dyDescent="0.25">
      <c r="A31" s="9">
        <f t="shared" si="18"/>
        <v>-0.29158497907031306</v>
      </c>
      <c r="B31" s="88">
        <f>IF(Sample7!K37&gt;0,Sample7!K37, )</f>
        <v>0.29158497907031306</v>
      </c>
      <c r="C31" s="88">
        <f>IF(Sample7!L37&gt;0,Sample7!L37,"")</f>
        <v>0.74418596111667545</v>
      </c>
      <c r="D31" s="88">
        <f>IF(Sample7!M37&gt;0,Sample7!M37,)</f>
        <v>92.102884006870909</v>
      </c>
      <c r="E31" s="162">
        <f t="shared" si="0"/>
        <v>0.69158497907031302</v>
      </c>
      <c r="F31" s="162">
        <f t="shared" si="1"/>
        <v>0.11636202962880272</v>
      </c>
      <c r="G31" s="162">
        <f t="shared" si="2"/>
        <v>0.13929247924516891</v>
      </c>
      <c r="H31" s="162">
        <f t="shared" si="3"/>
        <v>3.5930470196341435E-2</v>
      </c>
      <c r="I31" s="162">
        <f t="shared" si="4"/>
        <v>0.25565450887397162</v>
      </c>
      <c r="J31" s="162">
        <f t="shared" si="19"/>
        <v>3.5930470196341435E-2</v>
      </c>
      <c r="K31" s="162">
        <f t="shared" si="5"/>
        <v>9.6042363151121347E-3</v>
      </c>
      <c r="L31" s="59">
        <f t="shared" si="6"/>
        <v>-1.95700175847908E-7</v>
      </c>
      <c r="M31" s="162">
        <f t="shared" si="20"/>
        <v>0.74620191306503003</v>
      </c>
      <c r="N31" s="99">
        <f t="shared" si="7"/>
        <v>4.0640622580746167E-6</v>
      </c>
      <c r="O31" s="100">
        <f t="shared" si="21"/>
        <v>4.834191434168747E-2</v>
      </c>
      <c r="P31" s="100">
        <f t="shared" si="22"/>
        <v>1.5404394577304436E-4</v>
      </c>
      <c r="Q31" s="11">
        <v>29</v>
      </c>
      <c r="R31" s="9">
        <f t="shared" si="8"/>
        <v>0.72416051036715712</v>
      </c>
      <c r="S31" s="25" t="s">
        <v>72</v>
      </c>
      <c r="T31" s="26">
        <f>F2+G2</f>
        <v>0.25874249565763929</v>
      </c>
      <c r="U31" s="25" t="s">
        <v>73</v>
      </c>
      <c r="X31" s="55" t="s">
        <v>1</v>
      </c>
      <c r="Y31" s="56">
        <f>IF(Y25-(4.8*LN(2)/Y23)&gt;B$2,B$2,Y25-(4.8*LN(2)/Y23))</f>
        <v>0.32950820913033912</v>
      </c>
      <c r="Z31">
        <f t="shared" ca="1" si="23"/>
        <v>2</v>
      </c>
      <c r="AA31" s="47">
        <f t="shared" ca="1" si="24"/>
        <v>-8.6774471760825825E-6</v>
      </c>
      <c r="AB31" s="48">
        <f t="shared" ca="1" si="25"/>
        <v>-0.51636980941725097</v>
      </c>
      <c r="AC31">
        <f t="shared" ca="1" si="26"/>
        <v>0.14237268624038829</v>
      </c>
      <c r="AD31" s="49">
        <f t="shared" ca="1" si="27"/>
        <v>9.5650001348183439E-2</v>
      </c>
      <c r="AE31" s="50">
        <f t="shared" ca="1" si="28"/>
        <v>-0.75439249700582278</v>
      </c>
      <c r="AF31" s="8"/>
    </row>
    <row r="32" spans="1:32" x14ac:dyDescent="0.25">
      <c r="A32" s="9">
        <f t="shared" si="18"/>
        <v>-0.29014677274069128</v>
      </c>
      <c r="B32" s="88">
        <f>IF(Sample7!K38&gt;0,Sample7!K38, )</f>
        <v>0.29014677274069128</v>
      </c>
      <c r="C32" s="88">
        <f>IF(Sample7!L38&gt;0,Sample7!L38,"")</f>
        <v>0.74352347964532906</v>
      </c>
      <c r="D32" s="88">
        <f>IF(Sample7!M38&gt;0,Sample7!M38,)</f>
        <v>98.318416056414321</v>
      </c>
      <c r="E32" s="162">
        <f t="shared" si="0"/>
        <v>0.69014677274069136</v>
      </c>
      <c r="F32" s="162">
        <f t="shared" si="1"/>
        <v>0.11636144163845535</v>
      </c>
      <c r="G32" s="162">
        <f t="shared" si="2"/>
        <v>0.13907531537456377</v>
      </c>
      <c r="H32" s="162">
        <f t="shared" si="3"/>
        <v>3.4710015727672155E-2</v>
      </c>
      <c r="I32" s="162">
        <f t="shared" si="4"/>
        <v>0.25543675701301916</v>
      </c>
      <c r="J32" s="162">
        <f t="shared" si="19"/>
        <v>3.4710015727672128E-2</v>
      </c>
      <c r="K32" s="162">
        <f t="shared" si="5"/>
        <v>9.2282737332272068E-3</v>
      </c>
      <c r="L32" s="59">
        <f t="shared" si="6"/>
        <v>-1.6948500397151095E-7</v>
      </c>
      <c r="M32" s="162">
        <f t="shared" si="20"/>
        <v>0.74539841319455025</v>
      </c>
      <c r="N32" s="99">
        <f t="shared" si="7"/>
        <v>3.5153758139951744E-6</v>
      </c>
      <c r="O32" s="100">
        <f t="shared" si="21"/>
        <v>4.7357773959739252E-2</v>
      </c>
      <c r="P32" s="100">
        <f t="shared" si="22"/>
        <v>1.599657882968217E-4</v>
      </c>
      <c r="Q32" s="11">
        <v>30</v>
      </c>
      <c r="R32" s="9">
        <f t="shared" si="8"/>
        <v>0.72410569339092723</v>
      </c>
      <c r="S32" s="32" t="s">
        <v>144</v>
      </c>
      <c r="T32" s="25">
        <f>(T11*T13+T13^2)/(T13+T11-V11)</f>
        <v>0.32996502385485493</v>
      </c>
      <c r="U32" s="33">
        <f>T11/V11</f>
        <v>294.48022547042763</v>
      </c>
      <c r="X32" s="4" t="s">
        <v>91</v>
      </c>
      <c r="Y32" s="51">
        <f>Z25-(4.8*LN(2)/Z23)</f>
        <v>0.21976202927698019</v>
      </c>
      <c r="Z32">
        <f t="shared" ca="1" si="23"/>
        <v>75</v>
      </c>
      <c r="AA32" s="47">
        <f t="shared" ca="1" si="24"/>
        <v>-1.9805166865781397E-10</v>
      </c>
      <c r="AB32" s="48">
        <f t="shared" ca="1" si="25"/>
        <v>-0.40922556023683032</v>
      </c>
      <c r="AC32">
        <f t="shared" ca="1" si="26"/>
        <v>0.10206646850955159</v>
      </c>
      <c r="AD32" s="49">
        <f t="shared" ca="1" si="27"/>
        <v>5.6442496134393449E-3</v>
      </c>
      <c r="AE32" s="50">
        <f t="shared" ca="1" si="28"/>
        <v>-0.51693627835982126</v>
      </c>
      <c r="AF32" s="8"/>
    </row>
    <row r="33" spans="1:32" x14ac:dyDescent="0.25">
      <c r="A33" s="9">
        <f t="shared" si="18"/>
        <v>-0.28870856641106957</v>
      </c>
      <c r="B33" s="88">
        <f>IF(Sample7!K39&gt;0,Sample7!K39, )</f>
        <v>0.28870856641106957</v>
      </c>
      <c r="C33" s="88">
        <f>IF(Sample7!L39&gt;0,Sample7!L39,"")</f>
        <v>0.74286137999751856</v>
      </c>
      <c r="D33" s="88">
        <f>IF(Sample7!M39&gt;0,Sample7!M39,)</f>
        <v>105.09899647409816</v>
      </c>
      <c r="E33" s="162">
        <f t="shared" si="0"/>
        <v>0.68870856641106959</v>
      </c>
      <c r="F33" s="162">
        <f t="shared" si="1"/>
        <v>0.11636081285163916</v>
      </c>
      <c r="G33" s="162">
        <f t="shared" si="2"/>
        <v>0.13884528616462194</v>
      </c>
      <c r="H33" s="162">
        <f t="shared" si="3"/>
        <v>3.3502467394808479E-2</v>
      </c>
      <c r="I33" s="162">
        <f t="shared" si="4"/>
        <v>0.25520609901626107</v>
      </c>
      <c r="J33" s="162">
        <f t="shared" si="19"/>
        <v>3.3502467394808499E-2</v>
      </c>
      <c r="K33" s="162">
        <f t="shared" si="5"/>
        <v>8.8650212586919453E-3</v>
      </c>
      <c r="L33" s="59">
        <f t="shared" si="6"/>
        <v>-1.4678148040968052E-7</v>
      </c>
      <c r="M33" s="162">
        <f t="shared" si="20"/>
        <v>0.7445995830443497</v>
      </c>
      <c r="N33" s="99">
        <f t="shared" si="7"/>
        <v>3.0213498320130715E-6</v>
      </c>
      <c r="O33" s="100">
        <f t="shared" si="21"/>
        <v>4.6384468774103731E-2</v>
      </c>
      <c r="P33" s="100">
        <f t="shared" si="22"/>
        <v>1.6594595953616423E-4</v>
      </c>
      <c r="Q33" s="11">
        <v>31</v>
      </c>
      <c r="R33" s="9">
        <f t="shared" si="8"/>
        <v>0.72404762891777885</v>
      </c>
      <c r="S33" s="32"/>
      <c r="T33" s="38"/>
      <c r="U33" s="33"/>
      <c r="X33" s="4" t="s">
        <v>92</v>
      </c>
      <c r="Y33" s="57">
        <f>IF(AB25&gt;B$2,B$2,AB25)</f>
        <v>0.32950820913033912</v>
      </c>
      <c r="Z33">
        <f t="shared" ca="1" si="23"/>
        <v>2</v>
      </c>
      <c r="AA33" s="47">
        <f t="shared" ca="1" si="24"/>
        <v>-8.6774471760825825E-6</v>
      </c>
      <c r="AB33" s="48">
        <f t="shared" ca="1" si="25"/>
        <v>-0.51636980941725097</v>
      </c>
      <c r="AC33">
        <f t="shared" ca="1" si="26"/>
        <v>0.14237268624038829</v>
      </c>
      <c r="AD33" s="49">
        <f t="shared" ca="1" si="27"/>
        <v>9.5650001348183439E-2</v>
      </c>
      <c r="AE33" s="50">
        <f ca="1">AB33-AC33-AD33</f>
        <v>-0.75439249700582278</v>
      </c>
      <c r="AF33" s="8"/>
    </row>
    <row r="34" spans="1:32" x14ac:dyDescent="0.25">
      <c r="A34" s="9">
        <f t="shared" si="18"/>
        <v>-0.28719466501146779</v>
      </c>
      <c r="B34" s="88">
        <f>IF(Sample7!K40&gt;0,Sample7!K40, )</f>
        <v>0.28719466501146779</v>
      </c>
      <c r="C34" s="88">
        <f>IF(Sample7!L40&gt;0,Sample7!L40,"")</f>
        <v>0.74192528705926786</v>
      </c>
      <c r="D34" s="88">
        <f>IF(Sample7!M40&gt;0,Sample7!M40,)</f>
        <v>112.44462525992219</v>
      </c>
      <c r="E34" s="162">
        <f t="shared" si="0"/>
        <v>0.68719466501146775</v>
      </c>
      <c r="F34" s="162">
        <f t="shared" si="1"/>
        <v>0.11636010283184653</v>
      </c>
      <c r="G34" s="162">
        <f t="shared" si="2"/>
        <v>0.13858822134152582</v>
      </c>
      <c r="H34" s="162">
        <f t="shared" si="3"/>
        <v>3.2246340838095446E-2</v>
      </c>
      <c r="I34" s="162">
        <f t="shared" si="4"/>
        <v>0.25494832417337232</v>
      </c>
      <c r="J34" s="162">
        <f t="shared" si="19"/>
        <v>3.2246340838095466E-2</v>
      </c>
      <c r="K34" s="162">
        <f t="shared" si="5"/>
        <v>8.4960649899789506E-3</v>
      </c>
      <c r="L34" s="59">
        <f t="shared" si="6"/>
        <v>-1.2616061836276685E-7</v>
      </c>
      <c r="M34" s="162">
        <f t="shared" si="20"/>
        <v>0.74376412838951267</v>
      </c>
      <c r="N34" s="99">
        <f t="shared" si="7"/>
        <v>3.3813374378165079E-6</v>
      </c>
      <c r="O34" s="100">
        <f t="shared" si="21"/>
        <v>4.537178934210713E-2</v>
      </c>
      <c r="P34" s="100">
        <f t="shared" si="22"/>
        <v>1.7227739843146201E-4</v>
      </c>
      <c r="Q34" s="11">
        <v>32</v>
      </c>
      <c r="R34" s="9">
        <f t="shared" si="8"/>
        <v>0.7239827400563954</v>
      </c>
      <c r="T34" s="32" t="s">
        <v>82</v>
      </c>
      <c r="U34" s="25">
        <f>0.5*(T32-T11)-0.5*POWER((T32-T11)^2+4*(T32*(T11-V11)),0.5)</f>
        <v>0.25876228262817208</v>
      </c>
      <c r="V34" s="25"/>
      <c r="X34" s="58" t="s">
        <v>93</v>
      </c>
      <c r="Y34" s="59">
        <f ca="1">AA33-Y33</f>
        <v>-0.32951688657751521</v>
      </c>
      <c r="AA34" s="42"/>
    </row>
    <row r="35" spans="1:32" x14ac:dyDescent="0.25">
      <c r="A35" s="9">
        <f t="shared" si="18"/>
        <v>-0.28575645868184607</v>
      </c>
      <c r="B35" s="88">
        <f>IF(Sample7!K41&gt;0,Sample7!K41, )</f>
        <v>0.28575645868184607</v>
      </c>
      <c r="C35" s="88">
        <f>IF(Sample7!L41&gt;0,Sample7!L41,"")</f>
        <v>0.74126395968789482</v>
      </c>
      <c r="D35" s="88">
        <f>IF(Sample7!M41&gt;0,Sample7!M41,)</f>
        <v>120.35530241388653</v>
      </c>
      <c r="E35" s="162">
        <f t="shared" si="0"/>
        <v>0.68575645868184609</v>
      </c>
      <c r="F35" s="162">
        <f t="shared" si="1"/>
        <v>0.11635937832686617</v>
      </c>
      <c r="G35" s="162">
        <f t="shared" si="2"/>
        <v>0.13832878288902806</v>
      </c>
      <c r="H35" s="162">
        <f t="shared" si="3"/>
        <v>3.1068297465951848E-2</v>
      </c>
      <c r="I35" s="162">
        <f t="shared" si="4"/>
        <v>0.25468816121589422</v>
      </c>
      <c r="J35" s="162">
        <f t="shared" si="19"/>
        <v>3.1068297465951855E-2</v>
      </c>
      <c r="K35" s="162">
        <f t="shared" si="5"/>
        <v>8.1579966328073159E-3</v>
      </c>
      <c r="L35" s="59">
        <f t="shared" si="6"/>
        <v>-1.0926062203382866E-7</v>
      </c>
      <c r="M35" s="162">
        <f t="shared" si="20"/>
        <v>0.74297597439408936</v>
      </c>
      <c r="N35" s="99">
        <f t="shared" si="7"/>
        <v>2.9309943542263471E-6</v>
      </c>
      <c r="O35" s="100">
        <f t="shared" si="21"/>
        <v>4.442113852659571E-2</v>
      </c>
      <c r="P35" s="100">
        <f t="shared" si="22"/>
        <v>1.782983643908165E-4</v>
      </c>
      <c r="Q35" s="11">
        <v>33</v>
      </c>
      <c r="R35" s="9">
        <f t="shared" si="8"/>
        <v>0.72391725203831914</v>
      </c>
      <c r="T35" s="44" t="s">
        <v>86</v>
      </c>
      <c r="U35" s="44">
        <f>(T11-V11)/V11</f>
        <v>293.48022547042763</v>
      </c>
      <c r="V35" s="25"/>
    </row>
    <row r="36" spans="1:32" x14ac:dyDescent="0.25">
      <c r="A36" s="9">
        <f t="shared" si="18"/>
        <v>-0.28424255728224407</v>
      </c>
      <c r="B36" s="88">
        <f>IF(Sample7!K42&gt;0,Sample7!K42, )</f>
        <v>0.28424255728224407</v>
      </c>
      <c r="C36" s="88">
        <f>IF(Sample7!L42&gt;0,Sample7!L42,"")</f>
        <v>0.74060317613227578</v>
      </c>
      <c r="D36" s="88">
        <f>IF(Sample7!M42&gt;0,Sample7!M42,)</f>
        <v>128.8310279359913</v>
      </c>
      <c r="E36" s="162">
        <f t="shared" si="0"/>
        <v>0.68424255728224415</v>
      </c>
      <c r="F36" s="162">
        <f t="shared" si="1"/>
        <v>0.1163585580527247</v>
      </c>
      <c r="G36" s="162">
        <f t="shared" si="2"/>
        <v>0.13803847124631627</v>
      </c>
      <c r="H36" s="162">
        <f t="shared" si="3"/>
        <v>2.9845527983203085E-2</v>
      </c>
      <c r="I36" s="162">
        <f t="shared" si="4"/>
        <v>0.25439702929904096</v>
      </c>
      <c r="J36" s="162">
        <f t="shared" si="19"/>
        <v>2.9845527983203113E-2</v>
      </c>
      <c r="K36" s="162">
        <f t="shared" si="5"/>
        <v>7.8149018553705617E-3</v>
      </c>
      <c r="L36" s="59">
        <f t="shared" si="6"/>
        <v>-9.391092096250077E-8</v>
      </c>
      <c r="M36" s="162">
        <f t="shared" si="20"/>
        <v>0.74215259026789238</v>
      </c>
      <c r="N36" s="99">
        <f t="shared" si="7"/>
        <v>2.4006841636485367E-6</v>
      </c>
      <c r="O36" s="100">
        <f t="shared" si="21"/>
        <v>4.3432587137545588E-2</v>
      </c>
      <c r="P36" s="100">
        <f t="shared" si="22"/>
        <v>1.8460817646360166E-4</v>
      </c>
      <c r="Q36" s="11">
        <v>34</v>
      </c>
      <c r="R36" s="9">
        <f t="shared" si="8"/>
        <v>0.72384397094246544</v>
      </c>
      <c r="AC36" s="8"/>
    </row>
    <row r="37" spans="1:32" x14ac:dyDescent="0.25">
      <c r="A37" s="9">
        <f t="shared" si="18"/>
        <v>-0.28272865588264234</v>
      </c>
      <c r="B37" s="88">
        <f>IF(Sample7!K43&gt;0,Sample7!K43, )</f>
        <v>0.28272865588264234</v>
      </c>
      <c r="C37" s="88">
        <f>IF(Sample7!L43&gt;0,Sample7!L43,"")</f>
        <v>0.74020019457907127</v>
      </c>
      <c r="D37" s="88">
        <f>IF(Sample7!M43&gt;0,Sample7!M43,)</f>
        <v>136.74170508995564</v>
      </c>
      <c r="E37" s="162">
        <f t="shared" si="0"/>
        <v>0.68272865588264242</v>
      </c>
      <c r="F37" s="162">
        <f t="shared" si="1"/>
        <v>0.11635767298840884</v>
      </c>
      <c r="G37" s="162">
        <f t="shared" si="2"/>
        <v>0.13772920561803101</v>
      </c>
      <c r="H37" s="162">
        <f t="shared" si="3"/>
        <v>2.8641777276202523E-2</v>
      </c>
      <c r="I37" s="162">
        <f t="shared" si="4"/>
        <v>0.2540868786064398</v>
      </c>
      <c r="J37" s="162">
        <f t="shared" si="19"/>
        <v>2.864177727620254E-2</v>
      </c>
      <c r="K37" s="162">
        <f t="shared" si="5"/>
        <v>7.4845625065802944E-3</v>
      </c>
      <c r="L37" s="59">
        <f t="shared" si="6"/>
        <v>-8.07176452127372E-8</v>
      </c>
      <c r="M37" s="162">
        <f t="shared" si="20"/>
        <v>0.741336088727091</v>
      </c>
      <c r="N37" s="99">
        <f t="shared" si="7"/>
        <v>1.2902555155054769E-6</v>
      </c>
      <c r="O37" s="100">
        <f t="shared" si="21"/>
        <v>4.2456617774673855E-2</v>
      </c>
      <c r="P37" s="100">
        <f t="shared" si="22"/>
        <v>1.9084981799820315E-4</v>
      </c>
      <c r="Q37" s="11">
        <v>35</v>
      </c>
      <c r="R37" s="9">
        <f t="shared" si="8"/>
        <v>0.72376590544037611</v>
      </c>
      <c r="AC37" s="8"/>
    </row>
    <row r="38" spans="1:32" x14ac:dyDescent="0.25">
      <c r="A38" s="9">
        <f t="shared" si="18"/>
        <v>-0.28121475448304034</v>
      </c>
      <c r="B38" s="88">
        <f>IF(Sample7!K44&gt;0,Sample7!K44, )</f>
        <v>0.28121475448304034</v>
      </c>
      <c r="C38" s="88">
        <f>IF(Sample7!L44&gt;0,Sample7!L44,"")</f>
        <v>0.7393952360248125</v>
      </c>
      <c r="D38" s="88">
        <f>IF(Sample7!M44&gt;0,Sample7!M44,)</f>
        <v>145.78247898020061</v>
      </c>
      <c r="E38" s="162">
        <f t="shared" si="0"/>
        <v>0.68121475448304036</v>
      </c>
      <c r="F38" s="162">
        <f t="shared" si="1"/>
        <v>0.11635671678302516</v>
      </c>
      <c r="G38" s="162">
        <f t="shared" si="2"/>
        <v>0.13739959931509291</v>
      </c>
      <c r="H38" s="162">
        <f t="shared" si="3"/>
        <v>2.7458438384922259E-2</v>
      </c>
      <c r="I38" s="162">
        <f t="shared" si="4"/>
        <v>0.25375631609811811</v>
      </c>
      <c r="J38" s="162">
        <f t="shared" si="19"/>
        <v>2.7458438384922235E-2</v>
      </c>
      <c r="K38" s="162">
        <f t="shared" si="5"/>
        <v>7.1666331539980309E-3</v>
      </c>
      <c r="L38" s="59">
        <f t="shared" si="6"/>
        <v>-6.9377848477685983E-8</v>
      </c>
      <c r="M38" s="162">
        <f t="shared" si="20"/>
        <v>0.74052697429539249</v>
      </c>
      <c r="N38" s="99">
        <f t="shared" si="7"/>
        <v>1.2808315130954004E-6</v>
      </c>
      <c r="O38" s="100">
        <f t="shared" si="21"/>
        <v>4.1493363919389292E-2</v>
      </c>
      <c r="P38" s="100">
        <f t="shared" si="22"/>
        <v>1.9697913475803542E-4</v>
      </c>
      <c r="Q38" s="11">
        <v>36</v>
      </c>
      <c r="R38" s="9">
        <f t="shared" si="8"/>
        <v>0.72368270550098002</v>
      </c>
      <c r="AC38" s="8"/>
    </row>
    <row r="39" spans="1:32" x14ac:dyDescent="0.25">
      <c r="A39" s="9">
        <f t="shared" si="18"/>
        <v>-0.27970085308343862</v>
      </c>
      <c r="B39" s="88">
        <f>IF(Sample7!K45&gt;0,Sample7!K45, )</f>
        <v>0.27970085308343862</v>
      </c>
      <c r="C39" s="88">
        <f>IF(Sample7!L45&gt;0,Sample7!L45,"")</f>
        <v>0.73873555707404748</v>
      </c>
      <c r="D39" s="88">
        <f>IF(Sample7!M45&gt;0,Sample7!M45,)</f>
        <v>155.95334960672631</v>
      </c>
      <c r="E39" s="162">
        <f t="shared" si="0"/>
        <v>0.67970085308343864</v>
      </c>
      <c r="F39" s="162">
        <f t="shared" si="1"/>
        <v>0.11635568245345523</v>
      </c>
      <c r="G39" s="162">
        <f t="shared" si="2"/>
        <v>0.13704820029446008</v>
      </c>
      <c r="H39" s="162">
        <f t="shared" si="3"/>
        <v>2.6296970335523299E-2</v>
      </c>
      <c r="I39" s="162">
        <f t="shared" si="4"/>
        <v>0.25340388274791531</v>
      </c>
      <c r="J39" s="162">
        <f t="shared" si="19"/>
        <v>2.6296970335523306E-2</v>
      </c>
      <c r="K39" s="162">
        <f t="shared" si="5"/>
        <v>6.8607680790579387E-3</v>
      </c>
      <c r="L39" s="59">
        <f t="shared" si="6"/>
        <v>-5.9631143393564438E-8</v>
      </c>
      <c r="M39" s="162">
        <f t="shared" si="20"/>
        <v>0.73972577547867735</v>
      </c>
      <c r="N39" s="99">
        <f t="shared" si="7"/>
        <v>9.8053248886772943E-7</v>
      </c>
      <c r="O39" s="100">
        <f t="shared" si="21"/>
        <v>4.0542952598298196E-2</v>
      </c>
      <c r="P39" s="100">
        <f t="shared" si="22"/>
        <v>2.0294801063129676E-4</v>
      </c>
      <c r="Q39" s="11">
        <v>37</v>
      </c>
      <c r="R39" s="9">
        <f t="shared" si="8"/>
        <v>0.72359400459641632</v>
      </c>
      <c r="AA39" s="8"/>
      <c r="AB39" s="8"/>
      <c r="AC39" s="8"/>
    </row>
    <row r="40" spans="1:32" x14ac:dyDescent="0.25">
      <c r="A40" s="9">
        <f t="shared" si="18"/>
        <v>-0.27811125661385661</v>
      </c>
      <c r="B40" s="88">
        <f>IF(Sample7!K46&gt;0,Sample7!K46, )</f>
        <v>0.27811125661385661</v>
      </c>
      <c r="C40" s="88">
        <f>IF(Sample7!L46&gt;0,Sample7!L46,"")</f>
        <v>0.7380760974158348</v>
      </c>
      <c r="D40" s="88">
        <f>IF(Sample7!M46&gt;0,Sample7!M46,)</f>
        <v>166.6892686013922</v>
      </c>
      <c r="E40" s="162">
        <f t="shared" si="0"/>
        <v>0.67811125661385663</v>
      </c>
      <c r="F40" s="162">
        <f t="shared" si="1"/>
        <v>0.11635450393578146</v>
      </c>
      <c r="G40" s="162">
        <f t="shared" si="2"/>
        <v>0.13665412653255107</v>
      </c>
      <c r="H40" s="162">
        <f t="shared" si="3"/>
        <v>2.5102626145524075E-2</v>
      </c>
      <c r="I40" s="162">
        <f t="shared" si="4"/>
        <v>0.25300863046833255</v>
      </c>
      <c r="J40" s="162">
        <f t="shared" si="19"/>
        <v>2.5102626145524054E-2</v>
      </c>
      <c r="K40" s="162">
        <f t="shared" si="5"/>
        <v>6.5522162405391169E-3</v>
      </c>
      <c r="L40" s="59">
        <f t="shared" si="6"/>
        <v>-5.0867223089574207E-8</v>
      </c>
      <c r="M40" s="162">
        <f t="shared" si="20"/>
        <v>0.73889363687454557</v>
      </c>
      <c r="N40" s="99">
        <f t="shared" si="7"/>
        <v>6.683707665490985E-7</v>
      </c>
      <c r="O40" s="100">
        <f t="shared" si="21"/>
        <v>3.9558973992683238E-2</v>
      </c>
      <c r="P40" s="100">
        <f t="shared" si="22"/>
        <v>2.0898599307806397E-4</v>
      </c>
      <c r="Q40" s="11">
        <v>38</v>
      </c>
      <c r="R40" s="9">
        <f t="shared" si="8"/>
        <v>0.72349453164090494</v>
      </c>
      <c r="AC40" s="8"/>
    </row>
    <row r="41" spans="1:32" x14ac:dyDescent="0.25">
      <c r="A41" s="9">
        <f t="shared" si="18"/>
        <v>-0.27659735521425483</v>
      </c>
      <c r="B41" s="88">
        <f>IF(Sample7!K47&gt;0,Sample7!K47, )</f>
        <v>0.27659735521425483</v>
      </c>
      <c r="C41" s="88">
        <f>IF(Sample7!L47&gt;0,Sample7!L47,"")</f>
        <v>0.73767431860767285</v>
      </c>
      <c r="D41" s="88">
        <f>IF(Sample7!M47&gt;0,Sample7!M47,)</f>
        <v>177.99023596419852</v>
      </c>
      <c r="E41" s="162">
        <f t="shared" si="0"/>
        <v>0.67659735521425479</v>
      </c>
      <c r="F41" s="162">
        <f t="shared" si="1"/>
        <v>0.11635328472153683</v>
      </c>
      <c r="G41" s="162">
        <f t="shared" si="2"/>
        <v>0.13625329279434129</v>
      </c>
      <c r="H41" s="162">
        <f t="shared" si="3"/>
        <v>2.3990777698376702E-2</v>
      </c>
      <c r="I41" s="162">
        <f t="shared" si="4"/>
        <v>0.25260657751587812</v>
      </c>
      <c r="J41" s="162">
        <f t="shared" si="19"/>
        <v>2.3990777698376708E-2</v>
      </c>
      <c r="K41" s="162">
        <f t="shared" si="5"/>
        <v>6.2700052036447898E-3</v>
      </c>
      <c r="L41" s="59">
        <f t="shared" si="6"/>
        <v>-4.3721019693883456E-8</v>
      </c>
      <c r="M41" s="162">
        <f t="shared" si="20"/>
        <v>0.73811039858477345</v>
      </c>
      <c r="N41" s="99">
        <f t="shared" si="7"/>
        <v>1.9016574642806048E-7</v>
      </c>
      <c r="O41" s="100">
        <f t="shared" si="21"/>
        <v>3.8635258155178993E-2</v>
      </c>
      <c r="P41" s="100">
        <f t="shared" si="22"/>
        <v>2.1446080784966407E-4</v>
      </c>
      <c r="Q41" s="11">
        <v>39</v>
      </c>
      <c r="R41" s="9">
        <f t="shared" si="8"/>
        <v>0.7233933523174827</v>
      </c>
    </row>
    <row r="42" spans="1:32" x14ac:dyDescent="0.25">
      <c r="A42" s="9">
        <f t="shared" si="18"/>
        <v>-0.27500775874467287</v>
      </c>
      <c r="B42" s="88">
        <f>IF(Sample7!K48&gt;0,Sample7!K48, )</f>
        <v>0.27500775874467287</v>
      </c>
      <c r="C42" s="88">
        <f>IF(Sample7!L48&gt;0,Sample7!L48,"")</f>
        <v>0.73714401698003196</v>
      </c>
      <c r="D42" s="88">
        <f>IF(Sample7!M48&gt;0,Sample7!M48,)</f>
        <v>189.85625169514503</v>
      </c>
      <c r="E42" s="162">
        <f t="shared" si="0"/>
        <v>0.67500775874467289</v>
      </c>
      <c r="F42" s="162">
        <f t="shared" si="1"/>
        <v>0.11635189269348986</v>
      </c>
      <c r="G42" s="162">
        <f t="shared" si="2"/>
        <v>0.13580386376448783</v>
      </c>
      <c r="H42" s="162">
        <f t="shared" si="3"/>
        <v>2.2852002286695167E-2</v>
      </c>
      <c r="I42" s="162">
        <f t="shared" si="4"/>
        <v>0.25215575645797772</v>
      </c>
      <c r="J42" s="162">
        <f t="shared" si="19"/>
        <v>2.285200228669515E-2</v>
      </c>
      <c r="K42" s="162">
        <f t="shared" si="5"/>
        <v>5.9855337786024719E-3</v>
      </c>
      <c r="L42" s="59">
        <f t="shared" si="6"/>
        <v>-3.7295387544140978E-8</v>
      </c>
      <c r="M42" s="162">
        <f t="shared" si="20"/>
        <v>0.73729837552756716</v>
      </c>
      <c r="N42" s="99">
        <f t="shared" si="7"/>
        <v>2.3826561197178124E-8</v>
      </c>
      <c r="O42" s="100">
        <f t="shared" si="21"/>
        <v>3.7679550869408301E-2</v>
      </c>
      <c r="P42" s="100">
        <f t="shared" si="22"/>
        <v>2.1985619697271878E-4</v>
      </c>
      <c r="Q42" s="11">
        <v>40</v>
      </c>
      <c r="R42" s="9">
        <f t="shared" si="8"/>
        <v>0.72327990646492046</v>
      </c>
    </row>
    <row r="43" spans="1:32" x14ac:dyDescent="0.25">
      <c r="A43" s="9">
        <f t="shared" si="18"/>
        <v>-0.27349385734507109</v>
      </c>
      <c r="B43" s="88">
        <f>IF(Sample7!K49&gt;0,Sample7!K49, )</f>
        <v>0.27349385734507109</v>
      </c>
      <c r="C43" s="88">
        <f>IF(Sample7!L49&gt;0,Sample7!L49,"")</f>
        <v>0.73621284172623525</v>
      </c>
      <c r="D43" s="88">
        <f>IF(Sample7!M49&gt;0,Sample7!M49,)</f>
        <v>203.9824608986529</v>
      </c>
      <c r="E43" s="162">
        <f t="shared" si="0"/>
        <v>0.67349385734507106</v>
      </c>
      <c r="F43" s="162">
        <f t="shared" si="1"/>
        <v>0.1163504500355904</v>
      </c>
      <c r="G43" s="162">
        <f t="shared" si="2"/>
        <v>0.13534699923456378</v>
      </c>
      <c r="H43" s="162">
        <f t="shared" si="3"/>
        <v>2.1796408074916888E-2</v>
      </c>
      <c r="I43" s="162">
        <f t="shared" si="4"/>
        <v>0.25169744927015419</v>
      </c>
      <c r="J43" s="162">
        <f t="shared" si="19"/>
        <v>2.1796408074916895E-2</v>
      </c>
      <c r="K43" s="162">
        <f t="shared" si="5"/>
        <v>5.7255412346159714E-3</v>
      </c>
      <c r="L43" s="59">
        <f t="shared" si="6"/>
        <v>-3.2055852841011997E-8</v>
      </c>
      <c r="M43" s="162">
        <f t="shared" si="20"/>
        <v>0.73653550275841884</v>
      </c>
      <c r="N43" s="99">
        <f t="shared" si="7"/>
        <v>1.0411014168978035E-7</v>
      </c>
      <c r="O43" s="100">
        <f t="shared" si="21"/>
        <v>3.6782973740047874E-2</v>
      </c>
      <c r="P43" s="100">
        <f t="shared" si="22"/>
        <v>2.2459715043528271E-4</v>
      </c>
      <c r="Q43" s="11">
        <v>41</v>
      </c>
      <c r="R43" s="9">
        <f t="shared" si="8"/>
        <v>0.72316458372726933</v>
      </c>
    </row>
    <row r="44" spans="1:32" x14ac:dyDescent="0.25">
      <c r="A44" s="9">
        <f t="shared" si="18"/>
        <v>-0.27190426087548908</v>
      </c>
      <c r="B44" s="88">
        <f>IF(Sample7!K50&gt;0,Sample7!K50, )</f>
        <v>0.27190426087548908</v>
      </c>
      <c r="C44" s="88">
        <f>IF(Sample7!L50&gt;0,Sample7!L50,"")</f>
        <v>0.73568323731489438</v>
      </c>
      <c r="D44" s="88">
        <f>IF(Sample7!M50&gt;0,Sample7!M50,)</f>
        <v>218.67371847030097</v>
      </c>
      <c r="E44" s="162">
        <f t="shared" si="0"/>
        <v>0.67190426087548905</v>
      </c>
      <c r="F44" s="162">
        <f t="shared" si="1"/>
        <v>0.11634880047796227</v>
      </c>
      <c r="G44" s="162">
        <f t="shared" si="2"/>
        <v>0.13483528918764073</v>
      </c>
      <c r="H44" s="162">
        <f t="shared" si="3"/>
        <v>2.0720171209886101E-2</v>
      </c>
      <c r="I44" s="162">
        <f t="shared" si="4"/>
        <v>0.25118408966560296</v>
      </c>
      <c r="J44" s="162">
        <f t="shared" si="19"/>
        <v>2.0720171209886118E-2</v>
      </c>
      <c r="K44" s="162">
        <f t="shared" si="5"/>
        <v>5.4636551439347031E-3</v>
      </c>
      <c r="L44" s="59">
        <f t="shared" si="6"/>
        <v>-2.7344635614983663E-8</v>
      </c>
      <c r="M44" s="162">
        <f t="shared" si="20"/>
        <v>0.7357461226118942</v>
      </c>
      <c r="N44" s="99">
        <f t="shared" si="7"/>
        <v>3.9545605787563436E-9</v>
      </c>
      <c r="O44" s="100">
        <f t="shared" si="21"/>
        <v>3.5855968819797995E-2</v>
      </c>
      <c r="P44" s="100">
        <f t="shared" si="22"/>
        <v>2.290923692882141E-4</v>
      </c>
      <c r="Q44" s="11">
        <v>42</v>
      </c>
      <c r="R44" s="9">
        <f t="shared" si="8"/>
        <v>0.72303541676500893</v>
      </c>
    </row>
    <row r="45" spans="1:32" x14ac:dyDescent="0.25">
      <c r="A45" s="9">
        <f t="shared" si="18"/>
        <v>-0.27031466440590712</v>
      </c>
      <c r="B45" s="88">
        <f>IF(Sample7!K51&gt;0,Sample7!K51, )</f>
        <v>0.27031466440590712</v>
      </c>
      <c r="C45" s="88">
        <f>IF(Sample7!L51&gt;0,Sample7!L51,"")</f>
        <v>0.73528232906634172</v>
      </c>
      <c r="D45" s="88">
        <f>IF(Sample7!M51&gt;0,Sample7!M51,)</f>
        <v>235.06012114637008</v>
      </c>
      <c r="E45" s="162">
        <f t="shared" si="0"/>
        <v>0.67031466440590715</v>
      </c>
      <c r="F45" s="162">
        <f t="shared" si="1"/>
        <v>0.11634699960948938</v>
      </c>
      <c r="G45" s="162">
        <f t="shared" si="2"/>
        <v>0.13428909909731127</v>
      </c>
      <c r="H45" s="162">
        <f t="shared" si="3"/>
        <v>1.9678565699106469E-2</v>
      </c>
      <c r="I45" s="162">
        <f t="shared" si="4"/>
        <v>0.25063609870680065</v>
      </c>
      <c r="J45" s="162">
        <f t="shared" si="19"/>
        <v>1.9678565699106476E-2</v>
      </c>
      <c r="K45" s="162">
        <f t="shared" si="5"/>
        <v>5.2127683816603826E-3</v>
      </c>
      <c r="L45" s="59">
        <f t="shared" si="6"/>
        <v>-2.3325820553054978E-8</v>
      </c>
      <c r="M45" s="162">
        <f t="shared" si="20"/>
        <v>0.73496928340310608</v>
      </c>
      <c r="N45" s="99">
        <f t="shared" si="7"/>
        <v>9.7997587270644774E-8</v>
      </c>
      <c r="O45" s="100">
        <f t="shared" si="21"/>
        <v>3.4943808860211027E-2</v>
      </c>
      <c r="P45" s="100">
        <f t="shared" si="22"/>
        <v>2.3302764876764927E-4</v>
      </c>
      <c r="Q45" s="11">
        <v>43</v>
      </c>
      <c r="R45" s="9">
        <f t="shared" si="8"/>
        <v>0.72289754627524849</v>
      </c>
    </row>
    <row r="46" spans="1:32" x14ac:dyDescent="0.25">
      <c r="A46" s="9">
        <f t="shared" si="18"/>
        <v>-0.26872506793632533</v>
      </c>
      <c r="B46" s="88">
        <f>IF(Sample7!K52&gt;0,Sample7!K52, )</f>
        <v>0.26872506793632533</v>
      </c>
      <c r="C46" s="88">
        <f>IF(Sample7!L52&gt;0,Sample7!L52,"")</f>
        <v>0.73462506637627023</v>
      </c>
      <c r="D46" s="88">
        <f>IF(Sample7!M52&gt;0,Sample7!M52,)</f>
        <v>250.88147545429888</v>
      </c>
      <c r="E46" s="162">
        <f t="shared" si="0"/>
        <v>0.66872506793632536</v>
      </c>
      <c r="F46" s="162">
        <f t="shared" si="1"/>
        <v>0.11634503298702324</v>
      </c>
      <c r="G46" s="162">
        <f t="shared" si="2"/>
        <v>0.13370681634740647</v>
      </c>
      <c r="H46" s="162">
        <f t="shared" si="3"/>
        <v>1.8673218601895612E-2</v>
      </c>
      <c r="I46" s="162">
        <f t="shared" si="4"/>
        <v>0.2500518493344297</v>
      </c>
      <c r="J46" s="162">
        <f t="shared" si="19"/>
        <v>1.8673218601895636E-2</v>
      </c>
      <c r="K46" s="162">
        <f t="shared" si="5"/>
        <v>4.9725025822924497E-3</v>
      </c>
      <c r="L46" s="59">
        <f t="shared" si="6"/>
        <v>-1.9897646327817586E-8</v>
      </c>
      <c r="M46" s="162">
        <f t="shared" si="20"/>
        <v>0.73420557618498283</v>
      </c>
      <c r="N46" s="99">
        <f t="shared" si="7"/>
        <v>1.7597202058633707E-7</v>
      </c>
      <c r="O46" s="100">
        <f t="shared" si="21"/>
        <v>3.4046578043009493E-2</v>
      </c>
      <c r="P46" s="100">
        <f t="shared" si="22"/>
        <v>2.3634018050568457E-4</v>
      </c>
      <c r="Q46" s="11">
        <v>44</v>
      </c>
      <c r="R46" s="9">
        <f t="shared" si="8"/>
        <v>0.7227505651979097</v>
      </c>
    </row>
    <row r="47" spans="1:32" x14ac:dyDescent="0.25">
      <c r="A47" s="9">
        <f t="shared" si="18"/>
        <v>-0.26721116653672333</v>
      </c>
      <c r="B47" s="88">
        <f>IF(Sample7!K53&gt;0,Sample7!K53, )</f>
        <v>0.26721116653672333</v>
      </c>
      <c r="C47" s="88">
        <f>IF(Sample7!L53&gt;0,Sample7!L53,"")</f>
        <v>0.73382416715217491</v>
      </c>
      <c r="D47" s="88">
        <f>IF(Sample7!M53&gt;0,Sample7!M53,)</f>
        <v>269.52807160292912</v>
      </c>
      <c r="E47" s="162">
        <f t="shared" si="0"/>
        <v>0.6672111665367233</v>
      </c>
      <c r="F47" s="162">
        <f t="shared" si="1"/>
        <v>0.11634299182254512</v>
      </c>
      <c r="G47" s="162">
        <f t="shared" si="2"/>
        <v>0.13311737341075633</v>
      </c>
      <c r="H47" s="162">
        <f t="shared" si="3"/>
        <v>1.7750801303421875E-2</v>
      </c>
      <c r="I47" s="162">
        <f t="shared" si="4"/>
        <v>0.24946036523330145</v>
      </c>
      <c r="J47" s="162">
        <f t="shared" si="19"/>
        <v>1.7750801303421881E-2</v>
      </c>
      <c r="K47" s="162">
        <f t="shared" si="5"/>
        <v>4.753211616008602E-3</v>
      </c>
      <c r="L47" s="59">
        <f t="shared" si="6"/>
        <v>-1.7102274211826279E-8</v>
      </c>
      <c r="M47" s="162">
        <f t="shared" si="20"/>
        <v>0.73349093452906922</v>
      </c>
      <c r="N47" s="99">
        <f t="shared" si="7"/>
        <v>1.1104398110190203E-7</v>
      </c>
      <c r="O47" s="100">
        <f t="shared" si="21"/>
        <v>3.3206019899653112E-2</v>
      </c>
      <c r="P47" s="100">
        <f t="shared" si="22"/>
        <v>2.3886378185729166E-4</v>
      </c>
      <c r="Q47" s="11">
        <v>45</v>
      </c>
      <c r="R47" s="9">
        <f t="shared" si="8"/>
        <v>0.72260177673066983</v>
      </c>
    </row>
    <row r="48" spans="1:32" x14ac:dyDescent="0.25">
      <c r="A48" s="9">
        <f t="shared" si="18"/>
        <v>-0.26562157006714138</v>
      </c>
      <c r="B48" s="88">
        <f>IF(Sample7!K54&gt;0,Sample7!K54, )</f>
        <v>0.26562157006714138</v>
      </c>
      <c r="C48" s="88">
        <f>IF(Sample7!L54&gt;0,Sample7!L54,"")</f>
        <v>0.73356790216606393</v>
      </c>
      <c r="D48" s="88">
        <f>IF(Sample7!M54&gt;0,Sample7!M54,)</f>
        <v>289.30476448784009</v>
      </c>
      <c r="E48" s="162">
        <f t="shared" si="0"/>
        <v>0.6656215700671414</v>
      </c>
      <c r="F48" s="162">
        <f t="shared" si="1"/>
        <v>0.11634065631874503</v>
      </c>
      <c r="G48" s="162">
        <f t="shared" si="2"/>
        <v>0.13246062028486805</v>
      </c>
      <c r="H48" s="162">
        <f t="shared" si="3"/>
        <v>1.6820293463528327E-2</v>
      </c>
      <c r="I48" s="162">
        <f t="shared" si="4"/>
        <v>0.24880127660361306</v>
      </c>
      <c r="J48" s="162">
        <f t="shared" si="19"/>
        <v>1.6820293463528313E-2</v>
      </c>
      <c r="K48" s="162">
        <f t="shared" si="5"/>
        <v>4.5326147798379979E-3</v>
      </c>
      <c r="L48" s="59">
        <f t="shared" si="6"/>
        <v>-1.4588768154507761E-8</v>
      </c>
      <c r="M48" s="162">
        <f t="shared" si="20"/>
        <v>0.73275433917873345</v>
      </c>
      <c r="N48" s="99">
        <f t="shared" si="7"/>
        <v>6.6188473435410293E-7</v>
      </c>
      <c r="O48" s="100">
        <f t="shared" si="21"/>
        <v>3.2338139704006369E-2</v>
      </c>
      <c r="P48" s="100">
        <f t="shared" si="22"/>
        <v>2.4080355194311894E-4</v>
      </c>
      <c r="Q48" s="11">
        <v>46</v>
      </c>
      <c r="R48" s="9">
        <f t="shared" si="8"/>
        <v>0.72243599767916189</v>
      </c>
    </row>
    <row r="49" spans="1:18" x14ac:dyDescent="0.25">
      <c r="A49" s="9">
        <f t="shared" si="18"/>
        <v>-0.26403197359755959</v>
      </c>
      <c r="B49" s="88">
        <f>IF(Sample7!K55&gt;0,Sample7!K55, )</f>
        <v>0.26403197359755959</v>
      </c>
      <c r="C49" s="88">
        <f>IF(Sample7!L55&gt;0,Sample7!L55,"")</f>
        <v>0.73262346581730198</v>
      </c>
      <c r="D49" s="88">
        <f>IF(Sample7!M55&gt;0,Sample7!M55,)</f>
        <v>310.21155410903168</v>
      </c>
      <c r="E49" s="162">
        <f t="shared" si="0"/>
        <v>0.66403197359755961</v>
      </c>
      <c r="F49" s="162">
        <f t="shared" si="1"/>
        <v>0.11633810691030987</v>
      </c>
      <c r="G49" s="162">
        <f t="shared" si="2"/>
        <v>0.13176411062285884</v>
      </c>
      <c r="H49" s="162">
        <f t="shared" si="3"/>
        <v>1.5929756064390864E-2</v>
      </c>
      <c r="I49" s="162">
        <f t="shared" si="4"/>
        <v>0.24810221753316872</v>
      </c>
      <c r="J49" s="162">
        <f t="shared" si="19"/>
        <v>1.5929756064390871E-2</v>
      </c>
      <c r="K49" s="162">
        <f t="shared" si="5"/>
        <v>4.3215588094919427E-3</v>
      </c>
      <c r="L49" s="59">
        <f t="shared" si="6"/>
        <v>-1.2444669622892236E-8</v>
      </c>
      <c r="M49" s="162">
        <f t="shared" si="20"/>
        <v>0.73203222810355706</v>
      </c>
      <c r="N49" s="99">
        <f t="shared" si="7"/>
        <v>3.4956203415431848E-7</v>
      </c>
      <c r="O49" s="100">
        <f t="shared" si="21"/>
        <v>3.148537620896466E-2</v>
      </c>
      <c r="P49" s="100">
        <f t="shared" si="22"/>
        <v>2.4197731808226988E-4</v>
      </c>
      <c r="Q49" s="11">
        <v>47</v>
      </c>
      <c r="R49" s="9">
        <f t="shared" si="8"/>
        <v>0.72226018319639429</v>
      </c>
    </row>
    <row r="50" spans="1:18" x14ac:dyDescent="0.25">
      <c r="A50" s="9">
        <f t="shared" si="18"/>
        <v>-0.26244237712797758</v>
      </c>
      <c r="B50" s="88">
        <f>IF(Sample7!K56&gt;0,Sample7!K56, )</f>
        <v>0.26244237712797758</v>
      </c>
      <c r="C50" s="88">
        <f>IF(Sample7!L56&gt;0,Sample7!L56,"")</f>
        <v>0.73238344424552837</v>
      </c>
      <c r="D50" s="88">
        <f>IF(Sample7!M56&gt;0,Sample7!M56,)</f>
        <v>332.8134888346442</v>
      </c>
      <c r="E50" s="162">
        <f t="shared" si="0"/>
        <v>0.6624423771279776</v>
      </c>
      <c r="F50" s="162">
        <f t="shared" si="1"/>
        <v>0.11633532555045943</v>
      </c>
      <c r="G50" s="162">
        <f t="shared" si="2"/>
        <v>0.13102711252844335</v>
      </c>
      <c r="H50" s="162">
        <f t="shared" si="3"/>
        <v>1.5079939049074795E-2</v>
      </c>
      <c r="I50" s="162">
        <f t="shared" si="4"/>
        <v>0.24736243807890279</v>
      </c>
      <c r="J50" s="162">
        <f t="shared" si="19"/>
        <v>1.5079939049074786E-2</v>
      </c>
      <c r="K50" s="162">
        <f t="shared" si="5"/>
        <v>4.1196919156001668E-3</v>
      </c>
      <c r="L50" s="59">
        <f t="shared" si="6"/>
        <v>-1.0615687214571296E-8</v>
      </c>
      <c r="M50" s="162">
        <f t="shared" si="20"/>
        <v>0.73132487660625189</v>
      </c>
      <c r="N50" s="99">
        <f t="shared" si="7"/>
        <v>1.12056544692337E-6</v>
      </c>
      <c r="O50" s="100">
        <f t="shared" si="21"/>
        <v>3.0647771692474211E-2</v>
      </c>
      <c r="P50" s="100">
        <f t="shared" si="22"/>
        <v>2.4235741321289271E-4</v>
      </c>
      <c r="Q50" s="11">
        <v>48</v>
      </c>
      <c r="R50" s="9">
        <f t="shared" si="8"/>
        <v>0.72207414853551599</v>
      </c>
    </row>
    <row r="51" spans="1:18" x14ac:dyDescent="0.25">
      <c r="A51" s="9">
        <f t="shared" si="18"/>
        <v>-0.26085278065839557</v>
      </c>
      <c r="B51" s="88">
        <f>IF(Sample7!K57&gt;0,Sample7!K57, )</f>
        <v>0.26085278065839557</v>
      </c>
      <c r="C51" s="88">
        <f>IF(Sample7!L57&gt;0,Sample7!L57,"")</f>
        <v>0.7318400005424609</v>
      </c>
      <c r="D51" s="88">
        <f>IF(Sample7!M57&gt;0,Sample7!M57,)</f>
        <v>357.11056866467766</v>
      </c>
      <c r="E51" s="162">
        <f t="shared" si="0"/>
        <v>0.66085278065839559</v>
      </c>
      <c r="F51" s="162">
        <f t="shared" si="1"/>
        <v>0.11633229338585409</v>
      </c>
      <c r="G51" s="162">
        <f t="shared" si="2"/>
        <v>0.13024920540290774</v>
      </c>
      <c r="H51" s="162">
        <f t="shared" si="3"/>
        <v>1.4271281869633721E-2</v>
      </c>
      <c r="I51" s="162">
        <f t="shared" si="4"/>
        <v>0.24658149878876184</v>
      </c>
      <c r="J51" s="162">
        <f t="shared" si="19"/>
        <v>1.4271281869633723E-2</v>
      </c>
      <c r="K51" s="162">
        <f t="shared" si="5"/>
        <v>3.9266700455714391E-3</v>
      </c>
      <c r="L51" s="59">
        <f t="shared" si="6"/>
        <v>-9.0555086573145744E-9</v>
      </c>
      <c r="M51" s="162">
        <f t="shared" si="20"/>
        <v>0.73063244809847461</v>
      </c>
      <c r="N51" s="99">
        <f t="shared" si="7"/>
        <v>1.4581829049772688E-6</v>
      </c>
      <c r="O51" s="100">
        <f t="shared" si="21"/>
        <v>2.9825357451892416E-2</v>
      </c>
      <c r="P51" s="100">
        <f t="shared" si="22"/>
        <v>2.419292672186161E-4</v>
      </c>
      <c r="Q51" s="11">
        <v>49</v>
      </c>
      <c r="R51" s="9">
        <f t="shared" si="8"/>
        <v>0.72187778752808551</v>
      </c>
    </row>
    <row r="52" spans="1:18" x14ac:dyDescent="0.25">
      <c r="A52" s="9">
        <f t="shared" si="18"/>
        <v>-0.25926318418881378</v>
      </c>
      <c r="B52" s="88">
        <f>IF(Sample7!K58&gt;0,Sample7!K58, )</f>
        <v>0.25926318418881378</v>
      </c>
      <c r="C52" s="88">
        <f>IF(Sample7!L58&gt;0,Sample7!L58,"")</f>
        <v>0.73118448853912521</v>
      </c>
      <c r="D52" s="88">
        <f>IF(Sample7!M58&gt;0,Sample7!M58,)</f>
        <v>383.10279359913204</v>
      </c>
      <c r="E52" s="162">
        <f t="shared" si="0"/>
        <v>0.6592631841888138</v>
      </c>
      <c r="F52" s="162">
        <f t="shared" si="1"/>
        <v>0.11632899079176401</v>
      </c>
      <c r="G52" s="162">
        <f t="shared" si="2"/>
        <v>0.12943029718205379</v>
      </c>
      <c r="H52" s="162">
        <f t="shared" si="3"/>
        <v>1.350389621499597E-2</v>
      </c>
      <c r="I52" s="162">
        <f t="shared" si="4"/>
        <v>0.2457592879738178</v>
      </c>
      <c r="J52" s="162">
        <f t="shared" si="19"/>
        <v>1.3503896214995981E-2</v>
      </c>
      <c r="K52" s="162">
        <f t="shared" si="5"/>
        <v>3.7421571816653619E-3</v>
      </c>
      <c r="L52" s="59">
        <f t="shared" si="6"/>
        <v>-7.7246281334839836E-9</v>
      </c>
      <c r="M52" s="162">
        <f t="shared" si="20"/>
        <v>0.72995498785630453</v>
      </c>
      <c r="N52" s="99">
        <f t="shared" si="7"/>
        <v>1.5116719290565267E-6</v>
      </c>
      <c r="O52" s="100">
        <f t="shared" si="21"/>
        <v>2.9018153712643786E-2</v>
      </c>
      <c r="P52" s="100">
        <f t="shared" si="22"/>
        <v>2.4069218570332113E-4</v>
      </c>
      <c r="Q52" s="11">
        <v>50</v>
      </c>
      <c r="R52" s="9">
        <f t="shared" si="8"/>
        <v>0.72167107693505761</v>
      </c>
    </row>
    <row r="53" spans="1:18" x14ac:dyDescent="0.25">
      <c r="A53" s="9">
        <f t="shared" si="18"/>
        <v>-0.25774928278921183</v>
      </c>
      <c r="B53" s="88">
        <f>IF(Sample7!K59&gt;0,Sample7!K59, )</f>
        <v>0.25774928278921183</v>
      </c>
      <c r="C53" s="88">
        <f>IF(Sample7!L59&gt;0,Sample7!L59,"")</f>
        <v>0.73051383923122515</v>
      </c>
      <c r="D53" s="88">
        <f>IF(Sample7!M59&gt;0,Sample7!M59,)</f>
        <v>410.22511526986705</v>
      </c>
      <c r="E53" s="162">
        <f t="shared" si="0"/>
        <v>0.65774928278921185</v>
      </c>
      <c r="F53" s="162">
        <f t="shared" si="1"/>
        <v>0.11632557540892215</v>
      </c>
      <c r="G53" s="162">
        <f t="shared" si="2"/>
        <v>0.12861248250423449</v>
      </c>
      <c r="H53" s="162">
        <f t="shared" si="3"/>
        <v>1.28112248760552E-2</v>
      </c>
      <c r="I53" s="162">
        <f t="shared" si="4"/>
        <v>0.24493805791315662</v>
      </c>
      <c r="J53" s="162">
        <f t="shared" si="19"/>
        <v>1.2811224876055211E-2</v>
      </c>
      <c r="K53" s="162">
        <f t="shared" si="5"/>
        <v>3.5740415587026935E-3</v>
      </c>
      <c r="L53" s="59">
        <f t="shared" si="6"/>
        <v>-6.6394132777551787E-9</v>
      </c>
      <c r="M53" s="162">
        <f t="shared" si="20"/>
        <v>0.72932363684566537</v>
      </c>
      <c r="N53" s="99">
        <f t="shared" si="7"/>
        <v>1.4165817185921909E-6</v>
      </c>
      <c r="O53" s="100">
        <f t="shared" si="21"/>
        <v>2.8263537971454492E-2</v>
      </c>
      <c r="P53" s="100">
        <f t="shared" si="22"/>
        <v>2.3877397999824812E-4</v>
      </c>
      <c r="Q53" s="11">
        <v>51</v>
      </c>
      <c r="R53" s="9">
        <f t="shared" si="8"/>
        <v>0.72146464237653951</v>
      </c>
    </row>
    <row r="54" spans="1:18" x14ac:dyDescent="0.25">
      <c r="A54" s="9">
        <f t="shared" si="18"/>
        <v>-0.25615968631962982</v>
      </c>
      <c r="B54" s="88">
        <f>IF(Sample7!K60&gt;0,Sample7!K60, )</f>
        <v>0.25615968631962982</v>
      </c>
      <c r="C54" s="88">
        <f>IF(Sample7!L60&gt;0,Sample7!L60,"")</f>
        <v>0.72998696050706724</v>
      </c>
      <c r="D54" s="88">
        <f>IF(Sample7!M60&gt;0,Sample7!M60,)</f>
        <v>439.60763041316329</v>
      </c>
      <c r="E54" s="162">
        <f t="shared" si="0"/>
        <v>0.65615968631962984</v>
      </c>
      <c r="F54" s="162">
        <f t="shared" si="1"/>
        <v>0.11632168541624435</v>
      </c>
      <c r="G54" s="162">
        <f t="shared" si="2"/>
        <v>0.12771451566920602</v>
      </c>
      <c r="H54" s="162">
        <f t="shared" si="3"/>
        <v>1.2123485234179448E-2</v>
      </c>
      <c r="I54" s="162">
        <f t="shared" si="4"/>
        <v>0.24403620108545038</v>
      </c>
      <c r="J54" s="162">
        <f t="shared" si="19"/>
        <v>1.2123485234179443E-2</v>
      </c>
      <c r="K54" s="162">
        <f t="shared" si="5"/>
        <v>3.4052047109096096E-3</v>
      </c>
      <c r="L54" s="59">
        <f t="shared" si="6"/>
        <v>-5.6636241689793031E-9</v>
      </c>
      <c r="M54" s="162">
        <f t="shared" si="20"/>
        <v>0.7286750789830565</v>
      </c>
      <c r="N54" s="99">
        <f t="shared" si="7"/>
        <v>1.7210331330407378E-6</v>
      </c>
      <c r="O54" s="100">
        <f t="shared" si="21"/>
        <v>2.74860469271117E-2</v>
      </c>
      <c r="P54" s="100">
        <f t="shared" si="22"/>
        <v>2.3600830176914961E-4</v>
      </c>
      <c r="Q54" s="11">
        <v>52</v>
      </c>
      <c r="R54" s="9">
        <f t="shared" si="8"/>
        <v>0.72123797563628556</v>
      </c>
    </row>
    <row r="55" spans="1:18" x14ac:dyDescent="0.25">
      <c r="A55" s="9">
        <f t="shared" si="18"/>
        <v>-0.2544943947800678</v>
      </c>
      <c r="B55" s="88">
        <f>IF(Sample7!K61&gt;0,Sample7!K61, )</f>
        <v>0.2544943947800678</v>
      </c>
      <c r="C55" s="88">
        <f>IF(Sample7!L61&gt;0,Sample7!L61,"")</f>
        <v>0.72933282988079517</v>
      </c>
      <c r="D55" s="88">
        <f>IF(Sample7!M61&gt;0,Sample7!M61,)</f>
        <v>471.81538739716109</v>
      </c>
      <c r="E55" s="162">
        <f t="shared" si="0"/>
        <v>0.65449439478006788</v>
      </c>
      <c r="F55" s="162">
        <f t="shared" si="1"/>
        <v>0.11631725286623769</v>
      </c>
      <c r="G55" s="162">
        <f t="shared" si="2"/>
        <v>0.12673157484545025</v>
      </c>
      <c r="H55" s="162">
        <f t="shared" si="3"/>
        <v>1.1445567068379868E-2</v>
      </c>
      <c r="I55" s="162">
        <f t="shared" si="4"/>
        <v>0.24304882771168793</v>
      </c>
      <c r="J55" s="162">
        <f t="shared" si="19"/>
        <v>1.1445567068379875E-2</v>
      </c>
      <c r="K55" s="162">
        <f t="shared" si="5"/>
        <v>3.2364378256303601E-3</v>
      </c>
      <c r="L55" s="59">
        <f t="shared" si="6"/>
        <v>-4.7948138666281347E-9</v>
      </c>
      <c r="M55" s="162">
        <f t="shared" si="20"/>
        <v>0.72801109674659015</v>
      </c>
      <c r="N55" s="99">
        <f t="shared" si="7"/>
        <v>1.7469784780554455E-6</v>
      </c>
      <c r="O55" s="100">
        <f t="shared" si="21"/>
        <v>2.6687840663253713E-2</v>
      </c>
      <c r="P55" s="100">
        <f t="shared" si="22"/>
        <v>2.3232690434098826E-4</v>
      </c>
      <c r="Q55" s="11">
        <v>53</v>
      </c>
      <c r="R55" s="9">
        <f t="shared" si="8"/>
        <v>0.72098985957710382</v>
      </c>
    </row>
    <row r="56" spans="1:18" x14ac:dyDescent="0.25">
      <c r="A56" s="9">
        <f t="shared" si="18"/>
        <v>-0.25290479831048601</v>
      </c>
      <c r="B56" s="88">
        <f>IF(Sample7!K62&gt;0,Sample7!K62, )</f>
        <v>0.25290479831048601</v>
      </c>
      <c r="C56" s="88">
        <f>IF(Sample7!L62&gt;0,Sample7!L62,"")</f>
        <v>0.72893423757880627</v>
      </c>
      <c r="D56" s="88">
        <f>IF(Sample7!M62&gt;0,Sample7!M62,)</f>
        <v>505.15324111743962</v>
      </c>
      <c r="E56" s="162">
        <f t="shared" si="0"/>
        <v>0.65290479831048609</v>
      </c>
      <c r="F56" s="162">
        <f t="shared" si="1"/>
        <v>0.11631265707546611</v>
      </c>
      <c r="G56" s="162">
        <f t="shared" si="2"/>
        <v>0.12575419696376172</v>
      </c>
      <c r="H56" s="162">
        <f t="shared" si="3"/>
        <v>1.0837944271258157E-2</v>
      </c>
      <c r="I56" s="162">
        <f t="shared" si="4"/>
        <v>0.24206685403922784</v>
      </c>
      <c r="J56" s="162">
        <f t="shared" si="19"/>
        <v>1.0837944271258171E-2</v>
      </c>
      <c r="K56" s="162">
        <f t="shared" si="5"/>
        <v>3.0827691627425338E-3</v>
      </c>
      <c r="L56" s="59">
        <f t="shared" si="6"/>
        <v>-4.0901239601738099E-9</v>
      </c>
      <c r="M56" s="162">
        <f t="shared" si="20"/>
        <v>0.72739164113176402</v>
      </c>
      <c r="N56" s="99">
        <f t="shared" si="7"/>
        <v>2.379603798427354E-6</v>
      </c>
      <c r="O56" s="100">
        <f t="shared" si="21"/>
        <v>2.5941458357741896E-2</v>
      </c>
      <c r="P56" s="100">
        <f t="shared" si="22"/>
        <v>2.2811613776061229E-4</v>
      </c>
      <c r="Q56" s="11">
        <v>54</v>
      </c>
      <c r="R56" s="9">
        <f t="shared" si="8"/>
        <v>0.72074314772784998</v>
      </c>
    </row>
    <row r="57" spans="1:18" x14ac:dyDescent="0.25">
      <c r="A57" s="9">
        <f t="shared" si="18"/>
        <v>-0.25131520184090406</v>
      </c>
      <c r="B57" s="88">
        <f>IF(Sample7!K63&gt;0,Sample7!K63, )</f>
        <v>0.25131520184090406</v>
      </c>
      <c r="C57" s="88">
        <f>IF(Sample7!L63&gt;0,Sample7!L63,"")</f>
        <v>0.72826468885675988</v>
      </c>
      <c r="D57" s="88">
        <f>IF(Sample7!M63&gt;0,Sample7!M63,)</f>
        <v>540.75128831027928</v>
      </c>
      <c r="E57" s="162">
        <f t="shared" si="0"/>
        <v>0.65131520184090408</v>
      </c>
      <c r="F57" s="162">
        <f t="shared" si="1"/>
        <v>0.11630768100630334</v>
      </c>
      <c r="G57" s="162">
        <f t="shared" si="2"/>
        <v>0.12474000294714459</v>
      </c>
      <c r="H57" s="162">
        <f t="shared" si="3"/>
        <v>1.026751788745613E-2</v>
      </c>
      <c r="I57" s="162">
        <f t="shared" si="4"/>
        <v>0.24104768395344792</v>
      </c>
      <c r="J57" s="162">
        <f t="shared" si="19"/>
        <v>1.026751788745614E-2</v>
      </c>
      <c r="K57" s="162">
        <f t="shared" si="5"/>
        <v>2.936056966796627E-3</v>
      </c>
      <c r="L57" s="59">
        <f t="shared" si="6"/>
        <v>-3.4890017383779151E-9</v>
      </c>
      <c r="M57" s="162">
        <f t="shared" si="20"/>
        <v>0.72678571029856287</v>
      </c>
      <c r="N57" s="99">
        <f t="shared" si="7"/>
        <v>2.1873775756065015E-6</v>
      </c>
      <c r="O57" s="100">
        <f t="shared" si="21"/>
        <v>2.5210220671049246E-2</v>
      </c>
      <c r="P57" s="100">
        <f t="shared" si="22"/>
        <v>2.2328436647880116E-4</v>
      </c>
      <c r="Q57" s="11">
        <v>55</v>
      </c>
      <c r="R57" s="9">
        <f t="shared" si="8"/>
        <v>0.72048714266979641</v>
      </c>
    </row>
    <row r="58" spans="1:18" x14ac:dyDescent="0.25">
      <c r="A58" s="9">
        <f t="shared" si="18"/>
        <v>-0.24972560537132205</v>
      </c>
      <c r="B58" s="88">
        <f>IF(Sample7!K64&gt;0,Sample7!K64, )</f>
        <v>0.24972560537132205</v>
      </c>
      <c r="C58" s="88">
        <f>IF(Sample7!L64&gt;0,Sample7!L64,"")</f>
        <v>0.72772327112412727</v>
      </c>
      <c r="D58" s="88">
        <f>IF(Sample7!M64&gt;0,Sample7!M64,)</f>
        <v>576.91438387125936</v>
      </c>
      <c r="E58" s="162">
        <f t="shared" si="0"/>
        <v>0.64972560537132207</v>
      </c>
      <c r="F58" s="162">
        <f t="shared" si="1"/>
        <v>0.11630229994971064</v>
      </c>
      <c r="G58" s="162">
        <f t="shared" si="2"/>
        <v>0.12369055162180929</v>
      </c>
      <c r="H58" s="162">
        <f t="shared" si="3"/>
        <v>9.7327537998021067E-3</v>
      </c>
      <c r="I58" s="162">
        <f t="shared" si="4"/>
        <v>0.23999285157151995</v>
      </c>
      <c r="J58" s="162">
        <f t="shared" si="19"/>
        <v>9.7327537998020963E-3</v>
      </c>
      <c r="K58" s="162">
        <f t="shared" si="5"/>
        <v>2.7960170408835219E-3</v>
      </c>
      <c r="L58" s="59">
        <f t="shared" si="6"/>
        <v>-2.9762259535489238E-9</v>
      </c>
      <c r="M58" s="162">
        <f t="shared" si="20"/>
        <v>0.72619275663126692</v>
      </c>
      <c r="N58" s="99">
        <f t="shared" si="7"/>
        <v>2.3424746128555637E-6</v>
      </c>
      <c r="O58" s="100">
        <f t="shared" si="21"/>
        <v>2.4494081294356436E-2</v>
      </c>
      <c r="P58" s="100">
        <f t="shared" si="22"/>
        <v>2.1789678940148589E-4</v>
      </c>
      <c r="Q58" s="11">
        <v>56</v>
      </c>
      <c r="R58" s="9">
        <f t="shared" si="8"/>
        <v>0.72022223788524353</v>
      </c>
    </row>
    <row r="59" spans="1:18" x14ac:dyDescent="0.25">
      <c r="A59" s="9">
        <f t="shared" si="18"/>
        <v>-0.24813600890174003</v>
      </c>
      <c r="B59" s="88">
        <f>IF(Sample7!K65&gt;0,Sample7!K65, )</f>
        <v>0.24813600890174003</v>
      </c>
      <c r="C59" s="88">
        <f>IF(Sample7!L65&gt;0,Sample7!L65,"")</f>
        <v>0.72734087793303048</v>
      </c>
      <c r="D59" s="88">
        <f>IF(Sample7!M65&gt;0,Sample7!M65,)</f>
        <v>614.20757616851995</v>
      </c>
      <c r="E59" s="162">
        <f t="shared" si="0"/>
        <v>0.64813600890174006</v>
      </c>
      <c r="F59" s="162">
        <f t="shared" si="1"/>
        <v>0.11629648803023646</v>
      </c>
      <c r="G59" s="162">
        <f t="shared" si="2"/>
        <v>0.12260754331454909</v>
      </c>
      <c r="H59" s="162">
        <f t="shared" si="3"/>
        <v>9.2319775569544779E-3</v>
      </c>
      <c r="I59" s="162">
        <f t="shared" si="4"/>
        <v>0.23890403134478555</v>
      </c>
      <c r="J59" s="162">
        <f t="shared" si="19"/>
        <v>9.2319775569544849E-3</v>
      </c>
      <c r="K59" s="162">
        <f t="shared" si="5"/>
        <v>2.6623740496958233E-3</v>
      </c>
      <c r="L59" s="59">
        <f t="shared" si="6"/>
        <v>-2.5388124044371852E-9</v>
      </c>
      <c r="M59" s="162">
        <f t="shared" si="20"/>
        <v>0.72561218214460765</v>
      </c>
      <c r="N59" s="99">
        <f t="shared" si="7"/>
        <v>2.9883891289108277E-6</v>
      </c>
      <c r="O59" s="100">
        <f t="shared" si="21"/>
        <v>2.379298311451554E-2</v>
      </c>
      <c r="P59" s="100">
        <f t="shared" si="22"/>
        <v>2.1202288284732392E-4</v>
      </c>
      <c r="Q59" s="11">
        <v>57</v>
      </c>
      <c r="R59" s="9">
        <f t="shared" si="8"/>
        <v>0.71994886257437618</v>
      </c>
    </row>
    <row r="60" spans="1:18" x14ac:dyDescent="0.25">
      <c r="A60" s="9">
        <f t="shared" si="18"/>
        <v>-0.24654641243215827</v>
      </c>
      <c r="B60" s="88">
        <f>IF(Sample7!K66&gt;0,Sample7!K66, )</f>
        <v>0.24654641243215827</v>
      </c>
      <c r="C60" s="88">
        <f>IF(Sample7!L66&gt;0,Sample7!L66,"")</f>
        <v>0.72679992291205486</v>
      </c>
      <c r="D60" s="88">
        <f>IF(Sample7!M66&gt;0,Sample7!M66,)</f>
        <v>655.45610704276282</v>
      </c>
      <c r="E60" s="162">
        <f t="shared" si="0"/>
        <v>0.64654641243215827</v>
      </c>
      <c r="F60" s="162">
        <f t="shared" si="1"/>
        <v>0.11629021805460757</v>
      </c>
      <c r="G60" s="162">
        <f t="shared" si="2"/>
        <v>0.12149277487925098</v>
      </c>
      <c r="H60" s="162">
        <f t="shared" si="3"/>
        <v>8.7634194982997293E-3</v>
      </c>
      <c r="I60" s="162">
        <f t="shared" si="4"/>
        <v>0.23778299293385854</v>
      </c>
      <c r="J60" s="162">
        <f t="shared" si="19"/>
        <v>8.7634194982997293E-3</v>
      </c>
      <c r="K60" s="162">
        <f t="shared" si="5"/>
        <v>2.5348614941495136E-3</v>
      </c>
      <c r="L60" s="59">
        <f t="shared" si="6"/>
        <v>-2.1656851676127344E-9</v>
      </c>
      <c r="M60" s="162">
        <f t="shared" si="20"/>
        <v>0.72504335481314952</v>
      </c>
      <c r="N60" s="99">
        <f t="shared" si="7"/>
        <v>3.0855314860919285E-6</v>
      </c>
      <c r="O60" s="100">
        <f t="shared" si="21"/>
        <v>2.3106858379010452E-2</v>
      </c>
      <c r="P60" s="100">
        <f t="shared" si="22"/>
        <v>2.0573423892468408E-4</v>
      </c>
      <c r="Q60" s="11">
        <v>58</v>
      </c>
      <c r="R60" s="9">
        <f t="shared" si="8"/>
        <v>0.71966747030295786</v>
      </c>
    </row>
    <row r="61" spans="1:18" x14ac:dyDescent="0.25">
      <c r="A61" s="9">
        <f t="shared" si="18"/>
        <v>-0.24495681596257626</v>
      </c>
      <c r="B61" s="88">
        <f>IF(Sample7!K67&gt;0,Sample7!K67, )</f>
        <v>0.24495681596257626</v>
      </c>
      <c r="C61" s="88">
        <f>IF(Sample7!L67&gt;0,Sample7!L67,"")</f>
        <v>0.72600456331065366</v>
      </c>
      <c r="D61" s="88">
        <f>IF(Sample7!M67&gt;0,Sample7!M67,)</f>
        <v>696.70463791700558</v>
      </c>
      <c r="E61" s="162">
        <f t="shared" si="0"/>
        <v>0.64495681596257626</v>
      </c>
      <c r="F61" s="162">
        <f t="shared" si="1"/>
        <v>0.11628346134598744</v>
      </c>
      <c r="G61" s="162">
        <f t="shared" si="2"/>
        <v>0.12034809795045068</v>
      </c>
      <c r="H61" s="162">
        <f t="shared" si="3"/>
        <v>8.3252566661381547E-3</v>
      </c>
      <c r="I61" s="162">
        <f t="shared" si="4"/>
        <v>0.23663155929643812</v>
      </c>
      <c r="J61" s="162">
        <f t="shared" si="19"/>
        <v>8.3252566661381477E-3</v>
      </c>
      <c r="K61" s="162">
        <f t="shared" si="5"/>
        <v>2.4132216589335806E-3</v>
      </c>
      <c r="L61" s="59">
        <f t="shared" si="6"/>
        <v>-1.8473961386188148E-9</v>
      </c>
      <c r="M61" s="162">
        <f t="shared" si="20"/>
        <v>0.72448562374442427</v>
      </c>
      <c r="N61" s="99">
        <f t="shared" si="7"/>
        <v>2.3071774058571387E-6</v>
      </c>
      <c r="O61" s="100">
        <f t="shared" si="21"/>
        <v>2.2435628890425354E-2</v>
      </c>
      <c r="P61" s="100">
        <f t="shared" si="22"/>
        <v>1.9910260430793588E-4</v>
      </c>
      <c r="Q61" s="11">
        <v>59</v>
      </c>
      <c r="R61" s="9">
        <f t="shared" si="8"/>
        <v>0.71937852846460282</v>
      </c>
    </row>
    <row r="62" spans="1:18" x14ac:dyDescent="0.25">
      <c r="A62" s="9">
        <f t="shared" si="18"/>
        <v>-0.24336721949299428</v>
      </c>
      <c r="B62" s="88">
        <f>IF(Sample7!K68&gt;0,Sample7!K68, )</f>
        <v>0.24336721949299428</v>
      </c>
      <c r="C62" s="88">
        <f>IF(Sample7!L68&gt;0,Sample7!L68,"")</f>
        <v>0.72562305225596946</v>
      </c>
      <c r="D62" s="88">
        <f>IF(Sample7!M68&gt;0,Sample7!M68,)</f>
        <v>692.74929934002353</v>
      </c>
      <c r="E62" s="162">
        <f t="shared" si="0"/>
        <v>0.64336721949299425</v>
      </c>
      <c r="F62" s="162">
        <f t="shared" si="1"/>
        <v>0.11627618756767281</v>
      </c>
      <c r="G62" s="162">
        <f t="shared" si="2"/>
        <v>0.11917538195361643</v>
      </c>
      <c r="H62" s="162">
        <f t="shared" si="3"/>
        <v>7.9156499717050188E-3</v>
      </c>
      <c r="I62" s="162">
        <f t="shared" si="4"/>
        <v>0.23545156952128926</v>
      </c>
      <c r="J62" s="162">
        <f t="shared" si="19"/>
        <v>7.9156499717050188E-3</v>
      </c>
      <c r="K62" s="162">
        <f t="shared" si="5"/>
        <v>2.2972055356967765E-3</v>
      </c>
      <c r="L62" s="59">
        <f t="shared" si="6"/>
        <v>-1.5758857909241356E-9</v>
      </c>
      <c r="M62" s="162">
        <f t="shared" si="20"/>
        <v>0.72393833264125229</v>
      </c>
      <c r="N62" s="99">
        <f t="shared" si="7"/>
        <v>2.8382801802127604E-6</v>
      </c>
      <c r="O62" s="100">
        <f t="shared" si="21"/>
        <v>2.1779206229246947E-2</v>
      </c>
      <c r="P62" s="100">
        <f t="shared" si="22"/>
        <v>1.9219819210602996E-4</v>
      </c>
      <c r="Q62" s="11">
        <v>60</v>
      </c>
      <c r="R62" s="9">
        <f t="shared" si="8"/>
        <v>0.71908250894375103</v>
      </c>
    </row>
    <row r="63" spans="1:18" x14ac:dyDescent="0.25">
      <c r="A63" s="9">
        <f t="shared" si="18"/>
        <v>-0.24177762302341249</v>
      </c>
      <c r="B63" s="88">
        <f>IF(Sample7!K69&gt;0,Sample7!K69, )</f>
        <v>0.24177762302341249</v>
      </c>
      <c r="C63" s="88">
        <f>IF(Sample7!L69&gt;0,Sample7!L69,"")</f>
        <v>0.72495568732932947</v>
      </c>
      <c r="D63" s="88">
        <f>IF(Sample7!M69&gt;0,Sample7!M69,)</f>
        <v>781.46189313805257</v>
      </c>
      <c r="E63" s="162">
        <f t="shared" si="0"/>
        <v>0.64177762302341246</v>
      </c>
      <c r="F63" s="162">
        <f t="shared" si="1"/>
        <v>0.11626836453927376</v>
      </c>
      <c r="G63" s="162">
        <f t="shared" si="2"/>
        <v>0.11797648274756141</v>
      </c>
      <c r="H63" s="162">
        <f t="shared" si="3"/>
        <v>7.5327757365773358E-3</v>
      </c>
      <c r="I63" s="162">
        <f t="shared" si="4"/>
        <v>0.23424484728683515</v>
      </c>
      <c r="J63" s="162">
        <f t="shared" si="19"/>
        <v>7.5327757365773462E-3</v>
      </c>
      <c r="K63" s="162">
        <f t="shared" si="5"/>
        <v>2.1865727244587637E-3</v>
      </c>
      <c r="L63" s="59">
        <f t="shared" si="6"/>
        <v>-1.3442791020513316E-9</v>
      </c>
      <c r="M63" s="162">
        <f t="shared" si="20"/>
        <v>0.72340083123534127</v>
      </c>
      <c r="N63" s="99">
        <f t="shared" si="7"/>
        <v>2.4175774730122408E-6</v>
      </c>
      <c r="O63" s="100">
        <f t="shared" si="21"/>
        <v>2.1137492003664261E-2</v>
      </c>
      <c r="P63" s="100">
        <f t="shared" si="22"/>
        <v>1.850883047079393E-4</v>
      </c>
      <c r="Q63" s="11">
        <v>61</v>
      </c>
      <c r="R63" s="9">
        <f t="shared" si="8"/>
        <v>0.71877988020031769</v>
      </c>
    </row>
    <row r="64" spans="1:18" x14ac:dyDescent="0.25">
      <c r="A64" s="9">
        <f t="shared" si="18"/>
        <v>-0.24018802655383048</v>
      </c>
      <c r="B64" s="88">
        <f>IF(Sample7!K70&gt;0,Sample7!K70, )</f>
        <v>0.24018802655383048</v>
      </c>
      <c r="C64" s="88">
        <f>IF(Sample7!L70&gt;0,Sample7!L70,"")</f>
        <v>0.72457424747057253</v>
      </c>
      <c r="D64" s="88">
        <f>IF(Sample7!M70&gt;0,Sample7!M70,)</f>
        <v>826.1007142211372</v>
      </c>
      <c r="E64" s="162">
        <f t="shared" si="0"/>
        <v>0.64018802655383045</v>
      </c>
      <c r="F64" s="162">
        <f t="shared" si="1"/>
        <v>0.11625995804755011</v>
      </c>
      <c r="G64" s="162">
        <f t="shared" si="2"/>
        <v>0.11675321720164422</v>
      </c>
      <c r="H64" s="162">
        <f t="shared" si="3"/>
        <v>7.1748513046361422E-3</v>
      </c>
      <c r="I64" s="162">
        <f t="shared" si="4"/>
        <v>0.23301317524919435</v>
      </c>
      <c r="J64" s="162">
        <f t="shared" si="19"/>
        <v>7.1748513046361317E-3</v>
      </c>
      <c r="K64" s="162">
        <f t="shared" si="5"/>
        <v>2.0810913157041865E-3</v>
      </c>
      <c r="L64" s="59">
        <f t="shared" si="6"/>
        <v>-1.1467114644281755E-9</v>
      </c>
      <c r="M64" s="162">
        <f t="shared" si="20"/>
        <v>0.72287248458156428</v>
      </c>
      <c r="N64" s="99">
        <f t="shared" si="7"/>
        <v>2.8959969304057105E-6</v>
      </c>
      <c r="O64" s="100">
        <f t="shared" si="21"/>
        <v>2.0510378124889109E-2</v>
      </c>
      <c r="P64" s="100">
        <f t="shared" si="22"/>
        <v>1.7783627557368647E-4</v>
      </c>
      <c r="Q64" s="11">
        <v>62</v>
      </c>
      <c r="R64" s="9">
        <f t="shared" si="8"/>
        <v>0.7184711008524155</v>
      </c>
    </row>
    <row r="65" spans="1:18" x14ac:dyDescent="0.25">
      <c r="A65" s="9">
        <f t="shared" si="18"/>
        <v>-0.2385984300842485</v>
      </c>
      <c r="B65" s="88">
        <f>IF(Sample7!K71&gt;0,Sample7!K71, )</f>
        <v>0.2385984300842485</v>
      </c>
      <c r="C65" s="88">
        <f>IF(Sample7!L71&gt;0,Sample7!L71,"")</f>
        <v>0.72405050058667497</v>
      </c>
      <c r="D65" s="88">
        <f>IF(Sample7!M71&gt;0,Sample7!M71,)</f>
        <v>863.3939065183979</v>
      </c>
      <c r="E65" s="162">
        <f t="shared" si="0"/>
        <v>0.63859843008424855</v>
      </c>
      <c r="F65" s="162">
        <f t="shared" si="1"/>
        <v>0.11625093165320052</v>
      </c>
      <c r="G65" s="162">
        <f t="shared" si="2"/>
        <v>0.11550734356166946</v>
      </c>
      <c r="H65" s="162">
        <f t="shared" si="3"/>
        <v>6.8401548693785182E-3</v>
      </c>
      <c r="I65" s="162">
        <f t="shared" si="4"/>
        <v>0.23175827521486997</v>
      </c>
      <c r="J65" s="162">
        <f t="shared" si="19"/>
        <v>6.8401548693785286E-3</v>
      </c>
      <c r="K65" s="162">
        <f t="shared" si="5"/>
        <v>1.9805377554831406E-3</v>
      </c>
      <c r="L65" s="59">
        <f t="shared" si="6"/>
        <v>-9.7818018230712564E-10</v>
      </c>
      <c r="M65" s="162">
        <f t="shared" si="20"/>
        <v>0.72235268026486199</v>
      </c>
      <c r="N65" s="99">
        <f t="shared" si="7"/>
        <v>2.8825938451611367E-6</v>
      </c>
      <c r="O65" s="100">
        <f t="shared" si="21"/>
        <v>1.9897747106390116E-2</v>
      </c>
      <c r="P65" s="100">
        <f t="shared" si="22"/>
        <v>1.7050071502806526E-4</v>
      </c>
      <c r="Q65" s="11">
        <v>63</v>
      </c>
      <c r="R65" s="9">
        <f t="shared" si="8"/>
        <v>0.71815661472027192</v>
      </c>
    </row>
    <row r="66" spans="1:18" x14ac:dyDescent="0.25">
      <c r="A66" s="9">
        <f t="shared" si="18"/>
        <v>-0.23693313854468648</v>
      </c>
      <c r="B66" s="88">
        <f>IF(Sample7!K72&gt;0,Sample7!K72, )</f>
        <v>0.23693313854468648</v>
      </c>
      <c r="C66" s="88">
        <f>IF(Sample7!L72&gt;0,Sample7!L72,"")</f>
        <v>0.72339990356220507</v>
      </c>
      <c r="D66" s="88">
        <f>IF(Sample7!M72&gt;0,Sample7!M72,)</f>
        <v>884.30069613958949</v>
      </c>
      <c r="E66" s="162">
        <f t="shared" ref="E66:E129" si="29">IF(OR(B66="",B66=0),"",B66+1/$U$17)</f>
        <v>0.63693313854468647</v>
      </c>
      <c r="F66" s="162">
        <f t="shared" ref="F66:F129" si="30">IF(OR(B66="",B66=0),"",$V$18-(LN(1+EXP(-$S$11*(I66-V$18))))/$S$11)</f>
        <v>0.11624076816914816</v>
      </c>
      <c r="G66" s="162">
        <f t="shared" ref="G66:G129" si="31">IF(OR(B66="",B66=0),"",B66-F66-H66-V$5*K66)</f>
        <v>0.11417972926165815</v>
      </c>
      <c r="H66" s="162">
        <f t="shared" ref="H66:H129" si="32">IF(OR(B66="",B66=0),"",1/2*(B66-V$5*K66+T$11)+1/2*POWER((B66-V$5*K66+T$11)^2-4*V$11*(B66-V$5*K66),0.5))</f>
        <v>6.5126411138801757E-3</v>
      </c>
      <c r="I66" s="162">
        <f t="shared" ref="I66:I129" si="33">B66-H66-V$5*K66</f>
        <v>0.23042049743080631</v>
      </c>
      <c r="J66" s="162">
        <f t="shared" si="19"/>
        <v>6.5126411138801688E-3</v>
      </c>
      <c r="K66" s="162">
        <f t="shared" ref="K66:K129" si="34">IF(OR(B66="",B66=0),"",LN(1+EXP($U$11*(B66-$U$13)))/$U$11)</f>
        <v>1.8802468195707393E-3</v>
      </c>
      <c r="L66" s="59">
        <f t="shared" ref="L66:L129" si="35">IF(OR(B66="",B66=0),"",-LN(1+EXP($V$15*(B66-$V$13)))/$V$15)</f>
        <v>-8.2812552494835139E-10</v>
      </c>
      <c r="M66" s="162">
        <f t="shared" si="20"/>
        <v>0.72181664897915077</v>
      </c>
      <c r="N66" s="99">
        <f t="shared" ref="N66:N129" si="36">IF(OR(B66="",B66=0),"",(M66-C66)*(M66-C66))</f>
        <v>2.5066950747624624E-6</v>
      </c>
      <c r="O66" s="100">
        <f t="shared" si="21"/>
        <v>1.9271338937590574E-2</v>
      </c>
      <c r="P66" s="100">
        <f t="shared" si="22"/>
        <v>1.6278437015675263E-4</v>
      </c>
      <c r="Q66" s="11">
        <v>64</v>
      </c>
      <c r="R66" s="9">
        <f t="shared" ref="R66:R129" si="37">IF(OR(B66="",B66=0),"",T$17+T$15*G66)</f>
        <v>0.71782149543305629</v>
      </c>
    </row>
    <row r="67" spans="1:18" x14ac:dyDescent="0.25">
      <c r="A67" s="9">
        <f t="shared" ref="A67:A130" si="38">-B67</f>
        <v>-0.23534354207510447</v>
      </c>
      <c r="B67" s="88">
        <f>IF(Sample7!K73&gt;0,Sample7!K73, )</f>
        <v>0.23534354207510447</v>
      </c>
      <c r="C67" s="88">
        <f>IF(Sample7!L73&gt;0,Sample7!L73,"")</f>
        <v>0.72259125372256205</v>
      </c>
      <c r="D67" s="88">
        <f>IF(Sample7!M73&gt;0,Sample7!M73,)</f>
        <v>870.73953530422204</v>
      </c>
      <c r="E67" s="162">
        <f t="shared" si="29"/>
        <v>0.63534354207510446</v>
      </c>
      <c r="F67" s="162">
        <f t="shared" si="30"/>
        <v>0.1162303483326871</v>
      </c>
      <c r="G67" s="162">
        <f t="shared" si="31"/>
        <v>0.11289273132978181</v>
      </c>
      <c r="H67" s="162">
        <f t="shared" si="32"/>
        <v>6.2204624126355676E-3</v>
      </c>
      <c r="I67" s="162">
        <f t="shared" si="33"/>
        <v>0.22912307966246889</v>
      </c>
      <c r="J67" s="162">
        <f t="shared" ref="J67:J130" si="39">B67-I67-V$5*K67</f>
        <v>6.2204624126355745E-3</v>
      </c>
      <c r="K67" s="162">
        <f t="shared" si="34"/>
        <v>1.7891204524988842E-3</v>
      </c>
      <c r="L67" s="59">
        <f t="shared" si="35"/>
        <v>-7.064165669378619E-10</v>
      </c>
      <c r="M67" s="162">
        <f t="shared" ref="M67:M130" si="40">IF(OR(B67="",B67=0),"",$S$15*F67+$T$17+$T$15*G67+$U$15*H67+S$17*(K67+L67))</f>
        <v>0.72131254631254338</v>
      </c>
      <c r="N67" s="99">
        <f t="shared" si="36"/>
        <v>1.6350926404366696E-6</v>
      </c>
      <c r="O67" s="100">
        <f t="shared" ref="O67:O130" si="41">IF(OR(B67="",B67=0),"",1/V$17*LN(1+EXP(V$17*(B67-V$5*K67-T$13))))</f>
        <v>1.8687958888214846E-2</v>
      </c>
      <c r="P67" s="100">
        <f t="shared" ref="P67:P130" si="42">(O67-J67)^2</f>
        <v>1.5543846836858156E-4</v>
      </c>
      <c r="Q67" s="11">
        <v>65</v>
      </c>
      <c r="R67" s="9">
        <f t="shared" si="37"/>
        <v>0.7174966286177662</v>
      </c>
    </row>
    <row r="68" spans="1:18" x14ac:dyDescent="0.25">
      <c r="A68" s="9">
        <f t="shared" si="38"/>
        <v>-0.23375394560552271</v>
      </c>
      <c r="B68" s="88">
        <f>IF(Sample7!K74&gt;0,Sample7!K74, )</f>
        <v>0.23375394560552271</v>
      </c>
      <c r="C68" s="88">
        <f>IF(Sample7!L74&gt;0,Sample7!L74,"")</f>
        <v>0.72183037375258186</v>
      </c>
      <c r="D68" s="88">
        <f>IF(Sample7!M74&gt;0,Sample7!M74,)</f>
        <v>385.92803543983359</v>
      </c>
      <c r="E68" s="162">
        <f t="shared" si="29"/>
        <v>0.63375394560552278</v>
      </c>
      <c r="F68" s="162">
        <f t="shared" si="30"/>
        <v>0.11621918174873154</v>
      </c>
      <c r="G68" s="162">
        <f t="shared" si="31"/>
        <v>0.11158799781626302</v>
      </c>
      <c r="H68" s="162">
        <f t="shared" si="32"/>
        <v>5.946766040528139E-3</v>
      </c>
      <c r="I68" s="162">
        <f t="shared" si="33"/>
        <v>0.22780717956499458</v>
      </c>
      <c r="J68" s="162">
        <f t="shared" si="39"/>
        <v>5.9467660405281286E-3</v>
      </c>
      <c r="K68" s="162">
        <f t="shared" si="34"/>
        <v>1.7022905428472808E-3</v>
      </c>
      <c r="L68" s="59">
        <f t="shared" si="35"/>
        <v>-6.0259507788816992E-10</v>
      </c>
      <c r="M68" s="162">
        <f t="shared" si="40"/>
        <v>0.72081530470248023</v>
      </c>
      <c r="N68" s="99">
        <f t="shared" si="36"/>
        <v>1.0303651764742146E-6</v>
      </c>
      <c r="O68" s="100">
        <f t="shared" si="41"/>
        <v>1.8118649123241369E-2</v>
      </c>
      <c r="P68" s="100">
        <f t="shared" si="42"/>
        <v>1.4815473777924078E-4</v>
      </c>
      <c r="Q68" s="11">
        <v>66</v>
      </c>
      <c r="R68" s="9">
        <f t="shared" si="37"/>
        <v>0.71716728494840909</v>
      </c>
    </row>
    <row r="69" spans="1:18" x14ac:dyDescent="0.25">
      <c r="A69" s="9">
        <f t="shared" si="38"/>
        <v>-0.2321643491359407</v>
      </c>
      <c r="B69" s="88">
        <f>IF(Sample7!K75&gt;0,Sample7!K75, )</f>
        <v>0.2321643491359407</v>
      </c>
      <c r="C69" s="88">
        <f>IF(Sample7!L75&gt;0,Sample7!L75,"")</f>
        <v>0.72118080264549744</v>
      </c>
      <c r="D69" s="88">
        <f>IF(Sample7!M75&gt;0,Sample7!M75,)</f>
        <v>111.87957689178188</v>
      </c>
      <c r="E69" s="162">
        <f t="shared" si="29"/>
        <v>0.63216434913594077</v>
      </c>
      <c r="F69" s="162">
        <f t="shared" si="30"/>
        <v>0.11620722091633423</v>
      </c>
      <c r="G69" s="162">
        <f t="shared" si="31"/>
        <v>0.11026694828711592</v>
      </c>
      <c r="H69" s="162">
        <f t="shared" si="32"/>
        <v>5.6901799324905501E-3</v>
      </c>
      <c r="I69" s="162">
        <f t="shared" si="33"/>
        <v>0.22647416920345015</v>
      </c>
      <c r="J69" s="162">
        <f t="shared" si="39"/>
        <v>5.6901799324905467E-3</v>
      </c>
      <c r="K69" s="162">
        <f t="shared" si="34"/>
        <v>1.6195657049844379E-3</v>
      </c>
      <c r="L69" s="59">
        <f t="shared" si="35"/>
        <v>-5.1403215251009228E-10</v>
      </c>
      <c r="M69" s="162">
        <f t="shared" si="40"/>
        <v>0.72032444079109259</v>
      </c>
      <c r="N69" s="99">
        <f t="shared" si="36"/>
        <v>7.3335562567971758E-7</v>
      </c>
      <c r="O69" s="100">
        <f t="shared" si="41"/>
        <v>1.7563257602411203E-2</v>
      </c>
      <c r="P69" s="100">
        <f t="shared" si="42"/>
        <v>1.4096997335596851E-4</v>
      </c>
      <c r="Q69" s="11">
        <v>67</v>
      </c>
      <c r="R69" s="9">
        <f t="shared" si="37"/>
        <v>0.71683382275492369</v>
      </c>
    </row>
    <row r="70" spans="1:18" x14ac:dyDescent="0.25">
      <c r="A70" s="9">
        <f t="shared" si="38"/>
        <v>-0.23057475266635871</v>
      </c>
      <c r="B70" s="88">
        <f>IF(Sample7!K76&gt;0,Sample7!K76, )</f>
        <v>0.23057475266635871</v>
      </c>
      <c r="C70" s="88">
        <f>IF(Sample7!L76&gt;0,Sample7!L76,"")</f>
        <v>0.72053172952837874</v>
      </c>
      <c r="D70" s="88">
        <f>IF(Sample7!M76&gt;0,Sample7!M76,)</f>
        <v>15.25630593978849</v>
      </c>
      <c r="E70" s="162">
        <f t="shared" si="29"/>
        <v>0.63057475266635876</v>
      </c>
      <c r="F70" s="162">
        <f t="shared" si="30"/>
        <v>0.11619441507011967</v>
      </c>
      <c r="G70" s="162">
        <f t="shared" si="31"/>
        <v>0.10893091179366678</v>
      </c>
      <c r="H70" s="162">
        <f t="shared" si="32"/>
        <v>5.4494258025722699E-3</v>
      </c>
      <c r="I70" s="162">
        <f t="shared" si="33"/>
        <v>0.22512532686378645</v>
      </c>
      <c r="J70" s="162">
        <f t="shared" si="39"/>
        <v>5.4494258025722664E-3</v>
      </c>
      <c r="K70" s="162">
        <f t="shared" si="34"/>
        <v>1.5407620418228869E-3</v>
      </c>
      <c r="L70" s="59">
        <f t="shared" si="35"/>
        <v>-4.384852495997291E-10</v>
      </c>
      <c r="M70" s="162">
        <f t="shared" si="40"/>
        <v>0.71983950590102075</v>
      </c>
      <c r="N70" s="99">
        <f t="shared" si="36"/>
        <v>4.7917355027265438E-7</v>
      </c>
      <c r="O70" s="100">
        <f t="shared" si="41"/>
        <v>1.7021624698257833E-2</v>
      </c>
      <c r="P70" s="100">
        <f t="shared" si="42"/>
        <v>1.3391578728130625E-4</v>
      </c>
      <c r="Q70" s="11">
        <v>68</v>
      </c>
      <c r="R70" s="9">
        <f t="shared" si="37"/>
        <v>0.71649657751933471</v>
      </c>
    </row>
    <row r="71" spans="1:18" x14ac:dyDescent="0.25">
      <c r="A71" s="9">
        <f t="shared" si="38"/>
        <v>-0.22898515619677692</v>
      </c>
      <c r="B71" s="88">
        <f>IF(Sample7!K77&gt;0,Sample7!K77, )</f>
        <v>0.22898515619677692</v>
      </c>
      <c r="C71" s="88">
        <f>IF(Sample7!L77&gt;0,Sample7!L77,"")</f>
        <v>0.71977208485329769</v>
      </c>
      <c r="D71" s="88" t="str">
        <f>IF(Sample7!M77&gt;0,Sample7!M77,)</f>
        <v/>
      </c>
      <c r="E71" s="162">
        <f t="shared" si="29"/>
        <v>0.62898515619677697</v>
      </c>
      <c r="F71" s="162">
        <f t="shared" si="30"/>
        <v>0.11618070995612161</v>
      </c>
      <c r="G71" s="162">
        <f t="shared" si="31"/>
        <v>0.10758112895501168</v>
      </c>
      <c r="H71" s="162">
        <f t="shared" si="32"/>
        <v>5.2233172856436388E-3</v>
      </c>
      <c r="I71" s="162">
        <f t="shared" si="33"/>
        <v>0.22376183891113327</v>
      </c>
      <c r="J71" s="162">
        <f t="shared" si="39"/>
        <v>5.2233172856436527E-3</v>
      </c>
      <c r="K71" s="162">
        <f t="shared" si="34"/>
        <v>1.4657029487259044E-3</v>
      </c>
      <c r="L71" s="59">
        <f t="shared" si="35"/>
        <v>-3.740414175047997E-10</v>
      </c>
      <c r="M71" s="162">
        <f t="shared" si="40"/>
        <v>0.71936008542110708</v>
      </c>
      <c r="N71" s="99">
        <f t="shared" si="36"/>
        <v>1.6974353212538741E-7</v>
      </c>
      <c r="O71" s="100">
        <f t="shared" si="41"/>
        <v>1.6493583600417645E-2</v>
      </c>
      <c r="P71" s="100">
        <f t="shared" si="42"/>
        <v>1.2701890280592936E-4</v>
      </c>
      <c r="Q71" s="11">
        <v>69</v>
      </c>
      <c r="R71" s="9">
        <f t="shared" si="37"/>
        <v>0.71615586240141071</v>
      </c>
    </row>
    <row r="72" spans="1:18" x14ac:dyDescent="0.25">
      <c r="A72" s="9">
        <f t="shared" si="38"/>
        <v>-0.22739555972719494</v>
      </c>
      <c r="B72" s="88">
        <f>IF(Sample7!K78&gt;0,Sample7!K78, )</f>
        <v>0.22739555972719494</v>
      </c>
      <c r="C72" s="88">
        <f>IF(Sample7!L78&gt;0,Sample7!L78,"")</f>
        <v>0.71936140356879896</v>
      </c>
      <c r="D72" s="88" t="str">
        <f>IF(Sample7!M78&gt;0,Sample7!M78,)</f>
        <v/>
      </c>
      <c r="E72" s="162">
        <f t="shared" si="29"/>
        <v>0.62739555972719496</v>
      </c>
      <c r="F72" s="162">
        <f t="shared" si="30"/>
        <v>0.11616604759872676</v>
      </c>
      <c r="G72" s="162">
        <f t="shared" si="31"/>
        <v>0.10621875541159949</v>
      </c>
      <c r="H72" s="162">
        <f t="shared" si="32"/>
        <v>5.010756716868698E-3</v>
      </c>
      <c r="I72" s="162">
        <f t="shared" si="33"/>
        <v>0.22238480301032623</v>
      </c>
      <c r="J72" s="162">
        <f t="shared" si="39"/>
        <v>5.0107567168687084E-3</v>
      </c>
      <c r="K72" s="162">
        <f t="shared" si="34"/>
        <v>1.3942189128881746E-3</v>
      </c>
      <c r="L72" s="59">
        <f t="shared" si="35"/>
        <v>-3.1906884180878247E-10</v>
      </c>
      <c r="M72" s="162">
        <f t="shared" si="40"/>
        <v>0.71888579770253858</v>
      </c>
      <c r="N72" s="99">
        <f t="shared" si="36"/>
        <v>2.2620094002129295E-7</v>
      </c>
      <c r="O72" s="100">
        <f t="shared" si="41"/>
        <v>1.5978960730272759E-2</v>
      </c>
      <c r="P72" s="100">
        <f t="shared" si="42"/>
        <v>1.2030149927965274E-4</v>
      </c>
      <c r="Q72" s="11">
        <v>70</v>
      </c>
      <c r="R72" s="9">
        <f t="shared" si="37"/>
        <v>0.71581196911042566</v>
      </c>
    </row>
    <row r="73" spans="1:18" x14ac:dyDescent="0.25">
      <c r="A73" s="9">
        <f t="shared" si="38"/>
        <v>-0.22580596325761293</v>
      </c>
      <c r="B73" s="88">
        <f>IF(Sample7!K79&gt;0,Sample7!K79, )</f>
        <v>0.22580596325761293</v>
      </c>
      <c r="C73" s="88">
        <f>IF(Sample7!L79&gt;0,Sample7!L79,"")</f>
        <v>0.71872911687222629</v>
      </c>
      <c r="D73" s="88" t="str">
        <f>IF(Sample7!M79&gt;0,Sample7!M79,)</f>
        <v/>
      </c>
      <c r="E73" s="162">
        <f t="shared" si="29"/>
        <v>0.62580596325761295</v>
      </c>
      <c r="F73" s="162">
        <f t="shared" si="30"/>
        <v>0.11615036605748173</v>
      </c>
      <c r="G73" s="162">
        <f t="shared" si="31"/>
        <v>0.10484486622094952</v>
      </c>
      <c r="H73" s="162">
        <f t="shared" si="32"/>
        <v>4.8107309791816759E-3</v>
      </c>
      <c r="I73" s="162">
        <f t="shared" si="33"/>
        <v>0.22099523227843126</v>
      </c>
      <c r="J73" s="162">
        <f t="shared" si="39"/>
        <v>4.8107309791816655E-3</v>
      </c>
      <c r="K73" s="162">
        <f t="shared" si="34"/>
        <v>1.3261473094352131E-3</v>
      </c>
      <c r="L73" s="59">
        <f t="shared" si="35"/>
        <v>-2.7217554506159775E-10</v>
      </c>
      <c r="M73" s="162">
        <f t="shared" si="40"/>
        <v>0.71841629262107398</v>
      </c>
      <c r="N73" s="99">
        <f t="shared" si="36"/>
        <v>9.785901210900383E-8</v>
      </c>
      <c r="O73" s="100">
        <f t="shared" si="41"/>
        <v>1.5477576163888711E-2</v>
      </c>
      <c r="P73" s="100">
        <f t="shared" si="42"/>
        <v>1.1378158619450789E-4</v>
      </c>
      <c r="Q73" s="11">
        <v>71</v>
      </c>
      <c r="R73" s="9">
        <f t="shared" si="37"/>
        <v>0.71546516901473522</v>
      </c>
    </row>
    <row r="74" spans="1:18" x14ac:dyDescent="0.25">
      <c r="A74" s="9">
        <f t="shared" si="38"/>
        <v>-0.22414067171805091</v>
      </c>
      <c r="B74" s="88">
        <f>IF(Sample7!K80&gt;0,Sample7!K80, )</f>
        <v>0.22414067171805091</v>
      </c>
      <c r="C74" s="88">
        <f>IF(Sample7!L80&gt;0,Sample7!L80,"")</f>
        <v>0.7180813361816839</v>
      </c>
      <c r="D74" s="88" t="str">
        <f>IF(Sample7!M80&gt;0,Sample7!M80,)</f>
        <v/>
      </c>
      <c r="E74" s="162">
        <f t="shared" si="29"/>
        <v>0.62414067171805088</v>
      </c>
      <c r="F74" s="162">
        <f t="shared" si="30"/>
        <v>0.1161327724935466</v>
      </c>
      <c r="G74" s="162">
        <f t="shared" si="31"/>
        <v>0.10339429056927942</v>
      </c>
      <c r="H74" s="162">
        <f t="shared" si="32"/>
        <v>4.6136086552248969E-3</v>
      </c>
      <c r="I74" s="162">
        <f t="shared" si="33"/>
        <v>0.21952706306282602</v>
      </c>
      <c r="J74" s="162">
        <f t="shared" si="39"/>
        <v>4.6136086552248934E-3</v>
      </c>
      <c r="K74" s="162">
        <f t="shared" si="34"/>
        <v>1.2583244185929703E-3</v>
      </c>
      <c r="L74" s="59">
        <f t="shared" si="35"/>
        <v>-2.3042330888769302E-10</v>
      </c>
      <c r="M74" s="162">
        <f t="shared" si="40"/>
        <v>0.71792921126393572</v>
      </c>
      <c r="N74" s="99">
        <f t="shared" si="36"/>
        <v>2.3141990599892503E-8</v>
      </c>
      <c r="O74" s="100">
        <f t="shared" si="41"/>
        <v>1.4966312487155841E-2</v>
      </c>
      <c r="P74" s="100">
        <f t="shared" si="42"/>
        <v>1.0717847663167773E-4</v>
      </c>
      <c r="Q74" s="11">
        <v>72</v>
      </c>
      <c r="R74" s="9">
        <f t="shared" si="37"/>
        <v>0.71509901155587408</v>
      </c>
    </row>
    <row r="75" spans="1:18" x14ac:dyDescent="0.25">
      <c r="A75" s="9">
        <f t="shared" si="38"/>
        <v>-0.22262677031844916</v>
      </c>
      <c r="B75" s="88">
        <f>IF(Sample7!K81&gt;0,Sample7!K81, )</f>
        <v>0.22262677031844916</v>
      </c>
      <c r="C75" s="88">
        <f>IF(Sample7!L81&gt;0,Sample7!L81,"")</f>
        <v>0.71743421129696971</v>
      </c>
      <c r="D75" s="88" t="str">
        <f>IF(Sample7!M81&gt;0,Sample7!M81,)</f>
        <v/>
      </c>
      <c r="E75" s="162">
        <f t="shared" si="29"/>
        <v>0.62262677031844915</v>
      </c>
      <c r="F75" s="162">
        <f t="shared" si="30"/>
        <v>0.11611567629784474</v>
      </c>
      <c r="G75" s="162">
        <f t="shared" si="31"/>
        <v>0.10206646850955159</v>
      </c>
      <c r="H75" s="162">
        <f t="shared" si="32"/>
        <v>4.4446255110528292E-3</v>
      </c>
      <c r="I75" s="162">
        <f t="shared" si="33"/>
        <v>0.21818214480739634</v>
      </c>
      <c r="J75" s="162">
        <f t="shared" si="39"/>
        <v>4.4446255110528188E-3</v>
      </c>
      <c r="K75" s="162">
        <f t="shared" si="34"/>
        <v>1.1996241023865155E-3</v>
      </c>
      <c r="L75" s="59">
        <f t="shared" si="35"/>
        <v>-1.9805166865781397E-10</v>
      </c>
      <c r="M75" s="162">
        <f t="shared" si="40"/>
        <v>0.71749037750215694</v>
      </c>
      <c r="N75" s="99">
        <f t="shared" si="36"/>
        <v>3.1546426051334272E-9</v>
      </c>
      <c r="O75" s="100">
        <f t="shared" si="41"/>
        <v>1.4513773099675787E-2</v>
      </c>
      <c r="P75" s="100">
        <f t="shared" si="42"/>
        <v>1.0138773316147174E-4</v>
      </c>
      <c r="Q75" s="11">
        <v>73</v>
      </c>
      <c r="R75" s="9">
        <f t="shared" si="37"/>
        <v>0.71476383982549918</v>
      </c>
    </row>
    <row r="76" spans="1:18" x14ac:dyDescent="0.25">
      <c r="A76" s="9">
        <f t="shared" si="38"/>
        <v>-0.22103717384886715</v>
      </c>
      <c r="B76" s="88">
        <f>IF(Sample7!K82&gt;0,Sample7!K82, )</f>
        <v>0.22103717384886715</v>
      </c>
      <c r="C76" s="88">
        <f>IF(Sample7!L82&gt;0,Sample7!L82,"")</f>
        <v>0.71718159662788827</v>
      </c>
      <c r="D76" s="88" t="str">
        <f>IF(Sample7!M82&gt;0,Sample7!M82,)</f>
        <v/>
      </c>
      <c r="E76" s="162">
        <f t="shared" si="29"/>
        <v>0.62103717384886714</v>
      </c>
      <c r="F76" s="162">
        <f t="shared" si="30"/>
        <v>0.11609652202034593</v>
      </c>
      <c r="G76" s="162">
        <f t="shared" si="31"/>
        <v>0.1006637535885431</v>
      </c>
      <c r="H76" s="162">
        <f t="shared" si="32"/>
        <v>4.2768982399781254E-3</v>
      </c>
      <c r="I76" s="162">
        <f t="shared" si="33"/>
        <v>0.21676027560888902</v>
      </c>
      <c r="J76" s="162">
        <f t="shared" si="39"/>
        <v>4.2768982399781219E-3</v>
      </c>
      <c r="K76" s="162">
        <f t="shared" si="34"/>
        <v>1.1408798294608325E-3</v>
      </c>
      <c r="L76" s="59">
        <f t="shared" si="35"/>
        <v>-1.6894417055832345E-10</v>
      </c>
      <c r="M76" s="162">
        <f t="shared" si="40"/>
        <v>0.71703340953186201</v>
      </c>
      <c r="N76" s="99">
        <f t="shared" si="36"/>
        <v>2.1959415428697289E-8</v>
      </c>
      <c r="O76" s="100">
        <f t="shared" si="41"/>
        <v>1.4050966909905734E-2</v>
      </c>
      <c r="P76" s="100">
        <f t="shared" si="42"/>
        <v>9.5532418364460513E-5</v>
      </c>
      <c r="Q76" s="11">
        <v>74</v>
      </c>
      <c r="R76" s="9">
        <f t="shared" si="37"/>
        <v>0.71440976347629825</v>
      </c>
    </row>
    <row r="77" spans="1:18" x14ac:dyDescent="0.25">
      <c r="A77" s="9">
        <f t="shared" si="38"/>
        <v>-0.21937188230930513</v>
      </c>
      <c r="B77" s="88">
        <f>IF(Sample7!K83&gt;0,Sample7!K83, )</f>
        <v>0.21937188230930513</v>
      </c>
      <c r="C77" s="88">
        <f>IF(Sample7!L83&gt;0,Sample7!L83,"")</f>
        <v>0.71653498803597382</v>
      </c>
      <c r="D77" s="88" t="str">
        <f>IF(Sample7!M83&gt;0,Sample7!M83,)</f>
        <v/>
      </c>
      <c r="E77" s="162">
        <f t="shared" si="29"/>
        <v>0.61937188230930518</v>
      </c>
      <c r="F77" s="162">
        <f t="shared" si="30"/>
        <v>0.11607504712504944</v>
      </c>
      <c r="G77" s="162">
        <f t="shared" si="31"/>
        <v>9.9185763630272344E-2</v>
      </c>
      <c r="H77" s="162">
        <f t="shared" si="32"/>
        <v>4.1110715539833462E-3</v>
      </c>
      <c r="I77" s="162">
        <f t="shared" si="33"/>
        <v>0.21526081075532177</v>
      </c>
      <c r="J77" s="162">
        <f t="shared" si="39"/>
        <v>4.1110715539833531E-3</v>
      </c>
      <c r="K77" s="162">
        <f t="shared" si="34"/>
        <v>1.0823677419050518E-3</v>
      </c>
      <c r="L77" s="59">
        <f t="shared" si="35"/>
        <v>-1.4302781967534599E-10</v>
      </c>
      <c r="M77" s="162">
        <f t="shared" si="40"/>
        <v>0.7165586063793361</v>
      </c>
      <c r="N77" s="99">
        <f t="shared" si="36"/>
        <v>5.5782614317884279E-10</v>
      </c>
      <c r="O77" s="100">
        <f t="shared" si="41"/>
        <v>1.3579487047590062E-2</v>
      </c>
      <c r="P77" s="100">
        <f t="shared" si="42"/>
        <v>8.9650891959571562E-5</v>
      </c>
      <c r="Q77" s="11">
        <v>75</v>
      </c>
      <c r="R77" s="9">
        <f t="shared" si="37"/>
        <v>0.71403668603857906</v>
      </c>
    </row>
    <row r="78" spans="1:18" x14ac:dyDescent="0.25">
      <c r="A78" s="9">
        <f t="shared" si="38"/>
        <v>-0.21778228583972314</v>
      </c>
      <c r="B78" s="88">
        <f>IF(Sample7!K84&gt;0,Sample7!K84, )</f>
        <v>0.21778228583972314</v>
      </c>
      <c r="C78" s="88">
        <f>IF(Sample7!L84&gt;0,Sample7!L84,"")</f>
        <v>0.71615621883197811</v>
      </c>
      <c r="D78" s="88" t="str">
        <f>IF(Sample7!M84&gt;0,Sample7!M84,)</f>
        <v/>
      </c>
      <c r="E78" s="162">
        <f t="shared" si="29"/>
        <v>0.61778228583972317</v>
      </c>
      <c r="F78" s="162">
        <f t="shared" si="30"/>
        <v>0.11605311445065221</v>
      </c>
      <c r="G78" s="162">
        <f t="shared" si="31"/>
        <v>9.7767641136317474E-2</v>
      </c>
      <c r="H78" s="162">
        <f t="shared" si="32"/>
        <v>3.9615302527534653E-3</v>
      </c>
      <c r="I78" s="162">
        <f t="shared" si="33"/>
        <v>0.21382075558696967</v>
      </c>
      <c r="J78" s="162">
        <f t="shared" si="39"/>
        <v>3.9615302527534757E-3</v>
      </c>
      <c r="K78" s="162">
        <f t="shared" si="34"/>
        <v>1.0292707168587519E-3</v>
      </c>
      <c r="L78" s="59">
        <f t="shared" si="35"/>
        <v>-1.2200713254096423E-10</v>
      </c>
      <c r="M78" s="162">
        <f t="shared" si="40"/>
        <v>0.71610890530618232</v>
      </c>
      <c r="N78" s="99">
        <f t="shared" si="36"/>
        <v>2.2385697232287978E-9</v>
      </c>
      <c r="O78" s="100">
        <f t="shared" si="41"/>
        <v>1.3141981849237129E-2</v>
      </c>
      <c r="P78" s="100">
        <f t="shared" si="42"/>
        <v>8.428069151537926E-5</v>
      </c>
      <c r="Q78" s="11">
        <v>76</v>
      </c>
      <c r="R78" s="9">
        <f t="shared" si="37"/>
        <v>0.71367872047632619</v>
      </c>
    </row>
    <row r="79" spans="1:18" x14ac:dyDescent="0.25">
      <c r="A79" s="9">
        <f t="shared" si="38"/>
        <v>-0.21619268937014113</v>
      </c>
      <c r="B79" s="88">
        <f>IF(Sample7!K85&gt;0,Sample7!K85, )</f>
        <v>0.21619268937014113</v>
      </c>
      <c r="C79" s="88">
        <f>IF(Sample7!L85&gt;0,Sample7!L85,"")</f>
        <v>0.71563630605828465</v>
      </c>
      <c r="D79" s="88" t="str">
        <f>IF(Sample7!M85&gt;0,Sample7!M85,)</f>
        <v/>
      </c>
      <c r="E79" s="162">
        <f t="shared" si="29"/>
        <v>0.61619268937014116</v>
      </c>
      <c r="F79" s="162">
        <f t="shared" si="30"/>
        <v>0.11602968799969944</v>
      </c>
      <c r="G79" s="162">
        <f t="shared" si="31"/>
        <v>9.6343086288895277E-2</v>
      </c>
      <c r="H79" s="162">
        <f t="shared" si="32"/>
        <v>3.819915081546419E-3</v>
      </c>
      <c r="I79" s="162">
        <f t="shared" si="33"/>
        <v>0.21237277428859472</v>
      </c>
      <c r="J79" s="162">
        <f t="shared" si="39"/>
        <v>3.8199150815464156E-3</v>
      </c>
      <c r="K79" s="162">
        <f t="shared" si="34"/>
        <v>9.7873760660295182E-4</v>
      </c>
      <c r="L79" s="59">
        <f t="shared" si="35"/>
        <v>-1.0407584073688355E-10</v>
      </c>
      <c r="M79" s="162">
        <f t="shared" si="40"/>
        <v>0.71566244281702807</v>
      </c>
      <c r="N79" s="99">
        <f t="shared" si="36"/>
        <v>6.8313015761129066E-10</v>
      </c>
      <c r="O79" s="100">
        <f t="shared" si="41"/>
        <v>1.2716516356723081E-2</v>
      </c>
      <c r="P79" s="100">
        <f t="shared" si="42"/>
        <v>7.9149514249475059E-5</v>
      </c>
      <c r="Q79" s="11">
        <v>77</v>
      </c>
      <c r="R79" s="9">
        <f t="shared" si="37"/>
        <v>0.71331913124543012</v>
      </c>
    </row>
    <row r="80" spans="1:18" x14ac:dyDescent="0.25">
      <c r="A80" s="9">
        <f t="shared" si="38"/>
        <v>-0.21460309290055937</v>
      </c>
      <c r="B80" s="88">
        <f>IF(Sample7!K86&gt;0,Sample7!K86, )</f>
        <v>0.21460309290055937</v>
      </c>
      <c r="C80" s="88">
        <f>IF(Sample7!L86&gt;0,Sample7!L86,"")</f>
        <v>0.71525781190531379</v>
      </c>
      <c r="D80" s="88" t="str">
        <f>IF(Sample7!M86&gt;0,Sample7!M86,)</f>
        <v/>
      </c>
      <c r="E80" s="162">
        <f t="shared" si="29"/>
        <v>0.61460309290055937</v>
      </c>
      <c r="F80" s="162">
        <f t="shared" si="30"/>
        <v>0.11600466988871729</v>
      </c>
      <c r="G80" s="162">
        <f t="shared" si="31"/>
        <v>9.4912754978491304E-2</v>
      </c>
      <c r="H80" s="162">
        <f t="shared" si="32"/>
        <v>3.6856680333507766E-3</v>
      </c>
      <c r="I80" s="162">
        <f t="shared" si="33"/>
        <v>0.2109174248672086</v>
      </c>
      <c r="J80" s="162">
        <f t="shared" si="39"/>
        <v>3.6856680333507696E-3</v>
      </c>
      <c r="K80" s="162">
        <f t="shared" si="34"/>
        <v>9.3064848206585399E-4</v>
      </c>
      <c r="L80" s="59">
        <f t="shared" si="35"/>
        <v>-8.8779894152937352E-11</v>
      </c>
      <c r="M80" s="162">
        <f t="shared" si="40"/>
        <v>0.71521904216601451</v>
      </c>
      <c r="N80" s="99">
        <f t="shared" si="36"/>
        <v>1.503092685334331E-9</v>
      </c>
      <c r="O80" s="100">
        <f t="shared" si="41"/>
        <v>1.2302878209245971E-2</v>
      </c>
      <c r="P80" s="100">
        <f t="shared" si="42"/>
        <v>7.4256311215551812E-5</v>
      </c>
      <c r="Q80" s="11">
        <v>78</v>
      </c>
      <c r="R80" s="9">
        <f t="shared" si="37"/>
        <v>0.71295808390719295</v>
      </c>
    </row>
    <row r="81" spans="1:18" x14ac:dyDescent="0.25">
      <c r="A81" s="9">
        <f t="shared" si="38"/>
        <v>-0.21301349643097736</v>
      </c>
      <c r="B81" s="88">
        <f>IF(Sample7!K87&gt;0,Sample7!K87, )</f>
        <v>0.21301349643097736</v>
      </c>
      <c r="C81" s="88">
        <f>IF(Sample7!L87&gt;0,Sample7!L87,"")</f>
        <v>0.71459726783688782</v>
      </c>
      <c r="D81" s="88" t="str">
        <f>IF(Sample7!M87&gt;0,Sample7!M87,)</f>
        <v/>
      </c>
      <c r="E81" s="162">
        <f t="shared" si="29"/>
        <v>0.61301349643097736</v>
      </c>
      <c r="F81" s="162">
        <f t="shared" si="30"/>
        <v>0.11597795581405726</v>
      </c>
      <c r="G81" s="162">
        <f t="shared" si="31"/>
        <v>9.3477263799619958E-2</v>
      </c>
      <c r="H81" s="162">
        <f t="shared" si="32"/>
        <v>3.5582768173001433E-3</v>
      </c>
      <c r="I81" s="162">
        <f t="shared" si="33"/>
        <v>0.20945521961367722</v>
      </c>
      <c r="J81" s="162">
        <f t="shared" si="39"/>
        <v>3.5582768173001433E-3</v>
      </c>
      <c r="K81" s="162">
        <f t="shared" si="34"/>
        <v>8.8488865729020503E-4</v>
      </c>
      <c r="L81" s="59">
        <f t="shared" si="35"/>
        <v>-7.573198262023468E-11</v>
      </c>
      <c r="M81" s="162">
        <f t="shared" si="40"/>
        <v>0.71477854473249369</v>
      </c>
      <c r="N81" s="99">
        <f t="shared" si="36"/>
        <v>3.2861312880503387E-8</v>
      </c>
      <c r="O81" s="100">
        <f t="shared" si="41"/>
        <v>1.1900852171710349E-2</v>
      </c>
      <c r="P81" s="100">
        <f t="shared" si="42"/>
        <v>6.9598563544012569E-5</v>
      </c>
      <c r="Q81" s="11">
        <v>79</v>
      </c>
      <c r="R81" s="9">
        <f t="shared" si="37"/>
        <v>0.71259573410374211</v>
      </c>
    </row>
    <row r="82" spans="1:18" x14ac:dyDescent="0.25">
      <c r="A82" s="9">
        <f t="shared" si="38"/>
        <v>-0.21142389996139538</v>
      </c>
      <c r="B82" s="88">
        <f>IF(Sample7!K88&gt;0,Sample7!K88, )</f>
        <v>0.21142389996139538</v>
      </c>
      <c r="C82" s="88">
        <f>IF(Sample7!L88&gt;0,Sample7!L88,"")</f>
        <v>0.7139671749206421</v>
      </c>
      <c r="D82" s="88" t="str">
        <f>IF(Sample7!M88&gt;0,Sample7!M88,)</f>
        <v/>
      </c>
      <c r="E82" s="162">
        <f t="shared" si="29"/>
        <v>0.61142389996139546</v>
      </c>
      <c r="F82" s="162">
        <f t="shared" si="30"/>
        <v>0.11594943467218204</v>
      </c>
      <c r="G82" s="162">
        <f t="shared" si="31"/>
        <v>9.2037194353005836E-2</v>
      </c>
      <c r="H82" s="162">
        <f t="shared" si="32"/>
        <v>3.4372709362075031E-3</v>
      </c>
      <c r="I82" s="162">
        <f t="shared" si="33"/>
        <v>0.20798662902518789</v>
      </c>
      <c r="J82" s="162">
        <f t="shared" si="39"/>
        <v>3.4372709362074927E-3</v>
      </c>
      <c r="K82" s="162">
        <f t="shared" si="34"/>
        <v>8.4134849504194224E-4</v>
      </c>
      <c r="L82" s="59">
        <f t="shared" si="35"/>
        <v>-6.4601712659370774E-11</v>
      </c>
      <c r="M82" s="162">
        <f t="shared" si="40"/>
        <v>0.7143408087007741</v>
      </c>
      <c r="N82" s="99">
        <f t="shared" si="36"/>
        <v>1.3960220165572687E-7</v>
      </c>
      <c r="O82" s="100">
        <f t="shared" si="41"/>
        <v>1.1510220548199973E-2</v>
      </c>
      <c r="P82" s="100">
        <f t="shared" si="42"/>
        <v>6.5172515437769539E-5</v>
      </c>
      <c r="Q82" s="11">
        <v>80</v>
      </c>
      <c r="R82" s="9">
        <f t="shared" si="37"/>
        <v>0.7122322286439966</v>
      </c>
    </row>
    <row r="83" spans="1:18" x14ac:dyDescent="0.25">
      <c r="A83" s="9">
        <f t="shared" si="38"/>
        <v>-0.20983430349181359</v>
      </c>
      <c r="B83" s="88">
        <f>IF(Sample7!K89&gt;0,Sample7!K89, )</f>
        <v>0.20983430349181359</v>
      </c>
      <c r="C83" s="88">
        <f>IF(Sample7!L89&gt;0,Sample7!L89,"")</f>
        <v>0.71332242186372985</v>
      </c>
      <c r="D83" s="88" t="str">
        <f>IF(Sample7!M89&gt;0,Sample7!M89,)</f>
        <v/>
      </c>
      <c r="E83" s="162">
        <f t="shared" si="29"/>
        <v>0.60983430349181367</v>
      </c>
      <c r="F83" s="162">
        <f t="shared" si="30"/>
        <v>0.11591898816144677</v>
      </c>
      <c r="G83" s="162">
        <f t="shared" si="31"/>
        <v>9.0593097268645645E-2</v>
      </c>
      <c r="H83" s="162">
        <f t="shared" si="32"/>
        <v>3.3222180617211682E-3</v>
      </c>
      <c r="I83" s="162">
        <f t="shared" si="33"/>
        <v>0.20651208543009242</v>
      </c>
      <c r="J83" s="162">
        <f t="shared" si="39"/>
        <v>3.3222180617211716E-3</v>
      </c>
      <c r="K83" s="162">
        <f t="shared" si="34"/>
        <v>7.9992321622227437E-4</v>
      </c>
      <c r="L83" s="59">
        <f t="shared" si="35"/>
        <v>-5.5107249722612698E-11</v>
      </c>
      <c r="M83" s="162">
        <f t="shared" si="40"/>
        <v>0.71390570785198459</v>
      </c>
      <c r="N83" s="99">
        <f t="shared" si="36"/>
        <v>3.4022254409431424E-7</v>
      </c>
      <c r="O83" s="100">
        <f t="shared" si="41"/>
        <v>1.1130763586566721E-2</v>
      </c>
      <c r="P83" s="100">
        <f t="shared" si="42"/>
        <v>6.0973383213585451E-5</v>
      </c>
      <c r="Q83" s="11">
        <v>81</v>
      </c>
      <c r="R83" s="9">
        <f t="shared" si="37"/>
        <v>0.71186770651917708</v>
      </c>
    </row>
    <row r="84" spans="1:18" x14ac:dyDescent="0.25">
      <c r="A84" s="9">
        <f t="shared" si="38"/>
        <v>-0.20824470702223161</v>
      </c>
      <c r="B84" s="88">
        <f>IF(Sample7!K90&gt;0,Sample7!K90, )</f>
        <v>0.20824470702223161</v>
      </c>
      <c r="C84" s="88">
        <f>IF(Sample7!L90&gt;0,Sample7!L90,"")</f>
        <v>0.71281865885301288</v>
      </c>
      <c r="D84" s="88" t="str">
        <f>IF(Sample7!M90&gt;0,Sample7!M90,)</f>
        <v/>
      </c>
      <c r="E84" s="162">
        <f t="shared" si="29"/>
        <v>0.60824470702223166</v>
      </c>
      <c r="F84" s="162">
        <f t="shared" si="30"/>
        <v>0.11588649036504925</v>
      </c>
      <c r="G84" s="162">
        <f t="shared" si="31"/>
        <v>8.9145495957350912E-2</v>
      </c>
      <c r="H84" s="162">
        <f t="shared" si="32"/>
        <v>3.2127206998314381E-3</v>
      </c>
      <c r="I84" s="162">
        <f t="shared" si="33"/>
        <v>0.20503198632240016</v>
      </c>
      <c r="J84" s="162">
        <f t="shared" si="39"/>
        <v>3.212720699831445E-3</v>
      </c>
      <c r="K84" s="162">
        <f t="shared" si="34"/>
        <v>7.605127133821245E-4</v>
      </c>
      <c r="L84" s="59">
        <f t="shared" si="35"/>
        <v>-4.7008179460662328E-11</v>
      </c>
      <c r="M84" s="162">
        <f t="shared" si="40"/>
        <v>0.71347313046551519</v>
      </c>
      <c r="N84" s="99">
        <f t="shared" si="36"/>
        <v>4.2833309157138224E-7</v>
      </c>
      <c r="O84" s="100">
        <f t="shared" si="41"/>
        <v>1.0762259872958336E-2</v>
      </c>
      <c r="P84" s="100">
        <f t="shared" si="42"/>
        <v>5.6995541726577455E-5</v>
      </c>
      <c r="Q84" s="11">
        <v>82</v>
      </c>
      <c r="R84" s="9">
        <f t="shared" si="37"/>
        <v>0.7115022998497782</v>
      </c>
    </row>
    <row r="85" spans="1:18" x14ac:dyDescent="0.25">
      <c r="A85" s="9">
        <f t="shared" si="38"/>
        <v>-0.2066551105526496</v>
      </c>
      <c r="B85" s="88">
        <f>IF(Sample7!K91&gt;0,Sample7!K91, )</f>
        <v>0.2066551105526496</v>
      </c>
      <c r="C85" s="88">
        <f>IF(Sample7!L91&gt;0,Sample7!L91,"")</f>
        <v>0.7124412994010102</v>
      </c>
      <c r="D85" s="88" t="str">
        <f>IF(Sample7!M91&gt;0,Sample7!M91,)</f>
        <v/>
      </c>
      <c r="E85" s="162">
        <f t="shared" si="29"/>
        <v>0.60665511055264965</v>
      </c>
      <c r="F85" s="162">
        <f t="shared" si="30"/>
        <v>0.11585180731494682</v>
      </c>
      <c r="G85" s="162">
        <f t="shared" si="31"/>
        <v>8.7694890103141188E-2</v>
      </c>
      <c r="H85" s="162">
        <f t="shared" si="32"/>
        <v>3.1084131345615953E-3</v>
      </c>
      <c r="I85" s="162">
        <f t="shared" si="33"/>
        <v>0.20354669741808801</v>
      </c>
      <c r="J85" s="162">
        <f t="shared" si="39"/>
        <v>3.1084131345615884E-3</v>
      </c>
      <c r="K85" s="162">
        <f t="shared" si="34"/>
        <v>7.2302136858633616E-4</v>
      </c>
      <c r="L85" s="59">
        <f t="shared" si="35"/>
        <v>-4.0099423701071828E-11</v>
      </c>
      <c r="M85" s="162">
        <f t="shared" si="40"/>
        <v>0.71304297832569474</v>
      </c>
      <c r="N85" s="99">
        <f t="shared" si="36"/>
        <v>3.6201752840955101E-7</v>
      </c>
      <c r="O85" s="100">
        <f t="shared" si="41"/>
        <v>1.0404486715222492E-2</v>
      </c>
      <c r="P85" s="100">
        <f t="shared" si="42"/>
        <v>5.3232689694418013E-5</v>
      </c>
      <c r="Q85" s="11">
        <v>83</v>
      </c>
      <c r="R85" s="9">
        <f t="shared" si="37"/>
        <v>0.71113613476712634</v>
      </c>
    </row>
    <row r="86" spans="1:18" x14ac:dyDescent="0.25">
      <c r="A86" s="9">
        <f t="shared" si="38"/>
        <v>-0.20506551408306761</v>
      </c>
      <c r="B86" s="88">
        <f>IF(Sample7!K92&gt;0,Sample7!K92, )</f>
        <v>0.20506551408306761</v>
      </c>
      <c r="C86" s="88">
        <f>IF(Sample7!L92&gt;0,Sample7!L92,"")</f>
        <v>0.71167152892638053</v>
      </c>
      <c r="D86" s="88" t="str">
        <f>IF(Sample7!M92&gt;0,Sample7!M92,)</f>
        <v/>
      </c>
      <c r="E86" s="162">
        <f t="shared" si="29"/>
        <v>0.60506551408306763</v>
      </c>
      <c r="F86" s="162">
        <f t="shared" si="30"/>
        <v>0.11581479653667975</v>
      </c>
      <c r="G86" s="162">
        <f t="shared" si="31"/>
        <v>8.6241758911785329E-2</v>
      </c>
      <c r="H86" s="162">
        <f t="shared" si="32"/>
        <v>3.0089586346025293E-3</v>
      </c>
      <c r="I86" s="162">
        <f t="shared" si="33"/>
        <v>0.20205655544846507</v>
      </c>
      <c r="J86" s="162">
        <f t="shared" si="39"/>
        <v>3.0089586346025432E-3</v>
      </c>
      <c r="K86" s="162">
        <f t="shared" si="34"/>
        <v>6.8735787582824043E-4</v>
      </c>
      <c r="L86" s="59">
        <f t="shared" si="35"/>
        <v>-3.4206042384471979E-11</v>
      </c>
      <c r="M86" s="162">
        <f t="shared" si="40"/>
        <v>0.71261516582821494</v>
      </c>
      <c r="N86" s="99">
        <f t="shared" si="36"/>
        <v>8.9045060250364467E-7</v>
      </c>
      <c r="O86" s="100">
        <f t="shared" si="41"/>
        <v>1.0057220514240215E-2</v>
      </c>
      <c r="P86" s="100">
        <f t="shared" si="42"/>
        <v>4.9677995523953569E-5</v>
      </c>
      <c r="Q86" s="11">
        <v>84</v>
      </c>
      <c r="R86" s="9">
        <f t="shared" si="37"/>
        <v>0.71076933223338301</v>
      </c>
    </row>
    <row r="87" spans="1:18" x14ac:dyDescent="0.25">
      <c r="A87" s="9">
        <f t="shared" si="38"/>
        <v>-0.20347591761348582</v>
      </c>
      <c r="B87" s="88">
        <f>IF(Sample7!K93&gt;0,Sample7!K93, )</f>
        <v>0.20347591761348582</v>
      </c>
      <c r="C87" s="88">
        <f>IF(Sample7!L93&gt;0,Sample7!L93,"")</f>
        <v>0.71129423396396396</v>
      </c>
      <c r="D87" s="88" t="str">
        <f>IF(Sample7!M93&gt;0,Sample7!M93,)</f>
        <v/>
      </c>
      <c r="E87" s="162">
        <f t="shared" si="29"/>
        <v>0.60347591761348585</v>
      </c>
      <c r="F87" s="162">
        <f t="shared" si="30"/>
        <v>0.11577530657520337</v>
      </c>
      <c r="G87" s="162">
        <f t="shared" si="31"/>
        <v>8.478656413235941E-2</v>
      </c>
      <c r="H87" s="162">
        <f t="shared" si="32"/>
        <v>2.9140469059230553E-3</v>
      </c>
      <c r="I87" s="162">
        <f t="shared" si="33"/>
        <v>0.20056187070756276</v>
      </c>
      <c r="J87" s="162">
        <f t="shared" si="39"/>
        <v>2.9140469059230623E-3</v>
      </c>
      <c r="K87" s="162">
        <f t="shared" si="34"/>
        <v>6.5343506815319777E-4</v>
      </c>
      <c r="L87" s="59">
        <f t="shared" si="35"/>
        <v>-2.9178808215908596E-11</v>
      </c>
      <c r="M87" s="162">
        <f t="shared" si="40"/>
        <v>0.71218961918015378</v>
      </c>
      <c r="N87" s="99">
        <f t="shared" si="36"/>
        <v>8.0171468537128101E-7</v>
      </c>
      <c r="O87" s="100">
        <f t="shared" si="41"/>
        <v>9.7202371223587426E-3</v>
      </c>
      <c r="P87" s="100">
        <f t="shared" si="42"/>
        <v>4.6324225262304773E-5</v>
      </c>
      <c r="Q87" s="11">
        <v>85</v>
      </c>
      <c r="R87" s="9">
        <f t="shared" si="37"/>
        <v>0.71040200880425386</v>
      </c>
    </row>
    <row r="88" spans="1:18" x14ac:dyDescent="0.25">
      <c r="A88" s="9">
        <f t="shared" si="38"/>
        <v>-0.20188632114390381</v>
      </c>
      <c r="B88" s="88">
        <f>IF(Sample7!K94&gt;0,Sample7!K94, )</f>
        <v>0.20188632114390381</v>
      </c>
      <c r="C88" s="88">
        <f>IF(Sample7!L94&gt;0,Sample7!L94,"")</f>
        <v>0.71091731553936277</v>
      </c>
      <c r="D88" s="88" t="str">
        <f>IF(Sample7!M94&gt;0,Sample7!M94,)</f>
        <v/>
      </c>
      <c r="E88" s="162">
        <f t="shared" si="29"/>
        <v>0.60188632114390384</v>
      </c>
      <c r="F88" s="162">
        <f t="shared" si="30"/>
        <v>0.1157331765020165</v>
      </c>
      <c r="G88" s="162">
        <f t="shared" si="31"/>
        <v>8.3329752869249762E-2</v>
      </c>
      <c r="H88" s="162">
        <f t="shared" si="32"/>
        <v>2.8233917726375526E-3</v>
      </c>
      <c r="I88" s="162">
        <f t="shared" si="33"/>
        <v>0.19906292937126627</v>
      </c>
      <c r="J88" s="162">
        <f t="shared" si="39"/>
        <v>2.8233917726375457E-3</v>
      </c>
      <c r="K88" s="162">
        <f t="shared" si="34"/>
        <v>6.2116974961136991E-4</v>
      </c>
      <c r="L88" s="59">
        <f t="shared" si="35"/>
        <v>-2.489042080455607E-11</v>
      </c>
      <c r="M88" s="162">
        <f t="shared" si="40"/>
        <v>0.7117662756871237</v>
      </c>
      <c r="N88" s="99">
        <f t="shared" si="36"/>
        <v>7.2073333248625042E-7</v>
      </c>
      <c r="O88" s="100">
        <f t="shared" si="41"/>
        <v>9.3933121882074262E-3</v>
      </c>
      <c r="P88" s="100">
        <f t="shared" si="42"/>
        <v>4.3163854266921911E-5</v>
      </c>
      <c r="Q88" s="11">
        <v>86</v>
      </c>
      <c r="R88" s="9">
        <f t="shared" si="37"/>
        <v>0.71003427733879976</v>
      </c>
    </row>
    <row r="89" spans="1:18" x14ac:dyDescent="0.25">
      <c r="A89" s="9">
        <f t="shared" si="38"/>
        <v>-0.20037241974430206</v>
      </c>
      <c r="B89" s="88">
        <f>IF(Sample7!K95&gt;0,Sample7!K95, )</f>
        <v>0.20037241974430206</v>
      </c>
      <c r="C89" s="88">
        <f>IF(Sample7!L95&gt;0,Sample7!L95,"")</f>
        <v>0.7102740097246244</v>
      </c>
      <c r="D89" s="88" t="str">
        <f>IF(Sample7!M95&gt;0,Sample7!M95,)</f>
        <v/>
      </c>
      <c r="E89" s="162">
        <f t="shared" si="29"/>
        <v>0.60037241974430211</v>
      </c>
      <c r="F89" s="162">
        <f t="shared" si="30"/>
        <v>0.1156904418339092</v>
      </c>
      <c r="G89" s="162">
        <f t="shared" si="31"/>
        <v>8.1941208902470281E-2</v>
      </c>
      <c r="H89" s="162">
        <f t="shared" si="32"/>
        <v>2.7407690079225902E-3</v>
      </c>
      <c r="I89" s="162">
        <f t="shared" si="33"/>
        <v>0.19763165073637948</v>
      </c>
      <c r="J89" s="162">
        <f t="shared" si="39"/>
        <v>2.7407690079225833E-3</v>
      </c>
      <c r="K89" s="162">
        <f t="shared" si="34"/>
        <v>5.9190917503317822E-4</v>
      </c>
      <c r="L89" s="59">
        <f t="shared" si="35"/>
        <v>-2.139362240626009E-11</v>
      </c>
      <c r="M89" s="162">
        <f t="shared" si="40"/>
        <v>0.7113650917976676</v>
      </c>
      <c r="N89" s="99">
        <f t="shared" si="36"/>
        <v>1.1904600901162546E-6</v>
      </c>
      <c r="O89" s="100">
        <f t="shared" si="41"/>
        <v>9.091101350800608E-3</v>
      </c>
      <c r="P89" s="100">
        <f t="shared" si="42"/>
        <v>4.0326720865002707E-5</v>
      </c>
      <c r="Q89" s="11">
        <v>87</v>
      </c>
      <c r="R89" s="9">
        <f t="shared" si="37"/>
        <v>0.70968377805266625</v>
      </c>
    </row>
    <row r="90" spans="1:18" x14ac:dyDescent="0.25">
      <c r="A90" s="9">
        <f t="shared" si="38"/>
        <v>-0.19885851834470009</v>
      </c>
      <c r="B90" s="88">
        <f>IF(Sample7!K96&gt;0,Sample7!K96, )</f>
        <v>0.19885851834470009</v>
      </c>
      <c r="C90" s="88">
        <f>IF(Sample7!L96&gt;0,Sample7!L96,"")</f>
        <v>0.71002283269247424</v>
      </c>
      <c r="D90" s="88" t="str">
        <f>IF(Sample7!M96&gt;0,Sample7!M96,)</f>
        <v/>
      </c>
      <c r="E90" s="162">
        <f t="shared" si="29"/>
        <v>0.59885851834470016</v>
      </c>
      <c r="F90" s="162">
        <f t="shared" si="30"/>
        <v>0.11564500106179408</v>
      </c>
      <c r="G90" s="162">
        <f t="shared" si="31"/>
        <v>8.0551961146682755E-2</v>
      </c>
      <c r="H90" s="162">
        <f t="shared" si="32"/>
        <v>2.6615561362232434E-3</v>
      </c>
      <c r="I90" s="162">
        <f t="shared" si="33"/>
        <v>0.19619696220847685</v>
      </c>
      <c r="J90" s="162">
        <f t="shared" si="39"/>
        <v>2.6615561362232365E-3</v>
      </c>
      <c r="K90" s="162">
        <f t="shared" si="34"/>
        <v>5.6401446137087439E-4</v>
      </c>
      <c r="L90" s="59">
        <f t="shared" si="35"/>
        <v>-1.8388082151124371E-11</v>
      </c>
      <c r="M90" s="162">
        <f t="shared" si="40"/>
        <v>0.71096582204144176</v>
      </c>
      <c r="N90" s="99">
        <f t="shared" si="36"/>
        <v>8.8922891226619996E-7</v>
      </c>
      <c r="O90" s="100">
        <f t="shared" si="41"/>
        <v>8.797617123435934E-3</v>
      </c>
      <c r="P90" s="100">
        <f t="shared" si="42"/>
        <v>3.7651244438793665E-5</v>
      </c>
      <c r="Q90" s="11">
        <v>88</v>
      </c>
      <c r="R90" s="9">
        <f t="shared" si="37"/>
        <v>0.70933310111458159</v>
      </c>
    </row>
    <row r="91" spans="1:18" x14ac:dyDescent="0.25">
      <c r="A91" s="9">
        <f t="shared" si="38"/>
        <v>-0.19734461694509833</v>
      </c>
      <c r="B91" s="88">
        <f>IF(Sample7!K97&gt;0,Sample7!K97, )</f>
        <v>0.19734461694509833</v>
      </c>
      <c r="C91" s="88">
        <f>IF(Sample7!L97&gt;0,Sample7!L97,"")</f>
        <v>0.70938016129670434</v>
      </c>
      <c r="D91" s="88" t="str">
        <f>IF(Sample7!M97&gt;0,Sample7!M97,)</f>
        <v/>
      </c>
      <c r="E91" s="162">
        <f t="shared" si="29"/>
        <v>0.59734461694509833</v>
      </c>
      <c r="F91" s="162">
        <f t="shared" si="30"/>
        <v>0.1155966886144681</v>
      </c>
      <c r="G91" s="162">
        <f t="shared" si="31"/>
        <v>7.9162371226164541E-2</v>
      </c>
      <c r="H91" s="162">
        <f t="shared" si="32"/>
        <v>2.5855571044656814E-3</v>
      </c>
      <c r="I91" s="162">
        <f t="shared" si="33"/>
        <v>0.19475905984063266</v>
      </c>
      <c r="J91" s="162">
        <f t="shared" si="39"/>
        <v>2.5855571044656744E-3</v>
      </c>
      <c r="K91" s="162">
        <f t="shared" si="34"/>
        <v>5.3742299347088246E-4</v>
      </c>
      <c r="L91" s="59">
        <f t="shared" si="35"/>
        <v>-1.5804784135598385E-11</v>
      </c>
      <c r="M91" s="162">
        <f t="shared" si="40"/>
        <v>0.71056843743246101</v>
      </c>
      <c r="N91" s="99">
        <f t="shared" si="36"/>
        <v>1.4120001748088082E-6</v>
      </c>
      <c r="O91" s="100">
        <f t="shared" si="41"/>
        <v>8.512666780236329E-3</v>
      </c>
      <c r="P91" s="100">
        <f t="shared" si="42"/>
        <v>3.5130629108614111E-5</v>
      </c>
      <c r="Q91" s="11">
        <v>89</v>
      </c>
      <c r="R91" s="9">
        <f t="shared" si="37"/>
        <v>0.70898233780653186</v>
      </c>
    </row>
    <row r="92" spans="1:18" x14ac:dyDescent="0.25">
      <c r="A92" s="9">
        <f t="shared" si="38"/>
        <v>-0.19575502047551635</v>
      </c>
      <c r="B92" s="88">
        <f>IF(Sample7!K98&gt;0,Sample7!K98, )</f>
        <v>0.19575502047551635</v>
      </c>
      <c r="C92" s="88">
        <f>IF(Sample7!L98&gt;0,Sample7!L98,"")</f>
        <v>0.7088782175540973</v>
      </c>
      <c r="D92" s="88" t="str">
        <f>IF(Sample7!M98&gt;0,Sample7!M98,)</f>
        <v/>
      </c>
      <c r="E92" s="162">
        <f t="shared" si="29"/>
        <v>0.59575502047551643</v>
      </c>
      <c r="F92" s="162">
        <f t="shared" si="30"/>
        <v>0.11554267819356243</v>
      </c>
      <c r="G92" s="162">
        <f t="shared" si="31"/>
        <v>7.7703324377166066E-2</v>
      </c>
      <c r="H92" s="162">
        <f t="shared" si="32"/>
        <v>2.509017904787858E-3</v>
      </c>
      <c r="I92" s="162">
        <f t="shared" si="33"/>
        <v>0.19324600257072849</v>
      </c>
      <c r="J92" s="162">
        <f t="shared" si="39"/>
        <v>2.509017904787858E-3</v>
      </c>
      <c r="K92" s="162">
        <f t="shared" si="34"/>
        <v>5.1083912092057717E-4</v>
      </c>
      <c r="L92" s="59">
        <f t="shared" si="35"/>
        <v>-1.3481966645094826E-11</v>
      </c>
      <c r="M92" s="162">
        <f t="shared" si="40"/>
        <v>0.71015318899078461</v>
      </c>
      <c r="N92" s="99">
        <f t="shared" si="36"/>
        <v>1.625552164368506E-6</v>
      </c>
      <c r="O92" s="100">
        <f t="shared" si="41"/>
        <v>8.222443550690255E-3</v>
      </c>
      <c r="P92" s="100">
        <f t="shared" si="42"/>
        <v>3.2643232611255221E-5</v>
      </c>
      <c r="Q92" s="11">
        <v>90</v>
      </c>
      <c r="R92" s="9">
        <f t="shared" si="37"/>
        <v>0.70861404202962863</v>
      </c>
    </row>
    <row r="93" spans="1:18" x14ac:dyDescent="0.25">
      <c r="A93" s="9">
        <f t="shared" si="38"/>
        <v>-0.19424111907591457</v>
      </c>
      <c r="B93" s="88">
        <f>IF(Sample7!K99&gt;0,Sample7!K99, )</f>
        <v>0.19424111907591457</v>
      </c>
      <c r="C93" s="88">
        <f>IF(Sample7!L99&gt;0,Sample7!L99,"")</f>
        <v>0.70862731229993836</v>
      </c>
      <c r="D93" s="88" t="str">
        <f>IF(Sample7!M99&gt;0,Sample7!M99,)</f>
        <v/>
      </c>
      <c r="E93" s="162">
        <f t="shared" si="29"/>
        <v>0.59424111907591459</v>
      </c>
      <c r="F93" s="162">
        <f t="shared" si="30"/>
        <v>0.11548792054652489</v>
      </c>
      <c r="G93" s="162">
        <f t="shared" si="31"/>
        <v>7.6314146708712033E-2</v>
      </c>
      <c r="H93" s="162">
        <f t="shared" si="32"/>
        <v>2.4390518206776485E-3</v>
      </c>
      <c r="I93" s="162">
        <f t="shared" si="33"/>
        <v>0.19180206725523691</v>
      </c>
      <c r="J93" s="162">
        <f t="shared" si="39"/>
        <v>2.4390518206776624E-3</v>
      </c>
      <c r="K93" s="162">
        <f t="shared" si="34"/>
        <v>4.8673510561527962E-4</v>
      </c>
      <c r="L93" s="59">
        <f t="shared" si="35"/>
        <v>-1.1587915065228245E-11</v>
      </c>
      <c r="M93" s="162">
        <f t="shared" si="40"/>
        <v>0.70975960933088078</v>
      </c>
      <c r="N93" s="99">
        <f t="shared" si="36"/>
        <v>1.2820965662810189E-6</v>
      </c>
      <c r="O93" s="100">
        <f t="shared" si="41"/>
        <v>7.9543888777569086E-3</v>
      </c>
      <c r="P93" s="100">
        <f t="shared" si="42"/>
        <v>3.041894285319156E-5</v>
      </c>
      <c r="Q93" s="11">
        <v>91</v>
      </c>
      <c r="R93" s="9">
        <f t="shared" si="37"/>
        <v>0.70826338278314105</v>
      </c>
    </row>
    <row r="94" spans="1:18" x14ac:dyDescent="0.25">
      <c r="A94" s="9">
        <f t="shared" si="38"/>
        <v>-0.19272721767631262</v>
      </c>
      <c r="B94" s="88">
        <f>IF(Sample7!K100&gt;0,Sample7!K100, )</f>
        <v>0.19272721767631262</v>
      </c>
      <c r="C94" s="88">
        <f>IF(Sample7!L100&gt;0,Sample7!L100,"")</f>
        <v>0.70812563502590886</v>
      </c>
      <c r="D94" s="88" t="str">
        <f>IF(Sample7!M100&gt;0,Sample7!M100,)</f>
        <v/>
      </c>
      <c r="E94" s="162">
        <f t="shared" si="29"/>
        <v>0.59272721767631265</v>
      </c>
      <c r="F94" s="162">
        <f t="shared" si="30"/>
        <v>0.11542972557200165</v>
      </c>
      <c r="G94" s="162">
        <f t="shared" si="31"/>
        <v>7.4925709203242541E-2</v>
      </c>
      <c r="H94" s="162">
        <f t="shared" si="32"/>
        <v>2.371782901068438E-3</v>
      </c>
      <c r="I94" s="162">
        <f t="shared" si="33"/>
        <v>0.19035543477524419</v>
      </c>
      <c r="J94" s="162">
        <f t="shared" si="39"/>
        <v>2.371782901068431E-3</v>
      </c>
      <c r="K94" s="162">
        <f t="shared" si="34"/>
        <v>4.6375997268967496E-4</v>
      </c>
      <c r="L94" s="59">
        <f t="shared" si="35"/>
        <v>-9.9599572983914923E-12</v>
      </c>
      <c r="M94" s="162">
        <f t="shared" si="40"/>
        <v>0.70936787106926147</v>
      </c>
      <c r="N94" s="99">
        <f t="shared" si="36"/>
        <v>1.5431503874043399E-6</v>
      </c>
      <c r="O94" s="100">
        <f t="shared" si="41"/>
        <v>7.694286255022424E-3</v>
      </c>
      <c r="P94" s="100">
        <f t="shared" si="42"/>
        <v>2.8329041952851504E-5</v>
      </c>
      <c r="Q94" s="11">
        <v>92</v>
      </c>
      <c r="R94" s="9">
        <f t="shared" si="37"/>
        <v>0.70791291037020276</v>
      </c>
    </row>
    <row r="95" spans="1:18" x14ac:dyDescent="0.25">
      <c r="A95" s="9">
        <f t="shared" si="38"/>
        <v>-0.19121331627671084</v>
      </c>
      <c r="B95" s="88">
        <f>IF(Sample7!K101&gt;0,Sample7!K101, )</f>
        <v>0.19121331627671084</v>
      </c>
      <c r="C95" s="88">
        <f>IF(Sample7!L101&gt;0,Sample7!L101,"")</f>
        <v>0.70773486704382393</v>
      </c>
      <c r="D95" s="88" t="str">
        <f>IF(Sample7!M101&gt;0,Sample7!M101,)</f>
        <v/>
      </c>
      <c r="E95" s="162">
        <f t="shared" si="29"/>
        <v>0.59121331627671081</v>
      </c>
      <c r="F95" s="162">
        <f t="shared" si="30"/>
        <v>0.11536788636541098</v>
      </c>
      <c r="G95" s="162">
        <f t="shared" si="31"/>
        <v>7.3538365043832737E-2</v>
      </c>
      <c r="H95" s="162">
        <f t="shared" si="32"/>
        <v>2.3070648674671235E-3</v>
      </c>
      <c r="I95" s="162">
        <f t="shared" si="33"/>
        <v>0.18890625140924372</v>
      </c>
      <c r="J95" s="162">
        <f t="shared" si="39"/>
        <v>2.3070648674671235E-3</v>
      </c>
      <c r="K95" s="162">
        <f t="shared" si="34"/>
        <v>4.4186162957797519E-4</v>
      </c>
      <c r="L95" s="59">
        <f t="shared" si="35"/>
        <v>-8.5607054741693233E-12</v>
      </c>
      <c r="M95" s="162">
        <f t="shared" si="40"/>
        <v>0.70897797362321202</v>
      </c>
      <c r="N95" s="99">
        <f t="shared" si="36"/>
        <v>1.54531396771795E-6</v>
      </c>
      <c r="O95" s="100">
        <f t="shared" si="41"/>
        <v>7.441947562508034E-3</v>
      </c>
      <c r="P95" s="100">
        <f t="shared" si="42"/>
        <v>2.6367020291830604E-5</v>
      </c>
      <c r="Q95" s="11">
        <v>93</v>
      </c>
      <c r="R95" s="9">
        <f t="shared" si="37"/>
        <v>0.70756271394205328</v>
      </c>
    </row>
    <row r="96" spans="1:18" x14ac:dyDescent="0.25">
      <c r="A96" s="9">
        <f t="shared" si="38"/>
        <v>-0.18962371980712886</v>
      </c>
      <c r="B96" s="88">
        <f>IF(Sample7!K102&gt;0,Sample7!K102, )</f>
        <v>0.18962371980712886</v>
      </c>
      <c r="C96" s="88">
        <f>IF(Sample7!L102&gt;0,Sample7!L102,"")</f>
        <v>0.70748418902162336</v>
      </c>
      <c r="D96" s="88" t="str">
        <f>IF(Sample7!M102&gt;0,Sample7!M102,)</f>
        <v/>
      </c>
      <c r="E96" s="162">
        <f t="shared" si="29"/>
        <v>0.58962371980712891</v>
      </c>
      <c r="F96" s="162">
        <f t="shared" si="30"/>
        <v>0.11529879409427067</v>
      </c>
      <c r="G96" s="162">
        <f t="shared" si="31"/>
        <v>7.2083218481403269E-2</v>
      </c>
      <c r="H96" s="162">
        <f t="shared" si="32"/>
        <v>2.2417072314549202E-3</v>
      </c>
      <c r="I96" s="162">
        <f t="shared" si="33"/>
        <v>0.18738201257567394</v>
      </c>
      <c r="J96" s="162">
        <f t="shared" si="39"/>
        <v>2.2417072314549202E-3</v>
      </c>
      <c r="K96" s="162">
        <f t="shared" si="34"/>
        <v>4.1997284842733041E-4</v>
      </c>
      <c r="L96" s="59">
        <f t="shared" si="35"/>
        <v>-7.3025452325107902E-12</v>
      </c>
      <c r="M96" s="162">
        <f t="shared" si="40"/>
        <v>0.70857056898569071</v>
      </c>
      <c r="N96" s="99">
        <f t="shared" si="36"/>
        <v>1.1802214263269813E-6</v>
      </c>
      <c r="O96" s="100">
        <f t="shared" si="41"/>
        <v>7.1851438173053282E-3</v>
      </c>
      <c r="P96" s="100">
        <f t="shared" si="42"/>
        <v>2.4437565278324339E-5</v>
      </c>
      <c r="Q96" s="11">
        <v>94</v>
      </c>
      <c r="R96" s="9">
        <f t="shared" si="37"/>
        <v>0.70719540268396319</v>
      </c>
    </row>
    <row r="97" spans="1:18" x14ac:dyDescent="0.25">
      <c r="A97" s="9">
        <f t="shared" si="38"/>
        <v>-0.18810981840752711</v>
      </c>
      <c r="B97" s="88">
        <f>IF(Sample7!K103&gt;0,Sample7!K103, )</f>
        <v>0.18810981840752711</v>
      </c>
      <c r="C97" s="88">
        <f>IF(Sample7!L103&gt;0,Sample7!L103,"")</f>
        <v>0.70723355540206889</v>
      </c>
      <c r="D97" s="88" t="str">
        <f>IF(Sample7!M103&gt;0,Sample7!M103,)</f>
        <v/>
      </c>
      <c r="E97" s="162">
        <f t="shared" si="29"/>
        <v>0.58810981840752707</v>
      </c>
      <c r="F97" s="162">
        <f t="shared" si="30"/>
        <v>0.11522878884746166</v>
      </c>
      <c r="G97" s="162">
        <f t="shared" si="31"/>
        <v>7.0699227411506554E-2</v>
      </c>
      <c r="H97" s="162">
        <f t="shared" si="32"/>
        <v>2.1818021485589048E-3</v>
      </c>
      <c r="I97" s="162">
        <f t="shared" si="33"/>
        <v>0.18592801625896821</v>
      </c>
      <c r="J97" s="162">
        <f t="shared" si="39"/>
        <v>2.1818021485588979E-3</v>
      </c>
      <c r="K97" s="162">
        <f t="shared" si="34"/>
        <v>4.0012880620520787E-4</v>
      </c>
      <c r="L97" s="59">
        <f t="shared" si="35"/>
        <v>-6.2766281041801251E-12</v>
      </c>
      <c r="M97" s="162">
        <f t="shared" si="40"/>
        <v>0.7081844704190724</v>
      </c>
      <c r="N97" s="99">
        <f t="shared" si="36"/>
        <v>9.0423936956277879E-7</v>
      </c>
      <c r="O97" s="100">
        <f t="shared" si="41"/>
        <v>6.9481400690406415E-3</v>
      </c>
      <c r="P97" s="100">
        <f t="shared" si="42"/>
        <v>2.2717977172222231E-5</v>
      </c>
      <c r="Q97" s="11">
        <v>95</v>
      </c>
      <c r="R97" s="9">
        <f t="shared" si="37"/>
        <v>0.70684605264995659</v>
      </c>
    </row>
    <row r="98" spans="1:18" x14ac:dyDescent="0.25">
      <c r="A98" s="9">
        <f t="shared" si="38"/>
        <v>-0.18659591700792513</v>
      </c>
      <c r="B98" s="88">
        <f>IF(Sample7!K104&gt;0,Sample7!K104, )</f>
        <v>0.18659591700792513</v>
      </c>
      <c r="C98" s="88">
        <f>IF(Sample7!L104&gt;0,Sample7!L104,"")</f>
        <v>0.70660702782576257</v>
      </c>
      <c r="D98" s="88" t="str">
        <f>IF(Sample7!M104&gt;0,Sample7!M104,)</f>
        <v/>
      </c>
      <c r="E98" s="162">
        <f t="shared" si="29"/>
        <v>0.58659591700792513</v>
      </c>
      <c r="F98" s="162">
        <f t="shared" si="30"/>
        <v>0.11515443606733597</v>
      </c>
      <c r="G98" s="162">
        <f t="shared" si="31"/>
        <v>6.931742118580464E-2</v>
      </c>
      <c r="H98" s="162">
        <f t="shared" si="32"/>
        <v>2.1240597547845311E-3</v>
      </c>
      <c r="I98" s="162">
        <f t="shared" si="33"/>
        <v>0.18447185725314061</v>
      </c>
      <c r="J98" s="162">
        <f t="shared" si="39"/>
        <v>2.1240597547845241E-3</v>
      </c>
      <c r="K98" s="162">
        <f t="shared" si="34"/>
        <v>3.8121666883632398E-4</v>
      </c>
      <c r="L98" s="59">
        <f t="shared" si="35"/>
        <v>-5.3948379082782827E-12</v>
      </c>
      <c r="M98" s="162">
        <f t="shared" si="40"/>
        <v>0.7078002500485342</v>
      </c>
      <c r="N98" s="99">
        <f t="shared" si="36"/>
        <v>1.4237792729160653E-6</v>
      </c>
      <c r="O98" s="100">
        <f t="shared" si="41"/>
        <v>6.7183371427825709E-3</v>
      </c>
      <c r="P98" s="100">
        <f t="shared" si="42"/>
        <v>2.1107384717870157E-5</v>
      </c>
      <c r="Q98" s="11">
        <v>96</v>
      </c>
      <c r="R98" s="9">
        <f t="shared" si="37"/>
        <v>0.70649725411907049</v>
      </c>
    </row>
    <row r="99" spans="1:18" x14ac:dyDescent="0.25">
      <c r="A99" s="9">
        <f t="shared" si="38"/>
        <v>-0.18508201560832338</v>
      </c>
      <c r="B99" s="88">
        <f>IF(Sample7!K105&gt;0,Sample7!K105, )</f>
        <v>0.18508201560832338</v>
      </c>
      <c r="C99" s="88">
        <f>IF(Sample7!L105&gt;0,Sample7!L105,"")</f>
        <v>0.70623118944560348</v>
      </c>
      <c r="D99" s="88" t="str">
        <f>IF(Sample7!M105&gt;0,Sample7!M105,)</f>
        <v/>
      </c>
      <c r="E99" s="162">
        <f t="shared" si="29"/>
        <v>0.5850820156083234</v>
      </c>
      <c r="F99" s="162">
        <f t="shared" si="30"/>
        <v>0.11507547987650424</v>
      </c>
      <c r="G99" s="162">
        <f t="shared" si="31"/>
        <v>6.7938166389987176E-2</v>
      </c>
      <c r="H99" s="162">
        <f t="shared" si="32"/>
        <v>2.068369341831966E-3</v>
      </c>
      <c r="I99" s="162">
        <f t="shared" si="33"/>
        <v>0.18301364626649141</v>
      </c>
      <c r="J99" s="162">
        <f t="shared" si="39"/>
        <v>2.068369341831966E-3</v>
      </c>
      <c r="K99" s="162">
        <f t="shared" si="34"/>
        <v>3.631932007642996E-4</v>
      </c>
      <c r="L99" s="59">
        <f t="shared" si="35"/>
        <v>-4.6369308382217819E-12</v>
      </c>
      <c r="M99" s="162">
        <f t="shared" si="40"/>
        <v>0.7074179324948705</v>
      </c>
      <c r="N99" s="99">
        <f t="shared" si="36"/>
        <v>1.4083590649835966E-6</v>
      </c>
      <c r="O99" s="100">
        <f t="shared" si="41"/>
        <v>6.4955544314503804E-3</v>
      </c>
      <c r="P99" s="100">
        <f t="shared" si="42"/>
        <v>1.9599967817739609E-5</v>
      </c>
      <c r="Q99" s="11">
        <v>97</v>
      </c>
      <c r="R99" s="9">
        <f t="shared" si="37"/>
        <v>0.70614909962566152</v>
      </c>
    </row>
    <row r="100" spans="1:18" x14ac:dyDescent="0.25">
      <c r="A100" s="9">
        <f t="shared" si="38"/>
        <v>-0.1835681142087216</v>
      </c>
      <c r="B100" s="88">
        <f>IF(Sample7!K106&gt;0,Sample7!K106, )</f>
        <v>0.1835681142087216</v>
      </c>
      <c r="C100" s="88">
        <f>IF(Sample7!L106&gt;0,Sample7!L106,"")</f>
        <v>0.70610611585667282</v>
      </c>
      <c r="D100" s="88" t="str">
        <f>IF(Sample7!M106&gt;0,Sample7!M106,)</f>
        <v/>
      </c>
      <c r="E100" s="162">
        <f t="shared" si="29"/>
        <v>0.58356811420872168</v>
      </c>
      <c r="F100" s="162">
        <f t="shared" si="30"/>
        <v>0.11499165113186903</v>
      </c>
      <c r="G100" s="162">
        <f t="shared" si="31"/>
        <v>6.6561835739157471E-2</v>
      </c>
      <c r="H100" s="162">
        <f t="shared" si="32"/>
        <v>2.014627337695106E-3</v>
      </c>
      <c r="I100" s="162">
        <f t="shared" si="33"/>
        <v>0.18155348687102649</v>
      </c>
      <c r="J100" s="162">
        <f t="shared" si="39"/>
        <v>2.0146273376951129E-3</v>
      </c>
      <c r="K100" s="162">
        <f t="shared" si="34"/>
        <v>3.4601712383789594E-4</v>
      </c>
      <c r="L100" s="59">
        <f t="shared" si="35"/>
        <v>-3.9854985970196205E-12</v>
      </c>
      <c r="M100" s="162">
        <f t="shared" si="40"/>
        <v>0.70703754830380638</v>
      </c>
      <c r="N100" s="99">
        <f t="shared" si="36"/>
        <v>8.6756640357321616E-7</v>
      </c>
      <c r="O100" s="100">
        <f t="shared" si="41"/>
        <v>6.279613542634746E-3</v>
      </c>
      <c r="P100" s="100">
        <f t="shared" si="42"/>
        <v>1.8190107328325372E-5</v>
      </c>
      <c r="Q100" s="11">
        <v>98</v>
      </c>
      <c r="R100" s="9">
        <f t="shared" si="37"/>
        <v>0.70580168325128601</v>
      </c>
    </row>
    <row r="101" spans="1:18" x14ac:dyDescent="0.25">
      <c r="A101" s="9">
        <f t="shared" si="38"/>
        <v>-0.18197851773913962</v>
      </c>
      <c r="B101" s="88">
        <f>IF(Sample7!K107&gt;0,Sample7!K107, )</f>
        <v>0.18197851773913962</v>
      </c>
      <c r="C101" s="88">
        <f>IF(Sample7!L107&gt;0,Sample7!L107,"")</f>
        <v>0.70584112889963346</v>
      </c>
      <c r="D101" s="88" t="str">
        <f>IF(Sample7!M107&gt;0,Sample7!M107,)</f>
        <v/>
      </c>
      <c r="E101" s="162">
        <f t="shared" si="29"/>
        <v>0.58197851773913967</v>
      </c>
      <c r="F101" s="162">
        <f t="shared" si="30"/>
        <v>0.11489807717453764</v>
      </c>
      <c r="G101" s="162">
        <f t="shared" si="31"/>
        <v>6.5120251382748184E-2</v>
      </c>
      <c r="H101" s="162">
        <f t="shared" si="32"/>
        <v>1.96018918185379E-3</v>
      </c>
      <c r="I101" s="162">
        <f t="shared" si="33"/>
        <v>0.18001832855728583</v>
      </c>
      <c r="J101" s="162">
        <f t="shared" si="39"/>
        <v>1.9601891818537831E-3</v>
      </c>
      <c r="K101" s="162">
        <f t="shared" si="34"/>
        <v>3.2885115615170866E-4</v>
      </c>
      <c r="L101" s="59">
        <f t="shared" si="35"/>
        <v>-3.3997538112278783E-12</v>
      </c>
      <c r="M101" s="162">
        <f t="shared" si="40"/>
        <v>0.70664026557908055</v>
      </c>
      <c r="N101" s="99">
        <f t="shared" si="36"/>
        <v>6.386194324377175E-7</v>
      </c>
      <c r="O101" s="100">
        <f t="shared" si="41"/>
        <v>6.0600465140448452E-3</v>
      </c>
      <c r="P101" s="100">
        <f t="shared" si="42"/>
        <v>1.6808830144320814E-5</v>
      </c>
      <c r="Q101" s="11">
        <v>99</v>
      </c>
      <c r="R101" s="9">
        <f t="shared" si="37"/>
        <v>0.70543779539471729</v>
      </c>
    </row>
    <row r="102" spans="1:18" x14ac:dyDescent="0.25">
      <c r="A102" s="9">
        <f t="shared" si="38"/>
        <v>-0.18054031140951787</v>
      </c>
      <c r="B102" s="88">
        <f>IF(Sample7!K108&gt;0,Sample7!K108, )</f>
        <v>0.18054031140951787</v>
      </c>
      <c r="C102" s="88">
        <f>IF(Sample7!L108&gt;0,Sample7!L108,"")</f>
        <v>0.70534053803333552</v>
      </c>
      <c r="D102" s="88" t="str">
        <f>IF(Sample7!M108&gt;0,Sample7!M108,)</f>
        <v/>
      </c>
      <c r="E102" s="162">
        <f t="shared" si="29"/>
        <v>0.5805403114095179</v>
      </c>
      <c r="F102" s="162">
        <f t="shared" si="30"/>
        <v>0.11480823041620315</v>
      </c>
      <c r="G102" s="162">
        <f t="shared" si="31"/>
        <v>6.3819474246181326E-2</v>
      </c>
      <c r="H102" s="162">
        <f t="shared" si="32"/>
        <v>1.9126067471333941E-3</v>
      </c>
      <c r="I102" s="162">
        <f t="shared" si="33"/>
        <v>0.17862770466238448</v>
      </c>
      <c r="J102" s="162">
        <f t="shared" si="39"/>
        <v>1.9126067471333941E-3</v>
      </c>
      <c r="K102" s="162">
        <f t="shared" si="34"/>
        <v>3.140513161038887E-4</v>
      </c>
      <c r="L102" s="59">
        <f t="shared" si="35"/>
        <v>-2.9443314448869037E-12</v>
      </c>
      <c r="M102" s="162">
        <f t="shared" si="40"/>
        <v>0.706282731333435</v>
      </c>
      <c r="N102" s="99">
        <f t="shared" si="36"/>
        <v>8.8772821475235039E-7</v>
      </c>
      <c r="O102" s="100">
        <f t="shared" si="41"/>
        <v>5.8675554467365323E-3</v>
      </c>
      <c r="P102" s="100">
        <f t="shared" si="42"/>
        <v>1.5641619216492553E-5</v>
      </c>
      <c r="Q102" s="11">
        <v>100</v>
      </c>
      <c r="R102" s="9">
        <f t="shared" si="37"/>
        <v>0.70510945040262973</v>
      </c>
    </row>
    <row r="103" spans="1:18" x14ac:dyDescent="0.25">
      <c r="A103" s="9">
        <f t="shared" si="38"/>
        <v>-0.1790264100099159</v>
      </c>
      <c r="B103" s="88">
        <f>IF(Sample7!K109&gt;0,Sample7!K109, )</f>
        <v>0.1790264100099159</v>
      </c>
      <c r="C103" s="88">
        <f>IF(Sample7!L109&gt;0,Sample7!L109,"")</f>
        <v>0.70496507380230167</v>
      </c>
      <c r="D103" s="88" t="str">
        <f>IF(Sample7!M109&gt;0,Sample7!M109,)</f>
        <v/>
      </c>
      <c r="E103" s="162">
        <f t="shared" si="29"/>
        <v>0.57902641000991595</v>
      </c>
      <c r="F103" s="162">
        <f t="shared" si="30"/>
        <v>0.11470802989860909</v>
      </c>
      <c r="G103" s="162">
        <f t="shared" si="31"/>
        <v>6.2454228059259431E-2</v>
      </c>
      <c r="H103" s="162">
        <f t="shared" si="32"/>
        <v>1.8641520520473742E-3</v>
      </c>
      <c r="I103" s="162">
        <f t="shared" si="33"/>
        <v>0.17716225795786852</v>
      </c>
      <c r="J103" s="162">
        <f t="shared" si="39"/>
        <v>1.8641520520473742E-3</v>
      </c>
      <c r="K103" s="162">
        <f t="shared" si="34"/>
        <v>2.9918807454433775E-4</v>
      </c>
      <c r="L103" s="59">
        <f t="shared" si="35"/>
        <v>-2.5306889913773968E-12</v>
      </c>
      <c r="M103" s="162">
        <f t="shared" si="40"/>
        <v>0.70590838858535399</v>
      </c>
      <c r="N103" s="99">
        <f t="shared" si="36"/>
        <v>8.8984277992504193E-7</v>
      </c>
      <c r="O103" s="100">
        <f t="shared" si="41"/>
        <v>5.6710935571141503E-3</v>
      </c>
      <c r="P103" s="100">
        <f t="shared" si="42"/>
        <v>1.4492803623000089E-5</v>
      </c>
      <c r="Q103" s="11">
        <v>101</v>
      </c>
      <c r="R103" s="9">
        <f t="shared" si="37"/>
        <v>0.70476483199272622</v>
      </c>
    </row>
    <row r="104" spans="1:18" x14ac:dyDescent="0.25">
      <c r="A104" s="9">
        <f t="shared" si="38"/>
        <v>-0.17743681354033414</v>
      </c>
      <c r="B104" s="88">
        <f>IF(Sample7!K110&gt;0,Sample7!K110, )</f>
        <v>0.17743681354033414</v>
      </c>
      <c r="C104" s="88">
        <f>IF(Sample7!L110&gt;0,Sample7!L110,"")</f>
        <v>0.70471491157516131</v>
      </c>
      <c r="D104" s="88" t="str">
        <f>IF(Sample7!M110&gt;0,Sample7!M110,)</f>
        <v/>
      </c>
      <c r="E104" s="162">
        <f t="shared" si="29"/>
        <v>0.57743681354033416</v>
      </c>
      <c r="F104" s="162">
        <f t="shared" si="30"/>
        <v>0.11459625846081427</v>
      </c>
      <c r="G104" s="162">
        <f t="shared" si="31"/>
        <v>6.1025564858947938E-2</v>
      </c>
      <c r="H104" s="162">
        <f t="shared" si="32"/>
        <v>1.8149902205719312E-3</v>
      </c>
      <c r="I104" s="162">
        <f t="shared" si="33"/>
        <v>0.1756218233197622</v>
      </c>
      <c r="J104" s="162">
        <f t="shared" si="39"/>
        <v>1.8149902205719382E-3</v>
      </c>
      <c r="K104" s="162">
        <f t="shared" si="34"/>
        <v>2.843346865860993E-4</v>
      </c>
      <c r="L104" s="59">
        <f t="shared" si="35"/>
        <v>-2.1587553964309804E-12</v>
      </c>
      <c r="M104" s="162">
        <f t="shared" si="40"/>
        <v>0.70551760418693521</v>
      </c>
      <c r="N104" s="99">
        <f t="shared" si="36"/>
        <v>6.4431542899640983E-7</v>
      </c>
      <c r="O104" s="100">
        <f t="shared" si="41"/>
        <v>5.47142737389485E-3</v>
      </c>
      <c r="P104" s="100">
        <f t="shared" si="42"/>
        <v>1.336953265620016E-5</v>
      </c>
      <c r="Q104" s="11">
        <v>102</v>
      </c>
      <c r="R104" s="9">
        <f t="shared" si="37"/>
        <v>0.70440420572246421</v>
      </c>
    </row>
    <row r="105" spans="1:18" x14ac:dyDescent="0.25">
      <c r="A105" s="9">
        <f t="shared" si="38"/>
        <v>-0.17599860721071239</v>
      </c>
      <c r="B105" s="88">
        <f>IF(Sample7!K111&gt;0,Sample7!K111, )</f>
        <v>0.17599860721071239</v>
      </c>
      <c r="C105" s="88">
        <f>IF(Sample7!L111&gt;0,Sample7!L111,"")</f>
        <v>0.70458970953073052</v>
      </c>
      <c r="D105" s="88" t="str">
        <f>IF(Sample7!M111&gt;0,Sample7!M111,)</f>
        <v/>
      </c>
      <c r="E105" s="162">
        <f t="shared" si="29"/>
        <v>0.57599860721071239</v>
      </c>
      <c r="F105" s="162">
        <f t="shared" si="30"/>
        <v>0.11448901580685289</v>
      </c>
      <c r="G105" s="162">
        <f t="shared" si="31"/>
        <v>5.973763792397134E-2</v>
      </c>
      <c r="H105" s="162">
        <f t="shared" si="32"/>
        <v>1.7719534798881637E-3</v>
      </c>
      <c r="I105" s="162">
        <f t="shared" si="33"/>
        <v>0.17422665373082424</v>
      </c>
      <c r="J105" s="162">
        <f t="shared" si="39"/>
        <v>1.7719534798881498E-3</v>
      </c>
      <c r="K105" s="162">
        <f t="shared" si="34"/>
        <v>2.7152955183491864E-4</v>
      </c>
      <c r="L105" s="59">
        <f t="shared" si="35"/>
        <v>-1.8695756052651113E-12</v>
      </c>
      <c r="M105" s="162">
        <f t="shared" si="40"/>
        <v>0.70516610215486319</v>
      </c>
      <c r="N105" s="99">
        <f t="shared" si="36"/>
        <v>3.3222845715454669E-7</v>
      </c>
      <c r="O105" s="100">
        <f t="shared" si="41"/>
        <v>5.2964619923182117E-3</v>
      </c>
      <c r="P105" s="100">
        <f t="shared" si="42"/>
        <v>1.2422160254191968E-5</v>
      </c>
      <c r="Q105" s="11">
        <v>103</v>
      </c>
      <c r="R105" s="9">
        <f t="shared" si="37"/>
        <v>0.70407910440619226</v>
      </c>
    </row>
    <row r="106" spans="1:18" x14ac:dyDescent="0.25">
      <c r="A106" s="9">
        <f t="shared" si="38"/>
        <v>-0.17448470581111042</v>
      </c>
      <c r="B106" s="88">
        <f>IF(Sample7!K112&gt;0,Sample7!K112, )</f>
        <v>0.17448470581111042</v>
      </c>
      <c r="C106" s="88">
        <f>IF(Sample7!L112&gt;0,Sample7!L112,"")</f>
        <v>0.7042002620014759</v>
      </c>
      <c r="D106" s="88" t="str">
        <f>IF(Sample7!M112&gt;0,Sample7!M112,)</f>
        <v/>
      </c>
      <c r="E106" s="162">
        <f t="shared" si="29"/>
        <v>0.57448470581111044</v>
      </c>
      <c r="F106" s="162">
        <f t="shared" si="30"/>
        <v>0.11436950314783138</v>
      </c>
      <c r="G106" s="162">
        <f t="shared" si="31"/>
        <v>5.838713886013637E-2</v>
      </c>
      <c r="H106" s="162">
        <f t="shared" si="32"/>
        <v>1.7280638031426654E-3</v>
      </c>
      <c r="I106" s="162">
        <f t="shared" si="33"/>
        <v>0.17275664200796775</v>
      </c>
      <c r="J106" s="162">
        <f t="shared" si="39"/>
        <v>1.7280638031426654E-3</v>
      </c>
      <c r="K106" s="162">
        <f t="shared" si="34"/>
        <v>2.5867038825062551E-4</v>
      </c>
      <c r="L106" s="59">
        <f t="shared" si="35"/>
        <v>-1.6069234830370459E-12</v>
      </c>
      <c r="M106" s="162">
        <f t="shared" si="40"/>
        <v>0.70479828229981967</v>
      </c>
      <c r="N106" s="99">
        <f t="shared" si="36"/>
        <v>3.5762827723117287E-7</v>
      </c>
      <c r="O106" s="100">
        <f t="shared" si="41"/>
        <v>5.1179636529003576E-3</v>
      </c>
      <c r="P106" s="100">
        <f t="shared" si="42"/>
        <v>1.1491420991387224E-5</v>
      </c>
      <c r="Q106" s="11">
        <v>104</v>
      </c>
      <c r="R106" s="9">
        <f t="shared" si="37"/>
        <v>0.70373820849715163</v>
      </c>
    </row>
    <row r="107" spans="1:18" x14ac:dyDescent="0.25">
      <c r="A107" s="9">
        <f t="shared" si="38"/>
        <v>-0.17297080441150867</v>
      </c>
      <c r="B107" s="88">
        <f>IF(Sample7!K113&gt;0,Sample7!K113, )</f>
        <v>0.17297080441150867</v>
      </c>
      <c r="C107" s="88">
        <f>IF(Sample7!L113&gt;0,Sample7!L113,"")</f>
        <v>0.70382541351714822</v>
      </c>
      <c r="D107" s="88" t="str">
        <f>IF(Sample7!M113&gt;0,Sample7!M113,)</f>
        <v/>
      </c>
      <c r="E107" s="162">
        <f t="shared" si="29"/>
        <v>0.57297080441150872</v>
      </c>
      <c r="F107" s="162">
        <f t="shared" si="30"/>
        <v>0.11424282780643563</v>
      </c>
      <c r="G107" s="162">
        <f t="shared" si="31"/>
        <v>5.7042419425069178E-2</v>
      </c>
      <c r="H107" s="162">
        <f t="shared" si="32"/>
        <v>1.6855571800038563E-3</v>
      </c>
      <c r="I107" s="162">
        <f t="shared" si="33"/>
        <v>0.17128524723150482</v>
      </c>
      <c r="J107" s="162">
        <f t="shared" si="39"/>
        <v>1.6855571800038494E-3</v>
      </c>
      <c r="K107" s="162">
        <f t="shared" si="34"/>
        <v>2.4641780011105718E-4</v>
      </c>
      <c r="L107" s="59">
        <f t="shared" si="35"/>
        <v>-1.3811707332434951E-12</v>
      </c>
      <c r="M107" s="162">
        <f t="shared" si="40"/>
        <v>0.70443276977991454</v>
      </c>
      <c r="N107" s="99">
        <f t="shared" si="36"/>
        <v>3.6888162992146151E-7</v>
      </c>
      <c r="O107" s="100">
        <f t="shared" si="41"/>
        <v>4.9451291992582552E-3</v>
      </c>
      <c r="P107" s="100">
        <f t="shared" si="42"/>
        <v>1.0624809748706246E-5</v>
      </c>
      <c r="Q107" s="11">
        <v>105</v>
      </c>
      <c r="R107" s="9">
        <f t="shared" si="37"/>
        <v>0.70339877149456675</v>
      </c>
    </row>
    <row r="108" spans="1:18" x14ac:dyDescent="0.25">
      <c r="A108" s="9">
        <f t="shared" si="38"/>
        <v>-0.17145690301190669</v>
      </c>
      <c r="B108" s="88">
        <f>IF(Sample7!K114&gt;0,Sample7!K114, )</f>
        <v>0.17145690301190669</v>
      </c>
      <c r="C108" s="88">
        <f>IF(Sample7!L114&gt;0,Sample7!L114,"")</f>
        <v>0.70357547832432943</v>
      </c>
      <c r="D108" s="88" t="str">
        <f>IF(Sample7!M114&gt;0,Sample7!M114,)</f>
        <v/>
      </c>
      <c r="E108" s="162">
        <f t="shared" si="29"/>
        <v>0.57145690301190677</v>
      </c>
      <c r="F108" s="162">
        <f t="shared" si="30"/>
        <v>0.11410860059239776</v>
      </c>
      <c r="G108" s="162">
        <f t="shared" si="31"/>
        <v>5.570393139323606E-2</v>
      </c>
      <c r="H108" s="162">
        <f t="shared" si="32"/>
        <v>1.6443710262728714E-3</v>
      </c>
      <c r="I108" s="162">
        <f t="shared" si="33"/>
        <v>0.16981253198563381</v>
      </c>
      <c r="J108" s="162">
        <f t="shared" si="39"/>
        <v>1.6443710262728783E-3</v>
      </c>
      <c r="K108" s="162">
        <f t="shared" si="34"/>
        <v>2.3474339742033927E-4</v>
      </c>
      <c r="L108" s="59">
        <f t="shared" si="35"/>
        <v>-1.1871326143625756E-12</v>
      </c>
      <c r="M108" s="162">
        <f t="shared" si="40"/>
        <v>0.70406964024101504</v>
      </c>
      <c r="N108" s="99">
        <f t="shared" si="36"/>
        <v>2.4419599990239504E-7</v>
      </c>
      <c r="O108" s="100">
        <f t="shared" si="41"/>
        <v>4.7778014328444945E-3</v>
      </c>
      <c r="P108" s="100">
        <f t="shared" si="42"/>
        <v>9.8183861128275642E-6</v>
      </c>
      <c r="Q108" s="11">
        <v>106</v>
      </c>
      <c r="R108" s="9">
        <f t="shared" si="37"/>
        <v>0.70306090743633032</v>
      </c>
    </row>
    <row r="109" spans="1:18" x14ac:dyDescent="0.25">
      <c r="A109" s="9">
        <f t="shared" si="38"/>
        <v>-0.16994300161230494</v>
      </c>
      <c r="B109" s="88">
        <f>IF(Sample7!K115&gt;0,Sample7!K115, )</f>
        <v>0.16994300161230494</v>
      </c>
      <c r="C109" s="88">
        <f>IF(Sample7!L115&gt;0,Sample7!L115,"")</f>
        <v>0.70331103068243683</v>
      </c>
      <c r="D109" s="88" t="str">
        <f>IF(Sample7!M115&gt;0,Sample7!M115,)</f>
        <v/>
      </c>
      <c r="E109" s="162">
        <f t="shared" si="29"/>
        <v>0.56994300161230493</v>
      </c>
      <c r="F109" s="162">
        <f t="shared" si="30"/>
        <v>0.11396641615975879</v>
      </c>
      <c r="G109" s="162">
        <f t="shared" si="31"/>
        <v>5.4372139080560392E-2</v>
      </c>
      <c r="H109" s="162">
        <f t="shared" si="32"/>
        <v>1.6044463719857571E-3</v>
      </c>
      <c r="I109" s="162">
        <f t="shared" si="33"/>
        <v>0.16833855524031918</v>
      </c>
      <c r="J109" s="162">
        <f t="shared" si="39"/>
        <v>1.6044463719857571E-3</v>
      </c>
      <c r="K109" s="162">
        <f t="shared" si="34"/>
        <v>2.2362009841811361E-4</v>
      </c>
      <c r="L109" s="59">
        <f t="shared" si="35"/>
        <v>-1.0203549116217925E-12</v>
      </c>
      <c r="M109" s="162">
        <f t="shared" si="40"/>
        <v>0.70370897471186811</v>
      </c>
      <c r="N109" s="99">
        <f t="shared" si="36"/>
        <v>1.583594505599988E-7</v>
      </c>
      <c r="O109" s="100">
        <f t="shared" si="41"/>
        <v>4.6158260973315022E-3</v>
      </c>
      <c r="P109" s="100">
        <f t="shared" si="42"/>
        <v>9.0684078502234157E-6</v>
      </c>
      <c r="Q109" s="11">
        <v>107</v>
      </c>
      <c r="R109" s="9">
        <f t="shared" si="37"/>
        <v>0.70272473352607701</v>
      </c>
    </row>
    <row r="110" spans="1:18" x14ac:dyDescent="0.25">
      <c r="A110" s="9">
        <f t="shared" si="38"/>
        <v>-0.16842910021270316</v>
      </c>
      <c r="B110" s="88">
        <f>IF(Sample7!K116&gt;0,Sample7!K116, )</f>
        <v>0.16842910021270316</v>
      </c>
      <c r="C110" s="88">
        <f>IF(Sample7!L116&gt;0,Sample7!L116,"")</f>
        <v>0.70293645607870181</v>
      </c>
      <c r="D110" s="88" t="str">
        <f>IF(Sample7!M116&gt;0,Sample7!M116,)</f>
        <v/>
      </c>
      <c r="E110" s="162">
        <f t="shared" si="29"/>
        <v>0.56842910021270321</v>
      </c>
      <c r="F110" s="162">
        <f t="shared" si="30"/>
        <v>0.11381585295481854</v>
      </c>
      <c r="G110" s="162">
        <f t="shared" si="31"/>
        <v>5.3047519645899939E-2</v>
      </c>
      <c r="H110" s="162">
        <f t="shared" si="32"/>
        <v>1.5657276119846811E-3</v>
      </c>
      <c r="I110" s="162">
        <f t="shared" si="33"/>
        <v>0.16686337260071848</v>
      </c>
      <c r="J110" s="162">
        <f t="shared" si="39"/>
        <v>1.5657276119846741E-3</v>
      </c>
      <c r="K110" s="162">
        <f t="shared" si="34"/>
        <v>2.1302207118863544E-4</v>
      </c>
      <c r="L110" s="59">
        <f t="shared" si="35"/>
        <v>-8.7700735558788989E-13</v>
      </c>
      <c r="M110" s="162">
        <f t="shared" si="40"/>
        <v>0.70335085952718879</v>
      </c>
      <c r="N110" s="99">
        <f t="shared" si="36"/>
        <v>1.7173021811789895E-7</v>
      </c>
      <c r="O110" s="100">
        <f t="shared" si="41"/>
        <v>4.4590519155770503E-3</v>
      </c>
      <c r="P110" s="100">
        <f t="shared" si="42"/>
        <v>8.3713255257583079E-6</v>
      </c>
      <c r="Q110" s="11">
        <v>108</v>
      </c>
      <c r="R110" s="9">
        <f t="shared" si="37"/>
        <v>0.70239037020928263</v>
      </c>
    </row>
    <row r="111" spans="1:18" x14ac:dyDescent="0.25">
      <c r="A111" s="9">
        <f t="shared" si="38"/>
        <v>-0.16691519881310121</v>
      </c>
      <c r="B111" s="88">
        <f>IF(Sample7!K117&gt;0,Sample7!K117, )</f>
        <v>0.16691519881310121</v>
      </c>
      <c r="C111" s="88">
        <f>IF(Sample7!L117&gt;0,Sample7!L117,"")</f>
        <v>0.70268642879809129</v>
      </c>
      <c r="D111" s="88" t="str">
        <f>IF(Sample7!M117&gt;0,Sample7!M117,)</f>
        <v/>
      </c>
      <c r="E111" s="162">
        <f t="shared" si="29"/>
        <v>0.56691519881310126</v>
      </c>
      <c r="F111" s="162">
        <f t="shared" si="30"/>
        <v>0.11365647325057773</v>
      </c>
      <c r="G111" s="162">
        <f t="shared" si="31"/>
        <v>5.1730563286336177E-2</v>
      </c>
      <c r="H111" s="162">
        <f t="shared" si="32"/>
        <v>1.5281622761873018E-3</v>
      </c>
      <c r="I111" s="162">
        <f t="shared" si="33"/>
        <v>0.16538703653691392</v>
      </c>
      <c r="J111" s="162">
        <f t="shared" si="39"/>
        <v>1.5281622761872948E-3</v>
      </c>
      <c r="K111" s="162">
        <f t="shared" si="34"/>
        <v>2.0292467770033213E-4</v>
      </c>
      <c r="L111" s="59">
        <f t="shared" si="35"/>
        <v>-7.5379924521713482E-13</v>
      </c>
      <c r="M111" s="162">
        <f t="shared" si="40"/>
        <v>0.70299538623602875</v>
      </c>
      <c r="N111" s="99">
        <f t="shared" si="36"/>
        <v>9.5454698456881095E-8</v>
      </c>
      <c r="O111" s="100">
        <f t="shared" si="41"/>
        <v>4.3073306191948246E-3</v>
      </c>
      <c r="P111" s="100">
        <f t="shared" si="42"/>
        <v>7.7237766787752189E-6</v>
      </c>
      <c r="Q111" s="11">
        <v>109</v>
      </c>
      <c r="R111" s="9">
        <f t="shared" si="37"/>
        <v>0.70205794122256016</v>
      </c>
    </row>
    <row r="112" spans="1:18" x14ac:dyDescent="0.25">
      <c r="A112" s="9">
        <f t="shared" si="38"/>
        <v>-0.16547699248347947</v>
      </c>
      <c r="B112" s="88">
        <f>IF(Sample7!K118&gt;0,Sample7!K118, )</f>
        <v>0.16547699248347947</v>
      </c>
      <c r="C112" s="88">
        <f>IF(Sample7!L118&gt;0,Sample7!L118,"")</f>
        <v>0.70243672067343055</v>
      </c>
      <c r="D112" s="88" t="str">
        <f>IF(Sample7!M118&gt;0,Sample7!M118,)</f>
        <v/>
      </c>
      <c r="E112" s="162">
        <f t="shared" si="29"/>
        <v>0.56547699248347949</v>
      </c>
      <c r="F112" s="162">
        <f t="shared" si="30"/>
        <v>0.11349648313130759</v>
      </c>
      <c r="G112" s="162">
        <f t="shared" si="31"/>
        <v>5.0487010945135309E-2</v>
      </c>
      <c r="H112" s="162">
        <f t="shared" si="32"/>
        <v>1.4934984070365739E-3</v>
      </c>
      <c r="I112" s="162">
        <f t="shared" si="33"/>
        <v>0.16398349407644289</v>
      </c>
      <c r="J112" s="162">
        <f t="shared" si="39"/>
        <v>1.4934984070365809E-3</v>
      </c>
      <c r="K112" s="162">
        <f t="shared" si="34"/>
        <v>1.9377445131712117E-4</v>
      </c>
      <c r="L112" s="59">
        <f t="shared" si="35"/>
        <v>-6.5282224068852945E-13</v>
      </c>
      <c r="M112" s="162">
        <f t="shared" si="40"/>
        <v>0.7026602216397958</v>
      </c>
      <c r="N112" s="99">
        <f t="shared" si="36"/>
        <v>4.9952681966202037E-8</v>
      </c>
      <c r="O112" s="100">
        <f t="shared" si="41"/>
        <v>4.1677433043051234E-3</v>
      </c>
      <c r="P112" s="100">
        <f t="shared" si="42"/>
        <v>7.1515857705668379E-6</v>
      </c>
      <c r="Q112" s="11">
        <v>110</v>
      </c>
      <c r="R112" s="9">
        <f t="shared" si="37"/>
        <v>0.7017440410376985</v>
      </c>
    </row>
    <row r="113" spans="1:18" x14ac:dyDescent="0.25">
      <c r="A113" s="9">
        <f t="shared" si="38"/>
        <v>-0.16396309108387772</v>
      </c>
      <c r="B113" s="88">
        <f>IF(Sample7!K119&gt;0,Sample7!K119, )</f>
        <v>0.16396309108387772</v>
      </c>
      <c r="C113" s="88">
        <f>IF(Sample7!L119&gt;0,Sample7!L119,"")</f>
        <v>0.70218705692505701</v>
      </c>
      <c r="D113" s="88" t="str">
        <f>IF(Sample7!M119&gt;0,Sample7!M119,)</f>
        <v/>
      </c>
      <c r="E113" s="162">
        <f t="shared" si="29"/>
        <v>0.56396309108387777</v>
      </c>
      <c r="F113" s="162">
        <f t="shared" si="30"/>
        <v>0.1133185917031355</v>
      </c>
      <c r="G113" s="162">
        <f t="shared" si="31"/>
        <v>4.9186457154417156E-2</v>
      </c>
      <c r="H113" s="162">
        <f t="shared" si="32"/>
        <v>1.4580422263250556E-3</v>
      </c>
      <c r="I113" s="162">
        <f t="shared" si="33"/>
        <v>0.16250504885755265</v>
      </c>
      <c r="J113" s="162">
        <f t="shared" si="39"/>
        <v>1.4580422263250625E-3</v>
      </c>
      <c r="K113" s="162">
        <f t="shared" si="34"/>
        <v>1.8458670055122891E-4</v>
      </c>
      <c r="L113" s="59">
        <f t="shared" si="35"/>
        <v>-5.6110893707586123E-13</v>
      </c>
      <c r="M113" s="162">
        <f t="shared" si="40"/>
        <v>0.70231018257343536</v>
      </c>
      <c r="N113" s="99">
        <f t="shared" si="36"/>
        <v>1.5159925288589751E-8</v>
      </c>
      <c r="O113" s="100">
        <f t="shared" si="41"/>
        <v>4.0254601716358165E-3</v>
      </c>
      <c r="P113" s="100">
        <f t="shared" si="42"/>
        <v>6.5916349059036931E-6</v>
      </c>
      <c r="Q113" s="11">
        <v>111</v>
      </c>
      <c r="R113" s="9">
        <f t="shared" si="37"/>
        <v>0.70141575242305543</v>
      </c>
    </row>
    <row r="114" spans="1:18" x14ac:dyDescent="0.25">
      <c r="A114" s="9">
        <f t="shared" si="38"/>
        <v>-0.16244918968427574</v>
      </c>
      <c r="B114" s="88">
        <f>IF(Sample7!K120&gt;0,Sample7!K120, )</f>
        <v>0.16244918968427574</v>
      </c>
      <c r="C114" s="88">
        <f>IF(Sample7!L120&gt;0,Sample7!L120,"")</f>
        <v>0.70218705692505701</v>
      </c>
      <c r="D114" s="88" t="str">
        <f>IF(Sample7!M120&gt;0,Sample7!M120,)</f>
        <v/>
      </c>
      <c r="E114" s="162">
        <f t="shared" si="29"/>
        <v>0.56244918968427582</v>
      </c>
      <c r="F114" s="162">
        <f t="shared" si="30"/>
        <v>0.11313050002800733</v>
      </c>
      <c r="G114" s="162">
        <f t="shared" si="31"/>
        <v>4.7895088667467063E-2</v>
      </c>
      <c r="H114" s="162">
        <f t="shared" si="32"/>
        <v>1.4236009888013504E-3</v>
      </c>
      <c r="I114" s="162">
        <f t="shared" si="33"/>
        <v>0.1610255886954744</v>
      </c>
      <c r="J114" s="162">
        <f t="shared" si="39"/>
        <v>1.4236009888013434E-3</v>
      </c>
      <c r="K114" s="162">
        <f t="shared" si="34"/>
        <v>1.7583335231891774E-4</v>
      </c>
      <c r="L114" s="59">
        <f t="shared" si="35"/>
        <v>-4.822808818855382E-13</v>
      </c>
      <c r="M114" s="162">
        <f t="shared" si="40"/>
        <v>0.70196308469424062</v>
      </c>
      <c r="N114" s="99">
        <f t="shared" si="36"/>
        <v>5.0163560176867021E-8</v>
      </c>
      <c r="O114" s="100">
        <f t="shared" si="41"/>
        <v>3.8878102485578763E-3</v>
      </c>
      <c r="P114" s="100">
        <f t="shared" si="42"/>
        <v>6.0723272758698395E-6</v>
      </c>
      <c r="Q114" s="11">
        <v>112</v>
      </c>
      <c r="R114" s="9">
        <f t="shared" si="37"/>
        <v>0.7010897823827541</v>
      </c>
    </row>
    <row r="115" spans="1:18" x14ac:dyDescent="0.25">
      <c r="A115" s="9">
        <f t="shared" si="38"/>
        <v>-0.16093528828467399</v>
      </c>
      <c r="B115" s="88">
        <f>IF(Sample7!K121&gt;0,Sample7!K121, )</f>
        <v>0.16093528828467399</v>
      </c>
      <c r="C115" s="88">
        <f>IF(Sample7!L121&gt;0,Sample7!L121,"")</f>
        <v>0.70181278178801654</v>
      </c>
      <c r="D115" s="88" t="str">
        <f>IF(Sample7!M121&gt;0,Sample7!M121,)</f>
        <v/>
      </c>
      <c r="E115" s="162">
        <f t="shared" si="29"/>
        <v>0.56093528828467398</v>
      </c>
      <c r="F115" s="162">
        <f t="shared" si="30"/>
        <v>0.11293170886403472</v>
      </c>
      <c r="G115" s="162">
        <f t="shared" si="31"/>
        <v>4.661344673159621E-2</v>
      </c>
      <c r="H115" s="162">
        <f t="shared" si="32"/>
        <v>1.390132689043054E-3</v>
      </c>
      <c r="I115" s="162">
        <f t="shared" si="33"/>
        <v>0.15954515559563093</v>
      </c>
      <c r="J115" s="162">
        <f t="shared" si="39"/>
        <v>1.390132689043061E-3</v>
      </c>
      <c r="K115" s="162">
        <f t="shared" si="34"/>
        <v>1.6749398165162935E-4</v>
      </c>
      <c r="L115" s="59">
        <f t="shared" si="35"/>
        <v>-4.1452619114175233E-13</v>
      </c>
      <c r="M115" s="162">
        <f t="shared" si="40"/>
        <v>0.70161903885697641</v>
      </c>
      <c r="N115" s="99">
        <f t="shared" si="36"/>
        <v>3.7536323328020814E-8</v>
      </c>
      <c r="O115" s="100">
        <f t="shared" si="41"/>
        <v>3.7546573099498568E-3</v>
      </c>
      <c r="P115" s="100">
        <f t="shared" si="42"/>
        <v>5.5909766828744262E-6</v>
      </c>
      <c r="Q115" s="11">
        <v>113</v>
      </c>
      <c r="R115" s="9">
        <f t="shared" si="37"/>
        <v>0.70076626753961702</v>
      </c>
    </row>
    <row r="116" spans="1:18" x14ac:dyDescent="0.25">
      <c r="A116" s="9">
        <f t="shared" si="38"/>
        <v>-0.15949708195505224</v>
      </c>
      <c r="B116" s="88">
        <f>IF(Sample7!K122&gt;0,Sample7!K122, )</f>
        <v>0.15949708195505224</v>
      </c>
      <c r="C116" s="88">
        <f>IF(Sample7!L122&gt;0,Sample7!L122,"")</f>
        <v>0.701299499065837</v>
      </c>
      <c r="D116" s="88" t="str">
        <f>IF(Sample7!M122&gt;0,Sample7!M122,)</f>
        <v/>
      </c>
      <c r="E116" s="162">
        <f t="shared" si="29"/>
        <v>0.55949708195505221</v>
      </c>
      <c r="F116" s="162">
        <f t="shared" si="30"/>
        <v>0.11273247921271802</v>
      </c>
      <c r="G116" s="162">
        <f t="shared" si="31"/>
        <v>4.5405400002564412E-2</v>
      </c>
      <c r="H116" s="162">
        <f t="shared" si="32"/>
        <v>1.3592027397698117E-3</v>
      </c>
      <c r="I116" s="162">
        <f t="shared" si="33"/>
        <v>0.15813787921528244</v>
      </c>
      <c r="J116" s="162">
        <f t="shared" si="39"/>
        <v>1.3592027397698048E-3</v>
      </c>
      <c r="K116" s="162">
        <f t="shared" si="34"/>
        <v>1.599372776183839E-4</v>
      </c>
      <c r="L116" s="59">
        <f t="shared" si="35"/>
        <v>-3.5899727634424819E-13</v>
      </c>
      <c r="M116" s="162">
        <f t="shared" si="40"/>
        <v>0.7012951272226986</v>
      </c>
      <c r="N116" s="99">
        <f t="shared" si="36"/>
        <v>1.9113012426735362E-11</v>
      </c>
      <c r="O116" s="100">
        <f t="shared" si="41"/>
        <v>3.6322060262819326E-3</v>
      </c>
      <c r="P116" s="100">
        <f t="shared" si="42"/>
        <v>5.1665439404949342E-6</v>
      </c>
      <c r="Q116" s="11">
        <v>114</v>
      </c>
      <c r="R116" s="9">
        <f t="shared" si="37"/>
        <v>0.70046132975855158</v>
      </c>
    </row>
    <row r="117" spans="1:18" x14ac:dyDescent="0.25">
      <c r="A117" s="9">
        <f t="shared" si="38"/>
        <v>-0.15790748548547023</v>
      </c>
      <c r="B117" s="88">
        <f>IF(Sample7!K123&gt;0,Sample7!K123, )</f>
        <v>0.15790748548547023</v>
      </c>
      <c r="C117" s="88">
        <f>IF(Sample7!L123&gt;0,Sample7!L123,"")</f>
        <v>0.70105006220242105</v>
      </c>
      <c r="D117" s="88" t="str">
        <f>IF(Sample7!M123&gt;0,Sample7!M123,)</f>
        <v/>
      </c>
      <c r="E117" s="162">
        <f t="shared" si="29"/>
        <v>0.5579074854854702</v>
      </c>
      <c r="F117" s="162">
        <f t="shared" si="30"/>
        <v>0.11249996003961175</v>
      </c>
      <c r="G117" s="162">
        <f t="shared" si="31"/>
        <v>4.4081567536009773E-2</v>
      </c>
      <c r="H117" s="162">
        <f t="shared" si="32"/>
        <v>1.3259579098487059E-3</v>
      </c>
      <c r="I117" s="162">
        <f t="shared" si="33"/>
        <v>0.15658152757562152</v>
      </c>
      <c r="J117" s="162">
        <f t="shared" si="39"/>
        <v>1.3259579098487129E-3</v>
      </c>
      <c r="K117" s="162">
        <f t="shared" si="34"/>
        <v>1.5198017910714054E-4</v>
      </c>
      <c r="L117" s="59">
        <f t="shared" si="35"/>
        <v>-3.0623503732371716E-13</v>
      </c>
      <c r="M117" s="162">
        <f t="shared" si="40"/>
        <v>0.70094056864665133</v>
      </c>
      <c r="N117" s="99">
        <f t="shared" si="36"/>
        <v>1.1988838755097677E-8</v>
      </c>
      <c r="O117" s="100">
        <f t="shared" si="41"/>
        <v>3.501312775703026E-3</v>
      </c>
      <c r="P117" s="100">
        <f t="shared" si="42"/>
        <v>4.7321687923960367E-6</v>
      </c>
      <c r="Q117" s="11">
        <v>115</v>
      </c>
      <c r="R117" s="9">
        <f t="shared" si="37"/>
        <v>0.70012716508995698</v>
      </c>
    </row>
    <row r="118" spans="1:18" x14ac:dyDescent="0.25">
      <c r="A118" s="9">
        <f t="shared" si="38"/>
        <v>-0.15639358408586848</v>
      </c>
      <c r="B118" s="88">
        <f>IF(Sample7!K124&gt;0,Sample7!K124, )</f>
        <v>0.15639358408586848</v>
      </c>
      <c r="C118" s="88">
        <f>IF(Sample7!L124&gt;0,Sample7!L124,"")</f>
        <v>0.70105006220242105</v>
      </c>
      <c r="D118" s="88" t="str">
        <f>IF(Sample7!M124&gt;0,Sample7!M124,)</f>
        <v/>
      </c>
      <c r="E118" s="162">
        <f t="shared" si="29"/>
        <v>0.55639358408586848</v>
      </c>
      <c r="F118" s="162">
        <f t="shared" si="30"/>
        <v>0.11226593530227438</v>
      </c>
      <c r="G118" s="162">
        <f t="shared" si="31"/>
        <v>4.2832470754094701E-2</v>
      </c>
      <c r="H118" s="162">
        <f t="shared" si="32"/>
        <v>1.295178029499397E-3</v>
      </c>
      <c r="I118" s="162">
        <f t="shared" si="33"/>
        <v>0.1550984060563691</v>
      </c>
      <c r="J118" s="162">
        <f t="shared" si="39"/>
        <v>1.2951780294993831E-3</v>
      </c>
      <c r="K118" s="162">
        <f t="shared" si="34"/>
        <v>1.4476947554155936E-4</v>
      </c>
      <c r="L118" s="59">
        <f t="shared" si="35"/>
        <v>-2.6321389512071731E-13</v>
      </c>
      <c r="M118" s="162">
        <f t="shared" si="40"/>
        <v>0.70060638712798018</v>
      </c>
      <c r="N118" s="99">
        <f t="shared" si="36"/>
        <v>1.9684757168011562E-7</v>
      </c>
      <c r="O118" s="100">
        <f t="shared" si="41"/>
        <v>3.3808639953910053E-3</v>
      </c>
      <c r="P118" s="100">
        <f t="shared" si="42"/>
        <v>4.3500859483172692E-6</v>
      </c>
      <c r="Q118" s="11">
        <v>116</v>
      </c>
      <c r="R118" s="9">
        <f t="shared" si="37"/>
        <v>0.69981186536531925</v>
      </c>
    </row>
    <row r="119" spans="1:18" x14ac:dyDescent="0.25">
      <c r="A119" s="9">
        <f t="shared" si="38"/>
        <v>-0.1548039876162865</v>
      </c>
      <c r="B119" s="88">
        <f>IF(Sample7!K125&gt;0,Sample7!K125, )</f>
        <v>0.1548039876162865</v>
      </c>
      <c r="C119" s="88">
        <f>IF(Sample7!L125&gt;0,Sample7!L125,"")</f>
        <v>0.70067585294118684</v>
      </c>
      <c r="D119" s="88" t="str">
        <f>IF(Sample7!M125&gt;0,Sample7!M125,)</f>
        <v/>
      </c>
      <c r="E119" s="162">
        <f t="shared" si="29"/>
        <v>0.55480398761628646</v>
      </c>
      <c r="F119" s="162">
        <f t="shared" si="30"/>
        <v>0.11200638926693229</v>
      </c>
      <c r="G119" s="162">
        <f t="shared" si="31"/>
        <v>4.1533850924242555E-2</v>
      </c>
      <c r="H119" s="162">
        <f t="shared" si="32"/>
        <v>1.2637474251116498E-3</v>
      </c>
      <c r="I119" s="162">
        <f t="shared" si="33"/>
        <v>0.15354024019117485</v>
      </c>
      <c r="J119" s="162">
        <f t="shared" si="39"/>
        <v>1.2637474251116498E-3</v>
      </c>
      <c r="K119" s="162">
        <f t="shared" si="34"/>
        <v>1.3756532646673017E-4</v>
      </c>
      <c r="L119" s="59">
        <f t="shared" si="35"/>
        <v>-2.2452928405162173E-13</v>
      </c>
      <c r="M119" s="162">
        <f t="shared" si="40"/>
        <v>0.70025930570986006</v>
      </c>
      <c r="N119" s="99">
        <f t="shared" si="36"/>
        <v>1.7351159592600631E-7</v>
      </c>
      <c r="O119" s="100">
        <f t="shared" si="41"/>
        <v>3.2586768524295131E-3</v>
      </c>
      <c r="P119" s="100">
        <f t="shared" si="42"/>
        <v>3.9797434199787782E-6</v>
      </c>
      <c r="Q119" s="11">
        <v>117</v>
      </c>
      <c r="R119" s="9">
        <f t="shared" si="37"/>
        <v>0.69948406492528159</v>
      </c>
    </row>
    <row r="120" spans="1:18" x14ac:dyDescent="0.25">
      <c r="A120" s="9">
        <f t="shared" si="38"/>
        <v>-0.15321439114670449</v>
      </c>
      <c r="B120" s="88">
        <f>IF(Sample7!K126&gt;0,Sample7!K126, )</f>
        <v>0.15321439114670449</v>
      </c>
      <c r="C120" s="88">
        <f>IF(Sample7!L126&gt;0,Sample7!L126,"")</f>
        <v>0.70055132157809985</v>
      </c>
      <c r="D120" s="88" t="str">
        <f>IF(Sample7!M126&gt;0,Sample7!M126,)</f>
        <v/>
      </c>
      <c r="E120" s="162">
        <f t="shared" si="29"/>
        <v>0.55321439114670445</v>
      </c>
      <c r="F120" s="162">
        <f t="shared" si="30"/>
        <v>0.1117320457460317</v>
      </c>
      <c r="G120" s="162">
        <f t="shared" si="31"/>
        <v>4.0249155216759681E-2</v>
      </c>
      <c r="H120" s="162">
        <f t="shared" si="32"/>
        <v>1.233190183913109E-3</v>
      </c>
      <c r="I120" s="162">
        <f t="shared" si="33"/>
        <v>0.15198120096279139</v>
      </c>
      <c r="J120" s="162">
        <f t="shared" si="39"/>
        <v>1.2331901839131021E-3</v>
      </c>
      <c r="K120" s="162">
        <f t="shared" si="34"/>
        <v>1.3071892310289365E-4</v>
      </c>
      <c r="L120" s="59">
        <f t="shared" si="35"/>
        <v>-1.9153123531439929E-13</v>
      </c>
      <c r="M120" s="162">
        <f t="shared" si="40"/>
        <v>0.69991627481011509</v>
      </c>
      <c r="N120" s="99">
        <f t="shared" si="36"/>
        <v>4.0328439752788878E-7</v>
      </c>
      <c r="O120" s="100">
        <f t="shared" si="41"/>
        <v>3.1407405078690445E-3</v>
      </c>
      <c r="P120" s="100">
        <f t="shared" si="42"/>
        <v>3.638748238424421E-6</v>
      </c>
      <c r="Q120" s="11">
        <v>118</v>
      </c>
      <c r="R120" s="9">
        <f t="shared" si="37"/>
        <v>0.69915977924247674</v>
      </c>
    </row>
    <row r="121" spans="1:18" x14ac:dyDescent="0.25">
      <c r="A121" s="9">
        <f t="shared" si="38"/>
        <v>-0.15170048974710273</v>
      </c>
      <c r="B121" s="88">
        <f>IF(Sample7!K127&gt;0,Sample7!K127, )</f>
        <v>0.15170048974710273</v>
      </c>
      <c r="C121" s="88">
        <f>IF(Sample7!L127&gt;0,Sample7!L127,"")</f>
        <v>0.70030201781719492</v>
      </c>
      <c r="D121" s="88" t="str">
        <f>IF(Sample7!M127&gt;0,Sample7!M127,)</f>
        <v/>
      </c>
      <c r="E121" s="162">
        <f t="shared" si="29"/>
        <v>0.55170048974710273</v>
      </c>
      <c r="F121" s="162">
        <f t="shared" si="30"/>
        <v>0.11145640405957069</v>
      </c>
      <c r="G121" s="162">
        <f t="shared" si="31"/>
        <v>3.9039217919674261E-2</v>
      </c>
      <c r="H121" s="162">
        <f t="shared" si="32"/>
        <v>1.2048677678577827E-3</v>
      </c>
      <c r="I121" s="162">
        <f t="shared" si="33"/>
        <v>0.15049562197924496</v>
      </c>
      <c r="J121" s="162">
        <f t="shared" si="39"/>
        <v>1.2048677678577757E-3</v>
      </c>
      <c r="K121" s="162">
        <f t="shared" si="34"/>
        <v>1.2451494020939184E-4</v>
      </c>
      <c r="L121" s="59">
        <f t="shared" si="35"/>
        <v>-1.6462164964401394E-13</v>
      </c>
      <c r="M121" s="162">
        <f t="shared" si="40"/>
        <v>0.69959348553532441</v>
      </c>
      <c r="N121" s="99">
        <f t="shared" si="36"/>
        <v>5.0201799445263309E-7</v>
      </c>
      <c r="O121" s="100">
        <f t="shared" si="41"/>
        <v>3.032247321712366E-3</v>
      </c>
      <c r="P121" s="100">
        <f t="shared" si="42"/>
        <v>3.3393160338458013E-6</v>
      </c>
      <c r="Q121" s="11">
        <v>119</v>
      </c>
      <c r="R121" s="9">
        <f t="shared" si="37"/>
        <v>0.69885436424011393</v>
      </c>
    </row>
    <row r="122" spans="1:18" x14ac:dyDescent="0.25">
      <c r="A122" s="9">
        <f t="shared" si="38"/>
        <v>-0.15011089327752075</v>
      </c>
      <c r="B122" s="88">
        <f>IF(Sample7!K128&gt;0,Sample7!K128, )</f>
        <v>0.15011089327752075</v>
      </c>
      <c r="C122" s="88">
        <f>IF(Sample7!L128&gt;0,Sample7!L128,"")</f>
        <v>0.69980354339789608</v>
      </c>
      <c r="D122" s="88" t="str">
        <f>IF(Sample7!M128&gt;0,Sample7!M128,)</f>
        <v/>
      </c>
      <c r="E122" s="162">
        <f t="shared" si="29"/>
        <v>0.55011089327752072</v>
      </c>
      <c r="F122" s="162">
        <f t="shared" si="30"/>
        <v>0.11115125681902759</v>
      </c>
      <c r="G122" s="162">
        <f t="shared" si="31"/>
        <v>3.7783720644735813E-2</v>
      </c>
      <c r="H122" s="162">
        <f t="shared" si="32"/>
        <v>1.1759158137573528E-3</v>
      </c>
      <c r="I122" s="162">
        <f t="shared" si="33"/>
        <v>0.14893497746376338</v>
      </c>
      <c r="J122" s="162">
        <f t="shared" si="39"/>
        <v>1.1759158137573666E-3</v>
      </c>
      <c r="K122" s="162">
        <f t="shared" si="34"/>
        <v>1.1831679745740364E-4</v>
      </c>
      <c r="L122" s="59">
        <f t="shared" si="35"/>
        <v>-1.4042766949175155E-13</v>
      </c>
      <c r="M122" s="162">
        <f t="shared" si="40"/>
        <v>0.69925880972431176</v>
      </c>
      <c r="N122" s="99">
        <f t="shared" si="36"/>
        <v>2.9673477513666728E-7</v>
      </c>
      <c r="O122" s="100">
        <f t="shared" si="41"/>
        <v>2.9222202919471688E-3</v>
      </c>
      <c r="P122" s="100">
        <f t="shared" si="42"/>
        <v>3.0495793305457571E-6</v>
      </c>
      <c r="Q122" s="11">
        <v>120</v>
      </c>
      <c r="R122" s="9">
        <f t="shared" si="37"/>
        <v>0.69853744888911562</v>
      </c>
    </row>
    <row r="123" spans="1:18" x14ac:dyDescent="0.25">
      <c r="A123" s="9">
        <f t="shared" si="38"/>
        <v>-0.14852129680793874</v>
      </c>
      <c r="B123" s="88">
        <f>IF(Sample7!K129&gt;0,Sample7!K129, )</f>
        <v>0.14852129680793874</v>
      </c>
      <c r="C123" s="88">
        <f>IF(Sample7!L129&gt;0,Sample7!L129,"")</f>
        <v>0.69980354339789608</v>
      </c>
      <c r="D123" s="88" t="str">
        <f>IF(Sample7!M129&gt;0,Sample7!M129,)</f>
        <v/>
      </c>
      <c r="E123" s="162">
        <f t="shared" si="29"/>
        <v>0.54852129680793871</v>
      </c>
      <c r="F123" s="162">
        <f t="shared" si="30"/>
        <v>0.11082933764580631</v>
      </c>
      <c r="G123" s="162">
        <f t="shared" si="31"/>
        <v>3.6544220765809772E-2</v>
      </c>
      <c r="H123" s="162">
        <f t="shared" si="32"/>
        <v>1.1477383963226576E-3</v>
      </c>
      <c r="I123" s="162">
        <f t="shared" si="33"/>
        <v>0.14737355841161609</v>
      </c>
      <c r="J123" s="162">
        <f t="shared" si="39"/>
        <v>1.1477383963226506E-3</v>
      </c>
      <c r="K123" s="162">
        <f t="shared" si="34"/>
        <v>1.1242662985875016E-4</v>
      </c>
      <c r="L123" s="59">
        <f t="shared" si="35"/>
        <v>-1.1978862346423842E-13</v>
      </c>
      <c r="M123" s="162">
        <f t="shared" si="40"/>
        <v>0.6989286471471795</v>
      </c>
      <c r="N123" s="99">
        <f t="shared" si="36"/>
        <v>7.6544344951791572E-7</v>
      </c>
      <c r="O123" s="100">
        <f t="shared" si="41"/>
        <v>2.8160516299097784E-3</v>
      </c>
      <c r="P123" s="100">
        <f t="shared" si="42"/>
        <v>2.7832690453619384E-6</v>
      </c>
      <c r="Q123" s="11">
        <v>121</v>
      </c>
      <c r="R123" s="9">
        <f t="shared" si="37"/>
        <v>0.69822457163558949</v>
      </c>
    </row>
    <row r="124" spans="1:18" x14ac:dyDescent="0.25">
      <c r="A124" s="9">
        <f t="shared" si="38"/>
        <v>-0.14685600526837672</v>
      </c>
      <c r="B124" s="88">
        <f>IF(Sample7!K130&gt;0,Sample7!K130, )</f>
        <v>0.14685600526837672</v>
      </c>
      <c r="C124" s="88">
        <f>IF(Sample7!L130&gt;0,Sample7!L130,"")</f>
        <v>0.69955437273950205</v>
      </c>
      <c r="D124" s="88" t="str">
        <f>IF(Sample7!M130&gt;0,Sample7!M130,)</f>
        <v/>
      </c>
      <c r="E124" s="162">
        <f t="shared" si="29"/>
        <v>0.54685600526837674</v>
      </c>
      <c r="F124" s="162">
        <f t="shared" si="30"/>
        <v>0.11047335988910585</v>
      </c>
      <c r="G124" s="162">
        <f t="shared" si="31"/>
        <v>3.5263628262199816E-2</v>
      </c>
      <c r="H124" s="162">
        <f t="shared" si="32"/>
        <v>1.1190171170710542E-3</v>
      </c>
      <c r="I124" s="162">
        <f t="shared" si="33"/>
        <v>0.14573698815130567</v>
      </c>
      <c r="J124" s="162">
        <f t="shared" si="39"/>
        <v>1.1190171170710472E-3</v>
      </c>
      <c r="K124" s="162">
        <f t="shared" si="34"/>
        <v>1.065696957260641E-4</v>
      </c>
      <c r="L124" s="59">
        <f t="shared" si="35"/>
        <v>-1.014144324068953E-13</v>
      </c>
      <c r="M124" s="162">
        <f t="shared" si="40"/>
        <v>0.6985877782505604</v>
      </c>
      <c r="N124" s="99">
        <f t="shared" si="36"/>
        <v>9.3430490605237385E-7</v>
      </c>
      <c r="O124" s="100">
        <f t="shared" si="41"/>
        <v>2.708828485522887E-3</v>
      </c>
      <c r="P124" s="100">
        <f t="shared" si="42"/>
        <v>2.5275001872587117E-6</v>
      </c>
      <c r="Q124" s="11">
        <v>122</v>
      </c>
      <c r="R124" s="9">
        <f t="shared" si="37"/>
        <v>0.6979013216924248</v>
      </c>
    </row>
    <row r="125" spans="1:18" x14ac:dyDescent="0.25">
      <c r="A125" s="9">
        <f t="shared" si="38"/>
        <v>-0.14526640879879493</v>
      </c>
      <c r="B125" s="88">
        <f>IF(Sample7!K131&gt;0,Sample7!K131, )</f>
        <v>0.14526640879879493</v>
      </c>
      <c r="C125" s="88">
        <f>IF(Sample7!L131&gt;0,Sample7!L131,"")</f>
        <v>0.69930524644861192</v>
      </c>
      <c r="D125" s="88" t="str">
        <f>IF(Sample7!M131&gt;0,Sample7!M131,)</f>
        <v/>
      </c>
      <c r="E125" s="162">
        <f t="shared" si="29"/>
        <v>0.54526640879879495</v>
      </c>
      <c r="F125" s="162">
        <f t="shared" si="30"/>
        <v>0.11011497786695146</v>
      </c>
      <c r="G125" s="162">
        <f t="shared" si="31"/>
        <v>3.4059097663357976E-2</v>
      </c>
      <c r="H125" s="162">
        <f t="shared" si="32"/>
        <v>1.0923332684854986E-3</v>
      </c>
      <c r="I125" s="162">
        <f t="shared" si="33"/>
        <v>0.14417407553030942</v>
      </c>
      <c r="J125" s="162">
        <f t="shared" si="39"/>
        <v>1.0923332684855125E-3</v>
      </c>
      <c r="K125" s="162">
        <f t="shared" si="34"/>
        <v>1.0126338180279012E-4</v>
      </c>
      <c r="L125" s="59">
        <f t="shared" si="35"/>
        <v>-8.6508578078418018E-14</v>
      </c>
      <c r="M125" s="162">
        <f t="shared" si="40"/>
        <v>0.69826735891892833</v>
      </c>
      <c r="N125" s="99">
        <f t="shared" si="36"/>
        <v>1.0772105242727047E-6</v>
      </c>
      <c r="O125" s="100">
        <f t="shared" si="41"/>
        <v>2.6101711220996291E-3</v>
      </c>
      <c r="P125" s="100">
        <f t="shared" si="42"/>
        <v>2.3038317498639085E-6</v>
      </c>
      <c r="Q125" s="11">
        <v>123</v>
      </c>
      <c r="R125" s="9">
        <f t="shared" si="37"/>
        <v>0.69759727146058426</v>
      </c>
    </row>
    <row r="126" spans="1:18" x14ac:dyDescent="0.25">
      <c r="A126" s="9">
        <f t="shared" si="38"/>
        <v>-0.14367681232921295</v>
      </c>
      <c r="B126" s="88">
        <f>IF(Sample7!K132&gt;0,Sample7!K132, )</f>
        <v>0.14367681232921295</v>
      </c>
      <c r="C126" s="88">
        <f>IF(Sample7!L132&gt;0,Sample7!L132,"")</f>
        <v>0.69891750181665524</v>
      </c>
      <c r="D126" s="88" t="str">
        <f>IF(Sample7!M132&gt;0,Sample7!M132,)</f>
        <v/>
      </c>
      <c r="E126" s="162">
        <f t="shared" si="29"/>
        <v>0.54367681232921294</v>
      </c>
      <c r="F126" s="162">
        <f t="shared" si="30"/>
        <v>0.10973775458935903</v>
      </c>
      <c r="G126" s="162">
        <f t="shared" si="31"/>
        <v>3.2872721003443892E-2</v>
      </c>
      <c r="H126" s="162">
        <f t="shared" si="32"/>
        <v>1.0663367364100312E-3</v>
      </c>
      <c r="I126" s="162">
        <f t="shared" si="33"/>
        <v>0.14261047559280293</v>
      </c>
      <c r="J126" s="162">
        <f t="shared" si="39"/>
        <v>1.0663367364100174E-3</v>
      </c>
      <c r="K126" s="162">
        <f t="shared" si="34"/>
        <v>9.622087072946906E-5</v>
      </c>
      <c r="L126" s="59">
        <f t="shared" si="35"/>
        <v>-7.3794304000512635E-14</v>
      </c>
      <c r="M126" s="162">
        <f t="shared" si="40"/>
        <v>0.69795194367557223</v>
      </c>
      <c r="N126" s="99">
        <f t="shared" si="36"/>
        <v>9.3230252381168097E-7</v>
      </c>
      <c r="O126" s="100">
        <f t="shared" si="41"/>
        <v>2.5149990701057918E-3</v>
      </c>
      <c r="P126" s="100">
        <f t="shared" si="42"/>
        <v>2.0986225570688872E-6</v>
      </c>
      <c r="Q126" s="11">
        <v>124</v>
      </c>
      <c r="R126" s="9">
        <f t="shared" si="37"/>
        <v>0.6972978036854659</v>
      </c>
    </row>
    <row r="127" spans="1:18" x14ac:dyDescent="0.25">
      <c r="A127" s="9">
        <f t="shared" si="38"/>
        <v>-0.14208721585963094</v>
      </c>
      <c r="B127" s="88">
        <f>IF(Sample7!K133&gt;0,Sample7!K133, )</f>
        <v>0.14208721585963094</v>
      </c>
      <c r="C127" s="88">
        <f>IF(Sample7!L133&gt;0,Sample7!L133,"")</f>
        <v>0.69854417307450811</v>
      </c>
      <c r="D127" s="88" t="str">
        <f>IF(Sample7!M133&gt;0,Sample7!M133,)</f>
        <v/>
      </c>
      <c r="E127" s="162">
        <f t="shared" si="29"/>
        <v>0.54208721585963093</v>
      </c>
      <c r="F127" s="162">
        <f t="shared" si="30"/>
        <v>0.10934101823244198</v>
      </c>
      <c r="G127" s="162">
        <f t="shared" si="31"/>
        <v>3.1705195904620988E-2</v>
      </c>
      <c r="H127" s="162">
        <f t="shared" si="32"/>
        <v>1.0410017225679705E-3</v>
      </c>
      <c r="I127" s="162">
        <f t="shared" si="33"/>
        <v>0.14104621413706298</v>
      </c>
      <c r="J127" s="162">
        <f t="shared" si="39"/>
        <v>1.0410017225679635E-3</v>
      </c>
      <c r="K127" s="162">
        <f t="shared" si="34"/>
        <v>9.142908725009305E-5</v>
      </c>
      <c r="L127" s="59">
        <f t="shared" si="35"/>
        <v>-6.2949645496048239E-14</v>
      </c>
      <c r="M127" s="162">
        <f t="shared" si="40"/>
        <v>0.69764169278994581</v>
      </c>
      <c r="N127" s="99">
        <f t="shared" si="36"/>
        <v>8.1447066402365264E-7</v>
      </c>
      <c r="O127" s="100">
        <f t="shared" si="41"/>
        <v>2.4231967845654381E-3</v>
      </c>
      <c r="P127" s="100">
        <f t="shared" si="42"/>
        <v>1.9104631894102023E-6</v>
      </c>
      <c r="Q127" s="11">
        <v>125</v>
      </c>
      <c r="R127" s="9">
        <f t="shared" si="37"/>
        <v>0.69700309446237263</v>
      </c>
    </row>
    <row r="128" spans="1:18" x14ac:dyDescent="0.25">
      <c r="A128" s="9">
        <f t="shared" si="38"/>
        <v>-0.14049761939004896</v>
      </c>
      <c r="B128" s="88">
        <f>IF(Sample7!K134&gt;0,Sample7!K134, )</f>
        <v>0.14049761939004896</v>
      </c>
      <c r="C128" s="88">
        <f>IF(Sample7!L134&gt;0,Sample7!L134,"")</f>
        <v>0.69829525138186666</v>
      </c>
      <c r="D128" s="88" t="str">
        <f>IF(Sample7!M134&gt;0,Sample7!M134,)</f>
        <v/>
      </c>
      <c r="E128" s="162">
        <f t="shared" si="29"/>
        <v>0.54049761939004903</v>
      </c>
      <c r="F128" s="162">
        <f t="shared" si="30"/>
        <v>0.10892410628169974</v>
      </c>
      <c r="G128" s="162">
        <f t="shared" si="31"/>
        <v>3.0557209425099513E-2</v>
      </c>
      <c r="H128" s="162">
        <f t="shared" si="32"/>
        <v>1.016303683249703E-3</v>
      </c>
      <c r="I128" s="162">
        <f t="shared" si="33"/>
        <v>0.13948131570679925</v>
      </c>
      <c r="J128" s="162">
        <f t="shared" si="39"/>
        <v>1.016303683249703E-3</v>
      </c>
      <c r="K128" s="162">
        <f t="shared" si="34"/>
        <v>8.6875600328805992E-5</v>
      </c>
      <c r="L128" s="59">
        <f t="shared" si="35"/>
        <v>-5.3697046808876152E-14</v>
      </c>
      <c r="M128" s="162">
        <f t="shared" si="40"/>
        <v>0.69733676463453564</v>
      </c>
      <c r="N128" s="99">
        <f t="shared" si="36"/>
        <v>9.1869684480918135E-7</v>
      </c>
      <c r="O128" s="100">
        <f t="shared" si="41"/>
        <v>2.3346520218830284E-3</v>
      </c>
      <c r="P128" s="100">
        <f t="shared" si="42"/>
        <v>1.7380423419772491E-6</v>
      </c>
      <c r="Q128" s="11">
        <v>126</v>
      </c>
      <c r="R128" s="9">
        <f t="shared" si="37"/>
        <v>0.69671331722003116</v>
      </c>
    </row>
    <row r="129" spans="1:18" x14ac:dyDescent="0.25">
      <c r="A129" s="9">
        <f t="shared" si="38"/>
        <v>-0.1389837179904472</v>
      </c>
      <c r="B129" s="88">
        <f>IF(Sample7!K135&gt;0,Sample7!K135, )</f>
        <v>0.1389837179904472</v>
      </c>
      <c r="C129" s="88">
        <f>IF(Sample7!L135&gt;0,Sample7!L135,"")</f>
        <v>0.69829525138186666</v>
      </c>
      <c r="D129" s="88" t="str">
        <f>IF(Sample7!M135&gt;0,Sample7!M135,)</f>
        <v/>
      </c>
      <c r="E129" s="162">
        <f t="shared" si="29"/>
        <v>0.5389837179904472</v>
      </c>
      <c r="F129" s="162">
        <f t="shared" si="30"/>
        <v>0.10850769549461771</v>
      </c>
      <c r="G129" s="162">
        <f t="shared" si="31"/>
        <v>2.9482669944656439E-2</v>
      </c>
      <c r="H129" s="162">
        <f t="shared" si="32"/>
        <v>9.9335255117305454E-4</v>
      </c>
      <c r="I129" s="162">
        <f t="shared" si="33"/>
        <v>0.13799036543927415</v>
      </c>
      <c r="J129" s="162">
        <f t="shared" si="39"/>
        <v>9.9335255117305454E-4</v>
      </c>
      <c r="K129" s="162">
        <f t="shared" si="34"/>
        <v>8.2749672232104539E-5</v>
      </c>
      <c r="L129" s="59">
        <f t="shared" si="35"/>
        <v>-4.6154191579610502E-14</v>
      </c>
      <c r="M129" s="162">
        <f t="shared" si="40"/>
        <v>0.69705144776350636</v>
      </c>
      <c r="N129" s="99">
        <f t="shared" si="36"/>
        <v>1.5470474410461629E-6</v>
      </c>
      <c r="O129" s="100">
        <f t="shared" si="41"/>
        <v>2.2532524489431239E-3</v>
      </c>
      <c r="P129" s="100">
        <f t="shared" si="42"/>
        <v>1.5873477524010312E-6</v>
      </c>
      <c r="Q129" s="11">
        <v>127</v>
      </c>
      <c r="R129" s="9">
        <f t="shared" si="37"/>
        <v>0.6964420796288362</v>
      </c>
    </row>
    <row r="130" spans="1:18" x14ac:dyDescent="0.25">
      <c r="A130" s="9">
        <f t="shared" si="38"/>
        <v>-0.13739412152086519</v>
      </c>
      <c r="B130" s="88">
        <f>IF(Sample7!K136&gt;0,Sample7!K136, )</f>
        <v>0.13739412152086519</v>
      </c>
      <c r="C130" s="88">
        <f>IF(Sample7!L136&gt;0,Sample7!L136,"")</f>
        <v>0.69792181514368867</v>
      </c>
      <c r="D130" s="88" t="str">
        <f>IF(Sample7!M136&gt;0,Sample7!M136,)</f>
        <v/>
      </c>
      <c r="E130" s="162">
        <f t="shared" ref="E130:E193" si="43">IF(OR(B130="",B130=0),"",B130+1/$U$17)</f>
        <v>0.53739412152086519</v>
      </c>
      <c r="F130" s="162">
        <f t="shared" ref="F130:F193" si="44">IF(OR(B130="",B130=0),"",$V$18-(LN(1+EXP(-$S$11*(I130-V$18))))/$S$11)</f>
        <v>0.1080495365793382</v>
      </c>
      <c r="G130" s="162">
        <f t="shared" ref="G130:G193" si="45">IF(OR(B130="",B130=0),"",B130-F130-H130-V$5*K130)</f>
        <v>2.8374753129963154E-2</v>
      </c>
      <c r="H130" s="162">
        <f t="shared" ref="H130:H193" si="46">IF(OR(B130="",B130=0),"",1/2*(B130-V$5*K130+T$11)+1/2*POWER((B130-V$5*K130+T$11)^2-4*V$11*(B130-V$5*K130),0.5))</f>
        <v>9.6983181156383436E-4</v>
      </c>
      <c r="I130" s="162">
        <f t="shared" ref="I130:I193" si="47">B130-H130-V$5*K130</f>
        <v>0.13642428970930137</v>
      </c>
      <c r="J130" s="162">
        <f t="shared" si="39"/>
        <v>9.6983181156382048E-4</v>
      </c>
      <c r="K130" s="162">
        <f t="shared" ref="K130:K193" si="48">IF(OR(B130="",B130=0),"",LN(1+EXP($U$11*(B130-$U$13)))/$U$11)</f>
        <v>7.8627903655724703E-5</v>
      </c>
      <c r="L130" s="59">
        <f t="shared" ref="L130:L193" si="49">IF(OR(B130="",B130=0),"",-LN(1+EXP($V$15*(B130-$V$13)))/$V$15)</f>
        <v>-3.9370728899179804E-14</v>
      </c>
      <c r="M130" s="162">
        <f t="shared" si="40"/>
        <v>0.69675735628976487</v>
      </c>
      <c r="N130" s="99">
        <f t="shared" ref="N130:N193" si="50">IF(OR(B130="",B130=0),"",(M130-C130)*(M130-C130))</f>
        <v>1.3559644224815295E-6</v>
      </c>
      <c r="O130" s="100">
        <f t="shared" si="41"/>
        <v>2.1707563815968139E-3</v>
      </c>
      <c r="P130" s="100">
        <f t="shared" si="42"/>
        <v>1.4422198229089299E-6</v>
      </c>
      <c r="Q130" s="11">
        <v>128</v>
      </c>
      <c r="R130" s="9">
        <f t="shared" ref="R130:R193" si="51">IF(OR(B130="",B130=0),"",T$17+T$15*G130)</f>
        <v>0.6961624168583832</v>
      </c>
    </row>
    <row r="131" spans="1:18" x14ac:dyDescent="0.25">
      <c r="A131" s="9">
        <f t="shared" ref="A131:A194" si="52">-B131</f>
        <v>-0.13580452505128343</v>
      </c>
      <c r="B131" s="88">
        <f>IF(Sample7!K137&gt;0,Sample7!K137, )</f>
        <v>0.13580452505128343</v>
      </c>
      <c r="C131" s="88">
        <f>IF(Sample7!L137&gt;0,Sample7!L137,"")</f>
        <v>0.69767300437224811</v>
      </c>
      <c r="D131" s="88" t="str">
        <f>IF(Sample7!M137&gt;0,Sample7!M137,)</f>
        <v/>
      </c>
      <c r="E131" s="162">
        <f t="shared" si="43"/>
        <v>0.53580452505128351</v>
      </c>
      <c r="F131" s="162">
        <f t="shared" si="44"/>
        <v>0.10756933673588594</v>
      </c>
      <c r="G131" s="162">
        <f t="shared" si="45"/>
        <v>2.7288306101613466E-2</v>
      </c>
      <c r="H131" s="162">
        <f t="shared" si="46"/>
        <v>9.4688221378402826E-4</v>
      </c>
      <c r="I131" s="162">
        <f t="shared" si="47"/>
        <v>0.1348576428374994</v>
      </c>
      <c r="J131" s="162">
        <f t="shared" ref="J131:J194" si="53">B131-I131-V$5*K131</f>
        <v>9.4688221378402826E-4</v>
      </c>
      <c r="K131" s="162">
        <f t="shared" si="48"/>
        <v>7.4711193998693408E-5</v>
      </c>
      <c r="L131" s="59">
        <f t="shared" si="49"/>
        <v>-3.3584246494854591E-14</v>
      </c>
      <c r="M131" s="162">
        <f t="shared" ref="M131:M194" si="54">IF(OR(B131="",B131=0),"",$S$15*F131+$T$17+$T$15*G131+$U$15*H131+S$17*(K131+L131))</f>
        <v>0.69646903463081977</v>
      </c>
      <c r="N131" s="99">
        <f t="shared" si="50"/>
        <v>1.4495431382750109E-6</v>
      </c>
      <c r="O131" s="100">
        <f t="shared" ref="O131:O194" si="55">IF(OR(B131="",B131=0),"",1/V$17*LN(1+EXP(V$17*(B131-V$5*K131-T$13))))</f>
        <v>2.0912051548932168E-3</v>
      </c>
      <c r="P131" s="100">
        <f t="shared" ref="P131:P194" si="56">(O131-J131)^2</f>
        <v>1.3094749935487835E-6</v>
      </c>
      <c r="Q131" s="11">
        <v>129</v>
      </c>
      <c r="R131" s="9">
        <f t="shared" si="51"/>
        <v>0.6958881735380642</v>
      </c>
    </row>
    <row r="132" spans="1:18" x14ac:dyDescent="0.25">
      <c r="A132" s="9">
        <f t="shared" si="52"/>
        <v>-0.13429062365168146</v>
      </c>
      <c r="B132" s="88">
        <f>IF(Sample7!K138&gt;0,Sample7!K138, )</f>
        <v>0.13429062365168146</v>
      </c>
      <c r="C132" s="88">
        <f>IF(Sample7!L138&gt;0,Sample7!L138,"")</f>
        <v>0.69729973457688421</v>
      </c>
      <c r="D132" s="88" t="str">
        <f>IF(Sample7!M138&gt;0,Sample7!M138,)</f>
        <v/>
      </c>
      <c r="E132" s="162">
        <f t="shared" si="43"/>
        <v>0.53429062365168145</v>
      </c>
      <c r="F132" s="162">
        <f t="shared" si="44"/>
        <v>0.10709097347298216</v>
      </c>
      <c r="G132" s="162">
        <f t="shared" si="45"/>
        <v>2.6274112281119505E-2</v>
      </c>
      <c r="H132" s="162">
        <f t="shared" si="46"/>
        <v>9.2553789757979232E-4</v>
      </c>
      <c r="I132" s="162">
        <f t="shared" si="47"/>
        <v>0.13336508575410166</v>
      </c>
      <c r="J132" s="162">
        <f t="shared" si="53"/>
        <v>9.2553789757979232E-4</v>
      </c>
      <c r="K132" s="162">
        <f t="shared" si="48"/>
        <v>7.1162321003820605E-5</v>
      </c>
      <c r="L132" s="59">
        <f t="shared" si="49"/>
        <v>-2.8865798640212406E-14</v>
      </c>
      <c r="M132" s="162">
        <f t="shared" si="54"/>
        <v>0.69619993603718411</v>
      </c>
      <c r="N132" s="99">
        <f t="shared" si="50"/>
        <v>1.2095568279264794E-6</v>
      </c>
      <c r="O132" s="100">
        <f t="shared" si="55"/>
        <v>2.0180885980112585E-3</v>
      </c>
      <c r="P132" s="100">
        <f t="shared" si="56"/>
        <v>1.1936670330132873E-6</v>
      </c>
      <c r="Q132" s="11">
        <v>130</v>
      </c>
      <c r="R132" s="9">
        <f t="shared" si="51"/>
        <v>0.69563216852951659</v>
      </c>
    </row>
    <row r="133" spans="1:18" x14ac:dyDescent="0.25">
      <c r="A133" s="9">
        <f t="shared" si="52"/>
        <v>-0.13270102718209945</v>
      </c>
      <c r="B133" s="88">
        <f>IF(Sample7!K139&gt;0,Sample7!K139, )</f>
        <v>0.13270102718209945</v>
      </c>
      <c r="C133" s="88">
        <f>IF(Sample7!L139&gt;0,Sample7!L139,"")</f>
        <v>0.69666440932314311</v>
      </c>
      <c r="D133" s="88" t="str">
        <f>IF(Sample7!M139&gt;0,Sample7!M139,)</f>
        <v/>
      </c>
      <c r="E133" s="162">
        <f t="shared" si="43"/>
        <v>0.53270102718209944</v>
      </c>
      <c r="F133" s="162">
        <f t="shared" si="44"/>
        <v>0.1065660721816999</v>
      </c>
      <c r="G133" s="162">
        <f t="shared" si="45"/>
        <v>2.5231309159081852E-2</v>
      </c>
      <c r="H133" s="162">
        <f t="shared" si="46"/>
        <v>9.0364584131769066E-4</v>
      </c>
      <c r="I133" s="162">
        <f t="shared" si="47"/>
        <v>0.13179738134078176</v>
      </c>
      <c r="J133" s="162">
        <f t="shared" si="53"/>
        <v>9.0364584131769066E-4</v>
      </c>
      <c r="K133" s="162">
        <f t="shared" si="48"/>
        <v>6.7617091589158404E-5</v>
      </c>
      <c r="L133" s="59">
        <f t="shared" si="49"/>
        <v>-2.4624746686155653E-14</v>
      </c>
      <c r="M133" s="162">
        <f t="shared" si="54"/>
        <v>0.69592327981252999</v>
      </c>
      <c r="N133" s="99">
        <f t="shared" si="50"/>
        <v>5.4927295150163441E-7</v>
      </c>
      <c r="O133" s="100">
        <f t="shared" si="55"/>
        <v>1.9440020238670455E-3</v>
      </c>
      <c r="P133" s="100">
        <f t="shared" si="56"/>
        <v>1.0823409865686666E-6</v>
      </c>
      <c r="Q133" s="11">
        <v>131</v>
      </c>
      <c r="R133" s="9">
        <f t="shared" si="51"/>
        <v>0.69536894189889009</v>
      </c>
    </row>
    <row r="134" spans="1:18" x14ac:dyDescent="0.25">
      <c r="A134" s="9">
        <f t="shared" si="52"/>
        <v>-0.13118712578249769</v>
      </c>
      <c r="B134" s="88">
        <f>IF(Sample7!K140&gt;0,Sample7!K140, )</f>
        <v>0.13118712578249769</v>
      </c>
      <c r="C134" s="88">
        <f>IF(Sample7!L140&gt;0,Sample7!L140,"")</f>
        <v>0.69678857016061513</v>
      </c>
      <c r="D134" s="88" t="str">
        <f>IF(Sample7!M140&gt;0,Sample7!M140,)</f>
        <v/>
      </c>
      <c r="E134" s="162">
        <f t="shared" si="43"/>
        <v>0.53118712578249772</v>
      </c>
      <c r="F134" s="162">
        <f t="shared" si="44"/>
        <v>0.10604414766876469</v>
      </c>
      <c r="G134" s="162">
        <f t="shared" si="45"/>
        <v>2.4259703753959513E-2</v>
      </c>
      <c r="H134" s="162">
        <f t="shared" si="46"/>
        <v>8.8327435977349211E-4</v>
      </c>
      <c r="I134" s="162">
        <f t="shared" si="47"/>
        <v>0.13030385142272422</v>
      </c>
      <c r="J134" s="162">
        <f t="shared" si="53"/>
        <v>8.8327435977347823E-4</v>
      </c>
      <c r="K134" s="162">
        <f t="shared" si="48"/>
        <v>6.4404847980022994E-5</v>
      </c>
      <c r="L134" s="59">
        <f t="shared" si="49"/>
        <v>-2.1165291741431585E-14</v>
      </c>
      <c r="M134" s="162">
        <f t="shared" si="54"/>
        <v>0.69566552826078631</v>
      </c>
      <c r="N134" s="99">
        <f t="shared" si="50"/>
        <v>1.2612231087711115E-6</v>
      </c>
      <c r="O134" s="100">
        <f t="shared" si="55"/>
        <v>1.8759167097149108E-3</v>
      </c>
      <c r="P134" s="100">
        <f t="shared" si="56"/>
        <v>9.8533883489724947E-7</v>
      </c>
      <c r="Q134" s="11">
        <v>132</v>
      </c>
      <c r="R134" s="9">
        <f t="shared" si="51"/>
        <v>0.69512368715071771</v>
      </c>
    </row>
    <row r="135" spans="1:18" x14ac:dyDescent="0.25">
      <c r="A135" s="9">
        <f t="shared" si="52"/>
        <v>-0.12967322438289594</v>
      </c>
      <c r="B135" s="88">
        <f>IF(Sample7!K141&gt;0,Sample7!K141, )</f>
        <v>0.12967322438289594</v>
      </c>
      <c r="C135" s="88">
        <f>IF(Sample7!L141&gt;0,Sample7!L141,"")</f>
        <v>0.69629144639598606</v>
      </c>
      <c r="D135" s="88" t="str">
        <f>IF(Sample7!M141&gt;0,Sample7!M141,)</f>
        <v/>
      </c>
      <c r="E135" s="162">
        <f t="shared" si="43"/>
        <v>0.52967322438289599</v>
      </c>
      <c r="F135" s="162">
        <f t="shared" si="44"/>
        <v>0.10550030825918282</v>
      </c>
      <c r="G135" s="162">
        <f t="shared" si="45"/>
        <v>2.3309562339904888E-2</v>
      </c>
      <c r="H135" s="162">
        <f t="shared" si="46"/>
        <v>8.633537838082378E-4</v>
      </c>
      <c r="I135" s="162">
        <f t="shared" si="47"/>
        <v>0.12880987059908772</v>
      </c>
      <c r="J135" s="162">
        <f t="shared" si="53"/>
        <v>8.6335378380822392E-4</v>
      </c>
      <c r="K135" s="162">
        <f t="shared" si="48"/>
        <v>6.1345055854053915E-5</v>
      </c>
      <c r="L135" s="59">
        <f t="shared" si="49"/>
        <v>-1.8192114481491266E-14</v>
      </c>
      <c r="M135" s="162">
        <f t="shared" si="54"/>
        <v>0.69541347130253772</v>
      </c>
      <c r="N135" s="99">
        <f t="shared" si="50"/>
        <v>7.7084026471561339E-7</v>
      </c>
      <c r="O135" s="100">
        <f t="shared" si="55"/>
        <v>1.8101643131390292E-3</v>
      </c>
      <c r="P135" s="100">
        <f t="shared" si="56"/>
        <v>8.964501784516797E-7</v>
      </c>
      <c r="Q135" s="11">
        <v>133</v>
      </c>
      <c r="R135" s="9">
        <f t="shared" si="51"/>
        <v>0.69488385038982314</v>
      </c>
    </row>
    <row r="136" spans="1:18" x14ac:dyDescent="0.25">
      <c r="A136" s="9">
        <f t="shared" si="52"/>
        <v>-0.12815932298329397</v>
      </c>
      <c r="B136" s="88">
        <f>IF(Sample7!K142&gt;0,Sample7!K142, )</f>
        <v>0.12815932298329397</v>
      </c>
      <c r="C136" s="88">
        <f>IF(Sample7!L142&gt;0,Sample7!L142,"")</f>
        <v>0.69590510420241702</v>
      </c>
      <c r="D136" s="88" t="str">
        <f>IF(Sample7!M142&gt;0,Sample7!M142,)</f>
        <v/>
      </c>
      <c r="E136" s="162">
        <f t="shared" si="43"/>
        <v>0.52815932298329393</v>
      </c>
      <c r="F136" s="162">
        <f t="shared" si="44"/>
        <v>0.10493416094630349</v>
      </c>
      <c r="G136" s="162">
        <f t="shared" si="45"/>
        <v>2.2381292539244813E-2</v>
      </c>
      <c r="H136" s="162">
        <f t="shared" si="46"/>
        <v>8.4386949774566122E-4</v>
      </c>
      <c r="I136" s="162">
        <f t="shared" si="47"/>
        <v>0.12731545348554829</v>
      </c>
      <c r="J136" s="162">
        <f t="shared" si="53"/>
        <v>8.438694977456751E-4</v>
      </c>
      <c r="K136" s="162">
        <f t="shared" si="48"/>
        <v>5.8430493901428512E-5</v>
      </c>
      <c r="L136" s="59">
        <f t="shared" si="49"/>
        <v>-1.5636381078808481E-14</v>
      </c>
      <c r="M136" s="162">
        <f t="shared" si="54"/>
        <v>0.69516720286476996</v>
      </c>
      <c r="N136" s="99">
        <f t="shared" si="50"/>
        <v>5.4449838410132377E-7</v>
      </c>
      <c r="O136" s="100">
        <f t="shared" si="55"/>
        <v>1.7466684085132346E-3</v>
      </c>
      <c r="P136" s="100">
        <f t="shared" si="56"/>
        <v>8.1504587328309185E-7</v>
      </c>
      <c r="Q136" s="11">
        <v>134</v>
      </c>
      <c r="R136" s="9">
        <f t="shared" si="51"/>
        <v>0.69464953450912015</v>
      </c>
    </row>
    <row r="137" spans="1:18" x14ac:dyDescent="0.25">
      <c r="A137" s="9">
        <f t="shared" si="52"/>
        <v>-0.12656972651371218</v>
      </c>
      <c r="B137" s="88">
        <f>IF(Sample7!K143&gt;0,Sample7!K143, )</f>
        <v>0.12656972651371218</v>
      </c>
      <c r="C137" s="88">
        <f>IF(Sample7!L143&gt;0,Sample7!L143,"")</f>
        <v>0.69591885665282682</v>
      </c>
      <c r="D137" s="88" t="str">
        <f>IF(Sample7!M143&gt;0,Sample7!M143,)</f>
        <v/>
      </c>
      <c r="E137" s="162">
        <f t="shared" si="43"/>
        <v>0.52656972651371214</v>
      </c>
      <c r="F137" s="162">
        <f t="shared" si="44"/>
        <v>0.10431530698023463</v>
      </c>
      <c r="G137" s="162">
        <f t="shared" si="45"/>
        <v>2.1430554288391954E-2</v>
      </c>
      <c r="H137" s="162">
        <f t="shared" si="46"/>
        <v>8.2386524508559766E-4</v>
      </c>
      <c r="I137" s="162">
        <f t="shared" si="47"/>
        <v>0.12574586126862658</v>
      </c>
      <c r="J137" s="162">
        <f t="shared" si="53"/>
        <v>8.2386524508559766E-4</v>
      </c>
      <c r="K137" s="162">
        <f t="shared" si="48"/>
        <v>5.5518983701003622E-5</v>
      </c>
      <c r="L137" s="59">
        <f t="shared" si="49"/>
        <v>-1.3338219417837736E-14</v>
      </c>
      <c r="M137" s="162">
        <f t="shared" si="54"/>
        <v>0.69491494392054698</v>
      </c>
      <c r="N137" s="99">
        <f t="shared" si="50"/>
        <v>1.0078407740335808E-6</v>
      </c>
      <c r="O137" s="100">
        <f t="shared" si="55"/>
        <v>1.682345144336657E-3</v>
      </c>
      <c r="P137" s="100">
        <f t="shared" si="56"/>
        <v>7.36987737418109E-7</v>
      </c>
      <c r="Q137" s="11">
        <v>135</v>
      </c>
      <c r="R137" s="9">
        <f t="shared" si="51"/>
        <v>0.69440954709338376</v>
      </c>
    </row>
    <row r="138" spans="1:18" x14ac:dyDescent="0.25">
      <c r="A138" s="9">
        <f t="shared" si="52"/>
        <v>-0.1250558251141102</v>
      </c>
      <c r="B138" s="88">
        <f>IF(Sample7!K144&gt;0,Sample7!K144, )</f>
        <v>0.1250558251141102</v>
      </c>
      <c r="C138" s="88">
        <f>IF(Sample7!L144&gt;0,Sample7!L144,"")</f>
        <v>0.69528404624784979</v>
      </c>
      <c r="D138" s="88" t="str">
        <f>IF(Sample7!M144&gt;0,Sample7!M144,)</f>
        <v/>
      </c>
      <c r="E138" s="162">
        <f t="shared" si="43"/>
        <v>0.5250558251141102</v>
      </c>
      <c r="F138" s="162">
        <f t="shared" si="44"/>
        <v>0.10370235354182518</v>
      </c>
      <c r="G138" s="162">
        <f t="shared" si="45"/>
        <v>2.0548239343184296E-2</v>
      </c>
      <c r="H138" s="162">
        <f t="shared" si="46"/>
        <v>8.0523222910072745E-4</v>
      </c>
      <c r="I138" s="162">
        <f t="shared" si="47"/>
        <v>0.12425059288500948</v>
      </c>
      <c r="J138" s="162">
        <f t="shared" si="53"/>
        <v>8.0523222910072745E-4</v>
      </c>
      <c r="K138" s="162">
        <f t="shared" si="48"/>
        <v>5.2880988484930975E-5</v>
      </c>
      <c r="L138" s="59">
        <f t="shared" si="49"/>
        <v>-1.1464162952272796E-14</v>
      </c>
      <c r="M138" s="162">
        <f t="shared" si="54"/>
        <v>0.69468079771548841</v>
      </c>
      <c r="N138" s="99">
        <f t="shared" si="50"/>
        <v>3.6390879179615638E-7</v>
      </c>
      <c r="O138" s="100">
        <f t="shared" si="55"/>
        <v>1.623245630775238E-3</v>
      </c>
      <c r="P138" s="100">
        <f t="shared" si="56"/>
        <v>6.6914592531910412E-7</v>
      </c>
      <c r="Q138" s="11">
        <v>136</v>
      </c>
      <c r="R138" s="9">
        <f t="shared" si="51"/>
        <v>0.69418683123717828</v>
      </c>
    </row>
    <row r="139" spans="1:18" x14ac:dyDescent="0.25">
      <c r="A139" s="9">
        <f t="shared" si="52"/>
        <v>-0.12354192371450845</v>
      </c>
      <c r="B139" s="88">
        <f>IF(Sample7!K145&gt;0,Sample7!K145, )</f>
        <v>0.12354192371450845</v>
      </c>
      <c r="C139" s="88">
        <f>IF(Sample7!L145&gt;0,Sample7!L145,"")</f>
        <v>0.69516003181584418</v>
      </c>
      <c r="D139" s="88" t="str">
        <f>IF(Sample7!M145&gt;0,Sample7!M145,)</f>
        <v/>
      </c>
      <c r="E139" s="162">
        <f t="shared" si="43"/>
        <v>0.52354192371450847</v>
      </c>
      <c r="F139" s="162">
        <f t="shared" si="44"/>
        <v>0.10306612505100367</v>
      </c>
      <c r="G139" s="162">
        <f t="shared" si="45"/>
        <v>1.9688804060690332E-2</v>
      </c>
      <c r="H139" s="162">
        <f t="shared" si="46"/>
        <v>7.8699460281445033E-4</v>
      </c>
      <c r="I139" s="162">
        <f t="shared" si="47"/>
        <v>0.122754929111694</v>
      </c>
      <c r="J139" s="162">
        <f t="shared" si="53"/>
        <v>7.8699460281445033E-4</v>
      </c>
      <c r="K139" s="162">
        <f t="shared" si="48"/>
        <v>5.0368236549203182E-5</v>
      </c>
      <c r="L139" s="59">
        <f t="shared" si="49"/>
        <v>-9.8521191205187871E-15</v>
      </c>
      <c r="M139" s="162">
        <f t="shared" si="54"/>
        <v>0.69445266939484496</v>
      </c>
      <c r="N139" s="99">
        <f t="shared" si="50"/>
        <v>5.0036159464188435E-7</v>
      </c>
      <c r="O139" s="100">
        <f t="shared" si="55"/>
        <v>1.566183292677624E-3</v>
      </c>
      <c r="P139" s="100">
        <f t="shared" si="56"/>
        <v>6.0713501441068894E-7</v>
      </c>
      <c r="Q139" s="11">
        <v>137</v>
      </c>
      <c r="R139" s="9">
        <f t="shared" si="51"/>
        <v>0.69396989071516457</v>
      </c>
    </row>
    <row r="140" spans="1:18" x14ac:dyDescent="0.25">
      <c r="A140" s="9">
        <f t="shared" si="52"/>
        <v>-0.12202802231490648</v>
      </c>
      <c r="B140" s="88">
        <f>IF(Sample7!K146&gt;0,Sample7!K146, )</f>
        <v>0.12202802231490648</v>
      </c>
      <c r="C140" s="88">
        <f>IF(Sample7!L146&gt;0,Sample7!L146,"")</f>
        <v>0.69464988327715027</v>
      </c>
      <c r="D140" s="88" t="str">
        <f>IF(Sample7!M146&gt;0,Sample7!M146,)</f>
        <v/>
      </c>
      <c r="E140" s="162">
        <f t="shared" si="43"/>
        <v>0.52202802231490653</v>
      </c>
      <c r="F140" s="162">
        <f t="shared" si="44"/>
        <v>0.10240638843163505</v>
      </c>
      <c r="G140" s="162">
        <f t="shared" si="45"/>
        <v>1.8852493822925462E-2</v>
      </c>
      <c r="H140" s="162">
        <f t="shared" si="46"/>
        <v>7.6914006034596583E-4</v>
      </c>
      <c r="I140" s="162">
        <f t="shared" si="47"/>
        <v>0.12125888225456051</v>
      </c>
      <c r="J140" s="162">
        <f t="shared" si="53"/>
        <v>7.6914006034596583E-4</v>
      </c>
      <c r="K140" s="162">
        <f t="shared" si="48"/>
        <v>4.7974791176425683E-5</v>
      </c>
      <c r="L140" s="59">
        <f t="shared" si="49"/>
        <v>-8.4687812318371081E-15</v>
      </c>
      <c r="M140" s="162">
        <f t="shared" si="54"/>
        <v>0.6942306133494851</v>
      </c>
      <c r="N140" s="99">
        <f t="shared" si="50"/>
        <v>1.757872722443542E-7</v>
      </c>
      <c r="O140" s="100">
        <f t="shared" si="55"/>
        <v>1.5110905676189604E-3</v>
      </c>
      <c r="P140" s="100">
        <f t="shared" si="56"/>
        <v>5.5049055524265398E-7</v>
      </c>
      <c r="Q140" s="11">
        <v>138</v>
      </c>
      <c r="R140" s="9">
        <f t="shared" si="51"/>
        <v>0.69375878746720432</v>
      </c>
    </row>
    <row r="141" spans="1:18" x14ac:dyDescent="0.25">
      <c r="A141" s="9">
        <f t="shared" si="52"/>
        <v>-0.12051412091530472</v>
      </c>
      <c r="B141" s="88">
        <f>IF(Sample7!K147&gt;0,Sample7!K147, )</f>
        <v>0.12051412091530472</v>
      </c>
      <c r="C141" s="88">
        <f>IF(Sample7!L147&gt;0,Sample7!L147,"")</f>
        <v>0.6944153584996573</v>
      </c>
      <c r="D141" s="88" t="str">
        <f>IF(Sample7!M147&gt;0,Sample7!M147,)</f>
        <v/>
      </c>
      <c r="E141" s="162">
        <f t="shared" si="43"/>
        <v>0.5205141209153048</v>
      </c>
      <c r="F141" s="162">
        <f t="shared" si="44"/>
        <v>0.1017229554141747</v>
      </c>
      <c r="G141" s="162">
        <f t="shared" si="45"/>
        <v>1.8039508705886664E-2</v>
      </c>
      <c r="H141" s="162">
        <f t="shared" si="46"/>
        <v>7.516567952433606E-4</v>
      </c>
      <c r="I141" s="162">
        <f t="shared" si="47"/>
        <v>0.11976246412006136</v>
      </c>
      <c r="J141" s="162">
        <f t="shared" si="53"/>
        <v>7.516567952433606E-4</v>
      </c>
      <c r="K141" s="162">
        <f t="shared" si="48"/>
        <v>4.569499618514597E-5</v>
      </c>
      <c r="L141" s="59">
        <f t="shared" si="49"/>
        <v>-7.2786221494398775E-15</v>
      </c>
      <c r="M141" s="162">
        <f t="shared" si="54"/>
        <v>0.6940146728404063</v>
      </c>
      <c r="N141" s="99">
        <f t="shared" si="50"/>
        <v>1.6054899752940756E-7</v>
      </c>
      <c r="O141" s="100">
        <f t="shared" si="55"/>
        <v>1.4579019530779787E-3</v>
      </c>
      <c r="P141" s="100">
        <f t="shared" si="56"/>
        <v>4.9878222296484463E-7</v>
      </c>
      <c r="Q141" s="11">
        <v>139</v>
      </c>
      <c r="R141" s="9">
        <f t="shared" si="51"/>
        <v>0.69355357199691559</v>
      </c>
    </row>
    <row r="142" spans="1:18" x14ac:dyDescent="0.25">
      <c r="A142" s="9">
        <f t="shared" si="52"/>
        <v>-0.11900021951570296</v>
      </c>
      <c r="B142" s="88">
        <f>IF(Sample7!K148&gt;0,Sample7!K148, )</f>
        <v>0.11900021951570296</v>
      </c>
      <c r="C142" s="88">
        <f>IF(Sample7!L148&gt;0,Sample7!L148,"")</f>
        <v>0.69402972015151287</v>
      </c>
      <c r="D142" s="88" t="str">
        <f>IF(Sample7!M148&gt;0,Sample7!M148,)</f>
        <v/>
      </c>
      <c r="E142" s="162">
        <f t="shared" si="43"/>
        <v>0.51900021951570297</v>
      </c>
      <c r="F142" s="162">
        <f t="shared" si="44"/>
        <v>0.10101568402418513</v>
      </c>
      <c r="G142" s="162">
        <f t="shared" si="45"/>
        <v>1.7250002015813559E-2</v>
      </c>
      <c r="H142" s="162">
        <f t="shared" si="46"/>
        <v>7.3453347570426319E-4</v>
      </c>
      <c r="I142" s="162">
        <f t="shared" si="47"/>
        <v>0.11826568603999869</v>
      </c>
      <c r="J142" s="162">
        <f t="shared" si="53"/>
        <v>7.3453347570426319E-4</v>
      </c>
      <c r="K142" s="162">
        <f t="shared" si="48"/>
        <v>4.3523462754227417E-5</v>
      </c>
      <c r="L142" s="59">
        <f t="shared" si="49"/>
        <v>-6.2572169667854242E-15</v>
      </c>
      <c r="M142" s="162">
        <f t="shared" si="54"/>
        <v>0.69380487961405413</v>
      </c>
      <c r="N142" s="99">
        <f t="shared" si="50"/>
        <v>5.0553267284738707E-8</v>
      </c>
      <c r="O142" s="100">
        <f t="shared" si="55"/>
        <v>1.4065539559732785E-3</v>
      </c>
      <c r="P142" s="100">
        <f t="shared" si="56"/>
        <v>4.5161152590099792E-7</v>
      </c>
      <c r="Q142" s="11">
        <v>140</v>
      </c>
      <c r="R142" s="9">
        <f t="shared" si="51"/>
        <v>0.69335428300219248</v>
      </c>
    </row>
    <row r="143" spans="1:18" x14ac:dyDescent="0.25">
      <c r="A143" s="9">
        <f t="shared" si="52"/>
        <v>-0.11756201318608102</v>
      </c>
      <c r="B143" s="88">
        <f>IF(Sample7!K149&gt;0,Sample7!K149, )</f>
        <v>0.11756201318608102</v>
      </c>
      <c r="C143" s="88">
        <f>IF(Sample7!L149&gt;0,Sample7!L149,"")</f>
        <v>0.69378167787889</v>
      </c>
      <c r="D143" s="88" t="str">
        <f>IF(Sample7!M149&gt;0,Sample7!M149,)</f>
        <v/>
      </c>
      <c r="E143" s="162">
        <f t="shared" si="43"/>
        <v>0.51756201318608108</v>
      </c>
      <c r="F143" s="162">
        <f t="shared" si="44"/>
        <v>0.10032160925034411</v>
      </c>
      <c r="G143" s="162">
        <f t="shared" si="45"/>
        <v>1.6521814129040968E-2</v>
      </c>
      <c r="H143" s="162">
        <f t="shared" si="46"/>
        <v>7.1858980669593786E-4</v>
      </c>
      <c r="I143" s="162">
        <f t="shared" si="47"/>
        <v>0.11684342337938508</v>
      </c>
      <c r="J143" s="162">
        <f t="shared" si="53"/>
        <v>7.1858980669593786E-4</v>
      </c>
      <c r="K143" s="162">
        <f t="shared" si="48"/>
        <v>4.1556104338702967E-5</v>
      </c>
      <c r="L143" s="59">
        <f t="shared" si="49"/>
        <v>-5.4178883601692955E-15</v>
      </c>
      <c r="M143" s="162">
        <f t="shared" si="54"/>
        <v>0.69361128826519147</v>
      </c>
      <c r="N143" s="99">
        <f t="shared" si="50"/>
        <v>2.9032620456334094E-8</v>
      </c>
      <c r="O143" s="100">
        <f t="shared" si="55"/>
        <v>1.3594221630631542E-3</v>
      </c>
      <c r="P143" s="100">
        <f t="shared" si="56"/>
        <v>4.1066610896715898E-7</v>
      </c>
      <c r="Q143" s="11">
        <v>141</v>
      </c>
      <c r="R143" s="9">
        <f t="shared" si="51"/>
        <v>0.6931704722330766</v>
      </c>
    </row>
    <row r="144" spans="1:18" x14ac:dyDescent="0.25">
      <c r="A144" s="9">
        <f t="shared" si="52"/>
        <v>-0.11612380685645927</v>
      </c>
      <c r="B144" s="88">
        <f>IF(Sample7!K150&gt;0,Sample7!K150, )</f>
        <v>0.11612380685645927</v>
      </c>
      <c r="C144" s="88">
        <f>IF(Sample7!L150&gt;0,Sample7!L150,"")</f>
        <v>0.69364407067874867</v>
      </c>
      <c r="D144" s="88" t="str">
        <f>IF(Sample7!M150&gt;0,Sample7!M150,)</f>
        <v/>
      </c>
      <c r="E144" s="162">
        <f t="shared" si="43"/>
        <v>0.51612380685645931</v>
      </c>
      <c r="F144" s="162">
        <f t="shared" si="44"/>
        <v>9.9605893876469564E-2</v>
      </c>
      <c r="G144" s="162">
        <f t="shared" si="45"/>
        <v>1.5814960783553433E-2</v>
      </c>
      <c r="H144" s="162">
        <f t="shared" si="46"/>
        <v>7.0295219643627671E-4</v>
      </c>
      <c r="I144" s="162">
        <f t="shared" si="47"/>
        <v>0.115420854660023</v>
      </c>
      <c r="J144" s="162">
        <f t="shared" si="53"/>
        <v>7.0295219643627671E-4</v>
      </c>
      <c r="K144" s="162">
        <f t="shared" si="48"/>
        <v>3.9677618178990561E-5</v>
      </c>
      <c r="L144" s="59">
        <f t="shared" si="49"/>
        <v>-4.6918025020648109E-15</v>
      </c>
      <c r="M144" s="162">
        <f t="shared" si="54"/>
        <v>0.69342326997812198</v>
      </c>
      <c r="N144" s="99">
        <f t="shared" si="50"/>
        <v>4.8752949397236641E-8</v>
      </c>
      <c r="O144" s="100">
        <f t="shared" si="55"/>
        <v>1.3138448190954924E-3</v>
      </c>
      <c r="P144" s="100">
        <f t="shared" si="56"/>
        <v>3.7318979641945487E-7</v>
      </c>
      <c r="Q144" s="11">
        <v>142</v>
      </c>
      <c r="R144" s="9">
        <f t="shared" si="51"/>
        <v>0.69299204677524318</v>
      </c>
    </row>
    <row r="145" spans="1:18" x14ac:dyDescent="0.25">
      <c r="A145" s="9">
        <f t="shared" si="52"/>
        <v>-0.11460990545685752</v>
      </c>
      <c r="B145" s="88">
        <f>IF(Sample7!K151&gt;0,Sample7!K151, )</f>
        <v>0.11460990545685752</v>
      </c>
      <c r="C145" s="88">
        <f>IF(Sample7!L151&gt;0,Sample7!L151,"")</f>
        <v>0.69316162978772333</v>
      </c>
      <c r="D145" s="88" t="str">
        <f>IF(Sample7!M151&gt;0,Sample7!M151,)</f>
        <v/>
      </c>
      <c r="E145" s="162">
        <f t="shared" si="43"/>
        <v>0.51460990545685759</v>
      </c>
      <c r="F145" s="162">
        <f t="shared" si="44"/>
        <v>9.8829129443982228E-2</v>
      </c>
      <c r="G145" s="162">
        <f t="shared" si="45"/>
        <v>1.5093963302117666E-2</v>
      </c>
      <c r="H145" s="162">
        <f t="shared" si="46"/>
        <v>6.8681271075762829E-4</v>
      </c>
      <c r="I145" s="162">
        <f t="shared" si="47"/>
        <v>0.11392309274609989</v>
      </c>
      <c r="J145" s="162">
        <f t="shared" si="53"/>
        <v>6.8681271075762829E-4</v>
      </c>
      <c r="K145" s="162">
        <f t="shared" si="48"/>
        <v>3.7791870790603935E-5</v>
      </c>
      <c r="L145" s="59">
        <f t="shared" si="49"/>
        <v>-4.0323300254377561E-15</v>
      </c>
      <c r="M145" s="162">
        <f t="shared" si="54"/>
        <v>0.69323137352405273</v>
      </c>
      <c r="N145" s="99">
        <f t="shared" si="50"/>
        <v>4.8641887571844991E-9</v>
      </c>
      <c r="O145" s="100">
        <f t="shared" si="55"/>
        <v>1.2674934391078713E-3</v>
      </c>
      <c r="P145" s="100">
        <f t="shared" si="56"/>
        <v>3.3719010827736876E-7</v>
      </c>
      <c r="Q145" s="11">
        <v>143</v>
      </c>
      <c r="R145" s="9">
        <f t="shared" si="51"/>
        <v>0.69281005102387105</v>
      </c>
    </row>
    <row r="146" spans="1:18" x14ac:dyDescent="0.25">
      <c r="A146" s="9">
        <f t="shared" si="52"/>
        <v>-0.11317169912723579</v>
      </c>
      <c r="B146" s="88">
        <f>IF(Sample7!K152&gt;0,Sample7!K152, )</f>
        <v>0.11317169912723579</v>
      </c>
      <c r="C146" s="88">
        <f>IF(Sample7!L152&gt;0,Sample7!L152,"")</f>
        <v>0.6927627787263918</v>
      </c>
      <c r="D146" s="88" t="str">
        <f>IF(Sample7!M152&gt;0,Sample7!M152,)</f>
        <v/>
      </c>
      <c r="E146" s="162">
        <f t="shared" si="43"/>
        <v>0.51317169912723581</v>
      </c>
      <c r="F146" s="162">
        <f t="shared" si="44"/>
        <v>9.8069033498610514E-2</v>
      </c>
      <c r="G146" s="162">
        <f t="shared" si="45"/>
        <v>1.4430889007886666E-2</v>
      </c>
      <c r="H146" s="162">
        <f t="shared" si="46"/>
        <v>6.7177662073861222E-4</v>
      </c>
      <c r="I146" s="162">
        <f t="shared" si="47"/>
        <v>0.11249992250649718</v>
      </c>
      <c r="J146" s="162">
        <f t="shared" si="53"/>
        <v>6.7177662073861222E-4</v>
      </c>
      <c r="K146" s="162">
        <f t="shared" si="48"/>
        <v>3.6083442809935847E-5</v>
      </c>
      <c r="L146" s="59">
        <f t="shared" si="49"/>
        <v>-3.4927616354701328E-15</v>
      </c>
      <c r="M146" s="162">
        <f t="shared" si="54"/>
        <v>0.69305477504043322</v>
      </c>
      <c r="N146" s="99">
        <f t="shared" si="50"/>
        <v>8.5261847413775899E-8</v>
      </c>
      <c r="O146" s="100">
        <f t="shared" si="55"/>
        <v>1.2249529033923436E-3</v>
      </c>
      <c r="P146" s="100">
        <f t="shared" si="56"/>
        <v>3.0600399969060096E-7</v>
      </c>
      <c r="Q146" s="11">
        <v>144</v>
      </c>
      <c r="R146" s="9">
        <f t="shared" si="51"/>
        <v>0.69264267636931076</v>
      </c>
    </row>
    <row r="147" spans="1:18" x14ac:dyDescent="0.25">
      <c r="A147" s="9">
        <f t="shared" si="52"/>
        <v>-0.11173349279761405</v>
      </c>
      <c r="B147" s="88">
        <f>IF(Sample7!K153&gt;0,Sample7!K153, )</f>
        <v>0.11173349279761405</v>
      </c>
      <c r="C147" s="88">
        <f>IF(Sample7!L153&gt;0,Sample7!L153,"")</f>
        <v>0.69252851405755567</v>
      </c>
      <c r="D147" s="88" t="str">
        <f>IF(Sample7!M153&gt;0,Sample7!M153,)</f>
        <v/>
      </c>
      <c r="E147" s="162">
        <f t="shared" si="43"/>
        <v>0.51173349279761404</v>
      </c>
      <c r="F147" s="162">
        <f t="shared" si="44"/>
        <v>9.7287416796924431E-2</v>
      </c>
      <c r="G147" s="162">
        <f t="shared" si="45"/>
        <v>1.37890547911525E-2</v>
      </c>
      <c r="H147" s="162">
        <f t="shared" si="46"/>
        <v>6.5702120953711751E-4</v>
      </c>
      <c r="I147" s="162">
        <f t="shared" si="47"/>
        <v>0.11107647158807693</v>
      </c>
      <c r="J147" s="162">
        <f t="shared" si="53"/>
        <v>6.5702120953711751E-4</v>
      </c>
      <c r="K147" s="162">
        <f t="shared" si="48"/>
        <v>3.4452203605896237E-5</v>
      </c>
      <c r="L147" s="59">
        <f t="shared" si="49"/>
        <v>-3.0242475190784691E-15</v>
      </c>
      <c r="M147" s="162">
        <f t="shared" si="54"/>
        <v>0.69288371020463502</v>
      </c>
      <c r="N147" s="99">
        <f t="shared" si="50"/>
        <v>1.2616430290001579E-7</v>
      </c>
      <c r="O147" s="100">
        <f t="shared" si="55"/>
        <v>1.183819870722294E-3</v>
      </c>
      <c r="P147" s="100">
        <f t="shared" si="56"/>
        <v>2.7751682942649437E-7</v>
      </c>
      <c r="Q147" s="11">
        <v>145</v>
      </c>
      <c r="R147" s="9">
        <f t="shared" si="51"/>
        <v>0.6924806631812781</v>
      </c>
    </row>
    <row r="148" spans="1:18" x14ac:dyDescent="0.25">
      <c r="A148" s="9">
        <f t="shared" si="52"/>
        <v>-0.11029528646799232</v>
      </c>
      <c r="B148" s="88">
        <f>IF(Sample7!K154&gt;0,Sample7!K154, )</f>
        <v>0.11029528646799232</v>
      </c>
      <c r="C148" s="88">
        <f>IF(Sample7!L154&gt;0,Sample7!L154,"")</f>
        <v>0.69240449760591261</v>
      </c>
      <c r="D148" s="88" t="str">
        <f>IF(Sample7!M154&gt;0,Sample7!M154,)</f>
        <v/>
      </c>
      <c r="E148" s="162">
        <f t="shared" si="43"/>
        <v>0.51029528646799238</v>
      </c>
      <c r="F148" s="162">
        <f t="shared" si="44"/>
        <v>9.648439766033319E-2</v>
      </c>
      <c r="G148" s="162">
        <f t="shared" si="45"/>
        <v>1.3168350038470375E-2</v>
      </c>
      <c r="H148" s="162">
        <f t="shared" si="46"/>
        <v>6.4253876918875241E-4</v>
      </c>
      <c r="I148" s="162">
        <f t="shared" si="47"/>
        <v>0.10965274769880357</v>
      </c>
      <c r="J148" s="162">
        <f t="shared" si="53"/>
        <v>6.4253876918875241E-4</v>
      </c>
      <c r="K148" s="162">
        <f t="shared" si="48"/>
        <v>3.2894669481156412E-5</v>
      </c>
      <c r="L148" s="59">
        <f t="shared" si="49"/>
        <v>-2.620126338115026E-15</v>
      </c>
      <c r="M148" s="162">
        <f t="shared" si="54"/>
        <v>0.6927181463669525</v>
      </c>
      <c r="N148" s="99">
        <f t="shared" si="50"/>
        <v>9.8375545301862701E-8</v>
      </c>
      <c r="O148" s="100">
        <f t="shared" si="55"/>
        <v>1.1440490993686256E-3</v>
      </c>
      <c r="P148" s="100">
        <f t="shared" si="56"/>
        <v>2.5151261127712541E-7</v>
      </c>
      <c r="Q148" s="11">
        <v>146</v>
      </c>
      <c r="R148" s="9">
        <f t="shared" si="51"/>
        <v>0.69232398353848701</v>
      </c>
    </row>
    <row r="149" spans="1:18" x14ac:dyDescent="0.25">
      <c r="A149" s="9">
        <f t="shared" si="52"/>
        <v>-0.10885708013837059</v>
      </c>
      <c r="B149" s="88">
        <f>IF(Sample7!K155&gt;0,Sample7!K155, )</f>
        <v>0.10885708013837059</v>
      </c>
      <c r="C149" s="88">
        <f>IF(Sample7!L155&gt;0,Sample7!L155,"")</f>
        <v>0.69214358149206745</v>
      </c>
      <c r="D149" s="88" t="str">
        <f>IF(Sample7!M155&gt;0,Sample7!M155,)</f>
        <v/>
      </c>
      <c r="E149" s="162">
        <f t="shared" si="43"/>
        <v>0.50885708013837061</v>
      </c>
      <c r="F149" s="162">
        <f t="shared" si="44"/>
        <v>9.566013222347769E-2</v>
      </c>
      <c r="G149" s="162">
        <f t="shared" si="45"/>
        <v>1.2568626046317699E-2</v>
      </c>
      <c r="H149" s="162">
        <f t="shared" si="46"/>
        <v>6.2832186857519901E-4</v>
      </c>
      <c r="I149" s="162">
        <f t="shared" si="47"/>
        <v>0.10822875826979539</v>
      </c>
      <c r="J149" s="162">
        <f t="shared" si="53"/>
        <v>6.2832186857519901E-4</v>
      </c>
      <c r="K149" s="162">
        <f t="shared" si="48"/>
        <v>3.1407513631181857E-5</v>
      </c>
      <c r="L149" s="59">
        <f t="shared" si="49"/>
        <v>-2.2692958623335625E-15</v>
      </c>
      <c r="M149" s="162">
        <f t="shared" si="54"/>
        <v>0.69255804143272937</v>
      </c>
      <c r="N149" s="99">
        <f t="shared" si="50"/>
        <v>1.7177704241347843E-7</v>
      </c>
      <c r="O149" s="100">
        <f t="shared" si="55"/>
        <v>1.1055967152444795E-3</v>
      </c>
      <c r="P149" s="100">
        <f t="shared" si="56"/>
        <v>2.2779127926318516E-7</v>
      </c>
      <c r="Q149" s="11">
        <v>147</v>
      </c>
      <c r="R149" s="9">
        <f t="shared" si="51"/>
        <v>0.69217259990487101</v>
      </c>
    </row>
    <row r="150" spans="1:18" x14ac:dyDescent="0.25">
      <c r="A150" s="9">
        <f t="shared" si="52"/>
        <v>-0.10741887380874884</v>
      </c>
      <c r="B150" s="88">
        <f>IF(Sample7!K156&gt;0,Sample7!K156, )</f>
        <v>0.10741887380874884</v>
      </c>
      <c r="C150" s="88">
        <f>IF(Sample7!L156&gt;0,Sample7!L156,"")</f>
        <v>0.69190908775992543</v>
      </c>
      <c r="D150" s="88" t="str">
        <f>IF(Sample7!M156&gt;0,Sample7!M156,)</f>
        <v/>
      </c>
      <c r="E150" s="162">
        <f t="shared" si="43"/>
        <v>0.50741887380874884</v>
      </c>
      <c r="F150" s="162">
        <f t="shared" si="44"/>
        <v>9.4814813314236093E-2</v>
      </c>
      <c r="G150" s="162">
        <f t="shared" si="45"/>
        <v>1.1989697153281118E-2</v>
      </c>
      <c r="H150" s="162">
        <f t="shared" si="46"/>
        <v>6.1436334123163294E-4</v>
      </c>
      <c r="I150" s="162">
        <f t="shared" si="47"/>
        <v>0.10680451046751721</v>
      </c>
      <c r="J150" s="162">
        <f t="shared" si="53"/>
        <v>6.1436334123163294E-4</v>
      </c>
      <c r="K150" s="162">
        <f t="shared" si="48"/>
        <v>2.9987559107822292E-5</v>
      </c>
      <c r="L150" s="59">
        <f t="shared" si="49"/>
        <v>-1.9650947535863341E-15</v>
      </c>
      <c r="M150" s="162">
        <f t="shared" si="54"/>
        <v>0.69240334414066895</v>
      </c>
      <c r="N150" s="99">
        <f t="shared" si="50"/>
        <v>2.4428936990568195E-7</v>
      </c>
      <c r="O150" s="100">
        <f t="shared" si="55"/>
        <v>1.0684201762249461E-3</v>
      </c>
      <c r="P150" s="100">
        <f t="shared" si="56"/>
        <v>2.0616760940414484E-7</v>
      </c>
      <c r="Q150" s="11">
        <v>148</v>
      </c>
      <c r="R150" s="9">
        <f t="shared" si="51"/>
        <v>0.6920264654153726</v>
      </c>
    </row>
    <row r="151" spans="1:18" x14ac:dyDescent="0.25">
      <c r="A151" s="9">
        <f t="shared" si="52"/>
        <v>-0.10605636254910714</v>
      </c>
      <c r="B151" s="88">
        <f>IF(Sample7!K157&gt;0,Sample7!K157, )</f>
        <v>0.10605636254910714</v>
      </c>
      <c r="C151" s="88">
        <f>IF(Sample7!L157&gt;0,Sample7!L157,"")</f>
        <v>0.69177197811741209</v>
      </c>
      <c r="D151" s="88" t="str">
        <f>IF(Sample7!M157&gt;0,Sample7!M157,)</f>
        <v/>
      </c>
      <c r="E151" s="162">
        <f t="shared" si="43"/>
        <v>0.50605636254910713</v>
      </c>
      <c r="F151" s="162">
        <f t="shared" si="44"/>
        <v>9.3994770718191817E-2</v>
      </c>
      <c r="G151" s="162">
        <f t="shared" si="45"/>
        <v>1.1460220292643861E-2</v>
      </c>
      <c r="H151" s="162">
        <f t="shared" si="46"/>
        <v>6.0137153827145851E-4</v>
      </c>
      <c r="I151" s="162">
        <f t="shared" si="47"/>
        <v>0.10545499101083568</v>
      </c>
      <c r="J151" s="162">
        <f t="shared" si="53"/>
        <v>6.0137153827145851E-4</v>
      </c>
      <c r="K151" s="162">
        <f t="shared" si="48"/>
        <v>2.8701577013813969E-5</v>
      </c>
      <c r="L151" s="59">
        <f t="shared" si="49"/>
        <v>-1.7141843500210947E-15</v>
      </c>
      <c r="M151" s="162">
        <f t="shared" si="54"/>
        <v>0.69226172267130426</v>
      </c>
      <c r="N151" s="99">
        <f t="shared" si="50"/>
        <v>2.3984972806703915E-7</v>
      </c>
      <c r="O151" s="100">
        <f t="shared" si="55"/>
        <v>1.0343397908720406E-3</v>
      </c>
      <c r="P151" s="100">
        <f t="shared" si="56"/>
        <v>1.8746150776000148E-7</v>
      </c>
      <c r="Q151" s="11">
        <v>149</v>
      </c>
      <c r="R151" s="9">
        <f t="shared" si="51"/>
        <v>0.69189281371537781</v>
      </c>
    </row>
    <row r="152" spans="1:18" x14ac:dyDescent="0.25">
      <c r="A152" s="9">
        <f t="shared" si="52"/>
        <v>-0.10469385128946543</v>
      </c>
      <c r="B152" s="88">
        <f>IF(Sample7!K158&gt;0,Sample7!K158, )</f>
        <v>0.10469385128946543</v>
      </c>
      <c r="C152" s="88">
        <f>IF(Sample7!L158&gt;0,Sample7!L158,"")</f>
        <v>0.69164831408321004</v>
      </c>
      <c r="D152" s="88" t="str">
        <f>IF(Sample7!M158&gt;0,Sample7!M158,)</f>
        <v/>
      </c>
      <c r="E152" s="162">
        <f t="shared" si="43"/>
        <v>0.50469385128946542</v>
      </c>
      <c r="F152" s="162">
        <f t="shared" si="44"/>
        <v>9.3156258959815261E-2</v>
      </c>
      <c r="G152" s="162">
        <f t="shared" si="45"/>
        <v>1.0948992586740536E-2</v>
      </c>
      <c r="H152" s="162">
        <f t="shared" si="46"/>
        <v>5.885997429096318E-4</v>
      </c>
      <c r="I152" s="162">
        <f t="shared" si="47"/>
        <v>0.1041052515465558</v>
      </c>
      <c r="J152" s="162">
        <f t="shared" si="53"/>
        <v>5.885997429096318E-4</v>
      </c>
      <c r="K152" s="162">
        <f t="shared" si="48"/>
        <v>2.7470718412196763E-5</v>
      </c>
      <c r="L152" s="59">
        <f t="shared" si="49"/>
        <v>-1.4965806371945988E-15</v>
      </c>
      <c r="M152" s="162">
        <f t="shared" si="54"/>
        <v>0.69212484265602059</v>
      </c>
      <c r="N152" s="99">
        <f t="shared" si="50"/>
        <v>2.2707948070486234E-7</v>
      </c>
      <c r="O152" s="100">
        <f t="shared" si="55"/>
        <v>1.0013334338752737E-3</v>
      </c>
      <c r="P152" s="100">
        <f t="shared" si="56"/>
        <v>1.7034909965812197E-7</v>
      </c>
      <c r="Q152" s="11">
        <v>150</v>
      </c>
      <c r="R152" s="9">
        <f t="shared" si="51"/>
        <v>0.69176376850668597</v>
      </c>
    </row>
    <row r="153" spans="1:18" x14ac:dyDescent="0.25">
      <c r="A153" s="9">
        <f t="shared" si="52"/>
        <v>-0.1032556449598437</v>
      </c>
      <c r="B153" s="88">
        <f>IF(Sample7!K159&gt;0,Sample7!K159, )</f>
        <v>0.1032556449598437</v>
      </c>
      <c r="C153" s="88">
        <f>IF(Sample7!L159&gt;0,Sample7!L159,"")</f>
        <v>0.69152438875215372</v>
      </c>
      <c r="D153" s="88" t="str">
        <f>IF(Sample7!M159&gt;0,Sample7!M159,)</f>
        <v/>
      </c>
      <c r="E153" s="162">
        <f t="shared" si="43"/>
        <v>0.50325564495984376</v>
      </c>
      <c r="F153" s="162">
        <f t="shared" si="44"/>
        <v>9.225140061576341E-2</v>
      </c>
      <c r="G153" s="162">
        <f t="shared" si="45"/>
        <v>1.0428893323645036E-2</v>
      </c>
      <c r="H153" s="162">
        <f t="shared" si="46"/>
        <v>5.7535102043525244E-4</v>
      </c>
      <c r="I153" s="162">
        <f t="shared" si="47"/>
        <v>0.10268029393940845</v>
      </c>
      <c r="J153" s="162">
        <f t="shared" si="53"/>
        <v>5.7535102043525244E-4</v>
      </c>
      <c r="K153" s="162">
        <f t="shared" si="48"/>
        <v>2.6228673897525463E-5</v>
      </c>
      <c r="L153" s="59">
        <f t="shared" si="49"/>
        <v>-1.2967404927620988E-15</v>
      </c>
      <c r="M153" s="162">
        <f t="shared" si="54"/>
        <v>0.69198543069396523</v>
      </c>
      <c r="N153" s="99">
        <f t="shared" si="50"/>
        <v>2.1255967210933056E-7</v>
      </c>
      <c r="O153" s="100">
        <f t="shared" si="55"/>
        <v>9.6762209305899108E-4</v>
      </c>
      <c r="P153" s="100">
        <f t="shared" si="56"/>
        <v>1.5387659441737843E-7</v>
      </c>
      <c r="Q153" s="11">
        <v>151</v>
      </c>
      <c r="R153" s="9">
        <f t="shared" si="51"/>
        <v>0.69163248392024512</v>
      </c>
    </row>
    <row r="154" spans="1:18" x14ac:dyDescent="0.25">
      <c r="A154" s="9">
        <f t="shared" si="52"/>
        <v>-0.10189313370020198</v>
      </c>
      <c r="B154" s="88">
        <f>IF(Sample7!K160&gt;0,Sample7!K160, )</f>
        <v>0.10189313370020198</v>
      </c>
      <c r="C154" s="88">
        <f>IF(Sample7!L160&gt;0,Sample7!L160,"")</f>
        <v>0.69127684370168985</v>
      </c>
      <c r="D154" s="88" t="str">
        <f>IF(Sample7!M160&gt;0,Sample7!M160,)</f>
        <v/>
      </c>
      <c r="E154" s="162">
        <f t="shared" si="43"/>
        <v>0.50189313370020194</v>
      </c>
      <c r="F154" s="162">
        <f t="shared" si="44"/>
        <v>9.1375729439132705E-2</v>
      </c>
      <c r="G154" s="162">
        <f t="shared" si="45"/>
        <v>9.9543898423556931E-3</v>
      </c>
      <c r="H154" s="162">
        <f t="shared" si="46"/>
        <v>5.6301441871357827E-4</v>
      </c>
      <c r="I154" s="162">
        <f t="shared" si="47"/>
        <v>0.1013301192814884</v>
      </c>
      <c r="J154" s="162">
        <f t="shared" si="53"/>
        <v>5.6301441871357827E-4</v>
      </c>
      <c r="K154" s="162">
        <f t="shared" si="48"/>
        <v>2.5103822175012798E-5</v>
      </c>
      <c r="L154" s="59">
        <f t="shared" si="49"/>
        <v>-1.1302070390683454E-15</v>
      </c>
      <c r="M154" s="162">
        <f t="shared" si="54"/>
        <v>0.69185808765507129</v>
      </c>
      <c r="N154" s="99">
        <f t="shared" si="50"/>
        <v>3.3784453334248374E-7</v>
      </c>
      <c r="O154" s="100">
        <f t="shared" si="55"/>
        <v>9.3672078938534208E-4</v>
      </c>
      <c r="P154" s="100">
        <f t="shared" si="56"/>
        <v>1.3965645148066172E-7</v>
      </c>
      <c r="Q154" s="11">
        <v>152</v>
      </c>
      <c r="R154" s="9">
        <f t="shared" si="51"/>
        <v>0.69151270872015158</v>
      </c>
    </row>
    <row r="155" spans="1:18" x14ac:dyDescent="0.25">
      <c r="A155" s="9">
        <f t="shared" si="52"/>
        <v>-0.10053062244056027</v>
      </c>
      <c r="B155" s="88">
        <f>IF(Sample7!K161&gt;0,Sample7!K161, )</f>
        <v>0.10053062244056027</v>
      </c>
      <c r="C155" s="88">
        <f>IF(Sample7!L161&gt;0,Sample7!L161,"")</f>
        <v>0.69127684370168985</v>
      </c>
      <c r="D155" s="88" t="str">
        <f>IF(Sample7!M161&gt;0,Sample7!M161,)</f>
        <v/>
      </c>
      <c r="E155" s="162">
        <f t="shared" si="43"/>
        <v>0.50053062244056035</v>
      </c>
      <c r="F155" s="162">
        <f t="shared" si="44"/>
        <v>9.0482420791982585E-2</v>
      </c>
      <c r="G155" s="162">
        <f t="shared" si="45"/>
        <v>9.4973200446406975E-3</v>
      </c>
      <c r="H155" s="162">
        <f t="shared" si="46"/>
        <v>5.5088160393698682E-4</v>
      </c>
      <c r="I155" s="162">
        <f t="shared" si="47"/>
        <v>9.9979740836623282E-2</v>
      </c>
      <c r="J155" s="162">
        <f t="shared" si="53"/>
        <v>5.5088160393698682E-4</v>
      </c>
      <c r="K155" s="162">
        <f t="shared" si="48"/>
        <v>2.4027192571488516E-5</v>
      </c>
      <c r="L155" s="59">
        <f t="shared" si="49"/>
        <v>-9.8587804586709038E-16</v>
      </c>
      <c r="M155" s="162">
        <f t="shared" si="54"/>
        <v>0.69173527027676085</v>
      </c>
      <c r="N155" s="99">
        <f t="shared" si="50"/>
        <v>2.1015492473132958E-7</v>
      </c>
      <c r="O155" s="100">
        <f t="shared" si="55"/>
        <v>9.0679558378958737E-4</v>
      </c>
      <c r="P155" s="100">
        <f t="shared" si="56"/>
        <v>1.2667476105451736E-7</v>
      </c>
      <c r="Q155" s="11">
        <v>153</v>
      </c>
      <c r="R155" s="9">
        <f t="shared" si="51"/>
        <v>0.69139733416835836</v>
      </c>
    </row>
    <row r="156" spans="1:18" x14ac:dyDescent="0.25">
      <c r="A156" s="9">
        <f t="shared" si="52"/>
        <v>-9.9243806250898792E-2</v>
      </c>
      <c r="B156" s="88">
        <f>IF(Sample7!K162&gt;0,Sample7!K162, )</f>
        <v>9.9243806250898792E-2</v>
      </c>
      <c r="C156" s="88">
        <f>IF(Sample7!L162&gt;0,Sample7!L162,"")</f>
        <v>0.69127684370168985</v>
      </c>
      <c r="D156" s="88" t="str">
        <f>IF(Sample7!M162&gt;0,Sample7!M162,)</f>
        <v/>
      </c>
      <c r="E156" s="162">
        <f t="shared" si="43"/>
        <v>0.49924380625089881</v>
      </c>
      <c r="F156" s="162">
        <f t="shared" si="44"/>
        <v>8.9622830892228528E-2</v>
      </c>
      <c r="G156" s="162">
        <f t="shared" si="45"/>
        <v>9.0813698808531879E-3</v>
      </c>
      <c r="H156" s="162">
        <f t="shared" si="46"/>
        <v>5.3960547781707613E-4</v>
      </c>
      <c r="I156" s="162">
        <f t="shared" si="47"/>
        <v>9.8704200773081716E-2</v>
      </c>
      <c r="J156" s="162">
        <f t="shared" si="53"/>
        <v>5.3960547781707613E-4</v>
      </c>
      <c r="K156" s="162">
        <f t="shared" si="48"/>
        <v>2.3052791007454919E-5</v>
      </c>
      <c r="L156" s="59">
        <f t="shared" si="49"/>
        <v>-8.6819440525683468E-16</v>
      </c>
      <c r="M156" s="162">
        <f t="shared" si="54"/>
        <v>0.69162335793803853</v>
      </c>
      <c r="N156" s="99">
        <f t="shared" si="50"/>
        <v>1.2007211599231084E-7</v>
      </c>
      <c r="O156" s="100">
        <f t="shared" si="55"/>
        <v>8.7940195954178514E-4</v>
      </c>
      <c r="P156" s="100">
        <f t="shared" si="56"/>
        <v>1.1546164899249051E-7</v>
      </c>
      <c r="Q156" s="11">
        <v>154</v>
      </c>
      <c r="R156" s="9">
        <f t="shared" si="51"/>
        <v>0.69129233912393584</v>
      </c>
    </row>
    <row r="157" spans="1:18" x14ac:dyDescent="0.25">
      <c r="A157" s="9">
        <f t="shared" si="52"/>
        <v>-9.7881294991257084E-2</v>
      </c>
      <c r="B157" s="88">
        <f>IF(Sample7!K163&gt;0,Sample7!K163, )</f>
        <v>9.7881294991257084E-2</v>
      </c>
      <c r="C157" s="88">
        <f>IF(Sample7!L163&gt;0,Sample7!L163,"")</f>
        <v>0.69101596470441595</v>
      </c>
      <c r="D157" s="88" t="str">
        <f>IF(Sample7!M163&gt;0,Sample7!M163,)</f>
        <v/>
      </c>
      <c r="E157" s="162">
        <f t="shared" si="43"/>
        <v>0.49788129499125711</v>
      </c>
      <c r="F157" s="162">
        <f t="shared" si="44"/>
        <v>8.8696151751790284E-2</v>
      </c>
      <c r="G157" s="162">
        <f t="shared" si="45"/>
        <v>8.6572883919556476E-3</v>
      </c>
      <c r="H157" s="162">
        <f t="shared" si="46"/>
        <v>5.2785484751115275E-4</v>
      </c>
      <c r="I157" s="162">
        <f t="shared" si="47"/>
        <v>9.7353440143745931E-2</v>
      </c>
      <c r="J157" s="162">
        <f t="shared" si="53"/>
        <v>5.2785484751115275E-4</v>
      </c>
      <c r="K157" s="162">
        <f t="shared" si="48"/>
        <v>2.2064092910951218E-5</v>
      </c>
      <c r="L157" s="59">
        <f t="shared" si="49"/>
        <v>-7.571721027943281E-16</v>
      </c>
      <c r="M157" s="162">
        <f t="shared" si="54"/>
        <v>0.69150910198987015</v>
      </c>
      <c r="N157" s="99">
        <f t="shared" si="50"/>
        <v>2.4318438230512991E-7</v>
      </c>
      <c r="O157" s="100">
        <f t="shared" si="55"/>
        <v>8.5128918290529895E-4</v>
      </c>
      <c r="P157" s="100">
        <f t="shared" si="56"/>
        <v>1.0460976931185305E-7</v>
      </c>
      <c r="Q157" s="11">
        <v>155</v>
      </c>
      <c r="R157" s="9">
        <f t="shared" si="51"/>
        <v>0.69118529155275532</v>
      </c>
    </row>
    <row r="158" spans="1:18" x14ac:dyDescent="0.25">
      <c r="A158" s="9">
        <f t="shared" si="52"/>
        <v>-9.6594478801595607E-2</v>
      </c>
      <c r="B158" s="88">
        <f>IF(Sample7!K164&gt;0,Sample7!K164, )</f>
        <v>9.6594478801595607E-2</v>
      </c>
      <c r="C158" s="88">
        <f>IF(Sample7!L164&gt;0,Sample7!L164,"")</f>
        <v>0.69115295165549384</v>
      </c>
      <c r="D158" s="88" t="str">
        <f>IF(Sample7!M164&gt;0,Sample7!M164,)</f>
        <v/>
      </c>
      <c r="E158" s="162">
        <f t="shared" si="43"/>
        <v>0.49659447880159563</v>
      </c>
      <c r="F158" s="162">
        <f t="shared" si="44"/>
        <v>8.7805659425600618E-2</v>
      </c>
      <c r="G158" s="162">
        <f t="shared" si="45"/>
        <v>8.2718881592172139E-3</v>
      </c>
      <c r="H158" s="162">
        <f t="shared" si="46"/>
        <v>5.1693121677777454E-4</v>
      </c>
      <c r="I158" s="162">
        <f t="shared" si="47"/>
        <v>9.6077547584817832E-2</v>
      </c>
      <c r="J158" s="162">
        <f t="shared" si="53"/>
        <v>5.1693121677777454E-4</v>
      </c>
      <c r="K158" s="162">
        <f t="shared" si="48"/>
        <v>2.1169276001358795E-5</v>
      </c>
      <c r="L158" s="59">
        <f t="shared" si="49"/>
        <v>-6.6613381477507174E-16</v>
      </c>
      <c r="M158" s="162">
        <f t="shared" si="54"/>
        <v>0.69140511736802401</v>
      </c>
      <c r="N158" s="99">
        <f t="shared" si="50"/>
        <v>6.3587546575849547E-8</v>
      </c>
      <c r="O158" s="100">
        <f t="shared" si="55"/>
        <v>8.2555573827675153E-4</v>
      </c>
      <c r="P158" s="100">
        <f t="shared" si="56"/>
        <v>9.5249095270472518E-8</v>
      </c>
      <c r="Q158" s="11">
        <v>156</v>
      </c>
      <c r="R158" s="9">
        <f t="shared" si="51"/>
        <v>0.69108800798832937</v>
      </c>
    </row>
    <row r="159" spans="1:18" x14ac:dyDescent="0.25">
      <c r="A159" s="9">
        <f t="shared" si="52"/>
        <v>-9.5307662611933922E-2</v>
      </c>
      <c r="B159" s="88">
        <f>IF(Sample7!K165&gt;0,Sample7!K165, )</f>
        <v>9.5307662611933922E-2</v>
      </c>
      <c r="C159" s="88">
        <f>IF(Sample7!L165&gt;0,Sample7!L165,"")</f>
        <v>0.69089238051426261</v>
      </c>
      <c r="D159" s="88" t="str">
        <f>IF(Sample7!M165&gt;0,Sample7!M165,)</f>
        <v/>
      </c>
      <c r="E159" s="162">
        <f t="shared" si="43"/>
        <v>0.49530766261193393</v>
      </c>
      <c r="F159" s="162">
        <f t="shared" si="44"/>
        <v>8.6900624408012439E-2</v>
      </c>
      <c r="G159" s="162">
        <f t="shared" si="45"/>
        <v>7.9008652910697863E-3</v>
      </c>
      <c r="H159" s="162">
        <f t="shared" si="46"/>
        <v>5.0617291285169619E-4</v>
      </c>
      <c r="I159" s="162">
        <f t="shared" si="47"/>
        <v>9.4801489699082225E-2</v>
      </c>
      <c r="J159" s="162">
        <f t="shared" si="53"/>
        <v>5.0617291285169619E-4</v>
      </c>
      <c r="K159" s="162">
        <f t="shared" si="48"/>
        <v>2.0310736840852016E-5</v>
      </c>
      <c r="L159" s="59">
        <f t="shared" si="49"/>
        <v>-5.8619775700206552E-16</v>
      </c>
      <c r="M159" s="162">
        <f t="shared" si="54"/>
        <v>0.69130486333086383</v>
      </c>
      <c r="N159" s="99">
        <f t="shared" si="50"/>
        <v>1.7014207399127807E-7</v>
      </c>
      <c r="O159" s="100">
        <f t="shared" si="55"/>
        <v>8.0059270425958612E-4</v>
      </c>
      <c r="P159" s="100">
        <f t="shared" si="56"/>
        <v>8.6683013572665413E-8</v>
      </c>
      <c r="Q159" s="11">
        <v>157</v>
      </c>
      <c r="R159" s="9">
        <f t="shared" si="51"/>
        <v>0.69099435358952299</v>
      </c>
    </row>
    <row r="160" spans="1:18" x14ac:dyDescent="0.25">
      <c r="A160" s="9">
        <f t="shared" si="52"/>
        <v>-9.4020846422272458E-2</v>
      </c>
      <c r="B160" s="88">
        <f>IF(Sample7!K166&gt;0,Sample7!K166, )</f>
        <v>9.4020846422272458E-2</v>
      </c>
      <c r="C160" s="88">
        <f>IF(Sample7!L166&gt;0,Sample7!L166,"")</f>
        <v>0.69076853520092485</v>
      </c>
      <c r="D160" s="88" t="str">
        <f>IF(Sample7!M166&gt;0,Sample7!M166,)</f>
        <v/>
      </c>
      <c r="E160" s="162">
        <f t="shared" si="43"/>
        <v>0.49402084642227251</v>
      </c>
      <c r="F160" s="162">
        <f t="shared" si="44"/>
        <v>8.5981367458111344E-2</v>
      </c>
      <c r="G160" s="162">
        <f t="shared" si="45"/>
        <v>7.5439027228100669E-3</v>
      </c>
      <c r="H160" s="162">
        <f t="shared" si="46"/>
        <v>4.9557624135104783E-4</v>
      </c>
      <c r="I160" s="162">
        <f t="shared" si="47"/>
        <v>9.352527018092141E-2</v>
      </c>
      <c r="J160" s="162">
        <f t="shared" si="53"/>
        <v>4.9557624135104783E-4</v>
      </c>
      <c r="K160" s="162">
        <f t="shared" si="48"/>
        <v>1.9487005595888531E-5</v>
      </c>
      <c r="L160" s="59">
        <f t="shared" si="49"/>
        <v>-5.1514348342605939E-16</v>
      </c>
      <c r="M160" s="162">
        <f t="shared" si="54"/>
        <v>0.69120825757792426</v>
      </c>
      <c r="N160" s="99">
        <f t="shared" si="50"/>
        <v>1.9335576883400898E-7</v>
      </c>
      <c r="O160" s="100">
        <f t="shared" si="55"/>
        <v>7.7637745913809383E-4</v>
      </c>
      <c r="P160" s="100">
        <f t="shared" si="56"/>
        <v>7.8849323910688043E-8</v>
      </c>
      <c r="Q160" s="11">
        <v>158</v>
      </c>
      <c r="R160" s="9">
        <f t="shared" si="51"/>
        <v>0.69090424832217479</v>
      </c>
    </row>
    <row r="161" spans="1:18" x14ac:dyDescent="0.25">
      <c r="A161" s="9">
        <f t="shared" si="52"/>
        <v>-9.2809725302591004E-2</v>
      </c>
      <c r="B161" s="88">
        <f>IF(Sample7!K167&gt;0,Sample7!K167, )</f>
        <v>9.2809725302591004E-2</v>
      </c>
      <c r="C161" s="88">
        <f>IF(Sample7!L167&gt;0,Sample7!L167,"")</f>
        <v>0.69076853520092485</v>
      </c>
      <c r="D161" s="88" t="str">
        <f>IF(Sample7!M167&gt;0,Sample7!M167,)</f>
        <v/>
      </c>
      <c r="E161" s="162">
        <f t="shared" si="43"/>
        <v>0.49280972530259104</v>
      </c>
      <c r="F161" s="162">
        <f t="shared" si="44"/>
        <v>8.5103488529379656E-2</v>
      </c>
      <c r="G161" s="162">
        <f t="shared" si="45"/>
        <v>7.2204894323319307E-3</v>
      </c>
      <c r="H161" s="162">
        <f t="shared" si="46"/>
        <v>4.8574734087941662E-4</v>
      </c>
      <c r="I161" s="162">
        <f t="shared" si="47"/>
        <v>9.2323977961711587E-2</v>
      </c>
      <c r="J161" s="162">
        <f t="shared" si="53"/>
        <v>4.8574734087941662E-4</v>
      </c>
      <c r="K161" s="162">
        <f t="shared" si="48"/>
        <v>1.8742262130518793E-5</v>
      </c>
      <c r="L161" s="59">
        <f t="shared" si="49"/>
        <v>-4.5519144009630379E-16</v>
      </c>
      <c r="M161" s="162">
        <f t="shared" si="54"/>
        <v>0.69112059139265813</v>
      </c>
      <c r="N161" s="99">
        <f t="shared" si="50"/>
        <v>1.239435621377438E-7</v>
      </c>
      <c r="O161" s="100">
        <f t="shared" si="55"/>
        <v>7.5425004507303844E-4</v>
      </c>
      <c r="P161" s="100">
        <f t="shared" si="56"/>
        <v>7.2093702159287578E-8</v>
      </c>
      <c r="Q161" s="11">
        <v>159</v>
      </c>
      <c r="R161" s="9">
        <f t="shared" si="51"/>
        <v>0.69082261163644454</v>
      </c>
    </row>
    <row r="162" spans="1:18" x14ac:dyDescent="0.25">
      <c r="A162" s="9">
        <f t="shared" si="52"/>
        <v>-9.1598604182909549E-2</v>
      </c>
      <c r="B162" s="88">
        <f>IF(Sample7!K168&gt;0,Sample7!K168, )</f>
        <v>9.1598604182909549E-2</v>
      </c>
      <c r="C162" s="88">
        <f>IF(Sample7!L168&gt;0,Sample7!L168,"")</f>
        <v>0.69064497313940654</v>
      </c>
      <c r="D162" s="88" t="str">
        <f>IF(Sample7!M168&gt;0,Sample7!M168,)</f>
        <v/>
      </c>
      <c r="E162" s="162">
        <f t="shared" si="43"/>
        <v>0.49159860418290957</v>
      </c>
      <c r="F162" s="162">
        <f t="shared" si="44"/>
        <v>8.4213586270932089E-2</v>
      </c>
      <c r="G162" s="162">
        <f t="shared" si="45"/>
        <v>6.9089623779582526E-3</v>
      </c>
      <c r="H162" s="162">
        <f t="shared" si="46"/>
        <v>4.7605553401920686E-4</v>
      </c>
      <c r="I162" s="162">
        <f t="shared" si="47"/>
        <v>9.1122548648890342E-2</v>
      </c>
      <c r="J162" s="162">
        <f t="shared" si="53"/>
        <v>4.7605553401920686E-4</v>
      </c>
      <c r="K162" s="162">
        <f t="shared" si="48"/>
        <v>1.8025972598349383E-5</v>
      </c>
      <c r="L162" s="59">
        <f t="shared" si="49"/>
        <v>-4.0412118096354886E-16</v>
      </c>
      <c r="M162" s="162">
        <f t="shared" si="54"/>
        <v>0.69103600965647005</v>
      </c>
      <c r="N162" s="99">
        <f t="shared" si="50"/>
        <v>1.5290955767716419E-7</v>
      </c>
      <c r="O162" s="100">
        <f t="shared" si="55"/>
        <v>7.327477291211987E-4</v>
      </c>
      <c r="P162" s="100">
        <f t="shared" si="56"/>
        <v>6.5890883026279042E-8</v>
      </c>
      <c r="Q162" s="11">
        <v>160</v>
      </c>
      <c r="R162" s="9">
        <f t="shared" si="51"/>
        <v>0.69074397530026677</v>
      </c>
    </row>
    <row r="163" spans="1:18" x14ac:dyDescent="0.25">
      <c r="A163" s="9">
        <f t="shared" si="52"/>
        <v>-9.0311787993247863E-2</v>
      </c>
      <c r="B163" s="88">
        <f>IF(Sample7!K169&gt;0,Sample7!K169, )</f>
        <v>9.0311787993247863E-2</v>
      </c>
      <c r="C163" s="88">
        <f>IF(Sample7!L169&gt;0,Sample7!L169,"")</f>
        <v>0.69078188654514538</v>
      </c>
      <c r="D163" s="88" t="str">
        <f>IF(Sample7!M169&gt;0,Sample7!M169,)</f>
        <v/>
      </c>
      <c r="E163" s="162">
        <f t="shared" si="43"/>
        <v>0.49031178799324787</v>
      </c>
      <c r="F163" s="162">
        <f t="shared" si="44"/>
        <v>8.3255212793626798E-2</v>
      </c>
      <c r="G163" s="162">
        <f t="shared" si="45"/>
        <v>6.5906701560052156E-3</v>
      </c>
      <c r="H163" s="162">
        <f t="shared" si="46"/>
        <v>4.6590504361584961E-4</v>
      </c>
      <c r="I163" s="162">
        <f t="shared" si="47"/>
        <v>8.9845882949632014E-2</v>
      </c>
      <c r="J163" s="162">
        <f t="shared" si="53"/>
        <v>4.6590504361584961E-4</v>
      </c>
      <c r="K163" s="162">
        <f t="shared" si="48"/>
        <v>1.7294877477812126E-5</v>
      </c>
      <c r="L163" s="59">
        <f t="shared" si="49"/>
        <v>-3.552713678800438E-16</v>
      </c>
      <c r="M163" s="162">
        <f t="shared" si="54"/>
        <v>0.69094943886439908</v>
      </c>
      <c r="N163" s="99">
        <f t="shared" si="50"/>
        <v>2.8073779687291897E-8</v>
      </c>
      <c r="O163" s="100">
        <f t="shared" si="55"/>
        <v>7.1056704355390739E-4</v>
      </c>
      <c r="P163" s="100">
        <f t="shared" si="56"/>
        <v>5.9859494213690185E-8</v>
      </c>
      <c r="Q163" s="11">
        <v>161</v>
      </c>
      <c r="R163" s="9">
        <f t="shared" si="51"/>
        <v>0.69066363128578434</v>
      </c>
    </row>
    <row r="164" spans="1:18" x14ac:dyDescent="0.25">
      <c r="A164" s="9">
        <f t="shared" si="52"/>
        <v>-8.9100666873566423E-2</v>
      </c>
      <c r="B164" s="88">
        <f>IF(Sample7!K170&gt;0,Sample7!K170, )</f>
        <v>8.9100666873566423E-2</v>
      </c>
      <c r="C164" s="88">
        <f>IF(Sample7!L170&gt;0,Sample7!L170,"")</f>
        <v>0.69052115000344505</v>
      </c>
      <c r="D164" s="88" t="str">
        <f>IF(Sample7!M170&gt;0,Sample7!M170,)</f>
        <v/>
      </c>
      <c r="E164" s="162">
        <f t="shared" si="43"/>
        <v>0.48910066687356646</v>
      </c>
      <c r="F164" s="162">
        <f t="shared" si="44"/>
        <v>8.234142539045243E-2</v>
      </c>
      <c r="G164" s="162">
        <f t="shared" si="45"/>
        <v>6.3027543300107625E-3</v>
      </c>
      <c r="H164" s="162">
        <f t="shared" si="46"/>
        <v>4.5648715310322996E-4</v>
      </c>
      <c r="I164" s="162">
        <f t="shared" si="47"/>
        <v>8.8644179720463193E-2</v>
      </c>
      <c r="J164" s="162">
        <f t="shared" si="53"/>
        <v>4.5648715310322996E-4</v>
      </c>
      <c r="K164" s="162">
        <f t="shared" si="48"/>
        <v>1.6633889113686682E-5</v>
      </c>
      <c r="L164" s="59">
        <f t="shared" si="49"/>
        <v>-3.1530333899353946E-16</v>
      </c>
      <c r="M164" s="162">
        <f t="shared" si="54"/>
        <v>0.69087098515868195</v>
      </c>
      <c r="N164" s="99">
        <f t="shared" si="50"/>
        <v>1.2238463583962553E-7</v>
      </c>
      <c r="O164" s="100">
        <f t="shared" si="55"/>
        <v>6.9029972093767405E-4</v>
      </c>
      <c r="P164" s="100">
        <f t="shared" si="56"/>
        <v>5.4668316877336515E-8</v>
      </c>
      <c r="Q164" s="11">
        <v>162</v>
      </c>
      <c r="R164" s="9">
        <f t="shared" si="51"/>
        <v>0.69059095494719369</v>
      </c>
    </row>
    <row r="165" spans="1:18" x14ac:dyDescent="0.25">
      <c r="A165" s="9">
        <f t="shared" si="52"/>
        <v>-8.7889545753884968E-2</v>
      </c>
      <c r="B165" s="88">
        <f>IF(Sample7!K171&gt;0,Sample7!K171, )</f>
        <v>8.7889545753884968E-2</v>
      </c>
      <c r="C165" s="88">
        <f>IF(Sample7!L171&gt;0,Sample7!L171,"")</f>
        <v>0.69064497313940654</v>
      </c>
      <c r="D165" s="88" t="str">
        <f>IF(Sample7!M171&gt;0,Sample7!M171,)</f>
        <v/>
      </c>
      <c r="E165" s="162">
        <f t="shared" si="43"/>
        <v>0.48788954575388499</v>
      </c>
      <c r="F165" s="162">
        <f t="shared" si="44"/>
        <v>8.1416508116421454E-2</v>
      </c>
      <c r="G165" s="162">
        <f t="shared" si="45"/>
        <v>6.0258396967599881E-3</v>
      </c>
      <c r="H165" s="162">
        <f t="shared" si="46"/>
        <v>4.4719794070352537E-4</v>
      </c>
      <c r="I165" s="162">
        <f t="shared" si="47"/>
        <v>8.7442347813181442E-2</v>
      </c>
      <c r="J165" s="162">
        <f t="shared" si="53"/>
        <v>4.4719794070352537E-4</v>
      </c>
      <c r="K165" s="162">
        <f t="shared" si="48"/>
        <v>1.5998156386584396E-5</v>
      </c>
      <c r="L165" s="59">
        <f t="shared" si="49"/>
        <v>-2.7977620220553556E-16</v>
      </c>
      <c r="M165" s="162">
        <f t="shared" si="54"/>
        <v>0.69079538733502044</v>
      </c>
      <c r="N165" s="99">
        <f t="shared" si="50"/>
        <v>2.2624430242177046E-8</v>
      </c>
      <c r="O165" s="100">
        <f t="shared" si="55"/>
        <v>6.7060581939228211E-4</v>
      </c>
      <c r="P165" s="100">
        <f t="shared" si="56"/>
        <v>4.991108026021025E-8</v>
      </c>
      <c r="Q165" s="11">
        <v>163</v>
      </c>
      <c r="R165" s="9">
        <f t="shared" si="51"/>
        <v>0.69052105555358689</v>
      </c>
    </row>
    <row r="166" spans="1:18" x14ac:dyDescent="0.25">
      <c r="A166" s="9">
        <f t="shared" si="52"/>
        <v>-8.6754119704183535E-2</v>
      </c>
      <c r="B166" s="88">
        <f>IF(Sample7!K172&gt;0,Sample7!K172, )</f>
        <v>8.6754119704183535E-2</v>
      </c>
      <c r="C166" s="88">
        <f>IF(Sample7!L172&gt;0,Sample7!L172,"")</f>
        <v>0.69053420228293239</v>
      </c>
      <c r="D166" s="88" t="str">
        <f>IF(Sample7!M172&gt;0,Sample7!M172,)</f>
        <v/>
      </c>
      <c r="E166" s="162">
        <f t="shared" si="43"/>
        <v>0.48675411970418359</v>
      </c>
      <c r="F166" s="162">
        <f t="shared" si="44"/>
        <v>8.0539555076167196E-2</v>
      </c>
      <c r="G166" s="162">
        <f t="shared" si="45"/>
        <v>5.7759607707206506E-3</v>
      </c>
      <c r="H166" s="162">
        <f t="shared" si="46"/>
        <v>4.3860385729568852E-4</v>
      </c>
      <c r="I166" s="162">
        <f t="shared" si="47"/>
        <v>8.6315515846887847E-2</v>
      </c>
      <c r="J166" s="162">
        <f t="shared" si="53"/>
        <v>4.3860385729568852E-4</v>
      </c>
      <c r="K166" s="162">
        <f t="shared" si="48"/>
        <v>1.542423597293214E-5</v>
      </c>
      <c r="L166" s="59">
        <f t="shared" si="49"/>
        <v>-2.4868995751603198E-16</v>
      </c>
      <c r="M166" s="162">
        <f t="shared" si="54"/>
        <v>0.69072704034742538</v>
      </c>
      <c r="N166" s="99">
        <f t="shared" si="50"/>
        <v>3.71865191174045E-8</v>
      </c>
      <c r="O166" s="100">
        <f t="shared" si="55"/>
        <v>6.5264936787437315E-4</v>
      </c>
      <c r="P166" s="100">
        <f t="shared" si="56"/>
        <v>4.5815480598889799E-8</v>
      </c>
      <c r="Q166" s="11">
        <v>164</v>
      </c>
      <c r="R166" s="9">
        <f t="shared" si="51"/>
        <v>0.69045798057195718</v>
      </c>
    </row>
    <row r="167" spans="1:18" x14ac:dyDescent="0.25">
      <c r="A167" s="9">
        <f t="shared" si="52"/>
        <v>-8.5618693654482117E-2</v>
      </c>
      <c r="B167" s="88">
        <f>IF(Sample7!K173&gt;0,Sample7!K173, )</f>
        <v>8.5618693654482117E-2</v>
      </c>
      <c r="C167" s="88">
        <f>IF(Sample7!L173&gt;0,Sample7!L173,"")</f>
        <v>0.6902604736538086</v>
      </c>
      <c r="D167" s="88" t="str">
        <f>IF(Sample7!M173&gt;0,Sample7!M173,)</f>
        <v/>
      </c>
      <c r="E167" s="162">
        <f t="shared" si="43"/>
        <v>0.48561869365448213</v>
      </c>
      <c r="F167" s="162">
        <f t="shared" si="44"/>
        <v>7.9653328879138369E-2</v>
      </c>
      <c r="G167" s="162">
        <f t="shared" si="45"/>
        <v>5.5352462775426492E-3</v>
      </c>
      <c r="H167" s="162">
        <f t="shared" si="46"/>
        <v>4.3011849780109912E-4</v>
      </c>
      <c r="I167" s="162">
        <f t="shared" si="47"/>
        <v>8.5188575156681018E-2</v>
      </c>
      <c r="J167" s="162">
        <f t="shared" si="53"/>
        <v>4.3011849780109912E-4</v>
      </c>
      <c r="K167" s="162">
        <f t="shared" si="48"/>
        <v>1.487089954508422E-5</v>
      </c>
      <c r="L167" s="59">
        <f t="shared" si="49"/>
        <v>-2.2204460492502884E-16</v>
      </c>
      <c r="M167" s="162">
        <f t="shared" si="54"/>
        <v>0.69066107336214055</v>
      </c>
      <c r="N167" s="99">
        <f t="shared" si="50"/>
        <v>1.6048012631564352E-7</v>
      </c>
      <c r="O167" s="100">
        <f t="shared" si="55"/>
        <v>6.3517005616212986E-4</v>
      </c>
      <c r="P167" s="100">
        <f t="shared" si="56"/>
        <v>4.2046141586287195E-8</v>
      </c>
      <c r="Q167" s="11">
        <v>165</v>
      </c>
      <c r="R167" s="9">
        <f t="shared" si="51"/>
        <v>0.6903972188963895</v>
      </c>
    </row>
    <row r="168" spans="1:18" x14ac:dyDescent="0.25">
      <c r="A168" s="9">
        <f t="shared" si="52"/>
        <v>-8.4483267604780907E-2</v>
      </c>
      <c r="B168" s="88">
        <f>IF(Sample7!K174&gt;0,Sample7!K174, )</f>
        <v>8.4483267604780907E-2</v>
      </c>
      <c r="C168" s="88">
        <f>IF(Sample7!L174&gt;0,Sample7!L174,"")</f>
        <v>0.69027380911197656</v>
      </c>
      <c r="D168" s="88" t="str">
        <f>IF(Sample7!M174&gt;0,Sample7!M174,)</f>
        <v/>
      </c>
      <c r="E168" s="162">
        <f t="shared" si="43"/>
        <v>0.48448326760478094</v>
      </c>
      <c r="F168" s="162">
        <f t="shared" si="44"/>
        <v>7.8758077107746002E-2</v>
      </c>
      <c r="G168" s="162">
        <f t="shared" si="45"/>
        <v>5.3034506698992484E-3</v>
      </c>
      <c r="H168" s="162">
        <f t="shared" si="46"/>
        <v>4.2173982713565594E-4</v>
      </c>
      <c r="I168" s="162">
        <f t="shared" si="47"/>
        <v>8.4061527777645251E-2</v>
      </c>
      <c r="J168" s="162">
        <f t="shared" si="53"/>
        <v>4.2173982713565594E-4</v>
      </c>
      <c r="K168" s="162">
        <f t="shared" si="48"/>
        <v>1.4337409193660343E-5</v>
      </c>
      <c r="L168" s="59">
        <f t="shared" si="49"/>
        <v>-1.9761969838327592E-16</v>
      </c>
      <c r="M168" s="162">
        <f t="shared" si="54"/>
        <v>0.69059742314916173</v>
      </c>
      <c r="N168" s="99">
        <f t="shared" si="50"/>
        <v>1.0472604506328554E-7</v>
      </c>
      <c r="O168" s="100">
        <f t="shared" si="55"/>
        <v>6.1815539872705355E-4</v>
      </c>
      <c r="P168" s="100">
        <f t="shared" si="56"/>
        <v>3.8579076763575441E-8</v>
      </c>
      <c r="Q168" s="11">
        <v>166</v>
      </c>
      <c r="R168" s="9">
        <f t="shared" si="51"/>
        <v>0.690338708545294</v>
      </c>
    </row>
    <row r="169" spans="1:18" x14ac:dyDescent="0.25">
      <c r="A169" s="9">
        <f t="shared" si="52"/>
        <v>-8.3347841555079474E-2</v>
      </c>
      <c r="B169" s="88">
        <f>IF(Sample7!K175&gt;0,Sample7!K175, )</f>
        <v>8.3347841555079474E-2</v>
      </c>
      <c r="C169" s="88">
        <f>IF(Sample7!L175&gt;0,Sample7!L175,"")</f>
        <v>0.69027380911197656</v>
      </c>
      <c r="D169" s="88" t="str">
        <f>IF(Sample7!M175&gt;0,Sample7!M175,)</f>
        <v/>
      </c>
      <c r="E169" s="162">
        <f t="shared" si="43"/>
        <v>0.48334784155507948</v>
      </c>
      <c r="F169" s="162">
        <f t="shared" si="44"/>
        <v>7.7854047391655162E-2</v>
      </c>
      <c r="G169" s="162">
        <f t="shared" si="45"/>
        <v>5.0803283031079227E-3</v>
      </c>
      <c r="H169" s="162">
        <f t="shared" si="46"/>
        <v>4.1346586031638932E-4</v>
      </c>
      <c r="I169" s="162">
        <f t="shared" si="47"/>
        <v>8.2934375694763085E-2</v>
      </c>
      <c r="J169" s="162">
        <f t="shared" si="53"/>
        <v>4.1346586031638932E-4</v>
      </c>
      <c r="K169" s="162">
        <f t="shared" si="48"/>
        <v>1.3823053437890885E-5</v>
      </c>
      <c r="L169" s="59">
        <f t="shared" si="49"/>
        <v>-1.7763568394002348E-16</v>
      </c>
      <c r="M169" s="162">
        <f t="shared" si="54"/>
        <v>0.69053602648464441</v>
      </c>
      <c r="N169" s="99">
        <f t="shared" si="50"/>
        <v>6.8757950528830161E-8</v>
      </c>
      <c r="O169" s="100">
        <f t="shared" si="55"/>
        <v>6.0159322662117244E-4</v>
      </c>
      <c r="P169" s="100">
        <f t="shared" si="56"/>
        <v>3.5391905952774049E-8</v>
      </c>
      <c r="Q169" s="11">
        <v>167</v>
      </c>
      <c r="R169" s="9">
        <f t="shared" si="51"/>
        <v>0.69028238751250581</v>
      </c>
    </row>
    <row r="170" spans="1:18" x14ac:dyDescent="0.25">
      <c r="A170" s="9">
        <f t="shared" si="52"/>
        <v>-8.2288110575358078E-2</v>
      </c>
      <c r="B170" s="88">
        <f>IF(Sample7!K176&gt;0,Sample7!K176, )</f>
        <v>8.2288110575358078E-2</v>
      </c>
      <c r="C170" s="88">
        <f>IF(Sample7!L176&gt;0,Sample7!L176,"")</f>
        <v>0.69052115000344505</v>
      </c>
      <c r="D170" s="88" t="str">
        <f>IF(Sample7!M176&gt;0,Sample7!M176,)</f>
        <v/>
      </c>
      <c r="E170" s="162">
        <f t="shared" si="43"/>
        <v>0.48228811057535809</v>
      </c>
      <c r="F170" s="162">
        <f t="shared" si="44"/>
        <v>7.700258468624821E-2</v>
      </c>
      <c r="G170" s="162">
        <f t="shared" si="45"/>
        <v>4.8796896406270995E-3</v>
      </c>
      <c r="H170" s="162">
        <f t="shared" si="46"/>
        <v>4.0583624848276878E-4</v>
      </c>
      <c r="I170" s="162">
        <f t="shared" si="47"/>
        <v>8.1882274326875309E-2</v>
      </c>
      <c r="J170" s="162">
        <f t="shared" si="53"/>
        <v>4.0583624848276878E-4</v>
      </c>
      <c r="K170" s="162">
        <f t="shared" si="48"/>
        <v>1.33596461913163E-5</v>
      </c>
      <c r="L170" s="59">
        <f t="shared" si="49"/>
        <v>-1.5987211554602128E-16</v>
      </c>
      <c r="M170" s="162">
        <f t="shared" si="54"/>
        <v>0.69048070048261734</v>
      </c>
      <c r="N170" s="99">
        <f t="shared" si="50"/>
        <v>1.6361637351915269E-9</v>
      </c>
      <c r="O170" s="100">
        <f t="shared" si="55"/>
        <v>5.8653297473410275E-4</v>
      </c>
      <c r="P170" s="100">
        <f t="shared" si="56"/>
        <v>3.2651306877949528E-8</v>
      </c>
      <c r="Q170" s="11">
        <v>168</v>
      </c>
      <c r="R170" s="9">
        <f t="shared" si="51"/>
        <v>0.69023174186522873</v>
      </c>
    </row>
    <row r="171" spans="1:18" x14ac:dyDescent="0.25">
      <c r="A171" s="9">
        <f t="shared" si="52"/>
        <v>-8.1152684525656868E-2</v>
      </c>
      <c r="B171" s="88">
        <f>IF(Sample7!K177&gt;0,Sample7!K177, )</f>
        <v>8.1152684525656868E-2</v>
      </c>
      <c r="C171" s="88">
        <f>IF(Sample7!L177&gt;0,Sample7!L177,"")</f>
        <v>0.69002651252651936</v>
      </c>
      <c r="D171" s="88" t="str">
        <f>IF(Sample7!M177&gt;0,Sample7!M177,)</f>
        <v/>
      </c>
      <c r="E171" s="162">
        <f t="shared" si="43"/>
        <v>0.4811526845256569</v>
      </c>
      <c r="F171" s="162">
        <f t="shared" si="44"/>
        <v>7.6082284113390852E-2</v>
      </c>
      <c r="G171" s="162">
        <f t="shared" si="45"/>
        <v>4.6726411523603933E-3</v>
      </c>
      <c r="H171" s="162">
        <f t="shared" si="46"/>
        <v>3.9775925990562233E-4</v>
      </c>
      <c r="I171" s="162">
        <f t="shared" si="47"/>
        <v>8.0754925265751246E-2</v>
      </c>
      <c r="J171" s="162">
        <f t="shared" si="53"/>
        <v>3.9775925990562233E-4</v>
      </c>
      <c r="K171" s="162">
        <f t="shared" si="48"/>
        <v>1.2880360495070934E-5</v>
      </c>
      <c r="L171" s="59">
        <f t="shared" si="49"/>
        <v>-1.4210854715201903E-16</v>
      </c>
      <c r="M171" s="162">
        <f t="shared" si="54"/>
        <v>0.69042348205696602</v>
      </c>
      <c r="N171" s="99">
        <f t="shared" si="50"/>
        <v>1.5758480810303842E-7</v>
      </c>
      <c r="O171" s="100">
        <f t="shared" si="55"/>
        <v>5.7081224459338696E-4</v>
      </c>
      <c r="P171" s="100">
        <f t="shared" si="56"/>
        <v>2.9947335509343703E-8</v>
      </c>
      <c r="Q171" s="11">
        <v>169</v>
      </c>
      <c r="R171" s="9">
        <f t="shared" si="51"/>
        <v>0.69017947823579473</v>
      </c>
    </row>
    <row r="172" spans="1:18" x14ac:dyDescent="0.25">
      <c r="A172" s="9">
        <f t="shared" si="52"/>
        <v>-8.0092953545935458E-2</v>
      </c>
      <c r="B172" s="88">
        <f>IF(Sample7!K178&gt;0,Sample7!K178, )</f>
        <v>8.0092953545935458E-2</v>
      </c>
      <c r="C172" s="88">
        <f>IF(Sample7!L178&gt;0,Sample7!L178,"")</f>
        <v>0.69015001925427855</v>
      </c>
      <c r="D172" s="88" t="str">
        <f>IF(Sample7!M178&gt;0,Sample7!M178,)</f>
        <v/>
      </c>
      <c r="E172" s="162">
        <f t="shared" si="43"/>
        <v>0.48009295354593551</v>
      </c>
      <c r="F172" s="162">
        <f t="shared" si="44"/>
        <v>7.5216063381566445E-2</v>
      </c>
      <c r="G172" s="162">
        <f t="shared" si="45"/>
        <v>4.4865799299527442E-3</v>
      </c>
      <c r="H172" s="162">
        <f t="shared" si="46"/>
        <v>3.90310234416269E-4</v>
      </c>
      <c r="I172" s="162">
        <f t="shared" si="47"/>
        <v>7.9702643311519189E-2</v>
      </c>
      <c r="J172" s="162">
        <f t="shared" si="53"/>
        <v>3.90310234416269E-4</v>
      </c>
      <c r="K172" s="162">
        <f t="shared" si="48"/>
        <v>1.2448549974712612E-5</v>
      </c>
      <c r="L172" s="59">
        <f t="shared" si="49"/>
        <v>-1.2878587085651731E-16</v>
      </c>
      <c r="M172" s="162">
        <f t="shared" si="54"/>
        <v>0.69037194650401446</v>
      </c>
      <c r="N172" s="99">
        <f t="shared" si="50"/>
        <v>4.9251704175344643E-8</v>
      </c>
      <c r="O172" s="100">
        <f t="shared" si="55"/>
        <v>5.5651740627647012E-4</v>
      </c>
      <c r="P172" s="100">
        <f t="shared" si="56"/>
        <v>2.7624823977766432E-8</v>
      </c>
      <c r="Q172" s="11">
        <v>170</v>
      </c>
      <c r="R172" s="9">
        <f t="shared" si="51"/>
        <v>0.69013251225762529</v>
      </c>
    </row>
    <row r="173" spans="1:18" x14ac:dyDescent="0.25">
      <c r="A173" s="9">
        <f t="shared" si="52"/>
        <v>-7.9108917636194293E-2</v>
      </c>
      <c r="B173" s="88">
        <f>IF(Sample7!K179&gt;0,Sample7!K179, )</f>
        <v>7.9108917636194293E-2</v>
      </c>
      <c r="C173" s="88">
        <f>IF(Sample7!L179&gt;0,Sample7!L179,"")</f>
        <v>0.69001320396815924</v>
      </c>
      <c r="D173" s="88" t="str">
        <f>IF(Sample7!M179&gt;0,Sample7!M179,)</f>
        <v/>
      </c>
      <c r="E173" s="162">
        <f t="shared" si="43"/>
        <v>0.47910891763619434</v>
      </c>
      <c r="F173" s="162">
        <f t="shared" si="44"/>
        <v>7.4405604198584704E-2</v>
      </c>
      <c r="G173" s="162">
        <f t="shared" si="45"/>
        <v>4.3198440963409385E-3</v>
      </c>
      <c r="H173" s="162">
        <f t="shared" si="46"/>
        <v>3.8346934126864962E-4</v>
      </c>
      <c r="I173" s="162">
        <f t="shared" si="47"/>
        <v>7.8725448294925643E-2</v>
      </c>
      <c r="J173" s="162">
        <f t="shared" si="53"/>
        <v>3.8346934126864962E-4</v>
      </c>
      <c r="K173" s="162">
        <f t="shared" si="48"/>
        <v>1.2060553208575476E-5</v>
      </c>
      <c r="L173" s="59">
        <f t="shared" si="49"/>
        <v>-1.1546319456101562E-16</v>
      </c>
      <c r="M173" s="162">
        <f t="shared" si="54"/>
        <v>0.69032566216405078</v>
      </c>
      <c r="N173" s="99">
        <f t="shared" si="50"/>
        <v>9.7630124179796396E-8</v>
      </c>
      <c r="O173" s="100">
        <f t="shared" si="55"/>
        <v>5.4356226721437588E-4</v>
      </c>
      <c r="P173" s="100">
        <f t="shared" si="56"/>
        <v>2.5629744937863794E-8</v>
      </c>
      <c r="Q173" s="11">
        <v>171</v>
      </c>
      <c r="R173" s="9">
        <f t="shared" si="51"/>
        <v>0.69009042443610003</v>
      </c>
    </row>
    <row r="174" spans="1:18" x14ac:dyDescent="0.25">
      <c r="A174" s="9">
        <f t="shared" si="52"/>
        <v>-7.8049186656472896E-2</v>
      </c>
      <c r="B174" s="88">
        <f>IF(Sample7!K180&gt;0,Sample7!K180, )</f>
        <v>7.8049186656472896E-2</v>
      </c>
      <c r="C174" s="88">
        <f>IF(Sample7!L180&gt;0,Sample7!L180,"")</f>
        <v>0.69001320396815924</v>
      </c>
      <c r="D174" s="88" t="str">
        <f>IF(Sample7!M180&gt;0,Sample7!M180,)</f>
        <v/>
      </c>
      <c r="E174" s="162">
        <f t="shared" si="43"/>
        <v>0.47804918665647289</v>
      </c>
      <c r="F174" s="162">
        <f t="shared" si="44"/>
        <v>7.3526404788736677E-2</v>
      </c>
      <c r="G174" s="162">
        <f t="shared" si="45"/>
        <v>4.1465990829596816E-3</v>
      </c>
      <c r="H174" s="162">
        <f t="shared" si="46"/>
        <v>3.761827847765381E-4</v>
      </c>
      <c r="I174" s="162">
        <f t="shared" si="47"/>
        <v>7.7673003871696358E-2</v>
      </c>
      <c r="J174" s="162">
        <f t="shared" si="53"/>
        <v>3.761827847765381E-4</v>
      </c>
      <c r="K174" s="162">
        <f t="shared" si="48"/>
        <v>1.1656221345659402E-5</v>
      </c>
      <c r="L174" s="59">
        <f t="shared" si="49"/>
        <v>-1.0436096431476417E-16</v>
      </c>
      <c r="M174" s="162">
        <f t="shared" si="54"/>
        <v>0.69027746137239232</v>
      </c>
      <c r="N174" s="99">
        <f t="shared" si="50"/>
        <v>6.9831975692006199E-8</v>
      </c>
      <c r="O174" s="100">
        <f t="shared" si="55"/>
        <v>5.299455010491955E-4</v>
      </c>
      <c r="P174" s="100">
        <f t="shared" si="56"/>
        <v>2.364297291554574E-8</v>
      </c>
      <c r="Q174" s="11">
        <v>172</v>
      </c>
      <c r="R174" s="9">
        <f t="shared" si="51"/>
        <v>0.69004669355326953</v>
      </c>
    </row>
    <row r="175" spans="1:18" x14ac:dyDescent="0.25">
      <c r="A175" s="9">
        <f t="shared" si="52"/>
        <v>-7.7065150746731731E-2</v>
      </c>
      <c r="B175" s="88">
        <f>IF(Sample7!K181&gt;0,Sample7!K181, )</f>
        <v>7.7065150746731731E-2</v>
      </c>
      <c r="C175" s="88">
        <f>IF(Sample7!L181&gt;0,Sample7!L181,"")</f>
        <v>0.69001320396815924</v>
      </c>
      <c r="D175" s="88" t="str">
        <f>IF(Sample7!M181&gt;0,Sample7!M181,)</f>
        <v/>
      </c>
      <c r="E175" s="162">
        <f t="shared" si="43"/>
        <v>0.47706515074673173</v>
      </c>
      <c r="F175" s="162">
        <f t="shared" si="44"/>
        <v>7.2704230313831858E-2</v>
      </c>
      <c r="G175" s="162">
        <f t="shared" si="45"/>
        <v>3.9914301285957493E-3</v>
      </c>
      <c r="H175" s="162">
        <f t="shared" si="46"/>
        <v>3.6949030430412366E-4</v>
      </c>
      <c r="I175" s="162">
        <f t="shared" si="47"/>
        <v>7.6695660442427607E-2</v>
      </c>
      <c r="J175" s="162">
        <f t="shared" si="53"/>
        <v>3.6949030430412366E-4</v>
      </c>
      <c r="K175" s="162">
        <f t="shared" si="48"/>
        <v>1.1292915413628764E-5</v>
      </c>
      <c r="L175" s="59">
        <f t="shared" si="49"/>
        <v>-9.5479180117763005E-17</v>
      </c>
      <c r="M175" s="162">
        <f t="shared" si="54"/>
        <v>0.6902341878123891</v>
      </c>
      <c r="N175" s="99">
        <f t="shared" si="50"/>
        <v>4.8833859410607298E-8</v>
      </c>
      <c r="O175" s="100">
        <f t="shared" si="55"/>
        <v>5.1760507803809441E-4</v>
      </c>
      <c r="P175" s="100">
        <f t="shared" si="56"/>
        <v>2.1937986198265349E-8</v>
      </c>
      <c r="Q175" s="11">
        <v>173</v>
      </c>
      <c r="R175" s="9">
        <f t="shared" si="51"/>
        <v>0.69000752546854494</v>
      </c>
    </row>
    <row r="176" spans="1:18" x14ac:dyDescent="0.25">
      <c r="A176" s="9">
        <f t="shared" si="52"/>
        <v>-7.6005419767010543E-2</v>
      </c>
      <c r="B176" s="88">
        <f>IF(Sample7!K182&gt;0,Sample7!K182, )</f>
        <v>7.6005419767010543E-2</v>
      </c>
      <c r="C176" s="88">
        <f>IF(Sample7!L182&gt;0,Sample7!L182,"")</f>
        <v>0.69002651252651936</v>
      </c>
      <c r="D176" s="88" t="str">
        <f>IF(Sample7!M182&gt;0,Sample7!M182,)</f>
        <v/>
      </c>
      <c r="E176" s="162">
        <f t="shared" si="43"/>
        <v>0.47600541976701055</v>
      </c>
      <c r="F176" s="162">
        <f t="shared" si="44"/>
        <v>7.1812772726545362E-2</v>
      </c>
      <c r="G176" s="162">
        <f t="shared" si="45"/>
        <v>3.8302860464012461E-3</v>
      </c>
      <c r="H176" s="162">
        <f t="shared" si="46"/>
        <v>3.6236099406393441E-4</v>
      </c>
      <c r="I176" s="162">
        <f t="shared" si="47"/>
        <v>7.5643058772946609E-2</v>
      </c>
      <c r="J176" s="162">
        <f t="shared" si="53"/>
        <v>3.6236099406393441E-4</v>
      </c>
      <c r="K176" s="162">
        <f t="shared" si="48"/>
        <v>1.0914314203678169E-5</v>
      </c>
      <c r="L176" s="59">
        <f t="shared" si="49"/>
        <v>-8.4376949871511528E-17</v>
      </c>
      <c r="M176" s="162">
        <f t="shared" si="54"/>
        <v>0.69018913802616433</v>
      </c>
      <c r="N176" s="99">
        <f t="shared" si="50"/>
        <v>2.6447053134774144E-8</v>
      </c>
      <c r="O176" s="100">
        <f t="shared" si="55"/>
        <v>5.0463461891204694E-4</v>
      </c>
      <c r="P176" s="100">
        <f t="shared" si="56"/>
        <v>2.0241784327421467E-8</v>
      </c>
      <c r="Q176" s="11">
        <v>174</v>
      </c>
      <c r="R176" s="9">
        <f t="shared" si="51"/>
        <v>0.68996684912906614</v>
      </c>
    </row>
    <row r="177" spans="1:18" x14ac:dyDescent="0.25">
      <c r="A177" s="9">
        <f t="shared" si="52"/>
        <v>-7.50970789272494E-2</v>
      </c>
      <c r="B177" s="88">
        <f>IF(Sample7!K183&gt;0,Sample7!K183, )</f>
        <v>7.50970789272494E-2</v>
      </c>
      <c r="C177" s="88">
        <f>IF(Sample7!L183&gt;0,Sample7!L183,"")</f>
        <v>0.68977926024707348</v>
      </c>
      <c r="D177" s="88" t="str">
        <f>IF(Sample7!M183&gt;0,Sample7!M183,)</f>
        <v/>
      </c>
      <c r="E177" s="162">
        <f t="shared" si="43"/>
        <v>0.47509707892724939</v>
      </c>
      <c r="F177" s="162">
        <f t="shared" si="44"/>
        <v>7.1043821548756519E-2</v>
      </c>
      <c r="G177" s="162">
        <f t="shared" si="45"/>
        <v>3.6969438546105154E-3</v>
      </c>
      <c r="H177" s="162">
        <f t="shared" si="46"/>
        <v>3.5631352388236504E-4</v>
      </c>
      <c r="I177" s="162">
        <f t="shared" si="47"/>
        <v>7.4740765403367035E-2</v>
      </c>
      <c r="J177" s="162">
        <f t="shared" si="53"/>
        <v>3.5631352388236504E-4</v>
      </c>
      <c r="K177" s="162">
        <f t="shared" si="48"/>
        <v>1.0599915883693684E-5</v>
      </c>
      <c r="L177" s="59">
        <f t="shared" si="49"/>
        <v>-7.7715611723760657E-17</v>
      </c>
      <c r="M177" s="162">
        <f t="shared" si="54"/>
        <v>0.69015176970398451</v>
      </c>
      <c r="N177" s="99">
        <f t="shared" si="50"/>
        <v>1.3876329548815043E-7</v>
      </c>
      <c r="O177" s="100">
        <f t="shared" si="55"/>
        <v>4.9377454622755482E-4</v>
      </c>
      <c r="P177" s="100">
        <f t="shared" si="56"/>
        <v>1.8895532664184768E-8</v>
      </c>
      <c r="Q177" s="11">
        <v>175</v>
      </c>
      <c r="R177" s="9">
        <f t="shared" si="51"/>
        <v>0.68993319060319136</v>
      </c>
    </row>
    <row r="178" spans="1:18" x14ac:dyDescent="0.25">
      <c r="A178" s="9">
        <f t="shared" si="52"/>
        <v>-7.4113043017508234E-2</v>
      </c>
      <c r="B178" s="88">
        <f>IF(Sample7!K184&gt;0,Sample7!K184, )</f>
        <v>7.4113043017508234E-2</v>
      </c>
      <c r="C178" s="88">
        <f>IF(Sample7!L184&gt;0,Sample7!L184,"")</f>
        <v>0.68988972172436414</v>
      </c>
      <c r="D178" s="88" t="str">
        <f>IF(Sample7!M184&gt;0,Sample7!M184,)</f>
        <v/>
      </c>
      <c r="E178" s="162">
        <f t="shared" si="43"/>
        <v>0.47411304301750823</v>
      </c>
      <c r="F178" s="162">
        <f t="shared" si="44"/>
        <v>7.0205888291885676E-2</v>
      </c>
      <c r="G178" s="162">
        <f t="shared" si="45"/>
        <v>3.5573276349750993E-3</v>
      </c>
      <c r="H178" s="162">
        <f t="shared" si="46"/>
        <v>3.4982709064745876E-4</v>
      </c>
      <c r="I178" s="162">
        <f t="shared" si="47"/>
        <v>7.3763215926860776E-2</v>
      </c>
      <c r="J178" s="162">
        <f t="shared" si="53"/>
        <v>3.4982709064745876E-4</v>
      </c>
      <c r="K178" s="162">
        <f t="shared" si="48"/>
        <v>1.0269527876973325E-5</v>
      </c>
      <c r="L178" s="59">
        <f t="shared" si="49"/>
        <v>-7.1054273576009761E-17</v>
      </c>
      <c r="M178" s="162">
        <f t="shared" si="54"/>
        <v>0.69011254839793645</v>
      </c>
      <c r="N178" s="99">
        <f t="shared" si="50"/>
        <v>4.9651726455304507E-8</v>
      </c>
      <c r="O178" s="100">
        <f t="shared" si="55"/>
        <v>4.8227152238359866E-4</v>
      </c>
      <c r="P178" s="100">
        <f t="shared" si="56"/>
        <v>1.7541527497909022E-8</v>
      </c>
      <c r="Q178" s="11">
        <v>176</v>
      </c>
      <c r="R178" s="9">
        <f t="shared" si="51"/>
        <v>0.68989794837357132</v>
      </c>
    </row>
    <row r="179" spans="1:18" x14ac:dyDescent="0.25">
      <c r="A179" s="9">
        <f t="shared" si="52"/>
        <v>-7.3129007107767083E-2</v>
      </c>
      <c r="B179" s="88">
        <f>IF(Sample7!K185&gt;0,Sample7!K185, )</f>
        <v>7.3129007107767083E-2</v>
      </c>
      <c r="C179" s="88">
        <f>IF(Sample7!L185&gt;0,Sample7!L185,"")</f>
        <v>0.68977926024707348</v>
      </c>
      <c r="D179" s="88" t="str">
        <f>IF(Sample7!M185&gt;0,Sample7!M185,)</f>
        <v/>
      </c>
      <c r="E179" s="162">
        <f t="shared" si="43"/>
        <v>0.47312900710776712</v>
      </c>
      <c r="F179" s="162">
        <f t="shared" si="44"/>
        <v>6.9362999650647378E-2</v>
      </c>
      <c r="G179" s="162">
        <f t="shared" si="45"/>
        <v>3.4226002145721357E-3</v>
      </c>
      <c r="H179" s="162">
        <f t="shared" si="46"/>
        <v>3.4340724254756927E-4</v>
      </c>
      <c r="I179" s="162">
        <f t="shared" si="47"/>
        <v>7.2785599865219514E-2</v>
      </c>
      <c r="J179" s="162">
        <f t="shared" si="53"/>
        <v>3.4340724254756927E-4</v>
      </c>
      <c r="K179" s="162">
        <f t="shared" si="48"/>
        <v>9.9494360613183855E-6</v>
      </c>
      <c r="L179" s="59">
        <f t="shared" si="49"/>
        <v>-6.4392935428258878E-17</v>
      </c>
      <c r="M179" s="162">
        <f t="shared" si="54"/>
        <v>0.69007460197960024</v>
      </c>
      <c r="N179" s="99">
        <f t="shared" si="50"/>
        <v>8.7226738971911789E-8</v>
      </c>
      <c r="O179" s="100">
        <f t="shared" si="55"/>
        <v>4.7103495620858747E-4</v>
      </c>
      <c r="P179" s="100">
        <f t="shared" si="56"/>
        <v>1.6288833294338851E-8</v>
      </c>
      <c r="Q179" s="11">
        <v>177</v>
      </c>
      <c r="R179" s="9">
        <f t="shared" si="51"/>
        <v>0.6898639401852793</v>
      </c>
    </row>
    <row r="180" spans="1:18" x14ac:dyDescent="0.25">
      <c r="A180" s="9">
        <f t="shared" si="52"/>
        <v>-7.222066626800594E-2</v>
      </c>
      <c r="B180" s="88">
        <f>IF(Sample7!K186&gt;0,Sample7!K186, )</f>
        <v>7.222066626800594E-2</v>
      </c>
      <c r="C180" s="88">
        <f>IF(Sample7!L186&gt;0,Sample7!L186,"")</f>
        <v>0.68965551474412834</v>
      </c>
      <c r="D180" s="88" t="str">
        <f>IF(Sample7!M186&gt;0,Sample7!M186,)</f>
        <v/>
      </c>
      <c r="E180" s="162">
        <f t="shared" si="43"/>
        <v>0.47222066626800596</v>
      </c>
      <c r="F180" s="162">
        <f t="shared" si="44"/>
        <v>6.8580675842901867E-2</v>
      </c>
      <c r="G180" s="162">
        <f t="shared" si="45"/>
        <v>3.3024509737349106E-3</v>
      </c>
      <c r="H180" s="162">
        <f t="shared" si="46"/>
        <v>3.3753945136916208E-4</v>
      </c>
      <c r="I180" s="162">
        <f t="shared" si="47"/>
        <v>7.1883126816636778E-2</v>
      </c>
      <c r="J180" s="162">
        <f t="shared" si="53"/>
        <v>3.3753945136916208E-4</v>
      </c>
      <c r="K180" s="162">
        <f t="shared" si="48"/>
        <v>9.6628277511412949E-6</v>
      </c>
      <c r="L180" s="59">
        <f t="shared" si="49"/>
        <v>-5.773159728050797E-17</v>
      </c>
      <c r="M180" s="162">
        <f t="shared" si="54"/>
        <v>0.69004067407413849</v>
      </c>
      <c r="N180" s="99">
        <f t="shared" si="50"/>
        <v>1.4834770949387082E-7</v>
      </c>
      <c r="O180" s="100">
        <f t="shared" si="55"/>
        <v>4.6089396226282805E-4</v>
      </c>
      <c r="P180" s="100">
        <f t="shared" si="56"/>
        <v>1.5216335357815555E-8</v>
      </c>
      <c r="Q180" s="11">
        <v>178</v>
      </c>
      <c r="R180" s="9">
        <f t="shared" si="51"/>
        <v>0.68983361185275949</v>
      </c>
    </row>
    <row r="181" spans="1:18" x14ac:dyDescent="0.25">
      <c r="A181" s="9">
        <f t="shared" si="52"/>
        <v>-7.1312325428244797E-2</v>
      </c>
      <c r="B181" s="88">
        <f>IF(Sample7!K187&gt;0,Sample7!K187, )</f>
        <v>7.1312325428244797E-2</v>
      </c>
      <c r="C181" s="88">
        <f>IF(Sample7!L187&gt;0,Sample7!L187,"")</f>
        <v>0.68991600203395609</v>
      </c>
      <c r="D181" s="88" t="str">
        <f>IF(Sample7!M187&gt;0,Sample7!M187,)</f>
        <v/>
      </c>
      <c r="E181" s="162">
        <f t="shared" si="43"/>
        <v>0.4713123254282448</v>
      </c>
      <c r="F181" s="162">
        <f t="shared" si="44"/>
        <v>6.7794365668127438E-2</v>
      </c>
      <c r="G181" s="162">
        <f t="shared" si="45"/>
        <v>3.1862330101107561E-3</v>
      </c>
      <c r="H181" s="162">
        <f t="shared" si="46"/>
        <v>3.317267500066029E-4</v>
      </c>
      <c r="I181" s="162">
        <f t="shared" si="47"/>
        <v>7.0980598678238194E-2</v>
      </c>
      <c r="J181" s="162">
        <f t="shared" si="53"/>
        <v>3.317267500066029E-4</v>
      </c>
      <c r="K181" s="162">
        <f t="shared" si="48"/>
        <v>9.384474373048506E-6</v>
      </c>
      <c r="L181" s="59">
        <f t="shared" si="49"/>
        <v>-5.329070518200737E-17</v>
      </c>
      <c r="M181" s="162">
        <f t="shared" si="54"/>
        <v>0.69000777230484189</v>
      </c>
      <c r="N181" s="99">
        <f t="shared" si="50"/>
        <v>8.4217826184539936E-9</v>
      </c>
      <c r="O181" s="100">
        <f t="shared" si="55"/>
        <v>4.5097011140285832E-4</v>
      </c>
      <c r="P181" s="100">
        <f t="shared" si="56"/>
        <v>1.4218979237077977E-8</v>
      </c>
      <c r="Q181" s="11">
        <v>179</v>
      </c>
      <c r="R181" s="9">
        <f t="shared" si="51"/>
        <v>0.6898042758617785</v>
      </c>
    </row>
    <row r="182" spans="1:18" x14ac:dyDescent="0.25">
      <c r="A182" s="9">
        <f t="shared" si="52"/>
        <v>-7.0479679658463676E-2</v>
      </c>
      <c r="B182" s="88">
        <f>IF(Sample7!K188&gt;0,Sample7!K188, )</f>
        <v>7.0479679658463676E-2</v>
      </c>
      <c r="C182" s="88">
        <f>IF(Sample7!L188&gt;0,Sample7!L188,"")</f>
        <v>0.68977926024707348</v>
      </c>
      <c r="D182" s="88" t="str">
        <f>IF(Sample7!M188&gt;0,Sample7!M188,)</f>
        <v/>
      </c>
      <c r="E182" s="162">
        <f t="shared" si="43"/>
        <v>0.47047967965846371</v>
      </c>
      <c r="F182" s="162">
        <f t="shared" si="44"/>
        <v>6.7070173857469037E-2</v>
      </c>
      <c r="G182" s="162">
        <f t="shared" si="45"/>
        <v>3.0830596212670786E-3</v>
      </c>
      <c r="H182" s="162">
        <f t="shared" si="46"/>
        <v>3.2644617972756029E-4</v>
      </c>
      <c r="I182" s="162">
        <f t="shared" si="47"/>
        <v>7.0153233478736116E-2</v>
      </c>
      <c r="J182" s="162">
        <f t="shared" si="53"/>
        <v>3.2644617972756029E-4</v>
      </c>
      <c r="K182" s="162">
        <f t="shared" si="48"/>
        <v>9.1363657128445448E-6</v>
      </c>
      <c r="L182" s="59">
        <f t="shared" si="49"/>
        <v>-4.8849813083506771E-17</v>
      </c>
      <c r="M182" s="162">
        <f t="shared" si="54"/>
        <v>0.68997848970914111</v>
      </c>
      <c r="N182" s="99">
        <f t="shared" si="50"/>
        <v>3.9692378555756968E-8</v>
      </c>
      <c r="O182" s="100">
        <f t="shared" si="55"/>
        <v>4.4206007247006454E-4</v>
      </c>
      <c r="P182" s="100">
        <f t="shared" si="56"/>
        <v>1.3366572195075277E-8</v>
      </c>
      <c r="Q182" s="11">
        <v>180</v>
      </c>
      <c r="R182" s="9">
        <f t="shared" si="51"/>
        <v>0.68977823261071636</v>
      </c>
    </row>
    <row r="183" spans="1:18" x14ac:dyDescent="0.25">
      <c r="A183" s="9">
        <f t="shared" si="52"/>
        <v>-6.9571338818702755E-2</v>
      </c>
      <c r="B183" s="88">
        <f>IF(Sample7!K189&gt;0,Sample7!K189, )</f>
        <v>6.9571338818702755E-2</v>
      </c>
      <c r="C183" s="88">
        <f>IF(Sample7!L189&gt;0,Sample7!L189,"")</f>
        <v>0.68977926024707348</v>
      </c>
      <c r="D183" s="88" t="str">
        <f>IF(Sample7!M189&gt;0,Sample7!M189,)</f>
        <v/>
      </c>
      <c r="E183" s="162">
        <f t="shared" si="43"/>
        <v>0.46957133881870278</v>
      </c>
      <c r="F183" s="162">
        <f t="shared" si="44"/>
        <v>6.627653049693899E-2</v>
      </c>
      <c r="G183" s="162">
        <f t="shared" si="45"/>
        <v>2.9740713872191821E-3</v>
      </c>
      <c r="H183" s="162">
        <f t="shared" si="46"/>
        <v>3.2073693454458263E-4</v>
      </c>
      <c r="I183" s="162">
        <f t="shared" si="47"/>
        <v>6.9250601884158172E-2</v>
      </c>
      <c r="J183" s="162">
        <f t="shared" si="53"/>
        <v>3.2073693454458263E-4</v>
      </c>
      <c r="K183" s="162">
        <f t="shared" si="48"/>
        <v>8.8731757596876246E-6</v>
      </c>
      <c r="L183" s="59">
        <f t="shared" si="49"/>
        <v>-4.4408920985006165E-17</v>
      </c>
      <c r="M183" s="162">
        <f t="shared" si="54"/>
        <v>0.68994747634867626</v>
      </c>
      <c r="N183" s="99">
        <f t="shared" si="50"/>
        <v>2.829665683843699E-8</v>
      </c>
      <c r="O183" s="100">
        <f t="shared" si="55"/>
        <v>4.325396383034109E-4</v>
      </c>
      <c r="P183" s="100">
        <f t="shared" si="56"/>
        <v>1.2499844567784312E-8</v>
      </c>
      <c r="Q183" s="11">
        <v>181</v>
      </c>
      <c r="R183" s="9">
        <f t="shared" si="51"/>
        <v>0.68975072156378903</v>
      </c>
    </row>
    <row r="184" spans="1:18" x14ac:dyDescent="0.25">
      <c r="A184" s="9">
        <f t="shared" si="52"/>
        <v>-6.8738693048921634E-2</v>
      </c>
      <c r="B184" s="88">
        <f>IF(Sample7!K190&gt;0,Sample7!K190, )</f>
        <v>6.8738693048921634E-2</v>
      </c>
      <c r="C184" s="88">
        <f>IF(Sample7!L190&gt;0,Sample7!L190,"")</f>
        <v>0.68953205227363901</v>
      </c>
      <c r="D184" s="88" t="str">
        <f>IF(Sample7!M190&gt;0,Sample7!M190,)</f>
        <v/>
      </c>
      <c r="E184" s="162">
        <f t="shared" si="43"/>
        <v>0.46873869304892168</v>
      </c>
      <c r="F184" s="162">
        <f t="shared" si="44"/>
        <v>6.5545798194989555E-2</v>
      </c>
      <c r="G184" s="162">
        <f t="shared" si="45"/>
        <v>2.8773449130248957E-3</v>
      </c>
      <c r="H184" s="162">
        <f t="shared" si="46"/>
        <v>3.155499409071838E-4</v>
      </c>
      <c r="I184" s="162">
        <f t="shared" si="47"/>
        <v>6.842314310801445E-2</v>
      </c>
      <c r="J184" s="162">
        <f t="shared" si="53"/>
        <v>3.155499409071838E-4</v>
      </c>
      <c r="K184" s="162">
        <f t="shared" si="48"/>
        <v>8.6385830381324923E-6</v>
      </c>
      <c r="L184" s="59">
        <f t="shared" si="49"/>
        <v>-3.9968028886505554E-17</v>
      </c>
      <c r="M184" s="162">
        <f t="shared" si="54"/>
        <v>0.68991987850139891</v>
      </c>
      <c r="N184" s="99">
        <f t="shared" si="50"/>
        <v>1.5040918293847543E-7</v>
      </c>
      <c r="O184" s="100">
        <f t="shared" si="55"/>
        <v>4.2399188221985351E-4</v>
      </c>
      <c r="P184" s="100">
        <f t="shared" si="56"/>
        <v>1.1759654635660502E-8</v>
      </c>
      <c r="Q184" s="11">
        <v>182</v>
      </c>
      <c r="R184" s="9">
        <f t="shared" si="51"/>
        <v>0.68972630565693516</v>
      </c>
    </row>
    <row r="185" spans="1:18" x14ac:dyDescent="0.25">
      <c r="A185" s="9">
        <f t="shared" si="52"/>
        <v>-6.7906047279140735E-2</v>
      </c>
      <c r="B185" s="88">
        <f>IF(Sample7!K191&gt;0,Sample7!K191, )</f>
        <v>6.7906047279140735E-2</v>
      </c>
      <c r="C185" s="88">
        <f>IF(Sample7!L191&gt;0,Sample7!L191,"")</f>
        <v>0.68990274484619774</v>
      </c>
      <c r="D185" s="88" t="str">
        <f>IF(Sample7!M191&gt;0,Sample7!M191,)</f>
        <v/>
      </c>
      <c r="E185" s="162">
        <f t="shared" si="43"/>
        <v>0.46790604727914076</v>
      </c>
      <c r="F185" s="162">
        <f t="shared" si="44"/>
        <v>6.4812063672084239E-2</v>
      </c>
      <c r="G185" s="162">
        <f t="shared" si="45"/>
        <v>2.7835767772499548E-3</v>
      </c>
      <c r="H185" s="162">
        <f t="shared" si="46"/>
        <v>3.1040682980654211E-4</v>
      </c>
      <c r="I185" s="162">
        <f t="shared" si="47"/>
        <v>6.7595640449334193E-2</v>
      </c>
      <c r="J185" s="162">
        <f t="shared" si="53"/>
        <v>3.1040682980654211E-4</v>
      </c>
      <c r="K185" s="162">
        <f t="shared" si="48"/>
        <v>8.4101917374346647E-6</v>
      </c>
      <c r="L185" s="59">
        <f t="shared" si="49"/>
        <v>-3.7747582837255251E-17</v>
      </c>
      <c r="M185" s="162">
        <f t="shared" si="54"/>
        <v>0.68989305432390147</v>
      </c>
      <c r="N185" s="99">
        <f t="shared" si="50"/>
        <v>9.3906222374475629E-11</v>
      </c>
      <c r="O185" s="100">
        <f t="shared" si="55"/>
        <v>4.1561220062171129E-4</v>
      </c>
      <c r="P185" s="100">
        <f t="shared" si="56"/>
        <v>1.1068170048357253E-8</v>
      </c>
      <c r="Q185" s="11">
        <v>183</v>
      </c>
      <c r="R185" s="9">
        <f t="shared" si="51"/>
        <v>0.68970263650029517</v>
      </c>
    </row>
    <row r="186" spans="1:18" x14ac:dyDescent="0.25">
      <c r="A186" s="9">
        <f t="shared" si="52"/>
        <v>-6.7073401509359615E-2</v>
      </c>
      <c r="B186" s="88">
        <f>IF(Sample7!K192&gt;0,Sample7!K192, )</f>
        <v>6.7073401509359615E-2</v>
      </c>
      <c r="C186" s="88">
        <f>IF(Sample7!L192&gt;0,Sample7!L192,"")</f>
        <v>0.68940832894807036</v>
      </c>
      <c r="D186" s="88" t="str">
        <f>IF(Sample7!M192&gt;0,Sample7!M192,)</f>
        <v/>
      </c>
      <c r="E186" s="162">
        <f t="shared" si="43"/>
        <v>0.46707340150935961</v>
      </c>
      <c r="F186" s="162">
        <f t="shared" si="44"/>
        <v>6.4075406455608747E-2</v>
      </c>
      <c r="G186" s="162">
        <f t="shared" si="45"/>
        <v>2.6926880036357709E-3</v>
      </c>
      <c r="H186" s="162">
        <f t="shared" si="46"/>
        <v>3.0530705011509729E-4</v>
      </c>
      <c r="I186" s="162">
        <f t="shared" si="47"/>
        <v>6.6768094459244517E-2</v>
      </c>
      <c r="J186" s="162">
        <f t="shared" si="53"/>
        <v>3.0530705011509729E-4</v>
      </c>
      <c r="K186" s="162">
        <f t="shared" si="48"/>
        <v>8.1878379678169768E-6</v>
      </c>
      <c r="L186" s="59">
        <f t="shared" si="49"/>
        <v>-3.5527136788004948E-17</v>
      </c>
      <c r="M186" s="162">
        <f t="shared" si="54"/>
        <v>0.68986698354273801</v>
      </c>
      <c r="N186" s="99">
        <f t="shared" si="50"/>
        <v>2.1036403720974745E-7</v>
      </c>
      <c r="O186" s="100">
        <f t="shared" si="55"/>
        <v>4.0739732160607829E-4</v>
      </c>
      <c r="P186" s="100">
        <f t="shared" si="56"/>
        <v>1.0422423533102208E-8</v>
      </c>
      <c r="Q186" s="11">
        <v>184</v>
      </c>
      <c r="R186" s="9">
        <f t="shared" si="51"/>
        <v>0.68967969415851027</v>
      </c>
    </row>
    <row r="187" spans="1:18" x14ac:dyDescent="0.25">
      <c r="A187" s="9">
        <f t="shared" si="52"/>
        <v>-6.6240755739578716E-2</v>
      </c>
      <c r="B187" s="88">
        <f>IF(Sample7!K193&gt;0,Sample7!K193, )</f>
        <v>6.6240755739578716E-2</v>
      </c>
      <c r="C187" s="88">
        <f>IF(Sample7!L193&gt;0,Sample7!L193,"")</f>
        <v>0.68966874505403197</v>
      </c>
      <c r="D187" s="88" t="str">
        <f>IF(Sample7!M193&gt;0,Sample7!M193,)</f>
        <v/>
      </c>
      <c r="E187" s="162">
        <f t="shared" si="43"/>
        <v>0.46624075573957874</v>
      </c>
      <c r="F187" s="162">
        <f t="shared" si="44"/>
        <v>6.3335904652252514E-2</v>
      </c>
      <c r="G187" s="162">
        <f t="shared" si="45"/>
        <v>2.604601027487094E-3</v>
      </c>
      <c r="H187" s="162">
        <f t="shared" si="46"/>
        <v>3.002500598391078E-4</v>
      </c>
      <c r="I187" s="162">
        <f t="shared" si="47"/>
        <v>6.5940505679739608E-2</v>
      </c>
      <c r="J187" s="162">
        <f t="shared" si="53"/>
        <v>3.002500598391078E-4</v>
      </c>
      <c r="K187" s="162">
        <f t="shared" si="48"/>
        <v>7.9713621684790857E-6</v>
      </c>
      <c r="L187" s="59">
        <f t="shared" si="49"/>
        <v>-3.1086244689504337E-17</v>
      </c>
      <c r="M187" s="162">
        <f t="shared" si="54"/>
        <v>0.68984164624637567</v>
      </c>
      <c r="N187" s="99">
        <f t="shared" si="50"/>
        <v>2.9894822313873009E-8</v>
      </c>
      <c r="O187" s="100">
        <f t="shared" si="55"/>
        <v>3.9934403568065395E-4</v>
      </c>
      <c r="P187" s="100">
        <f t="shared" si="56"/>
        <v>9.8196160480849334E-9</v>
      </c>
      <c r="Q187" s="11">
        <v>185</v>
      </c>
      <c r="R187" s="9">
        <f t="shared" si="51"/>
        <v>0.68965745905253129</v>
      </c>
    </row>
    <row r="188" spans="1:18" x14ac:dyDescent="0.25">
      <c r="A188" s="9">
        <f t="shared" si="52"/>
        <v>-6.5483805039777618E-2</v>
      </c>
      <c r="B188" s="88">
        <f>IF(Sample7!K194&gt;0,Sample7!K194, )</f>
        <v>6.5483805039777618E-2</v>
      </c>
      <c r="C188" s="88">
        <f>IF(Sample7!L194&gt;0,Sample7!L194,"")</f>
        <v>0.68979223199971196</v>
      </c>
      <c r="D188" s="88" t="str">
        <f>IF(Sample7!M194&gt;0,Sample7!M194,)</f>
        <v/>
      </c>
      <c r="E188" s="162">
        <f t="shared" si="43"/>
        <v>0.46548380503977765</v>
      </c>
      <c r="F188" s="162">
        <f t="shared" si="44"/>
        <v>6.2661226384154389E-2</v>
      </c>
      <c r="G188" s="162">
        <f t="shared" si="45"/>
        <v>2.5268891770734297E-3</v>
      </c>
      <c r="H188" s="162">
        <f t="shared" si="46"/>
        <v>2.9568947854979877E-4</v>
      </c>
      <c r="I188" s="162">
        <f t="shared" si="47"/>
        <v>6.5188115561227819E-2</v>
      </c>
      <c r="J188" s="162">
        <f t="shared" si="53"/>
        <v>2.9568947854979877E-4</v>
      </c>
      <c r="K188" s="162">
        <f t="shared" si="48"/>
        <v>7.7795359068647777E-6</v>
      </c>
      <c r="L188" s="59">
        <f t="shared" si="49"/>
        <v>-2.8865798640254028E-17</v>
      </c>
      <c r="M188" s="162">
        <f t="shared" si="54"/>
        <v>0.68981923238190201</v>
      </c>
      <c r="N188" s="99">
        <f t="shared" si="50"/>
        <v>7.2902063840912705E-10</v>
      </c>
      <c r="O188" s="100">
        <f t="shared" si="55"/>
        <v>3.9216044176886093E-4</v>
      </c>
      <c r="P188" s="100">
        <f t="shared" si="56"/>
        <v>9.3066467444136433E-9</v>
      </c>
      <c r="Q188" s="11">
        <v>186</v>
      </c>
      <c r="R188" s="9">
        <f t="shared" si="51"/>
        <v>0.68963784285834095</v>
      </c>
    </row>
    <row r="189" spans="1:18" x14ac:dyDescent="0.25">
      <c r="A189" s="9">
        <f t="shared" si="52"/>
        <v>-6.4651159269996719E-2</v>
      </c>
      <c r="B189" s="88">
        <f>IF(Sample7!K195&gt;0,Sample7!K195, )</f>
        <v>6.4651159269996719E-2</v>
      </c>
      <c r="C189" s="88">
        <f>IF(Sample7!L195&gt;0,Sample7!L195,"")</f>
        <v>0.68966874505403197</v>
      </c>
      <c r="D189" s="88" t="str">
        <f>IF(Sample7!M195&gt;0,Sample7!M195,)</f>
        <v/>
      </c>
      <c r="E189" s="162">
        <f t="shared" si="43"/>
        <v>0.46465115926999673</v>
      </c>
      <c r="F189" s="162">
        <f t="shared" si="44"/>
        <v>6.1916505679347297E-2</v>
      </c>
      <c r="G189" s="162">
        <f t="shared" si="45"/>
        <v>2.443940886310822E-3</v>
      </c>
      <c r="H189" s="162">
        <f t="shared" si="46"/>
        <v>2.9071270433859986E-4</v>
      </c>
      <c r="I189" s="162">
        <f t="shared" si="47"/>
        <v>6.4360446565658119E-2</v>
      </c>
      <c r="J189" s="162">
        <f t="shared" si="53"/>
        <v>2.9071270433859986E-4</v>
      </c>
      <c r="K189" s="162">
        <f t="shared" si="48"/>
        <v>7.5738537679722381E-6</v>
      </c>
      <c r="L189" s="59">
        <f t="shared" si="49"/>
        <v>-2.6645352591003722E-17</v>
      </c>
      <c r="M189" s="162">
        <f t="shared" si="54"/>
        <v>0.68979524141189685</v>
      </c>
      <c r="N189" s="99">
        <f t="shared" si="50"/>
        <v>1.6001328553079875E-8</v>
      </c>
      <c r="O189" s="100">
        <f t="shared" si="55"/>
        <v>3.844069602068646E-4</v>
      </c>
      <c r="P189" s="100">
        <f t="shared" si="56"/>
        <v>8.7786135827078617E-9</v>
      </c>
      <c r="Q189" s="11">
        <v>187</v>
      </c>
      <c r="R189" s="9">
        <f t="shared" si="51"/>
        <v>0.68961690487049621</v>
      </c>
    </row>
    <row r="190" spans="1:18" x14ac:dyDescent="0.25">
      <c r="A190" s="9">
        <f t="shared" si="52"/>
        <v>-6.3894208570195843E-2</v>
      </c>
      <c r="B190" s="88">
        <f>IF(Sample7!K196&gt;0,Sample7!K196, )</f>
        <v>6.3894208570195843E-2</v>
      </c>
      <c r="C190" s="88">
        <f>IF(Sample7!L196&gt;0,Sample7!L196,"")</f>
        <v>0.68953205227363901</v>
      </c>
      <c r="D190" s="88" t="str">
        <f>IF(Sample7!M196&gt;0,Sample7!M196,)</f>
        <v/>
      </c>
      <c r="E190" s="162">
        <f t="shared" si="43"/>
        <v>0.46389420857019587</v>
      </c>
      <c r="F190" s="162">
        <f t="shared" si="44"/>
        <v>6.1237206530430618E-2</v>
      </c>
      <c r="G190" s="162">
        <f t="shared" si="45"/>
        <v>2.3707778555344949E-3</v>
      </c>
      <c r="H190" s="162">
        <f t="shared" si="46"/>
        <v>2.8622418423072948E-4</v>
      </c>
      <c r="I190" s="162">
        <f t="shared" si="47"/>
        <v>6.3607984385965113E-2</v>
      </c>
      <c r="J190" s="162">
        <f t="shared" si="53"/>
        <v>2.8622418423072948E-4</v>
      </c>
      <c r="K190" s="162">
        <f t="shared" si="48"/>
        <v>7.3915921804040047E-6</v>
      </c>
      <c r="L190" s="59">
        <f t="shared" si="49"/>
        <v>-2.4424906541753413E-17</v>
      </c>
      <c r="M190" s="162">
        <f t="shared" si="54"/>
        <v>0.68977401997600563</v>
      </c>
      <c r="N190" s="99">
        <f t="shared" si="50"/>
        <v>5.8548368988580677E-8</v>
      </c>
      <c r="O190" s="100">
        <f t="shared" si="55"/>
        <v>3.7749084139527243E-4</v>
      </c>
      <c r="P190" s="100">
        <f t="shared" si="56"/>
        <v>8.3296027099902191E-9</v>
      </c>
      <c r="Q190" s="11">
        <v>188</v>
      </c>
      <c r="R190" s="9">
        <f t="shared" si="51"/>
        <v>0.68959843689924583</v>
      </c>
    </row>
    <row r="191" spans="1:18" x14ac:dyDescent="0.25">
      <c r="A191" s="9">
        <f t="shared" si="52"/>
        <v>-6.3137257870394745E-2</v>
      </c>
      <c r="B191" s="88">
        <f>IF(Sample7!K197&gt;0,Sample7!K197, )</f>
        <v>6.3137257870394745E-2</v>
      </c>
      <c r="C191" s="88">
        <f>IF(Sample7!L197&gt;0,Sample7!L197,"")</f>
        <v>0.68954499720156104</v>
      </c>
      <c r="D191" s="88" t="str">
        <f>IF(Sample7!M197&gt;0,Sample7!M197,)</f>
        <v/>
      </c>
      <c r="E191" s="162">
        <f t="shared" si="43"/>
        <v>0.46313725787039478</v>
      </c>
      <c r="F191" s="162">
        <f t="shared" si="44"/>
        <v>6.0555791937028591E-2</v>
      </c>
      <c r="G191" s="162">
        <f t="shared" si="45"/>
        <v>2.2996965497414645E-3</v>
      </c>
      <c r="H191" s="162">
        <f t="shared" si="46"/>
        <v>2.8176938362468873E-4</v>
      </c>
      <c r="I191" s="162">
        <f t="shared" si="47"/>
        <v>6.2855488486770056E-2</v>
      </c>
      <c r="J191" s="162">
        <f t="shared" si="53"/>
        <v>2.8176938362468873E-4</v>
      </c>
      <c r="K191" s="162">
        <f t="shared" si="48"/>
        <v>7.2137161317170467E-6</v>
      </c>
      <c r="L191" s="59">
        <f t="shared" si="49"/>
        <v>-2.4424906541753413E-17</v>
      </c>
      <c r="M191" s="162">
        <f t="shared" si="54"/>
        <v>0.68975334469875227</v>
      </c>
      <c r="N191" s="99">
        <f t="shared" si="50"/>
        <v>4.3408679585849698E-8</v>
      </c>
      <c r="O191" s="100">
        <f t="shared" si="55"/>
        <v>3.706986001087629E-4</v>
      </c>
      <c r="P191" s="100">
        <f t="shared" si="56"/>
        <v>7.9084055444713297E-9</v>
      </c>
      <c r="Q191" s="11">
        <v>189</v>
      </c>
      <c r="R191" s="9">
        <f t="shared" si="51"/>
        <v>0.68958049440154034</v>
      </c>
    </row>
    <row r="192" spans="1:18" x14ac:dyDescent="0.25">
      <c r="A192" s="9">
        <f t="shared" si="52"/>
        <v>-6.2380307170593868E-2</v>
      </c>
      <c r="B192" s="88">
        <f>IF(Sample7!K198&gt;0,Sample7!K198, )</f>
        <v>6.2380307170593868E-2</v>
      </c>
      <c r="C192" s="88">
        <f>IF(Sample7!L198&gt;0,Sample7!L198,"")</f>
        <v>0.68942126045217733</v>
      </c>
      <c r="D192" s="88" t="str">
        <f>IF(Sample7!M198&gt;0,Sample7!M198,)</f>
        <v/>
      </c>
      <c r="E192" s="162">
        <f t="shared" si="43"/>
        <v>0.46238030717059386</v>
      </c>
      <c r="F192" s="162">
        <f t="shared" si="44"/>
        <v>5.9872315343346659E-2</v>
      </c>
      <c r="G192" s="162">
        <f t="shared" si="45"/>
        <v>2.2306439010597104E-3</v>
      </c>
      <c r="H192" s="162">
        <f t="shared" si="46"/>
        <v>2.7734792618749893E-4</v>
      </c>
      <c r="I192" s="162">
        <f t="shared" si="47"/>
        <v>6.2102959244406369E-2</v>
      </c>
      <c r="J192" s="162">
        <f t="shared" si="53"/>
        <v>2.7734792618749893E-4</v>
      </c>
      <c r="K192" s="162">
        <f t="shared" si="48"/>
        <v>7.0401201222446313E-6</v>
      </c>
      <c r="L192" s="59">
        <f t="shared" si="49"/>
        <v>-2.2204460492503107E-17</v>
      </c>
      <c r="M192" s="162">
        <f t="shared" si="54"/>
        <v>0.68973320195376941</v>
      </c>
      <c r="N192" s="99">
        <f t="shared" si="50"/>
        <v>9.7307500415523804E-8</v>
      </c>
      <c r="O192" s="100">
        <f t="shared" si="55"/>
        <v>3.6402803725869544E-4</v>
      </c>
      <c r="P192" s="100">
        <f t="shared" si="56"/>
        <v>7.5134416553149648E-9</v>
      </c>
      <c r="Q192" s="11">
        <v>190</v>
      </c>
      <c r="R192" s="9">
        <f t="shared" si="51"/>
        <v>0.68956306398187217</v>
      </c>
    </row>
    <row r="193" spans="1:18" x14ac:dyDescent="0.25">
      <c r="A193" s="9">
        <f t="shared" si="52"/>
        <v>-6.1623356470792985E-2</v>
      </c>
      <c r="B193" s="88">
        <f>IF(Sample7!K199&gt;0,Sample7!K199, )</f>
        <v>6.1623356470792985E-2</v>
      </c>
      <c r="C193" s="88">
        <f>IF(Sample7!L199&gt;0,Sample7!L199,"")</f>
        <v>0.68966874505403197</v>
      </c>
      <c r="D193" s="88" t="str">
        <f>IF(Sample7!M199&gt;0,Sample7!M199,)</f>
        <v/>
      </c>
      <c r="E193" s="162">
        <f t="shared" si="43"/>
        <v>0.461623356470793</v>
      </c>
      <c r="F193" s="162">
        <f t="shared" si="44"/>
        <v>5.918682918185441E-2</v>
      </c>
      <c r="G193" s="162">
        <f t="shared" si="45"/>
        <v>2.1635678478057474E-3</v>
      </c>
      <c r="H193" s="162">
        <f t="shared" si="46"/>
        <v>2.7295944113282788E-4</v>
      </c>
      <c r="I193" s="162">
        <f t="shared" si="47"/>
        <v>6.1350397029660157E-2</v>
      </c>
      <c r="J193" s="162">
        <f t="shared" si="53"/>
        <v>2.7295944113282788E-4</v>
      </c>
      <c r="K193" s="162">
        <f t="shared" si="48"/>
        <v>6.8707011890725341E-6</v>
      </c>
      <c r="L193" s="59">
        <f t="shared" si="49"/>
        <v>-1.9984014443252798E-17</v>
      </c>
      <c r="M193" s="162">
        <f t="shared" si="54"/>
        <v>0.68971357837207636</v>
      </c>
      <c r="N193" s="99">
        <f t="shared" si="50"/>
        <v>2.0100264068694711E-9</v>
      </c>
      <c r="O193" s="100">
        <f t="shared" si="55"/>
        <v>3.574769920939979E-4</v>
      </c>
      <c r="P193" s="100">
        <f t="shared" si="56"/>
        <v>7.1432164204739702E-9</v>
      </c>
      <c r="Q193" s="11">
        <v>191</v>
      </c>
      <c r="R193" s="9">
        <f t="shared" si="51"/>
        <v>0.68954613249871821</v>
      </c>
    </row>
    <row r="194" spans="1:18" x14ac:dyDescent="0.25">
      <c r="A194" s="9">
        <f t="shared" si="52"/>
        <v>-6.0942100840972131E-2</v>
      </c>
      <c r="B194" s="88">
        <f>IF(Sample7!K200&gt;0,Sample7!K200, )</f>
        <v>6.0942100840972131E-2</v>
      </c>
      <c r="C194" s="88">
        <f>IF(Sample7!L200&gt;0,Sample7!L200,"")</f>
        <v>0.68966874505403197</v>
      </c>
      <c r="D194" s="88" t="str">
        <f>IF(Sample7!M200&gt;0,Sample7!M200,)</f>
        <v/>
      </c>
      <c r="E194" s="162">
        <f t="shared" ref="E194:E257" si="57">IF(OR(B194="",B194=0),"",B194+1/$U$17)</f>
        <v>0.46094210084097215</v>
      </c>
      <c r="F194" s="162">
        <f t="shared" ref="F194:F257" si="58">IF(OR(B194="",B194=0),"",$V$18-(LN(1+EXP(-$S$11*(I194-V$18))))/$S$11)</f>
        <v>5.8568215975597207E-2</v>
      </c>
      <c r="G194" s="162">
        <f t="shared" ref="G194:G257" si="59">IF(OR(B194="",B194=0),"",B194-F194-H194-V$5*K194)</f>
        <v>2.1048471714694358E-3</v>
      </c>
      <c r="H194" s="162">
        <f t="shared" ref="H194:H257" si="60">IF(OR(B194="",B194=0),"",1/2*(B194-V$5*K194+T$11)+1/2*POWER((B194-V$5*K194+T$11)^2-4*V$11*(B194-V$5*K194),0.5))</f>
        <v>2.6903769390548837E-4</v>
      </c>
      <c r="I194" s="162">
        <f t="shared" ref="I194:I257" si="61">B194-H194-V$5*K194</f>
        <v>6.0673063147066643E-2</v>
      </c>
      <c r="J194" s="162">
        <f t="shared" si="53"/>
        <v>2.6903769390548837E-4</v>
      </c>
      <c r="K194" s="162">
        <f t="shared" ref="K194:K257" si="62">IF(OR(B194="",B194=0),"",LN(1+EXP($U$11*(B194-$U$13)))/$U$11)</f>
        <v>6.7217124467061587E-6</v>
      </c>
      <c r="L194" s="59">
        <f t="shared" ref="L194:L257" si="63">IF(OR(B194="",B194=0),"",-LN(1+EXP($V$15*(B194-$V$13)))/$V$15)</f>
        <v>-1.776356839400249E-17</v>
      </c>
      <c r="M194" s="162">
        <f t="shared" si="54"/>
        <v>0.68969635019123188</v>
      </c>
      <c r="N194" s="99">
        <f t="shared" ref="N194:N257" si="64">IF(OR(B194="",B194=0),"",(M194-C194)*(M194-C194))</f>
        <v>7.6204359982553499E-10</v>
      </c>
      <c r="O194" s="100">
        <f t="shared" si="55"/>
        <v>3.5168148359163316E-4</v>
      </c>
      <c r="P194" s="100">
        <f t="shared" si="56"/>
        <v>6.8299959736877323E-9</v>
      </c>
      <c r="Q194" s="11">
        <v>192</v>
      </c>
      <c r="R194" s="9">
        <f t="shared" ref="R194:R257" si="65">IF(OR(B194="",B194=0),"",T$17+T$15*G194)</f>
        <v>0.68953131009796631</v>
      </c>
    </row>
    <row r="195" spans="1:18" x14ac:dyDescent="0.25">
      <c r="A195" s="9">
        <f t="shared" ref="A195:A258" si="66">-B195</f>
        <v>-6.0260845211151277E-2</v>
      </c>
      <c r="B195" s="88">
        <f>IF(Sample7!K201&gt;0,Sample7!K201, )</f>
        <v>6.0260845211151277E-2</v>
      </c>
      <c r="C195" s="88">
        <f>IF(Sample7!L201&gt;0,Sample7!L201,"")</f>
        <v>0.68966874505403197</v>
      </c>
      <c r="D195" s="88" t="str">
        <f>IF(Sample7!M201&gt;0,Sample7!M201,)</f>
        <v/>
      </c>
      <c r="E195" s="162">
        <f t="shared" si="57"/>
        <v>0.46026084521115129</v>
      </c>
      <c r="F195" s="162">
        <f t="shared" si="58"/>
        <v>5.7948053467042626E-2</v>
      </c>
      <c r="G195" s="162">
        <f t="shared" si="59"/>
        <v>2.047649648422932E-3</v>
      </c>
      <c r="H195" s="162">
        <f t="shared" si="60"/>
        <v>2.6514209568571923E-4</v>
      </c>
      <c r="I195" s="162">
        <f t="shared" si="61"/>
        <v>5.9995703115465558E-2</v>
      </c>
      <c r="J195" s="162">
        <f t="shared" ref="J195:J258" si="67">B195-I195-V$5*K195</f>
        <v>2.6514209568571923E-4</v>
      </c>
      <c r="K195" s="162">
        <f t="shared" si="62"/>
        <v>6.5759541310167797E-6</v>
      </c>
      <c r="L195" s="59">
        <f t="shared" si="63"/>
        <v>-1.776356839400249E-17</v>
      </c>
      <c r="M195" s="162">
        <f t="shared" ref="M195:M258" si="68">IF(OR(B195="",B195=0),"",$S$15*F195+$T$17+$T$15*G195+$U$15*H195+S$17*(K195+L195))</f>
        <v>0.68967952252905518</v>
      </c>
      <c r="N195" s="99">
        <f t="shared" si="64"/>
        <v>1.1615396787580347E-10</v>
      </c>
      <c r="O195" s="100">
        <f t="shared" ref="O195:O258" si="69">IF(OR(B195="",B195=0),"",1/V$17*LN(1+EXP(V$17*(B195-V$5*K195-T$13))))</f>
        <v>3.4597954224257316E-4</v>
      </c>
      <c r="P195" s="100">
        <f t="shared" ref="P195:P258" si="70">(O195-J195)^2</f>
        <v>6.534692765832217E-9</v>
      </c>
      <c r="Q195" s="11">
        <v>193</v>
      </c>
      <c r="R195" s="9">
        <f t="shared" si="65"/>
        <v>0.68951687217487856</v>
      </c>
    </row>
    <row r="196" spans="1:18" x14ac:dyDescent="0.25">
      <c r="A196" s="9">
        <f t="shared" si="66"/>
        <v>-5.9579589581330417E-2</v>
      </c>
      <c r="B196" s="88">
        <f>IF(Sample7!K202&gt;0,Sample7!K202, )</f>
        <v>5.9579589581330417E-2</v>
      </c>
      <c r="C196" s="88">
        <f>IF(Sample7!L202&gt;0,Sample7!L202,"")</f>
        <v>0.68954499720156104</v>
      </c>
      <c r="D196" s="88" t="str">
        <f>IF(Sample7!M202&gt;0,Sample7!M202,)</f>
        <v/>
      </c>
      <c r="E196" s="162">
        <f t="shared" si="57"/>
        <v>0.45957958958133044</v>
      </c>
      <c r="F196" s="162">
        <f t="shared" si="58"/>
        <v>5.732637777788608E-2</v>
      </c>
      <c r="G196" s="162">
        <f t="shared" si="59"/>
        <v>1.9919394161478435E-3</v>
      </c>
      <c r="H196" s="162">
        <f t="shared" si="60"/>
        <v>2.6127238729649338E-4</v>
      </c>
      <c r="I196" s="162">
        <f t="shared" si="61"/>
        <v>5.9318317194033923E-2</v>
      </c>
      <c r="J196" s="162">
        <f t="shared" si="67"/>
        <v>2.6127238729649338E-4</v>
      </c>
      <c r="K196" s="162">
        <f t="shared" si="62"/>
        <v>6.4333562134276343E-6</v>
      </c>
      <c r="L196" s="59">
        <f t="shared" si="63"/>
        <v>-1.5543122344752181E-17</v>
      </c>
      <c r="M196" s="162">
        <f t="shared" si="68"/>
        <v>0.68966308617406014</v>
      </c>
      <c r="N196" s="99">
        <f t="shared" si="64"/>
        <v>1.3945005425892593E-8</v>
      </c>
      <c r="O196" s="100">
        <f t="shared" si="69"/>
        <v>3.4036966997299389E-4</v>
      </c>
      <c r="P196" s="100">
        <f t="shared" si="70"/>
        <v>6.2563801268062282E-9</v>
      </c>
      <c r="Q196" s="11">
        <v>194</v>
      </c>
      <c r="R196" s="9">
        <f t="shared" si="65"/>
        <v>0.68950280967695987</v>
      </c>
    </row>
    <row r="197" spans="1:18" x14ac:dyDescent="0.25">
      <c r="A197" s="9">
        <f t="shared" si="66"/>
        <v>-5.8898333951509563E-2</v>
      </c>
      <c r="B197" s="88">
        <f>IF(Sample7!K203&gt;0,Sample7!K203, )</f>
        <v>5.8898333951509563E-2</v>
      </c>
      <c r="C197" s="88">
        <f>IF(Sample7!L203&gt;0,Sample7!L203,"")</f>
        <v>0.68968166545505161</v>
      </c>
      <c r="D197" s="88" t="str">
        <f>IF(Sample7!M203&gt;0,Sample7!M203,)</f>
        <v/>
      </c>
      <c r="E197" s="162">
        <f t="shared" si="57"/>
        <v>0.45889833395150958</v>
      </c>
      <c r="F197" s="162">
        <f t="shared" si="58"/>
        <v>5.6703224368858829E-2</v>
      </c>
      <c r="G197" s="162">
        <f t="shared" si="59"/>
        <v>1.9376812696956791E-3</v>
      </c>
      <c r="H197" s="162">
        <f t="shared" si="60"/>
        <v>2.5742831295505475E-4</v>
      </c>
      <c r="I197" s="162">
        <f t="shared" si="61"/>
        <v>5.8640905638554508E-2</v>
      </c>
      <c r="J197" s="162">
        <f t="shared" si="67"/>
        <v>2.5742831295505475E-4</v>
      </c>
      <c r="K197" s="162">
        <f t="shared" si="62"/>
        <v>6.2938501827791262E-6</v>
      </c>
      <c r="L197" s="59">
        <f t="shared" si="63"/>
        <v>-1.5543122344752181E-17</v>
      </c>
      <c r="M197" s="162">
        <f t="shared" si="68"/>
        <v>0.68964703208282851</v>
      </c>
      <c r="N197" s="99">
        <f t="shared" si="64"/>
        <v>1.1994704715432279E-9</v>
      </c>
      <c r="O197" s="100">
        <f t="shared" si="69"/>
        <v>3.3485039229226088E-4</v>
      </c>
      <c r="P197" s="100">
        <f t="shared" si="70"/>
        <v>5.9941783688966412E-9</v>
      </c>
      <c r="Q197" s="11">
        <v>195</v>
      </c>
      <c r="R197" s="9">
        <f t="shared" si="65"/>
        <v>0.68948911371770083</v>
      </c>
    </row>
    <row r="198" spans="1:18" x14ac:dyDescent="0.25">
      <c r="A198" s="9">
        <f t="shared" si="66"/>
        <v>-5.8217078321688924E-2</v>
      </c>
      <c r="B198" s="88">
        <f>IF(Sample7!K204&gt;0,Sample7!K204, )</f>
        <v>5.8217078321688924E-2</v>
      </c>
      <c r="C198" s="88">
        <f>IF(Sample7!L204&gt;0,Sample7!L204,"")</f>
        <v>0.68954499720156104</v>
      </c>
      <c r="D198" s="88" t="str">
        <f>IF(Sample7!M204&gt;0,Sample7!M204,)</f>
        <v/>
      </c>
      <c r="E198" s="162">
        <f t="shared" si="57"/>
        <v>0.45821707832168895</v>
      </c>
      <c r="F198" s="162">
        <f t="shared" si="58"/>
        <v>5.6078628042112839E-2</v>
      </c>
      <c r="G198" s="162">
        <f t="shared" si="59"/>
        <v>1.8848406593582057E-3</v>
      </c>
      <c r="H198" s="162">
        <f t="shared" si="60"/>
        <v>2.5360962021787892E-4</v>
      </c>
      <c r="I198" s="162">
        <f t="shared" si="61"/>
        <v>5.7963468701471045E-2</v>
      </c>
      <c r="J198" s="162">
        <f t="shared" si="67"/>
        <v>2.5360962021787892E-4</v>
      </c>
      <c r="K198" s="162">
        <f t="shared" si="62"/>
        <v>6.1573690125023832E-6</v>
      </c>
      <c r="L198" s="59">
        <f t="shared" si="63"/>
        <v>-1.332267629550187E-17</v>
      </c>
      <c r="M198" s="162">
        <f t="shared" si="68"/>
        <v>0.68963135137938725</v>
      </c>
      <c r="N198" s="99">
        <f t="shared" si="64"/>
        <v>7.4570440280405106E-9</v>
      </c>
      <c r="O198" s="100">
        <f t="shared" si="69"/>
        <v>3.2942025793459331E-4</v>
      </c>
      <c r="P198" s="100">
        <f t="shared" si="70"/>
        <v>5.7472527910149181E-9</v>
      </c>
      <c r="Q198" s="11">
        <v>196</v>
      </c>
      <c r="R198" s="9">
        <f t="shared" si="65"/>
        <v>0.68947577557598894</v>
      </c>
    </row>
    <row r="199" spans="1:18" x14ac:dyDescent="0.25">
      <c r="A199" s="9">
        <f t="shared" si="66"/>
        <v>-5.7611517761848093E-2</v>
      </c>
      <c r="B199" s="88">
        <f>IF(Sample7!K205&gt;0,Sample7!K205, )</f>
        <v>5.7611517761848093E-2</v>
      </c>
      <c r="C199" s="88">
        <f>IF(Sample7!L205&gt;0,Sample7!L205,"")</f>
        <v>0.68942126045217733</v>
      </c>
      <c r="D199" s="88" t="str">
        <f>IF(Sample7!M205&gt;0,Sample7!M205,)</f>
        <v/>
      </c>
      <c r="E199" s="162">
        <f t="shared" si="57"/>
        <v>0.45761151776184811</v>
      </c>
      <c r="F199" s="162">
        <f t="shared" si="58"/>
        <v>5.5522247588073163E-2</v>
      </c>
      <c r="G199" s="162">
        <f t="shared" si="59"/>
        <v>1.83903384058344E-3</v>
      </c>
      <c r="H199" s="162">
        <f t="shared" si="60"/>
        <v>2.5023633319148919E-4</v>
      </c>
      <c r="I199" s="162">
        <f t="shared" si="61"/>
        <v>5.7361281428656603E-2</v>
      </c>
      <c r="J199" s="162">
        <f t="shared" si="67"/>
        <v>2.5023633319148919E-4</v>
      </c>
      <c r="K199" s="162">
        <f t="shared" si="62"/>
        <v>6.0385387625818537E-6</v>
      </c>
      <c r="L199" s="59">
        <f t="shared" si="63"/>
        <v>-1.332267629550187E-17</v>
      </c>
      <c r="M199" s="162">
        <f t="shared" si="68"/>
        <v>0.68961771939324568</v>
      </c>
      <c r="N199" s="99">
        <f t="shared" si="64"/>
        <v>3.8596115525695385E-8</v>
      </c>
      <c r="O199" s="100">
        <f t="shared" si="69"/>
        <v>3.2466715296831916E-4</v>
      </c>
      <c r="P199" s="100">
        <f t="shared" si="70"/>
        <v>5.5399469326509437E-9</v>
      </c>
      <c r="Q199" s="11">
        <v>197</v>
      </c>
      <c r="R199" s="9">
        <f t="shared" si="65"/>
        <v>0.68946421291923143</v>
      </c>
    </row>
    <row r="200" spans="1:18" x14ac:dyDescent="0.25">
      <c r="A200" s="9">
        <f t="shared" si="66"/>
        <v>-5.6930262132027239E-2</v>
      </c>
      <c r="B200" s="88">
        <f>IF(Sample7!K206&gt;0,Sample7!K206, )</f>
        <v>5.6930262132027239E-2</v>
      </c>
      <c r="C200" s="88">
        <f>IF(Sample7!L206&gt;0,Sample7!L206,"")</f>
        <v>0.68966874505403197</v>
      </c>
      <c r="D200" s="88" t="str">
        <f>IF(Sample7!M206&gt;0,Sample7!M206,)</f>
        <v/>
      </c>
      <c r="E200" s="162">
        <f t="shared" si="57"/>
        <v>0.45693026213202725</v>
      </c>
      <c r="F200" s="162">
        <f t="shared" si="58"/>
        <v>5.4895018388055362E-2</v>
      </c>
      <c r="G200" s="162">
        <f t="shared" si="59"/>
        <v>1.7887788376752395E-3</v>
      </c>
      <c r="H200" s="162">
        <f t="shared" si="60"/>
        <v>2.4646490629663675E-4</v>
      </c>
      <c r="I200" s="162">
        <f t="shared" si="61"/>
        <v>5.6683797225730602E-2</v>
      </c>
      <c r="J200" s="162">
        <f t="shared" si="67"/>
        <v>2.4646490629663675E-4</v>
      </c>
      <c r="K200" s="162">
        <f t="shared" si="62"/>
        <v>5.9075934547658763E-6</v>
      </c>
      <c r="L200" s="59">
        <f t="shared" si="63"/>
        <v>-1.332267629550187E-17</v>
      </c>
      <c r="M200" s="162">
        <f t="shared" si="68"/>
        <v>0.68960272034949277</v>
      </c>
      <c r="N200" s="99">
        <f t="shared" si="64"/>
        <v>4.3592616094890026E-9</v>
      </c>
      <c r="O200" s="100">
        <f t="shared" si="69"/>
        <v>3.1940152143483978E-4</v>
      </c>
      <c r="P200" s="100">
        <f t="shared" si="70"/>
        <v>5.3197498278183465E-9</v>
      </c>
      <c r="Q200" s="11">
        <v>198</v>
      </c>
      <c r="R200" s="9">
        <f t="shared" si="65"/>
        <v>0.68945152744216665</v>
      </c>
    </row>
    <row r="201" spans="1:18" x14ac:dyDescent="0.25">
      <c r="A201" s="9">
        <f t="shared" si="66"/>
        <v>-5.6324701572186615E-2</v>
      </c>
      <c r="B201" s="88">
        <f>IF(Sample7!K207&gt;0,Sample7!K207, )</f>
        <v>5.6324701572186615E-2</v>
      </c>
      <c r="C201" s="88">
        <f>IF(Sample7!L207&gt;0,Sample7!L207,"")</f>
        <v>0.6892978067182044</v>
      </c>
      <c r="D201" s="88" t="str">
        <f>IF(Sample7!M207&gt;0,Sample7!M207,)</f>
        <v/>
      </c>
      <c r="E201" s="162">
        <f t="shared" si="57"/>
        <v>0.45632470157218663</v>
      </c>
      <c r="F201" s="162">
        <f t="shared" si="58"/>
        <v>5.4336350296610644E-2</v>
      </c>
      <c r="G201" s="162">
        <f t="shared" si="59"/>
        <v>1.7452180301403483E-3</v>
      </c>
      <c r="H201" s="162">
        <f t="shared" si="60"/>
        <v>2.4313324543562276E-4</v>
      </c>
      <c r="I201" s="162">
        <f t="shared" si="61"/>
        <v>5.6081568326750993E-2</v>
      </c>
      <c r="J201" s="162">
        <f t="shared" si="67"/>
        <v>2.4313324543562276E-4</v>
      </c>
      <c r="K201" s="162">
        <f t="shared" si="62"/>
        <v>5.7935831408958442E-6</v>
      </c>
      <c r="L201" s="59">
        <f t="shared" si="63"/>
        <v>-1.110223024625156E-17</v>
      </c>
      <c r="M201" s="162">
        <f t="shared" si="68"/>
        <v>0.68958968084179406</v>
      </c>
      <c r="N201" s="99">
        <f t="shared" si="64"/>
        <v>8.5190504021234334E-8</v>
      </c>
      <c r="O201" s="100">
        <f t="shared" si="69"/>
        <v>3.1479242620475269E-4</v>
      </c>
      <c r="P201" s="100">
        <f t="shared" si="70"/>
        <v>5.1350381885028404E-9</v>
      </c>
      <c r="Q201" s="11">
        <v>199</v>
      </c>
      <c r="R201" s="9">
        <f t="shared" si="65"/>
        <v>0.6894405317284481</v>
      </c>
    </row>
    <row r="202" spans="1:18" x14ac:dyDescent="0.25">
      <c r="A202" s="9">
        <f t="shared" si="66"/>
        <v>-5.5719141012345784E-2</v>
      </c>
      <c r="B202" s="88">
        <f>IF(Sample7!K208&gt;0,Sample7!K208, )</f>
        <v>5.5719141012345784E-2</v>
      </c>
      <c r="C202" s="88">
        <f>IF(Sample7!L208&gt;0,Sample7!L208,"")</f>
        <v>0.68968166545505161</v>
      </c>
      <c r="D202" s="88" t="str">
        <f>IF(Sample7!M208&gt;0,Sample7!M208,)</f>
        <v/>
      </c>
      <c r="E202" s="162">
        <f t="shared" si="57"/>
        <v>0.45571914101234579</v>
      </c>
      <c r="F202" s="162">
        <f t="shared" si="58"/>
        <v>5.377664136186798E-2</v>
      </c>
      <c r="G202" s="162">
        <f t="shared" si="59"/>
        <v>1.7026787417872349E-3</v>
      </c>
      <c r="H202" s="162">
        <f t="shared" si="60"/>
        <v>2.3982090869056893E-4</v>
      </c>
      <c r="I202" s="162">
        <f t="shared" si="61"/>
        <v>5.5479320103655215E-2</v>
      </c>
      <c r="J202" s="162">
        <f t="shared" si="67"/>
        <v>2.3982090869056893E-4</v>
      </c>
      <c r="K202" s="162">
        <f t="shared" si="62"/>
        <v>5.6817729044945583E-6</v>
      </c>
      <c r="L202" s="59">
        <f t="shared" si="63"/>
        <v>-1.110223024625156E-17</v>
      </c>
      <c r="M202" s="162">
        <f t="shared" si="68"/>
        <v>0.68957691104248886</v>
      </c>
      <c r="N202" s="99">
        <f t="shared" si="64"/>
        <v>1.0973486951366086E-8</v>
      </c>
      <c r="O202" s="100">
        <f t="shared" si="69"/>
        <v>3.102495938102409E-4</v>
      </c>
      <c r="P202" s="100">
        <f t="shared" si="70"/>
        <v>4.9601996876859039E-9</v>
      </c>
      <c r="Q202" s="11">
        <v>200</v>
      </c>
      <c r="R202" s="9">
        <f t="shared" si="65"/>
        <v>0.68942979386882164</v>
      </c>
    </row>
    <row r="203" spans="1:18" x14ac:dyDescent="0.25">
      <c r="A203" s="9">
        <f t="shared" si="66"/>
        <v>-5.5113580452504952E-2</v>
      </c>
      <c r="B203" s="88">
        <f>IF(Sample7!K209&gt;0,Sample7!K209, )</f>
        <v>5.5113580452504952E-2</v>
      </c>
      <c r="C203" s="88">
        <f>IF(Sample7!L209&gt;0,Sample7!L209,"")</f>
        <v>0.68955790418096619</v>
      </c>
      <c r="D203" s="88" t="str">
        <f>IF(Sample7!M209&gt;0,Sample7!M209,)</f>
        <v/>
      </c>
      <c r="E203" s="162">
        <f t="shared" si="57"/>
        <v>0.455113580452505</v>
      </c>
      <c r="F203" s="162">
        <f t="shared" si="58"/>
        <v>5.321591387641475E-2</v>
      </c>
      <c r="G203" s="162">
        <f t="shared" si="59"/>
        <v>1.6611388467525148E-3</v>
      </c>
      <c r="H203" s="162">
        <f t="shared" si="60"/>
        <v>2.3652772933768773E-4</v>
      </c>
      <c r="I203" s="162">
        <f t="shared" si="61"/>
        <v>5.4877052723167265E-2</v>
      </c>
      <c r="J203" s="162">
        <f t="shared" si="67"/>
        <v>2.3652772933768773E-4</v>
      </c>
      <c r="K203" s="162">
        <f t="shared" si="62"/>
        <v>5.5721202979591638E-6</v>
      </c>
      <c r="L203" s="59">
        <f t="shared" si="63"/>
        <v>-1.110223024625156E-17</v>
      </c>
      <c r="M203" s="162">
        <f t="shared" si="68"/>
        <v>0.68956440526424256</v>
      </c>
      <c r="N203" s="99">
        <f t="shared" si="64"/>
        <v>4.2264083766400198E-11</v>
      </c>
      <c r="O203" s="100">
        <f t="shared" si="69"/>
        <v>3.0577207871898754E-4</v>
      </c>
      <c r="P203" s="100">
        <f t="shared" si="70"/>
        <v>4.794779921239516E-9</v>
      </c>
      <c r="Q203" s="11">
        <v>201</v>
      </c>
      <c r="R203" s="9">
        <f t="shared" si="65"/>
        <v>0.68941930827822884</v>
      </c>
    </row>
    <row r="204" spans="1:18" x14ac:dyDescent="0.25">
      <c r="A204" s="9">
        <f t="shared" si="66"/>
        <v>-5.4508019892664336E-2</v>
      </c>
      <c r="B204" s="88">
        <f>IF(Sample7!K210&gt;0,Sample7!K210, )</f>
        <v>5.4508019892664336E-2</v>
      </c>
      <c r="C204" s="88">
        <f>IF(Sample7!L210&gt;0,Sample7!L210,"")</f>
        <v>0.6892978067182044</v>
      </c>
      <c r="D204" s="88" t="str">
        <f>IF(Sample7!M210&gt;0,Sample7!M210,)</f>
        <v/>
      </c>
      <c r="E204" s="162">
        <f t="shared" si="57"/>
        <v>0.45450801989266437</v>
      </c>
      <c r="F204" s="162">
        <f t="shared" si="58"/>
        <v>5.2654189736314208E-2</v>
      </c>
      <c r="G204" s="162">
        <f t="shared" si="59"/>
        <v>1.6205766137949856E-3</v>
      </c>
      <c r="H204" s="162">
        <f t="shared" si="60"/>
        <v>2.3325354255514241E-4</v>
      </c>
      <c r="I204" s="162">
        <f t="shared" si="61"/>
        <v>5.4274766350109194E-2</v>
      </c>
      <c r="J204" s="162">
        <f t="shared" si="67"/>
        <v>2.3325354255514241E-4</v>
      </c>
      <c r="K204" s="162">
        <f t="shared" si="62"/>
        <v>5.4645836923746349E-6</v>
      </c>
      <c r="L204" s="59">
        <f t="shared" si="63"/>
        <v>-8.8817841970012479E-18</v>
      </c>
      <c r="M204" s="162">
        <f t="shared" si="68"/>
        <v>0.68955215792049895</v>
      </c>
      <c r="N204" s="99">
        <f t="shared" si="64"/>
        <v>6.4694534108686148E-8</v>
      </c>
      <c r="O204" s="100">
        <f t="shared" si="69"/>
        <v>3.0135894868819321E-4</v>
      </c>
      <c r="P204" s="100">
        <f t="shared" si="70"/>
        <v>4.6383463445477931E-9</v>
      </c>
      <c r="Q204" s="11">
        <v>202</v>
      </c>
      <c r="R204" s="9">
        <f t="shared" si="65"/>
        <v>0.6894090694712226</v>
      </c>
    </row>
    <row r="205" spans="1:18" x14ac:dyDescent="0.25">
      <c r="A205" s="9">
        <f t="shared" si="66"/>
        <v>-5.3902459332823505E-2</v>
      </c>
      <c r="B205" s="88">
        <f>IF(Sample7!K211&gt;0,Sample7!K211, )</f>
        <v>5.3902459332823505E-2</v>
      </c>
      <c r="C205" s="88">
        <f>IF(Sample7!L211&gt;0,Sample7!L211,"")</f>
        <v>0.68940832894807036</v>
      </c>
      <c r="D205" s="88" t="str">
        <f>IF(Sample7!M211&gt;0,Sample7!M211,)</f>
        <v/>
      </c>
      <c r="E205" s="162">
        <f t="shared" si="57"/>
        <v>0.45390245933282353</v>
      </c>
      <c r="F205" s="162">
        <f t="shared" si="58"/>
        <v>5.2091490444207494E-2</v>
      </c>
      <c r="G205" s="162">
        <f t="shared" si="59"/>
        <v>1.5809707032198445E-3</v>
      </c>
      <c r="H205" s="162">
        <f t="shared" si="60"/>
        <v>2.2999818539616579E-4</v>
      </c>
      <c r="I205" s="162">
        <f t="shared" si="61"/>
        <v>5.3672461147427339E-2</v>
      </c>
      <c r="J205" s="162">
        <f t="shared" si="67"/>
        <v>2.2999818539616579E-4</v>
      </c>
      <c r="K205" s="162">
        <f t="shared" si="62"/>
        <v>5.35912226170525E-6</v>
      </c>
      <c r="L205" s="59">
        <f t="shared" si="63"/>
        <v>-8.8817841970012479E-18</v>
      </c>
      <c r="M205" s="162">
        <f t="shared" si="68"/>
        <v>0.6895401635246865</v>
      </c>
      <c r="N205" s="99">
        <f t="shared" si="64"/>
        <v>1.7380355591557168E-8</v>
      </c>
      <c r="O205" s="100">
        <f t="shared" si="69"/>
        <v>2.9700928458359192E-4</v>
      </c>
      <c r="P205" s="100">
        <f t="shared" si="70"/>
        <v>4.4904874143070638E-9</v>
      </c>
      <c r="Q205" s="11">
        <v>203</v>
      </c>
      <c r="R205" s="9">
        <f t="shared" si="65"/>
        <v>0.68939907206119067</v>
      </c>
    </row>
    <row r="206" spans="1:18" x14ac:dyDescent="0.25">
      <c r="A206" s="9">
        <f t="shared" si="66"/>
        <v>-5.3296898772982888E-2</v>
      </c>
      <c r="B206" s="88">
        <f>IF(Sample7!K212&gt;0,Sample7!K212, )</f>
        <v>5.3296898772982888E-2</v>
      </c>
      <c r="C206" s="88">
        <f>IF(Sample7!L212&gt;0,Sample7!L212,"")</f>
        <v>0.6892978067182044</v>
      </c>
      <c r="D206" s="88" t="str">
        <f>IF(Sample7!M212&gt;0,Sample7!M212,)</f>
        <v/>
      </c>
      <c r="E206" s="162">
        <f t="shared" si="57"/>
        <v>0.4532968987729829</v>
      </c>
      <c r="F206" s="162">
        <f t="shared" si="58"/>
        <v>5.1527837112599298E-2</v>
      </c>
      <c r="G206" s="162">
        <f t="shared" si="59"/>
        <v>1.5423001636209813E-3</v>
      </c>
      <c r="H206" s="162">
        <f t="shared" si="60"/>
        <v>2.2676149676260915E-4</v>
      </c>
      <c r="I206" s="162">
        <f t="shared" si="61"/>
        <v>5.3070137276220279E-2</v>
      </c>
      <c r="J206" s="162">
        <f t="shared" si="67"/>
        <v>2.2676149676260915E-4</v>
      </c>
      <c r="K206" s="162">
        <f t="shared" si="62"/>
        <v>5.2556959673499523E-6</v>
      </c>
      <c r="L206" s="59">
        <f t="shared" si="63"/>
        <v>-8.8817841970012479E-18</v>
      </c>
      <c r="M206" s="162">
        <f t="shared" si="68"/>
        <v>0.68952841668938103</v>
      </c>
      <c r="N206" s="99">
        <f t="shared" si="64"/>
        <v>5.3180958806086969E-8</v>
      </c>
      <c r="O206" s="100">
        <f t="shared" si="69"/>
        <v>2.9272218020075241E-4</v>
      </c>
      <c r="P206" s="100">
        <f t="shared" si="70"/>
        <v>4.3508117596269471E-9</v>
      </c>
      <c r="Q206" s="11">
        <v>204</v>
      </c>
      <c r="R206" s="9">
        <f t="shared" si="65"/>
        <v>0.68938931075953358</v>
      </c>
    </row>
    <row r="207" spans="1:18" x14ac:dyDescent="0.25">
      <c r="A207" s="9">
        <f t="shared" si="66"/>
        <v>-5.2767033283122294E-2</v>
      </c>
      <c r="B207" s="88">
        <f>IF(Sample7!K213&gt;0,Sample7!K213, )</f>
        <v>5.2767033283122294E-2</v>
      </c>
      <c r="C207" s="88">
        <f>IF(Sample7!L213&gt;0,Sample7!L213,"")</f>
        <v>0.68942126045217733</v>
      </c>
      <c r="D207" s="88" t="str">
        <f>IF(Sample7!M213&gt;0,Sample7!M213,)</f>
        <v/>
      </c>
      <c r="E207" s="162">
        <f t="shared" si="57"/>
        <v>0.45276703328312229</v>
      </c>
      <c r="F207" s="162">
        <f t="shared" si="58"/>
        <v>5.1033874139592317E-2</v>
      </c>
      <c r="G207" s="162">
        <f t="shared" si="59"/>
        <v>1.5092145605530155E-3</v>
      </c>
      <c r="H207" s="162">
        <f t="shared" si="60"/>
        <v>2.2394458297696207E-4</v>
      </c>
      <c r="I207" s="162">
        <f t="shared" si="61"/>
        <v>5.2543088700145332E-2</v>
      </c>
      <c r="J207" s="162">
        <f t="shared" si="67"/>
        <v>2.2394458297696207E-4</v>
      </c>
      <c r="K207" s="162">
        <f t="shared" si="62"/>
        <v>5.1668365202894986E-6</v>
      </c>
      <c r="L207" s="59">
        <f t="shared" si="63"/>
        <v>-8.8817841970012479E-18</v>
      </c>
      <c r="M207" s="162">
        <f t="shared" si="68"/>
        <v>0.68951833712508892</v>
      </c>
      <c r="N207" s="99">
        <f t="shared" si="64"/>
        <v>9.4238804235836493E-9</v>
      </c>
      <c r="O207" s="100">
        <f t="shared" si="69"/>
        <v>2.8902157970636428E-4</v>
      </c>
      <c r="P207" s="100">
        <f t="shared" si="70"/>
        <v>4.235015503318625E-9</v>
      </c>
      <c r="Q207" s="11">
        <v>205</v>
      </c>
      <c r="R207" s="9">
        <f t="shared" si="65"/>
        <v>0.68938095921969467</v>
      </c>
    </row>
    <row r="208" spans="1:18" x14ac:dyDescent="0.25">
      <c r="A208" s="9">
        <f t="shared" si="66"/>
        <v>-5.2161472723281463E-2</v>
      </c>
      <c r="B208" s="88">
        <f>IF(Sample7!K214&gt;0,Sample7!K214, )</f>
        <v>5.2161472723281463E-2</v>
      </c>
      <c r="C208" s="88">
        <f>IF(Sample7!L214&gt;0,Sample7!L214,"")</f>
        <v>0.68954499720156104</v>
      </c>
      <c r="D208" s="88" t="str">
        <f>IF(Sample7!M214&gt;0,Sample7!M214,)</f>
        <v/>
      </c>
      <c r="E208" s="162">
        <f t="shared" si="57"/>
        <v>0.4521614727232815</v>
      </c>
      <c r="F208" s="162">
        <f t="shared" si="58"/>
        <v>5.0468487545243745E-2</v>
      </c>
      <c r="G208" s="162">
        <f t="shared" si="59"/>
        <v>1.4722427080931938E-3</v>
      </c>
      <c r="H208" s="162">
        <f t="shared" si="60"/>
        <v>2.2074246994452373E-4</v>
      </c>
      <c r="I208" s="162">
        <f t="shared" si="61"/>
        <v>5.1940730253336939E-2</v>
      </c>
      <c r="J208" s="162">
        <f t="shared" si="67"/>
        <v>2.2074246994452373E-4</v>
      </c>
      <c r="K208" s="162">
        <f t="shared" si="62"/>
        <v>5.0671208671822575E-6</v>
      </c>
      <c r="L208" s="59">
        <f t="shared" si="63"/>
        <v>-8.8817841970012479E-18</v>
      </c>
      <c r="M208" s="162">
        <f t="shared" si="68"/>
        <v>0.68950704028634691</v>
      </c>
      <c r="N208" s="99">
        <f t="shared" si="64"/>
        <v>1.4407274125728325E-9</v>
      </c>
      <c r="O208" s="100">
        <f t="shared" si="69"/>
        <v>2.8484937656528492E-4</v>
      </c>
      <c r="P208" s="100">
        <f t="shared" si="70"/>
        <v>4.1096954764829944E-9</v>
      </c>
      <c r="Q208" s="11">
        <v>206</v>
      </c>
      <c r="R208" s="9">
        <f t="shared" si="65"/>
        <v>0.68937162670433749</v>
      </c>
    </row>
    <row r="209" spans="1:18" x14ac:dyDescent="0.25">
      <c r="A209" s="9">
        <f t="shared" si="66"/>
        <v>-5.1631607233420869E-2</v>
      </c>
      <c r="B209" s="88">
        <f>IF(Sample7!K215&gt;0,Sample7!K215, )</f>
        <v>5.1631607233420869E-2</v>
      </c>
      <c r="C209" s="88">
        <f>IF(Sample7!L215&gt;0,Sample7!L215,"")</f>
        <v>0.6892978067182044</v>
      </c>
      <c r="D209" s="88" t="str">
        <f>IF(Sample7!M215&gt;0,Sample7!M215,)</f>
        <v/>
      </c>
      <c r="E209" s="162">
        <f t="shared" si="57"/>
        <v>0.45163160723342088</v>
      </c>
      <c r="F209" s="162">
        <f t="shared" si="58"/>
        <v>4.9973039025148366E-2</v>
      </c>
      <c r="G209" s="162">
        <f t="shared" si="59"/>
        <v>1.4406126395983335E-3</v>
      </c>
      <c r="H209" s="162">
        <f t="shared" si="60"/>
        <v>2.179555686741691E-4</v>
      </c>
      <c r="I209" s="162">
        <f t="shared" si="61"/>
        <v>5.14136516647467E-2</v>
      </c>
      <c r="J209" s="162">
        <f t="shared" si="67"/>
        <v>2.179555686741691E-4</v>
      </c>
      <c r="K209" s="162">
        <f t="shared" si="62"/>
        <v>4.9814494538438379E-6</v>
      </c>
      <c r="L209" s="59">
        <f t="shared" si="63"/>
        <v>-6.6613381477509375E-18</v>
      </c>
      <c r="M209" s="162">
        <f t="shared" si="68"/>
        <v>0.68949734654231232</v>
      </c>
      <c r="N209" s="99">
        <f t="shared" si="64"/>
        <v>3.9816141405019404E-8</v>
      </c>
      <c r="O209" s="100">
        <f t="shared" si="69"/>
        <v>2.8124796736128969E-4</v>
      </c>
      <c r="P209" s="100">
        <f t="shared" si="70"/>
        <v>4.0059277315694247E-9</v>
      </c>
      <c r="Q209" s="11">
        <v>207</v>
      </c>
      <c r="R209" s="9">
        <f t="shared" si="65"/>
        <v>0.68936364257369909</v>
      </c>
    </row>
    <row r="210" spans="1:18" x14ac:dyDescent="0.25">
      <c r="A210" s="9">
        <f t="shared" si="66"/>
        <v>-5.1101741743560275E-2</v>
      </c>
      <c r="B210" s="88">
        <f>IF(Sample7!K216&gt;0,Sample7!K216, )</f>
        <v>5.1101741743560275E-2</v>
      </c>
      <c r="C210" s="88">
        <f>IF(Sample7!L216&gt;0,Sample7!L216,"")</f>
        <v>0.68942126045217733</v>
      </c>
      <c r="D210" s="88" t="str">
        <f>IF(Sample7!M216&gt;0,Sample7!M216,)</f>
        <v/>
      </c>
      <c r="E210" s="162">
        <f t="shared" si="57"/>
        <v>0.45110174174356032</v>
      </c>
      <c r="F210" s="162">
        <f t="shared" si="58"/>
        <v>4.9476918076333309E-2</v>
      </c>
      <c r="G210" s="162">
        <f t="shared" si="59"/>
        <v>1.4096411570176243E-3</v>
      </c>
      <c r="H210" s="162">
        <f t="shared" si="60"/>
        <v>2.1518251020934132E-4</v>
      </c>
      <c r="I210" s="162">
        <f t="shared" si="61"/>
        <v>5.0886559233350934E-2</v>
      </c>
      <c r="J210" s="162">
        <f t="shared" si="67"/>
        <v>2.1518251020934132E-4</v>
      </c>
      <c r="K210" s="162">
        <f t="shared" si="62"/>
        <v>4.8972263999979438E-6</v>
      </c>
      <c r="L210" s="59">
        <f t="shared" si="63"/>
        <v>-6.6613381477509375E-18</v>
      </c>
      <c r="M210" s="162">
        <f t="shared" si="68"/>
        <v>0.68948782753177928</v>
      </c>
      <c r="N210" s="99">
        <f t="shared" si="64"/>
        <v>4.4311760867328162E-9</v>
      </c>
      <c r="O210" s="100">
        <f t="shared" si="69"/>
        <v>2.7769193934619896E-4</v>
      </c>
      <c r="P210" s="100">
        <f t="shared" si="70"/>
        <v>3.9074287310158278E-9</v>
      </c>
      <c r="Q210" s="11">
        <v>208</v>
      </c>
      <c r="R210" s="9">
        <f t="shared" si="65"/>
        <v>0.68935582468474876</v>
      </c>
    </row>
    <row r="211" spans="1:18" x14ac:dyDescent="0.25">
      <c r="A211" s="9">
        <f t="shared" si="66"/>
        <v>-5.0571876253699466E-2</v>
      </c>
      <c r="B211" s="88">
        <f>IF(Sample7!K217&gt;0,Sample7!K217, )</f>
        <v>5.0571876253699466E-2</v>
      </c>
      <c r="C211" s="88">
        <f>IF(Sample7!L217&gt;0,Sample7!L217,"")</f>
        <v>0.68942126045217733</v>
      </c>
      <c r="D211" s="88" t="str">
        <f>IF(Sample7!M217&gt;0,Sample7!M217,)</f>
        <v/>
      </c>
      <c r="E211" s="162">
        <f t="shared" si="57"/>
        <v>0.45057187625369949</v>
      </c>
      <c r="F211" s="162">
        <f t="shared" si="58"/>
        <v>4.8980137649796071E-2</v>
      </c>
      <c r="G211" s="162">
        <f t="shared" si="59"/>
        <v>1.379315411698348E-3</v>
      </c>
      <c r="H211" s="162">
        <f t="shared" si="60"/>
        <v>2.124231922050468E-4</v>
      </c>
      <c r="I211" s="162">
        <f t="shared" si="61"/>
        <v>5.0359453061494419E-2</v>
      </c>
      <c r="J211" s="162">
        <f t="shared" si="67"/>
        <v>2.124231922050468E-4</v>
      </c>
      <c r="K211" s="162">
        <f t="shared" si="62"/>
        <v>4.8144272235484879E-6</v>
      </c>
      <c r="L211" s="59">
        <f t="shared" si="63"/>
        <v>-6.6613381477509375E-18</v>
      </c>
      <c r="M211" s="162">
        <f t="shared" si="68"/>
        <v>0.68947847994867961</v>
      </c>
      <c r="N211" s="99">
        <f t="shared" si="64"/>
        <v>3.274070779974545E-9</v>
      </c>
      <c r="O211" s="100">
        <f t="shared" si="69"/>
        <v>2.7418072448918165E-4</v>
      </c>
      <c r="P211" s="100">
        <f t="shared" si="70"/>
        <v>3.8139927938259591E-9</v>
      </c>
      <c r="Q211" s="11">
        <v>209</v>
      </c>
      <c r="R211" s="9">
        <f t="shared" si="65"/>
        <v>0.68934816979420144</v>
      </c>
    </row>
    <row r="212" spans="1:18" x14ac:dyDescent="0.25">
      <c r="A212" s="9">
        <f t="shared" si="66"/>
        <v>-5.0117705833818894E-2</v>
      </c>
      <c r="B212" s="88">
        <f>IF(Sample7!K218&gt;0,Sample7!K218, )</f>
        <v>5.0117705833818894E-2</v>
      </c>
      <c r="C212" s="88">
        <f>IF(Sample7!L218&gt;0,Sample7!L218,"")</f>
        <v>0.6892978067182044</v>
      </c>
      <c r="D212" s="88" t="str">
        <f>IF(Sample7!M218&gt;0,Sample7!M218,)</f>
        <v/>
      </c>
      <c r="E212" s="162">
        <f t="shared" si="57"/>
        <v>0.45011770583381894</v>
      </c>
      <c r="F212" s="162">
        <f t="shared" si="58"/>
        <v>4.855381062418869E-2</v>
      </c>
      <c r="G212" s="162">
        <f t="shared" si="59"/>
        <v>1.3538262877055354E-3</v>
      </c>
      <c r="H212" s="162">
        <f t="shared" si="60"/>
        <v>2.1006892192466931E-4</v>
      </c>
      <c r="I212" s="162">
        <f t="shared" si="61"/>
        <v>4.9907636911894225E-2</v>
      </c>
      <c r="J212" s="162">
        <f t="shared" si="67"/>
        <v>2.1006892192466931E-4</v>
      </c>
      <c r="K212" s="162">
        <f t="shared" si="62"/>
        <v>4.7445715357177012E-6</v>
      </c>
      <c r="L212" s="59">
        <f t="shared" si="63"/>
        <v>-6.6613381477509375E-18</v>
      </c>
      <c r="M212" s="162">
        <f t="shared" si="68"/>
        <v>0.68947060171094787</v>
      </c>
      <c r="N212" s="99">
        <f t="shared" si="64"/>
        <v>2.9858109517217455E-8</v>
      </c>
      <c r="O212" s="100">
        <f t="shared" si="69"/>
        <v>2.7120635392177765E-4</v>
      </c>
      <c r="P212" s="100">
        <f t="shared" si="70"/>
        <v>3.737785591201047E-9</v>
      </c>
      <c r="Q212" s="11">
        <v>210</v>
      </c>
      <c r="R212" s="9">
        <f t="shared" si="65"/>
        <v>0.68934173577412183</v>
      </c>
    </row>
    <row r="213" spans="1:18" x14ac:dyDescent="0.25">
      <c r="A213" s="9">
        <f t="shared" si="66"/>
        <v>-4.95878403439583E-2</v>
      </c>
      <c r="B213" s="88">
        <f>IF(Sample7!K219&gt;0,Sample7!K219, )</f>
        <v>4.95878403439583E-2</v>
      </c>
      <c r="C213" s="88">
        <f>IF(Sample7!L219&gt;0,Sample7!L219,"")</f>
        <v>0.68942126045217733</v>
      </c>
      <c r="D213" s="88" t="str">
        <f>IF(Sample7!M219&gt;0,Sample7!M219,)</f>
        <v/>
      </c>
      <c r="E213" s="162">
        <f t="shared" si="57"/>
        <v>0.44958784034395832</v>
      </c>
      <c r="F213" s="162">
        <f t="shared" si="58"/>
        <v>4.8055839077154022E-2</v>
      </c>
      <c r="G213" s="162">
        <f t="shared" si="59"/>
        <v>1.3246664130073665E-3</v>
      </c>
      <c r="H213" s="162">
        <f t="shared" si="60"/>
        <v>2.0733485379691163E-4</v>
      </c>
      <c r="I213" s="162">
        <f t="shared" si="61"/>
        <v>4.9380505490161389E-2</v>
      </c>
      <c r="J213" s="162">
        <f t="shared" si="67"/>
        <v>2.0733485379691163E-4</v>
      </c>
      <c r="K213" s="162">
        <f t="shared" si="62"/>
        <v>4.6643531564995187E-6</v>
      </c>
      <c r="L213" s="59">
        <f t="shared" si="63"/>
        <v>-6.6613381477509375E-18</v>
      </c>
      <c r="M213" s="162">
        <f t="shared" si="68"/>
        <v>0.68946156390887969</v>
      </c>
      <c r="N213" s="99">
        <f t="shared" si="64"/>
        <v>1.6243686221591609E-9</v>
      </c>
      <c r="O213" s="100">
        <f t="shared" si="69"/>
        <v>2.6777688034563244E-4</v>
      </c>
      <c r="P213" s="100">
        <f t="shared" si="70"/>
        <v>3.6532385733162714E-9</v>
      </c>
      <c r="Q213" s="11">
        <v>211</v>
      </c>
      <c r="R213" s="9">
        <f t="shared" si="65"/>
        <v>0.68933437517517071</v>
      </c>
    </row>
    <row r="214" spans="1:18" x14ac:dyDescent="0.25">
      <c r="A214" s="9">
        <f t="shared" si="66"/>
        <v>-4.9057974854097706E-2</v>
      </c>
      <c r="B214" s="88">
        <f>IF(Sample7!K220&gt;0,Sample7!K220, )</f>
        <v>4.9057974854097706E-2</v>
      </c>
      <c r="C214" s="88">
        <f>IF(Sample7!L220&gt;0,Sample7!L220,"")</f>
        <v>0.6892978067182044</v>
      </c>
      <c r="D214" s="88" t="str">
        <f>IF(Sample7!M220&gt;0,Sample7!M220,)</f>
        <v/>
      </c>
      <c r="E214" s="162">
        <f t="shared" si="57"/>
        <v>0.44905797485409771</v>
      </c>
      <c r="F214" s="162">
        <f t="shared" si="58"/>
        <v>4.7557243871235583E-2</v>
      </c>
      <c r="G214" s="162">
        <f t="shared" si="59"/>
        <v>1.2961167436716867E-3</v>
      </c>
      <c r="H214" s="162">
        <f t="shared" si="60"/>
        <v>2.0461423919043709E-4</v>
      </c>
      <c r="I214" s="162">
        <f t="shared" si="61"/>
        <v>4.8853360614907269E-2</v>
      </c>
      <c r="J214" s="162">
        <f t="shared" si="67"/>
        <v>2.0461423919043709E-4</v>
      </c>
      <c r="K214" s="162">
        <f t="shared" si="62"/>
        <v>4.5854909616033129E-6</v>
      </c>
      <c r="L214" s="59">
        <f t="shared" si="63"/>
        <v>-6.6613381477509375E-18</v>
      </c>
      <c r="M214" s="162">
        <f t="shared" si="68"/>
        <v>0.68945268838918417</v>
      </c>
      <c r="N214" s="99">
        <f t="shared" si="64"/>
        <v>2.3988332005484908E-8</v>
      </c>
      <c r="O214" s="100">
        <f t="shared" si="69"/>
        <v>2.6439063534646699E-4</v>
      </c>
      <c r="P214" s="100">
        <f t="shared" si="70"/>
        <v>3.5732175374026264E-9</v>
      </c>
      <c r="Q214" s="11">
        <v>212</v>
      </c>
      <c r="R214" s="9">
        <f t="shared" si="65"/>
        <v>0.68932716860558352</v>
      </c>
    </row>
    <row r="215" spans="1:18" x14ac:dyDescent="0.25">
      <c r="A215" s="9">
        <f t="shared" si="66"/>
        <v>-4.8603804434217135E-2</v>
      </c>
      <c r="B215" s="88">
        <f>IF(Sample7!K221&gt;0,Sample7!K221, )</f>
        <v>4.8603804434217135E-2</v>
      </c>
      <c r="C215" s="88">
        <f>IF(Sample7!L221&gt;0,Sample7!L221,"")</f>
        <v>0.6892978067182044</v>
      </c>
      <c r="D215" s="88" t="str">
        <f>IF(Sample7!M221&gt;0,Sample7!M221,)</f>
        <v/>
      </c>
      <c r="E215" s="162">
        <f t="shared" si="57"/>
        <v>0.44860380443421716</v>
      </c>
      <c r="F215" s="162">
        <f t="shared" si="58"/>
        <v>4.7129389369963623E-2</v>
      </c>
      <c r="G215" s="162">
        <f t="shared" si="59"/>
        <v>1.2721221472637573E-3</v>
      </c>
      <c r="H215" s="162">
        <f t="shared" si="60"/>
        <v>2.0229291698975471E-4</v>
      </c>
      <c r="I215" s="162">
        <f t="shared" si="61"/>
        <v>4.840151151722738E-2</v>
      </c>
      <c r="J215" s="162">
        <f t="shared" si="67"/>
        <v>2.0229291698975471E-4</v>
      </c>
      <c r="K215" s="162">
        <f t="shared" si="62"/>
        <v>4.5189568188595446E-6</v>
      </c>
      <c r="L215" s="59">
        <f t="shared" si="63"/>
        <v>-4.4408920985006255E-18</v>
      </c>
      <c r="M215" s="162">
        <f t="shared" si="68"/>
        <v>0.68944520761522099</v>
      </c>
      <c r="N215" s="99">
        <f t="shared" si="64"/>
        <v>2.1727024441295921E-8</v>
      </c>
      <c r="O215" s="100">
        <f t="shared" si="69"/>
        <v>2.6152213545149494E-4</v>
      </c>
      <c r="P215" s="100">
        <f t="shared" si="70"/>
        <v>3.5081003195885501E-9</v>
      </c>
      <c r="Q215" s="11">
        <v>213</v>
      </c>
      <c r="R215" s="9">
        <f t="shared" si="65"/>
        <v>0.6893211118374053</v>
      </c>
    </row>
    <row r="216" spans="1:18" x14ac:dyDescent="0.25">
      <c r="A216" s="9">
        <f t="shared" si="66"/>
        <v>-4.8073938944356541E-2</v>
      </c>
      <c r="B216" s="88">
        <f>IF(Sample7!K222&gt;0,Sample7!K222, )</f>
        <v>4.8073938944356541E-2</v>
      </c>
      <c r="C216" s="88">
        <f>IF(Sample7!L222&gt;0,Sample7!L222,"")</f>
        <v>0.68942126045217733</v>
      </c>
      <c r="D216" s="88" t="str">
        <f>IF(Sample7!M222&gt;0,Sample7!M222,)</f>
        <v/>
      </c>
      <c r="E216" s="162">
        <f t="shared" si="57"/>
        <v>0.44807393894435654</v>
      </c>
      <c r="F216" s="162">
        <f t="shared" si="58"/>
        <v>4.6629667961941387E-2</v>
      </c>
      <c r="G216" s="162">
        <f t="shared" si="59"/>
        <v>1.2446739556552303E-3</v>
      </c>
      <c r="H216" s="162">
        <f t="shared" si="60"/>
        <v>1.9959702675992341E-4</v>
      </c>
      <c r="I216" s="162">
        <f t="shared" si="61"/>
        <v>4.7874341917596618E-2</v>
      </c>
      <c r="J216" s="162">
        <f t="shared" si="67"/>
        <v>1.9959702675992341E-4</v>
      </c>
      <c r="K216" s="162">
        <f t="shared" si="62"/>
        <v>4.4425527257107258E-6</v>
      </c>
      <c r="L216" s="59">
        <f t="shared" si="63"/>
        <v>-4.4408920985006255E-18</v>
      </c>
      <c r="M216" s="162">
        <f t="shared" si="68"/>
        <v>0.68943662529999694</v>
      </c>
      <c r="N216" s="99">
        <f t="shared" si="64"/>
        <v>2.3607854851977433E-10</v>
      </c>
      <c r="O216" s="100">
        <f t="shared" si="69"/>
        <v>2.5821474070895971E-4</v>
      </c>
      <c r="P216" s="100">
        <f t="shared" si="70"/>
        <v>3.4360363886110441E-9</v>
      </c>
      <c r="Q216" s="11">
        <v>214</v>
      </c>
      <c r="R216" s="9">
        <f t="shared" si="65"/>
        <v>0.68931418330521999</v>
      </c>
    </row>
    <row r="217" spans="1:18" x14ac:dyDescent="0.25">
      <c r="A217" s="9">
        <f t="shared" si="66"/>
        <v>-4.7619768524475976E-2</v>
      </c>
      <c r="B217" s="88">
        <f>IF(Sample7!K223&gt;0,Sample7!K223, )</f>
        <v>4.7619768524475976E-2</v>
      </c>
      <c r="C217" s="88">
        <f>IF(Sample7!L223&gt;0,Sample7!L223,"")</f>
        <v>0.68942126045217733</v>
      </c>
      <c r="D217" s="88" t="str">
        <f>IF(Sample7!M223&gt;0,Sample7!M223,)</f>
        <v/>
      </c>
      <c r="E217" s="162">
        <f t="shared" si="57"/>
        <v>0.44761976852447599</v>
      </c>
      <c r="F217" s="162">
        <f t="shared" si="58"/>
        <v>4.6200865650146652E-2</v>
      </c>
      <c r="G217" s="162">
        <f t="shared" si="59"/>
        <v>1.2216061211732868E-3</v>
      </c>
      <c r="H217" s="162">
        <f t="shared" si="60"/>
        <v>1.9729675315603712E-4</v>
      </c>
      <c r="I217" s="162">
        <f t="shared" si="61"/>
        <v>4.7422471771319939E-2</v>
      </c>
      <c r="J217" s="162">
        <f t="shared" si="67"/>
        <v>1.9729675315603712E-4</v>
      </c>
      <c r="K217" s="162">
        <f t="shared" si="62"/>
        <v>4.3780924291627498E-6</v>
      </c>
      <c r="L217" s="59">
        <f t="shared" si="63"/>
        <v>-4.4408920985006255E-18</v>
      </c>
      <c r="M217" s="162">
        <f t="shared" si="68"/>
        <v>0.6894293913734707</v>
      </c>
      <c r="N217" s="99">
        <f t="shared" si="64"/>
        <v>6.6111881078977808E-11</v>
      </c>
      <c r="O217" s="100">
        <f t="shared" si="69"/>
        <v>2.5541304005637831E-4</v>
      </c>
      <c r="P217" s="100">
        <f t="shared" si="70"/>
        <v>3.3775028030827698E-9</v>
      </c>
      <c r="Q217" s="11">
        <v>215</v>
      </c>
      <c r="R217" s="9">
        <f t="shared" si="65"/>
        <v>0.68930836047230148</v>
      </c>
    </row>
    <row r="218" spans="1:18" x14ac:dyDescent="0.25">
      <c r="A218" s="9">
        <f t="shared" si="66"/>
        <v>-4.7165598104595405E-2</v>
      </c>
      <c r="B218" s="88">
        <f>IF(Sample7!K224&gt;0,Sample7!K224, )</f>
        <v>4.7165598104595405E-2</v>
      </c>
      <c r="C218" s="88">
        <f>IF(Sample7!L224&gt;0,Sample7!L224,"")</f>
        <v>0.6892978067182044</v>
      </c>
      <c r="D218" s="88" t="str">
        <f>IF(Sample7!M224&gt;0,Sample7!M224,)</f>
        <v/>
      </c>
      <c r="E218" s="162">
        <f t="shared" si="57"/>
        <v>0.44716559810459544</v>
      </c>
      <c r="F218" s="162">
        <f t="shared" si="58"/>
        <v>4.5771637477381527E-2</v>
      </c>
      <c r="G218" s="162">
        <f t="shared" si="59"/>
        <v>1.1989545288725728E-3</v>
      </c>
      <c r="H218" s="162">
        <f t="shared" si="60"/>
        <v>1.9500609834130489E-4</v>
      </c>
      <c r="I218" s="162">
        <f t="shared" si="61"/>
        <v>4.69705920062541E-2</v>
      </c>
      <c r="J218" s="162">
        <f t="shared" si="67"/>
        <v>1.9500609834130489E-4</v>
      </c>
      <c r="K218" s="162">
        <f t="shared" si="62"/>
        <v>4.3145673699873607E-6</v>
      </c>
      <c r="L218" s="59">
        <f t="shared" si="63"/>
        <v>-4.4408920985006255E-18</v>
      </c>
      <c r="M218" s="162">
        <f t="shared" si="68"/>
        <v>0.68942226841630805</v>
      </c>
      <c r="N218" s="99">
        <f t="shared" si="64"/>
        <v>1.5490714294844262E-8</v>
      </c>
      <c r="O218" s="100">
        <f t="shared" si="69"/>
        <v>2.5264164618783654E-4</v>
      </c>
      <c r="P218" s="100">
        <f t="shared" si="70"/>
        <v>3.321856375569839E-9</v>
      </c>
      <c r="Q218" s="11">
        <v>216</v>
      </c>
      <c r="R218" s="9">
        <f t="shared" si="65"/>
        <v>0.68930264270813912</v>
      </c>
    </row>
    <row r="219" spans="1:18" x14ac:dyDescent="0.25">
      <c r="A219" s="9">
        <f t="shared" si="66"/>
        <v>-4.6711427684714833E-2</v>
      </c>
      <c r="B219" s="88">
        <f>IF(Sample7!K225&gt;0,Sample7!K225, )</f>
        <v>4.6711427684714833E-2</v>
      </c>
      <c r="C219" s="88">
        <f>IF(Sample7!L225&gt;0,Sample7!L225,"")</f>
        <v>0.6892978067182044</v>
      </c>
      <c r="D219" s="88" t="str">
        <f>IF(Sample7!M225&gt;0,Sample7!M225,)</f>
        <v/>
      </c>
      <c r="E219" s="162">
        <f t="shared" si="57"/>
        <v>0.44671142768471483</v>
      </c>
      <c r="F219" s="162">
        <f t="shared" si="58"/>
        <v>4.5341990612252941E-2</v>
      </c>
      <c r="G219" s="162">
        <f t="shared" si="59"/>
        <v>1.1767120700496778E-3</v>
      </c>
      <c r="H219" s="162">
        <f t="shared" si="60"/>
        <v>1.9272500241221402E-4</v>
      </c>
      <c r="I219" s="162">
        <f t="shared" si="61"/>
        <v>4.6518702682302619E-2</v>
      </c>
      <c r="J219" s="162">
        <f t="shared" si="67"/>
        <v>1.9272500241221402E-4</v>
      </c>
      <c r="K219" s="162">
        <f t="shared" si="62"/>
        <v>4.2519639809453441E-6</v>
      </c>
      <c r="L219" s="59">
        <f t="shared" si="63"/>
        <v>-4.4408920985006255E-18</v>
      </c>
      <c r="M219" s="162">
        <f t="shared" si="68"/>
        <v>0.68941525459736719</v>
      </c>
      <c r="N219" s="99">
        <f t="shared" si="64"/>
        <v>1.3794004319837526E-8</v>
      </c>
      <c r="O219" s="100">
        <f t="shared" si="69"/>
        <v>2.4990023325748738E-4</v>
      </c>
      <c r="P219" s="100">
        <f t="shared" si="70"/>
        <v>3.269007022210299E-9</v>
      </c>
      <c r="Q219" s="11">
        <v>217</v>
      </c>
      <c r="R219" s="9">
        <f t="shared" si="65"/>
        <v>0.68929702821833838</v>
      </c>
    </row>
    <row r="220" spans="1:18" x14ac:dyDescent="0.25">
      <c r="A220" s="9">
        <f t="shared" si="66"/>
        <v>-4.6257257264834262E-2</v>
      </c>
      <c r="B220" s="88">
        <f>IF(Sample7!K226&gt;0,Sample7!K226, )</f>
        <v>4.6257257264834262E-2</v>
      </c>
      <c r="C220" s="88">
        <f>IF(Sample7!L226&gt;0,Sample7!L226,"")</f>
        <v>0.6892978067182044</v>
      </c>
      <c r="D220" s="88" t="str">
        <f>IF(Sample7!M226&gt;0,Sample7!M226,)</f>
        <v/>
      </c>
      <c r="E220" s="162">
        <f t="shared" si="57"/>
        <v>0.44625725726483428</v>
      </c>
      <c r="F220" s="162">
        <f t="shared" si="58"/>
        <v>4.491193211576161E-2</v>
      </c>
      <c r="G220" s="162">
        <f t="shared" si="59"/>
        <v>1.1548717431134753E-3</v>
      </c>
      <c r="H220" s="162">
        <f t="shared" si="60"/>
        <v>1.9045340595917615E-4</v>
      </c>
      <c r="I220" s="162">
        <f t="shared" si="61"/>
        <v>4.6066803858875086E-2</v>
      </c>
      <c r="J220" s="162">
        <f t="shared" si="67"/>
        <v>1.9045340595917615E-4</v>
      </c>
      <c r="K220" s="162">
        <f t="shared" si="62"/>
        <v>4.1902688915577139E-6</v>
      </c>
      <c r="L220" s="59">
        <f t="shared" si="63"/>
        <v>-4.4408920985006255E-18</v>
      </c>
      <c r="M220" s="162">
        <f t="shared" si="68"/>
        <v>0.68940834811284679</v>
      </c>
      <c r="N220" s="99">
        <f t="shared" si="64"/>
        <v>1.2219399929485465E-8</v>
      </c>
      <c r="O220" s="100">
        <f t="shared" si="69"/>
        <v>2.4718847887998571E-4</v>
      </c>
      <c r="P220" s="100">
        <f t="shared" si="70"/>
        <v>3.218868499329578E-9</v>
      </c>
      <c r="Q220" s="11">
        <v>218</v>
      </c>
      <c r="R220" s="9">
        <f t="shared" si="65"/>
        <v>0.68929151523554266</v>
      </c>
    </row>
    <row r="221" spans="1:18" x14ac:dyDescent="0.25">
      <c r="A221" s="9">
        <f t="shared" si="66"/>
        <v>-4.580308684495369E-2</v>
      </c>
      <c r="B221" s="88">
        <f>IF(Sample7!K227&gt;0,Sample7!K227, )</f>
        <v>4.580308684495369E-2</v>
      </c>
      <c r="C221" s="88">
        <f>IF(Sample7!L227&gt;0,Sample7!L227,"")</f>
        <v>0.68903749741071807</v>
      </c>
      <c r="D221" s="88" t="str">
        <f>IF(Sample7!M227&gt;0,Sample7!M227,)</f>
        <v/>
      </c>
      <c r="E221" s="162">
        <f t="shared" si="57"/>
        <v>0.44580308684495373</v>
      </c>
      <c r="F221" s="162">
        <f t="shared" si="58"/>
        <v>4.4481468942409161E-2</v>
      </c>
      <c r="G221" s="162">
        <f t="shared" si="59"/>
        <v>1.1334266524831507E-3</v>
      </c>
      <c r="H221" s="162">
        <f t="shared" si="60"/>
        <v>1.881912500613786E-4</v>
      </c>
      <c r="I221" s="162">
        <f t="shared" si="61"/>
        <v>4.5614895594892312E-2</v>
      </c>
      <c r="J221" s="162">
        <f t="shared" si="67"/>
        <v>1.881912500613786E-4</v>
      </c>
      <c r="K221" s="162">
        <f t="shared" si="62"/>
        <v>4.1294689252557462E-6</v>
      </c>
      <c r="L221" s="59">
        <f t="shared" si="63"/>
        <v>-4.4408920985006255E-18</v>
      </c>
      <c r="M221" s="162">
        <f t="shared" si="68"/>
        <v>0.68940154718600433</v>
      </c>
      <c r="N221" s="99">
        <f t="shared" si="64"/>
        <v>1.3253223888597426E-7</v>
      </c>
      <c r="O221" s="100">
        <f t="shared" si="69"/>
        <v>2.4450606409466406E-4</v>
      </c>
      <c r="P221" s="100">
        <f t="shared" si="70"/>
        <v>3.1713582796035248E-9</v>
      </c>
      <c r="Q221" s="11">
        <v>219</v>
      </c>
      <c r="R221" s="9">
        <f t="shared" si="65"/>
        <v>0.68928610201915419</v>
      </c>
    </row>
    <row r="222" spans="1:18" x14ac:dyDescent="0.25">
      <c r="A222" s="9">
        <f t="shared" si="66"/>
        <v>-4.5424611495053363E-2</v>
      </c>
      <c r="B222" s="88">
        <f>IF(Sample7!K228&gt;0,Sample7!K228, )</f>
        <v>4.5424611495053363E-2</v>
      </c>
      <c r="C222" s="88">
        <f>IF(Sample7!L228&gt;0,Sample7!L228,"")</f>
        <v>0.6892978067182044</v>
      </c>
      <c r="D222" s="88" t="str">
        <f>IF(Sample7!M228&gt;0,Sample7!M228,)</f>
        <v/>
      </c>
      <c r="E222" s="162">
        <f t="shared" si="57"/>
        <v>0.44542461149505341</v>
      </c>
      <c r="F222" s="162">
        <f t="shared" si="58"/>
        <v>4.4122445447566577E-2</v>
      </c>
      <c r="G222" s="162">
        <f t="shared" si="59"/>
        <v>1.1158527579788191E-3</v>
      </c>
      <c r="H222" s="162">
        <f t="shared" si="60"/>
        <v>1.8631328950796666E-4</v>
      </c>
      <c r="I222" s="162">
        <f t="shared" si="61"/>
        <v>4.5238298205545396E-2</v>
      </c>
      <c r="J222" s="162">
        <f t="shared" si="67"/>
        <v>1.8631328950796666E-4</v>
      </c>
      <c r="K222" s="162">
        <f t="shared" si="62"/>
        <v>4.0794766872022853E-6</v>
      </c>
      <c r="L222" s="59">
        <f t="shared" si="63"/>
        <v>-4.4408920985006255E-18</v>
      </c>
      <c r="M222" s="162">
        <f t="shared" si="68"/>
        <v>0.68939595911799378</v>
      </c>
      <c r="N222" s="99">
        <f t="shared" si="64"/>
        <v>9.6338935844155165E-9</v>
      </c>
      <c r="O222" s="100">
        <f t="shared" si="69"/>
        <v>2.4229290285839643E-4</v>
      </c>
      <c r="P222" s="100">
        <f t="shared" si="70"/>
        <v>3.1337171108636154E-9</v>
      </c>
      <c r="Q222" s="11">
        <v>220</v>
      </c>
      <c r="R222" s="9">
        <f t="shared" si="65"/>
        <v>0.68928166597850604</v>
      </c>
    </row>
    <row r="223" spans="1:18" x14ac:dyDescent="0.25">
      <c r="A223" s="9">
        <f t="shared" si="66"/>
        <v>-4.4970441075172791E-2</v>
      </c>
      <c r="B223" s="88">
        <f>IF(Sample7!K229&gt;0,Sample7!K229, )</f>
        <v>4.4970441075172791E-2</v>
      </c>
      <c r="C223" s="88">
        <f>IF(Sample7!L229&gt;0,Sample7!L229,"")</f>
        <v>0.6892978067182044</v>
      </c>
      <c r="D223" s="88" t="str">
        <f>IF(Sample7!M229&gt;0,Sample7!M229,)</f>
        <v/>
      </c>
      <c r="E223" s="162">
        <f t="shared" si="57"/>
        <v>0.44497044107517281</v>
      </c>
      <c r="F223" s="162">
        <f t="shared" si="58"/>
        <v>4.3691258080061815E-2</v>
      </c>
      <c r="G223" s="162">
        <f t="shared" si="59"/>
        <v>1.0951147052443641E-3</v>
      </c>
      <c r="H223" s="162">
        <f t="shared" si="60"/>
        <v>1.8406828986661239E-4</v>
      </c>
      <c r="I223" s="162">
        <f t="shared" si="61"/>
        <v>4.4786372785306179E-2</v>
      </c>
      <c r="J223" s="162">
        <f t="shared" si="67"/>
        <v>1.8406828986661239E-4</v>
      </c>
      <c r="K223" s="162">
        <f t="shared" si="62"/>
        <v>4.0202841897059346E-6</v>
      </c>
      <c r="L223" s="59">
        <f t="shared" si="63"/>
        <v>-4.4408920985006255E-18</v>
      </c>
      <c r="M223" s="162">
        <f t="shared" si="68"/>
        <v>0.68938934718763056</v>
      </c>
      <c r="N223" s="99">
        <f t="shared" si="64"/>
        <v>8.3796575427627723E-9</v>
      </c>
      <c r="O223" s="100">
        <f t="shared" si="69"/>
        <v>2.3966346013700775E-4</v>
      </c>
      <c r="P223" s="100">
        <f t="shared" si="70"/>
        <v>3.0908229573942519E-9</v>
      </c>
      <c r="Q223" s="11">
        <v>221</v>
      </c>
      <c r="R223" s="9">
        <f t="shared" si="65"/>
        <v>0.68927643123416016</v>
      </c>
    </row>
    <row r="224" spans="1:18" x14ac:dyDescent="0.25">
      <c r="A224" s="9">
        <f t="shared" si="66"/>
        <v>-4.4591965725272242E-2</v>
      </c>
      <c r="B224" s="88">
        <f>IF(Sample7!K230&gt;0,Sample7!K230, )</f>
        <v>4.4591965725272242E-2</v>
      </c>
      <c r="C224" s="88">
        <f>IF(Sample7!L230&gt;0,Sample7!L230,"")</f>
        <v>0.68917409215059355</v>
      </c>
      <c r="D224" s="88" t="str">
        <f>IF(Sample7!M230&gt;0,Sample7!M230,)</f>
        <v/>
      </c>
      <c r="E224" s="162">
        <f t="shared" si="57"/>
        <v>0.44459196572527226</v>
      </c>
      <c r="F224" s="162">
        <f t="shared" si="58"/>
        <v>4.333164048380761E-2</v>
      </c>
      <c r="G224" s="162">
        <f t="shared" si="59"/>
        <v>1.0781206961992668E-3</v>
      </c>
      <c r="H224" s="162">
        <f t="shared" si="60"/>
        <v>1.8220454526536589E-4</v>
      </c>
      <c r="I224" s="162">
        <f t="shared" si="61"/>
        <v>4.4409761180006876E-2</v>
      </c>
      <c r="J224" s="162">
        <f t="shared" si="67"/>
        <v>1.8220454526536589E-4</v>
      </c>
      <c r="K224" s="162">
        <f t="shared" si="62"/>
        <v>3.9716136810396811E-6</v>
      </c>
      <c r="L224" s="59">
        <f t="shared" si="63"/>
        <v>-4.4408920985006255E-18</v>
      </c>
      <c r="M224" s="162">
        <f t="shared" si="68"/>
        <v>0.68938391421628686</v>
      </c>
      <c r="N224" s="99">
        <f t="shared" si="64"/>
        <v>4.4025299251807825E-8</v>
      </c>
      <c r="O224" s="100">
        <f t="shared" si="69"/>
        <v>2.3749400671855384E-4</v>
      </c>
      <c r="P224" s="100">
        <f t="shared" si="70"/>
        <v>3.0569245477835559E-9</v>
      </c>
      <c r="Q224" s="11">
        <v>222</v>
      </c>
      <c r="R224" s="9">
        <f t="shared" si="65"/>
        <v>0.68927214156946004</v>
      </c>
    </row>
    <row r="225" spans="1:18" x14ac:dyDescent="0.25">
      <c r="A225" s="9">
        <f t="shared" si="66"/>
        <v>-4.4137795305391671E-2</v>
      </c>
      <c r="B225" s="88">
        <f>IF(Sample7!K231&gt;0,Sample7!K231, )</f>
        <v>4.4137795305391671E-2</v>
      </c>
      <c r="C225" s="88">
        <f>IF(Sample7!L231&gt;0,Sample7!L231,"")</f>
        <v>0.68942126045217733</v>
      </c>
      <c r="D225" s="88" t="str">
        <f>IF(Sample7!M231&gt;0,Sample7!M231,)</f>
        <v/>
      </c>
      <c r="E225" s="162">
        <f t="shared" si="57"/>
        <v>0.44413779530539171</v>
      </c>
      <c r="F225" s="162">
        <f t="shared" si="58"/>
        <v>4.2899751303974401E-2</v>
      </c>
      <c r="G225" s="162">
        <f t="shared" si="59"/>
        <v>1.0580674930147013E-3</v>
      </c>
      <c r="H225" s="162">
        <f t="shared" si="60"/>
        <v>1.799765084025684E-4</v>
      </c>
      <c r="I225" s="162">
        <f t="shared" si="61"/>
        <v>4.3957818796989102E-2</v>
      </c>
      <c r="J225" s="162">
        <f t="shared" si="67"/>
        <v>1.799765084025684E-4</v>
      </c>
      <c r="K225" s="162">
        <f t="shared" si="62"/>
        <v>3.9139861584308612E-6</v>
      </c>
      <c r="L225" s="59">
        <f t="shared" si="63"/>
        <v>-4.4408920985006255E-18</v>
      </c>
      <c r="M225" s="162">
        <f t="shared" si="68"/>
        <v>0.68937748556288381</v>
      </c>
      <c r="N225" s="99">
        <f t="shared" si="64"/>
        <v>1.9162409326602937E-9</v>
      </c>
      <c r="O225" s="100">
        <f t="shared" si="69"/>
        <v>2.3491649594607566E-4</v>
      </c>
      <c r="P225" s="100">
        <f t="shared" si="70"/>
        <v>3.0184022312807321E-9</v>
      </c>
      <c r="Q225" s="11">
        <v>223</v>
      </c>
      <c r="R225" s="9">
        <f t="shared" si="65"/>
        <v>0.68926707969632595</v>
      </c>
    </row>
    <row r="226" spans="1:18" x14ac:dyDescent="0.25">
      <c r="A226" s="9">
        <f t="shared" si="66"/>
        <v>-4.3759319955491129E-2</v>
      </c>
      <c r="B226" s="88">
        <f>IF(Sample7!K232&gt;0,Sample7!K232, )</f>
        <v>4.3759319955491129E-2</v>
      </c>
      <c r="C226" s="88">
        <f>IF(Sample7!L232&gt;0,Sample7!L232,"")</f>
        <v>0.6892978067182044</v>
      </c>
      <c r="D226" s="88" t="str">
        <f>IF(Sample7!M232&gt;0,Sample7!M232,)</f>
        <v/>
      </c>
      <c r="E226" s="162">
        <f t="shared" si="57"/>
        <v>0.44375931995549117</v>
      </c>
      <c r="F226" s="162">
        <f t="shared" si="58"/>
        <v>4.2539557995296101E-2</v>
      </c>
      <c r="G226" s="162">
        <f t="shared" si="59"/>
        <v>1.0416351404656174E-3</v>
      </c>
      <c r="H226" s="162">
        <f t="shared" si="60"/>
        <v>1.7812681972941002E-4</v>
      </c>
      <c r="I226" s="162">
        <f t="shared" si="61"/>
        <v>4.3581193135761719E-2</v>
      </c>
      <c r="J226" s="162">
        <f t="shared" si="67"/>
        <v>1.7812681972941002E-4</v>
      </c>
      <c r="K226" s="162">
        <f t="shared" si="62"/>
        <v>3.8666024387353958E-6</v>
      </c>
      <c r="L226" s="59">
        <f t="shared" si="63"/>
        <v>-4.4408920985006255E-18</v>
      </c>
      <c r="M226" s="162">
        <f t="shared" si="68"/>
        <v>0.68937220298864632</v>
      </c>
      <c r="N226" s="99">
        <f t="shared" si="64"/>
        <v>5.5348050556677765E-9</v>
      </c>
      <c r="O226" s="100">
        <f t="shared" si="69"/>
        <v>2.3278989203653094E-4</v>
      </c>
      <c r="P226" s="100">
        <f t="shared" si="70"/>
        <v>2.9880514740535299E-9</v>
      </c>
      <c r="Q226" s="11">
        <v>224</v>
      </c>
      <c r="R226" s="9">
        <f t="shared" si="65"/>
        <v>0.68926293180617937</v>
      </c>
    </row>
    <row r="227" spans="1:18" x14ac:dyDescent="0.25">
      <c r="A227" s="9">
        <f t="shared" si="66"/>
        <v>-4.3380844605590795E-2</v>
      </c>
      <c r="B227" s="88">
        <f>IF(Sample7!K233&gt;0,Sample7!K233, )</f>
        <v>4.3380844605590795E-2</v>
      </c>
      <c r="C227" s="88">
        <f>IF(Sample7!L233&gt;0,Sample7!L233,"")</f>
        <v>0.6892978067182044</v>
      </c>
      <c r="D227" s="88" t="str">
        <f>IF(Sample7!M233&gt;0,Sample7!M233,)</f>
        <v/>
      </c>
      <c r="E227" s="162">
        <f t="shared" si="57"/>
        <v>0.4433808446055908</v>
      </c>
      <c r="F227" s="162">
        <f t="shared" si="58"/>
        <v>4.2179108937939289E-2</v>
      </c>
      <c r="G227" s="162">
        <f t="shared" si="59"/>
        <v>1.0254521997919222E-3</v>
      </c>
      <c r="H227" s="162">
        <f t="shared" si="60"/>
        <v>1.7628346785958371E-4</v>
      </c>
      <c r="I227" s="162">
        <f t="shared" si="61"/>
        <v>4.3204561137731211E-2</v>
      </c>
      <c r="J227" s="162">
        <f t="shared" si="67"/>
        <v>1.7628346785958371E-4</v>
      </c>
      <c r="K227" s="162">
        <f t="shared" si="62"/>
        <v>3.8197923232353867E-6</v>
      </c>
      <c r="L227" s="59">
        <f t="shared" si="63"/>
        <v>-2.2204460492503127E-18</v>
      </c>
      <c r="M227" s="162">
        <f t="shared" si="68"/>
        <v>0.68936698725878309</v>
      </c>
      <c r="N227" s="99">
        <f t="shared" si="64"/>
        <v>4.7859471947604572E-9</v>
      </c>
      <c r="O227" s="100">
        <f t="shared" si="69"/>
        <v>2.306824859569424E-4</v>
      </c>
      <c r="P227" s="100">
        <f t="shared" si="70"/>
        <v>2.9592531699567578E-9</v>
      </c>
      <c r="Q227" s="11">
        <v>225</v>
      </c>
      <c r="R227" s="9">
        <f t="shared" si="65"/>
        <v>0.68925884687312045</v>
      </c>
    </row>
    <row r="228" spans="1:18" x14ac:dyDescent="0.25">
      <c r="A228" s="9">
        <f t="shared" si="66"/>
        <v>-4.3002369255690245E-2</v>
      </c>
      <c r="B228" s="88">
        <f>IF(Sample7!K234&gt;0,Sample7!K234, )</f>
        <v>4.3002369255690245E-2</v>
      </c>
      <c r="C228" s="88">
        <f>IF(Sample7!L234&gt;0,Sample7!L234,"")</f>
        <v>0.68928461672338848</v>
      </c>
      <c r="D228" s="88" t="str">
        <f>IF(Sample7!M234&gt;0,Sample7!M234,)</f>
        <v/>
      </c>
      <c r="E228" s="162">
        <f t="shared" si="57"/>
        <v>0.44300236925569025</v>
      </c>
      <c r="F228" s="162">
        <f t="shared" si="58"/>
        <v>4.181840777651169E-2</v>
      </c>
      <c r="G228" s="162">
        <f t="shared" si="59"/>
        <v>1.0095150587351304E-3</v>
      </c>
      <c r="H228" s="162">
        <f t="shared" si="60"/>
        <v>1.7444642044342484E-4</v>
      </c>
      <c r="I228" s="162">
        <f t="shared" si="61"/>
        <v>4.2827922835246821E-2</v>
      </c>
      <c r="J228" s="162">
        <f t="shared" si="67"/>
        <v>1.7444642044342484E-4</v>
      </c>
      <c r="K228" s="162">
        <f t="shared" si="62"/>
        <v>3.7735488690066336E-6</v>
      </c>
      <c r="L228" s="59">
        <f t="shared" si="63"/>
        <v>-2.2204460492503127E-18</v>
      </c>
      <c r="M228" s="162">
        <f t="shared" si="68"/>
        <v>0.68936183744163504</v>
      </c>
      <c r="N228" s="99">
        <f t="shared" si="64"/>
        <v>5.9630393265149589E-9</v>
      </c>
      <c r="O228" s="100">
        <f t="shared" si="69"/>
        <v>2.2859410536136437E-4</v>
      </c>
      <c r="P228" s="100">
        <f t="shared" si="70"/>
        <v>2.9319717819724554E-9</v>
      </c>
      <c r="Q228" s="11">
        <v>226</v>
      </c>
      <c r="R228" s="9">
        <f t="shared" si="65"/>
        <v>0.689254823985335</v>
      </c>
    </row>
    <row r="229" spans="1:18" x14ac:dyDescent="0.25">
      <c r="A229" s="9">
        <f t="shared" si="66"/>
        <v>-4.2548198835809674E-2</v>
      </c>
      <c r="B229" s="88">
        <f>IF(Sample7!K235&gt;0,Sample7!K235, )</f>
        <v>4.2548198835809674E-2</v>
      </c>
      <c r="C229" s="88">
        <f>IF(Sample7!L235&gt;0,Sample7!L235,"")</f>
        <v>0.68928461672338848</v>
      </c>
      <c r="D229" s="88" t="str">
        <f>IF(Sample7!M235&gt;0,Sample7!M235,)</f>
        <v/>
      </c>
      <c r="E229" s="162">
        <f t="shared" si="57"/>
        <v>0.4425481988358097</v>
      </c>
      <c r="F229" s="162">
        <f t="shared" si="58"/>
        <v>4.1385238667052335E-2</v>
      </c>
      <c r="G229" s="162">
        <f t="shared" si="59"/>
        <v>9.9070992855953416E-4</v>
      </c>
      <c r="H229" s="162">
        <f t="shared" si="60"/>
        <v>1.7225024019780488E-4</v>
      </c>
      <c r="I229" s="162">
        <f t="shared" si="61"/>
        <v>4.2375948595611869E-2</v>
      </c>
      <c r="J229" s="162">
        <f t="shared" si="67"/>
        <v>1.7225024019780488E-4</v>
      </c>
      <c r="K229" s="162">
        <f t="shared" si="62"/>
        <v>3.7187950653282918E-6</v>
      </c>
      <c r="L229" s="59">
        <f t="shared" si="63"/>
        <v>-2.2204460492503127E-18</v>
      </c>
      <c r="M229" s="162">
        <f t="shared" si="68"/>
        <v>0.68935574337184757</v>
      </c>
      <c r="N229" s="99">
        <f t="shared" si="64"/>
        <v>5.0590001210239178E-9</v>
      </c>
      <c r="O229" s="100">
        <f t="shared" si="69"/>
        <v>2.2611292188358273E-4</v>
      </c>
      <c r="P229" s="100">
        <f t="shared" si="70"/>
        <v>2.9011884783834284E-9</v>
      </c>
      <c r="Q229" s="11">
        <v>227</v>
      </c>
      <c r="R229" s="9">
        <f t="shared" si="65"/>
        <v>0.68925007715350262</v>
      </c>
    </row>
    <row r="230" spans="1:18" x14ac:dyDescent="0.25">
      <c r="A230" s="9">
        <f t="shared" si="66"/>
        <v>-4.2169723485909347E-2</v>
      </c>
      <c r="B230" s="88">
        <f>IF(Sample7!K236&gt;0,Sample7!K236, )</f>
        <v>4.2169723485909347E-2</v>
      </c>
      <c r="C230" s="88">
        <f>IF(Sample7!L236&gt;0,Sample7!L236,"")</f>
        <v>0.6892978067182044</v>
      </c>
      <c r="D230" s="88" t="str">
        <f>IF(Sample7!M236&gt;0,Sample7!M236,)</f>
        <v/>
      </c>
      <c r="E230" s="162">
        <f t="shared" si="57"/>
        <v>0.44216972348590938</v>
      </c>
      <c r="F230" s="162">
        <f t="shared" si="58"/>
        <v>4.102399547300957E-2</v>
      </c>
      <c r="G230" s="162">
        <f t="shared" si="59"/>
        <v>9.7530106311566334E-4</v>
      </c>
      <c r="H230" s="162">
        <f t="shared" si="60"/>
        <v>1.7042694978411377E-4</v>
      </c>
      <c r="I230" s="162">
        <f t="shared" si="61"/>
        <v>4.1999296536125233E-2</v>
      </c>
      <c r="J230" s="162">
        <f t="shared" si="67"/>
        <v>1.7042694978411377E-4</v>
      </c>
      <c r="K230" s="162">
        <f t="shared" si="62"/>
        <v>3.6737742393439603E-6</v>
      </c>
      <c r="L230" s="59">
        <f t="shared" si="63"/>
        <v>-2.2204460492503127E-18</v>
      </c>
      <c r="M230" s="162">
        <f t="shared" si="68"/>
        <v>0.68935073534235602</v>
      </c>
      <c r="N230" s="99">
        <f t="shared" si="64"/>
        <v>2.8014392545841836E-9</v>
      </c>
      <c r="O230" s="100">
        <f t="shared" si="69"/>
        <v>2.2406579821506953E-4</v>
      </c>
      <c r="P230" s="100">
        <f t="shared" si="70"/>
        <v>2.877126060999045E-9</v>
      </c>
      <c r="Q230" s="11">
        <v>228</v>
      </c>
      <c r="R230" s="9">
        <f t="shared" si="65"/>
        <v>0.68924618761419565</v>
      </c>
    </row>
    <row r="231" spans="1:18" x14ac:dyDescent="0.25">
      <c r="A231" s="9">
        <f t="shared" si="66"/>
        <v>-4.186694320598882E-2</v>
      </c>
      <c r="B231" s="88">
        <f>IF(Sample7!K237&gt;0,Sample7!K237, )</f>
        <v>4.186694320598882E-2</v>
      </c>
      <c r="C231" s="88">
        <f>IF(Sample7!L237&gt;0,Sample7!L237,"")</f>
        <v>0.6892978067182044</v>
      </c>
      <c r="D231" s="88" t="str">
        <f>IF(Sample7!M237&gt;0,Sample7!M237,)</f>
        <v/>
      </c>
      <c r="E231" s="162">
        <f t="shared" si="57"/>
        <v>0.44186694320598885</v>
      </c>
      <c r="F231" s="162">
        <f t="shared" si="58"/>
        <v>4.0734827406337951E-2</v>
      </c>
      <c r="G231" s="162">
        <f t="shared" si="59"/>
        <v>9.6314301496053939E-4</v>
      </c>
      <c r="H231" s="162">
        <f t="shared" si="60"/>
        <v>1.6897278469032995E-4</v>
      </c>
      <c r="I231" s="162">
        <f t="shared" si="61"/>
        <v>4.169797042129849E-2</v>
      </c>
      <c r="J231" s="162">
        <f t="shared" si="67"/>
        <v>1.6897278469032995E-4</v>
      </c>
      <c r="K231" s="162">
        <f t="shared" si="62"/>
        <v>3.6381502988899395E-6</v>
      </c>
      <c r="L231" s="59">
        <f t="shared" si="63"/>
        <v>-2.2204460492503127E-18</v>
      </c>
      <c r="M231" s="162">
        <f t="shared" si="68"/>
        <v>0.68934677432967584</v>
      </c>
      <c r="N231" s="99">
        <f t="shared" si="64"/>
        <v>2.3978269732178932E-9</v>
      </c>
      <c r="O231" s="100">
        <f t="shared" si="69"/>
        <v>2.224414158889127E-4</v>
      </c>
      <c r="P231" s="100">
        <f t="shared" si="70"/>
        <v>2.8588945222500567E-9</v>
      </c>
      <c r="Q231" s="11">
        <v>229</v>
      </c>
      <c r="R231" s="9">
        <f t="shared" si="65"/>
        <v>0.68924311865325449</v>
      </c>
    </row>
    <row r="232" spans="1:18" x14ac:dyDescent="0.25">
      <c r="A232" s="9">
        <f t="shared" si="66"/>
        <v>-4.1488467856088486E-2</v>
      </c>
      <c r="B232" s="88">
        <f>IF(Sample7!K238&gt;0,Sample7!K238, )</f>
        <v>4.1488467856088486E-2</v>
      </c>
      <c r="C232" s="88">
        <f>IF(Sample7!L238&gt;0,Sample7!L238,"")</f>
        <v>0.68942126045217733</v>
      </c>
      <c r="D232" s="88" t="str">
        <f>IF(Sample7!M238&gt;0,Sample7!M238,)</f>
        <v/>
      </c>
      <c r="E232" s="162">
        <f t="shared" si="57"/>
        <v>0.44148846785608853</v>
      </c>
      <c r="F232" s="162">
        <f t="shared" si="58"/>
        <v>4.037315333453953E-2</v>
      </c>
      <c r="G232" s="162">
        <f t="shared" si="59"/>
        <v>9.4815388560941932E-4</v>
      </c>
      <c r="H232" s="162">
        <f t="shared" si="60"/>
        <v>1.6716063593953667E-4</v>
      </c>
      <c r="I232" s="162">
        <f t="shared" si="61"/>
        <v>4.1321307220148949E-2</v>
      </c>
      <c r="J232" s="162">
        <f t="shared" si="67"/>
        <v>1.6716063593953667E-4</v>
      </c>
      <c r="K232" s="162">
        <f t="shared" si="62"/>
        <v>3.5941057256778139E-6</v>
      </c>
      <c r="L232" s="59">
        <f t="shared" si="63"/>
        <v>-2.2204460492503127E-18</v>
      </c>
      <c r="M232" s="162">
        <f t="shared" si="68"/>
        <v>0.68934187908568956</v>
      </c>
      <c r="N232" s="99">
        <f t="shared" si="64"/>
        <v>6.3014013454662977E-9</v>
      </c>
      <c r="O232" s="100">
        <f t="shared" si="69"/>
        <v>2.2042744417028417E-4</v>
      </c>
      <c r="P232" s="100">
        <f t="shared" si="70"/>
        <v>2.837352859091229E-9</v>
      </c>
      <c r="Q232" s="11">
        <v>230</v>
      </c>
      <c r="R232" s="9">
        <f t="shared" si="65"/>
        <v>0.68923933506464441</v>
      </c>
    </row>
    <row r="233" spans="1:18" x14ac:dyDescent="0.25">
      <c r="A233" s="9">
        <f t="shared" si="66"/>
        <v>-4.1109992506187944E-2</v>
      </c>
      <c r="B233" s="88">
        <f>IF(Sample7!K239&gt;0,Sample7!K239, )</f>
        <v>4.1109992506187944E-2</v>
      </c>
      <c r="C233" s="88">
        <f>IF(Sample7!L239&gt;0,Sample7!L239,"")</f>
        <v>0.6892978067182044</v>
      </c>
      <c r="D233" s="88" t="str">
        <f>IF(Sample7!M239&gt;0,Sample7!M239,)</f>
        <v/>
      </c>
      <c r="E233" s="162">
        <f t="shared" si="57"/>
        <v>0.44110999250618799</v>
      </c>
      <c r="F233" s="162">
        <f t="shared" si="58"/>
        <v>4.0011244680620464E-2</v>
      </c>
      <c r="G233" s="162">
        <f t="shared" si="59"/>
        <v>9.3339319242873725E-4</v>
      </c>
      <c r="H233" s="162">
        <f t="shared" si="60"/>
        <v>1.6535463313874232E-4</v>
      </c>
      <c r="I233" s="162">
        <f t="shared" si="61"/>
        <v>4.0944637873049201E-2</v>
      </c>
      <c r="J233" s="162">
        <f t="shared" si="67"/>
        <v>1.6535463313874232E-4</v>
      </c>
      <c r="K233" s="162">
        <f t="shared" si="62"/>
        <v>3.5505943392390054E-6</v>
      </c>
      <c r="L233" s="59">
        <f t="shared" si="63"/>
        <v>-2.2204460492503127E-18</v>
      </c>
      <c r="M233" s="162">
        <f t="shared" si="68"/>
        <v>0.6893370452742662</v>
      </c>
      <c r="N233" s="99">
        <f t="shared" si="64"/>
        <v>1.539664281815391E-9</v>
      </c>
      <c r="O233" s="100">
        <f t="shared" si="69"/>
        <v>2.1843165889115471E-4</v>
      </c>
      <c r="P233" s="100">
        <f t="shared" si="70"/>
        <v>2.8171706627222478E-9</v>
      </c>
      <c r="Q233" s="11">
        <v>231</v>
      </c>
      <c r="R233" s="9">
        <f t="shared" si="65"/>
        <v>0.68923560913838899</v>
      </c>
    </row>
    <row r="234" spans="1:18" x14ac:dyDescent="0.25">
      <c r="A234" s="9">
        <f t="shared" si="66"/>
        <v>-4.073151715628761E-2</v>
      </c>
      <c r="B234" s="88">
        <f>IF(Sample7!K240&gt;0,Sample7!K240, )</f>
        <v>4.073151715628761E-2</v>
      </c>
      <c r="C234" s="88">
        <f>IF(Sample7!L240&gt;0,Sample7!L240,"")</f>
        <v>0.6892978067182044</v>
      </c>
      <c r="D234" s="88" t="str">
        <f>IF(Sample7!M240&gt;0,Sample7!M240,)</f>
        <v/>
      </c>
      <c r="E234" s="162">
        <f t="shared" si="57"/>
        <v>0.44073151715628761</v>
      </c>
      <c r="F234" s="162">
        <f t="shared" si="58"/>
        <v>3.9649104811983416E-2</v>
      </c>
      <c r="G234" s="162">
        <f t="shared" si="59"/>
        <v>9.1885759908064829E-4</v>
      </c>
      <c r="H234" s="162">
        <f t="shared" si="60"/>
        <v>1.6355474522354585E-4</v>
      </c>
      <c r="I234" s="162">
        <f t="shared" si="61"/>
        <v>4.0567962411064064E-2</v>
      </c>
      <c r="J234" s="162">
        <f t="shared" si="67"/>
        <v>1.6355474522354585E-4</v>
      </c>
      <c r="K234" s="162">
        <f t="shared" si="62"/>
        <v>3.5076096857353436E-6</v>
      </c>
      <c r="L234" s="59">
        <f t="shared" si="63"/>
        <v>-2.2204460492503127E-18</v>
      </c>
      <c r="M234" s="162">
        <f t="shared" si="68"/>
        <v>0.68933227203418401</v>
      </c>
      <c r="N234" s="99">
        <f t="shared" si="64"/>
        <v>1.1878580055746971E-9</v>
      </c>
      <c r="O234" s="100">
        <f t="shared" si="69"/>
        <v>2.1645389668828349E-4</v>
      </c>
      <c r="P234" s="100">
        <f t="shared" si="70"/>
        <v>2.7983202256892544E-9</v>
      </c>
      <c r="Q234" s="11">
        <v>232</v>
      </c>
      <c r="R234" s="9">
        <f t="shared" si="65"/>
        <v>0.68923194003232258</v>
      </c>
    </row>
    <row r="235" spans="1:18" x14ac:dyDescent="0.25">
      <c r="A235" s="9">
        <f t="shared" si="66"/>
        <v>-4.0428736876367083E-2</v>
      </c>
      <c r="B235" s="88">
        <f>IF(Sample7!K241&gt;0,Sample7!K241, )</f>
        <v>4.0428736876367083E-2</v>
      </c>
      <c r="C235" s="88">
        <f>IF(Sample7!L241&gt;0,Sample7!L241,"")</f>
        <v>0.68942126045217733</v>
      </c>
      <c r="D235" s="88" t="str">
        <f>IF(Sample7!M241&gt;0,Sample7!M241,)</f>
        <v/>
      </c>
      <c r="E235" s="162">
        <f t="shared" si="57"/>
        <v>0.44042873687636708</v>
      </c>
      <c r="F235" s="162">
        <f t="shared" si="58"/>
        <v>3.9359228676895341E-2</v>
      </c>
      <c r="G235" s="162">
        <f t="shared" si="59"/>
        <v>9.0738898260515899E-4</v>
      </c>
      <c r="H235" s="162">
        <f t="shared" si="60"/>
        <v>1.6211921686658248E-4</v>
      </c>
      <c r="I235" s="162">
        <f t="shared" si="61"/>
        <v>4.02666176595005E-2</v>
      </c>
      <c r="J235" s="162">
        <f t="shared" si="67"/>
        <v>1.6211921686658248E-4</v>
      </c>
      <c r="K235" s="162">
        <f t="shared" si="62"/>
        <v>3.4735969235700075E-6</v>
      </c>
      <c r="L235" s="59">
        <f t="shared" si="63"/>
        <v>-2.2204460492503127E-18</v>
      </c>
      <c r="M235" s="162">
        <f t="shared" si="68"/>
        <v>0.68932849648197825</v>
      </c>
      <c r="N235" s="99">
        <f t="shared" si="64"/>
        <v>8.6051541670964422E-9</v>
      </c>
      <c r="O235" s="100">
        <f t="shared" si="69"/>
        <v>2.1488455468800789E-4</v>
      </c>
      <c r="P235" s="100">
        <f t="shared" si="70"/>
        <v>2.7841808754091459E-9</v>
      </c>
      <c r="Q235" s="11">
        <v>233</v>
      </c>
      <c r="R235" s="9">
        <f t="shared" si="65"/>
        <v>0.68922904509922445</v>
      </c>
    </row>
    <row r="236" spans="1:18" x14ac:dyDescent="0.25">
      <c r="A236" s="9">
        <f t="shared" si="66"/>
        <v>-4.0125956596446778E-2</v>
      </c>
      <c r="B236" s="88">
        <f>IF(Sample7!K242&gt;0,Sample7!K242, )</f>
        <v>4.0125956596446778E-2</v>
      </c>
      <c r="C236" s="88">
        <f>IF(Sample7!L242&gt;0,Sample7!L242,"")</f>
        <v>0.6892978067182044</v>
      </c>
      <c r="D236" s="88" t="str">
        <f>IF(Sample7!M242&gt;0,Sample7!M242,)</f>
        <v/>
      </c>
      <c r="E236" s="162">
        <f t="shared" si="57"/>
        <v>0.44012595659644682</v>
      </c>
      <c r="F236" s="162">
        <f t="shared" si="58"/>
        <v>3.9069208372765396E-2</v>
      </c>
      <c r="G236" s="162">
        <f t="shared" si="59"/>
        <v>8.9606065710038513E-4</v>
      </c>
      <c r="H236" s="162">
        <f t="shared" si="60"/>
        <v>1.6068756658099703E-4</v>
      </c>
      <c r="I236" s="162">
        <f t="shared" si="61"/>
        <v>3.9965269029865781E-2</v>
      </c>
      <c r="J236" s="162">
        <f t="shared" si="67"/>
        <v>1.6068756658099703E-4</v>
      </c>
      <c r="K236" s="162">
        <f t="shared" si="62"/>
        <v>3.439913959776303E-6</v>
      </c>
      <c r="L236" s="59">
        <f t="shared" si="63"/>
        <v>-2.2204460492503127E-18</v>
      </c>
      <c r="M236" s="162">
        <f t="shared" si="68"/>
        <v>0.6893247587213116</v>
      </c>
      <c r="N236" s="99">
        <f t="shared" si="64"/>
        <v>7.2641047149082524E-10</v>
      </c>
      <c r="O236" s="100">
        <f t="shared" si="69"/>
        <v>2.1332656157085816E-4</v>
      </c>
      <c r="P236" s="100">
        <f t="shared" si="70"/>
        <v>2.7708637935426245E-9</v>
      </c>
      <c r="Q236" s="11">
        <v>234</v>
      </c>
      <c r="R236" s="9">
        <f t="shared" si="65"/>
        <v>0.6892261855786781</v>
      </c>
    </row>
    <row r="237" spans="1:18" x14ac:dyDescent="0.25">
      <c r="A237" s="9">
        <f t="shared" si="66"/>
        <v>-3.9747481246546444E-2</v>
      </c>
      <c r="B237" s="88">
        <f>IF(Sample7!K243&gt;0,Sample7!K243, )</f>
        <v>3.9747481246546444E-2</v>
      </c>
      <c r="C237" s="88">
        <f>IF(Sample7!L243&gt;0,Sample7!L243,"")</f>
        <v>0.6892978067182044</v>
      </c>
      <c r="D237" s="88" t="str">
        <f>IF(Sample7!M243&gt;0,Sample7!M243,)</f>
        <v/>
      </c>
      <c r="E237" s="162">
        <f t="shared" si="57"/>
        <v>0.43974748124654645</v>
      </c>
      <c r="F237" s="162">
        <f t="shared" si="58"/>
        <v>3.8706482786677376E-2</v>
      </c>
      <c r="G237" s="162">
        <f t="shared" si="59"/>
        <v>8.8209502639443466E-4</v>
      </c>
      <c r="H237" s="162">
        <f t="shared" si="60"/>
        <v>1.5890343347463309E-4</v>
      </c>
      <c r="I237" s="162">
        <f t="shared" si="61"/>
        <v>3.9588577813071811E-2</v>
      </c>
      <c r="J237" s="162">
        <f t="shared" si="67"/>
        <v>1.5890343347463309E-4</v>
      </c>
      <c r="K237" s="162">
        <f t="shared" si="62"/>
        <v>3.3982691657873048E-6</v>
      </c>
      <c r="L237" s="59">
        <f t="shared" si="63"/>
        <v>-2.2204460492503127E-18</v>
      </c>
      <c r="M237" s="162">
        <f t="shared" si="68"/>
        <v>0.68932013901716249</v>
      </c>
      <c r="N237" s="99">
        <f t="shared" si="64"/>
        <v>4.987315767536997E-10</v>
      </c>
      <c r="O237" s="100">
        <f t="shared" si="69"/>
        <v>2.1139490520903593E-4</v>
      </c>
      <c r="P237" s="100">
        <f t="shared" si="70"/>
        <v>2.7553546048436121E-9</v>
      </c>
      <c r="Q237" s="11">
        <v>235</v>
      </c>
      <c r="R237" s="9">
        <f t="shared" si="65"/>
        <v>0.68922266034382063</v>
      </c>
    </row>
    <row r="238" spans="1:18" x14ac:dyDescent="0.25">
      <c r="A238" s="9">
        <f t="shared" si="66"/>
        <v>-3.9444700966625924E-2</v>
      </c>
      <c r="B238" s="88">
        <f>IF(Sample7!K244&gt;0,Sample7!K244, )</f>
        <v>3.9444700966625924E-2</v>
      </c>
      <c r="C238" s="88">
        <f>IF(Sample7!L244&gt;0,Sample7!L244,"")</f>
        <v>0.68954499720156104</v>
      </c>
      <c r="D238" s="88" t="str">
        <f>IF(Sample7!M244&gt;0,Sample7!M244,)</f>
        <v/>
      </c>
      <c r="E238" s="162">
        <f t="shared" si="57"/>
        <v>0.43944470096662597</v>
      </c>
      <c r="F238" s="162">
        <f t="shared" si="58"/>
        <v>3.8416144155503873E-2</v>
      </c>
      <c r="G238" s="162">
        <f t="shared" si="59"/>
        <v>8.710763592539375E-4</v>
      </c>
      <c r="H238" s="162">
        <f t="shared" si="60"/>
        <v>1.5748045186811388E-4</v>
      </c>
      <c r="I238" s="162">
        <f t="shared" si="61"/>
        <v>3.928722051475781E-2</v>
      </c>
      <c r="J238" s="162">
        <f t="shared" si="67"/>
        <v>1.5748045186811388E-4</v>
      </c>
      <c r="K238" s="162">
        <f t="shared" si="62"/>
        <v>3.3653166047368906E-6</v>
      </c>
      <c r="L238" s="59">
        <f t="shared" si="63"/>
        <v>-2.2204460492503127E-18</v>
      </c>
      <c r="M238" s="162">
        <f t="shared" si="68"/>
        <v>0.6893164847388995</v>
      </c>
      <c r="N238" s="99">
        <f t="shared" si="64"/>
        <v>5.2217945591639084E-8</v>
      </c>
      <c r="O238" s="100">
        <f t="shared" si="69"/>
        <v>2.0986214943371611E-4</v>
      </c>
      <c r="P238" s="100">
        <f t="shared" si="70"/>
        <v>2.7438422398542189E-9</v>
      </c>
      <c r="Q238" s="11">
        <v>236</v>
      </c>
      <c r="R238" s="9">
        <f t="shared" si="65"/>
        <v>0.68921987898791159</v>
      </c>
    </row>
    <row r="239" spans="1:18" x14ac:dyDescent="0.25">
      <c r="A239" s="9">
        <f t="shared" si="66"/>
        <v>-3.9141920686705613E-2</v>
      </c>
      <c r="B239" s="88">
        <f>IF(Sample7!K245&gt;0,Sample7!K245, )</f>
        <v>3.9141920686705613E-2</v>
      </c>
      <c r="C239" s="88">
        <f>IF(Sample7!L245&gt;0,Sample7!L245,"")</f>
        <v>0.68928461672338848</v>
      </c>
      <c r="D239" s="88" t="str">
        <f>IF(Sample7!M245&gt;0,Sample7!M245,)</f>
        <v/>
      </c>
      <c r="E239" s="162">
        <f t="shared" si="57"/>
        <v>0.43914192068670566</v>
      </c>
      <c r="F239" s="162">
        <f t="shared" si="58"/>
        <v>3.8125666695303845E-2</v>
      </c>
      <c r="G239" s="162">
        <f t="shared" si="59"/>
        <v>8.6019269352797384E-4</v>
      </c>
      <c r="H239" s="162">
        <f t="shared" si="60"/>
        <v>1.5606129787379408E-4</v>
      </c>
      <c r="I239" s="162">
        <f t="shared" si="61"/>
        <v>3.8985859388831819E-2</v>
      </c>
      <c r="J239" s="162">
        <f t="shared" si="67"/>
        <v>1.5606129787379408E-4</v>
      </c>
      <c r="K239" s="162">
        <f t="shared" si="62"/>
        <v>3.332683563130339E-6</v>
      </c>
      <c r="L239" s="59">
        <f t="shared" si="63"/>
        <v>-2.2204460492503127E-18</v>
      </c>
      <c r="M239" s="162">
        <f t="shared" si="68"/>
        <v>0.68931286688602045</v>
      </c>
      <c r="N239" s="99">
        <f t="shared" si="64"/>
        <v>7.9807168873280428E-10</v>
      </c>
      <c r="O239" s="100">
        <f t="shared" si="69"/>
        <v>2.0834047930051367E-4</v>
      </c>
      <c r="P239" s="100">
        <f t="shared" si="70"/>
        <v>2.7331128106478621E-9</v>
      </c>
      <c r="Q239" s="11">
        <v>237</v>
      </c>
      <c r="R239" s="9">
        <f t="shared" si="65"/>
        <v>0.68921713170935306</v>
      </c>
    </row>
    <row r="240" spans="1:18" x14ac:dyDescent="0.25">
      <c r="A240" s="9">
        <f t="shared" si="66"/>
        <v>-3.8839140406785308E-2</v>
      </c>
      <c r="B240" s="88">
        <f>IF(Sample7!K246&gt;0,Sample7!K246, )</f>
        <v>3.8839140406785308E-2</v>
      </c>
      <c r="C240" s="88">
        <f>IF(Sample7!L246&gt;0,Sample7!L246,"")</f>
        <v>0.68940832894807036</v>
      </c>
      <c r="D240" s="88" t="str">
        <f>IF(Sample7!M246&gt;0,Sample7!M246,)</f>
        <v/>
      </c>
      <c r="E240" s="162">
        <f t="shared" si="57"/>
        <v>0.43883914040678534</v>
      </c>
      <c r="F240" s="162">
        <f t="shared" si="58"/>
        <v>3.7835052011871512E-2</v>
      </c>
      <c r="G240" s="162">
        <f t="shared" si="59"/>
        <v>8.4944243877257963E-4</v>
      </c>
      <c r="H240" s="162">
        <f t="shared" si="60"/>
        <v>1.5464595614121668E-4</v>
      </c>
      <c r="I240" s="162">
        <f t="shared" si="61"/>
        <v>3.8684494450644091E-2</v>
      </c>
      <c r="J240" s="162">
        <f t="shared" si="67"/>
        <v>1.5464595614121668E-4</v>
      </c>
      <c r="K240" s="162">
        <f t="shared" si="62"/>
        <v>3.3003669431082197E-6</v>
      </c>
      <c r="L240" s="59">
        <f t="shared" si="63"/>
        <v>-2.2204460492503127E-18</v>
      </c>
      <c r="M240" s="162">
        <f t="shared" si="68"/>
        <v>0.68930928504764533</v>
      </c>
      <c r="N240" s="99">
        <f t="shared" si="64"/>
        <v>9.8096942114038907E-9</v>
      </c>
      <c r="O240" s="100">
        <f t="shared" si="69"/>
        <v>2.0682981503465997E-4</v>
      </c>
      <c r="P240" s="100">
        <f t="shared" si="70"/>
        <v>2.7231551290108003E-9</v>
      </c>
      <c r="Q240" s="11">
        <v>238</v>
      </c>
      <c r="R240" s="9">
        <f t="shared" si="65"/>
        <v>0.68921441810668183</v>
      </c>
    </row>
    <row r="241" spans="1:18" x14ac:dyDescent="0.25">
      <c r="A241" s="9">
        <f t="shared" si="66"/>
        <v>-3.8536360126864781E-2</v>
      </c>
      <c r="B241" s="88">
        <f>IF(Sample7!K247&gt;0,Sample7!K247, )</f>
        <v>3.8536360126864781E-2</v>
      </c>
      <c r="C241" s="88">
        <f>IF(Sample7!L247&gt;0,Sample7!L247,"")</f>
        <v>0.68942126045217733</v>
      </c>
      <c r="D241" s="88" t="str">
        <f>IF(Sample7!M247&gt;0,Sample7!M247,)</f>
        <v/>
      </c>
      <c r="E241" s="162">
        <f t="shared" si="57"/>
        <v>0.43853636012686481</v>
      </c>
      <c r="F241" s="162">
        <f t="shared" si="58"/>
        <v>3.7544301693716475E-2</v>
      </c>
      <c r="G241" s="162">
        <f t="shared" si="59"/>
        <v>8.3882402174684928E-4</v>
      </c>
      <c r="H241" s="162">
        <f t="shared" si="60"/>
        <v>1.5323441140145666E-4</v>
      </c>
      <c r="I241" s="162">
        <f t="shared" si="61"/>
        <v>3.8383125715463325E-2</v>
      </c>
      <c r="J241" s="162">
        <f t="shared" si="67"/>
        <v>1.5323441140145666E-4</v>
      </c>
      <c r="K241" s="162">
        <f t="shared" si="62"/>
        <v>3.2683636768727199E-6</v>
      </c>
      <c r="L241" s="59">
        <f t="shared" si="63"/>
        <v>-2.2204460492503127E-18</v>
      </c>
      <c r="M241" s="162">
        <f t="shared" si="68"/>
        <v>0.68930573881728618</v>
      </c>
      <c r="N241" s="99">
        <f t="shared" si="64"/>
        <v>1.3345248127923466E-8</v>
      </c>
      <c r="O241" s="100">
        <f t="shared" si="69"/>
        <v>2.0533007742972172E-4</v>
      </c>
      <c r="P241" s="100">
        <f t="shared" si="70"/>
        <v>2.7139584189285302E-9</v>
      </c>
      <c r="Q241" s="11">
        <v>239</v>
      </c>
      <c r="R241" s="9">
        <f t="shared" si="65"/>
        <v>0.68921173778277667</v>
      </c>
    </row>
    <row r="242" spans="1:18" x14ac:dyDescent="0.25">
      <c r="A242" s="9">
        <f t="shared" si="66"/>
        <v>-3.8309274916924499E-2</v>
      </c>
      <c r="B242" s="88">
        <f>IF(Sample7!K248&gt;0,Sample7!K248, )</f>
        <v>3.8309274916924499E-2</v>
      </c>
      <c r="C242" s="88">
        <f>IF(Sample7!L248&gt;0,Sample7!L248,"")</f>
        <v>0.68954499720156104</v>
      </c>
      <c r="D242" s="88" t="str">
        <f>IF(Sample7!M248&gt;0,Sample7!M248,)</f>
        <v/>
      </c>
      <c r="E242" s="162">
        <f t="shared" si="57"/>
        <v>0.43830927491692451</v>
      </c>
      <c r="F242" s="162">
        <f t="shared" si="58"/>
        <v>3.7326150890733698E-2</v>
      </c>
      <c r="G242" s="162">
        <f t="shared" si="59"/>
        <v>8.309457907071105E-4</v>
      </c>
      <c r="H242" s="162">
        <f t="shared" si="60"/>
        <v>1.5217823548369092E-4</v>
      </c>
      <c r="I242" s="162">
        <f t="shared" si="61"/>
        <v>3.8157096681440808E-2</v>
      </c>
      <c r="J242" s="162">
        <f t="shared" si="67"/>
        <v>1.5217823548369092E-4</v>
      </c>
      <c r="K242" s="162">
        <f t="shared" si="62"/>
        <v>3.2445650369182384E-6</v>
      </c>
      <c r="L242" s="59">
        <f t="shared" si="63"/>
        <v>-2.2204460492503127E-18</v>
      </c>
      <c r="M242" s="162">
        <f t="shared" si="68"/>
        <v>0.68930310227020697</v>
      </c>
      <c r="N242" s="99">
        <f t="shared" si="64"/>
        <v>5.8513157814790092E-8</v>
      </c>
      <c r="O242" s="100">
        <f t="shared" si="69"/>
        <v>2.0421239751796101E-4</v>
      </c>
      <c r="P242" s="100">
        <f t="shared" si="70"/>
        <v>2.7075540186086759E-9</v>
      </c>
      <c r="Q242" s="11">
        <v>240</v>
      </c>
      <c r="R242" s="9">
        <f t="shared" si="65"/>
        <v>0.68920974914257416</v>
      </c>
    </row>
    <row r="243" spans="1:18" x14ac:dyDescent="0.25">
      <c r="A243" s="9">
        <f t="shared" si="66"/>
        <v>-3.8006494637004187E-2</v>
      </c>
      <c r="B243" s="88">
        <f>IF(Sample7!K249&gt;0,Sample7!K249, )</f>
        <v>3.8006494637004187E-2</v>
      </c>
      <c r="C243" s="88">
        <f>IF(Sample7!L249&gt;0,Sample7!L249,"")</f>
        <v>0.68928461672338848</v>
      </c>
      <c r="D243" s="88" t="str">
        <f>IF(Sample7!M249&gt;0,Sample7!M249,)</f>
        <v/>
      </c>
      <c r="E243" s="162">
        <f t="shared" si="57"/>
        <v>0.4380064946370042</v>
      </c>
      <c r="F243" s="162">
        <f t="shared" si="58"/>
        <v>3.7035166982710643E-2</v>
      </c>
      <c r="G243" s="162">
        <f t="shared" si="59"/>
        <v>8.2055435530950516E-4</v>
      </c>
      <c r="H243" s="162">
        <f t="shared" si="60"/>
        <v>1.5077329898403879E-4</v>
      </c>
      <c r="I243" s="162">
        <f t="shared" si="61"/>
        <v>3.7855721338020148E-2</v>
      </c>
      <c r="J243" s="162">
        <f t="shared" si="67"/>
        <v>1.5077329898403879E-4</v>
      </c>
      <c r="K243" s="162">
        <f t="shared" si="62"/>
        <v>3.2131028471590508E-6</v>
      </c>
      <c r="L243" s="59">
        <f t="shared" si="63"/>
        <v>-2.2204460492503127E-18</v>
      </c>
      <c r="M243" s="162">
        <f t="shared" si="68"/>
        <v>0.68929961738884227</v>
      </c>
      <c r="N243" s="99">
        <f t="shared" si="64"/>
        <v>2.250199640565413E-10</v>
      </c>
      <c r="O243" s="100">
        <f t="shared" si="69"/>
        <v>2.027315926741943E-4</v>
      </c>
      <c r="P243" s="100">
        <f t="shared" si="70"/>
        <v>2.6996642831924537E-9</v>
      </c>
      <c r="Q243" s="11">
        <v>241</v>
      </c>
      <c r="R243" s="9">
        <f t="shared" si="65"/>
        <v>0.68920712611386492</v>
      </c>
    </row>
    <row r="244" spans="1:18" x14ac:dyDescent="0.25">
      <c r="A244" s="9">
        <f t="shared" si="66"/>
        <v>-3.7779409427063905E-2</v>
      </c>
      <c r="B244" s="88">
        <f>IF(Sample7!K250&gt;0,Sample7!K250, )</f>
        <v>3.7779409427063905E-2</v>
      </c>
      <c r="C244" s="88">
        <f>IF(Sample7!L250&gt;0,Sample7!L250,"")</f>
        <v>0.68916118745802346</v>
      </c>
      <c r="D244" s="88" t="str">
        <f>IF(Sample7!M250&gt;0,Sample7!M250,)</f>
        <v/>
      </c>
      <c r="E244" s="162">
        <f t="shared" si="57"/>
        <v>0.43777940942706395</v>
      </c>
      <c r="F244" s="162">
        <f t="shared" si="58"/>
        <v>3.6816842766798474E-2</v>
      </c>
      <c r="G244" s="162">
        <f t="shared" si="59"/>
        <v>8.1284459834209816E-4</v>
      </c>
      <c r="H244" s="162">
        <f t="shared" si="60"/>
        <v>1.4972206192333248E-4</v>
      </c>
      <c r="I244" s="162">
        <f t="shared" si="61"/>
        <v>3.7629687365140572E-2</v>
      </c>
      <c r="J244" s="162">
        <f t="shared" si="67"/>
        <v>1.4972206192333248E-4</v>
      </c>
      <c r="K244" s="162">
        <f t="shared" si="62"/>
        <v>3.1897065691203352E-6</v>
      </c>
      <c r="L244" s="59">
        <f t="shared" si="63"/>
        <v>-2.2204460492503127E-18</v>
      </c>
      <c r="M244" s="162">
        <f t="shared" si="68"/>
        <v>0.68929702639807655</v>
      </c>
      <c r="N244" s="99">
        <f t="shared" si="64"/>
        <v>1.8452217634747024E-8</v>
      </c>
      <c r="O244" s="100">
        <f t="shared" si="69"/>
        <v>2.0162802284784891E-4</v>
      </c>
      <c r="P244" s="100">
        <f t="shared" si="70"/>
        <v>2.6942287794974266E-9</v>
      </c>
      <c r="Q244" s="11">
        <v>242</v>
      </c>
      <c r="R244" s="9">
        <f t="shared" si="65"/>
        <v>0.68920518000025388</v>
      </c>
    </row>
    <row r="245" spans="1:18" x14ac:dyDescent="0.25">
      <c r="A245" s="9">
        <f t="shared" si="66"/>
        <v>-3.7476629147143593E-2</v>
      </c>
      <c r="B245" s="88">
        <f>IF(Sample7!K251&gt;0,Sample7!K251, )</f>
        <v>3.7476629147143593E-2</v>
      </c>
      <c r="C245" s="88">
        <f>IF(Sample7!L251&gt;0,Sample7!L251,"")</f>
        <v>0.68942126045217733</v>
      </c>
      <c r="D245" s="88" t="str">
        <f>IF(Sample7!M251&gt;0,Sample7!M251,)</f>
        <v/>
      </c>
      <c r="E245" s="162">
        <f t="shared" si="57"/>
        <v>0.43747662914714364</v>
      </c>
      <c r="F245" s="162">
        <f t="shared" si="58"/>
        <v>3.6525629990583383E-2</v>
      </c>
      <c r="G245" s="162">
        <f t="shared" si="59"/>
        <v>8.026754689791013E-4</v>
      </c>
      <c r="H245" s="162">
        <f t="shared" si="60"/>
        <v>1.4832368758110892E-4</v>
      </c>
      <c r="I245" s="162">
        <f t="shared" si="61"/>
        <v>3.7328305459562484E-2</v>
      </c>
      <c r="J245" s="162">
        <f t="shared" si="67"/>
        <v>1.4832368758110892E-4</v>
      </c>
      <c r="K245" s="162">
        <f t="shared" si="62"/>
        <v>3.1587763088488153E-6</v>
      </c>
      <c r="L245" s="59">
        <f t="shared" si="63"/>
        <v>-2.2204460492503127E-18</v>
      </c>
      <c r="M245" s="162">
        <f t="shared" si="68"/>
        <v>0.68929360165721343</v>
      </c>
      <c r="N245" s="99">
        <f t="shared" si="64"/>
        <v>1.6296767931635821E-8</v>
      </c>
      <c r="O245" s="100">
        <f t="shared" si="69"/>
        <v>2.0016591291705993E-4</v>
      </c>
      <c r="P245" s="100">
        <f t="shared" si="70"/>
        <v>2.687616327783521E-9</v>
      </c>
      <c r="Q245" s="11">
        <v>243</v>
      </c>
      <c r="R245" s="9">
        <f t="shared" si="65"/>
        <v>0.6892026130865172</v>
      </c>
    </row>
    <row r="246" spans="1:18" x14ac:dyDescent="0.25">
      <c r="A246" s="9">
        <f t="shared" si="66"/>
        <v>-3.7249543937203311E-2</v>
      </c>
      <c r="B246" s="88">
        <f>IF(Sample7!K252&gt;0,Sample7!K252, )</f>
        <v>3.7249543937203311E-2</v>
      </c>
      <c r="C246" s="88">
        <f>IF(Sample7!L252&gt;0,Sample7!L252,"")</f>
        <v>0.68940832894807036</v>
      </c>
      <c r="D246" s="88" t="str">
        <f>IF(Sample7!M252&gt;0,Sample7!M252,)</f>
        <v/>
      </c>
      <c r="E246" s="162">
        <f t="shared" si="57"/>
        <v>0.43724954393720333</v>
      </c>
      <c r="F246" s="162">
        <f t="shared" si="58"/>
        <v>3.6307135869358007E-2</v>
      </c>
      <c r="G246" s="162">
        <f t="shared" si="59"/>
        <v>7.9513071286980985E-4</v>
      </c>
      <c r="H246" s="162">
        <f t="shared" si="60"/>
        <v>1.4727735497549466E-4</v>
      </c>
      <c r="I246" s="162">
        <f t="shared" si="61"/>
        <v>3.7102266582227816E-2</v>
      </c>
      <c r="J246" s="162">
        <f t="shared" si="67"/>
        <v>1.4727735497549466E-4</v>
      </c>
      <c r="K246" s="162">
        <f t="shared" si="62"/>
        <v>3.1357755907136565E-6</v>
      </c>
      <c r="L246" s="59">
        <f t="shared" si="63"/>
        <v>-2.2204460492503127E-18</v>
      </c>
      <c r="M246" s="162">
        <f t="shared" si="68"/>
        <v>0.68929105532494128</v>
      </c>
      <c r="N246" s="99">
        <f t="shared" si="64"/>
        <v>1.3753102681820827E-8</v>
      </c>
      <c r="O246" s="100">
        <f t="shared" si="69"/>
        <v>1.9907627590313637E-4</v>
      </c>
      <c r="P246" s="100">
        <f t="shared" si="70"/>
        <v>2.6831282092680789E-9</v>
      </c>
      <c r="Q246" s="11">
        <v>244</v>
      </c>
      <c r="R246" s="9">
        <f t="shared" si="65"/>
        <v>0.68920070862278138</v>
      </c>
    </row>
    <row r="247" spans="1:18" x14ac:dyDescent="0.25">
      <c r="A247" s="9">
        <f t="shared" si="66"/>
        <v>-3.7022458727263022E-2</v>
      </c>
      <c r="B247" s="88">
        <f>IF(Sample7!K253&gt;0,Sample7!K253, )</f>
        <v>3.7022458727263022E-2</v>
      </c>
      <c r="C247" s="88">
        <f>IF(Sample7!L253&gt;0,Sample7!L253,"")</f>
        <v>0.68942126045217733</v>
      </c>
      <c r="D247" s="88" t="str">
        <f>IF(Sample7!M253&gt;0,Sample7!M253,)</f>
        <v/>
      </c>
      <c r="E247" s="162">
        <f t="shared" si="57"/>
        <v>0.43702245872726303</v>
      </c>
      <c r="F247" s="162">
        <f t="shared" si="58"/>
        <v>3.6088569988816196E-2</v>
      </c>
      <c r="G247" s="162">
        <f t="shared" si="59"/>
        <v>7.876556246200761E-4</v>
      </c>
      <c r="H247" s="162">
        <f t="shared" si="60"/>
        <v>1.4623311382674919E-4</v>
      </c>
      <c r="I247" s="162">
        <f t="shared" si="61"/>
        <v>3.6876225613436273E-2</v>
      </c>
      <c r="J247" s="162">
        <f t="shared" si="67"/>
        <v>1.4623311382674919E-4</v>
      </c>
      <c r="K247" s="162">
        <f t="shared" si="62"/>
        <v>3.112942344565595E-6</v>
      </c>
      <c r="L247" s="59">
        <f t="shared" si="63"/>
        <v>-2.2204460492503127E-18</v>
      </c>
      <c r="M247" s="162">
        <f t="shared" si="68"/>
        <v>0.68928852786137729</v>
      </c>
      <c r="N247" s="99">
        <f t="shared" si="64"/>
        <v>1.7617940660492003E-8</v>
      </c>
      <c r="O247" s="100">
        <f t="shared" si="69"/>
        <v>1.9799255637484631E-4</v>
      </c>
      <c r="P247" s="100">
        <f t="shared" si="70"/>
        <v>2.6790398928897662E-9</v>
      </c>
      <c r="Q247" s="11">
        <v>245</v>
      </c>
      <c r="R247" s="9">
        <f t="shared" si="65"/>
        <v>0.68919882174475799</v>
      </c>
    </row>
    <row r="248" spans="1:18" x14ac:dyDescent="0.25">
      <c r="A248" s="9">
        <f t="shared" si="66"/>
        <v>-3.6795373517322739E-2</v>
      </c>
      <c r="B248" s="88">
        <f>IF(Sample7!K254&gt;0,Sample7!K254, )</f>
        <v>3.6795373517322739E-2</v>
      </c>
      <c r="C248" s="88">
        <f>IF(Sample7!L254&gt;0,Sample7!L254,"")</f>
        <v>0.68966874505403197</v>
      </c>
      <c r="D248" s="88" t="str">
        <f>IF(Sample7!M254&gt;0,Sample7!M254,)</f>
        <v/>
      </c>
      <c r="E248" s="162">
        <f t="shared" si="57"/>
        <v>0.43679537351732278</v>
      </c>
      <c r="F248" s="162">
        <f t="shared" si="58"/>
        <v>3.5869932975813132E-2</v>
      </c>
      <c r="G248" s="162">
        <f t="shared" si="59"/>
        <v>7.8024958361037206E-4</v>
      </c>
      <c r="H248" s="162">
        <f t="shared" si="60"/>
        <v>1.4519095789923553E-4</v>
      </c>
      <c r="I248" s="162">
        <f t="shared" si="61"/>
        <v>3.6650182559423504E-2</v>
      </c>
      <c r="J248" s="162">
        <f t="shared" si="67"/>
        <v>1.4519095789923553E-4</v>
      </c>
      <c r="K248" s="162">
        <f t="shared" si="62"/>
        <v>3.0902753511308504E-6</v>
      </c>
      <c r="L248" s="59">
        <f t="shared" si="63"/>
        <v>-2.2204460492503127E-18</v>
      </c>
      <c r="M248" s="162">
        <f t="shared" si="68"/>
        <v>0.68928601910603848</v>
      </c>
      <c r="N248" s="99">
        <f t="shared" si="64"/>
        <v>1.4647915126751539E-7</v>
      </c>
      <c r="O248" s="100">
        <f t="shared" si="69"/>
        <v>1.96914722349386E-4</v>
      </c>
      <c r="P248" s="100">
        <f t="shared" si="70"/>
        <v>2.6753478088946495E-9</v>
      </c>
      <c r="Q248" s="11">
        <v>246</v>
      </c>
      <c r="R248" s="9">
        <f t="shared" si="65"/>
        <v>0.68919695229578914</v>
      </c>
    </row>
    <row r="249" spans="1:18" x14ac:dyDescent="0.25">
      <c r="A249" s="9">
        <f t="shared" si="66"/>
        <v>-3.656828830738245E-2</v>
      </c>
      <c r="B249" s="88">
        <f>IF(Sample7!K255&gt;0,Sample7!K255, )</f>
        <v>3.656828830738245E-2</v>
      </c>
      <c r="C249" s="88">
        <f>IF(Sample7!L255&gt;0,Sample7!L255,"")</f>
        <v>0.68954499720156104</v>
      </c>
      <c r="D249" s="88" t="str">
        <f>IF(Sample7!M255&gt;0,Sample7!M255,)</f>
        <v/>
      </c>
      <c r="E249" s="162">
        <f t="shared" si="57"/>
        <v>0.43656828830738248</v>
      </c>
      <c r="F249" s="162">
        <f t="shared" si="58"/>
        <v>3.5651225452063298E-2</v>
      </c>
      <c r="G249" s="162">
        <f t="shared" si="59"/>
        <v>7.7291197433717457E-4</v>
      </c>
      <c r="H249" s="162">
        <f t="shared" si="60"/>
        <v>1.4415088098197748E-4</v>
      </c>
      <c r="I249" s="162">
        <f t="shared" si="61"/>
        <v>3.6424137426400473E-2</v>
      </c>
      <c r="J249" s="162">
        <f t="shared" si="67"/>
        <v>1.4415088098197748E-4</v>
      </c>
      <c r="K249" s="162">
        <f t="shared" si="62"/>
        <v>3.0677734000215919E-6</v>
      </c>
      <c r="L249" s="59">
        <f t="shared" si="63"/>
        <v>-2.2204460492503127E-18</v>
      </c>
      <c r="M249" s="162">
        <f t="shared" si="68"/>
        <v>0.68928352889974775</v>
      </c>
      <c r="N249" s="99">
        <f t="shared" si="64"/>
        <v>6.8365672853122313E-8</v>
      </c>
      <c r="O249" s="100">
        <f t="shared" si="69"/>
        <v>1.9584274201517356E-4</v>
      </c>
      <c r="P249" s="100">
        <f t="shared" si="70"/>
        <v>2.6720484970752552E-9</v>
      </c>
      <c r="Q249" s="11">
        <v>247</v>
      </c>
      <c r="R249" s="9">
        <f t="shared" si="65"/>
        <v>0.68919510012050789</v>
      </c>
    </row>
    <row r="250" spans="1:18" x14ac:dyDescent="0.25">
      <c r="A250" s="9">
        <f t="shared" si="66"/>
        <v>-3.6341203097442168E-2</v>
      </c>
      <c r="B250" s="88">
        <f>IF(Sample7!K256&gt;0,Sample7!K256, )</f>
        <v>3.6341203097442168E-2</v>
      </c>
      <c r="C250" s="88">
        <f>IF(Sample7!L256&gt;0,Sample7!L256,"")</f>
        <v>0.68966874505403197</v>
      </c>
      <c r="D250" s="88" t="str">
        <f>IF(Sample7!M256&gt;0,Sample7!M256,)</f>
        <v/>
      </c>
      <c r="E250" s="162">
        <f t="shared" si="57"/>
        <v>0.43634120309744218</v>
      </c>
      <c r="F250" s="162">
        <f t="shared" si="58"/>
        <v>3.5432448034175168E-2</v>
      </c>
      <c r="G250" s="162">
        <f t="shared" si="59"/>
        <v>7.6564218637847903E-4</v>
      </c>
      <c r="H250" s="162">
        <f t="shared" si="60"/>
        <v>1.4311287688852092E-4</v>
      </c>
      <c r="I250" s="162">
        <f t="shared" si="61"/>
        <v>3.6198090220553647E-2</v>
      </c>
      <c r="J250" s="162">
        <f t="shared" si="67"/>
        <v>1.4311287688852092E-4</v>
      </c>
      <c r="K250" s="162">
        <f t="shared" si="62"/>
        <v>3.0454352896394511E-6</v>
      </c>
      <c r="L250" s="59">
        <f t="shared" si="63"/>
        <v>-2.2204460492503127E-18</v>
      </c>
      <c r="M250" s="162">
        <f t="shared" si="68"/>
        <v>0.68928105708462606</v>
      </c>
      <c r="N250" s="99">
        <f t="shared" si="64"/>
        <v>1.5030196162208115E-7</v>
      </c>
      <c r="O250" s="100">
        <f t="shared" si="69"/>
        <v>1.9477658373091733E-4</v>
      </c>
      <c r="P250" s="100">
        <f t="shared" si="70"/>
        <v>2.669138604697077E-9</v>
      </c>
      <c r="Q250" s="11">
        <v>248</v>
      </c>
      <c r="R250" s="9">
        <f t="shared" si="65"/>
        <v>0.68919326506483025</v>
      </c>
    </row>
    <row r="251" spans="1:18" x14ac:dyDescent="0.25">
      <c r="A251" s="9">
        <f t="shared" si="66"/>
        <v>-3.6114117887501886E-2</v>
      </c>
      <c r="B251" s="88">
        <f>IF(Sample7!K257&gt;0,Sample7!K257, )</f>
        <v>3.6114117887501886E-2</v>
      </c>
      <c r="C251" s="88">
        <f>IF(Sample7!L257&gt;0,Sample7!L257,"")</f>
        <v>0.68966874505403197</v>
      </c>
      <c r="D251" s="88" t="str">
        <f>IF(Sample7!M257&gt;0,Sample7!M257,)</f>
        <v/>
      </c>
      <c r="E251" s="162">
        <f t="shared" si="57"/>
        <v>0.43611411788750193</v>
      </c>
      <c r="F251" s="162">
        <f t="shared" si="58"/>
        <v>3.5213601333685937E-2</v>
      </c>
      <c r="G251" s="162">
        <f t="shared" si="59"/>
        <v>7.5843961435912571E-4</v>
      </c>
      <c r="H251" s="162">
        <f t="shared" si="60"/>
        <v>1.4207693945682276E-4</v>
      </c>
      <c r="I251" s="162">
        <f t="shared" si="61"/>
        <v>3.5972040948045063E-2</v>
      </c>
      <c r="J251" s="162">
        <f t="shared" si="67"/>
        <v>1.4207693945682276E-4</v>
      </c>
      <c r="K251" s="162">
        <f t="shared" si="62"/>
        <v>3.0232598271618248E-6</v>
      </c>
      <c r="L251" s="59">
        <f t="shared" si="63"/>
        <v>-2.2204460492503127E-18</v>
      </c>
      <c r="M251" s="162">
        <f t="shared" si="68"/>
        <v>0.68927860350408332</v>
      </c>
      <c r="N251" s="99">
        <f t="shared" si="64"/>
        <v>1.5221042899633706E-7</v>
      </c>
      <c r="O251" s="100">
        <f t="shared" si="69"/>
        <v>1.9371621602473792E-4</v>
      </c>
      <c r="P251" s="100">
        <f t="shared" si="70"/>
        <v>2.6666148844576316E-9</v>
      </c>
      <c r="Q251" s="11">
        <v>249</v>
      </c>
      <c r="R251" s="9">
        <f t="shared" si="65"/>
        <v>0.68919144697594614</v>
      </c>
    </row>
    <row r="252" spans="1:18" x14ac:dyDescent="0.25">
      <c r="A252" s="9">
        <f t="shared" si="66"/>
        <v>-3.5887032677561596E-2</v>
      </c>
      <c r="B252" s="88">
        <f>IF(Sample7!K258&gt;0,Sample7!K258, )</f>
        <v>3.5887032677561596E-2</v>
      </c>
      <c r="C252" s="88">
        <f>IF(Sample7!L258&gt;0,Sample7!L258,"")</f>
        <v>0.68928461672338848</v>
      </c>
      <c r="D252" s="88" t="str">
        <f>IF(Sample7!M258&gt;0,Sample7!M258,)</f>
        <v/>
      </c>
      <c r="E252" s="162">
        <f t="shared" si="57"/>
        <v>0.43588703267756163</v>
      </c>
      <c r="F252" s="162">
        <f t="shared" si="58"/>
        <v>3.4994685957096053E-2</v>
      </c>
      <c r="G252" s="162">
        <f t="shared" si="59"/>
        <v>7.5130365791644532E-4</v>
      </c>
      <c r="H252" s="162">
        <f t="shared" si="60"/>
        <v>1.4104306254909826E-4</v>
      </c>
      <c r="I252" s="162">
        <f t="shared" si="61"/>
        <v>3.5745989615012498E-2</v>
      </c>
      <c r="J252" s="162">
        <f t="shared" si="67"/>
        <v>1.4104306254909826E-4</v>
      </c>
      <c r="K252" s="162">
        <f t="shared" si="62"/>
        <v>3.0012458284315904E-6</v>
      </c>
      <c r="L252" s="59">
        <f t="shared" si="63"/>
        <v>-2.2204460492503127E-18</v>
      </c>
      <c r="M252" s="162">
        <f t="shared" si="68"/>
        <v>0.68927616800280933</v>
      </c>
      <c r="N252" s="99">
        <f t="shared" si="64"/>
        <v>7.1380879424487493E-11</v>
      </c>
      <c r="O252" s="100">
        <f t="shared" si="69"/>
        <v>1.9266160759327152E-4</v>
      </c>
      <c r="P252" s="100">
        <f t="shared" si="70"/>
        <v>2.6644741924773429E-9</v>
      </c>
      <c r="Q252" s="11">
        <v>250</v>
      </c>
      <c r="R252" s="9">
        <f t="shared" si="65"/>
        <v>0.68918964570231067</v>
      </c>
    </row>
    <row r="253" spans="1:18" x14ac:dyDescent="0.25">
      <c r="A253" s="9">
        <f t="shared" si="66"/>
        <v>-3.5659947467621314E-2</v>
      </c>
      <c r="B253" s="88">
        <f>IF(Sample7!K259&gt;0,Sample7!K259, )</f>
        <v>3.5659947467621314E-2</v>
      </c>
      <c r="C253" s="88">
        <f>IF(Sample7!L259&gt;0,Sample7!L259,"")</f>
        <v>0.68966874505403197</v>
      </c>
      <c r="D253" s="88" t="str">
        <f>IF(Sample7!M259&gt;0,Sample7!M259,)</f>
        <v/>
      </c>
      <c r="E253" s="162">
        <f t="shared" si="57"/>
        <v>0.43565994746762132</v>
      </c>
      <c r="F253" s="162">
        <f t="shared" si="58"/>
        <v>3.4775702505903575E-2</v>
      </c>
      <c r="G253" s="162">
        <f t="shared" si="59"/>
        <v>7.4423372166594615E-4</v>
      </c>
      <c r="H253" s="162">
        <f t="shared" si="60"/>
        <v>1.4001124005179333E-4</v>
      </c>
      <c r="I253" s="162">
        <f t="shared" si="61"/>
        <v>3.5519936227569521E-2</v>
      </c>
      <c r="J253" s="162">
        <f t="shared" si="67"/>
        <v>1.4001124005179333E-4</v>
      </c>
      <c r="K253" s="162">
        <f t="shared" si="62"/>
        <v>2.9793921179089078E-6</v>
      </c>
      <c r="L253" s="59">
        <f t="shared" si="63"/>
        <v>-2.2204460492503127E-18</v>
      </c>
      <c r="M253" s="162">
        <f t="shared" si="68"/>
        <v>0.68927375042676553</v>
      </c>
      <c r="N253" s="99">
        <f t="shared" si="64"/>
        <v>1.5602075556935612E-7</v>
      </c>
      <c r="O253" s="100">
        <f t="shared" si="69"/>
        <v>1.9161272730079069E-4</v>
      </c>
      <c r="P253" s="100">
        <f t="shared" si="70"/>
        <v>2.6627134863084367E-9</v>
      </c>
      <c r="Q253" s="11">
        <v>251</v>
      </c>
      <c r="R253" s="9">
        <f t="shared" si="65"/>
        <v>0.68918786109363561</v>
      </c>
    </row>
    <row r="254" spans="1:18" x14ac:dyDescent="0.25">
      <c r="A254" s="9">
        <f t="shared" si="66"/>
        <v>-3.5432862257681025E-2</v>
      </c>
      <c r="B254" s="88">
        <f>IF(Sample7!K260&gt;0,Sample7!K260, )</f>
        <v>3.5432862257681025E-2</v>
      </c>
      <c r="C254" s="88">
        <f>IF(Sample7!L260&gt;0,Sample7!L260,"")</f>
        <v>0.68954499720156104</v>
      </c>
      <c r="D254" s="88" t="str">
        <f>IF(Sample7!M260&gt;0,Sample7!M260,)</f>
        <v/>
      </c>
      <c r="E254" s="162">
        <f t="shared" si="57"/>
        <v>0.43543286225768107</v>
      </c>
      <c r="F254" s="162">
        <f t="shared" si="58"/>
        <v>3.4556651576638786E-2</v>
      </c>
      <c r="G254" s="162">
        <f t="shared" si="59"/>
        <v>7.3722921516691797E-4</v>
      </c>
      <c r="H254" s="162">
        <f t="shared" si="60"/>
        <v>1.3898146587532079E-4</v>
      </c>
      <c r="I254" s="162">
        <f t="shared" si="61"/>
        <v>3.5293880791805704E-2</v>
      </c>
      <c r="J254" s="162">
        <f t="shared" si="67"/>
        <v>1.3898146587532079E-4</v>
      </c>
      <c r="K254" s="162">
        <f t="shared" si="62"/>
        <v>2.9576975286161258E-6</v>
      </c>
      <c r="L254" s="59">
        <f t="shared" si="63"/>
        <v>-2.2204460492503127E-18</v>
      </c>
      <c r="M254" s="162">
        <f t="shared" si="68"/>
        <v>0.68927135062317613</v>
      </c>
      <c r="N254" s="99">
        <f t="shared" si="64"/>
        <v>7.4882449861769675E-8</v>
      </c>
      <c r="O254" s="100">
        <f t="shared" si="69"/>
        <v>1.9056954417831515E-4</v>
      </c>
      <c r="P254" s="100">
        <f t="shared" si="70"/>
        <v>2.6613298229958773E-9</v>
      </c>
      <c r="Q254" s="11">
        <v>252</v>
      </c>
      <c r="R254" s="9">
        <f t="shared" si="65"/>
        <v>0.68918609300088063</v>
      </c>
    </row>
    <row r="255" spans="1:18" x14ac:dyDescent="0.25">
      <c r="A255" s="9">
        <f t="shared" si="66"/>
        <v>-3.528147211772098E-2</v>
      </c>
      <c r="B255" s="88">
        <f>IF(Sample7!K261&gt;0,Sample7!K261, )</f>
        <v>3.528147211772098E-2</v>
      </c>
      <c r="C255" s="88">
        <f>IF(Sample7!L261&gt;0,Sample7!L261,"")</f>
        <v>0.68954499720156104</v>
      </c>
      <c r="D255" s="88" t="str">
        <f>IF(Sample7!M261&gt;0,Sample7!M261,)</f>
        <v/>
      </c>
      <c r="E255" s="162">
        <f t="shared" si="57"/>
        <v>0.435281472117721</v>
      </c>
      <c r="F255" s="162">
        <f t="shared" si="58"/>
        <v>3.441058042832619E-2</v>
      </c>
      <c r="G255" s="162">
        <f t="shared" si="59"/>
        <v>7.325956046774218E-4</v>
      </c>
      <c r="H255" s="162">
        <f t="shared" si="60"/>
        <v>1.382960847173681E-4</v>
      </c>
      <c r="I255" s="162">
        <f t="shared" si="61"/>
        <v>3.5143176033003612E-2</v>
      </c>
      <c r="J255" s="162">
        <f t="shared" si="67"/>
        <v>1.382960847173681E-4</v>
      </c>
      <c r="K255" s="162">
        <f t="shared" si="62"/>
        <v>2.9433222973395748E-6</v>
      </c>
      <c r="L255" s="59">
        <f t="shared" si="63"/>
        <v>-2.2204460492503127E-18</v>
      </c>
      <c r="M255" s="162">
        <f t="shared" si="68"/>
        <v>0.68926976055282518</v>
      </c>
      <c r="N255" s="99">
        <f t="shared" si="64"/>
        <v>7.5755212807344352E-8</v>
      </c>
      <c r="O255" s="100">
        <f t="shared" si="69"/>
        <v>1.8987723863957823E-4</v>
      </c>
      <c r="P255" s="100">
        <f t="shared" si="70"/>
        <v>2.6606154399467339E-9</v>
      </c>
      <c r="Q255" s="11">
        <v>253</v>
      </c>
      <c r="R255" s="9">
        <f t="shared" si="65"/>
        <v>0.6891849233748496</v>
      </c>
    </row>
    <row r="256" spans="1:18" x14ac:dyDescent="0.25">
      <c r="A256" s="9">
        <f t="shared" si="66"/>
        <v>-3.5054386907780698E-2</v>
      </c>
      <c r="B256" s="88">
        <f>IF(Sample7!K262&gt;0,Sample7!K262, )</f>
        <v>3.5054386907780698E-2</v>
      </c>
      <c r="C256" s="88">
        <f>IF(Sample7!L262&gt;0,Sample7!L262,"")</f>
        <v>0.68940832894807036</v>
      </c>
      <c r="D256" s="88" t="str">
        <f>IF(Sample7!M262&gt;0,Sample7!M262,)</f>
        <v/>
      </c>
      <c r="E256" s="162">
        <f t="shared" si="57"/>
        <v>0.4350543869077807</v>
      </c>
      <c r="F256" s="162">
        <f t="shared" si="58"/>
        <v>3.4191418347845517E-2</v>
      </c>
      <c r="G256" s="162">
        <f t="shared" si="59"/>
        <v>7.2569884899353204E-4</v>
      </c>
      <c r="H256" s="162">
        <f t="shared" si="60"/>
        <v>1.3726971094164819E-4</v>
      </c>
      <c r="I256" s="162">
        <f t="shared" si="61"/>
        <v>3.491711719683905E-2</v>
      </c>
      <c r="J256" s="162">
        <f t="shared" si="67"/>
        <v>1.3726971094164819E-4</v>
      </c>
      <c r="K256" s="162">
        <f t="shared" si="62"/>
        <v>2.9218903398547093E-6</v>
      </c>
      <c r="L256" s="59">
        <f t="shared" si="63"/>
        <v>-2.2204460492503127E-18</v>
      </c>
      <c r="M256" s="162">
        <f t="shared" si="68"/>
        <v>0.68926739003389292</v>
      </c>
      <c r="N256" s="99">
        <f t="shared" si="64"/>
        <v>1.9863777529514478E-8</v>
      </c>
      <c r="O256" s="100">
        <f t="shared" si="69"/>
        <v>1.8884348243065029E-4</v>
      </c>
      <c r="P256" s="100">
        <f t="shared" si="70"/>
        <v>2.6598539055998052E-9</v>
      </c>
      <c r="Q256" s="11">
        <v>254</v>
      </c>
      <c r="R256" s="9">
        <f t="shared" si="65"/>
        <v>0.68918318248078958</v>
      </c>
    </row>
    <row r="257" spans="1:18" x14ac:dyDescent="0.25">
      <c r="A257" s="9">
        <f t="shared" si="66"/>
        <v>-3.4827301697840408E-2</v>
      </c>
      <c r="B257" s="88">
        <f>IF(Sample7!K263&gt;0,Sample7!K263, )</f>
        <v>3.4827301697840408E-2</v>
      </c>
      <c r="C257" s="88">
        <f>IF(Sample7!L263&gt;0,Sample7!L263,"")</f>
        <v>0.68965551474412834</v>
      </c>
      <c r="D257" s="88" t="str">
        <f>IF(Sample7!M263&gt;0,Sample7!M263,)</f>
        <v/>
      </c>
      <c r="E257" s="162">
        <f t="shared" si="57"/>
        <v>0.43482730169784045</v>
      </c>
      <c r="F257" s="162">
        <f t="shared" si="58"/>
        <v>3.3972190356012261E-2</v>
      </c>
      <c r="G257" s="162">
        <f t="shared" si="59"/>
        <v>7.1886597246346301E-4</v>
      </c>
      <c r="H257" s="162">
        <f t="shared" si="60"/>
        <v>1.3624536936468479E-4</v>
      </c>
      <c r="I257" s="162">
        <f t="shared" si="61"/>
        <v>3.4691056328475724E-2</v>
      </c>
      <c r="J257" s="162">
        <f t="shared" si="67"/>
        <v>1.3624536936468479E-4</v>
      </c>
      <c r="K257" s="162">
        <f t="shared" si="62"/>
        <v>2.9006144330298054E-6</v>
      </c>
      <c r="L257" s="59">
        <f t="shared" si="63"/>
        <v>-2.2204460492503127E-18</v>
      </c>
      <c r="M257" s="162">
        <f t="shared" si="68"/>
        <v>0.68926503688611962</v>
      </c>
      <c r="N257" s="99">
        <f t="shared" si="64"/>
        <v>1.5247295759507796E-7</v>
      </c>
      <c r="O257" s="100">
        <f t="shared" si="69"/>
        <v>1.8781534161638121E-4</v>
      </c>
      <c r="P257" s="100">
        <f t="shared" si="70"/>
        <v>2.659462038040739E-9</v>
      </c>
      <c r="Q257" s="11">
        <v>255</v>
      </c>
      <c r="R257" s="9">
        <f t="shared" si="65"/>
        <v>0.68918145771124439</v>
      </c>
    </row>
    <row r="258" spans="1:18" x14ac:dyDescent="0.25">
      <c r="A258" s="9">
        <f t="shared" si="66"/>
        <v>-3.4675911557880149E-2</v>
      </c>
      <c r="B258" s="88">
        <f>IF(Sample7!K264&gt;0,Sample7!K264, )</f>
        <v>3.4675911557880149E-2</v>
      </c>
      <c r="C258" s="88">
        <f>IF(Sample7!L264&gt;0,Sample7!L264,"")</f>
        <v>0.68940832894807036</v>
      </c>
      <c r="D258" s="88" t="str">
        <f>IF(Sample7!M264&gt;0,Sample7!M264,)</f>
        <v/>
      </c>
      <c r="E258" s="162">
        <f t="shared" ref="E258:E321" si="71">IF(OR(B258="",B258=0),"",B258+1/$U$17)</f>
        <v>0.43467591155788016</v>
      </c>
      <c r="F258" s="162">
        <f t="shared" ref="F258:F321" si="72">IF(OR(B258="",B258=0),"",$V$18-(LN(1+EXP(-$S$11*(I258-V$18))))/$S$11)</f>
        <v>3.3826002029968577E-2</v>
      </c>
      <c r="G258" s="162">
        <f t="shared" ref="G258:G321" si="73">IF(OR(B258="",B258=0),"",B258-F258-H258-V$5*K258)</f>
        <v>7.1434592689730014E-4</v>
      </c>
      <c r="H258" s="162">
        <f t="shared" ref="H258:H321" si="74">IF(OR(B258="",B258=0),"",1/2*(B258-V$5*K258+T$11)+1/2*POWER((B258-V$5*K258+T$11)^2-4*V$11*(B258-V$5*K258),0.5))</f>
        <v>1.3556360101427134E-4</v>
      </c>
      <c r="I258" s="162">
        <f t="shared" ref="I258:I321" si="75">B258-H258-V$5*K258</f>
        <v>3.4540347956865877E-2</v>
      </c>
      <c r="J258" s="162">
        <f t="shared" si="67"/>
        <v>1.3556360101427134E-4</v>
      </c>
      <c r="K258" s="162">
        <f t="shared" ref="K258:K321" si="76">IF(OR(B258="",B258=0),"",LN(1+EXP($U$11*(B258-$U$13)))/$U$11)</f>
        <v>2.8865166285558988E-6</v>
      </c>
      <c r="L258" s="59">
        <f t="shared" ref="L258:L321" si="77">IF(OR(B258="",B258=0),"",-LN(1+EXP($V$15*(B258-$V$13)))/$V$15)</f>
        <v>-2.2204460492503127E-18</v>
      </c>
      <c r="M258" s="162">
        <f t="shared" si="68"/>
        <v>0.68926347769833574</v>
      </c>
      <c r="N258" s="99">
        <f t="shared" ref="N258:N321" si="78">IF(OR(B258="",B258=0),"",(M258-C258)*(M258-C258))</f>
        <v>2.0981884549682198E-8</v>
      </c>
      <c r="O258" s="100">
        <f t="shared" si="69"/>
        <v>1.8713301906879369E-4</v>
      </c>
      <c r="P258" s="100">
        <f t="shared" si="70"/>
        <v>2.6594048784820958E-9</v>
      </c>
      <c r="Q258" s="11">
        <v>256</v>
      </c>
      <c r="R258" s="9">
        <f t="shared" ref="R258:R321" si="79">IF(OR(B258="",B258=0),"",T$17+T$15*G258)</f>
        <v>0.68918031675151814</v>
      </c>
    </row>
    <row r="259" spans="1:18" x14ac:dyDescent="0.25">
      <c r="A259" s="9">
        <f t="shared" ref="A259:A322" si="80">-B259</f>
        <v>-3.4448826347939866E-2</v>
      </c>
      <c r="B259" s="88">
        <f>IF(Sample7!K265&gt;0,Sample7!K265, )</f>
        <v>3.4448826347939866E-2</v>
      </c>
      <c r="C259" s="88">
        <f>IF(Sample7!L265&gt;0,Sample7!L265,"")</f>
        <v>0.68953205227363901</v>
      </c>
      <c r="D259" s="88" t="str">
        <f>IF(Sample7!M265&gt;0,Sample7!M265,)</f>
        <v/>
      </c>
      <c r="E259" s="162">
        <f t="shared" si="71"/>
        <v>0.43444882634793991</v>
      </c>
      <c r="F259" s="162">
        <f t="shared" si="72"/>
        <v>3.3606665469297581E-2</v>
      </c>
      <c r="G259" s="162">
        <f t="shared" si="73"/>
        <v>7.0761824553399605E-4</v>
      </c>
      <c r="H259" s="162">
        <f t="shared" si="74"/>
        <v>1.345426331082894E-4</v>
      </c>
      <c r="I259" s="162">
        <f t="shared" si="75"/>
        <v>3.4314283714831577E-2</v>
      </c>
      <c r="J259" s="162">
        <f t="shared" ref="J259:J322" si="81">B259-I259-V$5*K259</f>
        <v>1.345426331082894E-4</v>
      </c>
      <c r="K259" s="162">
        <f t="shared" si="76"/>
        <v>2.8654982854946812E-6</v>
      </c>
      <c r="L259" s="59">
        <f t="shared" si="77"/>
        <v>-2.2204460492503127E-18</v>
      </c>
      <c r="M259" s="162">
        <f t="shared" ref="M259:M322" si="82">IF(OR(B259="",B259=0),"",$S$15*F259+$T$17+$T$15*G259+$U$15*H259+S$17*(K259+L259))</f>
        <v>0.68926115317372005</v>
      </c>
      <c r="N259" s="99">
        <f t="shared" si="78"/>
        <v>7.3386322336898947E-8</v>
      </c>
      <c r="O259" s="100">
        <f t="shared" ref="O259:O322" si="83">IF(OR(B259="",B259=0),"",1/V$17*LN(1+EXP(V$17*(B259-V$5*K259-T$13))))</f>
        <v>1.8611416984821674E-4</v>
      </c>
      <c r="P259" s="100">
        <f t="shared" ref="P259:P322" si="84">(O259-J259)^2</f>
        <v>2.6596234017176751E-9</v>
      </c>
      <c r="Q259" s="11">
        <v>257</v>
      </c>
      <c r="R259" s="9">
        <f t="shared" si="79"/>
        <v>0.68917861853556561</v>
      </c>
    </row>
    <row r="260" spans="1:18" x14ac:dyDescent="0.25">
      <c r="A260" s="9">
        <f t="shared" si="80"/>
        <v>-3.4297436207979599E-2</v>
      </c>
      <c r="B260" s="88">
        <f>IF(Sample7!K266&gt;0,Sample7!K266, )</f>
        <v>3.4297436207979599E-2</v>
      </c>
      <c r="C260" s="88">
        <f>IF(Sample7!L266&gt;0,Sample7!L266,"")</f>
        <v>0.68954499720156104</v>
      </c>
      <c r="D260" s="88" t="str">
        <f>IF(Sample7!M266&gt;0,Sample7!M266,)</f>
        <v/>
      </c>
      <c r="E260" s="162">
        <f t="shared" si="71"/>
        <v>0.43429743620797961</v>
      </c>
      <c r="F260" s="162">
        <f t="shared" si="72"/>
        <v>3.3460405294339246E-2</v>
      </c>
      <c r="G260" s="162">
        <f t="shared" si="73"/>
        <v>7.0316780529964401E-4</v>
      </c>
      <c r="H260" s="162">
        <f t="shared" si="74"/>
        <v>1.3386310834070936E-4</v>
      </c>
      <c r="I260" s="162">
        <f t="shared" si="75"/>
        <v>3.416357309963889E-2</v>
      </c>
      <c r="J260" s="162">
        <f t="shared" si="81"/>
        <v>1.3386310834070936E-4</v>
      </c>
      <c r="K260" s="162">
        <f t="shared" si="76"/>
        <v>2.8515711475793676E-6</v>
      </c>
      <c r="L260" s="59">
        <f t="shared" si="77"/>
        <v>-2.2204460492503127E-18</v>
      </c>
      <c r="M260" s="162">
        <f t="shared" si="82"/>
        <v>0.68925961293218219</v>
      </c>
      <c r="N260" s="99">
        <f t="shared" si="78"/>
        <v>8.144418120890128E-8</v>
      </c>
      <c r="O260" s="100">
        <f t="shared" si="83"/>
        <v>1.8543801376465623E-4</v>
      </c>
      <c r="P260" s="100">
        <f t="shared" si="84"/>
        <v>2.659970869489064E-9</v>
      </c>
      <c r="Q260" s="11">
        <v>258</v>
      </c>
      <c r="R260" s="9">
        <f t="shared" si="79"/>
        <v>0.68917749514576854</v>
      </c>
    </row>
    <row r="261" spans="1:18" x14ac:dyDescent="0.25">
      <c r="A261" s="9">
        <f t="shared" si="80"/>
        <v>-3.4146046068019555E-2</v>
      </c>
      <c r="B261" s="88">
        <f>IF(Sample7!K267&gt;0,Sample7!K267, )</f>
        <v>3.4146046068019555E-2</v>
      </c>
      <c r="C261" s="88">
        <f>IF(Sample7!L267&gt;0,Sample7!L267,"")</f>
        <v>0.68940832894807036</v>
      </c>
      <c r="D261" s="88" t="str">
        <f>IF(Sample7!M267&gt;0,Sample7!M267,)</f>
        <v/>
      </c>
      <c r="E261" s="162">
        <f t="shared" si="71"/>
        <v>0.4341460460680196</v>
      </c>
      <c r="F261" s="162">
        <f t="shared" si="72"/>
        <v>3.3314116674453248E-2</v>
      </c>
      <c r="G261" s="162">
        <f t="shared" si="73"/>
        <v>6.987449156460393E-4</v>
      </c>
      <c r="H261" s="162">
        <f t="shared" si="74"/>
        <v>1.3318447792026733E-4</v>
      </c>
      <c r="I261" s="162">
        <f t="shared" si="75"/>
        <v>3.4012861590099287E-2</v>
      </c>
      <c r="J261" s="162">
        <f t="shared" si="81"/>
        <v>1.3318447792026733E-4</v>
      </c>
      <c r="K261" s="162">
        <f t="shared" si="76"/>
        <v>2.8377116964210635E-6</v>
      </c>
      <c r="L261" s="59">
        <f t="shared" si="77"/>
        <v>-2.2204460492503127E-18</v>
      </c>
      <c r="M261" s="162">
        <f t="shared" si="82"/>
        <v>0.68925808019365553</v>
      </c>
      <c r="N261" s="99">
        <f t="shared" si="78"/>
        <v>2.2574688203207259E-8</v>
      </c>
      <c r="O261" s="100">
        <f t="shared" si="83"/>
        <v>1.8476430870411104E-4</v>
      </c>
      <c r="P261" s="100">
        <f t="shared" si="84"/>
        <v>2.6604789436899515E-9</v>
      </c>
      <c r="Q261" s="11">
        <v>259</v>
      </c>
      <c r="R261" s="9">
        <f t="shared" si="79"/>
        <v>0.68917637871034887</v>
      </c>
    </row>
    <row r="262" spans="1:18" x14ac:dyDescent="0.25">
      <c r="A262" s="9">
        <f t="shared" si="80"/>
        <v>-3.3918960858079272E-2</v>
      </c>
      <c r="B262" s="88">
        <f>IF(Sample7!K268&gt;0,Sample7!K268, )</f>
        <v>3.3918960858079272E-2</v>
      </c>
      <c r="C262" s="88">
        <f>IF(Sample7!L268&gt;0,Sample7!L268,"")</f>
        <v>0.68940832894807036</v>
      </c>
      <c r="D262" s="88" t="str">
        <f>IF(Sample7!M268&gt;0,Sample7!M268,)</f>
        <v/>
      </c>
      <c r="E262" s="162">
        <f t="shared" si="71"/>
        <v>0.43391896085807929</v>
      </c>
      <c r="F262" s="162">
        <f t="shared" si="72"/>
        <v>3.3094630775355849E-2</v>
      </c>
      <c r="G262" s="162">
        <f t="shared" si="73"/>
        <v>6.9216187737410062E-4</v>
      </c>
      <c r="H262" s="162">
        <f t="shared" si="74"/>
        <v>1.3216820534932283E-4</v>
      </c>
      <c r="I262" s="162">
        <f t="shared" si="75"/>
        <v>3.3786792652729949E-2</v>
      </c>
      <c r="J262" s="162">
        <f t="shared" si="81"/>
        <v>1.3216820534932283E-4</v>
      </c>
      <c r="K262" s="162">
        <f t="shared" si="76"/>
        <v>2.8170487132791769E-6</v>
      </c>
      <c r="L262" s="59">
        <f t="shared" si="77"/>
        <v>-2.2204460492503127E-18</v>
      </c>
      <c r="M262" s="162">
        <f t="shared" si="82"/>
        <v>0.68925579506049772</v>
      </c>
      <c r="N262" s="99">
        <f t="shared" si="78"/>
        <v>2.3266586858021786E-8</v>
      </c>
      <c r="O262" s="100">
        <f t="shared" si="83"/>
        <v>1.8375832744114444E-4</v>
      </c>
      <c r="P262" s="100">
        <f t="shared" si="84"/>
        <v>2.6615406974490603E-9</v>
      </c>
      <c r="Q262" s="11">
        <v>260</v>
      </c>
      <c r="R262" s="9">
        <f t="shared" si="79"/>
        <v>0.68917471700551991</v>
      </c>
    </row>
    <row r="263" spans="1:18" x14ac:dyDescent="0.25">
      <c r="A263" s="9">
        <f t="shared" si="80"/>
        <v>-3.3767570718119005E-2</v>
      </c>
      <c r="B263" s="88">
        <f>IF(Sample7!K269&gt;0,Sample7!K269, )</f>
        <v>3.3767570718119005E-2</v>
      </c>
      <c r="C263" s="88">
        <f>IF(Sample7!L269&gt;0,Sample7!L269,"")</f>
        <v>0.68979223199971196</v>
      </c>
      <c r="D263" s="88" t="str">
        <f>IF(Sample7!M269&gt;0,Sample7!M269,)</f>
        <v/>
      </c>
      <c r="E263" s="162">
        <f t="shared" si="71"/>
        <v>0.433767570718119</v>
      </c>
      <c r="F263" s="162">
        <f t="shared" si="72"/>
        <v>3.2948271771568824E-2</v>
      </c>
      <c r="G263" s="162">
        <f t="shared" si="73"/>
        <v>6.8780714342829563E-4</v>
      </c>
      <c r="H263" s="162">
        <f t="shared" si="74"/>
        <v>1.3149180312188591E-4</v>
      </c>
      <c r="I263" s="162">
        <f t="shared" si="75"/>
        <v>3.363607891499712E-2</v>
      </c>
      <c r="J263" s="162">
        <f t="shared" si="81"/>
        <v>1.3149180312188591E-4</v>
      </c>
      <c r="K263" s="162">
        <f t="shared" si="76"/>
        <v>2.8033570434527622E-6</v>
      </c>
      <c r="L263" s="59">
        <f t="shared" si="77"/>
        <v>-2.2204460492503127E-18</v>
      </c>
      <c r="M263" s="162">
        <f t="shared" si="82"/>
        <v>0.68925428089285901</v>
      </c>
      <c r="N263" s="99">
        <f t="shared" si="78"/>
        <v>2.8939139336431607E-7</v>
      </c>
      <c r="O263" s="100">
        <f t="shared" si="83"/>
        <v>1.8309071130941004E-4</v>
      </c>
      <c r="P263" s="100">
        <f t="shared" si="84"/>
        <v>2.6624473261445446E-9</v>
      </c>
      <c r="Q263" s="11">
        <v>261</v>
      </c>
      <c r="R263" s="9">
        <f t="shared" si="79"/>
        <v>0.68917361777411212</v>
      </c>
    </row>
    <row r="264" spans="1:18" x14ac:dyDescent="0.25">
      <c r="A264" s="9">
        <f t="shared" si="80"/>
        <v>-3.3616180578158961E-2</v>
      </c>
      <c r="B264" s="88">
        <f>IF(Sample7!K270&gt;0,Sample7!K270, )</f>
        <v>3.3616180578158961E-2</v>
      </c>
      <c r="C264" s="88">
        <f>IF(Sample7!L270&gt;0,Sample7!L270,"")</f>
        <v>0.68954499720156104</v>
      </c>
      <c r="D264" s="88" t="str">
        <f>IF(Sample7!M270&gt;0,Sample7!M270,)</f>
        <v/>
      </c>
      <c r="E264" s="162">
        <f t="shared" si="71"/>
        <v>0.43361618057815898</v>
      </c>
      <c r="F264" s="162">
        <f t="shared" si="72"/>
        <v>3.2801884903156664E-2</v>
      </c>
      <c r="G264" s="162">
        <f t="shared" si="73"/>
        <v>6.834793858885857E-4</v>
      </c>
      <c r="H264" s="162">
        <f t="shared" si="74"/>
        <v>1.3081628911371102E-4</v>
      </c>
      <c r="I264" s="162">
        <f t="shared" si="75"/>
        <v>3.348536428904525E-2</v>
      </c>
      <c r="J264" s="162">
        <f t="shared" si="81"/>
        <v>1.3081628911371102E-4</v>
      </c>
      <c r="K264" s="162">
        <f t="shared" si="76"/>
        <v>2.7897319161127175E-6</v>
      </c>
      <c r="L264" s="59">
        <f t="shared" si="77"/>
        <v>-2.2204460492503127E-18</v>
      </c>
      <c r="M264" s="162">
        <f t="shared" si="82"/>
        <v>0.68925277407953789</v>
      </c>
      <c r="N264" s="99">
        <f t="shared" si="78"/>
        <v>8.5394353044956644E-8</v>
      </c>
      <c r="O264" s="100">
        <f t="shared" si="83"/>
        <v>1.8242551538054098E-4</v>
      </c>
      <c r="P264" s="100">
        <f t="shared" si="84"/>
        <v>2.663512235860852E-9</v>
      </c>
      <c r="Q264" s="11">
        <v>262</v>
      </c>
      <c r="R264" s="9">
        <f t="shared" si="79"/>
        <v>0.68917252535214746</v>
      </c>
    </row>
    <row r="265" spans="1:18" x14ac:dyDescent="0.25">
      <c r="A265" s="9">
        <f t="shared" si="80"/>
        <v>-3.3464790438198701E-2</v>
      </c>
      <c r="B265" s="88">
        <f>IF(Sample7!K271&gt;0,Sample7!K271, )</f>
        <v>3.3464790438198701E-2</v>
      </c>
      <c r="C265" s="88">
        <f>IF(Sample7!L271&gt;0,Sample7!L271,"")</f>
        <v>0.68966874505403197</v>
      </c>
      <c r="D265" s="88" t="str">
        <f>IF(Sample7!M271&gt;0,Sample7!M271,)</f>
        <v/>
      </c>
      <c r="E265" s="162">
        <f t="shared" si="71"/>
        <v>0.43346479043819874</v>
      </c>
      <c r="F265" s="162">
        <f t="shared" si="72"/>
        <v>3.2655470333843639E-2</v>
      </c>
      <c r="G265" s="162">
        <f t="shared" si="73"/>
        <v>6.7917844277084333E-4</v>
      </c>
      <c r="H265" s="162">
        <f t="shared" si="74"/>
        <v>1.3014166158421825E-4</v>
      </c>
      <c r="I265" s="162">
        <f t="shared" si="75"/>
        <v>3.3334648776614483E-2</v>
      </c>
      <c r="J265" s="162">
        <f t="shared" si="81"/>
        <v>1.3014166158421825E-4</v>
      </c>
      <c r="K265" s="162">
        <f t="shared" si="76"/>
        <v>2.7761730078790193E-6</v>
      </c>
      <c r="L265" s="59">
        <f t="shared" si="77"/>
        <v>-2.2204460492503127E-18</v>
      </c>
      <c r="M265" s="162">
        <f t="shared" si="82"/>
        <v>0.68925127457857827</v>
      </c>
      <c r="N265" s="99">
        <f t="shared" si="78"/>
        <v>1.7428159787554444E-7</v>
      </c>
      <c r="O265" s="100">
        <f t="shared" si="83"/>
        <v>1.8176273091952214E-4</v>
      </c>
      <c r="P265" s="100">
        <f t="shared" si="84"/>
        <v>2.6647347993202524E-9</v>
      </c>
      <c r="Q265" s="11">
        <v>263</v>
      </c>
      <c r="R265" s="9">
        <f t="shared" si="79"/>
        <v>0.68917143969873751</v>
      </c>
    </row>
    <row r="266" spans="1:18" x14ac:dyDescent="0.25">
      <c r="A266" s="9">
        <f t="shared" si="80"/>
        <v>-3.3237705228258412E-2</v>
      </c>
      <c r="B266" s="88">
        <f>IF(Sample7!K272&gt;0,Sample7!K272, )</f>
        <v>3.3237705228258412E-2</v>
      </c>
      <c r="C266" s="88">
        <f>IF(Sample7!L272&gt;0,Sample7!L272,"")</f>
        <v>0.68966874505403197</v>
      </c>
      <c r="D266" s="88" t="str">
        <f>IF(Sample7!M272&gt;0,Sample7!M272,)</f>
        <v/>
      </c>
      <c r="E266" s="162">
        <f t="shared" si="71"/>
        <v>0.43323770522825844</v>
      </c>
      <c r="F266" s="162">
        <f t="shared" si="72"/>
        <v>3.2435796896583519E-2</v>
      </c>
      <c r="G266" s="162">
        <f t="shared" si="73"/>
        <v>6.7277695303379764E-4</v>
      </c>
      <c r="H266" s="162">
        <f t="shared" si="74"/>
        <v>1.2913137864109525E-4</v>
      </c>
      <c r="I266" s="162">
        <f t="shared" si="75"/>
        <v>3.3108573849617316E-2</v>
      </c>
      <c r="J266" s="162">
        <f t="shared" si="81"/>
        <v>1.2913137864109525E-4</v>
      </c>
      <c r="K266" s="162">
        <f t="shared" si="76"/>
        <v>2.7559581028452798E-6</v>
      </c>
      <c r="L266" s="59">
        <f t="shared" si="77"/>
        <v>-2.2204460492503127E-18</v>
      </c>
      <c r="M266" s="162">
        <f t="shared" si="82"/>
        <v>0.68924903894660927</v>
      </c>
      <c r="N266" s="99">
        <f t="shared" si="78"/>
        <v>1.7615321660791628E-7</v>
      </c>
      <c r="O266" s="100">
        <f t="shared" si="83"/>
        <v>1.8077305669931919E-4</v>
      </c>
      <c r="P266" s="100">
        <f t="shared" si="84"/>
        <v>2.6668629126692477E-9</v>
      </c>
      <c r="Q266" s="11">
        <v>264</v>
      </c>
      <c r="R266" s="9">
        <f t="shared" si="79"/>
        <v>0.68916982382078418</v>
      </c>
    </row>
    <row r="267" spans="1:18" x14ac:dyDescent="0.25">
      <c r="A267" s="9">
        <f t="shared" si="80"/>
        <v>-3.3086315088298152E-2</v>
      </c>
      <c r="B267" s="88">
        <f>IF(Sample7!K273&gt;0,Sample7!K273, )</f>
        <v>3.3086315088298152E-2</v>
      </c>
      <c r="C267" s="88">
        <f>IF(Sample7!L273&gt;0,Sample7!L273,"")</f>
        <v>0.68953205227363901</v>
      </c>
      <c r="D267" s="88" t="str">
        <f>IF(Sample7!M273&gt;0,Sample7!M273,)</f>
        <v/>
      </c>
      <c r="E267" s="162">
        <f t="shared" si="71"/>
        <v>0.4330863150882982</v>
      </c>
      <c r="F267" s="162">
        <f t="shared" si="72"/>
        <v>3.2289313785322904E-2</v>
      </c>
      <c r="G267" s="162">
        <f t="shared" si="73"/>
        <v>6.6854234325235129E-4</v>
      </c>
      <c r="H267" s="162">
        <f t="shared" si="74"/>
        <v>1.2845895972289634E-4</v>
      </c>
      <c r="I267" s="162">
        <f t="shared" si="75"/>
        <v>3.2957856128575255E-2</v>
      </c>
      <c r="J267" s="162">
        <f t="shared" si="81"/>
        <v>1.2845895972289634E-4</v>
      </c>
      <c r="K267" s="162">
        <f t="shared" si="76"/>
        <v>2.7425633379200371E-6</v>
      </c>
      <c r="L267" s="59">
        <f t="shared" si="77"/>
        <v>-2.2204460492503127E-18</v>
      </c>
      <c r="M267" s="162">
        <f t="shared" si="82"/>
        <v>0.68924755754451839</v>
      </c>
      <c r="N267" s="99">
        <f t="shared" si="78"/>
        <v>8.0937250897415657E-8</v>
      </c>
      <c r="O267" s="100">
        <f t="shared" si="83"/>
        <v>1.80116262897139E-4</v>
      </c>
      <c r="P267" s="100">
        <f t="shared" si="84"/>
        <v>2.6684769712356215E-9</v>
      </c>
      <c r="Q267" s="11">
        <v>265</v>
      </c>
      <c r="R267" s="9">
        <f t="shared" si="79"/>
        <v>0.68916875491137919</v>
      </c>
    </row>
    <row r="268" spans="1:18" x14ac:dyDescent="0.25">
      <c r="A268" s="9">
        <f t="shared" si="80"/>
        <v>-3.2934924948338107E-2</v>
      </c>
      <c r="B268" s="88">
        <f>IF(Sample7!K274&gt;0,Sample7!K274, )</f>
        <v>3.2934924948338107E-2</v>
      </c>
      <c r="C268" s="88">
        <f>IF(Sample7!L274&gt;0,Sample7!L274,"")</f>
        <v>0.68940832894807036</v>
      </c>
      <c r="D268" s="88" t="str">
        <f>IF(Sample7!M274&gt;0,Sample7!M274,)</f>
        <v/>
      </c>
      <c r="E268" s="162">
        <f t="shared" si="71"/>
        <v>0.43293492494833813</v>
      </c>
      <c r="F268" s="162">
        <f t="shared" si="72"/>
        <v>3.2142803539024073E-2</v>
      </c>
      <c r="G268" s="162">
        <f t="shared" si="73"/>
        <v>6.6433398808715682E-4</v>
      </c>
      <c r="H268" s="162">
        <f t="shared" si="74"/>
        <v>1.2778742122687703E-4</v>
      </c>
      <c r="I268" s="162">
        <f t="shared" si="75"/>
        <v>3.280713752711123E-2</v>
      </c>
      <c r="J268" s="162">
        <f t="shared" si="81"/>
        <v>1.2778742122687703E-4</v>
      </c>
      <c r="K268" s="162">
        <f t="shared" si="76"/>
        <v>2.7292336726221438E-6</v>
      </c>
      <c r="L268" s="59">
        <f t="shared" si="77"/>
        <v>-2.2204460492503127E-18</v>
      </c>
      <c r="M268" s="162">
        <f t="shared" si="82"/>
        <v>0.68924608330976611</v>
      </c>
      <c r="N268" s="99">
        <f t="shared" si="78"/>
        <v>2.6323647148752897E-8</v>
      </c>
      <c r="O268" s="100">
        <f t="shared" si="83"/>
        <v>1.794618502356836E-4</v>
      </c>
      <c r="P268" s="100">
        <f t="shared" si="84"/>
        <v>2.6702466133861899E-9</v>
      </c>
      <c r="Q268" s="11">
        <v>266</v>
      </c>
      <c r="R268" s="9">
        <f t="shared" si="79"/>
        <v>0.6891676926292214</v>
      </c>
    </row>
    <row r="269" spans="1:18" x14ac:dyDescent="0.25">
      <c r="A269" s="9">
        <f t="shared" si="80"/>
        <v>-3.2783534808377847E-2</v>
      </c>
      <c r="B269" s="88">
        <f>IF(Sample7!K275&gt;0,Sample7!K275, )</f>
        <v>3.2783534808377847E-2</v>
      </c>
      <c r="C269" s="88">
        <f>IF(Sample7!L275&gt;0,Sample7!L275,"")</f>
        <v>0.68942126045217733</v>
      </c>
      <c r="D269" s="88" t="str">
        <f>IF(Sample7!M275&gt;0,Sample7!M275,)</f>
        <v/>
      </c>
      <c r="E269" s="162">
        <f t="shared" si="71"/>
        <v>0.43278353480837789</v>
      </c>
      <c r="F269" s="162">
        <f t="shared" si="72"/>
        <v>3.1996266317329769E-2</v>
      </c>
      <c r="G269" s="162">
        <f t="shared" si="73"/>
        <v>6.6015172961540053E-4</v>
      </c>
      <c r="H269" s="162">
        <f t="shared" si="74"/>
        <v>1.2711676143267736E-4</v>
      </c>
      <c r="I269" s="162">
        <f t="shared" si="75"/>
        <v>3.265641804694517E-2</v>
      </c>
      <c r="J269" s="162">
        <f t="shared" si="81"/>
        <v>1.2711676143267736E-4</v>
      </c>
      <c r="K269" s="162">
        <f t="shared" si="76"/>
        <v>2.7159687905899623E-6</v>
      </c>
      <c r="L269" s="59">
        <f t="shared" si="77"/>
        <v>-2.2204460492503127E-18</v>
      </c>
      <c r="M269" s="162">
        <f t="shared" si="82"/>
        <v>0.68924461620143407</v>
      </c>
      <c r="N269" s="99">
        <f t="shared" si="78"/>
        <v>3.1203191320648792E-8</v>
      </c>
      <c r="O269" s="100">
        <f t="shared" si="83"/>
        <v>1.7880981011971498E-4</v>
      </c>
      <c r="P269" s="100">
        <f t="shared" si="84"/>
        <v>2.6721712825604414E-9</v>
      </c>
      <c r="Q269" s="11">
        <v>267</v>
      </c>
      <c r="R269" s="9">
        <f t="shared" si="79"/>
        <v>0.68916663693444769</v>
      </c>
    </row>
    <row r="270" spans="1:18" x14ac:dyDescent="0.25">
      <c r="A270" s="9">
        <f t="shared" si="80"/>
        <v>-3.2556449598437558E-2</v>
      </c>
      <c r="B270" s="88">
        <f>IF(Sample7!K276&gt;0,Sample7!K276, )</f>
        <v>3.2556449598437558E-2</v>
      </c>
      <c r="C270" s="88">
        <f>IF(Sample7!L276&gt;0,Sample7!L276,"")</f>
        <v>0.68966874505403197</v>
      </c>
      <c r="D270" s="88" t="str">
        <f>IF(Sample7!M276&gt;0,Sample7!M276,)</f>
        <v/>
      </c>
      <c r="E270" s="162">
        <f t="shared" si="71"/>
        <v>0.43255644959843759</v>
      </c>
      <c r="F270" s="162">
        <f t="shared" si="72"/>
        <v>3.1776410252939646E-2</v>
      </c>
      <c r="G270" s="162">
        <f t="shared" si="73"/>
        <v>6.5392692994282325E-4</v>
      </c>
      <c r="H270" s="162">
        <f t="shared" si="74"/>
        <v>1.2611241555508801E-4</v>
      </c>
      <c r="I270" s="162">
        <f t="shared" si="75"/>
        <v>3.243033718288247E-2</v>
      </c>
      <c r="J270" s="162">
        <f t="shared" si="81"/>
        <v>1.2611241555508801E-4</v>
      </c>
      <c r="K270" s="162">
        <f t="shared" si="76"/>
        <v>2.6961922479083878E-6</v>
      </c>
      <c r="L270" s="59">
        <f t="shared" si="77"/>
        <v>0</v>
      </c>
      <c r="M270" s="162">
        <f t="shared" si="82"/>
        <v>0.68924242881202435</v>
      </c>
      <c r="N270" s="99">
        <f t="shared" si="78"/>
        <v>1.8174553819949819E-7</v>
      </c>
      <c r="O270" s="100">
        <f t="shared" si="83"/>
        <v>1.7783617974209204E-4</v>
      </c>
      <c r="P270" s="100">
        <f t="shared" si="84"/>
        <v>2.6753477816728011E-9</v>
      </c>
      <c r="Q270" s="11">
        <v>268</v>
      </c>
      <c r="R270" s="9">
        <f t="shared" si="79"/>
        <v>0.68916506565698454</v>
      </c>
    </row>
    <row r="271" spans="1:18" x14ac:dyDescent="0.25">
      <c r="A271" s="9">
        <f t="shared" si="80"/>
        <v>-3.2405059458477298E-2</v>
      </c>
      <c r="B271" s="88">
        <f>IF(Sample7!K277&gt;0,Sample7!K277, )</f>
        <v>3.2405059458477298E-2</v>
      </c>
      <c r="C271" s="88">
        <f>IF(Sample7!L277&gt;0,Sample7!L277,"")</f>
        <v>0.68940832894807036</v>
      </c>
      <c r="D271" s="88" t="str">
        <f>IF(Sample7!M277&gt;0,Sample7!M277,)</f>
        <v/>
      </c>
      <c r="E271" s="162">
        <f t="shared" si="71"/>
        <v>0.43240505945847729</v>
      </c>
      <c r="F271" s="162">
        <f t="shared" si="72"/>
        <v>3.1629806285331949E-2</v>
      </c>
      <c r="G271" s="162">
        <f t="shared" si="73"/>
        <v>6.4980922812710173E-4</v>
      </c>
      <c r="H271" s="162">
        <f t="shared" si="74"/>
        <v>1.2544394501824707E-4</v>
      </c>
      <c r="I271" s="162">
        <f t="shared" si="75"/>
        <v>3.2279615513459051E-2</v>
      </c>
      <c r="J271" s="162">
        <f t="shared" si="81"/>
        <v>1.2544394501824707E-4</v>
      </c>
      <c r="K271" s="162">
        <f t="shared" si="76"/>
        <v>2.6830879500318441E-6</v>
      </c>
      <c r="L271" s="59">
        <f t="shared" si="77"/>
        <v>0</v>
      </c>
      <c r="M271" s="162">
        <f t="shared" si="82"/>
        <v>0.68924097934221484</v>
      </c>
      <c r="N271" s="99">
        <f t="shared" si="78"/>
        <v>2.8005890579996464E-8</v>
      </c>
      <c r="O271" s="100">
        <f t="shared" si="83"/>
        <v>1.7719003358718238E-4</v>
      </c>
      <c r="P271" s="100">
        <f t="shared" si="84"/>
        <v>2.6776576821840977E-9</v>
      </c>
      <c r="Q271" s="11">
        <v>269</v>
      </c>
      <c r="R271" s="9">
        <f t="shared" si="79"/>
        <v>0.68916402625774231</v>
      </c>
    </row>
    <row r="272" spans="1:18" x14ac:dyDescent="0.25">
      <c r="A272" s="9">
        <f t="shared" si="80"/>
        <v>-3.2177974248537224E-2</v>
      </c>
      <c r="B272" s="88">
        <f>IF(Sample7!K278&gt;0,Sample7!K278, )</f>
        <v>3.2177974248537224E-2</v>
      </c>
      <c r="C272" s="88">
        <f>IF(Sample7!L278&gt;0,Sample7!L278,"")</f>
        <v>0.68954499720156104</v>
      </c>
      <c r="D272" s="88" t="str">
        <f>IF(Sample7!M278&gt;0,Sample7!M278,)</f>
        <v/>
      </c>
      <c r="E272" s="162">
        <f t="shared" si="71"/>
        <v>0.43217797424853727</v>
      </c>
      <c r="F272" s="162">
        <f t="shared" si="72"/>
        <v>3.1409850838222952E-2</v>
      </c>
      <c r="G272" s="162">
        <f t="shared" si="73"/>
        <v>6.4368053529095109E-4</v>
      </c>
      <c r="H272" s="162">
        <f t="shared" si="74"/>
        <v>1.2444287502332008E-4</v>
      </c>
      <c r="I272" s="162">
        <f t="shared" si="75"/>
        <v>3.2053531373513904E-2</v>
      </c>
      <c r="J272" s="162">
        <f t="shared" si="81"/>
        <v>1.2444287502332008E-4</v>
      </c>
      <c r="K272" s="162">
        <f t="shared" si="76"/>
        <v>2.6635508215375491E-6</v>
      </c>
      <c r="L272" s="59">
        <f t="shared" si="77"/>
        <v>0</v>
      </c>
      <c r="M272" s="162">
        <f t="shared" si="82"/>
        <v>0.68923881822187871</v>
      </c>
      <c r="N272" s="99">
        <f t="shared" si="78"/>
        <v>9.3745567599309919E-8</v>
      </c>
      <c r="O272" s="100">
        <f t="shared" si="83"/>
        <v>1.7622520427988716E-4</v>
      </c>
      <c r="P272" s="100">
        <f t="shared" si="84"/>
        <v>2.6814096232355229E-9</v>
      </c>
      <c r="Q272" s="11">
        <v>270</v>
      </c>
      <c r="R272" s="9">
        <f t="shared" si="79"/>
        <v>0.68916247923977569</v>
      </c>
    </row>
    <row r="273" spans="1:18" x14ac:dyDescent="0.25">
      <c r="A273" s="9">
        <f t="shared" si="80"/>
        <v>-3.2026584108576964E-2</v>
      </c>
      <c r="B273" s="88">
        <f>IF(Sample7!K279&gt;0,Sample7!K279, )</f>
        <v>3.2026584108576964E-2</v>
      </c>
      <c r="C273" s="88">
        <f>IF(Sample7!L279&gt;0,Sample7!L279,"")</f>
        <v>0.68966874505403197</v>
      </c>
      <c r="D273" s="88" t="str">
        <f>IF(Sample7!M279&gt;0,Sample7!M279,)</f>
        <v/>
      </c>
      <c r="E273" s="162">
        <f t="shared" si="71"/>
        <v>0.43202658410857697</v>
      </c>
      <c r="F273" s="162">
        <f t="shared" si="72"/>
        <v>3.1263181103020066E-2</v>
      </c>
      <c r="G273" s="162">
        <f t="shared" si="73"/>
        <v>6.3962642246806478E-4</v>
      </c>
      <c r="H273" s="162">
        <f t="shared" si="74"/>
        <v>1.2377658308883321E-4</v>
      </c>
      <c r="I273" s="162">
        <f t="shared" si="75"/>
        <v>3.190280752548813E-2</v>
      </c>
      <c r="J273" s="162">
        <f t="shared" si="81"/>
        <v>1.2377658308883321E-4</v>
      </c>
      <c r="K273" s="162">
        <f t="shared" si="76"/>
        <v>2.6506051639579683E-6</v>
      </c>
      <c r="L273" s="59">
        <f t="shared" si="77"/>
        <v>0</v>
      </c>
      <c r="M273" s="162">
        <f t="shared" si="82"/>
        <v>0.68923738613979579</v>
      </c>
      <c r="N273" s="99">
        <f t="shared" si="78"/>
        <v>1.8607051289101572E-7</v>
      </c>
      <c r="O273" s="100">
        <f t="shared" si="83"/>
        <v>1.7558489903529961E-4</v>
      </c>
      <c r="P273" s="100">
        <f t="shared" si="84"/>
        <v>2.6841016012088839E-9</v>
      </c>
      <c r="Q273" s="11">
        <v>271</v>
      </c>
      <c r="R273" s="9">
        <f t="shared" si="79"/>
        <v>0.68916145589180522</v>
      </c>
    </row>
    <row r="274" spans="1:18" x14ac:dyDescent="0.25">
      <c r="A274" s="9">
        <f t="shared" si="80"/>
        <v>-3.1875193968616704E-2</v>
      </c>
      <c r="B274" s="88">
        <f>IF(Sample7!K280&gt;0,Sample7!K280, )</f>
        <v>3.1875193968616704E-2</v>
      </c>
      <c r="C274" s="88">
        <f>IF(Sample7!L280&gt;0,Sample7!L280,"")</f>
        <v>0.68953205227363901</v>
      </c>
      <c r="D274" s="88" t="str">
        <f>IF(Sample7!M280&gt;0,Sample7!M280,)</f>
        <v/>
      </c>
      <c r="E274" s="162">
        <f t="shared" si="71"/>
        <v>0.43187519396861673</v>
      </c>
      <c r="F274" s="162">
        <f t="shared" si="72"/>
        <v>3.1116485331633498E-2</v>
      </c>
      <c r="G274" s="162">
        <f t="shared" si="73"/>
        <v>6.3559747735591338E-4</v>
      </c>
      <c r="H274" s="162">
        <f t="shared" si="74"/>
        <v>1.2311115962729269E-4</v>
      </c>
      <c r="I274" s="162">
        <f t="shared" si="75"/>
        <v>3.1752082808989411E-2</v>
      </c>
      <c r="J274" s="162">
        <f t="shared" si="81"/>
        <v>1.2311115962729269E-4</v>
      </c>
      <c r="K274" s="162">
        <f t="shared" si="76"/>
        <v>2.6377224234849165E-6</v>
      </c>
      <c r="L274" s="59">
        <f t="shared" si="77"/>
        <v>0</v>
      </c>
      <c r="M274" s="162">
        <f t="shared" si="82"/>
        <v>0.68923596094336248</v>
      </c>
      <c r="N274" s="99">
        <f t="shared" si="78"/>
        <v>8.7670075864923207E-8</v>
      </c>
      <c r="O274" s="100">
        <f t="shared" si="83"/>
        <v>1.7494691540682067E-4</v>
      </c>
      <c r="P274" s="100">
        <f t="shared" si="84"/>
        <v>2.6869455772348691E-9</v>
      </c>
      <c r="Q274" s="11">
        <v>272</v>
      </c>
      <c r="R274" s="9">
        <f t="shared" si="79"/>
        <v>0.68916043889672296</v>
      </c>
    </row>
    <row r="275" spans="1:18" x14ac:dyDescent="0.25">
      <c r="A275" s="9">
        <f t="shared" si="80"/>
        <v>-3.1648108758676415E-2</v>
      </c>
      <c r="B275" s="88">
        <f>IF(Sample7!K281&gt;0,Sample7!K281, )</f>
        <v>3.1648108758676415E-2</v>
      </c>
      <c r="C275" s="88">
        <f>IF(Sample7!L281&gt;0,Sample7!L281,"")</f>
        <v>0.68966874505403197</v>
      </c>
      <c r="D275" s="88" t="str">
        <f>IF(Sample7!M281&gt;0,Sample7!M281,)</f>
        <v/>
      </c>
      <c r="E275" s="162">
        <f t="shared" si="71"/>
        <v>0.43164810875867643</v>
      </c>
      <c r="F275" s="162">
        <f t="shared" si="72"/>
        <v>3.0896393192182695E-2</v>
      </c>
      <c r="G275" s="162">
        <f t="shared" si="73"/>
        <v>6.296009173663783E-4</v>
      </c>
      <c r="H275" s="162">
        <f t="shared" si="74"/>
        <v>1.2211464912734171E-4</v>
      </c>
      <c r="I275" s="162">
        <f t="shared" si="75"/>
        <v>3.1525994109549073E-2</v>
      </c>
      <c r="J275" s="162">
        <f t="shared" si="81"/>
        <v>1.2211464912734171E-4</v>
      </c>
      <c r="K275" s="162">
        <f t="shared" si="76"/>
        <v>2.6185156139400776E-6</v>
      </c>
      <c r="L275" s="59">
        <f t="shared" si="77"/>
        <v>0</v>
      </c>
      <c r="M275" s="162">
        <f t="shared" si="82"/>
        <v>0.68923383597329058</v>
      </c>
      <c r="N275" s="99">
        <f t="shared" si="78"/>
        <v>1.8914590851132687E-7</v>
      </c>
      <c r="O275" s="100">
        <f t="shared" si="83"/>
        <v>1.7399427466643596E-4</v>
      </c>
      <c r="P275" s="100">
        <f t="shared" si="84"/>
        <v>2.6914955460766401E-9</v>
      </c>
      <c r="Q275" s="11">
        <v>273</v>
      </c>
      <c r="R275" s="9">
        <f t="shared" si="79"/>
        <v>0.68915892523201672</v>
      </c>
    </row>
    <row r="276" spans="1:18" x14ac:dyDescent="0.25">
      <c r="A276" s="9">
        <f t="shared" si="80"/>
        <v>-3.149671861871637E-2</v>
      </c>
      <c r="B276" s="88">
        <f>IF(Sample7!K282&gt;0,Sample7!K282, )</f>
        <v>3.149671861871637E-2</v>
      </c>
      <c r="C276" s="88">
        <f>IF(Sample7!L282&gt;0,Sample7!L282,"")</f>
        <v>0.68953205227363901</v>
      </c>
      <c r="D276" s="88" t="str">
        <f>IF(Sample7!M282&gt;0,Sample7!M282,)</f>
        <v/>
      </c>
      <c r="E276" s="162">
        <f t="shared" si="71"/>
        <v>0.43149671861871641</v>
      </c>
      <c r="F276" s="162">
        <f t="shared" si="72"/>
        <v>3.0749632999865648E-2</v>
      </c>
      <c r="G276" s="162">
        <f t="shared" si="73"/>
        <v>6.256342293842268E-4</v>
      </c>
      <c r="H276" s="162">
        <f t="shared" si="74"/>
        <v>1.2145138946649536E-4</v>
      </c>
      <c r="I276" s="162">
        <f t="shared" si="75"/>
        <v>3.1375267229249874E-2</v>
      </c>
      <c r="J276" s="162">
        <f t="shared" si="81"/>
        <v>1.2145138946649536E-4</v>
      </c>
      <c r="K276" s="162">
        <f t="shared" si="76"/>
        <v>2.6057888318229598E-6</v>
      </c>
      <c r="L276" s="59">
        <f t="shared" si="77"/>
        <v>0</v>
      </c>
      <c r="M276" s="162">
        <f t="shared" si="82"/>
        <v>0.68923242781931215</v>
      </c>
      <c r="N276" s="99">
        <f t="shared" si="78"/>
        <v>8.9774813630663971E-8</v>
      </c>
      <c r="O276" s="100">
        <f t="shared" si="83"/>
        <v>1.7336205847166949E-4</v>
      </c>
      <c r="P276" s="100">
        <f t="shared" si="84"/>
        <v>2.6947175565647461E-9</v>
      </c>
      <c r="Q276" s="11">
        <v>274</v>
      </c>
      <c r="R276" s="9">
        <f t="shared" si="79"/>
        <v>0.68915792395201458</v>
      </c>
    </row>
    <row r="277" spans="1:18" x14ac:dyDescent="0.25">
      <c r="A277" s="9">
        <f t="shared" si="80"/>
        <v>-3.1269633408776087E-2</v>
      </c>
      <c r="B277" s="88">
        <f>IF(Sample7!K283&gt;0,Sample7!K283, )</f>
        <v>3.1269633408776087E-2</v>
      </c>
      <c r="C277" s="88">
        <f>IF(Sample7!L283&gt;0,Sample7!L283,"")</f>
        <v>0.68953205227363901</v>
      </c>
      <c r="D277" s="88" t="str">
        <f>IF(Sample7!M283&gt;0,Sample7!M283,)</f>
        <v/>
      </c>
      <c r="E277" s="162">
        <f t="shared" si="71"/>
        <v>0.43126963340877611</v>
      </c>
      <c r="F277" s="162">
        <f t="shared" si="72"/>
        <v>3.052944494064691E-2</v>
      </c>
      <c r="G277" s="162">
        <f t="shared" si="73"/>
        <v>6.1973035134166299E-4</v>
      </c>
      <c r="H277" s="162">
        <f t="shared" si="74"/>
        <v>1.2045811678751406E-4</v>
      </c>
      <c r="I277" s="162">
        <f t="shared" si="75"/>
        <v>3.1149175291988573E-2</v>
      </c>
      <c r="J277" s="162">
        <f t="shared" si="81"/>
        <v>1.2045811678751406E-4</v>
      </c>
      <c r="K277" s="162">
        <f t="shared" si="76"/>
        <v>2.5868145398704075E-6</v>
      </c>
      <c r="L277" s="59">
        <f t="shared" si="77"/>
        <v>0</v>
      </c>
      <c r="M277" s="162">
        <f t="shared" si="82"/>
        <v>0.68923032823044705</v>
      </c>
      <c r="N277" s="99">
        <f t="shared" si="78"/>
        <v>9.1037398240099653E-8</v>
      </c>
      <c r="O277" s="100">
        <f t="shared" si="83"/>
        <v>1.724180298592545E-4</v>
      </c>
      <c r="P277" s="100">
        <f t="shared" si="84"/>
        <v>2.6998325664228234E-9</v>
      </c>
      <c r="Q277" s="11">
        <v>275</v>
      </c>
      <c r="R277" s="9">
        <f t="shared" si="79"/>
        <v>0.68915643368228685</v>
      </c>
    </row>
    <row r="278" spans="1:18" x14ac:dyDescent="0.25">
      <c r="A278" s="9">
        <f t="shared" si="80"/>
        <v>-3.1118243268815824E-2</v>
      </c>
      <c r="B278" s="88">
        <f>IF(Sample7!K284&gt;0,Sample7!K284, )</f>
        <v>3.1118243268815824E-2</v>
      </c>
      <c r="C278" s="88">
        <f>IF(Sample7!L284&gt;0,Sample7!L284,"")</f>
        <v>0.68940832894807036</v>
      </c>
      <c r="D278" s="88" t="str">
        <f>IF(Sample7!M284&gt;0,Sample7!M284,)</f>
        <v/>
      </c>
      <c r="E278" s="162">
        <f t="shared" si="71"/>
        <v>0.43111824326881587</v>
      </c>
      <c r="F278" s="162">
        <f t="shared" si="72"/>
        <v>3.0382621273112892E-2</v>
      </c>
      <c r="G278" s="162">
        <f t="shared" si="73"/>
        <v>6.1582498526656718E-4</v>
      </c>
      <c r="H278" s="162">
        <f t="shared" si="74"/>
        <v>1.1979701043636493E-4</v>
      </c>
      <c r="I278" s="162">
        <f t="shared" si="75"/>
        <v>3.0998446258379459E-2</v>
      </c>
      <c r="J278" s="162">
        <f t="shared" si="81"/>
        <v>1.1979701043636493E-4</v>
      </c>
      <c r="K278" s="162">
        <f t="shared" si="76"/>
        <v>2.5742418282338014E-6</v>
      </c>
      <c r="L278" s="59">
        <f t="shared" si="77"/>
        <v>0</v>
      </c>
      <c r="M278" s="162">
        <f t="shared" si="82"/>
        <v>0.68922893687641673</v>
      </c>
      <c r="N278" s="99">
        <f t="shared" si="78"/>
        <v>3.2181515372180372E-8</v>
      </c>
      <c r="O278" s="100">
        <f t="shared" si="83"/>
        <v>1.7179152917671706E-4</v>
      </c>
      <c r="P278" s="100">
        <f t="shared" si="84"/>
        <v>2.7034299790408294E-9</v>
      </c>
      <c r="Q278" s="11">
        <v>276</v>
      </c>
      <c r="R278" s="9">
        <f t="shared" si="79"/>
        <v>0.68915544788129368</v>
      </c>
    </row>
    <row r="279" spans="1:18" x14ac:dyDescent="0.25">
      <c r="A279" s="9">
        <f t="shared" si="80"/>
        <v>-3.0966853128855561E-2</v>
      </c>
      <c r="B279" s="88">
        <f>IF(Sample7!K285&gt;0,Sample7!K285, )</f>
        <v>3.0966853128855561E-2</v>
      </c>
      <c r="C279" s="88">
        <f>IF(Sample7!L285&gt;0,Sample7!L285,"")</f>
        <v>0.68965551474412834</v>
      </c>
      <c r="D279" s="88" t="str">
        <f>IF(Sample7!M285&gt;0,Sample7!M285,)</f>
        <v/>
      </c>
      <c r="E279" s="162">
        <f t="shared" si="71"/>
        <v>0.43096685312885558</v>
      </c>
      <c r="F279" s="162">
        <f t="shared" si="72"/>
        <v>3.0235772477306286E-2</v>
      </c>
      <c r="G279" s="162">
        <f t="shared" si="73"/>
        <v>6.1194388906252867E-4</v>
      </c>
      <c r="H279" s="162">
        <f t="shared" si="74"/>
        <v>1.1913676248674621E-4</v>
      </c>
      <c r="I279" s="162">
        <f t="shared" si="75"/>
        <v>3.0847716366368814E-2</v>
      </c>
      <c r="J279" s="162">
        <f t="shared" si="81"/>
        <v>1.1913676248674621E-4</v>
      </c>
      <c r="K279" s="162">
        <f t="shared" si="76"/>
        <v>2.5617302213077785E-6</v>
      </c>
      <c r="L279" s="59">
        <f t="shared" si="77"/>
        <v>0</v>
      </c>
      <c r="M279" s="162">
        <f t="shared" si="82"/>
        <v>0.68922755217522325</v>
      </c>
      <c r="N279" s="99">
        <f t="shared" si="78"/>
        <v>1.8315196038384705E-7</v>
      </c>
      <c r="O279" s="100">
        <f t="shared" si="83"/>
        <v>1.7116730026502127E-4</v>
      </c>
      <c r="P279" s="100">
        <f t="shared" si="84"/>
        <v>2.7071768614965089E-9</v>
      </c>
      <c r="Q279" s="11">
        <v>277</v>
      </c>
      <c r="R279" s="9">
        <f t="shared" si="79"/>
        <v>0.68915446820655424</v>
      </c>
    </row>
    <row r="280" spans="1:18" x14ac:dyDescent="0.25">
      <c r="A280" s="9">
        <f t="shared" si="80"/>
        <v>-3.0739767918915278E-2</v>
      </c>
      <c r="B280" s="88">
        <f>IF(Sample7!K286&gt;0,Sample7!K286, )</f>
        <v>3.0739767918915278E-2</v>
      </c>
      <c r="C280" s="88">
        <f>IF(Sample7!L286&gt;0,Sample7!L286,"")</f>
        <v>0.68940832894807036</v>
      </c>
      <c r="D280" s="88" t="str">
        <f>IF(Sample7!M286&gt;0,Sample7!M286,)</f>
        <v/>
      </c>
      <c r="E280" s="162">
        <f t="shared" si="71"/>
        <v>0.43073976791891533</v>
      </c>
      <c r="F280" s="162">
        <f t="shared" si="72"/>
        <v>3.0015452492348133E-2</v>
      </c>
      <c r="G280" s="162">
        <f t="shared" si="73"/>
        <v>6.0616743013962304E-4</v>
      </c>
      <c r="H280" s="162">
        <f t="shared" si="74"/>
        <v>1.1814799642752283E-4</v>
      </c>
      <c r="I280" s="162">
        <f t="shared" si="75"/>
        <v>3.0621619922487756E-2</v>
      </c>
      <c r="J280" s="162">
        <f t="shared" si="81"/>
        <v>1.1814799642752283E-4</v>
      </c>
      <c r="K280" s="162">
        <f t="shared" si="76"/>
        <v>2.5430767330691687E-6</v>
      </c>
      <c r="L280" s="59">
        <f t="shared" si="77"/>
        <v>0</v>
      </c>
      <c r="M280" s="162">
        <f t="shared" si="82"/>
        <v>0.6892254875143371</v>
      </c>
      <c r="N280" s="99">
        <f t="shared" si="78"/>
        <v>3.3430989889634353E-8</v>
      </c>
      <c r="O280" s="100">
        <f t="shared" si="83"/>
        <v>1.702351985301497E-4</v>
      </c>
      <c r="P280" s="100">
        <f t="shared" si="84"/>
        <v>2.7130766228798977E-9</v>
      </c>
      <c r="Q280" s="11">
        <v>278</v>
      </c>
      <c r="R280" s="9">
        <f t="shared" si="79"/>
        <v>0.68915301010023766</v>
      </c>
    </row>
    <row r="281" spans="1:18" x14ac:dyDescent="0.25">
      <c r="A281" s="9">
        <f t="shared" si="80"/>
        <v>-3.058837777895523E-2</v>
      </c>
      <c r="B281" s="88">
        <f>IF(Sample7!K287&gt;0,Sample7!K287, )</f>
        <v>3.058837777895523E-2</v>
      </c>
      <c r="C281" s="88">
        <f>IF(Sample7!L287&gt;0,Sample7!L287,"")</f>
        <v>0.68940832894807036</v>
      </c>
      <c r="D281" s="88" t="str">
        <f>IF(Sample7!M287&gt;0,Sample7!M287,)</f>
        <v/>
      </c>
      <c r="E281" s="162">
        <f t="shared" si="71"/>
        <v>0.43058837777895526</v>
      </c>
      <c r="F281" s="162">
        <f t="shared" si="72"/>
        <v>2.986854152300901E-2</v>
      </c>
      <c r="G281" s="162">
        <f t="shared" si="73"/>
        <v>6.0234636873283606E-4</v>
      </c>
      <c r="H281" s="162">
        <f t="shared" si="74"/>
        <v>1.1748988721338449E-4</v>
      </c>
      <c r="I281" s="162">
        <f t="shared" si="75"/>
        <v>3.0470887891741846E-2</v>
      </c>
      <c r="J281" s="162">
        <f t="shared" si="81"/>
        <v>1.1748988721338449E-4</v>
      </c>
      <c r="K281" s="162">
        <f t="shared" si="76"/>
        <v>2.5307165919154574E-6</v>
      </c>
      <c r="L281" s="59">
        <f t="shared" si="77"/>
        <v>0</v>
      </c>
      <c r="M281" s="162">
        <f t="shared" si="82"/>
        <v>0.6892241192792562</v>
      </c>
      <c r="N281" s="99">
        <f t="shared" si="78"/>
        <v>3.3933202084623047E-8</v>
      </c>
      <c r="O281" s="100">
        <f t="shared" si="83"/>
        <v>1.6961661321842321E-4</v>
      </c>
      <c r="P281" s="100">
        <f t="shared" si="84"/>
        <v>2.7171955640043794E-9</v>
      </c>
      <c r="Q281" s="11">
        <v>279</v>
      </c>
      <c r="R281" s="9">
        <f t="shared" si="79"/>
        <v>0.68915204557961218</v>
      </c>
    </row>
    <row r="282" spans="1:18" x14ac:dyDescent="0.25">
      <c r="A282" s="9">
        <f t="shared" si="80"/>
        <v>-3.043698763899497E-2</v>
      </c>
      <c r="B282" s="88">
        <f>IF(Sample7!K288&gt;0,Sample7!K288, )</f>
        <v>3.043698763899497E-2</v>
      </c>
      <c r="C282" s="88">
        <f>IF(Sample7!L288&gt;0,Sample7!L288,"")</f>
        <v>0.68953205227363901</v>
      </c>
      <c r="D282" s="88" t="str">
        <f>IF(Sample7!M288&gt;0,Sample7!M288,)</f>
        <v/>
      </c>
      <c r="E282" s="162">
        <f t="shared" si="71"/>
        <v>0.43043698763899502</v>
      </c>
      <c r="F282" s="162">
        <f t="shared" si="72"/>
        <v>2.9721605940919243E-2</v>
      </c>
      <c r="G282" s="162">
        <f t="shared" si="73"/>
        <v>5.9854906747844674E-4</v>
      </c>
      <c r="H282" s="162">
        <f t="shared" si="74"/>
        <v>1.1683263059728E-4</v>
      </c>
      <c r="I282" s="162">
        <f t="shared" si="75"/>
        <v>3.032015500839769E-2</v>
      </c>
      <c r="J282" s="162">
        <f t="shared" si="81"/>
        <v>1.1683263059728E-4</v>
      </c>
      <c r="K282" s="162">
        <f t="shared" si="76"/>
        <v>2.5184165224500501E-6</v>
      </c>
      <c r="L282" s="59">
        <f t="shared" si="77"/>
        <v>0</v>
      </c>
      <c r="M282" s="162">
        <f t="shared" si="82"/>
        <v>0.68922275756478735</v>
      </c>
      <c r="N282" s="99">
        <f t="shared" si="78"/>
        <v>9.5663216923632854E-8</v>
      </c>
      <c r="O282" s="100">
        <f t="shared" si="83"/>
        <v>1.6900027109273625E-4</v>
      </c>
      <c r="P282" s="100">
        <f t="shared" si="84"/>
        <v>2.721462714863167E-9</v>
      </c>
      <c r="Q282" s="11">
        <v>280</v>
      </c>
      <c r="R282" s="9">
        <f t="shared" si="79"/>
        <v>0.68915108705657591</v>
      </c>
    </row>
    <row r="283" spans="1:18" x14ac:dyDescent="0.25">
      <c r="A283" s="9">
        <f t="shared" si="80"/>
        <v>-3.0285597499034922E-2</v>
      </c>
      <c r="B283" s="88">
        <f>IF(Sample7!K289&gt;0,Sample7!K289, )</f>
        <v>3.0285597499034922E-2</v>
      </c>
      <c r="C283" s="88">
        <f>IF(Sample7!L289&gt;0,Sample7!L289,"")</f>
        <v>0.68953205227363901</v>
      </c>
      <c r="D283" s="88" t="str">
        <f>IF(Sample7!M289&gt;0,Sample7!M289,)</f>
        <v/>
      </c>
      <c r="E283" s="162">
        <f t="shared" si="71"/>
        <v>0.43028559749903494</v>
      </c>
      <c r="F283" s="162">
        <f t="shared" si="72"/>
        <v>2.957464589149679E-2</v>
      </c>
      <c r="G283" s="162">
        <f t="shared" si="73"/>
        <v>5.947753826074792E-4</v>
      </c>
      <c r="H283" s="162">
        <f t="shared" si="74"/>
        <v>1.1617622493065305E-4</v>
      </c>
      <c r="I283" s="162">
        <f t="shared" si="75"/>
        <v>3.0169421274104269E-2</v>
      </c>
      <c r="J283" s="162">
        <f t="shared" si="81"/>
        <v>1.1617622493065305E-4</v>
      </c>
      <c r="K283" s="162">
        <f t="shared" si="76"/>
        <v>2.5061762327386153E-6</v>
      </c>
      <c r="L283" s="59">
        <f t="shared" si="77"/>
        <v>0</v>
      </c>
      <c r="M283" s="162">
        <f t="shared" si="82"/>
        <v>0.68922140233362905</v>
      </c>
      <c r="N283" s="99">
        <f t="shared" si="78"/>
        <v>9.6503385228188606E-8</v>
      </c>
      <c r="O283" s="100">
        <f t="shared" si="83"/>
        <v>1.6838616405171787E-4</v>
      </c>
      <c r="P283" s="100">
        <f t="shared" si="84"/>
        <v>2.7258777430252952E-9</v>
      </c>
      <c r="Q283" s="11">
        <v>281</v>
      </c>
      <c r="R283" s="9">
        <f t="shared" si="79"/>
        <v>0.68915013449483864</v>
      </c>
    </row>
    <row r="284" spans="1:18" x14ac:dyDescent="0.25">
      <c r="A284" s="9">
        <f t="shared" si="80"/>
        <v>-3.0058512289094636E-2</v>
      </c>
      <c r="B284" s="88">
        <f>IF(Sample7!K290&gt;0,Sample7!K290, )</f>
        <v>3.0058512289094636E-2</v>
      </c>
      <c r="C284" s="88">
        <f>IF(Sample7!L290&gt;0,Sample7!L290,"")</f>
        <v>0.68965551474412834</v>
      </c>
      <c r="D284" s="88" t="str">
        <f>IF(Sample7!M290&gt;0,Sample7!M290,)</f>
        <v/>
      </c>
      <c r="E284" s="162">
        <f t="shared" si="71"/>
        <v>0.43005851228909464</v>
      </c>
      <c r="F284" s="162">
        <f t="shared" si="72"/>
        <v>2.935416025718407E-2</v>
      </c>
      <c r="G284" s="162">
        <f t="shared" si="73"/>
        <v>5.8915882354538054E-4</v>
      </c>
      <c r="H284" s="162">
        <f t="shared" si="74"/>
        <v>1.1519320836518576E-4</v>
      </c>
      <c r="I284" s="162">
        <f t="shared" si="75"/>
        <v>2.994331908072945E-2</v>
      </c>
      <c r="J284" s="162">
        <f t="shared" si="81"/>
        <v>1.1519320836518576E-4</v>
      </c>
      <c r="K284" s="162">
        <f t="shared" si="76"/>
        <v>2.4879272500830532E-6</v>
      </c>
      <c r="L284" s="59">
        <f t="shared" si="77"/>
        <v>0</v>
      </c>
      <c r="M284" s="162">
        <f t="shared" si="82"/>
        <v>0.68921938156201701</v>
      </c>
      <c r="N284" s="99">
        <f t="shared" si="78"/>
        <v>1.9021215253855562E-7</v>
      </c>
      <c r="O284" s="100">
        <f t="shared" si="83"/>
        <v>1.6746917662360615E-4</v>
      </c>
      <c r="P284" s="100">
        <f t="shared" si="84"/>
        <v>2.7327768573553764E-9</v>
      </c>
      <c r="Q284" s="11">
        <v>282</v>
      </c>
      <c r="R284" s="9">
        <f t="shared" si="79"/>
        <v>0.68914871675079237</v>
      </c>
    </row>
    <row r="285" spans="1:18" x14ac:dyDescent="0.25">
      <c r="A285" s="9">
        <f t="shared" si="80"/>
        <v>-2.9907122149134376E-2</v>
      </c>
      <c r="B285" s="88">
        <f>IF(Sample7!K291&gt;0,Sample7!K291, )</f>
        <v>2.9907122149134376E-2</v>
      </c>
      <c r="C285" s="88">
        <f>IF(Sample7!L291&gt;0,Sample7!L291,"")</f>
        <v>0.68953205227363901</v>
      </c>
      <c r="D285" s="88" t="str">
        <f>IF(Sample7!M291&gt;0,Sample7!M291,)</f>
        <v/>
      </c>
      <c r="E285" s="162">
        <f t="shared" si="71"/>
        <v>0.4299071221491344</v>
      </c>
      <c r="F285" s="162">
        <f t="shared" si="72"/>
        <v>2.9207139670223592E-2</v>
      </c>
      <c r="G285" s="162">
        <f t="shared" si="73"/>
        <v>5.8544355602329831E-4</v>
      </c>
      <c r="H285" s="162">
        <f t="shared" si="74"/>
        <v>1.1453892288748602E-4</v>
      </c>
      <c r="I285" s="162">
        <f t="shared" si="75"/>
        <v>2.979258322624689E-2</v>
      </c>
      <c r="J285" s="162">
        <f t="shared" si="81"/>
        <v>1.1453892288748602E-4</v>
      </c>
      <c r="K285" s="162">
        <f t="shared" si="76"/>
        <v>2.4758351418344947E-6</v>
      </c>
      <c r="L285" s="59">
        <f t="shared" si="77"/>
        <v>0</v>
      </c>
      <c r="M285" s="162">
        <f t="shared" si="82"/>
        <v>0.68921804237731421</v>
      </c>
      <c r="N285" s="99">
        <f t="shared" si="78"/>
        <v>9.8602214989909228E-8</v>
      </c>
      <c r="O285" s="100">
        <f t="shared" si="83"/>
        <v>1.6686062204097435E-4</v>
      </c>
      <c r="P285" s="100">
        <f t="shared" si="84"/>
        <v>2.7375602023081419E-9</v>
      </c>
      <c r="Q285" s="11">
        <v>283</v>
      </c>
      <c r="R285" s="9">
        <f t="shared" si="79"/>
        <v>0.68914777893488921</v>
      </c>
    </row>
    <row r="286" spans="1:18" x14ac:dyDescent="0.25">
      <c r="A286" s="9">
        <f t="shared" si="80"/>
        <v>-2.9755732009174113E-2</v>
      </c>
      <c r="B286" s="88">
        <f>IF(Sample7!K292&gt;0,Sample7!K292, )</f>
        <v>2.9755732009174113E-2</v>
      </c>
      <c r="C286" s="88">
        <f>IF(Sample7!L292&gt;0,Sample7!L292,"")</f>
        <v>0.6895187974885445</v>
      </c>
      <c r="D286" s="88" t="str">
        <f>IF(Sample7!M292&gt;0,Sample7!M292,)</f>
        <v/>
      </c>
      <c r="E286" s="162">
        <f t="shared" si="71"/>
        <v>0.42975573200917416</v>
      </c>
      <c r="F286" s="162">
        <f t="shared" si="72"/>
        <v>2.9060095118417506E-2</v>
      </c>
      <c r="G286" s="162">
        <f t="shared" si="73"/>
        <v>5.8175140813408743E-4</v>
      </c>
      <c r="H286" s="162">
        <f t="shared" si="74"/>
        <v>1.1388548262251941E-4</v>
      </c>
      <c r="I286" s="162">
        <f t="shared" si="75"/>
        <v>2.9641846526551593E-2</v>
      </c>
      <c r="J286" s="162">
        <f t="shared" si="81"/>
        <v>1.1388548262251941E-4</v>
      </c>
      <c r="K286" s="162">
        <f t="shared" si="76"/>
        <v>2.4638018027047585E-6</v>
      </c>
      <c r="L286" s="59">
        <f t="shared" si="77"/>
        <v>0</v>
      </c>
      <c r="M286" s="162">
        <f t="shared" si="82"/>
        <v>0.68921670954701175</v>
      </c>
      <c r="N286" s="99">
        <f t="shared" si="78"/>
        <v>9.1257124419492426E-8</v>
      </c>
      <c r="O286" s="100">
        <f t="shared" si="83"/>
        <v>1.6625427441606895E-4</v>
      </c>
      <c r="P286" s="100">
        <f t="shared" si="84"/>
        <v>2.7424903539161425E-9</v>
      </c>
      <c r="Q286" s="11">
        <v>284</v>
      </c>
      <c r="R286" s="9">
        <f t="shared" si="79"/>
        <v>0.68914684695489403</v>
      </c>
    </row>
    <row r="287" spans="1:18" x14ac:dyDescent="0.25">
      <c r="A287" s="9">
        <f t="shared" si="80"/>
        <v>-2.9604341869214068E-2</v>
      </c>
      <c r="B287" s="88">
        <f>IF(Sample7!K293&gt;0,Sample7!K293, )</f>
        <v>2.9604341869214068E-2</v>
      </c>
      <c r="C287" s="88">
        <f>IF(Sample7!L293&gt;0,Sample7!L293,"")</f>
        <v>0.6895187974885445</v>
      </c>
      <c r="D287" s="88" t="str">
        <f>IF(Sample7!M293&gt;0,Sample7!M293,)</f>
        <v/>
      </c>
      <c r="E287" s="162">
        <f t="shared" si="71"/>
        <v>0.42960434186921409</v>
      </c>
      <c r="F287" s="162">
        <f t="shared" si="72"/>
        <v>2.8913026743500991E-2</v>
      </c>
      <c r="G287" s="162">
        <f t="shared" si="73"/>
        <v>5.7808223977245943E-4</v>
      </c>
      <c r="H287" s="162">
        <f t="shared" si="74"/>
        <v>1.1323288594061731E-4</v>
      </c>
      <c r="I287" s="162">
        <f t="shared" si="75"/>
        <v>2.9491108983273451E-2</v>
      </c>
      <c r="J287" s="162">
        <f t="shared" si="81"/>
        <v>1.1323288594061731E-4</v>
      </c>
      <c r="K287" s="162">
        <f t="shared" si="76"/>
        <v>2.4518269470889058E-6</v>
      </c>
      <c r="L287" s="59">
        <f t="shared" si="77"/>
        <v>0</v>
      </c>
      <c r="M287" s="162">
        <f t="shared" si="82"/>
        <v>0.68921538303474428</v>
      </c>
      <c r="N287" s="99">
        <f t="shared" si="78"/>
        <v>9.2060330774886728E-8</v>
      </c>
      <c r="O287" s="100">
        <f t="shared" si="83"/>
        <v>1.6565012577731135E-4</v>
      </c>
      <c r="P287" s="100">
        <f t="shared" si="84"/>
        <v>2.7475670320975047E-9</v>
      </c>
      <c r="Q287" s="11">
        <v>285</v>
      </c>
      <c r="R287" s="9">
        <f t="shared" si="79"/>
        <v>0.68914592077544123</v>
      </c>
    </row>
    <row r="288" spans="1:18" x14ac:dyDescent="0.25">
      <c r="A288" s="9">
        <f t="shared" si="80"/>
        <v>-2.9528646799233827E-2</v>
      </c>
      <c r="B288" s="88">
        <f>IF(Sample7!K294&gt;0,Sample7!K294, )</f>
        <v>2.9528646799233827E-2</v>
      </c>
      <c r="C288" s="88">
        <f>IF(Sample7!L294&gt;0,Sample7!L294,"")</f>
        <v>0.68953205227363901</v>
      </c>
      <c r="D288" s="88" t="str">
        <f>IF(Sample7!M294&gt;0,Sample7!M294,)</f>
        <v/>
      </c>
      <c r="E288" s="162">
        <f t="shared" si="71"/>
        <v>0.42952864679923386</v>
      </c>
      <c r="F288" s="162">
        <f t="shared" si="72"/>
        <v>2.8839483666447382E-2</v>
      </c>
      <c r="G288" s="162">
        <f t="shared" si="73"/>
        <v>5.7625622935126089E-4</v>
      </c>
      <c r="H288" s="162">
        <f t="shared" si="74"/>
        <v>1.1290690343518373E-4</v>
      </c>
      <c r="I288" s="162">
        <f t="shared" si="75"/>
        <v>2.9415739895798643E-2</v>
      </c>
      <c r="J288" s="162">
        <f t="shared" si="81"/>
        <v>1.1290690343518373E-4</v>
      </c>
      <c r="K288" s="162">
        <f t="shared" si="76"/>
        <v>2.445861361722044E-6</v>
      </c>
      <c r="L288" s="59">
        <f t="shared" si="77"/>
        <v>0</v>
      </c>
      <c r="M288" s="162">
        <f t="shared" si="82"/>
        <v>0.68921472213656554</v>
      </c>
      <c r="N288" s="99">
        <f t="shared" si="78"/>
        <v>1.0069841589506615E-7</v>
      </c>
      <c r="O288" s="100">
        <f t="shared" si="83"/>
        <v>1.6534887359442391E-4</v>
      </c>
      <c r="P288" s="100">
        <f t="shared" si="84"/>
        <v>2.7501602341826379E-9</v>
      </c>
      <c r="Q288" s="11">
        <v>286</v>
      </c>
      <c r="R288" s="9">
        <f t="shared" si="79"/>
        <v>0.68914545984992182</v>
      </c>
    </row>
    <row r="289" spans="1:18" x14ac:dyDescent="0.25">
      <c r="A289" s="9">
        <f t="shared" si="80"/>
        <v>-2.9377256659273782E-2</v>
      </c>
      <c r="B289" s="88">
        <f>IF(Sample7!K295&gt;0,Sample7!K295, )</f>
        <v>2.9377256659273782E-2</v>
      </c>
      <c r="C289" s="88">
        <f>IF(Sample7!L295&gt;0,Sample7!L295,"")</f>
        <v>0.68965551474412834</v>
      </c>
      <c r="D289" s="88" t="str">
        <f>IF(Sample7!M295&gt;0,Sample7!M295,)</f>
        <v/>
      </c>
      <c r="E289" s="162">
        <f t="shared" si="71"/>
        <v>0.42937725665927379</v>
      </c>
      <c r="F289" s="162">
        <f t="shared" si="72"/>
        <v>2.8692379820853306E-2</v>
      </c>
      <c r="G289" s="162">
        <f t="shared" si="73"/>
        <v>5.7262126933906379E-4</v>
      </c>
      <c r="H289" s="162">
        <f t="shared" si="74"/>
        <v>1.1225556908141254E-4</v>
      </c>
      <c r="I289" s="162">
        <f t="shared" si="75"/>
        <v>2.926500109019237E-2</v>
      </c>
      <c r="J289" s="162">
        <f t="shared" si="81"/>
        <v>1.1225556908141254E-4</v>
      </c>
      <c r="K289" s="162">
        <f t="shared" si="76"/>
        <v>2.4339736989066475E-6</v>
      </c>
      <c r="L289" s="59">
        <f t="shared" si="77"/>
        <v>0</v>
      </c>
      <c r="M289" s="162">
        <f t="shared" si="82"/>
        <v>0.68921340503361406</v>
      </c>
      <c r="N289" s="99">
        <f t="shared" si="78"/>
        <v>1.9546099613102257E-7</v>
      </c>
      <c r="O289" s="100">
        <f t="shared" si="83"/>
        <v>1.6474800855060596E-4</v>
      </c>
      <c r="P289" s="100">
        <f t="shared" si="84"/>
        <v>2.7554562014269349E-9</v>
      </c>
      <c r="Q289" s="11">
        <v>287</v>
      </c>
      <c r="R289" s="9">
        <f t="shared" si="79"/>
        <v>0.68914454230541478</v>
      </c>
    </row>
    <row r="290" spans="1:18" x14ac:dyDescent="0.25">
      <c r="A290" s="9">
        <f t="shared" si="80"/>
        <v>-2.9225866519313519E-2</v>
      </c>
      <c r="B290" s="88">
        <f>IF(Sample7!K296&gt;0,Sample7!K296, )</f>
        <v>2.9225866519313519E-2</v>
      </c>
      <c r="C290" s="88">
        <f>IF(Sample7!L296&gt;0,Sample7!L296,"")</f>
        <v>0.68965551474412834</v>
      </c>
      <c r="D290" s="88" t="str">
        <f>IF(Sample7!M296&gt;0,Sample7!M296,)</f>
        <v/>
      </c>
      <c r="E290" s="162">
        <f t="shared" si="71"/>
        <v>0.42922586651931355</v>
      </c>
      <c r="F290" s="162">
        <f t="shared" si="72"/>
        <v>2.8545252502963234E-2</v>
      </c>
      <c r="G290" s="162">
        <f t="shared" si="73"/>
        <v>5.6900894209547387E-4</v>
      </c>
      <c r="H290" s="162">
        <f t="shared" si="74"/>
        <v>1.1160507425481137E-4</v>
      </c>
      <c r="I290" s="162">
        <f t="shared" si="75"/>
        <v>2.9114261445058708E-2</v>
      </c>
      <c r="J290" s="162">
        <f t="shared" si="81"/>
        <v>1.1160507425481137E-4</v>
      </c>
      <c r="K290" s="162">
        <f t="shared" si="76"/>
        <v>2.4221438116533426E-6</v>
      </c>
      <c r="L290" s="59">
        <f t="shared" si="77"/>
        <v>0</v>
      </c>
      <c r="M290" s="162">
        <f t="shared" si="82"/>
        <v>0.68921209415867979</v>
      </c>
      <c r="N290" s="99">
        <f t="shared" si="78"/>
        <v>1.9662181559953544E-7</v>
      </c>
      <c r="O290" s="100">
        <f t="shared" si="83"/>
        <v>1.6414932268869021E-4</v>
      </c>
      <c r="P290" s="100">
        <f t="shared" si="84"/>
        <v>2.7608980434811795E-9</v>
      </c>
      <c r="Q290" s="11">
        <v>288</v>
      </c>
      <c r="R290" s="9">
        <f t="shared" si="79"/>
        <v>0.68914363047392047</v>
      </c>
    </row>
    <row r="291" spans="1:18" x14ac:dyDescent="0.25">
      <c r="A291" s="9">
        <f t="shared" si="80"/>
        <v>-2.9074476379353259E-2</v>
      </c>
      <c r="B291" s="88">
        <f>IF(Sample7!K297&gt;0,Sample7!K297, )</f>
        <v>2.9074476379353259E-2</v>
      </c>
      <c r="C291" s="88">
        <f>IF(Sample7!L297&gt;0,Sample7!L297,"")</f>
        <v>0.68939535949324582</v>
      </c>
      <c r="D291" s="88" t="str">
        <f>IF(Sample7!M297&gt;0,Sample7!M297,)</f>
        <v/>
      </c>
      <c r="E291" s="162">
        <f t="shared" si="71"/>
        <v>0.42907447637935325</v>
      </c>
      <c r="F291" s="162">
        <f t="shared" si="72"/>
        <v>2.8398101851704952E-2</v>
      </c>
      <c r="G291" s="162">
        <f t="shared" si="73"/>
        <v>5.6541911030805192E-4</v>
      </c>
      <c r="H291" s="162">
        <f t="shared" si="74"/>
        <v>1.1095541734025549E-4</v>
      </c>
      <c r="I291" s="162">
        <f t="shared" si="75"/>
        <v>2.8963520962013004E-2</v>
      </c>
      <c r="J291" s="162">
        <f t="shared" si="81"/>
        <v>1.1095541734025549E-4</v>
      </c>
      <c r="K291" s="162">
        <f t="shared" si="76"/>
        <v>2.4103714191835813E-6</v>
      </c>
      <c r="L291" s="59">
        <f t="shared" si="77"/>
        <v>0</v>
      </c>
      <c r="M291" s="162">
        <f t="shared" si="82"/>
        <v>0.68921078947611136</v>
      </c>
      <c r="N291" s="99">
        <f t="shared" si="78"/>
        <v>3.4066091225013212E-8</v>
      </c>
      <c r="O291" s="100">
        <f t="shared" si="83"/>
        <v>1.6355280813662567E-4</v>
      </c>
      <c r="P291" s="100">
        <f t="shared" si="84"/>
        <v>2.7664855185860869E-9</v>
      </c>
      <c r="Q291" s="11">
        <v>289</v>
      </c>
      <c r="R291" s="9">
        <f t="shared" si="79"/>
        <v>0.68914272432077817</v>
      </c>
    </row>
    <row r="292" spans="1:18" x14ac:dyDescent="0.25">
      <c r="A292" s="9">
        <f t="shared" si="80"/>
        <v>-2.8923086239393211E-2</v>
      </c>
      <c r="B292" s="88">
        <f>IF(Sample7!K298&gt;0,Sample7!K298, )</f>
        <v>2.8923086239393211E-2</v>
      </c>
      <c r="C292" s="88">
        <f>IF(Sample7!L298&gt;0,Sample7!L298,"")</f>
        <v>0.68939535949324582</v>
      </c>
      <c r="D292" s="88" t="str">
        <f>IF(Sample7!M298&gt;0,Sample7!M298,)</f>
        <v/>
      </c>
      <c r="E292" s="162">
        <f t="shared" si="71"/>
        <v>0.42892308623939324</v>
      </c>
      <c r="F292" s="162">
        <f t="shared" si="72"/>
        <v>2.8250928005213158E-2</v>
      </c>
      <c r="G292" s="162">
        <f t="shared" si="73"/>
        <v>5.6185163745326935E-4</v>
      </c>
      <c r="H292" s="162">
        <f t="shared" si="74"/>
        <v>1.1030659672678356E-4</v>
      </c>
      <c r="I292" s="162">
        <f t="shared" si="75"/>
        <v>2.8812779642666427E-2</v>
      </c>
      <c r="J292" s="162">
        <f t="shared" si="81"/>
        <v>1.1030659672678356E-4</v>
      </c>
      <c r="K292" s="162">
        <f t="shared" si="76"/>
        <v>2.3986562420978038E-6</v>
      </c>
      <c r="L292" s="59">
        <f t="shared" si="77"/>
        <v>0</v>
      </c>
      <c r="M292" s="162">
        <f t="shared" si="82"/>
        <v>0.68920949095045869</v>
      </c>
      <c r="N292" s="99">
        <f t="shared" si="78"/>
        <v>3.4547115197809872E-8</v>
      </c>
      <c r="O292" s="100">
        <f t="shared" si="83"/>
        <v>1.6295845705055213E-4</v>
      </c>
      <c r="P292" s="100">
        <f t="shared" si="84"/>
        <v>2.7722183955536355E-9</v>
      </c>
      <c r="Q292" s="11">
        <v>290</v>
      </c>
      <c r="R292" s="9">
        <f t="shared" si="79"/>
        <v>0.68914182381152611</v>
      </c>
    </row>
    <row r="293" spans="1:18" x14ac:dyDescent="0.25">
      <c r="A293" s="9">
        <f t="shared" si="80"/>
        <v>-2.8847391169412973E-2</v>
      </c>
      <c r="B293" s="88">
        <f>IF(Sample7!K299&gt;0,Sample7!K299, )</f>
        <v>2.8847391169412973E-2</v>
      </c>
      <c r="C293" s="88">
        <f>IF(Sample7!L299&gt;0,Sample7!L299,"")</f>
        <v>0.68965551474412834</v>
      </c>
      <c r="D293" s="88" t="str">
        <f>IF(Sample7!M299&gt;0,Sample7!M299,)</f>
        <v/>
      </c>
      <c r="E293" s="162">
        <f t="shared" si="71"/>
        <v>0.42884739116941301</v>
      </c>
      <c r="F293" s="162">
        <f t="shared" si="72"/>
        <v>2.8177332426705601E-2</v>
      </c>
      <c r="G293" s="162">
        <f t="shared" si="73"/>
        <v>5.6007624317675267E-4</v>
      </c>
      <c r="H293" s="162">
        <f t="shared" si="74"/>
        <v>1.0998249953061978E-4</v>
      </c>
      <c r="I293" s="162">
        <f t="shared" si="75"/>
        <v>2.8737408669882353E-2</v>
      </c>
      <c r="J293" s="162">
        <f t="shared" si="81"/>
        <v>1.0998249953061978E-4</v>
      </c>
      <c r="K293" s="162">
        <f t="shared" si="76"/>
        <v>2.3928200223761108E-6</v>
      </c>
      <c r="L293" s="59">
        <f t="shared" si="77"/>
        <v>0</v>
      </c>
      <c r="M293" s="162">
        <f t="shared" si="82"/>
        <v>0.68920884398545268</v>
      </c>
      <c r="N293" s="99">
        <f t="shared" si="78"/>
        <v>1.9951476665588987E-7</v>
      </c>
      <c r="O293" s="100">
        <f t="shared" si="83"/>
        <v>1.6266209036375174E-4</v>
      </c>
      <c r="P293" s="100">
        <f t="shared" si="84"/>
        <v>2.7751392903462007E-9</v>
      </c>
      <c r="Q293" s="11">
        <v>291</v>
      </c>
      <c r="R293" s="9">
        <f t="shared" si="79"/>
        <v>0.689141375662644</v>
      </c>
    </row>
    <row r="294" spans="1:18" x14ac:dyDescent="0.25">
      <c r="A294" s="9">
        <f t="shared" si="80"/>
        <v>-2.8696001029452925E-2</v>
      </c>
      <c r="B294" s="88">
        <f>IF(Sample7!K300&gt;0,Sample7!K300, )</f>
        <v>2.8696001029452925E-2</v>
      </c>
      <c r="C294" s="88">
        <f>IF(Sample7!L300&gt;0,Sample7!L300,"")</f>
        <v>0.68953205227363901</v>
      </c>
      <c r="D294" s="88" t="str">
        <f>IF(Sample7!M300&gt;0,Sample7!M300,)</f>
        <v/>
      </c>
      <c r="E294" s="162">
        <f t="shared" si="71"/>
        <v>0.42869600102945293</v>
      </c>
      <c r="F294" s="162">
        <f t="shared" si="72"/>
        <v>2.8030124044640559E-2</v>
      </c>
      <c r="G294" s="162">
        <f t="shared" si="73"/>
        <v>5.5654205445523908E-4</v>
      </c>
      <c r="H294" s="162">
        <f t="shared" si="74"/>
        <v>1.0933493035712727E-4</v>
      </c>
      <c r="I294" s="162">
        <f t="shared" si="75"/>
        <v>2.8586666099095798E-2</v>
      </c>
      <c r="J294" s="162">
        <f t="shared" si="81"/>
        <v>1.0933493035712727E-4</v>
      </c>
      <c r="K294" s="162">
        <f t="shared" si="76"/>
        <v>2.3811901474310772E-6</v>
      </c>
      <c r="L294" s="59">
        <f t="shared" si="77"/>
        <v>0</v>
      </c>
      <c r="M294" s="162">
        <f t="shared" si="82"/>
        <v>0.68920755462914407</v>
      </c>
      <c r="N294" s="99">
        <f t="shared" si="78"/>
        <v>1.0529872128276223E-7</v>
      </c>
      <c r="O294" s="100">
        <f t="shared" si="83"/>
        <v>1.6207096983090425E-4</v>
      </c>
      <c r="P294" s="100">
        <f t="shared" si="84"/>
        <v>2.781089859379764E-9</v>
      </c>
      <c r="Q294" s="11">
        <v>292</v>
      </c>
      <c r="R294" s="9">
        <f t="shared" si="79"/>
        <v>0.6891404835550452</v>
      </c>
    </row>
    <row r="295" spans="1:18" x14ac:dyDescent="0.25">
      <c r="A295" s="9">
        <f t="shared" si="80"/>
        <v>-2.8544610889492665E-2</v>
      </c>
      <c r="B295" s="88">
        <f>IF(Sample7!K301&gt;0,Sample7!K301, )</f>
        <v>2.8544610889492665E-2</v>
      </c>
      <c r="C295" s="88">
        <f>IF(Sample7!L301&gt;0,Sample7!L301,"")</f>
        <v>0.6895187974885445</v>
      </c>
      <c r="D295" s="88" t="str">
        <f>IF(Sample7!M301&gt;0,Sample7!M301,)</f>
        <v/>
      </c>
      <c r="E295" s="162">
        <f t="shared" si="71"/>
        <v>0.42854461088949269</v>
      </c>
      <c r="F295" s="162">
        <f t="shared" si="72"/>
        <v>2.7882892809234658E-2</v>
      </c>
      <c r="G295" s="162">
        <f t="shared" si="73"/>
        <v>5.5302988678284509E-4</v>
      </c>
      <c r="H295" s="162">
        <f t="shared" si="74"/>
        <v>1.0868819347516212E-4</v>
      </c>
      <c r="I295" s="162">
        <f t="shared" si="75"/>
        <v>2.8435922696017503E-2</v>
      </c>
      <c r="J295" s="162">
        <f t="shared" si="81"/>
        <v>1.0868819347516212E-4</v>
      </c>
      <c r="K295" s="162">
        <f t="shared" si="76"/>
        <v>2.3696167952593735E-6</v>
      </c>
      <c r="L295" s="59">
        <f t="shared" si="77"/>
        <v>0</v>
      </c>
      <c r="M295" s="162">
        <f t="shared" si="82"/>
        <v>0.68920627134200252</v>
      </c>
      <c r="N295" s="99">
        <f t="shared" si="78"/>
        <v>9.7672592272379412E-8</v>
      </c>
      <c r="O295" s="100">
        <f t="shared" si="83"/>
        <v>1.6148199327719229E-4</v>
      </c>
      <c r="P295" s="100">
        <f t="shared" si="84"/>
        <v>2.7871852975368405E-9</v>
      </c>
      <c r="Q295" s="11">
        <v>293</v>
      </c>
      <c r="R295" s="9">
        <f t="shared" si="79"/>
        <v>0.68913959700604754</v>
      </c>
    </row>
    <row r="296" spans="1:18" x14ac:dyDescent="0.25">
      <c r="A296" s="9">
        <f t="shared" si="80"/>
        <v>-2.8468915819512639E-2</v>
      </c>
      <c r="B296" s="88">
        <f>IF(Sample7!K302&gt;0,Sample7!K302, )</f>
        <v>2.8468915819512639E-2</v>
      </c>
      <c r="C296" s="88">
        <f>IF(Sample7!L302&gt;0,Sample7!L302,"")</f>
        <v>0.68964251846019087</v>
      </c>
      <c r="D296" s="88" t="str">
        <f>IF(Sample7!M302&gt;0,Sample7!M302,)</f>
        <v/>
      </c>
      <c r="E296" s="162">
        <f t="shared" si="71"/>
        <v>0.42846891581951269</v>
      </c>
      <c r="F296" s="162">
        <f t="shared" si="72"/>
        <v>2.7809268663868805E-2</v>
      </c>
      <c r="G296" s="162">
        <f t="shared" si="73"/>
        <v>5.5128201899943066E-4</v>
      </c>
      <c r="H296" s="162">
        <f t="shared" si="74"/>
        <v>1.0836513664440328E-4</v>
      </c>
      <c r="I296" s="162">
        <f t="shared" si="75"/>
        <v>2.8360550682868236E-2</v>
      </c>
      <c r="J296" s="162">
        <f t="shared" si="81"/>
        <v>1.0836513664440328E-4</v>
      </c>
      <c r="K296" s="162">
        <f t="shared" si="76"/>
        <v>2.3638512293232391E-6</v>
      </c>
      <c r="L296" s="59">
        <f t="shared" si="77"/>
        <v>0</v>
      </c>
      <c r="M296" s="162">
        <f t="shared" si="82"/>
        <v>0.6892056319635016</v>
      </c>
      <c r="N296" s="99">
        <f t="shared" si="78"/>
        <v>1.9086981098942396E-7</v>
      </c>
      <c r="O296" s="100">
        <f t="shared" si="83"/>
        <v>1.6118830657083257E-4</v>
      </c>
      <c r="P296" s="100">
        <f t="shared" si="84"/>
        <v>2.7902872810764231E-9</v>
      </c>
      <c r="Q296" s="11">
        <v>294</v>
      </c>
      <c r="R296" s="9">
        <f t="shared" si="79"/>
        <v>0.68913915580546259</v>
      </c>
    </row>
    <row r="297" spans="1:18" x14ac:dyDescent="0.25">
      <c r="A297" s="9">
        <f t="shared" si="80"/>
        <v>-2.8317525679552379E-2</v>
      </c>
      <c r="B297" s="88">
        <f>IF(Sample7!K303&gt;0,Sample7!K303, )</f>
        <v>2.8317525679552379E-2</v>
      </c>
      <c r="C297" s="88">
        <f>IF(Sample7!L303&gt;0,Sample7!L303,"")</f>
        <v>0.68965551474412834</v>
      </c>
      <c r="D297" s="88" t="str">
        <f>IF(Sample7!M303&gt;0,Sample7!M303,)</f>
        <v/>
      </c>
      <c r="E297" s="162">
        <f t="shared" si="71"/>
        <v>0.42831752567955239</v>
      </c>
      <c r="F297" s="162">
        <f t="shared" si="72"/>
        <v>2.7662003402066301E-2</v>
      </c>
      <c r="G297" s="162">
        <f t="shared" si="73"/>
        <v>5.478026322787953E-4</v>
      </c>
      <c r="H297" s="162">
        <f t="shared" si="74"/>
        <v>1.0771964520728261E-4</v>
      </c>
      <c r="I297" s="162">
        <f t="shared" si="75"/>
        <v>2.8209806034345097E-2</v>
      </c>
      <c r="J297" s="162">
        <f t="shared" si="81"/>
        <v>1.0771964520728261E-4</v>
      </c>
      <c r="K297" s="162">
        <f t="shared" si="76"/>
        <v>2.3523621467024337E-6</v>
      </c>
      <c r="L297" s="59">
        <f t="shared" si="77"/>
        <v>0</v>
      </c>
      <c r="M297" s="162">
        <f t="shared" si="82"/>
        <v>0.68920435771501243</v>
      </c>
      <c r="N297" s="99">
        <f t="shared" si="78"/>
        <v>2.035426649206956E-7</v>
      </c>
      <c r="O297" s="100">
        <f t="shared" si="83"/>
        <v>1.6060253147094124E-4</v>
      </c>
      <c r="P297" s="100">
        <f t="shared" si="84"/>
        <v>2.7965996595750539E-9</v>
      </c>
      <c r="Q297" s="11">
        <v>295</v>
      </c>
      <c r="R297" s="9">
        <f t="shared" si="79"/>
        <v>0.68913827753110413</v>
      </c>
    </row>
    <row r="298" spans="1:18" x14ac:dyDescent="0.25">
      <c r="A298" s="9">
        <f t="shared" si="80"/>
        <v>-2.8241830609572357E-2</v>
      </c>
      <c r="B298" s="88">
        <f>IF(Sample7!K304&gt;0,Sample7!K304, )</f>
        <v>2.8241830609572357E-2</v>
      </c>
      <c r="C298" s="88">
        <f>IF(Sample7!L304&gt;0,Sample7!L304,"")</f>
        <v>0.68965551474412834</v>
      </c>
      <c r="D298" s="88" t="str">
        <f>IF(Sample7!M304&gt;0,Sample7!M304,)</f>
        <v/>
      </c>
      <c r="E298" s="162">
        <f t="shared" si="71"/>
        <v>0.42824183060957238</v>
      </c>
      <c r="F298" s="162">
        <f t="shared" si="72"/>
        <v>2.7588362319187015E-2</v>
      </c>
      <c r="G298" s="162">
        <f t="shared" si="73"/>
        <v>5.4607108018204717E-4</v>
      </c>
      <c r="H298" s="162">
        <f t="shared" si="74"/>
        <v>1.073972102032944E-4</v>
      </c>
      <c r="I298" s="162">
        <f t="shared" si="75"/>
        <v>2.8134433399369062E-2</v>
      </c>
      <c r="J298" s="162">
        <f t="shared" si="81"/>
        <v>1.073972102032944E-4</v>
      </c>
      <c r="K298" s="162">
        <f t="shared" si="76"/>
        <v>2.3466385618398956E-6</v>
      </c>
      <c r="L298" s="59">
        <f t="shared" si="77"/>
        <v>0</v>
      </c>
      <c r="M298" s="162">
        <f t="shared" si="82"/>
        <v>0.68920372283640974</v>
      </c>
      <c r="N298" s="99">
        <f t="shared" si="78"/>
        <v>2.041159278800135E-7</v>
      </c>
      <c r="O298" s="100">
        <f t="shared" si="83"/>
        <v>1.6031044115133875E-4</v>
      </c>
      <c r="P298" s="100">
        <f t="shared" si="84"/>
        <v>2.7998100093610786E-9</v>
      </c>
      <c r="Q298" s="11">
        <v>296</v>
      </c>
      <c r="R298" s="9">
        <f t="shared" si="79"/>
        <v>0.6891378404489602</v>
      </c>
    </row>
    <row r="299" spans="1:18" x14ac:dyDescent="0.25">
      <c r="A299" s="9">
        <f t="shared" si="80"/>
        <v>-2.8090440469612094E-2</v>
      </c>
      <c r="B299" s="88">
        <f>IF(Sample7!K305&gt;0,Sample7!K305, )</f>
        <v>2.8090440469612094E-2</v>
      </c>
      <c r="C299" s="88">
        <f>IF(Sample7!L305&gt;0,Sample7!L305,"")</f>
        <v>0.68977926024707348</v>
      </c>
      <c r="D299" s="88" t="str">
        <f>IF(Sample7!M305&gt;0,Sample7!M305,)</f>
        <v/>
      </c>
      <c r="E299" s="162">
        <f t="shared" si="71"/>
        <v>0.42809044046961209</v>
      </c>
      <c r="F299" s="162">
        <f t="shared" si="72"/>
        <v>2.7441063333004279E-2</v>
      </c>
      <c r="G299" s="162">
        <f t="shared" si="73"/>
        <v>5.4262417597558676E-4</v>
      </c>
      <c r="H299" s="162">
        <f t="shared" si="74"/>
        <v>1.0675296063222817E-4</v>
      </c>
      <c r="I299" s="162">
        <f t="shared" si="75"/>
        <v>2.7983687508979865E-2</v>
      </c>
      <c r="J299" s="162">
        <f t="shared" si="81"/>
        <v>1.0675296063222817E-4</v>
      </c>
      <c r="K299" s="162">
        <f t="shared" si="76"/>
        <v>2.3352331352105759E-6</v>
      </c>
      <c r="L299" s="59">
        <f t="shared" si="77"/>
        <v>0</v>
      </c>
      <c r="M299" s="162">
        <f t="shared" si="82"/>
        <v>0.68920245754904508</v>
      </c>
      <c r="N299" s="99">
        <f t="shared" si="78"/>
        <v>3.3270135245284185E-7</v>
      </c>
      <c r="O299" s="100">
        <f t="shared" si="83"/>
        <v>1.5972785017060535E-4</v>
      </c>
      <c r="P299" s="100">
        <f t="shared" si="84"/>
        <v>2.8063389216032648E-9</v>
      </c>
      <c r="Q299" s="11">
        <v>297</v>
      </c>
      <c r="R299" s="9">
        <f t="shared" si="79"/>
        <v>0.68913697037390853</v>
      </c>
    </row>
    <row r="300" spans="1:18" x14ac:dyDescent="0.25">
      <c r="A300" s="9">
        <f t="shared" si="80"/>
        <v>-2.8014745399632071E-2</v>
      </c>
      <c r="B300" s="88">
        <f>IF(Sample7!K306&gt;0,Sample7!K306, )</f>
        <v>2.8014745399632071E-2</v>
      </c>
      <c r="C300" s="88">
        <f>IF(Sample7!L306&gt;0,Sample7!L306,"")</f>
        <v>0.6895187974885445</v>
      </c>
      <c r="D300" s="88" t="str">
        <f>IF(Sample7!M306&gt;0,Sample7!M306,)</f>
        <v/>
      </c>
      <c r="E300" s="162">
        <f t="shared" si="71"/>
        <v>0.42801474539963208</v>
      </c>
      <c r="F300" s="162">
        <f t="shared" si="72"/>
        <v>2.7367405462970146E-2</v>
      </c>
      <c r="G300" s="162">
        <f t="shared" si="73"/>
        <v>5.4090879099290279E-4</v>
      </c>
      <c r="H300" s="162">
        <f t="shared" si="74"/>
        <v>1.0643114566902256E-4</v>
      </c>
      <c r="I300" s="162">
        <f t="shared" si="75"/>
        <v>2.7908314253963049E-2</v>
      </c>
      <c r="J300" s="162">
        <f t="shared" si="81"/>
        <v>1.0643114566902256E-4</v>
      </c>
      <c r="K300" s="162">
        <f t="shared" si="76"/>
        <v>2.329551225769267E-6</v>
      </c>
      <c r="L300" s="59">
        <f t="shared" si="77"/>
        <v>0</v>
      </c>
      <c r="M300" s="162">
        <f t="shared" si="82"/>
        <v>0.68920182713174205</v>
      </c>
      <c r="N300" s="99">
        <f t="shared" si="78"/>
        <v>1.0047020709147148E-7</v>
      </c>
      <c r="O300" s="100">
        <f t="shared" si="83"/>
        <v>1.5943734759374839E-4</v>
      </c>
      <c r="P300" s="100">
        <f t="shared" si="84"/>
        <v>2.8096574424848081E-9</v>
      </c>
      <c r="Q300" s="11">
        <v>298</v>
      </c>
      <c r="R300" s="9">
        <f t="shared" si="79"/>
        <v>0.68913653737270275</v>
      </c>
    </row>
    <row r="301" spans="1:18" x14ac:dyDescent="0.25">
      <c r="A301" s="9">
        <f t="shared" si="80"/>
        <v>-2.7863355259671808E-2</v>
      </c>
      <c r="B301" s="88">
        <f>IF(Sample7!K307&gt;0,Sample7!K307, )</f>
        <v>2.7863355259671808E-2</v>
      </c>
      <c r="C301" s="88">
        <f>IF(Sample7!L307&gt;0,Sample7!L307,"")</f>
        <v>0.68977926024707348</v>
      </c>
      <c r="D301" s="88" t="str">
        <f>IF(Sample7!M307&gt;0,Sample7!M307,)</f>
        <v/>
      </c>
      <c r="E301" s="162">
        <f t="shared" si="71"/>
        <v>0.42786335525967184</v>
      </c>
      <c r="F301" s="162">
        <f t="shared" si="72"/>
        <v>2.7220073051830718E-2</v>
      </c>
      <c r="G301" s="162">
        <f t="shared" si="73"/>
        <v>5.3749407344222747E-4</v>
      </c>
      <c r="H301" s="162">
        <f t="shared" si="74"/>
        <v>1.0578813439886259E-4</v>
      </c>
      <c r="I301" s="162">
        <f t="shared" si="75"/>
        <v>2.7757567125272945E-2</v>
      </c>
      <c r="J301" s="162">
        <f t="shared" si="81"/>
        <v>1.0578813439886259E-4</v>
      </c>
      <c r="K301" s="162">
        <f t="shared" si="76"/>
        <v>2.3182288460537933E-6</v>
      </c>
      <c r="L301" s="59">
        <f t="shared" si="77"/>
        <v>0</v>
      </c>
      <c r="M301" s="162">
        <f t="shared" si="82"/>
        <v>0.68920057072863361</v>
      </c>
      <c r="N301" s="99">
        <f t="shared" si="78"/>
        <v>3.3488155875216598E-7</v>
      </c>
      <c r="O301" s="100">
        <f t="shared" si="83"/>
        <v>1.5885792349064088E-4</v>
      </c>
      <c r="P301" s="100">
        <f t="shared" si="84"/>
        <v>2.8164025142458301E-9</v>
      </c>
      <c r="Q301" s="11">
        <v>299</v>
      </c>
      <c r="R301" s="9">
        <f t="shared" si="79"/>
        <v>0.68913567542227661</v>
      </c>
    </row>
    <row r="302" spans="1:18" x14ac:dyDescent="0.25">
      <c r="A302" s="9">
        <f t="shared" si="80"/>
        <v>-2.7787660189691785E-2</v>
      </c>
      <c r="B302" s="88">
        <f>IF(Sample7!K308&gt;0,Sample7!K308, )</f>
        <v>2.7787660189691785E-2</v>
      </c>
      <c r="C302" s="88">
        <f>IF(Sample7!L308&gt;0,Sample7!L308,"")</f>
        <v>0.68965551474412834</v>
      </c>
      <c r="D302" s="88" t="str">
        <f>IF(Sample7!M308&gt;0,Sample7!M308,)</f>
        <v/>
      </c>
      <c r="E302" s="162">
        <f t="shared" si="71"/>
        <v>0.42778766018969183</v>
      </c>
      <c r="F302" s="162">
        <f t="shared" si="72"/>
        <v>2.7146398543708872E-2</v>
      </c>
      <c r="G302" s="162">
        <f t="shared" si="73"/>
        <v>5.3579470828563416E-4</v>
      </c>
      <c r="H302" s="162">
        <f t="shared" si="74"/>
        <v>1.0546693769727944E-4</v>
      </c>
      <c r="I302" s="162">
        <f t="shared" si="75"/>
        <v>2.7682193251994506E-2</v>
      </c>
      <c r="J302" s="162">
        <f t="shared" si="81"/>
        <v>1.0546693769727944E-4</v>
      </c>
      <c r="K302" s="162">
        <f t="shared" si="76"/>
        <v>2.3125883085946489E-6</v>
      </c>
      <c r="L302" s="59">
        <f t="shared" si="77"/>
        <v>0</v>
      </c>
      <c r="M302" s="162">
        <f t="shared" si="82"/>
        <v>0.68919994473435997</v>
      </c>
      <c r="N302" s="99">
        <f t="shared" si="78"/>
        <v>2.0754403380035186E-7</v>
      </c>
      <c r="O302" s="100">
        <f t="shared" si="83"/>
        <v>1.5856900005896648E-4</v>
      </c>
      <c r="P302" s="100">
        <f t="shared" si="84"/>
        <v>2.8198290270644996E-9</v>
      </c>
      <c r="Q302" s="11">
        <v>300</v>
      </c>
      <c r="R302" s="9">
        <f t="shared" si="79"/>
        <v>0.68913524646483015</v>
      </c>
    </row>
    <row r="303" spans="1:18" x14ac:dyDescent="0.25">
      <c r="A303" s="9">
        <f t="shared" si="80"/>
        <v>-2.7636270049731522E-2</v>
      </c>
      <c r="B303" s="88">
        <f>IF(Sample7!K309&gt;0,Sample7!K309, )</f>
        <v>2.7636270049731522E-2</v>
      </c>
      <c r="C303" s="88">
        <f>IF(Sample7!L309&gt;0,Sample7!L309,"")</f>
        <v>0.6895187974885445</v>
      </c>
      <c r="D303" s="88" t="str">
        <f>IF(Sample7!M309&gt;0,Sample7!M309,)</f>
        <v/>
      </c>
      <c r="E303" s="162">
        <f t="shared" si="71"/>
        <v>0.42763627004973154</v>
      </c>
      <c r="F303" s="162">
        <f t="shared" si="72"/>
        <v>2.6999033004463296E-2</v>
      </c>
      <c r="G303" s="162">
        <f t="shared" si="73"/>
        <v>5.3241188409180323E-4</v>
      </c>
      <c r="H303" s="162">
        <f t="shared" si="74"/>
        <v>1.0482516117642227E-4</v>
      </c>
      <c r="I303" s="162">
        <f t="shared" si="75"/>
        <v>2.75314448885551E-2</v>
      </c>
      <c r="J303" s="162">
        <f t="shared" si="81"/>
        <v>1.0482516117642227E-4</v>
      </c>
      <c r="K303" s="162">
        <f t="shared" si="76"/>
        <v>2.3013483711420048E-6</v>
      </c>
      <c r="L303" s="59">
        <f t="shared" si="77"/>
        <v>0</v>
      </c>
      <c r="M303" s="162">
        <f t="shared" si="82"/>
        <v>0.68919869713929405</v>
      </c>
      <c r="N303" s="99">
        <f t="shared" si="78"/>
        <v>1.0246423359026116E-7</v>
      </c>
      <c r="O303" s="100">
        <f t="shared" si="83"/>
        <v>1.5799272568458998E-4</v>
      </c>
      <c r="P303" s="100">
        <f t="shared" si="84"/>
        <v>2.8267899157301747E-9</v>
      </c>
      <c r="Q303" s="11">
        <v>301</v>
      </c>
      <c r="R303" s="9">
        <f t="shared" si="79"/>
        <v>0.68913439256499454</v>
      </c>
    </row>
    <row r="304" spans="1:18" x14ac:dyDescent="0.25">
      <c r="A304" s="9">
        <f t="shared" si="80"/>
        <v>-2.75605749797515E-2</v>
      </c>
      <c r="B304" s="88">
        <f>IF(Sample7!K310&gt;0,Sample7!K310, )</f>
        <v>2.75605749797515E-2</v>
      </c>
      <c r="C304" s="88">
        <f>IF(Sample7!L310&gt;0,Sample7!L310,"")</f>
        <v>0.6895187974885445</v>
      </c>
      <c r="D304" s="88" t="str">
        <f>IF(Sample7!M310&gt;0,Sample7!M310,)</f>
        <v/>
      </c>
      <c r="E304" s="162">
        <f t="shared" si="71"/>
        <v>0.42756057497975153</v>
      </c>
      <c r="F304" s="162">
        <f t="shared" si="72"/>
        <v>2.6925342006039285E-2</v>
      </c>
      <c r="G304" s="162">
        <f t="shared" si="73"/>
        <v>5.3072839274815459E-4</v>
      </c>
      <c r="H304" s="162">
        <f t="shared" si="74"/>
        <v>1.045045809640599E-4</v>
      </c>
      <c r="I304" s="162">
        <f t="shared" si="75"/>
        <v>2.745607039878744E-2</v>
      </c>
      <c r="J304" s="162">
        <f t="shared" si="81"/>
        <v>1.045045809640599E-4</v>
      </c>
      <c r="K304" s="162">
        <f t="shared" si="76"/>
        <v>2.2957489044530769E-6</v>
      </c>
      <c r="L304" s="59">
        <f t="shared" si="77"/>
        <v>0</v>
      </c>
      <c r="M304" s="162">
        <f t="shared" si="82"/>
        <v>0.6891980755301057</v>
      </c>
      <c r="N304" s="99">
        <f t="shared" si="78"/>
        <v>1.0286257462481716E-7</v>
      </c>
      <c r="O304" s="100">
        <f t="shared" si="83"/>
        <v>1.5770537284670518E-4</v>
      </c>
      <c r="P304" s="100">
        <f t="shared" si="84"/>
        <v>2.8303242569405358E-9</v>
      </c>
      <c r="Q304" s="11">
        <v>302</v>
      </c>
      <c r="R304" s="9">
        <f t="shared" si="79"/>
        <v>0.68913396761445045</v>
      </c>
    </row>
    <row r="305" spans="1:18" x14ac:dyDescent="0.25">
      <c r="A305" s="9">
        <f t="shared" si="80"/>
        <v>-2.740918483979124E-2</v>
      </c>
      <c r="B305" s="88">
        <f>IF(Sample7!K311&gt;0,Sample7!K311, )</f>
        <v>2.740918483979124E-2</v>
      </c>
      <c r="C305" s="88">
        <f>IF(Sample7!L311&gt;0,Sample7!L311,"")</f>
        <v>0.6895187974885445</v>
      </c>
      <c r="D305" s="88" t="str">
        <f>IF(Sample7!M311&gt;0,Sample7!M311,)</f>
        <v/>
      </c>
      <c r="E305" s="162">
        <f t="shared" si="71"/>
        <v>0.42740918483979129</v>
      </c>
      <c r="F305" s="162">
        <f t="shared" si="72"/>
        <v>2.6777943632984746E-2</v>
      </c>
      <c r="G305" s="162">
        <f t="shared" si="73"/>
        <v>5.2737717115201865E-4</v>
      </c>
      <c r="H305" s="162">
        <f t="shared" si="74"/>
        <v>1.0386403565447455E-4</v>
      </c>
      <c r="I305" s="162">
        <f t="shared" si="75"/>
        <v>2.7305320804136765E-2</v>
      </c>
      <c r="J305" s="162">
        <f t="shared" si="81"/>
        <v>1.0386403565447455E-4</v>
      </c>
      <c r="K305" s="162">
        <f t="shared" si="76"/>
        <v>2.2845908090182058E-6</v>
      </c>
      <c r="L305" s="59">
        <f t="shared" si="77"/>
        <v>0</v>
      </c>
      <c r="M305" s="162">
        <f t="shared" si="82"/>
        <v>0.68919683666751774</v>
      </c>
      <c r="N305" s="99">
        <f t="shared" si="78"/>
        <v>1.036587702762232E-7</v>
      </c>
      <c r="O305" s="100">
        <f t="shared" si="83"/>
        <v>1.5713223114431721E-4</v>
      </c>
      <c r="P305" s="100">
        <f t="shared" si="84"/>
        <v>2.837500650744094E-9</v>
      </c>
      <c r="Q305" s="11">
        <v>303</v>
      </c>
      <c r="R305" s="9">
        <f t="shared" si="79"/>
        <v>0.68913312169181118</v>
      </c>
    </row>
    <row r="306" spans="1:18" x14ac:dyDescent="0.25">
      <c r="A306" s="9">
        <f t="shared" si="80"/>
        <v>-2.7333489769811214E-2</v>
      </c>
      <c r="B306" s="88">
        <f>IF(Sample7!K312&gt;0,Sample7!K312, )</f>
        <v>2.7333489769811214E-2</v>
      </c>
      <c r="C306" s="88">
        <f>IF(Sample7!L312&gt;0,Sample7!L312,"")</f>
        <v>0.68964251846019087</v>
      </c>
      <c r="D306" s="88" t="str">
        <f>IF(Sample7!M312&gt;0,Sample7!M312,)</f>
        <v/>
      </c>
      <c r="E306" s="162">
        <f t="shared" si="71"/>
        <v>0.42733348976981123</v>
      </c>
      <c r="F306" s="162">
        <f t="shared" si="72"/>
        <v>2.6704236290772385E-2</v>
      </c>
      <c r="G306" s="162">
        <f t="shared" si="73"/>
        <v>5.2570940887318104E-4</v>
      </c>
      <c r="H306" s="162">
        <f t="shared" si="74"/>
        <v>1.0354407016564815E-4</v>
      </c>
      <c r="I306" s="162">
        <f t="shared" si="75"/>
        <v>2.7229945699645566E-2</v>
      </c>
      <c r="J306" s="162">
        <f t="shared" si="81"/>
        <v>1.0354407016564815E-4</v>
      </c>
      <c r="K306" s="162">
        <f t="shared" si="76"/>
        <v>2.27903211406639E-6</v>
      </c>
      <c r="L306" s="59">
        <f t="shared" si="77"/>
        <v>0</v>
      </c>
      <c r="M306" s="162">
        <f t="shared" si="82"/>
        <v>0.68919621940579379</v>
      </c>
      <c r="N306" s="99">
        <f t="shared" si="78"/>
        <v>1.9918284595572891E-7</v>
      </c>
      <c r="O306" s="100">
        <f t="shared" si="83"/>
        <v>1.5684644039481158E-4</v>
      </c>
      <c r="P306" s="100">
        <f t="shared" si="84"/>
        <v>2.8411426720468085E-9</v>
      </c>
      <c r="Q306" s="11">
        <v>304</v>
      </c>
      <c r="R306" s="9">
        <f t="shared" si="79"/>
        <v>0.6891327007116318</v>
      </c>
    </row>
    <row r="307" spans="1:18" x14ac:dyDescent="0.25">
      <c r="A307" s="9">
        <f t="shared" si="80"/>
        <v>-2.7182099629850954E-2</v>
      </c>
      <c r="B307" s="88">
        <f>IF(Sample7!K313&gt;0,Sample7!K313, )</f>
        <v>2.7182099629850954E-2</v>
      </c>
      <c r="C307" s="88">
        <f>IF(Sample7!L313&gt;0,Sample7!L313,"")</f>
        <v>0.68964251846019087</v>
      </c>
      <c r="D307" s="88" t="str">
        <f>IF(Sample7!M313&gt;0,Sample7!M313,)</f>
        <v/>
      </c>
      <c r="E307" s="162">
        <f t="shared" si="71"/>
        <v>0.42718209962985099</v>
      </c>
      <c r="F307" s="162">
        <f t="shared" si="72"/>
        <v>2.6556805375672371E-2</v>
      </c>
      <c r="G307" s="162">
        <f t="shared" si="73"/>
        <v>5.2238950163590106E-4</v>
      </c>
      <c r="H307" s="162">
        <f t="shared" si="74"/>
        <v>1.0290475254268183E-4</v>
      </c>
      <c r="I307" s="162">
        <f t="shared" si="75"/>
        <v>2.7079194877308272E-2</v>
      </c>
      <c r="J307" s="162">
        <f t="shared" si="81"/>
        <v>1.0290475254268183E-4</v>
      </c>
      <c r="K307" s="162">
        <f t="shared" si="76"/>
        <v>2.267955264768843E-6</v>
      </c>
      <c r="L307" s="59">
        <f t="shared" si="77"/>
        <v>0</v>
      </c>
      <c r="M307" s="162">
        <f t="shared" si="82"/>
        <v>0.68919498920076383</v>
      </c>
      <c r="N307" s="99">
        <f t="shared" si="78"/>
        <v>2.002824380433126E-7</v>
      </c>
      <c r="O307" s="100">
        <f t="shared" si="83"/>
        <v>1.5627641439933733E-4</v>
      </c>
      <c r="P307" s="100">
        <f t="shared" si="84"/>
        <v>2.8485342893411756E-9</v>
      </c>
      <c r="Q307" s="11">
        <v>305</v>
      </c>
      <c r="R307" s="9">
        <f t="shared" si="79"/>
        <v>0.68913186269343107</v>
      </c>
    </row>
    <row r="308" spans="1:18" x14ac:dyDescent="0.25">
      <c r="A308" s="9">
        <f t="shared" si="80"/>
        <v>-2.7106404559870928E-2</v>
      </c>
      <c r="B308" s="88">
        <f>IF(Sample7!K314&gt;0,Sample7!K314, )</f>
        <v>2.7106404559870928E-2</v>
      </c>
      <c r="C308" s="88">
        <f>IF(Sample7!L314&gt;0,Sample7!L314,"")</f>
        <v>0.68977926024707348</v>
      </c>
      <c r="D308" s="88" t="str">
        <f>IF(Sample7!M314&gt;0,Sample7!M314,)</f>
        <v/>
      </c>
      <c r="E308" s="162">
        <f t="shared" si="71"/>
        <v>0.42710640455987092</v>
      </c>
      <c r="F308" s="162">
        <f t="shared" si="72"/>
        <v>2.6483081834923525E-2</v>
      </c>
      <c r="G308" s="162">
        <f t="shared" si="73"/>
        <v>5.2073732492896596E-4</v>
      </c>
      <c r="H308" s="162">
        <f t="shared" si="74"/>
        <v>1.025854000184373E-4</v>
      </c>
      <c r="I308" s="162">
        <f t="shared" si="75"/>
        <v>2.7003819159852491E-2</v>
      </c>
      <c r="J308" s="162">
        <f t="shared" si="81"/>
        <v>1.025854000184373E-4</v>
      </c>
      <c r="K308" s="162">
        <f t="shared" si="76"/>
        <v>2.2624370446998985E-6</v>
      </c>
      <c r="L308" s="59">
        <f t="shared" si="77"/>
        <v>0</v>
      </c>
      <c r="M308" s="162">
        <f t="shared" si="82"/>
        <v>0.68919437624920443</v>
      </c>
      <c r="N308" s="99">
        <f t="shared" si="78"/>
        <v>3.4208929096327782E-7</v>
      </c>
      <c r="O308" s="100">
        <f t="shared" si="83"/>
        <v>1.5599217727849454E-4</v>
      </c>
      <c r="P308" s="100">
        <f t="shared" si="84"/>
        <v>2.8522838573053676E-9</v>
      </c>
      <c r="Q308" s="11">
        <v>306</v>
      </c>
      <c r="R308" s="9">
        <f t="shared" si="79"/>
        <v>0.68913144564739559</v>
      </c>
    </row>
    <row r="309" spans="1:18" x14ac:dyDescent="0.25">
      <c r="A309" s="9">
        <f t="shared" si="80"/>
        <v>-2.7030709489890906E-2</v>
      </c>
      <c r="B309" s="88">
        <f>IF(Sample7!K315&gt;0,Sample7!K315, )</f>
        <v>2.7030709489890906E-2</v>
      </c>
      <c r="C309" s="88">
        <f>IF(Sample7!L315&gt;0,Sample7!L315,"")</f>
        <v>0.6895187974885445</v>
      </c>
      <c r="D309" s="88" t="str">
        <f>IF(Sample7!M315&gt;0,Sample7!M315,)</f>
        <v/>
      </c>
      <c r="E309" s="162">
        <f t="shared" si="71"/>
        <v>0.42703070948989091</v>
      </c>
      <c r="F309" s="162">
        <f t="shared" si="72"/>
        <v>2.6409352926723986E-2</v>
      </c>
      <c r="G309" s="162">
        <f t="shared" si="73"/>
        <v>5.1909031174092457E-4</v>
      </c>
      <c r="H309" s="162">
        <f t="shared" si="74"/>
        <v>1.0226625142599477E-4</v>
      </c>
      <c r="I309" s="162">
        <f t="shared" si="75"/>
        <v>2.6928443238464911E-2</v>
      </c>
      <c r="J309" s="162">
        <f t="shared" si="81"/>
        <v>1.0226625142599477E-4</v>
      </c>
      <c r="K309" s="162">
        <f t="shared" si="76"/>
        <v>2.2569322506663721E-6</v>
      </c>
      <c r="L309" s="59">
        <f t="shared" si="77"/>
        <v>0</v>
      </c>
      <c r="M309" s="162">
        <f t="shared" si="82"/>
        <v>0.68919376472613281</v>
      </c>
      <c r="N309" s="99">
        <f t="shared" si="78"/>
        <v>1.0564629664097555E-7</v>
      </c>
      <c r="O309" s="100">
        <f t="shared" si="83"/>
        <v>1.5570845616179986E-4</v>
      </c>
      <c r="P309" s="100">
        <f t="shared" si="84"/>
        <v>2.8560692470237076E-9</v>
      </c>
      <c r="Q309" s="11">
        <v>307</v>
      </c>
      <c r="R309" s="9">
        <f t="shared" si="79"/>
        <v>0.68913102990474684</v>
      </c>
    </row>
    <row r="310" spans="1:18" x14ac:dyDescent="0.25">
      <c r="A310" s="9">
        <f t="shared" si="80"/>
        <v>-2.6879319349930646E-2</v>
      </c>
      <c r="B310" s="88">
        <f>IF(Sample7!K316&gt;0,Sample7!K316, )</f>
        <v>2.6879319349930646E-2</v>
      </c>
      <c r="C310" s="88">
        <f>IF(Sample7!L316&gt;0,Sample7!L316,"")</f>
        <v>0.6895187974885445</v>
      </c>
      <c r="D310" s="88" t="str">
        <f>IF(Sample7!M316&gt;0,Sample7!M316,)</f>
        <v/>
      </c>
      <c r="E310" s="162">
        <f t="shared" si="71"/>
        <v>0.42687931934993067</v>
      </c>
      <c r="F310" s="162">
        <f t="shared" si="72"/>
        <v>2.6261879071741573E-2</v>
      </c>
      <c r="G310" s="162">
        <f t="shared" si="73"/>
        <v>5.1581171293012956E-4</v>
      </c>
      <c r="H310" s="162">
        <f t="shared" si="74"/>
        <v>1.0162856525894326E-4</v>
      </c>
      <c r="I310" s="162">
        <f t="shared" si="75"/>
        <v>2.6777690784671702E-2</v>
      </c>
      <c r="J310" s="162">
        <f t="shared" si="81"/>
        <v>1.0162856525894326E-4</v>
      </c>
      <c r="K310" s="162">
        <f t="shared" si="76"/>
        <v>2.245962810127936E-6</v>
      </c>
      <c r="L310" s="59">
        <f t="shared" si="77"/>
        <v>0</v>
      </c>
      <c r="M310" s="162">
        <f t="shared" si="82"/>
        <v>0.68919254594907575</v>
      </c>
      <c r="N310" s="99">
        <f t="shared" si="78"/>
        <v>1.0644006700572744E-7</v>
      </c>
      <c r="O310" s="100">
        <f t="shared" si="83"/>
        <v>1.5514255820960559E-4</v>
      </c>
      <c r="P310" s="100">
        <f t="shared" si="84"/>
        <v>2.8637474415235372E-9</v>
      </c>
      <c r="Q310" s="11">
        <v>308</v>
      </c>
      <c r="R310" s="9">
        <f t="shared" si="79"/>
        <v>0.68913020231370892</v>
      </c>
    </row>
    <row r="311" spans="1:18" x14ac:dyDescent="0.25">
      <c r="A311" s="9">
        <f t="shared" si="80"/>
        <v>-2.680362427995062E-2</v>
      </c>
      <c r="B311" s="88">
        <f>IF(Sample7!K317&gt;0,Sample7!K317, )</f>
        <v>2.680362427995062E-2</v>
      </c>
      <c r="C311" s="88">
        <f>IF(Sample7!L317&gt;0,Sample7!L317,"")</f>
        <v>0.68976597857973787</v>
      </c>
      <c r="D311" s="88" t="str">
        <f>IF(Sample7!M317&gt;0,Sample7!M317,)</f>
        <v/>
      </c>
      <c r="E311" s="162">
        <f t="shared" si="71"/>
        <v>0.42680362427995067</v>
      </c>
      <c r="F311" s="162">
        <f t="shared" si="72"/>
        <v>2.6188134156728424E-2</v>
      </c>
      <c r="G311" s="162">
        <f t="shared" si="73"/>
        <v>5.1418009592602357E-4</v>
      </c>
      <c r="H311" s="162">
        <f t="shared" si="74"/>
        <v>1.0131002729617256E-4</v>
      </c>
      <c r="I311" s="162">
        <f t="shared" si="75"/>
        <v>2.6702314252654447E-2</v>
      </c>
      <c r="J311" s="162">
        <f t="shared" si="81"/>
        <v>1.0131002729617256E-4</v>
      </c>
      <c r="K311" s="162">
        <f t="shared" si="76"/>
        <v>2.2404980985341687E-6</v>
      </c>
      <c r="L311" s="59">
        <f t="shared" si="77"/>
        <v>0</v>
      </c>
      <c r="M311" s="162">
        <f t="shared" si="82"/>
        <v>0.68919193868693074</v>
      </c>
      <c r="N311" s="99">
        <f t="shared" si="78"/>
        <v>3.2952179853402379E-7</v>
      </c>
      <c r="O311" s="100">
        <f t="shared" si="83"/>
        <v>1.5486037951264328E-4</v>
      </c>
      <c r="P311" s="100">
        <f t="shared" si="84"/>
        <v>2.8676402225080712E-9</v>
      </c>
      <c r="Q311" s="11">
        <v>309</v>
      </c>
      <c r="R311" s="9">
        <f t="shared" si="79"/>
        <v>0.68912979045739842</v>
      </c>
    </row>
    <row r="312" spans="1:18" x14ac:dyDescent="0.25">
      <c r="A312" s="9">
        <f t="shared" si="80"/>
        <v>-2.6727929209970382E-2</v>
      </c>
      <c r="B312" s="88">
        <f>IF(Sample7!K318&gt;0,Sample7!K318, )</f>
        <v>2.6727929209970382E-2</v>
      </c>
      <c r="C312" s="88">
        <f>IF(Sample7!L318&gt;0,Sample7!L318,"")</f>
        <v>0.68988972172436414</v>
      </c>
      <c r="D312" s="88" t="str">
        <f>IF(Sample7!M318&gt;0,Sample7!M318,)</f>
        <v/>
      </c>
      <c r="E312" s="162">
        <f t="shared" si="71"/>
        <v>0.42672792920997038</v>
      </c>
      <c r="F312" s="162">
        <f t="shared" si="72"/>
        <v>2.6114383937803673E-2</v>
      </c>
      <c r="G312" s="162">
        <f t="shared" si="73"/>
        <v>5.1255357967782897E-4</v>
      </c>
      <c r="H312" s="162">
        <f t="shared" si="74"/>
        <v>1.009916924888804E-4</v>
      </c>
      <c r="I312" s="162">
        <f t="shared" si="75"/>
        <v>2.6626937517481502E-2</v>
      </c>
      <c r="J312" s="162">
        <f t="shared" si="81"/>
        <v>1.009916924888804E-4</v>
      </c>
      <c r="K312" s="162">
        <f t="shared" si="76"/>
        <v>2.2350466827981049E-6</v>
      </c>
      <c r="L312" s="59">
        <f t="shared" si="77"/>
        <v>0</v>
      </c>
      <c r="M312" s="162">
        <f t="shared" si="82"/>
        <v>0.68919133283695455</v>
      </c>
      <c r="N312" s="99">
        <f t="shared" si="78"/>
        <v>4.8774703805719724E-7</v>
      </c>
      <c r="O312" s="100">
        <f t="shared" si="83"/>
        <v>1.5457871309693152E-4</v>
      </c>
      <c r="P312" s="100">
        <f t="shared" si="84"/>
        <v>2.871568777647695E-9</v>
      </c>
      <c r="Q312" s="11">
        <v>310</v>
      </c>
      <c r="R312" s="9">
        <f t="shared" si="79"/>
        <v>0.68912937988863177</v>
      </c>
    </row>
    <row r="313" spans="1:18" x14ac:dyDescent="0.25">
      <c r="A313" s="9">
        <f t="shared" si="80"/>
        <v>-2.665223413999036E-2</v>
      </c>
      <c r="B313" s="88">
        <f>IF(Sample7!K319&gt;0,Sample7!K319, )</f>
        <v>2.665223413999036E-2</v>
      </c>
      <c r="C313" s="88">
        <f>IF(Sample7!L319&gt;0,Sample7!L319,"")</f>
        <v>0.6895187974885445</v>
      </c>
      <c r="D313" s="88" t="str">
        <f>IF(Sample7!M319&gt;0,Sample7!M319,)</f>
        <v/>
      </c>
      <c r="E313" s="162">
        <f t="shared" si="71"/>
        <v>0.42665223413999037</v>
      </c>
      <c r="F313" s="162">
        <f t="shared" si="72"/>
        <v>2.604062843073808E-2</v>
      </c>
      <c r="G313" s="162">
        <f t="shared" si="73"/>
        <v>5.1093214860868305E-4</v>
      </c>
      <c r="H313" s="162">
        <f t="shared" si="74"/>
        <v>1.0067356064359656E-4</v>
      </c>
      <c r="I313" s="162">
        <f t="shared" si="75"/>
        <v>2.6551560579346763E-2</v>
      </c>
      <c r="J313" s="162">
        <f t="shared" si="81"/>
        <v>1.0067356064359656E-4</v>
      </c>
      <c r="K313" s="162">
        <f t="shared" si="76"/>
        <v>2.2296085305718286E-6</v>
      </c>
      <c r="L313" s="59">
        <f t="shared" si="77"/>
        <v>0</v>
      </c>
      <c r="M313" s="162">
        <f t="shared" si="82"/>
        <v>0.68919072839509643</v>
      </c>
      <c r="N313" s="99">
        <f t="shared" si="78"/>
        <v>1.0762933007583783E-7</v>
      </c>
      <c r="O313" s="100">
        <f t="shared" si="83"/>
        <v>1.5429755803590144E-4</v>
      </c>
      <c r="P313" s="100">
        <f t="shared" si="84"/>
        <v>2.8755330963299204E-9</v>
      </c>
      <c r="Q313" s="11">
        <v>311</v>
      </c>
      <c r="R313" s="9">
        <f t="shared" si="79"/>
        <v>0.689128970603477</v>
      </c>
    </row>
    <row r="314" spans="1:18" x14ac:dyDescent="0.25">
      <c r="A314" s="9">
        <f t="shared" si="80"/>
        <v>-2.6500844000030312E-2</v>
      </c>
      <c r="B314" s="88">
        <f>IF(Sample7!K320&gt;0,Sample7!K320, )</f>
        <v>2.6500844000030312E-2</v>
      </c>
      <c r="C314" s="88">
        <f>IF(Sample7!L320&gt;0,Sample7!L320,"")</f>
        <v>0.68964251846019087</v>
      </c>
      <c r="D314" s="88" t="str">
        <f>IF(Sample7!M320&gt;0,Sample7!M320,)</f>
        <v/>
      </c>
      <c r="E314" s="162">
        <f t="shared" si="71"/>
        <v>0.42650084400003035</v>
      </c>
      <c r="F314" s="162">
        <f t="shared" si="72"/>
        <v>2.5893101615037661E-2</v>
      </c>
      <c r="G314" s="162">
        <f t="shared" si="73"/>
        <v>5.0770447992628392E-4</v>
      </c>
      <c r="H314" s="162">
        <f t="shared" si="74"/>
        <v>1.0003790506636634E-4</v>
      </c>
      <c r="I314" s="162">
        <f t="shared" si="75"/>
        <v>2.6400806094963945E-2</v>
      </c>
      <c r="J314" s="162">
        <f t="shared" si="81"/>
        <v>1.0003790506636634E-4</v>
      </c>
      <c r="K314" s="162">
        <f t="shared" si="76"/>
        <v>2.2187718876431043E-6</v>
      </c>
      <c r="L314" s="59">
        <f t="shared" si="77"/>
        <v>0</v>
      </c>
      <c r="M314" s="162">
        <f t="shared" si="82"/>
        <v>0.68918952371959019</v>
      </c>
      <c r="N314" s="99">
        <f t="shared" si="78"/>
        <v>2.0520423501187394E-7</v>
      </c>
      <c r="O314" s="100">
        <f t="shared" si="83"/>
        <v>1.5373677828003034E-4</v>
      </c>
      <c r="P314" s="100">
        <f t="shared" si="84"/>
        <v>2.8835689844171612E-9</v>
      </c>
      <c r="Q314" s="11">
        <v>312</v>
      </c>
      <c r="R314" s="9">
        <f t="shared" si="79"/>
        <v>0.68912815586833276</v>
      </c>
    </row>
    <row r="315" spans="1:18" x14ac:dyDescent="0.25">
      <c r="A315" s="9">
        <f t="shared" si="80"/>
        <v>-2.6425148930050074E-2</v>
      </c>
      <c r="B315" s="88">
        <f>IF(Sample7!K321&gt;0,Sample7!K321, )</f>
        <v>2.6425148930050074E-2</v>
      </c>
      <c r="C315" s="88">
        <f>IF(Sample7!L321&gt;0,Sample7!L321,"")</f>
        <v>0.6895187974885445</v>
      </c>
      <c r="D315" s="88" t="str">
        <f>IF(Sample7!M321&gt;0,Sample7!M321,)</f>
        <v/>
      </c>
      <c r="E315" s="162">
        <f t="shared" si="71"/>
        <v>0.42642514893005012</v>
      </c>
      <c r="F315" s="162">
        <f t="shared" si="72"/>
        <v>2.5819330337716107E-2</v>
      </c>
      <c r="G315" s="162">
        <f t="shared" si="73"/>
        <v>5.0609821138526689E-4</v>
      </c>
      <c r="H315" s="162">
        <f t="shared" si="74"/>
        <v>9.9720380948700726E-5</v>
      </c>
      <c r="I315" s="162">
        <f t="shared" si="75"/>
        <v>2.6325428549101373E-2</v>
      </c>
      <c r="J315" s="162">
        <f t="shared" si="81"/>
        <v>9.9720380948700726E-5</v>
      </c>
      <c r="K315" s="162">
        <f t="shared" si="76"/>
        <v>2.2133733326516513E-6</v>
      </c>
      <c r="L315" s="59">
        <f t="shared" si="77"/>
        <v>0</v>
      </c>
      <c r="M315" s="162">
        <f t="shared" si="82"/>
        <v>0.68918892347789862</v>
      </c>
      <c r="N315" s="99">
        <f t="shared" si="78"/>
        <v>1.088168628995987E-7</v>
      </c>
      <c r="O315" s="100">
        <f t="shared" si="83"/>
        <v>1.534571517403792E-4</v>
      </c>
      <c r="P315" s="100">
        <f t="shared" si="84"/>
        <v>2.8876405351173891E-9</v>
      </c>
      <c r="Q315" s="11">
        <v>313</v>
      </c>
      <c r="R315" s="9">
        <f t="shared" si="79"/>
        <v>0.68912775041053642</v>
      </c>
    </row>
    <row r="316" spans="1:18" x14ac:dyDescent="0.25">
      <c r="A316" s="9">
        <f t="shared" si="80"/>
        <v>-2.6349453860070052E-2</v>
      </c>
      <c r="B316" s="88">
        <f>IF(Sample7!K322&gt;0,Sample7!K322, )</f>
        <v>2.6349453860070052E-2</v>
      </c>
      <c r="C316" s="88">
        <f>IF(Sample7!L322&gt;0,Sample7!L322,"")</f>
        <v>0.68964251846019087</v>
      </c>
      <c r="D316" s="88" t="str">
        <f>IF(Sample7!M322&gt;0,Sample7!M322,)</f>
        <v/>
      </c>
      <c r="E316" s="162">
        <f t="shared" si="71"/>
        <v>0.42634945386007006</v>
      </c>
      <c r="F316" s="162">
        <f t="shared" si="72"/>
        <v>2.5745553834880891E-2</v>
      </c>
      <c r="G316" s="162">
        <f t="shared" si="73"/>
        <v>5.0449696616755579E-4</v>
      </c>
      <c r="H316" s="162">
        <f t="shared" si="74"/>
        <v>9.9403059021604956E-5</v>
      </c>
      <c r="I316" s="162">
        <f t="shared" si="75"/>
        <v>2.6250050801048447E-2</v>
      </c>
      <c r="J316" s="162">
        <f t="shared" si="81"/>
        <v>9.9403059021604956E-5</v>
      </c>
      <c r="K316" s="162">
        <f t="shared" si="76"/>
        <v>2.2079879125574811E-6</v>
      </c>
      <c r="L316" s="59">
        <f t="shared" si="77"/>
        <v>0</v>
      </c>
      <c r="M316" s="162">
        <f t="shared" si="82"/>
        <v>0.68918832462823809</v>
      </c>
      <c r="N316" s="99">
        <f t="shared" si="78"/>
        <v>2.0629203698394659E-7</v>
      </c>
      <c r="O316" s="100">
        <f t="shared" si="83"/>
        <v>1.5317803286579924E-4</v>
      </c>
      <c r="P316" s="100">
        <f t="shared" si="84"/>
        <v>2.8917478119437789E-9</v>
      </c>
      <c r="Q316" s="11">
        <v>314</v>
      </c>
      <c r="R316" s="9">
        <f t="shared" si="79"/>
        <v>0.68912734622073823</v>
      </c>
    </row>
    <row r="317" spans="1:18" x14ac:dyDescent="0.25">
      <c r="A317" s="9">
        <f t="shared" si="80"/>
        <v>-2.6273758790090026E-2</v>
      </c>
      <c r="B317" s="88">
        <f>IF(Sample7!K323&gt;0,Sample7!K323, )</f>
        <v>2.6273758790090026E-2</v>
      </c>
      <c r="C317" s="88">
        <f>IF(Sample7!L323&gt;0,Sample7!L323,"")</f>
        <v>0.68964251846019087</v>
      </c>
      <c r="D317" s="88" t="str">
        <f>IF(Sample7!M323&gt;0,Sample7!M323,)</f>
        <v/>
      </c>
      <c r="E317" s="162">
        <f t="shared" si="71"/>
        <v>0.42627375879009005</v>
      </c>
      <c r="F317" s="162">
        <f t="shared" si="72"/>
        <v>2.5671772122075651E-2</v>
      </c>
      <c r="G317" s="162">
        <f t="shared" si="73"/>
        <v>5.0290072892154522E-4</v>
      </c>
      <c r="H317" s="162">
        <f t="shared" si="74"/>
        <v>9.9085939092830033E-5</v>
      </c>
      <c r="I317" s="162">
        <f t="shared" si="75"/>
        <v>2.6174672850997196E-2</v>
      </c>
      <c r="J317" s="162">
        <f t="shared" si="81"/>
        <v>9.9085939092830033E-5</v>
      </c>
      <c r="K317" s="162">
        <f t="shared" si="76"/>
        <v>2.202615595419506E-6</v>
      </c>
      <c r="L317" s="59">
        <f t="shared" si="77"/>
        <v>0</v>
      </c>
      <c r="M317" s="162">
        <f t="shared" si="82"/>
        <v>0.6891877271666158</v>
      </c>
      <c r="N317" s="99">
        <f t="shared" si="78"/>
        <v>2.0683512071167922E-7</v>
      </c>
      <c r="O317" s="100">
        <f t="shared" si="83"/>
        <v>1.5289942073804097E-4</v>
      </c>
      <c r="P317" s="100">
        <f t="shared" si="84"/>
        <v>2.8958908067794539E-9</v>
      </c>
      <c r="Q317" s="11">
        <v>315</v>
      </c>
      <c r="R317" s="9">
        <f t="shared" si="79"/>
        <v>0.68912694329506308</v>
      </c>
    </row>
    <row r="318" spans="1:18" x14ac:dyDescent="0.25">
      <c r="A318" s="9">
        <f t="shared" si="80"/>
        <v>-2.6198063720109788E-2</v>
      </c>
      <c r="B318" s="88">
        <f>IF(Sample7!K324&gt;0,Sample7!K324, )</f>
        <v>2.6198063720109788E-2</v>
      </c>
      <c r="C318" s="88">
        <f>IF(Sample7!L324&gt;0,Sample7!L324,"")</f>
        <v>0.68962921231327801</v>
      </c>
      <c r="D318" s="88" t="str">
        <f>IF(Sample7!M324&gt;0,Sample7!M324,)</f>
        <v/>
      </c>
      <c r="E318" s="162">
        <f t="shared" si="71"/>
        <v>0.42619806372010982</v>
      </c>
      <c r="F318" s="162">
        <f t="shared" si="72"/>
        <v>2.5597985214799002E-2</v>
      </c>
      <c r="G318" s="162">
        <f t="shared" si="73"/>
        <v>5.013094843404238E-4</v>
      </c>
      <c r="H318" s="162">
        <f t="shared" si="74"/>
        <v>9.8769020970362886E-5</v>
      </c>
      <c r="I318" s="162">
        <f t="shared" si="75"/>
        <v>2.6099294699139425E-2</v>
      </c>
      <c r="J318" s="162">
        <f t="shared" si="81"/>
        <v>9.8769020970362886E-5</v>
      </c>
      <c r="K318" s="162">
        <f t="shared" si="76"/>
        <v>2.1972563493517877E-6</v>
      </c>
      <c r="L318" s="59">
        <f t="shared" si="77"/>
        <v>0</v>
      </c>
      <c r="M318" s="162">
        <f t="shared" si="82"/>
        <v>0.68918713108904994</v>
      </c>
      <c r="N318" s="99">
        <f t="shared" si="78"/>
        <v>1.9543580881498347E-7</v>
      </c>
      <c r="O318" s="100">
        <f t="shared" si="83"/>
        <v>1.5262131444048263E-4</v>
      </c>
      <c r="P318" s="100">
        <f t="shared" si="84"/>
        <v>2.9000695119919018E-9</v>
      </c>
      <c r="Q318" s="11">
        <v>316</v>
      </c>
      <c r="R318" s="9">
        <f t="shared" si="79"/>
        <v>0.68912654162964726</v>
      </c>
    </row>
    <row r="319" spans="1:18" x14ac:dyDescent="0.25">
      <c r="A319" s="9">
        <f t="shared" si="80"/>
        <v>-2.6122368650129766E-2</v>
      </c>
      <c r="B319" s="88">
        <f>IF(Sample7!K325&gt;0,Sample7!K325, )</f>
        <v>2.6122368650129766E-2</v>
      </c>
      <c r="C319" s="88">
        <f>IF(Sample7!L325&gt;0,Sample7!L325,"")</f>
        <v>0.68976597857973787</v>
      </c>
      <c r="D319" s="88" t="str">
        <f>IF(Sample7!M325&gt;0,Sample7!M325,)</f>
        <v/>
      </c>
      <c r="E319" s="162">
        <f t="shared" si="71"/>
        <v>0.42612236865012981</v>
      </c>
      <c r="F319" s="162">
        <f t="shared" si="72"/>
        <v>2.5524193128505415E-2</v>
      </c>
      <c r="G319" s="162">
        <f t="shared" si="73"/>
        <v>4.9972321716192439E-4</v>
      </c>
      <c r="H319" s="162">
        <f t="shared" si="74"/>
        <v>9.8452304462426365E-5</v>
      </c>
      <c r="I319" s="162">
        <f t="shared" si="75"/>
        <v>2.602391634566734E-2</v>
      </c>
      <c r="J319" s="162">
        <f t="shared" si="81"/>
        <v>9.8452304462426365E-5</v>
      </c>
      <c r="K319" s="162">
        <f t="shared" si="76"/>
        <v>2.1919101425580341E-6</v>
      </c>
      <c r="L319" s="59">
        <f t="shared" si="77"/>
        <v>0</v>
      </c>
      <c r="M319" s="162">
        <f t="shared" si="82"/>
        <v>0.68918653639157068</v>
      </c>
      <c r="N319" s="99">
        <f t="shared" si="78"/>
        <v>3.3575324942798077E-7</v>
      </c>
      <c r="O319" s="100">
        <f t="shared" si="83"/>
        <v>1.5234371305813932E-4</v>
      </c>
      <c r="P319" s="100">
        <f t="shared" si="84"/>
        <v>2.9042839204300846E-9</v>
      </c>
      <c r="Q319" s="11">
        <v>317</v>
      </c>
      <c r="R319" s="9">
        <f t="shared" si="79"/>
        <v>0.68912614122063831</v>
      </c>
    </row>
    <row r="320" spans="1:18" x14ac:dyDescent="0.25">
      <c r="A320" s="9">
        <f t="shared" si="80"/>
        <v>-2.6046673580149744E-2</v>
      </c>
      <c r="B320" s="88">
        <f>IF(Sample7!K326&gt;0,Sample7!K326, )</f>
        <v>2.6046673580149744E-2</v>
      </c>
      <c r="C320" s="88">
        <f>IF(Sample7!L326&gt;0,Sample7!L326,"")</f>
        <v>0.68962921231327801</v>
      </c>
      <c r="D320" s="88" t="str">
        <f>IF(Sample7!M326&gt;0,Sample7!M326,)</f>
        <v/>
      </c>
      <c r="E320" s="162">
        <f t="shared" si="71"/>
        <v>0.42604667358014975</v>
      </c>
      <c r="F320" s="162">
        <f t="shared" si="72"/>
        <v>2.545039587860394E-2</v>
      </c>
      <c r="G320" s="162">
        <f t="shared" si="73"/>
        <v>4.9814191216828244E-4</v>
      </c>
      <c r="H320" s="162">
        <f t="shared" si="74"/>
        <v>9.8135789377520877E-5</v>
      </c>
      <c r="I320" s="162">
        <f t="shared" si="75"/>
        <v>2.5948537790772223E-2</v>
      </c>
      <c r="J320" s="162">
        <f t="shared" si="81"/>
        <v>9.8135789377520877E-5</v>
      </c>
      <c r="K320" s="162">
        <f t="shared" si="76"/>
        <v>2.1865769433177986E-6</v>
      </c>
      <c r="L320" s="59">
        <f t="shared" si="77"/>
        <v>0</v>
      </c>
      <c r="M320" s="162">
        <f t="shared" si="82"/>
        <v>0.68918594307021908</v>
      </c>
      <c r="N320" s="99">
        <f t="shared" si="78"/>
        <v>1.9648762184203697E-7</v>
      </c>
      <c r="O320" s="100">
        <f t="shared" si="83"/>
        <v>1.5206661567770019E-4</v>
      </c>
      <c r="P320" s="100">
        <f t="shared" si="84"/>
        <v>2.9085340254201128E-9</v>
      </c>
      <c r="Q320" s="11">
        <v>318</v>
      </c>
      <c r="R320" s="9">
        <f t="shared" si="79"/>
        <v>0.68912574206419486</v>
      </c>
    </row>
    <row r="321" spans="1:18" x14ac:dyDescent="0.25">
      <c r="A321" s="9">
        <f t="shared" si="80"/>
        <v>-2.5970978510169503E-2</v>
      </c>
      <c r="B321" s="88">
        <f>IF(Sample7!K327&gt;0,Sample7!K327, )</f>
        <v>2.5970978510169503E-2</v>
      </c>
      <c r="C321" s="88">
        <f>IF(Sample7!L327&gt;0,Sample7!L327,"")</f>
        <v>0.68964251846019087</v>
      </c>
      <c r="D321" s="88" t="str">
        <f>IF(Sample7!M327&gt;0,Sample7!M327,)</f>
        <v/>
      </c>
      <c r="E321" s="162">
        <f t="shared" si="71"/>
        <v>0.42597097851016952</v>
      </c>
      <c r="F321" s="162">
        <f t="shared" si="72"/>
        <v>2.5376593480459064E-2</v>
      </c>
      <c r="G321" s="162">
        <f t="shared" si="73"/>
        <v>4.9656555418609721E-4</v>
      </c>
      <c r="H321" s="162">
        <f t="shared" si="74"/>
        <v>9.7819475524341115E-5</v>
      </c>
      <c r="I321" s="162">
        <f t="shared" si="75"/>
        <v>2.5873159034645161E-2</v>
      </c>
      <c r="J321" s="162">
        <f t="shared" si="81"/>
        <v>9.7819475524341115E-5</v>
      </c>
      <c r="K321" s="162">
        <f t="shared" si="76"/>
        <v>2.1812567199726873E-6</v>
      </c>
      <c r="L321" s="59">
        <f t="shared" si="77"/>
        <v>0</v>
      </c>
      <c r="M321" s="162">
        <f t="shared" si="82"/>
        <v>0.68918535112104762</v>
      </c>
      <c r="N321" s="99">
        <f t="shared" si="78"/>
        <v>2.0900197597931898E-7</v>
      </c>
      <c r="O321" s="100">
        <f t="shared" si="83"/>
        <v>1.5179002138745486E-4</v>
      </c>
      <c r="P321" s="100">
        <f t="shared" si="84"/>
        <v>2.912819820762464E-9</v>
      </c>
      <c r="Q321" s="11">
        <v>319</v>
      </c>
      <c r="R321" s="9">
        <f t="shared" si="79"/>
        <v>0.68912534415648674</v>
      </c>
    </row>
    <row r="322" spans="1:18" x14ac:dyDescent="0.25">
      <c r="A322" s="9">
        <f t="shared" si="80"/>
        <v>-2.589528344018948E-2</v>
      </c>
      <c r="B322" s="88">
        <f>IF(Sample7!K328&gt;0,Sample7!K328, )</f>
        <v>2.589528344018948E-2</v>
      </c>
      <c r="C322" s="88">
        <f>IF(Sample7!L328&gt;0,Sample7!L328,"")</f>
        <v>0.68964251846019087</v>
      </c>
      <c r="D322" s="88" t="str">
        <f>IF(Sample7!M328&gt;0,Sample7!M328,)</f>
        <v/>
      </c>
      <c r="E322" s="162">
        <f t="shared" ref="E322:E385" si="85">IF(OR(B322="",B322=0),"",B322+1/$U$17)</f>
        <v>0.42589528344018951</v>
      </c>
      <c r="F322" s="162">
        <f t="shared" ref="F322:F385" si="86">IF(OR(B322="",B322=0),"",$V$18-(LN(1+EXP(-$S$11*(I322-V$18))))/$S$11)</f>
        <v>2.5302785949391379E-2</v>
      </c>
      <c r="G322" s="162">
        <f t="shared" ref="G322:G385" si="87">IF(OR(B322="",B322=0),"",B322-F322-H322-V$5*K322)</f>
        <v>4.949941280862416E-4</v>
      </c>
      <c r="H322" s="162">
        <f t="shared" ref="H322:H385" si="88">IF(OR(B322="",B322=0),"",1/2*(B322-V$5*K322+T$11)+1/2*POWER((B322-V$5*K322+T$11)^2-4*V$11*(B322-V$5*K322),0.5))</f>
        <v>9.7503362711859332E-5</v>
      </c>
      <c r="I322" s="162">
        <f t="shared" ref="I322:I385" si="89">B322-H322-V$5*K322</f>
        <v>2.5797780077477621E-2</v>
      </c>
      <c r="J322" s="162">
        <f t="shared" si="81"/>
        <v>9.7503362711859332E-5</v>
      </c>
      <c r="K322" s="162">
        <f t="shared" ref="K322:K385" si="90">IF(OR(B322="",B322=0),"",LN(1+EXP($U$11*(B322-$U$13)))/$U$11)</f>
        <v>2.1759494409677474E-6</v>
      </c>
      <c r="L322" s="59">
        <f t="shared" ref="L322:L385" si="91">IF(OR(B322="",B322=0),"",-LN(1+EXP($V$15*(B322-$V$13)))/$V$15)</f>
        <v>0</v>
      </c>
      <c r="M322" s="162">
        <f t="shared" si="82"/>
        <v>0.68918476054012012</v>
      </c>
      <c r="N322" s="99">
        <f t="shared" ref="N322:N385" si="92">IF(OR(B322="",B322=0),"",(M322-C322)*(M322-C322))</f>
        <v>2.0954231338749447E-7</v>
      </c>
      <c r="O322" s="100">
        <f t="shared" si="83"/>
        <v>1.5151392927736725E-4</v>
      </c>
      <c r="P322" s="100">
        <f t="shared" si="84"/>
        <v>2.9171413007271622E-9</v>
      </c>
      <c r="Q322" s="11">
        <v>320</v>
      </c>
      <c r="R322" s="9">
        <f t="shared" ref="R322:R385" si="93">IF(OR(B322="",B322=0),"",T$17+T$15*G322)</f>
        <v>0.68912494749369502</v>
      </c>
    </row>
    <row r="323" spans="1:18" x14ac:dyDescent="0.25">
      <c r="A323" s="9">
        <f t="shared" ref="A323:A386" si="94">-B323</f>
        <v>-2.5819588370209458E-2</v>
      </c>
      <c r="B323" s="88">
        <f>IF(Sample7!K329&gt;0,Sample7!K329, )</f>
        <v>2.5819588370209458E-2</v>
      </c>
      <c r="C323" s="88">
        <f>IF(Sample7!L329&gt;0,Sample7!L329,"")</f>
        <v>0.68976597857973787</v>
      </c>
      <c r="D323" s="88" t="str">
        <f>IF(Sample7!M329&gt;0,Sample7!M329,)</f>
        <v/>
      </c>
      <c r="E323" s="162">
        <f t="shared" si="85"/>
        <v>0.4258195883702095</v>
      </c>
      <c r="F323" s="162">
        <f t="shared" si="86"/>
        <v>2.5228973300676513E-2</v>
      </c>
      <c r="G323" s="162">
        <f t="shared" si="87"/>
        <v>4.9342761878366087E-4</v>
      </c>
      <c r="H323" s="162">
        <f t="shared" si="88"/>
        <v>9.7187450749283699E-5</v>
      </c>
      <c r="I323" s="162">
        <f t="shared" si="89"/>
        <v>2.5722400919460174E-2</v>
      </c>
      <c r="J323" s="162">
        <f t="shared" ref="J323:J386" si="95">B323-I323-V$5*K323</f>
        <v>9.7187450749283699E-5</v>
      </c>
      <c r="K323" s="162">
        <f t="shared" si="90"/>
        <v>2.1706550748100779E-6</v>
      </c>
      <c r="L323" s="59">
        <f t="shared" si="91"/>
        <v>0</v>
      </c>
      <c r="M323" s="162">
        <f t="shared" ref="M323:M386" si="96">IF(OR(B323="",B323=0),"",$S$15*F323+$T$17+$T$15*G323+$U$15*H323+S$17*(K323+L323))</f>
        <v>0.68918417132351195</v>
      </c>
      <c r="N323" s="99">
        <f t="shared" si="92"/>
        <v>3.3849968339713228E-7</v>
      </c>
      <c r="O323" s="100">
        <f t="shared" ref="O323:O386" si="97">IF(OR(B323="",B323=0),"",1/V$17*LN(1+EXP(V$17*(B323-V$5*K323-T$13))))</f>
        <v>1.5123833843901132E-4</v>
      </c>
      <c r="P323" s="100">
        <f t="shared" ref="P323:P386" si="98">(O323-J323)^2</f>
        <v>2.9214984600475485E-9</v>
      </c>
      <c r="Q323" s="11">
        <v>321</v>
      </c>
      <c r="R323" s="9">
        <f t="shared" si="93"/>
        <v>0.68912455207201206</v>
      </c>
    </row>
    <row r="324" spans="1:18" x14ac:dyDescent="0.25">
      <c r="A324" s="9">
        <f t="shared" si="94"/>
        <v>-2.5743893300229217E-2</v>
      </c>
      <c r="B324" s="88">
        <f>IF(Sample7!K330&gt;0,Sample7!K330, )</f>
        <v>2.5743893300229217E-2</v>
      </c>
      <c r="C324" s="88">
        <f>IF(Sample7!L330&gt;0,Sample7!L330,"")</f>
        <v>0.68964251846019087</v>
      </c>
      <c r="D324" s="88" t="str">
        <f>IF(Sample7!M330&gt;0,Sample7!M330,)</f>
        <v/>
      </c>
      <c r="E324" s="162">
        <f t="shared" si="85"/>
        <v>0.42574389330022921</v>
      </c>
      <c r="F324" s="162">
        <f t="shared" si="86"/>
        <v>2.5155155549545838E-2</v>
      </c>
      <c r="G324" s="162">
        <f t="shared" si="87"/>
        <v>4.9186601123736226E-4</v>
      </c>
      <c r="H324" s="162">
        <f t="shared" si="88"/>
        <v>9.687173944601668E-5</v>
      </c>
      <c r="I324" s="162">
        <f t="shared" si="89"/>
        <v>2.56470215607832E-2</v>
      </c>
      <c r="J324" s="162">
        <f t="shared" si="95"/>
        <v>9.687173944601668E-5</v>
      </c>
      <c r="K324" s="162">
        <f t="shared" si="90"/>
        <v>2.1653735900757253E-6</v>
      </c>
      <c r="L324" s="59">
        <f t="shared" si="91"/>
        <v>0</v>
      </c>
      <c r="M324" s="162">
        <f t="shared" si="96"/>
        <v>0.68918358346730935</v>
      </c>
      <c r="N324" s="99">
        <f t="shared" si="92"/>
        <v>2.106213276911619E-7</v>
      </c>
      <c r="O324" s="100">
        <f t="shared" si="97"/>
        <v>1.5096324796559898E-4</v>
      </c>
      <c r="P324" s="100">
        <f t="shared" si="98"/>
        <v>2.9258912939240446E-9</v>
      </c>
      <c r="Q324" s="11">
        <v>322</v>
      </c>
      <c r="R324" s="9">
        <f t="shared" si="93"/>
        <v>0.68912415788764103</v>
      </c>
    </row>
    <row r="325" spans="1:18" x14ac:dyDescent="0.25">
      <c r="A325" s="9">
        <f t="shared" si="94"/>
        <v>-2.5668198230249194E-2</v>
      </c>
      <c r="B325" s="88">
        <f>IF(Sample7!K331&gt;0,Sample7!K331, )</f>
        <v>2.5668198230249194E-2</v>
      </c>
      <c r="C325" s="88">
        <f>IF(Sample7!L331&gt;0,Sample7!L331,"")</f>
        <v>0.68964251846019087</v>
      </c>
      <c r="D325" s="88" t="str">
        <f>IF(Sample7!M331&gt;0,Sample7!M331,)</f>
        <v/>
      </c>
      <c r="E325" s="162">
        <f t="shared" si="85"/>
        <v>0.42566819823024921</v>
      </c>
      <c r="F325" s="162">
        <f t="shared" si="86"/>
        <v>2.5081332711187135E-2</v>
      </c>
      <c r="G325" s="162">
        <f t="shared" si="87"/>
        <v>4.9030929045027968E-4</v>
      </c>
      <c r="H325" s="162">
        <f t="shared" si="88"/>
        <v>9.6556228611779926E-5</v>
      </c>
      <c r="I325" s="162">
        <f t="shared" si="89"/>
        <v>2.5571642001637414E-2</v>
      </c>
      <c r="J325" s="162">
        <f t="shared" si="95"/>
        <v>9.6556228611779926E-5</v>
      </c>
      <c r="K325" s="162">
        <f t="shared" si="90"/>
        <v>2.1601049554303844E-6</v>
      </c>
      <c r="L325" s="59">
        <f t="shared" si="91"/>
        <v>0</v>
      </c>
      <c r="M325" s="162">
        <f t="shared" si="96"/>
        <v>0.68918299696760998</v>
      </c>
      <c r="N325" s="99">
        <f t="shared" si="92"/>
        <v>2.1116000214376275E-7</v>
      </c>
      <c r="O325" s="100">
        <f t="shared" si="97"/>
        <v>1.506886569519708E-4</v>
      </c>
      <c r="P325" s="100">
        <f t="shared" si="98"/>
        <v>2.9303197980059002E-9</v>
      </c>
      <c r="Q325" s="11">
        <v>323</v>
      </c>
      <c r="R325" s="9">
        <f t="shared" si="93"/>
        <v>0.68912376493679628</v>
      </c>
    </row>
    <row r="326" spans="1:18" x14ac:dyDescent="0.25">
      <c r="A326" s="9">
        <f t="shared" si="94"/>
        <v>-2.5592503160269172E-2</v>
      </c>
      <c r="B326" s="88">
        <f>IF(Sample7!K332&gt;0,Sample7!K332, )</f>
        <v>2.5592503160269172E-2</v>
      </c>
      <c r="C326" s="88">
        <f>IF(Sample7!L332&gt;0,Sample7!L332,"")</f>
        <v>0.68962921231327801</v>
      </c>
      <c r="D326" s="88" t="str">
        <f>IF(Sample7!M332&gt;0,Sample7!M332,)</f>
        <v/>
      </c>
      <c r="E326" s="162">
        <f t="shared" si="85"/>
        <v>0.4255925031602692</v>
      </c>
      <c r="F326" s="162">
        <f t="shared" si="86"/>
        <v>2.500750480074361E-2</v>
      </c>
      <c r="G326" s="162">
        <f t="shared" si="87"/>
        <v>4.8875744146908637E-4</v>
      </c>
      <c r="H326" s="162">
        <f t="shared" si="88"/>
        <v>9.62409180564755E-5</v>
      </c>
      <c r="I326" s="162">
        <f t="shared" si="89"/>
        <v>2.5496262242212697E-2</v>
      </c>
      <c r="J326" s="162">
        <f t="shared" si="95"/>
        <v>9.62409180564755E-5</v>
      </c>
      <c r="K326" s="162">
        <f t="shared" si="90"/>
        <v>2.1548491396155974E-6</v>
      </c>
      <c r="L326" s="59">
        <f t="shared" si="91"/>
        <v>0</v>
      </c>
      <c r="M326" s="162">
        <f t="shared" si="96"/>
        <v>0.68918241182052287</v>
      </c>
      <c r="N326" s="99">
        <f t="shared" si="92"/>
        <v>1.9963068032623543E-7</v>
      </c>
      <c r="O326" s="100">
        <f t="shared" si="97"/>
        <v>1.5041456449460557E-4</v>
      </c>
      <c r="P326" s="100">
        <f t="shared" si="98"/>
        <v>2.9347839684035234E-9</v>
      </c>
      <c r="Q326" s="11">
        <v>324</v>
      </c>
      <c r="R326" s="9">
        <f t="shared" si="93"/>
        <v>0.68912337321570349</v>
      </c>
    </row>
    <row r="327" spans="1:18" x14ac:dyDescent="0.25">
      <c r="A327" s="9">
        <f t="shared" si="94"/>
        <v>-2.5516808090288935E-2</v>
      </c>
      <c r="B327" s="88">
        <f>IF(Sample7!K333&gt;0,Sample7!K333, )</f>
        <v>2.5516808090288935E-2</v>
      </c>
      <c r="C327" s="88">
        <f>IF(Sample7!L333&gt;0,Sample7!L333,"")</f>
        <v>0.68976597857973787</v>
      </c>
      <c r="D327" s="88" t="str">
        <f>IF(Sample7!M333&gt;0,Sample7!M333,)</f>
        <v/>
      </c>
      <c r="E327" s="162">
        <f t="shared" si="85"/>
        <v>0.42551680809028897</v>
      </c>
      <c r="F327" s="162">
        <f t="shared" si="86"/>
        <v>2.4933671833314519E-2</v>
      </c>
      <c r="G327" s="162">
        <f t="shared" si="87"/>
        <v>4.8721044938416017E-4</v>
      </c>
      <c r="H327" s="162">
        <f t="shared" si="88"/>
        <v>9.5925807590255263E-5</v>
      </c>
      <c r="I327" s="162">
        <f t="shared" si="89"/>
        <v>2.5420882282698679E-2</v>
      </c>
      <c r="J327" s="162">
        <f t="shared" si="95"/>
        <v>9.5925807590255263E-5</v>
      </c>
      <c r="K327" s="162">
        <f t="shared" si="90"/>
        <v>2.1496061114418572E-6</v>
      </c>
      <c r="L327" s="59">
        <f t="shared" si="91"/>
        <v>0</v>
      </c>
      <c r="M327" s="162">
        <f t="shared" si="96"/>
        <v>0.68918182802216787</v>
      </c>
      <c r="N327" s="99">
        <f t="shared" si="92"/>
        <v>3.4123187390933684E-7</v>
      </c>
      <c r="O327" s="100">
        <f t="shared" si="97"/>
        <v>1.5014096969157454E-4</v>
      </c>
      <c r="P327" s="100">
        <f t="shared" si="98"/>
        <v>2.9392838016723257E-9</v>
      </c>
      <c r="Q327" s="11">
        <v>325</v>
      </c>
      <c r="R327" s="9">
        <f t="shared" si="93"/>
        <v>0.68912298272059902</v>
      </c>
    </row>
    <row r="328" spans="1:18" x14ac:dyDescent="0.25">
      <c r="A328" s="9">
        <f t="shared" si="94"/>
        <v>-2.5441113020308909E-2</v>
      </c>
      <c r="B328" s="88">
        <f>IF(Sample7!K334&gt;0,Sample7!K334, )</f>
        <v>2.5441113020308909E-2</v>
      </c>
      <c r="C328" s="88">
        <f>IF(Sample7!L334&gt;0,Sample7!L334,"")</f>
        <v>0.68976597857973787</v>
      </c>
      <c r="D328" s="88" t="str">
        <f>IF(Sample7!M334&gt;0,Sample7!M334,)</f>
        <v/>
      </c>
      <c r="E328" s="162">
        <f t="shared" si="85"/>
        <v>0.42544111302030896</v>
      </c>
      <c r="F328" s="162">
        <f t="shared" si="86"/>
        <v>2.4859833823955971E-2</v>
      </c>
      <c r="G328" s="162">
        <f t="shared" si="87"/>
        <v>4.8566829932941702E-4</v>
      </c>
      <c r="H328" s="162">
        <f t="shared" si="88"/>
        <v>9.561089702352088E-5</v>
      </c>
      <c r="I328" s="162">
        <f t="shared" si="89"/>
        <v>2.5345502123285388E-2</v>
      </c>
      <c r="J328" s="162">
        <f t="shared" si="95"/>
        <v>9.561089702352088E-5</v>
      </c>
      <c r="K328" s="162">
        <f t="shared" si="90"/>
        <v>2.144375839788607E-6</v>
      </c>
      <c r="L328" s="59">
        <f t="shared" si="91"/>
        <v>0</v>
      </c>
      <c r="M328" s="162">
        <f t="shared" si="96"/>
        <v>0.68918124556867622</v>
      </c>
      <c r="N328" s="99">
        <f t="shared" si="92"/>
        <v>3.4191269422523019E-7</v>
      </c>
      <c r="O328" s="100">
        <f t="shared" si="97"/>
        <v>1.4986787164259651E-4</v>
      </c>
      <c r="P328" s="100">
        <f t="shared" si="98"/>
        <v>2.9438192948150173E-9</v>
      </c>
      <c r="Q328" s="11">
        <v>326</v>
      </c>
      <c r="R328" s="9">
        <f t="shared" si="93"/>
        <v>0.6891225934477303</v>
      </c>
    </row>
    <row r="329" spans="1:18" x14ac:dyDescent="0.25">
      <c r="A329" s="9">
        <f t="shared" si="94"/>
        <v>-2.5365417950328886E-2</v>
      </c>
      <c r="B329" s="88">
        <f>IF(Sample7!K335&gt;0,Sample7!K335, )</f>
        <v>2.5365417950328886E-2</v>
      </c>
      <c r="C329" s="88">
        <f>IF(Sample7!L335&gt;0,Sample7!L335,"")</f>
        <v>0.68976597857973787</v>
      </c>
      <c r="D329" s="88" t="str">
        <f>IF(Sample7!M335&gt;0,Sample7!M335,)</f>
        <v/>
      </c>
      <c r="E329" s="162">
        <f t="shared" si="85"/>
        <v>0.42536541795032889</v>
      </c>
      <c r="F329" s="162">
        <f t="shared" si="86"/>
        <v>2.4785990787679735E-2</v>
      </c>
      <c r="G329" s="162">
        <f t="shared" si="87"/>
        <v>4.8413097648222769E-4</v>
      </c>
      <c r="H329" s="162">
        <f t="shared" si="88"/>
        <v>9.5296186166923813E-5</v>
      </c>
      <c r="I329" s="162">
        <f t="shared" si="89"/>
        <v>2.5270121764161962E-2</v>
      </c>
      <c r="J329" s="162">
        <f t="shared" si="95"/>
        <v>9.5296186166923813E-5</v>
      </c>
      <c r="K329" s="162">
        <f t="shared" si="90"/>
        <v>2.1391582936387336E-6</v>
      </c>
      <c r="L329" s="59">
        <f t="shared" si="91"/>
        <v>0</v>
      </c>
      <c r="M329" s="162">
        <f t="shared" si="96"/>
        <v>0.6891806644561902</v>
      </c>
      <c r="N329" s="99">
        <f t="shared" si="92"/>
        <v>3.4259262322438357E-7</v>
      </c>
      <c r="O329" s="100">
        <f t="shared" si="97"/>
        <v>1.495952694490015E-4</v>
      </c>
      <c r="P329" s="100">
        <f t="shared" si="98"/>
        <v>2.9483904452740088E-9</v>
      </c>
      <c r="Q329" s="11">
        <v>327</v>
      </c>
      <c r="R329" s="9">
        <f t="shared" si="93"/>
        <v>0.68912220539335578</v>
      </c>
    </row>
    <row r="330" spans="1:18" x14ac:dyDescent="0.25">
      <c r="A330" s="9">
        <f t="shared" si="94"/>
        <v>-2.5289722880348649E-2</v>
      </c>
      <c r="B330" s="88">
        <f>IF(Sample7!K336&gt;0,Sample7!K336, )</f>
        <v>2.5289722880348649E-2</v>
      </c>
      <c r="C330" s="88">
        <f>IF(Sample7!L336&gt;0,Sample7!L336,"")</f>
        <v>0.68988972172436414</v>
      </c>
      <c r="D330" s="88" t="str">
        <f>IF(Sample7!M336&gt;0,Sample7!M336,)</f>
        <v/>
      </c>
      <c r="E330" s="162">
        <f t="shared" si="85"/>
        <v>0.42528972288034866</v>
      </c>
      <c r="F330" s="162">
        <f t="shared" si="86"/>
        <v>2.4712142739454032E-2</v>
      </c>
      <c r="G330" s="162">
        <f t="shared" si="87"/>
        <v>4.8259846606330675E-4</v>
      </c>
      <c r="H330" s="162">
        <f t="shared" si="88"/>
        <v>9.4981674831309815E-5</v>
      </c>
      <c r="I330" s="162">
        <f t="shared" si="89"/>
        <v>2.5194741205517339E-2</v>
      </c>
      <c r="J330" s="162">
        <f t="shared" si="95"/>
        <v>9.4981674831309815E-5</v>
      </c>
      <c r="K330" s="162">
        <f t="shared" si="90"/>
        <v>2.1339534420164796E-6</v>
      </c>
      <c r="L330" s="59">
        <f t="shared" si="91"/>
        <v>0</v>
      </c>
      <c r="M330" s="162">
        <f t="shared" si="96"/>
        <v>0.689180084680863</v>
      </c>
      <c r="N330" s="99">
        <f t="shared" si="92"/>
        <v>5.0358473350902797E-7</v>
      </c>
      <c r="O330" s="100">
        <f t="shared" si="97"/>
        <v>1.4932316221371228E-4</v>
      </c>
      <c r="P330" s="100">
        <f t="shared" si="98"/>
        <v>2.9529972509318061E-9</v>
      </c>
      <c r="Q330" s="11">
        <v>328</v>
      </c>
      <c r="R330" s="9">
        <f t="shared" si="93"/>
        <v>0.68912181855374488</v>
      </c>
    </row>
    <row r="331" spans="1:18" x14ac:dyDescent="0.25">
      <c r="A331" s="9">
        <f t="shared" si="94"/>
        <v>-2.5289722880348649E-2</v>
      </c>
      <c r="B331" s="88">
        <f>IF(Sample7!K337&gt;0,Sample7!K337, )</f>
        <v>2.5289722880348649E-2</v>
      </c>
      <c r="C331" s="88">
        <f>IF(Sample7!L337&gt;0,Sample7!L337,"")</f>
        <v>0.68976597857973787</v>
      </c>
      <c r="D331" s="88" t="str">
        <f>IF(Sample7!M337&gt;0,Sample7!M337,)</f>
        <v/>
      </c>
      <c r="E331" s="162">
        <f t="shared" si="85"/>
        <v>0.42528972288034866</v>
      </c>
      <c r="F331" s="162">
        <f t="shared" si="86"/>
        <v>2.4712142739454032E-2</v>
      </c>
      <c r="G331" s="162">
        <f t="shared" si="87"/>
        <v>4.8259846606330675E-4</v>
      </c>
      <c r="H331" s="162">
        <f t="shared" si="88"/>
        <v>9.4981674831309815E-5</v>
      </c>
      <c r="I331" s="162">
        <f t="shared" si="89"/>
        <v>2.5194741205517339E-2</v>
      </c>
      <c r="J331" s="162">
        <f t="shared" si="95"/>
        <v>9.4981674831309815E-5</v>
      </c>
      <c r="K331" s="162">
        <f t="shared" si="90"/>
        <v>2.1339534420164796E-6</v>
      </c>
      <c r="L331" s="59">
        <f t="shared" si="91"/>
        <v>0</v>
      </c>
      <c r="M331" s="162">
        <f t="shared" si="96"/>
        <v>0.689180084680863</v>
      </c>
      <c r="N331" s="99">
        <f t="shared" si="92"/>
        <v>3.4327166073879338E-7</v>
      </c>
      <c r="O331" s="100">
        <f t="shared" si="97"/>
        <v>1.4932316221371228E-4</v>
      </c>
      <c r="P331" s="100">
        <f t="shared" si="98"/>
        <v>2.9529972509318061E-9</v>
      </c>
      <c r="Q331" s="11">
        <v>329</v>
      </c>
      <c r="R331" s="9">
        <f t="shared" si="93"/>
        <v>0.68912181855374488</v>
      </c>
    </row>
    <row r="332" spans="1:18" x14ac:dyDescent="0.25">
      <c r="A332" s="9">
        <f t="shared" si="94"/>
        <v>-2.5214027810368626E-2</v>
      </c>
      <c r="B332" s="88">
        <f>IF(Sample7!K338&gt;0,Sample7!K338, )</f>
        <v>2.5214027810368626E-2</v>
      </c>
      <c r="C332" s="88">
        <f>IF(Sample7!L338&gt;0,Sample7!L338,"")</f>
        <v>0.68988972172436414</v>
      </c>
      <c r="D332" s="88" t="str">
        <f>IF(Sample7!M338&gt;0,Sample7!M338,)</f>
        <v/>
      </c>
      <c r="E332" s="162">
        <f t="shared" si="85"/>
        <v>0.42521402781036866</v>
      </c>
      <c r="F332" s="162">
        <f t="shared" si="86"/>
        <v>2.4638289694204257E-2</v>
      </c>
      <c r="G332" s="162">
        <f t="shared" si="87"/>
        <v>4.8107075333655297E-4</v>
      </c>
      <c r="H332" s="162">
        <f t="shared" si="88"/>
        <v>9.4667362827816071E-5</v>
      </c>
      <c r="I332" s="162">
        <f t="shared" si="89"/>
        <v>2.511936044754081E-2</v>
      </c>
      <c r="J332" s="162">
        <f t="shared" si="95"/>
        <v>9.4667362827816071E-5</v>
      </c>
      <c r="K332" s="162">
        <f t="shared" si="90"/>
        <v>2.1287612540495333E-6</v>
      </c>
      <c r="L332" s="59">
        <f t="shared" si="91"/>
        <v>0</v>
      </c>
      <c r="M332" s="162">
        <f t="shared" si="96"/>
        <v>0.68917950623885937</v>
      </c>
      <c r="N332" s="99">
        <f t="shared" si="92"/>
        <v>5.044060358507642E-7</v>
      </c>
      <c r="O332" s="100">
        <f t="shared" si="97"/>
        <v>1.4905154904129076E-4</v>
      </c>
      <c r="P332" s="100">
        <f t="shared" si="98"/>
        <v>2.9576397101018907E-9</v>
      </c>
      <c r="Q332" s="11">
        <v>330</v>
      </c>
      <c r="R332" s="9">
        <f t="shared" si="93"/>
        <v>0.68912143292517791</v>
      </c>
    </row>
    <row r="333" spans="1:18" x14ac:dyDescent="0.25">
      <c r="A333" s="9">
        <f t="shared" si="94"/>
        <v>-2.51383327403886E-2</v>
      </c>
      <c r="B333" s="88">
        <f>IF(Sample7!K339&gt;0,Sample7!K339, )</f>
        <v>2.51383327403886E-2</v>
      </c>
      <c r="C333" s="88">
        <f>IF(Sample7!L339&gt;0,Sample7!L339,"")</f>
        <v>0.68976597857973787</v>
      </c>
      <c r="D333" s="88" t="str">
        <f>IF(Sample7!M339&gt;0,Sample7!M339,)</f>
        <v/>
      </c>
      <c r="E333" s="162">
        <f t="shared" si="85"/>
        <v>0.42513833274038865</v>
      </c>
      <c r="F333" s="162">
        <f t="shared" si="86"/>
        <v>2.456443166681184E-2</v>
      </c>
      <c r="G333" s="162">
        <f t="shared" si="87"/>
        <v>4.7954782360898687E-4</v>
      </c>
      <c r="H333" s="162">
        <f t="shared" si="88"/>
        <v>9.4353249967774055E-5</v>
      </c>
      <c r="I333" s="162">
        <f t="shared" si="89"/>
        <v>2.5043979490420826E-2</v>
      </c>
      <c r="J333" s="162">
        <f t="shared" si="95"/>
        <v>9.4353249967774055E-5</v>
      </c>
      <c r="K333" s="162">
        <f t="shared" si="90"/>
        <v>2.1235816989207352E-6</v>
      </c>
      <c r="L333" s="59">
        <f t="shared" si="91"/>
        <v>0</v>
      </c>
      <c r="M333" s="162">
        <f t="shared" si="96"/>
        <v>0.68917892912635437</v>
      </c>
      <c r="N333" s="99">
        <f t="shared" si="92"/>
        <v>3.4462706071787033E-7</v>
      </c>
      <c r="O333" s="100">
        <f t="shared" si="97"/>
        <v>1.4878042903790109E-4</v>
      </c>
      <c r="P333" s="100">
        <f t="shared" si="98"/>
        <v>2.962317821531675E-9</v>
      </c>
      <c r="Q333" s="11">
        <v>331</v>
      </c>
      <c r="R333" s="9">
        <f t="shared" si="93"/>
        <v>0.68912104850394595</v>
      </c>
    </row>
    <row r="334" spans="1:18" x14ac:dyDescent="0.25">
      <c r="A334" s="9">
        <f t="shared" si="94"/>
        <v>-2.5062637670408363E-2</v>
      </c>
      <c r="B334" s="88">
        <f>IF(Sample7!K340&gt;0,Sample7!K340, )</f>
        <v>2.5062637670408363E-2</v>
      </c>
      <c r="C334" s="88">
        <f>IF(Sample7!L340&gt;0,Sample7!L340,"")</f>
        <v>0.68988972172436414</v>
      </c>
      <c r="D334" s="88" t="str">
        <f>IF(Sample7!M340&gt;0,Sample7!M340,)</f>
        <v/>
      </c>
      <c r="E334" s="162">
        <f t="shared" si="85"/>
        <v>0.42506263767040836</v>
      </c>
      <c r="F334" s="162">
        <f t="shared" si="86"/>
        <v>2.4490568672114965E-2</v>
      </c>
      <c r="G334" s="162">
        <f t="shared" si="87"/>
        <v>4.7802966223060503E-4</v>
      </c>
      <c r="H334" s="162">
        <f t="shared" si="88"/>
        <v>9.40393360627928E-5</v>
      </c>
      <c r="I334" s="162">
        <f t="shared" si="89"/>
        <v>2.496859833434557E-2</v>
      </c>
      <c r="J334" s="162">
        <f t="shared" si="95"/>
        <v>9.40393360627928E-5</v>
      </c>
      <c r="K334" s="162">
        <f t="shared" si="90"/>
        <v>2.1184147458956763E-6</v>
      </c>
      <c r="L334" s="59">
        <f t="shared" si="91"/>
        <v>0</v>
      </c>
      <c r="M334" s="162">
        <f t="shared" si="96"/>
        <v>0.68917835333953459</v>
      </c>
      <c r="N334" s="99">
        <f t="shared" si="92"/>
        <v>5.0604497893499859E-7</v>
      </c>
      <c r="O334" s="100">
        <f t="shared" si="97"/>
        <v>1.4850980131129169E-4</v>
      </c>
      <c r="P334" s="100">
        <f t="shared" si="98"/>
        <v>2.9670315843879254E-9</v>
      </c>
      <c r="Q334" s="11">
        <v>332</v>
      </c>
      <c r="R334" s="9">
        <f t="shared" si="93"/>
        <v>0.68912066528635096</v>
      </c>
    </row>
    <row r="335" spans="1:18" x14ac:dyDescent="0.25">
      <c r="A335" s="9">
        <f t="shared" si="94"/>
        <v>-2.4986942600428341E-2</v>
      </c>
      <c r="B335" s="88">
        <f>IF(Sample7!K341&gt;0,Sample7!K341, )</f>
        <v>2.4986942600428341E-2</v>
      </c>
      <c r="C335" s="88">
        <f>IF(Sample7!L341&gt;0,Sample7!L341,"")</f>
        <v>0.68988972172436414</v>
      </c>
      <c r="D335" s="88" t="str">
        <f>IF(Sample7!M341&gt;0,Sample7!M341,)</f>
        <v/>
      </c>
      <c r="E335" s="162">
        <f t="shared" si="85"/>
        <v>0.42498694260042835</v>
      </c>
      <c r="F335" s="162">
        <f t="shared" si="86"/>
        <v>2.4416700724909368E-2</v>
      </c>
      <c r="G335" s="162">
        <f t="shared" si="87"/>
        <v>4.7651625459431066E-4</v>
      </c>
      <c r="H335" s="162">
        <f t="shared" si="88"/>
        <v>9.3725620924661746E-5</v>
      </c>
      <c r="I335" s="162">
        <f t="shared" si="89"/>
        <v>2.4893216979503679E-2</v>
      </c>
      <c r="J335" s="162">
        <f t="shared" si="95"/>
        <v>9.3725620924661746E-5</v>
      </c>
      <c r="K335" s="162">
        <f t="shared" si="90"/>
        <v>2.1132603643226941E-6</v>
      </c>
      <c r="L335" s="59">
        <f t="shared" si="91"/>
        <v>0</v>
      </c>
      <c r="M335" s="162">
        <f t="shared" si="96"/>
        <v>0.68917777887459764</v>
      </c>
      <c r="N335" s="99">
        <f t="shared" si="92"/>
        <v>5.0686262133364565E-7</v>
      </c>
      <c r="O335" s="100">
        <f t="shared" si="97"/>
        <v>1.482396649708504E-4</v>
      </c>
      <c r="P335" s="100">
        <f t="shared" si="98"/>
        <v>2.9717809982697964E-9</v>
      </c>
      <c r="Q335" s="11">
        <v>333</v>
      </c>
      <c r="R335" s="9">
        <f t="shared" si="93"/>
        <v>0.689120283268706</v>
      </c>
    </row>
    <row r="336" spans="1:18" x14ac:dyDescent="0.25">
      <c r="A336" s="9">
        <f t="shared" si="94"/>
        <v>-2.4986942600428341E-2</v>
      </c>
      <c r="B336" s="88">
        <f>IF(Sample7!K342&gt;0,Sample7!K342, )</f>
        <v>2.4986942600428341E-2</v>
      </c>
      <c r="C336" s="88">
        <f>IF(Sample7!L342&gt;0,Sample7!L342,"")</f>
        <v>0.68962921231327801</v>
      </c>
      <c r="D336" s="88" t="str">
        <f>IF(Sample7!M342&gt;0,Sample7!M342,)</f>
        <v/>
      </c>
      <c r="E336" s="162">
        <f t="shared" si="85"/>
        <v>0.42498694260042835</v>
      </c>
      <c r="F336" s="162">
        <f t="shared" si="86"/>
        <v>2.4416700724909368E-2</v>
      </c>
      <c r="G336" s="162">
        <f t="shared" si="87"/>
        <v>4.7651625459431066E-4</v>
      </c>
      <c r="H336" s="162">
        <f t="shared" si="88"/>
        <v>9.3725620924661746E-5</v>
      </c>
      <c r="I336" s="162">
        <f t="shared" si="89"/>
        <v>2.4893216979503679E-2</v>
      </c>
      <c r="J336" s="162">
        <f t="shared" si="95"/>
        <v>9.3725620924661746E-5</v>
      </c>
      <c r="K336" s="162">
        <f t="shared" si="90"/>
        <v>2.1132603643226941E-6</v>
      </c>
      <c r="L336" s="59">
        <f t="shared" si="91"/>
        <v>0</v>
      </c>
      <c r="M336" s="162">
        <f t="shared" si="96"/>
        <v>0.68917777887459764</v>
      </c>
      <c r="N336" s="99">
        <f t="shared" si="92"/>
        <v>2.0379214955878418E-7</v>
      </c>
      <c r="O336" s="100">
        <f t="shared" si="97"/>
        <v>1.482396649708504E-4</v>
      </c>
      <c r="P336" s="100">
        <f t="shared" si="98"/>
        <v>2.9717809982697964E-9</v>
      </c>
      <c r="Q336" s="11">
        <v>334</v>
      </c>
      <c r="R336" s="9">
        <f t="shared" si="93"/>
        <v>0.689120283268706</v>
      </c>
    </row>
    <row r="337" spans="1:18" x14ac:dyDescent="0.25">
      <c r="A337" s="9">
        <f t="shared" si="94"/>
        <v>-2.4911247530448315E-2</v>
      </c>
      <c r="B337" s="88">
        <f>IF(Sample7!K343&gt;0,Sample7!K343, )</f>
        <v>2.4911247530448315E-2</v>
      </c>
      <c r="C337" s="88">
        <f>IF(Sample7!L343&gt;0,Sample7!L343,"")</f>
        <v>0.68964251846019087</v>
      </c>
      <c r="D337" s="88" t="str">
        <f>IF(Sample7!M343&gt;0,Sample7!M343,)</f>
        <v/>
      </c>
      <c r="E337" s="162">
        <f t="shared" si="85"/>
        <v>0.42491124753044834</v>
      </c>
      <c r="F337" s="162">
        <f t="shared" si="86"/>
        <v>2.4342827839947095E-2</v>
      </c>
      <c r="G337" s="162">
        <f t="shared" si="87"/>
        <v>4.750075861357575E-4</v>
      </c>
      <c r="H337" s="162">
        <f t="shared" si="88"/>
        <v>9.3412104365461768E-5</v>
      </c>
      <c r="I337" s="162">
        <f t="shared" si="89"/>
        <v>2.4817835426082853E-2</v>
      </c>
      <c r="J337" s="162">
        <f t="shared" si="95"/>
        <v>9.3412104365461768E-5</v>
      </c>
      <c r="K337" s="162">
        <f t="shared" si="90"/>
        <v>2.1081185236121814E-6</v>
      </c>
      <c r="L337" s="59">
        <f t="shared" si="91"/>
        <v>0</v>
      </c>
      <c r="M337" s="162">
        <f t="shared" si="96"/>
        <v>0.68917720572775154</v>
      </c>
      <c r="N337" s="99">
        <f t="shared" si="92"/>
        <v>2.1651593897015265E-7</v>
      </c>
      <c r="O337" s="100">
        <f t="shared" si="97"/>
        <v>1.4797001912752206E-4</v>
      </c>
      <c r="P337" s="100">
        <f t="shared" si="98"/>
        <v>2.9765660631842359E-9</v>
      </c>
      <c r="Q337" s="11">
        <v>335</v>
      </c>
      <c r="R337" s="9">
        <f t="shared" si="93"/>
        <v>0.68911990244733456</v>
      </c>
    </row>
    <row r="338" spans="1:18" x14ac:dyDescent="0.25">
      <c r="A338" s="9">
        <f t="shared" si="94"/>
        <v>-2.4835552460468077E-2</v>
      </c>
      <c r="B338" s="88">
        <f>IF(Sample7!K344&gt;0,Sample7!K344, )</f>
        <v>2.4835552460468077E-2</v>
      </c>
      <c r="C338" s="88">
        <f>IF(Sample7!L344&gt;0,Sample7!L344,"")</f>
        <v>0.68976597857973787</v>
      </c>
      <c r="D338" s="88" t="str">
        <f>IF(Sample7!M344&gt;0,Sample7!M344,)</f>
        <v/>
      </c>
      <c r="E338" s="162">
        <f t="shared" si="85"/>
        <v>0.42483555246046811</v>
      </c>
      <c r="F338" s="162">
        <f t="shared" si="86"/>
        <v>2.4268950031937381E-2</v>
      </c>
      <c r="G338" s="162">
        <f t="shared" si="87"/>
        <v>4.7350364233321451E-4</v>
      </c>
      <c r="H338" s="162">
        <f t="shared" si="88"/>
        <v>9.3098786197481909E-5</v>
      </c>
      <c r="I338" s="162">
        <f t="shared" si="89"/>
        <v>2.4742453674270595E-2</v>
      </c>
      <c r="J338" s="162">
        <f t="shared" si="95"/>
        <v>9.3098786197481909E-5</v>
      </c>
      <c r="K338" s="162">
        <f t="shared" si="90"/>
        <v>2.1029891932503801E-6</v>
      </c>
      <c r="L338" s="59">
        <f t="shared" si="91"/>
        <v>0</v>
      </c>
      <c r="M338" s="162">
        <f t="shared" si="96"/>
        <v>0.68917663389521566</v>
      </c>
      <c r="N338" s="99">
        <f t="shared" si="92"/>
        <v>3.4732715717458126E-7</v>
      </c>
      <c r="O338" s="100">
        <f t="shared" si="97"/>
        <v>1.4770086289388204E-4</v>
      </c>
      <c r="P338" s="100">
        <f t="shared" si="98"/>
        <v>2.9813867795595622E-9</v>
      </c>
      <c r="Q338" s="11">
        <v>336</v>
      </c>
      <c r="R338" s="9">
        <f t="shared" si="93"/>
        <v>0.68911952281857103</v>
      </c>
    </row>
    <row r="339" spans="1:18" x14ac:dyDescent="0.25">
      <c r="A339" s="9">
        <f t="shared" si="94"/>
        <v>-2.4759857390488055E-2</v>
      </c>
      <c r="B339" s="88">
        <f>IF(Sample7!K345&gt;0,Sample7!K345, )</f>
        <v>2.4759857390488055E-2</v>
      </c>
      <c r="C339" s="88">
        <f>IF(Sample7!L345&gt;0,Sample7!L345,"")</f>
        <v>0.68988972172436414</v>
      </c>
      <c r="D339" s="88" t="str">
        <f>IF(Sample7!M345&gt;0,Sample7!M345,)</f>
        <v/>
      </c>
      <c r="E339" s="162">
        <f t="shared" si="85"/>
        <v>0.42475985739048805</v>
      </c>
      <c r="F339" s="162">
        <f t="shared" si="86"/>
        <v>2.419506731554727E-2</v>
      </c>
      <c r="G339" s="162">
        <f t="shared" si="87"/>
        <v>4.7200440870752425E-4</v>
      </c>
      <c r="H339" s="162">
        <f t="shared" si="88"/>
        <v>9.278566623326101E-5</v>
      </c>
      <c r="I339" s="162">
        <f t="shared" si="89"/>
        <v>2.4667071724254794E-2</v>
      </c>
      <c r="J339" s="162">
        <f t="shared" si="95"/>
        <v>9.278566623326101E-5</v>
      </c>
      <c r="K339" s="162">
        <f t="shared" si="90"/>
        <v>2.0978723428062823E-6</v>
      </c>
      <c r="L339" s="59">
        <f t="shared" si="91"/>
        <v>0</v>
      </c>
      <c r="M339" s="162">
        <f t="shared" si="96"/>
        <v>0.68917606337322024</v>
      </c>
      <c r="N339" s="99">
        <f t="shared" si="92"/>
        <v>5.0930824215742666E-7</v>
      </c>
      <c r="O339" s="100">
        <f t="shared" si="97"/>
        <v>1.4743219538408139E-4</v>
      </c>
      <c r="P339" s="100">
        <f t="shared" si="98"/>
        <v>2.986243148231461E-9</v>
      </c>
      <c r="Q339" s="11">
        <v>337</v>
      </c>
      <c r="R339" s="9">
        <f t="shared" si="93"/>
        <v>0.68911914437876065</v>
      </c>
    </row>
    <row r="340" spans="1:18" x14ac:dyDescent="0.25">
      <c r="A340" s="9">
        <f t="shared" si="94"/>
        <v>-2.4759857390488055E-2</v>
      </c>
      <c r="B340" s="88">
        <f>IF(Sample7!K346&gt;0,Sample7!K346, )</f>
        <v>2.4759857390488055E-2</v>
      </c>
      <c r="C340" s="88">
        <f>IF(Sample7!L346&gt;0,Sample7!L346,"")</f>
        <v>0.68976597857973787</v>
      </c>
      <c r="D340" s="88" t="str">
        <f>IF(Sample7!M346&gt;0,Sample7!M346,)</f>
        <v/>
      </c>
      <c r="E340" s="162">
        <f t="shared" si="85"/>
        <v>0.42475985739048805</v>
      </c>
      <c r="F340" s="162">
        <f t="shared" si="86"/>
        <v>2.419506731554727E-2</v>
      </c>
      <c r="G340" s="162">
        <f t="shared" si="87"/>
        <v>4.7200440870752425E-4</v>
      </c>
      <c r="H340" s="162">
        <f t="shared" si="88"/>
        <v>9.278566623326101E-5</v>
      </c>
      <c r="I340" s="162">
        <f t="shared" si="89"/>
        <v>2.4667071724254794E-2</v>
      </c>
      <c r="J340" s="162">
        <f t="shared" si="95"/>
        <v>9.278566623326101E-5</v>
      </c>
      <c r="K340" s="162">
        <f t="shared" si="90"/>
        <v>2.0978723428062823E-6</v>
      </c>
      <c r="L340" s="59">
        <f t="shared" si="91"/>
        <v>0</v>
      </c>
      <c r="M340" s="162">
        <f t="shared" si="96"/>
        <v>0.68917606337322024</v>
      </c>
      <c r="N340" s="99">
        <f t="shared" si="92"/>
        <v>3.4799995088074128E-7</v>
      </c>
      <c r="O340" s="100">
        <f t="shared" si="97"/>
        <v>1.4743219538408139E-4</v>
      </c>
      <c r="P340" s="100">
        <f t="shared" si="98"/>
        <v>2.986243148231461E-9</v>
      </c>
      <c r="Q340" s="11">
        <v>338</v>
      </c>
      <c r="R340" s="9">
        <f t="shared" si="93"/>
        <v>0.68911914437876065</v>
      </c>
    </row>
    <row r="341" spans="1:18" x14ac:dyDescent="0.25">
      <c r="A341" s="9">
        <f t="shared" si="94"/>
        <v>-2.4684162320508032E-2</v>
      </c>
      <c r="B341" s="88">
        <f>IF(Sample7!K347&gt;0,Sample7!K347, )</f>
        <v>2.4684162320508032E-2</v>
      </c>
      <c r="C341" s="88">
        <f>IF(Sample7!L347&gt;0,Sample7!L347,"")</f>
        <v>0.68976597857973787</v>
      </c>
      <c r="D341" s="88" t="str">
        <f>IF(Sample7!M347&gt;0,Sample7!M347,)</f>
        <v/>
      </c>
      <c r="E341" s="162">
        <f t="shared" si="85"/>
        <v>0.42468416232050804</v>
      </c>
      <c r="F341" s="162">
        <f t="shared" si="86"/>
        <v>2.4121179705400522E-2</v>
      </c>
      <c r="G341" s="162">
        <f t="shared" si="87"/>
        <v>4.7050987082195017E-4</v>
      </c>
      <c r="H341" s="162">
        <f t="shared" si="88"/>
        <v>9.247274428555996E-5</v>
      </c>
      <c r="I341" s="162">
        <f t="shared" si="89"/>
        <v>2.4591689576222472E-2</v>
      </c>
      <c r="J341" s="162">
        <f t="shared" si="95"/>
        <v>9.247274428555996E-5</v>
      </c>
      <c r="K341" s="162">
        <f t="shared" si="90"/>
        <v>2.0927679419178315E-6</v>
      </c>
      <c r="L341" s="59">
        <f t="shared" si="91"/>
        <v>0</v>
      </c>
      <c r="M341" s="162">
        <f t="shared" si="96"/>
        <v>0.68917549415800616</v>
      </c>
      <c r="N341" s="99">
        <f t="shared" si="92"/>
        <v>3.4867185230782883E-7</v>
      </c>
      <c r="O341" s="100">
        <f t="shared" si="97"/>
        <v>1.4716401571387449E-4</v>
      </c>
      <c r="P341" s="100">
        <f t="shared" si="98"/>
        <v>2.9911351704455727E-9</v>
      </c>
      <c r="Q341" s="11">
        <v>339</v>
      </c>
      <c r="R341" s="9">
        <f t="shared" si="93"/>
        <v>0.68911876712425912</v>
      </c>
    </row>
    <row r="342" spans="1:18" x14ac:dyDescent="0.25">
      <c r="A342" s="9">
        <f t="shared" si="94"/>
        <v>-2.4608467250528007E-2</v>
      </c>
      <c r="B342" s="88">
        <f>IF(Sample7!K348&gt;0,Sample7!K348, )</f>
        <v>2.4608467250528007E-2</v>
      </c>
      <c r="C342" s="88">
        <f>IF(Sample7!L348&gt;0,Sample7!L348,"")</f>
        <v>0.68988972172436414</v>
      </c>
      <c r="D342" s="88" t="str">
        <f>IF(Sample7!M348&gt;0,Sample7!M348,)</f>
        <v/>
      </c>
      <c r="E342" s="162">
        <f t="shared" si="85"/>
        <v>0.42460846725052803</v>
      </c>
      <c r="F342" s="162">
        <f t="shared" si="86"/>
        <v>2.4047287216078614E-2</v>
      </c>
      <c r="G342" s="162">
        <f t="shared" si="87"/>
        <v>4.6902001428201709E-4</v>
      </c>
      <c r="H342" s="162">
        <f t="shared" si="88"/>
        <v>9.2160020167375567E-5</v>
      </c>
      <c r="I342" s="162">
        <f t="shared" si="89"/>
        <v>2.4516307230360631E-2</v>
      </c>
      <c r="J342" s="162">
        <f t="shared" si="95"/>
        <v>9.2160020167375567E-5</v>
      </c>
      <c r="K342" s="162">
        <f t="shared" si="90"/>
        <v>2.0876759602919256E-6</v>
      </c>
      <c r="L342" s="59">
        <f t="shared" si="91"/>
        <v>0</v>
      </c>
      <c r="M342" s="162">
        <f t="shared" si="96"/>
        <v>0.68917492624582533</v>
      </c>
      <c r="N342" s="99">
        <f t="shared" si="92"/>
        <v>5.109325761395264E-7</v>
      </c>
      <c r="O342" s="100">
        <f t="shared" si="97"/>
        <v>1.4689632300060086E-4</v>
      </c>
      <c r="P342" s="100">
        <f t="shared" si="98"/>
        <v>2.996062847850547E-9</v>
      </c>
      <c r="Q342" s="11">
        <v>340</v>
      </c>
      <c r="R342" s="9">
        <f t="shared" si="93"/>
        <v>0.68911839105143313</v>
      </c>
    </row>
    <row r="343" spans="1:18" x14ac:dyDescent="0.25">
      <c r="A343" s="9">
        <f t="shared" si="94"/>
        <v>-2.4532772180547769E-2</v>
      </c>
      <c r="B343" s="88">
        <f>IF(Sample7!K349&gt;0,Sample7!K349, )</f>
        <v>2.4532772180547769E-2</v>
      </c>
      <c r="C343" s="88">
        <f>IF(Sample7!L349&gt;0,Sample7!L349,"")</f>
        <v>0.68987638868204004</v>
      </c>
      <c r="D343" s="88" t="str">
        <f>IF(Sample7!M349&gt;0,Sample7!M349,)</f>
        <v/>
      </c>
      <c r="E343" s="162">
        <f t="shared" si="85"/>
        <v>0.4245327721805478</v>
      </c>
      <c r="F343" s="162">
        <f t="shared" si="86"/>
        <v>2.397338986212029E-2</v>
      </c>
      <c r="G343" s="162">
        <f t="shared" si="87"/>
        <v>4.6753482473555277E-4</v>
      </c>
      <c r="H343" s="162">
        <f t="shared" si="88"/>
        <v>9.1847493691926685E-5</v>
      </c>
      <c r="I343" s="162">
        <f t="shared" si="89"/>
        <v>2.4440924686855842E-2</v>
      </c>
      <c r="J343" s="162">
        <f t="shared" si="95"/>
        <v>9.1847493691926685E-5</v>
      </c>
      <c r="K343" s="162">
        <f t="shared" si="90"/>
        <v>2.0825963677182092E-6</v>
      </c>
      <c r="L343" s="59">
        <f t="shared" si="91"/>
        <v>0</v>
      </c>
      <c r="M343" s="162">
        <f t="shared" si="96"/>
        <v>0.68917435963294016</v>
      </c>
      <c r="N343" s="99">
        <f t="shared" si="92"/>
        <v>4.9284478578008696E-7</v>
      </c>
      <c r="O343" s="100">
        <f t="shared" si="97"/>
        <v>1.4662911636317613E-4</v>
      </c>
      <c r="P343" s="100">
        <f t="shared" si="98"/>
        <v>3.0010261824951509E-9</v>
      </c>
      <c r="Q343" s="11">
        <v>341</v>
      </c>
      <c r="R343" s="9">
        <f t="shared" si="93"/>
        <v>0.68911801615665969</v>
      </c>
    </row>
    <row r="344" spans="1:18" x14ac:dyDescent="0.25">
      <c r="A344" s="9">
        <f t="shared" si="94"/>
        <v>-2.4532772180547769E-2</v>
      </c>
      <c r="B344" s="88">
        <f>IF(Sample7!K350&gt;0,Sample7!K350, )</f>
        <v>2.4532772180547769E-2</v>
      </c>
      <c r="C344" s="88">
        <f>IF(Sample7!L350&gt;0,Sample7!L350,"")</f>
        <v>0.68975293092220902</v>
      </c>
      <c r="D344" s="88" t="str">
        <f>IF(Sample7!M350&gt;0,Sample7!M350,)</f>
        <v/>
      </c>
      <c r="E344" s="162">
        <f t="shared" si="85"/>
        <v>0.4245327721805478</v>
      </c>
      <c r="F344" s="162">
        <f t="shared" si="86"/>
        <v>2.397338986212029E-2</v>
      </c>
      <c r="G344" s="162">
        <f t="shared" si="87"/>
        <v>4.6753482473555277E-4</v>
      </c>
      <c r="H344" s="162">
        <f t="shared" si="88"/>
        <v>9.1847493691926685E-5</v>
      </c>
      <c r="I344" s="162">
        <f t="shared" si="89"/>
        <v>2.4440924686855842E-2</v>
      </c>
      <c r="J344" s="162">
        <f t="shared" si="95"/>
        <v>9.1847493691926685E-5</v>
      </c>
      <c r="K344" s="162">
        <f t="shared" si="90"/>
        <v>2.0825963677182092E-6</v>
      </c>
      <c r="L344" s="59">
        <f t="shared" si="91"/>
        <v>0</v>
      </c>
      <c r="M344" s="162">
        <f t="shared" si="96"/>
        <v>0.68917435963294016</v>
      </c>
      <c r="N344" s="99">
        <f t="shared" si="92"/>
        <v>3.3474473676622952E-7</v>
      </c>
      <c r="O344" s="100">
        <f t="shared" si="97"/>
        <v>1.4662911636317613E-4</v>
      </c>
      <c r="P344" s="100">
        <f t="shared" si="98"/>
        <v>3.0010261824951509E-9</v>
      </c>
      <c r="Q344" s="11">
        <v>342</v>
      </c>
      <c r="R344" s="9">
        <f t="shared" si="93"/>
        <v>0.68911801615665969</v>
      </c>
    </row>
    <row r="345" spans="1:18" x14ac:dyDescent="0.25">
      <c r="A345" s="9">
        <f t="shared" si="94"/>
        <v>-2.4457077110567747E-2</v>
      </c>
      <c r="B345" s="88">
        <f>IF(Sample7!K351&gt;0,Sample7!K351, )</f>
        <v>2.4457077110567747E-2</v>
      </c>
      <c r="C345" s="88">
        <f>IF(Sample7!L351&gt;0,Sample7!L351,"")</f>
        <v>0.68975293092220902</v>
      </c>
      <c r="D345" s="88" t="str">
        <f>IF(Sample7!M351&gt;0,Sample7!M351,)</f>
        <v/>
      </c>
      <c r="E345" s="162">
        <f t="shared" si="85"/>
        <v>0.42445707711056779</v>
      </c>
      <c r="F345" s="162">
        <f t="shared" si="86"/>
        <v>2.3899487658022675E-2</v>
      </c>
      <c r="G345" s="162">
        <f t="shared" si="87"/>
        <v>4.6605428787236183E-4</v>
      </c>
      <c r="H345" s="162">
        <f t="shared" si="88"/>
        <v>9.1535164672709723E-5</v>
      </c>
      <c r="I345" s="162">
        <f t="shared" si="89"/>
        <v>2.4365541945895037E-2</v>
      </c>
      <c r="J345" s="162">
        <f t="shared" si="95"/>
        <v>9.1535164672709723E-5</v>
      </c>
      <c r="K345" s="162">
        <f t="shared" si="90"/>
        <v>2.0775291340552829E-6</v>
      </c>
      <c r="L345" s="59">
        <f t="shared" si="91"/>
        <v>0</v>
      </c>
      <c r="M345" s="162">
        <f t="shared" si="96"/>
        <v>0.6891737943156242</v>
      </c>
      <c r="N345" s="99">
        <f t="shared" si="92"/>
        <v>3.353992090865783E-7</v>
      </c>
      <c r="O345" s="100">
        <f t="shared" si="97"/>
        <v>1.4636239492211056E-4</v>
      </c>
      <c r="P345" s="100">
        <f t="shared" si="98"/>
        <v>3.0060251768208143E-9</v>
      </c>
      <c r="Q345" s="11">
        <v>343</v>
      </c>
      <c r="R345" s="9">
        <f t="shared" si="93"/>
        <v>0.68911764243632667</v>
      </c>
    </row>
    <row r="346" spans="1:18" x14ac:dyDescent="0.25">
      <c r="A346" s="9">
        <f t="shared" si="94"/>
        <v>-2.4381382040587721E-2</v>
      </c>
      <c r="B346" s="88">
        <f>IF(Sample7!K352&gt;0,Sample7!K352, )</f>
        <v>2.4381382040587721E-2</v>
      </c>
      <c r="C346" s="88">
        <f>IF(Sample7!L352&gt;0,Sample7!L352,"")</f>
        <v>0.68988972172436414</v>
      </c>
      <c r="D346" s="88" t="str">
        <f>IF(Sample7!M352&gt;0,Sample7!M352,)</f>
        <v/>
      </c>
      <c r="E346" s="162">
        <f t="shared" si="85"/>
        <v>0.42438138204058773</v>
      </c>
      <c r="F346" s="162">
        <f t="shared" si="86"/>
        <v>2.3825580618240014E-2</v>
      </c>
      <c r="G346" s="162">
        <f t="shared" si="87"/>
        <v>4.6457838942429164E-4</v>
      </c>
      <c r="H346" s="162">
        <f t="shared" si="88"/>
        <v>9.1223032923415381E-5</v>
      </c>
      <c r="I346" s="162">
        <f t="shared" si="89"/>
        <v>2.4290159007664305E-2</v>
      </c>
      <c r="J346" s="162">
        <f t="shared" si="95"/>
        <v>9.1223032923415381E-5</v>
      </c>
      <c r="K346" s="162">
        <f t="shared" si="90"/>
        <v>2.0724742292306988E-6</v>
      </c>
      <c r="L346" s="59">
        <f t="shared" si="91"/>
        <v>0</v>
      </c>
      <c r="M346" s="162">
        <f t="shared" si="96"/>
        <v>0.68917323029016153</v>
      </c>
      <c r="N346" s="99">
        <f t="shared" si="92"/>
        <v>5.1335997528570453E-7</v>
      </c>
      <c r="O346" s="100">
        <f t="shared" si="97"/>
        <v>1.460961577994817E-4</v>
      </c>
      <c r="P346" s="100">
        <f t="shared" si="98"/>
        <v>3.0110598336643679E-9</v>
      </c>
      <c r="Q346" s="11">
        <v>344</v>
      </c>
      <c r="R346" s="9">
        <f t="shared" si="93"/>
        <v>0.68911726988683253</v>
      </c>
    </row>
    <row r="347" spans="1:18" x14ac:dyDescent="0.25">
      <c r="A347" s="9">
        <f t="shared" si="94"/>
        <v>-2.4381382040587721E-2</v>
      </c>
      <c r="B347" s="88">
        <f>IF(Sample7!K353&gt;0,Sample7!K353, )</f>
        <v>2.4381382040587721E-2</v>
      </c>
      <c r="C347" s="88">
        <f>IF(Sample7!L353&gt;0,Sample7!L353,"")</f>
        <v>0.69001320396815924</v>
      </c>
      <c r="D347" s="88" t="str">
        <f>IF(Sample7!M353&gt;0,Sample7!M353,)</f>
        <v/>
      </c>
      <c r="E347" s="162">
        <f t="shared" si="85"/>
        <v>0.42438138204058773</v>
      </c>
      <c r="F347" s="162">
        <f t="shared" si="86"/>
        <v>2.3825580618240014E-2</v>
      </c>
      <c r="G347" s="162">
        <f t="shared" si="87"/>
        <v>4.6457838942429164E-4</v>
      </c>
      <c r="H347" s="162">
        <f t="shared" si="88"/>
        <v>9.1223032923415381E-5</v>
      </c>
      <c r="I347" s="162">
        <f t="shared" si="89"/>
        <v>2.4290159007664305E-2</v>
      </c>
      <c r="J347" s="162">
        <f t="shared" si="95"/>
        <v>9.1223032923415381E-5</v>
      </c>
      <c r="K347" s="162">
        <f t="shared" si="90"/>
        <v>2.0724742292306988E-6</v>
      </c>
      <c r="L347" s="59">
        <f t="shared" si="91"/>
        <v>0</v>
      </c>
      <c r="M347" s="162">
        <f t="shared" si="96"/>
        <v>0.68917323029016153</v>
      </c>
      <c r="N347" s="99">
        <f t="shared" si="92"/>
        <v>7.0555577972899622E-7</v>
      </c>
      <c r="O347" s="100">
        <f t="shared" si="97"/>
        <v>1.460961577994817E-4</v>
      </c>
      <c r="P347" s="100">
        <f t="shared" si="98"/>
        <v>3.0110598336643679E-9</v>
      </c>
      <c r="Q347" s="11">
        <v>345</v>
      </c>
      <c r="R347" s="9">
        <f t="shared" si="93"/>
        <v>0.68911726988683253</v>
      </c>
    </row>
    <row r="348" spans="1:18" x14ac:dyDescent="0.25">
      <c r="A348" s="9">
        <f t="shared" si="94"/>
        <v>-2.4305686970607483E-2</v>
      </c>
      <c r="B348" s="88">
        <f>IF(Sample7!K354&gt;0,Sample7!K354, )</f>
        <v>2.4305686970607483E-2</v>
      </c>
      <c r="C348" s="88">
        <f>IF(Sample7!L354&gt;0,Sample7!L354,"")</f>
        <v>0.68988972172436414</v>
      </c>
      <c r="D348" s="88" t="str">
        <f>IF(Sample7!M354&gt;0,Sample7!M354,)</f>
        <v/>
      </c>
      <c r="E348" s="162">
        <f t="shared" si="85"/>
        <v>0.4243056869706075</v>
      </c>
      <c r="F348" s="162">
        <f t="shared" si="86"/>
        <v>2.3751668757184458E-2</v>
      </c>
      <c r="G348" s="162">
        <f t="shared" si="87"/>
        <v>4.6310711516504149E-4</v>
      </c>
      <c r="H348" s="162">
        <f t="shared" si="88"/>
        <v>9.0911098257984158E-5</v>
      </c>
      <c r="I348" s="162">
        <f t="shared" si="89"/>
        <v>2.4214775872349499E-2</v>
      </c>
      <c r="J348" s="162">
        <f t="shared" si="95"/>
        <v>9.0911098257984158E-5</v>
      </c>
      <c r="K348" s="162">
        <f t="shared" si="90"/>
        <v>2.0674316232547599E-6</v>
      </c>
      <c r="L348" s="59">
        <f t="shared" si="91"/>
        <v>0</v>
      </c>
      <c r="M348" s="162">
        <f t="shared" si="96"/>
        <v>0.6891726675528469</v>
      </c>
      <c r="N348" s="99">
        <f t="shared" si="92"/>
        <v>5.1416668489027487E-7</v>
      </c>
      <c r="O348" s="100">
        <f t="shared" si="97"/>
        <v>1.4583040411896196E-4</v>
      </c>
      <c r="P348" s="100">
        <f t="shared" si="98"/>
        <v>3.0161301562516305E-9</v>
      </c>
      <c r="Q348" s="11">
        <v>346</v>
      </c>
      <c r="R348" s="9">
        <f t="shared" si="93"/>
        <v>0.68911689850458613</v>
      </c>
    </row>
    <row r="349" spans="1:18" x14ac:dyDescent="0.25">
      <c r="A349" s="9">
        <f t="shared" si="94"/>
        <v>-2.4305686970607483E-2</v>
      </c>
      <c r="B349" s="88">
        <f>IF(Sample7!K355&gt;0,Sample7!K355, )</f>
        <v>2.4305686970607483E-2</v>
      </c>
      <c r="C349" s="88">
        <f>IF(Sample7!L355&gt;0,Sample7!L355,"")</f>
        <v>0.6901369692857654</v>
      </c>
      <c r="D349" s="88" t="str">
        <f>IF(Sample7!M355&gt;0,Sample7!M355,)</f>
        <v/>
      </c>
      <c r="E349" s="162">
        <f t="shared" si="85"/>
        <v>0.4243056869706075</v>
      </c>
      <c r="F349" s="162">
        <f t="shared" si="86"/>
        <v>2.3751668757184458E-2</v>
      </c>
      <c r="G349" s="162">
        <f t="shared" si="87"/>
        <v>4.6310711516504149E-4</v>
      </c>
      <c r="H349" s="162">
        <f t="shared" si="88"/>
        <v>9.0911098257984158E-5</v>
      </c>
      <c r="I349" s="162">
        <f t="shared" si="89"/>
        <v>2.4214775872349499E-2</v>
      </c>
      <c r="J349" s="162">
        <f t="shared" si="95"/>
        <v>9.0911098257984158E-5</v>
      </c>
      <c r="K349" s="162">
        <f t="shared" si="90"/>
        <v>2.0674316232547599E-6</v>
      </c>
      <c r="L349" s="59">
        <f t="shared" si="91"/>
        <v>0</v>
      </c>
      <c r="M349" s="162">
        <f t="shared" si="96"/>
        <v>0.6891726675528469</v>
      </c>
      <c r="N349" s="99">
        <f t="shared" si="92"/>
        <v>9.2987783210963056E-7</v>
      </c>
      <c r="O349" s="100">
        <f t="shared" si="97"/>
        <v>1.4583040411896196E-4</v>
      </c>
      <c r="P349" s="100">
        <f t="shared" si="98"/>
        <v>3.0161301562516305E-9</v>
      </c>
      <c r="Q349" s="11">
        <v>347</v>
      </c>
      <c r="R349" s="9">
        <f t="shared" si="93"/>
        <v>0.68911689850458613</v>
      </c>
    </row>
    <row r="350" spans="1:18" x14ac:dyDescent="0.25">
      <c r="A350" s="9">
        <f t="shared" si="94"/>
        <v>-2.4229991900627461E-2</v>
      </c>
      <c r="B350" s="88">
        <f>IF(Sample7!K356&gt;0,Sample7!K356, )</f>
        <v>2.4229991900627461E-2</v>
      </c>
      <c r="C350" s="88">
        <f>IF(Sample7!L356&gt;0,Sample7!L356,"")</f>
        <v>0.68988972172436414</v>
      </c>
      <c r="D350" s="88" t="str">
        <f>IF(Sample7!M356&gt;0,Sample7!M356,)</f>
        <v/>
      </c>
      <c r="E350" s="162">
        <f t="shared" si="85"/>
        <v>0.42422999190062749</v>
      </c>
      <c r="F350" s="162">
        <f t="shared" si="86"/>
        <v>2.3677752089226817E-2</v>
      </c>
      <c r="G350" s="162">
        <f t="shared" si="87"/>
        <v>4.616404509100655E-4</v>
      </c>
      <c r="H350" s="162">
        <f t="shared" si="88"/>
        <v>9.0599360490578595E-5</v>
      </c>
      <c r="I350" s="162">
        <f t="shared" si="89"/>
        <v>2.4139392540136882E-2</v>
      </c>
      <c r="J350" s="162">
        <f t="shared" si="95"/>
        <v>9.0599360490578595E-5</v>
      </c>
      <c r="K350" s="162">
        <f t="shared" si="90"/>
        <v>2.0624012862067211E-6</v>
      </c>
      <c r="L350" s="59">
        <f t="shared" si="91"/>
        <v>0</v>
      </c>
      <c r="M350" s="162">
        <f t="shared" si="96"/>
        <v>0.68917210609998591</v>
      </c>
      <c r="N350" s="99">
        <f t="shared" si="92"/>
        <v>5.1497218435174339E-7</v>
      </c>
      <c r="O350" s="100">
        <f t="shared" si="97"/>
        <v>1.4556513300579134E-4</v>
      </c>
      <c r="P350" s="100">
        <f t="shared" si="98"/>
        <v>3.0212361481941165E-9</v>
      </c>
      <c r="Q350" s="11">
        <v>348</v>
      </c>
      <c r="R350" s="9">
        <f t="shared" si="93"/>
        <v>0.68911652828600711</v>
      </c>
    </row>
    <row r="351" spans="1:18" x14ac:dyDescent="0.25">
      <c r="A351" s="9">
        <f t="shared" si="94"/>
        <v>-2.4154296830647438E-2</v>
      </c>
      <c r="B351" s="88">
        <f>IF(Sample7!K357&gt;0,Sample7!K357, )</f>
        <v>2.4154296830647438E-2</v>
      </c>
      <c r="C351" s="88">
        <f>IF(Sample7!L357&gt;0,Sample7!L357,"")</f>
        <v>0.68988972172436414</v>
      </c>
      <c r="D351" s="88" t="str">
        <f>IF(Sample7!M357&gt;0,Sample7!M357,)</f>
        <v/>
      </c>
      <c r="E351" s="162">
        <f t="shared" si="85"/>
        <v>0.42415429683064748</v>
      </c>
      <c r="F351" s="162">
        <f t="shared" si="86"/>
        <v>2.3603830628695407E-2</v>
      </c>
      <c r="G351" s="162">
        <f t="shared" si="87"/>
        <v>4.6017838251643378E-4</v>
      </c>
      <c r="H351" s="162">
        <f t="shared" si="88"/>
        <v>9.0287819435597161E-5</v>
      </c>
      <c r="I351" s="162">
        <f t="shared" si="89"/>
        <v>2.4064009011211841E-2</v>
      </c>
      <c r="J351" s="162">
        <f t="shared" si="95"/>
        <v>9.0287819435597161E-5</v>
      </c>
      <c r="K351" s="162">
        <f t="shared" si="90"/>
        <v>2.0573831882278946E-6</v>
      </c>
      <c r="L351" s="59">
        <f t="shared" si="91"/>
        <v>0</v>
      </c>
      <c r="M351" s="162">
        <f t="shared" si="96"/>
        <v>0.68917154592789465</v>
      </c>
      <c r="N351" s="99">
        <f t="shared" si="92"/>
        <v>5.1577647463458491E-7</v>
      </c>
      <c r="O351" s="100">
        <f t="shared" si="97"/>
        <v>1.4530034358676837E-4</v>
      </c>
      <c r="P351" s="100">
        <f t="shared" si="98"/>
        <v>3.0263778134831951E-9</v>
      </c>
      <c r="Q351" s="11">
        <v>349</v>
      </c>
      <c r="R351" s="9">
        <f t="shared" si="93"/>
        <v>0.68911615922752534</v>
      </c>
    </row>
    <row r="352" spans="1:18" x14ac:dyDescent="0.25">
      <c r="A352" s="9">
        <f t="shared" si="94"/>
        <v>-2.4154296830647438E-2</v>
      </c>
      <c r="B352" s="88">
        <f>IF(Sample7!K358&gt;0,Sample7!K358, )</f>
        <v>2.4154296830647438E-2</v>
      </c>
      <c r="C352" s="88">
        <f>IF(Sample7!L358&gt;0,Sample7!L358,"")</f>
        <v>0.68975293092220902</v>
      </c>
      <c r="D352" s="88" t="str">
        <f>IF(Sample7!M358&gt;0,Sample7!M358,)</f>
        <v/>
      </c>
      <c r="E352" s="162">
        <f t="shared" si="85"/>
        <v>0.42415429683064748</v>
      </c>
      <c r="F352" s="162">
        <f t="shared" si="86"/>
        <v>2.3603830628695407E-2</v>
      </c>
      <c r="G352" s="162">
        <f t="shared" si="87"/>
        <v>4.6017838251643378E-4</v>
      </c>
      <c r="H352" s="162">
        <f t="shared" si="88"/>
        <v>9.0287819435597161E-5</v>
      </c>
      <c r="I352" s="162">
        <f t="shared" si="89"/>
        <v>2.4064009011211841E-2</v>
      </c>
      <c r="J352" s="162">
        <f t="shared" si="95"/>
        <v>9.0287819435597161E-5</v>
      </c>
      <c r="K352" s="162">
        <f t="shared" si="90"/>
        <v>2.0573831882278946E-6</v>
      </c>
      <c r="L352" s="59">
        <f t="shared" si="91"/>
        <v>0</v>
      </c>
      <c r="M352" s="162">
        <f t="shared" si="96"/>
        <v>0.68917154592789465</v>
      </c>
      <c r="N352" s="99">
        <f t="shared" si="92"/>
        <v>3.3800851161392143E-7</v>
      </c>
      <c r="O352" s="100">
        <f t="shared" si="97"/>
        <v>1.4530034358676837E-4</v>
      </c>
      <c r="P352" s="100">
        <f t="shared" si="98"/>
        <v>3.0263778134831951E-9</v>
      </c>
      <c r="Q352" s="11">
        <v>350</v>
      </c>
      <c r="R352" s="9">
        <f t="shared" si="93"/>
        <v>0.68911615922752534</v>
      </c>
    </row>
    <row r="353" spans="1:18" x14ac:dyDescent="0.25">
      <c r="A353" s="9">
        <f t="shared" si="94"/>
        <v>-2.4078601760667197E-2</v>
      </c>
      <c r="B353" s="88">
        <f>IF(Sample7!K359&gt;0,Sample7!K359, )</f>
        <v>2.4078601760667197E-2</v>
      </c>
      <c r="C353" s="88">
        <f>IF(Sample7!L359&gt;0,Sample7!L359,"")</f>
        <v>0.68988972172436414</v>
      </c>
      <c r="D353" s="88" t="str">
        <f>IF(Sample7!M359&gt;0,Sample7!M359,)</f>
        <v/>
      </c>
      <c r="E353" s="162">
        <f t="shared" si="85"/>
        <v>0.4240786017606672</v>
      </c>
      <c r="F353" s="162">
        <f t="shared" si="86"/>
        <v>2.3529904389876719E-2</v>
      </c>
      <c r="G353" s="162">
        <f t="shared" si="87"/>
        <v>4.5872089588280471E-4</v>
      </c>
      <c r="H353" s="162">
        <f t="shared" si="88"/>
        <v>8.9976474907674242E-5</v>
      </c>
      <c r="I353" s="162">
        <f t="shared" si="89"/>
        <v>2.3988625285759523E-2</v>
      </c>
      <c r="J353" s="162">
        <f t="shared" si="95"/>
        <v>8.9976474907674242E-5</v>
      </c>
      <c r="K353" s="162">
        <f t="shared" si="90"/>
        <v>2.0523772995561393E-6</v>
      </c>
      <c r="L353" s="59">
        <f t="shared" si="91"/>
        <v>0</v>
      </c>
      <c r="M353" s="162">
        <f t="shared" si="96"/>
        <v>0.68917098703289992</v>
      </c>
      <c r="N353" s="99">
        <f t="shared" si="92"/>
        <v>5.1657955671416441E-7</v>
      </c>
      <c r="O353" s="100">
        <f t="shared" si="97"/>
        <v>1.450360349902686E-4</v>
      </c>
      <c r="P353" s="100">
        <f t="shared" si="98"/>
        <v>3.0315551564888182E-9</v>
      </c>
      <c r="Q353" s="11">
        <v>351</v>
      </c>
      <c r="R353" s="9">
        <f t="shared" si="93"/>
        <v>0.68911579132558132</v>
      </c>
    </row>
    <row r="354" spans="1:18" x14ac:dyDescent="0.25">
      <c r="A354" s="9">
        <f t="shared" si="94"/>
        <v>-2.4078601760667197E-2</v>
      </c>
      <c r="B354" s="88">
        <f>IF(Sample7!K360&gt;0,Sample7!K360, )</f>
        <v>2.4078601760667197E-2</v>
      </c>
      <c r="C354" s="88">
        <f>IF(Sample7!L360&gt;0,Sample7!L360,"")</f>
        <v>0.68975293092220902</v>
      </c>
      <c r="D354" s="88" t="str">
        <f>IF(Sample7!M360&gt;0,Sample7!M360,)</f>
        <v/>
      </c>
      <c r="E354" s="162">
        <f t="shared" si="85"/>
        <v>0.4240786017606672</v>
      </c>
      <c r="F354" s="162">
        <f t="shared" si="86"/>
        <v>2.3529904389876719E-2</v>
      </c>
      <c r="G354" s="162">
        <f t="shared" si="87"/>
        <v>4.5872089588280471E-4</v>
      </c>
      <c r="H354" s="162">
        <f t="shared" si="88"/>
        <v>8.9976474907674242E-5</v>
      </c>
      <c r="I354" s="162">
        <f t="shared" si="89"/>
        <v>2.3988625285759523E-2</v>
      </c>
      <c r="J354" s="162">
        <f t="shared" si="95"/>
        <v>8.9976474907674242E-5</v>
      </c>
      <c r="K354" s="162">
        <f t="shared" si="90"/>
        <v>2.0523772995561393E-6</v>
      </c>
      <c r="L354" s="59">
        <f t="shared" si="91"/>
        <v>0</v>
      </c>
      <c r="M354" s="162">
        <f t="shared" si="96"/>
        <v>0.68917098703289992</v>
      </c>
      <c r="N354" s="99">
        <f t="shared" si="92"/>
        <v>3.3865869030420204E-7</v>
      </c>
      <c r="O354" s="100">
        <f t="shared" si="97"/>
        <v>1.450360349902686E-4</v>
      </c>
      <c r="P354" s="100">
        <f t="shared" si="98"/>
        <v>3.0315551564888182E-9</v>
      </c>
      <c r="Q354" s="11">
        <v>352</v>
      </c>
      <c r="R354" s="9">
        <f t="shared" si="93"/>
        <v>0.68911579132558132</v>
      </c>
    </row>
    <row r="355" spans="1:18" x14ac:dyDescent="0.25">
      <c r="A355" s="9">
        <f t="shared" si="94"/>
        <v>-2.4002906690687175E-2</v>
      </c>
      <c r="B355" s="88">
        <f>IF(Sample7!K361&gt;0,Sample7!K361, )</f>
        <v>2.4002906690687175E-2</v>
      </c>
      <c r="C355" s="88">
        <f>IF(Sample7!L361&gt;0,Sample7!L361,"")</f>
        <v>0.69001320396815924</v>
      </c>
      <c r="D355" s="88" t="str">
        <f>IF(Sample7!M361&gt;0,Sample7!M361,)</f>
        <v/>
      </c>
      <c r="E355" s="162">
        <f t="shared" si="85"/>
        <v>0.42400290669068719</v>
      </c>
      <c r="F355" s="162">
        <f t="shared" si="86"/>
        <v>2.3455973387016257E-2</v>
      </c>
      <c r="G355" s="162">
        <f t="shared" si="87"/>
        <v>4.5726797694922369E-4</v>
      </c>
      <c r="H355" s="162">
        <f t="shared" si="88"/>
        <v>8.9665326721694028E-5</v>
      </c>
      <c r="I355" s="162">
        <f t="shared" si="89"/>
        <v>2.3913241363965481E-2</v>
      </c>
      <c r="J355" s="162">
        <f t="shared" si="95"/>
        <v>8.9665326721694028E-5</v>
      </c>
      <c r="K355" s="162">
        <f t="shared" si="90"/>
        <v>2.0473835904775721E-6</v>
      </c>
      <c r="L355" s="59">
        <f t="shared" si="91"/>
        <v>0</v>
      </c>
      <c r="M355" s="162">
        <f t="shared" si="96"/>
        <v>0.68917042941133921</v>
      </c>
      <c r="N355" s="99">
        <f t="shared" si="92"/>
        <v>7.102689536231897E-7</v>
      </c>
      <c r="O355" s="100">
        <f t="shared" si="97"/>
        <v>1.447722063462539E-4</v>
      </c>
      <c r="P355" s="100">
        <f t="shared" si="98"/>
        <v>3.0367681819557323E-9</v>
      </c>
      <c r="Q355" s="11">
        <v>353</v>
      </c>
      <c r="R355" s="9">
        <f t="shared" si="93"/>
        <v>0.68911542457662622</v>
      </c>
    </row>
    <row r="356" spans="1:18" x14ac:dyDescent="0.25">
      <c r="A356" s="9">
        <f t="shared" si="94"/>
        <v>-2.4002906690687175E-2</v>
      </c>
      <c r="B356" s="88">
        <f>IF(Sample7!K362&gt;0,Sample7!K362, )</f>
        <v>2.4002906690687175E-2</v>
      </c>
      <c r="C356" s="88">
        <f>IF(Sample7!L362&gt;0,Sample7!L362,"")</f>
        <v>0.68962921231327801</v>
      </c>
      <c r="D356" s="88" t="str">
        <f>IF(Sample7!M362&gt;0,Sample7!M362,)</f>
        <v/>
      </c>
      <c r="E356" s="162">
        <f t="shared" si="85"/>
        <v>0.42400290669068719</v>
      </c>
      <c r="F356" s="162">
        <f t="shared" si="86"/>
        <v>2.3455973387016257E-2</v>
      </c>
      <c r="G356" s="162">
        <f t="shared" si="87"/>
        <v>4.5726797694922369E-4</v>
      </c>
      <c r="H356" s="162">
        <f t="shared" si="88"/>
        <v>8.9665326721694028E-5</v>
      </c>
      <c r="I356" s="162">
        <f t="shared" si="89"/>
        <v>2.3913241363965481E-2</v>
      </c>
      <c r="J356" s="162">
        <f t="shared" si="95"/>
        <v>8.9665326721694028E-5</v>
      </c>
      <c r="K356" s="162">
        <f t="shared" si="90"/>
        <v>2.0473835904775721E-6</v>
      </c>
      <c r="L356" s="59">
        <f t="shared" si="91"/>
        <v>0</v>
      </c>
      <c r="M356" s="162">
        <f t="shared" si="96"/>
        <v>0.68917042941133921</v>
      </c>
      <c r="N356" s="99">
        <f t="shared" si="92"/>
        <v>2.1048175111137955E-7</v>
      </c>
      <c r="O356" s="100">
        <f t="shared" si="97"/>
        <v>1.447722063462539E-4</v>
      </c>
      <c r="P356" s="100">
        <f t="shared" si="98"/>
        <v>3.0367681819557323E-9</v>
      </c>
      <c r="Q356" s="11">
        <v>354</v>
      </c>
      <c r="R356" s="9">
        <f t="shared" si="93"/>
        <v>0.68911542457662622</v>
      </c>
    </row>
    <row r="357" spans="1:18" x14ac:dyDescent="0.25">
      <c r="A357" s="9">
        <f t="shared" si="94"/>
        <v>-2.3927211620707153E-2</v>
      </c>
      <c r="B357" s="88">
        <f>IF(Sample7!K363&gt;0,Sample7!K363, )</f>
        <v>2.3927211620707153E-2</v>
      </c>
      <c r="C357" s="88">
        <f>IF(Sample7!L363&gt;0,Sample7!L363,"")</f>
        <v>0.69001320396815924</v>
      </c>
      <c r="D357" s="88" t="str">
        <f>IF(Sample7!M363&gt;0,Sample7!M363,)</f>
        <v/>
      </c>
      <c r="E357" s="162">
        <f t="shared" si="85"/>
        <v>0.42392721162070718</v>
      </c>
      <c r="F357" s="162">
        <f t="shared" si="86"/>
        <v>2.3382037634317412E-2</v>
      </c>
      <c r="G357" s="162">
        <f t="shared" si="87"/>
        <v>4.5581961169703297E-4</v>
      </c>
      <c r="H357" s="162">
        <f t="shared" si="88"/>
        <v>8.9354374692707239E-5</v>
      </c>
      <c r="I357" s="162">
        <f t="shared" si="89"/>
        <v>2.3837857246014445E-2</v>
      </c>
      <c r="J357" s="162">
        <f t="shared" si="95"/>
        <v>8.9354374692707239E-5</v>
      </c>
      <c r="K357" s="162">
        <f t="shared" si="90"/>
        <v>2.0424020313610622E-6</v>
      </c>
      <c r="L357" s="59">
        <f t="shared" si="91"/>
        <v>0</v>
      </c>
      <c r="M357" s="162">
        <f t="shared" si="96"/>
        <v>0.68916987305956023</v>
      </c>
      <c r="N357" s="99">
        <f t="shared" si="92"/>
        <v>7.1120702139842304E-7</v>
      </c>
      <c r="O357" s="100">
        <f t="shared" si="97"/>
        <v>1.445088567862085E-4</v>
      </c>
      <c r="P357" s="100">
        <f t="shared" si="98"/>
        <v>3.0420168950023514E-9</v>
      </c>
      <c r="Q357" s="11">
        <v>355</v>
      </c>
      <c r="R357" s="9">
        <f t="shared" si="93"/>
        <v>0.68911505897712111</v>
      </c>
    </row>
    <row r="358" spans="1:18" x14ac:dyDescent="0.25">
      <c r="A358" s="9">
        <f t="shared" si="94"/>
        <v>-2.3851516550726915E-2</v>
      </c>
      <c r="B358" s="88">
        <f>IF(Sample7!K364&gt;0,Sample7!K364, )</f>
        <v>2.3851516550726915E-2</v>
      </c>
      <c r="C358" s="88">
        <f>IF(Sample7!L364&gt;0,Sample7!L364,"")</f>
        <v>0.69001320396815924</v>
      </c>
      <c r="D358" s="88" t="str">
        <f>IF(Sample7!M364&gt;0,Sample7!M364,)</f>
        <v/>
      </c>
      <c r="E358" s="162">
        <f t="shared" si="85"/>
        <v>0.42385151655072695</v>
      </c>
      <c r="F358" s="162">
        <f t="shared" si="86"/>
        <v>2.3308097145942036E-2</v>
      </c>
      <c r="G358" s="162">
        <f t="shared" si="87"/>
        <v>4.5437578614878141E-4</v>
      </c>
      <c r="H358" s="162">
        <f t="shared" si="88"/>
        <v>8.9043618636097666E-5</v>
      </c>
      <c r="I358" s="162">
        <f t="shared" si="89"/>
        <v>2.3762472932090817E-2</v>
      </c>
      <c r="J358" s="162">
        <f t="shared" si="95"/>
        <v>8.9043618636097666E-5</v>
      </c>
      <c r="K358" s="162">
        <f t="shared" si="90"/>
        <v>2.03743259265133E-6</v>
      </c>
      <c r="L358" s="59">
        <f t="shared" si="91"/>
        <v>0</v>
      </c>
      <c r="M358" s="162">
        <f t="shared" si="96"/>
        <v>0.68916931797392189</v>
      </c>
      <c r="N358" s="99">
        <f t="shared" si="92"/>
        <v>7.1214357126995692E-7</v>
      </c>
      <c r="O358" s="100">
        <f t="shared" si="97"/>
        <v>1.4424598544322156E-4</v>
      </c>
      <c r="P358" s="100">
        <f t="shared" si="98"/>
        <v>3.0473013011082537E-9</v>
      </c>
      <c r="Q358" s="11">
        <v>356</v>
      </c>
      <c r="R358" s="9">
        <f t="shared" si="93"/>
        <v>0.68911469452353813</v>
      </c>
    </row>
    <row r="359" spans="1:18" x14ac:dyDescent="0.25">
      <c r="A359" s="9">
        <f t="shared" si="94"/>
        <v>-2.3851516550726915E-2</v>
      </c>
      <c r="B359" s="88">
        <f>IF(Sample7!K365&gt;0,Sample7!K365, )</f>
        <v>2.3851516550726915E-2</v>
      </c>
      <c r="C359" s="88">
        <f>IF(Sample7!L365&gt;0,Sample7!L365,"")</f>
        <v>0.68988972172436414</v>
      </c>
      <c r="D359" s="88" t="str">
        <f>IF(Sample7!M365&gt;0,Sample7!M365,)</f>
        <v/>
      </c>
      <c r="E359" s="162">
        <f t="shared" si="85"/>
        <v>0.42385151655072695</v>
      </c>
      <c r="F359" s="162">
        <f t="shared" si="86"/>
        <v>2.3308097145942036E-2</v>
      </c>
      <c r="G359" s="162">
        <f t="shared" si="87"/>
        <v>4.5437578614878141E-4</v>
      </c>
      <c r="H359" s="162">
        <f t="shared" si="88"/>
        <v>8.9043618636097666E-5</v>
      </c>
      <c r="I359" s="162">
        <f t="shared" si="89"/>
        <v>2.3762472932090817E-2</v>
      </c>
      <c r="J359" s="162">
        <f t="shared" si="95"/>
        <v>8.9043618636097666E-5</v>
      </c>
      <c r="K359" s="162">
        <f t="shared" si="90"/>
        <v>2.03743259265133E-6</v>
      </c>
      <c r="L359" s="59">
        <f t="shared" si="91"/>
        <v>0</v>
      </c>
      <c r="M359" s="162">
        <f t="shared" si="96"/>
        <v>0.68916931797392189</v>
      </c>
      <c r="N359" s="99">
        <f t="shared" si="92"/>
        <v>5.1898156365125162E-7</v>
      </c>
      <c r="O359" s="100">
        <f t="shared" si="97"/>
        <v>1.4424598544322156E-4</v>
      </c>
      <c r="P359" s="100">
        <f t="shared" si="98"/>
        <v>3.0473013011082537E-9</v>
      </c>
      <c r="Q359" s="11">
        <v>357</v>
      </c>
      <c r="R359" s="9">
        <f t="shared" si="93"/>
        <v>0.68911469452353813</v>
      </c>
    </row>
    <row r="360" spans="1:18" x14ac:dyDescent="0.25">
      <c r="A360" s="9">
        <f t="shared" si="94"/>
        <v>-2.3775821480746889E-2</v>
      </c>
      <c r="B360" s="88">
        <f>IF(Sample7!K366&gt;0,Sample7!K366, )</f>
        <v>2.3775821480746889E-2</v>
      </c>
      <c r="C360" s="88">
        <f>IF(Sample7!L366&gt;0,Sample7!L366,"")</f>
        <v>0.68988972172436414</v>
      </c>
      <c r="D360" s="88" t="str">
        <f>IF(Sample7!M366&gt;0,Sample7!M366,)</f>
        <v/>
      </c>
      <c r="E360" s="162">
        <f t="shared" si="85"/>
        <v>0.42377582148074688</v>
      </c>
      <c r="F360" s="162">
        <f t="shared" si="86"/>
        <v>2.323415193601136E-2</v>
      </c>
      <c r="G360" s="162">
        <f t="shared" si="87"/>
        <v>4.5293648636814121E-4</v>
      </c>
      <c r="H360" s="162">
        <f t="shared" si="88"/>
        <v>8.8733058367387874E-5</v>
      </c>
      <c r="I360" s="162">
        <f t="shared" si="89"/>
        <v>2.3687088422379501E-2</v>
      </c>
      <c r="J360" s="162">
        <f t="shared" si="95"/>
        <v>8.8733058367387874E-5</v>
      </c>
      <c r="K360" s="162">
        <f t="shared" si="90"/>
        <v>2.032475244855153E-6</v>
      </c>
      <c r="L360" s="59">
        <f t="shared" si="91"/>
        <v>0</v>
      </c>
      <c r="M360" s="162">
        <f t="shared" si="96"/>
        <v>0.68916876415079276</v>
      </c>
      <c r="N360" s="99">
        <f t="shared" si="92"/>
        <v>5.1977982288993056E-7</v>
      </c>
      <c r="O360" s="100">
        <f t="shared" si="97"/>
        <v>1.4398359145189566E-4</v>
      </c>
      <c r="P360" s="100">
        <f t="shared" si="98"/>
        <v>3.0526214061222894E-9</v>
      </c>
      <c r="Q360" s="11">
        <v>358</v>
      </c>
      <c r="R360" s="9">
        <f t="shared" si="93"/>
        <v>0.6891143312123591</v>
      </c>
    </row>
    <row r="361" spans="1:18" x14ac:dyDescent="0.25">
      <c r="A361" s="9">
        <f t="shared" si="94"/>
        <v>-2.3775821480746889E-2</v>
      </c>
      <c r="B361" s="88">
        <f>IF(Sample7!K367&gt;0,Sample7!K367, )</f>
        <v>2.3775821480746889E-2</v>
      </c>
      <c r="C361" s="88">
        <f>IF(Sample7!L367&gt;0,Sample7!L367,"")</f>
        <v>0.69001320396815924</v>
      </c>
      <c r="D361" s="88" t="str">
        <f>IF(Sample7!M367&gt;0,Sample7!M367,)</f>
        <v/>
      </c>
      <c r="E361" s="162">
        <f t="shared" si="85"/>
        <v>0.42377582148074688</v>
      </c>
      <c r="F361" s="162">
        <f t="shared" si="86"/>
        <v>2.323415193601136E-2</v>
      </c>
      <c r="G361" s="162">
        <f t="shared" si="87"/>
        <v>4.5293648636814121E-4</v>
      </c>
      <c r="H361" s="162">
        <f t="shared" si="88"/>
        <v>8.8733058367387874E-5</v>
      </c>
      <c r="I361" s="162">
        <f t="shared" si="89"/>
        <v>2.3687088422379501E-2</v>
      </c>
      <c r="J361" s="162">
        <f t="shared" si="95"/>
        <v>8.8733058367387874E-5</v>
      </c>
      <c r="K361" s="162">
        <f t="shared" si="90"/>
        <v>2.032475244855153E-6</v>
      </c>
      <c r="L361" s="59">
        <f t="shared" si="91"/>
        <v>0</v>
      </c>
      <c r="M361" s="162">
        <f t="shared" si="96"/>
        <v>0.68916876415079276</v>
      </c>
      <c r="N361" s="99">
        <f t="shared" si="92"/>
        <v>7.1307860515393818E-7</v>
      </c>
      <c r="O361" s="100">
        <f t="shared" si="97"/>
        <v>1.4398359145189566E-4</v>
      </c>
      <c r="P361" s="100">
        <f t="shared" si="98"/>
        <v>3.0526214061222894E-9</v>
      </c>
      <c r="Q361" s="11">
        <v>359</v>
      </c>
      <c r="R361" s="9">
        <f t="shared" si="93"/>
        <v>0.6891143312123591</v>
      </c>
    </row>
    <row r="362" spans="1:18" x14ac:dyDescent="0.25">
      <c r="A362" s="9">
        <f t="shared" si="94"/>
        <v>-2.3700126410766867E-2</v>
      </c>
      <c r="B362" s="88">
        <f>IF(Sample7!K368&gt;0,Sample7!K368, )</f>
        <v>2.3700126410766867E-2</v>
      </c>
      <c r="C362" s="88">
        <f>IF(Sample7!L368&gt;0,Sample7!L368,"")</f>
        <v>0.68988972172436414</v>
      </c>
      <c r="D362" s="88" t="str">
        <f>IF(Sample7!M368&gt;0,Sample7!M368,)</f>
        <v/>
      </c>
      <c r="E362" s="162">
        <f t="shared" si="85"/>
        <v>0.42370012641076688</v>
      </c>
      <c r="F362" s="162">
        <f t="shared" si="86"/>
        <v>2.3160202018604747E-2</v>
      </c>
      <c r="G362" s="162">
        <f t="shared" si="87"/>
        <v>4.5150169845974142E-4</v>
      </c>
      <c r="H362" s="162">
        <f t="shared" si="88"/>
        <v>8.8422693702377986E-5</v>
      </c>
      <c r="I362" s="162">
        <f t="shared" si="89"/>
        <v>2.3611703717064489E-2</v>
      </c>
      <c r="J362" s="162">
        <f t="shared" si="95"/>
        <v>8.8422693702377986E-5</v>
      </c>
      <c r="K362" s="162">
        <f t="shared" si="90"/>
        <v>2.0275299585620603E-6</v>
      </c>
      <c r="L362" s="59">
        <f t="shared" si="91"/>
        <v>0</v>
      </c>
      <c r="M362" s="162">
        <f t="shared" si="96"/>
        <v>0.68916821158655261</v>
      </c>
      <c r="N362" s="99">
        <f t="shared" si="92"/>
        <v>5.2057687896479967E-7</v>
      </c>
      <c r="O362" s="100">
        <f t="shared" si="97"/>
        <v>1.4372167394842948E-4</v>
      </c>
      <c r="P362" s="100">
        <f t="shared" si="98"/>
        <v>3.0579772162531934E-9</v>
      </c>
      <c r="Q362" s="11">
        <v>360</v>
      </c>
      <c r="R362" s="9">
        <f t="shared" si="93"/>
        <v>0.68911396904007671</v>
      </c>
    </row>
    <row r="363" spans="1:18" x14ac:dyDescent="0.25">
      <c r="A363" s="9">
        <f t="shared" si="94"/>
        <v>-2.3700126410766867E-2</v>
      </c>
      <c r="B363" s="88">
        <f>IF(Sample7!K369&gt;0,Sample7!K369, )</f>
        <v>2.3700126410766867E-2</v>
      </c>
      <c r="C363" s="88">
        <f>IF(Sample7!L369&gt;0,Sample7!L369,"")</f>
        <v>0.69001320396815924</v>
      </c>
      <c r="D363" s="88" t="str">
        <f>IF(Sample7!M369&gt;0,Sample7!M369,)</f>
        <v/>
      </c>
      <c r="E363" s="162">
        <f t="shared" si="85"/>
        <v>0.42370012641076688</v>
      </c>
      <c r="F363" s="162">
        <f t="shared" si="86"/>
        <v>2.3160202018604747E-2</v>
      </c>
      <c r="G363" s="162">
        <f t="shared" si="87"/>
        <v>4.5150169845974142E-4</v>
      </c>
      <c r="H363" s="162">
        <f t="shared" si="88"/>
        <v>8.8422693702377986E-5</v>
      </c>
      <c r="I363" s="162">
        <f t="shared" si="89"/>
        <v>2.3611703717064489E-2</v>
      </c>
      <c r="J363" s="162">
        <f t="shared" si="95"/>
        <v>8.8422693702377986E-5</v>
      </c>
      <c r="K363" s="162">
        <f t="shared" si="90"/>
        <v>2.0275299585620603E-6</v>
      </c>
      <c r="L363" s="59">
        <f t="shared" si="91"/>
        <v>0</v>
      </c>
      <c r="M363" s="162">
        <f t="shared" si="96"/>
        <v>0.68916821158655261</v>
      </c>
      <c r="N363" s="99">
        <f t="shared" si="92"/>
        <v>7.140121249732345E-7</v>
      </c>
      <c r="O363" s="100">
        <f t="shared" si="97"/>
        <v>1.4372167394842948E-4</v>
      </c>
      <c r="P363" s="100">
        <f t="shared" si="98"/>
        <v>3.0579772162531934E-9</v>
      </c>
      <c r="Q363" s="11">
        <v>361</v>
      </c>
      <c r="R363" s="9">
        <f t="shared" si="93"/>
        <v>0.68911396904007671</v>
      </c>
    </row>
    <row r="364" spans="1:18" x14ac:dyDescent="0.25">
      <c r="A364" s="9">
        <f t="shared" si="94"/>
        <v>-2.3624431340786629E-2</v>
      </c>
      <c r="B364" s="88">
        <f>IF(Sample7!K370&gt;0,Sample7!K370, )</f>
        <v>2.3624431340786629E-2</v>
      </c>
      <c r="C364" s="88">
        <f>IF(Sample7!L370&gt;0,Sample7!L370,"")</f>
        <v>0.68988972172436414</v>
      </c>
      <c r="D364" s="88" t="str">
        <f>IF(Sample7!M370&gt;0,Sample7!M370,)</f>
        <v/>
      </c>
      <c r="E364" s="162">
        <f t="shared" si="85"/>
        <v>0.42362443134078664</v>
      </c>
      <c r="F364" s="162">
        <f t="shared" si="86"/>
        <v>2.3086247407760455E-2</v>
      </c>
      <c r="G364" s="162">
        <f t="shared" si="87"/>
        <v>4.5007140856908462E-4</v>
      </c>
      <c r="H364" s="162">
        <f t="shared" si="88"/>
        <v>8.8112524457090169E-5</v>
      </c>
      <c r="I364" s="162">
        <f t="shared" si="89"/>
        <v>2.3536318816329539E-2</v>
      </c>
      <c r="J364" s="162">
        <f t="shared" si="95"/>
        <v>8.8112524457090169E-5</v>
      </c>
      <c r="K364" s="162">
        <f t="shared" si="90"/>
        <v>2.0225967044305361E-6</v>
      </c>
      <c r="L364" s="59">
        <f t="shared" si="91"/>
        <v>0</v>
      </c>
      <c r="M364" s="162">
        <f t="shared" si="96"/>
        <v>0.68916766027759124</v>
      </c>
      <c r="N364" s="99">
        <f t="shared" si="92"/>
        <v>5.2137273291576266E-7</v>
      </c>
      <c r="O364" s="100">
        <f t="shared" si="97"/>
        <v>1.4346023207055379E-4</v>
      </c>
      <c r="P364" s="100">
        <f t="shared" si="98"/>
        <v>3.0633687380654583E-9</v>
      </c>
      <c r="Q364" s="11">
        <v>362</v>
      </c>
      <c r="R364" s="9">
        <f t="shared" si="93"/>
        <v>0.68911360800319377</v>
      </c>
    </row>
    <row r="365" spans="1:18" x14ac:dyDescent="0.25">
      <c r="A365" s="9">
        <f t="shared" si="94"/>
        <v>-2.3624431340786629E-2</v>
      </c>
      <c r="B365" s="88">
        <f>IF(Sample7!K371&gt;0,Sample7!K371, )</f>
        <v>2.3624431340786629E-2</v>
      </c>
      <c r="C365" s="88">
        <f>IF(Sample7!L371&gt;0,Sample7!L371,"")</f>
        <v>0.69000012945955447</v>
      </c>
      <c r="D365" s="88">
        <f>IF(Sample7!M371&gt;0,Sample7!M371,)</f>
        <v>1109.7549950275743</v>
      </c>
      <c r="E365" s="162">
        <f t="shared" si="85"/>
        <v>0.42362443134078664</v>
      </c>
      <c r="F365" s="162">
        <f t="shared" si="86"/>
        <v>2.3086247407760455E-2</v>
      </c>
      <c r="G365" s="162">
        <f t="shared" si="87"/>
        <v>4.5007140856908462E-4</v>
      </c>
      <c r="H365" s="162">
        <f t="shared" si="88"/>
        <v>8.8112524457090169E-5</v>
      </c>
      <c r="I365" s="162">
        <f t="shared" si="89"/>
        <v>2.3536318816329539E-2</v>
      </c>
      <c r="J365" s="162">
        <f t="shared" si="95"/>
        <v>8.8112524457090169E-5</v>
      </c>
      <c r="K365" s="162">
        <f t="shared" si="90"/>
        <v>2.0225967044305361E-6</v>
      </c>
      <c r="L365" s="59">
        <f t="shared" si="91"/>
        <v>0</v>
      </c>
      <c r="M365" s="162">
        <f t="shared" si="96"/>
        <v>0.68916766027759124</v>
      </c>
      <c r="N365" s="99">
        <f t="shared" si="92"/>
        <v>6.930049389185204E-7</v>
      </c>
      <c r="O365" s="100">
        <f t="shared" si="97"/>
        <v>1.4346023207055379E-4</v>
      </c>
      <c r="P365" s="100">
        <f t="shared" si="98"/>
        <v>3.0633687380654583E-9</v>
      </c>
      <c r="Q365" s="11">
        <v>363</v>
      </c>
      <c r="R365" s="9">
        <f t="shared" si="93"/>
        <v>0.68911360800319377</v>
      </c>
    </row>
    <row r="366" spans="1:18" x14ac:dyDescent="0.25">
      <c r="A366" s="9">
        <f t="shared" si="94"/>
        <v>-2.3548736270806604E-2</v>
      </c>
      <c r="B366" s="88">
        <f>IF(Sample7!K372&gt;0,Sample7!K372, )</f>
        <v>2.3548736270806604E-2</v>
      </c>
      <c r="C366" s="88">
        <f>IF(Sample7!L372&gt;0,Sample7!L372,"")</f>
        <v>0.6901369692857654</v>
      </c>
      <c r="D366" s="88" t="str">
        <f>IF(Sample7!M372&gt;0,Sample7!M372,)</f>
        <v/>
      </c>
      <c r="E366" s="162">
        <f t="shared" si="85"/>
        <v>0.42354873627080664</v>
      </c>
      <c r="F366" s="162">
        <f t="shared" si="86"/>
        <v>2.3012288117476368E-2</v>
      </c>
      <c r="G366" s="162">
        <f t="shared" si="87"/>
        <v>4.4864560288246716E-4</v>
      </c>
      <c r="H366" s="162">
        <f t="shared" si="88"/>
        <v>8.7802550447768635E-5</v>
      </c>
      <c r="I366" s="162">
        <f t="shared" si="89"/>
        <v>2.3460933720358835E-2</v>
      </c>
      <c r="J366" s="162">
        <f t="shared" si="95"/>
        <v>8.7802550447768635E-5</v>
      </c>
      <c r="K366" s="162">
        <f t="shared" si="90"/>
        <v>2.0176754531811193E-6</v>
      </c>
      <c r="L366" s="59">
        <f t="shared" si="91"/>
        <v>0</v>
      </c>
      <c r="M366" s="162">
        <f t="shared" si="96"/>
        <v>0.68916711022030919</v>
      </c>
      <c r="N366" s="99">
        <f t="shared" si="92"/>
        <v>9.4062660684759961E-7</v>
      </c>
      <c r="O366" s="100">
        <f t="shared" si="97"/>
        <v>1.4319926495754066E-4</v>
      </c>
      <c r="P366" s="100">
        <f t="shared" si="98"/>
        <v>3.0687959784771864E-9</v>
      </c>
      <c r="Q366" s="11">
        <v>364</v>
      </c>
      <c r="R366" s="9">
        <f t="shared" si="93"/>
        <v>0.68911324809822327</v>
      </c>
    </row>
    <row r="367" spans="1:18" x14ac:dyDescent="0.25">
      <c r="A367" s="9">
        <f t="shared" si="94"/>
        <v>-2.3548736270806604E-2</v>
      </c>
      <c r="B367" s="88">
        <f>IF(Sample7!K373&gt;0,Sample7!K373, )</f>
        <v>2.3548736270806604E-2</v>
      </c>
      <c r="C367" s="88">
        <f>IF(Sample7!L373&gt;0,Sample7!L373,"")</f>
        <v>0.68975293092220902</v>
      </c>
      <c r="D367" s="88" t="str">
        <f>IF(Sample7!M373&gt;0,Sample7!M373,)</f>
        <v/>
      </c>
      <c r="E367" s="162">
        <f t="shared" si="85"/>
        <v>0.42354873627080664</v>
      </c>
      <c r="F367" s="162">
        <f t="shared" si="86"/>
        <v>2.3012288117476368E-2</v>
      </c>
      <c r="G367" s="162">
        <f t="shared" si="87"/>
        <v>4.4864560288246716E-4</v>
      </c>
      <c r="H367" s="162">
        <f t="shared" si="88"/>
        <v>8.7802550447768635E-5</v>
      </c>
      <c r="I367" s="162">
        <f t="shared" si="89"/>
        <v>2.3460933720358835E-2</v>
      </c>
      <c r="J367" s="162">
        <f t="shared" si="95"/>
        <v>8.7802550447768635E-5</v>
      </c>
      <c r="K367" s="162">
        <f t="shared" si="90"/>
        <v>2.0176754531811193E-6</v>
      </c>
      <c r="L367" s="59">
        <f t="shared" si="91"/>
        <v>0</v>
      </c>
      <c r="M367" s="162">
        <f t="shared" si="96"/>
        <v>0.68916711022030919</v>
      </c>
      <c r="N367" s="99">
        <f t="shared" si="92"/>
        <v>3.4318589477441033E-7</v>
      </c>
      <c r="O367" s="100">
        <f t="shared" si="97"/>
        <v>1.4319926495754066E-4</v>
      </c>
      <c r="P367" s="100">
        <f t="shared" si="98"/>
        <v>3.0687959784771864E-9</v>
      </c>
      <c r="Q367" s="11">
        <v>365</v>
      </c>
      <c r="R367" s="9">
        <f t="shared" si="93"/>
        <v>0.68911324809822327</v>
      </c>
    </row>
    <row r="368" spans="1:18" x14ac:dyDescent="0.25">
      <c r="A368" s="9">
        <f t="shared" si="94"/>
        <v>-2.3473041200826581E-2</v>
      </c>
      <c r="B368" s="88">
        <f>IF(Sample7!K374&gt;0,Sample7!K374, )</f>
        <v>2.3473041200826581E-2</v>
      </c>
      <c r="C368" s="88">
        <f>IF(Sample7!L374&gt;0,Sample7!L374,"")</f>
        <v>0.68975293092220902</v>
      </c>
      <c r="D368" s="88" t="str">
        <f>IF(Sample7!M374&gt;0,Sample7!M374,)</f>
        <v/>
      </c>
      <c r="E368" s="162">
        <f t="shared" si="85"/>
        <v>0.42347304120082663</v>
      </c>
      <c r="F368" s="162">
        <f t="shared" si="86"/>
        <v>2.2938324161708906E-2</v>
      </c>
      <c r="G368" s="162">
        <f t="shared" si="87"/>
        <v>4.4722426762678139E-4</v>
      </c>
      <c r="H368" s="162">
        <f t="shared" si="88"/>
        <v>8.7492771490893517E-5</v>
      </c>
      <c r="I368" s="162">
        <f t="shared" si="89"/>
        <v>2.3385548429335688E-2</v>
      </c>
      <c r="J368" s="162">
        <f t="shared" si="95"/>
        <v>8.7492771490893517E-5</v>
      </c>
      <c r="K368" s="162">
        <f t="shared" si="90"/>
        <v>2.0127661756102041E-6</v>
      </c>
      <c r="L368" s="59">
        <f t="shared" si="91"/>
        <v>0</v>
      </c>
      <c r="M368" s="162">
        <f t="shared" si="96"/>
        <v>0.6891665614111171</v>
      </c>
      <c r="N368" s="99">
        <f t="shared" si="92"/>
        <v>3.4382920353817969E-7</v>
      </c>
      <c r="O368" s="100">
        <f t="shared" si="97"/>
        <v>1.4293877175023125E-4</v>
      </c>
      <c r="P368" s="100">
        <f t="shared" si="98"/>
        <v>3.0742589447584792E-9</v>
      </c>
      <c r="Q368" s="11">
        <v>366</v>
      </c>
      <c r="R368" s="9">
        <f t="shared" si="93"/>
        <v>0.68911288932168868</v>
      </c>
    </row>
    <row r="369" spans="1:18" x14ac:dyDescent="0.25">
      <c r="A369" s="9">
        <f t="shared" si="94"/>
        <v>-2.3473041200826581E-2</v>
      </c>
      <c r="B369" s="88">
        <f>IF(Sample7!K375&gt;0,Sample7!K375, )</f>
        <v>2.3473041200826581E-2</v>
      </c>
      <c r="C369" s="88">
        <f>IF(Sample7!L375&gt;0,Sample7!L375,"")</f>
        <v>0.69001320396815924</v>
      </c>
      <c r="D369" s="88" t="str">
        <f>IF(Sample7!M375&gt;0,Sample7!M375,)</f>
        <v/>
      </c>
      <c r="E369" s="162">
        <f t="shared" si="85"/>
        <v>0.42347304120082663</v>
      </c>
      <c r="F369" s="162">
        <f t="shared" si="86"/>
        <v>2.2938324161708906E-2</v>
      </c>
      <c r="G369" s="162">
        <f t="shared" si="87"/>
        <v>4.4722426762678139E-4</v>
      </c>
      <c r="H369" s="162">
        <f t="shared" si="88"/>
        <v>8.7492771490893517E-5</v>
      </c>
      <c r="I369" s="162">
        <f t="shared" si="89"/>
        <v>2.3385548429335688E-2</v>
      </c>
      <c r="J369" s="162">
        <f t="shared" si="95"/>
        <v>8.7492771490893517E-5</v>
      </c>
      <c r="K369" s="162">
        <f t="shared" si="90"/>
        <v>2.0127661756102041E-6</v>
      </c>
      <c r="L369" s="59">
        <f t="shared" si="91"/>
        <v>0</v>
      </c>
      <c r="M369" s="162">
        <f t="shared" si="96"/>
        <v>0.6891665614111171</v>
      </c>
      <c r="N369" s="99">
        <f t="shared" si="92"/>
        <v>7.1680361939485866E-7</v>
      </c>
      <c r="O369" s="100">
        <f t="shared" si="97"/>
        <v>1.4293877175023125E-4</v>
      </c>
      <c r="P369" s="100">
        <f t="shared" si="98"/>
        <v>3.0742589447584792E-9</v>
      </c>
      <c r="Q369" s="11">
        <v>367</v>
      </c>
      <c r="R369" s="9">
        <f t="shared" si="93"/>
        <v>0.68911288932168868</v>
      </c>
    </row>
    <row r="370" spans="1:18" x14ac:dyDescent="0.25">
      <c r="A370" s="9">
        <f t="shared" si="94"/>
        <v>-2.3473041200826581E-2</v>
      </c>
      <c r="B370" s="88">
        <f>IF(Sample7!K376&gt;0,Sample7!K376, )</f>
        <v>2.3473041200826581E-2</v>
      </c>
      <c r="C370" s="88">
        <f>IF(Sample7!L376&gt;0,Sample7!L376,"")</f>
        <v>0.68975293092220902</v>
      </c>
      <c r="D370" s="88" t="str">
        <f>IF(Sample7!M376&gt;0,Sample7!M376,)</f>
        <v/>
      </c>
      <c r="E370" s="162">
        <f t="shared" si="85"/>
        <v>0.42347304120082663</v>
      </c>
      <c r="F370" s="162">
        <f t="shared" si="86"/>
        <v>2.2938324161708906E-2</v>
      </c>
      <c r="G370" s="162">
        <f t="shared" si="87"/>
        <v>4.4722426762678139E-4</v>
      </c>
      <c r="H370" s="162">
        <f t="shared" si="88"/>
        <v>8.7492771490893517E-5</v>
      </c>
      <c r="I370" s="162">
        <f t="shared" si="89"/>
        <v>2.3385548429335688E-2</v>
      </c>
      <c r="J370" s="162">
        <f t="shared" si="95"/>
        <v>8.7492771490893517E-5</v>
      </c>
      <c r="K370" s="162">
        <f t="shared" si="90"/>
        <v>2.0127661756102041E-6</v>
      </c>
      <c r="L370" s="59">
        <f t="shared" si="91"/>
        <v>0</v>
      </c>
      <c r="M370" s="162">
        <f t="shared" si="96"/>
        <v>0.6891665614111171</v>
      </c>
      <c r="N370" s="99">
        <f t="shared" si="92"/>
        <v>3.4382920353817969E-7</v>
      </c>
      <c r="O370" s="100">
        <f t="shared" si="97"/>
        <v>1.4293877175023125E-4</v>
      </c>
      <c r="P370" s="100">
        <f t="shared" si="98"/>
        <v>3.0742589447584792E-9</v>
      </c>
      <c r="Q370" s="11">
        <v>368</v>
      </c>
      <c r="R370" s="9">
        <f t="shared" si="93"/>
        <v>0.68911288932168868</v>
      </c>
    </row>
    <row r="371" spans="1:18" x14ac:dyDescent="0.25">
      <c r="A371" s="9">
        <f t="shared" si="94"/>
        <v>-2.3397346130846344E-2</v>
      </c>
      <c r="B371" s="88">
        <f>IF(Sample7!K377&gt;0,Sample7!K377, )</f>
        <v>2.3397346130846344E-2</v>
      </c>
      <c r="C371" s="88">
        <f>IF(Sample7!L377&gt;0,Sample7!L377,"")</f>
        <v>0.69001320396815924</v>
      </c>
      <c r="D371" s="88" t="str">
        <f>IF(Sample7!M377&gt;0,Sample7!M377,)</f>
        <v/>
      </c>
      <c r="E371" s="162">
        <f t="shared" si="85"/>
        <v>0.42339734613084634</v>
      </c>
      <c r="F371" s="162">
        <f t="shared" si="86"/>
        <v>2.2864355554373661E-2</v>
      </c>
      <c r="G371" s="162">
        <f t="shared" si="87"/>
        <v>4.4580738906951564E-4</v>
      </c>
      <c r="H371" s="162">
        <f t="shared" si="88"/>
        <v>8.7183187403166995E-5</v>
      </c>
      <c r="I371" s="162">
        <f t="shared" si="89"/>
        <v>2.3310162943443177E-2</v>
      </c>
      <c r="J371" s="162">
        <f t="shared" si="95"/>
        <v>8.7183187403166995E-5</v>
      </c>
      <c r="K371" s="162">
        <f t="shared" si="90"/>
        <v>2.0078688425900382E-6</v>
      </c>
      <c r="L371" s="59">
        <f t="shared" si="91"/>
        <v>0</v>
      </c>
      <c r="M371" s="162">
        <f t="shared" si="96"/>
        <v>0.68916601384643628</v>
      </c>
      <c r="N371" s="99">
        <f t="shared" si="92"/>
        <v>7.1773110234496834E-7</v>
      </c>
      <c r="O371" s="100">
        <f t="shared" si="97"/>
        <v>1.4267875159098997E-4</v>
      </c>
      <c r="P371" s="100">
        <f t="shared" si="98"/>
        <v>3.0797576445247801E-9</v>
      </c>
      <c r="Q371" s="11">
        <v>369</v>
      </c>
      <c r="R371" s="9">
        <f t="shared" si="93"/>
        <v>0.68911253167012365</v>
      </c>
    </row>
    <row r="372" spans="1:18" x14ac:dyDescent="0.25">
      <c r="A372" s="9">
        <f t="shared" si="94"/>
        <v>-2.3397346130846344E-2</v>
      </c>
      <c r="B372" s="88">
        <f>IF(Sample7!K378&gt;0,Sample7!K378, )</f>
        <v>2.3397346130846344E-2</v>
      </c>
      <c r="C372" s="88">
        <f>IF(Sample7!L378&gt;0,Sample7!L378,"")</f>
        <v>0.69001320396815924</v>
      </c>
      <c r="D372" s="88" t="str">
        <f>IF(Sample7!M378&gt;0,Sample7!M378,)</f>
        <v/>
      </c>
      <c r="E372" s="162">
        <f t="shared" si="85"/>
        <v>0.42339734613084634</v>
      </c>
      <c r="F372" s="162">
        <f t="shared" si="86"/>
        <v>2.2864355554373661E-2</v>
      </c>
      <c r="G372" s="162">
        <f t="shared" si="87"/>
        <v>4.4580738906951564E-4</v>
      </c>
      <c r="H372" s="162">
        <f t="shared" si="88"/>
        <v>8.7183187403166995E-5</v>
      </c>
      <c r="I372" s="162">
        <f t="shared" si="89"/>
        <v>2.3310162943443177E-2</v>
      </c>
      <c r="J372" s="162">
        <f t="shared" si="95"/>
        <v>8.7183187403166995E-5</v>
      </c>
      <c r="K372" s="162">
        <f t="shared" si="90"/>
        <v>2.0078688425900382E-6</v>
      </c>
      <c r="L372" s="59">
        <f t="shared" si="91"/>
        <v>0</v>
      </c>
      <c r="M372" s="162">
        <f t="shared" si="96"/>
        <v>0.68916601384643628</v>
      </c>
      <c r="N372" s="99">
        <f t="shared" si="92"/>
        <v>7.1773110234496834E-7</v>
      </c>
      <c r="O372" s="100">
        <f t="shared" si="97"/>
        <v>1.4267875159098997E-4</v>
      </c>
      <c r="P372" s="100">
        <f t="shared" si="98"/>
        <v>3.0797576445247801E-9</v>
      </c>
      <c r="Q372" s="11">
        <v>370</v>
      </c>
      <c r="R372" s="9">
        <f t="shared" si="93"/>
        <v>0.68911253167012365</v>
      </c>
    </row>
    <row r="373" spans="1:18" x14ac:dyDescent="0.25">
      <c r="A373" s="9">
        <f t="shared" si="94"/>
        <v>-2.3321651060866321E-2</v>
      </c>
      <c r="B373" s="88">
        <f>IF(Sample7!K379&gt;0,Sample7!K379, )</f>
        <v>2.3321651060866321E-2</v>
      </c>
      <c r="C373" s="88">
        <f>IF(Sample7!L379&gt;0,Sample7!L379,"")</f>
        <v>0.68975293092220902</v>
      </c>
      <c r="D373" s="88" t="str">
        <f>IF(Sample7!M379&gt;0,Sample7!M379,)</f>
        <v/>
      </c>
      <c r="E373" s="162">
        <f t="shared" si="85"/>
        <v>0.42332165106086633</v>
      </c>
      <c r="F373" s="162">
        <f t="shared" si="86"/>
        <v>2.2790382309346213E-2</v>
      </c>
      <c r="G373" s="162">
        <f t="shared" si="87"/>
        <v>4.443949535185808E-4</v>
      </c>
      <c r="H373" s="162">
        <f t="shared" si="88"/>
        <v>8.6873798001527169E-5</v>
      </c>
      <c r="I373" s="162">
        <f t="shared" si="89"/>
        <v>2.3234777262864794E-2</v>
      </c>
      <c r="J373" s="162">
        <f t="shared" si="95"/>
        <v>8.6873798001527169E-5</v>
      </c>
      <c r="K373" s="162">
        <f t="shared" si="90"/>
        <v>2.0029834250618246E-6</v>
      </c>
      <c r="L373" s="59">
        <f t="shared" si="91"/>
        <v>0</v>
      </c>
      <c r="M373" s="162">
        <f t="shared" si="96"/>
        <v>0.68916546752269825</v>
      </c>
      <c r="N373" s="99">
        <f t="shared" si="92"/>
        <v>3.4511324576474832E-7</v>
      </c>
      <c r="O373" s="100">
        <f t="shared" si="97"/>
        <v>1.4241920362372307E-4</v>
      </c>
      <c r="P373" s="100">
        <f t="shared" si="98"/>
        <v>3.0852920857342724E-9</v>
      </c>
      <c r="Q373" s="11">
        <v>371</v>
      </c>
      <c r="R373" s="9">
        <f t="shared" si="93"/>
        <v>0.68911217514007195</v>
      </c>
    </row>
    <row r="374" spans="1:18" x14ac:dyDescent="0.25">
      <c r="A374" s="9">
        <f t="shared" si="94"/>
        <v>-2.3321651060866321E-2</v>
      </c>
      <c r="B374" s="88">
        <f>IF(Sample7!K380&gt;0,Sample7!K380, )</f>
        <v>2.3321651060866321E-2</v>
      </c>
      <c r="C374" s="88">
        <f>IF(Sample7!L380&gt;0,Sample7!L380,"")</f>
        <v>0.68973957339592074</v>
      </c>
      <c r="D374" s="88" t="str">
        <f>IF(Sample7!M380&gt;0,Sample7!M380,)</f>
        <v/>
      </c>
      <c r="E374" s="162">
        <f t="shared" si="85"/>
        <v>0.42332165106086633</v>
      </c>
      <c r="F374" s="162">
        <f t="shared" si="86"/>
        <v>2.2790382309346213E-2</v>
      </c>
      <c r="G374" s="162">
        <f t="shared" si="87"/>
        <v>4.443949535185808E-4</v>
      </c>
      <c r="H374" s="162">
        <f t="shared" si="88"/>
        <v>8.6873798001527169E-5</v>
      </c>
      <c r="I374" s="162">
        <f t="shared" si="89"/>
        <v>2.3234777262864794E-2</v>
      </c>
      <c r="J374" s="162">
        <f t="shared" si="95"/>
        <v>8.6873798001527169E-5</v>
      </c>
      <c r="K374" s="162">
        <f t="shared" si="90"/>
        <v>2.0029834250618246E-6</v>
      </c>
      <c r="L374" s="59">
        <f t="shared" si="91"/>
        <v>0</v>
      </c>
      <c r="M374" s="162">
        <f t="shared" si="96"/>
        <v>0.68916546752269825</v>
      </c>
      <c r="N374" s="99">
        <f t="shared" si="92"/>
        <v>3.2959755366855289E-7</v>
      </c>
      <c r="O374" s="100">
        <f t="shared" si="97"/>
        <v>1.4241920362372307E-4</v>
      </c>
      <c r="P374" s="100">
        <f t="shared" si="98"/>
        <v>3.0852920857342724E-9</v>
      </c>
      <c r="Q374" s="11">
        <v>372</v>
      </c>
      <c r="R374" s="9">
        <f t="shared" si="93"/>
        <v>0.68911217514007195</v>
      </c>
    </row>
    <row r="375" spans="1:18" x14ac:dyDescent="0.25">
      <c r="A375" s="9">
        <f t="shared" si="94"/>
        <v>-2.3245955990886295E-2</v>
      </c>
      <c r="B375" s="88">
        <f>IF(Sample7!K381&gt;0,Sample7!K381, )</f>
        <v>2.3245955990886295E-2</v>
      </c>
      <c r="C375" s="88">
        <f>IF(Sample7!L381&gt;0,Sample7!L381,"")</f>
        <v>0.68987638868204004</v>
      </c>
      <c r="D375" s="88" t="str">
        <f>IF(Sample7!M381&gt;0,Sample7!M381,)</f>
        <v/>
      </c>
      <c r="E375" s="162">
        <f t="shared" si="85"/>
        <v>0.42324595599088632</v>
      </c>
      <c r="F375" s="162">
        <f t="shared" si="86"/>
        <v>2.2716404440460941E-2</v>
      </c>
      <c r="G375" s="162">
        <f t="shared" si="87"/>
        <v>4.4298694732222005E-4</v>
      </c>
      <c r="H375" s="162">
        <f t="shared" si="88"/>
        <v>8.6564603103134186E-5</v>
      </c>
      <c r="I375" s="162">
        <f t="shared" si="89"/>
        <v>2.3159391387783161E-2</v>
      </c>
      <c r="J375" s="162">
        <f t="shared" si="95"/>
        <v>8.6564603103134186E-5</v>
      </c>
      <c r="K375" s="162">
        <f t="shared" si="90"/>
        <v>1.9981098940357207E-6</v>
      </c>
      <c r="L375" s="59">
        <f t="shared" si="91"/>
        <v>0</v>
      </c>
      <c r="M375" s="162">
        <f t="shared" si="96"/>
        <v>0.68916492243634464</v>
      </c>
      <c r="N375" s="99">
        <f t="shared" si="92"/>
        <v>5.0618421876391069E-7</v>
      </c>
      <c r="O375" s="100">
        <f t="shared" si="97"/>
        <v>1.4216012699390626E-4</v>
      </c>
      <c r="P375" s="100">
        <f t="shared" si="98"/>
        <v>3.0908622766894082E-9</v>
      </c>
      <c r="Q375" s="11">
        <v>373</v>
      </c>
      <c r="R375" s="9">
        <f t="shared" si="93"/>
        <v>0.68911181972808755</v>
      </c>
    </row>
    <row r="376" spans="1:18" x14ac:dyDescent="0.25">
      <c r="A376" s="9">
        <f t="shared" si="94"/>
        <v>-2.3245955990886295E-2</v>
      </c>
      <c r="B376" s="88">
        <f>IF(Sample7!K382&gt;0,Sample7!K382, )</f>
        <v>2.3245955990886295E-2</v>
      </c>
      <c r="C376" s="88">
        <f>IF(Sample7!L382&gt;0,Sample7!L382,"")</f>
        <v>0.69001320396815924</v>
      </c>
      <c r="D376" s="88" t="str">
        <f>IF(Sample7!M382&gt;0,Sample7!M382,)</f>
        <v/>
      </c>
      <c r="E376" s="162">
        <f t="shared" si="85"/>
        <v>0.42324595599088632</v>
      </c>
      <c r="F376" s="162">
        <f t="shared" si="86"/>
        <v>2.2716404440460941E-2</v>
      </c>
      <c r="G376" s="162">
        <f t="shared" si="87"/>
        <v>4.4298694732222005E-4</v>
      </c>
      <c r="H376" s="162">
        <f t="shared" si="88"/>
        <v>8.6564603103134186E-5</v>
      </c>
      <c r="I376" s="162">
        <f t="shared" si="89"/>
        <v>2.3159391387783161E-2</v>
      </c>
      <c r="J376" s="162">
        <f t="shared" si="95"/>
        <v>8.6564603103134186E-5</v>
      </c>
      <c r="K376" s="162">
        <f t="shared" si="90"/>
        <v>1.9981098940357207E-6</v>
      </c>
      <c r="L376" s="59">
        <f t="shared" si="91"/>
        <v>0</v>
      </c>
      <c r="M376" s="162">
        <f t="shared" si="96"/>
        <v>0.68916492243634464</v>
      </c>
      <c r="N376" s="99">
        <f t="shared" si="92"/>
        <v>7.1958155721772196E-7</v>
      </c>
      <c r="O376" s="100">
        <f t="shared" si="97"/>
        <v>1.4216012699390626E-4</v>
      </c>
      <c r="P376" s="100">
        <f t="shared" si="98"/>
        <v>3.0908622766894082E-9</v>
      </c>
      <c r="Q376" s="11">
        <v>374</v>
      </c>
      <c r="R376" s="9">
        <f t="shared" si="93"/>
        <v>0.68911181972808755</v>
      </c>
    </row>
    <row r="377" spans="1:18" x14ac:dyDescent="0.25">
      <c r="A377" s="9">
        <f t="shared" si="94"/>
        <v>-2.3245955990886295E-2</v>
      </c>
      <c r="B377" s="88">
        <f>IF(Sample7!K383&gt;0,Sample7!K383, )</f>
        <v>2.3245955990886295E-2</v>
      </c>
      <c r="C377" s="88">
        <f>IF(Sample7!L383&gt;0,Sample7!L383,"")</f>
        <v>0.6901369692857654</v>
      </c>
      <c r="D377" s="88" t="str">
        <f>IF(Sample7!M383&gt;0,Sample7!M383,)</f>
        <v/>
      </c>
      <c r="E377" s="162">
        <f t="shared" si="85"/>
        <v>0.42324595599088632</v>
      </c>
      <c r="F377" s="162">
        <f t="shared" si="86"/>
        <v>2.2716404440460941E-2</v>
      </c>
      <c r="G377" s="162">
        <f t="shared" si="87"/>
        <v>4.4298694732222005E-4</v>
      </c>
      <c r="H377" s="162">
        <f t="shared" si="88"/>
        <v>8.6564603103134186E-5</v>
      </c>
      <c r="I377" s="162">
        <f t="shared" si="89"/>
        <v>2.3159391387783161E-2</v>
      </c>
      <c r="J377" s="162">
        <f t="shared" si="95"/>
        <v>8.6564603103134186E-5</v>
      </c>
      <c r="K377" s="162">
        <f t="shared" si="90"/>
        <v>1.9981098940357207E-6</v>
      </c>
      <c r="L377" s="59">
        <f t="shared" si="91"/>
        <v>0</v>
      </c>
      <c r="M377" s="162">
        <f t="shared" si="96"/>
        <v>0.68916492243634464</v>
      </c>
      <c r="N377" s="99">
        <f t="shared" si="92"/>
        <v>9.4487507746882592E-7</v>
      </c>
      <c r="O377" s="100">
        <f t="shared" si="97"/>
        <v>1.4216012699390626E-4</v>
      </c>
      <c r="P377" s="100">
        <f t="shared" si="98"/>
        <v>3.0908622766894082E-9</v>
      </c>
      <c r="Q377" s="11">
        <v>375</v>
      </c>
      <c r="R377" s="9">
        <f t="shared" si="93"/>
        <v>0.68911181972808755</v>
      </c>
    </row>
    <row r="378" spans="1:18" x14ac:dyDescent="0.25">
      <c r="A378" s="9">
        <f t="shared" si="94"/>
        <v>-2.3170260920906058E-2</v>
      </c>
      <c r="B378" s="88">
        <f>IF(Sample7!K384&gt;0,Sample7!K384, )</f>
        <v>2.3170260920906058E-2</v>
      </c>
      <c r="C378" s="88">
        <f>IF(Sample7!L384&gt;0,Sample7!L384,"")</f>
        <v>0.69001320396815924</v>
      </c>
      <c r="D378" s="88" t="str">
        <f>IF(Sample7!M384&gt;0,Sample7!M384,)</f>
        <v/>
      </c>
      <c r="E378" s="162">
        <f t="shared" si="85"/>
        <v>0.42317026092090609</v>
      </c>
      <c r="F378" s="162">
        <f t="shared" si="86"/>
        <v>2.2642421961511797E-2</v>
      </c>
      <c r="G378" s="162">
        <f t="shared" si="87"/>
        <v>4.4158335686886319E-4</v>
      </c>
      <c r="H378" s="162">
        <f t="shared" si="88"/>
        <v>8.625560252539799E-5</v>
      </c>
      <c r="I378" s="162">
        <f t="shared" si="89"/>
        <v>2.308400531838066E-2</v>
      </c>
      <c r="J378" s="162">
        <f t="shared" si="95"/>
        <v>8.625560252539799E-5</v>
      </c>
      <c r="K378" s="162">
        <f t="shared" si="90"/>
        <v>1.9932482205908417E-6</v>
      </c>
      <c r="L378" s="59">
        <f t="shared" si="91"/>
        <v>0</v>
      </c>
      <c r="M378" s="162">
        <f t="shared" si="96"/>
        <v>0.68916437858382773</v>
      </c>
      <c r="N378" s="99">
        <f t="shared" si="92"/>
        <v>7.2050453308553323E-7</v>
      </c>
      <c r="O378" s="100">
        <f t="shared" si="97"/>
        <v>1.4190152084851145E-4</v>
      </c>
      <c r="P378" s="100">
        <f t="shared" si="98"/>
        <v>3.0964682260226145E-9</v>
      </c>
      <c r="Q378" s="11">
        <v>376</v>
      </c>
      <c r="R378" s="9">
        <f t="shared" si="93"/>
        <v>0.68911146543073454</v>
      </c>
    </row>
    <row r="379" spans="1:18" x14ac:dyDescent="0.25">
      <c r="A379" s="9">
        <f t="shared" si="94"/>
        <v>-2.3170260920906058E-2</v>
      </c>
      <c r="B379" s="88">
        <f>IF(Sample7!K385&gt;0,Sample7!K385, )</f>
        <v>2.3170260920906058E-2</v>
      </c>
      <c r="C379" s="88">
        <f>IF(Sample7!L385&gt;0,Sample7!L385,"")</f>
        <v>0.6901369692857654</v>
      </c>
      <c r="D379" s="88" t="str">
        <f>IF(Sample7!M385&gt;0,Sample7!M385,)</f>
        <v/>
      </c>
      <c r="E379" s="162">
        <f t="shared" si="85"/>
        <v>0.42317026092090609</v>
      </c>
      <c r="F379" s="162">
        <f t="shared" si="86"/>
        <v>2.2642421961511797E-2</v>
      </c>
      <c r="G379" s="162">
        <f t="shared" si="87"/>
        <v>4.4158335686886319E-4</v>
      </c>
      <c r="H379" s="162">
        <f t="shared" si="88"/>
        <v>8.625560252539799E-5</v>
      </c>
      <c r="I379" s="162">
        <f t="shared" si="89"/>
        <v>2.308400531838066E-2</v>
      </c>
      <c r="J379" s="162">
        <f t="shared" si="95"/>
        <v>8.625560252539799E-5</v>
      </c>
      <c r="K379" s="162">
        <f t="shared" si="90"/>
        <v>1.9932482205908417E-6</v>
      </c>
      <c r="L379" s="59">
        <f t="shared" si="91"/>
        <v>0</v>
      </c>
      <c r="M379" s="162">
        <f t="shared" si="96"/>
        <v>0.68916437858382773</v>
      </c>
      <c r="N379" s="99">
        <f t="shared" si="92"/>
        <v>9.4593267349560973E-7</v>
      </c>
      <c r="O379" s="100">
        <f t="shared" si="97"/>
        <v>1.4190152084851145E-4</v>
      </c>
      <c r="P379" s="100">
        <f t="shared" si="98"/>
        <v>3.0964682260226145E-9</v>
      </c>
      <c r="Q379" s="11">
        <v>377</v>
      </c>
      <c r="R379" s="9">
        <f t="shared" si="93"/>
        <v>0.68911146543073454</v>
      </c>
    </row>
    <row r="380" spans="1:18" x14ac:dyDescent="0.25">
      <c r="A380" s="9">
        <f t="shared" si="94"/>
        <v>-2.3094565850926035E-2</v>
      </c>
      <c r="B380" s="88">
        <f>IF(Sample7!K386&gt;0,Sample7!K386, )</f>
        <v>2.3094565850926035E-2</v>
      </c>
      <c r="C380" s="88">
        <f>IF(Sample7!L386&gt;0,Sample7!L386,"")</f>
        <v>0.68975293092220902</v>
      </c>
      <c r="D380" s="88" t="str">
        <f>IF(Sample7!M386&gt;0,Sample7!M386,)</f>
        <v/>
      </c>
      <c r="E380" s="162">
        <f t="shared" si="85"/>
        <v>0.42309456585092609</v>
      </c>
      <c r="F380" s="162">
        <f t="shared" si="86"/>
        <v>2.2568434886252972E-2</v>
      </c>
      <c r="G380" s="162">
        <f t="shared" si="87"/>
        <v>4.4018416858714049E-4</v>
      </c>
      <c r="H380" s="162">
        <f t="shared" si="88"/>
        <v>8.5946796085922816E-5</v>
      </c>
      <c r="I380" s="162">
        <f t="shared" si="89"/>
        <v>2.3008619054840113E-2</v>
      </c>
      <c r="J380" s="162">
        <f t="shared" si="95"/>
        <v>8.5946796085922816E-5</v>
      </c>
      <c r="K380" s="162">
        <f t="shared" si="90"/>
        <v>1.9883983758821556E-6</v>
      </c>
      <c r="L380" s="59">
        <f t="shared" si="91"/>
        <v>0</v>
      </c>
      <c r="M380" s="162">
        <f t="shared" si="96"/>
        <v>0.68916383596160991</v>
      </c>
      <c r="N380" s="99">
        <f t="shared" si="92"/>
        <v>3.4703287260326988E-7</v>
      </c>
      <c r="O380" s="100">
        <f t="shared" si="97"/>
        <v>1.4164338433606192E-4</v>
      </c>
      <c r="P380" s="100">
        <f t="shared" si="98"/>
        <v>3.1021099427055327E-9</v>
      </c>
      <c r="Q380" s="11">
        <v>378</v>
      </c>
      <c r="R380" s="9">
        <f t="shared" si="93"/>
        <v>0.68911111224458732</v>
      </c>
    </row>
    <row r="381" spans="1:18" x14ac:dyDescent="0.25">
      <c r="A381" s="9">
        <f t="shared" si="94"/>
        <v>-2.3094565850926035E-2</v>
      </c>
      <c r="B381" s="88">
        <f>IF(Sample7!K387&gt;0,Sample7!K387, )</f>
        <v>2.3094565850926035E-2</v>
      </c>
      <c r="C381" s="88">
        <f>IF(Sample7!L387&gt;0,Sample7!L387,"")</f>
        <v>0.68987638868204004</v>
      </c>
      <c r="D381" s="88" t="str">
        <f>IF(Sample7!M387&gt;0,Sample7!M387,)</f>
        <v/>
      </c>
      <c r="E381" s="162">
        <f t="shared" si="85"/>
        <v>0.42309456585092609</v>
      </c>
      <c r="F381" s="162">
        <f t="shared" si="86"/>
        <v>2.2568434886252972E-2</v>
      </c>
      <c r="G381" s="162">
        <f t="shared" si="87"/>
        <v>4.4018416858714049E-4</v>
      </c>
      <c r="H381" s="162">
        <f t="shared" si="88"/>
        <v>8.5946796085922816E-5</v>
      </c>
      <c r="I381" s="162">
        <f t="shared" si="89"/>
        <v>2.3008619054840113E-2</v>
      </c>
      <c r="J381" s="162">
        <f t="shared" si="95"/>
        <v>8.5946796085922816E-5</v>
      </c>
      <c r="K381" s="162">
        <f t="shared" si="90"/>
        <v>1.9883983758821556E-6</v>
      </c>
      <c r="L381" s="59">
        <f t="shared" si="91"/>
        <v>0</v>
      </c>
      <c r="M381" s="162">
        <f t="shared" si="96"/>
        <v>0.68916383596160991</v>
      </c>
      <c r="N381" s="99">
        <f t="shared" si="92"/>
        <v>5.0773137939238953E-7</v>
      </c>
      <c r="O381" s="100">
        <f t="shared" si="97"/>
        <v>1.4164338433606192E-4</v>
      </c>
      <c r="P381" s="100">
        <f t="shared" si="98"/>
        <v>3.1021099427055327E-9</v>
      </c>
      <c r="Q381" s="11">
        <v>379</v>
      </c>
      <c r="R381" s="9">
        <f t="shared" si="93"/>
        <v>0.68911111224458732</v>
      </c>
    </row>
    <row r="382" spans="1:18" x14ac:dyDescent="0.25">
      <c r="A382" s="9">
        <f t="shared" si="94"/>
        <v>-2.3094565850926035E-2</v>
      </c>
      <c r="B382" s="88">
        <f>IF(Sample7!K388&gt;0,Sample7!K388, )</f>
        <v>2.3094565850926035E-2</v>
      </c>
      <c r="C382" s="88">
        <f>IF(Sample7!L388&gt;0,Sample7!L388,"")</f>
        <v>0.6902604736538086</v>
      </c>
      <c r="D382" s="88" t="str">
        <f>IF(Sample7!M388&gt;0,Sample7!M388,)</f>
        <v/>
      </c>
      <c r="E382" s="162">
        <f t="shared" si="85"/>
        <v>0.42309456585092609</v>
      </c>
      <c r="F382" s="162">
        <f t="shared" si="86"/>
        <v>2.2568434886252972E-2</v>
      </c>
      <c r="G382" s="162">
        <f t="shared" si="87"/>
        <v>4.4018416858714049E-4</v>
      </c>
      <c r="H382" s="162">
        <f t="shared" si="88"/>
        <v>8.5946796085922816E-5</v>
      </c>
      <c r="I382" s="162">
        <f t="shared" si="89"/>
        <v>2.3008619054840113E-2</v>
      </c>
      <c r="J382" s="162">
        <f t="shared" si="95"/>
        <v>8.5946796085922816E-5</v>
      </c>
      <c r="K382" s="162">
        <f t="shared" si="90"/>
        <v>1.9883983758821556E-6</v>
      </c>
      <c r="L382" s="59">
        <f t="shared" si="91"/>
        <v>0</v>
      </c>
      <c r="M382" s="162">
        <f t="shared" si="96"/>
        <v>0.68916383596160991</v>
      </c>
      <c r="N382" s="99">
        <f t="shared" si="92"/>
        <v>1.2026142279508878E-6</v>
      </c>
      <c r="O382" s="100">
        <f t="shared" si="97"/>
        <v>1.4164338433606192E-4</v>
      </c>
      <c r="P382" s="100">
        <f t="shared" si="98"/>
        <v>3.1021099427055327E-9</v>
      </c>
      <c r="Q382" s="11">
        <v>380</v>
      </c>
      <c r="R382" s="9">
        <f t="shared" si="93"/>
        <v>0.68911111224458732</v>
      </c>
    </row>
    <row r="383" spans="1:18" x14ac:dyDescent="0.25">
      <c r="A383" s="9">
        <f t="shared" si="94"/>
        <v>-2.3018870780946013E-2</v>
      </c>
      <c r="B383" s="88">
        <f>IF(Sample7!K389&gt;0,Sample7!K389, )</f>
        <v>2.3018870780946013E-2</v>
      </c>
      <c r="C383" s="88">
        <f>IF(Sample7!L389&gt;0,Sample7!L389,"")</f>
        <v>0.6901369692857654</v>
      </c>
      <c r="D383" s="88" t="str">
        <f>IF(Sample7!M389&gt;0,Sample7!M389,)</f>
        <v/>
      </c>
      <c r="E383" s="162">
        <f t="shared" si="85"/>
        <v>0.42301887078094602</v>
      </c>
      <c r="F383" s="162">
        <f t="shared" si="86"/>
        <v>2.2494443228397873E-2</v>
      </c>
      <c r="G383" s="162">
        <f t="shared" si="87"/>
        <v>4.3878936894557741E-4</v>
      </c>
      <c r="H383" s="162">
        <f t="shared" si="88"/>
        <v>8.5638183602562701E-5</v>
      </c>
      <c r="I383" s="162">
        <f t="shared" si="89"/>
        <v>2.293323259734345E-2</v>
      </c>
      <c r="J383" s="162">
        <f t="shared" si="95"/>
        <v>8.5638183602562701E-5</v>
      </c>
      <c r="K383" s="162">
        <f t="shared" si="90"/>
        <v>1.9835603311335883E-6</v>
      </c>
      <c r="L383" s="59">
        <f t="shared" si="91"/>
        <v>0</v>
      </c>
      <c r="M383" s="162">
        <f t="shared" si="96"/>
        <v>0.68916329456616388</v>
      </c>
      <c r="N383" s="99">
        <f t="shared" si="92"/>
        <v>9.4804245959110823E-7</v>
      </c>
      <c r="O383" s="100">
        <f t="shared" si="97"/>
        <v>1.4138571660661422E-4</v>
      </c>
      <c r="P383" s="100">
        <f t="shared" si="98"/>
        <v>3.1077874360378134E-9</v>
      </c>
      <c r="Q383" s="11">
        <v>381</v>
      </c>
      <c r="R383" s="9">
        <f t="shared" si="93"/>
        <v>0.68911076016623019</v>
      </c>
    </row>
    <row r="384" spans="1:18" x14ac:dyDescent="0.25">
      <c r="A384" s="9">
        <f t="shared" si="94"/>
        <v>-2.3018870780946013E-2</v>
      </c>
      <c r="B384" s="88">
        <f>IF(Sample7!K390&gt;0,Sample7!K390, )</f>
        <v>2.3018870780946013E-2</v>
      </c>
      <c r="C384" s="88">
        <f>IF(Sample7!L390&gt;0,Sample7!L390,"")</f>
        <v>0.68987638868204004</v>
      </c>
      <c r="D384" s="88" t="str">
        <f>IF(Sample7!M390&gt;0,Sample7!M390,)</f>
        <v/>
      </c>
      <c r="E384" s="162">
        <f t="shared" si="85"/>
        <v>0.42301887078094602</v>
      </c>
      <c r="F384" s="162">
        <f t="shared" si="86"/>
        <v>2.2494443228397873E-2</v>
      </c>
      <c r="G384" s="162">
        <f t="shared" si="87"/>
        <v>4.3878936894557741E-4</v>
      </c>
      <c r="H384" s="162">
        <f t="shared" si="88"/>
        <v>8.5638183602562701E-5</v>
      </c>
      <c r="I384" s="162">
        <f t="shared" si="89"/>
        <v>2.293323259734345E-2</v>
      </c>
      <c r="J384" s="162">
        <f t="shared" si="95"/>
        <v>8.5638183602562701E-5</v>
      </c>
      <c r="K384" s="162">
        <f t="shared" si="90"/>
        <v>1.9835603311335883E-6</v>
      </c>
      <c r="L384" s="59">
        <f t="shared" si="91"/>
        <v>0</v>
      </c>
      <c r="M384" s="162">
        <f t="shared" si="96"/>
        <v>0.68916329456616388</v>
      </c>
      <c r="N384" s="99">
        <f t="shared" si="92"/>
        <v>5.085032180972126E-7</v>
      </c>
      <c r="O384" s="100">
        <f t="shared" si="97"/>
        <v>1.4138571660661422E-4</v>
      </c>
      <c r="P384" s="100">
        <f t="shared" si="98"/>
        <v>3.1077874360378134E-9</v>
      </c>
      <c r="Q384" s="11">
        <v>382</v>
      </c>
      <c r="R384" s="9">
        <f t="shared" si="93"/>
        <v>0.68911076016623019</v>
      </c>
    </row>
    <row r="385" spans="1:18" x14ac:dyDescent="0.25">
      <c r="A385" s="9">
        <f t="shared" si="94"/>
        <v>-2.3018870780946013E-2</v>
      </c>
      <c r="B385" s="88">
        <f>IF(Sample7!K391&gt;0,Sample7!K391, )</f>
        <v>2.3018870780946013E-2</v>
      </c>
      <c r="C385" s="88">
        <f>IF(Sample7!L391&gt;0,Sample7!L391,"")</f>
        <v>0.69001320396815924</v>
      </c>
      <c r="D385" s="88" t="str">
        <f>IF(Sample7!M391&gt;0,Sample7!M391,)</f>
        <v/>
      </c>
      <c r="E385" s="162">
        <f t="shared" si="85"/>
        <v>0.42301887078094602</v>
      </c>
      <c r="F385" s="162">
        <f t="shared" si="86"/>
        <v>2.2494443228397873E-2</v>
      </c>
      <c r="G385" s="162">
        <f t="shared" si="87"/>
        <v>4.3878936894557741E-4</v>
      </c>
      <c r="H385" s="162">
        <f t="shared" si="88"/>
        <v>8.5638183602562701E-5</v>
      </c>
      <c r="I385" s="162">
        <f t="shared" si="89"/>
        <v>2.293323259734345E-2</v>
      </c>
      <c r="J385" s="162">
        <f t="shared" si="95"/>
        <v>8.5638183602562701E-5</v>
      </c>
      <c r="K385" s="162">
        <f t="shared" si="90"/>
        <v>1.9835603311335883E-6</v>
      </c>
      <c r="L385" s="59">
        <f t="shared" si="91"/>
        <v>0</v>
      </c>
      <c r="M385" s="162">
        <f t="shared" si="96"/>
        <v>0.68916329456616388</v>
      </c>
      <c r="N385" s="99">
        <f t="shared" si="92"/>
        <v>7.223459916001163E-7</v>
      </c>
      <c r="O385" s="100">
        <f t="shared" si="97"/>
        <v>1.4138571660661422E-4</v>
      </c>
      <c r="P385" s="100">
        <f t="shared" si="98"/>
        <v>3.1077874360378134E-9</v>
      </c>
      <c r="Q385" s="11">
        <v>383</v>
      </c>
      <c r="R385" s="9">
        <f t="shared" si="93"/>
        <v>0.68911076016623019</v>
      </c>
    </row>
    <row r="386" spans="1:18" x14ac:dyDescent="0.25">
      <c r="A386" s="9">
        <f t="shared" si="94"/>
        <v>-2.2943175710965772E-2</v>
      </c>
      <c r="B386" s="88">
        <f>IF(Sample7!K392&gt;0,Sample7!K392, )</f>
        <v>2.2943175710965772E-2</v>
      </c>
      <c r="C386" s="88">
        <f>IF(Sample7!L392&gt;0,Sample7!L392,"")</f>
        <v>0.69001320396815924</v>
      </c>
      <c r="D386" s="88" t="str">
        <f>IF(Sample7!M392&gt;0,Sample7!M392,)</f>
        <v/>
      </c>
      <c r="E386" s="162">
        <f t="shared" ref="E386:E449" si="99">IF(OR(B386="",B386=0),"",B386+1/$U$17)</f>
        <v>0.42294317571096579</v>
      </c>
      <c r="F386" s="162">
        <f t="shared" ref="F386:F449" si="100">IF(OR(B386="",B386=0),"",$V$18-(LN(1+EXP(-$S$11*(I386-V$18))))/$S$11)</f>
        <v>2.2420447001619701E-2</v>
      </c>
      <c r="G386" s="162">
        <f t="shared" ref="G386:G449" si="101">IF(OR(B386="",B386=0),"",B386-F386-H386-V$5*K386)</f>
        <v>4.373989444526917E-4</v>
      </c>
      <c r="H386" s="162">
        <f t="shared" ref="H386:H449" si="102">IF(OR(B386="",B386=0),"",1/2*(B386-V$5*K386+T$11)+1/2*POWER((B386-V$5*K386+T$11)^2-4*V$11*(B386-V$5*K386),0.5))</f>
        <v>8.5329764893379845E-5</v>
      </c>
      <c r="I386" s="162">
        <f t="shared" ref="I386:I449" si="103">B386-H386-V$5*K386</f>
        <v>2.2857845946072392E-2</v>
      </c>
      <c r="J386" s="162">
        <f t="shared" si="95"/>
        <v>8.5329764893379845E-5</v>
      </c>
      <c r="K386" s="162">
        <f t="shared" ref="K386:K449" si="104">IF(OR(B386="",B386=0),"",LN(1+EXP($U$11*(B386-$U$13)))/$U$11)</f>
        <v>1.9787340576311213E-6</v>
      </c>
      <c r="L386" s="59">
        <f t="shared" ref="L386:L449" si="105">IF(OR(B386="",B386=0),"",-LN(1+EXP($V$15*(B386-$V$13)))/$V$15)</f>
        <v>0</v>
      </c>
      <c r="M386" s="162">
        <f t="shared" si="96"/>
        <v>0.68916275439397212</v>
      </c>
      <c r="N386" s="99">
        <f t="shared" ref="N386:N449" si="106">IF(OR(B386="",B386=0),"",(M386-C386)*(M386-C386))</f>
        <v>7.2326447823504976E-7</v>
      </c>
      <c r="O386" s="100">
        <f t="shared" si="97"/>
        <v>1.4112851681174899E-4</v>
      </c>
      <c r="P386" s="100">
        <f t="shared" si="98"/>
        <v>3.1135007156477044E-9</v>
      </c>
      <c r="Q386" s="11">
        <v>384</v>
      </c>
      <c r="R386" s="9">
        <f t="shared" ref="R386:R449" si="107">IF(OR(B386="",B386=0),"",T$17+T$15*G386)</f>
        <v>0.68911040919225752</v>
      </c>
    </row>
    <row r="387" spans="1:18" x14ac:dyDescent="0.25">
      <c r="A387" s="9">
        <f t="shared" ref="A387:A450" si="108">-B387</f>
        <v>-2.2943175710965772E-2</v>
      </c>
      <c r="B387" s="88">
        <f>IF(Sample7!K393&gt;0,Sample7!K393, )</f>
        <v>2.2943175710965772E-2</v>
      </c>
      <c r="C387" s="88">
        <f>IF(Sample7!L393&gt;0,Sample7!L393,"")</f>
        <v>0.69000012945955447</v>
      </c>
      <c r="D387" s="88" t="str">
        <f>IF(Sample7!M393&gt;0,Sample7!M393,)</f>
        <v/>
      </c>
      <c r="E387" s="162">
        <f t="shared" si="99"/>
        <v>0.42294317571096579</v>
      </c>
      <c r="F387" s="162">
        <f t="shared" si="100"/>
        <v>2.2420447001619701E-2</v>
      </c>
      <c r="G387" s="162">
        <f t="shared" si="101"/>
        <v>4.373989444526917E-4</v>
      </c>
      <c r="H387" s="162">
        <f t="shared" si="102"/>
        <v>8.5329764893379845E-5</v>
      </c>
      <c r="I387" s="162">
        <f t="shared" si="103"/>
        <v>2.2857845946072392E-2</v>
      </c>
      <c r="J387" s="162">
        <f t="shared" ref="J387:J450" si="109">B387-I387-V$5*K387</f>
        <v>8.5329764893379845E-5</v>
      </c>
      <c r="K387" s="162">
        <f t="shared" si="104"/>
        <v>1.9787340576311213E-6</v>
      </c>
      <c r="L387" s="59">
        <f t="shared" si="105"/>
        <v>0</v>
      </c>
      <c r="M387" s="162">
        <f t="shared" ref="M387:M450" si="110">IF(OR(B387="",B387=0),"",$S$15*F387+$T$17+$T$15*G387+$U$15*H387+S$17*(K387+L387))</f>
        <v>0.68916275439397212</v>
      </c>
      <c r="N387" s="99">
        <f t="shared" si="106"/>
        <v>7.01197000459039E-7</v>
      </c>
      <c r="O387" s="100">
        <f t="shared" ref="O387:O450" si="111">IF(OR(B387="",B387=0),"",1/V$17*LN(1+EXP(V$17*(B387-V$5*K387-T$13))))</f>
        <v>1.4112851681174899E-4</v>
      </c>
      <c r="P387" s="100">
        <f t="shared" ref="P387:P450" si="112">(O387-J387)^2</f>
        <v>3.1135007156477044E-9</v>
      </c>
      <c r="Q387" s="11">
        <v>385</v>
      </c>
      <c r="R387" s="9">
        <f t="shared" si="107"/>
        <v>0.68911040919225752</v>
      </c>
    </row>
    <row r="388" spans="1:18" x14ac:dyDescent="0.25">
      <c r="A388" s="9">
        <f t="shared" si="108"/>
        <v>-2.2943175710965772E-2</v>
      </c>
      <c r="B388" s="88">
        <f>IF(Sample7!K394&gt;0,Sample7!K394, )</f>
        <v>2.2943175710965772E-2</v>
      </c>
      <c r="C388" s="88">
        <f>IF(Sample7!L394&gt;0,Sample7!L394,"")</f>
        <v>0.6902604736538086</v>
      </c>
      <c r="D388" s="88" t="str">
        <f>IF(Sample7!M394&gt;0,Sample7!M394,)</f>
        <v/>
      </c>
      <c r="E388" s="162">
        <f t="shared" si="99"/>
        <v>0.42294317571096579</v>
      </c>
      <c r="F388" s="162">
        <f t="shared" si="100"/>
        <v>2.2420447001619701E-2</v>
      </c>
      <c r="G388" s="162">
        <f t="shared" si="101"/>
        <v>4.373989444526917E-4</v>
      </c>
      <c r="H388" s="162">
        <f t="shared" si="102"/>
        <v>8.5329764893379845E-5</v>
      </c>
      <c r="I388" s="162">
        <f t="shared" si="103"/>
        <v>2.2857845946072392E-2</v>
      </c>
      <c r="J388" s="162">
        <f t="shared" si="109"/>
        <v>8.5329764893379845E-5</v>
      </c>
      <c r="K388" s="162">
        <f t="shared" si="104"/>
        <v>1.9787340576311213E-6</v>
      </c>
      <c r="L388" s="59">
        <f t="shared" si="105"/>
        <v>0</v>
      </c>
      <c r="M388" s="162">
        <f t="shared" si="110"/>
        <v>0.68916275439397212</v>
      </c>
      <c r="N388" s="99">
        <f t="shared" si="106"/>
        <v>1.2049875734159553E-6</v>
      </c>
      <c r="O388" s="100">
        <f t="shared" si="111"/>
        <v>1.4112851681174899E-4</v>
      </c>
      <c r="P388" s="100">
        <f t="shared" si="112"/>
        <v>3.1135007156477044E-9</v>
      </c>
      <c r="Q388" s="11">
        <v>386</v>
      </c>
      <c r="R388" s="9">
        <f t="shared" si="107"/>
        <v>0.68911040919225752</v>
      </c>
    </row>
    <row r="389" spans="1:18" x14ac:dyDescent="0.25">
      <c r="A389" s="9">
        <f t="shared" si="108"/>
        <v>-2.2943175710965772E-2</v>
      </c>
      <c r="B389" s="88">
        <f>IF(Sample7!K395&gt;0,Sample7!K395, )</f>
        <v>2.2943175710965772E-2</v>
      </c>
      <c r="C389" s="88">
        <f>IF(Sample7!L395&gt;0,Sample7!L395,"")</f>
        <v>0.68987638868204004</v>
      </c>
      <c r="D389" s="88" t="str">
        <f>IF(Sample7!M395&gt;0,Sample7!M395,)</f>
        <v/>
      </c>
      <c r="E389" s="162">
        <f t="shared" si="99"/>
        <v>0.42294317571096579</v>
      </c>
      <c r="F389" s="162">
        <f t="shared" si="100"/>
        <v>2.2420447001619701E-2</v>
      </c>
      <c r="G389" s="162">
        <f t="shared" si="101"/>
        <v>4.373989444526917E-4</v>
      </c>
      <c r="H389" s="162">
        <f t="shared" si="102"/>
        <v>8.5329764893379845E-5</v>
      </c>
      <c r="I389" s="162">
        <f t="shared" si="103"/>
        <v>2.2857845946072392E-2</v>
      </c>
      <c r="J389" s="162">
        <f t="shared" si="109"/>
        <v>8.5329764893379845E-5</v>
      </c>
      <c r="K389" s="162">
        <f t="shared" si="104"/>
        <v>1.9787340576311213E-6</v>
      </c>
      <c r="L389" s="59">
        <f t="shared" si="105"/>
        <v>0</v>
      </c>
      <c r="M389" s="162">
        <f t="shared" si="110"/>
        <v>0.68916275439397212</v>
      </c>
      <c r="N389" s="99">
        <f t="shared" si="106"/>
        <v>5.0927389710620905E-7</v>
      </c>
      <c r="O389" s="100">
        <f t="shared" si="111"/>
        <v>1.4112851681174899E-4</v>
      </c>
      <c r="P389" s="100">
        <f t="shared" si="112"/>
        <v>3.1135007156477044E-9</v>
      </c>
      <c r="Q389" s="11">
        <v>387</v>
      </c>
      <c r="R389" s="9">
        <f t="shared" si="107"/>
        <v>0.68911040919225752</v>
      </c>
    </row>
    <row r="390" spans="1:18" x14ac:dyDescent="0.25">
      <c r="A390" s="9">
        <f t="shared" si="108"/>
        <v>-2.286748064098575E-2</v>
      </c>
      <c r="B390" s="88">
        <f>IF(Sample7!K396&gt;0,Sample7!K396, )</f>
        <v>2.286748064098575E-2</v>
      </c>
      <c r="C390" s="88">
        <f>IF(Sample7!L396&gt;0,Sample7!L396,"")</f>
        <v>0.6901369692857654</v>
      </c>
      <c r="D390" s="88" t="str">
        <f>IF(Sample7!M396&gt;0,Sample7!M396,)</f>
        <v/>
      </c>
      <c r="E390" s="162">
        <f t="shared" si="99"/>
        <v>0.42286748064098578</v>
      </c>
      <c r="F390" s="162">
        <f t="shared" si="100"/>
        <v>2.2346446219552354E-2</v>
      </c>
      <c r="G390" s="162">
        <f t="shared" si="101"/>
        <v>4.3601288165672283E-4</v>
      </c>
      <c r="H390" s="162">
        <f t="shared" si="102"/>
        <v>8.5021539776672372E-5</v>
      </c>
      <c r="I390" s="162">
        <f t="shared" si="103"/>
        <v>2.2782459101209077E-2</v>
      </c>
      <c r="J390" s="162">
        <f t="shared" si="109"/>
        <v>8.5021539776672372E-5</v>
      </c>
      <c r="K390" s="162">
        <f t="shared" si="104"/>
        <v>1.9739195267434901E-6</v>
      </c>
      <c r="L390" s="59">
        <f t="shared" si="105"/>
        <v>0</v>
      </c>
      <c r="M390" s="162">
        <f t="shared" si="110"/>
        <v>0.68916221544152811</v>
      </c>
      <c r="N390" s="99">
        <f t="shared" si="106"/>
        <v>9.5014505685536731E-7</v>
      </c>
      <c r="O390" s="100">
        <f t="shared" si="111"/>
        <v>1.4087178410456205E-4</v>
      </c>
      <c r="P390" s="100">
        <f t="shared" si="112"/>
        <v>3.1192497914849737E-9</v>
      </c>
      <c r="Q390" s="11">
        <v>388</v>
      </c>
      <c r="R390" s="9">
        <f t="shared" si="107"/>
        <v>0.68911005931927394</v>
      </c>
    </row>
    <row r="391" spans="1:18" x14ac:dyDescent="0.25">
      <c r="A391" s="9">
        <f t="shared" si="108"/>
        <v>-2.286748064098575E-2</v>
      </c>
      <c r="B391" s="88">
        <f>IF(Sample7!K397&gt;0,Sample7!K397, )</f>
        <v>2.286748064098575E-2</v>
      </c>
      <c r="C391" s="88">
        <f>IF(Sample7!L397&gt;0,Sample7!L397,"")</f>
        <v>0.6901369692857654</v>
      </c>
      <c r="D391" s="88" t="str">
        <f>IF(Sample7!M397&gt;0,Sample7!M397,)</f>
        <v/>
      </c>
      <c r="E391" s="162">
        <f t="shared" si="99"/>
        <v>0.42286748064098578</v>
      </c>
      <c r="F391" s="162">
        <f t="shared" si="100"/>
        <v>2.2346446219552354E-2</v>
      </c>
      <c r="G391" s="162">
        <f t="shared" si="101"/>
        <v>4.3601288165672283E-4</v>
      </c>
      <c r="H391" s="162">
        <f t="shared" si="102"/>
        <v>8.5021539776672372E-5</v>
      </c>
      <c r="I391" s="162">
        <f t="shared" si="103"/>
        <v>2.2782459101209077E-2</v>
      </c>
      <c r="J391" s="162">
        <f t="shared" si="109"/>
        <v>8.5021539776672372E-5</v>
      </c>
      <c r="K391" s="162">
        <f t="shared" si="104"/>
        <v>1.9739195267434901E-6</v>
      </c>
      <c r="L391" s="59">
        <f t="shared" si="105"/>
        <v>0</v>
      </c>
      <c r="M391" s="162">
        <f t="shared" si="110"/>
        <v>0.68916221544152811</v>
      </c>
      <c r="N391" s="99">
        <f t="shared" si="106"/>
        <v>9.5014505685536731E-7</v>
      </c>
      <c r="O391" s="100">
        <f t="shared" si="111"/>
        <v>1.4087178410456205E-4</v>
      </c>
      <c r="P391" s="100">
        <f t="shared" si="112"/>
        <v>3.1192497914849737E-9</v>
      </c>
      <c r="Q391" s="11">
        <v>389</v>
      </c>
      <c r="R391" s="9">
        <f t="shared" si="107"/>
        <v>0.68911005931927394</v>
      </c>
    </row>
    <row r="392" spans="1:18" x14ac:dyDescent="0.25">
      <c r="A392" s="9">
        <f t="shared" si="108"/>
        <v>-2.286748064098575E-2</v>
      </c>
      <c r="B392" s="88">
        <f>IF(Sample7!K398&gt;0,Sample7!K398, )</f>
        <v>2.286748064098575E-2</v>
      </c>
      <c r="C392" s="88">
        <f>IF(Sample7!L398&gt;0,Sample7!L398,"")</f>
        <v>0.68987638868204004</v>
      </c>
      <c r="D392" s="88" t="str">
        <f>IF(Sample7!M398&gt;0,Sample7!M398,)</f>
        <v/>
      </c>
      <c r="E392" s="162">
        <f t="shared" si="99"/>
        <v>0.42286748064098578</v>
      </c>
      <c r="F392" s="162">
        <f t="shared" si="100"/>
        <v>2.2346446219552354E-2</v>
      </c>
      <c r="G392" s="162">
        <f t="shared" si="101"/>
        <v>4.3601288165672283E-4</v>
      </c>
      <c r="H392" s="162">
        <f t="shared" si="102"/>
        <v>8.5021539776672372E-5</v>
      </c>
      <c r="I392" s="162">
        <f t="shared" si="103"/>
        <v>2.2782459101209077E-2</v>
      </c>
      <c r="J392" s="162">
        <f t="shared" si="109"/>
        <v>8.5021539776672372E-5</v>
      </c>
      <c r="K392" s="162">
        <f t="shared" si="104"/>
        <v>1.9739195267434901E-6</v>
      </c>
      <c r="L392" s="59">
        <f t="shared" si="105"/>
        <v>0</v>
      </c>
      <c r="M392" s="162">
        <f t="shared" si="110"/>
        <v>0.68916221544152811</v>
      </c>
      <c r="N392" s="99">
        <f t="shared" si="106"/>
        <v>5.1004341746330864E-7</v>
      </c>
      <c r="O392" s="100">
        <f t="shared" si="111"/>
        <v>1.4087178410456205E-4</v>
      </c>
      <c r="P392" s="100">
        <f t="shared" si="112"/>
        <v>3.1192497914849737E-9</v>
      </c>
      <c r="Q392" s="11">
        <v>390</v>
      </c>
      <c r="R392" s="9">
        <f t="shared" si="107"/>
        <v>0.68911005931927394</v>
      </c>
    </row>
    <row r="393" spans="1:18" x14ac:dyDescent="0.25">
      <c r="A393" s="9">
        <f t="shared" si="108"/>
        <v>-2.286748064098575E-2</v>
      </c>
      <c r="B393" s="88">
        <f>IF(Sample7!K399&gt;0,Sample7!K399, )</f>
        <v>2.286748064098575E-2</v>
      </c>
      <c r="C393" s="88">
        <f>IF(Sample7!L399&gt;0,Sample7!L399,"")</f>
        <v>0.6901369692857654</v>
      </c>
      <c r="D393" s="88" t="str">
        <f>IF(Sample7!M399&gt;0,Sample7!M399,)</f>
        <v/>
      </c>
      <c r="E393" s="162">
        <f t="shared" si="99"/>
        <v>0.42286748064098578</v>
      </c>
      <c r="F393" s="162">
        <f t="shared" si="100"/>
        <v>2.2346446219552354E-2</v>
      </c>
      <c r="G393" s="162">
        <f t="shared" si="101"/>
        <v>4.3601288165672283E-4</v>
      </c>
      <c r="H393" s="162">
        <f t="shared" si="102"/>
        <v>8.5021539776672372E-5</v>
      </c>
      <c r="I393" s="162">
        <f t="shared" si="103"/>
        <v>2.2782459101209077E-2</v>
      </c>
      <c r="J393" s="162">
        <f t="shared" si="109"/>
        <v>8.5021539776672372E-5</v>
      </c>
      <c r="K393" s="162">
        <f t="shared" si="104"/>
        <v>1.9739195267434901E-6</v>
      </c>
      <c r="L393" s="59">
        <f t="shared" si="105"/>
        <v>0</v>
      </c>
      <c r="M393" s="162">
        <f t="shared" si="110"/>
        <v>0.68916221544152811</v>
      </c>
      <c r="N393" s="99">
        <f t="shared" si="106"/>
        <v>9.5014505685536731E-7</v>
      </c>
      <c r="O393" s="100">
        <f t="shared" si="111"/>
        <v>1.4087178410456205E-4</v>
      </c>
      <c r="P393" s="100">
        <f t="shared" si="112"/>
        <v>3.1192497914849737E-9</v>
      </c>
      <c r="Q393" s="11">
        <v>391</v>
      </c>
      <c r="R393" s="9">
        <f t="shared" si="107"/>
        <v>0.68911005931927394</v>
      </c>
    </row>
    <row r="394" spans="1:18" x14ac:dyDescent="0.25">
      <c r="A394" s="9">
        <f t="shared" si="108"/>
        <v>-2.286748064098575E-2</v>
      </c>
      <c r="B394" s="88">
        <f>IF(Sample7!K400&gt;0,Sample7!K400, )</f>
        <v>2.286748064098575E-2</v>
      </c>
      <c r="C394" s="88">
        <f>IF(Sample7!L400&gt;0,Sample7!L400,"")</f>
        <v>0.69001320396815924</v>
      </c>
      <c r="D394" s="88" t="str">
        <f>IF(Sample7!M400&gt;0,Sample7!M400,)</f>
        <v/>
      </c>
      <c r="E394" s="162">
        <f t="shared" si="99"/>
        <v>0.42286748064098578</v>
      </c>
      <c r="F394" s="162">
        <f t="shared" si="100"/>
        <v>2.2346446219552354E-2</v>
      </c>
      <c r="G394" s="162">
        <f t="shared" si="101"/>
        <v>4.3601288165672283E-4</v>
      </c>
      <c r="H394" s="162">
        <f t="shared" si="102"/>
        <v>8.5021539776672372E-5</v>
      </c>
      <c r="I394" s="162">
        <f t="shared" si="103"/>
        <v>2.2782459101209077E-2</v>
      </c>
      <c r="J394" s="162">
        <f t="shared" si="109"/>
        <v>8.5021539776672372E-5</v>
      </c>
      <c r="K394" s="162">
        <f t="shared" si="104"/>
        <v>1.9739195267434901E-6</v>
      </c>
      <c r="L394" s="59">
        <f t="shared" si="105"/>
        <v>0</v>
      </c>
      <c r="M394" s="162">
        <f t="shared" si="110"/>
        <v>0.68916221544152811</v>
      </c>
      <c r="N394" s="99">
        <f t="shared" si="106"/>
        <v>7.2418147245781221E-7</v>
      </c>
      <c r="O394" s="100">
        <f t="shared" si="111"/>
        <v>1.4087178410456205E-4</v>
      </c>
      <c r="P394" s="100">
        <f t="shared" si="112"/>
        <v>3.1192497914849737E-9</v>
      </c>
      <c r="Q394" s="11">
        <v>392</v>
      </c>
      <c r="R394" s="9">
        <f t="shared" si="107"/>
        <v>0.68911005931927394</v>
      </c>
    </row>
    <row r="395" spans="1:18" x14ac:dyDescent="0.25">
      <c r="A395" s="9">
        <f t="shared" si="108"/>
        <v>-2.286748064098575E-2</v>
      </c>
      <c r="B395" s="88">
        <f>IF(Sample7!K401&gt;0,Sample7!K401, )</f>
        <v>2.286748064098575E-2</v>
      </c>
      <c r="C395" s="88">
        <f>IF(Sample7!L401&gt;0,Sample7!L401,"")</f>
        <v>0.69012360933924677</v>
      </c>
      <c r="D395" s="88" t="str">
        <f>IF(Sample7!M401&gt;0,Sample7!M401,)</f>
        <v/>
      </c>
      <c r="E395" s="162">
        <f t="shared" si="99"/>
        <v>0.42286748064098578</v>
      </c>
      <c r="F395" s="162">
        <f t="shared" si="100"/>
        <v>2.2346446219552354E-2</v>
      </c>
      <c r="G395" s="162">
        <f t="shared" si="101"/>
        <v>4.3601288165672283E-4</v>
      </c>
      <c r="H395" s="162">
        <f t="shared" si="102"/>
        <v>8.5021539776672372E-5</v>
      </c>
      <c r="I395" s="162">
        <f t="shared" si="103"/>
        <v>2.2782459101209077E-2</v>
      </c>
      <c r="J395" s="162">
        <f t="shared" si="109"/>
        <v>8.5021539776672372E-5</v>
      </c>
      <c r="K395" s="162">
        <f t="shared" si="104"/>
        <v>1.9739195267434901E-6</v>
      </c>
      <c r="L395" s="59">
        <f t="shared" si="105"/>
        <v>0</v>
      </c>
      <c r="M395" s="162">
        <f t="shared" si="110"/>
        <v>0.68916221544152811</v>
      </c>
      <c r="N395" s="99">
        <f t="shared" si="106"/>
        <v>9.242782265706662E-7</v>
      </c>
      <c r="O395" s="100">
        <f t="shared" si="111"/>
        <v>1.4087178410456205E-4</v>
      </c>
      <c r="P395" s="100">
        <f t="shared" si="112"/>
        <v>3.1192497914849737E-9</v>
      </c>
      <c r="Q395" s="11">
        <v>393</v>
      </c>
      <c r="R395" s="9">
        <f t="shared" si="107"/>
        <v>0.68911005931927394</v>
      </c>
    </row>
    <row r="396" spans="1:18" x14ac:dyDescent="0.25">
      <c r="A396" s="9">
        <f t="shared" si="108"/>
        <v>-2.286748064098575E-2</v>
      </c>
      <c r="B396" s="88">
        <f>IF(Sample7!K402&gt;0,Sample7!K402, )</f>
        <v>2.286748064098575E-2</v>
      </c>
      <c r="C396" s="88">
        <f>IF(Sample7!L402&gt;0,Sample7!L402,"")</f>
        <v>0.69000012945955447</v>
      </c>
      <c r="D396" s="88" t="str">
        <f>IF(Sample7!M402&gt;0,Sample7!M402,)</f>
        <v/>
      </c>
      <c r="E396" s="162">
        <f t="shared" si="99"/>
        <v>0.42286748064098578</v>
      </c>
      <c r="F396" s="162">
        <f t="shared" si="100"/>
        <v>2.2346446219552354E-2</v>
      </c>
      <c r="G396" s="162">
        <f t="shared" si="101"/>
        <v>4.3601288165672283E-4</v>
      </c>
      <c r="H396" s="162">
        <f t="shared" si="102"/>
        <v>8.5021539776672372E-5</v>
      </c>
      <c r="I396" s="162">
        <f t="shared" si="103"/>
        <v>2.2782459101209077E-2</v>
      </c>
      <c r="J396" s="162">
        <f t="shared" si="109"/>
        <v>8.5021539776672372E-5</v>
      </c>
      <c r="K396" s="162">
        <f t="shared" si="104"/>
        <v>1.9739195267434901E-6</v>
      </c>
      <c r="L396" s="59">
        <f t="shared" si="105"/>
        <v>0</v>
      </c>
      <c r="M396" s="162">
        <f t="shared" si="110"/>
        <v>0.68916221544152811</v>
      </c>
      <c r="N396" s="99">
        <f t="shared" si="106"/>
        <v>7.0209990160506801E-7</v>
      </c>
      <c r="O396" s="100">
        <f t="shared" si="111"/>
        <v>1.4087178410456205E-4</v>
      </c>
      <c r="P396" s="100">
        <f t="shared" si="112"/>
        <v>3.1192497914849737E-9</v>
      </c>
      <c r="Q396" s="11">
        <v>394</v>
      </c>
      <c r="R396" s="9">
        <f t="shared" si="107"/>
        <v>0.68911005931927394</v>
      </c>
    </row>
    <row r="397" spans="1:18" x14ac:dyDescent="0.25">
      <c r="A397" s="9">
        <f t="shared" si="108"/>
        <v>-2.2943175710965772E-2</v>
      </c>
      <c r="B397" s="88">
        <f>IF(Sample7!K403&gt;0,Sample7!K403, )</f>
        <v>2.2943175710965772E-2</v>
      </c>
      <c r="C397" s="88">
        <f>IF(Sample7!L403&gt;0,Sample7!L403,"")</f>
        <v>0.6902604736538086</v>
      </c>
      <c r="D397" s="88" t="str">
        <f>IF(Sample7!M403&gt;0,Sample7!M403,)</f>
        <v/>
      </c>
      <c r="E397" s="162">
        <f t="shared" si="99"/>
        <v>0.42294317571096579</v>
      </c>
      <c r="F397" s="162">
        <f t="shared" si="100"/>
        <v>2.2420447001619701E-2</v>
      </c>
      <c r="G397" s="162">
        <f t="shared" si="101"/>
        <v>4.373989444526917E-4</v>
      </c>
      <c r="H397" s="162">
        <f t="shared" si="102"/>
        <v>8.5329764893379845E-5</v>
      </c>
      <c r="I397" s="162">
        <f t="shared" si="103"/>
        <v>2.2857845946072392E-2</v>
      </c>
      <c r="J397" s="162">
        <f t="shared" si="109"/>
        <v>8.5329764893379845E-5</v>
      </c>
      <c r="K397" s="162">
        <f t="shared" si="104"/>
        <v>1.9787340576311213E-6</v>
      </c>
      <c r="L397" s="59">
        <f t="shared" si="105"/>
        <v>0</v>
      </c>
      <c r="M397" s="162">
        <f t="shared" si="110"/>
        <v>0.68916275439397212</v>
      </c>
      <c r="N397" s="99">
        <f t="shared" si="106"/>
        <v>1.2049875734159553E-6</v>
      </c>
      <c r="O397" s="100">
        <f t="shared" si="111"/>
        <v>1.4112851681174899E-4</v>
      </c>
      <c r="P397" s="100">
        <f t="shared" si="112"/>
        <v>3.1135007156477044E-9</v>
      </c>
      <c r="Q397" s="11">
        <v>395</v>
      </c>
      <c r="R397" s="9">
        <f t="shared" si="107"/>
        <v>0.68911040919225752</v>
      </c>
    </row>
    <row r="398" spans="1:18" x14ac:dyDescent="0.25">
      <c r="A398" s="9">
        <f t="shared" si="108"/>
        <v>-2.2943175710965772E-2</v>
      </c>
      <c r="B398" s="88">
        <f>IF(Sample7!K404&gt;0,Sample7!K404, )</f>
        <v>2.2943175710965772E-2</v>
      </c>
      <c r="C398" s="88">
        <f>IF(Sample7!L404&gt;0,Sample7!L404,"")</f>
        <v>0.69000012945955447</v>
      </c>
      <c r="D398" s="88" t="str">
        <f>IF(Sample7!M404&gt;0,Sample7!M404,)</f>
        <v/>
      </c>
      <c r="E398" s="162">
        <f t="shared" si="99"/>
        <v>0.42294317571096579</v>
      </c>
      <c r="F398" s="162">
        <f t="shared" si="100"/>
        <v>2.2420447001619701E-2</v>
      </c>
      <c r="G398" s="162">
        <f t="shared" si="101"/>
        <v>4.373989444526917E-4</v>
      </c>
      <c r="H398" s="162">
        <f t="shared" si="102"/>
        <v>8.5329764893379845E-5</v>
      </c>
      <c r="I398" s="162">
        <f t="shared" si="103"/>
        <v>2.2857845946072392E-2</v>
      </c>
      <c r="J398" s="162">
        <f t="shared" si="109"/>
        <v>8.5329764893379845E-5</v>
      </c>
      <c r="K398" s="162">
        <f t="shared" si="104"/>
        <v>1.9787340576311213E-6</v>
      </c>
      <c r="L398" s="59">
        <f t="shared" si="105"/>
        <v>0</v>
      </c>
      <c r="M398" s="162">
        <f t="shared" si="110"/>
        <v>0.68916275439397212</v>
      </c>
      <c r="N398" s="99">
        <f t="shared" si="106"/>
        <v>7.01197000459039E-7</v>
      </c>
      <c r="O398" s="100">
        <f t="shared" si="111"/>
        <v>1.4112851681174899E-4</v>
      </c>
      <c r="P398" s="100">
        <f t="shared" si="112"/>
        <v>3.1135007156477044E-9</v>
      </c>
      <c r="Q398" s="11">
        <v>396</v>
      </c>
      <c r="R398" s="9">
        <f t="shared" si="107"/>
        <v>0.68911040919225752</v>
      </c>
    </row>
    <row r="399" spans="1:18" x14ac:dyDescent="0.25">
      <c r="A399" s="9">
        <f t="shared" si="108"/>
        <v>-2.2943175710965772E-2</v>
      </c>
      <c r="B399" s="88">
        <f>IF(Sample7!K405&gt;0,Sample7!K405, )</f>
        <v>2.2943175710965772E-2</v>
      </c>
      <c r="C399" s="88">
        <f>IF(Sample7!L405&gt;0,Sample7!L405,"")</f>
        <v>0.69001320396815924</v>
      </c>
      <c r="D399" s="88" t="str">
        <f>IF(Sample7!M405&gt;0,Sample7!M405,)</f>
        <v/>
      </c>
      <c r="E399" s="162">
        <f t="shared" si="99"/>
        <v>0.42294317571096579</v>
      </c>
      <c r="F399" s="162">
        <f t="shared" si="100"/>
        <v>2.2420447001619701E-2</v>
      </c>
      <c r="G399" s="162">
        <f t="shared" si="101"/>
        <v>4.373989444526917E-4</v>
      </c>
      <c r="H399" s="162">
        <f t="shared" si="102"/>
        <v>8.5329764893379845E-5</v>
      </c>
      <c r="I399" s="162">
        <f t="shared" si="103"/>
        <v>2.2857845946072392E-2</v>
      </c>
      <c r="J399" s="162">
        <f t="shared" si="109"/>
        <v>8.5329764893379845E-5</v>
      </c>
      <c r="K399" s="162">
        <f t="shared" si="104"/>
        <v>1.9787340576311213E-6</v>
      </c>
      <c r="L399" s="59">
        <f t="shared" si="105"/>
        <v>0</v>
      </c>
      <c r="M399" s="162">
        <f t="shared" si="110"/>
        <v>0.68916275439397212</v>
      </c>
      <c r="N399" s="99">
        <f t="shared" si="106"/>
        <v>7.2326447823504976E-7</v>
      </c>
      <c r="O399" s="100">
        <f t="shared" si="111"/>
        <v>1.4112851681174899E-4</v>
      </c>
      <c r="P399" s="100">
        <f t="shared" si="112"/>
        <v>3.1135007156477044E-9</v>
      </c>
      <c r="Q399" s="11">
        <v>397</v>
      </c>
      <c r="R399" s="9">
        <f t="shared" si="107"/>
        <v>0.68911040919225752</v>
      </c>
    </row>
    <row r="400" spans="1:18" x14ac:dyDescent="0.25">
      <c r="A400" s="9">
        <f t="shared" si="108"/>
        <v>-2.2943175710965772E-2</v>
      </c>
      <c r="B400" s="88">
        <f>IF(Sample7!K406&gt;0,Sample7!K406, )</f>
        <v>2.2943175710965772E-2</v>
      </c>
      <c r="C400" s="88">
        <f>IF(Sample7!L406&gt;0,Sample7!L406,"")</f>
        <v>0.6901369692857654</v>
      </c>
      <c r="D400" s="88" t="str">
        <f>IF(Sample7!M406&gt;0,Sample7!M406,)</f>
        <v/>
      </c>
      <c r="E400" s="162">
        <f t="shared" si="99"/>
        <v>0.42294317571096579</v>
      </c>
      <c r="F400" s="162">
        <f t="shared" si="100"/>
        <v>2.2420447001619701E-2</v>
      </c>
      <c r="G400" s="162">
        <f t="shared" si="101"/>
        <v>4.373989444526917E-4</v>
      </c>
      <c r="H400" s="162">
        <f t="shared" si="102"/>
        <v>8.5329764893379845E-5</v>
      </c>
      <c r="I400" s="162">
        <f t="shared" si="103"/>
        <v>2.2857845946072392E-2</v>
      </c>
      <c r="J400" s="162">
        <f t="shared" si="109"/>
        <v>8.5329764893379845E-5</v>
      </c>
      <c r="K400" s="162">
        <f t="shared" si="104"/>
        <v>1.9787340576311213E-6</v>
      </c>
      <c r="L400" s="59">
        <f t="shared" si="105"/>
        <v>0</v>
      </c>
      <c r="M400" s="162">
        <f t="shared" si="110"/>
        <v>0.68916275439397212</v>
      </c>
      <c r="N400" s="99">
        <f t="shared" si="106"/>
        <v>9.4909465539179057E-7</v>
      </c>
      <c r="O400" s="100">
        <f t="shared" si="111"/>
        <v>1.4112851681174899E-4</v>
      </c>
      <c r="P400" s="100">
        <f t="shared" si="112"/>
        <v>3.1135007156477044E-9</v>
      </c>
      <c r="Q400" s="11">
        <v>398</v>
      </c>
      <c r="R400" s="9">
        <f t="shared" si="107"/>
        <v>0.68911040919225752</v>
      </c>
    </row>
    <row r="401" spans="1:18" x14ac:dyDescent="0.25">
      <c r="A401" s="9">
        <f t="shared" si="108"/>
        <v>-2.2943175710965772E-2</v>
      </c>
      <c r="B401" s="88">
        <f>IF(Sample7!K407&gt;0,Sample7!K407, )</f>
        <v>2.2943175710965772E-2</v>
      </c>
      <c r="C401" s="88">
        <f>IF(Sample7!L407&gt;0,Sample7!L407,"")</f>
        <v>0.69000012945955447</v>
      </c>
      <c r="D401" s="88" t="str">
        <f>IF(Sample7!M407&gt;0,Sample7!M407,)</f>
        <v/>
      </c>
      <c r="E401" s="162">
        <f t="shared" si="99"/>
        <v>0.42294317571096579</v>
      </c>
      <c r="F401" s="162">
        <f t="shared" si="100"/>
        <v>2.2420447001619701E-2</v>
      </c>
      <c r="G401" s="162">
        <f t="shared" si="101"/>
        <v>4.373989444526917E-4</v>
      </c>
      <c r="H401" s="162">
        <f t="shared" si="102"/>
        <v>8.5329764893379845E-5</v>
      </c>
      <c r="I401" s="162">
        <f t="shared" si="103"/>
        <v>2.2857845946072392E-2</v>
      </c>
      <c r="J401" s="162">
        <f t="shared" si="109"/>
        <v>8.5329764893379845E-5</v>
      </c>
      <c r="K401" s="162">
        <f t="shared" si="104"/>
        <v>1.9787340576311213E-6</v>
      </c>
      <c r="L401" s="59">
        <f t="shared" si="105"/>
        <v>0</v>
      </c>
      <c r="M401" s="162">
        <f t="shared" si="110"/>
        <v>0.68916275439397212</v>
      </c>
      <c r="N401" s="99">
        <f t="shared" si="106"/>
        <v>7.01197000459039E-7</v>
      </c>
      <c r="O401" s="100">
        <f t="shared" si="111"/>
        <v>1.4112851681174899E-4</v>
      </c>
      <c r="P401" s="100">
        <f t="shared" si="112"/>
        <v>3.1135007156477044E-9</v>
      </c>
      <c r="Q401" s="11">
        <v>399</v>
      </c>
      <c r="R401" s="9">
        <f t="shared" si="107"/>
        <v>0.68911040919225752</v>
      </c>
    </row>
    <row r="402" spans="1:18" x14ac:dyDescent="0.25">
      <c r="A402" s="9">
        <f t="shared" si="108"/>
        <v>-2.2943175710965772E-2</v>
      </c>
      <c r="B402" s="88">
        <f>IF(Sample7!K408&gt;0,Sample7!K408, )</f>
        <v>2.2943175710965772E-2</v>
      </c>
      <c r="C402" s="88">
        <f>IF(Sample7!L408&gt;0,Sample7!L408,"")</f>
        <v>0.69000012945955447</v>
      </c>
      <c r="D402" s="88" t="str">
        <f>IF(Sample7!M408&gt;0,Sample7!M408,)</f>
        <v/>
      </c>
      <c r="E402" s="162">
        <f t="shared" si="99"/>
        <v>0.42294317571096579</v>
      </c>
      <c r="F402" s="162">
        <f t="shared" si="100"/>
        <v>2.2420447001619701E-2</v>
      </c>
      <c r="G402" s="162">
        <f t="shared" si="101"/>
        <v>4.373989444526917E-4</v>
      </c>
      <c r="H402" s="162">
        <f t="shared" si="102"/>
        <v>8.5329764893379845E-5</v>
      </c>
      <c r="I402" s="162">
        <f t="shared" si="103"/>
        <v>2.2857845946072392E-2</v>
      </c>
      <c r="J402" s="162">
        <f t="shared" si="109"/>
        <v>8.5329764893379845E-5</v>
      </c>
      <c r="K402" s="162">
        <f t="shared" si="104"/>
        <v>1.9787340576311213E-6</v>
      </c>
      <c r="L402" s="59">
        <f t="shared" si="105"/>
        <v>0</v>
      </c>
      <c r="M402" s="162">
        <f t="shared" si="110"/>
        <v>0.68916275439397212</v>
      </c>
      <c r="N402" s="99">
        <f t="shared" si="106"/>
        <v>7.01197000459039E-7</v>
      </c>
      <c r="O402" s="100">
        <f t="shared" si="111"/>
        <v>1.4112851681174899E-4</v>
      </c>
      <c r="P402" s="100">
        <f t="shared" si="112"/>
        <v>3.1135007156477044E-9</v>
      </c>
      <c r="Q402" s="11">
        <v>400</v>
      </c>
      <c r="R402" s="9">
        <f t="shared" si="107"/>
        <v>0.68911040919225752</v>
      </c>
    </row>
    <row r="403" spans="1:18" x14ac:dyDescent="0.25">
      <c r="A403" s="9">
        <f t="shared" si="108"/>
        <v>-2.2943175710965772E-2</v>
      </c>
      <c r="B403" s="88">
        <f>IF(Sample7!K409&gt;0,Sample7!K409, )</f>
        <v>2.2943175710965772E-2</v>
      </c>
      <c r="C403" s="88">
        <f>IF(Sample7!L409&gt;0,Sample7!L409,"")</f>
        <v>0.690384261144395</v>
      </c>
      <c r="D403" s="88" t="str">
        <f>IF(Sample7!M409&gt;0,Sample7!M409,)</f>
        <v/>
      </c>
      <c r="E403" s="162">
        <f t="shared" si="99"/>
        <v>0.42294317571096579</v>
      </c>
      <c r="F403" s="162">
        <f t="shared" si="100"/>
        <v>2.2420447001619701E-2</v>
      </c>
      <c r="G403" s="162">
        <f t="shared" si="101"/>
        <v>4.373989444526917E-4</v>
      </c>
      <c r="H403" s="162">
        <f t="shared" si="102"/>
        <v>8.5329764893379845E-5</v>
      </c>
      <c r="I403" s="162">
        <f t="shared" si="103"/>
        <v>2.2857845946072392E-2</v>
      </c>
      <c r="J403" s="162">
        <f t="shared" si="109"/>
        <v>8.5329764893379845E-5</v>
      </c>
      <c r="K403" s="162">
        <f t="shared" si="104"/>
        <v>1.9787340576311213E-6</v>
      </c>
      <c r="L403" s="59">
        <f t="shared" si="105"/>
        <v>0</v>
      </c>
      <c r="M403" s="162">
        <f t="shared" si="110"/>
        <v>0.68916275439397212</v>
      </c>
      <c r="N403" s="99">
        <f t="shared" si="106"/>
        <v>1.4920787413286489E-6</v>
      </c>
      <c r="O403" s="100">
        <f t="shared" si="111"/>
        <v>1.4112851681174899E-4</v>
      </c>
      <c r="P403" s="100">
        <f t="shared" si="112"/>
        <v>3.1135007156477044E-9</v>
      </c>
      <c r="Q403" s="11">
        <v>401</v>
      </c>
      <c r="R403" s="9">
        <f t="shared" si="107"/>
        <v>0.68911040919225752</v>
      </c>
    </row>
    <row r="404" spans="1:18" x14ac:dyDescent="0.25">
      <c r="A404" s="9">
        <f t="shared" si="108"/>
        <v>-2.2943175710965772E-2</v>
      </c>
      <c r="B404" s="88">
        <f>IF(Sample7!K410&gt;0,Sample7!K410, )</f>
        <v>2.2943175710965772E-2</v>
      </c>
      <c r="C404" s="88">
        <f>IF(Sample7!L410&gt;0,Sample7!L410,"")</f>
        <v>0.69001320396815924</v>
      </c>
      <c r="D404" s="88" t="str">
        <f>IF(Sample7!M410&gt;0,Sample7!M410,)</f>
        <v/>
      </c>
      <c r="E404" s="162">
        <f t="shared" si="99"/>
        <v>0.42294317571096579</v>
      </c>
      <c r="F404" s="162">
        <f t="shared" si="100"/>
        <v>2.2420447001619701E-2</v>
      </c>
      <c r="G404" s="162">
        <f t="shared" si="101"/>
        <v>4.373989444526917E-4</v>
      </c>
      <c r="H404" s="162">
        <f t="shared" si="102"/>
        <v>8.5329764893379845E-5</v>
      </c>
      <c r="I404" s="162">
        <f t="shared" si="103"/>
        <v>2.2857845946072392E-2</v>
      </c>
      <c r="J404" s="162">
        <f t="shared" si="109"/>
        <v>8.5329764893379845E-5</v>
      </c>
      <c r="K404" s="162">
        <f t="shared" si="104"/>
        <v>1.9787340576311213E-6</v>
      </c>
      <c r="L404" s="59">
        <f t="shared" si="105"/>
        <v>0</v>
      </c>
      <c r="M404" s="162">
        <f t="shared" si="110"/>
        <v>0.68916275439397212</v>
      </c>
      <c r="N404" s="99">
        <f t="shared" si="106"/>
        <v>7.2326447823504976E-7</v>
      </c>
      <c r="O404" s="100">
        <f t="shared" si="111"/>
        <v>1.4112851681174899E-4</v>
      </c>
      <c r="P404" s="100">
        <f t="shared" si="112"/>
        <v>3.1135007156477044E-9</v>
      </c>
      <c r="Q404" s="11">
        <v>402</v>
      </c>
      <c r="R404" s="9">
        <f t="shared" si="107"/>
        <v>0.68911040919225752</v>
      </c>
    </row>
    <row r="405" spans="1:18" x14ac:dyDescent="0.25">
      <c r="A405" s="9">
        <f t="shared" si="108"/>
        <v>-2.2943175710965772E-2</v>
      </c>
      <c r="B405" s="88">
        <f>IF(Sample7!K411&gt;0,Sample7!K411, )</f>
        <v>2.2943175710965772E-2</v>
      </c>
      <c r="C405" s="88">
        <f>IF(Sample7!L411&gt;0,Sample7!L411,"")</f>
        <v>0.69012360933924677</v>
      </c>
      <c r="D405" s="88" t="str">
        <f>IF(Sample7!M411&gt;0,Sample7!M411,)</f>
        <v/>
      </c>
      <c r="E405" s="162">
        <f t="shared" si="99"/>
        <v>0.42294317571096579</v>
      </c>
      <c r="F405" s="162">
        <f t="shared" si="100"/>
        <v>2.2420447001619701E-2</v>
      </c>
      <c r="G405" s="162">
        <f t="shared" si="101"/>
        <v>4.373989444526917E-4</v>
      </c>
      <c r="H405" s="162">
        <f t="shared" si="102"/>
        <v>8.5329764893379845E-5</v>
      </c>
      <c r="I405" s="162">
        <f t="shared" si="103"/>
        <v>2.2857845946072392E-2</v>
      </c>
      <c r="J405" s="162">
        <f t="shared" si="109"/>
        <v>8.5329764893379845E-5</v>
      </c>
      <c r="K405" s="162">
        <f t="shared" si="104"/>
        <v>1.9787340576311213E-6</v>
      </c>
      <c r="L405" s="59">
        <f t="shared" si="105"/>
        <v>0</v>
      </c>
      <c r="M405" s="162">
        <f t="shared" si="110"/>
        <v>0.68916275439397212</v>
      </c>
      <c r="N405" s="99">
        <f t="shared" si="106"/>
        <v>9.2324222585874548E-7</v>
      </c>
      <c r="O405" s="100">
        <f t="shared" si="111"/>
        <v>1.4112851681174899E-4</v>
      </c>
      <c r="P405" s="100">
        <f t="shared" si="112"/>
        <v>3.1135007156477044E-9</v>
      </c>
      <c r="Q405" s="11">
        <v>403</v>
      </c>
      <c r="R405" s="9">
        <f t="shared" si="107"/>
        <v>0.68911040919225752</v>
      </c>
    </row>
    <row r="406" spans="1:18" x14ac:dyDescent="0.25">
      <c r="A406" s="9">
        <f t="shared" si="108"/>
        <v>-2.3018870780946013E-2</v>
      </c>
      <c r="B406" s="88">
        <f>IF(Sample7!K412&gt;0,Sample7!K412, )</f>
        <v>2.3018870780946013E-2</v>
      </c>
      <c r="C406" s="88">
        <f>IF(Sample7!L412&gt;0,Sample7!L412,"")</f>
        <v>0.69024737228534483</v>
      </c>
      <c r="D406" s="88" t="str">
        <f>IF(Sample7!M412&gt;0,Sample7!M412,)</f>
        <v/>
      </c>
      <c r="E406" s="162">
        <f t="shared" si="99"/>
        <v>0.42301887078094602</v>
      </c>
      <c r="F406" s="162">
        <f t="shared" si="100"/>
        <v>2.2494443228397873E-2</v>
      </c>
      <c r="G406" s="162">
        <f t="shared" si="101"/>
        <v>4.3878936894557741E-4</v>
      </c>
      <c r="H406" s="162">
        <f t="shared" si="102"/>
        <v>8.5638183602562701E-5</v>
      </c>
      <c r="I406" s="162">
        <f t="shared" si="103"/>
        <v>2.293323259734345E-2</v>
      </c>
      <c r="J406" s="162">
        <f t="shared" si="109"/>
        <v>8.5638183602562701E-5</v>
      </c>
      <c r="K406" s="162">
        <f t="shared" si="104"/>
        <v>1.9835603311335883E-6</v>
      </c>
      <c r="L406" s="59">
        <f t="shared" si="105"/>
        <v>0</v>
      </c>
      <c r="M406" s="162">
        <f t="shared" si="110"/>
        <v>0.68916329456616388</v>
      </c>
      <c r="N406" s="99">
        <f t="shared" si="106"/>
        <v>1.1752245012245785E-6</v>
      </c>
      <c r="O406" s="100">
        <f t="shared" si="111"/>
        <v>1.4138571660661422E-4</v>
      </c>
      <c r="P406" s="100">
        <f t="shared" si="112"/>
        <v>3.1077874360378134E-9</v>
      </c>
      <c r="Q406" s="11">
        <v>404</v>
      </c>
      <c r="R406" s="9">
        <f t="shared" si="107"/>
        <v>0.68911076016623019</v>
      </c>
    </row>
    <row r="407" spans="1:18" x14ac:dyDescent="0.25">
      <c r="A407" s="9">
        <f t="shared" si="108"/>
        <v>-2.3018870780946013E-2</v>
      </c>
      <c r="B407" s="88">
        <f>IF(Sample7!K413&gt;0,Sample7!K413, )</f>
        <v>2.3018870780946013E-2</v>
      </c>
      <c r="C407" s="88">
        <f>IF(Sample7!L413&gt;0,Sample7!L413,"")</f>
        <v>0.69024737228534483</v>
      </c>
      <c r="D407" s="88" t="str">
        <f>IF(Sample7!M413&gt;0,Sample7!M413,)</f>
        <v/>
      </c>
      <c r="E407" s="162">
        <f t="shared" si="99"/>
        <v>0.42301887078094602</v>
      </c>
      <c r="F407" s="162">
        <f t="shared" si="100"/>
        <v>2.2494443228397873E-2</v>
      </c>
      <c r="G407" s="162">
        <f t="shared" si="101"/>
        <v>4.3878936894557741E-4</v>
      </c>
      <c r="H407" s="162">
        <f t="shared" si="102"/>
        <v>8.5638183602562701E-5</v>
      </c>
      <c r="I407" s="162">
        <f t="shared" si="103"/>
        <v>2.293323259734345E-2</v>
      </c>
      <c r="J407" s="162">
        <f t="shared" si="109"/>
        <v>8.5638183602562701E-5</v>
      </c>
      <c r="K407" s="162">
        <f t="shared" si="104"/>
        <v>1.9835603311335883E-6</v>
      </c>
      <c r="L407" s="59">
        <f t="shared" si="105"/>
        <v>0</v>
      </c>
      <c r="M407" s="162">
        <f t="shared" si="110"/>
        <v>0.68916329456616388</v>
      </c>
      <c r="N407" s="99">
        <f t="shared" si="106"/>
        <v>1.1752245012245785E-6</v>
      </c>
      <c r="O407" s="100">
        <f t="shared" si="111"/>
        <v>1.4138571660661422E-4</v>
      </c>
      <c r="P407" s="100">
        <f t="shared" si="112"/>
        <v>3.1077874360378134E-9</v>
      </c>
      <c r="Q407" s="11">
        <v>405</v>
      </c>
      <c r="R407" s="9">
        <f t="shared" si="107"/>
        <v>0.68911076016623019</v>
      </c>
    </row>
    <row r="408" spans="1:18" x14ac:dyDescent="0.25">
      <c r="A408" s="9">
        <f t="shared" si="108"/>
        <v>-2.3018870780946013E-2</v>
      </c>
      <c r="B408" s="88">
        <f>IF(Sample7!K414&gt;0,Sample7!K414, )</f>
        <v>2.3018870780946013E-2</v>
      </c>
      <c r="C408" s="88">
        <f>IF(Sample7!L414&gt;0,Sample7!L414,"")</f>
        <v>0.69000012945955447</v>
      </c>
      <c r="D408" s="88" t="str">
        <f>IF(Sample7!M414&gt;0,Sample7!M414,)</f>
        <v/>
      </c>
      <c r="E408" s="162">
        <f t="shared" si="99"/>
        <v>0.42301887078094602</v>
      </c>
      <c r="F408" s="162">
        <f t="shared" si="100"/>
        <v>2.2494443228397873E-2</v>
      </c>
      <c r="G408" s="162">
        <f t="shared" si="101"/>
        <v>4.3878936894557741E-4</v>
      </c>
      <c r="H408" s="162">
        <f t="shared" si="102"/>
        <v>8.5638183602562701E-5</v>
      </c>
      <c r="I408" s="162">
        <f t="shared" si="103"/>
        <v>2.293323259734345E-2</v>
      </c>
      <c r="J408" s="162">
        <f t="shared" si="109"/>
        <v>8.5638183602562701E-5</v>
      </c>
      <c r="K408" s="162">
        <f t="shared" si="104"/>
        <v>1.9835603311335883E-6</v>
      </c>
      <c r="L408" s="59">
        <f t="shared" si="105"/>
        <v>0</v>
      </c>
      <c r="M408" s="162">
        <f t="shared" si="110"/>
        <v>0.68916329456616388</v>
      </c>
      <c r="N408" s="99">
        <f t="shared" si="106"/>
        <v>7.0029263879604386E-7</v>
      </c>
      <c r="O408" s="100">
        <f t="shared" si="111"/>
        <v>1.4138571660661422E-4</v>
      </c>
      <c r="P408" s="100">
        <f t="shared" si="112"/>
        <v>3.1077874360378134E-9</v>
      </c>
      <c r="Q408" s="11">
        <v>406</v>
      </c>
      <c r="R408" s="9">
        <f t="shared" si="107"/>
        <v>0.68911076016623019</v>
      </c>
    </row>
    <row r="409" spans="1:18" x14ac:dyDescent="0.25">
      <c r="A409" s="9">
        <f t="shared" si="108"/>
        <v>-2.3018870780946013E-2</v>
      </c>
      <c r="B409" s="88">
        <f>IF(Sample7!K415&gt;0,Sample7!K415, )</f>
        <v>2.3018870780946013E-2</v>
      </c>
      <c r="C409" s="88">
        <f>IF(Sample7!L415&gt;0,Sample7!L415,"")</f>
        <v>0.69000012945955447</v>
      </c>
      <c r="D409" s="88" t="str">
        <f>IF(Sample7!M415&gt;0,Sample7!M415,)</f>
        <v/>
      </c>
      <c r="E409" s="162">
        <f t="shared" si="99"/>
        <v>0.42301887078094602</v>
      </c>
      <c r="F409" s="162">
        <f t="shared" si="100"/>
        <v>2.2494443228397873E-2</v>
      </c>
      <c r="G409" s="162">
        <f t="shared" si="101"/>
        <v>4.3878936894557741E-4</v>
      </c>
      <c r="H409" s="162">
        <f t="shared" si="102"/>
        <v>8.5638183602562701E-5</v>
      </c>
      <c r="I409" s="162">
        <f t="shared" si="103"/>
        <v>2.293323259734345E-2</v>
      </c>
      <c r="J409" s="162">
        <f t="shared" si="109"/>
        <v>8.5638183602562701E-5</v>
      </c>
      <c r="K409" s="162">
        <f t="shared" si="104"/>
        <v>1.9835603311335883E-6</v>
      </c>
      <c r="L409" s="59">
        <f t="shared" si="105"/>
        <v>0</v>
      </c>
      <c r="M409" s="162">
        <f t="shared" si="110"/>
        <v>0.68916329456616388</v>
      </c>
      <c r="N409" s="99">
        <f t="shared" si="106"/>
        <v>7.0029263879604386E-7</v>
      </c>
      <c r="O409" s="100">
        <f t="shared" si="111"/>
        <v>1.4138571660661422E-4</v>
      </c>
      <c r="P409" s="100">
        <f t="shared" si="112"/>
        <v>3.1077874360378134E-9</v>
      </c>
      <c r="Q409" s="11">
        <v>407</v>
      </c>
      <c r="R409" s="9">
        <f t="shared" si="107"/>
        <v>0.68911076016623019</v>
      </c>
    </row>
    <row r="410" spans="1:18" x14ac:dyDescent="0.25">
      <c r="A410" s="9">
        <f t="shared" si="108"/>
        <v>-2.3018870780946013E-2</v>
      </c>
      <c r="B410" s="88">
        <f>IF(Sample7!K416&gt;0,Sample7!K416, )</f>
        <v>2.3018870780946013E-2</v>
      </c>
      <c r="C410" s="88">
        <f>IF(Sample7!L416&gt;0,Sample7!L416,"")</f>
        <v>0.6901369692857654</v>
      </c>
      <c r="D410" s="88" t="str">
        <f>IF(Sample7!M416&gt;0,Sample7!M416,)</f>
        <v/>
      </c>
      <c r="E410" s="162">
        <f t="shared" si="99"/>
        <v>0.42301887078094602</v>
      </c>
      <c r="F410" s="162">
        <f t="shared" si="100"/>
        <v>2.2494443228397873E-2</v>
      </c>
      <c r="G410" s="162">
        <f t="shared" si="101"/>
        <v>4.3878936894557741E-4</v>
      </c>
      <c r="H410" s="162">
        <f t="shared" si="102"/>
        <v>8.5638183602562701E-5</v>
      </c>
      <c r="I410" s="162">
        <f t="shared" si="103"/>
        <v>2.293323259734345E-2</v>
      </c>
      <c r="J410" s="162">
        <f t="shared" si="109"/>
        <v>8.5638183602562701E-5</v>
      </c>
      <c r="K410" s="162">
        <f t="shared" si="104"/>
        <v>1.9835603311335883E-6</v>
      </c>
      <c r="L410" s="59">
        <f t="shared" si="105"/>
        <v>0</v>
      </c>
      <c r="M410" s="162">
        <f t="shared" si="110"/>
        <v>0.68916329456616388</v>
      </c>
      <c r="N410" s="99">
        <f t="shared" si="106"/>
        <v>9.4804245959110823E-7</v>
      </c>
      <c r="O410" s="100">
        <f t="shared" si="111"/>
        <v>1.4138571660661422E-4</v>
      </c>
      <c r="P410" s="100">
        <f t="shared" si="112"/>
        <v>3.1077874360378134E-9</v>
      </c>
      <c r="Q410" s="11">
        <v>408</v>
      </c>
      <c r="R410" s="9">
        <f t="shared" si="107"/>
        <v>0.68911076016623019</v>
      </c>
    </row>
    <row r="411" spans="1:18" x14ac:dyDescent="0.25">
      <c r="A411" s="9">
        <f t="shared" si="108"/>
        <v>-2.3018870780946013E-2</v>
      </c>
      <c r="B411" s="88">
        <f>IF(Sample7!K417&gt;0,Sample7!K417, )</f>
        <v>2.3018870780946013E-2</v>
      </c>
      <c r="C411" s="88">
        <f>IF(Sample7!L417&gt;0,Sample7!L417,"")</f>
        <v>0.6902604736538086</v>
      </c>
      <c r="D411" s="88" t="str">
        <f>IF(Sample7!M417&gt;0,Sample7!M417,)</f>
        <v/>
      </c>
      <c r="E411" s="162">
        <f t="shared" si="99"/>
        <v>0.42301887078094602</v>
      </c>
      <c r="F411" s="162">
        <f t="shared" si="100"/>
        <v>2.2494443228397873E-2</v>
      </c>
      <c r="G411" s="162">
        <f t="shared" si="101"/>
        <v>4.3878936894557741E-4</v>
      </c>
      <c r="H411" s="162">
        <f t="shared" si="102"/>
        <v>8.5638183602562701E-5</v>
      </c>
      <c r="I411" s="162">
        <f t="shared" si="103"/>
        <v>2.293323259734345E-2</v>
      </c>
      <c r="J411" s="162">
        <f t="shared" si="109"/>
        <v>8.5638183602562701E-5</v>
      </c>
      <c r="K411" s="162">
        <f t="shared" si="104"/>
        <v>1.9835603311335883E-6</v>
      </c>
      <c r="L411" s="59">
        <f t="shared" si="105"/>
        <v>0</v>
      </c>
      <c r="M411" s="162">
        <f t="shared" si="110"/>
        <v>0.68916329456616388</v>
      </c>
      <c r="N411" s="99">
        <f t="shared" si="106"/>
        <v>1.2038019503649188E-6</v>
      </c>
      <c r="O411" s="100">
        <f t="shared" si="111"/>
        <v>1.4138571660661422E-4</v>
      </c>
      <c r="P411" s="100">
        <f t="shared" si="112"/>
        <v>3.1077874360378134E-9</v>
      </c>
      <c r="Q411" s="11">
        <v>409</v>
      </c>
      <c r="R411" s="9">
        <f t="shared" si="107"/>
        <v>0.68911076016623019</v>
      </c>
    </row>
    <row r="412" spans="1:18" x14ac:dyDescent="0.25">
      <c r="A412" s="9">
        <f t="shared" si="108"/>
        <v>-2.3018870780946013E-2</v>
      </c>
      <c r="B412" s="88">
        <f>IF(Sample7!K418&gt;0,Sample7!K418, )</f>
        <v>2.3018870780946013E-2</v>
      </c>
      <c r="C412" s="88">
        <f>IF(Sample7!L418&gt;0,Sample7!L418,"")</f>
        <v>0.6902604736538086</v>
      </c>
      <c r="D412" s="88" t="str">
        <f>IF(Sample7!M418&gt;0,Sample7!M418,)</f>
        <v/>
      </c>
      <c r="E412" s="162">
        <f t="shared" si="99"/>
        <v>0.42301887078094602</v>
      </c>
      <c r="F412" s="162">
        <f t="shared" si="100"/>
        <v>2.2494443228397873E-2</v>
      </c>
      <c r="G412" s="162">
        <f t="shared" si="101"/>
        <v>4.3878936894557741E-4</v>
      </c>
      <c r="H412" s="162">
        <f t="shared" si="102"/>
        <v>8.5638183602562701E-5</v>
      </c>
      <c r="I412" s="162">
        <f t="shared" si="103"/>
        <v>2.293323259734345E-2</v>
      </c>
      <c r="J412" s="162">
        <f t="shared" si="109"/>
        <v>8.5638183602562701E-5</v>
      </c>
      <c r="K412" s="162">
        <f t="shared" si="104"/>
        <v>1.9835603311335883E-6</v>
      </c>
      <c r="L412" s="59">
        <f t="shared" si="105"/>
        <v>0</v>
      </c>
      <c r="M412" s="162">
        <f t="shared" si="110"/>
        <v>0.68916329456616388</v>
      </c>
      <c r="N412" s="99">
        <f t="shared" si="106"/>
        <v>1.2038019503649188E-6</v>
      </c>
      <c r="O412" s="100">
        <f t="shared" si="111"/>
        <v>1.4138571660661422E-4</v>
      </c>
      <c r="P412" s="100">
        <f t="shared" si="112"/>
        <v>3.1077874360378134E-9</v>
      </c>
      <c r="Q412" s="11">
        <v>410</v>
      </c>
      <c r="R412" s="9">
        <f t="shared" si="107"/>
        <v>0.68911076016623019</v>
      </c>
    </row>
    <row r="413" spans="1:18" x14ac:dyDescent="0.25">
      <c r="A413" s="9">
        <f t="shared" si="108"/>
        <v>-2.3018870780946013E-2</v>
      </c>
      <c r="B413" s="88">
        <f>IF(Sample7!K419&gt;0,Sample7!K419, )</f>
        <v>2.3018870780946013E-2</v>
      </c>
      <c r="C413" s="88">
        <f>IF(Sample7!L419&gt;0,Sample7!L419,"")</f>
        <v>0.69012360933924677</v>
      </c>
      <c r="D413" s="88" t="str">
        <f>IF(Sample7!M419&gt;0,Sample7!M419,)</f>
        <v/>
      </c>
      <c r="E413" s="162">
        <f t="shared" si="99"/>
        <v>0.42301887078094602</v>
      </c>
      <c r="F413" s="162">
        <f t="shared" si="100"/>
        <v>2.2494443228397873E-2</v>
      </c>
      <c r="G413" s="162">
        <f t="shared" si="101"/>
        <v>4.3878936894557741E-4</v>
      </c>
      <c r="H413" s="162">
        <f t="shared" si="102"/>
        <v>8.5638183602562701E-5</v>
      </c>
      <c r="I413" s="162">
        <f t="shared" si="103"/>
        <v>2.293323259734345E-2</v>
      </c>
      <c r="J413" s="162">
        <f t="shared" si="109"/>
        <v>8.5638183602562701E-5</v>
      </c>
      <c r="K413" s="162">
        <f t="shared" si="104"/>
        <v>1.9835603311335883E-6</v>
      </c>
      <c r="L413" s="59">
        <f t="shared" si="105"/>
        <v>0</v>
      </c>
      <c r="M413" s="162">
        <f t="shared" si="110"/>
        <v>0.68916329456616388</v>
      </c>
      <c r="N413" s="99">
        <f t="shared" si="106"/>
        <v>9.2220446340124854E-7</v>
      </c>
      <c r="O413" s="100">
        <f t="shared" si="111"/>
        <v>1.4138571660661422E-4</v>
      </c>
      <c r="P413" s="100">
        <f t="shared" si="112"/>
        <v>3.1077874360378134E-9</v>
      </c>
      <c r="Q413" s="11">
        <v>411</v>
      </c>
      <c r="R413" s="9">
        <f t="shared" si="107"/>
        <v>0.68911076016623019</v>
      </c>
    </row>
    <row r="414" spans="1:18" x14ac:dyDescent="0.25">
      <c r="A414" s="9">
        <f t="shared" si="108"/>
        <v>-2.3094565850926035E-2</v>
      </c>
      <c r="B414" s="88">
        <f>IF(Sample7!K420&gt;0,Sample7!K420, )</f>
        <v>2.3094565850926035E-2</v>
      </c>
      <c r="C414" s="88">
        <f>IF(Sample7!L420&gt;0,Sample7!L420,"")</f>
        <v>0.6902604736538086</v>
      </c>
      <c r="D414" s="88" t="str">
        <f>IF(Sample7!M420&gt;0,Sample7!M420,)</f>
        <v/>
      </c>
      <c r="E414" s="162">
        <f t="shared" si="99"/>
        <v>0.42309456585092609</v>
      </c>
      <c r="F414" s="162">
        <f t="shared" si="100"/>
        <v>2.2568434886252972E-2</v>
      </c>
      <c r="G414" s="162">
        <f t="shared" si="101"/>
        <v>4.4018416858714049E-4</v>
      </c>
      <c r="H414" s="162">
        <f t="shared" si="102"/>
        <v>8.5946796085922816E-5</v>
      </c>
      <c r="I414" s="162">
        <f t="shared" si="103"/>
        <v>2.3008619054840113E-2</v>
      </c>
      <c r="J414" s="162">
        <f t="shared" si="109"/>
        <v>8.5946796085922816E-5</v>
      </c>
      <c r="K414" s="162">
        <f t="shared" si="104"/>
        <v>1.9883983758821556E-6</v>
      </c>
      <c r="L414" s="59">
        <f t="shared" si="105"/>
        <v>0</v>
      </c>
      <c r="M414" s="162">
        <f t="shared" si="110"/>
        <v>0.68916383596160991</v>
      </c>
      <c r="N414" s="99">
        <f t="shared" si="106"/>
        <v>1.2026142279508878E-6</v>
      </c>
      <c r="O414" s="100">
        <f t="shared" si="111"/>
        <v>1.4164338433606192E-4</v>
      </c>
      <c r="P414" s="100">
        <f t="shared" si="112"/>
        <v>3.1021099427055327E-9</v>
      </c>
      <c r="Q414" s="11">
        <v>412</v>
      </c>
      <c r="R414" s="9">
        <f t="shared" si="107"/>
        <v>0.68911111224458732</v>
      </c>
    </row>
    <row r="415" spans="1:18" x14ac:dyDescent="0.25">
      <c r="A415" s="9">
        <f t="shared" si="108"/>
        <v>-2.3094565850926035E-2</v>
      </c>
      <c r="B415" s="88">
        <f>IF(Sample7!K421&gt;0,Sample7!K421, )</f>
        <v>2.3094565850926035E-2</v>
      </c>
      <c r="C415" s="88">
        <f>IF(Sample7!L421&gt;0,Sample7!L421,"")</f>
        <v>0.6901369692857654</v>
      </c>
      <c r="D415" s="88" t="str">
        <f>IF(Sample7!M421&gt;0,Sample7!M421,)</f>
        <v/>
      </c>
      <c r="E415" s="162">
        <f t="shared" si="99"/>
        <v>0.42309456585092609</v>
      </c>
      <c r="F415" s="162">
        <f t="shared" si="100"/>
        <v>2.2568434886252972E-2</v>
      </c>
      <c r="G415" s="162">
        <f t="shared" si="101"/>
        <v>4.4018416858714049E-4</v>
      </c>
      <c r="H415" s="162">
        <f t="shared" si="102"/>
        <v>8.5946796085922816E-5</v>
      </c>
      <c r="I415" s="162">
        <f t="shared" si="103"/>
        <v>2.3008619054840113E-2</v>
      </c>
      <c r="J415" s="162">
        <f t="shared" si="109"/>
        <v>8.5946796085922816E-5</v>
      </c>
      <c r="K415" s="162">
        <f t="shared" si="104"/>
        <v>1.9883983758821556E-6</v>
      </c>
      <c r="L415" s="59">
        <f t="shared" si="105"/>
        <v>0</v>
      </c>
      <c r="M415" s="162">
        <f t="shared" si="110"/>
        <v>0.68916383596160991</v>
      </c>
      <c r="N415" s="99">
        <f t="shared" si="106"/>
        <v>9.46988466581924E-7</v>
      </c>
      <c r="O415" s="100">
        <f t="shared" si="111"/>
        <v>1.4164338433606192E-4</v>
      </c>
      <c r="P415" s="100">
        <f t="shared" si="112"/>
        <v>3.1021099427055327E-9</v>
      </c>
      <c r="Q415" s="11">
        <v>413</v>
      </c>
      <c r="R415" s="9">
        <f t="shared" si="107"/>
        <v>0.68911111224458732</v>
      </c>
    </row>
    <row r="416" spans="1:18" x14ac:dyDescent="0.25">
      <c r="A416" s="9">
        <f t="shared" si="108"/>
        <v>-2.3094565850926035E-2</v>
      </c>
      <c r="B416" s="88">
        <f>IF(Sample7!K422&gt;0,Sample7!K422, )</f>
        <v>2.3094565850926035E-2</v>
      </c>
      <c r="C416" s="88">
        <f>IF(Sample7!L422&gt;0,Sample7!L422,"")</f>
        <v>0.6901369692857654</v>
      </c>
      <c r="D416" s="88" t="str">
        <f>IF(Sample7!M422&gt;0,Sample7!M422,)</f>
        <v/>
      </c>
      <c r="E416" s="162">
        <f t="shared" si="99"/>
        <v>0.42309456585092609</v>
      </c>
      <c r="F416" s="162">
        <f t="shared" si="100"/>
        <v>2.2568434886252972E-2</v>
      </c>
      <c r="G416" s="162">
        <f t="shared" si="101"/>
        <v>4.4018416858714049E-4</v>
      </c>
      <c r="H416" s="162">
        <f t="shared" si="102"/>
        <v>8.5946796085922816E-5</v>
      </c>
      <c r="I416" s="162">
        <f t="shared" si="103"/>
        <v>2.3008619054840113E-2</v>
      </c>
      <c r="J416" s="162">
        <f t="shared" si="109"/>
        <v>8.5946796085922816E-5</v>
      </c>
      <c r="K416" s="162">
        <f t="shared" si="104"/>
        <v>1.9883983758821556E-6</v>
      </c>
      <c r="L416" s="59">
        <f t="shared" si="105"/>
        <v>0</v>
      </c>
      <c r="M416" s="162">
        <f t="shared" si="110"/>
        <v>0.68916383596160991</v>
      </c>
      <c r="N416" s="99">
        <f t="shared" si="106"/>
        <v>9.46988466581924E-7</v>
      </c>
      <c r="O416" s="100">
        <f t="shared" si="111"/>
        <v>1.4164338433606192E-4</v>
      </c>
      <c r="P416" s="100">
        <f t="shared" si="112"/>
        <v>3.1021099427055327E-9</v>
      </c>
      <c r="Q416" s="11">
        <v>414</v>
      </c>
      <c r="R416" s="9">
        <f t="shared" si="107"/>
        <v>0.68911111224458732</v>
      </c>
    </row>
    <row r="417" spans="1:18" x14ac:dyDescent="0.25">
      <c r="A417" s="9">
        <f t="shared" si="108"/>
        <v>-2.3094565850926035E-2</v>
      </c>
      <c r="B417" s="88">
        <f>IF(Sample7!K423&gt;0,Sample7!K423, )</f>
        <v>2.3094565850926035E-2</v>
      </c>
      <c r="C417" s="88">
        <f>IF(Sample7!L423&gt;0,Sample7!L423,"")</f>
        <v>0.69001320396815924</v>
      </c>
      <c r="D417" s="88" t="str">
        <f>IF(Sample7!M423&gt;0,Sample7!M423,)</f>
        <v/>
      </c>
      <c r="E417" s="162">
        <f t="shared" si="99"/>
        <v>0.42309456585092609</v>
      </c>
      <c r="F417" s="162">
        <f t="shared" si="100"/>
        <v>2.2568434886252972E-2</v>
      </c>
      <c r="G417" s="162">
        <f t="shared" si="101"/>
        <v>4.4018416858714049E-4</v>
      </c>
      <c r="H417" s="162">
        <f t="shared" si="102"/>
        <v>8.5946796085922816E-5</v>
      </c>
      <c r="I417" s="162">
        <f t="shared" si="103"/>
        <v>2.3008619054840113E-2</v>
      </c>
      <c r="J417" s="162">
        <f t="shared" si="109"/>
        <v>8.5946796085922816E-5</v>
      </c>
      <c r="K417" s="162">
        <f t="shared" si="104"/>
        <v>1.9883983758821556E-6</v>
      </c>
      <c r="L417" s="59">
        <f t="shared" si="105"/>
        <v>0</v>
      </c>
      <c r="M417" s="162">
        <f t="shared" si="110"/>
        <v>0.68916383596160991</v>
      </c>
      <c r="N417" s="99">
        <f t="shared" si="106"/>
        <v>7.2142601054958886E-7</v>
      </c>
      <c r="O417" s="100">
        <f t="shared" si="111"/>
        <v>1.4164338433606192E-4</v>
      </c>
      <c r="P417" s="100">
        <f t="shared" si="112"/>
        <v>3.1021099427055327E-9</v>
      </c>
      <c r="Q417" s="11">
        <v>415</v>
      </c>
      <c r="R417" s="9">
        <f t="shared" si="107"/>
        <v>0.68911111224458732</v>
      </c>
    </row>
    <row r="418" spans="1:18" x14ac:dyDescent="0.25">
      <c r="A418" s="9">
        <f t="shared" si="108"/>
        <v>-2.3094565850926035E-2</v>
      </c>
      <c r="B418" s="88">
        <f>IF(Sample7!K424&gt;0,Sample7!K424, )</f>
        <v>2.3094565850926035E-2</v>
      </c>
      <c r="C418" s="88">
        <f>IF(Sample7!L424&gt;0,Sample7!L424,"")</f>
        <v>0.69012360933924677</v>
      </c>
      <c r="D418" s="88" t="str">
        <f>IF(Sample7!M424&gt;0,Sample7!M424,)</f>
        <v/>
      </c>
      <c r="E418" s="162">
        <f t="shared" si="99"/>
        <v>0.42309456585092609</v>
      </c>
      <c r="F418" s="162">
        <f t="shared" si="100"/>
        <v>2.2568434886252972E-2</v>
      </c>
      <c r="G418" s="162">
        <f t="shared" si="101"/>
        <v>4.4018416858714049E-4</v>
      </c>
      <c r="H418" s="162">
        <f t="shared" si="102"/>
        <v>8.5946796085922816E-5</v>
      </c>
      <c r="I418" s="162">
        <f t="shared" si="103"/>
        <v>2.3008619054840113E-2</v>
      </c>
      <c r="J418" s="162">
        <f t="shared" si="109"/>
        <v>8.5946796085922816E-5</v>
      </c>
      <c r="K418" s="162">
        <f t="shared" si="104"/>
        <v>1.9883983758821556E-6</v>
      </c>
      <c r="L418" s="59">
        <f t="shared" si="105"/>
        <v>0</v>
      </c>
      <c r="M418" s="162">
        <f t="shared" si="110"/>
        <v>0.68916383596160991</v>
      </c>
      <c r="N418" s="99">
        <f t="shared" si="106"/>
        <v>9.2116493642047301E-7</v>
      </c>
      <c r="O418" s="100">
        <f t="shared" si="111"/>
        <v>1.4164338433606192E-4</v>
      </c>
      <c r="P418" s="100">
        <f t="shared" si="112"/>
        <v>3.1021099427055327E-9</v>
      </c>
      <c r="Q418" s="11">
        <v>416</v>
      </c>
      <c r="R418" s="9">
        <f t="shared" si="107"/>
        <v>0.68911111224458732</v>
      </c>
    </row>
    <row r="419" spans="1:18" x14ac:dyDescent="0.25">
      <c r="A419" s="9">
        <f t="shared" si="108"/>
        <v>-2.3094565850926035E-2</v>
      </c>
      <c r="B419" s="88">
        <f>IF(Sample7!K425&gt;0,Sample7!K425, )</f>
        <v>2.3094565850926035E-2</v>
      </c>
      <c r="C419" s="88">
        <f>IF(Sample7!L425&gt;0,Sample7!L425,"")</f>
        <v>0.690384261144395</v>
      </c>
      <c r="D419" s="88" t="str">
        <f>IF(Sample7!M425&gt;0,Sample7!M425,)</f>
        <v/>
      </c>
      <c r="E419" s="162">
        <f t="shared" si="99"/>
        <v>0.42309456585092609</v>
      </c>
      <c r="F419" s="162">
        <f t="shared" si="100"/>
        <v>2.2568434886252972E-2</v>
      </c>
      <c r="G419" s="162">
        <f t="shared" si="101"/>
        <v>4.4018416858714049E-4</v>
      </c>
      <c r="H419" s="162">
        <f t="shared" si="102"/>
        <v>8.5946796085922816E-5</v>
      </c>
      <c r="I419" s="162">
        <f t="shared" si="103"/>
        <v>2.3008619054840113E-2</v>
      </c>
      <c r="J419" s="162">
        <f t="shared" si="109"/>
        <v>8.5946796085922816E-5</v>
      </c>
      <c r="K419" s="162">
        <f t="shared" si="104"/>
        <v>1.9883983758821556E-6</v>
      </c>
      <c r="L419" s="59">
        <f t="shared" si="105"/>
        <v>0</v>
      </c>
      <c r="M419" s="162">
        <f t="shared" si="110"/>
        <v>0.68916383596160991</v>
      </c>
      <c r="N419" s="99">
        <f t="shared" si="106"/>
        <v>1.4894376267760198E-6</v>
      </c>
      <c r="O419" s="100">
        <f t="shared" si="111"/>
        <v>1.4164338433606192E-4</v>
      </c>
      <c r="P419" s="100">
        <f t="shared" si="112"/>
        <v>3.1021099427055327E-9</v>
      </c>
      <c r="Q419" s="11">
        <v>417</v>
      </c>
      <c r="R419" s="9">
        <f t="shared" si="107"/>
        <v>0.68911111224458732</v>
      </c>
    </row>
    <row r="420" spans="1:18" x14ac:dyDescent="0.25">
      <c r="A420" s="9">
        <f t="shared" si="108"/>
        <v>-2.3094565850926035E-2</v>
      </c>
      <c r="B420" s="88">
        <f>IF(Sample7!K426&gt;0,Sample7!K426, )</f>
        <v>2.3094565850926035E-2</v>
      </c>
      <c r="C420" s="88">
        <f>IF(Sample7!L426&gt;0,Sample7!L426,"")</f>
        <v>0.6902604736538086</v>
      </c>
      <c r="D420" s="88" t="str">
        <f>IF(Sample7!M426&gt;0,Sample7!M426,)</f>
        <v/>
      </c>
      <c r="E420" s="162">
        <f t="shared" si="99"/>
        <v>0.42309456585092609</v>
      </c>
      <c r="F420" s="162">
        <f t="shared" si="100"/>
        <v>2.2568434886252972E-2</v>
      </c>
      <c r="G420" s="162">
        <f t="shared" si="101"/>
        <v>4.4018416858714049E-4</v>
      </c>
      <c r="H420" s="162">
        <f t="shared" si="102"/>
        <v>8.5946796085922816E-5</v>
      </c>
      <c r="I420" s="162">
        <f t="shared" si="103"/>
        <v>2.3008619054840113E-2</v>
      </c>
      <c r="J420" s="162">
        <f t="shared" si="109"/>
        <v>8.5946796085922816E-5</v>
      </c>
      <c r="K420" s="162">
        <f t="shared" si="104"/>
        <v>1.9883983758821556E-6</v>
      </c>
      <c r="L420" s="59">
        <f t="shared" si="105"/>
        <v>0</v>
      </c>
      <c r="M420" s="162">
        <f t="shared" si="110"/>
        <v>0.68916383596160991</v>
      </c>
      <c r="N420" s="99">
        <f t="shared" si="106"/>
        <v>1.2026142279508878E-6</v>
      </c>
      <c r="O420" s="100">
        <f t="shared" si="111"/>
        <v>1.4164338433606192E-4</v>
      </c>
      <c r="P420" s="100">
        <f t="shared" si="112"/>
        <v>3.1021099427055327E-9</v>
      </c>
      <c r="Q420" s="11">
        <v>418</v>
      </c>
      <c r="R420" s="9">
        <f t="shared" si="107"/>
        <v>0.68911111224458732</v>
      </c>
    </row>
    <row r="421" spans="1:18" x14ac:dyDescent="0.25">
      <c r="A421" s="9">
        <f t="shared" si="108"/>
        <v>-2.3094565850926035E-2</v>
      </c>
      <c r="B421" s="88">
        <f>IF(Sample7!K427&gt;0,Sample7!K427, )</f>
        <v>2.3094565850926035E-2</v>
      </c>
      <c r="C421" s="88">
        <f>IF(Sample7!L427&gt;0,Sample7!L427,"")</f>
        <v>0.6902604736538086</v>
      </c>
      <c r="D421" s="88" t="str">
        <f>IF(Sample7!M427&gt;0,Sample7!M427,)</f>
        <v/>
      </c>
      <c r="E421" s="162">
        <f t="shared" si="99"/>
        <v>0.42309456585092609</v>
      </c>
      <c r="F421" s="162">
        <f t="shared" si="100"/>
        <v>2.2568434886252972E-2</v>
      </c>
      <c r="G421" s="162">
        <f t="shared" si="101"/>
        <v>4.4018416858714049E-4</v>
      </c>
      <c r="H421" s="162">
        <f t="shared" si="102"/>
        <v>8.5946796085922816E-5</v>
      </c>
      <c r="I421" s="162">
        <f t="shared" si="103"/>
        <v>2.3008619054840113E-2</v>
      </c>
      <c r="J421" s="162">
        <f t="shared" si="109"/>
        <v>8.5946796085922816E-5</v>
      </c>
      <c r="K421" s="162">
        <f t="shared" si="104"/>
        <v>1.9883983758821556E-6</v>
      </c>
      <c r="L421" s="59">
        <f t="shared" si="105"/>
        <v>0</v>
      </c>
      <c r="M421" s="162">
        <f t="shared" si="110"/>
        <v>0.68916383596160991</v>
      </c>
      <c r="N421" s="99">
        <f t="shared" si="106"/>
        <v>1.2026142279508878E-6</v>
      </c>
      <c r="O421" s="100">
        <f t="shared" si="111"/>
        <v>1.4164338433606192E-4</v>
      </c>
      <c r="P421" s="100">
        <f t="shared" si="112"/>
        <v>3.1021099427055327E-9</v>
      </c>
      <c r="Q421" s="11">
        <v>419</v>
      </c>
      <c r="R421" s="9">
        <f t="shared" si="107"/>
        <v>0.68911111224458732</v>
      </c>
    </row>
    <row r="422" spans="1:18" x14ac:dyDescent="0.25">
      <c r="A422" s="9">
        <f t="shared" si="108"/>
        <v>-2.3094565850926035E-2</v>
      </c>
      <c r="B422" s="88">
        <f>IF(Sample7!K428&gt;0,Sample7!K428, )</f>
        <v>2.3094565850926035E-2</v>
      </c>
      <c r="C422" s="88">
        <f>IF(Sample7!L428&gt;0,Sample7!L428,"")</f>
        <v>0.6902604736538086</v>
      </c>
      <c r="D422" s="88" t="str">
        <f>IF(Sample7!M428&gt;0,Sample7!M428,)</f>
        <v/>
      </c>
      <c r="E422" s="162">
        <f t="shared" si="99"/>
        <v>0.42309456585092609</v>
      </c>
      <c r="F422" s="162">
        <f t="shared" si="100"/>
        <v>2.2568434886252972E-2</v>
      </c>
      <c r="G422" s="162">
        <f t="shared" si="101"/>
        <v>4.4018416858714049E-4</v>
      </c>
      <c r="H422" s="162">
        <f t="shared" si="102"/>
        <v>8.5946796085922816E-5</v>
      </c>
      <c r="I422" s="162">
        <f t="shared" si="103"/>
        <v>2.3008619054840113E-2</v>
      </c>
      <c r="J422" s="162">
        <f t="shared" si="109"/>
        <v>8.5946796085922816E-5</v>
      </c>
      <c r="K422" s="162">
        <f t="shared" si="104"/>
        <v>1.9883983758821556E-6</v>
      </c>
      <c r="L422" s="59">
        <f t="shared" si="105"/>
        <v>0</v>
      </c>
      <c r="M422" s="162">
        <f t="shared" si="110"/>
        <v>0.68916383596160991</v>
      </c>
      <c r="N422" s="99">
        <f t="shared" si="106"/>
        <v>1.2026142279508878E-6</v>
      </c>
      <c r="O422" s="100">
        <f t="shared" si="111"/>
        <v>1.4164338433606192E-4</v>
      </c>
      <c r="P422" s="100">
        <f t="shared" si="112"/>
        <v>3.1021099427055327E-9</v>
      </c>
      <c r="Q422" s="11">
        <v>420</v>
      </c>
      <c r="R422" s="9">
        <f t="shared" si="107"/>
        <v>0.68911111224458732</v>
      </c>
    </row>
    <row r="423" spans="1:18" x14ac:dyDescent="0.25">
      <c r="A423" s="9">
        <f t="shared" si="108"/>
        <v>-2.3094565850926035E-2</v>
      </c>
      <c r="B423" s="88">
        <f>IF(Sample7!K429&gt;0,Sample7!K429, )</f>
        <v>2.3094565850926035E-2</v>
      </c>
      <c r="C423" s="88">
        <f>IF(Sample7!L429&gt;0,Sample7!L429,"")</f>
        <v>0.6902604736538086</v>
      </c>
      <c r="D423" s="88" t="str">
        <f>IF(Sample7!M429&gt;0,Sample7!M429,)</f>
        <v/>
      </c>
      <c r="E423" s="162">
        <f t="shared" si="99"/>
        <v>0.42309456585092609</v>
      </c>
      <c r="F423" s="162">
        <f t="shared" si="100"/>
        <v>2.2568434886252972E-2</v>
      </c>
      <c r="G423" s="162">
        <f t="shared" si="101"/>
        <v>4.4018416858714049E-4</v>
      </c>
      <c r="H423" s="162">
        <f t="shared" si="102"/>
        <v>8.5946796085922816E-5</v>
      </c>
      <c r="I423" s="162">
        <f t="shared" si="103"/>
        <v>2.3008619054840113E-2</v>
      </c>
      <c r="J423" s="162">
        <f t="shared" si="109"/>
        <v>8.5946796085922816E-5</v>
      </c>
      <c r="K423" s="162">
        <f t="shared" si="104"/>
        <v>1.9883983758821556E-6</v>
      </c>
      <c r="L423" s="59">
        <f t="shared" si="105"/>
        <v>0</v>
      </c>
      <c r="M423" s="162">
        <f t="shared" si="110"/>
        <v>0.68916383596160991</v>
      </c>
      <c r="N423" s="99">
        <f t="shared" si="106"/>
        <v>1.2026142279508878E-6</v>
      </c>
      <c r="O423" s="100">
        <f t="shared" si="111"/>
        <v>1.4164338433606192E-4</v>
      </c>
      <c r="P423" s="100">
        <f t="shared" si="112"/>
        <v>3.1021099427055327E-9</v>
      </c>
      <c r="Q423" s="11">
        <v>421</v>
      </c>
      <c r="R423" s="9">
        <f t="shared" si="107"/>
        <v>0.68911111224458732</v>
      </c>
    </row>
    <row r="424" spans="1:18" x14ac:dyDescent="0.25">
      <c r="A424" s="9">
        <f t="shared" si="108"/>
        <v>-2.3094565850926035E-2</v>
      </c>
      <c r="B424" s="88">
        <f>IF(Sample7!K430&gt;0,Sample7!K430, )</f>
        <v>2.3094565850926035E-2</v>
      </c>
      <c r="C424" s="88">
        <f>IF(Sample7!L430&gt;0,Sample7!L430,"")</f>
        <v>0.69024737228534483</v>
      </c>
      <c r="D424" s="88" t="str">
        <f>IF(Sample7!M430&gt;0,Sample7!M430,)</f>
        <v/>
      </c>
      <c r="E424" s="162">
        <f t="shared" si="99"/>
        <v>0.42309456585092609</v>
      </c>
      <c r="F424" s="162">
        <f t="shared" si="100"/>
        <v>2.2568434886252972E-2</v>
      </c>
      <c r="G424" s="162">
        <f t="shared" si="101"/>
        <v>4.4018416858714049E-4</v>
      </c>
      <c r="H424" s="162">
        <f t="shared" si="102"/>
        <v>8.5946796085922816E-5</v>
      </c>
      <c r="I424" s="162">
        <f t="shared" si="103"/>
        <v>2.3008619054840113E-2</v>
      </c>
      <c r="J424" s="162">
        <f t="shared" si="109"/>
        <v>8.5946796085922816E-5</v>
      </c>
      <c r="K424" s="162">
        <f t="shared" si="104"/>
        <v>1.9883983758821556E-6</v>
      </c>
      <c r="L424" s="59">
        <f t="shared" si="105"/>
        <v>0</v>
      </c>
      <c r="M424" s="162">
        <f t="shared" si="110"/>
        <v>0.68916383596160991</v>
      </c>
      <c r="N424" s="99">
        <f t="shared" si="106"/>
        <v>1.1740509648529936E-6</v>
      </c>
      <c r="O424" s="100">
        <f t="shared" si="111"/>
        <v>1.4164338433606192E-4</v>
      </c>
      <c r="P424" s="100">
        <f t="shared" si="112"/>
        <v>3.1021099427055327E-9</v>
      </c>
      <c r="Q424" s="11">
        <v>422</v>
      </c>
      <c r="R424" s="9">
        <f t="shared" si="107"/>
        <v>0.68911111224458732</v>
      </c>
    </row>
    <row r="425" spans="1:18" x14ac:dyDescent="0.25">
      <c r="A425" s="9">
        <f t="shared" si="108"/>
        <v>-2.3094565850926035E-2</v>
      </c>
      <c r="B425" s="88">
        <f>IF(Sample7!K431&gt;0,Sample7!K431, )</f>
        <v>2.3094565850926035E-2</v>
      </c>
      <c r="C425" s="88">
        <f>IF(Sample7!L431&gt;0,Sample7!L431,"")</f>
        <v>0.6901369692857654</v>
      </c>
      <c r="D425" s="88" t="str">
        <f>IF(Sample7!M431&gt;0,Sample7!M431,)</f>
        <v/>
      </c>
      <c r="E425" s="162">
        <f t="shared" si="99"/>
        <v>0.42309456585092609</v>
      </c>
      <c r="F425" s="162">
        <f t="shared" si="100"/>
        <v>2.2568434886252972E-2</v>
      </c>
      <c r="G425" s="162">
        <f t="shared" si="101"/>
        <v>4.4018416858714049E-4</v>
      </c>
      <c r="H425" s="162">
        <f t="shared" si="102"/>
        <v>8.5946796085922816E-5</v>
      </c>
      <c r="I425" s="162">
        <f t="shared" si="103"/>
        <v>2.3008619054840113E-2</v>
      </c>
      <c r="J425" s="162">
        <f t="shared" si="109"/>
        <v>8.5946796085922816E-5</v>
      </c>
      <c r="K425" s="162">
        <f t="shared" si="104"/>
        <v>1.9883983758821556E-6</v>
      </c>
      <c r="L425" s="59">
        <f t="shared" si="105"/>
        <v>0</v>
      </c>
      <c r="M425" s="162">
        <f t="shared" si="110"/>
        <v>0.68916383596160991</v>
      </c>
      <c r="N425" s="99">
        <f t="shared" si="106"/>
        <v>9.46988466581924E-7</v>
      </c>
      <c r="O425" s="100">
        <f t="shared" si="111"/>
        <v>1.4164338433606192E-4</v>
      </c>
      <c r="P425" s="100">
        <f t="shared" si="112"/>
        <v>3.1021099427055327E-9</v>
      </c>
      <c r="Q425" s="11">
        <v>423</v>
      </c>
      <c r="R425" s="9">
        <f t="shared" si="107"/>
        <v>0.68911111224458732</v>
      </c>
    </row>
    <row r="426" spans="1:18" x14ac:dyDescent="0.25">
      <c r="A426" s="9">
        <f t="shared" si="108"/>
        <v>-2.3018870780946013E-2</v>
      </c>
      <c r="B426" s="88">
        <f>IF(Sample7!K432&gt;0,Sample7!K432, )</f>
        <v>2.3018870780946013E-2</v>
      </c>
      <c r="C426" s="88">
        <f>IF(Sample7!L432&gt;0,Sample7!L432,"")</f>
        <v>0.6901369692857654</v>
      </c>
      <c r="D426" s="88" t="str">
        <f>IF(Sample7!M432&gt;0,Sample7!M432,)</f>
        <v/>
      </c>
      <c r="E426" s="162">
        <f t="shared" si="99"/>
        <v>0.42301887078094602</v>
      </c>
      <c r="F426" s="162">
        <f t="shared" si="100"/>
        <v>2.2494443228397873E-2</v>
      </c>
      <c r="G426" s="162">
        <f t="shared" si="101"/>
        <v>4.3878936894557741E-4</v>
      </c>
      <c r="H426" s="162">
        <f t="shared" si="102"/>
        <v>8.5638183602562701E-5</v>
      </c>
      <c r="I426" s="162">
        <f t="shared" si="103"/>
        <v>2.293323259734345E-2</v>
      </c>
      <c r="J426" s="162">
        <f t="shared" si="109"/>
        <v>8.5638183602562701E-5</v>
      </c>
      <c r="K426" s="162">
        <f t="shared" si="104"/>
        <v>1.9835603311335883E-6</v>
      </c>
      <c r="L426" s="59">
        <f t="shared" si="105"/>
        <v>0</v>
      </c>
      <c r="M426" s="162">
        <f t="shared" si="110"/>
        <v>0.68916329456616388</v>
      </c>
      <c r="N426" s="99">
        <f t="shared" si="106"/>
        <v>9.4804245959110823E-7</v>
      </c>
      <c r="O426" s="100">
        <f t="shared" si="111"/>
        <v>1.4138571660661422E-4</v>
      </c>
      <c r="P426" s="100">
        <f t="shared" si="112"/>
        <v>3.1077874360378134E-9</v>
      </c>
      <c r="Q426" s="11">
        <v>424</v>
      </c>
      <c r="R426" s="9">
        <f t="shared" si="107"/>
        <v>0.68911076016623019</v>
      </c>
    </row>
    <row r="427" spans="1:18" x14ac:dyDescent="0.25">
      <c r="A427" s="9">
        <f t="shared" si="108"/>
        <v>-2.3018870780946013E-2</v>
      </c>
      <c r="B427" s="88">
        <f>IF(Sample7!K433&gt;0,Sample7!K433, )</f>
        <v>2.3018870780946013E-2</v>
      </c>
      <c r="C427" s="88">
        <f>IF(Sample7!L433&gt;0,Sample7!L433,"")</f>
        <v>0.6901369692857654</v>
      </c>
      <c r="D427" s="88" t="str">
        <f>IF(Sample7!M433&gt;0,Sample7!M433,)</f>
        <v/>
      </c>
      <c r="E427" s="162">
        <f t="shared" si="99"/>
        <v>0.42301887078094602</v>
      </c>
      <c r="F427" s="162">
        <f t="shared" si="100"/>
        <v>2.2494443228397873E-2</v>
      </c>
      <c r="G427" s="162">
        <f t="shared" si="101"/>
        <v>4.3878936894557741E-4</v>
      </c>
      <c r="H427" s="162">
        <f t="shared" si="102"/>
        <v>8.5638183602562701E-5</v>
      </c>
      <c r="I427" s="162">
        <f t="shared" si="103"/>
        <v>2.293323259734345E-2</v>
      </c>
      <c r="J427" s="162">
        <f t="shared" si="109"/>
        <v>8.5638183602562701E-5</v>
      </c>
      <c r="K427" s="162">
        <f t="shared" si="104"/>
        <v>1.9835603311335883E-6</v>
      </c>
      <c r="L427" s="59">
        <f t="shared" si="105"/>
        <v>0</v>
      </c>
      <c r="M427" s="162">
        <f t="shared" si="110"/>
        <v>0.68916329456616388</v>
      </c>
      <c r="N427" s="99">
        <f t="shared" si="106"/>
        <v>9.4804245959110823E-7</v>
      </c>
      <c r="O427" s="100">
        <f t="shared" si="111"/>
        <v>1.4138571660661422E-4</v>
      </c>
      <c r="P427" s="100">
        <f t="shared" si="112"/>
        <v>3.1077874360378134E-9</v>
      </c>
      <c r="Q427" s="11">
        <v>425</v>
      </c>
      <c r="R427" s="9">
        <f t="shared" si="107"/>
        <v>0.68911076016623019</v>
      </c>
    </row>
    <row r="428" spans="1:18" x14ac:dyDescent="0.25">
      <c r="A428" s="9">
        <f t="shared" si="108"/>
        <v>-2.3018870780946013E-2</v>
      </c>
      <c r="B428" s="88">
        <f>IF(Sample7!K434&gt;0,Sample7!K434, )</f>
        <v>2.3018870780946013E-2</v>
      </c>
      <c r="C428" s="88">
        <f>IF(Sample7!L434&gt;0,Sample7!L434,"")</f>
        <v>0.69000012945955447</v>
      </c>
      <c r="D428" s="88" t="str">
        <f>IF(Sample7!M434&gt;0,Sample7!M434,)</f>
        <v/>
      </c>
      <c r="E428" s="162">
        <f t="shared" si="99"/>
        <v>0.42301887078094602</v>
      </c>
      <c r="F428" s="162">
        <f t="shared" si="100"/>
        <v>2.2494443228397873E-2</v>
      </c>
      <c r="G428" s="162">
        <f t="shared" si="101"/>
        <v>4.3878936894557741E-4</v>
      </c>
      <c r="H428" s="162">
        <f t="shared" si="102"/>
        <v>8.5638183602562701E-5</v>
      </c>
      <c r="I428" s="162">
        <f t="shared" si="103"/>
        <v>2.293323259734345E-2</v>
      </c>
      <c r="J428" s="162">
        <f t="shared" si="109"/>
        <v>8.5638183602562701E-5</v>
      </c>
      <c r="K428" s="162">
        <f t="shared" si="104"/>
        <v>1.9835603311335883E-6</v>
      </c>
      <c r="L428" s="59">
        <f t="shared" si="105"/>
        <v>0</v>
      </c>
      <c r="M428" s="162">
        <f t="shared" si="110"/>
        <v>0.68916329456616388</v>
      </c>
      <c r="N428" s="99">
        <f t="shared" si="106"/>
        <v>7.0029263879604386E-7</v>
      </c>
      <c r="O428" s="100">
        <f t="shared" si="111"/>
        <v>1.4138571660661422E-4</v>
      </c>
      <c r="P428" s="100">
        <f t="shared" si="112"/>
        <v>3.1077874360378134E-9</v>
      </c>
      <c r="Q428" s="11">
        <v>426</v>
      </c>
      <c r="R428" s="9">
        <f t="shared" si="107"/>
        <v>0.68911076016623019</v>
      </c>
    </row>
    <row r="429" spans="1:18" x14ac:dyDescent="0.25">
      <c r="A429" s="9">
        <f t="shared" si="108"/>
        <v>-2.2943175710965772E-2</v>
      </c>
      <c r="B429" s="88">
        <f>IF(Sample7!K435&gt;0,Sample7!K435, )</f>
        <v>2.2943175710965772E-2</v>
      </c>
      <c r="C429" s="88">
        <f>IF(Sample7!L435&gt;0,Sample7!L435,"")</f>
        <v>0.69000012945955447</v>
      </c>
      <c r="D429" s="88" t="str">
        <f>IF(Sample7!M435&gt;0,Sample7!M435,)</f>
        <v/>
      </c>
      <c r="E429" s="162">
        <f t="shared" si="99"/>
        <v>0.42294317571096579</v>
      </c>
      <c r="F429" s="162">
        <f t="shared" si="100"/>
        <v>2.2420447001619701E-2</v>
      </c>
      <c r="G429" s="162">
        <f t="shared" si="101"/>
        <v>4.373989444526917E-4</v>
      </c>
      <c r="H429" s="162">
        <f t="shared" si="102"/>
        <v>8.5329764893379845E-5</v>
      </c>
      <c r="I429" s="162">
        <f t="shared" si="103"/>
        <v>2.2857845946072392E-2</v>
      </c>
      <c r="J429" s="162">
        <f t="shared" si="109"/>
        <v>8.5329764893379845E-5</v>
      </c>
      <c r="K429" s="162">
        <f t="shared" si="104"/>
        <v>1.9787340576311213E-6</v>
      </c>
      <c r="L429" s="59">
        <f t="shared" si="105"/>
        <v>0</v>
      </c>
      <c r="M429" s="162">
        <f t="shared" si="110"/>
        <v>0.68916275439397212</v>
      </c>
      <c r="N429" s="99">
        <f t="shared" si="106"/>
        <v>7.01197000459039E-7</v>
      </c>
      <c r="O429" s="100">
        <f t="shared" si="111"/>
        <v>1.4112851681174899E-4</v>
      </c>
      <c r="P429" s="100">
        <f t="shared" si="112"/>
        <v>3.1135007156477044E-9</v>
      </c>
      <c r="Q429" s="11">
        <v>427</v>
      </c>
      <c r="R429" s="9">
        <f t="shared" si="107"/>
        <v>0.68911040919225752</v>
      </c>
    </row>
    <row r="430" spans="1:18" x14ac:dyDescent="0.25">
      <c r="A430" s="9">
        <f t="shared" si="108"/>
        <v>-2.2943175710965772E-2</v>
      </c>
      <c r="B430" s="88">
        <f>IF(Sample7!K436&gt;0,Sample7!K436, )</f>
        <v>2.2943175710965772E-2</v>
      </c>
      <c r="C430" s="88">
        <f>IF(Sample7!L436&gt;0,Sample7!L436,"")</f>
        <v>0.69012360933924677</v>
      </c>
      <c r="D430" s="88" t="str">
        <f>IF(Sample7!M436&gt;0,Sample7!M436,)</f>
        <v/>
      </c>
      <c r="E430" s="162">
        <f t="shared" si="99"/>
        <v>0.42294317571096579</v>
      </c>
      <c r="F430" s="162">
        <f t="shared" si="100"/>
        <v>2.2420447001619701E-2</v>
      </c>
      <c r="G430" s="162">
        <f t="shared" si="101"/>
        <v>4.373989444526917E-4</v>
      </c>
      <c r="H430" s="162">
        <f t="shared" si="102"/>
        <v>8.5329764893379845E-5</v>
      </c>
      <c r="I430" s="162">
        <f t="shared" si="103"/>
        <v>2.2857845946072392E-2</v>
      </c>
      <c r="J430" s="162">
        <f t="shared" si="109"/>
        <v>8.5329764893379845E-5</v>
      </c>
      <c r="K430" s="162">
        <f t="shared" si="104"/>
        <v>1.9787340576311213E-6</v>
      </c>
      <c r="L430" s="59">
        <f t="shared" si="105"/>
        <v>0</v>
      </c>
      <c r="M430" s="162">
        <f t="shared" si="110"/>
        <v>0.68916275439397212</v>
      </c>
      <c r="N430" s="99">
        <f t="shared" si="106"/>
        <v>9.2324222585874548E-7</v>
      </c>
      <c r="O430" s="100">
        <f t="shared" si="111"/>
        <v>1.4112851681174899E-4</v>
      </c>
      <c r="P430" s="100">
        <f t="shared" si="112"/>
        <v>3.1135007156477044E-9</v>
      </c>
      <c r="Q430" s="11">
        <v>428</v>
      </c>
      <c r="R430" s="9">
        <f t="shared" si="107"/>
        <v>0.68911040919225752</v>
      </c>
    </row>
    <row r="431" spans="1:18" x14ac:dyDescent="0.25">
      <c r="A431" s="9">
        <f t="shared" si="108"/>
        <v>-2.286748064098575E-2</v>
      </c>
      <c r="B431" s="88">
        <f>IF(Sample7!K437&gt;0,Sample7!K437, )</f>
        <v>2.286748064098575E-2</v>
      </c>
      <c r="C431" s="88">
        <f>IF(Sample7!L437&gt;0,Sample7!L437,"")</f>
        <v>0.69012360933924677</v>
      </c>
      <c r="D431" s="88" t="str">
        <f>IF(Sample7!M437&gt;0,Sample7!M437,)</f>
        <v/>
      </c>
      <c r="E431" s="162">
        <f t="shared" si="99"/>
        <v>0.42286748064098578</v>
      </c>
      <c r="F431" s="162">
        <f t="shared" si="100"/>
        <v>2.2346446219552354E-2</v>
      </c>
      <c r="G431" s="162">
        <f t="shared" si="101"/>
        <v>4.3601288165672283E-4</v>
      </c>
      <c r="H431" s="162">
        <f t="shared" si="102"/>
        <v>8.5021539776672372E-5</v>
      </c>
      <c r="I431" s="162">
        <f t="shared" si="103"/>
        <v>2.2782459101209077E-2</v>
      </c>
      <c r="J431" s="162">
        <f t="shared" si="109"/>
        <v>8.5021539776672372E-5</v>
      </c>
      <c r="K431" s="162">
        <f t="shared" si="104"/>
        <v>1.9739195267434901E-6</v>
      </c>
      <c r="L431" s="59">
        <f t="shared" si="105"/>
        <v>0</v>
      </c>
      <c r="M431" s="162">
        <f t="shared" si="110"/>
        <v>0.68916221544152811</v>
      </c>
      <c r="N431" s="99">
        <f t="shared" si="106"/>
        <v>9.242782265706662E-7</v>
      </c>
      <c r="O431" s="100">
        <f t="shared" si="111"/>
        <v>1.4087178410456205E-4</v>
      </c>
      <c r="P431" s="100">
        <f t="shared" si="112"/>
        <v>3.1192497914849737E-9</v>
      </c>
      <c r="Q431" s="11">
        <v>429</v>
      </c>
      <c r="R431" s="9">
        <f t="shared" si="107"/>
        <v>0.68911005931927394</v>
      </c>
    </row>
    <row r="432" spans="1:18" x14ac:dyDescent="0.25">
      <c r="A432" s="9">
        <f t="shared" si="108"/>
        <v>-2.286748064098575E-2</v>
      </c>
      <c r="B432" s="88">
        <f>IF(Sample7!K438&gt;0,Sample7!K438, )</f>
        <v>2.286748064098575E-2</v>
      </c>
      <c r="C432" s="88">
        <f>IF(Sample7!L438&gt;0,Sample7!L438,"")</f>
        <v>0.6902604736538086</v>
      </c>
      <c r="D432" s="88" t="str">
        <f>IF(Sample7!M438&gt;0,Sample7!M438,)</f>
        <v/>
      </c>
      <c r="E432" s="162">
        <f t="shared" si="99"/>
        <v>0.42286748064098578</v>
      </c>
      <c r="F432" s="162">
        <f t="shared" si="100"/>
        <v>2.2346446219552354E-2</v>
      </c>
      <c r="G432" s="162">
        <f t="shared" si="101"/>
        <v>4.3601288165672283E-4</v>
      </c>
      <c r="H432" s="162">
        <f t="shared" si="102"/>
        <v>8.5021539776672372E-5</v>
      </c>
      <c r="I432" s="162">
        <f t="shared" si="103"/>
        <v>2.2782459101209077E-2</v>
      </c>
      <c r="J432" s="162">
        <f t="shared" si="109"/>
        <v>8.5021539776672372E-5</v>
      </c>
      <c r="K432" s="162">
        <f t="shared" si="104"/>
        <v>1.9739195267434901E-6</v>
      </c>
      <c r="L432" s="59">
        <f t="shared" si="105"/>
        <v>0</v>
      </c>
      <c r="M432" s="162">
        <f t="shared" si="110"/>
        <v>0.68916221544152811</v>
      </c>
      <c r="N432" s="99">
        <f t="shared" si="106"/>
        <v>1.2061711008415369E-6</v>
      </c>
      <c r="O432" s="100">
        <f t="shared" si="111"/>
        <v>1.4087178410456205E-4</v>
      </c>
      <c r="P432" s="100">
        <f t="shared" si="112"/>
        <v>3.1192497914849737E-9</v>
      </c>
      <c r="Q432" s="11">
        <v>430</v>
      </c>
      <c r="R432" s="9">
        <f t="shared" si="107"/>
        <v>0.68911005931927394</v>
      </c>
    </row>
    <row r="433" spans="1:18" x14ac:dyDescent="0.25">
      <c r="A433" s="9">
        <f t="shared" si="108"/>
        <v>-2.286748064098575E-2</v>
      </c>
      <c r="B433" s="88">
        <f>IF(Sample7!K439&gt;0,Sample7!K439, )</f>
        <v>2.286748064098575E-2</v>
      </c>
      <c r="C433" s="88">
        <f>IF(Sample7!L439&gt;0,Sample7!L439,"")</f>
        <v>0.68987638868204004</v>
      </c>
      <c r="D433" s="88" t="str">
        <f>IF(Sample7!M439&gt;0,Sample7!M439,)</f>
        <v/>
      </c>
      <c r="E433" s="162">
        <f t="shared" si="99"/>
        <v>0.42286748064098578</v>
      </c>
      <c r="F433" s="162">
        <f t="shared" si="100"/>
        <v>2.2346446219552354E-2</v>
      </c>
      <c r="G433" s="162">
        <f t="shared" si="101"/>
        <v>4.3601288165672283E-4</v>
      </c>
      <c r="H433" s="162">
        <f t="shared" si="102"/>
        <v>8.5021539776672372E-5</v>
      </c>
      <c r="I433" s="162">
        <f t="shared" si="103"/>
        <v>2.2782459101209077E-2</v>
      </c>
      <c r="J433" s="162">
        <f t="shared" si="109"/>
        <v>8.5021539776672372E-5</v>
      </c>
      <c r="K433" s="162">
        <f t="shared" si="104"/>
        <v>1.9739195267434901E-6</v>
      </c>
      <c r="L433" s="59">
        <f t="shared" si="105"/>
        <v>0</v>
      </c>
      <c r="M433" s="162">
        <f t="shared" si="110"/>
        <v>0.68916221544152811</v>
      </c>
      <c r="N433" s="99">
        <f t="shared" si="106"/>
        <v>5.1004341746330864E-7</v>
      </c>
      <c r="O433" s="100">
        <f t="shared" si="111"/>
        <v>1.4087178410456205E-4</v>
      </c>
      <c r="P433" s="100">
        <f t="shared" si="112"/>
        <v>3.1192497914849737E-9</v>
      </c>
      <c r="Q433" s="11">
        <v>431</v>
      </c>
      <c r="R433" s="9">
        <f t="shared" si="107"/>
        <v>0.68911005931927394</v>
      </c>
    </row>
    <row r="434" spans="1:18" x14ac:dyDescent="0.25">
      <c r="A434" s="9">
        <f t="shared" si="108"/>
        <v>-2.2791785571005727E-2</v>
      </c>
      <c r="B434" s="88">
        <f>IF(Sample7!K440&gt;0,Sample7!K440, )</f>
        <v>2.2791785571005727E-2</v>
      </c>
      <c r="C434" s="88">
        <f>IF(Sample7!L440&gt;0,Sample7!L440,"")</f>
        <v>0.69012360933924677</v>
      </c>
      <c r="D434" s="88" t="str">
        <f>IF(Sample7!M440&gt;0,Sample7!M440,)</f>
        <v/>
      </c>
      <c r="E434" s="162">
        <f t="shared" si="99"/>
        <v>0.42279178557100577</v>
      </c>
      <c r="F434" s="162">
        <f t="shared" si="100"/>
        <v>2.22724408957891E-2</v>
      </c>
      <c r="G434" s="162">
        <f t="shared" si="101"/>
        <v>4.346311671456389E-4</v>
      </c>
      <c r="H434" s="162">
        <f t="shared" si="102"/>
        <v>8.4713508070988208E-5</v>
      </c>
      <c r="I434" s="162">
        <f t="shared" si="103"/>
        <v>2.2707072062934739E-2</v>
      </c>
      <c r="J434" s="162">
        <f t="shared" si="109"/>
        <v>8.4713508070988208E-5</v>
      </c>
      <c r="K434" s="162">
        <f t="shared" si="104"/>
        <v>1.9691167098876921E-6</v>
      </c>
      <c r="L434" s="59">
        <f t="shared" si="105"/>
        <v>0</v>
      </c>
      <c r="M434" s="162">
        <f t="shared" si="110"/>
        <v>0.68916167770533476</v>
      </c>
      <c r="N434" s="99">
        <f t="shared" si="106"/>
        <v>9.2531246832062047E-7</v>
      </c>
      <c r="O434" s="100">
        <f t="shared" si="111"/>
        <v>1.4061551763968277E-4</v>
      </c>
      <c r="P434" s="100">
        <f t="shared" si="112"/>
        <v>3.1250346738184181E-9</v>
      </c>
      <c r="Q434" s="11">
        <v>432</v>
      </c>
      <c r="R434" s="9">
        <f t="shared" si="107"/>
        <v>0.68910971054389381</v>
      </c>
    </row>
    <row r="435" spans="1:18" x14ac:dyDescent="0.25">
      <c r="A435" s="9">
        <f t="shared" si="108"/>
        <v>-2.2791785571005727E-2</v>
      </c>
      <c r="B435" s="88">
        <f>IF(Sample7!K441&gt;0,Sample7!K441, )</f>
        <v>2.2791785571005727E-2</v>
      </c>
      <c r="C435" s="88">
        <f>IF(Sample7!L441&gt;0,Sample7!L441,"")</f>
        <v>0.69000012945955447</v>
      </c>
      <c r="D435" s="88" t="str">
        <f>IF(Sample7!M441&gt;0,Sample7!M441,)</f>
        <v/>
      </c>
      <c r="E435" s="162">
        <f t="shared" si="99"/>
        <v>0.42279178557100577</v>
      </c>
      <c r="F435" s="162">
        <f t="shared" si="100"/>
        <v>2.22724408957891E-2</v>
      </c>
      <c r="G435" s="162">
        <f t="shared" si="101"/>
        <v>4.346311671456389E-4</v>
      </c>
      <c r="H435" s="162">
        <f t="shared" si="102"/>
        <v>8.4713508070988208E-5</v>
      </c>
      <c r="I435" s="162">
        <f t="shared" si="103"/>
        <v>2.2707072062934739E-2</v>
      </c>
      <c r="J435" s="162">
        <f t="shared" si="109"/>
        <v>8.4713508070988208E-5</v>
      </c>
      <c r="K435" s="162">
        <f t="shared" si="104"/>
        <v>1.9691167098876921E-6</v>
      </c>
      <c r="L435" s="59">
        <f t="shared" si="105"/>
        <v>0</v>
      </c>
      <c r="M435" s="162">
        <f t="shared" si="110"/>
        <v>0.68916167770533476</v>
      </c>
      <c r="N435" s="99">
        <f t="shared" si="106"/>
        <v>7.0300134415409984E-7</v>
      </c>
      <c r="O435" s="100">
        <f t="shared" si="111"/>
        <v>1.4061551763968277E-4</v>
      </c>
      <c r="P435" s="100">
        <f t="shared" si="112"/>
        <v>3.1250346738184181E-9</v>
      </c>
      <c r="Q435" s="11">
        <v>433</v>
      </c>
      <c r="R435" s="9">
        <f t="shared" si="107"/>
        <v>0.68910971054389381</v>
      </c>
    </row>
    <row r="436" spans="1:18" x14ac:dyDescent="0.25">
      <c r="A436" s="9">
        <f t="shared" si="108"/>
        <v>-2.2791785571005727E-2</v>
      </c>
      <c r="B436" s="88">
        <f>IF(Sample7!K442&gt;0,Sample7!K442, )</f>
        <v>2.2791785571005727E-2</v>
      </c>
      <c r="C436" s="88">
        <f>IF(Sample7!L442&gt;0,Sample7!L442,"")</f>
        <v>0.68998674502468482</v>
      </c>
      <c r="D436" s="88" t="str">
        <f>IF(Sample7!M442&gt;0,Sample7!M442,)</f>
        <v/>
      </c>
      <c r="E436" s="162">
        <f t="shared" si="99"/>
        <v>0.42279178557100577</v>
      </c>
      <c r="F436" s="162">
        <f t="shared" si="100"/>
        <v>2.22724408957891E-2</v>
      </c>
      <c r="G436" s="162">
        <f t="shared" si="101"/>
        <v>4.346311671456389E-4</v>
      </c>
      <c r="H436" s="162">
        <f t="shared" si="102"/>
        <v>8.4713508070988208E-5</v>
      </c>
      <c r="I436" s="162">
        <f t="shared" si="103"/>
        <v>2.2707072062934739E-2</v>
      </c>
      <c r="J436" s="162">
        <f t="shared" si="109"/>
        <v>8.4713508070988208E-5</v>
      </c>
      <c r="K436" s="162">
        <f t="shared" si="104"/>
        <v>1.9691167098876921E-6</v>
      </c>
      <c r="L436" s="59">
        <f t="shared" si="105"/>
        <v>0</v>
      </c>
      <c r="M436" s="162">
        <f t="shared" si="110"/>
        <v>0.68916167770533476</v>
      </c>
      <c r="N436" s="99">
        <f t="shared" si="106"/>
        <v>6.8073608145949231E-7</v>
      </c>
      <c r="O436" s="100">
        <f t="shared" si="111"/>
        <v>1.4061551763968277E-4</v>
      </c>
      <c r="P436" s="100">
        <f t="shared" si="112"/>
        <v>3.1250346738184181E-9</v>
      </c>
      <c r="Q436" s="11">
        <v>434</v>
      </c>
      <c r="R436" s="9">
        <f t="shared" si="107"/>
        <v>0.68910971054389381</v>
      </c>
    </row>
    <row r="437" spans="1:18" x14ac:dyDescent="0.25">
      <c r="A437" s="9">
        <f t="shared" si="108"/>
        <v>-2.2716090501025701E-2</v>
      </c>
      <c r="B437" s="88">
        <f>IF(Sample7!K443&gt;0,Sample7!K443, )</f>
        <v>2.2716090501025701E-2</v>
      </c>
      <c r="C437" s="88">
        <f>IF(Sample7!L443&gt;0,Sample7!L443,"")</f>
        <v>0.69012360933924677</v>
      </c>
      <c r="D437" s="88" t="str">
        <f>IF(Sample7!M443&gt;0,Sample7!M443,)</f>
        <v/>
      </c>
      <c r="E437" s="162">
        <f t="shared" si="99"/>
        <v>0.42271609050102571</v>
      </c>
      <c r="F437" s="162">
        <f t="shared" si="100"/>
        <v>2.2198431043883665E-2</v>
      </c>
      <c r="G437" s="162">
        <f t="shared" si="101"/>
        <v>4.3325378754698052E-4</v>
      </c>
      <c r="H437" s="162">
        <f t="shared" si="102"/>
        <v>8.4405669595055688E-5</v>
      </c>
      <c r="I437" s="162">
        <f t="shared" si="103"/>
        <v>2.2631684831430646E-2</v>
      </c>
      <c r="J437" s="162">
        <f t="shared" si="109"/>
        <v>8.4405669595055688E-5</v>
      </c>
      <c r="K437" s="162">
        <f t="shared" si="104"/>
        <v>1.9643255785841734E-6</v>
      </c>
      <c r="L437" s="59">
        <f t="shared" si="105"/>
        <v>0</v>
      </c>
      <c r="M437" s="162">
        <f t="shared" si="110"/>
        <v>0.68916114118190541</v>
      </c>
      <c r="N437" s="99">
        <f t="shared" si="106"/>
        <v>9.2634495389606572E-7</v>
      </c>
      <c r="O437" s="100">
        <f t="shared" si="111"/>
        <v>1.4035971657327438E-4</v>
      </c>
      <c r="P437" s="100">
        <f t="shared" si="112"/>
        <v>3.1308553732407041E-9</v>
      </c>
      <c r="Q437" s="11">
        <v>435</v>
      </c>
      <c r="R437" s="9">
        <f t="shared" si="107"/>
        <v>0.68910936286274171</v>
      </c>
    </row>
    <row r="438" spans="1:18" x14ac:dyDescent="0.25">
      <c r="A438" s="9">
        <f t="shared" si="108"/>
        <v>-2.2716090501025701E-2</v>
      </c>
      <c r="B438" s="88">
        <f>IF(Sample7!K444&gt;0,Sample7!K444, )</f>
        <v>2.2716090501025701E-2</v>
      </c>
      <c r="C438" s="88">
        <f>IF(Sample7!L444&gt;0,Sample7!L444,"")</f>
        <v>0.69012360933924677</v>
      </c>
      <c r="D438" s="88" t="str">
        <f>IF(Sample7!M444&gt;0,Sample7!M444,)</f>
        <v/>
      </c>
      <c r="E438" s="162">
        <f t="shared" si="99"/>
        <v>0.42271609050102571</v>
      </c>
      <c r="F438" s="162">
        <f t="shared" si="100"/>
        <v>2.2198431043883665E-2</v>
      </c>
      <c r="G438" s="162">
        <f t="shared" si="101"/>
        <v>4.3325378754698052E-4</v>
      </c>
      <c r="H438" s="162">
        <f t="shared" si="102"/>
        <v>8.4405669595055688E-5</v>
      </c>
      <c r="I438" s="162">
        <f t="shared" si="103"/>
        <v>2.2631684831430646E-2</v>
      </c>
      <c r="J438" s="162">
        <f t="shared" si="109"/>
        <v>8.4405669595055688E-5</v>
      </c>
      <c r="K438" s="162">
        <f t="shared" si="104"/>
        <v>1.9643255785841734E-6</v>
      </c>
      <c r="L438" s="59">
        <f t="shared" si="105"/>
        <v>0</v>
      </c>
      <c r="M438" s="162">
        <f t="shared" si="110"/>
        <v>0.68916114118190541</v>
      </c>
      <c r="N438" s="99">
        <f t="shared" si="106"/>
        <v>9.2634495389606572E-7</v>
      </c>
      <c r="O438" s="100">
        <f t="shared" si="111"/>
        <v>1.4035971657327438E-4</v>
      </c>
      <c r="P438" s="100">
        <f t="shared" si="112"/>
        <v>3.1308553732407041E-9</v>
      </c>
      <c r="Q438" s="11">
        <v>436</v>
      </c>
      <c r="R438" s="9">
        <f t="shared" si="107"/>
        <v>0.68910936286274171</v>
      </c>
    </row>
    <row r="439" spans="1:18" x14ac:dyDescent="0.25">
      <c r="A439" s="9">
        <f t="shared" si="108"/>
        <v>-2.2716090501025701E-2</v>
      </c>
      <c r="B439" s="88">
        <f>IF(Sample7!K445&gt;0,Sample7!K445, )</f>
        <v>2.2716090501025701E-2</v>
      </c>
      <c r="C439" s="88">
        <f>IF(Sample7!L445&gt;0,Sample7!L445,"")</f>
        <v>0.69000012945955447</v>
      </c>
      <c r="D439" s="88" t="str">
        <f>IF(Sample7!M445&gt;0,Sample7!M445,)</f>
        <v/>
      </c>
      <c r="E439" s="162">
        <f t="shared" si="99"/>
        <v>0.42271609050102571</v>
      </c>
      <c r="F439" s="162">
        <f t="shared" si="100"/>
        <v>2.2198431043883665E-2</v>
      </c>
      <c r="G439" s="162">
        <f t="shared" si="101"/>
        <v>4.3325378754698052E-4</v>
      </c>
      <c r="H439" s="162">
        <f t="shared" si="102"/>
        <v>8.4405669595055688E-5</v>
      </c>
      <c r="I439" s="162">
        <f t="shared" si="103"/>
        <v>2.2631684831430646E-2</v>
      </c>
      <c r="J439" s="162">
        <f t="shared" si="109"/>
        <v>8.4405669595055688E-5</v>
      </c>
      <c r="K439" s="162">
        <f t="shared" si="104"/>
        <v>1.9643255785841734E-6</v>
      </c>
      <c r="L439" s="59">
        <f t="shared" si="105"/>
        <v>0</v>
      </c>
      <c r="M439" s="162">
        <f t="shared" si="110"/>
        <v>0.68916114118190541</v>
      </c>
      <c r="N439" s="99">
        <f t="shared" si="106"/>
        <v>7.039013300325284E-7</v>
      </c>
      <c r="O439" s="100">
        <f t="shared" si="111"/>
        <v>1.4035971657327438E-4</v>
      </c>
      <c r="P439" s="100">
        <f t="shared" si="112"/>
        <v>3.1308553732407041E-9</v>
      </c>
      <c r="Q439" s="11">
        <v>437</v>
      </c>
      <c r="R439" s="9">
        <f t="shared" si="107"/>
        <v>0.68910936286274171</v>
      </c>
    </row>
    <row r="440" spans="1:18" x14ac:dyDescent="0.25">
      <c r="A440" s="9">
        <f t="shared" si="108"/>
        <v>-2.2716090501025701E-2</v>
      </c>
      <c r="B440" s="88">
        <f>IF(Sample7!K446&gt;0,Sample7!K446, )</f>
        <v>2.2716090501025701E-2</v>
      </c>
      <c r="C440" s="88">
        <f>IF(Sample7!L446&gt;0,Sample7!L446,"")</f>
        <v>0.69012360933924677</v>
      </c>
      <c r="D440" s="88" t="str">
        <f>IF(Sample7!M446&gt;0,Sample7!M446,)</f>
        <v/>
      </c>
      <c r="E440" s="162">
        <f t="shared" si="99"/>
        <v>0.42271609050102571</v>
      </c>
      <c r="F440" s="162">
        <f t="shared" si="100"/>
        <v>2.2198431043883665E-2</v>
      </c>
      <c r="G440" s="162">
        <f t="shared" si="101"/>
        <v>4.3325378754698052E-4</v>
      </c>
      <c r="H440" s="162">
        <f t="shared" si="102"/>
        <v>8.4405669595055688E-5</v>
      </c>
      <c r="I440" s="162">
        <f t="shared" si="103"/>
        <v>2.2631684831430646E-2</v>
      </c>
      <c r="J440" s="162">
        <f t="shared" si="109"/>
        <v>8.4405669595055688E-5</v>
      </c>
      <c r="K440" s="162">
        <f t="shared" si="104"/>
        <v>1.9643255785841734E-6</v>
      </c>
      <c r="L440" s="59">
        <f t="shared" si="105"/>
        <v>0</v>
      </c>
      <c r="M440" s="162">
        <f t="shared" si="110"/>
        <v>0.68916114118190541</v>
      </c>
      <c r="N440" s="99">
        <f t="shared" si="106"/>
        <v>9.2634495389606572E-7</v>
      </c>
      <c r="O440" s="100">
        <f t="shared" si="111"/>
        <v>1.4035971657327438E-4</v>
      </c>
      <c r="P440" s="100">
        <f t="shared" si="112"/>
        <v>3.1308553732407041E-9</v>
      </c>
      <c r="Q440" s="11">
        <v>438</v>
      </c>
      <c r="R440" s="9">
        <f t="shared" si="107"/>
        <v>0.68910936286274171</v>
      </c>
    </row>
    <row r="441" spans="1:18" x14ac:dyDescent="0.25">
      <c r="A441" s="9">
        <f t="shared" si="108"/>
        <v>-2.2716090501025701E-2</v>
      </c>
      <c r="B441" s="88">
        <f>IF(Sample7!K447&gt;0,Sample7!K447, )</f>
        <v>2.2716090501025701E-2</v>
      </c>
      <c r="C441" s="88">
        <f>IF(Sample7!L447&gt;0,Sample7!L447,"")</f>
        <v>0.6902604736538086</v>
      </c>
      <c r="D441" s="88" t="str">
        <f>IF(Sample7!M447&gt;0,Sample7!M447,)</f>
        <v/>
      </c>
      <c r="E441" s="162">
        <f t="shared" si="99"/>
        <v>0.42271609050102571</v>
      </c>
      <c r="F441" s="162">
        <f t="shared" si="100"/>
        <v>2.2198431043883665E-2</v>
      </c>
      <c r="G441" s="162">
        <f t="shared" si="101"/>
        <v>4.3325378754698052E-4</v>
      </c>
      <c r="H441" s="162">
        <f t="shared" si="102"/>
        <v>8.4405669595055688E-5</v>
      </c>
      <c r="I441" s="162">
        <f t="shared" si="103"/>
        <v>2.2631684831430646E-2</v>
      </c>
      <c r="J441" s="162">
        <f t="shared" si="109"/>
        <v>8.4405669595055688E-5</v>
      </c>
      <c r="K441" s="162">
        <f t="shared" si="104"/>
        <v>1.9643255785841734E-6</v>
      </c>
      <c r="L441" s="59">
        <f t="shared" si="105"/>
        <v>0</v>
      </c>
      <c r="M441" s="162">
        <f t="shared" si="110"/>
        <v>0.68916114118190541</v>
      </c>
      <c r="N441" s="99">
        <f t="shared" si="106"/>
        <v>1.2085318837807815E-6</v>
      </c>
      <c r="O441" s="100">
        <f t="shared" si="111"/>
        <v>1.4035971657327438E-4</v>
      </c>
      <c r="P441" s="100">
        <f t="shared" si="112"/>
        <v>3.1308553732407041E-9</v>
      </c>
      <c r="Q441" s="11">
        <v>439</v>
      </c>
      <c r="R441" s="9">
        <f t="shared" si="107"/>
        <v>0.68910936286274171</v>
      </c>
    </row>
    <row r="442" spans="1:18" x14ac:dyDescent="0.25">
      <c r="A442" s="9">
        <f t="shared" si="108"/>
        <v>-2.2640395431045464E-2</v>
      </c>
      <c r="B442" s="88">
        <f>IF(Sample7!K448&gt;0,Sample7!K448, )</f>
        <v>2.2640395431045464E-2</v>
      </c>
      <c r="C442" s="88">
        <f>IF(Sample7!L448&gt;0,Sample7!L448,"")</f>
        <v>0.69012360933924677</v>
      </c>
      <c r="D442" s="88" t="str">
        <f>IF(Sample7!M448&gt;0,Sample7!M448,)</f>
        <v/>
      </c>
      <c r="E442" s="162">
        <f t="shared" si="99"/>
        <v>0.42264039543104548</v>
      </c>
      <c r="F442" s="162">
        <f t="shared" si="100"/>
        <v>2.2124416677349837E-2</v>
      </c>
      <c r="G442" s="162">
        <f t="shared" si="101"/>
        <v>4.3188072952774631E-4</v>
      </c>
      <c r="H442" s="162">
        <f t="shared" si="102"/>
        <v>8.4098024167880703E-5</v>
      </c>
      <c r="I442" s="162">
        <f t="shared" si="103"/>
        <v>2.2556297406877583E-2</v>
      </c>
      <c r="J442" s="162">
        <f t="shared" si="109"/>
        <v>8.4098024167880703E-5</v>
      </c>
      <c r="K442" s="162">
        <f t="shared" si="104"/>
        <v>1.9595461043878445E-6</v>
      </c>
      <c r="L442" s="59">
        <f t="shared" si="105"/>
        <v>0</v>
      </c>
      <c r="M442" s="162">
        <f t="shared" si="110"/>
        <v>0.68916060586776362</v>
      </c>
      <c r="N442" s="99">
        <f t="shared" si="106"/>
        <v>9.2737568608859446E-7</v>
      </c>
      <c r="O442" s="100">
        <f t="shared" si="111"/>
        <v>1.4010438006297886E-4</v>
      </c>
      <c r="P442" s="100">
        <f t="shared" si="112"/>
        <v>3.1367119006483965E-9</v>
      </c>
      <c r="Q442" s="11">
        <v>440</v>
      </c>
      <c r="R442" s="9">
        <f t="shared" si="107"/>
        <v>0.68910901627245214</v>
      </c>
    </row>
    <row r="443" spans="1:18" x14ac:dyDescent="0.25">
      <c r="A443" s="9">
        <f t="shared" si="108"/>
        <v>-2.2640395431045464E-2</v>
      </c>
      <c r="B443" s="88">
        <f>IF(Sample7!K449&gt;0,Sample7!K449, )</f>
        <v>2.2640395431045464E-2</v>
      </c>
      <c r="C443" s="88">
        <f>IF(Sample7!L449&gt;0,Sample7!L449,"")</f>
        <v>0.6901369692857654</v>
      </c>
      <c r="D443" s="88" t="str">
        <f>IF(Sample7!M449&gt;0,Sample7!M449,)</f>
        <v/>
      </c>
      <c r="E443" s="162">
        <f t="shared" si="99"/>
        <v>0.42264039543104548</v>
      </c>
      <c r="F443" s="162">
        <f t="shared" si="100"/>
        <v>2.2124416677349837E-2</v>
      </c>
      <c r="G443" s="162">
        <f t="shared" si="101"/>
        <v>4.3188072952774631E-4</v>
      </c>
      <c r="H443" s="162">
        <f t="shared" si="102"/>
        <v>8.4098024167880703E-5</v>
      </c>
      <c r="I443" s="162">
        <f t="shared" si="103"/>
        <v>2.2556297406877583E-2</v>
      </c>
      <c r="J443" s="162">
        <f t="shared" si="109"/>
        <v>8.4098024167880703E-5</v>
      </c>
      <c r="K443" s="162">
        <f t="shared" si="104"/>
        <v>1.9595461043878445E-6</v>
      </c>
      <c r="L443" s="59">
        <f t="shared" si="105"/>
        <v>0</v>
      </c>
      <c r="M443" s="162">
        <f t="shared" si="110"/>
        <v>0.68916060586776362</v>
      </c>
      <c r="N443" s="99">
        <f t="shared" si="106"/>
        <v>9.5328552401211845E-7</v>
      </c>
      <c r="O443" s="100">
        <f t="shared" si="111"/>
        <v>1.4010438006297886E-4</v>
      </c>
      <c r="P443" s="100">
        <f t="shared" si="112"/>
        <v>3.1367119006483965E-9</v>
      </c>
      <c r="Q443" s="11">
        <v>441</v>
      </c>
      <c r="R443" s="9">
        <f t="shared" si="107"/>
        <v>0.68910901627245214</v>
      </c>
    </row>
    <row r="444" spans="1:18" x14ac:dyDescent="0.25">
      <c r="A444" s="9">
        <f t="shared" si="108"/>
        <v>-2.2640395431045464E-2</v>
      </c>
      <c r="B444" s="88">
        <f>IF(Sample7!K450&gt;0,Sample7!K450, )</f>
        <v>2.2640395431045464E-2</v>
      </c>
      <c r="C444" s="88">
        <f>IF(Sample7!L450&gt;0,Sample7!L450,"")</f>
        <v>0.69012360933924677</v>
      </c>
      <c r="D444" s="88" t="str">
        <f>IF(Sample7!M450&gt;0,Sample7!M450,)</f>
        <v/>
      </c>
      <c r="E444" s="162">
        <f t="shared" si="99"/>
        <v>0.42264039543104548</v>
      </c>
      <c r="F444" s="162">
        <f t="shared" si="100"/>
        <v>2.2124416677349837E-2</v>
      </c>
      <c r="G444" s="162">
        <f t="shared" si="101"/>
        <v>4.3188072952774631E-4</v>
      </c>
      <c r="H444" s="162">
        <f t="shared" si="102"/>
        <v>8.4098024167880703E-5</v>
      </c>
      <c r="I444" s="162">
        <f t="shared" si="103"/>
        <v>2.2556297406877583E-2</v>
      </c>
      <c r="J444" s="162">
        <f t="shared" si="109"/>
        <v>8.4098024167880703E-5</v>
      </c>
      <c r="K444" s="162">
        <f t="shared" si="104"/>
        <v>1.9595461043878445E-6</v>
      </c>
      <c r="L444" s="59">
        <f t="shared" si="105"/>
        <v>0</v>
      </c>
      <c r="M444" s="162">
        <f t="shared" si="110"/>
        <v>0.68916060586776362</v>
      </c>
      <c r="N444" s="99">
        <f t="shared" si="106"/>
        <v>9.2737568608859446E-7</v>
      </c>
      <c r="O444" s="100">
        <f t="shared" si="111"/>
        <v>1.4010438006297886E-4</v>
      </c>
      <c r="P444" s="100">
        <f t="shared" si="112"/>
        <v>3.1367119006483965E-9</v>
      </c>
      <c r="Q444" s="11">
        <v>442</v>
      </c>
      <c r="R444" s="9">
        <f t="shared" si="107"/>
        <v>0.68910901627245214</v>
      </c>
    </row>
    <row r="445" spans="1:18" x14ac:dyDescent="0.25">
      <c r="A445" s="9">
        <f t="shared" si="108"/>
        <v>-2.2640395431045464E-2</v>
      </c>
      <c r="B445" s="88">
        <f>IF(Sample7!K451&gt;0,Sample7!K451, )</f>
        <v>2.2640395431045464E-2</v>
      </c>
      <c r="C445" s="88">
        <f>IF(Sample7!L451&gt;0,Sample7!L451,"")</f>
        <v>0.69012360933924677</v>
      </c>
      <c r="D445" s="88" t="str">
        <f>IF(Sample7!M451&gt;0,Sample7!M451,)</f>
        <v/>
      </c>
      <c r="E445" s="162">
        <f t="shared" si="99"/>
        <v>0.42264039543104548</v>
      </c>
      <c r="F445" s="162">
        <f t="shared" si="100"/>
        <v>2.2124416677349837E-2</v>
      </c>
      <c r="G445" s="162">
        <f t="shared" si="101"/>
        <v>4.3188072952774631E-4</v>
      </c>
      <c r="H445" s="162">
        <f t="shared" si="102"/>
        <v>8.4098024167880703E-5</v>
      </c>
      <c r="I445" s="162">
        <f t="shared" si="103"/>
        <v>2.2556297406877583E-2</v>
      </c>
      <c r="J445" s="162">
        <f t="shared" si="109"/>
        <v>8.4098024167880703E-5</v>
      </c>
      <c r="K445" s="162">
        <f t="shared" si="104"/>
        <v>1.9595461043878445E-6</v>
      </c>
      <c r="L445" s="59">
        <f t="shared" si="105"/>
        <v>0</v>
      </c>
      <c r="M445" s="162">
        <f t="shared" si="110"/>
        <v>0.68916060586776362</v>
      </c>
      <c r="N445" s="99">
        <f t="shared" si="106"/>
        <v>9.2737568608859446E-7</v>
      </c>
      <c r="O445" s="100">
        <f t="shared" si="111"/>
        <v>1.4010438006297886E-4</v>
      </c>
      <c r="P445" s="100">
        <f t="shared" si="112"/>
        <v>3.1367119006483965E-9</v>
      </c>
      <c r="Q445" s="11">
        <v>443</v>
      </c>
      <c r="R445" s="9">
        <f t="shared" si="107"/>
        <v>0.68910901627245214</v>
      </c>
    </row>
    <row r="446" spans="1:18" x14ac:dyDescent="0.25">
      <c r="A446" s="9">
        <f t="shared" si="108"/>
        <v>-2.2564700361065441E-2</v>
      </c>
      <c r="B446" s="88">
        <f>IF(Sample7!K452&gt;0,Sample7!K452, )</f>
        <v>2.2564700361065441E-2</v>
      </c>
      <c r="C446" s="88">
        <f>IF(Sample7!L452&gt;0,Sample7!L452,"")</f>
        <v>0.69012360933924677</v>
      </c>
      <c r="D446" s="88" t="str">
        <f>IF(Sample7!M452&gt;0,Sample7!M452,)</f>
        <v/>
      </c>
      <c r="E446" s="162">
        <f t="shared" si="99"/>
        <v>0.42256470036106547</v>
      </c>
      <c r="F446" s="162">
        <f t="shared" si="100"/>
        <v>2.2050397809662545E-2</v>
      </c>
      <c r="G446" s="162">
        <f t="shared" si="101"/>
        <v>4.3051197979426109E-4</v>
      </c>
      <c r="H446" s="162">
        <f t="shared" si="102"/>
        <v>8.3790571608635678E-5</v>
      </c>
      <c r="I446" s="162">
        <f t="shared" si="103"/>
        <v>2.2480909789456806E-2</v>
      </c>
      <c r="J446" s="162">
        <f t="shared" si="109"/>
        <v>8.3790571608635678E-5</v>
      </c>
      <c r="K446" s="162">
        <f t="shared" si="104"/>
        <v>1.9547782589432678E-6</v>
      </c>
      <c r="L446" s="59">
        <f t="shared" si="105"/>
        <v>0</v>
      </c>
      <c r="M446" s="162">
        <f t="shared" si="110"/>
        <v>0.68916007175944272</v>
      </c>
      <c r="N446" s="99">
        <f t="shared" si="106"/>
        <v>9.2840466769465063E-7</v>
      </c>
      <c r="O446" s="100">
        <f t="shared" si="111"/>
        <v>1.3984950726798144E-4</v>
      </c>
      <c r="P446" s="100">
        <f t="shared" si="112"/>
        <v>3.1426042672586681E-9</v>
      </c>
      <c r="Q446" s="11">
        <v>444</v>
      </c>
      <c r="R446" s="9">
        <f t="shared" si="107"/>
        <v>0.68910867076966942</v>
      </c>
    </row>
    <row r="447" spans="1:18" x14ac:dyDescent="0.25">
      <c r="A447" s="9">
        <f t="shared" si="108"/>
        <v>-2.2564700361065441E-2</v>
      </c>
      <c r="B447" s="88">
        <f>IF(Sample7!K453&gt;0,Sample7!K453, )</f>
        <v>2.2564700361065441E-2</v>
      </c>
      <c r="C447" s="88">
        <f>IF(Sample7!L453&gt;0,Sample7!L453,"")</f>
        <v>0.69012360933924677</v>
      </c>
      <c r="D447" s="88" t="str">
        <f>IF(Sample7!M453&gt;0,Sample7!M453,)</f>
        <v/>
      </c>
      <c r="E447" s="162">
        <f t="shared" si="99"/>
        <v>0.42256470036106547</v>
      </c>
      <c r="F447" s="162">
        <f t="shared" si="100"/>
        <v>2.2050397809662545E-2</v>
      </c>
      <c r="G447" s="162">
        <f t="shared" si="101"/>
        <v>4.3051197979426109E-4</v>
      </c>
      <c r="H447" s="162">
        <f t="shared" si="102"/>
        <v>8.3790571608635678E-5</v>
      </c>
      <c r="I447" s="162">
        <f t="shared" si="103"/>
        <v>2.2480909789456806E-2</v>
      </c>
      <c r="J447" s="162">
        <f t="shared" si="109"/>
        <v>8.3790571608635678E-5</v>
      </c>
      <c r="K447" s="162">
        <f t="shared" si="104"/>
        <v>1.9547782589432678E-6</v>
      </c>
      <c r="L447" s="59">
        <f t="shared" si="105"/>
        <v>0</v>
      </c>
      <c r="M447" s="162">
        <f t="shared" si="110"/>
        <v>0.68916007175944272</v>
      </c>
      <c r="N447" s="99">
        <f t="shared" si="106"/>
        <v>9.2840466769465063E-7</v>
      </c>
      <c r="O447" s="100">
        <f t="shared" si="111"/>
        <v>1.3984950726798144E-4</v>
      </c>
      <c r="P447" s="100">
        <f t="shared" si="112"/>
        <v>3.1426042672586681E-9</v>
      </c>
      <c r="Q447" s="11">
        <v>445</v>
      </c>
      <c r="R447" s="9">
        <f t="shared" si="107"/>
        <v>0.68910867076966942</v>
      </c>
    </row>
    <row r="448" spans="1:18" x14ac:dyDescent="0.25">
      <c r="A448" s="9">
        <f t="shared" si="108"/>
        <v>-2.2564700361065441E-2</v>
      </c>
      <c r="B448" s="88">
        <f>IF(Sample7!K454&gt;0,Sample7!K454, )</f>
        <v>2.2564700361065441E-2</v>
      </c>
      <c r="C448" s="88">
        <f>IF(Sample7!L454&gt;0,Sample7!L454,"")</f>
        <v>0.69023423292218966</v>
      </c>
      <c r="D448" s="88" t="str">
        <f>IF(Sample7!M454&gt;0,Sample7!M454,)</f>
        <v/>
      </c>
      <c r="E448" s="162">
        <f t="shared" si="99"/>
        <v>0.42256470036106547</v>
      </c>
      <c r="F448" s="162">
        <f t="shared" si="100"/>
        <v>2.2050397809662545E-2</v>
      </c>
      <c r="G448" s="162">
        <f t="shared" si="101"/>
        <v>4.3051197979426109E-4</v>
      </c>
      <c r="H448" s="162">
        <f t="shared" si="102"/>
        <v>8.3790571608635678E-5</v>
      </c>
      <c r="I448" s="162">
        <f t="shared" si="103"/>
        <v>2.2480909789456806E-2</v>
      </c>
      <c r="J448" s="162">
        <f t="shared" si="109"/>
        <v>8.3790571608635678E-5</v>
      </c>
      <c r="K448" s="162">
        <f t="shared" si="104"/>
        <v>1.9547782589432678E-6</v>
      </c>
      <c r="L448" s="59">
        <f t="shared" si="105"/>
        <v>0</v>
      </c>
      <c r="M448" s="162">
        <f t="shared" si="110"/>
        <v>0.68916007175944272</v>
      </c>
      <c r="N448" s="99">
        <f t="shared" si="106"/>
        <v>1.1538222035538687E-6</v>
      </c>
      <c r="O448" s="100">
        <f t="shared" si="111"/>
        <v>1.3984950726798144E-4</v>
      </c>
      <c r="P448" s="100">
        <f t="shared" si="112"/>
        <v>3.1426042672586681E-9</v>
      </c>
      <c r="Q448" s="11">
        <v>446</v>
      </c>
      <c r="R448" s="9">
        <f t="shared" si="107"/>
        <v>0.68910867076966942</v>
      </c>
    </row>
    <row r="449" spans="1:18" x14ac:dyDescent="0.25">
      <c r="A449" s="9">
        <f t="shared" si="108"/>
        <v>0</v>
      </c>
      <c r="B449" s="88">
        <f>IF(Sample7!K455&gt;0,Sample7!K455, )</f>
        <v>0</v>
      </c>
      <c r="C449" s="88" t="str">
        <f>IF(Sample7!L455&gt;0,Sample7!L455,"")</f>
        <v/>
      </c>
      <c r="D449" s="88">
        <f>IF(Sample7!M455&gt;0,Sample7!M455,)</f>
        <v>1109.7549950275743</v>
      </c>
      <c r="E449" s="162" t="str">
        <f t="shared" si="99"/>
        <v/>
      </c>
      <c r="F449" s="162" t="str">
        <f t="shared" si="100"/>
        <v/>
      </c>
      <c r="G449" s="162" t="str">
        <f t="shared" si="101"/>
        <v/>
      </c>
      <c r="H449" s="162" t="str">
        <f t="shared" si="102"/>
        <v/>
      </c>
      <c r="I449" s="162" t="e">
        <f t="shared" si="103"/>
        <v>#VALUE!</v>
      </c>
      <c r="J449" s="162" t="e">
        <f t="shared" si="109"/>
        <v>#VALUE!</v>
      </c>
      <c r="K449" s="162" t="str">
        <f t="shared" si="104"/>
        <v/>
      </c>
      <c r="L449" s="59" t="str">
        <f t="shared" si="105"/>
        <v/>
      </c>
      <c r="M449" s="162" t="str">
        <f t="shared" si="110"/>
        <v/>
      </c>
      <c r="N449" s="99" t="str">
        <f t="shared" si="106"/>
        <v/>
      </c>
      <c r="O449" s="100" t="str">
        <f t="shared" si="111"/>
        <v/>
      </c>
      <c r="P449" s="100" t="e">
        <f t="shared" si="112"/>
        <v>#VALUE!</v>
      </c>
      <c r="Q449" s="11">
        <v>447</v>
      </c>
      <c r="R449" s="9" t="str">
        <f t="shared" si="107"/>
        <v/>
      </c>
    </row>
    <row r="450" spans="1:18" x14ac:dyDescent="0.25">
      <c r="A450" s="9">
        <f t="shared" si="108"/>
        <v>0</v>
      </c>
      <c r="B450" s="88">
        <f>IF(Sample7!K456&gt;0,Sample7!K456, )</f>
        <v>0</v>
      </c>
      <c r="C450" s="88" t="str">
        <f>IF(Sample7!L456&gt;0,Sample7!L456,"")</f>
        <v/>
      </c>
      <c r="D450" s="88">
        <f>IF(Sample7!M456&gt;0,Sample7!M456,)</f>
        <v>1109.7549950275743</v>
      </c>
      <c r="E450" s="162" t="str">
        <f t="shared" ref="E450:E513" si="113">IF(OR(B450="",B450=0),"",B450+1/$U$17)</f>
        <v/>
      </c>
      <c r="F450" s="162" t="str">
        <f t="shared" ref="F450:F513" si="114">IF(OR(B450="",B450=0),"",$V$18-(LN(1+EXP(-$S$11*(I450-V$18))))/$S$11)</f>
        <v/>
      </c>
      <c r="G450" s="162" t="str">
        <f t="shared" ref="G450:G513" si="115">IF(OR(B450="",B450=0),"",B450-F450-H450-V$5*K450)</f>
        <v/>
      </c>
      <c r="H450" s="162" t="str">
        <f t="shared" ref="H450:H513" si="116">IF(OR(B450="",B450=0),"",1/2*(B450-V$5*K450+T$11)+1/2*POWER((B450-V$5*K450+T$11)^2-4*V$11*(B450-V$5*K450),0.5))</f>
        <v/>
      </c>
      <c r="I450" s="162" t="e">
        <f t="shared" ref="I450:I513" si="117">B450-H450-V$5*K450</f>
        <v>#VALUE!</v>
      </c>
      <c r="J450" s="162" t="e">
        <f t="shared" si="109"/>
        <v>#VALUE!</v>
      </c>
      <c r="K450" s="162" t="str">
        <f t="shared" ref="K450:K513" si="118">IF(OR(B450="",B450=0),"",LN(1+EXP($U$11*(B450-$U$13)))/$U$11)</f>
        <v/>
      </c>
      <c r="L450" s="59" t="str">
        <f t="shared" ref="L450:L513" si="119">IF(OR(B450="",B450=0),"",-LN(1+EXP($V$15*(B450-$V$13)))/$V$15)</f>
        <v/>
      </c>
      <c r="M450" s="162" t="str">
        <f t="shared" si="110"/>
        <v/>
      </c>
      <c r="N450" s="99" t="str">
        <f t="shared" ref="N450:N513" si="120">IF(OR(B450="",B450=0),"",(M450-C450)*(M450-C450))</f>
        <v/>
      </c>
      <c r="O450" s="100" t="str">
        <f t="shared" si="111"/>
        <v/>
      </c>
      <c r="P450" s="100" t="e">
        <f t="shared" si="112"/>
        <v>#VALUE!</v>
      </c>
      <c r="Q450" s="11">
        <v>448</v>
      </c>
      <c r="R450" s="9" t="str">
        <f t="shared" ref="R450:R513" si="121">IF(OR(B450="",B450=0),"",T$17+T$15*G450)</f>
        <v/>
      </c>
    </row>
    <row r="451" spans="1:18" x14ac:dyDescent="0.25">
      <c r="A451" s="9">
        <f t="shared" ref="A451:A514" si="122">-B451</f>
        <v>0</v>
      </c>
      <c r="B451" s="88">
        <f>IF(Sample7!K457&gt;0,Sample7!K457, )</f>
        <v>0</v>
      </c>
      <c r="C451" s="88" t="str">
        <f>IF(Sample7!L457&gt;0,Sample7!L457,"")</f>
        <v/>
      </c>
      <c r="D451" s="88">
        <f>IF(Sample7!M457&gt;0,Sample7!M457,)</f>
        <v>1109.7549950275743</v>
      </c>
      <c r="E451" s="162" t="str">
        <f t="shared" si="113"/>
        <v/>
      </c>
      <c r="F451" s="162" t="str">
        <f t="shared" si="114"/>
        <v/>
      </c>
      <c r="G451" s="162" t="str">
        <f t="shared" si="115"/>
        <v/>
      </c>
      <c r="H451" s="162" t="str">
        <f t="shared" si="116"/>
        <v/>
      </c>
      <c r="I451" s="162" t="e">
        <f t="shared" si="117"/>
        <v>#VALUE!</v>
      </c>
      <c r="J451" s="162" t="e">
        <f t="shared" ref="J451:J514" si="123">B451-I451-V$5*K451</f>
        <v>#VALUE!</v>
      </c>
      <c r="K451" s="162" t="str">
        <f t="shared" si="118"/>
        <v/>
      </c>
      <c r="L451" s="59" t="str">
        <f t="shared" si="119"/>
        <v/>
      </c>
      <c r="M451" s="162" t="str">
        <f t="shared" ref="M451:M514" si="124">IF(OR(B451="",B451=0),"",$S$15*F451+$T$17+$T$15*G451+$U$15*H451+S$17*(K451+L451))</f>
        <v/>
      </c>
      <c r="N451" s="99" t="str">
        <f t="shared" si="120"/>
        <v/>
      </c>
      <c r="O451" s="100" t="str">
        <f t="shared" ref="O451:O514" si="125">IF(OR(B451="",B451=0),"",1/V$17*LN(1+EXP(V$17*(B451-V$5*K451-T$13))))</f>
        <v/>
      </c>
      <c r="P451" s="100" t="e">
        <f t="shared" ref="P451:P514" si="126">(O451-J451)^2</f>
        <v>#VALUE!</v>
      </c>
      <c r="Q451" s="11">
        <v>449</v>
      </c>
      <c r="R451" s="9" t="str">
        <f t="shared" si="121"/>
        <v/>
      </c>
    </row>
    <row r="452" spans="1:18" x14ac:dyDescent="0.25">
      <c r="A452" s="9">
        <f t="shared" si="122"/>
        <v>0</v>
      </c>
      <c r="B452" s="88">
        <f>IF(Sample7!K458&gt;0,Sample7!K458, )</f>
        <v>0</v>
      </c>
      <c r="C452" s="88" t="str">
        <f>IF(Sample7!L458&gt;0,Sample7!L458,"")</f>
        <v/>
      </c>
      <c r="D452" s="88">
        <f>IF(Sample7!M458&gt;0,Sample7!M458,)</f>
        <v>1109.7549950275743</v>
      </c>
      <c r="E452" s="162" t="str">
        <f t="shared" si="113"/>
        <v/>
      </c>
      <c r="F452" s="162" t="str">
        <f t="shared" si="114"/>
        <v/>
      </c>
      <c r="G452" s="162" t="str">
        <f t="shared" si="115"/>
        <v/>
      </c>
      <c r="H452" s="162" t="str">
        <f t="shared" si="116"/>
        <v/>
      </c>
      <c r="I452" s="162" t="e">
        <f t="shared" si="117"/>
        <v>#VALUE!</v>
      </c>
      <c r="J452" s="162" t="e">
        <f t="shared" si="123"/>
        <v>#VALUE!</v>
      </c>
      <c r="K452" s="162" t="str">
        <f t="shared" si="118"/>
        <v/>
      </c>
      <c r="L452" s="59" t="str">
        <f t="shared" si="119"/>
        <v/>
      </c>
      <c r="M452" s="162" t="str">
        <f t="shared" si="124"/>
        <v/>
      </c>
      <c r="N452" s="99" t="str">
        <f t="shared" si="120"/>
        <v/>
      </c>
      <c r="O452" s="100" t="str">
        <f t="shared" si="125"/>
        <v/>
      </c>
      <c r="P452" s="100" t="e">
        <f t="shared" si="126"/>
        <v>#VALUE!</v>
      </c>
      <c r="Q452" s="11">
        <v>450</v>
      </c>
      <c r="R452" s="9" t="str">
        <f t="shared" si="121"/>
        <v/>
      </c>
    </row>
    <row r="453" spans="1:18" x14ac:dyDescent="0.25">
      <c r="A453" s="9">
        <f t="shared" si="122"/>
        <v>0</v>
      </c>
      <c r="B453" s="88">
        <f>IF(Sample7!K459&gt;0,Sample7!K459, )</f>
        <v>0</v>
      </c>
      <c r="C453" s="88" t="str">
        <f>IF(Sample7!L459&gt;0,Sample7!L459,"")</f>
        <v/>
      </c>
      <c r="D453" s="88">
        <f>IF(Sample7!M459&gt;0,Sample7!M459,)</f>
        <v>1109.7549950275743</v>
      </c>
      <c r="E453" s="162" t="str">
        <f t="shared" si="113"/>
        <v/>
      </c>
      <c r="F453" s="162" t="str">
        <f t="shared" si="114"/>
        <v/>
      </c>
      <c r="G453" s="162" t="str">
        <f t="shared" si="115"/>
        <v/>
      </c>
      <c r="H453" s="162" t="str">
        <f t="shared" si="116"/>
        <v/>
      </c>
      <c r="I453" s="162" t="e">
        <f t="shared" si="117"/>
        <v>#VALUE!</v>
      </c>
      <c r="J453" s="162" t="e">
        <f t="shared" si="123"/>
        <v>#VALUE!</v>
      </c>
      <c r="K453" s="162" t="str">
        <f t="shared" si="118"/>
        <v/>
      </c>
      <c r="L453" s="59" t="str">
        <f t="shared" si="119"/>
        <v/>
      </c>
      <c r="M453" s="162" t="str">
        <f t="shared" si="124"/>
        <v/>
      </c>
      <c r="N453" s="99" t="str">
        <f t="shared" si="120"/>
        <v/>
      </c>
      <c r="O453" s="100" t="str">
        <f t="shared" si="125"/>
        <v/>
      </c>
      <c r="P453" s="100" t="e">
        <f t="shared" si="126"/>
        <v>#VALUE!</v>
      </c>
      <c r="Q453" s="11">
        <v>451</v>
      </c>
      <c r="R453" s="9" t="str">
        <f t="shared" si="121"/>
        <v/>
      </c>
    </row>
    <row r="454" spans="1:18" x14ac:dyDescent="0.25">
      <c r="A454" s="9">
        <f t="shared" si="122"/>
        <v>0</v>
      </c>
      <c r="B454" s="88">
        <f>IF(Sample7!K460&gt;0,Sample7!K460, )</f>
        <v>0</v>
      </c>
      <c r="C454" s="88" t="str">
        <f>IF(Sample7!L460&gt;0,Sample7!L460,"")</f>
        <v/>
      </c>
      <c r="D454" s="88">
        <f>IF(Sample7!M460&gt;0,Sample7!M460,)</f>
        <v>1109.7549950275743</v>
      </c>
      <c r="E454" s="162" t="str">
        <f t="shared" si="113"/>
        <v/>
      </c>
      <c r="F454" s="162" t="str">
        <f t="shared" si="114"/>
        <v/>
      </c>
      <c r="G454" s="162" t="str">
        <f t="shared" si="115"/>
        <v/>
      </c>
      <c r="H454" s="162" t="str">
        <f t="shared" si="116"/>
        <v/>
      </c>
      <c r="I454" s="162" t="e">
        <f t="shared" si="117"/>
        <v>#VALUE!</v>
      </c>
      <c r="J454" s="162" t="e">
        <f t="shared" si="123"/>
        <v>#VALUE!</v>
      </c>
      <c r="K454" s="162" t="str">
        <f t="shared" si="118"/>
        <v/>
      </c>
      <c r="L454" s="59" t="str">
        <f t="shared" si="119"/>
        <v/>
      </c>
      <c r="M454" s="162" t="str">
        <f t="shared" si="124"/>
        <v/>
      </c>
      <c r="N454" s="99" t="str">
        <f t="shared" si="120"/>
        <v/>
      </c>
      <c r="O454" s="100" t="str">
        <f t="shared" si="125"/>
        <v/>
      </c>
      <c r="P454" s="100" t="e">
        <f t="shared" si="126"/>
        <v>#VALUE!</v>
      </c>
      <c r="Q454" s="11">
        <v>452</v>
      </c>
      <c r="R454" s="9" t="str">
        <f t="shared" si="121"/>
        <v/>
      </c>
    </row>
    <row r="455" spans="1:18" x14ac:dyDescent="0.25">
      <c r="A455" s="9">
        <f t="shared" si="122"/>
        <v>0</v>
      </c>
      <c r="B455" s="88">
        <f>IF(Sample7!K461&gt;0,Sample7!K461, )</f>
        <v>0</v>
      </c>
      <c r="C455" s="88" t="str">
        <f>IF(Sample7!L461&gt;0,Sample7!L461,"")</f>
        <v/>
      </c>
      <c r="D455" s="88">
        <f>IF(Sample7!M461&gt;0,Sample7!M461,)</f>
        <v>1109.7549950275743</v>
      </c>
      <c r="E455" s="162" t="str">
        <f t="shared" si="113"/>
        <v/>
      </c>
      <c r="F455" s="162" t="str">
        <f t="shared" si="114"/>
        <v/>
      </c>
      <c r="G455" s="162" t="str">
        <f t="shared" si="115"/>
        <v/>
      </c>
      <c r="H455" s="162" t="str">
        <f t="shared" si="116"/>
        <v/>
      </c>
      <c r="I455" s="162" t="e">
        <f t="shared" si="117"/>
        <v>#VALUE!</v>
      </c>
      <c r="J455" s="162" t="e">
        <f t="shared" si="123"/>
        <v>#VALUE!</v>
      </c>
      <c r="K455" s="162" t="str">
        <f t="shared" si="118"/>
        <v/>
      </c>
      <c r="L455" s="59" t="str">
        <f t="shared" si="119"/>
        <v/>
      </c>
      <c r="M455" s="162" t="str">
        <f t="shared" si="124"/>
        <v/>
      </c>
      <c r="N455" s="99" t="str">
        <f t="shared" si="120"/>
        <v/>
      </c>
      <c r="O455" s="100" t="str">
        <f t="shared" si="125"/>
        <v/>
      </c>
      <c r="P455" s="100" t="e">
        <f t="shared" si="126"/>
        <v>#VALUE!</v>
      </c>
      <c r="Q455" s="11">
        <v>453</v>
      </c>
      <c r="R455" s="9" t="str">
        <f t="shared" si="121"/>
        <v/>
      </c>
    </row>
    <row r="456" spans="1:18" x14ac:dyDescent="0.25">
      <c r="A456" s="9">
        <f t="shared" si="122"/>
        <v>0</v>
      </c>
      <c r="B456" s="88">
        <f>IF(Sample7!K462&gt;0,Sample7!K462, )</f>
        <v>0</v>
      </c>
      <c r="C456" s="88" t="str">
        <f>IF(Sample7!L462&gt;0,Sample7!L462,"")</f>
        <v/>
      </c>
      <c r="D456" s="88">
        <f>IF(Sample7!M462&gt;0,Sample7!M462,)</f>
        <v>1109.7549950275743</v>
      </c>
      <c r="E456" s="162" t="str">
        <f t="shared" si="113"/>
        <v/>
      </c>
      <c r="F456" s="162" t="str">
        <f t="shared" si="114"/>
        <v/>
      </c>
      <c r="G456" s="162" t="str">
        <f t="shared" si="115"/>
        <v/>
      </c>
      <c r="H456" s="162" t="str">
        <f t="shared" si="116"/>
        <v/>
      </c>
      <c r="I456" s="162" t="e">
        <f t="shared" si="117"/>
        <v>#VALUE!</v>
      </c>
      <c r="J456" s="162" t="e">
        <f t="shared" si="123"/>
        <v>#VALUE!</v>
      </c>
      <c r="K456" s="162" t="str">
        <f t="shared" si="118"/>
        <v/>
      </c>
      <c r="L456" s="59" t="str">
        <f t="shared" si="119"/>
        <v/>
      </c>
      <c r="M456" s="162" t="str">
        <f t="shared" si="124"/>
        <v/>
      </c>
      <c r="N456" s="99" t="str">
        <f t="shared" si="120"/>
        <v/>
      </c>
      <c r="O456" s="100" t="str">
        <f t="shared" si="125"/>
        <v/>
      </c>
      <c r="P456" s="100" t="e">
        <f t="shared" si="126"/>
        <v>#VALUE!</v>
      </c>
      <c r="Q456" s="11">
        <v>454</v>
      </c>
      <c r="R456" s="9" t="str">
        <f t="shared" si="121"/>
        <v/>
      </c>
    </row>
    <row r="457" spans="1:18" x14ac:dyDescent="0.25">
      <c r="A457" s="9">
        <f t="shared" si="122"/>
        <v>0</v>
      </c>
      <c r="B457" s="88">
        <f>IF(Sample7!K463&gt;0,Sample7!K463, )</f>
        <v>0</v>
      </c>
      <c r="C457" s="88" t="str">
        <f>IF(Sample7!L463&gt;0,Sample7!L463,"")</f>
        <v/>
      </c>
      <c r="D457" s="88">
        <f>IF(Sample7!M463&gt;0,Sample7!M463,)</f>
        <v>1109.7549950275743</v>
      </c>
      <c r="E457" s="162" t="str">
        <f t="shared" si="113"/>
        <v/>
      </c>
      <c r="F457" s="162" t="str">
        <f t="shared" si="114"/>
        <v/>
      </c>
      <c r="G457" s="162" t="str">
        <f t="shared" si="115"/>
        <v/>
      </c>
      <c r="H457" s="162" t="str">
        <f t="shared" si="116"/>
        <v/>
      </c>
      <c r="I457" s="162" t="e">
        <f t="shared" si="117"/>
        <v>#VALUE!</v>
      </c>
      <c r="J457" s="162" t="e">
        <f t="shared" si="123"/>
        <v>#VALUE!</v>
      </c>
      <c r="K457" s="162" t="str">
        <f t="shared" si="118"/>
        <v/>
      </c>
      <c r="L457" s="59" t="str">
        <f t="shared" si="119"/>
        <v/>
      </c>
      <c r="M457" s="162" t="str">
        <f t="shared" si="124"/>
        <v/>
      </c>
      <c r="N457" s="99" t="str">
        <f t="shared" si="120"/>
        <v/>
      </c>
      <c r="O457" s="100" t="str">
        <f t="shared" si="125"/>
        <v/>
      </c>
      <c r="P457" s="100" t="e">
        <f t="shared" si="126"/>
        <v>#VALUE!</v>
      </c>
      <c r="Q457" s="11">
        <v>455</v>
      </c>
      <c r="R457" s="9" t="str">
        <f t="shared" si="121"/>
        <v/>
      </c>
    </row>
    <row r="458" spans="1:18" x14ac:dyDescent="0.25">
      <c r="A458" s="9">
        <f t="shared" si="122"/>
        <v>0</v>
      </c>
      <c r="B458" s="88">
        <f>IF(Sample7!K464&gt;0,Sample7!K464, )</f>
        <v>0</v>
      </c>
      <c r="C458" s="88" t="str">
        <f>IF(Sample7!L464&gt;0,Sample7!L464,"")</f>
        <v/>
      </c>
      <c r="D458" s="88">
        <f>IF(Sample7!M464&gt;0,Sample7!M464,)</f>
        <v>1109.7549950275743</v>
      </c>
      <c r="E458" s="162" t="str">
        <f t="shared" si="113"/>
        <v/>
      </c>
      <c r="F458" s="162" t="str">
        <f t="shared" si="114"/>
        <v/>
      </c>
      <c r="G458" s="162" t="str">
        <f t="shared" si="115"/>
        <v/>
      </c>
      <c r="H458" s="162" t="str">
        <f t="shared" si="116"/>
        <v/>
      </c>
      <c r="I458" s="162" t="e">
        <f t="shared" si="117"/>
        <v>#VALUE!</v>
      </c>
      <c r="J458" s="162" t="e">
        <f t="shared" si="123"/>
        <v>#VALUE!</v>
      </c>
      <c r="K458" s="162" t="str">
        <f t="shared" si="118"/>
        <v/>
      </c>
      <c r="L458" s="59" t="str">
        <f t="shared" si="119"/>
        <v/>
      </c>
      <c r="M458" s="162" t="str">
        <f t="shared" si="124"/>
        <v/>
      </c>
      <c r="N458" s="99" t="str">
        <f t="shared" si="120"/>
        <v/>
      </c>
      <c r="O458" s="100" t="str">
        <f t="shared" si="125"/>
        <v/>
      </c>
      <c r="P458" s="100" t="e">
        <f t="shared" si="126"/>
        <v>#VALUE!</v>
      </c>
      <c r="Q458" s="11">
        <v>456</v>
      </c>
      <c r="R458" s="9" t="str">
        <f t="shared" si="121"/>
        <v/>
      </c>
    </row>
    <row r="459" spans="1:18" x14ac:dyDescent="0.25">
      <c r="A459" s="9">
        <f t="shared" si="122"/>
        <v>0</v>
      </c>
      <c r="B459" s="88">
        <f>IF(Sample7!K465&gt;0,Sample7!K465, )</f>
        <v>0</v>
      </c>
      <c r="C459" s="88" t="str">
        <f>IF(Sample7!L465&gt;0,Sample7!L465,"")</f>
        <v/>
      </c>
      <c r="D459" s="88">
        <f>IF(Sample7!M465&gt;0,Sample7!M465,)</f>
        <v>1109.7549950275743</v>
      </c>
      <c r="E459" s="162" t="str">
        <f t="shared" si="113"/>
        <v/>
      </c>
      <c r="F459" s="162" t="str">
        <f t="shared" si="114"/>
        <v/>
      </c>
      <c r="G459" s="162" t="str">
        <f t="shared" si="115"/>
        <v/>
      </c>
      <c r="H459" s="162" t="str">
        <f t="shared" si="116"/>
        <v/>
      </c>
      <c r="I459" s="162" t="e">
        <f t="shared" si="117"/>
        <v>#VALUE!</v>
      </c>
      <c r="J459" s="162" t="e">
        <f t="shared" si="123"/>
        <v>#VALUE!</v>
      </c>
      <c r="K459" s="162" t="str">
        <f t="shared" si="118"/>
        <v/>
      </c>
      <c r="L459" s="59" t="str">
        <f t="shared" si="119"/>
        <v/>
      </c>
      <c r="M459" s="162" t="str">
        <f t="shared" si="124"/>
        <v/>
      </c>
      <c r="N459" s="99" t="str">
        <f t="shared" si="120"/>
        <v/>
      </c>
      <c r="O459" s="100" t="str">
        <f t="shared" si="125"/>
        <v/>
      </c>
      <c r="P459" s="100" t="e">
        <f t="shared" si="126"/>
        <v>#VALUE!</v>
      </c>
      <c r="Q459" s="11">
        <v>457</v>
      </c>
      <c r="R459" s="9" t="str">
        <f t="shared" si="121"/>
        <v/>
      </c>
    </row>
    <row r="460" spans="1:18" x14ac:dyDescent="0.25">
      <c r="A460" s="9">
        <f t="shared" si="122"/>
        <v>0</v>
      </c>
      <c r="B460" s="88">
        <f>IF(Sample7!K466&gt;0,Sample7!K466, )</f>
        <v>0</v>
      </c>
      <c r="C460" s="88" t="str">
        <f>IF(Sample7!L466&gt;0,Sample7!L466,"")</f>
        <v/>
      </c>
      <c r="D460" s="88">
        <f>IF(Sample7!M466&gt;0,Sample7!M466,)</f>
        <v>1109.7549950275743</v>
      </c>
      <c r="E460" s="162" t="str">
        <f t="shared" si="113"/>
        <v/>
      </c>
      <c r="F460" s="162" t="str">
        <f t="shared" si="114"/>
        <v/>
      </c>
      <c r="G460" s="162" t="str">
        <f t="shared" si="115"/>
        <v/>
      </c>
      <c r="H460" s="162" t="str">
        <f t="shared" si="116"/>
        <v/>
      </c>
      <c r="I460" s="162" t="e">
        <f t="shared" si="117"/>
        <v>#VALUE!</v>
      </c>
      <c r="J460" s="162" t="e">
        <f t="shared" si="123"/>
        <v>#VALUE!</v>
      </c>
      <c r="K460" s="162" t="str">
        <f t="shared" si="118"/>
        <v/>
      </c>
      <c r="L460" s="59" t="str">
        <f t="shared" si="119"/>
        <v/>
      </c>
      <c r="M460" s="162" t="str">
        <f t="shared" si="124"/>
        <v/>
      </c>
      <c r="N460" s="99" t="str">
        <f t="shared" si="120"/>
        <v/>
      </c>
      <c r="O460" s="100" t="str">
        <f t="shared" si="125"/>
        <v/>
      </c>
      <c r="P460" s="100" t="e">
        <f t="shared" si="126"/>
        <v>#VALUE!</v>
      </c>
      <c r="Q460" s="11">
        <v>458</v>
      </c>
      <c r="R460" s="9" t="str">
        <f t="shared" si="121"/>
        <v/>
      </c>
    </row>
    <row r="461" spans="1:18" x14ac:dyDescent="0.25">
      <c r="A461" s="9">
        <f t="shared" si="122"/>
        <v>0</v>
      </c>
      <c r="B461" s="88">
        <f>IF(Sample7!K467&gt;0,Sample7!K467, )</f>
        <v>0</v>
      </c>
      <c r="C461" s="88" t="str">
        <f>IF(Sample7!L467&gt;0,Sample7!L467,"")</f>
        <v/>
      </c>
      <c r="D461" s="88">
        <f>IF(Sample7!M467&gt;0,Sample7!M467,)</f>
        <v>1109.7549950275743</v>
      </c>
      <c r="E461" s="162" t="str">
        <f t="shared" si="113"/>
        <v/>
      </c>
      <c r="F461" s="162" t="str">
        <f t="shared" si="114"/>
        <v/>
      </c>
      <c r="G461" s="162" t="str">
        <f t="shared" si="115"/>
        <v/>
      </c>
      <c r="H461" s="162" t="str">
        <f t="shared" si="116"/>
        <v/>
      </c>
      <c r="I461" s="162" t="e">
        <f t="shared" si="117"/>
        <v>#VALUE!</v>
      </c>
      <c r="J461" s="162" t="e">
        <f t="shared" si="123"/>
        <v>#VALUE!</v>
      </c>
      <c r="K461" s="162" t="str">
        <f t="shared" si="118"/>
        <v/>
      </c>
      <c r="L461" s="59" t="str">
        <f t="shared" si="119"/>
        <v/>
      </c>
      <c r="M461" s="162" t="str">
        <f t="shared" si="124"/>
        <v/>
      </c>
      <c r="N461" s="99" t="str">
        <f t="shared" si="120"/>
        <v/>
      </c>
      <c r="O461" s="100" t="str">
        <f t="shared" si="125"/>
        <v/>
      </c>
      <c r="P461" s="100" t="e">
        <f t="shared" si="126"/>
        <v>#VALUE!</v>
      </c>
      <c r="Q461" s="11">
        <v>459</v>
      </c>
      <c r="R461" s="9" t="str">
        <f t="shared" si="121"/>
        <v/>
      </c>
    </row>
    <row r="462" spans="1:18" x14ac:dyDescent="0.25">
      <c r="A462" s="9">
        <f t="shared" si="122"/>
        <v>0</v>
      </c>
      <c r="B462" s="88">
        <f>IF(Sample7!K468&gt;0,Sample7!K468, )</f>
        <v>0</v>
      </c>
      <c r="C462" s="88" t="str">
        <f>IF(Sample7!L468&gt;0,Sample7!L468,"")</f>
        <v/>
      </c>
      <c r="D462" s="88">
        <f>IF(Sample7!M468&gt;0,Sample7!M468,)</f>
        <v>1109.7549950275743</v>
      </c>
      <c r="E462" s="162" t="str">
        <f t="shared" si="113"/>
        <v/>
      </c>
      <c r="F462" s="162" t="str">
        <f t="shared" si="114"/>
        <v/>
      </c>
      <c r="G462" s="162" t="str">
        <f t="shared" si="115"/>
        <v/>
      </c>
      <c r="H462" s="162" t="str">
        <f t="shared" si="116"/>
        <v/>
      </c>
      <c r="I462" s="162" t="e">
        <f t="shared" si="117"/>
        <v>#VALUE!</v>
      </c>
      <c r="J462" s="162" t="e">
        <f t="shared" si="123"/>
        <v>#VALUE!</v>
      </c>
      <c r="K462" s="162" t="str">
        <f t="shared" si="118"/>
        <v/>
      </c>
      <c r="L462" s="59" t="str">
        <f t="shared" si="119"/>
        <v/>
      </c>
      <c r="M462" s="162" t="str">
        <f t="shared" si="124"/>
        <v/>
      </c>
      <c r="N462" s="99" t="str">
        <f t="shared" si="120"/>
        <v/>
      </c>
      <c r="O462" s="100" t="str">
        <f t="shared" si="125"/>
        <v/>
      </c>
      <c r="P462" s="100" t="e">
        <f t="shared" si="126"/>
        <v>#VALUE!</v>
      </c>
      <c r="Q462" s="11">
        <v>460</v>
      </c>
      <c r="R462" s="9" t="str">
        <f t="shared" si="121"/>
        <v/>
      </c>
    </row>
    <row r="463" spans="1:18" x14ac:dyDescent="0.25">
      <c r="A463" s="9">
        <f t="shared" si="122"/>
        <v>0</v>
      </c>
      <c r="B463" s="88">
        <f>IF(Sample7!K469&gt;0,Sample7!K469, )</f>
        <v>0</v>
      </c>
      <c r="C463" s="88" t="str">
        <f>IF(Sample7!L469&gt;0,Sample7!L469,"")</f>
        <v/>
      </c>
      <c r="D463" s="88">
        <f>IF(Sample7!M469&gt;0,Sample7!M469,)</f>
        <v>1109.7549950275743</v>
      </c>
      <c r="E463" s="162" t="str">
        <f t="shared" si="113"/>
        <v/>
      </c>
      <c r="F463" s="162" t="str">
        <f t="shared" si="114"/>
        <v/>
      </c>
      <c r="G463" s="162" t="str">
        <f t="shared" si="115"/>
        <v/>
      </c>
      <c r="H463" s="162" t="str">
        <f t="shared" si="116"/>
        <v/>
      </c>
      <c r="I463" s="162" t="e">
        <f t="shared" si="117"/>
        <v>#VALUE!</v>
      </c>
      <c r="J463" s="162" t="e">
        <f t="shared" si="123"/>
        <v>#VALUE!</v>
      </c>
      <c r="K463" s="162" t="str">
        <f t="shared" si="118"/>
        <v/>
      </c>
      <c r="L463" s="59" t="str">
        <f t="shared" si="119"/>
        <v/>
      </c>
      <c r="M463" s="162" t="str">
        <f t="shared" si="124"/>
        <v/>
      </c>
      <c r="N463" s="99" t="str">
        <f t="shared" si="120"/>
        <v/>
      </c>
      <c r="O463" s="100" t="str">
        <f t="shared" si="125"/>
        <v/>
      </c>
      <c r="P463" s="100" t="e">
        <f t="shared" si="126"/>
        <v>#VALUE!</v>
      </c>
      <c r="Q463" s="11">
        <v>461</v>
      </c>
      <c r="R463" s="9" t="str">
        <f t="shared" si="121"/>
        <v/>
      </c>
    </row>
    <row r="464" spans="1:18" x14ac:dyDescent="0.25">
      <c r="A464" s="9">
        <f t="shared" si="122"/>
        <v>0</v>
      </c>
      <c r="B464" s="88">
        <f>IF(Sample7!K470&gt;0,Sample7!K470, )</f>
        <v>0</v>
      </c>
      <c r="C464" s="88" t="str">
        <f>IF(Sample7!L470&gt;0,Sample7!L470,"")</f>
        <v/>
      </c>
      <c r="D464" s="88">
        <f>IF(Sample7!M470&gt;0,Sample7!M470,)</f>
        <v>1109.7549950275743</v>
      </c>
      <c r="E464" s="162" t="str">
        <f t="shared" si="113"/>
        <v/>
      </c>
      <c r="F464" s="162" t="str">
        <f t="shared" si="114"/>
        <v/>
      </c>
      <c r="G464" s="162" t="str">
        <f t="shared" si="115"/>
        <v/>
      </c>
      <c r="H464" s="162" t="str">
        <f t="shared" si="116"/>
        <v/>
      </c>
      <c r="I464" s="162" t="e">
        <f t="shared" si="117"/>
        <v>#VALUE!</v>
      </c>
      <c r="J464" s="162" t="e">
        <f t="shared" si="123"/>
        <v>#VALUE!</v>
      </c>
      <c r="K464" s="162" t="str">
        <f t="shared" si="118"/>
        <v/>
      </c>
      <c r="L464" s="59" t="str">
        <f t="shared" si="119"/>
        <v/>
      </c>
      <c r="M464" s="162" t="str">
        <f t="shared" si="124"/>
        <v/>
      </c>
      <c r="N464" s="99" t="str">
        <f t="shared" si="120"/>
        <v/>
      </c>
      <c r="O464" s="100" t="str">
        <f t="shared" si="125"/>
        <v/>
      </c>
      <c r="P464" s="100" t="e">
        <f t="shared" si="126"/>
        <v>#VALUE!</v>
      </c>
      <c r="Q464" s="11">
        <v>462</v>
      </c>
      <c r="R464" s="9" t="str">
        <f t="shared" si="121"/>
        <v/>
      </c>
    </row>
    <row r="465" spans="1:18" x14ac:dyDescent="0.25">
      <c r="A465" s="9">
        <f t="shared" si="122"/>
        <v>0</v>
      </c>
      <c r="B465" s="88">
        <f>IF(Sample7!K471&gt;0,Sample7!K471, )</f>
        <v>0</v>
      </c>
      <c r="C465" s="88" t="str">
        <f>IF(Sample7!L471&gt;0,Sample7!L471,"")</f>
        <v/>
      </c>
      <c r="D465" s="88">
        <f>IF(Sample7!M471&gt;0,Sample7!M471,)</f>
        <v>1109.7549950275743</v>
      </c>
      <c r="E465" s="162" t="str">
        <f t="shared" si="113"/>
        <v/>
      </c>
      <c r="F465" s="162" t="str">
        <f t="shared" si="114"/>
        <v/>
      </c>
      <c r="G465" s="162" t="str">
        <f t="shared" si="115"/>
        <v/>
      </c>
      <c r="H465" s="162" t="str">
        <f t="shared" si="116"/>
        <v/>
      </c>
      <c r="I465" s="162" t="e">
        <f t="shared" si="117"/>
        <v>#VALUE!</v>
      </c>
      <c r="J465" s="162" t="e">
        <f t="shared" si="123"/>
        <v>#VALUE!</v>
      </c>
      <c r="K465" s="162" t="str">
        <f t="shared" si="118"/>
        <v/>
      </c>
      <c r="L465" s="59" t="str">
        <f t="shared" si="119"/>
        <v/>
      </c>
      <c r="M465" s="162" t="str">
        <f t="shared" si="124"/>
        <v/>
      </c>
      <c r="N465" s="99" t="str">
        <f t="shared" si="120"/>
        <v/>
      </c>
      <c r="O465" s="100" t="str">
        <f t="shared" si="125"/>
        <v/>
      </c>
      <c r="P465" s="100" t="e">
        <f t="shared" si="126"/>
        <v>#VALUE!</v>
      </c>
      <c r="Q465" s="11">
        <v>463</v>
      </c>
      <c r="R465" s="9" t="str">
        <f t="shared" si="121"/>
        <v/>
      </c>
    </row>
    <row r="466" spans="1:18" x14ac:dyDescent="0.25">
      <c r="A466" s="9">
        <f t="shared" si="122"/>
        <v>0</v>
      </c>
      <c r="B466" s="88">
        <f>IF(Sample7!K472&gt;0,Sample7!K472, )</f>
        <v>0</v>
      </c>
      <c r="C466" s="88" t="str">
        <f>IF(Sample7!L472&gt;0,Sample7!L472,"")</f>
        <v/>
      </c>
      <c r="D466" s="88">
        <f>IF(Sample7!M472&gt;0,Sample7!M472,)</f>
        <v>1109.7549950275743</v>
      </c>
      <c r="E466" s="162" t="str">
        <f t="shared" si="113"/>
        <v/>
      </c>
      <c r="F466" s="162" t="str">
        <f t="shared" si="114"/>
        <v/>
      </c>
      <c r="G466" s="162" t="str">
        <f t="shared" si="115"/>
        <v/>
      </c>
      <c r="H466" s="162" t="str">
        <f t="shared" si="116"/>
        <v/>
      </c>
      <c r="I466" s="162" t="e">
        <f t="shared" si="117"/>
        <v>#VALUE!</v>
      </c>
      <c r="J466" s="162" t="e">
        <f t="shared" si="123"/>
        <v>#VALUE!</v>
      </c>
      <c r="K466" s="162" t="str">
        <f t="shared" si="118"/>
        <v/>
      </c>
      <c r="L466" s="59" t="str">
        <f t="shared" si="119"/>
        <v/>
      </c>
      <c r="M466" s="162" t="str">
        <f t="shared" si="124"/>
        <v/>
      </c>
      <c r="N466" s="99" t="str">
        <f t="shared" si="120"/>
        <v/>
      </c>
      <c r="O466" s="100" t="str">
        <f t="shared" si="125"/>
        <v/>
      </c>
      <c r="P466" s="100" t="e">
        <f t="shared" si="126"/>
        <v>#VALUE!</v>
      </c>
      <c r="Q466" s="11">
        <v>464</v>
      </c>
      <c r="R466" s="9" t="str">
        <f t="shared" si="121"/>
        <v/>
      </c>
    </row>
    <row r="467" spans="1:18" x14ac:dyDescent="0.25">
      <c r="A467" s="9">
        <f t="shared" si="122"/>
        <v>0</v>
      </c>
      <c r="B467" s="88">
        <f>IF(Sample7!K473&gt;0,Sample7!K473, )</f>
        <v>0</v>
      </c>
      <c r="C467" s="88" t="str">
        <f>IF(Sample7!L473&gt;0,Sample7!L473,"")</f>
        <v/>
      </c>
      <c r="D467" s="88">
        <f>IF(Sample7!M473&gt;0,Sample7!M473,)</f>
        <v>1109.7549950275743</v>
      </c>
      <c r="E467" s="162" t="str">
        <f t="shared" si="113"/>
        <v/>
      </c>
      <c r="F467" s="162" t="str">
        <f t="shared" si="114"/>
        <v/>
      </c>
      <c r="G467" s="162" t="str">
        <f t="shared" si="115"/>
        <v/>
      </c>
      <c r="H467" s="162" t="str">
        <f t="shared" si="116"/>
        <v/>
      </c>
      <c r="I467" s="162" t="e">
        <f t="shared" si="117"/>
        <v>#VALUE!</v>
      </c>
      <c r="J467" s="162" t="e">
        <f t="shared" si="123"/>
        <v>#VALUE!</v>
      </c>
      <c r="K467" s="162" t="str">
        <f t="shared" si="118"/>
        <v/>
      </c>
      <c r="L467" s="59" t="str">
        <f t="shared" si="119"/>
        <v/>
      </c>
      <c r="M467" s="162" t="str">
        <f t="shared" si="124"/>
        <v/>
      </c>
      <c r="N467" s="99" t="str">
        <f t="shared" si="120"/>
        <v/>
      </c>
      <c r="O467" s="100" t="str">
        <f t="shared" si="125"/>
        <v/>
      </c>
      <c r="P467" s="100" t="e">
        <f t="shared" si="126"/>
        <v>#VALUE!</v>
      </c>
      <c r="Q467" s="11">
        <v>465</v>
      </c>
      <c r="R467" s="9" t="str">
        <f t="shared" si="121"/>
        <v/>
      </c>
    </row>
    <row r="468" spans="1:18" x14ac:dyDescent="0.25">
      <c r="A468" s="9">
        <f t="shared" si="122"/>
        <v>0</v>
      </c>
      <c r="B468" s="88">
        <f>IF(Sample7!K474&gt;0,Sample7!K474, )</f>
        <v>0</v>
      </c>
      <c r="C468" s="88" t="str">
        <f>IF(Sample7!L474&gt;0,Sample7!L474,"")</f>
        <v/>
      </c>
      <c r="D468" s="88">
        <f>IF(Sample7!M474&gt;0,Sample7!M474,)</f>
        <v>1109.7549950275743</v>
      </c>
      <c r="E468" s="162" t="str">
        <f t="shared" si="113"/>
        <v/>
      </c>
      <c r="F468" s="162" t="str">
        <f t="shared" si="114"/>
        <v/>
      </c>
      <c r="G468" s="162" t="str">
        <f t="shared" si="115"/>
        <v/>
      </c>
      <c r="H468" s="162" t="str">
        <f t="shared" si="116"/>
        <v/>
      </c>
      <c r="I468" s="162" t="e">
        <f t="shared" si="117"/>
        <v>#VALUE!</v>
      </c>
      <c r="J468" s="162" t="e">
        <f t="shared" si="123"/>
        <v>#VALUE!</v>
      </c>
      <c r="K468" s="162" t="str">
        <f t="shared" si="118"/>
        <v/>
      </c>
      <c r="L468" s="59" t="str">
        <f t="shared" si="119"/>
        <v/>
      </c>
      <c r="M468" s="162" t="str">
        <f t="shared" si="124"/>
        <v/>
      </c>
      <c r="N468" s="99" t="str">
        <f t="shared" si="120"/>
        <v/>
      </c>
      <c r="O468" s="100" t="str">
        <f t="shared" si="125"/>
        <v/>
      </c>
      <c r="P468" s="100" t="e">
        <f t="shared" si="126"/>
        <v>#VALUE!</v>
      </c>
      <c r="Q468" s="11">
        <v>466</v>
      </c>
      <c r="R468" s="9" t="str">
        <f t="shared" si="121"/>
        <v/>
      </c>
    </row>
    <row r="469" spans="1:18" x14ac:dyDescent="0.25">
      <c r="A469" s="9">
        <f t="shared" si="122"/>
        <v>0</v>
      </c>
      <c r="B469" s="88">
        <f>IF(Sample7!K475&gt;0,Sample7!K475, )</f>
        <v>0</v>
      </c>
      <c r="C469" s="88" t="str">
        <f>IF(Sample7!L475&gt;0,Sample7!L475,"")</f>
        <v/>
      </c>
      <c r="D469" s="88">
        <f>IF(Sample7!M475&gt;0,Sample7!M475,)</f>
        <v>1109.7549950275743</v>
      </c>
      <c r="E469" s="162" t="str">
        <f t="shared" si="113"/>
        <v/>
      </c>
      <c r="F469" s="162" t="str">
        <f t="shared" si="114"/>
        <v/>
      </c>
      <c r="G469" s="162" t="str">
        <f t="shared" si="115"/>
        <v/>
      </c>
      <c r="H469" s="162" t="str">
        <f t="shared" si="116"/>
        <v/>
      </c>
      <c r="I469" s="162" t="e">
        <f t="shared" si="117"/>
        <v>#VALUE!</v>
      </c>
      <c r="J469" s="162" t="e">
        <f t="shared" si="123"/>
        <v>#VALUE!</v>
      </c>
      <c r="K469" s="162" t="str">
        <f t="shared" si="118"/>
        <v/>
      </c>
      <c r="L469" s="59" t="str">
        <f t="shared" si="119"/>
        <v/>
      </c>
      <c r="M469" s="162" t="str">
        <f t="shared" si="124"/>
        <v/>
      </c>
      <c r="N469" s="99" t="str">
        <f t="shared" si="120"/>
        <v/>
      </c>
      <c r="O469" s="100" t="str">
        <f t="shared" si="125"/>
        <v/>
      </c>
      <c r="P469" s="100" t="e">
        <f t="shared" si="126"/>
        <v>#VALUE!</v>
      </c>
      <c r="Q469" s="11">
        <v>467</v>
      </c>
      <c r="R469" s="9" t="str">
        <f t="shared" si="121"/>
        <v/>
      </c>
    </row>
    <row r="470" spans="1:18" x14ac:dyDescent="0.25">
      <c r="A470" s="9">
        <f t="shared" si="122"/>
        <v>0</v>
      </c>
      <c r="B470" s="88">
        <f>IF(Sample7!K476&gt;0,Sample7!K476, )</f>
        <v>0</v>
      </c>
      <c r="C470" s="88" t="str">
        <f>IF(Sample7!L476&gt;0,Sample7!L476,"")</f>
        <v/>
      </c>
      <c r="D470" s="88">
        <f>IF(Sample7!M476&gt;0,Sample7!M476,)</f>
        <v>1109.7549950275743</v>
      </c>
      <c r="E470" s="162" t="str">
        <f t="shared" si="113"/>
        <v/>
      </c>
      <c r="F470" s="162" t="str">
        <f t="shared" si="114"/>
        <v/>
      </c>
      <c r="G470" s="162" t="str">
        <f t="shared" si="115"/>
        <v/>
      </c>
      <c r="H470" s="162" t="str">
        <f t="shared" si="116"/>
        <v/>
      </c>
      <c r="I470" s="162" t="e">
        <f t="shared" si="117"/>
        <v>#VALUE!</v>
      </c>
      <c r="J470" s="162" t="e">
        <f t="shared" si="123"/>
        <v>#VALUE!</v>
      </c>
      <c r="K470" s="162" t="str">
        <f t="shared" si="118"/>
        <v/>
      </c>
      <c r="L470" s="59" t="str">
        <f t="shared" si="119"/>
        <v/>
      </c>
      <c r="M470" s="162" t="str">
        <f t="shared" si="124"/>
        <v/>
      </c>
      <c r="N470" s="99" t="str">
        <f t="shared" si="120"/>
        <v/>
      </c>
      <c r="O470" s="100" t="str">
        <f t="shared" si="125"/>
        <v/>
      </c>
      <c r="P470" s="100" t="e">
        <f t="shared" si="126"/>
        <v>#VALUE!</v>
      </c>
      <c r="Q470" s="11">
        <v>468</v>
      </c>
      <c r="R470" s="9" t="str">
        <f t="shared" si="121"/>
        <v/>
      </c>
    </row>
    <row r="471" spans="1:18" x14ac:dyDescent="0.25">
      <c r="A471" s="9">
        <f t="shared" si="122"/>
        <v>0</v>
      </c>
      <c r="B471" s="88">
        <f>IF(Sample7!K477&gt;0,Sample7!K477, )</f>
        <v>0</v>
      </c>
      <c r="C471" s="88" t="str">
        <f>IF(Sample7!L477&gt;0,Sample7!L477,"")</f>
        <v/>
      </c>
      <c r="D471" s="88">
        <f>IF(Sample7!M477&gt;0,Sample7!M477,)</f>
        <v>1109.7549950275743</v>
      </c>
      <c r="E471" s="162" t="str">
        <f t="shared" si="113"/>
        <v/>
      </c>
      <c r="F471" s="162" t="str">
        <f t="shared" si="114"/>
        <v/>
      </c>
      <c r="G471" s="162" t="str">
        <f t="shared" si="115"/>
        <v/>
      </c>
      <c r="H471" s="162" t="str">
        <f t="shared" si="116"/>
        <v/>
      </c>
      <c r="I471" s="162" t="e">
        <f t="shared" si="117"/>
        <v>#VALUE!</v>
      </c>
      <c r="J471" s="162" t="e">
        <f t="shared" si="123"/>
        <v>#VALUE!</v>
      </c>
      <c r="K471" s="162" t="str">
        <f t="shared" si="118"/>
        <v/>
      </c>
      <c r="L471" s="59" t="str">
        <f t="shared" si="119"/>
        <v/>
      </c>
      <c r="M471" s="162" t="str">
        <f t="shared" si="124"/>
        <v/>
      </c>
      <c r="N471" s="99" t="str">
        <f t="shared" si="120"/>
        <v/>
      </c>
      <c r="O471" s="100" t="str">
        <f t="shared" si="125"/>
        <v/>
      </c>
      <c r="P471" s="100" t="e">
        <f t="shared" si="126"/>
        <v>#VALUE!</v>
      </c>
      <c r="Q471" s="11">
        <v>469</v>
      </c>
      <c r="R471" s="9" t="str">
        <f t="shared" si="121"/>
        <v/>
      </c>
    </row>
    <row r="472" spans="1:18" x14ac:dyDescent="0.25">
      <c r="A472" s="9">
        <f t="shared" si="122"/>
        <v>0</v>
      </c>
      <c r="B472" s="88">
        <f>IF(Sample7!K478&gt;0,Sample7!K478, )</f>
        <v>0</v>
      </c>
      <c r="C472" s="88" t="str">
        <f>IF(Sample7!L478&gt;0,Sample7!L478,"")</f>
        <v/>
      </c>
      <c r="D472" s="88">
        <f>IF(Sample7!M478&gt;0,Sample7!M478,)</f>
        <v>1109.7549950275743</v>
      </c>
      <c r="E472" s="162" t="str">
        <f t="shared" si="113"/>
        <v/>
      </c>
      <c r="F472" s="162" t="str">
        <f t="shared" si="114"/>
        <v/>
      </c>
      <c r="G472" s="162" t="str">
        <f t="shared" si="115"/>
        <v/>
      </c>
      <c r="H472" s="162" t="str">
        <f t="shared" si="116"/>
        <v/>
      </c>
      <c r="I472" s="162" t="e">
        <f t="shared" si="117"/>
        <v>#VALUE!</v>
      </c>
      <c r="J472" s="162" t="e">
        <f t="shared" si="123"/>
        <v>#VALUE!</v>
      </c>
      <c r="K472" s="162" t="str">
        <f t="shared" si="118"/>
        <v/>
      </c>
      <c r="L472" s="59" t="str">
        <f t="shared" si="119"/>
        <v/>
      </c>
      <c r="M472" s="162" t="str">
        <f t="shared" si="124"/>
        <v/>
      </c>
      <c r="N472" s="99" t="str">
        <f t="shared" si="120"/>
        <v/>
      </c>
      <c r="O472" s="100" t="str">
        <f t="shared" si="125"/>
        <v/>
      </c>
      <c r="P472" s="100" t="e">
        <f t="shared" si="126"/>
        <v>#VALUE!</v>
      </c>
      <c r="Q472" s="11">
        <v>470</v>
      </c>
      <c r="R472" s="9" t="str">
        <f t="shared" si="121"/>
        <v/>
      </c>
    </row>
    <row r="473" spans="1:18" x14ac:dyDescent="0.25">
      <c r="A473" s="9">
        <f t="shared" si="122"/>
        <v>0</v>
      </c>
      <c r="B473" s="88">
        <f>IF(Sample7!K479&gt;0,Sample7!K479, )</f>
        <v>0</v>
      </c>
      <c r="C473" s="88" t="str">
        <f>IF(Sample7!L479&gt;0,Sample7!L479,"")</f>
        <v/>
      </c>
      <c r="D473" s="88">
        <f>IF(Sample7!M479&gt;0,Sample7!M479,)</f>
        <v>1109.7549950275743</v>
      </c>
      <c r="E473" s="162" t="str">
        <f t="shared" si="113"/>
        <v/>
      </c>
      <c r="F473" s="162" t="str">
        <f t="shared" si="114"/>
        <v/>
      </c>
      <c r="G473" s="162" t="str">
        <f t="shared" si="115"/>
        <v/>
      </c>
      <c r="H473" s="162" t="str">
        <f t="shared" si="116"/>
        <v/>
      </c>
      <c r="I473" s="162" t="e">
        <f t="shared" si="117"/>
        <v>#VALUE!</v>
      </c>
      <c r="J473" s="162" t="e">
        <f t="shared" si="123"/>
        <v>#VALUE!</v>
      </c>
      <c r="K473" s="162" t="str">
        <f t="shared" si="118"/>
        <v/>
      </c>
      <c r="L473" s="59" t="str">
        <f t="shared" si="119"/>
        <v/>
      </c>
      <c r="M473" s="162" t="str">
        <f t="shared" si="124"/>
        <v/>
      </c>
      <c r="N473" s="99" t="str">
        <f t="shared" si="120"/>
        <v/>
      </c>
      <c r="O473" s="100" t="str">
        <f t="shared" si="125"/>
        <v/>
      </c>
      <c r="P473" s="100" t="e">
        <f t="shared" si="126"/>
        <v>#VALUE!</v>
      </c>
      <c r="Q473" s="11">
        <v>471</v>
      </c>
      <c r="R473" s="9" t="str">
        <f t="shared" si="121"/>
        <v/>
      </c>
    </row>
    <row r="474" spans="1:18" x14ac:dyDescent="0.25">
      <c r="A474" s="9">
        <f t="shared" si="122"/>
        <v>0</v>
      </c>
      <c r="B474" s="88">
        <f>IF(Sample7!K480&gt;0,Sample7!K480, )</f>
        <v>0</v>
      </c>
      <c r="C474" s="88" t="str">
        <f>IF(Sample7!L480&gt;0,Sample7!L480,"")</f>
        <v/>
      </c>
      <c r="D474" s="88">
        <f>IF(Sample7!M480&gt;0,Sample7!M480,)</f>
        <v>1109.7549950275743</v>
      </c>
      <c r="E474" s="162" t="str">
        <f t="shared" si="113"/>
        <v/>
      </c>
      <c r="F474" s="162" t="str">
        <f t="shared" si="114"/>
        <v/>
      </c>
      <c r="G474" s="162" t="str">
        <f t="shared" si="115"/>
        <v/>
      </c>
      <c r="H474" s="162" t="str">
        <f t="shared" si="116"/>
        <v/>
      </c>
      <c r="I474" s="162" t="e">
        <f t="shared" si="117"/>
        <v>#VALUE!</v>
      </c>
      <c r="J474" s="162" t="e">
        <f t="shared" si="123"/>
        <v>#VALUE!</v>
      </c>
      <c r="K474" s="162" t="str">
        <f t="shared" si="118"/>
        <v/>
      </c>
      <c r="L474" s="59" t="str">
        <f t="shared" si="119"/>
        <v/>
      </c>
      <c r="M474" s="162" t="str">
        <f t="shared" si="124"/>
        <v/>
      </c>
      <c r="N474" s="99" t="str">
        <f t="shared" si="120"/>
        <v/>
      </c>
      <c r="O474" s="100" t="str">
        <f t="shared" si="125"/>
        <v/>
      </c>
      <c r="P474" s="100" t="e">
        <f t="shared" si="126"/>
        <v>#VALUE!</v>
      </c>
      <c r="Q474" s="11">
        <v>472</v>
      </c>
      <c r="R474" s="9" t="str">
        <f t="shared" si="121"/>
        <v/>
      </c>
    </row>
    <row r="475" spans="1:18" x14ac:dyDescent="0.25">
      <c r="A475" s="9">
        <f t="shared" si="122"/>
        <v>0</v>
      </c>
      <c r="B475" s="88">
        <f>IF(Sample7!K481&gt;0,Sample7!K481, )</f>
        <v>0</v>
      </c>
      <c r="C475" s="88" t="str">
        <f>IF(Sample7!L481&gt;0,Sample7!L481,"")</f>
        <v/>
      </c>
      <c r="D475" s="88">
        <f>IF(Sample7!M481&gt;0,Sample7!M481,)</f>
        <v>1109.7549950275743</v>
      </c>
      <c r="E475" s="162" t="str">
        <f t="shared" si="113"/>
        <v/>
      </c>
      <c r="F475" s="162" t="str">
        <f t="shared" si="114"/>
        <v/>
      </c>
      <c r="G475" s="162" t="str">
        <f t="shared" si="115"/>
        <v/>
      </c>
      <c r="H475" s="162" t="str">
        <f t="shared" si="116"/>
        <v/>
      </c>
      <c r="I475" s="162" t="e">
        <f t="shared" si="117"/>
        <v>#VALUE!</v>
      </c>
      <c r="J475" s="162" t="e">
        <f t="shared" si="123"/>
        <v>#VALUE!</v>
      </c>
      <c r="K475" s="162" t="str">
        <f t="shared" si="118"/>
        <v/>
      </c>
      <c r="L475" s="59" t="str">
        <f t="shared" si="119"/>
        <v/>
      </c>
      <c r="M475" s="162" t="str">
        <f t="shared" si="124"/>
        <v/>
      </c>
      <c r="N475" s="99" t="str">
        <f t="shared" si="120"/>
        <v/>
      </c>
      <c r="O475" s="100" t="str">
        <f t="shared" si="125"/>
        <v/>
      </c>
      <c r="P475" s="100" t="e">
        <f t="shared" si="126"/>
        <v>#VALUE!</v>
      </c>
      <c r="Q475" s="11">
        <v>473</v>
      </c>
      <c r="R475" s="9" t="str">
        <f t="shared" si="121"/>
        <v/>
      </c>
    </row>
    <row r="476" spans="1:18" x14ac:dyDescent="0.25">
      <c r="A476" s="9">
        <f t="shared" si="122"/>
        <v>0</v>
      </c>
      <c r="B476" s="88">
        <f>IF(Sample7!K482&gt;0,Sample7!K482, )</f>
        <v>0</v>
      </c>
      <c r="C476" s="88" t="str">
        <f>IF(Sample7!L482&gt;0,Sample7!L482,"")</f>
        <v/>
      </c>
      <c r="D476" s="88">
        <f>IF(Sample7!M482&gt;0,Sample7!M482,)</f>
        <v>1109.7549950275743</v>
      </c>
      <c r="E476" s="162" t="str">
        <f t="shared" si="113"/>
        <v/>
      </c>
      <c r="F476" s="162" t="str">
        <f t="shared" si="114"/>
        <v/>
      </c>
      <c r="G476" s="162" t="str">
        <f t="shared" si="115"/>
        <v/>
      </c>
      <c r="H476" s="162" t="str">
        <f t="shared" si="116"/>
        <v/>
      </c>
      <c r="I476" s="162" t="e">
        <f t="shared" si="117"/>
        <v>#VALUE!</v>
      </c>
      <c r="J476" s="162" t="e">
        <f t="shared" si="123"/>
        <v>#VALUE!</v>
      </c>
      <c r="K476" s="162" t="str">
        <f t="shared" si="118"/>
        <v/>
      </c>
      <c r="L476" s="59" t="str">
        <f t="shared" si="119"/>
        <v/>
      </c>
      <c r="M476" s="162" t="str">
        <f t="shared" si="124"/>
        <v/>
      </c>
      <c r="N476" s="99" t="str">
        <f t="shared" si="120"/>
        <v/>
      </c>
      <c r="O476" s="100" t="str">
        <f t="shared" si="125"/>
        <v/>
      </c>
      <c r="P476" s="100" t="e">
        <f t="shared" si="126"/>
        <v>#VALUE!</v>
      </c>
      <c r="Q476" s="11">
        <v>474</v>
      </c>
      <c r="R476" s="9" t="str">
        <f t="shared" si="121"/>
        <v/>
      </c>
    </row>
    <row r="477" spans="1:18" x14ac:dyDescent="0.25">
      <c r="A477" s="9">
        <f t="shared" si="122"/>
        <v>0</v>
      </c>
      <c r="B477" s="88">
        <f>IF(Sample7!K483&gt;0,Sample7!K483, )</f>
        <v>0</v>
      </c>
      <c r="C477" s="88" t="str">
        <f>IF(Sample7!L483&gt;0,Sample7!L483,"")</f>
        <v/>
      </c>
      <c r="D477" s="88">
        <f>IF(Sample7!M483&gt;0,Sample7!M483,)</f>
        <v>1109.7549950275743</v>
      </c>
      <c r="E477" s="162" t="str">
        <f t="shared" si="113"/>
        <v/>
      </c>
      <c r="F477" s="162" t="str">
        <f t="shared" si="114"/>
        <v/>
      </c>
      <c r="G477" s="162" t="str">
        <f t="shared" si="115"/>
        <v/>
      </c>
      <c r="H477" s="162" t="str">
        <f t="shared" si="116"/>
        <v/>
      </c>
      <c r="I477" s="162" t="e">
        <f t="shared" si="117"/>
        <v>#VALUE!</v>
      </c>
      <c r="J477" s="162" t="e">
        <f t="shared" si="123"/>
        <v>#VALUE!</v>
      </c>
      <c r="K477" s="162" t="str">
        <f t="shared" si="118"/>
        <v/>
      </c>
      <c r="L477" s="59" t="str">
        <f t="shared" si="119"/>
        <v/>
      </c>
      <c r="M477" s="162" t="str">
        <f t="shared" si="124"/>
        <v/>
      </c>
      <c r="N477" s="99" t="str">
        <f t="shared" si="120"/>
        <v/>
      </c>
      <c r="O477" s="100" t="str">
        <f t="shared" si="125"/>
        <v/>
      </c>
      <c r="P477" s="100" t="e">
        <f t="shared" si="126"/>
        <v>#VALUE!</v>
      </c>
      <c r="Q477" s="11">
        <v>475</v>
      </c>
      <c r="R477" s="9" t="str">
        <f t="shared" si="121"/>
        <v/>
      </c>
    </row>
    <row r="478" spans="1:18" x14ac:dyDescent="0.25">
      <c r="A478" s="9">
        <f t="shared" si="122"/>
        <v>0</v>
      </c>
      <c r="B478" s="88">
        <f>IF(Sample7!K484&gt;0,Sample7!K484, )</f>
        <v>0</v>
      </c>
      <c r="C478" s="88" t="str">
        <f>IF(Sample7!L484&gt;0,Sample7!L484,"")</f>
        <v/>
      </c>
      <c r="D478" s="88">
        <f>IF(Sample7!M484&gt;0,Sample7!M484,)</f>
        <v>1109.7549950275743</v>
      </c>
      <c r="E478" s="162" t="str">
        <f t="shared" si="113"/>
        <v/>
      </c>
      <c r="F478" s="162" t="str">
        <f t="shared" si="114"/>
        <v/>
      </c>
      <c r="G478" s="162" t="str">
        <f t="shared" si="115"/>
        <v/>
      </c>
      <c r="H478" s="162" t="str">
        <f t="shared" si="116"/>
        <v/>
      </c>
      <c r="I478" s="162" t="e">
        <f t="shared" si="117"/>
        <v>#VALUE!</v>
      </c>
      <c r="J478" s="162" t="e">
        <f t="shared" si="123"/>
        <v>#VALUE!</v>
      </c>
      <c r="K478" s="162" t="str">
        <f t="shared" si="118"/>
        <v/>
      </c>
      <c r="L478" s="59" t="str">
        <f t="shared" si="119"/>
        <v/>
      </c>
      <c r="M478" s="162" t="str">
        <f t="shared" si="124"/>
        <v/>
      </c>
      <c r="N478" s="99" t="str">
        <f t="shared" si="120"/>
        <v/>
      </c>
      <c r="O478" s="100" t="str">
        <f t="shared" si="125"/>
        <v/>
      </c>
      <c r="P478" s="100" t="e">
        <f t="shared" si="126"/>
        <v>#VALUE!</v>
      </c>
      <c r="Q478" s="11">
        <v>476</v>
      </c>
      <c r="R478" s="9" t="str">
        <f t="shared" si="121"/>
        <v/>
      </c>
    </row>
    <row r="479" spans="1:18" x14ac:dyDescent="0.25">
      <c r="A479" s="9">
        <f t="shared" si="122"/>
        <v>0</v>
      </c>
      <c r="B479" s="88">
        <f>IF(Sample7!K485&gt;0,Sample7!K485, )</f>
        <v>0</v>
      </c>
      <c r="C479" s="88" t="str">
        <f>IF(Sample7!L485&gt;0,Sample7!L485,"")</f>
        <v/>
      </c>
      <c r="D479" s="88">
        <f>IF(Sample7!M485&gt;0,Sample7!M485,)</f>
        <v>1109.7549950275743</v>
      </c>
      <c r="E479" s="162" t="str">
        <f t="shared" si="113"/>
        <v/>
      </c>
      <c r="F479" s="162" t="str">
        <f t="shared" si="114"/>
        <v/>
      </c>
      <c r="G479" s="162" t="str">
        <f t="shared" si="115"/>
        <v/>
      </c>
      <c r="H479" s="162" t="str">
        <f t="shared" si="116"/>
        <v/>
      </c>
      <c r="I479" s="162" t="e">
        <f t="shared" si="117"/>
        <v>#VALUE!</v>
      </c>
      <c r="J479" s="162" t="e">
        <f t="shared" si="123"/>
        <v>#VALUE!</v>
      </c>
      <c r="K479" s="162" t="str">
        <f t="shared" si="118"/>
        <v/>
      </c>
      <c r="L479" s="59" t="str">
        <f t="shared" si="119"/>
        <v/>
      </c>
      <c r="M479" s="162" t="str">
        <f t="shared" si="124"/>
        <v/>
      </c>
      <c r="N479" s="99" t="str">
        <f t="shared" si="120"/>
        <v/>
      </c>
      <c r="O479" s="100" t="str">
        <f t="shared" si="125"/>
        <v/>
      </c>
      <c r="P479" s="100" t="e">
        <f t="shared" si="126"/>
        <v>#VALUE!</v>
      </c>
      <c r="Q479" s="11">
        <v>477</v>
      </c>
      <c r="R479" s="9" t="str">
        <f t="shared" si="121"/>
        <v/>
      </c>
    </row>
    <row r="480" spans="1:18" x14ac:dyDescent="0.25">
      <c r="A480" s="9">
        <f t="shared" si="122"/>
        <v>0</v>
      </c>
      <c r="B480" s="88">
        <f>IF(Sample7!K486&gt;0,Sample7!K486, )</f>
        <v>0</v>
      </c>
      <c r="C480" s="88" t="str">
        <f>IF(Sample7!L486&gt;0,Sample7!L486,"")</f>
        <v/>
      </c>
      <c r="D480" s="88">
        <f>IF(Sample7!M486&gt;0,Sample7!M486,)</f>
        <v>1109.7549950275743</v>
      </c>
      <c r="E480" s="162" t="str">
        <f t="shared" si="113"/>
        <v/>
      </c>
      <c r="F480" s="162" t="str">
        <f t="shared" si="114"/>
        <v/>
      </c>
      <c r="G480" s="162" t="str">
        <f t="shared" si="115"/>
        <v/>
      </c>
      <c r="H480" s="162" t="str">
        <f t="shared" si="116"/>
        <v/>
      </c>
      <c r="I480" s="162" t="e">
        <f t="shared" si="117"/>
        <v>#VALUE!</v>
      </c>
      <c r="J480" s="162" t="e">
        <f t="shared" si="123"/>
        <v>#VALUE!</v>
      </c>
      <c r="K480" s="162" t="str">
        <f t="shared" si="118"/>
        <v/>
      </c>
      <c r="L480" s="59" t="str">
        <f t="shared" si="119"/>
        <v/>
      </c>
      <c r="M480" s="162" t="str">
        <f t="shared" si="124"/>
        <v/>
      </c>
      <c r="N480" s="99" t="str">
        <f t="shared" si="120"/>
        <v/>
      </c>
      <c r="O480" s="100" t="str">
        <f t="shared" si="125"/>
        <v/>
      </c>
      <c r="P480" s="100" t="e">
        <f t="shared" si="126"/>
        <v>#VALUE!</v>
      </c>
      <c r="Q480" s="11">
        <v>478</v>
      </c>
      <c r="R480" s="9" t="str">
        <f t="shared" si="121"/>
        <v/>
      </c>
    </row>
    <row r="481" spans="1:18" x14ac:dyDescent="0.25">
      <c r="A481" s="9">
        <f t="shared" si="122"/>
        <v>0</v>
      </c>
      <c r="B481" s="88">
        <f>IF(Sample7!K487&gt;0,Sample7!K487, )</f>
        <v>0</v>
      </c>
      <c r="C481" s="88" t="str">
        <f>IF(Sample7!L487&gt;0,Sample7!L487,"")</f>
        <v/>
      </c>
      <c r="D481" s="88">
        <f>IF(Sample7!M487&gt;0,Sample7!M487,)</f>
        <v>1109.7549950275743</v>
      </c>
      <c r="E481" s="162" t="str">
        <f t="shared" si="113"/>
        <v/>
      </c>
      <c r="F481" s="162" t="str">
        <f t="shared" si="114"/>
        <v/>
      </c>
      <c r="G481" s="162" t="str">
        <f t="shared" si="115"/>
        <v/>
      </c>
      <c r="H481" s="162" t="str">
        <f t="shared" si="116"/>
        <v/>
      </c>
      <c r="I481" s="162" t="e">
        <f t="shared" si="117"/>
        <v>#VALUE!</v>
      </c>
      <c r="J481" s="162" t="e">
        <f t="shared" si="123"/>
        <v>#VALUE!</v>
      </c>
      <c r="K481" s="162" t="str">
        <f t="shared" si="118"/>
        <v/>
      </c>
      <c r="L481" s="59" t="str">
        <f t="shared" si="119"/>
        <v/>
      </c>
      <c r="M481" s="162" t="str">
        <f t="shared" si="124"/>
        <v/>
      </c>
      <c r="N481" s="99" t="str">
        <f t="shared" si="120"/>
        <v/>
      </c>
      <c r="O481" s="100" t="str">
        <f t="shared" si="125"/>
        <v/>
      </c>
      <c r="P481" s="100" t="e">
        <f t="shared" si="126"/>
        <v>#VALUE!</v>
      </c>
      <c r="Q481" s="11">
        <v>479</v>
      </c>
      <c r="R481" s="9" t="str">
        <f t="shared" si="121"/>
        <v/>
      </c>
    </row>
    <row r="482" spans="1:18" x14ac:dyDescent="0.25">
      <c r="A482" s="9">
        <f t="shared" si="122"/>
        <v>0</v>
      </c>
      <c r="B482" s="88">
        <f>IF(Sample7!K488&gt;0,Sample7!K488, )</f>
        <v>0</v>
      </c>
      <c r="C482" s="88" t="str">
        <f>IF(Sample7!L488&gt;0,Sample7!L488,"")</f>
        <v/>
      </c>
      <c r="D482" s="88">
        <f>IF(Sample7!M488&gt;0,Sample7!M488,)</f>
        <v>1109.7549950275743</v>
      </c>
      <c r="E482" s="162" t="str">
        <f t="shared" si="113"/>
        <v/>
      </c>
      <c r="F482" s="162" t="str">
        <f t="shared" si="114"/>
        <v/>
      </c>
      <c r="G482" s="162" t="str">
        <f t="shared" si="115"/>
        <v/>
      </c>
      <c r="H482" s="162" t="str">
        <f t="shared" si="116"/>
        <v/>
      </c>
      <c r="I482" s="162" t="e">
        <f t="shared" si="117"/>
        <v>#VALUE!</v>
      </c>
      <c r="J482" s="162" t="e">
        <f t="shared" si="123"/>
        <v>#VALUE!</v>
      </c>
      <c r="K482" s="162" t="str">
        <f t="shared" si="118"/>
        <v/>
      </c>
      <c r="L482" s="59" t="str">
        <f t="shared" si="119"/>
        <v/>
      </c>
      <c r="M482" s="162" t="str">
        <f t="shared" si="124"/>
        <v/>
      </c>
      <c r="N482" s="99" t="str">
        <f t="shared" si="120"/>
        <v/>
      </c>
      <c r="O482" s="100" t="str">
        <f t="shared" si="125"/>
        <v/>
      </c>
      <c r="P482" s="100" t="e">
        <f t="shared" si="126"/>
        <v>#VALUE!</v>
      </c>
      <c r="Q482" s="11">
        <v>480</v>
      </c>
      <c r="R482" s="9" t="str">
        <f t="shared" si="121"/>
        <v/>
      </c>
    </row>
    <row r="483" spans="1:18" x14ac:dyDescent="0.25">
      <c r="A483" s="9">
        <f t="shared" si="122"/>
        <v>0</v>
      </c>
      <c r="B483" s="88">
        <f>IF(Sample7!K489&gt;0,Sample7!K489, )</f>
        <v>0</v>
      </c>
      <c r="C483" s="88" t="str">
        <f>IF(Sample7!L489&gt;0,Sample7!L489,"")</f>
        <v/>
      </c>
      <c r="D483" s="88">
        <f>IF(Sample7!M489&gt;0,Sample7!M489,)</f>
        <v>1109.7549950275743</v>
      </c>
      <c r="E483" s="162" t="str">
        <f t="shared" si="113"/>
        <v/>
      </c>
      <c r="F483" s="162" t="str">
        <f t="shared" si="114"/>
        <v/>
      </c>
      <c r="G483" s="162" t="str">
        <f t="shared" si="115"/>
        <v/>
      </c>
      <c r="H483" s="162" t="str">
        <f t="shared" si="116"/>
        <v/>
      </c>
      <c r="I483" s="162" t="e">
        <f t="shared" si="117"/>
        <v>#VALUE!</v>
      </c>
      <c r="J483" s="162" t="e">
        <f t="shared" si="123"/>
        <v>#VALUE!</v>
      </c>
      <c r="K483" s="162" t="str">
        <f t="shared" si="118"/>
        <v/>
      </c>
      <c r="L483" s="59" t="str">
        <f t="shared" si="119"/>
        <v/>
      </c>
      <c r="M483" s="162" t="str">
        <f t="shared" si="124"/>
        <v/>
      </c>
      <c r="N483" s="99" t="str">
        <f t="shared" si="120"/>
        <v/>
      </c>
      <c r="O483" s="100" t="str">
        <f t="shared" si="125"/>
        <v/>
      </c>
      <c r="P483" s="100" t="e">
        <f t="shared" si="126"/>
        <v>#VALUE!</v>
      </c>
      <c r="Q483" s="11">
        <v>481</v>
      </c>
      <c r="R483" s="9" t="str">
        <f t="shared" si="121"/>
        <v/>
      </c>
    </row>
    <row r="484" spans="1:18" x14ac:dyDescent="0.25">
      <c r="A484" s="9">
        <f t="shared" si="122"/>
        <v>0</v>
      </c>
      <c r="B484" s="88">
        <f>IF(Sample7!K490&gt;0,Sample7!K490, )</f>
        <v>0</v>
      </c>
      <c r="C484" s="88" t="str">
        <f>IF(Sample7!L490&gt;0,Sample7!L490,"")</f>
        <v/>
      </c>
      <c r="D484" s="88">
        <f>IF(Sample7!M490&gt;0,Sample7!M490,)</f>
        <v>1109.7549950275743</v>
      </c>
      <c r="E484" s="162" t="str">
        <f t="shared" si="113"/>
        <v/>
      </c>
      <c r="F484" s="162" t="str">
        <f t="shared" si="114"/>
        <v/>
      </c>
      <c r="G484" s="162" t="str">
        <f t="shared" si="115"/>
        <v/>
      </c>
      <c r="H484" s="162" t="str">
        <f t="shared" si="116"/>
        <v/>
      </c>
      <c r="I484" s="162" t="e">
        <f t="shared" si="117"/>
        <v>#VALUE!</v>
      </c>
      <c r="J484" s="162" t="e">
        <f t="shared" si="123"/>
        <v>#VALUE!</v>
      </c>
      <c r="K484" s="162" t="str">
        <f t="shared" si="118"/>
        <v/>
      </c>
      <c r="L484" s="59" t="str">
        <f t="shared" si="119"/>
        <v/>
      </c>
      <c r="M484" s="162" t="str">
        <f t="shared" si="124"/>
        <v/>
      </c>
      <c r="N484" s="99" t="str">
        <f t="shared" si="120"/>
        <v/>
      </c>
      <c r="O484" s="100" t="str">
        <f t="shared" si="125"/>
        <v/>
      </c>
      <c r="P484" s="100" t="e">
        <f t="shared" si="126"/>
        <v>#VALUE!</v>
      </c>
      <c r="Q484" s="11">
        <v>482</v>
      </c>
      <c r="R484" s="9" t="str">
        <f t="shared" si="121"/>
        <v/>
      </c>
    </row>
    <row r="485" spans="1:18" x14ac:dyDescent="0.25">
      <c r="A485" s="9">
        <f t="shared" si="122"/>
        <v>0</v>
      </c>
      <c r="B485" s="88">
        <f>IF(Sample7!K491&gt;0,Sample7!K491, )</f>
        <v>0</v>
      </c>
      <c r="C485" s="88" t="str">
        <f>IF(Sample7!L491&gt;0,Sample7!L491,"")</f>
        <v/>
      </c>
      <c r="D485" s="88">
        <f>IF(Sample7!M491&gt;0,Sample7!M491,)</f>
        <v>1109.7549950275743</v>
      </c>
      <c r="E485" s="162" t="str">
        <f t="shared" si="113"/>
        <v/>
      </c>
      <c r="F485" s="162" t="str">
        <f t="shared" si="114"/>
        <v/>
      </c>
      <c r="G485" s="162" t="str">
        <f t="shared" si="115"/>
        <v/>
      </c>
      <c r="H485" s="162" t="str">
        <f t="shared" si="116"/>
        <v/>
      </c>
      <c r="I485" s="162" t="e">
        <f t="shared" si="117"/>
        <v>#VALUE!</v>
      </c>
      <c r="J485" s="162" t="e">
        <f t="shared" si="123"/>
        <v>#VALUE!</v>
      </c>
      <c r="K485" s="162" t="str">
        <f t="shared" si="118"/>
        <v/>
      </c>
      <c r="L485" s="59" t="str">
        <f t="shared" si="119"/>
        <v/>
      </c>
      <c r="M485" s="162" t="str">
        <f t="shared" si="124"/>
        <v/>
      </c>
      <c r="N485" s="99" t="str">
        <f t="shared" si="120"/>
        <v/>
      </c>
      <c r="O485" s="100" t="str">
        <f t="shared" si="125"/>
        <v/>
      </c>
      <c r="P485" s="100" t="e">
        <f t="shared" si="126"/>
        <v>#VALUE!</v>
      </c>
      <c r="Q485" s="11">
        <v>483</v>
      </c>
      <c r="R485" s="9" t="str">
        <f t="shared" si="121"/>
        <v/>
      </c>
    </row>
    <row r="486" spans="1:18" x14ac:dyDescent="0.25">
      <c r="A486" s="9">
        <f t="shared" si="122"/>
        <v>0</v>
      </c>
      <c r="B486" s="88">
        <f>IF(Sample7!K492&gt;0,Sample7!K492, )</f>
        <v>0</v>
      </c>
      <c r="C486" s="88" t="str">
        <f>IF(Sample7!L492&gt;0,Sample7!L492,"")</f>
        <v/>
      </c>
      <c r="D486" s="88">
        <f>IF(Sample7!M492&gt;0,Sample7!M492,)</f>
        <v>1109.7549950275743</v>
      </c>
      <c r="E486" s="162" t="str">
        <f t="shared" si="113"/>
        <v/>
      </c>
      <c r="F486" s="162" t="str">
        <f t="shared" si="114"/>
        <v/>
      </c>
      <c r="G486" s="162" t="str">
        <f t="shared" si="115"/>
        <v/>
      </c>
      <c r="H486" s="162" t="str">
        <f t="shared" si="116"/>
        <v/>
      </c>
      <c r="I486" s="162" t="e">
        <f t="shared" si="117"/>
        <v>#VALUE!</v>
      </c>
      <c r="J486" s="162" t="e">
        <f t="shared" si="123"/>
        <v>#VALUE!</v>
      </c>
      <c r="K486" s="162" t="str">
        <f t="shared" si="118"/>
        <v/>
      </c>
      <c r="L486" s="59" t="str">
        <f t="shared" si="119"/>
        <v/>
      </c>
      <c r="M486" s="162" t="str">
        <f t="shared" si="124"/>
        <v/>
      </c>
      <c r="N486" s="99" t="str">
        <f t="shared" si="120"/>
        <v/>
      </c>
      <c r="O486" s="100" t="str">
        <f t="shared" si="125"/>
        <v/>
      </c>
      <c r="P486" s="100" t="e">
        <f t="shared" si="126"/>
        <v>#VALUE!</v>
      </c>
      <c r="Q486" s="11">
        <v>484</v>
      </c>
      <c r="R486" s="9" t="str">
        <f t="shared" si="121"/>
        <v/>
      </c>
    </row>
    <row r="487" spans="1:18" x14ac:dyDescent="0.25">
      <c r="A487" s="9">
        <f t="shared" si="122"/>
        <v>0</v>
      </c>
      <c r="B487" s="88">
        <f>IF(Sample7!K493&gt;0,Sample7!K493, )</f>
        <v>0</v>
      </c>
      <c r="C487" s="88" t="str">
        <f>IF(Sample7!L493&gt;0,Sample7!L493,"")</f>
        <v/>
      </c>
      <c r="D487" s="88">
        <f>IF(Sample7!M493&gt;0,Sample7!M493,)</f>
        <v>1109.7549950275743</v>
      </c>
      <c r="E487" s="162" t="str">
        <f t="shared" si="113"/>
        <v/>
      </c>
      <c r="F487" s="162" t="str">
        <f t="shared" si="114"/>
        <v/>
      </c>
      <c r="G487" s="162" t="str">
        <f t="shared" si="115"/>
        <v/>
      </c>
      <c r="H487" s="162" t="str">
        <f t="shared" si="116"/>
        <v/>
      </c>
      <c r="I487" s="162" t="e">
        <f t="shared" si="117"/>
        <v>#VALUE!</v>
      </c>
      <c r="J487" s="162" t="e">
        <f t="shared" si="123"/>
        <v>#VALUE!</v>
      </c>
      <c r="K487" s="162" t="str">
        <f t="shared" si="118"/>
        <v/>
      </c>
      <c r="L487" s="59" t="str">
        <f t="shared" si="119"/>
        <v/>
      </c>
      <c r="M487" s="162" t="str">
        <f t="shared" si="124"/>
        <v/>
      </c>
      <c r="N487" s="99" t="str">
        <f t="shared" si="120"/>
        <v/>
      </c>
      <c r="O487" s="100" t="str">
        <f t="shared" si="125"/>
        <v/>
      </c>
      <c r="P487" s="100" t="e">
        <f t="shared" si="126"/>
        <v>#VALUE!</v>
      </c>
      <c r="Q487" s="11">
        <v>485</v>
      </c>
      <c r="R487" s="9" t="str">
        <f t="shared" si="121"/>
        <v/>
      </c>
    </row>
    <row r="488" spans="1:18" x14ac:dyDescent="0.25">
      <c r="A488" s="9">
        <f t="shared" si="122"/>
        <v>0</v>
      </c>
      <c r="B488" s="88">
        <f>IF(Sample7!K494&gt;0,Sample7!K494, )</f>
        <v>0</v>
      </c>
      <c r="C488" s="88" t="str">
        <f>IF(Sample7!L494&gt;0,Sample7!L494,"")</f>
        <v/>
      </c>
      <c r="D488" s="88">
        <f>IF(Sample7!M494&gt;0,Sample7!M494,)</f>
        <v>1109.7549950275743</v>
      </c>
      <c r="E488" s="162" t="str">
        <f t="shared" si="113"/>
        <v/>
      </c>
      <c r="F488" s="162" t="str">
        <f t="shared" si="114"/>
        <v/>
      </c>
      <c r="G488" s="162" t="str">
        <f t="shared" si="115"/>
        <v/>
      </c>
      <c r="H488" s="162" t="str">
        <f t="shared" si="116"/>
        <v/>
      </c>
      <c r="I488" s="162" t="e">
        <f t="shared" si="117"/>
        <v>#VALUE!</v>
      </c>
      <c r="J488" s="162" t="e">
        <f t="shared" si="123"/>
        <v>#VALUE!</v>
      </c>
      <c r="K488" s="162" t="str">
        <f t="shared" si="118"/>
        <v/>
      </c>
      <c r="L488" s="59" t="str">
        <f t="shared" si="119"/>
        <v/>
      </c>
      <c r="M488" s="162" t="str">
        <f t="shared" si="124"/>
        <v/>
      </c>
      <c r="N488" s="99" t="str">
        <f t="shared" si="120"/>
        <v/>
      </c>
      <c r="O488" s="100" t="str">
        <f t="shared" si="125"/>
        <v/>
      </c>
      <c r="P488" s="100" t="e">
        <f t="shared" si="126"/>
        <v>#VALUE!</v>
      </c>
      <c r="Q488" s="11">
        <v>486</v>
      </c>
      <c r="R488" s="9" t="str">
        <f t="shared" si="121"/>
        <v/>
      </c>
    </row>
    <row r="489" spans="1:18" x14ac:dyDescent="0.25">
      <c r="A489" s="9">
        <f t="shared" si="122"/>
        <v>0</v>
      </c>
      <c r="B489" s="88">
        <f>IF(Sample7!K495&gt;0,Sample7!K495, )</f>
        <v>0</v>
      </c>
      <c r="C489" s="88" t="str">
        <f>IF(Sample7!L495&gt;0,Sample7!L495,"")</f>
        <v/>
      </c>
      <c r="D489" s="88">
        <f>IF(Sample7!M495&gt;0,Sample7!M495,)</f>
        <v>1109.7549950275743</v>
      </c>
      <c r="E489" s="162" t="str">
        <f t="shared" si="113"/>
        <v/>
      </c>
      <c r="F489" s="162" t="str">
        <f t="shared" si="114"/>
        <v/>
      </c>
      <c r="G489" s="162" t="str">
        <f t="shared" si="115"/>
        <v/>
      </c>
      <c r="H489" s="162" t="str">
        <f t="shared" si="116"/>
        <v/>
      </c>
      <c r="I489" s="162" t="e">
        <f t="shared" si="117"/>
        <v>#VALUE!</v>
      </c>
      <c r="J489" s="162" t="e">
        <f t="shared" si="123"/>
        <v>#VALUE!</v>
      </c>
      <c r="K489" s="162" t="str">
        <f t="shared" si="118"/>
        <v/>
      </c>
      <c r="L489" s="59" t="str">
        <f t="shared" si="119"/>
        <v/>
      </c>
      <c r="M489" s="162" t="str">
        <f t="shared" si="124"/>
        <v/>
      </c>
      <c r="N489" s="99" t="str">
        <f t="shared" si="120"/>
        <v/>
      </c>
      <c r="O489" s="100" t="str">
        <f t="shared" si="125"/>
        <v/>
      </c>
      <c r="P489" s="100" t="e">
        <f t="shared" si="126"/>
        <v>#VALUE!</v>
      </c>
      <c r="Q489" s="11">
        <v>487</v>
      </c>
      <c r="R489" s="9" t="str">
        <f t="shared" si="121"/>
        <v/>
      </c>
    </row>
    <row r="490" spans="1:18" x14ac:dyDescent="0.25">
      <c r="A490" s="9">
        <f t="shared" si="122"/>
        <v>0</v>
      </c>
      <c r="B490" s="88">
        <f>IF(Sample7!K496&gt;0,Sample7!K496, )</f>
        <v>0</v>
      </c>
      <c r="C490" s="88" t="str">
        <f>IF(Sample7!L496&gt;0,Sample7!L496,"")</f>
        <v/>
      </c>
      <c r="D490" s="88">
        <f>IF(Sample7!M496&gt;0,Sample7!M496,)</f>
        <v>1109.7549950275743</v>
      </c>
      <c r="E490" s="162" t="str">
        <f t="shared" si="113"/>
        <v/>
      </c>
      <c r="F490" s="162" t="str">
        <f t="shared" si="114"/>
        <v/>
      </c>
      <c r="G490" s="162" t="str">
        <f t="shared" si="115"/>
        <v/>
      </c>
      <c r="H490" s="162" t="str">
        <f t="shared" si="116"/>
        <v/>
      </c>
      <c r="I490" s="162" t="e">
        <f t="shared" si="117"/>
        <v>#VALUE!</v>
      </c>
      <c r="J490" s="162" t="e">
        <f t="shared" si="123"/>
        <v>#VALUE!</v>
      </c>
      <c r="K490" s="162" t="str">
        <f t="shared" si="118"/>
        <v/>
      </c>
      <c r="L490" s="59" t="str">
        <f t="shared" si="119"/>
        <v/>
      </c>
      <c r="M490" s="162" t="str">
        <f t="shared" si="124"/>
        <v/>
      </c>
      <c r="N490" s="99" t="str">
        <f t="shared" si="120"/>
        <v/>
      </c>
      <c r="O490" s="100" t="str">
        <f t="shared" si="125"/>
        <v/>
      </c>
      <c r="P490" s="100" t="e">
        <f t="shared" si="126"/>
        <v>#VALUE!</v>
      </c>
      <c r="Q490" s="11">
        <v>488</v>
      </c>
      <c r="R490" s="9" t="str">
        <f t="shared" si="121"/>
        <v/>
      </c>
    </row>
    <row r="491" spans="1:18" x14ac:dyDescent="0.25">
      <c r="A491" s="9">
        <f t="shared" si="122"/>
        <v>0</v>
      </c>
      <c r="B491" s="88">
        <f>IF(Sample7!K497&gt;0,Sample7!K497, )</f>
        <v>0</v>
      </c>
      <c r="C491" s="88" t="str">
        <f>IF(Sample7!L497&gt;0,Sample7!L497,"")</f>
        <v/>
      </c>
      <c r="D491" s="88">
        <f>IF(Sample7!M497&gt;0,Sample7!M497,)</f>
        <v>1109.7549950275743</v>
      </c>
      <c r="E491" s="162" t="str">
        <f t="shared" si="113"/>
        <v/>
      </c>
      <c r="F491" s="162" t="str">
        <f t="shared" si="114"/>
        <v/>
      </c>
      <c r="G491" s="162" t="str">
        <f t="shared" si="115"/>
        <v/>
      </c>
      <c r="H491" s="162" t="str">
        <f t="shared" si="116"/>
        <v/>
      </c>
      <c r="I491" s="162" t="e">
        <f t="shared" si="117"/>
        <v>#VALUE!</v>
      </c>
      <c r="J491" s="162" t="e">
        <f t="shared" si="123"/>
        <v>#VALUE!</v>
      </c>
      <c r="K491" s="162" t="str">
        <f t="shared" si="118"/>
        <v/>
      </c>
      <c r="L491" s="59" t="str">
        <f t="shared" si="119"/>
        <v/>
      </c>
      <c r="M491" s="162" t="str">
        <f t="shared" si="124"/>
        <v/>
      </c>
      <c r="N491" s="99" t="str">
        <f t="shared" si="120"/>
        <v/>
      </c>
      <c r="O491" s="100" t="str">
        <f t="shared" si="125"/>
        <v/>
      </c>
      <c r="P491" s="100" t="e">
        <f t="shared" si="126"/>
        <v>#VALUE!</v>
      </c>
      <c r="Q491" s="11">
        <v>489</v>
      </c>
      <c r="R491" s="9" t="str">
        <f t="shared" si="121"/>
        <v/>
      </c>
    </row>
    <row r="492" spans="1:18" x14ac:dyDescent="0.25">
      <c r="A492" s="9">
        <f t="shared" si="122"/>
        <v>0</v>
      </c>
      <c r="B492" s="88">
        <f>IF(Sample7!K498&gt;0,Sample7!K498, )</f>
        <v>0</v>
      </c>
      <c r="C492" s="88" t="str">
        <f>IF(Sample7!L498&gt;0,Sample7!L498,"")</f>
        <v/>
      </c>
      <c r="D492" s="88">
        <f>IF(Sample7!M498&gt;0,Sample7!M498,)</f>
        <v>1109.7549950275743</v>
      </c>
      <c r="E492" s="162" t="str">
        <f t="shared" si="113"/>
        <v/>
      </c>
      <c r="F492" s="162" t="str">
        <f t="shared" si="114"/>
        <v/>
      </c>
      <c r="G492" s="162" t="str">
        <f t="shared" si="115"/>
        <v/>
      </c>
      <c r="H492" s="162" t="str">
        <f t="shared" si="116"/>
        <v/>
      </c>
      <c r="I492" s="162" t="e">
        <f t="shared" si="117"/>
        <v>#VALUE!</v>
      </c>
      <c r="J492" s="162" t="e">
        <f t="shared" si="123"/>
        <v>#VALUE!</v>
      </c>
      <c r="K492" s="162" t="str">
        <f t="shared" si="118"/>
        <v/>
      </c>
      <c r="L492" s="59" t="str">
        <f t="shared" si="119"/>
        <v/>
      </c>
      <c r="M492" s="162" t="str">
        <f t="shared" si="124"/>
        <v/>
      </c>
      <c r="N492" s="99" t="str">
        <f t="shared" si="120"/>
        <v/>
      </c>
      <c r="O492" s="100" t="str">
        <f t="shared" si="125"/>
        <v/>
      </c>
      <c r="P492" s="100" t="e">
        <f t="shared" si="126"/>
        <v>#VALUE!</v>
      </c>
      <c r="Q492" s="11">
        <v>490</v>
      </c>
      <c r="R492" s="9" t="str">
        <f t="shared" si="121"/>
        <v/>
      </c>
    </row>
    <row r="493" spans="1:18" x14ac:dyDescent="0.25">
      <c r="A493" s="9">
        <f t="shared" si="122"/>
        <v>0</v>
      </c>
      <c r="B493" s="88">
        <f>IF(Sample7!K499&gt;0,Sample7!K499, )</f>
        <v>0</v>
      </c>
      <c r="C493" s="88" t="str">
        <f>IF(Sample7!L499&gt;0,Sample7!L499,"")</f>
        <v/>
      </c>
      <c r="D493" s="88">
        <f>IF(Sample7!M499&gt;0,Sample7!M499,)</f>
        <v>1109.7549950275743</v>
      </c>
      <c r="E493" s="162" t="str">
        <f t="shared" si="113"/>
        <v/>
      </c>
      <c r="F493" s="162" t="str">
        <f t="shared" si="114"/>
        <v/>
      </c>
      <c r="G493" s="162" t="str">
        <f t="shared" si="115"/>
        <v/>
      </c>
      <c r="H493" s="162" t="str">
        <f t="shared" si="116"/>
        <v/>
      </c>
      <c r="I493" s="162" t="e">
        <f t="shared" si="117"/>
        <v>#VALUE!</v>
      </c>
      <c r="J493" s="162" t="e">
        <f t="shared" si="123"/>
        <v>#VALUE!</v>
      </c>
      <c r="K493" s="162" t="str">
        <f t="shared" si="118"/>
        <v/>
      </c>
      <c r="L493" s="59" t="str">
        <f t="shared" si="119"/>
        <v/>
      </c>
      <c r="M493" s="162" t="str">
        <f t="shared" si="124"/>
        <v/>
      </c>
      <c r="N493" s="99" t="str">
        <f t="shared" si="120"/>
        <v/>
      </c>
      <c r="O493" s="100" t="str">
        <f t="shared" si="125"/>
        <v/>
      </c>
      <c r="P493" s="100" t="e">
        <f t="shared" si="126"/>
        <v>#VALUE!</v>
      </c>
      <c r="Q493" s="11">
        <v>491</v>
      </c>
      <c r="R493" s="9" t="str">
        <f t="shared" si="121"/>
        <v/>
      </c>
    </row>
    <row r="494" spans="1:18" x14ac:dyDescent="0.25">
      <c r="A494" s="9">
        <f t="shared" si="122"/>
        <v>0</v>
      </c>
      <c r="B494" s="88">
        <f>IF(Sample7!K500&gt;0,Sample7!K500, )</f>
        <v>0</v>
      </c>
      <c r="C494" s="88" t="str">
        <f>IF(Sample7!L500&gt;0,Sample7!L500,"")</f>
        <v/>
      </c>
      <c r="D494" s="88">
        <f>IF(Sample7!M500&gt;0,Sample7!M500,)</f>
        <v>1109.7549950275743</v>
      </c>
      <c r="E494" s="162" t="str">
        <f t="shared" si="113"/>
        <v/>
      </c>
      <c r="F494" s="162" t="str">
        <f t="shared" si="114"/>
        <v/>
      </c>
      <c r="G494" s="162" t="str">
        <f t="shared" si="115"/>
        <v/>
      </c>
      <c r="H494" s="162" t="str">
        <f t="shared" si="116"/>
        <v/>
      </c>
      <c r="I494" s="162" t="e">
        <f t="shared" si="117"/>
        <v>#VALUE!</v>
      </c>
      <c r="J494" s="162" t="e">
        <f t="shared" si="123"/>
        <v>#VALUE!</v>
      </c>
      <c r="K494" s="162" t="str">
        <f t="shared" si="118"/>
        <v/>
      </c>
      <c r="L494" s="59" t="str">
        <f t="shared" si="119"/>
        <v/>
      </c>
      <c r="M494" s="162" t="str">
        <f t="shared" si="124"/>
        <v/>
      </c>
      <c r="N494" s="99" t="str">
        <f t="shared" si="120"/>
        <v/>
      </c>
      <c r="O494" s="100" t="str">
        <f t="shared" si="125"/>
        <v/>
      </c>
      <c r="P494" s="100" t="e">
        <f t="shared" si="126"/>
        <v>#VALUE!</v>
      </c>
      <c r="Q494" s="11">
        <v>492</v>
      </c>
      <c r="R494" s="9" t="str">
        <f t="shared" si="121"/>
        <v/>
      </c>
    </row>
    <row r="495" spans="1:18" x14ac:dyDescent="0.25">
      <c r="A495" s="9">
        <f t="shared" si="122"/>
        <v>0</v>
      </c>
      <c r="B495" s="88">
        <f>IF(Sample7!K501&gt;0,Sample7!K501, )</f>
        <v>0</v>
      </c>
      <c r="C495" s="88" t="str">
        <f>IF(Sample7!L501&gt;0,Sample7!L501,"")</f>
        <v/>
      </c>
      <c r="D495" s="88">
        <f>IF(Sample7!M501&gt;0,Sample7!M501,)</f>
        <v>1109.7549950275743</v>
      </c>
      <c r="E495" s="162" t="str">
        <f t="shared" si="113"/>
        <v/>
      </c>
      <c r="F495" s="162" t="str">
        <f t="shared" si="114"/>
        <v/>
      </c>
      <c r="G495" s="162" t="str">
        <f t="shared" si="115"/>
        <v/>
      </c>
      <c r="H495" s="162" t="str">
        <f t="shared" si="116"/>
        <v/>
      </c>
      <c r="I495" s="162" t="e">
        <f t="shared" si="117"/>
        <v>#VALUE!</v>
      </c>
      <c r="J495" s="162" t="e">
        <f t="shared" si="123"/>
        <v>#VALUE!</v>
      </c>
      <c r="K495" s="162" t="str">
        <f t="shared" si="118"/>
        <v/>
      </c>
      <c r="L495" s="59" t="str">
        <f t="shared" si="119"/>
        <v/>
      </c>
      <c r="M495" s="162" t="str">
        <f t="shared" si="124"/>
        <v/>
      </c>
      <c r="N495" s="99" t="str">
        <f t="shared" si="120"/>
        <v/>
      </c>
      <c r="O495" s="100" t="str">
        <f t="shared" si="125"/>
        <v/>
      </c>
      <c r="P495" s="100" t="e">
        <f t="shared" si="126"/>
        <v>#VALUE!</v>
      </c>
      <c r="Q495" s="11">
        <v>493</v>
      </c>
      <c r="R495" s="9" t="str">
        <f t="shared" si="121"/>
        <v/>
      </c>
    </row>
    <row r="496" spans="1:18" x14ac:dyDescent="0.25">
      <c r="A496" s="9">
        <f t="shared" si="122"/>
        <v>0</v>
      </c>
      <c r="B496" s="88">
        <f>IF(Sample7!K502&gt;0,Sample7!K502, )</f>
        <v>0</v>
      </c>
      <c r="C496" s="88" t="str">
        <f>IF(Sample7!L502&gt;0,Sample7!L502,"")</f>
        <v/>
      </c>
      <c r="D496" s="88">
        <f>IF(Sample7!M502&gt;0,Sample7!M502,)</f>
        <v>1109.7549950275743</v>
      </c>
      <c r="E496" s="162" t="str">
        <f t="shared" si="113"/>
        <v/>
      </c>
      <c r="F496" s="162" t="str">
        <f t="shared" si="114"/>
        <v/>
      </c>
      <c r="G496" s="162" t="str">
        <f t="shared" si="115"/>
        <v/>
      </c>
      <c r="H496" s="162" t="str">
        <f t="shared" si="116"/>
        <v/>
      </c>
      <c r="I496" s="162" t="e">
        <f t="shared" si="117"/>
        <v>#VALUE!</v>
      </c>
      <c r="J496" s="162" t="e">
        <f t="shared" si="123"/>
        <v>#VALUE!</v>
      </c>
      <c r="K496" s="162" t="str">
        <f t="shared" si="118"/>
        <v/>
      </c>
      <c r="L496" s="59" t="str">
        <f t="shared" si="119"/>
        <v/>
      </c>
      <c r="M496" s="162" t="str">
        <f t="shared" si="124"/>
        <v/>
      </c>
      <c r="N496" s="99" t="str">
        <f t="shared" si="120"/>
        <v/>
      </c>
      <c r="O496" s="100" t="str">
        <f t="shared" si="125"/>
        <v/>
      </c>
      <c r="P496" s="100" t="e">
        <f t="shared" si="126"/>
        <v>#VALUE!</v>
      </c>
      <c r="Q496" s="11">
        <v>494</v>
      </c>
      <c r="R496" s="9" t="str">
        <f t="shared" si="121"/>
        <v/>
      </c>
    </row>
    <row r="497" spans="1:18" x14ac:dyDescent="0.25">
      <c r="A497" s="9">
        <f t="shared" si="122"/>
        <v>0</v>
      </c>
      <c r="B497" s="88">
        <f>IF(Sample7!K503&gt;0,Sample7!K503, )</f>
        <v>0</v>
      </c>
      <c r="C497" s="88" t="str">
        <f>IF(Sample7!L503&gt;0,Sample7!L503,"")</f>
        <v/>
      </c>
      <c r="D497" s="88">
        <f>IF(Sample7!M503&gt;0,Sample7!M503,)</f>
        <v>1109.7549950275743</v>
      </c>
      <c r="E497" s="162" t="str">
        <f t="shared" si="113"/>
        <v/>
      </c>
      <c r="F497" s="162" t="str">
        <f t="shared" si="114"/>
        <v/>
      </c>
      <c r="G497" s="162" t="str">
        <f t="shared" si="115"/>
        <v/>
      </c>
      <c r="H497" s="162" t="str">
        <f t="shared" si="116"/>
        <v/>
      </c>
      <c r="I497" s="162" t="e">
        <f t="shared" si="117"/>
        <v>#VALUE!</v>
      </c>
      <c r="J497" s="162" t="e">
        <f t="shared" si="123"/>
        <v>#VALUE!</v>
      </c>
      <c r="K497" s="162" t="str">
        <f t="shared" si="118"/>
        <v/>
      </c>
      <c r="L497" s="59" t="str">
        <f t="shared" si="119"/>
        <v/>
      </c>
      <c r="M497" s="162" t="str">
        <f t="shared" si="124"/>
        <v/>
      </c>
      <c r="N497" s="99" t="str">
        <f t="shared" si="120"/>
        <v/>
      </c>
      <c r="O497" s="100" t="str">
        <f t="shared" si="125"/>
        <v/>
      </c>
      <c r="P497" s="100" t="e">
        <f t="shared" si="126"/>
        <v>#VALUE!</v>
      </c>
      <c r="Q497" s="11">
        <v>495</v>
      </c>
      <c r="R497" s="9" t="str">
        <f t="shared" si="121"/>
        <v/>
      </c>
    </row>
    <row r="498" spans="1:18" x14ac:dyDescent="0.25">
      <c r="A498" s="9">
        <f t="shared" si="122"/>
        <v>0</v>
      </c>
      <c r="B498" s="88">
        <f>IF(Sample7!K504&gt;0,Sample7!K504, )</f>
        <v>0</v>
      </c>
      <c r="C498" s="88" t="str">
        <f>IF(Sample7!L504&gt;0,Sample7!L504,"")</f>
        <v/>
      </c>
      <c r="D498" s="88">
        <f>IF(Sample7!M504&gt;0,Sample7!M504,)</f>
        <v>1109.7549950275743</v>
      </c>
      <c r="E498" s="162" t="str">
        <f t="shared" si="113"/>
        <v/>
      </c>
      <c r="F498" s="162" t="str">
        <f t="shared" si="114"/>
        <v/>
      </c>
      <c r="G498" s="162" t="str">
        <f t="shared" si="115"/>
        <v/>
      </c>
      <c r="H498" s="162" t="str">
        <f t="shared" si="116"/>
        <v/>
      </c>
      <c r="I498" s="162" t="e">
        <f t="shared" si="117"/>
        <v>#VALUE!</v>
      </c>
      <c r="J498" s="162" t="e">
        <f t="shared" si="123"/>
        <v>#VALUE!</v>
      </c>
      <c r="K498" s="162" t="str">
        <f t="shared" si="118"/>
        <v/>
      </c>
      <c r="L498" s="59" t="str">
        <f t="shared" si="119"/>
        <v/>
      </c>
      <c r="M498" s="162" t="str">
        <f t="shared" si="124"/>
        <v/>
      </c>
      <c r="N498" s="99" t="str">
        <f t="shared" si="120"/>
        <v/>
      </c>
      <c r="O498" s="100" t="str">
        <f t="shared" si="125"/>
        <v/>
      </c>
      <c r="P498" s="100" t="e">
        <f t="shared" si="126"/>
        <v>#VALUE!</v>
      </c>
      <c r="Q498" s="11">
        <v>496</v>
      </c>
      <c r="R498" s="9" t="str">
        <f t="shared" si="121"/>
        <v/>
      </c>
    </row>
    <row r="499" spans="1:18" x14ac:dyDescent="0.25">
      <c r="A499" s="9">
        <f t="shared" si="122"/>
        <v>0</v>
      </c>
      <c r="B499" s="88">
        <f>IF(Sample7!K505&gt;0,Sample7!K505, )</f>
        <v>0</v>
      </c>
      <c r="C499" s="88" t="str">
        <f>IF(Sample7!L505&gt;0,Sample7!L505,"")</f>
        <v/>
      </c>
      <c r="D499" s="88">
        <f>IF(Sample7!M505&gt;0,Sample7!M505,)</f>
        <v>1109.7549950275743</v>
      </c>
      <c r="E499" s="162" t="str">
        <f t="shared" si="113"/>
        <v/>
      </c>
      <c r="F499" s="162" t="str">
        <f t="shared" si="114"/>
        <v/>
      </c>
      <c r="G499" s="162" t="str">
        <f t="shared" si="115"/>
        <v/>
      </c>
      <c r="H499" s="162" t="str">
        <f t="shared" si="116"/>
        <v/>
      </c>
      <c r="I499" s="162" t="e">
        <f t="shared" si="117"/>
        <v>#VALUE!</v>
      </c>
      <c r="J499" s="162" t="e">
        <f t="shared" si="123"/>
        <v>#VALUE!</v>
      </c>
      <c r="K499" s="162" t="str">
        <f t="shared" si="118"/>
        <v/>
      </c>
      <c r="L499" s="59" t="str">
        <f t="shared" si="119"/>
        <v/>
      </c>
      <c r="M499" s="162" t="str">
        <f t="shared" si="124"/>
        <v/>
      </c>
      <c r="N499" s="99" t="str">
        <f t="shared" si="120"/>
        <v/>
      </c>
      <c r="O499" s="100" t="str">
        <f t="shared" si="125"/>
        <v/>
      </c>
      <c r="P499" s="100" t="e">
        <f t="shared" si="126"/>
        <v>#VALUE!</v>
      </c>
      <c r="Q499" s="11">
        <v>497</v>
      </c>
      <c r="R499" s="9" t="str">
        <f t="shared" si="121"/>
        <v/>
      </c>
    </row>
    <row r="500" spans="1:18" x14ac:dyDescent="0.25">
      <c r="A500" s="9">
        <f t="shared" si="122"/>
        <v>0</v>
      </c>
      <c r="B500" s="88">
        <f>IF(Sample7!K506&gt;0,Sample7!K506, )</f>
        <v>0</v>
      </c>
      <c r="C500" s="88" t="str">
        <f>IF(Sample7!L506&gt;0,Sample7!L506,"")</f>
        <v/>
      </c>
      <c r="D500" s="88">
        <f>IF(Sample7!M506&gt;0,Sample7!M506,)</f>
        <v>1109.7549950275743</v>
      </c>
      <c r="E500" s="162" t="str">
        <f t="shared" si="113"/>
        <v/>
      </c>
      <c r="F500" s="162" t="str">
        <f t="shared" si="114"/>
        <v/>
      </c>
      <c r="G500" s="162" t="str">
        <f t="shared" si="115"/>
        <v/>
      </c>
      <c r="H500" s="162" t="str">
        <f t="shared" si="116"/>
        <v/>
      </c>
      <c r="I500" s="162" t="e">
        <f t="shared" si="117"/>
        <v>#VALUE!</v>
      </c>
      <c r="J500" s="162" t="e">
        <f t="shared" si="123"/>
        <v>#VALUE!</v>
      </c>
      <c r="K500" s="162" t="str">
        <f t="shared" si="118"/>
        <v/>
      </c>
      <c r="L500" s="59" t="str">
        <f t="shared" si="119"/>
        <v/>
      </c>
      <c r="M500" s="162" t="str">
        <f t="shared" si="124"/>
        <v/>
      </c>
      <c r="N500" s="99" t="str">
        <f t="shared" si="120"/>
        <v/>
      </c>
      <c r="O500" s="100" t="str">
        <f t="shared" si="125"/>
        <v/>
      </c>
      <c r="P500" s="100" t="e">
        <f t="shared" si="126"/>
        <v>#VALUE!</v>
      </c>
      <c r="Q500" s="11">
        <v>498</v>
      </c>
      <c r="R500" s="9" t="str">
        <f t="shared" si="121"/>
        <v/>
      </c>
    </row>
    <row r="501" spans="1:18" x14ac:dyDescent="0.25">
      <c r="A501" s="9">
        <f t="shared" si="122"/>
        <v>0</v>
      </c>
      <c r="B501" s="88">
        <f>IF(Sample7!K507&gt;0,Sample7!K507, )</f>
        <v>0</v>
      </c>
      <c r="C501" s="88" t="str">
        <f>IF(Sample7!L507&gt;0,Sample7!L507,"")</f>
        <v/>
      </c>
      <c r="D501" s="88">
        <f>IF(Sample7!M507&gt;0,Sample7!M507,)</f>
        <v>1109.7549950275743</v>
      </c>
      <c r="E501" s="162" t="str">
        <f t="shared" si="113"/>
        <v/>
      </c>
      <c r="F501" s="162" t="str">
        <f t="shared" si="114"/>
        <v/>
      </c>
      <c r="G501" s="162" t="str">
        <f t="shared" si="115"/>
        <v/>
      </c>
      <c r="H501" s="162" t="str">
        <f t="shared" si="116"/>
        <v/>
      </c>
      <c r="I501" s="162" t="e">
        <f t="shared" si="117"/>
        <v>#VALUE!</v>
      </c>
      <c r="J501" s="162" t="e">
        <f t="shared" si="123"/>
        <v>#VALUE!</v>
      </c>
      <c r="K501" s="162" t="str">
        <f t="shared" si="118"/>
        <v/>
      </c>
      <c r="L501" s="59" t="str">
        <f t="shared" si="119"/>
        <v/>
      </c>
      <c r="M501" s="162" t="str">
        <f t="shared" si="124"/>
        <v/>
      </c>
      <c r="N501" s="99" t="str">
        <f t="shared" si="120"/>
        <v/>
      </c>
      <c r="O501" s="100" t="str">
        <f t="shared" si="125"/>
        <v/>
      </c>
      <c r="P501" s="100" t="e">
        <f t="shared" si="126"/>
        <v>#VALUE!</v>
      </c>
      <c r="Q501" s="11">
        <v>499</v>
      </c>
      <c r="R501" s="9" t="str">
        <f t="shared" si="121"/>
        <v/>
      </c>
    </row>
    <row r="502" spans="1:18" x14ac:dyDescent="0.25">
      <c r="A502" s="9">
        <f t="shared" si="122"/>
        <v>0</v>
      </c>
      <c r="B502" s="88">
        <f>IF(Sample7!K508&gt;0,Sample7!K508, )</f>
        <v>0</v>
      </c>
      <c r="C502" s="88" t="str">
        <f>IF(Sample7!L508&gt;0,Sample7!L508,"")</f>
        <v/>
      </c>
      <c r="D502" s="88">
        <f>IF(Sample7!M508&gt;0,Sample7!M508,)</f>
        <v>1109.7549950275743</v>
      </c>
      <c r="E502" s="162" t="str">
        <f t="shared" si="113"/>
        <v/>
      </c>
      <c r="F502" s="162" t="str">
        <f t="shared" si="114"/>
        <v/>
      </c>
      <c r="G502" s="162" t="str">
        <f t="shared" si="115"/>
        <v/>
      </c>
      <c r="H502" s="162" t="str">
        <f t="shared" si="116"/>
        <v/>
      </c>
      <c r="I502" s="162" t="e">
        <f t="shared" si="117"/>
        <v>#VALUE!</v>
      </c>
      <c r="J502" s="162" t="e">
        <f t="shared" si="123"/>
        <v>#VALUE!</v>
      </c>
      <c r="K502" s="162" t="str">
        <f t="shared" si="118"/>
        <v/>
      </c>
      <c r="L502" s="59" t="str">
        <f t="shared" si="119"/>
        <v/>
      </c>
      <c r="M502" s="162" t="str">
        <f t="shared" si="124"/>
        <v/>
      </c>
      <c r="N502" s="99" t="str">
        <f t="shared" si="120"/>
        <v/>
      </c>
      <c r="O502" s="100" t="str">
        <f t="shared" si="125"/>
        <v/>
      </c>
      <c r="P502" s="100" t="e">
        <f t="shared" si="126"/>
        <v>#VALUE!</v>
      </c>
      <c r="Q502" s="11">
        <v>500</v>
      </c>
      <c r="R502" s="9" t="str">
        <f t="shared" si="121"/>
        <v/>
      </c>
    </row>
    <row r="503" spans="1:18" x14ac:dyDescent="0.25">
      <c r="A503" s="9">
        <f t="shared" si="122"/>
        <v>0</v>
      </c>
      <c r="B503" s="88">
        <f>IF(Sample7!K509&gt;0,Sample7!K509, )</f>
        <v>0</v>
      </c>
      <c r="C503" s="88" t="str">
        <f>IF(Sample7!L509&gt;0,Sample7!L509,"")</f>
        <v/>
      </c>
      <c r="D503" s="88">
        <f>IF(Sample7!M509&gt;0,Sample7!M509,)</f>
        <v>1109.7549950275743</v>
      </c>
      <c r="E503" s="162" t="str">
        <f t="shared" si="113"/>
        <v/>
      </c>
      <c r="F503" s="162" t="str">
        <f t="shared" si="114"/>
        <v/>
      </c>
      <c r="G503" s="162" t="str">
        <f t="shared" si="115"/>
        <v/>
      </c>
      <c r="H503" s="162" t="str">
        <f t="shared" si="116"/>
        <v/>
      </c>
      <c r="I503" s="162" t="e">
        <f t="shared" si="117"/>
        <v>#VALUE!</v>
      </c>
      <c r="J503" s="162" t="e">
        <f t="shared" si="123"/>
        <v>#VALUE!</v>
      </c>
      <c r="K503" s="162" t="str">
        <f t="shared" si="118"/>
        <v/>
      </c>
      <c r="L503" s="59" t="str">
        <f t="shared" si="119"/>
        <v/>
      </c>
      <c r="M503" s="162" t="str">
        <f t="shared" si="124"/>
        <v/>
      </c>
      <c r="N503" s="99" t="str">
        <f t="shared" si="120"/>
        <v/>
      </c>
      <c r="O503" s="100" t="str">
        <f t="shared" si="125"/>
        <v/>
      </c>
      <c r="P503" s="100" t="e">
        <f t="shared" si="126"/>
        <v>#VALUE!</v>
      </c>
      <c r="Q503" s="11">
        <v>501</v>
      </c>
      <c r="R503" s="9" t="str">
        <f t="shared" si="121"/>
        <v/>
      </c>
    </row>
    <row r="504" spans="1:18" x14ac:dyDescent="0.25">
      <c r="A504" s="9">
        <f t="shared" si="122"/>
        <v>0</v>
      </c>
      <c r="B504" s="88">
        <f>IF(Sample7!K510&gt;0,Sample7!K510, )</f>
        <v>0</v>
      </c>
      <c r="C504" s="88" t="str">
        <f>IF(Sample7!L510&gt;0,Sample7!L510,"")</f>
        <v/>
      </c>
      <c r="D504" s="88">
        <f>IF(Sample7!M510&gt;0,Sample7!M510,)</f>
        <v>1109.7549950275743</v>
      </c>
      <c r="E504" s="162" t="str">
        <f t="shared" si="113"/>
        <v/>
      </c>
      <c r="F504" s="162" t="str">
        <f t="shared" si="114"/>
        <v/>
      </c>
      <c r="G504" s="162" t="str">
        <f t="shared" si="115"/>
        <v/>
      </c>
      <c r="H504" s="162" t="str">
        <f t="shared" si="116"/>
        <v/>
      </c>
      <c r="I504" s="162" t="e">
        <f t="shared" si="117"/>
        <v>#VALUE!</v>
      </c>
      <c r="J504" s="162" t="e">
        <f t="shared" si="123"/>
        <v>#VALUE!</v>
      </c>
      <c r="K504" s="162" t="str">
        <f t="shared" si="118"/>
        <v/>
      </c>
      <c r="L504" s="59" t="str">
        <f t="shared" si="119"/>
        <v/>
      </c>
      <c r="M504" s="162" t="str">
        <f t="shared" si="124"/>
        <v/>
      </c>
      <c r="N504" s="99" t="str">
        <f t="shared" si="120"/>
        <v/>
      </c>
      <c r="O504" s="100" t="str">
        <f t="shared" si="125"/>
        <v/>
      </c>
      <c r="P504" s="100" t="e">
        <f t="shared" si="126"/>
        <v>#VALUE!</v>
      </c>
      <c r="Q504" s="11">
        <v>502</v>
      </c>
      <c r="R504" s="9" t="str">
        <f t="shared" si="121"/>
        <v/>
      </c>
    </row>
    <row r="505" spans="1:18" x14ac:dyDescent="0.25">
      <c r="A505" s="9">
        <f t="shared" si="122"/>
        <v>0</v>
      </c>
      <c r="B505" s="88">
        <f>IF(Sample7!K511&gt;0,Sample7!K511, )</f>
        <v>0</v>
      </c>
      <c r="C505" s="88" t="str">
        <f>IF(Sample7!L511&gt;0,Sample7!L511,"")</f>
        <v/>
      </c>
      <c r="D505" s="88">
        <f>IF(Sample7!M511&gt;0,Sample7!M511,)</f>
        <v>1109.7549950275743</v>
      </c>
      <c r="E505" s="162" t="str">
        <f t="shared" si="113"/>
        <v/>
      </c>
      <c r="F505" s="162" t="str">
        <f t="shared" si="114"/>
        <v/>
      </c>
      <c r="G505" s="162" t="str">
        <f t="shared" si="115"/>
        <v/>
      </c>
      <c r="H505" s="162" t="str">
        <f t="shared" si="116"/>
        <v/>
      </c>
      <c r="I505" s="162" t="e">
        <f t="shared" si="117"/>
        <v>#VALUE!</v>
      </c>
      <c r="J505" s="162" t="e">
        <f t="shared" si="123"/>
        <v>#VALUE!</v>
      </c>
      <c r="K505" s="162" t="str">
        <f t="shared" si="118"/>
        <v/>
      </c>
      <c r="L505" s="59" t="str">
        <f t="shared" si="119"/>
        <v/>
      </c>
      <c r="M505" s="162" t="str">
        <f t="shared" si="124"/>
        <v/>
      </c>
      <c r="N505" s="99" t="str">
        <f t="shared" si="120"/>
        <v/>
      </c>
      <c r="O505" s="100" t="str">
        <f t="shared" si="125"/>
        <v/>
      </c>
      <c r="P505" s="100" t="e">
        <f t="shared" si="126"/>
        <v>#VALUE!</v>
      </c>
      <c r="Q505" s="11">
        <v>503</v>
      </c>
      <c r="R505" s="9" t="str">
        <f t="shared" si="121"/>
        <v/>
      </c>
    </row>
    <row r="506" spans="1:18" x14ac:dyDescent="0.25">
      <c r="A506" s="9">
        <f t="shared" si="122"/>
        <v>0</v>
      </c>
      <c r="B506" s="88">
        <f>IF(Sample7!K512&gt;0,Sample7!K512, )</f>
        <v>0</v>
      </c>
      <c r="C506" s="88" t="str">
        <f>IF(Sample7!L512&gt;0,Sample7!L512,"")</f>
        <v/>
      </c>
      <c r="D506" s="88">
        <f>IF(Sample7!M512&gt;0,Sample7!M512,)</f>
        <v>1109.7549950275743</v>
      </c>
      <c r="E506" s="162" t="str">
        <f t="shared" si="113"/>
        <v/>
      </c>
      <c r="F506" s="162" t="str">
        <f t="shared" si="114"/>
        <v/>
      </c>
      <c r="G506" s="162" t="str">
        <f t="shared" si="115"/>
        <v/>
      </c>
      <c r="H506" s="162" t="str">
        <f t="shared" si="116"/>
        <v/>
      </c>
      <c r="I506" s="162" t="e">
        <f t="shared" si="117"/>
        <v>#VALUE!</v>
      </c>
      <c r="J506" s="162" t="e">
        <f t="shared" si="123"/>
        <v>#VALUE!</v>
      </c>
      <c r="K506" s="162" t="str">
        <f t="shared" si="118"/>
        <v/>
      </c>
      <c r="L506" s="59" t="str">
        <f t="shared" si="119"/>
        <v/>
      </c>
      <c r="M506" s="162" t="str">
        <f t="shared" si="124"/>
        <v/>
      </c>
      <c r="N506" s="99" t="str">
        <f t="shared" si="120"/>
        <v/>
      </c>
      <c r="O506" s="100" t="str">
        <f t="shared" si="125"/>
        <v/>
      </c>
      <c r="P506" s="100" t="e">
        <f t="shared" si="126"/>
        <v>#VALUE!</v>
      </c>
      <c r="Q506" s="11">
        <v>504</v>
      </c>
      <c r="R506" s="9" t="str">
        <f t="shared" si="121"/>
        <v/>
      </c>
    </row>
    <row r="507" spans="1:18" x14ac:dyDescent="0.25">
      <c r="A507" s="9">
        <f t="shared" si="122"/>
        <v>0</v>
      </c>
      <c r="B507" s="88">
        <f>IF(Sample7!K513&gt;0,Sample7!K513, )</f>
        <v>0</v>
      </c>
      <c r="C507" s="88" t="str">
        <f>IF(Sample7!L513&gt;0,Sample7!L513,"")</f>
        <v/>
      </c>
      <c r="D507" s="88">
        <f>IF(Sample7!M513&gt;0,Sample7!M513,)</f>
        <v>1109.7549950275743</v>
      </c>
      <c r="E507" s="162" t="str">
        <f t="shared" si="113"/>
        <v/>
      </c>
      <c r="F507" s="162" t="str">
        <f t="shared" si="114"/>
        <v/>
      </c>
      <c r="G507" s="162" t="str">
        <f t="shared" si="115"/>
        <v/>
      </c>
      <c r="H507" s="162" t="str">
        <f t="shared" si="116"/>
        <v/>
      </c>
      <c r="I507" s="162" t="e">
        <f t="shared" si="117"/>
        <v>#VALUE!</v>
      </c>
      <c r="J507" s="162" t="e">
        <f t="shared" si="123"/>
        <v>#VALUE!</v>
      </c>
      <c r="K507" s="162" t="str">
        <f t="shared" si="118"/>
        <v/>
      </c>
      <c r="L507" s="59" t="str">
        <f t="shared" si="119"/>
        <v/>
      </c>
      <c r="M507" s="162" t="str">
        <f t="shared" si="124"/>
        <v/>
      </c>
      <c r="N507" s="99" t="str">
        <f t="shared" si="120"/>
        <v/>
      </c>
      <c r="O507" s="100" t="str">
        <f t="shared" si="125"/>
        <v/>
      </c>
      <c r="P507" s="100" t="e">
        <f t="shared" si="126"/>
        <v>#VALUE!</v>
      </c>
      <c r="Q507" s="11">
        <v>505</v>
      </c>
      <c r="R507" s="9" t="str">
        <f t="shared" si="121"/>
        <v/>
      </c>
    </row>
    <row r="508" spans="1:18" x14ac:dyDescent="0.25">
      <c r="A508" s="9">
        <f t="shared" si="122"/>
        <v>0</v>
      </c>
      <c r="B508" s="88">
        <f>IF(Sample7!K514&gt;0,Sample7!K514, )</f>
        <v>0</v>
      </c>
      <c r="C508" s="88" t="str">
        <f>IF(Sample7!L514&gt;0,Sample7!L514,"")</f>
        <v/>
      </c>
      <c r="D508" s="88">
        <f>IF(Sample7!M514&gt;0,Sample7!M514,)</f>
        <v>1109.7549950275743</v>
      </c>
      <c r="E508" s="162" t="str">
        <f t="shared" si="113"/>
        <v/>
      </c>
      <c r="F508" s="162" t="str">
        <f t="shared" si="114"/>
        <v/>
      </c>
      <c r="G508" s="162" t="str">
        <f t="shared" si="115"/>
        <v/>
      </c>
      <c r="H508" s="162" t="str">
        <f t="shared" si="116"/>
        <v/>
      </c>
      <c r="I508" s="162" t="e">
        <f t="shared" si="117"/>
        <v>#VALUE!</v>
      </c>
      <c r="J508" s="162" t="e">
        <f t="shared" si="123"/>
        <v>#VALUE!</v>
      </c>
      <c r="K508" s="162" t="str">
        <f t="shared" si="118"/>
        <v/>
      </c>
      <c r="L508" s="59" t="str">
        <f t="shared" si="119"/>
        <v/>
      </c>
      <c r="M508" s="162" t="str">
        <f t="shared" si="124"/>
        <v/>
      </c>
      <c r="N508" s="99" t="str">
        <f t="shared" si="120"/>
        <v/>
      </c>
      <c r="O508" s="100" t="str">
        <f t="shared" si="125"/>
        <v/>
      </c>
      <c r="P508" s="100" t="e">
        <f t="shared" si="126"/>
        <v>#VALUE!</v>
      </c>
      <c r="Q508" s="11">
        <v>506</v>
      </c>
      <c r="R508" s="9" t="str">
        <f t="shared" si="121"/>
        <v/>
      </c>
    </row>
    <row r="509" spans="1:18" x14ac:dyDescent="0.25">
      <c r="A509" s="9">
        <f t="shared" si="122"/>
        <v>0</v>
      </c>
      <c r="B509" s="88">
        <f>IF(Sample7!K515&gt;0,Sample7!K515, )</f>
        <v>0</v>
      </c>
      <c r="C509" s="88" t="str">
        <f>IF(Sample7!L515&gt;0,Sample7!L515,"")</f>
        <v/>
      </c>
      <c r="D509" s="88">
        <f>IF(Sample7!M515&gt;0,Sample7!M515,)</f>
        <v>1109.7549950275743</v>
      </c>
      <c r="E509" s="162" t="str">
        <f t="shared" si="113"/>
        <v/>
      </c>
      <c r="F509" s="162" t="str">
        <f t="shared" si="114"/>
        <v/>
      </c>
      <c r="G509" s="162" t="str">
        <f t="shared" si="115"/>
        <v/>
      </c>
      <c r="H509" s="162" t="str">
        <f t="shared" si="116"/>
        <v/>
      </c>
      <c r="I509" s="162" t="e">
        <f t="shared" si="117"/>
        <v>#VALUE!</v>
      </c>
      <c r="J509" s="162" t="e">
        <f t="shared" si="123"/>
        <v>#VALUE!</v>
      </c>
      <c r="K509" s="162" t="str">
        <f t="shared" si="118"/>
        <v/>
      </c>
      <c r="L509" s="59" t="str">
        <f t="shared" si="119"/>
        <v/>
      </c>
      <c r="M509" s="162" t="str">
        <f t="shared" si="124"/>
        <v/>
      </c>
      <c r="N509" s="99" t="str">
        <f t="shared" si="120"/>
        <v/>
      </c>
      <c r="O509" s="100" t="str">
        <f t="shared" si="125"/>
        <v/>
      </c>
      <c r="P509" s="100" t="e">
        <f t="shared" si="126"/>
        <v>#VALUE!</v>
      </c>
      <c r="Q509" s="11">
        <v>507</v>
      </c>
      <c r="R509" s="9" t="str">
        <f t="shared" si="121"/>
        <v/>
      </c>
    </row>
    <row r="510" spans="1:18" x14ac:dyDescent="0.25">
      <c r="A510" s="9">
        <f t="shared" si="122"/>
        <v>0</v>
      </c>
      <c r="B510" s="88">
        <f>IF(Sample7!K516&gt;0,Sample7!K516, )</f>
        <v>0</v>
      </c>
      <c r="C510" s="88" t="str">
        <f>IF(Sample7!L516&gt;0,Sample7!L516,"")</f>
        <v/>
      </c>
      <c r="D510" s="88">
        <f>IF(Sample7!M516&gt;0,Sample7!M516,)</f>
        <v>1109.7549950275743</v>
      </c>
      <c r="E510" s="162" t="str">
        <f t="shared" si="113"/>
        <v/>
      </c>
      <c r="F510" s="162" t="str">
        <f t="shared" si="114"/>
        <v/>
      </c>
      <c r="G510" s="162" t="str">
        <f t="shared" si="115"/>
        <v/>
      </c>
      <c r="H510" s="162" t="str">
        <f t="shared" si="116"/>
        <v/>
      </c>
      <c r="I510" s="162" t="e">
        <f t="shared" si="117"/>
        <v>#VALUE!</v>
      </c>
      <c r="J510" s="162" t="e">
        <f t="shared" si="123"/>
        <v>#VALUE!</v>
      </c>
      <c r="K510" s="162" t="str">
        <f t="shared" si="118"/>
        <v/>
      </c>
      <c r="L510" s="59" t="str">
        <f t="shared" si="119"/>
        <v/>
      </c>
      <c r="M510" s="162" t="str">
        <f t="shared" si="124"/>
        <v/>
      </c>
      <c r="N510" s="99" t="str">
        <f t="shared" si="120"/>
        <v/>
      </c>
      <c r="O510" s="100" t="str">
        <f t="shared" si="125"/>
        <v/>
      </c>
      <c r="P510" s="100" t="e">
        <f t="shared" si="126"/>
        <v>#VALUE!</v>
      </c>
      <c r="Q510" s="11">
        <v>508</v>
      </c>
      <c r="R510" s="9" t="str">
        <f t="shared" si="121"/>
        <v/>
      </c>
    </row>
    <row r="511" spans="1:18" x14ac:dyDescent="0.25">
      <c r="A511" s="9">
        <f t="shared" si="122"/>
        <v>0</v>
      </c>
      <c r="B511" s="88">
        <f>IF(Sample7!K517&gt;0,Sample7!K517, )</f>
        <v>0</v>
      </c>
      <c r="C511" s="88" t="str">
        <f>IF(Sample7!L517&gt;0,Sample7!L517,"")</f>
        <v/>
      </c>
      <c r="D511" s="88">
        <f>IF(Sample7!M517&gt;0,Sample7!M517,)</f>
        <v>1109.7549950275743</v>
      </c>
      <c r="E511" s="162" t="str">
        <f t="shared" si="113"/>
        <v/>
      </c>
      <c r="F511" s="162" t="str">
        <f t="shared" si="114"/>
        <v/>
      </c>
      <c r="G511" s="162" t="str">
        <f t="shared" si="115"/>
        <v/>
      </c>
      <c r="H511" s="162" t="str">
        <f t="shared" si="116"/>
        <v/>
      </c>
      <c r="I511" s="162" t="e">
        <f t="shared" si="117"/>
        <v>#VALUE!</v>
      </c>
      <c r="J511" s="162" t="e">
        <f t="shared" si="123"/>
        <v>#VALUE!</v>
      </c>
      <c r="K511" s="162" t="str">
        <f t="shared" si="118"/>
        <v/>
      </c>
      <c r="L511" s="59" t="str">
        <f t="shared" si="119"/>
        <v/>
      </c>
      <c r="M511" s="162" t="str">
        <f t="shared" si="124"/>
        <v/>
      </c>
      <c r="N511" s="99" t="str">
        <f t="shared" si="120"/>
        <v/>
      </c>
      <c r="O511" s="100" t="str">
        <f t="shared" si="125"/>
        <v/>
      </c>
      <c r="P511" s="100" t="e">
        <f t="shared" si="126"/>
        <v>#VALUE!</v>
      </c>
      <c r="Q511" s="11">
        <v>509</v>
      </c>
      <c r="R511" s="9" t="str">
        <f t="shared" si="121"/>
        <v/>
      </c>
    </row>
    <row r="512" spans="1:18" x14ac:dyDescent="0.25">
      <c r="A512" s="9">
        <f t="shared" si="122"/>
        <v>0</v>
      </c>
      <c r="B512" s="88">
        <f>IF(Sample7!K518&gt;0,Sample7!K518, )</f>
        <v>0</v>
      </c>
      <c r="C512" s="88" t="str">
        <f>IF(Sample7!L518&gt;0,Sample7!L518,"")</f>
        <v/>
      </c>
      <c r="D512" s="88">
        <f>IF(Sample7!M518&gt;0,Sample7!M518,)</f>
        <v>1109.7549950275743</v>
      </c>
      <c r="E512" s="162" t="str">
        <f t="shared" si="113"/>
        <v/>
      </c>
      <c r="F512" s="162" t="str">
        <f t="shared" si="114"/>
        <v/>
      </c>
      <c r="G512" s="162" t="str">
        <f t="shared" si="115"/>
        <v/>
      </c>
      <c r="H512" s="162" t="str">
        <f t="shared" si="116"/>
        <v/>
      </c>
      <c r="I512" s="162" t="e">
        <f t="shared" si="117"/>
        <v>#VALUE!</v>
      </c>
      <c r="J512" s="162" t="e">
        <f t="shared" si="123"/>
        <v>#VALUE!</v>
      </c>
      <c r="K512" s="162" t="str">
        <f t="shared" si="118"/>
        <v/>
      </c>
      <c r="L512" s="59" t="str">
        <f t="shared" si="119"/>
        <v/>
      </c>
      <c r="M512" s="162" t="str">
        <f t="shared" si="124"/>
        <v/>
      </c>
      <c r="N512" s="99" t="str">
        <f t="shared" si="120"/>
        <v/>
      </c>
      <c r="O512" s="100" t="str">
        <f t="shared" si="125"/>
        <v/>
      </c>
      <c r="P512" s="100" t="e">
        <f t="shared" si="126"/>
        <v>#VALUE!</v>
      </c>
      <c r="Q512" s="11">
        <v>510</v>
      </c>
      <c r="R512" s="9" t="str">
        <f t="shared" si="121"/>
        <v/>
      </c>
    </row>
    <row r="513" spans="1:18" x14ac:dyDescent="0.25">
      <c r="A513" s="9">
        <f t="shared" si="122"/>
        <v>0</v>
      </c>
      <c r="B513" s="88">
        <f>IF(Sample7!K519&gt;0,Sample7!K519, )</f>
        <v>0</v>
      </c>
      <c r="C513" s="88" t="str">
        <f>IF(Sample7!L519&gt;0,Sample7!L519,"")</f>
        <v/>
      </c>
      <c r="D513" s="88">
        <f>IF(Sample7!M519&gt;0,Sample7!M519,)</f>
        <v>1109.7549950275743</v>
      </c>
      <c r="E513" s="162" t="str">
        <f t="shared" si="113"/>
        <v/>
      </c>
      <c r="F513" s="162" t="str">
        <f t="shared" si="114"/>
        <v/>
      </c>
      <c r="G513" s="162" t="str">
        <f t="shared" si="115"/>
        <v/>
      </c>
      <c r="H513" s="162" t="str">
        <f t="shared" si="116"/>
        <v/>
      </c>
      <c r="I513" s="162" t="e">
        <f t="shared" si="117"/>
        <v>#VALUE!</v>
      </c>
      <c r="J513" s="162" t="e">
        <f t="shared" si="123"/>
        <v>#VALUE!</v>
      </c>
      <c r="K513" s="162" t="str">
        <f t="shared" si="118"/>
        <v/>
      </c>
      <c r="L513" s="59" t="str">
        <f t="shared" si="119"/>
        <v/>
      </c>
      <c r="M513" s="162" t="str">
        <f t="shared" si="124"/>
        <v/>
      </c>
      <c r="N513" s="99" t="str">
        <f t="shared" si="120"/>
        <v/>
      </c>
      <c r="O513" s="100" t="str">
        <f t="shared" si="125"/>
        <v/>
      </c>
      <c r="P513" s="100" t="e">
        <f t="shared" si="126"/>
        <v>#VALUE!</v>
      </c>
      <c r="Q513" s="11">
        <v>511</v>
      </c>
      <c r="R513" s="9" t="str">
        <f t="shared" si="121"/>
        <v/>
      </c>
    </row>
    <row r="514" spans="1:18" x14ac:dyDescent="0.25">
      <c r="A514" s="9">
        <f t="shared" si="122"/>
        <v>0</v>
      </c>
      <c r="B514" s="88">
        <f>IF(Sample7!K520&gt;0,Sample7!K520, )</f>
        <v>0</v>
      </c>
      <c r="C514" s="88" t="str">
        <f>IF(Sample7!L520&gt;0,Sample7!L520,"")</f>
        <v/>
      </c>
      <c r="D514" s="88">
        <f>IF(Sample7!M520&gt;0,Sample7!M520,)</f>
        <v>1109.7549950275743</v>
      </c>
      <c r="E514" s="162" t="str">
        <f t="shared" ref="E514:E577" si="127">IF(OR(B514="",B514=0),"",B514+1/$U$17)</f>
        <v/>
      </c>
      <c r="F514" s="162" t="str">
        <f t="shared" ref="F514:F577" si="128">IF(OR(B514="",B514=0),"",$V$18-(LN(1+EXP(-$S$11*(I514-V$18))))/$S$11)</f>
        <v/>
      </c>
      <c r="G514" s="162" t="str">
        <f t="shared" ref="G514:G577" si="129">IF(OR(B514="",B514=0),"",B514-F514-H514-V$5*K514)</f>
        <v/>
      </c>
      <c r="H514" s="162" t="str">
        <f t="shared" ref="H514:H577" si="130">IF(OR(B514="",B514=0),"",1/2*(B514-V$5*K514+T$11)+1/2*POWER((B514-V$5*K514+T$11)^2-4*V$11*(B514-V$5*K514),0.5))</f>
        <v/>
      </c>
      <c r="I514" s="162" t="e">
        <f t="shared" ref="I514:I577" si="131">B514-H514-V$5*K514</f>
        <v>#VALUE!</v>
      </c>
      <c r="J514" s="162" t="e">
        <f t="shared" si="123"/>
        <v>#VALUE!</v>
      </c>
      <c r="K514" s="162" t="str">
        <f t="shared" ref="K514:K577" si="132">IF(OR(B514="",B514=0),"",LN(1+EXP($U$11*(B514-$U$13)))/$U$11)</f>
        <v/>
      </c>
      <c r="L514" s="59" t="str">
        <f t="shared" ref="L514:L577" si="133">IF(OR(B514="",B514=0),"",-LN(1+EXP($V$15*(B514-$V$13)))/$V$15)</f>
        <v/>
      </c>
      <c r="M514" s="162" t="str">
        <f t="shared" si="124"/>
        <v/>
      </c>
      <c r="N514" s="99" t="str">
        <f t="shared" ref="N514:N577" si="134">IF(OR(B514="",B514=0),"",(M514-C514)*(M514-C514))</f>
        <v/>
      </c>
      <c r="O514" s="100" t="str">
        <f t="shared" si="125"/>
        <v/>
      </c>
      <c r="P514" s="100" t="e">
        <f t="shared" si="126"/>
        <v>#VALUE!</v>
      </c>
      <c r="Q514" s="11">
        <v>512</v>
      </c>
      <c r="R514" s="9" t="str">
        <f t="shared" ref="R514:R577" si="135">IF(OR(B514="",B514=0),"",T$17+T$15*G514)</f>
        <v/>
      </c>
    </row>
    <row r="515" spans="1:18" x14ac:dyDescent="0.25">
      <c r="A515" s="9">
        <f t="shared" ref="A515:A578" si="136">-B515</f>
        <v>0</v>
      </c>
      <c r="B515" s="88">
        <f>IF(Sample7!K521&gt;0,Sample7!K521, )</f>
        <v>0</v>
      </c>
      <c r="C515" s="88" t="str">
        <f>IF(Sample7!L521&gt;0,Sample7!L521,"")</f>
        <v/>
      </c>
      <c r="D515" s="88">
        <f>IF(Sample7!M521&gt;0,Sample7!M521,)</f>
        <v>1109.7549950275743</v>
      </c>
      <c r="E515" s="162" t="str">
        <f t="shared" si="127"/>
        <v/>
      </c>
      <c r="F515" s="162" t="str">
        <f t="shared" si="128"/>
        <v/>
      </c>
      <c r="G515" s="162" t="str">
        <f t="shared" si="129"/>
        <v/>
      </c>
      <c r="H515" s="162" t="str">
        <f t="shared" si="130"/>
        <v/>
      </c>
      <c r="I515" s="162" t="e">
        <f t="shared" si="131"/>
        <v>#VALUE!</v>
      </c>
      <c r="J515" s="162" t="e">
        <f t="shared" ref="J515:J578" si="137">B515-I515-V$5*K515</f>
        <v>#VALUE!</v>
      </c>
      <c r="K515" s="162" t="str">
        <f t="shared" si="132"/>
        <v/>
      </c>
      <c r="L515" s="59" t="str">
        <f t="shared" si="133"/>
        <v/>
      </c>
      <c r="M515" s="162" t="str">
        <f t="shared" ref="M515:M578" si="138">IF(OR(B515="",B515=0),"",$S$15*F515+$T$17+$T$15*G515+$U$15*H515+S$17*(K515+L515))</f>
        <v/>
      </c>
      <c r="N515" s="99" t="str">
        <f t="shared" si="134"/>
        <v/>
      </c>
      <c r="O515" s="100" t="str">
        <f t="shared" ref="O515:O578" si="139">IF(OR(B515="",B515=0),"",1/V$17*LN(1+EXP(V$17*(B515-V$5*K515-T$13))))</f>
        <v/>
      </c>
      <c r="P515" s="100" t="e">
        <f t="shared" ref="P515:P578" si="140">(O515-J515)^2</f>
        <v>#VALUE!</v>
      </c>
      <c r="Q515" s="11">
        <v>513</v>
      </c>
      <c r="R515" s="9" t="str">
        <f t="shared" si="135"/>
        <v/>
      </c>
    </row>
    <row r="516" spans="1:18" x14ac:dyDescent="0.25">
      <c r="A516" s="9">
        <f t="shared" si="136"/>
        <v>0</v>
      </c>
      <c r="B516" s="88">
        <f>IF(Sample7!K522&gt;0,Sample7!K522, )</f>
        <v>0</v>
      </c>
      <c r="C516" s="88" t="str">
        <f>IF(Sample7!L522&gt;0,Sample7!L522,"")</f>
        <v/>
      </c>
      <c r="D516" s="88">
        <f>IF(Sample7!M522&gt;0,Sample7!M522,)</f>
        <v>1109.7549950275743</v>
      </c>
      <c r="E516" s="162" t="str">
        <f t="shared" si="127"/>
        <v/>
      </c>
      <c r="F516" s="162" t="str">
        <f t="shared" si="128"/>
        <v/>
      </c>
      <c r="G516" s="162" t="str">
        <f t="shared" si="129"/>
        <v/>
      </c>
      <c r="H516" s="162" t="str">
        <f t="shared" si="130"/>
        <v/>
      </c>
      <c r="I516" s="162" t="e">
        <f t="shared" si="131"/>
        <v>#VALUE!</v>
      </c>
      <c r="J516" s="162" t="e">
        <f t="shared" si="137"/>
        <v>#VALUE!</v>
      </c>
      <c r="K516" s="162" t="str">
        <f t="shared" si="132"/>
        <v/>
      </c>
      <c r="L516" s="59" t="str">
        <f t="shared" si="133"/>
        <v/>
      </c>
      <c r="M516" s="162" t="str">
        <f t="shared" si="138"/>
        <v/>
      </c>
      <c r="N516" s="99" t="str">
        <f t="shared" si="134"/>
        <v/>
      </c>
      <c r="O516" s="100" t="str">
        <f t="shared" si="139"/>
        <v/>
      </c>
      <c r="P516" s="100" t="e">
        <f t="shared" si="140"/>
        <v>#VALUE!</v>
      </c>
      <c r="Q516" s="11">
        <v>514</v>
      </c>
      <c r="R516" s="9" t="str">
        <f t="shared" si="135"/>
        <v/>
      </c>
    </row>
    <row r="517" spans="1:18" x14ac:dyDescent="0.25">
      <c r="A517" s="9">
        <f t="shared" si="136"/>
        <v>0</v>
      </c>
      <c r="B517" s="88">
        <f>IF(Sample7!K523&gt;0,Sample7!K523, )</f>
        <v>0</v>
      </c>
      <c r="C517" s="88" t="str">
        <f>IF(Sample7!L523&gt;0,Sample7!L523,"")</f>
        <v/>
      </c>
      <c r="D517" s="88">
        <f>IF(Sample7!M523&gt;0,Sample7!M523,)</f>
        <v>1109.7549950275743</v>
      </c>
      <c r="E517" s="162" t="str">
        <f t="shared" si="127"/>
        <v/>
      </c>
      <c r="F517" s="162" t="str">
        <f t="shared" si="128"/>
        <v/>
      </c>
      <c r="G517" s="162" t="str">
        <f t="shared" si="129"/>
        <v/>
      </c>
      <c r="H517" s="162" t="str">
        <f t="shared" si="130"/>
        <v/>
      </c>
      <c r="I517" s="162" t="e">
        <f t="shared" si="131"/>
        <v>#VALUE!</v>
      </c>
      <c r="J517" s="162" t="e">
        <f t="shared" si="137"/>
        <v>#VALUE!</v>
      </c>
      <c r="K517" s="162" t="str">
        <f t="shared" si="132"/>
        <v/>
      </c>
      <c r="L517" s="59" t="str">
        <f t="shared" si="133"/>
        <v/>
      </c>
      <c r="M517" s="162" t="str">
        <f t="shared" si="138"/>
        <v/>
      </c>
      <c r="N517" s="99" t="str">
        <f t="shared" si="134"/>
        <v/>
      </c>
      <c r="O517" s="100" t="str">
        <f t="shared" si="139"/>
        <v/>
      </c>
      <c r="P517" s="100" t="e">
        <f t="shared" si="140"/>
        <v>#VALUE!</v>
      </c>
      <c r="Q517" s="11">
        <v>515</v>
      </c>
      <c r="R517" s="9" t="str">
        <f t="shared" si="135"/>
        <v/>
      </c>
    </row>
    <row r="518" spans="1:18" x14ac:dyDescent="0.25">
      <c r="A518" s="9">
        <f t="shared" si="136"/>
        <v>0</v>
      </c>
      <c r="B518" s="88">
        <f>IF(Sample7!K524&gt;0,Sample7!K524, )</f>
        <v>0</v>
      </c>
      <c r="C518" s="88" t="str">
        <f>IF(Sample7!L524&gt;0,Sample7!L524,"")</f>
        <v/>
      </c>
      <c r="D518" s="88">
        <f>IF(Sample7!M524&gt;0,Sample7!M524,)</f>
        <v>1109.7549950275743</v>
      </c>
      <c r="E518" s="162" t="str">
        <f t="shared" si="127"/>
        <v/>
      </c>
      <c r="F518" s="162" t="str">
        <f t="shared" si="128"/>
        <v/>
      </c>
      <c r="G518" s="162" t="str">
        <f t="shared" si="129"/>
        <v/>
      </c>
      <c r="H518" s="162" t="str">
        <f t="shared" si="130"/>
        <v/>
      </c>
      <c r="I518" s="162" t="e">
        <f t="shared" si="131"/>
        <v>#VALUE!</v>
      </c>
      <c r="J518" s="162" t="e">
        <f t="shared" si="137"/>
        <v>#VALUE!</v>
      </c>
      <c r="K518" s="162" t="str">
        <f t="shared" si="132"/>
        <v/>
      </c>
      <c r="L518" s="59" t="str">
        <f t="shared" si="133"/>
        <v/>
      </c>
      <c r="M518" s="162" t="str">
        <f t="shared" si="138"/>
        <v/>
      </c>
      <c r="N518" s="99" t="str">
        <f t="shared" si="134"/>
        <v/>
      </c>
      <c r="O518" s="100" t="str">
        <f t="shared" si="139"/>
        <v/>
      </c>
      <c r="P518" s="100" t="e">
        <f t="shared" si="140"/>
        <v>#VALUE!</v>
      </c>
      <c r="Q518" s="11">
        <v>516</v>
      </c>
      <c r="R518" s="9" t="str">
        <f t="shared" si="135"/>
        <v/>
      </c>
    </row>
    <row r="519" spans="1:18" x14ac:dyDescent="0.25">
      <c r="A519" s="9">
        <f t="shared" si="136"/>
        <v>0</v>
      </c>
      <c r="B519" s="88">
        <f>IF(Sample7!K525&gt;0,Sample7!K525, )</f>
        <v>0</v>
      </c>
      <c r="C519" s="88" t="str">
        <f>IF(Sample7!L525&gt;0,Sample7!L525,"")</f>
        <v/>
      </c>
      <c r="D519" s="88">
        <f>IF(Sample7!M525&gt;0,Sample7!M525,)</f>
        <v>1109.7549950275743</v>
      </c>
      <c r="E519" s="162" t="str">
        <f t="shared" si="127"/>
        <v/>
      </c>
      <c r="F519" s="162" t="str">
        <f t="shared" si="128"/>
        <v/>
      </c>
      <c r="G519" s="162" t="str">
        <f t="shared" si="129"/>
        <v/>
      </c>
      <c r="H519" s="162" t="str">
        <f t="shared" si="130"/>
        <v/>
      </c>
      <c r="I519" s="162" t="e">
        <f t="shared" si="131"/>
        <v>#VALUE!</v>
      </c>
      <c r="J519" s="162" t="e">
        <f t="shared" si="137"/>
        <v>#VALUE!</v>
      </c>
      <c r="K519" s="162" t="str">
        <f t="shared" si="132"/>
        <v/>
      </c>
      <c r="L519" s="59" t="str">
        <f t="shared" si="133"/>
        <v/>
      </c>
      <c r="M519" s="162" t="str">
        <f t="shared" si="138"/>
        <v/>
      </c>
      <c r="N519" s="99" t="str">
        <f t="shared" si="134"/>
        <v/>
      </c>
      <c r="O519" s="100" t="str">
        <f t="shared" si="139"/>
        <v/>
      </c>
      <c r="P519" s="100" t="e">
        <f t="shared" si="140"/>
        <v>#VALUE!</v>
      </c>
      <c r="Q519" s="11">
        <v>517</v>
      </c>
      <c r="R519" s="9" t="str">
        <f t="shared" si="135"/>
        <v/>
      </c>
    </row>
    <row r="520" spans="1:18" x14ac:dyDescent="0.25">
      <c r="A520" s="9">
        <f t="shared" si="136"/>
        <v>0</v>
      </c>
      <c r="B520" s="88">
        <f>IF(Sample7!K526&gt;0,Sample7!K526, )</f>
        <v>0</v>
      </c>
      <c r="C520" s="88" t="str">
        <f>IF(Sample7!L526&gt;0,Sample7!L526,"")</f>
        <v/>
      </c>
      <c r="D520" s="88">
        <f>IF(Sample7!M526&gt;0,Sample7!M526,)</f>
        <v>1109.7549950275743</v>
      </c>
      <c r="E520" s="162" t="str">
        <f t="shared" si="127"/>
        <v/>
      </c>
      <c r="F520" s="162" t="str">
        <f t="shared" si="128"/>
        <v/>
      </c>
      <c r="G520" s="162" t="str">
        <f t="shared" si="129"/>
        <v/>
      </c>
      <c r="H520" s="162" t="str">
        <f t="shared" si="130"/>
        <v/>
      </c>
      <c r="I520" s="162" t="e">
        <f t="shared" si="131"/>
        <v>#VALUE!</v>
      </c>
      <c r="J520" s="162" t="e">
        <f t="shared" si="137"/>
        <v>#VALUE!</v>
      </c>
      <c r="K520" s="162" t="str">
        <f t="shared" si="132"/>
        <v/>
      </c>
      <c r="L520" s="59" t="str">
        <f t="shared" si="133"/>
        <v/>
      </c>
      <c r="M520" s="162" t="str">
        <f t="shared" si="138"/>
        <v/>
      </c>
      <c r="N520" s="99" t="str">
        <f t="shared" si="134"/>
        <v/>
      </c>
      <c r="O520" s="100" t="str">
        <f t="shared" si="139"/>
        <v/>
      </c>
      <c r="P520" s="100" t="e">
        <f t="shared" si="140"/>
        <v>#VALUE!</v>
      </c>
      <c r="Q520" s="11">
        <v>518</v>
      </c>
      <c r="R520" s="9" t="str">
        <f t="shared" si="135"/>
        <v/>
      </c>
    </row>
    <row r="521" spans="1:18" x14ac:dyDescent="0.25">
      <c r="A521" s="9">
        <f t="shared" si="136"/>
        <v>0</v>
      </c>
      <c r="B521" s="88">
        <f>IF(Sample7!K527&gt;0,Sample7!K527, )</f>
        <v>0</v>
      </c>
      <c r="C521" s="88" t="str">
        <f>IF(Sample7!L527&gt;0,Sample7!L527,"")</f>
        <v/>
      </c>
      <c r="D521" s="88">
        <f>IF(Sample7!M527&gt;0,Sample7!M527,)</f>
        <v>1109.7549950275743</v>
      </c>
      <c r="E521" s="162" t="str">
        <f t="shared" si="127"/>
        <v/>
      </c>
      <c r="F521" s="162" t="str">
        <f t="shared" si="128"/>
        <v/>
      </c>
      <c r="G521" s="162" t="str">
        <f t="shared" si="129"/>
        <v/>
      </c>
      <c r="H521" s="162" t="str">
        <f t="shared" si="130"/>
        <v/>
      </c>
      <c r="I521" s="162" t="e">
        <f t="shared" si="131"/>
        <v>#VALUE!</v>
      </c>
      <c r="J521" s="162" t="e">
        <f t="shared" si="137"/>
        <v>#VALUE!</v>
      </c>
      <c r="K521" s="162" t="str">
        <f t="shared" si="132"/>
        <v/>
      </c>
      <c r="L521" s="59" t="str">
        <f t="shared" si="133"/>
        <v/>
      </c>
      <c r="M521" s="162" t="str">
        <f t="shared" si="138"/>
        <v/>
      </c>
      <c r="N521" s="99" t="str">
        <f t="shared" si="134"/>
        <v/>
      </c>
      <c r="O521" s="100" t="str">
        <f t="shared" si="139"/>
        <v/>
      </c>
      <c r="P521" s="100" t="e">
        <f t="shared" si="140"/>
        <v>#VALUE!</v>
      </c>
      <c r="Q521" s="11">
        <v>519</v>
      </c>
      <c r="R521" s="9" t="str">
        <f t="shared" si="135"/>
        <v/>
      </c>
    </row>
    <row r="522" spans="1:18" x14ac:dyDescent="0.25">
      <c r="A522" s="9">
        <f t="shared" si="136"/>
        <v>0</v>
      </c>
      <c r="B522" s="88">
        <f>IF(Sample7!K528&gt;0,Sample7!K528, )</f>
        <v>0</v>
      </c>
      <c r="C522" s="88" t="str">
        <f>IF(Sample7!L528&gt;0,Sample7!L528,"")</f>
        <v/>
      </c>
      <c r="D522" s="88">
        <f>IF(Sample7!M528&gt;0,Sample7!M528,)</f>
        <v>1109.7549950275743</v>
      </c>
      <c r="E522" s="162" t="str">
        <f t="shared" si="127"/>
        <v/>
      </c>
      <c r="F522" s="162" t="str">
        <f t="shared" si="128"/>
        <v/>
      </c>
      <c r="G522" s="162" t="str">
        <f t="shared" si="129"/>
        <v/>
      </c>
      <c r="H522" s="162" t="str">
        <f t="shared" si="130"/>
        <v/>
      </c>
      <c r="I522" s="162" t="e">
        <f t="shared" si="131"/>
        <v>#VALUE!</v>
      </c>
      <c r="J522" s="162" t="e">
        <f t="shared" si="137"/>
        <v>#VALUE!</v>
      </c>
      <c r="K522" s="162" t="str">
        <f t="shared" si="132"/>
        <v/>
      </c>
      <c r="L522" s="59" t="str">
        <f t="shared" si="133"/>
        <v/>
      </c>
      <c r="M522" s="162" t="str">
        <f t="shared" si="138"/>
        <v/>
      </c>
      <c r="N522" s="99" t="str">
        <f t="shared" si="134"/>
        <v/>
      </c>
      <c r="O522" s="100" t="str">
        <f t="shared" si="139"/>
        <v/>
      </c>
      <c r="P522" s="100" t="e">
        <f t="shared" si="140"/>
        <v>#VALUE!</v>
      </c>
      <c r="Q522" s="11">
        <v>520</v>
      </c>
      <c r="R522" s="9" t="str">
        <f t="shared" si="135"/>
        <v/>
      </c>
    </row>
    <row r="523" spans="1:18" x14ac:dyDescent="0.25">
      <c r="A523" s="9">
        <f t="shared" si="136"/>
        <v>0</v>
      </c>
      <c r="B523" s="88">
        <f>IF(Sample7!K529&gt;0,Sample7!K529, )</f>
        <v>0</v>
      </c>
      <c r="C523" s="88" t="str">
        <f>IF(Sample7!L529&gt;0,Sample7!L529,"")</f>
        <v/>
      </c>
      <c r="D523" s="88">
        <f>IF(Sample7!M529&gt;0,Sample7!M529,)</f>
        <v>1109.7549950275743</v>
      </c>
      <c r="E523" s="162" t="str">
        <f t="shared" si="127"/>
        <v/>
      </c>
      <c r="F523" s="162" t="str">
        <f t="shared" si="128"/>
        <v/>
      </c>
      <c r="G523" s="162" t="str">
        <f t="shared" si="129"/>
        <v/>
      </c>
      <c r="H523" s="162" t="str">
        <f t="shared" si="130"/>
        <v/>
      </c>
      <c r="I523" s="162" t="e">
        <f t="shared" si="131"/>
        <v>#VALUE!</v>
      </c>
      <c r="J523" s="162" t="e">
        <f t="shared" si="137"/>
        <v>#VALUE!</v>
      </c>
      <c r="K523" s="162" t="str">
        <f t="shared" si="132"/>
        <v/>
      </c>
      <c r="L523" s="59" t="str">
        <f t="shared" si="133"/>
        <v/>
      </c>
      <c r="M523" s="162" t="str">
        <f t="shared" si="138"/>
        <v/>
      </c>
      <c r="N523" s="99" t="str">
        <f t="shared" si="134"/>
        <v/>
      </c>
      <c r="O523" s="100" t="str">
        <f t="shared" si="139"/>
        <v/>
      </c>
      <c r="P523" s="100" t="e">
        <f t="shared" si="140"/>
        <v>#VALUE!</v>
      </c>
      <c r="Q523" s="11">
        <v>521</v>
      </c>
      <c r="R523" s="9" t="str">
        <f t="shared" si="135"/>
        <v/>
      </c>
    </row>
    <row r="524" spans="1:18" x14ac:dyDescent="0.25">
      <c r="A524" s="9">
        <f t="shared" si="136"/>
        <v>0</v>
      </c>
      <c r="B524" s="88">
        <f>IF(Sample7!K530&gt;0,Sample7!K530, )</f>
        <v>0</v>
      </c>
      <c r="C524" s="88" t="str">
        <f>IF(Sample7!L530&gt;0,Sample7!L530,"")</f>
        <v/>
      </c>
      <c r="D524" s="88">
        <f>IF(Sample7!M530&gt;0,Sample7!M530,)</f>
        <v>1109.7549950275743</v>
      </c>
      <c r="E524" s="162" t="str">
        <f t="shared" si="127"/>
        <v/>
      </c>
      <c r="F524" s="162" t="str">
        <f t="shared" si="128"/>
        <v/>
      </c>
      <c r="G524" s="162" t="str">
        <f t="shared" si="129"/>
        <v/>
      </c>
      <c r="H524" s="162" t="str">
        <f t="shared" si="130"/>
        <v/>
      </c>
      <c r="I524" s="162" t="e">
        <f t="shared" si="131"/>
        <v>#VALUE!</v>
      </c>
      <c r="J524" s="162" t="e">
        <f t="shared" si="137"/>
        <v>#VALUE!</v>
      </c>
      <c r="K524" s="162" t="str">
        <f t="shared" si="132"/>
        <v/>
      </c>
      <c r="L524" s="59" t="str">
        <f t="shared" si="133"/>
        <v/>
      </c>
      <c r="M524" s="162" t="str">
        <f t="shared" si="138"/>
        <v/>
      </c>
      <c r="N524" s="99" t="str">
        <f t="shared" si="134"/>
        <v/>
      </c>
      <c r="O524" s="100" t="str">
        <f t="shared" si="139"/>
        <v/>
      </c>
      <c r="P524" s="100" t="e">
        <f t="shared" si="140"/>
        <v>#VALUE!</v>
      </c>
      <c r="Q524" s="11">
        <v>522</v>
      </c>
      <c r="R524" s="9" t="str">
        <f t="shared" si="135"/>
        <v/>
      </c>
    </row>
    <row r="525" spans="1:18" x14ac:dyDescent="0.25">
      <c r="A525" s="9">
        <f t="shared" si="136"/>
        <v>0</v>
      </c>
      <c r="B525" s="88">
        <f>IF(Sample7!K531&gt;0,Sample7!K531, )</f>
        <v>0</v>
      </c>
      <c r="C525" s="88" t="str">
        <f>IF(Sample7!L531&gt;0,Sample7!L531,"")</f>
        <v/>
      </c>
      <c r="D525" s="88">
        <f>IF(Sample7!M531&gt;0,Sample7!M531,)</f>
        <v>1109.7549950275743</v>
      </c>
      <c r="E525" s="162" t="str">
        <f t="shared" si="127"/>
        <v/>
      </c>
      <c r="F525" s="162" t="str">
        <f t="shared" si="128"/>
        <v/>
      </c>
      <c r="G525" s="162" t="str">
        <f t="shared" si="129"/>
        <v/>
      </c>
      <c r="H525" s="162" t="str">
        <f t="shared" si="130"/>
        <v/>
      </c>
      <c r="I525" s="162" t="e">
        <f t="shared" si="131"/>
        <v>#VALUE!</v>
      </c>
      <c r="J525" s="162" t="e">
        <f t="shared" si="137"/>
        <v>#VALUE!</v>
      </c>
      <c r="K525" s="162" t="str">
        <f t="shared" si="132"/>
        <v/>
      </c>
      <c r="L525" s="59" t="str">
        <f t="shared" si="133"/>
        <v/>
      </c>
      <c r="M525" s="162" t="str">
        <f t="shared" si="138"/>
        <v/>
      </c>
      <c r="N525" s="99" t="str">
        <f t="shared" si="134"/>
        <v/>
      </c>
      <c r="O525" s="100" t="str">
        <f t="shared" si="139"/>
        <v/>
      </c>
      <c r="P525" s="100" t="e">
        <f t="shared" si="140"/>
        <v>#VALUE!</v>
      </c>
      <c r="Q525" s="11">
        <v>523</v>
      </c>
      <c r="R525" s="9" t="str">
        <f t="shared" si="135"/>
        <v/>
      </c>
    </row>
    <row r="526" spans="1:18" x14ac:dyDescent="0.25">
      <c r="A526" s="9">
        <f t="shared" si="136"/>
        <v>0</v>
      </c>
      <c r="B526" s="88">
        <f>IF(Sample7!K532&gt;0,Sample7!K532, )</f>
        <v>0</v>
      </c>
      <c r="C526" s="88" t="str">
        <f>IF(Sample7!L532&gt;0,Sample7!L532,"")</f>
        <v/>
      </c>
      <c r="D526" s="88">
        <f>IF(Sample7!M532&gt;0,Sample7!M532,)</f>
        <v>1109.7549950275743</v>
      </c>
      <c r="E526" s="162" t="str">
        <f t="shared" si="127"/>
        <v/>
      </c>
      <c r="F526" s="162" t="str">
        <f t="shared" si="128"/>
        <v/>
      </c>
      <c r="G526" s="162" t="str">
        <f t="shared" si="129"/>
        <v/>
      </c>
      <c r="H526" s="162" t="str">
        <f t="shared" si="130"/>
        <v/>
      </c>
      <c r="I526" s="162" t="e">
        <f t="shared" si="131"/>
        <v>#VALUE!</v>
      </c>
      <c r="J526" s="162" t="e">
        <f t="shared" si="137"/>
        <v>#VALUE!</v>
      </c>
      <c r="K526" s="162" t="str">
        <f t="shared" si="132"/>
        <v/>
      </c>
      <c r="L526" s="59" t="str">
        <f t="shared" si="133"/>
        <v/>
      </c>
      <c r="M526" s="162" t="str">
        <f t="shared" si="138"/>
        <v/>
      </c>
      <c r="N526" s="99" t="str">
        <f t="shared" si="134"/>
        <v/>
      </c>
      <c r="O526" s="100" t="str">
        <f t="shared" si="139"/>
        <v/>
      </c>
      <c r="P526" s="100" t="e">
        <f t="shared" si="140"/>
        <v>#VALUE!</v>
      </c>
      <c r="Q526" s="11">
        <v>524</v>
      </c>
      <c r="R526" s="9" t="str">
        <f t="shared" si="135"/>
        <v/>
      </c>
    </row>
    <row r="527" spans="1:18" x14ac:dyDescent="0.25">
      <c r="A527" s="9">
        <f t="shared" si="136"/>
        <v>0</v>
      </c>
      <c r="B527" s="88">
        <f>IF(Sample7!K533&gt;0,Sample7!K533, )</f>
        <v>0</v>
      </c>
      <c r="C527" s="88" t="str">
        <f>IF(Sample7!L533&gt;0,Sample7!L533,"")</f>
        <v/>
      </c>
      <c r="D527" s="88">
        <f>IF(Sample7!M533&gt;0,Sample7!M533,)</f>
        <v>1109.7549950275743</v>
      </c>
      <c r="E527" s="162" t="str">
        <f t="shared" si="127"/>
        <v/>
      </c>
      <c r="F527" s="162" t="str">
        <f t="shared" si="128"/>
        <v/>
      </c>
      <c r="G527" s="162" t="str">
        <f t="shared" si="129"/>
        <v/>
      </c>
      <c r="H527" s="162" t="str">
        <f t="shared" si="130"/>
        <v/>
      </c>
      <c r="I527" s="162" t="e">
        <f t="shared" si="131"/>
        <v>#VALUE!</v>
      </c>
      <c r="J527" s="162" t="e">
        <f t="shared" si="137"/>
        <v>#VALUE!</v>
      </c>
      <c r="K527" s="162" t="str">
        <f t="shared" si="132"/>
        <v/>
      </c>
      <c r="L527" s="59" t="str">
        <f t="shared" si="133"/>
        <v/>
      </c>
      <c r="M527" s="162" t="str">
        <f t="shared" si="138"/>
        <v/>
      </c>
      <c r="N527" s="99" t="str">
        <f t="shared" si="134"/>
        <v/>
      </c>
      <c r="O527" s="100" t="str">
        <f t="shared" si="139"/>
        <v/>
      </c>
      <c r="P527" s="100" t="e">
        <f t="shared" si="140"/>
        <v>#VALUE!</v>
      </c>
      <c r="Q527" s="11">
        <v>525</v>
      </c>
      <c r="R527" s="9" t="str">
        <f t="shared" si="135"/>
        <v/>
      </c>
    </row>
    <row r="528" spans="1:18" x14ac:dyDescent="0.25">
      <c r="A528" s="9">
        <f t="shared" si="136"/>
        <v>0</v>
      </c>
      <c r="B528" s="88">
        <f>IF(Sample7!K534&gt;0,Sample7!K534, )</f>
        <v>0</v>
      </c>
      <c r="C528" s="88" t="str">
        <f>IF(Sample7!L534&gt;0,Sample7!L534,"")</f>
        <v/>
      </c>
      <c r="D528" s="88">
        <f>IF(Sample7!M534&gt;0,Sample7!M534,)</f>
        <v>1109.7549950275743</v>
      </c>
      <c r="E528" s="162" t="str">
        <f t="shared" si="127"/>
        <v/>
      </c>
      <c r="F528" s="162" t="str">
        <f t="shared" si="128"/>
        <v/>
      </c>
      <c r="G528" s="162" t="str">
        <f t="shared" si="129"/>
        <v/>
      </c>
      <c r="H528" s="162" t="str">
        <f t="shared" si="130"/>
        <v/>
      </c>
      <c r="I528" s="162" t="e">
        <f t="shared" si="131"/>
        <v>#VALUE!</v>
      </c>
      <c r="J528" s="162" t="e">
        <f t="shared" si="137"/>
        <v>#VALUE!</v>
      </c>
      <c r="K528" s="162" t="str">
        <f t="shared" si="132"/>
        <v/>
      </c>
      <c r="L528" s="59" t="str">
        <f t="shared" si="133"/>
        <v/>
      </c>
      <c r="M528" s="162" t="str">
        <f t="shared" si="138"/>
        <v/>
      </c>
      <c r="N528" s="99" t="str">
        <f t="shared" si="134"/>
        <v/>
      </c>
      <c r="O528" s="100" t="str">
        <f t="shared" si="139"/>
        <v/>
      </c>
      <c r="P528" s="100" t="e">
        <f t="shared" si="140"/>
        <v>#VALUE!</v>
      </c>
      <c r="Q528" s="11">
        <v>526</v>
      </c>
      <c r="R528" s="9" t="str">
        <f t="shared" si="135"/>
        <v/>
      </c>
    </row>
    <row r="529" spans="1:18" x14ac:dyDescent="0.25">
      <c r="A529" s="9">
        <f t="shared" si="136"/>
        <v>0</v>
      </c>
      <c r="B529" s="88">
        <f>IF(Sample7!K535&gt;0,Sample7!K535, )</f>
        <v>0</v>
      </c>
      <c r="C529" s="88" t="str">
        <f>IF(Sample7!L535&gt;0,Sample7!L535,"")</f>
        <v/>
      </c>
      <c r="D529" s="88">
        <f>IF(Sample7!M535&gt;0,Sample7!M535,)</f>
        <v>1109.7549950275743</v>
      </c>
      <c r="E529" s="162" t="str">
        <f t="shared" si="127"/>
        <v/>
      </c>
      <c r="F529" s="162" t="str">
        <f t="shared" si="128"/>
        <v/>
      </c>
      <c r="G529" s="162" t="str">
        <f t="shared" si="129"/>
        <v/>
      </c>
      <c r="H529" s="162" t="str">
        <f t="shared" si="130"/>
        <v/>
      </c>
      <c r="I529" s="162" t="e">
        <f t="shared" si="131"/>
        <v>#VALUE!</v>
      </c>
      <c r="J529" s="162" t="e">
        <f t="shared" si="137"/>
        <v>#VALUE!</v>
      </c>
      <c r="K529" s="162" t="str">
        <f t="shared" si="132"/>
        <v/>
      </c>
      <c r="L529" s="59" t="str">
        <f t="shared" si="133"/>
        <v/>
      </c>
      <c r="M529" s="162" t="str">
        <f t="shared" si="138"/>
        <v/>
      </c>
      <c r="N529" s="99" t="str">
        <f t="shared" si="134"/>
        <v/>
      </c>
      <c r="O529" s="100" t="str">
        <f t="shared" si="139"/>
        <v/>
      </c>
      <c r="P529" s="100" t="e">
        <f t="shared" si="140"/>
        <v>#VALUE!</v>
      </c>
      <c r="Q529" s="11">
        <v>527</v>
      </c>
      <c r="R529" s="9" t="str">
        <f t="shared" si="135"/>
        <v/>
      </c>
    </row>
    <row r="530" spans="1:18" x14ac:dyDescent="0.25">
      <c r="A530" s="9">
        <f t="shared" si="136"/>
        <v>0</v>
      </c>
      <c r="B530" s="88">
        <f>IF(Sample7!K536&gt;0,Sample7!K536, )</f>
        <v>0</v>
      </c>
      <c r="C530" s="88" t="str">
        <f>IF(Sample7!L536&gt;0,Sample7!L536,"")</f>
        <v/>
      </c>
      <c r="D530" s="88">
        <f>IF(Sample7!M536&gt;0,Sample7!M536,)</f>
        <v>1109.7549950275743</v>
      </c>
      <c r="E530" s="162" t="str">
        <f t="shared" si="127"/>
        <v/>
      </c>
      <c r="F530" s="162" t="str">
        <f t="shared" si="128"/>
        <v/>
      </c>
      <c r="G530" s="162" t="str">
        <f t="shared" si="129"/>
        <v/>
      </c>
      <c r="H530" s="162" t="str">
        <f t="shared" si="130"/>
        <v/>
      </c>
      <c r="I530" s="162" t="e">
        <f t="shared" si="131"/>
        <v>#VALUE!</v>
      </c>
      <c r="J530" s="162" t="e">
        <f t="shared" si="137"/>
        <v>#VALUE!</v>
      </c>
      <c r="K530" s="162" t="str">
        <f t="shared" si="132"/>
        <v/>
      </c>
      <c r="L530" s="59" t="str">
        <f t="shared" si="133"/>
        <v/>
      </c>
      <c r="M530" s="162" t="str">
        <f t="shared" si="138"/>
        <v/>
      </c>
      <c r="N530" s="99" t="str">
        <f t="shared" si="134"/>
        <v/>
      </c>
      <c r="O530" s="100" t="str">
        <f t="shared" si="139"/>
        <v/>
      </c>
      <c r="P530" s="100" t="e">
        <f t="shared" si="140"/>
        <v>#VALUE!</v>
      </c>
      <c r="Q530" s="11">
        <v>528</v>
      </c>
      <c r="R530" s="9" t="str">
        <f t="shared" si="135"/>
        <v/>
      </c>
    </row>
    <row r="531" spans="1:18" x14ac:dyDescent="0.25">
      <c r="A531" s="9">
        <f t="shared" si="136"/>
        <v>0</v>
      </c>
      <c r="B531" s="88">
        <f>IF(Sample7!K537&gt;0,Sample7!K537, )</f>
        <v>0</v>
      </c>
      <c r="C531" s="88" t="str">
        <f>IF(Sample7!L537&gt;0,Sample7!L537,"")</f>
        <v/>
      </c>
      <c r="D531" s="88">
        <f>IF(Sample7!M537&gt;0,Sample7!M537,)</f>
        <v>1109.7549950275743</v>
      </c>
      <c r="E531" s="162" t="str">
        <f t="shared" si="127"/>
        <v/>
      </c>
      <c r="F531" s="162" t="str">
        <f t="shared" si="128"/>
        <v/>
      </c>
      <c r="G531" s="162" t="str">
        <f t="shared" si="129"/>
        <v/>
      </c>
      <c r="H531" s="162" t="str">
        <f t="shared" si="130"/>
        <v/>
      </c>
      <c r="I531" s="162" t="e">
        <f t="shared" si="131"/>
        <v>#VALUE!</v>
      </c>
      <c r="J531" s="162" t="e">
        <f t="shared" si="137"/>
        <v>#VALUE!</v>
      </c>
      <c r="K531" s="162" t="str">
        <f t="shared" si="132"/>
        <v/>
      </c>
      <c r="L531" s="59" t="str">
        <f t="shared" si="133"/>
        <v/>
      </c>
      <c r="M531" s="162" t="str">
        <f t="shared" si="138"/>
        <v/>
      </c>
      <c r="N531" s="99" t="str">
        <f t="shared" si="134"/>
        <v/>
      </c>
      <c r="O531" s="100" t="str">
        <f t="shared" si="139"/>
        <v/>
      </c>
      <c r="P531" s="100" t="e">
        <f t="shared" si="140"/>
        <v>#VALUE!</v>
      </c>
      <c r="Q531" s="11">
        <v>529</v>
      </c>
      <c r="R531" s="9" t="str">
        <f t="shared" si="135"/>
        <v/>
      </c>
    </row>
    <row r="532" spans="1:18" x14ac:dyDescent="0.25">
      <c r="A532" s="9">
        <f t="shared" si="136"/>
        <v>0</v>
      </c>
      <c r="B532" s="88">
        <f>IF(Sample7!K538&gt;0,Sample7!K538, )</f>
        <v>0</v>
      </c>
      <c r="C532" s="88" t="str">
        <f>IF(Sample7!L538&gt;0,Sample7!L538,"")</f>
        <v/>
      </c>
      <c r="D532" s="88">
        <f>IF(Sample7!M538&gt;0,Sample7!M538,)</f>
        <v>1109.7549950275743</v>
      </c>
      <c r="E532" s="162" t="str">
        <f t="shared" si="127"/>
        <v/>
      </c>
      <c r="F532" s="162" t="str">
        <f t="shared" si="128"/>
        <v/>
      </c>
      <c r="G532" s="162" t="str">
        <f t="shared" si="129"/>
        <v/>
      </c>
      <c r="H532" s="162" t="str">
        <f t="shared" si="130"/>
        <v/>
      </c>
      <c r="I532" s="162" t="e">
        <f t="shared" si="131"/>
        <v>#VALUE!</v>
      </c>
      <c r="J532" s="162" t="e">
        <f t="shared" si="137"/>
        <v>#VALUE!</v>
      </c>
      <c r="K532" s="162" t="str">
        <f t="shared" si="132"/>
        <v/>
      </c>
      <c r="L532" s="59" t="str">
        <f t="shared" si="133"/>
        <v/>
      </c>
      <c r="M532" s="162" t="str">
        <f t="shared" si="138"/>
        <v/>
      </c>
      <c r="N532" s="99" t="str">
        <f t="shared" si="134"/>
        <v/>
      </c>
      <c r="O532" s="100" t="str">
        <f t="shared" si="139"/>
        <v/>
      </c>
      <c r="P532" s="100" t="e">
        <f t="shared" si="140"/>
        <v>#VALUE!</v>
      </c>
      <c r="Q532" s="11">
        <v>530</v>
      </c>
      <c r="R532" s="9" t="str">
        <f t="shared" si="135"/>
        <v/>
      </c>
    </row>
    <row r="533" spans="1:18" x14ac:dyDescent="0.25">
      <c r="A533" s="9">
        <f t="shared" si="136"/>
        <v>0</v>
      </c>
      <c r="B533" s="88">
        <f>IF(Sample7!K539&gt;0,Sample7!K539, )</f>
        <v>0</v>
      </c>
      <c r="C533" s="88" t="str">
        <f>IF(Sample7!L539&gt;0,Sample7!L539,"")</f>
        <v/>
      </c>
      <c r="D533" s="88">
        <f>IF(Sample7!M539&gt;0,Sample7!M539,)</f>
        <v>1109.7549950275743</v>
      </c>
      <c r="E533" s="162" t="str">
        <f t="shared" si="127"/>
        <v/>
      </c>
      <c r="F533" s="162" t="str">
        <f t="shared" si="128"/>
        <v/>
      </c>
      <c r="G533" s="162" t="str">
        <f t="shared" si="129"/>
        <v/>
      </c>
      <c r="H533" s="162" t="str">
        <f t="shared" si="130"/>
        <v/>
      </c>
      <c r="I533" s="162" t="e">
        <f t="shared" si="131"/>
        <v>#VALUE!</v>
      </c>
      <c r="J533" s="162" t="e">
        <f t="shared" si="137"/>
        <v>#VALUE!</v>
      </c>
      <c r="K533" s="162" t="str">
        <f t="shared" si="132"/>
        <v/>
      </c>
      <c r="L533" s="59" t="str">
        <f t="shared" si="133"/>
        <v/>
      </c>
      <c r="M533" s="162" t="str">
        <f t="shared" si="138"/>
        <v/>
      </c>
      <c r="N533" s="99" t="str">
        <f t="shared" si="134"/>
        <v/>
      </c>
      <c r="O533" s="100" t="str">
        <f t="shared" si="139"/>
        <v/>
      </c>
      <c r="P533" s="100" t="e">
        <f t="shared" si="140"/>
        <v>#VALUE!</v>
      </c>
      <c r="Q533" s="11">
        <v>531</v>
      </c>
      <c r="R533" s="9" t="str">
        <f t="shared" si="135"/>
        <v/>
      </c>
    </row>
    <row r="534" spans="1:18" x14ac:dyDescent="0.25">
      <c r="A534" s="9">
        <f t="shared" si="136"/>
        <v>0</v>
      </c>
      <c r="B534" s="88">
        <f>IF(Sample7!K540&gt;0,Sample7!K540, )</f>
        <v>0</v>
      </c>
      <c r="C534" s="88" t="str">
        <f>IF(Sample7!L540&gt;0,Sample7!L540,"")</f>
        <v/>
      </c>
      <c r="D534" s="88">
        <f>IF(Sample7!M540&gt;0,Sample7!M540,)</f>
        <v>1109.7549950275743</v>
      </c>
      <c r="E534" s="162" t="str">
        <f t="shared" si="127"/>
        <v/>
      </c>
      <c r="F534" s="162" t="str">
        <f t="shared" si="128"/>
        <v/>
      </c>
      <c r="G534" s="162" t="str">
        <f t="shared" si="129"/>
        <v/>
      </c>
      <c r="H534" s="162" t="str">
        <f t="shared" si="130"/>
        <v/>
      </c>
      <c r="I534" s="162" t="e">
        <f t="shared" si="131"/>
        <v>#VALUE!</v>
      </c>
      <c r="J534" s="162" t="e">
        <f t="shared" si="137"/>
        <v>#VALUE!</v>
      </c>
      <c r="K534" s="162" t="str">
        <f t="shared" si="132"/>
        <v/>
      </c>
      <c r="L534" s="59" t="str">
        <f t="shared" si="133"/>
        <v/>
      </c>
      <c r="M534" s="162" t="str">
        <f t="shared" si="138"/>
        <v/>
      </c>
      <c r="N534" s="99" t="str">
        <f t="shared" si="134"/>
        <v/>
      </c>
      <c r="O534" s="100" t="str">
        <f t="shared" si="139"/>
        <v/>
      </c>
      <c r="P534" s="100" t="e">
        <f t="shared" si="140"/>
        <v>#VALUE!</v>
      </c>
      <c r="Q534" s="11">
        <v>532</v>
      </c>
      <c r="R534" s="9" t="str">
        <f t="shared" si="135"/>
        <v/>
      </c>
    </row>
    <row r="535" spans="1:18" x14ac:dyDescent="0.25">
      <c r="A535" s="9">
        <f t="shared" si="136"/>
        <v>0</v>
      </c>
      <c r="B535" s="88">
        <f>IF(Sample7!K541&gt;0,Sample7!K541, )</f>
        <v>0</v>
      </c>
      <c r="C535" s="88" t="str">
        <f>IF(Sample7!L541&gt;0,Sample7!L541,"")</f>
        <v/>
      </c>
      <c r="D535" s="88">
        <f>IF(Sample7!M541&gt;0,Sample7!M541,)</f>
        <v>1109.7549950275743</v>
      </c>
      <c r="E535" s="162" t="str">
        <f t="shared" si="127"/>
        <v/>
      </c>
      <c r="F535" s="162" t="str">
        <f t="shared" si="128"/>
        <v/>
      </c>
      <c r="G535" s="162" t="str">
        <f t="shared" si="129"/>
        <v/>
      </c>
      <c r="H535" s="162" t="str">
        <f t="shared" si="130"/>
        <v/>
      </c>
      <c r="I535" s="162" t="e">
        <f t="shared" si="131"/>
        <v>#VALUE!</v>
      </c>
      <c r="J535" s="162" t="e">
        <f t="shared" si="137"/>
        <v>#VALUE!</v>
      </c>
      <c r="K535" s="162" t="str">
        <f t="shared" si="132"/>
        <v/>
      </c>
      <c r="L535" s="59" t="str">
        <f t="shared" si="133"/>
        <v/>
      </c>
      <c r="M535" s="162" t="str">
        <f t="shared" si="138"/>
        <v/>
      </c>
      <c r="N535" s="99" t="str">
        <f t="shared" si="134"/>
        <v/>
      </c>
      <c r="O535" s="100" t="str">
        <f t="shared" si="139"/>
        <v/>
      </c>
      <c r="P535" s="100" t="e">
        <f t="shared" si="140"/>
        <v>#VALUE!</v>
      </c>
      <c r="Q535" s="11">
        <v>533</v>
      </c>
      <c r="R535" s="9" t="str">
        <f t="shared" si="135"/>
        <v/>
      </c>
    </row>
    <row r="536" spans="1:18" x14ac:dyDescent="0.25">
      <c r="A536" s="9">
        <f t="shared" si="136"/>
        <v>0</v>
      </c>
      <c r="B536" s="88">
        <f>IF(Sample7!K542&gt;0,Sample7!K542, )</f>
        <v>0</v>
      </c>
      <c r="C536" s="88" t="str">
        <f>IF(Sample7!L542&gt;0,Sample7!L542,"")</f>
        <v/>
      </c>
      <c r="D536" s="88">
        <f>IF(Sample7!M542&gt;0,Sample7!M542,)</f>
        <v>1109.7549950275743</v>
      </c>
      <c r="E536" s="162" t="str">
        <f t="shared" si="127"/>
        <v/>
      </c>
      <c r="F536" s="162" t="str">
        <f t="shared" si="128"/>
        <v/>
      </c>
      <c r="G536" s="162" t="str">
        <f t="shared" si="129"/>
        <v/>
      </c>
      <c r="H536" s="162" t="str">
        <f t="shared" si="130"/>
        <v/>
      </c>
      <c r="I536" s="162" t="e">
        <f t="shared" si="131"/>
        <v>#VALUE!</v>
      </c>
      <c r="J536" s="162" t="e">
        <f t="shared" si="137"/>
        <v>#VALUE!</v>
      </c>
      <c r="K536" s="162" t="str">
        <f t="shared" si="132"/>
        <v/>
      </c>
      <c r="L536" s="59" t="str">
        <f t="shared" si="133"/>
        <v/>
      </c>
      <c r="M536" s="162" t="str">
        <f t="shared" si="138"/>
        <v/>
      </c>
      <c r="N536" s="99" t="str">
        <f t="shared" si="134"/>
        <v/>
      </c>
      <c r="O536" s="100" t="str">
        <f t="shared" si="139"/>
        <v/>
      </c>
      <c r="P536" s="100" t="e">
        <f t="shared" si="140"/>
        <v>#VALUE!</v>
      </c>
      <c r="Q536" s="11">
        <v>534</v>
      </c>
      <c r="R536" s="9" t="str">
        <f t="shared" si="135"/>
        <v/>
      </c>
    </row>
    <row r="537" spans="1:18" x14ac:dyDescent="0.25">
      <c r="A537" s="9">
        <f t="shared" si="136"/>
        <v>0</v>
      </c>
      <c r="B537" s="88">
        <f>IF(Sample7!K543&gt;0,Sample7!K543, )</f>
        <v>0</v>
      </c>
      <c r="C537" s="88" t="str">
        <f>IF(Sample7!L543&gt;0,Sample7!L543,"")</f>
        <v/>
      </c>
      <c r="D537" s="88">
        <f>IF(Sample7!M543&gt;0,Sample7!M543,)</f>
        <v>1109.7549950275743</v>
      </c>
      <c r="E537" s="162" t="str">
        <f t="shared" si="127"/>
        <v/>
      </c>
      <c r="F537" s="162" t="str">
        <f t="shared" si="128"/>
        <v/>
      </c>
      <c r="G537" s="162" t="str">
        <f t="shared" si="129"/>
        <v/>
      </c>
      <c r="H537" s="162" t="str">
        <f t="shared" si="130"/>
        <v/>
      </c>
      <c r="I537" s="162" t="e">
        <f t="shared" si="131"/>
        <v>#VALUE!</v>
      </c>
      <c r="J537" s="162" t="e">
        <f t="shared" si="137"/>
        <v>#VALUE!</v>
      </c>
      <c r="K537" s="162" t="str">
        <f t="shared" si="132"/>
        <v/>
      </c>
      <c r="L537" s="59" t="str">
        <f t="shared" si="133"/>
        <v/>
      </c>
      <c r="M537" s="162" t="str">
        <f t="shared" si="138"/>
        <v/>
      </c>
      <c r="N537" s="99" t="str">
        <f t="shared" si="134"/>
        <v/>
      </c>
      <c r="O537" s="100" t="str">
        <f t="shared" si="139"/>
        <v/>
      </c>
      <c r="P537" s="100" t="e">
        <f t="shared" si="140"/>
        <v>#VALUE!</v>
      </c>
      <c r="Q537" s="11">
        <v>535</v>
      </c>
      <c r="R537" s="9" t="str">
        <f t="shared" si="135"/>
        <v/>
      </c>
    </row>
    <row r="538" spans="1:18" x14ac:dyDescent="0.25">
      <c r="A538" s="9">
        <f t="shared" si="136"/>
        <v>0</v>
      </c>
      <c r="B538" s="88">
        <f>IF(Sample7!K544&gt;0,Sample7!K544, )</f>
        <v>0</v>
      </c>
      <c r="C538" s="88" t="str">
        <f>IF(Sample7!L544&gt;0,Sample7!L544,"")</f>
        <v/>
      </c>
      <c r="D538" s="88">
        <f>IF(Sample7!M544&gt;0,Sample7!M544,)</f>
        <v>1109.7549950275743</v>
      </c>
      <c r="E538" s="162" t="str">
        <f t="shared" si="127"/>
        <v/>
      </c>
      <c r="F538" s="162" t="str">
        <f t="shared" si="128"/>
        <v/>
      </c>
      <c r="G538" s="162" t="str">
        <f t="shared" si="129"/>
        <v/>
      </c>
      <c r="H538" s="162" t="str">
        <f t="shared" si="130"/>
        <v/>
      </c>
      <c r="I538" s="162" t="e">
        <f t="shared" si="131"/>
        <v>#VALUE!</v>
      </c>
      <c r="J538" s="162" t="e">
        <f t="shared" si="137"/>
        <v>#VALUE!</v>
      </c>
      <c r="K538" s="162" t="str">
        <f t="shared" si="132"/>
        <v/>
      </c>
      <c r="L538" s="59" t="str">
        <f t="shared" si="133"/>
        <v/>
      </c>
      <c r="M538" s="162" t="str">
        <f t="shared" si="138"/>
        <v/>
      </c>
      <c r="N538" s="99" t="str">
        <f t="shared" si="134"/>
        <v/>
      </c>
      <c r="O538" s="100" t="str">
        <f t="shared" si="139"/>
        <v/>
      </c>
      <c r="P538" s="100" t="e">
        <f t="shared" si="140"/>
        <v>#VALUE!</v>
      </c>
      <c r="Q538" s="11">
        <v>536</v>
      </c>
      <c r="R538" s="9" t="str">
        <f t="shared" si="135"/>
        <v/>
      </c>
    </row>
    <row r="539" spans="1:18" x14ac:dyDescent="0.25">
      <c r="A539" s="9">
        <f t="shared" si="136"/>
        <v>0</v>
      </c>
      <c r="B539" s="88">
        <f>IF(Sample7!K545&gt;0,Sample7!K545, )</f>
        <v>0</v>
      </c>
      <c r="C539" s="88" t="str">
        <f>IF(Sample7!L545&gt;0,Sample7!L545,"")</f>
        <v/>
      </c>
      <c r="D539" s="88">
        <f>IF(Sample7!M545&gt;0,Sample7!M545,)</f>
        <v>1109.7549950275743</v>
      </c>
      <c r="E539" s="162" t="str">
        <f t="shared" si="127"/>
        <v/>
      </c>
      <c r="F539" s="162" t="str">
        <f t="shared" si="128"/>
        <v/>
      </c>
      <c r="G539" s="162" t="str">
        <f t="shared" si="129"/>
        <v/>
      </c>
      <c r="H539" s="162" t="str">
        <f t="shared" si="130"/>
        <v/>
      </c>
      <c r="I539" s="162" t="e">
        <f t="shared" si="131"/>
        <v>#VALUE!</v>
      </c>
      <c r="J539" s="162" t="e">
        <f t="shared" si="137"/>
        <v>#VALUE!</v>
      </c>
      <c r="K539" s="162" t="str">
        <f t="shared" si="132"/>
        <v/>
      </c>
      <c r="L539" s="59" t="str">
        <f t="shared" si="133"/>
        <v/>
      </c>
      <c r="M539" s="162" t="str">
        <f t="shared" si="138"/>
        <v/>
      </c>
      <c r="N539" s="99" t="str">
        <f t="shared" si="134"/>
        <v/>
      </c>
      <c r="O539" s="100" t="str">
        <f t="shared" si="139"/>
        <v/>
      </c>
      <c r="P539" s="100" t="e">
        <f t="shared" si="140"/>
        <v>#VALUE!</v>
      </c>
      <c r="Q539" s="11">
        <v>537</v>
      </c>
      <c r="R539" s="9" t="str">
        <f t="shared" si="135"/>
        <v/>
      </c>
    </row>
    <row r="540" spans="1:18" x14ac:dyDescent="0.25">
      <c r="A540" s="9">
        <f t="shared" si="136"/>
        <v>0</v>
      </c>
      <c r="B540" s="88">
        <f>IF(Sample7!K546&gt;0,Sample7!K546, )</f>
        <v>0</v>
      </c>
      <c r="C540" s="88" t="str">
        <f>IF(Sample7!L546&gt;0,Sample7!L546,"")</f>
        <v/>
      </c>
      <c r="D540" s="88">
        <f>IF(Sample7!M546&gt;0,Sample7!M546,)</f>
        <v>1109.7549950275743</v>
      </c>
      <c r="E540" s="162" t="str">
        <f t="shared" si="127"/>
        <v/>
      </c>
      <c r="F540" s="162" t="str">
        <f t="shared" si="128"/>
        <v/>
      </c>
      <c r="G540" s="162" t="str">
        <f t="shared" si="129"/>
        <v/>
      </c>
      <c r="H540" s="162" t="str">
        <f t="shared" si="130"/>
        <v/>
      </c>
      <c r="I540" s="162" t="e">
        <f t="shared" si="131"/>
        <v>#VALUE!</v>
      </c>
      <c r="J540" s="162" t="e">
        <f t="shared" si="137"/>
        <v>#VALUE!</v>
      </c>
      <c r="K540" s="162" t="str">
        <f t="shared" si="132"/>
        <v/>
      </c>
      <c r="L540" s="59" t="str">
        <f t="shared" si="133"/>
        <v/>
      </c>
      <c r="M540" s="162" t="str">
        <f t="shared" si="138"/>
        <v/>
      </c>
      <c r="N540" s="99" t="str">
        <f t="shared" si="134"/>
        <v/>
      </c>
      <c r="O540" s="100" t="str">
        <f t="shared" si="139"/>
        <v/>
      </c>
      <c r="P540" s="100" t="e">
        <f t="shared" si="140"/>
        <v>#VALUE!</v>
      </c>
      <c r="Q540" s="11">
        <v>538</v>
      </c>
      <c r="R540" s="9" t="str">
        <f t="shared" si="135"/>
        <v/>
      </c>
    </row>
    <row r="541" spans="1:18" x14ac:dyDescent="0.25">
      <c r="A541" s="9">
        <f t="shared" si="136"/>
        <v>0</v>
      </c>
      <c r="B541" s="88">
        <f>IF(Sample7!K547&gt;0,Sample7!K547, )</f>
        <v>0</v>
      </c>
      <c r="C541" s="88" t="str">
        <f>IF(Sample7!L547&gt;0,Sample7!L547,"")</f>
        <v/>
      </c>
      <c r="D541" s="88">
        <f>IF(Sample7!M547&gt;0,Sample7!M547,)</f>
        <v>1109.7549950275743</v>
      </c>
      <c r="E541" s="162" t="str">
        <f t="shared" si="127"/>
        <v/>
      </c>
      <c r="F541" s="162" t="str">
        <f t="shared" si="128"/>
        <v/>
      </c>
      <c r="G541" s="162" t="str">
        <f t="shared" si="129"/>
        <v/>
      </c>
      <c r="H541" s="162" t="str">
        <f t="shared" si="130"/>
        <v/>
      </c>
      <c r="I541" s="162" t="e">
        <f t="shared" si="131"/>
        <v>#VALUE!</v>
      </c>
      <c r="J541" s="162" t="e">
        <f t="shared" si="137"/>
        <v>#VALUE!</v>
      </c>
      <c r="K541" s="162" t="str">
        <f t="shared" si="132"/>
        <v/>
      </c>
      <c r="L541" s="59" t="str">
        <f t="shared" si="133"/>
        <v/>
      </c>
      <c r="M541" s="162" t="str">
        <f t="shared" si="138"/>
        <v/>
      </c>
      <c r="N541" s="99" t="str">
        <f t="shared" si="134"/>
        <v/>
      </c>
      <c r="O541" s="100" t="str">
        <f t="shared" si="139"/>
        <v/>
      </c>
      <c r="P541" s="100" t="e">
        <f t="shared" si="140"/>
        <v>#VALUE!</v>
      </c>
      <c r="Q541" s="11">
        <v>539</v>
      </c>
      <c r="R541" s="9" t="str">
        <f t="shared" si="135"/>
        <v/>
      </c>
    </row>
    <row r="542" spans="1:18" x14ac:dyDescent="0.25">
      <c r="A542" s="9">
        <f t="shared" si="136"/>
        <v>0</v>
      </c>
      <c r="B542" s="88">
        <f>IF(Sample7!K548&gt;0,Sample7!K548, )</f>
        <v>0</v>
      </c>
      <c r="C542" s="88" t="str">
        <f>IF(Sample7!L548&gt;0,Sample7!L548,"")</f>
        <v/>
      </c>
      <c r="D542" s="88">
        <f>IF(Sample7!M548&gt;0,Sample7!M548,)</f>
        <v>1109.7549950275743</v>
      </c>
      <c r="E542" s="162" t="str">
        <f t="shared" si="127"/>
        <v/>
      </c>
      <c r="F542" s="162" t="str">
        <f t="shared" si="128"/>
        <v/>
      </c>
      <c r="G542" s="162" t="str">
        <f t="shared" si="129"/>
        <v/>
      </c>
      <c r="H542" s="162" t="str">
        <f t="shared" si="130"/>
        <v/>
      </c>
      <c r="I542" s="162" t="e">
        <f t="shared" si="131"/>
        <v>#VALUE!</v>
      </c>
      <c r="J542" s="162" t="e">
        <f t="shared" si="137"/>
        <v>#VALUE!</v>
      </c>
      <c r="K542" s="162" t="str">
        <f t="shared" si="132"/>
        <v/>
      </c>
      <c r="L542" s="59" t="str">
        <f t="shared" si="133"/>
        <v/>
      </c>
      <c r="M542" s="162" t="str">
        <f t="shared" si="138"/>
        <v/>
      </c>
      <c r="N542" s="99" t="str">
        <f t="shared" si="134"/>
        <v/>
      </c>
      <c r="O542" s="100" t="str">
        <f t="shared" si="139"/>
        <v/>
      </c>
      <c r="P542" s="100" t="e">
        <f t="shared" si="140"/>
        <v>#VALUE!</v>
      </c>
      <c r="Q542" s="11">
        <v>540</v>
      </c>
      <c r="R542" s="9" t="str">
        <f t="shared" si="135"/>
        <v/>
      </c>
    </row>
    <row r="543" spans="1:18" x14ac:dyDescent="0.25">
      <c r="A543" s="9">
        <f t="shared" si="136"/>
        <v>0</v>
      </c>
      <c r="B543" s="88">
        <f>IF(Sample7!K549&gt;0,Sample7!K549, )</f>
        <v>0</v>
      </c>
      <c r="C543" s="88" t="str">
        <f>IF(Sample7!L549&gt;0,Sample7!L549,"")</f>
        <v/>
      </c>
      <c r="D543" s="88">
        <f>IF(Sample7!M549&gt;0,Sample7!M549,)</f>
        <v>1109.7549950275743</v>
      </c>
      <c r="E543" s="162" t="str">
        <f t="shared" si="127"/>
        <v/>
      </c>
      <c r="F543" s="162" t="str">
        <f t="shared" si="128"/>
        <v/>
      </c>
      <c r="G543" s="162" t="str">
        <f t="shared" si="129"/>
        <v/>
      </c>
      <c r="H543" s="162" t="str">
        <f t="shared" si="130"/>
        <v/>
      </c>
      <c r="I543" s="162" t="e">
        <f t="shared" si="131"/>
        <v>#VALUE!</v>
      </c>
      <c r="J543" s="162" t="e">
        <f t="shared" si="137"/>
        <v>#VALUE!</v>
      </c>
      <c r="K543" s="162" t="str">
        <f t="shared" si="132"/>
        <v/>
      </c>
      <c r="L543" s="59" t="str">
        <f t="shared" si="133"/>
        <v/>
      </c>
      <c r="M543" s="162" t="str">
        <f t="shared" si="138"/>
        <v/>
      </c>
      <c r="N543" s="99" t="str">
        <f t="shared" si="134"/>
        <v/>
      </c>
      <c r="O543" s="100" t="str">
        <f t="shared" si="139"/>
        <v/>
      </c>
      <c r="P543" s="100" t="e">
        <f t="shared" si="140"/>
        <v>#VALUE!</v>
      </c>
      <c r="Q543" s="11">
        <v>541</v>
      </c>
      <c r="R543" s="9" t="str">
        <f t="shared" si="135"/>
        <v/>
      </c>
    </row>
    <row r="544" spans="1:18" x14ac:dyDescent="0.25">
      <c r="A544" s="9">
        <f t="shared" si="136"/>
        <v>0</v>
      </c>
      <c r="B544" s="88">
        <f>IF(Sample7!K550&gt;0,Sample7!K550, )</f>
        <v>0</v>
      </c>
      <c r="C544" s="88" t="str">
        <f>IF(Sample7!L550&gt;0,Sample7!L550,"")</f>
        <v/>
      </c>
      <c r="D544" s="88">
        <f>IF(Sample7!M550&gt;0,Sample7!M550,)</f>
        <v>1109.7549950275743</v>
      </c>
      <c r="E544" s="162" t="str">
        <f t="shared" si="127"/>
        <v/>
      </c>
      <c r="F544" s="162" t="str">
        <f t="shared" si="128"/>
        <v/>
      </c>
      <c r="G544" s="162" t="str">
        <f t="shared" si="129"/>
        <v/>
      </c>
      <c r="H544" s="162" t="str">
        <f t="shared" si="130"/>
        <v/>
      </c>
      <c r="I544" s="162" t="e">
        <f t="shared" si="131"/>
        <v>#VALUE!</v>
      </c>
      <c r="J544" s="162" t="e">
        <f t="shared" si="137"/>
        <v>#VALUE!</v>
      </c>
      <c r="K544" s="162" t="str">
        <f t="shared" si="132"/>
        <v/>
      </c>
      <c r="L544" s="59" t="str">
        <f t="shared" si="133"/>
        <v/>
      </c>
      <c r="M544" s="162" t="str">
        <f t="shared" si="138"/>
        <v/>
      </c>
      <c r="N544" s="99" t="str">
        <f t="shared" si="134"/>
        <v/>
      </c>
      <c r="O544" s="100" t="str">
        <f t="shared" si="139"/>
        <v/>
      </c>
      <c r="P544" s="100" t="e">
        <f t="shared" si="140"/>
        <v>#VALUE!</v>
      </c>
      <c r="Q544" s="11">
        <v>542</v>
      </c>
      <c r="R544" s="9" t="str">
        <f t="shared" si="135"/>
        <v/>
      </c>
    </row>
    <row r="545" spans="1:18" x14ac:dyDescent="0.25">
      <c r="A545" s="9">
        <f t="shared" si="136"/>
        <v>0</v>
      </c>
      <c r="B545" s="88">
        <f>IF(Sample7!K551&gt;0,Sample7!K551, )</f>
        <v>0</v>
      </c>
      <c r="C545" s="88" t="str">
        <f>IF(Sample7!L551&gt;0,Sample7!L551,"")</f>
        <v/>
      </c>
      <c r="D545" s="88">
        <f>IF(Sample7!M551&gt;0,Sample7!M551,)</f>
        <v>1109.7549950275743</v>
      </c>
      <c r="E545" s="162" t="str">
        <f t="shared" si="127"/>
        <v/>
      </c>
      <c r="F545" s="162" t="str">
        <f t="shared" si="128"/>
        <v/>
      </c>
      <c r="G545" s="162" t="str">
        <f t="shared" si="129"/>
        <v/>
      </c>
      <c r="H545" s="162" t="str">
        <f t="shared" si="130"/>
        <v/>
      </c>
      <c r="I545" s="162" t="e">
        <f t="shared" si="131"/>
        <v>#VALUE!</v>
      </c>
      <c r="J545" s="162" t="e">
        <f t="shared" si="137"/>
        <v>#VALUE!</v>
      </c>
      <c r="K545" s="162" t="str">
        <f t="shared" si="132"/>
        <v/>
      </c>
      <c r="L545" s="59" t="str">
        <f t="shared" si="133"/>
        <v/>
      </c>
      <c r="M545" s="162" t="str">
        <f t="shared" si="138"/>
        <v/>
      </c>
      <c r="N545" s="99" t="str">
        <f t="shared" si="134"/>
        <v/>
      </c>
      <c r="O545" s="100" t="str">
        <f t="shared" si="139"/>
        <v/>
      </c>
      <c r="P545" s="100" t="e">
        <f t="shared" si="140"/>
        <v>#VALUE!</v>
      </c>
      <c r="Q545" s="11">
        <v>543</v>
      </c>
      <c r="R545" s="9" t="str">
        <f t="shared" si="135"/>
        <v/>
      </c>
    </row>
    <row r="546" spans="1:18" x14ac:dyDescent="0.25">
      <c r="A546" s="9">
        <f t="shared" si="136"/>
        <v>0</v>
      </c>
      <c r="B546" s="88">
        <f>IF(Sample7!K552&gt;0,Sample7!K552, )</f>
        <v>0</v>
      </c>
      <c r="C546" s="88" t="str">
        <f>IF(Sample7!L552&gt;0,Sample7!L552,"")</f>
        <v/>
      </c>
      <c r="D546" s="88">
        <f>IF(Sample7!M552&gt;0,Sample7!M552,)</f>
        <v>1109.7549950275743</v>
      </c>
      <c r="E546" s="162" t="str">
        <f t="shared" si="127"/>
        <v/>
      </c>
      <c r="F546" s="162" t="str">
        <f t="shared" si="128"/>
        <v/>
      </c>
      <c r="G546" s="162" t="str">
        <f t="shared" si="129"/>
        <v/>
      </c>
      <c r="H546" s="162" t="str">
        <f t="shared" si="130"/>
        <v/>
      </c>
      <c r="I546" s="162" t="e">
        <f t="shared" si="131"/>
        <v>#VALUE!</v>
      </c>
      <c r="J546" s="162" t="e">
        <f t="shared" si="137"/>
        <v>#VALUE!</v>
      </c>
      <c r="K546" s="162" t="str">
        <f t="shared" si="132"/>
        <v/>
      </c>
      <c r="L546" s="59" t="str">
        <f t="shared" si="133"/>
        <v/>
      </c>
      <c r="M546" s="162" t="str">
        <f t="shared" si="138"/>
        <v/>
      </c>
      <c r="N546" s="99" t="str">
        <f t="shared" si="134"/>
        <v/>
      </c>
      <c r="O546" s="100" t="str">
        <f t="shared" si="139"/>
        <v/>
      </c>
      <c r="P546" s="100" t="e">
        <f t="shared" si="140"/>
        <v>#VALUE!</v>
      </c>
      <c r="Q546" s="11">
        <v>544</v>
      </c>
      <c r="R546" s="9" t="str">
        <f t="shared" si="135"/>
        <v/>
      </c>
    </row>
    <row r="547" spans="1:18" x14ac:dyDescent="0.25">
      <c r="A547" s="9">
        <f t="shared" si="136"/>
        <v>0</v>
      </c>
      <c r="B547" s="88">
        <f>IF(Sample7!K553&gt;0,Sample7!K553, )</f>
        <v>0</v>
      </c>
      <c r="C547" s="88" t="str">
        <f>IF(Sample7!L553&gt;0,Sample7!L553,"")</f>
        <v/>
      </c>
      <c r="D547" s="88">
        <f>IF(Sample7!M553&gt;0,Sample7!M553,)</f>
        <v>1109.7549950275743</v>
      </c>
      <c r="E547" s="162" t="str">
        <f t="shared" si="127"/>
        <v/>
      </c>
      <c r="F547" s="162" t="str">
        <f t="shared" si="128"/>
        <v/>
      </c>
      <c r="G547" s="162" t="str">
        <f t="shared" si="129"/>
        <v/>
      </c>
      <c r="H547" s="162" t="str">
        <f t="shared" si="130"/>
        <v/>
      </c>
      <c r="I547" s="162" t="e">
        <f t="shared" si="131"/>
        <v>#VALUE!</v>
      </c>
      <c r="J547" s="162" t="e">
        <f t="shared" si="137"/>
        <v>#VALUE!</v>
      </c>
      <c r="K547" s="162" t="str">
        <f t="shared" si="132"/>
        <v/>
      </c>
      <c r="L547" s="59" t="str">
        <f t="shared" si="133"/>
        <v/>
      </c>
      <c r="M547" s="162" t="str">
        <f t="shared" si="138"/>
        <v/>
      </c>
      <c r="N547" s="99" t="str">
        <f t="shared" si="134"/>
        <v/>
      </c>
      <c r="O547" s="100" t="str">
        <f t="shared" si="139"/>
        <v/>
      </c>
      <c r="P547" s="100" t="e">
        <f t="shared" si="140"/>
        <v>#VALUE!</v>
      </c>
      <c r="Q547" s="11">
        <v>545</v>
      </c>
      <c r="R547" s="9" t="str">
        <f t="shared" si="135"/>
        <v/>
      </c>
    </row>
    <row r="548" spans="1:18" x14ac:dyDescent="0.25">
      <c r="A548" s="9">
        <f t="shared" si="136"/>
        <v>0</v>
      </c>
      <c r="B548" s="88">
        <f>IF(Sample7!K554&gt;0,Sample7!K554, )</f>
        <v>0</v>
      </c>
      <c r="C548" s="88" t="str">
        <f>IF(Sample7!L554&gt;0,Sample7!L554,"")</f>
        <v/>
      </c>
      <c r="D548" s="88">
        <f>IF(Sample7!M554&gt;0,Sample7!M554,)</f>
        <v>1109.7549950275743</v>
      </c>
      <c r="E548" s="162" t="str">
        <f t="shared" si="127"/>
        <v/>
      </c>
      <c r="F548" s="162" t="str">
        <f t="shared" si="128"/>
        <v/>
      </c>
      <c r="G548" s="162" t="str">
        <f t="shared" si="129"/>
        <v/>
      </c>
      <c r="H548" s="162" t="str">
        <f t="shared" si="130"/>
        <v/>
      </c>
      <c r="I548" s="162" t="e">
        <f t="shared" si="131"/>
        <v>#VALUE!</v>
      </c>
      <c r="J548" s="162" t="e">
        <f t="shared" si="137"/>
        <v>#VALUE!</v>
      </c>
      <c r="K548" s="162" t="str">
        <f t="shared" si="132"/>
        <v/>
      </c>
      <c r="L548" s="59" t="str">
        <f t="shared" si="133"/>
        <v/>
      </c>
      <c r="M548" s="162" t="str">
        <f t="shared" si="138"/>
        <v/>
      </c>
      <c r="N548" s="99" t="str">
        <f t="shared" si="134"/>
        <v/>
      </c>
      <c r="O548" s="100" t="str">
        <f t="shared" si="139"/>
        <v/>
      </c>
      <c r="P548" s="100" t="e">
        <f t="shared" si="140"/>
        <v>#VALUE!</v>
      </c>
      <c r="Q548" s="11">
        <v>546</v>
      </c>
      <c r="R548" s="9" t="str">
        <f t="shared" si="135"/>
        <v/>
      </c>
    </row>
    <row r="549" spans="1:18" x14ac:dyDescent="0.25">
      <c r="A549" s="9">
        <f t="shared" si="136"/>
        <v>0</v>
      </c>
      <c r="B549" s="88">
        <f>IF(Sample7!K555&gt;0,Sample7!K555, )</f>
        <v>0</v>
      </c>
      <c r="C549" s="88" t="str">
        <f>IF(Sample7!L555&gt;0,Sample7!L555,"")</f>
        <v/>
      </c>
      <c r="D549" s="88">
        <f>IF(Sample7!M555&gt;0,Sample7!M555,)</f>
        <v>1109.7549950275743</v>
      </c>
      <c r="E549" s="162" t="str">
        <f t="shared" si="127"/>
        <v/>
      </c>
      <c r="F549" s="162" t="str">
        <f t="shared" si="128"/>
        <v/>
      </c>
      <c r="G549" s="162" t="str">
        <f t="shared" si="129"/>
        <v/>
      </c>
      <c r="H549" s="162" t="str">
        <f t="shared" si="130"/>
        <v/>
      </c>
      <c r="I549" s="162" t="e">
        <f t="shared" si="131"/>
        <v>#VALUE!</v>
      </c>
      <c r="J549" s="162" t="e">
        <f t="shared" si="137"/>
        <v>#VALUE!</v>
      </c>
      <c r="K549" s="162" t="str">
        <f t="shared" si="132"/>
        <v/>
      </c>
      <c r="L549" s="59" t="str">
        <f t="shared" si="133"/>
        <v/>
      </c>
      <c r="M549" s="162" t="str">
        <f t="shared" si="138"/>
        <v/>
      </c>
      <c r="N549" s="99" t="str">
        <f t="shared" si="134"/>
        <v/>
      </c>
      <c r="O549" s="100" t="str">
        <f t="shared" si="139"/>
        <v/>
      </c>
      <c r="P549" s="100" t="e">
        <f t="shared" si="140"/>
        <v>#VALUE!</v>
      </c>
      <c r="Q549" s="11">
        <v>547</v>
      </c>
      <c r="R549" s="9" t="str">
        <f t="shared" si="135"/>
        <v/>
      </c>
    </row>
    <row r="550" spans="1:18" x14ac:dyDescent="0.25">
      <c r="A550" s="9">
        <f t="shared" si="136"/>
        <v>0</v>
      </c>
      <c r="B550" s="88">
        <f>IF(Sample7!K556&gt;0,Sample7!K556, )</f>
        <v>0</v>
      </c>
      <c r="C550" s="88" t="str">
        <f>IF(Sample7!L556&gt;0,Sample7!L556,"")</f>
        <v/>
      </c>
      <c r="D550" s="88">
        <f>IF(Sample7!M556&gt;0,Sample7!M556,)</f>
        <v>1109.7549950275743</v>
      </c>
      <c r="E550" s="162" t="str">
        <f t="shared" si="127"/>
        <v/>
      </c>
      <c r="F550" s="162" t="str">
        <f t="shared" si="128"/>
        <v/>
      </c>
      <c r="G550" s="162" t="str">
        <f t="shared" si="129"/>
        <v/>
      </c>
      <c r="H550" s="162" t="str">
        <f t="shared" si="130"/>
        <v/>
      </c>
      <c r="I550" s="162" t="e">
        <f t="shared" si="131"/>
        <v>#VALUE!</v>
      </c>
      <c r="J550" s="162" t="e">
        <f t="shared" si="137"/>
        <v>#VALUE!</v>
      </c>
      <c r="K550" s="162" t="str">
        <f t="shared" si="132"/>
        <v/>
      </c>
      <c r="L550" s="59" t="str">
        <f t="shared" si="133"/>
        <v/>
      </c>
      <c r="M550" s="162" t="str">
        <f t="shared" si="138"/>
        <v/>
      </c>
      <c r="N550" s="99" t="str">
        <f t="shared" si="134"/>
        <v/>
      </c>
      <c r="O550" s="100" t="str">
        <f t="shared" si="139"/>
        <v/>
      </c>
      <c r="P550" s="100" t="e">
        <f t="shared" si="140"/>
        <v>#VALUE!</v>
      </c>
      <c r="Q550" s="11">
        <v>548</v>
      </c>
      <c r="R550" s="9" t="str">
        <f t="shared" si="135"/>
        <v/>
      </c>
    </row>
    <row r="551" spans="1:18" x14ac:dyDescent="0.25">
      <c r="A551" s="9">
        <f t="shared" si="136"/>
        <v>0</v>
      </c>
      <c r="B551" s="88">
        <f>IF(Sample7!K557&gt;0,Sample7!K557, )</f>
        <v>0</v>
      </c>
      <c r="C551" s="88" t="str">
        <f>IF(Sample7!L557&gt;0,Sample7!L557,"")</f>
        <v/>
      </c>
      <c r="D551" s="88">
        <f>IF(Sample7!M557&gt;0,Sample7!M557,)</f>
        <v>1109.7549950275743</v>
      </c>
      <c r="E551" s="162" t="str">
        <f t="shared" si="127"/>
        <v/>
      </c>
      <c r="F551" s="162" t="str">
        <f t="shared" si="128"/>
        <v/>
      </c>
      <c r="G551" s="162" t="str">
        <f t="shared" si="129"/>
        <v/>
      </c>
      <c r="H551" s="162" t="str">
        <f t="shared" si="130"/>
        <v/>
      </c>
      <c r="I551" s="162" t="e">
        <f t="shared" si="131"/>
        <v>#VALUE!</v>
      </c>
      <c r="J551" s="162" t="e">
        <f t="shared" si="137"/>
        <v>#VALUE!</v>
      </c>
      <c r="K551" s="162" t="str">
        <f t="shared" si="132"/>
        <v/>
      </c>
      <c r="L551" s="59" t="str">
        <f t="shared" si="133"/>
        <v/>
      </c>
      <c r="M551" s="162" t="str">
        <f t="shared" si="138"/>
        <v/>
      </c>
      <c r="N551" s="99" t="str">
        <f t="shared" si="134"/>
        <v/>
      </c>
      <c r="O551" s="100" t="str">
        <f t="shared" si="139"/>
        <v/>
      </c>
      <c r="P551" s="100" t="e">
        <f t="shared" si="140"/>
        <v>#VALUE!</v>
      </c>
      <c r="Q551" s="11">
        <v>549</v>
      </c>
      <c r="R551" s="9" t="str">
        <f t="shared" si="135"/>
        <v/>
      </c>
    </row>
    <row r="552" spans="1:18" x14ac:dyDescent="0.25">
      <c r="A552" s="9">
        <f t="shared" si="136"/>
        <v>0</v>
      </c>
      <c r="B552" s="88">
        <f>IF(Sample7!K558&gt;0,Sample7!K558, )</f>
        <v>0</v>
      </c>
      <c r="C552" s="88" t="str">
        <f>IF(Sample7!L558&gt;0,Sample7!L558,"")</f>
        <v/>
      </c>
      <c r="D552" s="88">
        <f>IF(Sample7!M558&gt;0,Sample7!M558,)</f>
        <v>1109.7549950275743</v>
      </c>
      <c r="E552" s="162" t="str">
        <f t="shared" si="127"/>
        <v/>
      </c>
      <c r="F552" s="162" t="str">
        <f t="shared" si="128"/>
        <v/>
      </c>
      <c r="G552" s="162" t="str">
        <f t="shared" si="129"/>
        <v/>
      </c>
      <c r="H552" s="162" t="str">
        <f t="shared" si="130"/>
        <v/>
      </c>
      <c r="I552" s="162" t="e">
        <f t="shared" si="131"/>
        <v>#VALUE!</v>
      </c>
      <c r="J552" s="162" t="e">
        <f t="shared" si="137"/>
        <v>#VALUE!</v>
      </c>
      <c r="K552" s="162" t="str">
        <f t="shared" si="132"/>
        <v/>
      </c>
      <c r="L552" s="59" t="str">
        <f t="shared" si="133"/>
        <v/>
      </c>
      <c r="M552" s="162" t="str">
        <f t="shared" si="138"/>
        <v/>
      </c>
      <c r="N552" s="99" t="str">
        <f t="shared" si="134"/>
        <v/>
      </c>
      <c r="O552" s="100" t="str">
        <f t="shared" si="139"/>
        <v/>
      </c>
      <c r="P552" s="100" t="e">
        <f t="shared" si="140"/>
        <v>#VALUE!</v>
      </c>
      <c r="Q552" s="11">
        <v>550</v>
      </c>
      <c r="R552" s="9" t="str">
        <f t="shared" si="135"/>
        <v/>
      </c>
    </row>
    <row r="553" spans="1:18" x14ac:dyDescent="0.25">
      <c r="A553" s="9">
        <f t="shared" si="136"/>
        <v>0</v>
      </c>
      <c r="B553" s="88">
        <f>IF(Sample7!K559&gt;0,Sample7!K559, )</f>
        <v>0</v>
      </c>
      <c r="C553" s="88" t="str">
        <f>IF(Sample7!L559&gt;0,Sample7!L559,"")</f>
        <v/>
      </c>
      <c r="D553" s="88">
        <f>IF(Sample7!M559&gt;0,Sample7!M559,)</f>
        <v>1109.7549950275743</v>
      </c>
      <c r="E553" s="162" t="str">
        <f t="shared" si="127"/>
        <v/>
      </c>
      <c r="F553" s="162" t="str">
        <f t="shared" si="128"/>
        <v/>
      </c>
      <c r="G553" s="162" t="str">
        <f t="shared" si="129"/>
        <v/>
      </c>
      <c r="H553" s="162" t="str">
        <f t="shared" si="130"/>
        <v/>
      </c>
      <c r="I553" s="162" t="e">
        <f t="shared" si="131"/>
        <v>#VALUE!</v>
      </c>
      <c r="J553" s="162" t="e">
        <f t="shared" si="137"/>
        <v>#VALUE!</v>
      </c>
      <c r="K553" s="162" t="str">
        <f t="shared" si="132"/>
        <v/>
      </c>
      <c r="L553" s="59" t="str">
        <f t="shared" si="133"/>
        <v/>
      </c>
      <c r="M553" s="162" t="str">
        <f t="shared" si="138"/>
        <v/>
      </c>
      <c r="N553" s="99" t="str">
        <f t="shared" si="134"/>
        <v/>
      </c>
      <c r="O553" s="100" t="str">
        <f t="shared" si="139"/>
        <v/>
      </c>
      <c r="P553" s="100" t="e">
        <f t="shared" si="140"/>
        <v>#VALUE!</v>
      </c>
      <c r="Q553" s="11">
        <v>551</v>
      </c>
      <c r="R553" s="9" t="str">
        <f t="shared" si="135"/>
        <v/>
      </c>
    </row>
    <row r="554" spans="1:18" x14ac:dyDescent="0.25">
      <c r="A554" s="9">
        <f t="shared" si="136"/>
        <v>0</v>
      </c>
      <c r="B554" s="88">
        <f>IF(Sample7!K560&gt;0,Sample7!K560, )</f>
        <v>0</v>
      </c>
      <c r="C554" s="88" t="str">
        <f>IF(Sample7!L560&gt;0,Sample7!L560,"")</f>
        <v/>
      </c>
      <c r="D554" s="88">
        <f>IF(Sample7!M560&gt;0,Sample7!M560,)</f>
        <v>1109.7549950275743</v>
      </c>
      <c r="E554" s="162" t="str">
        <f t="shared" si="127"/>
        <v/>
      </c>
      <c r="F554" s="162" t="str">
        <f t="shared" si="128"/>
        <v/>
      </c>
      <c r="G554" s="162" t="str">
        <f t="shared" si="129"/>
        <v/>
      </c>
      <c r="H554" s="162" t="str">
        <f t="shared" si="130"/>
        <v/>
      </c>
      <c r="I554" s="162" t="e">
        <f t="shared" si="131"/>
        <v>#VALUE!</v>
      </c>
      <c r="J554" s="162" t="e">
        <f t="shared" si="137"/>
        <v>#VALUE!</v>
      </c>
      <c r="K554" s="162" t="str">
        <f t="shared" si="132"/>
        <v/>
      </c>
      <c r="L554" s="59" t="str">
        <f t="shared" si="133"/>
        <v/>
      </c>
      <c r="M554" s="162" t="str">
        <f t="shared" si="138"/>
        <v/>
      </c>
      <c r="N554" s="99" t="str">
        <f t="shared" si="134"/>
        <v/>
      </c>
      <c r="O554" s="100" t="str">
        <f t="shared" si="139"/>
        <v/>
      </c>
      <c r="P554" s="100" t="e">
        <f t="shared" si="140"/>
        <v>#VALUE!</v>
      </c>
      <c r="Q554" s="11">
        <v>552</v>
      </c>
      <c r="R554" s="9" t="str">
        <f t="shared" si="135"/>
        <v/>
      </c>
    </row>
    <row r="555" spans="1:18" x14ac:dyDescent="0.25">
      <c r="A555" s="9">
        <f t="shared" si="136"/>
        <v>0</v>
      </c>
      <c r="B555" s="88">
        <f>IF(Sample7!K561&gt;0,Sample7!K561, )</f>
        <v>0</v>
      </c>
      <c r="C555" s="88" t="str">
        <f>IF(Sample7!L561&gt;0,Sample7!L561,"")</f>
        <v/>
      </c>
      <c r="D555" s="88">
        <f>IF(Sample7!M561&gt;0,Sample7!M561,)</f>
        <v>1109.7549950275743</v>
      </c>
      <c r="E555" s="162" t="str">
        <f t="shared" si="127"/>
        <v/>
      </c>
      <c r="F555" s="162" t="str">
        <f t="shared" si="128"/>
        <v/>
      </c>
      <c r="G555" s="162" t="str">
        <f t="shared" si="129"/>
        <v/>
      </c>
      <c r="H555" s="162" t="str">
        <f t="shared" si="130"/>
        <v/>
      </c>
      <c r="I555" s="162" t="e">
        <f t="shared" si="131"/>
        <v>#VALUE!</v>
      </c>
      <c r="J555" s="162" t="e">
        <f t="shared" si="137"/>
        <v>#VALUE!</v>
      </c>
      <c r="K555" s="162" t="str">
        <f t="shared" si="132"/>
        <v/>
      </c>
      <c r="L555" s="59" t="str">
        <f t="shared" si="133"/>
        <v/>
      </c>
      <c r="M555" s="162" t="str">
        <f t="shared" si="138"/>
        <v/>
      </c>
      <c r="N555" s="99" t="str">
        <f t="shared" si="134"/>
        <v/>
      </c>
      <c r="O555" s="100" t="str">
        <f t="shared" si="139"/>
        <v/>
      </c>
      <c r="P555" s="100" t="e">
        <f t="shared" si="140"/>
        <v>#VALUE!</v>
      </c>
      <c r="Q555" s="11">
        <v>553</v>
      </c>
      <c r="R555" s="9" t="str">
        <f t="shared" si="135"/>
        <v/>
      </c>
    </row>
    <row r="556" spans="1:18" x14ac:dyDescent="0.25">
      <c r="A556" s="9">
        <f t="shared" si="136"/>
        <v>0</v>
      </c>
      <c r="B556" s="88">
        <f>IF(Sample7!K562&gt;0,Sample7!K562, )</f>
        <v>0</v>
      </c>
      <c r="C556" s="88" t="str">
        <f>IF(Sample7!L562&gt;0,Sample7!L562,"")</f>
        <v/>
      </c>
      <c r="D556" s="88">
        <f>IF(Sample7!M562&gt;0,Sample7!M562,)</f>
        <v>1109.7549950275743</v>
      </c>
      <c r="E556" s="162" t="str">
        <f t="shared" si="127"/>
        <v/>
      </c>
      <c r="F556" s="162" t="str">
        <f t="shared" si="128"/>
        <v/>
      </c>
      <c r="G556" s="162" t="str">
        <f t="shared" si="129"/>
        <v/>
      </c>
      <c r="H556" s="162" t="str">
        <f t="shared" si="130"/>
        <v/>
      </c>
      <c r="I556" s="162" t="e">
        <f t="shared" si="131"/>
        <v>#VALUE!</v>
      </c>
      <c r="J556" s="162" t="e">
        <f t="shared" si="137"/>
        <v>#VALUE!</v>
      </c>
      <c r="K556" s="162" t="str">
        <f t="shared" si="132"/>
        <v/>
      </c>
      <c r="L556" s="59" t="str">
        <f t="shared" si="133"/>
        <v/>
      </c>
      <c r="M556" s="162" t="str">
        <f t="shared" si="138"/>
        <v/>
      </c>
      <c r="N556" s="99" t="str">
        <f t="shared" si="134"/>
        <v/>
      </c>
      <c r="O556" s="100" t="str">
        <f t="shared" si="139"/>
        <v/>
      </c>
      <c r="P556" s="100" t="e">
        <f t="shared" si="140"/>
        <v>#VALUE!</v>
      </c>
      <c r="Q556" s="11">
        <v>554</v>
      </c>
      <c r="R556" s="9" t="str">
        <f t="shared" si="135"/>
        <v/>
      </c>
    </row>
    <row r="557" spans="1:18" x14ac:dyDescent="0.25">
      <c r="A557" s="9">
        <f t="shared" si="136"/>
        <v>0</v>
      </c>
      <c r="B557" s="88">
        <f>IF(Sample7!K563&gt;0,Sample7!K563, )</f>
        <v>0</v>
      </c>
      <c r="C557" s="88" t="str">
        <f>IF(Sample7!L563&gt;0,Sample7!L563,"")</f>
        <v/>
      </c>
      <c r="D557" s="88">
        <f>IF(Sample7!M563&gt;0,Sample7!M563,)</f>
        <v>1109.7549950275743</v>
      </c>
      <c r="E557" s="162" t="str">
        <f t="shared" si="127"/>
        <v/>
      </c>
      <c r="F557" s="162" t="str">
        <f t="shared" si="128"/>
        <v/>
      </c>
      <c r="G557" s="162" t="str">
        <f t="shared" si="129"/>
        <v/>
      </c>
      <c r="H557" s="162" t="str">
        <f t="shared" si="130"/>
        <v/>
      </c>
      <c r="I557" s="162" t="e">
        <f t="shared" si="131"/>
        <v>#VALUE!</v>
      </c>
      <c r="J557" s="162" t="e">
        <f t="shared" si="137"/>
        <v>#VALUE!</v>
      </c>
      <c r="K557" s="162" t="str">
        <f t="shared" si="132"/>
        <v/>
      </c>
      <c r="L557" s="59" t="str">
        <f t="shared" si="133"/>
        <v/>
      </c>
      <c r="M557" s="162" t="str">
        <f t="shared" si="138"/>
        <v/>
      </c>
      <c r="N557" s="99" t="str">
        <f t="shared" si="134"/>
        <v/>
      </c>
      <c r="O557" s="100" t="str">
        <f t="shared" si="139"/>
        <v/>
      </c>
      <c r="P557" s="100" t="e">
        <f t="shared" si="140"/>
        <v>#VALUE!</v>
      </c>
      <c r="Q557" s="11">
        <v>555</v>
      </c>
      <c r="R557" s="9" t="str">
        <f t="shared" si="135"/>
        <v/>
      </c>
    </row>
    <row r="558" spans="1:18" x14ac:dyDescent="0.25">
      <c r="A558" s="9">
        <f t="shared" si="136"/>
        <v>0</v>
      </c>
      <c r="B558" s="88">
        <f>IF(Sample7!K564&gt;0,Sample7!K564, )</f>
        <v>0</v>
      </c>
      <c r="C558" s="88" t="str">
        <f>IF(Sample7!L564&gt;0,Sample7!L564,"")</f>
        <v/>
      </c>
      <c r="D558" s="88">
        <f>IF(Sample7!M564&gt;0,Sample7!M564,)</f>
        <v>1109.7549950275743</v>
      </c>
      <c r="E558" s="162" t="str">
        <f t="shared" si="127"/>
        <v/>
      </c>
      <c r="F558" s="162" t="str">
        <f t="shared" si="128"/>
        <v/>
      </c>
      <c r="G558" s="162" t="str">
        <f t="shared" si="129"/>
        <v/>
      </c>
      <c r="H558" s="162" t="str">
        <f t="shared" si="130"/>
        <v/>
      </c>
      <c r="I558" s="162" t="e">
        <f t="shared" si="131"/>
        <v>#VALUE!</v>
      </c>
      <c r="J558" s="162" t="e">
        <f t="shared" si="137"/>
        <v>#VALUE!</v>
      </c>
      <c r="K558" s="162" t="str">
        <f t="shared" si="132"/>
        <v/>
      </c>
      <c r="L558" s="59" t="str">
        <f t="shared" si="133"/>
        <v/>
      </c>
      <c r="M558" s="162" t="str">
        <f t="shared" si="138"/>
        <v/>
      </c>
      <c r="N558" s="99" t="str">
        <f t="shared" si="134"/>
        <v/>
      </c>
      <c r="O558" s="100" t="str">
        <f t="shared" si="139"/>
        <v/>
      </c>
      <c r="P558" s="100" t="e">
        <f t="shared" si="140"/>
        <v>#VALUE!</v>
      </c>
      <c r="Q558" s="11">
        <v>556</v>
      </c>
      <c r="R558" s="9" t="str">
        <f t="shared" si="135"/>
        <v/>
      </c>
    </row>
    <row r="559" spans="1:18" x14ac:dyDescent="0.25">
      <c r="A559" s="9">
        <f t="shared" si="136"/>
        <v>0</v>
      </c>
      <c r="B559" s="88">
        <f>IF(Sample7!K565&gt;0,Sample7!K565, )</f>
        <v>0</v>
      </c>
      <c r="C559" s="88" t="str">
        <f>IF(Sample7!L565&gt;0,Sample7!L565,"")</f>
        <v/>
      </c>
      <c r="D559" s="88">
        <f>IF(Sample7!M565&gt;0,Sample7!M565,)</f>
        <v>1109.7549950275743</v>
      </c>
      <c r="E559" s="162" t="str">
        <f t="shared" si="127"/>
        <v/>
      </c>
      <c r="F559" s="162" t="str">
        <f t="shared" si="128"/>
        <v/>
      </c>
      <c r="G559" s="162" t="str">
        <f t="shared" si="129"/>
        <v/>
      </c>
      <c r="H559" s="162" t="str">
        <f t="shared" si="130"/>
        <v/>
      </c>
      <c r="I559" s="162" t="e">
        <f t="shared" si="131"/>
        <v>#VALUE!</v>
      </c>
      <c r="J559" s="162" t="e">
        <f t="shared" si="137"/>
        <v>#VALUE!</v>
      </c>
      <c r="K559" s="162" t="str">
        <f t="shared" si="132"/>
        <v/>
      </c>
      <c r="L559" s="59" t="str">
        <f t="shared" si="133"/>
        <v/>
      </c>
      <c r="M559" s="162" t="str">
        <f t="shared" si="138"/>
        <v/>
      </c>
      <c r="N559" s="99" t="str">
        <f t="shared" si="134"/>
        <v/>
      </c>
      <c r="O559" s="100" t="str">
        <f t="shared" si="139"/>
        <v/>
      </c>
      <c r="P559" s="100" t="e">
        <f t="shared" si="140"/>
        <v>#VALUE!</v>
      </c>
      <c r="Q559" s="11">
        <v>557</v>
      </c>
      <c r="R559" s="9" t="str">
        <f t="shared" si="135"/>
        <v/>
      </c>
    </row>
    <row r="560" spans="1:18" x14ac:dyDescent="0.25">
      <c r="A560" s="9">
        <f t="shared" si="136"/>
        <v>0</v>
      </c>
      <c r="B560" s="88">
        <f>IF(Sample7!K566&gt;0,Sample7!K566, )</f>
        <v>0</v>
      </c>
      <c r="C560" s="88" t="str">
        <f>IF(Sample7!L566&gt;0,Sample7!L566,"")</f>
        <v/>
      </c>
      <c r="D560" s="88">
        <f>IF(Sample7!M566&gt;0,Sample7!M566,)</f>
        <v>1109.7549950275743</v>
      </c>
      <c r="E560" s="162" t="str">
        <f t="shared" si="127"/>
        <v/>
      </c>
      <c r="F560" s="162" t="str">
        <f t="shared" si="128"/>
        <v/>
      </c>
      <c r="G560" s="162" t="str">
        <f t="shared" si="129"/>
        <v/>
      </c>
      <c r="H560" s="162" t="str">
        <f t="shared" si="130"/>
        <v/>
      </c>
      <c r="I560" s="162" t="e">
        <f t="shared" si="131"/>
        <v>#VALUE!</v>
      </c>
      <c r="J560" s="162" t="e">
        <f t="shared" si="137"/>
        <v>#VALUE!</v>
      </c>
      <c r="K560" s="162" t="str">
        <f t="shared" si="132"/>
        <v/>
      </c>
      <c r="L560" s="59" t="str">
        <f t="shared" si="133"/>
        <v/>
      </c>
      <c r="M560" s="162" t="str">
        <f t="shared" si="138"/>
        <v/>
      </c>
      <c r="N560" s="99" t="str">
        <f t="shared" si="134"/>
        <v/>
      </c>
      <c r="O560" s="100" t="str">
        <f t="shared" si="139"/>
        <v/>
      </c>
      <c r="P560" s="100" t="e">
        <f t="shared" si="140"/>
        <v>#VALUE!</v>
      </c>
      <c r="Q560" s="11">
        <v>558</v>
      </c>
      <c r="R560" s="9" t="str">
        <f t="shared" si="135"/>
        <v/>
      </c>
    </row>
    <row r="561" spans="1:18" x14ac:dyDescent="0.25">
      <c r="A561" s="9">
        <f t="shared" si="136"/>
        <v>0</v>
      </c>
      <c r="B561" s="88">
        <f>IF(Sample7!K567&gt;0,Sample7!K567, )</f>
        <v>0</v>
      </c>
      <c r="C561" s="88" t="str">
        <f>IF(Sample7!L567&gt;0,Sample7!L567,"")</f>
        <v/>
      </c>
      <c r="D561" s="88">
        <f>IF(Sample7!M567&gt;0,Sample7!M567,)</f>
        <v>1109.7549950275743</v>
      </c>
      <c r="E561" s="162" t="str">
        <f t="shared" si="127"/>
        <v/>
      </c>
      <c r="F561" s="162" t="str">
        <f t="shared" si="128"/>
        <v/>
      </c>
      <c r="G561" s="162" t="str">
        <f t="shared" si="129"/>
        <v/>
      </c>
      <c r="H561" s="162" t="str">
        <f t="shared" si="130"/>
        <v/>
      </c>
      <c r="I561" s="162" t="e">
        <f t="shared" si="131"/>
        <v>#VALUE!</v>
      </c>
      <c r="J561" s="162" t="e">
        <f t="shared" si="137"/>
        <v>#VALUE!</v>
      </c>
      <c r="K561" s="162" t="str">
        <f t="shared" si="132"/>
        <v/>
      </c>
      <c r="L561" s="59" t="str">
        <f t="shared" si="133"/>
        <v/>
      </c>
      <c r="M561" s="162" t="str">
        <f t="shared" si="138"/>
        <v/>
      </c>
      <c r="N561" s="99" t="str">
        <f t="shared" si="134"/>
        <v/>
      </c>
      <c r="O561" s="100" t="str">
        <f t="shared" si="139"/>
        <v/>
      </c>
      <c r="P561" s="100" t="e">
        <f t="shared" si="140"/>
        <v>#VALUE!</v>
      </c>
      <c r="Q561" s="11">
        <v>559</v>
      </c>
      <c r="R561" s="9" t="str">
        <f t="shared" si="135"/>
        <v/>
      </c>
    </row>
    <row r="562" spans="1:18" x14ac:dyDescent="0.25">
      <c r="A562" s="9">
        <f t="shared" si="136"/>
        <v>0</v>
      </c>
      <c r="B562" s="88">
        <f>IF(Sample7!K568&gt;0,Sample7!K568, )</f>
        <v>0</v>
      </c>
      <c r="C562" s="88" t="str">
        <f>IF(Sample7!L568&gt;0,Sample7!L568,"")</f>
        <v/>
      </c>
      <c r="D562" s="88">
        <f>IF(Sample7!M568&gt;0,Sample7!M568,)</f>
        <v>1109.7549950275743</v>
      </c>
      <c r="E562" s="162" t="str">
        <f t="shared" si="127"/>
        <v/>
      </c>
      <c r="F562" s="162" t="str">
        <f t="shared" si="128"/>
        <v/>
      </c>
      <c r="G562" s="162" t="str">
        <f t="shared" si="129"/>
        <v/>
      </c>
      <c r="H562" s="162" t="str">
        <f t="shared" si="130"/>
        <v/>
      </c>
      <c r="I562" s="162" t="e">
        <f t="shared" si="131"/>
        <v>#VALUE!</v>
      </c>
      <c r="J562" s="162" t="e">
        <f t="shared" si="137"/>
        <v>#VALUE!</v>
      </c>
      <c r="K562" s="162" t="str">
        <f t="shared" si="132"/>
        <v/>
      </c>
      <c r="L562" s="59" t="str">
        <f t="shared" si="133"/>
        <v/>
      </c>
      <c r="M562" s="162" t="str">
        <f t="shared" si="138"/>
        <v/>
      </c>
      <c r="N562" s="99" t="str">
        <f t="shared" si="134"/>
        <v/>
      </c>
      <c r="O562" s="100" t="str">
        <f t="shared" si="139"/>
        <v/>
      </c>
      <c r="P562" s="100" t="e">
        <f t="shared" si="140"/>
        <v>#VALUE!</v>
      </c>
      <c r="Q562" s="11">
        <v>560</v>
      </c>
      <c r="R562" s="9" t="str">
        <f t="shared" si="135"/>
        <v/>
      </c>
    </row>
    <row r="563" spans="1:18" x14ac:dyDescent="0.25">
      <c r="A563" s="9">
        <f t="shared" si="136"/>
        <v>0</v>
      </c>
      <c r="B563" s="88">
        <f>IF(Sample7!K569&gt;0,Sample7!K569, )</f>
        <v>0</v>
      </c>
      <c r="C563" s="88" t="str">
        <f>IF(Sample7!L569&gt;0,Sample7!L569,"")</f>
        <v/>
      </c>
      <c r="D563" s="88">
        <f>IF(Sample7!M569&gt;0,Sample7!M569,)</f>
        <v>1109.7549950275743</v>
      </c>
      <c r="E563" s="162" t="str">
        <f t="shared" si="127"/>
        <v/>
      </c>
      <c r="F563" s="162" t="str">
        <f t="shared" si="128"/>
        <v/>
      </c>
      <c r="G563" s="162" t="str">
        <f t="shared" si="129"/>
        <v/>
      </c>
      <c r="H563" s="162" t="str">
        <f t="shared" si="130"/>
        <v/>
      </c>
      <c r="I563" s="162" t="e">
        <f t="shared" si="131"/>
        <v>#VALUE!</v>
      </c>
      <c r="J563" s="162" t="e">
        <f t="shared" si="137"/>
        <v>#VALUE!</v>
      </c>
      <c r="K563" s="162" t="str">
        <f t="shared" si="132"/>
        <v/>
      </c>
      <c r="L563" s="59" t="str">
        <f t="shared" si="133"/>
        <v/>
      </c>
      <c r="M563" s="162" t="str">
        <f t="shared" si="138"/>
        <v/>
      </c>
      <c r="N563" s="99" t="str">
        <f t="shared" si="134"/>
        <v/>
      </c>
      <c r="O563" s="100" t="str">
        <f t="shared" si="139"/>
        <v/>
      </c>
      <c r="P563" s="100" t="e">
        <f t="shared" si="140"/>
        <v>#VALUE!</v>
      </c>
      <c r="Q563" s="11">
        <v>561</v>
      </c>
      <c r="R563" s="9" t="str">
        <f t="shared" si="135"/>
        <v/>
      </c>
    </row>
    <row r="564" spans="1:18" x14ac:dyDescent="0.25">
      <c r="A564" s="9">
        <f t="shared" si="136"/>
        <v>0</v>
      </c>
      <c r="B564" s="88">
        <f>IF(Sample7!K570&gt;0,Sample7!K570, )</f>
        <v>0</v>
      </c>
      <c r="C564" s="88" t="str">
        <f>IF(Sample7!L570&gt;0,Sample7!L570,"")</f>
        <v/>
      </c>
      <c r="D564" s="88">
        <f>IF(Sample7!M570&gt;0,Sample7!M570,)</f>
        <v>1109.7549950275743</v>
      </c>
      <c r="E564" s="162" t="str">
        <f t="shared" si="127"/>
        <v/>
      </c>
      <c r="F564" s="162" t="str">
        <f t="shared" si="128"/>
        <v/>
      </c>
      <c r="G564" s="162" t="str">
        <f t="shared" si="129"/>
        <v/>
      </c>
      <c r="H564" s="162" t="str">
        <f t="shared" si="130"/>
        <v/>
      </c>
      <c r="I564" s="162" t="e">
        <f t="shared" si="131"/>
        <v>#VALUE!</v>
      </c>
      <c r="J564" s="162" t="e">
        <f t="shared" si="137"/>
        <v>#VALUE!</v>
      </c>
      <c r="K564" s="162" t="str">
        <f t="shared" si="132"/>
        <v/>
      </c>
      <c r="L564" s="59" t="str">
        <f t="shared" si="133"/>
        <v/>
      </c>
      <c r="M564" s="162" t="str">
        <f t="shared" si="138"/>
        <v/>
      </c>
      <c r="N564" s="99" t="str">
        <f t="shared" si="134"/>
        <v/>
      </c>
      <c r="O564" s="100" t="str">
        <f t="shared" si="139"/>
        <v/>
      </c>
      <c r="P564" s="100" t="e">
        <f t="shared" si="140"/>
        <v>#VALUE!</v>
      </c>
      <c r="Q564" s="11">
        <v>562</v>
      </c>
      <c r="R564" s="9" t="str">
        <f t="shared" si="135"/>
        <v/>
      </c>
    </row>
    <row r="565" spans="1:18" x14ac:dyDescent="0.25">
      <c r="A565" s="9">
        <f t="shared" si="136"/>
        <v>0</v>
      </c>
      <c r="B565" s="88">
        <f>IF(Sample7!K571&gt;0,Sample7!K571, )</f>
        <v>0</v>
      </c>
      <c r="C565" s="88" t="str">
        <f>IF(Sample7!L571&gt;0,Sample7!L571,"")</f>
        <v/>
      </c>
      <c r="D565" s="88">
        <f>IF(Sample7!M571&gt;0,Sample7!M571,)</f>
        <v>1109.7549950275743</v>
      </c>
      <c r="E565" s="162" t="str">
        <f t="shared" si="127"/>
        <v/>
      </c>
      <c r="F565" s="162" t="str">
        <f t="shared" si="128"/>
        <v/>
      </c>
      <c r="G565" s="162" t="str">
        <f t="shared" si="129"/>
        <v/>
      </c>
      <c r="H565" s="162" t="str">
        <f t="shared" si="130"/>
        <v/>
      </c>
      <c r="I565" s="162" t="e">
        <f t="shared" si="131"/>
        <v>#VALUE!</v>
      </c>
      <c r="J565" s="162" t="e">
        <f t="shared" si="137"/>
        <v>#VALUE!</v>
      </c>
      <c r="K565" s="162" t="str">
        <f t="shared" si="132"/>
        <v/>
      </c>
      <c r="L565" s="59" t="str">
        <f t="shared" si="133"/>
        <v/>
      </c>
      <c r="M565" s="162" t="str">
        <f t="shared" si="138"/>
        <v/>
      </c>
      <c r="N565" s="99" t="str">
        <f t="shared" si="134"/>
        <v/>
      </c>
      <c r="O565" s="100" t="str">
        <f t="shared" si="139"/>
        <v/>
      </c>
      <c r="P565" s="100" t="e">
        <f t="shared" si="140"/>
        <v>#VALUE!</v>
      </c>
      <c r="Q565" s="11">
        <v>563</v>
      </c>
      <c r="R565" s="9" t="str">
        <f t="shared" si="135"/>
        <v/>
      </c>
    </row>
    <row r="566" spans="1:18" x14ac:dyDescent="0.25">
      <c r="A566" s="9">
        <f t="shared" si="136"/>
        <v>0</v>
      </c>
      <c r="B566" s="88">
        <f>IF(Sample7!K572&gt;0,Sample7!K572, )</f>
        <v>0</v>
      </c>
      <c r="C566" s="88" t="str">
        <f>IF(Sample7!L572&gt;0,Sample7!L572,"")</f>
        <v/>
      </c>
      <c r="D566" s="88">
        <f>IF(Sample7!M572&gt;0,Sample7!M572,)</f>
        <v>1109.7549950275743</v>
      </c>
      <c r="E566" s="162" t="str">
        <f t="shared" si="127"/>
        <v/>
      </c>
      <c r="F566" s="162" t="str">
        <f t="shared" si="128"/>
        <v/>
      </c>
      <c r="G566" s="162" t="str">
        <f t="shared" si="129"/>
        <v/>
      </c>
      <c r="H566" s="162" t="str">
        <f t="shared" si="130"/>
        <v/>
      </c>
      <c r="I566" s="162" t="e">
        <f t="shared" si="131"/>
        <v>#VALUE!</v>
      </c>
      <c r="J566" s="162" t="e">
        <f t="shared" si="137"/>
        <v>#VALUE!</v>
      </c>
      <c r="K566" s="162" t="str">
        <f t="shared" si="132"/>
        <v/>
      </c>
      <c r="L566" s="59" t="str">
        <f t="shared" si="133"/>
        <v/>
      </c>
      <c r="M566" s="162" t="str">
        <f t="shared" si="138"/>
        <v/>
      </c>
      <c r="N566" s="99" t="str">
        <f t="shared" si="134"/>
        <v/>
      </c>
      <c r="O566" s="100" t="str">
        <f t="shared" si="139"/>
        <v/>
      </c>
      <c r="P566" s="100" t="e">
        <f t="shared" si="140"/>
        <v>#VALUE!</v>
      </c>
      <c r="Q566" s="11">
        <v>564</v>
      </c>
      <c r="R566" s="9" t="str">
        <f t="shared" si="135"/>
        <v/>
      </c>
    </row>
    <row r="567" spans="1:18" x14ac:dyDescent="0.25">
      <c r="A567" s="9">
        <f t="shared" si="136"/>
        <v>0</v>
      </c>
      <c r="B567" s="88">
        <f>IF(Sample7!K573&gt;0,Sample7!K573, )</f>
        <v>0</v>
      </c>
      <c r="C567" s="88" t="str">
        <f>IF(Sample7!L573&gt;0,Sample7!L573,"")</f>
        <v/>
      </c>
      <c r="D567" s="88">
        <f>IF(Sample7!M573&gt;0,Sample7!M573,)</f>
        <v>0</v>
      </c>
      <c r="E567" s="162" t="str">
        <f t="shared" si="127"/>
        <v/>
      </c>
      <c r="F567" s="162" t="str">
        <f t="shared" si="128"/>
        <v/>
      </c>
      <c r="G567" s="162" t="str">
        <f t="shared" si="129"/>
        <v/>
      </c>
      <c r="H567" s="162" t="str">
        <f t="shared" si="130"/>
        <v/>
      </c>
      <c r="I567" s="162" t="e">
        <f t="shared" si="131"/>
        <v>#VALUE!</v>
      </c>
      <c r="J567" s="162" t="e">
        <f t="shared" si="137"/>
        <v>#VALUE!</v>
      </c>
      <c r="K567" s="162" t="str">
        <f t="shared" si="132"/>
        <v/>
      </c>
      <c r="L567" s="59" t="str">
        <f t="shared" si="133"/>
        <v/>
      </c>
      <c r="M567" s="162" t="str">
        <f t="shared" si="138"/>
        <v/>
      </c>
      <c r="N567" s="99" t="str">
        <f t="shared" si="134"/>
        <v/>
      </c>
      <c r="O567" s="100" t="str">
        <f t="shared" si="139"/>
        <v/>
      </c>
      <c r="P567" s="100" t="e">
        <f t="shared" si="140"/>
        <v>#VALUE!</v>
      </c>
      <c r="Q567" s="11">
        <v>565</v>
      </c>
      <c r="R567" s="9" t="str">
        <f t="shared" si="135"/>
        <v/>
      </c>
    </row>
    <row r="568" spans="1:18" x14ac:dyDescent="0.25">
      <c r="A568" s="9">
        <f t="shared" si="136"/>
        <v>0</v>
      </c>
      <c r="B568" s="88">
        <f>IF(Sample7!K574&gt;0,Sample7!K574, )</f>
        <v>0</v>
      </c>
      <c r="C568" s="88" t="str">
        <f>IF(Sample7!L574&gt;0,Sample7!L574,"")</f>
        <v/>
      </c>
      <c r="D568" s="88">
        <f>IF(Sample7!M574&gt;0,Sample7!M574,)</f>
        <v>0</v>
      </c>
      <c r="E568" s="162" t="str">
        <f t="shared" si="127"/>
        <v/>
      </c>
      <c r="F568" s="162" t="str">
        <f t="shared" si="128"/>
        <v/>
      </c>
      <c r="G568" s="162" t="str">
        <f t="shared" si="129"/>
        <v/>
      </c>
      <c r="H568" s="162" t="str">
        <f t="shared" si="130"/>
        <v/>
      </c>
      <c r="I568" s="162" t="e">
        <f t="shared" si="131"/>
        <v>#VALUE!</v>
      </c>
      <c r="J568" s="162" t="e">
        <f t="shared" si="137"/>
        <v>#VALUE!</v>
      </c>
      <c r="K568" s="162" t="str">
        <f t="shared" si="132"/>
        <v/>
      </c>
      <c r="L568" s="59" t="str">
        <f t="shared" si="133"/>
        <v/>
      </c>
      <c r="M568" s="162" t="str">
        <f t="shared" si="138"/>
        <v/>
      </c>
      <c r="N568" s="99" t="str">
        <f t="shared" si="134"/>
        <v/>
      </c>
      <c r="O568" s="100" t="str">
        <f t="shared" si="139"/>
        <v/>
      </c>
      <c r="P568" s="100" t="e">
        <f t="shared" si="140"/>
        <v>#VALUE!</v>
      </c>
      <c r="Q568" s="11">
        <v>566</v>
      </c>
      <c r="R568" s="9" t="str">
        <f t="shared" si="135"/>
        <v/>
      </c>
    </row>
    <row r="569" spans="1:18" x14ac:dyDescent="0.25">
      <c r="A569" s="9">
        <f t="shared" si="136"/>
        <v>0</v>
      </c>
      <c r="B569" s="88">
        <f>IF(Sample7!K575&gt;0,Sample7!K575, )</f>
        <v>0</v>
      </c>
      <c r="C569" s="88" t="str">
        <f>IF(Sample7!L575&gt;0,Sample7!L575,"")</f>
        <v/>
      </c>
      <c r="D569" s="88">
        <f>IF(Sample7!M575&gt;0,Sample7!M575,)</f>
        <v>0</v>
      </c>
      <c r="E569" s="162" t="str">
        <f t="shared" si="127"/>
        <v/>
      </c>
      <c r="F569" s="162" t="str">
        <f t="shared" si="128"/>
        <v/>
      </c>
      <c r="G569" s="162" t="str">
        <f t="shared" si="129"/>
        <v/>
      </c>
      <c r="H569" s="162" t="str">
        <f t="shared" si="130"/>
        <v/>
      </c>
      <c r="I569" s="162" t="e">
        <f t="shared" si="131"/>
        <v>#VALUE!</v>
      </c>
      <c r="J569" s="162" t="e">
        <f t="shared" si="137"/>
        <v>#VALUE!</v>
      </c>
      <c r="K569" s="162" t="str">
        <f t="shared" si="132"/>
        <v/>
      </c>
      <c r="L569" s="59" t="str">
        <f t="shared" si="133"/>
        <v/>
      </c>
      <c r="M569" s="162" t="str">
        <f t="shared" si="138"/>
        <v/>
      </c>
      <c r="N569" s="99" t="str">
        <f t="shared" si="134"/>
        <v/>
      </c>
      <c r="O569" s="100" t="str">
        <f t="shared" si="139"/>
        <v/>
      </c>
      <c r="P569" s="100" t="e">
        <f t="shared" si="140"/>
        <v>#VALUE!</v>
      </c>
      <c r="Q569" s="11">
        <v>567</v>
      </c>
      <c r="R569" s="9" t="str">
        <f t="shared" si="135"/>
        <v/>
      </c>
    </row>
    <row r="570" spans="1:18" x14ac:dyDescent="0.25">
      <c r="A570" s="9">
        <f t="shared" si="136"/>
        <v>0</v>
      </c>
      <c r="B570" s="88">
        <f>IF(Sample7!K576&gt;0,Sample7!K576, )</f>
        <v>0</v>
      </c>
      <c r="C570" s="88" t="str">
        <f>IF(Sample7!L576&gt;0,Sample7!L576,"")</f>
        <v/>
      </c>
      <c r="D570" s="88">
        <f>IF(Sample7!M576&gt;0,Sample7!M576,)</f>
        <v>0</v>
      </c>
      <c r="E570" s="162" t="str">
        <f t="shared" si="127"/>
        <v/>
      </c>
      <c r="F570" s="162" t="str">
        <f t="shared" si="128"/>
        <v/>
      </c>
      <c r="G570" s="162" t="str">
        <f t="shared" si="129"/>
        <v/>
      </c>
      <c r="H570" s="162" t="str">
        <f t="shared" si="130"/>
        <v/>
      </c>
      <c r="I570" s="162" t="e">
        <f t="shared" si="131"/>
        <v>#VALUE!</v>
      </c>
      <c r="J570" s="162" t="e">
        <f t="shared" si="137"/>
        <v>#VALUE!</v>
      </c>
      <c r="K570" s="162" t="str">
        <f t="shared" si="132"/>
        <v/>
      </c>
      <c r="L570" s="59" t="str">
        <f t="shared" si="133"/>
        <v/>
      </c>
      <c r="M570" s="162" t="str">
        <f t="shared" si="138"/>
        <v/>
      </c>
      <c r="N570" s="99" t="str">
        <f t="shared" si="134"/>
        <v/>
      </c>
      <c r="O570" s="100" t="str">
        <f t="shared" si="139"/>
        <v/>
      </c>
      <c r="P570" s="100" t="e">
        <f t="shared" si="140"/>
        <v>#VALUE!</v>
      </c>
      <c r="Q570" s="11">
        <v>568</v>
      </c>
      <c r="R570" s="9" t="str">
        <f t="shared" si="135"/>
        <v/>
      </c>
    </row>
    <row r="571" spans="1:18" x14ac:dyDescent="0.25">
      <c r="A571" s="9">
        <f t="shared" si="136"/>
        <v>0</v>
      </c>
      <c r="B571" s="88">
        <f>IF(Sample7!K577&gt;0,Sample7!K577, )</f>
        <v>0</v>
      </c>
      <c r="C571" s="88" t="str">
        <f>IF(Sample7!L577&gt;0,Sample7!L577,"")</f>
        <v/>
      </c>
      <c r="D571" s="88">
        <f>IF(Sample7!M577&gt;0,Sample7!M577,)</f>
        <v>0</v>
      </c>
      <c r="E571" s="162" t="str">
        <f t="shared" si="127"/>
        <v/>
      </c>
      <c r="F571" s="162" t="str">
        <f t="shared" si="128"/>
        <v/>
      </c>
      <c r="G571" s="162" t="str">
        <f t="shared" si="129"/>
        <v/>
      </c>
      <c r="H571" s="162" t="str">
        <f t="shared" si="130"/>
        <v/>
      </c>
      <c r="I571" s="162" t="e">
        <f t="shared" si="131"/>
        <v>#VALUE!</v>
      </c>
      <c r="J571" s="162" t="e">
        <f t="shared" si="137"/>
        <v>#VALUE!</v>
      </c>
      <c r="K571" s="162" t="str">
        <f t="shared" si="132"/>
        <v/>
      </c>
      <c r="L571" s="59" t="str">
        <f t="shared" si="133"/>
        <v/>
      </c>
      <c r="M571" s="162" t="str">
        <f t="shared" si="138"/>
        <v/>
      </c>
      <c r="N571" s="99" t="str">
        <f t="shared" si="134"/>
        <v/>
      </c>
      <c r="O571" s="100" t="str">
        <f t="shared" si="139"/>
        <v/>
      </c>
      <c r="P571" s="100" t="e">
        <f t="shared" si="140"/>
        <v>#VALUE!</v>
      </c>
      <c r="Q571" s="11">
        <v>569</v>
      </c>
      <c r="R571" s="9" t="str">
        <f t="shared" si="135"/>
        <v/>
      </c>
    </row>
    <row r="572" spans="1:18" x14ac:dyDescent="0.25">
      <c r="A572" s="9">
        <f t="shared" si="136"/>
        <v>0</v>
      </c>
      <c r="B572" s="88">
        <f>IF(Sample7!K578&gt;0,Sample7!K578, )</f>
        <v>0</v>
      </c>
      <c r="C572" s="88" t="str">
        <f>IF(Sample7!L578&gt;0,Sample7!L578,"")</f>
        <v/>
      </c>
      <c r="D572" s="88">
        <f>IF(Sample7!M578&gt;0,Sample7!M578,)</f>
        <v>0</v>
      </c>
      <c r="E572" s="162" t="str">
        <f t="shared" si="127"/>
        <v/>
      </c>
      <c r="F572" s="162" t="str">
        <f t="shared" si="128"/>
        <v/>
      </c>
      <c r="G572" s="162" t="str">
        <f t="shared" si="129"/>
        <v/>
      </c>
      <c r="H572" s="162" t="str">
        <f t="shared" si="130"/>
        <v/>
      </c>
      <c r="I572" s="162" t="e">
        <f t="shared" si="131"/>
        <v>#VALUE!</v>
      </c>
      <c r="J572" s="162" t="e">
        <f t="shared" si="137"/>
        <v>#VALUE!</v>
      </c>
      <c r="K572" s="162" t="str">
        <f t="shared" si="132"/>
        <v/>
      </c>
      <c r="L572" s="59" t="str">
        <f t="shared" si="133"/>
        <v/>
      </c>
      <c r="M572" s="162" t="str">
        <f t="shared" si="138"/>
        <v/>
      </c>
      <c r="N572" s="99" t="str">
        <f t="shared" si="134"/>
        <v/>
      </c>
      <c r="O572" s="100" t="str">
        <f t="shared" si="139"/>
        <v/>
      </c>
      <c r="P572" s="100" t="e">
        <f t="shared" si="140"/>
        <v>#VALUE!</v>
      </c>
      <c r="Q572" s="11">
        <v>570</v>
      </c>
      <c r="R572" s="9" t="str">
        <f t="shared" si="135"/>
        <v/>
      </c>
    </row>
    <row r="573" spans="1:18" x14ac:dyDescent="0.25">
      <c r="A573" s="9">
        <f t="shared" si="136"/>
        <v>0</v>
      </c>
      <c r="B573" s="88">
        <f>IF(Sample7!K579&gt;0,Sample7!K579, )</f>
        <v>0</v>
      </c>
      <c r="C573" s="88" t="str">
        <f>IF(Sample7!L579&gt;0,Sample7!L579,"")</f>
        <v/>
      </c>
      <c r="D573" s="88">
        <f>IF(Sample7!M579&gt;0,Sample7!M579,)</f>
        <v>0</v>
      </c>
      <c r="E573" s="162" t="str">
        <f t="shared" si="127"/>
        <v/>
      </c>
      <c r="F573" s="162" t="str">
        <f t="shared" si="128"/>
        <v/>
      </c>
      <c r="G573" s="162" t="str">
        <f t="shared" si="129"/>
        <v/>
      </c>
      <c r="H573" s="162" t="str">
        <f t="shared" si="130"/>
        <v/>
      </c>
      <c r="I573" s="162" t="e">
        <f t="shared" si="131"/>
        <v>#VALUE!</v>
      </c>
      <c r="J573" s="162" t="e">
        <f t="shared" si="137"/>
        <v>#VALUE!</v>
      </c>
      <c r="K573" s="162" t="str">
        <f t="shared" si="132"/>
        <v/>
      </c>
      <c r="L573" s="59" t="str">
        <f t="shared" si="133"/>
        <v/>
      </c>
      <c r="M573" s="162" t="str">
        <f t="shared" si="138"/>
        <v/>
      </c>
      <c r="N573" s="99" t="str">
        <f t="shared" si="134"/>
        <v/>
      </c>
      <c r="O573" s="100" t="str">
        <f t="shared" si="139"/>
        <v/>
      </c>
      <c r="P573" s="100" t="e">
        <f t="shared" si="140"/>
        <v>#VALUE!</v>
      </c>
      <c r="Q573" s="11">
        <v>571</v>
      </c>
      <c r="R573" s="9" t="str">
        <f t="shared" si="135"/>
        <v/>
      </c>
    </row>
    <row r="574" spans="1:18" x14ac:dyDescent="0.25">
      <c r="A574" s="9">
        <f t="shared" si="136"/>
        <v>0</v>
      </c>
      <c r="B574" s="88">
        <f>IF(Sample7!K580&gt;0,Sample7!K580, )</f>
        <v>0</v>
      </c>
      <c r="C574" s="88" t="str">
        <f>IF(Sample7!L580&gt;0,Sample7!L580,"")</f>
        <v/>
      </c>
      <c r="D574" s="88">
        <f>IF(Sample7!M580&gt;0,Sample7!M580,)</f>
        <v>0</v>
      </c>
      <c r="E574" s="162" t="str">
        <f t="shared" si="127"/>
        <v/>
      </c>
      <c r="F574" s="162" t="str">
        <f t="shared" si="128"/>
        <v/>
      </c>
      <c r="G574" s="162" t="str">
        <f t="shared" si="129"/>
        <v/>
      </c>
      <c r="H574" s="162" t="str">
        <f t="shared" si="130"/>
        <v/>
      </c>
      <c r="I574" s="162" t="e">
        <f t="shared" si="131"/>
        <v>#VALUE!</v>
      </c>
      <c r="J574" s="162" t="e">
        <f t="shared" si="137"/>
        <v>#VALUE!</v>
      </c>
      <c r="K574" s="162" t="str">
        <f t="shared" si="132"/>
        <v/>
      </c>
      <c r="L574" s="59" t="str">
        <f t="shared" si="133"/>
        <v/>
      </c>
      <c r="M574" s="162" t="str">
        <f t="shared" si="138"/>
        <v/>
      </c>
      <c r="N574" s="99" t="str">
        <f t="shared" si="134"/>
        <v/>
      </c>
      <c r="O574" s="100" t="str">
        <f t="shared" si="139"/>
        <v/>
      </c>
      <c r="P574" s="100" t="e">
        <f t="shared" si="140"/>
        <v>#VALUE!</v>
      </c>
      <c r="Q574" s="11">
        <v>572</v>
      </c>
      <c r="R574" s="9" t="str">
        <f t="shared" si="135"/>
        <v/>
      </c>
    </row>
    <row r="575" spans="1:18" x14ac:dyDescent="0.25">
      <c r="A575" s="9">
        <f t="shared" si="136"/>
        <v>0</v>
      </c>
      <c r="B575" s="88">
        <f>IF(Sample7!K581&gt;0,Sample7!K581, )</f>
        <v>0</v>
      </c>
      <c r="C575" s="88" t="str">
        <f>IF(Sample7!L581&gt;0,Sample7!L581,"")</f>
        <v/>
      </c>
      <c r="D575" s="88">
        <f>IF(Sample7!M581&gt;0,Sample7!M581,)</f>
        <v>0</v>
      </c>
      <c r="E575" s="162" t="str">
        <f t="shared" si="127"/>
        <v/>
      </c>
      <c r="F575" s="162" t="str">
        <f t="shared" si="128"/>
        <v/>
      </c>
      <c r="G575" s="162" t="str">
        <f t="shared" si="129"/>
        <v/>
      </c>
      <c r="H575" s="162" t="str">
        <f t="shared" si="130"/>
        <v/>
      </c>
      <c r="I575" s="162" t="e">
        <f t="shared" si="131"/>
        <v>#VALUE!</v>
      </c>
      <c r="J575" s="162" t="e">
        <f t="shared" si="137"/>
        <v>#VALUE!</v>
      </c>
      <c r="K575" s="162" t="str">
        <f t="shared" si="132"/>
        <v/>
      </c>
      <c r="L575" s="59" t="str">
        <f t="shared" si="133"/>
        <v/>
      </c>
      <c r="M575" s="162" t="str">
        <f t="shared" si="138"/>
        <v/>
      </c>
      <c r="N575" s="99" t="str">
        <f t="shared" si="134"/>
        <v/>
      </c>
      <c r="O575" s="100" t="str">
        <f t="shared" si="139"/>
        <v/>
      </c>
      <c r="P575" s="100" t="e">
        <f t="shared" si="140"/>
        <v>#VALUE!</v>
      </c>
      <c r="Q575" s="11">
        <v>573</v>
      </c>
      <c r="R575" s="9" t="str">
        <f t="shared" si="135"/>
        <v/>
      </c>
    </row>
    <row r="576" spans="1:18" x14ac:dyDescent="0.25">
      <c r="A576" s="9">
        <f t="shared" si="136"/>
        <v>0</v>
      </c>
      <c r="B576" s="88">
        <f>IF(Sample7!K582&gt;0,Sample7!K582, )</f>
        <v>0</v>
      </c>
      <c r="C576" s="88" t="str">
        <f>IF(Sample7!L582&gt;0,Sample7!L582,"")</f>
        <v/>
      </c>
      <c r="D576" s="88">
        <f>IF(Sample7!M582&gt;0,Sample7!M582,)</f>
        <v>0</v>
      </c>
      <c r="E576" s="162" t="str">
        <f t="shared" si="127"/>
        <v/>
      </c>
      <c r="F576" s="162" t="str">
        <f t="shared" si="128"/>
        <v/>
      </c>
      <c r="G576" s="162" t="str">
        <f t="shared" si="129"/>
        <v/>
      </c>
      <c r="H576" s="162" t="str">
        <f t="shared" si="130"/>
        <v/>
      </c>
      <c r="I576" s="162" t="e">
        <f t="shared" si="131"/>
        <v>#VALUE!</v>
      </c>
      <c r="J576" s="162" t="e">
        <f t="shared" si="137"/>
        <v>#VALUE!</v>
      </c>
      <c r="K576" s="162" t="str">
        <f t="shared" si="132"/>
        <v/>
      </c>
      <c r="L576" s="59" t="str">
        <f t="shared" si="133"/>
        <v/>
      </c>
      <c r="M576" s="162" t="str">
        <f t="shared" si="138"/>
        <v/>
      </c>
      <c r="N576" s="99" t="str">
        <f t="shared" si="134"/>
        <v/>
      </c>
      <c r="O576" s="100" t="str">
        <f t="shared" si="139"/>
        <v/>
      </c>
      <c r="P576" s="100" t="e">
        <f t="shared" si="140"/>
        <v>#VALUE!</v>
      </c>
      <c r="Q576" s="11">
        <v>574</v>
      </c>
      <c r="R576" s="9" t="str">
        <f t="shared" si="135"/>
        <v/>
      </c>
    </row>
    <row r="577" spans="1:18" x14ac:dyDescent="0.25">
      <c r="A577" s="9">
        <f t="shared" si="136"/>
        <v>0</v>
      </c>
      <c r="B577" s="88">
        <f>IF(Sample7!K583&gt;0,Sample7!K583, )</f>
        <v>0</v>
      </c>
      <c r="C577" s="88" t="str">
        <f>IF(Sample7!L583&gt;0,Sample7!L583,"")</f>
        <v/>
      </c>
      <c r="D577" s="88">
        <f>IF(Sample7!M583&gt;0,Sample7!M583,)</f>
        <v>0</v>
      </c>
      <c r="E577" s="162" t="str">
        <f t="shared" si="127"/>
        <v/>
      </c>
      <c r="F577" s="162" t="str">
        <f t="shared" si="128"/>
        <v/>
      </c>
      <c r="G577" s="162" t="str">
        <f t="shared" si="129"/>
        <v/>
      </c>
      <c r="H577" s="162" t="str">
        <f t="shared" si="130"/>
        <v/>
      </c>
      <c r="I577" s="162" t="e">
        <f t="shared" si="131"/>
        <v>#VALUE!</v>
      </c>
      <c r="J577" s="162" t="e">
        <f t="shared" si="137"/>
        <v>#VALUE!</v>
      </c>
      <c r="K577" s="162" t="str">
        <f t="shared" si="132"/>
        <v/>
      </c>
      <c r="L577" s="59" t="str">
        <f t="shared" si="133"/>
        <v/>
      </c>
      <c r="M577" s="162" t="str">
        <f t="shared" si="138"/>
        <v/>
      </c>
      <c r="N577" s="99" t="str">
        <f t="shared" si="134"/>
        <v/>
      </c>
      <c r="O577" s="100" t="str">
        <f t="shared" si="139"/>
        <v/>
      </c>
      <c r="P577" s="100" t="e">
        <f t="shared" si="140"/>
        <v>#VALUE!</v>
      </c>
      <c r="Q577" s="11">
        <v>575</v>
      </c>
      <c r="R577" s="9" t="str">
        <f t="shared" si="135"/>
        <v/>
      </c>
    </row>
    <row r="578" spans="1:18" x14ac:dyDescent="0.25">
      <c r="A578" s="9">
        <f t="shared" si="136"/>
        <v>0</v>
      </c>
      <c r="B578" s="88">
        <f>IF(Sample7!K584&gt;0,Sample7!K584, )</f>
        <v>0</v>
      </c>
      <c r="C578" s="88" t="str">
        <f>IF(Sample7!L584&gt;0,Sample7!L584,"")</f>
        <v/>
      </c>
      <c r="D578" s="88">
        <f>IF(Sample7!M584&gt;0,Sample7!M584,)</f>
        <v>0</v>
      </c>
      <c r="E578" s="162" t="str">
        <f t="shared" ref="E578:E641" si="141">IF(OR(B578="",B578=0),"",B578+1/$U$17)</f>
        <v/>
      </c>
      <c r="F578" s="162" t="str">
        <f t="shared" ref="F578:F641" si="142">IF(OR(B578="",B578=0),"",$V$18-(LN(1+EXP(-$S$11*(I578-V$18))))/$S$11)</f>
        <v/>
      </c>
      <c r="G578" s="162" t="str">
        <f t="shared" ref="G578:G641" si="143">IF(OR(B578="",B578=0),"",B578-F578-H578-V$5*K578)</f>
        <v/>
      </c>
      <c r="H578" s="162" t="str">
        <f t="shared" ref="H578:H641" si="144">IF(OR(B578="",B578=0),"",1/2*(B578-V$5*K578+T$11)+1/2*POWER((B578-V$5*K578+T$11)^2-4*V$11*(B578-V$5*K578),0.5))</f>
        <v/>
      </c>
      <c r="I578" s="162" t="e">
        <f t="shared" ref="I578:I641" si="145">B578-H578-V$5*K578</f>
        <v>#VALUE!</v>
      </c>
      <c r="J578" s="162" t="e">
        <f t="shared" si="137"/>
        <v>#VALUE!</v>
      </c>
      <c r="K578" s="162" t="str">
        <f t="shared" ref="K578:K641" si="146">IF(OR(B578="",B578=0),"",LN(1+EXP($U$11*(B578-$U$13)))/$U$11)</f>
        <v/>
      </c>
      <c r="L578" s="59" t="str">
        <f t="shared" ref="L578:L641" si="147">IF(OR(B578="",B578=0),"",-LN(1+EXP($V$15*(B578-$V$13)))/$V$15)</f>
        <v/>
      </c>
      <c r="M578" s="162" t="str">
        <f t="shared" si="138"/>
        <v/>
      </c>
      <c r="N578" s="99" t="str">
        <f t="shared" ref="N578:N641" si="148">IF(OR(B578="",B578=0),"",(M578-C578)*(M578-C578))</f>
        <v/>
      </c>
      <c r="O578" s="100" t="str">
        <f t="shared" si="139"/>
        <v/>
      </c>
      <c r="P578" s="100" t="e">
        <f t="shared" si="140"/>
        <v>#VALUE!</v>
      </c>
      <c r="Q578" s="11">
        <v>576</v>
      </c>
      <c r="R578" s="9" t="str">
        <f t="shared" ref="R578:R641" si="149">IF(OR(B578="",B578=0),"",T$17+T$15*G578)</f>
        <v/>
      </c>
    </row>
    <row r="579" spans="1:18" x14ac:dyDescent="0.25">
      <c r="A579" s="9">
        <f t="shared" ref="A579:A642" si="150">-B579</f>
        <v>0</v>
      </c>
      <c r="B579" s="88">
        <f>IF(Sample7!K585&gt;0,Sample7!K585, )</f>
        <v>0</v>
      </c>
      <c r="C579" s="88" t="str">
        <f>IF(Sample7!L585&gt;0,Sample7!L585,"")</f>
        <v/>
      </c>
      <c r="D579" s="88">
        <f>IF(Sample7!M585&gt;0,Sample7!M585,)</f>
        <v>0</v>
      </c>
      <c r="E579" s="162" t="str">
        <f t="shared" si="141"/>
        <v/>
      </c>
      <c r="F579" s="162" t="str">
        <f t="shared" si="142"/>
        <v/>
      </c>
      <c r="G579" s="162" t="str">
        <f t="shared" si="143"/>
        <v/>
      </c>
      <c r="H579" s="162" t="str">
        <f t="shared" si="144"/>
        <v/>
      </c>
      <c r="I579" s="162" t="e">
        <f t="shared" si="145"/>
        <v>#VALUE!</v>
      </c>
      <c r="J579" s="162" t="e">
        <f t="shared" ref="J579:J642" si="151">B579-I579-V$5*K579</f>
        <v>#VALUE!</v>
      </c>
      <c r="K579" s="162" t="str">
        <f t="shared" si="146"/>
        <v/>
      </c>
      <c r="L579" s="59" t="str">
        <f t="shared" si="147"/>
        <v/>
      </c>
      <c r="M579" s="162" t="str">
        <f t="shared" ref="M579:M642" si="152">IF(OR(B579="",B579=0),"",$S$15*F579+$T$17+$T$15*G579+$U$15*H579+S$17*(K579+L579))</f>
        <v/>
      </c>
      <c r="N579" s="99" t="str">
        <f t="shared" si="148"/>
        <v/>
      </c>
      <c r="O579" s="100" t="str">
        <f t="shared" ref="O579:O642" si="153">IF(OR(B579="",B579=0),"",1/V$17*LN(1+EXP(V$17*(B579-V$5*K579-T$13))))</f>
        <v/>
      </c>
      <c r="P579" s="100" t="e">
        <f t="shared" ref="P579:P642" si="154">(O579-J579)^2</f>
        <v>#VALUE!</v>
      </c>
      <c r="Q579" s="11">
        <v>577</v>
      </c>
      <c r="R579" s="9" t="str">
        <f t="shared" si="149"/>
        <v/>
      </c>
    </row>
    <row r="580" spans="1:18" x14ac:dyDescent="0.25">
      <c r="A580" s="9">
        <f t="shared" si="150"/>
        <v>0</v>
      </c>
      <c r="B580" s="88">
        <f>IF(Sample7!K586&gt;0,Sample7!K586, )</f>
        <v>0</v>
      </c>
      <c r="C580" s="88" t="str">
        <f>IF(Sample7!L586&gt;0,Sample7!L586,"")</f>
        <v/>
      </c>
      <c r="D580" s="88">
        <f>IF(Sample7!M586&gt;0,Sample7!M586,)</f>
        <v>0</v>
      </c>
      <c r="E580" s="162" t="str">
        <f t="shared" si="141"/>
        <v/>
      </c>
      <c r="F580" s="162" t="str">
        <f t="shared" si="142"/>
        <v/>
      </c>
      <c r="G580" s="162" t="str">
        <f t="shared" si="143"/>
        <v/>
      </c>
      <c r="H580" s="162" t="str">
        <f t="shared" si="144"/>
        <v/>
      </c>
      <c r="I580" s="162" t="e">
        <f t="shared" si="145"/>
        <v>#VALUE!</v>
      </c>
      <c r="J580" s="162" t="e">
        <f t="shared" si="151"/>
        <v>#VALUE!</v>
      </c>
      <c r="K580" s="162" t="str">
        <f t="shared" si="146"/>
        <v/>
      </c>
      <c r="L580" s="59" t="str">
        <f t="shared" si="147"/>
        <v/>
      </c>
      <c r="M580" s="162" t="str">
        <f t="shared" si="152"/>
        <v/>
      </c>
      <c r="N580" s="99" t="str">
        <f t="shared" si="148"/>
        <v/>
      </c>
      <c r="O580" s="100" t="str">
        <f t="shared" si="153"/>
        <v/>
      </c>
      <c r="P580" s="100" t="e">
        <f t="shared" si="154"/>
        <v>#VALUE!</v>
      </c>
      <c r="Q580" s="11">
        <v>578</v>
      </c>
      <c r="R580" s="9" t="str">
        <f t="shared" si="149"/>
        <v/>
      </c>
    </row>
    <row r="581" spans="1:18" x14ac:dyDescent="0.25">
      <c r="A581" s="9">
        <f t="shared" si="150"/>
        <v>0</v>
      </c>
      <c r="B581" s="88">
        <f>IF(Sample7!K587&gt;0,Sample7!K587, )</f>
        <v>0</v>
      </c>
      <c r="C581" s="88" t="str">
        <f>IF(Sample7!L587&gt;0,Sample7!L587,"")</f>
        <v/>
      </c>
      <c r="D581" s="88">
        <f>IF(Sample7!M587&gt;0,Sample7!M587,)</f>
        <v>0</v>
      </c>
      <c r="E581" s="162" t="str">
        <f t="shared" si="141"/>
        <v/>
      </c>
      <c r="F581" s="162" t="str">
        <f t="shared" si="142"/>
        <v/>
      </c>
      <c r="G581" s="162" t="str">
        <f t="shared" si="143"/>
        <v/>
      </c>
      <c r="H581" s="162" t="str">
        <f t="shared" si="144"/>
        <v/>
      </c>
      <c r="I581" s="162" t="e">
        <f t="shared" si="145"/>
        <v>#VALUE!</v>
      </c>
      <c r="J581" s="162" t="e">
        <f t="shared" si="151"/>
        <v>#VALUE!</v>
      </c>
      <c r="K581" s="162" t="str">
        <f t="shared" si="146"/>
        <v/>
      </c>
      <c r="L581" s="59" t="str">
        <f t="shared" si="147"/>
        <v/>
      </c>
      <c r="M581" s="162" t="str">
        <f t="shared" si="152"/>
        <v/>
      </c>
      <c r="N581" s="99" t="str">
        <f t="shared" si="148"/>
        <v/>
      </c>
      <c r="O581" s="100" t="str">
        <f t="shared" si="153"/>
        <v/>
      </c>
      <c r="P581" s="100" t="e">
        <f t="shared" si="154"/>
        <v>#VALUE!</v>
      </c>
      <c r="Q581" s="11">
        <v>579</v>
      </c>
      <c r="R581" s="9" t="str">
        <f t="shared" si="149"/>
        <v/>
      </c>
    </row>
    <row r="582" spans="1:18" x14ac:dyDescent="0.25">
      <c r="A582" s="9">
        <f t="shared" si="150"/>
        <v>0</v>
      </c>
      <c r="B582" s="88">
        <f>IF(Sample7!K588&gt;0,Sample7!K588, )</f>
        <v>0</v>
      </c>
      <c r="C582" s="88" t="str">
        <f>IF(Sample7!L588&gt;0,Sample7!L588,"")</f>
        <v/>
      </c>
      <c r="D582" s="88">
        <f>IF(Sample7!M588&gt;0,Sample7!M588,)</f>
        <v>0</v>
      </c>
      <c r="E582" s="162" t="str">
        <f t="shared" si="141"/>
        <v/>
      </c>
      <c r="F582" s="162" t="str">
        <f t="shared" si="142"/>
        <v/>
      </c>
      <c r="G582" s="162" t="str">
        <f t="shared" si="143"/>
        <v/>
      </c>
      <c r="H582" s="162" t="str">
        <f t="shared" si="144"/>
        <v/>
      </c>
      <c r="I582" s="162" t="e">
        <f t="shared" si="145"/>
        <v>#VALUE!</v>
      </c>
      <c r="J582" s="162" t="e">
        <f t="shared" si="151"/>
        <v>#VALUE!</v>
      </c>
      <c r="K582" s="162" t="str">
        <f t="shared" si="146"/>
        <v/>
      </c>
      <c r="L582" s="59" t="str">
        <f t="shared" si="147"/>
        <v/>
      </c>
      <c r="M582" s="162" t="str">
        <f t="shared" si="152"/>
        <v/>
      </c>
      <c r="N582" s="99" t="str">
        <f t="shared" si="148"/>
        <v/>
      </c>
      <c r="O582" s="100" t="str">
        <f t="shared" si="153"/>
        <v/>
      </c>
      <c r="P582" s="100" t="e">
        <f t="shared" si="154"/>
        <v>#VALUE!</v>
      </c>
      <c r="Q582" s="11">
        <v>580</v>
      </c>
      <c r="R582" s="9" t="str">
        <f t="shared" si="149"/>
        <v/>
      </c>
    </row>
    <row r="583" spans="1:18" x14ac:dyDescent="0.25">
      <c r="A583" s="9">
        <f t="shared" si="150"/>
        <v>0</v>
      </c>
      <c r="B583" s="88">
        <f>IF(Sample7!K589&gt;0,Sample7!K589, )</f>
        <v>0</v>
      </c>
      <c r="C583" s="88" t="str">
        <f>IF(Sample7!L589&gt;0,Sample7!L589,"")</f>
        <v/>
      </c>
      <c r="D583" s="88">
        <f>IF(Sample7!M589&gt;0,Sample7!M589,)</f>
        <v>0</v>
      </c>
      <c r="E583" s="162" t="str">
        <f t="shared" si="141"/>
        <v/>
      </c>
      <c r="F583" s="162" t="str">
        <f t="shared" si="142"/>
        <v/>
      </c>
      <c r="G583" s="162" t="str">
        <f t="shared" si="143"/>
        <v/>
      </c>
      <c r="H583" s="162" t="str">
        <f t="shared" si="144"/>
        <v/>
      </c>
      <c r="I583" s="162" t="e">
        <f t="shared" si="145"/>
        <v>#VALUE!</v>
      </c>
      <c r="J583" s="162" t="e">
        <f t="shared" si="151"/>
        <v>#VALUE!</v>
      </c>
      <c r="K583" s="162" t="str">
        <f t="shared" si="146"/>
        <v/>
      </c>
      <c r="L583" s="59" t="str">
        <f t="shared" si="147"/>
        <v/>
      </c>
      <c r="M583" s="162" t="str">
        <f t="shared" si="152"/>
        <v/>
      </c>
      <c r="N583" s="99" t="str">
        <f t="shared" si="148"/>
        <v/>
      </c>
      <c r="O583" s="100" t="str">
        <f t="shared" si="153"/>
        <v/>
      </c>
      <c r="P583" s="100" t="e">
        <f t="shared" si="154"/>
        <v>#VALUE!</v>
      </c>
      <c r="Q583" s="11">
        <v>581</v>
      </c>
      <c r="R583" s="9" t="str">
        <f t="shared" si="149"/>
        <v/>
      </c>
    </row>
    <row r="584" spans="1:18" x14ac:dyDescent="0.25">
      <c r="A584" s="9">
        <f t="shared" si="150"/>
        <v>0</v>
      </c>
      <c r="B584" s="88">
        <f>IF(Sample7!K590&gt;0,Sample7!K590, )</f>
        <v>0</v>
      </c>
      <c r="C584" s="88" t="str">
        <f>IF(Sample7!L590&gt;0,Sample7!L590,"")</f>
        <v/>
      </c>
      <c r="D584" s="88">
        <f>IF(Sample7!M590&gt;0,Sample7!M590,)</f>
        <v>0</v>
      </c>
      <c r="E584" s="162" t="str">
        <f t="shared" si="141"/>
        <v/>
      </c>
      <c r="F584" s="162" t="str">
        <f t="shared" si="142"/>
        <v/>
      </c>
      <c r="G584" s="162" t="str">
        <f t="shared" si="143"/>
        <v/>
      </c>
      <c r="H584" s="162" t="str">
        <f t="shared" si="144"/>
        <v/>
      </c>
      <c r="I584" s="162" t="e">
        <f t="shared" si="145"/>
        <v>#VALUE!</v>
      </c>
      <c r="J584" s="162" t="e">
        <f t="shared" si="151"/>
        <v>#VALUE!</v>
      </c>
      <c r="K584" s="162" t="str">
        <f t="shared" si="146"/>
        <v/>
      </c>
      <c r="L584" s="59" t="str">
        <f t="shared" si="147"/>
        <v/>
      </c>
      <c r="M584" s="162" t="str">
        <f t="shared" si="152"/>
        <v/>
      </c>
      <c r="N584" s="99" t="str">
        <f t="shared" si="148"/>
        <v/>
      </c>
      <c r="O584" s="100" t="str">
        <f t="shared" si="153"/>
        <v/>
      </c>
      <c r="P584" s="100" t="e">
        <f t="shared" si="154"/>
        <v>#VALUE!</v>
      </c>
      <c r="Q584" s="11">
        <v>582</v>
      </c>
      <c r="R584" s="9" t="str">
        <f t="shared" si="149"/>
        <v/>
      </c>
    </row>
    <row r="585" spans="1:18" x14ac:dyDescent="0.25">
      <c r="A585" s="9">
        <f t="shared" si="150"/>
        <v>0</v>
      </c>
      <c r="B585" s="88">
        <f>IF(Sample7!K591&gt;0,Sample7!K591, )</f>
        <v>0</v>
      </c>
      <c r="C585" s="88" t="str">
        <f>IF(Sample7!L591&gt;0,Sample7!L591,"")</f>
        <v/>
      </c>
      <c r="D585" s="88">
        <f>IF(Sample7!M591&gt;0,Sample7!M591,)</f>
        <v>0</v>
      </c>
      <c r="E585" s="162" t="str">
        <f t="shared" si="141"/>
        <v/>
      </c>
      <c r="F585" s="162" t="str">
        <f t="shared" si="142"/>
        <v/>
      </c>
      <c r="G585" s="162" t="str">
        <f t="shared" si="143"/>
        <v/>
      </c>
      <c r="H585" s="162" t="str">
        <f t="shared" si="144"/>
        <v/>
      </c>
      <c r="I585" s="162" t="e">
        <f t="shared" si="145"/>
        <v>#VALUE!</v>
      </c>
      <c r="J585" s="162" t="e">
        <f t="shared" si="151"/>
        <v>#VALUE!</v>
      </c>
      <c r="K585" s="162" t="str">
        <f t="shared" si="146"/>
        <v/>
      </c>
      <c r="L585" s="59" t="str">
        <f t="shared" si="147"/>
        <v/>
      </c>
      <c r="M585" s="162" t="str">
        <f t="shared" si="152"/>
        <v/>
      </c>
      <c r="N585" s="99" t="str">
        <f t="shared" si="148"/>
        <v/>
      </c>
      <c r="O585" s="100" t="str">
        <f t="shared" si="153"/>
        <v/>
      </c>
      <c r="P585" s="100" t="e">
        <f t="shared" si="154"/>
        <v>#VALUE!</v>
      </c>
      <c r="Q585" s="11">
        <v>583</v>
      </c>
      <c r="R585" s="9" t="str">
        <f t="shared" si="149"/>
        <v/>
      </c>
    </row>
    <row r="586" spans="1:18" x14ac:dyDescent="0.25">
      <c r="A586" s="9">
        <f t="shared" si="150"/>
        <v>0</v>
      </c>
      <c r="B586" s="88">
        <f>IF(Sample7!K592&gt;0,Sample7!K592, )</f>
        <v>0</v>
      </c>
      <c r="C586" s="88" t="str">
        <f>IF(Sample7!L592&gt;0,Sample7!L592,"")</f>
        <v/>
      </c>
      <c r="D586" s="88">
        <f>IF(Sample7!M592&gt;0,Sample7!M592,)</f>
        <v>0</v>
      </c>
      <c r="E586" s="162" t="str">
        <f t="shared" si="141"/>
        <v/>
      </c>
      <c r="F586" s="162" t="str">
        <f t="shared" si="142"/>
        <v/>
      </c>
      <c r="G586" s="162" t="str">
        <f t="shared" si="143"/>
        <v/>
      </c>
      <c r="H586" s="162" t="str">
        <f t="shared" si="144"/>
        <v/>
      </c>
      <c r="I586" s="162" t="e">
        <f t="shared" si="145"/>
        <v>#VALUE!</v>
      </c>
      <c r="J586" s="162" t="e">
        <f t="shared" si="151"/>
        <v>#VALUE!</v>
      </c>
      <c r="K586" s="162" t="str">
        <f t="shared" si="146"/>
        <v/>
      </c>
      <c r="L586" s="59" t="str">
        <f t="shared" si="147"/>
        <v/>
      </c>
      <c r="M586" s="162" t="str">
        <f t="shared" si="152"/>
        <v/>
      </c>
      <c r="N586" s="99" t="str">
        <f t="shared" si="148"/>
        <v/>
      </c>
      <c r="O586" s="100" t="str">
        <f t="shared" si="153"/>
        <v/>
      </c>
      <c r="P586" s="100" t="e">
        <f t="shared" si="154"/>
        <v>#VALUE!</v>
      </c>
      <c r="Q586" s="11">
        <v>584</v>
      </c>
      <c r="R586" s="9" t="str">
        <f t="shared" si="149"/>
        <v/>
      </c>
    </row>
    <row r="587" spans="1:18" x14ac:dyDescent="0.25">
      <c r="A587" s="9">
        <f t="shared" si="150"/>
        <v>0</v>
      </c>
      <c r="B587" s="88">
        <f>IF(Sample7!K593&gt;0,Sample7!K593, )</f>
        <v>0</v>
      </c>
      <c r="C587" s="88" t="str">
        <f>IF(Sample7!L593&gt;0,Sample7!L593,"")</f>
        <v/>
      </c>
      <c r="D587" s="88">
        <f>IF(Sample7!M593&gt;0,Sample7!M593,)</f>
        <v>0</v>
      </c>
      <c r="E587" s="162" t="str">
        <f t="shared" si="141"/>
        <v/>
      </c>
      <c r="F587" s="162" t="str">
        <f t="shared" si="142"/>
        <v/>
      </c>
      <c r="G587" s="162" t="str">
        <f t="shared" si="143"/>
        <v/>
      </c>
      <c r="H587" s="162" t="str">
        <f t="shared" si="144"/>
        <v/>
      </c>
      <c r="I587" s="162" t="e">
        <f t="shared" si="145"/>
        <v>#VALUE!</v>
      </c>
      <c r="J587" s="162" t="e">
        <f t="shared" si="151"/>
        <v>#VALUE!</v>
      </c>
      <c r="K587" s="162" t="str">
        <f t="shared" si="146"/>
        <v/>
      </c>
      <c r="L587" s="59" t="str">
        <f t="shared" si="147"/>
        <v/>
      </c>
      <c r="M587" s="162" t="str">
        <f t="shared" si="152"/>
        <v/>
      </c>
      <c r="N587" s="99" t="str">
        <f t="shared" si="148"/>
        <v/>
      </c>
      <c r="O587" s="100" t="str">
        <f t="shared" si="153"/>
        <v/>
      </c>
      <c r="P587" s="100" t="e">
        <f t="shared" si="154"/>
        <v>#VALUE!</v>
      </c>
      <c r="Q587" s="11">
        <v>585</v>
      </c>
      <c r="R587" s="9" t="str">
        <f t="shared" si="149"/>
        <v/>
      </c>
    </row>
    <row r="588" spans="1:18" x14ac:dyDescent="0.25">
      <c r="A588" s="9">
        <f t="shared" si="150"/>
        <v>0</v>
      </c>
      <c r="B588" s="88">
        <f>IF(Sample7!K594&gt;0,Sample7!K594, )</f>
        <v>0</v>
      </c>
      <c r="C588" s="88" t="str">
        <f>IF(Sample7!L594&gt;0,Sample7!L594,"")</f>
        <v/>
      </c>
      <c r="D588" s="88">
        <f>IF(Sample7!M594&gt;0,Sample7!M594,)</f>
        <v>0</v>
      </c>
      <c r="E588" s="162" t="str">
        <f t="shared" si="141"/>
        <v/>
      </c>
      <c r="F588" s="162" t="str">
        <f t="shared" si="142"/>
        <v/>
      </c>
      <c r="G588" s="162" t="str">
        <f t="shared" si="143"/>
        <v/>
      </c>
      <c r="H588" s="162" t="str">
        <f t="shared" si="144"/>
        <v/>
      </c>
      <c r="I588" s="162" t="e">
        <f t="shared" si="145"/>
        <v>#VALUE!</v>
      </c>
      <c r="J588" s="162" t="e">
        <f t="shared" si="151"/>
        <v>#VALUE!</v>
      </c>
      <c r="K588" s="162" t="str">
        <f t="shared" si="146"/>
        <v/>
      </c>
      <c r="L588" s="59" t="str">
        <f t="shared" si="147"/>
        <v/>
      </c>
      <c r="M588" s="162" t="str">
        <f t="shared" si="152"/>
        <v/>
      </c>
      <c r="N588" s="99" t="str">
        <f t="shared" si="148"/>
        <v/>
      </c>
      <c r="O588" s="100" t="str">
        <f t="shared" si="153"/>
        <v/>
      </c>
      <c r="P588" s="100" t="e">
        <f t="shared" si="154"/>
        <v>#VALUE!</v>
      </c>
      <c r="Q588" s="11">
        <v>586</v>
      </c>
      <c r="R588" s="9" t="str">
        <f t="shared" si="149"/>
        <v/>
      </c>
    </row>
    <row r="589" spans="1:18" x14ac:dyDescent="0.25">
      <c r="A589" s="9">
        <f t="shared" si="150"/>
        <v>0</v>
      </c>
      <c r="B589" s="88">
        <f>IF(Sample7!K595&gt;0,Sample7!K595, )</f>
        <v>0</v>
      </c>
      <c r="C589" s="88" t="str">
        <f>IF(Sample7!L595&gt;0,Sample7!L595,"")</f>
        <v/>
      </c>
      <c r="D589" s="88">
        <f>IF(Sample7!M595&gt;0,Sample7!M595,)</f>
        <v>0</v>
      </c>
      <c r="E589" s="162" t="str">
        <f t="shared" si="141"/>
        <v/>
      </c>
      <c r="F589" s="162" t="str">
        <f t="shared" si="142"/>
        <v/>
      </c>
      <c r="G589" s="162" t="str">
        <f t="shared" si="143"/>
        <v/>
      </c>
      <c r="H589" s="162" t="str">
        <f t="shared" si="144"/>
        <v/>
      </c>
      <c r="I589" s="162" t="e">
        <f t="shared" si="145"/>
        <v>#VALUE!</v>
      </c>
      <c r="J589" s="162" t="e">
        <f t="shared" si="151"/>
        <v>#VALUE!</v>
      </c>
      <c r="K589" s="162" t="str">
        <f t="shared" si="146"/>
        <v/>
      </c>
      <c r="L589" s="59" t="str">
        <f t="shared" si="147"/>
        <v/>
      </c>
      <c r="M589" s="162" t="str">
        <f t="shared" si="152"/>
        <v/>
      </c>
      <c r="N589" s="99" t="str">
        <f t="shared" si="148"/>
        <v/>
      </c>
      <c r="O589" s="100" t="str">
        <f t="shared" si="153"/>
        <v/>
      </c>
      <c r="P589" s="100" t="e">
        <f t="shared" si="154"/>
        <v>#VALUE!</v>
      </c>
      <c r="Q589" s="11">
        <v>587</v>
      </c>
      <c r="R589" s="9" t="str">
        <f t="shared" si="149"/>
        <v/>
      </c>
    </row>
    <row r="590" spans="1:18" x14ac:dyDescent="0.25">
      <c r="A590" s="9">
        <f t="shared" si="150"/>
        <v>0</v>
      </c>
      <c r="B590" s="88">
        <f>IF(Sample7!K596&gt;0,Sample7!K596, )</f>
        <v>0</v>
      </c>
      <c r="C590" s="88" t="str">
        <f>IF(Sample7!L596&gt;0,Sample7!L596,"")</f>
        <v/>
      </c>
      <c r="D590" s="88">
        <f>IF(Sample7!M596&gt;0,Sample7!M596,)</f>
        <v>0</v>
      </c>
      <c r="E590" s="162" t="str">
        <f t="shared" si="141"/>
        <v/>
      </c>
      <c r="F590" s="162" t="str">
        <f t="shared" si="142"/>
        <v/>
      </c>
      <c r="G590" s="162" t="str">
        <f t="shared" si="143"/>
        <v/>
      </c>
      <c r="H590" s="162" t="str">
        <f t="shared" si="144"/>
        <v/>
      </c>
      <c r="I590" s="162" t="e">
        <f t="shared" si="145"/>
        <v>#VALUE!</v>
      </c>
      <c r="J590" s="162" t="e">
        <f t="shared" si="151"/>
        <v>#VALUE!</v>
      </c>
      <c r="K590" s="162" t="str">
        <f t="shared" si="146"/>
        <v/>
      </c>
      <c r="L590" s="59" t="str">
        <f t="shared" si="147"/>
        <v/>
      </c>
      <c r="M590" s="162" t="str">
        <f t="shared" si="152"/>
        <v/>
      </c>
      <c r="N590" s="99" t="str">
        <f t="shared" si="148"/>
        <v/>
      </c>
      <c r="O590" s="100" t="str">
        <f t="shared" si="153"/>
        <v/>
      </c>
      <c r="P590" s="100" t="e">
        <f t="shared" si="154"/>
        <v>#VALUE!</v>
      </c>
      <c r="Q590" s="11">
        <v>588</v>
      </c>
      <c r="R590" s="9" t="str">
        <f t="shared" si="149"/>
        <v/>
      </c>
    </row>
    <row r="591" spans="1:18" x14ac:dyDescent="0.25">
      <c r="A591" s="9">
        <f t="shared" si="150"/>
        <v>0</v>
      </c>
      <c r="B591" s="88">
        <f>IF(Sample7!K597&gt;0,Sample7!K597, )</f>
        <v>0</v>
      </c>
      <c r="C591" s="88" t="str">
        <f>IF(Sample7!L597&gt;0,Sample7!L597,"")</f>
        <v/>
      </c>
      <c r="D591" s="88">
        <f>IF(Sample7!M597&gt;0,Sample7!M597,)</f>
        <v>0</v>
      </c>
      <c r="E591" s="162" t="str">
        <f t="shared" si="141"/>
        <v/>
      </c>
      <c r="F591" s="162" t="str">
        <f t="shared" si="142"/>
        <v/>
      </c>
      <c r="G591" s="162" t="str">
        <f t="shared" si="143"/>
        <v/>
      </c>
      <c r="H591" s="162" t="str">
        <f t="shared" si="144"/>
        <v/>
      </c>
      <c r="I591" s="162" t="e">
        <f t="shared" si="145"/>
        <v>#VALUE!</v>
      </c>
      <c r="J591" s="162" t="e">
        <f t="shared" si="151"/>
        <v>#VALUE!</v>
      </c>
      <c r="K591" s="162" t="str">
        <f t="shared" si="146"/>
        <v/>
      </c>
      <c r="L591" s="59" t="str">
        <f t="shared" si="147"/>
        <v/>
      </c>
      <c r="M591" s="162" t="str">
        <f t="shared" si="152"/>
        <v/>
      </c>
      <c r="N591" s="99" t="str">
        <f t="shared" si="148"/>
        <v/>
      </c>
      <c r="O591" s="100" t="str">
        <f t="shared" si="153"/>
        <v/>
      </c>
      <c r="P591" s="100" t="e">
        <f t="shared" si="154"/>
        <v>#VALUE!</v>
      </c>
      <c r="Q591" s="11">
        <v>589</v>
      </c>
      <c r="R591" s="9" t="str">
        <f t="shared" si="149"/>
        <v/>
      </c>
    </row>
    <row r="592" spans="1:18" x14ac:dyDescent="0.25">
      <c r="A592" s="9">
        <f t="shared" si="150"/>
        <v>0</v>
      </c>
      <c r="B592" s="88">
        <f>IF(Sample7!K598&gt;0,Sample7!K598, )</f>
        <v>0</v>
      </c>
      <c r="C592" s="88" t="str">
        <f>IF(Sample7!L598&gt;0,Sample7!L598,"")</f>
        <v/>
      </c>
      <c r="D592" s="88">
        <f>IF(Sample7!M598&gt;0,Sample7!M598,)</f>
        <v>0</v>
      </c>
      <c r="E592" s="162" t="str">
        <f t="shared" si="141"/>
        <v/>
      </c>
      <c r="F592" s="162" t="str">
        <f t="shared" si="142"/>
        <v/>
      </c>
      <c r="G592" s="162" t="str">
        <f t="shared" si="143"/>
        <v/>
      </c>
      <c r="H592" s="162" t="str">
        <f t="shared" si="144"/>
        <v/>
      </c>
      <c r="I592" s="162" t="e">
        <f t="shared" si="145"/>
        <v>#VALUE!</v>
      </c>
      <c r="J592" s="162" t="e">
        <f t="shared" si="151"/>
        <v>#VALUE!</v>
      </c>
      <c r="K592" s="162" t="str">
        <f t="shared" si="146"/>
        <v/>
      </c>
      <c r="L592" s="59" t="str">
        <f t="shared" si="147"/>
        <v/>
      </c>
      <c r="M592" s="162" t="str">
        <f t="shared" si="152"/>
        <v/>
      </c>
      <c r="N592" s="99" t="str">
        <f t="shared" si="148"/>
        <v/>
      </c>
      <c r="O592" s="100" t="str">
        <f t="shared" si="153"/>
        <v/>
      </c>
      <c r="P592" s="100" t="e">
        <f t="shared" si="154"/>
        <v>#VALUE!</v>
      </c>
      <c r="Q592" s="11">
        <v>590</v>
      </c>
      <c r="R592" s="9" t="str">
        <f t="shared" si="149"/>
        <v/>
      </c>
    </row>
    <row r="593" spans="1:18" x14ac:dyDescent="0.25">
      <c r="A593" s="9">
        <f t="shared" si="150"/>
        <v>0</v>
      </c>
      <c r="B593" s="88">
        <f>IF(Sample7!K599&gt;0,Sample7!K599, )</f>
        <v>0</v>
      </c>
      <c r="C593" s="88" t="str">
        <f>IF(Sample7!L599&gt;0,Sample7!L599,"")</f>
        <v/>
      </c>
      <c r="D593" s="88">
        <f>IF(Sample7!M599&gt;0,Sample7!M599,)</f>
        <v>0</v>
      </c>
      <c r="E593" s="162" t="str">
        <f t="shared" si="141"/>
        <v/>
      </c>
      <c r="F593" s="162" t="str">
        <f t="shared" si="142"/>
        <v/>
      </c>
      <c r="G593" s="162" t="str">
        <f t="shared" si="143"/>
        <v/>
      </c>
      <c r="H593" s="162" t="str">
        <f t="shared" si="144"/>
        <v/>
      </c>
      <c r="I593" s="162" t="e">
        <f t="shared" si="145"/>
        <v>#VALUE!</v>
      </c>
      <c r="J593" s="162" t="e">
        <f t="shared" si="151"/>
        <v>#VALUE!</v>
      </c>
      <c r="K593" s="162" t="str">
        <f t="shared" si="146"/>
        <v/>
      </c>
      <c r="L593" s="59" t="str">
        <f t="shared" si="147"/>
        <v/>
      </c>
      <c r="M593" s="162" t="str">
        <f t="shared" si="152"/>
        <v/>
      </c>
      <c r="N593" s="99" t="str">
        <f t="shared" si="148"/>
        <v/>
      </c>
      <c r="O593" s="100" t="str">
        <f t="shared" si="153"/>
        <v/>
      </c>
      <c r="P593" s="100" t="e">
        <f t="shared" si="154"/>
        <v>#VALUE!</v>
      </c>
      <c r="Q593" s="11">
        <v>591</v>
      </c>
      <c r="R593" s="9" t="str">
        <f t="shared" si="149"/>
        <v/>
      </c>
    </row>
    <row r="594" spans="1:18" x14ac:dyDescent="0.25">
      <c r="A594" s="9">
        <f t="shared" si="150"/>
        <v>0</v>
      </c>
      <c r="B594" s="88">
        <f>IF(Sample7!K600&gt;0,Sample7!K600, )</f>
        <v>0</v>
      </c>
      <c r="C594" s="88" t="str">
        <f>IF(Sample7!L600&gt;0,Sample7!L600,"")</f>
        <v/>
      </c>
      <c r="D594" s="88">
        <f>IF(Sample7!M600&gt;0,Sample7!M600,)</f>
        <v>0</v>
      </c>
      <c r="E594" s="162" t="str">
        <f t="shared" si="141"/>
        <v/>
      </c>
      <c r="F594" s="162" t="str">
        <f t="shared" si="142"/>
        <v/>
      </c>
      <c r="G594" s="162" t="str">
        <f t="shared" si="143"/>
        <v/>
      </c>
      <c r="H594" s="162" t="str">
        <f t="shared" si="144"/>
        <v/>
      </c>
      <c r="I594" s="162" t="e">
        <f t="shared" si="145"/>
        <v>#VALUE!</v>
      </c>
      <c r="J594" s="162" t="e">
        <f t="shared" si="151"/>
        <v>#VALUE!</v>
      </c>
      <c r="K594" s="162" t="str">
        <f t="shared" si="146"/>
        <v/>
      </c>
      <c r="L594" s="59" t="str">
        <f t="shared" si="147"/>
        <v/>
      </c>
      <c r="M594" s="162" t="str">
        <f t="shared" si="152"/>
        <v/>
      </c>
      <c r="N594" s="99" t="str">
        <f t="shared" si="148"/>
        <v/>
      </c>
      <c r="O594" s="100" t="str">
        <f t="shared" si="153"/>
        <v/>
      </c>
      <c r="P594" s="100" t="e">
        <f t="shared" si="154"/>
        <v>#VALUE!</v>
      </c>
      <c r="Q594" s="11">
        <v>592</v>
      </c>
      <c r="R594" s="9" t="str">
        <f t="shared" si="149"/>
        <v/>
      </c>
    </row>
    <row r="595" spans="1:18" x14ac:dyDescent="0.25">
      <c r="A595" s="9">
        <f t="shared" si="150"/>
        <v>0</v>
      </c>
      <c r="B595" s="88">
        <f>IF(Sample7!K601&gt;0,Sample7!K601, )</f>
        <v>0</v>
      </c>
      <c r="C595" s="88" t="str">
        <f>IF(Sample7!L601&gt;0,Sample7!L601,"")</f>
        <v/>
      </c>
      <c r="D595" s="88">
        <f>IF(Sample7!M601&gt;0,Sample7!M601,)</f>
        <v>0</v>
      </c>
      <c r="E595" s="162" t="str">
        <f t="shared" si="141"/>
        <v/>
      </c>
      <c r="F595" s="162" t="str">
        <f t="shared" si="142"/>
        <v/>
      </c>
      <c r="G595" s="162" t="str">
        <f t="shared" si="143"/>
        <v/>
      </c>
      <c r="H595" s="162" t="str">
        <f t="shared" si="144"/>
        <v/>
      </c>
      <c r="I595" s="162" t="e">
        <f t="shared" si="145"/>
        <v>#VALUE!</v>
      </c>
      <c r="J595" s="162" t="e">
        <f t="shared" si="151"/>
        <v>#VALUE!</v>
      </c>
      <c r="K595" s="162" t="str">
        <f t="shared" si="146"/>
        <v/>
      </c>
      <c r="L595" s="59" t="str">
        <f t="shared" si="147"/>
        <v/>
      </c>
      <c r="M595" s="162" t="str">
        <f t="shared" si="152"/>
        <v/>
      </c>
      <c r="N595" s="99" t="str">
        <f t="shared" si="148"/>
        <v/>
      </c>
      <c r="O595" s="100" t="str">
        <f t="shared" si="153"/>
        <v/>
      </c>
      <c r="P595" s="100" t="e">
        <f t="shared" si="154"/>
        <v>#VALUE!</v>
      </c>
      <c r="Q595" s="11">
        <v>593</v>
      </c>
      <c r="R595" s="9" t="str">
        <f t="shared" si="149"/>
        <v/>
      </c>
    </row>
    <row r="596" spans="1:18" x14ac:dyDescent="0.25">
      <c r="A596" s="9">
        <f t="shared" si="150"/>
        <v>0</v>
      </c>
      <c r="B596" s="88">
        <f>IF(Sample7!K602&gt;0,Sample7!K602, )</f>
        <v>0</v>
      </c>
      <c r="C596" s="88" t="str">
        <f>IF(Sample7!L602&gt;0,Sample7!L602,"")</f>
        <v/>
      </c>
      <c r="D596" s="88">
        <f>IF(Sample7!M602&gt;0,Sample7!M602,)</f>
        <v>0</v>
      </c>
      <c r="E596" s="162" t="str">
        <f t="shared" si="141"/>
        <v/>
      </c>
      <c r="F596" s="162" t="str">
        <f t="shared" si="142"/>
        <v/>
      </c>
      <c r="G596" s="162" t="str">
        <f t="shared" si="143"/>
        <v/>
      </c>
      <c r="H596" s="162" t="str">
        <f t="shared" si="144"/>
        <v/>
      </c>
      <c r="I596" s="162" t="e">
        <f t="shared" si="145"/>
        <v>#VALUE!</v>
      </c>
      <c r="J596" s="162" t="e">
        <f t="shared" si="151"/>
        <v>#VALUE!</v>
      </c>
      <c r="K596" s="162" t="str">
        <f t="shared" si="146"/>
        <v/>
      </c>
      <c r="L596" s="59" t="str">
        <f t="shared" si="147"/>
        <v/>
      </c>
      <c r="M596" s="162" t="str">
        <f t="shared" si="152"/>
        <v/>
      </c>
      <c r="N596" s="99" t="str">
        <f t="shared" si="148"/>
        <v/>
      </c>
      <c r="O596" s="100" t="str">
        <f t="shared" si="153"/>
        <v/>
      </c>
      <c r="P596" s="100" t="e">
        <f t="shared" si="154"/>
        <v>#VALUE!</v>
      </c>
      <c r="Q596" s="11">
        <v>594</v>
      </c>
      <c r="R596" s="9" t="str">
        <f t="shared" si="149"/>
        <v/>
      </c>
    </row>
    <row r="597" spans="1:18" x14ac:dyDescent="0.25">
      <c r="A597" s="9">
        <f t="shared" si="150"/>
        <v>0</v>
      </c>
      <c r="B597" s="88">
        <f>IF(Sample7!K603&gt;0,Sample7!K603, )</f>
        <v>0</v>
      </c>
      <c r="C597" s="88" t="str">
        <f>IF(Sample7!L603&gt;0,Sample7!L603,"")</f>
        <v/>
      </c>
      <c r="D597" s="88">
        <f>IF(Sample7!M603&gt;0,Sample7!M603,)</f>
        <v>0</v>
      </c>
      <c r="E597" s="162" t="str">
        <f t="shared" si="141"/>
        <v/>
      </c>
      <c r="F597" s="162" t="str">
        <f t="shared" si="142"/>
        <v/>
      </c>
      <c r="G597" s="162" t="str">
        <f t="shared" si="143"/>
        <v/>
      </c>
      <c r="H597" s="162" t="str">
        <f t="shared" si="144"/>
        <v/>
      </c>
      <c r="I597" s="162" t="e">
        <f t="shared" si="145"/>
        <v>#VALUE!</v>
      </c>
      <c r="J597" s="162" t="e">
        <f t="shared" si="151"/>
        <v>#VALUE!</v>
      </c>
      <c r="K597" s="162" t="str">
        <f t="shared" si="146"/>
        <v/>
      </c>
      <c r="L597" s="59" t="str">
        <f t="shared" si="147"/>
        <v/>
      </c>
      <c r="M597" s="162" t="str">
        <f t="shared" si="152"/>
        <v/>
      </c>
      <c r="N597" s="99" t="str">
        <f t="shared" si="148"/>
        <v/>
      </c>
      <c r="O597" s="100" t="str">
        <f t="shared" si="153"/>
        <v/>
      </c>
      <c r="P597" s="100" t="e">
        <f t="shared" si="154"/>
        <v>#VALUE!</v>
      </c>
      <c r="Q597" s="11">
        <v>595</v>
      </c>
      <c r="R597" s="9" t="str">
        <f t="shared" si="149"/>
        <v/>
      </c>
    </row>
    <row r="598" spans="1:18" x14ac:dyDescent="0.25">
      <c r="A598" s="9">
        <f t="shared" si="150"/>
        <v>0</v>
      </c>
      <c r="B598" s="88">
        <f>IF(Sample7!K604&gt;0,Sample7!K604, )</f>
        <v>0</v>
      </c>
      <c r="C598" s="88" t="str">
        <f>IF(Sample7!L604&gt;0,Sample7!L604,"")</f>
        <v/>
      </c>
      <c r="D598" s="88">
        <f>IF(Sample7!M604&gt;0,Sample7!M604,)</f>
        <v>0</v>
      </c>
      <c r="E598" s="162" t="str">
        <f t="shared" si="141"/>
        <v/>
      </c>
      <c r="F598" s="162" t="str">
        <f t="shared" si="142"/>
        <v/>
      </c>
      <c r="G598" s="162" t="str">
        <f t="shared" si="143"/>
        <v/>
      </c>
      <c r="H598" s="162" t="str">
        <f t="shared" si="144"/>
        <v/>
      </c>
      <c r="I598" s="162" t="e">
        <f t="shared" si="145"/>
        <v>#VALUE!</v>
      </c>
      <c r="J598" s="162" t="e">
        <f t="shared" si="151"/>
        <v>#VALUE!</v>
      </c>
      <c r="K598" s="162" t="str">
        <f t="shared" si="146"/>
        <v/>
      </c>
      <c r="L598" s="59" t="str">
        <f t="shared" si="147"/>
        <v/>
      </c>
      <c r="M598" s="162" t="str">
        <f t="shared" si="152"/>
        <v/>
      </c>
      <c r="N598" s="99" t="str">
        <f t="shared" si="148"/>
        <v/>
      </c>
      <c r="O598" s="100" t="str">
        <f t="shared" si="153"/>
        <v/>
      </c>
      <c r="P598" s="100" t="e">
        <f t="shared" si="154"/>
        <v>#VALUE!</v>
      </c>
      <c r="Q598" s="11">
        <v>596</v>
      </c>
      <c r="R598" s="9" t="str">
        <f t="shared" si="149"/>
        <v/>
      </c>
    </row>
    <row r="599" spans="1:18" x14ac:dyDescent="0.25">
      <c r="A599" s="9">
        <f t="shared" si="150"/>
        <v>0</v>
      </c>
      <c r="B599" s="88">
        <f>IF(Sample7!K605&gt;0,Sample7!K605, )</f>
        <v>0</v>
      </c>
      <c r="C599" s="88" t="str">
        <f>IF(Sample7!L605&gt;0,Sample7!L605,"")</f>
        <v/>
      </c>
      <c r="D599" s="88">
        <f>IF(Sample7!M605&gt;0,Sample7!M605,)</f>
        <v>0</v>
      </c>
      <c r="E599" s="162" t="str">
        <f t="shared" si="141"/>
        <v/>
      </c>
      <c r="F599" s="162" t="str">
        <f t="shared" si="142"/>
        <v/>
      </c>
      <c r="G599" s="162" t="str">
        <f t="shared" si="143"/>
        <v/>
      </c>
      <c r="H599" s="162" t="str">
        <f t="shared" si="144"/>
        <v/>
      </c>
      <c r="I599" s="162" t="e">
        <f t="shared" si="145"/>
        <v>#VALUE!</v>
      </c>
      <c r="J599" s="162" t="e">
        <f t="shared" si="151"/>
        <v>#VALUE!</v>
      </c>
      <c r="K599" s="162" t="str">
        <f t="shared" si="146"/>
        <v/>
      </c>
      <c r="L599" s="59" t="str">
        <f t="shared" si="147"/>
        <v/>
      </c>
      <c r="M599" s="162" t="str">
        <f t="shared" si="152"/>
        <v/>
      </c>
      <c r="N599" s="99" t="str">
        <f t="shared" si="148"/>
        <v/>
      </c>
      <c r="O599" s="100" t="str">
        <f t="shared" si="153"/>
        <v/>
      </c>
      <c r="P599" s="100" t="e">
        <f t="shared" si="154"/>
        <v>#VALUE!</v>
      </c>
      <c r="Q599" s="11">
        <v>597</v>
      </c>
      <c r="R599" s="9" t="str">
        <f t="shared" si="149"/>
        <v/>
      </c>
    </row>
    <row r="600" spans="1:18" x14ac:dyDescent="0.25">
      <c r="A600" s="9">
        <f t="shared" si="150"/>
        <v>0</v>
      </c>
      <c r="B600" s="88">
        <f>IF(Sample7!K606&gt;0,Sample7!K606, )</f>
        <v>0</v>
      </c>
      <c r="C600" s="88" t="str">
        <f>IF(Sample7!L606&gt;0,Sample7!L606,"")</f>
        <v/>
      </c>
      <c r="D600" s="88">
        <f>IF(Sample7!M606&gt;0,Sample7!M606,)</f>
        <v>0</v>
      </c>
      <c r="E600" s="162" t="str">
        <f t="shared" si="141"/>
        <v/>
      </c>
      <c r="F600" s="162" t="str">
        <f t="shared" si="142"/>
        <v/>
      </c>
      <c r="G600" s="162" t="str">
        <f t="shared" si="143"/>
        <v/>
      </c>
      <c r="H600" s="162" t="str">
        <f t="shared" si="144"/>
        <v/>
      </c>
      <c r="I600" s="162" t="e">
        <f t="shared" si="145"/>
        <v>#VALUE!</v>
      </c>
      <c r="J600" s="162" t="e">
        <f t="shared" si="151"/>
        <v>#VALUE!</v>
      </c>
      <c r="K600" s="162" t="str">
        <f t="shared" si="146"/>
        <v/>
      </c>
      <c r="L600" s="59" t="str">
        <f t="shared" si="147"/>
        <v/>
      </c>
      <c r="M600" s="162" t="str">
        <f t="shared" si="152"/>
        <v/>
      </c>
      <c r="N600" s="99" t="str">
        <f t="shared" si="148"/>
        <v/>
      </c>
      <c r="O600" s="100" t="str">
        <f t="shared" si="153"/>
        <v/>
      </c>
      <c r="P600" s="100" t="e">
        <f t="shared" si="154"/>
        <v>#VALUE!</v>
      </c>
      <c r="Q600" s="11">
        <v>598</v>
      </c>
      <c r="R600" s="9" t="str">
        <f t="shared" si="149"/>
        <v/>
      </c>
    </row>
    <row r="601" spans="1:18" x14ac:dyDescent="0.25">
      <c r="A601" s="9">
        <f t="shared" si="150"/>
        <v>0</v>
      </c>
      <c r="B601" s="88">
        <f>IF(Sample7!K607&gt;0,Sample7!K607, )</f>
        <v>0</v>
      </c>
      <c r="C601" s="88" t="str">
        <f>IF(Sample7!L607&gt;0,Sample7!L607,"")</f>
        <v/>
      </c>
      <c r="D601" s="88">
        <f>IF(Sample7!M607&gt;0,Sample7!M607,)</f>
        <v>0</v>
      </c>
      <c r="E601" s="162" t="str">
        <f t="shared" si="141"/>
        <v/>
      </c>
      <c r="F601" s="162" t="str">
        <f t="shared" si="142"/>
        <v/>
      </c>
      <c r="G601" s="162" t="str">
        <f t="shared" si="143"/>
        <v/>
      </c>
      <c r="H601" s="162" t="str">
        <f t="shared" si="144"/>
        <v/>
      </c>
      <c r="I601" s="162" t="e">
        <f t="shared" si="145"/>
        <v>#VALUE!</v>
      </c>
      <c r="J601" s="162" t="e">
        <f t="shared" si="151"/>
        <v>#VALUE!</v>
      </c>
      <c r="K601" s="162" t="str">
        <f t="shared" si="146"/>
        <v/>
      </c>
      <c r="L601" s="59" t="str">
        <f t="shared" si="147"/>
        <v/>
      </c>
      <c r="M601" s="162" t="str">
        <f t="shared" si="152"/>
        <v/>
      </c>
      <c r="N601" s="99" t="str">
        <f t="shared" si="148"/>
        <v/>
      </c>
      <c r="O601" s="100" t="str">
        <f t="shared" si="153"/>
        <v/>
      </c>
      <c r="P601" s="100" t="e">
        <f t="shared" si="154"/>
        <v>#VALUE!</v>
      </c>
      <c r="Q601" s="11">
        <v>599</v>
      </c>
      <c r="R601" s="9" t="str">
        <f t="shared" si="149"/>
        <v/>
      </c>
    </row>
    <row r="602" spans="1:18" x14ac:dyDescent="0.25">
      <c r="A602" s="9">
        <f t="shared" si="150"/>
        <v>0</v>
      </c>
      <c r="B602" s="88">
        <f>IF(Sample7!K608&gt;0,Sample7!K608, )</f>
        <v>0</v>
      </c>
      <c r="C602" s="88" t="str">
        <f>IF(Sample7!L608&gt;0,Sample7!L608,"")</f>
        <v/>
      </c>
      <c r="D602" s="88">
        <f>IF(Sample7!M608&gt;0,Sample7!M608,)</f>
        <v>0</v>
      </c>
      <c r="E602" s="162" t="str">
        <f t="shared" si="141"/>
        <v/>
      </c>
      <c r="F602" s="162" t="str">
        <f t="shared" si="142"/>
        <v/>
      </c>
      <c r="G602" s="162" t="str">
        <f t="shared" si="143"/>
        <v/>
      </c>
      <c r="H602" s="162" t="str">
        <f t="shared" si="144"/>
        <v/>
      </c>
      <c r="I602" s="162" t="e">
        <f t="shared" si="145"/>
        <v>#VALUE!</v>
      </c>
      <c r="J602" s="162" t="e">
        <f t="shared" si="151"/>
        <v>#VALUE!</v>
      </c>
      <c r="K602" s="162" t="str">
        <f t="shared" si="146"/>
        <v/>
      </c>
      <c r="L602" s="59" t="str">
        <f t="shared" si="147"/>
        <v/>
      </c>
      <c r="M602" s="162" t="str">
        <f t="shared" si="152"/>
        <v/>
      </c>
      <c r="N602" s="99" t="str">
        <f t="shared" si="148"/>
        <v/>
      </c>
      <c r="O602" s="100" t="str">
        <f t="shared" si="153"/>
        <v/>
      </c>
      <c r="P602" s="100" t="e">
        <f t="shared" si="154"/>
        <v>#VALUE!</v>
      </c>
      <c r="Q602" s="11">
        <v>600</v>
      </c>
      <c r="R602" s="9" t="str">
        <f t="shared" si="149"/>
        <v/>
      </c>
    </row>
    <row r="603" spans="1:18" x14ac:dyDescent="0.25">
      <c r="A603" s="9">
        <f t="shared" si="150"/>
        <v>0</v>
      </c>
      <c r="B603" s="88">
        <f>IF(Sample7!K609&gt;0,Sample7!K609, )</f>
        <v>0</v>
      </c>
      <c r="C603" s="88" t="str">
        <f>IF(Sample7!L609&gt;0,Sample7!L609,"")</f>
        <v/>
      </c>
      <c r="D603" s="88">
        <f>IF(Sample7!M609&gt;0,Sample7!M609,)</f>
        <v>0</v>
      </c>
      <c r="E603" s="162" t="str">
        <f t="shared" si="141"/>
        <v/>
      </c>
      <c r="F603" s="162" t="str">
        <f t="shared" si="142"/>
        <v/>
      </c>
      <c r="G603" s="162" t="str">
        <f t="shared" si="143"/>
        <v/>
      </c>
      <c r="H603" s="162" t="str">
        <f t="shared" si="144"/>
        <v/>
      </c>
      <c r="I603" s="162" t="e">
        <f t="shared" si="145"/>
        <v>#VALUE!</v>
      </c>
      <c r="J603" s="162" t="e">
        <f t="shared" si="151"/>
        <v>#VALUE!</v>
      </c>
      <c r="K603" s="162" t="str">
        <f t="shared" si="146"/>
        <v/>
      </c>
      <c r="L603" s="59" t="str">
        <f t="shared" si="147"/>
        <v/>
      </c>
      <c r="M603" s="162" t="str">
        <f t="shared" si="152"/>
        <v/>
      </c>
      <c r="N603" s="99" t="str">
        <f t="shared" si="148"/>
        <v/>
      </c>
      <c r="O603" s="100" t="str">
        <f t="shared" si="153"/>
        <v/>
      </c>
      <c r="P603" s="100" t="e">
        <f t="shared" si="154"/>
        <v>#VALUE!</v>
      </c>
      <c r="Q603" s="11">
        <v>601</v>
      </c>
      <c r="R603" s="9" t="str">
        <f t="shared" si="149"/>
        <v/>
      </c>
    </row>
    <row r="604" spans="1:18" x14ac:dyDescent="0.25">
      <c r="A604" s="9">
        <f t="shared" si="150"/>
        <v>0</v>
      </c>
      <c r="B604" s="88">
        <f>IF(Sample7!K610&gt;0,Sample7!K610, )</f>
        <v>0</v>
      </c>
      <c r="C604" s="88" t="str">
        <f>IF(Sample7!L610&gt;0,Sample7!L610,"")</f>
        <v/>
      </c>
      <c r="D604" s="88">
        <f>IF(Sample7!M610&gt;0,Sample7!M610,)</f>
        <v>0</v>
      </c>
      <c r="E604" s="162" t="str">
        <f t="shared" si="141"/>
        <v/>
      </c>
      <c r="F604" s="162" t="str">
        <f t="shared" si="142"/>
        <v/>
      </c>
      <c r="G604" s="162" t="str">
        <f t="shared" si="143"/>
        <v/>
      </c>
      <c r="H604" s="162" t="str">
        <f t="shared" si="144"/>
        <v/>
      </c>
      <c r="I604" s="162" t="e">
        <f t="shared" si="145"/>
        <v>#VALUE!</v>
      </c>
      <c r="J604" s="162" t="e">
        <f t="shared" si="151"/>
        <v>#VALUE!</v>
      </c>
      <c r="K604" s="162" t="str">
        <f t="shared" si="146"/>
        <v/>
      </c>
      <c r="L604" s="59" t="str">
        <f t="shared" si="147"/>
        <v/>
      </c>
      <c r="M604" s="162" t="str">
        <f t="shared" si="152"/>
        <v/>
      </c>
      <c r="N604" s="99" t="str">
        <f t="shared" si="148"/>
        <v/>
      </c>
      <c r="O604" s="100" t="str">
        <f t="shared" si="153"/>
        <v/>
      </c>
      <c r="P604" s="100" t="e">
        <f t="shared" si="154"/>
        <v>#VALUE!</v>
      </c>
      <c r="Q604" s="11">
        <v>602</v>
      </c>
      <c r="R604" s="9" t="str">
        <f t="shared" si="149"/>
        <v/>
      </c>
    </row>
    <row r="605" spans="1:18" x14ac:dyDescent="0.25">
      <c r="A605" s="9">
        <f t="shared" si="150"/>
        <v>0</v>
      </c>
      <c r="B605" s="88">
        <f>IF(Sample7!K611&gt;0,Sample7!K611, )</f>
        <v>0</v>
      </c>
      <c r="C605" s="88" t="str">
        <f>IF(Sample7!L611&gt;0,Sample7!L611,"")</f>
        <v/>
      </c>
      <c r="D605" s="88">
        <f>IF(Sample7!M611&gt;0,Sample7!M611,)</f>
        <v>0</v>
      </c>
      <c r="E605" s="162" t="str">
        <f t="shared" si="141"/>
        <v/>
      </c>
      <c r="F605" s="162" t="str">
        <f t="shared" si="142"/>
        <v/>
      </c>
      <c r="G605" s="162" t="str">
        <f t="shared" si="143"/>
        <v/>
      </c>
      <c r="H605" s="162" t="str">
        <f t="shared" si="144"/>
        <v/>
      </c>
      <c r="I605" s="162" t="e">
        <f t="shared" si="145"/>
        <v>#VALUE!</v>
      </c>
      <c r="J605" s="162" t="e">
        <f t="shared" si="151"/>
        <v>#VALUE!</v>
      </c>
      <c r="K605" s="162" t="str">
        <f t="shared" si="146"/>
        <v/>
      </c>
      <c r="L605" s="59" t="str">
        <f t="shared" si="147"/>
        <v/>
      </c>
      <c r="M605" s="162" t="str">
        <f t="shared" si="152"/>
        <v/>
      </c>
      <c r="N605" s="99" t="str">
        <f t="shared" si="148"/>
        <v/>
      </c>
      <c r="O605" s="100" t="str">
        <f t="shared" si="153"/>
        <v/>
      </c>
      <c r="P605" s="100" t="e">
        <f t="shared" si="154"/>
        <v>#VALUE!</v>
      </c>
      <c r="Q605" s="11">
        <v>603</v>
      </c>
      <c r="R605" s="9" t="str">
        <f t="shared" si="149"/>
        <v/>
      </c>
    </row>
    <row r="606" spans="1:18" x14ac:dyDescent="0.25">
      <c r="A606" s="9">
        <f t="shared" si="150"/>
        <v>0</v>
      </c>
      <c r="B606" s="88">
        <f>IF(Sample7!K612&gt;0,Sample7!K612, )</f>
        <v>0</v>
      </c>
      <c r="C606" s="88" t="str">
        <f>IF(Sample7!L612&gt;0,Sample7!L612,"")</f>
        <v/>
      </c>
      <c r="D606" s="88">
        <f>IF(Sample7!M612&gt;0,Sample7!M612,)</f>
        <v>0</v>
      </c>
      <c r="E606" s="162" t="str">
        <f t="shared" si="141"/>
        <v/>
      </c>
      <c r="F606" s="162" t="str">
        <f t="shared" si="142"/>
        <v/>
      </c>
      <c r="G606" s="162" t="str">
        <f t="shared" si="143"/>
        <v/>
      </c>
      <c r="H606" s="162" t="str">
        <f t="shared" si="144"/>
        <v/>
      </c>
      <c r="I606" s="162" t="e">
        <f t="shared" si="145"/>
        <v>#VALUE!</v>
      </c>
      <c r="J606" s="162" t="e">
        <f t="shared" si="151"/>
        <v>#VALUE!</v>
      </c>
      <c r="K606" s="162" t="str">
        <f t="shared" si="146"/>
        <v/>
      </c>
      <c r="L606" s="59" t="str">
        <f t="shared" si="147"/>
        <v/>
      </c>
      <c r="M606" s="162" t="str">
        <f t="shared" si="152"/>
        <v/>
      </c>
      <c r="N606" s="99" t="str">
        <f t="shared" si="148"/>
        <v/>
      </c>
      <c r="O606" s="100" t="str">
        <f t="shared" si="153"/>
        <v/>
      </c>
      <c r="P606" s="100" t="e">
        <f t="shared" si="154"/>
        <v>#VALUE!</v>
      </c>
      <c r="Q606" s="11">
        <v>604</v>
      </c>
      <c r="R606" s="9" t="str">
        <f t="shared" si="149"/>
        <v/>
      </c>
    </row>
    <row r="607" spans="1:18" x14ac:dyDescent="0.25">
      <c r="A607" s="9">
        <f t="shared" si="150"/>
        <v>0</v>
      </c>
      <c r="B607" s="88">
        <f>IF(Sample7!K613&gt;0,Sample7!K613, )</f>
        <v>0</v>
      </c>
      <c r="C607" s="88" t="str">
        <f>IF(Sample7!L613&gt;0,Sample7!L613,"")</f>
        <v/>
      </c>
      <c r="D607" s="88">
        <f>IF(Sample7!M613&gt;0,Sample7!M613,)</f>
        <v>0</v>
      </c>
      <c r="E607" s="162" t="str">
        <f t="shared" si="141"/>
        <v/>
      </c>
      <c r="F607" s="162" t="str">
        <f t="shared" si="142"/>
        <v/>
      </c>
      <c r="G607" s="162" t="str">
        <f t="shared" si="143"/>
        <v/>
      </c>
      <c r="H607" s="162" t="str">
        <f t="shared" si="144"/>
        <v/>
      </c>
      <c r="I607" s="162" t="e">
        <f t="shared" si="145"/>
        <v>#VALUE!</v>
      </c>
      <c r="J607" s="162" t="e">
        <f t="shared" si="151"/>
        <v>#VALUE!</v>
      </c>
      <c r="K607" s="162" t="str">
        <f t="shared" si="146"/>
        <v/>
      </c>
      <c r="L607" s="59" t="str">
        <f t="shared" si="147"/>
        <v/>
      </c>
      <c r="M607" s="162" t="str">
        <f t="shared" si="152"/>
        <v/>
      </c>
      <c r="N607" s="99" t="str">
        <f t="shared" si="148"/>
        <v/>
      </c>
      <c r="O607" s="100" t="str">
        <f t="shared" si="153"/>
        <v/>
      </c>
      <c r="P607" s="100" t="e">
        <f t="shared" si="154"/>
        <v>#VALUE!</v>
      </c>
      <c r="Q607" s="11">
        <v>605</v>
      </c>
      <c r="R607" s="9" t="str">
        <f t="shared" si="149"/>
        <v/>
      </c>
    </row>
    <row r="608" spans="1:18" x14ac:dyDescent="0.25">
      <c r="A608" s="9">
        <f t="shared" si="150"/>
        <v>0</v>
      </c>
      <c r="B608" s="88">
        <f>IF(Sample7!K614&gt;0,Sample7!K614, )</f>
        <v>0</v>
      </c>
      <c r="C608" s="88" t="str">
        <f>IF(Sample7!L614&gt;0,Sample7!L614,"")</f>
        <v/>
      </c>
      <c r="D608" s="88">
        <f>IF(Sample7!M614&gt;0,Sample7!M614,)</f>
        <v>0</v>
      </c>
      <c r="E608" s="162" t="str">
        <f t="shared" si="141"/>
        <v/>
      </c>
      <c r="F608" s="162" t="str">
        <f t="shared" si="142"/>
        <v/>
      </c>
      <c r="G608" s="162" t="str">
        <f t="shared" si="143"/>
        <v/>
      </c>
      <c r="H608" s="162" t="str">
        <f t="shared" si="144"/>
        <v/>
      </c>
      <c r="I608" s="162" t="e">
        <f t="shared" si="145"/>
        <v>#VALUE!</v>
      </c>
      <c r="J608" s="162" t="e">
        <f t="shared" si="151"/>
        <v>#VALUE!</v>
      </c>
      <c r="K608" s="162" t="str">
        <f t="shared" si="146"/>
        <v/>
      </c>
      <c r="L608" s="59" t="str">
        <f t="shared" si="147"/>
        <v/>
      </c>
      <c r="M608" s="162" t="str">
        <f t="shared" si="152"/>
        <v/>
      </c>
      <c r="N608" s="99" t="str">
        <f t="shared" si="148"/>
        <v/>
      </c>
      <c r="O608" s="100" t="str">
        <f t="shared" si="153"/>
        <v/>
      </c>
      <c r="P608" s="100" t="e">
        <f t="shared" si="154"/>
        <v>#VALUE!</v>
      </c>
      <c r="Q608" s="11">
        <v>606</v>
      </c>
      <c r="R608" s="9" t="str">
        <f t="shared" si="149"/>
        <v/>
      </c>
    </row>
    <row r="609" spans="1:18" x14ac:dyDescent="0.25">
      <c r="A609" s="9">
        <f t="shared" si="150"/>
        <v>0</v>
      </c>
      <c r="B609" s="88">
        <f>IF(Sample7!K615&gt;0,Sample7!K615, )</f>
        <v>0</v>
      </c>
      <c r="C609" s="88" t="str">
        <f>IF(Sample7!L615&gt;0,Sample7!L615,"")</f>
        <v/>
      </c>
      <c r="D609" s="88">
        <f>IF(Sample7!M615&gt;0,Sample7!M615,)</f>
        <v>0</v>
      </c>
      <c r="E609" s="162" t="str">
        <f t="shared" si="141"/>
        <v/>
      </c>
      <c r="F609" s="162" t="str">
        <f t="shared" si="142"/>
        <v/>
      </c>
      <c r="G609" s="162" t="str">
        <f t="shared" si="143"/>
        <v/>
      </c>
      <c r="H609" s="162" t="str">
        <f t="shared" si="144"/>
        <v/>
      </c>
      <c r="I609" s="162" t="e">
        <f t="shared" si="145"/>
        <v>#VALUE!</v>
      </c>
      <c r="J609" s="162" t="e">
        <f t="shared" si="151"/>
        <v>#VALUE!</v>
      </c>
      <c r="K609" s="162" t="str">
        <f t="shared" si="146"/>
        <v/>
      </c>
      <c r="L609" s="59" t="str">
        <f t="shared" si="147"/>
        <v/>
      </c>
      <c r="M609" s="162" t="str">
        <f t="shared" si="152"/>
        <v/>
      </c>
      <c r="N609" s="99" t="str">
        <f t="shared" si="148"/>
        <v/>
      </c>
      <c r="O609" s="100" t="str">
        <f t="shared" si="153"/>
        <v/>
      </c>
      <c r="P609" s="100" t="e">
        <f t="shared" si="154"/>
        <v>#VALUE!</v>
      </c>
      <c r="Q609" s="11">
        <v>607</v>
      </c>
      <c r="R609" s="9" t="str">
        <f t="shared" si="149"/>
        <v/>
      </c>
    </row>
    <row r="610" spans="1:18" x14ac:dyDescent="0.25">
      <c r="A610" s="9">
        <f t="shared" si="150"/>
        <v>0</v>
      </c>
      <c r="B610" s="88">
        <f>IF(Sample7!K616&gt;0,Sample7!K616, )</f>
        <v>0</v>
      </c>
      <c r="C610" s="88" t="str">
        <f>IF(Sample7!L616&gt;0,Sample7!L616,"")</f>
        <v/>
      </c>
      <c r="D610" s="88">
        <f>IF(Sample7!M616&gt;0,Sample7!M616,)</f>
        <v>0</v>
      </c>
      <c r="E610" s="162" t="str">
        <f t="shared" si="141"/>
        <v/>
      </c>
      <c r="F610" s="162" t="str">
        <f t="shared" si="142"/>
        <v/>
      </c>
      <c r="G610" s="162" t="str">
        <f t="shared" si="143"/>
        <v/>
      </c>
      <c r="H610" s="162" t="str">
        <f t="shared" si="144"/>
        <v/>
      </c>
      <c r="I610" s="162" t="e">
        <f t="shared" si="145"/>
        <v>#VALUE!</v>
      </c>
      <c r="J610" s="162" t="e">
        <f t="shared" si="151"/>
        <v>#VALUE!</v>
      </c>
      <c r="K610" s="162" t="str">
        <f t="shared" si="146"/>
        <v/>
      </c>
      <c r="L610" s="59" t="str">
        <f t="shared" si="147"/>
        <v/>
      </c>
      <c r="M610" s="162" t="str">
        <f t="shared" si="152"/>
        <v/>
      </c>
      <c r="N610" s="99" t="str">
        <f t="shared" si="148"/>
        <v/>
      </c>
      <c r="O610" s="100" t="str">
        <f t="shared" si="153"/>
        <v/>
      </c>
      <c r="P610" s="100" t="e">
        <f t="shared" si="154"/>
        <v>#VALUE!</v>
      </c>
      <c r="Q610" s="11">
        <v>608</v>
      </c>
      <c r="R610" s="9" t="str">
        <f t="shared" si="149"/>
        <v/>
      </c>
    </row>
    <row r="611" spans="1:18" x14ac:dyDescent="0.25">
      <c r="A611" s="9">
        <f t="shared" si="150"/>
        <v>0</v>
      </c>
      <c r="B611" s="88">
        <f>IF(Sample7!K617&gt;0,Sample7!K617, )</f>
        <v>0</v>
      </c>
      <c r="C611" s="88" t="str">
        <f>IF(Sample7!L617&gt;0,Sample7!L617,"")</f>
        <v/>
      </c>
      <c r="D611" s="88">
        <f>IF(Sample7!M617&gt;0,Sample7!M617,)</f>
        <v>0</v>
      </c>
      <c r="E611" s="162" t="str">
        <f t="shared" si="141"/>
        <v/>
      </c>
      <c r="F611" s="162" t="str">
        <f t="shared" si="142"/>
        <v/>
      </c>
      <c r="G611" s="162" t="str">
        <f t="shared" si="143"/>
        <v/>
      </c>
      <c r="H611" s="162" t="str">
        <f t="shared" si="144"/>
        <v/>
      </c>
      <c r="I611" s="162" t="e">
        <f t="shared" si="145"/>
        <v>#VALUE!</v>
      </c>
      <c r="J611" s="162" t="e">
        <f t="shared" si="151"/>
        <v>#VALUE!</v>
      </c>
      <c r="K611" s="162" t="str">
        <f t="shared" si="146"/>
        <v/>
      </c>
      <c r="L611" s="59" t="str">
        <f t="shared" si="147"/>
        <v/>
      </c>
      <c r="M611" s="162" t="str">
        <f t="shared" si="152"/>
        <v/>
      </c>
      <c r="N611" s="99" t="str">
        <f t="shared" si="148"/>
        <v/>
      </c>
      <c r="O611" s="100" t="str">
        <f t="shared" si="153"/>
        <v/>
      </c>
      <c r="P611" s="100" t="e">
        <f t="shared" si="154"/>
        <v>#VALUE!</v>
      </c>
      <c r="Q611" s="11">
        <v>609</v>
      </c>
      <c r="R611" s="9" t="str">
        <f t="shared" si="149"/>
        <v/>
      </c>
    </row>
    <row r="612" spans="1:18" x14ac:dyDescent="0.25">
      <c r="A612" s="9">
        <f t="shared" si="150"/>
        <v>0</v>
      </c>
      <c r="B612" s="88">
        <f>IF(Sample7!K618&gt;0,Sample7!K618, )</f>
        <v>0</v>
      </c>
      <c r="C612" s="88" t="str">
        <f>IF(Sample7!L618&gt;0,Sample7!L618,"")</f>
        <v/>
      </c>
      <c r="D612" s="88">
        <f>IF(Sample7!M618&gt;0,Sample7!M618,)</f>
        <v>0</v>
      </c>
      <c r="E612" s="162" t="str">
        <f t="shared" si="141"/>
        <v/>
      </c>
      <c r="F612" s="162" t="str">
        <f t="shared" si="142"/>
        <v/>
      </c>
      <c r="G612" s="162" t="str">
        <f t="shared" si="143"/>
        <v/>
      </c>
      <c r="H612" s="162" t="str">
        <f t="shared" si="144"/>
        <v/>
      </c>
      <c r="I612" s="162" t="e">
        <f t="shared" si="145"/>
        <v>#VALUE!</v>
      </c>
      <c r="J612" s="162" t="e">
        <f t="shared" si="151"/>
        <v>#VALUE!</v>
      </c>
      <c r="K612" s="162" t="str">
        <f t="shared" si="146"/>
        <v/>
      </c>
      <c r="L612" s="59" t="str">
        <f t="shared" si="147"/>
        <v/>
      </c>
      <c r="M612" s="162" t="str">
        <f t="shared" si="152"/>
        <v/>
      </c>
      <c r="N612" s="99" t="str">
        <f t="shared" si="148"/>
        <v/>
      </c>
      <c r="O612" s="100" t="str">
        <f t="shared" si="153"/>
        <v/>
      </c>
      <c r="P612" s="100" t="e">
        <f t="shared" si="154"/>
        <v>#VALUE!</v>
      </c>
      <c r="Q612" s="11">
        <v>610</v>
      </c>
      <c r="R612" s="9" t="str">
        <f t="shared" si="149"/>
        <v/>
      </c>
    </row>
    <row r="613" spans="1:18" x14ac:dyDescent="0.25">
      <c r="A613" s="9">
        <f t="shared" si="150"/>
        <v>0</v>
      </c>
      <c r="B613" s="88">
        <f>IF(Sample7!K619&gt;0,Sample7!K619, )</f>
        <v>0</v>
      </c>
      <c r="C613" s="88" t="str">
        <f>IF(Sample7!L619&gt;0,Sample7!L619,"")</f>
        <v/>
      </c>
      <c r="D613" s="88">
        <f>IF(Sample7!M619&gt;0,Sample7!M619,)</f>
        <v>0</v>
      </c>
      <c r="E613" s="162" t="str">
        <f t="shared" si="141"/>
        <v/>
      </c>
      <c r="F613" s="162" t="str">
        <f t="shared" si="142"/>
        <v/>
      </c>
      <c r="G613" s="162" t="str">
        <f t="shared" si="143"/>
        <v/>
      </c>
      <c r="H613" s="162" t="str">
        <f t="shared" si="144"/>
        <v/>
      </c>
      <c r="I613" s="162" t="e">
        <f t="shared" si="145"/>
        <v>#VALUE!</v>
      </c>
      <c r="J613" s="162" t="e">
        <f t="shared" si="151"/>
        <v>#VALUE!</v>
      </c>
      <c r="K613" s="162" t="str">
        <f t="shared" si="146"/>
        <v/>
      </c>
      <c r="L613" s="59" t="str">
        <f t="shared" si="147"/>
        <v/>
      </c>
      <c r="M613" s="162" t="str">
        <f t="shared" si="152"/>
        <v/>
      </c>
      <c r="N613" s="99" t="str">
        <f t="shared" si="148"/>
        <v/>
      </c>
      <c r="O613" s="100" t="str">
        <f t="shared" si="153"/>
        <v/>
      </c>
      <c r="P613" s="100" t="e">
        <f t="shared" si="154"/>
        <v>#VALUE!</v>
      </c>
      <c r="Q613" s="11">
        <v>611</v>
      </c>
      <c r="R613" s="9" t="str">
        <f t="shared" si="149"/>
        <v/>
      </c>
    </row>
    <row r="614" spans="1:18" x14ac:dyDescent="0.25">
      <c r="A614" s="9">
        <f t="shared" si="150"/>
        <v>0</v>
      </c>
      <c r="B614" s="88">
        <f>IF(Sample7!K620&gt;0,Sample7!K620, )</f>
        <v>0</v>
      </c>
      <c r="C614" s="88" t="str">
        <f>IF(Sample7!L620&gt;0,Sample7!L620,"")</f>
        <v/>
      </c>
      <c r="D614" s="88">
        <f>IF(Sample7!M620&gt;0,Sample7!M620,)</f>
        <v>0</v>
      </c>
      <c r="E614" s="162" t="str">
        <f t="shared" si="141"/>
        <v/>
      </c>
      <c r="F614" s="162" t="str">
        <f t="shared" si="142"/>
        <v/>
      </c>
      <c r="G614" s="162" t="str">
        <f t="shared" si="143"/>
        <v/>
      </c>
      <c r="H614" s="162" t="str">
        <f t="shared" si="144"/>
        <v/>
      </c>
      <c r="I614" s="162" t="e">
        <f t="shared" si="145"/>
        <v>#VALUE!</v>
      </c>
      <c r="J614" s="162" t="e">
        <f t="shared" si="151"/>
        <v>#VALUE!</v>
      </c>
      <c r="K614" s="162" t="str">
        <f t="shared" si="146"/>
        <v/>
      </c>
      <c r="L614" s="59" t="str">
        <f t="shared" si="147"/>
        <v/>
      </c>
      <c r="M614" s="162" t="str">
        <f t="shared" si="152"/>
        <v/>
      </c>
      <c r="N614" s="99" t="str">
        <f t="shared" si="148"/>
        <v/>
      </c>
      <c r="O614" s="100" t="str">
        <f t="shared" si="153"/>
        <v/>
      </c>
      <c r="P614" s="100" t="e">
        <f t="shared" si="154"/>
        <v>#VALUE!</v>
      </c>
      <c r="Q614" s="11">
        <v>612</v>
      </c>
      <c r="R614" s="9" t="str">
        <f t="shared" si="149"/>
        <v/>
      </c>
    </row>
    <row r="615" spans="1:18" x14ac:dyDescent="0.25">
      <c r="A615" s="9">
        <f t="shared" si="150"/>
        <v>0</v>
      </c>
      <c r="B615" s="88">
        <f>IF(Sample7!K621&gt;0,Sample7!K621, )</f>
        <v>0</v>
      </c>
      <c r="C615" s="88" t="str">
        <f>IF(Sample7!L621&gt;0,Sample7!L621,"")</f>
        <v/>
      </c>
      <c r="D615" s="88">
        <f>IF(Sample7!M621&gt;0,Sample7!M621,)</f>
        <v>0</v>
      </c>
      <c r="E615" s="162" t="str">
        <f t="shared" si="141"/>
        <v/>
      </c>
      <c r="F615" s="162" t="str">
        <f t="shared" si="142"/>
        <v/>
      </c>
      <c r="G615" s="162" t="str">
        <f t="shared" si="143"/>
        <v/>
      </c>
      <c r="H615" s="162" t="str">
        <f t="shared" si="144"/>
        <v/>
      </c>
      <c r="I615" s="162" t="e">
        <f t="shared" si="145"/>
        <v>#VALUE!</v>
      </c>
      <c r="J615" s="162" t="e">
        <f t="shared" si="151"/>
        <v>#VALUE!</v>
      </c>
      <c r="K615" s="162" t="str">
        <f t="shared" si="146"/>
        <v/>
      </c>
      <c r="L615" s="59" t="str">
        <f t="shared" si="147"/>
        <v/>
      </c>
      <c r="M615" s="162" t="str">
        <f t="shared" si="152"/>
        <v/>
      </c>
      <c r="N615" s="99" t="str">
        <f t="shared" si="148"/>
        <v/>
      </c>
      <c r="O615" s="100" t="str">
        <f t="shared" si="153"/>
        <v/>
      </c>
      <c r="P615" s="100" t="e">
        <f t="shared" si="154"/>
        <v>#VALUE!</v>
      </c>
      <c r="Q615" s="11">
        <v>613</v>
      </c>
      <c r="R615" s="9" t="str">
        <f t="shared" si="149"/>
        <v/>
      </c>
    </row>
    <row r="616" spans="1:18" x14ac:dyDescent="0.25">
      <c r="A616" s="9">
        <f t="shared" si="150"/>
        <v>0</v>
      </c>
      <c r="B616" s="88">
        <f>IF(Sample7!K622&gt;0,Sample7!K622, )</f>
        <v>0</v>
      </c>
      <c r="C616" s="88" t="str">
        <f>IF(Sample7!L622&gt;0,Sample7!L622,"")</f>
        <v/>
      </c>
      <c r="D616" s="88">
        <f>IF(Sample7!M622&gt;0,Sample7!M622,)</f>
        <v>0</v>
      </c>
      <c r="E616" s="162" t="str">
        <f t="shared" si="141"/>
        <v/>
      </c>
      <c r="F616" s="162" t="str">
        <f t="shared" si="142"/>
        <v/>
      </c>
      <c r="G616" s="162" t="str">
        <f t="shared" si="143"/>
        <v/>
      </c>
      <c r="H616" s="162" t="str">
        <f t="shared" si="144"/>
        <v/>
      </c>
      <c r="I616" s="162" t="e">
        <f t="shared" si="145"/>
        <v>#VALUE!</v>
      </c>
      <c r="J616" s="162" t="e">
        <f t="shared" si="151"/>
        <v>#VALUE!</v>
      </c>
      <c r="K616" s="162" t="str">
        <f t="shared" si="146"/>
        <v/>
      </c>
      <c r="L616" s="59" t="str">
        <f t="shared" si="147"/>
        <v/>
      </c>
      <c r="M616" s="162" t="str">
        <f t="shared" si="152"/>
        <v/>
      </c>
      <c r="N616" s="99" t="str">
        <f t="shared" si="148"/>
        <v/>
      </c>
      <c r="O616" s="100" t="str">
        <f t="shared" si="153"/>
        <v/>
      </c>
      <c r="P616" s="100" t="e">
        <f t="shared" si="154"/>
        <v>#VALUE!</v>
      </c>
      <c r="Q616" s="11">
        <v>614</v>
      </c>
      <c r="R616" s="9" t="str">
        <f t="shared" si="149"/>
        <v/>
      </c>
    </row>
    <row r="617" spans="1:18" x14ac:dyDescent="0.25">
      <c r="A617" s="9">
        <f t="shared" si="150"/>
        <v>0</v>
      </c>
      <c r="B617" s="88">
        <f>IF(Sample7!K623&gt;0,Sample7!K623, )</f>
        <v>0</v>
      </c>
      <c r="C617" s="88" t="str">
        <f>IF(Sample7!L623&gt;0,Sample7!L623,"")</f>
        <v/>
      </c>
      <c r="D617" s="88">
        <f>IF(Sample7!M623&gt;0,Sample7!M623,)</f>
        <v>0</v>
      </c>
      <c r="E617" s="162" t="str">
        <f t="shared" si="141"/>
        <v/>
      </c>
      <c r="F617" s="162" t="str">
        <f t="shared" si="142"/>
        <v/>
      </c>
      <c r="G617" s="162" t="str">
        <f t="shared" si="143"/>
        <v/>
      </c>
      <c r="H617" s="162" t="str">
        <f t="shared" si="144"/>
        <v/>
      </c>
      <c r="I617" s="162" t="e">
        <f t="shared" si="145"/>
        <v>#VALUE!</v>
      </c>
      <c r="J617" s="162" t="e">
        <f t="shared" si="151"/>
        <v>#VALUE!</v>
      </c>
      <c r="K617" s="162" t="str">
        <f t="shared" si="146"/>
        <v/>
      </c>
      <c r="L617" s="59" t="str">
        <f t="shared" si="147"/>
        <v/>
      </c>
      <c r="M617" s="162" t="str">
        <f t="shared" si="152"/>
        <v/>
      </c>
      <c r="N617" s="99" t="str">
        <f t="shared" si="148"/>
        <v/>
      </c>
      <c r="O617" s="100" t="str">
        <f t="shared" si="153"/>
        <v/>
      </c>
      <c r="P617" s="100" t="e">
        <f t="shared" si="154"/>
        <v>#VALUE!</v>
      </c>
      <c r="Q617" s="11">
        <v>615</v>
      </c>
      <c r="R617" s="9" t="str">
        <f t="shared" si="149"/>
        <v/>
      </c>
    </row>
    <row r="618" spans="1:18" x14ac:dyDescent="0.25">
      <c r="A618" s="9">
        <f t="shared" si="150"/>
        <v>0</v>
      </c>
      <c r="B618" s="88">
        <f>IF(Sample7!K624&gt;0,Sample7!K624, )</f>
        <v>0</v>
      </c>
      <c r="C618" s="88" t="str">
        <f>IF(Sample7!L624&gt;0,Sample7!L624,"")</f>
        <v/>
      </c>
      <c r="D618" s="88">
        <f>IF(Sample7!M624&gt;0,Sample7!M624,)</f>
        <v>0</v>
      </c>
      <c r="E618" s="162" t="str">
        <f t="shared" si="141"/>
        <v/>
      </c>
      <c r="F618" s="162" t="str">
        <f t="shared" si="142"/>
        <v/>
      </c>
      <c r="G618" s="162" t="str">
        <f t="shared" si="143"/>
        <v/>
      </c>
      <c r="H618" s="162" t="str">
        <f t="shared" si="144"/>
        <v/>
      </c>
      <c r="I618" s="162" t="e">
        <f t="shared" si="145"/>
        <v>#VALUE!</v>
      </c>
      <c r="J618" s="162" t="e">
        <f t="shared" si="151"/>
        <v>#VALUE!</v>
      </c>
      <c r="K618" s="162" t="str">
        <f t="shared" si="146"/>
        <v/>
      </c>
      <c r="L618" s="59" t="str">
        <f t="shared" si="147"/>
        <v/>
      </c>
      <c r="M618" s="162" t="str">
        <f t="shared" si="152"/>
        <v/>
      </c>
      <c r="N618" s="99" t="str">
        <f t="shared" si="148"/>
        <v/>
      </c>
      <c r="O618" s="100" t="str">
        <f t="shared" si="153"/>
        <v/>
      </c>
      <c r="P618" s="100" t="e">
        <f t="shared" si="154"/>
        <v>#VALUE!</v>
      </c>
      <c r="Q618" s="11">
        <v>616</v>
      </c>
      <c r="R618" s="9" t="str">
        <f t="shared" si="149"/>
        <v/>
      </c>
    </row>
    <row r="619" spans="1:18" x14ac:dyDescent="0.25">
      <c r="A619" s="9">
        <f t="shared" si="150"/>
        <v>0</v>
      </c>
      <c r="B619" s="88">
        <f>IF(Sample7!K625&gt;0,Sample7!K625, )</f>
        <v>0</v>
      </c>
      <c r="C619" s="88" t="str">
        <f>IF(Sample7!L625&gt;0,Sample7!L625,"")</f>
        <v/>
      </c>
      <c r="D619" s="88">
        <f>IF(Sample7!M625&gt;0,Sample7!M625,)</f>
        <v>0</v>
      </c>
      <c r="E619" s="162" t="str">
        <f t="shared" si="141"/>
        <v/>
      </c>
      <c r="F619" s="162" t="str">
        <f t="shared" si="142"/>
        <v/>
      </c>
      <c r="G619" s="162" t="str">
        <f t="shared" si="143"/>
        <v/>
      </c>
      <c r="H619" s="162" t="str">
        <f t="shared" si="144"/>
        <v/>
      </c>
      <c r="I619" s="162" t="e">
        <f t="shared" si="145"/>
        <v>#VALUE!</v>
      </c>
      <c r="J619" s="162" t="e">
        <f t="shared" si="151"/>
        <v>#VALUE!</v>
      </c>
      <c r="K619" s="162" t="str">
        <f t="shared" si="146"/>
        <v/>
      </c>
      <c r="L619" s="59" t="str">
        <f t="shared" si="147"/>
        <v/>
      </c>
      <c r="M619" s="162" t="str">
        <f t="shared" si="152"/>
        <v/>
      </c>
      <c r="N619" s="99" t="str">
        <f t="shared" si="148"/>
        <v/>
      </c>
      <c r="O619" s="100" t="str">
        <f t="shared" si="153"/>
        <v/>
      </c>
      <c r="P619" s="100" t="e">
        <f t="shared" si="154"/>
        <v>#VALUE!</v>
      </c>
      <c r="Q619" s="11">
        <v>617</v>
      </c>
      <c r="R619" s="9" t="str">
        <f t="shared" si="149"/>
        <v/>
      </c>
    </row>
    <row r="620" spans="1:18" x14ac:dyDescent="0.25">
      <c r="A620" s="9">
        <f t="shared" si="150"/>
        <v>0</v>
      </c>
      <c r="B620" s="88">
        <f>IF(Sample7!K626&gt;0,Sample7!K626, )</f>
        <v>0</v>
      </c>
      <c r="C620" s="88" t="str">
        <f>IF(Sample7!L626&gt;0,Sample7!L626,"")</f>
        <v/>
      </c>
      <c r="D620" s="88">
        <f>IF(Sample7!M626&gt;0,Sample7!M626,)</f>
        <v>0</v>
      </c>
      <c r="E620" s="162" t="str">
        <f t="shared" si="141"/>
        <v/>
      </c>
      <c r="F620" s="162" t="str">
        <f t="shared" si="142"/>
        <v/>
      </c>
      <c r="G620" s="162" t="str">
        <f t="shared" si="143"/>
        <v/>
      </c>
      <c r="H620" s="162" t="str">
        <f t="shared" si="144"/>
        <v/>
      </c>
      <c r="I620" s="162" t="e">
        <f t="shared" si="145"/>
        <v>#VALUE!</v>
      </c>
      <c r="J620" s="162" t="e">
        <f t="shared" si="151"/>
        <v>#VALUE!</v>
      </c>
      <c r="K620" s="162" t="str">
        <f t="shared" si="146"/>
        <v/>
      </c>
      <c r="L620" s="59" t="str">
        <f t="shared" si="147"/>
        <v/>
      </c>
      <c r="M620" s="162" t="str">
        <f t="shared" si="152"/>
        <v/>
      </c>
      <c r="N620" s="99" t="str">
        <f t="shared" si="148"/>
        <v/>
      </c>
      <c r="O620" s="100" t="str">
        <f t="shared" si="153"/>
        <v/>
      </c>
      <c r="P620" s="100" t="e">
        <f t="shared" si="154"/>
        <v>#VALUE!</v>
      </c>
      <c r="Q620" s="11">
        <v>618</v>
      </c>
      <c r="R620" s="9" t="str">
        <f t="shared" si="149"/>
        <v/>
      </c>
    </row>
    <row r="621" spans="1:18" x14ac:dyDescent="0.25">
      <c r="A621" s="9">
        <f t="shared" si="150"/>
        <v>0</v>
      </c>
      <c r="B621" s="88">
        <f>IF(Sample7!K627&gt;0,Sample7!K627, )</f>
        <v>0</v>
      </c>
      <c r="C621" s="88" t="str">
        <f>IF(Sample7!L627&gt;0,Sample7!L627,"")</f>
        <v/>
      </c>
      <c r="D621" s="88">
        <f>IF(Sample7!M627&gt;0,Sample7!M627,)</f>
        <v>0</v>
      </c>
      <c r="E621" s="162" t="str">
        <f t="shared" si="141"/>
        <v/>
      </c>
      <c r="F621" s="162" t="str">
        <f t="shared" si="142"/>
        <v/>
      </c>
      <c r="G621" s="162" t="str">
        <f t="shared" si="143"/>
        <v/>
      </c>
      <c r="H621" s="162" t="str">
        <f t="shared" si="144"/>
        <v/>
      </c>
      <c r="I621" s="162" t="e">
        <f t="shared" si="145"/>
        <v>#VALUE!</v>
      </c>
      <c r="J621" s="162" t="e">
        <f t="shared" si="151"/>
        <v>#VALUE!</v>
      </c>
      <c r="K621" s="162" t="str">
        <f t="shared" si="146"/>
        <v/>
      </c>
      <c r="L621" s="59" t="str">
        <f t="shared" si="147"/>
        <v/>
      </c>
      <c r="M621" s="162" t="str">
        <f t="shared" si="152"/>
        <v/>
      </c>
      <c r="N621" s="99" t="str">
        <f t="shared" si="148"/>
        <v/>
      </c>
      <c r="O621" s="100" t="str">
        <f t="shared" si="153"/>
        <v/>
      </c>
      <c r="P621" s="100" t="e">
        <f t="shared" si="154"/>
        <v>#VALUE!</v>
      </c>
      <c r="Q621" s="11">
        <v>619</v>
      </c>
      <c r="R621" s="9" t="str">
        <f t="shared" si="149"/>
        <v/>
      </c>
    </row>
    <row r="622" spans="1:18" x14ac:dyDescent="0.25">
      <c r="A622" s="9">
        <f t="shared" si="150"/>
        <v>0</v>
      </c>
      <c r="B622" s="88">
        <f>IF(Sample7!K628&gt;0,Sample7!K628, )</f>
        <v>0</v>
      </c>
      <c r="C622" s="88" t="str">
        <f>IF(Sample7!L628&gt;0,Sample7!L628,"")</f>
        <v/>
      </c>
      <c r="D622" s="88">
        <f>IF(Sample7!M628&gt;0,Sample7!M628,)</f>
        <v>0</v>
      </c>
      <c r="E622" s="162" t="str">
        <f t="shared" si="141"/>
        <v/>
      </c>
      <c r="F622" s="162" t="str">
        <f t="shared" si="142"/>
        <v/>
      </c>
      <c r="G622" s="162" t="str">
        <f t="shared" si="143"/>
        <v/>
      </c>
      <c r="H622" s="162" t="str">
        <f t="shared" si="144"/>
        <v/>
      </c>
      <c r="I622" s="162" t="e">
        <f t="shared" si="145"/>
        <v>#VALUE!</v>
      </c>
      <c r="J622" s="162" t="e">
        <f t="shared" si="151"/>
        <v>#VALUE!</v>
      </c>
      <c r="K622" s="162" t="str">
        <f t="shared" si="146"/>
        <v/>
      </c>
      <c r="L622" s="59" t="str">
        <f t="shared" si="147"/>
        <v/>
      </c>
      <c r="M622" s="162" t="str">
        <f t="shared" si="152"/>
        <v/>
      </c>
      <c r="N622" s="99" t="str">
        <f t="shared" si="148"/>
        <v/>
      </c>
      <c r="O622" s="100" t="str">
        <f t="shared" si="153"/>
        <v/>
      </c>
      <c r="P622" s="100" t="e">
        <f t="shared" si="154"/>
        <v>#VALUE!</v>
      </c>
      <c r="Q622" s="11">
        <v>620</v>
      </c>
      <c r="R622" s="9" t="str">
        <f t="shared" si="149"/>
        <v/>
      </c>
    </row>
    <row r="623" spans="1:18" x14ac:dyDescent="0.25">
      <c r="A623" s="9">
        <f t="shared" si="150"/>
        <v>0</v>
      </c>
      <c r="B623" s="88">
        <f>IF(Sample7!K629&gt;0,Sample7!K629, )</f>
        <v>0</v>
      </c>
      <c r="C623" s="88" t="str">
        <f>IF(Sample7!L629&gt;0,Sample7!L629,"")</f>
        <v/>
      </c>
      <c r="D623" s="88">
        <f>IF(Sample7!M629&gt;0,Sample7!M629,)</f>
        <v>0</v>
      </c>
      <c r="E623" s="162" t="str">
        <f t="shared" si="141"/>
        <v/>
      </c>
      <c r="F623" s="162" t="str">
        <f t="shared" si="142"/>
        <v/>
      </c>
      <c r="G623" s="162" t="str">
        <f t="shared" si="143"/>
        <v/>
      </c>
      <c r="H623" s="162" t="str">
        <f t="shared" si="144"/>
        <v/>
      </c>
      <c r="I623" s="162" t="e">
        <f t="shared" si="145"/>
        <v>#VALUE!</v>
      </c>
      <c r="J623" s="162" t="e">
        <f t="shared" si="151"/>
        <v>#VALUE!</v>
      </c>
      <c r="K623" s="162" t="str">
        <f t="shared" si="146"/>
        <v/>
      </c>
      <c r="L623" s="59" t="str">
        <f t="shared" si="147"/>
        <v/>
      </c>
      <c r="M623" s="162" t="str">
        <f t="shared" si="152"/>
        <v/>
      </c>
      <c r="N623" s="99" t="str">
        <f t="shared" si="148"/>
        <v/>
      </c>
      <c r="O623" s="100" t="str">
        <f t="shared" si="153"/>
        <v/>
      </c>
      <c r="P623" s="100" t="e">
        <f t="shared" si="154"/>
        <v>#VALUE!</v>
      </c>
      <c r="Q623" s="11">
        <v>621</v>
      </c>
      <c r="R623" s="9" t="str">
        <f t="shared" si="149"/>
        <v/>
      </c>
    </row>
    <row r="624" spans="1:18" x14ac:dyDescent="0.25">
      <c r="A624" s="9">
        <f t="shared" si="150"/>
        <v>0</v>
      </c>
      <c r="B624" s="88">
        <f>IF(Sample7!K630&gt;0,Sample7!K630, )</f>
        <v>0</v>
      </c>
      <c r="C624" s="88" t="str">
        <f>IF(Sample7!L630&gt;0,Sample7!L630,"")</f>
        <v/>
      </c>
      <c r="D624" s="88">
        <f>IF(Sample7!M630&gt;0,Sample7!M630,)</f>
        <v>0</v>
      </c>
      <c r="E624" s="162" t="str">
        <f t="shared" si="141"/>
        <v/>
      </c>
      <c r="F624" s="162" t="str">
        <f t="shared" si="142"/>
        <v/>
      </c>
      <c r="G624" s="162" t="str">
        <f t="shared" si="143"/>
        <v/>
      </c>
      <c r="H624" s="162" t="str">
        <f t="shared" si="144"/>
        <v/>
      </c>
      <c r="I624" s="162" t="e">
        <f t="shared" si="145"/>
        <v>#VALUE!</v>
      </c>
      <c r="J624" s="162" t="e">
        <f t="shared" si="151"/>
        <v>#VALUE!</v>
      </c>
      <c r="K624" s="162" t="str">
        <f t="shared" si="146"/>
        <v/>
      </c>
      <c r="L624" s="59" t="str">
        <f t="shared" si="147"/>
        <v/>
      </c>
      <c r="M624" s="162" t="str">
        <f t="shared" si="152"/>
        <v/>
      </c>
      <c r="N624" s="99" t="str">
        <f t="shared" si="148"/>
        <v/>
      </c>
      <c r="O624" s="100" t="str">
        <f t="shared" si="153"/>
        <v/>
      </c>
      <c r="P624" s="100" t="e">
        <f t="shared" si="154"/>
        <v>#VALUE!</v>
      </c>
      <c r="Q624" s="11">
        <v>622</v>
      </c>
      <c r="R624" s="9" t="str">
        <f t="shared" si="149"/>
        <v/>
      </c>
    </row>
    <row r="625" spans="1:18" x14ac:dyDescent="0.25">
      <c r="A625" s="9">
        <f t="shared" si="150"/>
        <v>0</v>
      </c>
      <c r="B625" s="88">
        <f>IF(Sample7!K631&gt;0,Sample7!K631, )</f>
        <v>0</v>
      </c>
      <c r="C625" s="88" t="str">
        <f>IF(Sample7!L631&gt;0,Sample7!L631,"")</f>
        <v/>
      </c>
      <c r="D625" s="88">
        <f>IF(Sample7!M631&gt;0,Sample7!M631,)</f>
        <v>0</v>
      </c>
      <c r="E625" s="162" t="str">
        <f t="shared" si="141"/>
        <v/>
      </c>
      <c r="F625" s="162" t="str">
        <f t="shared" si="142"/>
        <v/>
      </c>
      <c r="G625" s="162" t="str">
        <f t="shared" si="143"/>
        <v/>
      </c>
      <c r="H625" s="162" t="str">
        <f t="shared" si="144"/>
        <v/>
      </c>
      <c r="I625" s="162" t="e">
        <f t="shared" si="145"/>
        <v>#VALUE!</v>
      </c>
      <c r="J625" s="162" t="e">
        <f t="shared" si="151"/>
        <v>#VALUE!</v>
      </c>
      <c r="K625" s="162" t="str">
        <f t="shared" si="146"/>
        <v/>
      </c>
      <c r="L625" s="59" t="str">
        <f t="shared" si="147"/>
        <v/>
      </c>
      <c r="M625" s="162" t="str">
        <f t="shared" si="152"/>
        <v/>
      </c>
      <c r="N625" s="99" t="str">
        <f t="shared" si="148"/>
        <v/>
      </c>
      <c r="O625" s="100" t="str">
        <f t="shared" si="153"/>
        <v/>
      </c>
      <c r="P625" s="100" t="e">
        <f t="shared" si="154"/>
        <v>#VALUE!</v>
      </c>
      <c r="Q625" s="11">
        <v>623</v>
      </c>
      <c r="R625" s="9" t="str">
        <f t="shared" si="149"/>
        <v/>
      </c>
    </row>
    <row r="626" spans="1:18" x14ac:dyDescent="0.25">
      <c r="A626" s="9">
        <f t="shared" si="150"/>
        <v>0</v>
      </c>
      <c r="B626" s="88">
        <f>IF(Sample7!K632&gt;0,Sample7!K632, )</f>
        <v>0</v>
      </c>
      <c r="C626" s="88" t="str">
        <f>IF(Sample7!L632&gt;0,Sample7!L632,"")</f>
        <v/>
      </c>
      <c r="D626" s="88">
        <f>IF(Sample7!M632&gt;0,Sample7!M632,)</f>
        <v>0</v>
      </c>
      <c r="E626" s="162" t="str">
        <f t="shared" si="141"/>
        <v/>
      </c>
      <c r="F626" s="162" t="str">
        <f t="shared" si="142"/>
        <v/>
      </c>
      <c r="G626" s="162" t="str">
        <f t="shared" si="143"/>
        <v/>
      </c>
      <c r="H626" s="162" t="str">
        <f t="shared" si="144"/>
        <v/>
      </c>
      <c r="I626" s="162" t="e">
        <f t="shared" si="145"/>
        <v>#VALUE!</v>
      </c>
      <c r="J626" s="162" t="e">
        <f t="shared" si="151"/>
        <v>#VALUE!</v>
      </c>
      <c r="K626" s="162" t="str">
        <f t="shared" si="146"/>
        <v/>
      </c>
      <c r="L626" s="59" t="str">
        <f t="shared" si="147"/>
        <v/>
      </c>
      <c r="M626" s="162" t="str">
        <f t="shared" si="152"/>
        <v/>
      </c>
      <c r="N626" s="99" t="str">
        <f t="shared" si="148"/>
        <v/>
      </c>
      <c r="O626" s="100" t="str">
        <f t="shared" si="153"/>
        <v/>
      </c>
      <c r="P626" s="100" t="e">
        <f t="shared" si="154"/>
        <v>#VALUE!</v>
      </c>
      <c r="Q626" s="11">
        <v>624</v>
      </c>
      <c r="R626" s="9" t="str">
        <f t="shared" si="149"/>
        <v/>
      </c>
    </row>
    <row r="627" spans="1:18" x14ac:dyDescent="0.25">
      <c r="A627" s="9">
        <f t="shared" si="150"/>
        <v>0</v>
      </c>
      <c r="B627" s="88">
        <f>IF(Sample7!K633&gt;0,Sample7!K633, )</f>
        <v>0</v>
      </c>
      <c r="C627" s="88" t="str">
        <f>IF(Sample7!L633&gt;0,Sample7!L633,"")</f>
        <v/>
      </c>
      <c r="D627" s="88">
        <f>IF(Sample7!M633&gt;0,Sample7!M633,)</f>
        <v>0</v>
      </c>
      <c r="E627" s="162" t="str">
        <f t="shared" si="141"/>
        <v/>
      </c>
      <c r="F627" s="162" t="str">
        <f t="shared" si="142"/>
        <v/>
      </c>
      <c r="G627" s="162" t="str">
        <f t="shared" si="143"/>
        <v/>
      </c>
      <c r="H627" s="162" t="str">
        <f t="shared" si="144"/>
        <v/>
      </c>
      <c r="I627" s="162" t="e">
        <f t="shared" si="145"/>
        <v>#VALUE!</v>
      </c>
      <c r="J627" s="162" t="e">
        <f t="shared" si="151"/>
        <v>#VALUE!</v>
      </c>
      <c r="K627" s="162" t="str">
        <f t="shared" si="146"/>
        <v/>
      </c>
      <c r="L627" s="59" t="str">
        <f t="shared" si="147"/>
        <v/>
      </c>
      <c r="M627" s="162" t="str">
        <f t="shared" si="152"/>
        <v/>
      </c>
      <c r="N627" s="99" t="str">
        <f t="shared" si="148"/>
        <v/>
      </c>
      <c r="O627" s="100" t="str">
        <f t="shared" si="153"/>
        <v/>
      </c>
      <c r="P627" s="100" t="e">
        <f t="shared" si="154"/>
        <v>#VALUE!</v>
      </c>
      <c r="Q627" s="11">
        <v>625</v>
      </c>
      <c r="R627" s="9" t="str">
        <f t="shared" si="149"/>
        <v/>
      </c>
    </row>
    <row r="628" spans="1:18" x14ac:dyDescent="0.25">
      <c r="A628" s="9">
        <f t="shared" si="150"/>
        <v>0</v>
      </c>
      <c r="B628" s="88">
        <f>IF(Sample7!K634&gt;0,Sample7!K634, )</f>
        <v>0</v>
      </c>
      <c r="C628" s="88" t="str">
        <f>IF(Sample7!L634&gt;0,Sample7!L634,"")</f>
        <v/>
      </c>
      <c r="D628" s="88">
        <f>IF(Sample7!M634&gt;0,Sample7!M634,)</f>
        <v>0</v>
      </c>
      <c r="E628" s="162" t="str">
        <f t="shared" si="141"/>
        <v/>
      </c>
      <c r="F628" s="162" t="str">
        <f t="shared" si="142"/>
        <v/>
      </c>
      <c r="G628" s="162" t="str">
        <f t="shared" si="143"/>
        <v/>
      </c>
      <c r="H628" s="162" t="str">
        <f t="shared" si="144"/>
        <v/>
      </c>
      <c r="I628" s="162" t="e">
        <f t="shared" si="145"/>
        <v>#VALUE!</v>
      </c>
      <c r="J628" s="162" t="e">
        <f t="shared" si="151"/>
        <v>#VALUE!</v>
      </c>
      <c r="K628" s="162" t="str">
        <f t="shared" si="146"/>
        <v/>
      </c>
      <c r="L628" s="59" t="str">
        <f t="shared" si="147"/>
        <v/>
      </c>
      <c r="M628" s="162" t="str">
        <f t="shared" si="152"/>
        <v/>
      </c>
      <c r="N628" s="99" t="str">
        <f t="shared" si="148"/>
        <v/>
      </c>
      <c r="O628" s="100" t="str">
        <f t="shared" si="153"/>
        <v/>
      </c>
      <c r="P628" s="100" t="e">
        <f t="shared" si="154"/>
        <v>#VALUE!</v>
      </c>
      <c r="Q628" s="11">
        <v>626</v>
      </c>
      <c r="R628" s="9" t="str">
        <f t="shared" si="149"/>
        <v/>
      </c>
    </row>
    <row r="629" spans="1:18" x14ac:dyDescent="0.25">
      <c r="A629" s="9">
        <f t="shared" si="150"/>
        <v>0</v>
      </c>
      <c r="B629" s="88">
        <f>IF(Sample7!K635&gt;0,Sample7!K635, )</f>
        <v>0</v>
      </c>
      <c r="C629" s="88" t="str">
        <f>IF(Sample7!L635&gt;0,Sample7!L635,"")</f>
        <v/>
      </c>
      <c r="D629" s="88">
        <f>IF(Sample7!M635&gt;0,Sample7!M635,)</f>
        <v>0</v>
      </c>
      <c r="E629" s="162" t="str">
        <f t="shared" si="141"/>
        <v/>
      </c>
      <c r="F629" s="162" t="str">
        <f t="shared" si="142"/>
        <v/>
      </c>
      <c r="G629" s="162" t="str">
        <f t="shared" si="143"/>
        <v/>
      </c>
      <c r="H629" s="162" t="str">
        <f t="shared" si="144"/>
        <v/>
      </c>
      <c r="I629" s="162" t="e">
        <f t="shared" si="145"/>
        <v>#VALUE!</v>
      </c>
      <c r="J629" s="162" t="e">
        <f t="shared" si="151"/>
        <v>#VALUE!</v>
      </c>
      <c r="K629" s="162" t="str">
        <f t="shared" si="146"/>
        <v/>
      </c>
      <c r="L629" s="59" t="str">
        <f t="shared" si="147"/>
        <v/>
      </c>
      <c r="M629" s="162" t="str">
        <f t="shared" si="152"/>
        <v/>
      </c>
      <c r="N629" s="99" t="str">
        <f t="shared" si="148"/>
        <v/>
      </c>
      <c r="O629" s="100" t="str">
        <f t="shared" si="153"/>
        <v/>
      </c>
      <c r="P629" s="100" t="e">
        <f t="shared" si="154"/>
        <v>#VALUE!</v>
      </c>
      <c r="Q629" s="11">
        <v>627</v>
      </c>
      <c r="R629" s="9" t="str">
        <f t="shared" si="149"/>
        <v/>
      </c>
    </row>
    <row r="630" spans="1:18" x14ac:dyDescent="0.25">
      <c r="A630" s="9">
        <f t="shared" si="150"/>
        <v>0</v>
      </c>
      <c r="B630" s="88">
        <f>IF(Sample7!K636&gt;0,Sample7!K636, )</f>
        <v>0</v>
      </c>
      <c r="C630" s="88" t="str">
        <f>IF(Sample7!L636&gt;0,Sample7!L636,"")</f>
        <v/>
      </c>
      <c r="D630" s="88">
        <f>IF(Sample7!M636&gt;0,Sample7!M636,)</f>
        <v>0</v>
      </c>
      <c r="E630" s="162" t="str">
        <f t="shared" si="141"/>
        <v/>
      </c>
      <c r="F630" s="162" t="str">
        <f t="shared" si="142"/>
        <v/>
      </c>
      <c r="G630" s="162" t="str">
        <f t="shared" si="143"/>
        <v/>
      </c>
      <c r="H630" s="162" t="str">
        <f t="shared" si="144"/>
        <v/>
      </c>
      <c r="I630" s="162" t="e">
        <f t="shared" si="145"/>
        <v>#VALUE!</v>
      </c>
      <c r="J630" s="162" t="e">
        <f t="shared" si="151"/>
        <v>#VALUE!</v>
      </c>
      <c r="K630" s="162" t="str">
        <f t="shared" si="146"/>
        <v/>
      </c>
      <c r="L630" s="59" t="str">
        <f t="shared" si="147"/>
        <v/>
      </c>
      <c r="M630" s="162" t="str">
        <f t="shared" si="152"/>
        <v/>
      </c>
      <c r="N630" s="99" t="str">
        <f t="shared" si="148"/>
        <v/>
      </c>
      <c r="O630" s="100" t="str">
        <f t="shared" si="153"/>
        <v/>
      </c>
      <c r="P630" s="100" t="e">
        <f t="shared" si="154"/>
        <v>#VALUE!</v>
      </c>
      <c r="Q630" s="11">
        <v>628</v>
      </c>
      <c r="R630" s="9" t="str">
        <f t="shared" si="149"/>
        <v/>
      </c>
    </row>
    <row r="631" spans="1:18" x14ac:dyDescent="0.25">
      <c r="A631" s="9">
        <f t="shared" si="150"/>
        <v>0</v>
      </c>
      <c r="B631" s="88">
        <f>IF(Sample7!K637&gt;0,Sample7!K637, )</f>
        <v>0</v>
      </c>
      <c r="C631" s="88" t="str">
        <f>IF(Sample7!L637&gt;0,Sample7!L637,"")</f>
        <v/>
      </c>
      <c r="D631" s="88">
        <f>IF(Sample7!M637&gt;0,Sample7!M637,)</f>
        <v>0</v>
      </c>
      <c r="E631" s="162" t="str">
        <f t="shared" si="141"/>
        <v/>
      </c>
      <c r="F631" s="162" t="str">
        <f t="shared" si="142"/>
        <v/>
      </c>
      <c r="G631" s="162" t="str">
        <f t="shared" si="143"/>
        <v/>
      </c>
      <c r="H631" s="162" t="str">
        <f t="shared" si="144"/>
        <v/>
      </c>
      <c r="I631" s="162" t="e">
        <f t="shared" si="145"/>
        <v>#VALUE!</v>
      </c>
      <c r="J631" s="162" t="e">
        <f t="shared" si="151"/>
        <v>#VALUE!</v>
      </c>
      <c r="K631" s="162" t="str">
        <f t="shared" si="146"/>
        <v/>
      </c>
      <c r="L631" s="59" t="str">
        <f t="shared" si="147"/>
        <v/>
      </c>
      <c r="M631" s="162" t="str">
        <f t="shared" si="152"/>
        <v/>
      </c>
      <c r="N631" s="99" t="str">
        <f t="shared" si="148"/>
        <v/>
      </c>
      <c r="O631" s="100" t="str">
        <f t="shared" si="153"/>
        <v/>
      </c>
      <c r="P631" s="100" t="e">
        <f t="shared" si="154"/>
        <v>#VALUE!</v>
      </c>
      <c r="Q631" s="11">
        <v>629</v>
      </c>
      <c r="R631" s="9" t="str">
        <f t="shared" si="149"/>
        <v/>
      </c>
    </row>
    <row r="632" spans="1:18" x14ac:dyDescent="0.25">
      <c r="A632" s="9">
        <f t="shared" si="150"/>
        <v>0</v>
      </c>
      <c r="B632" s="88">
        <f>IF(Sample7!K638&gt;0,Sample7!K638, )</f>
        <v>0</v>
      </c>
      <c r="C632" s="88" t="str">
        <f>IF(Sample7!L638&gt;0,Sample7!L638,"")</f>
        <v/>
      </c>
      <c r="D632" s="88">
        <f>IF(Sample7!M638&gt;0,Sample7!M638,)</f>
        <v>0</v>
      </c>
      <c r="E632" s="162" t="str">
        <f t="shared" si="141"/>
        <v/>
      </c>
      <c r="F632" s="162" t="str">
        <f t="shared" si="142"/>
        <v/>
      </c>
      <c r="G632" s="162" t="str">
        <f t="shared" si="143"/>
        <v/>
      </c>
      <c r="H632" s="162" t="str">
        <f t="shared" si="144"/>
        <v/>
      </c>
      <c r="I632" s="162" t="e">
        <f t="shared" si="145"/>
        <v>#VALUE!</v>
      </c>
      <c r="J632" s="162" t="e">
        <f t="shared" si="151"/>
        <v>#VALUE!</v>
      </c>
      <c r="K632" s="162" t="str">
        <f t="shared" si="146"/>
        <v/>
      </c>
      <c r="L632" s="59" t="str">
        <f t="shared" si="147"/>
        <v/>
      </c>
      <c r="M632" s="162" t="str">
        <f t="shared" si="152"/>
        <v/>
      </c>
      <c r="N632" s="99" t="str">
        <f t="shared" si="148"/>
        <v/>
      </c>
      <c r="O632" s="100" t="str">
        <f t="shared" si="153"/>
        <v/>
      </c>
      <c r="P632" s="100" t="e">
        <f t="shared" si="154"/>
        <v>#VALUE!</v>
      </c>
      <c r="Q632" s="11">
        <v>630</v>
      </c>
      <c r="R632" s="9" t="str">
        <f t="shared" si="149"/>
        <v/>
      </c>
    </row>
    <row r="633" spans="1:18" x14ac:dyDescent="0.25">
      <c r="A633" s="9">
        <f t="shared" si="150"/>
        <v>0</v>
      </c>
      <c r="B633" s="88">
        <f>IF(Sample7!K639&gt;0,Sample7!K639, )</f>
        <v>0</v>
      </c>
      <c r="C633" s="88" t="str">
        <f>IF(Sample7!L639&gt;0,Sample7!L639,"")</f>
        <v/>
      </c>
      <c r="D633" s="88">
        <f>IF(Sample7!M639&gt;0,Sample7!M639,)</f>
        <v>0</v>
      </c>
      <c r="E633" s="162" t="str">
        <f t="shared" si="141"/>
        <v/>
      </c>
      <c r="F633" s="162" t="str">
        <f t="shared" si="142"/>
        <v/>
      </c>
      <c r="G633" s="162" t="str">
        <f t="shared" si="143"/>
        <v/>
      </c>
      <c r="H633" s="162" t="str">
        <f t="shared" si="144"/>
        <v/>
      </c>
      <c r="I633" s="162" t="e">
        <f t="shared" si="145"/>
        <v>#VALUE!</v>
      </c>
      <c r="J633" s="162" t="e">
        <f t="shared" si="151"/>
        <v>#VALUE!</v>
      </c>
      <c r="K633" s="162" t="str">
        <f t="shared" si="146"/>
        <v/>
      </c>
      <c r="L633" s="59" t="str">
        <f t="shared" si="147"/>
        <v/>
      </c>
      <c r="M633" s="162" t="str">
        <f t="shared" si="152"/>
        <v/>
      </c>
      <c r="N633" s="99" t="str">
        <f t="shared" si="148"/>
        <v/>
      </c>
      <c r="O633" s="100" t="str">
        <f t="shared" si="153"/>
        <v/>
      </c>
      <c r="P633" s="100" t="e">
        <f t="shared" si="154"/>
        <v>#VALUE!</v>
      </c>
      <c r="Q633" s="11">
        <v>631</v>
      </c>
      <c r="R633" s="9" t="str">
        <f t="shared" si="149"/>
        <v/>
      </c>
    </row>
    <row r="634" spans="1:18" x14ac:dyDescent="0.25">
      <c r="A634" s="9">
        <f t="shared" si="150"/>
        <v>0</v>
      </c>
      <c r="B634" s="88">
        <f>IF(Sample7!K640&gt;0,Sample7!K640, )</f>
        <v>0</v>
      </c>
      <c r="C634" s="88" t="str">
        <f>IF(Sample7!L640&gt;0,Sample7!L640,"")</f>
        <v/>
      </c>
      <c r="D634" s="88">
        <f>IF(Sample7!M640&gt;0,Sample7!M640,)</f>
        <v>0</v>
      </c>
      <c r="E634" s="162" t="str">
        <f t="shared" si="141"/>
        <v/>
      </c>
      <c r="F634" s="162" t="str">
        <f t="shared" si="142"/>
        <v/>
      </c>
      <c r="G634" s="162" t="str">
        <f t="shared" si="143"/>
        <v/>
      </c>
      <c r="H634" s="162" t="str">
        <f t="shared" si="144"/>
        <v/>
      </c>
      <c r="I634" s="162" t="e">
        <f t="shared" si="145"/>
        <v>#VALUE!</v>
      </c>
      <c r="J634" s="162" t="e">
        <f t="shared" si="151"/>
        <v>#VALUE!</v>
      </c>
      <c r="K634" s="162" t="str">
        <f t="shared" si="146"/>
        <v/>
      </c>
      <c r="L634" s="59" t="str">
        <f t="shared" si="147"/>
        <v/>
      </c>
      <c r="M634" s="162" t="str">
        <f t="shared" si="152"/>
        <v/>
      </c>
      <c r="N634" s="99" t="str">
        <f t="shared" si="148"/>
        <v/>
      </c>
      <c r="O634" s="100" t="str">
        <f t="shared" si="153"/>
        <v/>
      </c>
      <c r="P634" s="100" t="e">
        <f t="shared" si="154"/>
        <v>#VALUE!</v>
      </c>
      <c r="Q634" s="11">
        <v>632</v>
      </c>
      <c r="R634" s="9" t="str">
        <f t="shared" si="149"/>
        <v/>
      </c>
    </row>
    <row r="635" spans="1:18" x14ac:dyDescent="0.25">
      <c r="A635" s="9">
        <f t="shared" si="150"/>
        <v>0</v>
      </c>
      <c r="B635" s="88">
        <f>IF(Sample7!K641&gt;0,Sample7!K641, )</f>
        <v>0</v>
      </c>
      <c r="C635" s="88" t="str">
        <f>IF(Sample7!L641&gt;0,Sample7!L641,"")</f>
        <v/>
      </c>
      <c r="D635" s="88">
        <f>IF(Sample7!M641&gt;0,Sample7!M641,)</f>
        <v>0</v>
      </c>
      <c r="E635" s="162" t="str">
        <f t="shared" si="141"/>
        <v/>
      </c>
      <c r="F635" s="162" t="str">
        <f t="shared" si="142"/>
        <v/>
      </c>
      <c r="G635" s="162" t="str">
        <f t="shared" si="143"/>
        <v/>
      </c>
      <c r="H635" s="162" t="str">
        <f t="shared" si="144"/>
        <v/>
      </c>
      <c r="I635" s="162" t="e">
        <f t="shared" si="145"/>
        <v>#VALUE!</v>
      </c>
      <c r="J635" s="162" t="e">
        <f t="shared" si="151"/>
        <v>#VALUE!</v>
      </c>
      <c r="K635" s="162" t="str">
        <f t="shared" si="146"/>
        <v/>
      </c>
      <c r="L635" s="59" t="str">
        <f t="shared" si="147"/>
        <v/>
      </c>
      <c r="M635" s="162" t="str">
        <f t="shared" si="152"/>
        <v/>
      </c>
      <c r="N635" s="99" t="str">
        <f t="shared" si="148"/>
        <v/>
      </c>
      <c r="O635" s="100" t="str">
        <f t="shared" si="153"/>
        <v/>
      </c>
      <c r="P635" s="100" t="e">
        <f t="shared" si="154"/>
        <v>#VALUE!</v>
      </c>
      <c r="Q635" s="11">
        <v>633</v>
      </c>
      <c r="R635" s="9" t="str">
        <f t="shared" si="149"/>
        <v/>
      </c>
    </row>
    <row r="636" spans="1:18" x14ac:dyDescent="0.25">
      <c r="A636" s="9">
        <f t="shared" si="150"/>
        <v>0</v>
      </c>
      <c r="B636" s="88">
        <f>IF(Sample7!K642&gt;0,Sample7!K642, )</f>
        <v>0</v>
      </c>
      <c r="C636" s="88" t="str">
        <f>IF(Sample7!L642&gt;0,Sample7!L642,"")</f>
        <v/>
      </c>
      <c r="D636" s="88">
        <f>IF(Sample7!M642&gt;0,Sample7!M642,)</f>
        <v>0</v>
      </c>
      <c r="E636" s="162" t="str">
        <f t="shared" si="141"/>
        <v/>
      </c>
      <c r="F636" s="162" t="str">
        <f t="shared" si="142"/>
        <v/>
      </c>
      <c r="G636" s="162" t="str">
        <f t="shared" si="143"/>
        <v/>
      </c>
      <c r="H636" s="162" t="str">
        <f t="shared" si="144"/>
        <v/>
      </c>
      <c r="I636" s="162" t="e">
        <f t="shared" si="145"/>
        <v>#VALUE!</v>
      </c>
      <c r="J636" s="162" t="e">
        <f t="shared" si="151"/>
        <v>#VALUE!</v>
      </c>
      <c r="K636" s="162" t="str">
        <f t="shared" si="146"/>
        <v/>
      </c>
      <c r="L636" s="59" t="str">
        <f t="shared" si="147"/>
        <v/>
      </c>
      <c r="M636" s="162" t="str">
        <f t="shared" si="152"/>
        <v/>
      </c>
      <c r="N636" s="99" t="str">
        <f t="shared" si="148"/>
        <v/>
      </c>
      <c r="O636" s="100" t="str">
        <f t="shared" si="153"/>
        <v/>
      </c>
      <c r="P636" s="100" t="e">
        <f t="shared" si="154"/>
        <v>#VALUE!</v>
      </c>
      <c r="Q636" s="11">
        <v>634</v>
      </c>
      <c r="R636" s="9" t="str">
        <f t="shared" si="149"/>
        <v/>
      </c>
    </row>
    <row r="637" spans="1:18" x14ac:dyDescent="0.25">
      <c r="A637" s="9">
        <f t="shared" si="150"/>
        <v>0</v>
      </c>
      <c r="B637" s="88">
        <f>IF(Sample7!K643&gt;0,Sample7!K643, )</f>
        <v>0</v>
      </c>
      <c r="C637" s="88" t="str">
        <f>IF(Sample7!L643&gt;0,Sample7!L643,"")</f>
        <v/>
      </c>
      <c r="D637" s="88">
        <f>IF(Sample7!M643&gt;0,Sample7!M643,)</f>
        <v>0</v>
      </c>
      <c r="E637" s="162" t="str">
        <f t="shared" si="141"/>
        <v/>
      </c>
      <c r="F637" s="162" t="str">
        <f t="shared" si="142"/>
        <v/>
      </c>
      <c r="G637" s="162" t="str">
        <f t="shared" si="143"/>
        <v/>
      </c>
      <c r="H637" s="162" t="str">
        <f t="shared" si="144"/>
        <v/>
      </c>
      <c r="I637" s="162" t="e">
        <f t="shared" si="145"/>
        <v>#VALUE!</v>
      </c>
      <c r="J637" s="162" t="e">
        <f t="shared" si="151"/>
        <v>#VALUE!</v>
      </c>
      <c r="K637" s="162" t="str">
        <f t="shared" si="146"/>
        <v/>
      </c>
      <c r="L637" s="59" t="str">
        <f t="shared" si="147"/>
        <v/>
      </c>
      <c r="M637" s="162" t="str">
        <f t="shared" si="152"/>
        <v/>
      </c>
      <c r="N637" s="99" t="str">
        <f t="shared" si="148"/>
        <v/>
      </c>
      <c r="O637" s="100" t="str">
        <f t="shared" si="153"/>
        <v/>
      </c>
      <c r="P637" s="100" t="e">
        <f t="shared" si="154"/>
        <v>#VALUE!</v>
      </c>
      <c r="Q637" s="11">
        <v>635</v>
      </c>
      <c r="R637" s="9" t="str">
        <f t="shared" si="149"/>
        <v/>
      </c>
    </row>
    <row r="638" spans="1:18" x14ac:dyDescent="0.25">
      <c r="A638" s="9">
        <f t="shared" si="150"/>
        <v>0</v>
      </c>
      <c r="B638" s="88">
        <f>IF(Sample7!K644&gt;0,Sample7!K644, )</f>
        <v>0</v>
      </c>
      <c r="C638" s="88" t="str">
        <f>IF(Sample7!L644&gt;0,Sample7!L644,"")</f>
        <v/>
      </c>
      <c r="D638" s="88">
        <f>IF(Sample7!M644&gt;0,Sample7!M644,)</f>
        <v>0</v>
      </c>
      <c r="E638" s="162" t="str">
        <f t="shared" si="141"/>
        <v/>
      </c>
      <c r="F638" s="162" t="str">
        <f t="shared" si="142"/>
        <v/>
      </c>
      <c r="G638" s="162" t="str">
        <f t="shared" si="143"/>
        <v/>
      </c>
      <c r="H638" s="162" t="str">
        <f t="shared" si="144"/>
        <v/>
      </c>
      <c r="I638" s="162" t="e">
        <f t="shared" si="145"/>
        <v>#VALUE!</v>
      </c>
      <c r="J638" s="162" t="e">
        <f t="shared" si="151"/>
        <v>#VALUE!</v>
      </c>
      <c r="K638" s="162" t="str">
        <f t="shared" si="146"/>
        <v/>
      </c>
      <c r="L638" s="59" t="str">
        <f t="shared" si="147"/>
        <v/>
      </c>
      <c r="M638" s="162" t="str">
        <f t="shared" si="152"/>
        <v/>
      </c>
      <c r="N638" s="99" t="str">
        <f t="shared" si="148"/>
        <v/>
      </c>
      <c r="O638" s="100" t="str">
        <f t="shared" si="153"/>
        <v/>
      </c>
      <c r="P638" s="100" t="e">
        <f t="shared" si="154"/>
        <v>#VALUE!</v>
      </c>
      <c r="Q638" s="11">
        <v>636</v>
      </c>
      <c r="R638" s="9" t="str">
        <f t="shared" si="149"/>
        <v/>
      </c>
    </row>
    <row r="639" spans="1:18" x14ac:dyDescent="0.25">
      <c r="A639" s="9">
        <f t="shared" si="150"/>
        <v>0</v>
      </c>
      <c r="B639" s="88">
        <f>IF(Sample7!K645&gt;0,Sample7!K645, )</f>
        <v>0</v>
      </c>
      <c r="C639" s="88" t="str">
        <f>IF(Sample7!L645&gt;0,Sample7!L645,"")</f>
        <v/>
      </c>
      <c r="D639" s="88">
        <f>IF(Sample7!M645&gt;0,Sample7!M645,)</f>
        <v>0</v>
      </c>
      <c r="E639" s="162" t="str">
        <f t="shared" si="141"/>
        <v/>
      </c>
      <c r="F639" s="162" t="str">
        <f t="shared" si="142"/>
        <v/>
      </c>
      <c r="G639" s="162" t="str">
        <f t="shared" si="143"/>
        <v/>
      </c>
      <c r="H639" s="162" t="str">
        <f t="shared" si="144"/>
        <v/>
      </c>
      <c r="I639" s="162" t="e">
        <f t="shared" si="145"/>
        <v>#VALUE!</v>
      </c>
      <c r="J639" s="162" t="e">
        <f t="shared" si="151"/>
        <v>#VALUE!</v>
      </c>
      <c r="K639" s="162" t="str">
        <f t="shared" si="146"/>
        <v/>
      </c>
      <c r="L639" s="59" t="str">
        <f t="shared" si="147"/>
        <v/>
      </c>
      <c r="M639" s="162" t="str">
        <f t="shared" si="152"/>
        <v/>
      </c>
      <c r="N639" s="99" t="str">
        <f t="shared" si="148"/>
        <v/>
      </c>
      <c r="O639" s="100" t="str">
        <f t="shared" si="153"/>
        <v/>
      </c>
      <c r="P639" s="100" t="e">
        <f t="shared" si="154"/>
        <v>#VALUE!</v>
      </c>
      <c r="Q639" s="11">
        <v>637</v>
      </c>
      <c r="R639" s="9" t="str">
        <f t="shared" si="149"/>
        <v/>
      </c>
    </row>
    <row r="640" spans="1:18" x14ac:dyDescent="0.25">
      <c r="A640" s="9">
        <f t="shared" si="150"/>
        <v>0</v>
      </c>
      <c r="B640" s="88">
        <f>IF(Sample7!K646&gt;0,Sample7!K646, )</f>
        <v>0</v>
      </c>
      <c r="C640" s="88" t="str">
        <f>IF(Sample7!L646&gt;0,Sample7!L646,"")</f>
        <v/>
      </c>
      <c r="D640" s="88">
        <f>IF(Sample7!M646&gt;0,Sample7!M646,)</f>
        <v>0</v>
      </c>
      <c r="E640" s="162" t="str">
        <f t="shared" si="141"/>
        <v/>
      </c>
      <c r="F640" s="162" t="str">
        <f t="shared" si="142"/>
        <v/>
      </c>
      <c r="G640" s="162" t="str">
        <f t="shared" si="143"/>
        <v/>
      </c>
      <c r="H640" s="162" t="str">
        <f t="shared" si="144"/>
        <v/>
      </c>
      <c r="I640" s="162" t="e">
        <f t="shared" si="145"/>
        <v>#VALUE!</v>
      </c>
      <c r="J640" s="162" t="e">
        <f t="shared" si="151"/>
        <v>#VALUE!</v>
      </c>
      <c r="K640" s="162" t="str">
        <f t="shared" si="146"/>
        <v/>
      </c>
      <c r="L640" s="59" t="str">
        <f t="shared" si="147"/>
        <v/>
      </c>
      <c r="M640" s="162" t="str">
        <f t="shared" si="152"/>
        <v/>
      </c>
      <c r="N640" s="99" t="str">
        <f t="shared" si="148"/>
        <v/>
      </c>
      <c r="O640" s="100" t="str">
        <f t="shared" si="153"/>
        <v/>
      </c>
      <c r="P640" s="100" t="e">
        <f t="shared" si="154"/>
        <v>#VALUE!</v>
      </c>
      <c r="Q640" s="11">
        <v>638</v>
      </c>
      <c r="R640" s="9" t="str">
        <f t="shared" si="149"/>
        <v/>
      </c>
    </row>
    <row r="641" spans="1:18" x14ac:dyDescent="0.25">
      <c r="A641" s="9">
        <f t="shared" si="150"/>
        <v>0</v>
      </c>
      <c r="B641" s="88">
        <f>IF(Sample7!K647&gt;0,Sample7!K647, )</f>
        <v>0</v>
      </c>
      <c r="C641" s="88" t="str">
        <f>IF(Sample7!L647&gt;0,Sample7!L647,"")</f>
        <v/>
      </c>
      <c r="D641" s="88">
        <f>IF(Sample7!M647&gt;0,Sample7!M647,)</f>
        <v>0</v>
      </c>
      <c r="E641" s="162" t="str">
        <f t="shared" si="141"/>
        <v/>
      </c>
      <c r="F641" s="162" t="str">
        <f t="shared" si="142"/>
        <v/>
      </c>
      <c r="G641" s="162" t="str">
        <f t="shared" si="143"/>
        <v/>
      </c>
      <c r="H641" s="162" t="str">
        <f t="shared" si="144"/>
        <v/>
      </c>
      <c r="I641" s="162" t="e">
        <f t="shared" si="145"/>
        <v>#VALUE!</v>
      </c>
      <c r="J641" s="162" t="e">
        <f t="shared" si="151"/>
        <v>#VALUE!</v>
      </c>
      <c r="K641" s="162" t="str">
        <f t="shared" si="146"/>
        <v/>
      </c>
      <c r="L641" s="59" t="str">
        <f t="shared" si="147"/>
        <v/>
      </c>
      <c r="M641" s="162" t="str">
        <f t="shared" si="152"/>
        <v/>
      </c>
      <c r="N641" s="99" t="str">
        <f t="shared" si="148"/>
        <v/>
      </c>
      <c r="O641" s="100" t="str">
        <f t="shared" si="153"/>
        <v/>
      </c>
      <c r="P641" s="100" t="e">
        <f t="shared" si="154"/>
        <v>#VALUE!</v>
      </c>
      <c r="Q641" s="11">
        <v>639</v>
      </c>
      <c r="R641" s="9" t="str">
        <f t="shared" si="149"/>
        <v/>
      </c>
    </row>
    <row r="642" spans="1:18" x14ac:dyDescent="0.25">
      <c r="A642" s="9">
        <f t="shared" si="150"/>
        <v>0</v>
      </c>
      <c r="B642" s="88">
        <f>IF(Sample7!K648&gt;0,Sample7!K648, )</f>
        <v>0</v>
      </c>
      <c r="C642" s="88" t="str">
        <f>IF(Sample7!L648&gt;0,Sample7!L648,"")</f>
        <v/>
      </c>
      <c r="D642" s="88">
        <f>IF(Sample7!M648&gt;0,Sample7!M648,)</f>
        <v>0</v>
      </c>
      <c r="E642" s="162" t="str">
        <f t="shared" ref="E642:E700" si="155">IF(OR(B642="",B642=0),"",B642+1/$U$17)</f>
        <v/>
      </c>
      <c r="F642" s="162" t="str">
        <f t="shared" ref="F642:F700" si="156">IF(OR(B642="",B642=0),"",$V$18-(LN(1+EXP(-$S$11*(I642-V$18))))/$S$11)</f>
        <v/>
      </c>
      <c r="G642" s="162" t="str">
        <f t="shared" ref="G642:G700" si="157">IF(OR(B642="",B642=0),"",B642-F642-H642-V$5*K642)</f>
        <v/>
      </c>
      <c r="H642" s="162" t="str">
        <f t="shared" ref="H642:H700" si="158">IF(OR(B642="",B642=0),"",1/2*(B642-V$5*K642+T$11)+1/2*POWER((B642-V$5*K642+T$11)^2-4*V$11*(B642-V$5*K642),0.5))</f>
        <v/>
      </c>
      <c r="I642" s="162" t="e">
        <f t="shared" ref="I642:I700" si="159">B642-H642-V$5*K642</f>
        <v>#VALUE!</v>
      </c>
      <c r="J642" s="162" t="e">
        <f t="shared" si="151"/>
        <v>#VALUE!</v>
      </c>
      <c r="K642" s="162" t="str">
        <f t="shared" ref="K642:K700" si="160">IF(OR(B642="",B642=0),"",LN(1+EXP($U$11*(B642-$U$13)))/$U$11)</f>
        <v/>
      </c>
      <c r="L642" s="59" t="str">
        <f t="shared" ref="L642:L700" si="161">IF(OR(B642="",B642=0),"",-LN(1+EXP($V$15*(B642-$V$13)))/$V$15)</f>
        <v/>
      </c>
      <c r="M642" s="162" t="str">
        <f t="shared" si="152"/>
        <v/>
      </c>
      <c r="N642" s="99" t="str">
        <f t="shared" ref="N642:N700" si="162">IF(OR(B642="",B642=0),"",(M642-C642)*(M642-C642))</f>
        <v/>
      </c>
      <c r="O642" s="100" t="str">
        <f t="shared" si="153"/>
        <v/>
      </c>
      <c r="P642" s="100" t="e">
        <f t="shared" si="154"/>
        <v>#VALUE!</v>
      </c>
      <c r="Q642" s="11">
        <v>640</v>
      </c>
      <c r="R642" s="9" t="str">
        <f t="shared" ref="R642:R700" si="163">IF(OR(B642="",B642=0),"",T$17+T$15*G642)</f>
        <v/>
      </c>
    </row>
    <row r="643" spans="1:18" x14ac:dyDescent="0.25">
      <c r="A643" s="9">
        <f t="shared" ref="A643:A700" si="164">-B643</f>
        <v>0</v>
      </c>
      <c r="B643" s="88">
        <f>IF(Sample7!K649&gt;0,Sample7!K649, )</f>
        <v>0</v>
      </c>
      <c r="C643" s="88" t="str">
        <f>IF(Sample7!L649&gt;0,Sample7!L649,"")</f>
        <v/>
      </c>
      <c r="D643" s="88">
        <f>IF(Sample7!M649&gt;0,Sample7!M649,)</f>
        <v>0</v>
      </c>
      <c r="E643" s="162" t="str">
        <f t="shared" si="155"/>
        <v/>
      </c>
      <c r="F643" s="162" t="str">
        <f t="shared" si="156"/>
        <v/>
      </c>
      <c r="G643" s="162" t="str">
        <f t="shared" si="157"/>
        <v/>
      </c>
      <c r="H643" s="162" t="str">
        <f t="shared" si="158"/>
        <v/>
      </c>
      <c r="I643" s="162" t="e">
        <f t="shared" si="159"/>
        <v>#VALUE!</v>
      </c>
      <c r="J643" s="162" t="e">
        <f t="shared" ref="J643:J700" si="165">B643-I643-V$5*K643</f>
        <v>#VALUE!</v>
      </c>
      <c r="K643" s="162" t="str">
        <f t="shared" si="160"/>
        <v/>
      </c>
      <c r="L643" s="59" t="str">
        <f t="shared" si="161"/>
        <v/>
      </c>
      <c r="M643" s="162" t="str">
        <f t="shared" ref="M643:M700" si="166">IF(OR(B643="",B643=0),"",$S$15*F643+$T$17+$T$15*G643+$U$15*H643+S$17*(K643+L643))</f>
        <v/>
      </c>
      <c r="N643" s="99" t="str">
        <f t="shared" si="162"/>
        <v/>
      </c>
      <c r="O643" s="100" t="str">
        <f t="shared" ref="O643:O700" si="167">IF(OR(B643="",B643=0),"",1/V$17*LN(1+EXP(V$17*(B643-V$5*K643-T$13))))</f>
        <v/>
      </c>
      <c r="P643" s="100" t="e">
        <f t="shared" ref="P643:P700" si="168">(O643-J643)^2</f>
        <v>#VALUE!</v>
      </c>
      <c r="Q643" s="11">
        <v>641</v>
      </c>
      <c r="R643" s="9" t="str">
        <f t="shared" si="163"/>
        <v/>
      </c>
    </row>
    <row r="644" spans="1:18" x14ac:dyDescent="0.25">
      <c r="A644" s="9">
        <f t="shared" si="164"/>
        <v>0</v>
      </c>
      <c r="B644" s="88">
        <f>IF(Sample7!K650&gt;0,Sample7!K650, )</f>
        <v>0</v>
      </c>
      <c r="C644" s="88" t="str">
        <f>IF(Sample7!L650&gt;0,Sample7!L650,"")</f>
        <v/>
      </c>
      <c r="D644" s="88">
        <f>IF(Sample7!M650&gt;0,Sample7!M650,)</f>
        <v>0</v>
      </c>
      <c r="E644" s="162" t="str">
        <f t="shared" si="155"/>
        <v/>
      </c>
      <c r="F644" s="162" t="str">
        <f t="shared" si="156"/>
        <v/>
      </c>
      <c r="G644" s="162" t="str">
        <f t="shared" si="157"/>
        <v/>
      </c>
      <c r="H644" s="162" t="str">
        <f t="shared" si="158"/>
        <v/>
      </c>
      <c r="I644" s="162" t="e">
        <f t="shared" si="159"/>
        <v>#VALUE!</v>
      </c>
      <c r="J644" s="162" t="e">
        <f t="shared" si="165"/>
        <v>#VALUE!</v>
      </c>
      <c r="K644" s="162" t="str">
        <f t="shared" si="160"/>
        <v/>
      </c>
      <c r="L644" s="59" t="str">
        <f t="shared" si="161"/>
        <v/>
      </c>
      <c r="M644" s="162" t="str">
        <f t="shared" si="166"/>
        <v/>
      </c>
      <c r="N644" s="99" t="str">
        <f t="shared" si="162"/>
        <v/>
      </c>
      <c r="O644" s="100" t="str">
        <f t="shared" si="167"/>
        <v/>
      </c>
      <c r="P644" s="100" t="e">
        <f t="shared" si="168"/>
        <v>#VALUE!</v>
      </c>
      <c r="Q644" s="11">
        <v>642</v>
      </c>
      <c r="R644" s="9" t="str">
        <f t="shared" si="163"/>
        <v/>
      </c>
    </row>
    <row r="645" spans="1:18" x14ac:dyDescent="0.25">
      <c r="A645" s="9">
        <f t="shared" si="164"/>
        <v>0</v>
      </c>
      <c r="B645" s="88">
        <f>IF(Sample7!K651&gt;0,Sample7!K651, )</f>
        <v>0</v>
      </c>
      <c r="C645" s="88" t="str">
        <f>IF(Sample7!L651&gt;0,Sample7!L651,"")</f>
        <v/>
      </c>
      <c r="D645" s="88">
        <f>IF(Sample7!M651&gt;0,Sample7!M651,)</f>
        <v>0</v>
      </c>
      <c r="E645" s="162" t="str">
        <f t="shared" si="155"/>
        <v/>
      </c>
      <c r="F645" s="162" t="str">
        <f t="shared" si="156"/>
        <v/>
      </c>
      <c r="G645" s="162" t="str">
        <f t="shared" si="157"/>
        <v/>
      </c>
      <c r="H645" s="162" t="str">
        <f t="shared" si="158"/>
        <v/>
      </c>
      <c r="I645" s="162" t="e">
        <f t="shared" si="159"/>
        <v>#VALUE!</v>
      </c>
      <c r="J645" s="162" t="e">
        <f t="shared" si="165"/>
        <v>#VALUE!</v>
      </c>
      <c r="K645" s="162" t="str">
        <f t="shared" si="160"/>
        <v/>
      </c>
      <c r="L645" s="59" t="str">
        <f t="shared" si="161"/>
        <v/>
      </c>
      <c r="M645" s="162" t="str">
        <f t="shared" si="166"/>
        <v/>
      </c>
      <c r="N645" s="99" t="str">
        <f t="shared" si="162"/>
        <v/>
      </c>
      <c r="O645" s="100" t="str">
        <f t="shared" si="167"/>
        <v/>
      </c>
      <c r="P645" s="100" t="e">
        <f t="shared" si="168"/>
        <v>#VALUE!</v>
      </c>
      <c r="Q645" s="11">
        <v>643</v>
      </c>
      <c r="R645" s="9" t="str">
        <f t="shared" si="163"/>
        <v/>
      </c>
    </row>
    <row r="646" spans="1:18" x14ac:dyDescent="0.25">
      <c r="A646" s="9">
        <f t="shared" si="164"/>
        <v>0</v>
      </c>
      <c r="B646" s="88">
        <f>IF(Sample7!K652&gt;0,Sample7!K652, )</f>
        <v>0</v>
      </c>
      <c r="C646" s="88" t="str">
        <f>IF(Sample7!L652&gt;0,Sample7!L652,"")</f>
        <v/>
      </c>
      <c r="D646" s="88">
        <f>IF(Sample7!M652&gt;0,Sample7!M652,)</f>
        <v>0</v>
      </c>
      <c r="E646" s="162" t="str">
        <f t="shared" si="155"/>
        <v/>
      </c>
      <c r="F646" s="162" t="str">
        <f t="shared" si="156"/>
        <v/>
      </c>
      <c r="G646" s="162" t="str">
        <f t="shared" si="157"/>
        <v/>
      </c>
      <c r="H646" s="162" t="str">
        <f t="shared" si="158"/>
        <v/>
      </c>
      <c r="I646" s="162" t="e">
        <f t="shared" si="159"/>
        <v>#VALUE!</v>
      </c>
      <c r="J646" s="162" t="e">
        <f t="shared" si="165"/>
        <v>#VALUE!</v>
      </c>
      <c r="K646" s="162" t="str">
        <f t="shared" si="160"/>
        <v/>
      </c>
      <c r="L646" s="59" t="str">
        <f t="shared" si="161"/>
        <v/>
      </c>
      <c r="M646" s="162" t="str">
        <f t="shared" si="166"/>
        <v/>
      </c>
      <c r="N646" s="99" t="str">
        <f t="shared" si="162"/>
        <v/>
      </c>
      <c r="O646" s="100" t="str">
        <f t="shared" si="167"/>
        <v/>
      </c>
      <c r="P646" s="100" t="e">
        <f t="shared" si="168"/>
        <v>#VALUE!</v>
      </c>
      <c r="Q646" s="11">
        <v>644</v>
      </c>
      <c r="R646" s="9" t="str">
        <f t="shared" si="163"/>
        <v/>
      </c>
    </row>
    <row r="647" spans="1:18" x14ac:dyDescent="0.25">
      <c r="A647" s="9">
        <f t="shared" si="164"/>
        <v>0</v>
      </c>
      <c r="B647" s="88">
        <f>IF(Sample7!K653&gt;0,Sample7!K653, )</f>
        <v>0</v>
      </c>
      <c r="C647" s="88" t="str">
        <f>IF(Sample7!L653&gt;0,Sample7!L653,"")</f>
        <v/>
      </c>
      <c r="D647" s="88">
        <f>IF(Sample7!M653&gt;0,Sample7!M653,)</f>
        <v>0</v>
      </c>
      <c r="E647" s="162" t="str">
        <f t="shared" si="155"/>
        <v/>
      </c>
      <c r="F647" s="162" t="str">
        <f t="shared" si="156"/>
        <v/>
      </c>
      <c r="G647" s="162" t="str">
        <f t="shared" si="157"/>
        <v/>
      </c>
      <c r="H647" s="162" t="str">
        <f t="shared" si="158"/>
        <v/>
      </c>
      <c r="I647" s="162" t="e">
        <f t="shared" si="159"/>
        <v>#VALUE!</v>
      </c>
      <c r="J647" s="162" t="e">
        <f t="shared" si="165"/>
        <v>#VALUE!</v>
      </c>
      <c r="K647" s="162" t="str">
        <f t="shared" si="160"/>
        <v/>
      </c>
      <c r="L647" s="59" t="str">
        <f t="shared" si="161"/>
        <v/>
      </c>
      <c r="M647" s="162" t="str">
        <f t="shared" si="166"/>
        <v/>
      </c>
      <c r="N647" s="99" t="str">
        <f t="shared" si="162"/>
        <v/>
      </c>
      <c r="O647" s="100" t="str">
        <f t="shared" si="167"/>
        <v/>
      </c>
      <c r="P647" s="100" t="e">
        <f t="shared" si="168"/>
        <v>#VALUE!</v>
      </c>
      <c r="Q647" s="11">
        <v>645</v>
      </c>
      <c r="R647" s="9" t="str">
        <f t="shared" si="163"/>
        <v/>
      </c>
    </row>
    <row r="648" spans="1:18" x14ac:dyDescent="0.25">
      <c r="A648" s="9">
        <f t="shared" si="164"/>
        <v>0</v>
      </c>
      <c r="B648" s="88">
        <f>IF(Sample7!K654&gt;0,Sample7!K654, )</f>
        <v>0</v>
      </c>
      <c r="C648" s="88" t="str">
        <f>IF(Sample7!L654&gt;0,Sample7!L654,"")</f>
        <v/>
      </c>
      <c r="D648" s="88">
        <f>IF(Sample7!M654&gt;0,Sample7!M654,)</f>
        <v>0</v>
      </c>
      <c r="E648" s="162" t="str">
        <f t="shared" si="155"/>
        <v/>
      </c>
      <c r="F648" s="162" t="str">
        <f t="shared" si="156"/>
        <v/>
      </c>
      <c r="G648" s="162" t="str">
        <f t="shared" si="157"/>
        <v/>
      </c>
      <c r="H648" s="162" t="str">
        <f t="shared" si="158"/>
        <v/>
      </c>
      <c r="I648" s="162" t="e">
        <f t="shared" si="159"/>
        <v>#VALUE!</v>
      </c>
      <c r="J648" s="162" t="e">
        <f t="shared" si="165"/>
        <v>#VALUE!</v>
      </c>
      <c r="K648" s="162" t="str">
        <f t="shared" si="160"/>
        <v/>
      </c>
      <c r="L648" s="59" t="str">
        <f t="shared" si="161"/>
        <v/>
      </c>
      <c r="M648" s="162" t="str">
        <f t="shared" si="166"/>
        <v/>
      </c>
      <c r="N648" s="99" t="str">
        <f t="shared" si="162"/>
        <v/>
      </c>
      <c r="O648" s="100" t="str">
        <f t="shared" si="167"/>
        <v/>
      </c>
      <c r="P648" s="100" t="e">
        <f t="shared" si="168"/>
        <v>#VALUE!</v>
      </c>
      <c r="Q648" s="11">
        <v>646</v>
      </c>
      <c r="R648" s="9" t="str">
        <f t="shared" si="163"/>
        <v/>
      </c>
    </row>
    <row r="649" spans="1:18" x14ac:dyDescent="0.25">
      <c r="A649" s="9">
        <f t="shared" si="164"/>
        <v>0</v>
      </c>
      <c r="B649" s="88">
        <f>IF(Sample7!K655&gt;0,Sample7!K655, )</f>
        <v>0</v>
      </c>
      <c r="C649" s="88" t="str">
        <f>IF(Sample7!L655&gt;0,Sample7!L655,"")</f>
        <v/>
      </c>
      <c r="D649" s="88">
        <f>IF(Sample7!M655&gt;0,Sample7!M655,)</f>
        <v>0</v>
      </c>
      <c r="E649" s="162" t="str">
        <f t="shared" si="155"/>
        <v/>
      </c>
      <c r="F649" s="162" t="str">
        <f t="shared" si="156"/>
        <v/>
      </c>
      <c r="G649" s="162" t="str">
        <f t="shared" si="157"/>
        <v/>
      </c>
      <c r="H649" s="162" t="str">
        <f t="shared" si="158"/>
        <v/>
      </c>
      <c r="I649" s="162" t="e">
        <f t="shared" si="159"/>
        <v>#VALUE!</v>
      </c>
      <c r="J649" s="162" t="e">
        <f t="shared" si="165"/>
        <v>#VALUE!</v>
      </c>
      <c r="K649" s="162" t="str">
        <f t="shared" si="160"/>
        <v/>
      </c>
      <c r="L649" s="59" t="str">
        <f t="shared" si="161"/>
        <v/>
      </c>
      <c r="M649" s="162" t="str">
        <f t="shared" si="166"/>
        <v/>
      </c>
      <c r="N649" s="99" t="str">
        <f t="shared" si="162"/>
        <v/>
      </c>
      <c r="O649" s="100" t="str">
        <f t="shared" si="167"/>
        <v/>
      </c>
      <c r="P649" s="100" t="e">
        <f t="shared" si="168"/>
        <v>#VALUE!</v>
      </c>
      <c r="Q649" s="11">
        <v>647</v>
      </c>
      <c r="R649" s="9" t="str">
        <f t="shared" si="163"/>
        <v/>
      </c>
    </row>
    <row r="650" spans="1:18" x14ac:dyDescent="0.25">
      <c r="A650" s="9">
        <f t="shared" si="164"/>
        <v>0</v>
      </c>
      <c r="B650" s="88">
        <f>IF(Sample7!K656&gt;0,Sample7!K656, )</f>
        <v>0</v>
      </c>
      <c r="C650" s="88" t="str">
        <f>IF(Sample7!L656&gt;0,Sample7!L656,"")</f>
        <v/>
      </c>
      <c r="D650" s="88">
        <f>IF(Sample7!M656&gt;0,Sample7!M656,)</f>
        <v>0</v>
      </c>
      <c r="E650" s="162" t="str">
        <f t="shared" si="155"/>
        <v/>
      </c>
      <c r="F650" s="162" t="str">
        <f t="shared" si="156"/>
        <v/>
      </c>
      <c r="G650" s="162" t="str">
        <f t="shared" si="157"/>
        <v/>
      </c>
      <c r="H650" s="162" t="str">
        <f t="shared" si="158"/>
        <v/>
      </c>
      <c r="I650" s="162" t="e">
        <f t="shared" si="159"/>
        <v>#VALUE!</v>
      </c>
      <c r="J650" s="162" t="e">
        <f t="shared" si="165"/>
        <v>#VALUE!</v>
      </c>
      <c r="K650" s="162" t="str">
        <f t="shared" si="160"/>
        <v/>
      </c>
      <c r="L650" s="59" t="str">
        <f t="shared" si="161"/>
        <v/>
      </c>
      <c r="M650" s="162" t="str">
        <f t="shared" si="166"/>
        <v/>
      </c>
      <c r="N650" s="99" t="str">
        <f t="shared" si="162"/>
        <v/>
      </c>
      <c r="O650" s="100" t="str">
        <f t="shared" si="167"/>
        <v/>
      </c>
      <c r="P650" s="100" t="e">
        <f t="shared" si="168"/>
        <v>#VALUE!</v>
      </c>
      <c r="Q650" s="11">
        <v>648</v>
      </c>
      <c r="R650" s="9" t="str">
        <f t="shared" si="163"/>
        <v/>
      </c>
    </row>
    <row r="651" spans="1:18" x14ac:dyDescent="0.25">
      <c r="A651" s="9">
        <f t="shared" si="164"/>
        <v>0</v>
      </c>
      <c r="B651" s="88">
        <f>IF(Sample7!K657&gt;0,Sample7!K657, )</f>
        <v>0</v>
      </c>
      <c r="C651" s="88" t="str">
        <f>IF(Sample7!L657&gt;0,Sample7!L657,"")</f>
        <v/>
      </c>
      <c r="D651" s="88">
        <f>IF(Sample7!M657&gt;0,Sample7!M657,)</f>
        <v>0</v>
      </c>
      <c r="E651" s="162" t="str">
        <f t="shared" si="155"/>
        <v/>
      </c>
      <c r="F651" s="162" t="str">
        <f t="shared" si="156"/>
        <v/>
      </c>
      <c r="G651" s="162" t="str">
        <f t="shared" si="157"/>
        <v/>
      </c>
      <c r="H651" s="162" t="str">
        <f t="shared" si="158"/>
        <v/>
      </c>
      <c r="I651" s="162" t="e">
        <f t="shared" si="159"/>
        <v>#VALUE!</v>
      </c>
      <c r="J651" s="162" t="e">
        <f t="shared" si="165"/>
        <v>#VALUE!</v>
      </c>
      <c r="K651" s="162" t="str">
        <f t="shared" si="160"/>
        <v/>
      </c>
      <c r="L651" s="59" t="str">
        <f t="shared" si="161"/>
        <v/>
      </c>
      <c r="M651" s="162" t="str">
        <f t="shared" si="166"/>
        <v/>
      </c>
      <c r="N651" s="99" t="str">
        <f t="shared" si="162"/>
        <v/>
      </c>
      <c r="O651" s="100" t="str">
        <f t="shared" si="167"/>
        <v/>
      </c>
      <c r="P651" s="100" t="e">
        <f t="shared" si="168"/>
        <v>#VALUE!</v>
      </c>
      <c r="Q651" s="11">
        <v>649</v>
      </c>
      <c r="R651" s="9" t="str">
        <f t="shared" si="163"/>
        <v/>
      </c>
    </row>
    <row r="652" spans="1:18" x14ac:dyDescent="0.25">
      <c r="A652" s="9">
        <f t="shared" si="164"/>
        <v>0</v>
      </c>
      <c r="B652" s="88">
        <f>IF(Sample7!K658&gt;0,Sample7!K658, )</f>
        <v>0</v>
      </c>
      <c r="C652" s="88" t="str">
        <f>IF(Sample7!L658&gt;0,Sample7!L658,"")</f>
        <v/>
      </c>
      <c r="D652" s="88">
        <f>IF(Sample7!M658&gt;0,Sample7!M658,)</f>
        <v>0</v>
      </c>
      <c r="E652" s="162" t="str">
        <f t="shared" si="155"/>
        <v/>
      </c>
      <c r="F652" s="162" t="str">
        <f t="shared" si="156"/>
        <v/>
      </c>
      <c r="G652" s="162" t="str">
        <f t="shared" si="157"/>
        <v/>
      </c>
      <c r="H652" s="162" t="str">
        <f t="shared" si="158"/>
        <v/>
      </c>
      <c r="I652" s="162" t="e">
        <f t="shared" si="159"/>
        <v>#VALUE!</v>
      </c>
      <c r="J652" s="162" t="e">
        <f t="shared" si="165"/>
        <v>#VALUE!</v>
      </c>
      <c r="K652" s="162" t="str">
        <f t="shared" si="160"/>
        <v/>
      </c>
      <c r="L652" s="59" t="str">
        <f t="shared" si="161"/>
        <v/>
      </c>
      <c r="M652" s="162" t="str">
        <f t="shared" si="166"/>
        <v/>
      </c>
      <c r="N652" s="99" t="str">
        <f t="shared" si="162"/>
        <v/>
      </c>
      <c r="O652" s="100" t="str">
        <f t="shared" si="167"/>
        <v/>
      </c>
      <c r="P652" s="100" t="e">
        <f t="shared" si="168"/>
        <v>#VALUE!</v>
      </c>
      <c r="Q652" s="11">
        <v>650</v>
      </c>
      <c r="R652" s="9" t="str">
        <f t="shared" si="163"/>
        <v/>
      </c>
    </row>
    <row r="653" spans="1:18" x14ac:dyDescent="0.25">
      <c r="A653" s="9">
        <f t="shared" si="164"/>
        <v>0</v>
      </c>
      <c r="B653" s="88">
        <f>IF(Sample7!K659&gt;0,Sample7!K659, )</f>
        <v>0</v>
      </c>
      <c r="C653" s="88" t="str">
        <f>IF(Sample7!L659&gt;0,Sample7!L659,"")</f>
        <v/>
      </c>
      <c r="D653" s="88">
        <f>IF(Sample7!M659&gt;0,Sample7!M659,)</f>
        <v>0</v>
      </c>
      <c r="E653" s="162" t="str">
        <f t="shared" si="155"/>
        <v/>
      </c>
      <c r="F653" s="162" t="str">
        <f t="shared" si="156"/>
        <v/>
      </c>
      <c r="G653" s="162" t="str">
        <f t="shared" si="157"/>
        <v/>
      </c>
      <c r="H653" s="162" t="str">
        <f t="shared" si="158"/>
        <v/>
      </c>
      <c r="I653" s="162" t="e">
        <f t="shared" si="159"/>
        <v>#VALUE!</v>
      </c>
      <c r="J653" s="162" t="e">
        <f t="shared" si="165"/>
        <v>#VALUE!</v>
      </c>
      <c r="K653" s="162" t="str">
        <f t="shared" si="160"/>
        <v/>
      </c>
      <c r="L653" s="59" t="str">
        <f t="shared" si="161"/>
        <v/>
      </c>
      <c r="M653" s="162" t="str">
        <f t="shared" si="166"/>
        <v/>
      </c>
      <c r="N653" s="99" t="str">
        <f t="shared" si="162"/>
        <v/>
      </c>
      <c r="O653" s="100" t="str">
        <f t="shared" si="167"/>
        <v/>
      </c>
      <c r="P653" s="100" t="e">
        <f t="shared" si="168"/>
        <v>#VALUE!</v>
      </c>
      <c r="Q653" s="11">
        <v>651</v>
      </c>
      <c r="R653" s="9" t="str">
        <f t="shared" si="163"/>
        <v/>
      </c>
    </row>
    <row r="654" spans="1:18" x14ac:dyDescent="0.25">
      <c r="A654" s="9">
        <f t="shared" si="164"/>
        <v>0</v>
      </c>
      <c r="B654" s="88">
        <f>IF(Sample7!K660&gt;0,Sample7!K660, )</f>
        <v>0</v>
      </c>
      <c r="C654" s="88" t="str">
        <f>IF(Sample7!L660&gt;0,Sample7!L660,"")</f>
        <v/>
      </c>
      <c r="D654" s="88">
        <f>IF(Sample7!M660&gt;0,Sample7!M660,)</f>
        <v>0</v>
      </c>
      <c r="E654" s="162" t="str">
        <f t="shared" si="155"/>
        <v/>
      </c>
      <c r="F654" s="162" t="str">
        <f t="shared" si="156"/>
        <v/>
      </c>
      <c r="G654" s="162" t="str">
        <f t="shared" si="157"/>
        <v/>
      </c>
      <c r="H654" s="162" t="str">
        <f t="shared" si="158"/>
        <v/>
      </c>
      <c r="I654" s="162" t="e">
        <f t="shared" si="159"/>
        <v>#VALUE!</v>
      </c>
      <c r="J654" s="162" t="e">
        <f t="shared" si="165"/>
        <v>#VALUE!</v>
      </c>
      <c r="K654" s="162" t="str">
        <f t="shared" si="160"/>
        <v/>
      </c>
      <c r="L654" s="59" t="str">
        <f t="shared" si="161"/>
        <v/>
      </c>
      <c r="M654" s="162" t="str">
        <f t="shared" si="166"/>
        <v/>
      </c>
      <c r="N654" s="99" t="str">
        <f t="shared" si="162"/>
        <v/>
      </c>
      <c r="O654" s="100" t="str">
        <f t="shared" si="167"/>
        <v/>
      </c>
      <c r="P654" s="100" t="e">
        <f t="shared" si="168"/>
        <v>#VALUE!</v>
      </c>
      <c r="Q654" s="11">
        <v>652</v>
      </c>
      <c r="R654" s="9" t="str">
        <f t="shared" si="163"/>
        <v/>
      </c>
    </row>
    <row r="655" spans="1:18" x14ac:dyDescent="0.25">
      <c r="A655" s="9">
        <f t="shared" si="164"/>
        <v>0</v>
      </c>
      <c r="B655" s="88">
        <f>IF(Sample7!K661&gt;0,Sample7!K661, )</f>
        <v>0</v>
      </c>
      <c r="C655" s="88" t="str">
        <f>IF(Sample7!L661&gt;0,Sample7!L661,"")</f>
        <v/>
      </c>
      <c r="D655" s="88">
        <f>IF(Sample7!M661&gt;0,Sample7!M661,)</f>
        <v>0</v>
      </c>
      <c r="E655" s="162" t="str">
        <f t="shared" si="155"/>
        <v/>
      </c>
      <c r="F655" s="162" t="str">
        <f t="shared" si="156"/>
        <v/>
      </c>
      <c r="G655" s="162" t="str">
        <f t="shared" si="157"/>
        <v/>
      </c>
      <c r="H655" s="162" t="str">
        <f t="shared" si="158"/>
        <v/>
      </c>
      <c r="I655" s="162" t="e">
        <f t="shared" si="159"/>
        <v>#VALUE!</v>
      </c>
      <c r="J655" s="162" t="e">
        <f t="shared" si="165"/>
        <v>#VALUE!</v>
      </c>
      <c r="K655" s="162" t="str">
        <f t="shared" si="160"/>
        <v/>
      </c>
      <c r="L655" s="59" t="str">
        <f t="shared" si="161"/>
        <v/>
      </c>
      <c r="M655" s="162" t="str">
        <f t="shared" si="166"/>
        <v/>
      </c>
      <c r="N655" s="99" t="str">
        <f t="shared" si="162"/>
        <v/>
      </c>
      <c r="O655" s="100" t="str">
        <f t="shared" si="167"/>
        <v/>
      </c>
      <c r="P655" s="100" t="e">
        <f t="shared" si="168"/>
        <v>#VALUE!</v>
      </c>
      <c r="Q655" s="11">
        <v>653</v>
      </c>
      <c r="R655" s="9" t="str">
        <f t="shared" si="163"/>
        <v/>
      </c>
    </row>
    <row r="656" spans="1:18" x14ac:dyDescent="0.25">
      <c r="A656" s="9">
        <f t="shared" si="164"/>
        <v>0</v>
      </c>
      <c r="B656" s="88">
        <f>IF(Sample7!K662&gt;0,Sample7!K662, )</f>
        <v>0</v>
      </c>
      <c r="C656" s="88" t="str">
        <f>IF(Sample7!L662&gt;0,Sample7!L662,"")</f>
        <v/>
      </c>
      <c r="D656" s="88">
        <f>IF(Sample7!M662&gt;0,Sample7!M662,)</f>
        <v>0</v>
      </c>
      <c r="E656" s="162" t="str">
        <f t="shared" si="155"/>
        <v/>
      </c>
      <c r="F656" s="162" t="str">
        <f t="shared" si="156"/>
        <v/>
      </c>
      <c r="G656" s="162" t="str">
        <f t="shared" si="157"/>
        <v/>
      </c>
      <c r="H656" s="162" t="str">
        <f t="shared" si="158"/>
        <v/>
      </c>
      <c r="I656" s="162" t="e">
        <f t="shared" si="159"/>
        <v>#VALUE!</v>
      </c>
      <c r="J656" s="162" t="e">
        <f t="shared" si="165"/>
        <v>#VALUE!</v>
      </c>
      <c r="K656" s="162" t="str">
        <f t="shared" si="160"/>
        <v/>
      </c>
      <c r="L656" s="59" t="str">
        <f t="shared" si="161"/>
        <v/>
      </c>
      <c r="M656" s="162" t="str">
        <f t="shared" si="166"/>
        <v/>
      </c>
      <c r="N656" s="99" t="str">
        <f t="shared" si="162"/>
        <v/>
      </c>
      <c r="O656" s="100" t="str">
        <f t="shared" si="167"/>
        <v/>
      </c>
      <c r="P656" s="100" t="e">
        <f t="shared" si="168"/>
        <v>#VALUE!</v>
      </c>
      <c r="Q656" s="11">
        <v>654</v>
      </c>
      <c r="R656" s="9" t="str">
        <f t="shared" si="163"/>
        <v/>
      </c>
    </row>
    <row r="657" spans="1:18" x14ac:dyDescent="0.25">
      <c r="A657" s="9">
        <f t="shared" si="164"/>
        <v>0</v>
      </c>
      <c r="B657" s="88">
        <f>IF(Sample7!K663&gt;0,Sample7!K663, )</f>
        <v>0</v>
      </c>
      <c r="C657" s="88" t="str">
        <f>IF(Sample7!L663&gt;0,Sample7!L663,"")</f>
        <v/>
      </c>
      <c r="D657" s="88">
        <f>IF(Sample7!M663&gt;0,Sample7!M663,)</f>
        <v>0</v>
      </c>
      <c r="E657" s="162" t="str">
        <f t="shared" si="155"/>
        <v/>
      </c>
      <c r="F657" s="162" t="str">
        <f t="shared" si="156"/>
        <v/>
      </c>
      <c r="G657" s="162" t="str">
        <f t="shared" si="157"/>
        <v/>
      </c>
      <c r="H657" s="162" t="str">
        <f t="shared" si="158"/>
        <v/>
      </c>
      <c r="I657" s="162" t="e">
        <f t="shared" si="159"/>
        <v>#VALUE!</v>
      </c>
      <c r="J657" s="162" t="e">
        <f t="shared" si="165"/>
        <v>#VALUE!</v>
      </c>
      <c r="K657" s="162" t="str">
        <f t="shared" si="160"/>
        <v/>
      </c>
      <c r="L657" s="59" t="str">
        <f t="shared" si="161"/>
        <v/>
      </c>
      <c r="M657" s="162" t="str">
        <f t="shared" si="166"/>
        <v/>
      </c>
      <c r="N657" s="99" t="str">
        <f t="shared" si="162"/>
        <v/>
      </c>
      <c r="O657" s="100" t="str">
        <f t="shared" si="167"/>
        <v/>
      </c>
      <c r="P657" s="100" t="e">
        <f t="shared" si="168"/>
        <v>#VALUE!</v>
      </c>
      <c r="Q657" s="11">
        <v>655</v>
      </c>
      <c r="R657" s="9" t="str">
        <f t="shared" si="163"/>
        <v/>
      </c>
    </row>
    <row r="658" spans="1:18" x14ac:dyDescent="0.25">
      <c r="A658" s="9">
        <f t="shared" si="164"/>
        <v>0</v>
      </c>
      <c r="B658" s="88">
        <f>IF(Sample7!K664&gt;0,Sample7!K664, )</f>
        <v>0</v>
      </c>
      <c r="C658" s="88" t="str">
        <f>IF(Sample7!L664&gt;0,Sample7!L664,"")</f>
        <v/>
      </c>
      <c r="D658" s="88">
        <f>IF(Sample7!M664&gt;0,Sample7!M664,)</f>
        <v>0</v>
      </c>
      <c r="E658" s="162" t="str">
        <f t="shared" si="155"/>
        <v/>
      </c>
      <c r="F658" s="162" t="str">
        <f t="shared" si="156"/>
        <v/>
      </c>
      <c r="G658" s="162" t="str">
        <f t="shared" si="157"/>
        <v/>
      </c>
      <c r="H658" s="162" t="str">
        <f t="shared" si="158"/>
        <v/>
      </c>
      <c r="I658" s="162" t="e">
        <f t="shared" si="159"/>
        <v>#VALUE!</v>
      </c>
      <c r="J658" s="162" t="e">
        <f t="shared" si="165"/>
        <v>#VALUE!</v>
      </c>
      <c r="K658" s="162" t="str">
        <f t="shared" si="160"/>
        <v/>
      </c>
      <c r="L658" s="59" t="str">
        <f t="shared" si="161"/>
        <v/>
      </c>
      <c r="M658" s="162" t="str">
        <f t="shared" si="166"/>
        <v/>
      </c>
      <c r="N658" s="99" t="str">
        <f t="shared" si="162"/>
        <v/>
      </c>
      <c r="O658" s="100" t="str">
        <f t="shared" si="167"/>
        <v/>
      </c>
      <c r="P658" s="100" t="e">
        <f t="shared" si="168"/>
        <v>#VALUE!</v>
      </c>
      <c r="Q658" s="11">
        <v>656</v>
      </c>
      <c r="R658" s="9" t="str">
        <f t="shared" si="163"/>
        <v/>
      </c>
    </row>
    <row r="659" spans="1:18" x14ac:dyDescent="0.25">
      <c r="A659" s="9">
        <f t="shared" si="164"/>
        <v>0</v>
      </c>
      <c r="B659" s="88">
        <f>IF(Sample7!K665&gt;0,Sample7!K665, )</f>
        <v>0</v>
      </c>
      <c r="C659" s="88" t="str">
        <f>IF(Sample7!L665&gt;0,Sample7!L665,"")</f>
        <v/>
      </c>
      <c r="D659" s="88">
        <f>IF(Sample7!M665&gt;0,Sample7!M665,)</f>
        <v>0</v>
      </c>
      <c r="E659" s="162" t="str">
        <f t="shared" si="155"/>
        <v/>
      </c>
      <c r="F659" s="162" t="str">
        <f t="shared" si="156"/>
        <v/>
      </c>
      <c r="G659" s="162" t="str">
        <f t="shared" si="157"/>
        <v/>
      </c>
      <c r="H659" s="162" t="str">
        <f t="shared" si="158"/>
        <v/>
      </c>
      <c r="I659" s="162" t="e">
        <f t="shared" si="159"/>
        <v>#VALUE!</v>
      </c>
      <c r="J659" s="162" t="e">
        <f t="shared" si="165"/>
        <v>#VALUE!</v>
      </c>
      <c r="K659" s="162" t="str">
        <f t="shared" si="160"/>
        <v/>
      </c>
      <c r="L659" s="59" t="str">
        <f t="shared" si="161"/>
        <v/>
      </c>
      <c r="M659" s="162" t="str">
        <f t="shared" si="166"/>
        <v/>
      </c>
      <c r="N659" s="99" t="str">
        <f t="shared" si="162"/>
        <v/>
      </c>
      <c r="O659" s="100" t="str">
        <f t="shared" si="167"/>
        <v/>
      </c>
      <c r="P659" s="100" t="e">
        <f t="shared" si="168"/>
        <v>#VALUE!</v>
      </c>
      <c r="Q659" s="11">
        <v>657</v>
      </c>
      <c r="R659" s="9" t="str">
        <f t="shared" si="163"/>
        <v/>
      </c>
    </row>
    <row r="660" spans="1:18" x14ac:dyDescent="0.25">
      <c r="A660" s="9">
        <f t="shared" si="164"/>
        <v>0</v>
      </c>
      <c r="B660" s="88">
        <f>IF(Sample7!K666&gt;0,Sample7!K666, )</f>
        <v>0</v>
      </c>
      <c r="C660" s="88" t="str">
        <f>IF(Sample7!L666&gt;0,Sample7!L666,"")</f>
        <v/>
      </c>
      <c r="D660" s="88">
        <f>IF(Sample7!M666&gt;0,Sample7!M666,)</f>
        <v>0</v>
      </c>
      <c r="E660" s="162" t="str">
        <f t="shared" si="155"/>
        <v/>
      </c>
      <c r="F660" s="162" t="str">
        <f t="shared" si="156"/>
        <v/>
      </c>
      <c r="G660" s="162" t="str">
        <f t="shared" si="157"/>
        <v/>
      </c>
      <c r="H660" s="162" t="str">
        <f t="shared" si="158"/>
        <v/>
      </c>
      <c r="I660" s="162" t="e">
        <f t="shared" si="159"/>
        <v>#VALUE!</v>
      </c>
      <c r="J660" s="162" t="e">
        <f t="shared" si="165"/>
        <v>#VALUE!</v>
      </c>
      <c r="K660" s="162" t="str">
        <f t="shared" si="160"/>
        <v/>
      </c>
      <c r="L660" s="59" t="str">
        <f t="shared" si="161"/>
        <v/>
      </c>
      <c r="M660" s="162" t="str">
        <f t="shared" si="166"/>
        <v/>
      </c>
      <c r="N660" s="99" t="str">
        <f t="shared" si="162"/>
        <v/>
      </c>
      <c r="O660" s="100" t="str">
        <f t="shared" si="167"/>
        <v/>
      </c>
      <c r="P660" s="100" t="e">
        <f t="shared" si="168"/>
        <v>#VALUE!</v>
      </c>
      <c r="Q660" s="11">
        <v>658</v>
      </c>
      <c r="R660" s="9" t="str">
        <f t="shared" si="163"/>
        <v/>
      </c>
    </row>
    <row r="661" spans="1:18" x14ac:dyDescent="0.25">
      <c r="A661" s="9">
        <f t="shared" si="164"/>
        <v>0</v>
      </c>
      <c r="B661" s="88">
        <f>IF(Sample7!K667&gt;0,Sample7!K667, )</f>
        <v>0</v>
      </c>
      <c r="C661" s="88" t="str">
        <f>IF(Sample7!L667&gt;0,Sample7!L667,"")</f>
        <v/>
      </c>
      <c r="D661" s="88">
        <f>IF(Sample7!M667&gt;0,Sample7!M667,)</f>
        <v>0</v>
      </c>
      <c r="E661" s="162" t="str">
        <f t="shared" si="155"/>
        <v/>
      </c>
      <c r="F661" s="162" t="str">
        <f t="shared" si="156"/>
        <v/>
      </c>
      <c r="G661" s="162" t="str">
        <f t="shared" si="157"/>
        <v/>
      </c>
      <c r="H661" s="162" t="str">
        <f t="shared" si="158"/>
        <v/>
      </c>
      <c r="I661" s="162" t="e">
        <f t="shared" si="159"/>
        <v>#VALUE!</v>
      </c>
      <c r="J661" s="162" t="e">
        <f t="shared" si="165"/>
        <v>#VALUE!</v>
      </c>
      <c r="K661" s="162" t="str">
        <f t="shared" si="160"/>
        <v/>
      </c>
      <c r="L661" s="59" t="str">
        <f t="shared" si="161"/>
        <v/>
      </c>
      <c r="M661" s="162" t="str">
        <f t="shared" si="166"/>
        <v/>
      </c>
      <c r="N661" s="99" t="str">
        <f t="shared" si="162"/>
        <v/>
      </c>
      <c r="O661" s="100" t="str">
        <f t="shared" si="167"/>
        <v/>
      </c>
      <c r="P661" s="100" t="e">
        <f t="shared" si="168"/>
        <v>#VALUE!</v>
      </c>
      <c r="Q661" s="11">
        <v>659</v>
      </c>
      <c r="R661" s="9" t="str">
        <f t="shared" si="163"/>
        <v/>
      </c>
    </row>
    <row r="662" spans="1:18" x14ac:dyDescent="0.25">
      <c r="A662" s="9">
        <f t="shared" si="164"/>
        <v>0</v>
      </c>
      <c r="B662" s="88">
        <f>IF(Sample7!K668&gt;0,Sample7!K668, )</f>
        <v>0</v>
      </c>
      <c r="C662" s="88" t="str">
        <f>IF(Sample7!L668&gt;0,Sample7!L668,"")</f>
        <v/>
      </c>
      <c r="D662" s="88">
        <f>IF(Sample7!M668&gt;0,Sample7!M668,)</f>
        <v>0</v>
      </c>
      <c r="E662" s="162" t="str">
        <f t="shared" si="155"/>
        <v/>
      </c>
      <c r="F662" s="162" t="str">
        <f t="shared" si="156"/>
        <v/>
      </c>
      <c r="G662" s="162" t="str">
        <f t="shared" si="157"/>
        <v/>
      </c>
      <c r="H662" s="162" t="str">
        <f t="shared" si="158"/>
        <v/>
      </c>
      <c r="I662" s="162" t="e">
        <f t="shared" si="159"/>
        <v>#VALUE!</v>
      </c>
      <c r="J662" s="162" t="e">
        <f t="shared" si="165"/>
        <v>#VALUE!</v>
      </c>
      <c r="K662" s="162" t="str">
        <f t="shared" si="160"/>
        <v/>
      </c>
      <c r="L662" s="59" t="str">
        <f t="shared" si="161"/>
        <v/>
      </c>
      <c r="M662" s="162" t="str">
        <f t="shared" si="166"/>
        <v/>
      </c>
      <c r="N662" s="99" t="str">
        <f t="shared" si="162"/>
        <v/>
      </c>
      <c r="O662" s="100" t="str">
        <f t="shared" si="167"/>
        <v/>
      </c>
      <c r="P662" s="100" t="e">
        <f t="shared" si="168"/>
        <v>#VALUE!</v>
      </c>
      <c r="Q662" s="11">
        <v>660</v>
      </c>
      <c r="R662" s="9" t="str">
        <f t="shared" si="163"/>
        <v/>
      </c>
    </row>
    <row r="663" spans="1:18" x14ac:dyDescent="0.25">
      <c r="A663" s="9">
        <f t="shared" si="164"/>
        <v>0</v>
      </c>
      <c r="B663" s="88">
        <f>IF(Sample7!K669&gt;0,Sample7!K669, )</f>
        <v>0</v>
      </c>
      <c r="C663" s="88" t="str">
        <f>IF(Sample7!L669&gt;0,Sample7!L669,"")</f>
        <v/>
      </c>
      <c r="D663" s="88">
        <f>IF(Sample7!M669&gt;0,Sample7!M669,)</f>
        <v>0</v>
      </c>
      <c r="E663" s="162" t="str">
        <f t="shared" si="155"/>
        <v/>
      </c>
      <c r="F663" s="162" t="str">
        <f t="shared" si="156"/>
        <v/>
      </c>
      <c r="G663" s="162" t="str">
        <f t="shared" si="157"/>
        <v/>
      </c>
      <c r="H663" s="162" t="str">
        <f t="shared" si="158"/>
        <v/>
      </c>
      <c r="I663" s="162" t="e">
        <f t="shared" si="159"/>
        <v>#VALUE!</v>
      </c>
      <c r="J663" s="162" t="e">
        <f t="shared" si="165"/>
        <v>#VALUE!</v>
      </c>
      <c r="K663" s="162" t="str">
        <f t="shared" si="160"/>
        <v/>
      </c>
      <c r="L663" s="59" t="str">
        <f t="shared" si="161"/>
        <v/>
      </c>
      <c r="M663" s="162" t="str">
        <f t="shared" si="166"/>
        <v/>
      </c>
      <c r="N663" s="99" t="str">
        <f t="shared" si="162"/>
        <v/>
      </c>
      <c r="O663" s="100" t="str">
        <f t="shared" si="167"/>
        <v/>
      </c>
      <c r="P663" s="100" t="e">
        <f t="shared" si="168"/>
        <v>#VALUE!</v>
      </c>
      <c r="Q663" s="11">
        <v>661</v>
      </c>
      <c r="R663" s="9" t="str">
        <f t="shared" si="163"/>
        <v/>
      </c>
    </row>
    <row r="664" spans="1:18" x14ac:dyDescent="0.25">
      <c r="A664" s="9">
        <f t="shared" si="164"/>
        <v>0</v>
      </c>
      <c r="B664" s="88">
        <f>IF(Sample7!K670&gt;0,Sample7!K670, )</f>
        <v>0</v>
      </c>
      <c r="C664" s="88" t="str">
        <f>IF(Sample7!L670&gt;0,Sample7!L670,"")</f>
        <v/>
      </c>
      <c r="D664" s="88">
        <f>IF(Sample7!M670&gt;0,Sample7!M670,)</f>
        <v>0</v>
      </c>
      <c r="E664" s="162" t="str">
        <f t="shared" si="155"/>
        <v/>
      </c>
      <c r="F664" s="162" t="str">
        <f t="shared" si="156"/>
        <v/>
      </c>
      <c r="G664" s="162" t="str">
        <f t="shared" si="157"/>
        <v/>
      </c>
      <c r="H664" s="162" t="str">
        <f t="shared" si="158"/>
        <v/>
      </c>
      <c r="I664" s="162" t="e">
        <f t="shared" si="159"/>
        <v>#VALUE!</v>
      </c>
      <c r="J664" s="162" t="e">
        <f t="shared" si="165"/>
        <v>#VALUE!</v>
      </c>
      <c r="K664" s="162" t="str">
        <f t="shared" si="160"/>
        <v/>
      </c>
      <c r="L664" s="59" t="str">
        <f t="shared" si="161"/>
        <v/>
      </c>
      <c r="M664" s="162" t="str">
        <f t="shared" si="166"/>
        <v/>
      </c>
      <c r="N664" s="99" t="str">
        <f t="shared" si="162"/>
        <v/>
      </c>
      <c r="O664" s="100" t="str">
        <f t="shared" si="167"/>
        <v/>
      </c>
      <c r="P664" s="100" t="e">
        <f t="shared" si="168"/>
        <v>#VALUE!</v>
      </c>
      <c r="Q664" s="11">
        <v>662</v>
      </c>
      <c r="R664" s="9" t="str">
        <f t="shared" si="163"/>
        <v/>
      </c>
    </row>
    <row r="665" spans="1:18" x14ac:dyDescent="0.25">
      <c r="A665" s="9">
        <f t="shared" si="164"/>
        <v>0</v>
      </c>
      <c r="B665" s="88">
        <f>IF(Sample7!K671&gt;0,Sample7!K671, )</f>
        <v>0</v>
      </c>
      <c r="C665" s="88" t="str">
        <f>IF(Sample7!L671&gt;0,Sample7!L671,"")</f>
        <v/>
      </c>
      <c r="D665" s="88">
        <f>IF(Sample7!M671&gt;0,Sample7!M671,)</f>
        <v>0</v>
      </c>
      <c r="E665" s="162" t="str">
        <f t="shared" si="155"/>
        <v/>
      </c>
      <c r="F665" s="162" t="str">
        <f t="shared" si="156"/>
        <v/>
      </c>
      <c r="G665" s="162" t="str">
        <f t="shared" si="157"/>
        <v/>
      </c>
      <c r="H665" s="162" t="str">
        <f t="shared" si="158"/>
        <v/>
      </c>
      <c r="I665" s="162" t="e">
        <f t="shared" si="159"/>
        <v>#VALUE!</v>
      </c>
      <c r="J665" s="162" t="e">
        <f t="shared" si="165"/>
        <v>#VALUE!</v>
      </c>
      <c r="K665" s="162" t="str">
        <f t="shared" si="160"/>
        <v/>
      </c>
      <c r="L665" s="59" t="str">
        <f t="shared" si="161"/>
        <v/>
      </c>
      <c r="M665" s="162" t="str">
        <f t="shared" si="166"/>
        <v/>
      </c>
      <c r="N665" s="99" t="str">
        <f t="shared" si="162"/>
        <v/>
      </c>
      <c r="O665" s="100" t="str">
        <f t="shared" si="167"/>
        <v/>
      </c>
      <c r="P665" s="100" t="e">
        <f t="shared" si="168"/>
        <v>#VALUE!</v>
      </c>
      <c r="Q665" s="11">
        <v>663</v>
      </c>
      <c r="R665" s="9" t="str">
        <f t="shared" si="163"/>
        <v/>
      </c>
    </row>
    <row r="666" spans="1:18" x14ac:dyDescent="0.25">
      <c r="A666" s="9">
        <f t="shared" si="164"/>
        <v>0</v>
      </c>
      <c r="B666" s="88">
        <f>IF(Sample7!K672&gt;0,Sample7!K672, )</f>
        <v>0</v>
      </c>
      <c r="C666" s="88" t="str">
        <f>IF(Sample7!L672&gt;0,Sample7!L672,"")</f>
        <v/>
      </c>
      <c r="D666" s="88">
        <f>IF(Sample7!M672&gt;0,Sample7!M672,)</f>
        <v>0</v>
      </c>
      <c r="E666" s="162" t="str">
        <f t="shared" si="155"/>
        <v/>
      </c>
      <c r="F666" s="162" t="str">
        <f t="shared" si="156"/>
        <v/>
      </c>
      <c r="G666" s="162" t="str">
        <f t="shared" si="157"/>
        <v/>
      </c>
      <c r="H666" s="162" t="str">
        <f t="shared" si="158"/>
        <v/>
      </c>
      <c r="I666" s="162" t="e">
        <f t="shared" si="159"/>
        <v>#VALUE!</v>
      </c>
      <c r="J666" s="162" t="e">
        <f t="shared" si="165"/>
        <v>#VALUE!</v>
      </c>
      <c r="K666" s="162" t="str">
        <f t="shared" si="160"/>
        <v/>
      </c>
      <c r="L666" s="59" t="str">
        <f t="shared" si="161"/>
        <v/>
      </c>
      <c r="M666" s="162" t="str">
        <f t="shared" si="166"/>
        <v/>
      </c>
      <c r="N666" s="99" t="str">
        <f t="shared" si="162"/>
        <v/>
      </c>
      <c r="O666" s="100" t="str">
        <f t="shared" si="167"/>
        <v/>
      </c>
      <c r="P666" s="100" t="e">
        <f t="shared" si="168"/>
        <v>#VALUE!</v>
      </c>
      <c r="Q666" s="11">
        <v>664</v>
      </c>
      <c r="R666" s="9" t="str">
        <f t="shared" si="163"/>
        <v/>
      </c>
    </row>
    <row r="667" spans="1:18" x14ac:dyDescent="0.25">
      <c r="A667" s="9">
        <f t="shared" si="164"/>
        <v>0</v>
      </c>
      <c r="B667" s="88">
        <f>IF(Sample7!K673&gt;0,Sample7!K673, )</f>
        <v>0</v>
      </c>
      <c r="C667" s="88" t="str">
        <f>IF(Sample7!L673&gt;0,Sample7!L673,"")</f>
        <v/>
      </c>
      <c r="D667" s="88">
        <f>IF(Sample7!M673&gt;0,Sample7!M673,)</f>
        <v>0</v>
      </c>
      <c r="E667" s="162" t="str">
        <f t="shared" si="155"/>
        <v/>
      </c>
      <c r="F667" s="162" t="str">
        <f t="shared" si="156"/>
        <v/>
      </c>
      <c r="G667" s="162" t="str">
        <f t="shared" si="157"/>
        <v/>
      </c>
      <c r="H667" s="162" t="str">
        <f t="shared" si="158"/>
        <v/>
      </c>
      <c r="I667" s="162" t="e">
        <f t="shared" si="159"/>
        <v>#VALUE!</v>
      </c>
      <c r="J667" s="162" t="e">
        <f t="shared" si="165"/>
        <v>#VALUE!</v>
      </c>
      <c r="K667" s="162" t="str">
        <f t="shared" si="160"/>
        <v/>
      </c>
      <c r="L667" s="59" t="str">
        <f t="shared" si="161"/>
        <v/>
      </c>
      <c r="M667" s="162" t="str">
        <f t="shared" si="166"/>
        <v/>
      </c>
      <c r="N667" s="99" t="str">
        <f t="shared" si="162"/>
        <v/>
      </c>
      <c r="O667" s="100" t="str">
        <f t="shared" si="167"/>
        <v/>
      </c>
      <c r="P667" s="100" t="e">
        <f t="shared" si="168"/>
        <v>#VALUE!</v>
      </c>
      <c r="Q667" s="11">
        <v>665</v>
      </c>
      <c r="R667" s="9" t="str">
        <f t="shared" si="163"/>
        <v/>
      </c>
    </row>
    <row r="668" spans="1:18" x14ac:dyDescent="0.25">
      <c r="A668" s="9">
        <f t="shared" si="164"/>
        <v>0</v>
      </c>
      <c r="B668" s="88">
        <f>IF(Sample7!K674&gt;0,Sample7!K674, )</f>
        <v>0</v>
      </c>
      <c r="C668" s="88" t="str">
        <f>IF(Sample7!L674&gt;0,Sample7!L674,"")</f>
        <v/>
      </c>
      <c r="D668" s="88">
        <f>IF(Sample7!M674&gt;0,Sample7!M674,)</f>
        <v>0</v>
      </c>
      <c r="E668" s="162" t="str">
        <f t="shared" si="155"/>
        <v/>
      </c>
      <c r="F668" s="162" t="str">
        <f t="shared" si="156"/>
        <v/>
      </c>
      <c r="G668" s="162" t="str">
        <f t="shared" si="157"/>
        <v/>
      </c>
      <c r="H668" s="162" t="str">
        <f t="shared" si="158"/>
        <v/>
      </c>
      <c r="I668" s="162" t="e">
        <f t="shared" si="159"/>
        <v>#VALUE!</v>
      </c>
      <c r="J668" s="162" t="e">
        <f t="shared" si="165"/>
        <v>#VALUE!</v>
      </c>
      <c r="K668" s="162" t="str">
        <f t="shared" si="160"/>
        <v/>
      </c>
      <c r="L668" s="59" t="str">
        <f t="shared" si="161"/>
        <v/>
      </c>
      <c r="M668" s="162" t="str">
        <f t="shared" si="166"/>
        <v/>
      </c>
      <c r="N668" s="99" t="str">
        <f t="shared" si="162"/>
        <v/>
      </c>
      <c r="O668" s="100" t="str">
        <f t="shared" si="167"/>
        <v/>
      </c>
      <c r="P668" s="100" t="e">
        <f t="shared" si="168"/>
        <v>#VALUE!</v>
      </c>
      <c r="Q668" s="11">
        <v>666</v>
      </c>
      <c r="R668" s="9" t="str">
        <f t="shared" si="163"/>
        <v/>
      </c>
    </row>
    <row r="669" spans="1:18" x14ac:dyDescent="0.25">
      <c r="A669" s="9">
        <f t="shared" si="164"/>
        <v>0</v>
      </c>
      <c r="B669" s="88">
        <f>IF(Sample7!K675&gt;0,Sample7!K675, )</f>
        <v>0</v>
      </c>
      <c r="C669" s="88" t="str">
        <f>IF(Sample7!L675&gt;0,Sample7!L675,"")</f>
        <v/>
      </c>
      <c r="D669" s="88">
        <f>IF(Sample7!M675&gt;0,Sample7!M675,)</f>
        <v>0</v>
      </c>
      <c r="E669" s="162" t="str">
        <f t="shared" si="155"/>
        <v/>
      </c>
      <c r="F669" s="162" t="str">
        <f t="shared" si="156"/>
        <v/>
      </c>
      <c r="G669" s="162" t="str">
        <f t="shared" si="157"/>
        <v/>
      </c>
      <c r="H669" s="162" t="str">
        <f t="shared" si="158"/>
        <v/>
      </c>
      <c r="I669" s="162" t="e">
        <f t="shared" si="159"/>
        <v>#VALUE!</v>
      </c>
      <c r="J669" s="162" t="e">
        <f t="shared" si="165"/>
        <v>#VALUE!</v>
      </c>
      <c r="K669" s="162" t="str">
        <f t="shared" si="160"/>
        <v/>
      </c>
      <c r="L669" s="59" t="str">
        <f t="shared" si="161"/>
        <v/>
      </c>
      <c r="M669" s="162" t="str">
        <f t="shared" si="166"/>
        <v/>
      </c>
      <c r="N669" s="99" t="str">
        <f t="shared" si="162"/>
        <v/>
      </c>
      <c r="O669" s="100" t="str">
        <f t="shared" si="167"/>
        <v/>
      </c>
      <c r="P669" s="100" t="e">
        <f t="shared" si="168"/>
        <v>#VALUE!</v>
      </c>
      <c r="Q669" s="11">
        <v>667</v>
      </c>
      <c r="R669" s="9" t="str">
        <f t="shared" si="163"/>
        <v/>
      </c>
    </row>
    <row r="670" spans="1:18" x14ac:dyDescent="0.25">
      <c r="A670" s="9">
        <f t="shared" si="164"/>
        <v>0</v>
      </c>
      <c r="B670" s="88">
        <f>IF(Sample7!K676&gt;0,Sample7!K676, )</f>
        <v>0</v>
      </c>
      <c r="C670" s="88" t="str">
        <f>IF(Sample7!L676&gt;0,Sample7!L676,"")</f>
        <v/>
      </c>
      <c r="D670" s="88">
        <f>IF(Sample7!M676&gt;0,Sample7!M676,)</f>
        <v>0</v>
      </c>
      <c r="E670" s="162" t="str">
        <f t="shared" si="155"/>
        <v/>
      </c>
      <c r="F670" s="162" t="str">
        <f t="shared" si="156"/>
        <v/>
      </c>
      <c r="G670" s="162" t="str">
        <f t="shared" si="157"/>
        <v/>
      </c>
      <c r="H670" s="162" t="str">
        <f t="shared" si="158"/>
        <v/>
      </c>
      <c r="I670" s="162" t="e">
        <f t="shared" si="159"/>
        <v>#VALUE!</v>
      </c>
      <c r="J670" s="162" t="e">
        <f t="shared" si="165"/>
        <v>#VALUE!</v>
      </c>
      <c r="K670" s="162" t="str">
        <f t="shared" si="160"/>
        <v/>
      </c>
      <c r="L670" s="59" t="str">
        <f t="shared" si="161"/>
        <v/>
      </c>
      <c r="M670" s="162" t="str">
        <f t="shared" si="166"/>
        <v/>
      </c>
      <c r="N670" s="99" t="str">
        <f t="shared" si="162"/>
        <v/>
      </c>
      <c r="O670" s="100" t="str">
        <f t="shared" si="167"/>
        <v/>
      </c>
      <c r="P670" s="100" t="e">
        <f t="shared" si="168"/>
        <v>#VALUE!</v>
      </c>
      <c r="Q670" s="11">
        <v>668</v>
      </c>
      <c r="R670" s="9" t="str">
        <f t="shared" si="163"/>
        <v/>
      </c>
    </row>
    <row r="671" spans="1:18" x14ac:dyDescent="0.25">
      <c r="A671" s="9">
        <f t="shared" si="164"/>
        <v>0</v>
      </c>
      <c r="B671" s="88">
        <f>IF(Sample7!K677&gt;0,Sample7!K677, )</f>
        <v>0</v>
      </c>
      <c r="C671" s="88" t="str">
        <f>IF(Sample7!L677&gt;0,Sample7!L677,"")</f>
        <v/>
      </c>
      <c r="D671" s="88">
        <f>IF(Sample7!M677&gt;0,Sample7!M677,)</f>
        <v>0</v>
      </c>
      <c r="E671" s="162" t="str">
        <f t="shared" si="155"/>
        <v/>
      </c>
      <c r="F671" s="162" t="str">
        <f t="shared" si="156"/>
        <v/>
      </c>
      <c r="G671" s="162" t="str">
        <f t="shared" si="157"/>
        <v/>
      </c>
      <c r="H671" s="162" t="str">
        <f t="shared" si="158"/>
        <v/>
      </c>
      <c r="I671" s="162" t="e">
        <f t="shared" si="159"/>
        <v>#VALUE!</v>
      </c>
      <c r="J671" s="162" t="e">
        <f t="shared" si="165"/>
        <v>#VALUE!</v>
      </c>
      <c r="K671" s="162" t="str">
        <f t="shared" si="160"/>
        <v/>
      </c>
      <c r="L671" s="59" t="str">
        <f t="shared" si="161"/>
        <v/>
      </c>
      <c r="M671" s="162" t="str">
        <f t="shared" si="166"/>
        <v/>
      </c>
      <c r="N671" s="99" t="str">
        <f t="shared" si="162"/>
        <v/>
      </c>
      <c r="O671" s="100" t="str">
        <f t="shared" si="167"/>
        <v/>
      </c>
      <c r="P671" s="100" t="e">
        <f t="shared" si="168"/>
        <v>#VALUE!</v>
      </c>
      <c r="Q671" s="11">
        <v>669</v>
      </c>
      <c r="R671" s="9" t="str">
        <f t="shared" si="163"/>
        <v/>
      </c>
    </row>
    <row r="672" spans="1:18" x14ac:dyDescent="0.25">
      <c r="A672" s="9">
        <f t="shared" si="164"/>
        <v>0</v>
      </c>
      <c r="B672" s="88">
        <f>IF(Sample7!K678&gt;0,Sample7!K678, )</f>
        <v>0</v>
      </c>
      <c r="C672" s="88" t="str">
        <f>IF(Sample7!L678&gt;0,Sample7!L678,"")</f>
        <v/>
      </c>
      <c r="D672" s="88">
        <f>IF(Sample7!M678&gt;0,Sample7!M678,)</f>
        <v>0</v>
      </c>
      <c r="E672" s="162" t="str">
        <f t="shared" si="155"/>
        <v/>
      </c>
      <c r="F672" s="162" t="str">
        <f t="shared" si="156"/>
        <v/>
      </c>
      <c r="G672" s="162" t="str">
        <f t="shared" si="157"/>
        <v/>
      </c>
      <c r="H672" s="162" t="str">
        <f t="shared" si="158"/>
        <v/>
      </c>
      <c r="I672" s="162" t="e">
        <f t="shared" si="159"/>
        <v>#VALUE!</v>
      </c>
      <c r="J672" s="162" t="e">
        <f t="shared" si="165"/>
        <v>#VALUE!</v>
      </c>
      <c r="K672" s="162" t="str">
        <f t="shared" si="160"/>
        <v/>
      </c>
      <c r="L672" s="59" t="str">
        <f t="shared" si="161"/>
        <v/>
      </c>
      <c r="M672" s="162" t="str">
        <f t="shared" si="166"/>
        <v/>
      </c>
      <c r="N672" s="99" t="str">
        <f t="shared" si="162"/>
        <v/>
      </c>
      <c r="O672" s="100" t="str">
        <f t="shared" si="167"/>
        <v/>
      </c>
      <c r="P672" s="100" t="e">
        <f t="shared" si="168"/>
        <v>#VALUE!</v>
      </c>
      <c r="Q672" s="11">
        <v>670</v>
      </c>
      <c r="R672" s="9" t="str">
        <f t="shared" si="163"/>
        <v/>
      </c>
    </row>
    <row r="673" spans="1:18" x14ac:dyDescent="0.25">
      <c r="A673" s="9">
        <f t="shared" si="164"/>
        <v>0</v>
      </c>
      <c r="B673" s="88">
        <f>IF(Sample7!K679&gt;0,Sample7!K679, )</f>
        <v>0</v>
      </c>
      <c r="C673" s="88" t="str">
        <f>IF(Sample7!L679&gt;0,Sample7!L679,"")</f>
        <v/>
      </c>
      <c r="D673" s="88">
        <f>IF(Sample7!M679&gt;0,Sample7!M679,)</f>
        <v>0</v>
      </c>
      <c r="E673" s="162" t="str">
        <f t="shared" si="155"/>
        <v/>
      </c>
      <c r="F673" s="162" t="str">
        <f t="shared" si="156"/>
        <v/>
      </c>
      <c r="G673" s="162" t="str">
        <f t="shared" si="157"/>
        <v/>
      </c>
      <c r="H673" s="162" t="str">
        <f t="shared" si="158"/>
        <v/>
      </c>
      <c r="I673" s="162" t="e">
        <f t="shared" si="159"/>
        <v>#VALUE!</v>
      </c>
      <c r="J673" s="162" t="e">
        <f t="shared" si="165"/>
        <v>#VALUE!</v>
      </c>
      <c r="K673" s="162" t="str">
        <f t="shared" si="160"/>
        <v/>
      </c>
      <c r="L673" s="59" t="str">
        <f t="shared" si="161"/>
        <v/>
      </c>
      <c r="M673" s="162" t="str">
        <f t="shared" si="166"/>
        <v/>
      </c>
      <c r="N673" s="99" t="str">
        <f t="shared" si="162"/>
        <v/>
      </c>
      <c r="O673" s="100" t="str">
        <f t="shared" si="167"/>
        <v/>
      </c>
      <c r="P673" s="100" t="e">
        <f t="shared" si="168"/>
        <v>#VALUE!</v>
      </c>
      <c r="Q673" s="11">
        <v>671</v>
      </c>
      <c r="R673" s="9" t="str">
        <f t="shared" si="163"/>
        <v/>
      </c>
    </row>
    <row r="674" spans="1:18" x14ac:dyDescent="0.25">
      <c r="A674" s="9">
        <f t="shared" si="164"/>
        <v>0</v>
      </c>
      <c r="B674" s="88">
        <f>IF(Sample7!K680&gt;0,Sample7!K680, )</f>
        <v>0</v>
      </c>
      <c r="C674" s="88" t="str">
        <f>IF(Sample7!L680&gt;0,Sample7!L680,"")</f>
        <v/>
      </c>
      <c r="D674" s="88">
        <f>IF(Sample7!M680&gt;0,Sample7!M680,)</f>
        <v>0</v>
      </c>
      <c r="E674" s="162" t="str">
        <f t="shared" si="155"/>
        <v/>
      </c>
      <c r="F674" s="162" t="str">
        <f t="shared" si="156"/>
        <v/>
      </c>
      <c r="G674" s="162" t="str">
        <f t="shared" si="157"/>
        <v/>
      </c>
      <c r="H674" s="162" t="str">
        <f t="shared" si="158"/>
        <v/>
      </c>
      <c r="I674" s="162" t="e">
        <f t="shared" si="159"/>
        <v>#VALUE!</v>
      </c>
      <c r="J674" s="162" t="e">
        <f t="shared" si="165"/>
        <v>#VALUE!</v>
      </c>
      <c r="K674" s="162" t="str">
        <f t="shared" si="160"/>
        <v/>
      </c>
      <c r="L674" s="59" t="str">
        <f t="shared" si="161"/>
        <v/>
      </c>
      <c r="M674" s="162" t="str">
        <f t="shared" si="166"/>
        <v/>
      </c>
      <c r="N674" s="99" t="str">
        <f t="shared" si="162"/>
        <v/>
      </c>
      <c r="O674" s="100" t="str">
        <f t="shared" si="167"/>
        <v/>
      </c>
      <c r="P674" s="100" t="e">
        <f t="shared" si="168"/>
        <v>#VALUE!</v>
      </c>
      <c r="Q674" s="11">
        <v>672</v>
      </c>
      <c r="R674" s="9" t="str">
        <f t="shared" si="163"/>
        <v/>
      </c>
    </row>
    <row r="675" spans="1:18" x14ac:dyDescent="0.25">
      <c r="A675" s="9">
        <f t="shared" si="164"/>
        <v>0</v>
      </c>
      <c r="B675" s="88">
        <f>IF(Sample7!K681&gt;0,Sample7!K681, )</f>
        <v>0</v>
      </c>
      <c r="C675" s="88" t="str">
        <f>IF(Sample7!L681&gt;0,Sample7!L681,"")</f>
        <v/>
      </c>
      <c r="D675" s="88">
        <f>IF(Sample7!M681&gt;0,Sample7!M681,)</f>
        <v>0</v>
      </c>
      <c r="E675" s="162" t="str">
        <f t="shared" si="155"/>
        <v/>
      </c>
      <c r="F675" s="162" t="str">
        <f t="shared" si="156"/>
        <v/>
      </c>
      <c r="G675" s="162" t="str">
        <f t="shared" si="157"/>
        <v/>
      </c>
      <c r="H675" s="162" t="str">
        <f t="shared" si="158"/>
        <v/>
      </c>
      <c r="I675" s="162" t="e">
        <f t="shared" si="159"/>
        <v>#VALUE!</v>
      </c>
      <c r="J675" s="162" t="e">
        <f t="shared" si="165"/>
        <v>#VALUE!</v>
      </c>
      <c r="K675" s="162" t="str">
        <f t="shared" si="160"/>
        <v/>
      </c>
      <c r="L675" s="59" t="str">
        <f t="shared" si="161"/>
        <v/>
      </c>
      <c r="M675" s="162" t="str">
        <f t="shared" si="166"/>
        <v/>
      </c>
      <c r="N675" s="99" t="str">
        <f t="shared" si="162"/>
        <v/>
      </c>
      <c r="O675" s="100" t="str">
        <f t="shared" si="167"/>
        <v/>
      </c>
      <c r="P675" s="100" t="e">
        <f t="shared" si="168"/>
        <v>#VALUE!</v>
      </c>
      <c r="Q675" s="11">
        <v>673</v>
      </c>
      <c r="R675" s="9" t="str">
        <f t="shared" si="163"/>
        <v/>
      </c>
    </row>
    <row r="676" spans="1:18" x14ac:dyDescent="0.25">
      <c r="A676" s="9">
        <f t="shared" si="164"/>
        <v>0</v>
      </c>
      <c r="B676" s="88">
        <f>IF(Sample7!K682&gt;0,Sample7!K682, )</f>
        <v>0</v>
      </c>
      <c r="C676" s="88" t="str">
        <f>IF(Sample7!L682&gt;0,Sample7!L682,"")</f>
        <v/>
      </c>
      <c r="D676" s="88">
        <f>IF(Sample7!M682&gt;0,Sample7!M682,)</f>
        <v>0</v>
      </c>
      <c r="E676" s="162" t="str">
        <f t="shared" si="155"/>
        <v/>
      </c>
      <c r="F676" s="162" t="str">
        <f t="shared" si="156"/>
        <v/>
      </c>
      <c r="G676" s="162" t="str">
        <f t="shared" si="157"/>
        <v/>
      </c>
      <c r="H676" s="162" t="str">
        <f t="shared" si="158"/>
        <v/>
      </c>
      <c r="I676" s="162" t="e">
        <f t="shared" si="159"/>
        <v>#VALUE!</v>
      </c>
      <c r="J676" s="162" t="e">
        <f t="shared" si="165"/>
        <v>#VALUE!</v>
      </c>
      <c r="K676" s="162" t="str">
        <f t="shared" si="160"/>
        <v/>
      </c>
      <c r="L676" s="59" t="str">
        <f t="shared" si="161"/>
        <v/>
      </c>
      <c r="M676" s="162" t="str">
        <f t="shared" si="166"/>
        <v/>
      </c>
      <c r="N676" s="99" t="str">
        <f t="shared" si="162"/>
        <v/>
      </c>
      <c r="O676" s="100" t="str">
        <f t="shared" si="167"/>
        <v/>
      </c>
      <c r="P676" s="100" t="e">
        <f t="shared" si="168"/>
        <v>#VALUE!</v>
      </c>
      <c r="Q676" s="11">
        <v>674</v>
      </c>
      <c r="R676" s="9" t="str">
        <f t="shared" si="163"/>
        <v/>
      </c>
    </row>
    <row r="677" spans="1:18" x14ac:dyDescent="0.25">
      <c r="A677" s="9">
        <f t="shared" si="164"/>
        <v>0</v>
      </c>
      <c r="B677" s="88">
        <f>IF(Sample7!K683&gt;0,Sample7!K683, )</f>
        <v>0</v>
      </c>
      <c r="C677" s="88" t="str">
        <f>IF(Sample7!L683&gt;0,Sample7!L683,"")</f>
        <v/>
      </c>
      <c r="D677" s="88">
        <f>IF(Sample7!M683&gt;0,Sample7!M683,)</f>
        <v>0</v>
      </c>
      <c r="E677" s="162" t="str">
        <f t="shared" si="155"/>
        <v/>
      </c>
      <c r="F677" s="162" t="str">
        <f t="shared" si="156"/>
        <v/>
      </c>
      <c r="G677" s="162" t="str">
        <f t="shared" si="157"/>
        <v/>
      </c>
      <c r="H677" s="162" t="str">
        <f t="shared" si="158"/>
        <v/>
      </c>
      <c r="I677" s="162" t="e">
        <f t="shared" si="159"/>
        <v>#VALUE!</v>
      </c>
      <c r="J677" s="162" t="e">
        <f t="shared" si="165"/>
        <v>#VALUE!</v>
      </c>
      <c r="K677" s="162" t="str">
        <f t="shared" si="160"/>
        <v/>
      </c>
      <c r="L677" s="59" t="str">
        <f t="shared" si="161"/>
        <v/>
      </c>
      <c r="M677" s="162" t="str">
        <f t="shared" si="166"/>
        <v/>
      </c>
      <c r="N677" s="99" t="str">
        <f t="shared" si="162"/>
        <v/>
      </c>
      <c r="O677" s="100" t="str">
        <f t="shared" si="167"/>
        <v/>
      </c>
      <c r="P677" s="100" t="e">
        <f t="shared" si="168"/>
        <v>#VALUE!</v>
      </c>
      <c r="Q677" s="11">
        <v>675</v>
      </c>
      <c r="R677" s="9" t="str">
        <f t="shared" si="163"/>
        <v/>
      </c>
    </row>
    <row r="678" spans="1:18" x14ac:dyDescent="0.25">
      <c r="A678" s="9">
        <f t="shared" si="164"/>
        <v>0</v>
      </c>
      <c r="B678" s="88">
        <f>IF(Sample7!K684&gt;0,Sample7!K684, )</f>
        <v>0</v>
      </c>
      <c r="C678" s="88" t="str">
        <f>IF(Sample7!L684&gt;0,Sample7!L684,"")</f>
        <v/>
      </c>
      <c r="D678" s="88">
        <f>IF(Sample7!M684&gt;0,Sample7!M684,)</f>
        <v>0</v>
      </c>
      <c r="E678" s="162" t="str">
        <f t="shared" si="155"/>
        <v/>
      </c>
      <c r="F678" s="162" t="str">
        <f t="shared" si="156"/>
        <v/>
      </c>
      <c r="G678" s="162" t="str">
        <f t="shared" si="157"/>
        <v/>
      </c>
      <c r="H678" s="162" t="str">
        <f t="shared" si="158"/>
        <v/>
      </c>
      <c r="I678" s="162" t="e">
        <f t="shared" si="159"/>
        <v>#VALUE!</v>
      </c>
      <c r="J678" s="162" t="e">
        <f t="shared" si="165"/>
        <v>#VALUE!</v>
      </c>
      <c r="K678" s="162" t="str">
        <f t="shared" si="160"/>
        <v/>
      </c>
      <c r="L678" s="59" t="str">
        <f t="shared" si="161"/>
        <v/>
      </c>
      <c r="M678" s="162" t="str">
        <f t="shared" si="166"/>
        <v/>
      </c>
      <c r="N678" s="99" t="str">
        <f t="shared" si="162"/>
        <v/>
      </c>
      <c r="O678" s="100" t="str">
        <f t="shared" si="167"/>
        <v/>
      </c>
      <c r="P678" s="100" t="e">
        <f t="shared" si="168"/>
        <v>#VALUE!</v>
      </c>
      <c r="Q678" s="11">
        <v>676</v>
      </c>
      <c r="R678" s="9" t="str">
        <f t="shared" si="163"/>
        <v/>
      </c>
    </row>
    <row r="679" spans="1:18" x14ac:dyDescent="0.25">
      <c r="A679" s="9">
        <f t="shared" si="164"/>
        <v>0</v>
      </c>
      <c r="B679" s="88">
        <f>IF(Sample7!K685&gt;0,Sample7!K685, )</f>
        <v>0</v>
      </c>
      <c r="C679" s="88" t="str">
        <f>IF(Sample7!L685&gt;0,Sample7!L685,"")</f>
        <v/>
      </c>
      <c r="D679" s="88">
        <f>IF(Sample7!M685&gt;0,Sample7!M685,)</f>
        <v>0</v>
      </c>
      <c r="E679" s="162" t="str">
        <f t="shared" si="155"/>
        <v/>
      </c>
      <c r="F679" s="162" t="str">
        <f t="shared" si="156"/>
        <v/>
      </c>
      <c r="G679" s="162" t="str">
        <f t="shared" si="157"/>
        <v/>
      </c>
      <c r="H679" s="162" t="str">
        <f t="shared" si="158"/>
        <v/>
      </c>
      <c r="I679" s="162" t="e">
        <f t="shared" si="159"/>
        <v>#VALUE!</v>
      </c>
      <c r="J679" s="162" t="e">
        <f t="shared" si="165"/>
        <v>#VALUE!</v>
      </c>
      <c r="K679" s="162" t="str">
        <f t="shared" si="160"/>
        <v/>
      </c>
      <c r="L679" s="59" t="str">
        <f t="shared" si="161"/>
        <v/>
      </c>
      <c r="M679" s="162" t="str">
        <f t="shared" si="166"/>
        <v/>
      </c>
      <c r="N679" s="99" t="str">
        <f t="shared" si="162"/>
        <v/>
      </c>
      <c r="O679" s="100" t="str">
        <f t="shared" si="167"/>
        <v/>
      </c>
      <c r="P679" s="100" t="e">
        <f t="shared" si="168"/>
        <v>#VALUE!</v>
      </c>
      <c r="Q679" s="11">
        <v>677</v>
      </c>
      <c r="R679" s="9" t="str">
        <f t="shared" si="163"/>
        <v/>
      </c>
    </row>
    <row r="680" spans="1:18" x14ac:dyDescent="0.25">
      <c r="A680" s="9">
        <f t="shared" si="164"/>
        <v>0</v>
      </c>
      <c r="B680" s="88">
        <f>IF(Sample7!K686&gt;0,Sample7!K686, )</f>
        <v>0</v>
      </c>
      <c r="C680" s="88" t="str">
        <f>IF(Sample7!L686&gt;0,Sample7!L686,"")</f>
        <v/>
      </c>
      <c r="D680" s="88">
        <f>IF(Sample7!M686&gt;0,Sample7!M686,)</f>
        <v>0</v>
      </c>
      <c r="E680" s="162" t="str">
        <f t="shared" si="155"/>
        <v/>
      </c>
      <c r="F680" s="162" t="str">
        <f t="shared" si="156"/>
        <v/>
      </c>
      <c r="G680" s="162" t="str">
        <f t="shared" si="157"/>
        <v/>
      </c>
      <c r="H680" s="162" t="str">
        <f t="shared" si="158"/>
        <v/>
      </c>
      <c r="I680" s="162" t="e">
        <f t="shared" si="159"/>
        <v>#VALUE!</v>
      </c>
      <c r="J680" s="162" t="e">
        <f t="shared" si="165"/>
        <v>#VALUE!</v>
      </c>
      <c r="K680" s="162" t="str">
        <f t="shared" si="160"/>
        <v/>
      </c>
      <c r="L680" s="59" t="str">
        <f t="shared" si="161"/>
        <v/>
      </c>
      <c r="M680" s="162" t="str">
        <f t="shared" si="166"/>
        <v/>
      </c>
      <c r="N680" s="99" t="str">
        <f t="shared" si="162"/>
        <v/>
      </c>
      <c r="O680" s="100" t="str">
        <f t="shared" si="167"/>
        <v/>
      </c>
      <c r="P680" s="100" t="e">
        <f t="shared" si="168"/>
        <v>#VALUE!</v>
      </c>
      <c r="Q680" s="11">
        <v>678</v>
      </c>
      <c r="R680" s="9" t="str">
        <f t="shared" si="163"/>
        <v/>
      </c>
    </row>
    <row r="681" spans="1:18" x14ac:dyDescent="0.25">
      <c r="A681" s="9">
        <f t="shared" si="164"/>
        <v>0</v>
      </c>
      <c r="B681" s="88">
        <f>IF(Sample7!K687&gt;0,Sample7!K687, )</f>
        <v>0</v>
      </c>
      <c r="C681" s="88" t="str">
        <f>IF(Sample7!L687&gt;0,Sample7!L687,"")</f>
        <v/>
      </c>
      <c r="D681" s="88">
        <f>IF(Sample7!M687&gt;0,Sample7!M687,)</f>
        <v>0</v>
      </c>
      <c r="E681" s="162" t="str">
        <f t="shared" si="155"/>
        <v/>
      </c>
      <c r="F681" s="162" t="str">
        <f t="shared" si="156"/>
        <v/>
      </c>
      <c r="G681" s="162" t="str">
        <f t="shared" si="157"/>
        <v/>
      </c>
      <c r="H681" s="162" t="str">
        <f t="shared" si="158"/>
        <v/>
      </c>
      <c r="I681" s="162" t="e">
        <f t="shared" si="159"/>
        <v>#VALUE!</v>
      </c>
      <c r="J681" s="162" t="e">
        <f t="shared" si="165"/>
        <v>#VALUE!</v>
      </c>
      <c r="K681" s="162" t="str">
        <f t="shared" si="160"/>
        <v/>
      </c>
      <c r="L681" s="59" t="str">
        <f t="shared" si="161"/>
        <v/>
      </c>
      <c r="M681" s="162" t="str">
        <f t="shared" si="166"/>
        <v/>
      </c>
      <c r="N681" s="99" t="str">
        <f t="shared" si="162"/>
        <v/>
      </c>
      <c r="O681" s="100" t="str">
        <f t="shared" si="167"/>
        <v/>
      </c>
      <c r="P681" s="100" t="e">
        <f t="shared" si="168"/>
        <v>#VALUE!</v>
      </c>
      <c r="Q681" s="11">
        <v>679</v>
      </c>
      <c r="R681" s="9" t="str">
        <f t="shared" si="163"/>
        <v/>
      </c>
    </row>
    <row r="682" spans="1:18" x14ac:dyDescent="0.25">
      <c r="A682" s="9">
        <f t="shared" si="164"/>
        <v>0</v>
      </c>
      <c r="B682" s="88">
        <f>IF(Sample7!K688&gt;0,Sample7!K688, )</f>
        <v>0</v>
      </c>
      <c r="C682" s="88" t="str">
        <f>IF(Sample7!L688&gt;0,Sample7!L688,"")</f>
        <v/>
      </c>
      <c r="D682" s="88">
        <f>IF(Sample7!M688&gt;0,Sample7!M688,)</f>
        <v>0</v>
      </c>
      <c r="E682" s="162" t="str">
        <f t="shared" si="155"/>
        <v/>
      </c>
      <c r="F682" s="162" t="str">
        <f t="shared" si="156"/>
        <v/>
      </c>
      <c r="G682" s="162" t="str">
        <f t="shared" si="157"/>
        <v/>
      </c>
      <c r="H682" s="162" t="str">
        <f t="shared" si="158"/>
        <v/>
      </c>
      <c r="I682" s="162" t="e">
        <f t="shared" si="159"/>
        <v>#VALUE!</v>
      </c>
      <c r="J682" s="162" t="e">
        <f t="shared" si="165"/>
        <v>#VALUE!</v>
      </c>
      <c r="K682" s="162" t="str">
        <f t="shared" si="160"/>
        <v/>
      </c>
      <c r="L682" s="59" t="str">
        <f t="shared" si="161"/>
        <v/>
      </c>
      <c r="M682" s="162" t="str">
        <f t="shared" si="166"/>
        <v/>
      </c>
      <c r="N682" s="99" t="str">
        <f t="shared" si="162"/>
        <v/>
      </c>
      <c r="O682" s="100" t="str">
        <f t="shared" si="167"/>
        <v/>
      </c>
      <c r="P682" s="100" t="e">
        <f t="shared" si="168"/>
        <v>#VALUE!</v>
      </c>
      <c r="Q682" s="11">
        <v>680</v>
      </c>
      <c r="R682" s="9" t="str">
        <f t="shared" si="163"/>
        <v/>
      </c>
    </row>
    <row r="683" spans="1:18" x14ac:dyDescent="0.25">
      <c r="A683" s="9">
        <f t="shared" si="164"/>
        <v>0</v>
      </c>
      <c r="B683" s="88">
        <f>IF(Sample7!K689&gt;0,Sample7!K689, )</f>
        <v>0</v>
      </c>
      <c r="C683" s="88" t="str">
        <f>IF(Sample7!L689&gt;0,Sample7!L689,"")</f>
        <v/>
      </c>
      <c r="D683" s="88">
        <f>IF(Sample7!M689&gt;0,Sample7!M689,)</f>
        <v>0</v>
      </c>
      <c r="E683" s="162" t="str">
        <f t="shared" si="155"/>
        <v/>
      </c>
      <c r="F683" s="162" t="str">
        <f t="shared" si="156"/>
        <v/>
      </c>
      <c r="G683" s="162" t="str">
        <f t="shared" si="157"/>
        <v/>
      </c>
      <c r="H683" s="162" t="str">
        <f t="shared" si="158"/>
        <v/>
      </c>
      <c r="I683" s="162" t="e">
        <f t="shared" si="159"/>
        <v>#VALUE!</v>
      </c>
      <c r="J683" s="162" t="e">
        <f t="shared" si="165"/>
        <v>#VALUE!</v>
      </c>
      <c r="K683" s="162" t="str">
        <f t="shared" si="160"/>
        <v/>
      </c>
      <c r="L683" s="59" t="str">
        <f t="shared" si="161"/>
        <v/>
      </c>
      <c r="M683" s="162" t="str">
        <f t="shared" si="166"/>
        <v/>
      </c>
      <c r="N683" s="99" t="str">
        <f t="shared" si="162"/>
        <v/>
      </c>
      <c r="O683" s="100" t="str">
        <f t="shared" si="167"/>
        <v/>
      </c>
      <c r="P683" s="100" t="e">
        <f t="shared" si="168"/>
        <v>#VALUE!</v>
      </c>
      <c r="Q683" s="11">
        <v>681</v>
      </c>
      <c r="R683" s="9" t="str">
        <f t="shared" si="163"/>
        <v/>
      </c>
    </row>
    <row r="684" spans="1:18" x14ac:dyDescent="0.25">
      <c r="A684" s="9">
        <f t="shared" si="164"/>
        <v>0</v>
      </c>
      <c r="B684" s="88">
        <f>IF(Sample7!K690&gt;0,Sample7!K690, )</f>
        <v>0</v>
      </c>
      <c r="C684" s="88" t="str">
        <f>IF(Sample7!L690&gt;0,Sample7!L690,"")</f>
        <v/>
      </c>
      <c r="D684" s="88">
        <f>IF(Sample7!M690&gt;0,Sample7!M690,)</f>
        <v>0</v>
      </c>
      <c r="E684" s="162" t="str">
        <f t="shared" si="155"/>
        <v/>
      </c>
      <c r="F684" s="162" t="str">
        <f t="shared" si="156"/>
        <v/>
      </c>
      <c r="G684" s="162" t="str">
        <f t="shared" si="157"/>
        <v/>
      </c>
      <c r="H684" s="162" t="str">
        <f t="shared" si="158"/>
        <v/>
      </c>
      <c r="I684" s="162" t="e">
        <f t="shared" si="159"/>
        <v>#VALUE!</v>
      </c>
      <c r="J684" s="162" t="e">
        <f t="shared" si="165"/>
        <v>#VALUE!</v>
      </c>
      <c r="K684" s="162" t="str">
        <f t="shared" si="160"/>
        <v/>
      </c>
      <c r="L684" s="59" t="str">
        <f t="shared" si="161"/>
        <v/>
      </c>
      <c r="M684" s="162" t="str">
        <f t="shared" si="166"/>
        <v/>
      </c>
      <c r="N684" s="99" t="str">
        <f t="shared" si="162"/>
        <v/>
      </c>
      <c r="O684" s="100" t="str">
        <f t="shared" si="167"/>
        <v/>
      </c>
      <c r="P684" s="100" t="e">
        <f t="shared" si="168"/>
        <v>#VALUE!</v>
      </c>
      <c r="Q684" s="11">
        <v>682</v>
      </c>
      <c r="R684" s="9" t="str">
        <f t="shared" si="163"/>
        <v/>
      </c>
    </row>
    <row r="685" spans="1:18" x14ac:dyDescent="0.25">
      <c r="A685" s="9">
        <f t="shared" si="164"/>
        <v>0</v>
      </c>
      <c r="B685" s="88">
        <f>IF(Sample7!K691&gt;0,Sample7!K691, )</f>
        <v>0</v>
      </c>
      <c r="C685" s="88" t="str">
        <f>IF(Sample7!L691&gt;0,Sample7!L691,"")</f>
        <v/>
      </c>
      <c r="D685" s="88">
        <f>IF(Sample7!M691&gt;0,Sample7!M691,)</f>
        <v>0</v>
      </c>
      <c r="E685" s="162" t="str">
        <f t="shared" si="155"/>
        <v/>
      </c>
      <c r="F685" s="162" t="str">
        <f t="shared" si="156"/>
        <v/>
      </c>
      <c r="G685" s="162" t="str">
        <f t="shared" si="157"/>
        <v/>
      </c>
      <c r="H685" s="162" t="str">
        <f t="shared" si="158"/>
        <v/>
      </c>
      <c r="I685" s="162" t="e">
        <f t="shared" si="159"/>
        <v>#VALUE!</v>
      </c>
      <c r="J685" s="162" t="e">
        <f t="shared" si="165"/>
        <v>#VALUE!</v>
      </c>
      <c r="K685" s="162" t="str">
        <f t="shared" si="160"/>
        <v/>
      </c>
      <c r="L685" s="59" t="str">
        <f t="shared" si="161"/>
        <v/>
      </c>
      <c r="M685" s="162" t="str">
        <f t="shared" si="166"/>
        <v/>
      </c>
      <c r="N685" s="99" t="str">
        <f t="shared" si="162"/>
        <v/>
      </c>
      <c r="O685" s="100" t="str">
        <f t="shared" si="167"/>
        <v/>
      </c>
      <c r="P685" s="100" t="e">
        <f t="shared" si="168"/>
        <v>#VALUE!</v>
      </c>
      <c r="Q685" s="11">
        <v>683</v>
      </c>
      <c r="R685" s="9" t="str">
        <f t="shared" si="163"/>
        <v/>
      </c>
    </row>
    <row r="686" spans="1:18" x14ac:dyDescent="0.25">
      <c r="A686" s="9">
        <f t="shared" si="164"/>
        <v>0</v>
      </c>
      <c r="B686" s="88">
        <f>IF(Sample7!K692&gt;0,Sample7!K692, )</f>
        <v>0</v>
      </c>
      <c r="C686" s="88" t="str">
        <f>IF(Sample7!L692&gt;0,Sample7!L692,"")</f>
        <v/>
      </c>
      <c r="D686" s="88">
        <f>IF(Sample7!M692&gt;0,Sample7!M692,)</f>
        <v>0</v>
      </c>
      <c r="E686" s="162" t="str">
        <f t="shared" si="155"/>
        <v/>
      </c>
      <c r="F686" s="162" t="str">
        <f t="shared" si="156"/>
        <v/>
      </c>
      <c r="G686" s="162" t="str">
        <f t="shared" si="157"/>
        <v/>
      </c>
      <c r="H686" s="162" t="str">
        <f t="shared" si="158"/>
        <v/>
      </c>
      <c r="I686" s="162" t="e">
        <f t="shared" si="159"/>
        <v>#VALUE!</v>
      </c>
      <c r="J686" s="162" t="e">
        <f t="shared" si="165"/>
        <v>#VALUE!</v>
      </c>
      <c r="K686" s="162" t="str">
        <f t="shared" si="160"/>
        <v/>
      </c>
      <c r="L686" s="59" t="str">
        <f t="shared" si="161"/>
        <v/>
      </c>
      <c r="M686" s="162" t="str">
        <f t="shared" si="166"/>
        <v/>
      </c>
      <c r="N686" s="99" t="str">
        <f t="shared" si="162"/>
        <v/>
      </c>
      <c r="O686" s="100" t="str">
        <f t="shared" si="167"/>
        <v/>
      </c>
      <c r="P686" s="100" t="e">
        <f t="shared" si="168"/>
        <v>#VALUE!</v>
      </c>
      <c r="Q686" s="11">
        <v>684</v>
      </c>
      <c r="R686" s="9" t="str">
        <f t="shared" si="163"/>
        <v/>
      </c>
    </row>
    <row r="687" spans="1:18" x14ac:dyDescent="0.25">
      <c r="A687" s="9">
        <f t="shared" si="164"/>
        <v>0</v>
      </c>
      <c r="B687" s="88">
        <f>IF(Sample7!K693&gt;0,Sample7!K693, )</f>
        <v>0</v>
      </c>
      <c r="C687" s="88" t="str">
        <f>IF(Sample7!L693&gt;0,Sample7!L693,"")</f>
        <v/>
      </c>
      <c r="D687" s="88">
        <f>IF(Sample7!M693&gt;0,Sample7!M693,)</f>
        <v>0</v>
      </c>
      <c r="E687" s="162" t="str">
        <f t="shared" si="155"/>
        <v/>
      </c>
      <c r="F687" s="162" t="str">
        <f t="shared" si="156"/>
        <v/>
      </c>
      <c r="G687" s="162" t="str">
        <f t="shared" si="157"/>
        <v/>
      </c>
      <c r="H687" s="162" t="str">
        <f t="shared" si="158"/>
        <v/>
      </c>
      <c r="I687" s="162" t="e">
        <f t="shared" si="159"/>
        <v>#VALUE!</v>
      </c>
      <c r="J687" s="162" t="e">
        <f t="shared" si="165"/>
        <v>#VALUE!</v>
      </c>
      <c r="K687" s="162" t="str">
        <f t="shared" si="160"/>
        <v/>
      </c>
      <c r="L687" s="59" t="str">
        <f t="shared" si="161"/>
        <v/>
      </c>
      <c r="M687" s="162" t="str">
        <f t="shared" si="166"/>
        <v/>
      </c>
      <c r="N687" s="99" t="str">
        <f t="shared" si="162"/>
        <v/>
      </c>
      <c r="O687" s="100" t="str">
        <f t="shared" si="167"/>
        <v/>
      </c>
      <c r="P687" s="100" t="e">
        <f t="shared" si="168"/>
        <v>#VALUE!</v>
      </c>
      <c r="Q687" s="11">
        <v>685</v>
      </c>
      <c r="R687" s="9" t="str">
        <f t="shared" si="163"/>
        <v/>
      </c>
    </row>
    <row r="688" spans="1:18" x14ac:dyDescent="0.25">
      <c r="A688" s="9">
        <f t="shared" si="164"/>
        <v>0</v>
      </c>
      <c r="B688" s="88">
        <f>IF(Sample7!K694&gt;0,Sample7!K694, )</f>
        <v>0</v>
      </c>
      <c r="C688" s="88" t="str">
        <f>IF(Sample7!L694&gt;0,Sample7!L694,"")</f>
        <v/>
      </c>
      <c r="D688" s="88">
        <f>IF(Sample7!M694&gt;0,Sample7!M694,)</f>
        <v>0</v>
      </c>
      <c r="E688" s="162" t="str">
        <f t="shared" si="155"/>
        <v/>
      </c>
      <c r="F688" s="162" t="str">
        <f t="shared" si="156"/>
        <v/>
      </c>
      <c r="G688" s="162" t="str">
        <f t="shared" si="157"/>
        <v/>
      </c>
      <c r="H688" s="162" t="str">
        <f t="shared" si="158"/>
        <v/>
      </c>
      <c r="I688" s="162" t="e">
        <f t="shared" si="159"/>
        <v>#VALUE!</v>
      </c>
      <c r="J688" s="162" t="e">
        <f t="shared" si="165"/>
        <v>#VALUE!</v>
      </c>
      <c r="K688" s="162" t="str">
        <f t="shared" si="160"/>
        <v/>
      </c>
      <c r="L688" s="59" t="str">
        <f t="shared" si="161"/>
        <v/>
      </c>
      <c r="M688" s="162" t="str">
        <f t="shared" si="166"/>
        <v/>
      </c>
      <c r="N688" s="99" t="str">
        <f t="shared" si="162"/>
        <v/>
      </c>
      <c r="O688" s="100" t="str">
        <f t="shared" si="167"/>
        <v/>
      </c>
      <c r="P688" s="100" t="e">
        <f t="shared" si="168"/>
        <v>#VALUE!</v>
      </c>
      <c r="Q688" s="11">
        <v>686</v>
      </c>
      <c r="R688" s="9" t="str">
        <f t="shared" si="163"/>
        <v/>
      </c>
    </row>
    <row r="689" spans="1:18" x14ac:dyDescent="0.25">
      <c r="A689" s="9">
        <f t="shared" si="164"/>
        <v>0</v>
      </c>
      <c r="B689" s="88">
        <f>IF(Sample7!K695&gt;0,Sample7!K695, )</f>
        <v>0</v>
      </c>
      <c r="C689" s="88" t="str">
        <f>IF(Sample7!L695&gt;0,Sample7!L695,"")</f>
        <v/>
      </c>
      <c r="D689" s="88">
        <f>IF(Sample7!M695&gt;0,Sample7!M695,)</f>
        <v>0</v>
      </c>
      <c r="E689" s="162" t="str">
        <f t="shared" si="155"/>
        <v/>
      </c>
      <c r="F689" s="162" t="str">
        <f t="shared" si="156"/>
        <v/>
      </c>
      <c r="G689" s="162" t="str">
        <f t="shared" si="157"/>
        <v/>
      </c>
      <c r="H689" s="162" t="str">
        <f t="shared" si="158"/>
        <v/>
      </c>
      <c r="I689" s="162" t="e">
        <f t="shared" si="159"/>
        <v>#VALUE!</v>
      </c>
      <c r="J689" s="162" t="e">
        <f t="shared" si="165"/>
        <v>#VALUE!</v>
      </c>
      <c r="K689" s="162" t="str">
        <f t="shared" si="160"/>
        <v/>
      </c>
      <c r="L689" s="59" t="str">
        <f t="shared" si="161"/>
        <v/>
      </c>
      <c r="M689" s="162" t="str">
        <f t="shared" si="166"/>
        <v/>
      </c>
      <c r="N689" s="99" t="str">
        <f t="shared" si="162"/>
        <v/>
      </c>
      <c r="O689" s="100" t="str">
        <f t="shared" si="167"/>
        <v/>
      </c>
      <c r="P689" s="100" t="e">
        <f t="shared" si="168"/>
        <v>#VALUE!</v>
      </c>
      <c r="Q689" s="11">
        <v>687</v>
      </c>
      <c r="R689" s="9" t="str">
        <f t="shared" si="163"/>
        <v/>
      </c>
    </row>
    <row r="690" spans="1:18" x14ac:dyDescent="0.25">
      <c r="A690" s="9">
        <f t="shared" si="164"/>
        <v>0</v>
      </c>
      <c r="B690" s="88">
        <f>IF(Sample7!K696&gt;0,Sample7!K696, )</f>
        <v>0</v>
      </c>
      <c r="C690" s="88" t="str">
        <f>IF(Sample7!L696&gt;0,Sample7!L696,"")</f>
        <v/>
      </c>
      <c r="D690" s="88">
        <f>IF(Sample7!M696&gt;0,Sample7!M696,)</f>
        <v>0</v>
      </c>
      <c r="E690" s="162" t="str">
        <f t="shared" si="155"/>
        <v/>
      </c>
      <c r="F690" s="162" t="str">
        <f t="shared" si="156"/>
        <v/>
      </c>
      <c r="G690" s="162" t="str">
        <f t="shared" si="157"/>
        <v/>
      </c>
      <c r="H690" s="162" t="str">
        <f t="shared" si="158"/>
        <v/>
      </c>
      <c r="I690" s="162" t="e">
        <f t="shared" si="159"/>
        <v>#VALUE!</v>
      </c>
      <c r="J690" s="162" t="e">
        <f t="shared" si="165"/>
        <v>#VALUE!</v>
      </c>
      <c r="K690" s="162" t="str">
        <f t="shared" si="160"/>
        <v/>
      </c>
      <c r="L690" s="59" t="str">
        <f t="shared" si="161"/>
        <v/>
      </c>
      <c r="M690" s="162" t="str">
        <f t="shared" si="166"/>
        <v/>
      </c>
      <c r="N690" s="99" t="str">
        <f t="shared" si="162"/>
        <v/>
      </c>
      <c r="O690" s="100" t="str">
        <f t="shared" si="167"/>
        <v/>
      </c>
      <c r="P690" s="100" t="e">
        <f t="shared" si="168"/>
        <v>#VALUE!</v>
      </c>
      <c r="Q690" s="11">
        <v>688</v>
      </c>
      <c r="R690" s="9" t="str">
        <f t="shared" si="163"/>
        <v/>
      </c>
    </row>
    <row r="691" spans="1:18" x14ac:dyDescent="0.25">
      <c r="A691" s="9">
        <f t="shared" si="164"/>
        <v>0</v>
      </c>
      <c r="B691" s="88">
        <f>IF(Sample7!K697&gt;0,Sample7!K697, )</f>
        <v>0</v>
      </c>
      <c r="C691" s="88" t="str">
        <f>IF(Sample7!L697&gt;0,Sample7!L697,"")</f>
        <v/>
      </c>
      <c r="D691" s="88">
        <f>IF(Sample7!M697&gt;0,Sample7!M697,)</f>
        <v>0</v>
      </c>
      <c r="E691" s="162" t="str">
        <f t="shared" si="155"/>
        <v/>
      </c>
      <c r="F691" s="162" t="str">
        <f t="shared" si="156"/>
        <v/>
      </c>
      <c r="G691" s="162" t="str">
        <f t="shared" si="157"/>
        <v/>
      </c>
      <c r="H691" s="162" t="str">
        <f t="shared" si="158"/>
        <v/>
      </c>
      <c r="I691" s="162" t="e">
        <f t="shared" si="159"/>
        <v>#VALUE!</v>
      </c>
      <c r="J691" s="162" t="e">
        <f t="shared" si="165"/>
        <v>#VALUE!</v>
      </c>
      <c r="K691" s="162" t="str">
        <f t="shared" si="160"/>
        <v/>
      </c>
      <c r="L691" s="59" t="str">
        <f t="shared" si="161"/>
        <v/>
      </c>
      <c r="M691" s="162" t="str">
        <f t="shared" si="166"/>
        <v/>
      </c>
      <c r="N691" s="99" t="str">
        <f t="shared" si="162"/>
        <v/>
      </c>
      <c r="O691" s="100" t="str">
        <f t="shared" si="167"/>
        <v/>
      </c>
      <c r="P691" s="100" t="e">
        <f t="shared" si="168"/>
        <v>#VALUE!</v>
      </c>
      <c r="Q691" s="11">
        <v>689</v>
      </c>
      <c r="R691" s="9" t="str">
        <f t="shared" si="163"/>
        <v/>
      </c>
    </row>
    <row r="692" spans="1:18" x14ac:dyDescent="0.25">
      <c r="A692" s="9">
        <f t="shared" si="164"/>
        <v>0</v>
      </c>
      <c r="B692" s="88">
        <f>IF(Sample7!K698&gt;0,Sample7!K698, )</f>
        <v>0</v>
      </c>
      <c r="C692" s="88" t="str">
        <f>IF(Sample7!L698&gt;0,Sample7!L698,"")</f>
        <v/>
      </c>
      <c r="D692" s="88">
        <f>IF(Sample7!M698&gt;0,Sample7!M698,)</f>
        <v>0</v>
      </c>
      <c r="E692" s="162" t="str">
        <f t="shared" si="155"/>
        <v/>
      </c>
      <c r="F692" s="162" t="str">
        <f t="shared" si="156"/>
        <v/>
      </c>
      <c r="G692" s="162" t="str">
        <f t="shared" si="157"/>
        <v/>
      </c>
      <c r="H692" s="162" t="str">
        <f t="shared" si="158"/>
        <v/>
      </c>
      <c r="I692" s="162" t="e">
        <f t="shared" si="159"/>
        <v>#VALUE!</v>
      </c>
      <c r="J692" s="162" t="e">
        <f t="shared" si="165"/>
        <v>#VALUE!</v>
      </c>
      <c r="K692" s="162" t="str">
        <f t="shared" si="160"/>
        <v/>
      </c>
      <c r="L692" s="59" t="str">
        <f t="shared" si="161"/>
        <v/>
      </c>
      <c r="M692" s="162" t="str">
        <f t="shared" si="166"/>
        <v/>
      </c>
      <c r="N692" s="99" t="str">
        <f t="shared" si="162"/>
        <v/>
      </c>
      <c r="O692" s="100" t="str">
        <f t="shared" si="167"/>
        <v/>
      </c>
      <c r="P692" s="100" t="e">
        <f t="shared" si="168"/>
        <v>#VALUE!</v>
      </c>
      <c r="Q692" s="11">
        <v>690</v>
      </c>
      <c r="R692" s="9" t="str">
        <f t="shared" si="163"/>
        <v/>
      </c>
    </row>
    <row r="693" spans="1:18" x14ac:dyDescent="0.25">
      <c r="A693" s="9">
        <f t="shared" si="164"/>
        <v>0</v>
      </c>
      <c r="B693" s="88">
        <f>IF(Sample7!K699&gt;0,Sample7!K699, )</f>
        <v>0</v>
      </c>
      <c r="C693" s="88" t="str">
        <f>IF(Sample7!L699&gt;0,Sample7!L699,"")</f>
        <v/>
      </c>
      <c r="D693" s="88">
        <f>IF(Sample7!M699&gt;0,Sample7!M699,)</f>
        <v>0</v>
      </c>
      <c r="E693" s="162" t="str">
        <f t="shared" si="155"/>
        <v/>
      </c>
      <c r="F693" s="162" t="str">
        <f t="shared" si="156"/>
        <v/>
      </c>
      <c r="G693" s="162" t="str">
        <f t="shared" si="157"/>
        <v/>
      </c>
      <c r="H693" s="162" t="str">
        <f t="shared" si="158"/>
        <v/>
      </c>
      <c r="I693" s="162" t="e">
        <f t="shared" si="159"/>
        <v>#VALUE!</v>
      </c>
      <c r="J693" s="162" t="e">
        <f t="shared" si="165"/>
        <v>#VALUE!</v>
      </c>
      <c r="K693" s="162" t="str">
        <f t="shared" si="160"/>
        <v/>
      </c>
      <c r="L693" s="59" t="str">
        <f t="shared" si="161"/>
        <v/>
      </c>
      <c r="M693" s="162" t="str">
        <f t="shared" si="166"/>
        <v/>
      </c>
      <c r="N693" s="99" t="str">
        <f t="shared" si="162"/>
        <v/>
      </c>
      <c r="O693" s="100" t="str">
        <f t="shared" si="167"/>
        <v/>
      </c>
      <c r="P693" s="100" t="e">
        <f t="shared" si="168"/>
        <v>#VALUE!</v>
      </c>
      <c r="Q693" s="11">
        <v>691</v>
      </c>
      <c r="R693" s="9" t="str">
        <f t="shared" si="163"/>
        <v/>
      </c>
    </row>
    <row r="694" spans="1:18" x14ac:dyDescent="0.25">
      <c r="A694" s="9">
        <f t="shared" si="164"/>
        <v>0</v>
      </c>
      <c r="B694" s="88">
        <f>IF(Sample7!K700&gt;0,Sample7!K700, )</f>
        <v>0</v>
      </c>
      <c r="C694" s="88" t="str">
        <f>IF(Sample7!L700&gt;0,Sample7!L700,"")</f>
        <v/>
      </c>
      <c r="D694" s="88">
        <f>IF(Sample7!M700&gt;0,Sample7!M700,)</f>
        <v>0</v>
      </c>
      <c r="E694" s="162" t="str">
        <f t="shared" si="155"/>
        <v/>
      </c>
      <c r="F694" s="162" t="str">
        <f t="shared" si="156"/>
        <v/>
      </c>
      <c r="G694" s="162" t="str">
        <f t="shared" si="157"/>
        <v/>
      </c>
      <c r="H694" s="162" t="str">
        <f t="shared" si="158"/>
        <v/>
      </c>
      <c r="I694" s="162" t="e">
        <f t="shared" si="159"/>
        <v>#VALUE!</v>
      </c>
      <c r="J694" s="162" t="e">
        <f t="shared" si="165"/>
        <v>#VALUE!</v>
      </c>
      <c r="K694" s="162" t="str">
        <f t="shared" si="160"/>
        <v/>
      </c>
      <c r="L694" s="59" t="str">
        <f t="shared" si="161"/>
        <v/>
      </c>
      <c r="M694" s="162" t="str">
        <f t="shared" si="166"/>
        <v/>
      </c>
      <c r="N694" s="99" t="str">
        <f t="shared" si="162"/>
        <v/>
      </c>
      <c r="O694" s="100" t="str">
        <f t="shared" si="167"/>
        <v/>
      </c>
      <c r="P694" s="100" t="e">
        <f t="shared" si="168"/>
        <v>#VALUE!</v>
      </c>
      <c r="Q694" s="11">
        <v>692</v>
      </c>
      <c r="R694" s="9" t="str">
        <f t="shared" si="163"/>
        <v/>
      </c>
    </row>
    <row r="695" spans="1:18" x14ac:dyDescent="0.25">
      <c r="A695" s="9">
        <f t="shared" si="164"/>
        <v>0</v>
      </c>
      <c r="B695" s="88">
        <f>IF(Sample7!K701&gt;0,Sample7!K701, )</f>
        <v>0</v>
      </c>
      <c r="C695" s="88" t="str">
        <f>IF(Sample7!L701&gt;0,Sample7!L701,"")</f>
        <v/>
      </c>
      <c r="D695" s="88">
        <f>IF(Sample7!M701&gt;0,Sample7!M701,)</f>
        <v>0</v>
      </c>
      <c r="E695" s="162" t="str">
        <f t="shared" si="155"/>
        <v/>
      </c>
      <c r="F695" s="162" t="str">
        <f t="shared" si="156"/>
        <v/>
      </c>
      <c r="G695" s="162" t="str">
        <f t="shared" si="157"/>
        <v/>
      </c>
      <c r="H695" s="162" t="str">
        <f t="shared" si="158"/>
        <v/>
      </c>
      <c r="I695" s="162" t="e">
        <f t="shared" si="159"/>
        <v>#VALUE!</v>
      </c>
      <c r="J695" s="162" t="e">
        <f t="shared" si="165"/>
        <v>#VALUE!</v>
      </c>
      <c r="K695" s="162" t="str">
        <f t="shared" si="160"/>
        <v/>
      </c>
      <c r="L695" s="59" t="str">
        <f t="shared" si="161"/>
        <v/>
      </c>
      <c r="M695" s="162" t="str">
        <f t="shared" si="166"/>
        <v/>
      </c>
      <c r="N695" s="99" t="str">
        <f t="shared" si="162"/>
        <v/>
      </c>
      <c r="O695" s="100" t="str">
        <f t="shared" si="167"/>
        <v/>
      </c>
      <c r="P695" s="100" t="e">
        <f t="shared" si="168"/>
        <v>#VALUE!</v>
      </c>
      <c r="Q695" s="11">
        <v>693</v>
      </c>
      <c r="R695" s="9" t="str">
        <f t="shared" si="163"/>
        <v/>
      </c>
    </row>
    <row r="696" spans="1:18" x14ac:dyDescent="0.25">
      <c r="A696" s="9">
        <f t="shared" si="164"/>
        <v>0</v>
      </c>
      <c r="B696" s="88">
        <f>IF(Sample7!K702&gt;0,Sample7!K702, )</f>
        <v>0</v>
      </c>
      <c r="C696" s="88" t="str">
        <f>IF(Sample7!L702&gt;0,Sample7!L702,"")</f>
        <v/>
      </c>
      <c r="D696" s="88">
        <f>IF(Sample7!M702&gt;0,Sample7!M702,)</f>
        <v>0</v>
      </c>
      <c r="E696" s="162" t="str">
        <f t="shared" si="155"/>
        <v/>
      </c>
      <c r="F696" s="162" t="str">
        <f t="shared" si="156"/>
        <v/>
      </c>
      <c r="G696" s="162" t="str">
        <f t="shared" si="157"/>
        <v/>
      </c>
      <c r="H696" s="162" t="str">
        <f t="shared" si="158"/>
        <v/>
      </c>
      <c r="I696" s="162" t="e">
        <f t="shared" si="159"/>
        <v>#VALUE!</v>
      </c>
      <c r="J696" s="162" t="e">
        <f t="shared" si="165"/>
        <v>#VALUE!</v>
      </c>
      <c r="K696" s="162" t="str">
        <f t="shared" si="160"/>
        <v/>
      </c>
      <c r="L696" s="59" t="str">
        <f t="shared" si="161"/>
        <v/>
      </c>
      <c r="M696" s="162" t="str">
        <f t="shared" si="166"/>
        <v/>
      </c>
      <c r="N696" s="99" t="str">
        <f t="shared" si="162"/>
        <v/>
      </c>
      <c r="O696" s="100" t="str">
        <f t="shared" si="167"/>
        <v/>
      </c>
      <c r="P696" s="100" t="e">
        <f t="shared" si="168"/>
        <v>#VALUE!</v>
      </c>
      <c r="Q696" s="11">
        <v>694</v>
      </c>
      <c r="R696" s="9" t="str">
        <f t="shared" si="163"/>
        <v/>
      </c>
    </row>
    <row r="697" spans="1:18" x14ac:dyDescent="0.25">
      <c r="A697" s="9">
        <f t="shared" si="164"/>
        <v>0</v>
      </c>
      <c r="B697" s="88">
        <f>IF(Sample7!K703&gt;0,Sample7!K703, )</f>
        <v>0</v>
      </c>
      <c r="C697" s="88" t="str">
        <f>IF(Sample7!L703&gt;0,Sample7!L703,"")</f>
        <v/>
      </c>
      <c r="D697" s="88">
        <f>IF(Sample7!M703&gt;0,Sample7!M703,)</f>
        <v>0</v>
      </c>
      <c r="E697" s="162" t="str">
        <f t="shared" si="155"/>
        <v/>
      </c>
      <c r="F697" s="162" t="str">
        <f t="shared" si="156"/>
        <v/>
      </c>
      <c r="G697" s="162" t="str">
        <f t="shared" si="157"/>
        <v/>
      </c>
      <c r="H697" s="162" t="str">
        <f t="shared" si="158"/>
        <v/>
      </c>
      <c r="I697" s="162" t="e">
        <f t="shared" si="159"/>
        <v>#VALUE!</v>
      </c>
      <c r="J697" s="162" t="e">
        <f t="shared" si="165"/>
        <v>#VALUE!</v>
      </c>
      <c r="K697" s="162" t="str">
        <f t="shared" si="160"/>
        <v/>
      </c>
      <c r="L697" s="59" t="str">
        <f t="shared" si="161"/>
        <v/>
      </c>
      <c r="M697" s="162" t="str">
        <f t="shared" si="166"/>
        <v/>
      </c>
      <c r="N697" s="99" t="str">
        <f t="shared" si="162"/>
        <v/>
      </c>
      <c r="O697" s="100" t="str">
        <f t="shared" si="167"/>
        <v/>
      </c>
      <c r="P697" s="100" t="e">
        <f t="shared" si="168"/>
        <v>#VALUE!</v>
      </c>
      <c r="Q697" s="11">
        <v>695</v>
      </c>
      <c r="R697" s="9" t="str">
        <f t="shared" si="163"/>
        <v/>
      </c>
    </row>
    <row r="698" spans="1:18" x14ac:dyDescent="0.25">
      <c r="A698" s="9">
        <f t="shared" si="164"/>
        <v>0</v>
      </c>
      <c r="B698" s="88">
        <f>IF(Sample7!K704&gt;0,Sample7!K704, )</f>
        <v>0</v>
      </c>
      <c r="C698" s="88" t="str">
        <f>IF(Sample7!L704&gt;0,Sample7!L704,"")</f>
        <v/>
      </c>
      <c r="D698" s="88">
        <f>IF(Sample7!M704&gt;0,Sample7!M704,)</f>
        <v>0</v>
      </c>
      <c r="E698" s="162" t="str">
        <f t="shared" si="155"/>
        <v/>
      </c>
      <c r="F698" s="162" t="str">
        <f t="shared" si="156"/>
        <v/>
      </c>
      <c r="G698" s="162" t="str">
        <f t="shared" si="157"/>
        <v/>
      </c>
      <c r="H698" s="162" t="str">
        <f t="shared" si="158"/>
        <v/>
      </c>
      <c r="I698" s="162" t="e">
        <f t="shared" si="159"/>
        <v>#VALUE!</v>
      </c>
      <c r="J698" s="162" t="e">
        <f t="shared" si="165"/>
        <v>#VALUE!</v>
      </c>
      <c r="K698" s="162" t="str">
        <f t="shared" si="160"/>
        <v/>
      </c>
      <c r="L698" s="59" t="str">
        <f t="shared" si="161"/>
        <v/>
      </c>
      <c r="M698" s="162" t="str">
        <f t="shared" si="166"/>
        <v/>
      </c>
      <c r="N698" s="99" t="str">
        <f t="shared" si="162"/>
        <v/>
      </c>
      <c r="O698" s="100" t="str">
        <f t="shared" si="167"/>
        <v/>
      </c>
      <c r="P698" s="100" t="e">
        <f t="shared" si="168"/>
        <v>#VALUE!</v>
      </c>
      <c r="Q698" s="11">
        <v>696</v>
      </c>
      <c r="R698" s="9" t="str">
        <f t="shared" si="163"/>
        <v/>
      </c>
    </row>
    <row r="699" spans="1:18" x14ac:dyDescent="0.25">
      <c r="A699" s="9">
        <f t="shared" si="164"/>
        <v>0</v>
      </c>
      <c r="B699" s="88">
        <f>IF(Sample7!K705&gt;0,Sample7!K705, )</f>
        <v>0</v>
      </c>
      <c r="C699" s="88" t="str">
        <f>IF(Sample7!L705&gt;0,Sample7!L705,"")</f>
        <v/>
      </c>
      <c r="D699" s="88">
        <f>IF(Sample7!M705&gt;0,Sample7!M705,)</f>
        <v>0</v>
      </c>
      <c r="E699" s="162" t="str">
        <f t="shared" si="155"/>
        <v/>
      </c>
      <c r="F699" s="162" t="str">
        <f t="shared" si="156"/>
        <v/>
      </c>
      <c r="G699" s="162" t="str">
        <f t="shared" si="157"/>
        <v/>
      </c>
      <c r="H699" s="162" t="str">
        <f t="shared" si="158"/>
        <v/>
      </c>
      <c r="I699" s="162" t="e">
        <f t="shared" si="159"/>
        <v>#VALUE!</v>
      </c>
      <c r="J699" s="162" t="e">
        <f t="shared" si="165"/>
        <v>#VALUE!</v>
      </c>
      <c r="K699" s="162" t="str">
        <f t="shared" si="160"/>
        <v/>
      </c>
      <c r="L699" s="59" t="str">
        <f t="shared" si="161"/>
        <v/>
      </c>
      <c r="M699" s="162" t="str">
        <f t="shared" si="166"/>
        <v/>
      </c>
      <c r="N699" s="99" t="str">
        <f t="shared" si="162"/>
        <v/>
      </c>
      <c r="O699" s="100" t="str">
        <f t="shared" si="167"/>
        <v/>
      </c>
      <c r="P699" s="100" t="e">
        <f t="shared" si="168"/>
        <v>#VALUE!</v>
      </c>
      <c r="Q699" s="11">
        <v>697</v>
      </c>
      <c r="R699" s="9" t="str">
        <f t="shared" si="163"/>
        <v/>
      </c>
    </row>
    <row r="700" spans="1:18" x14ac:dyDescent="0.25">
      <c r="A700" s="9">
        <f t="shared" si="164"/>
        <v>0</v>
      </c>
      <c r="B700" s="88">
        <f>IF(Sample7!K706&gt;0,Sample7!K706, )</f>
        <v>0</v>
      </c>
      <c r="C700" s="88" t="str">
        <f>IF(Sample7!L706&gt;0,Sample7!L706,"")</f>
        <v/>
      </c>
      <c r="D700" s="88">
        <f>IF(Sample7!M706&gt;0,Sample7!M706,)</f>
        <v>0</v>
      </c>
      <c r="E700" s="162" t="str">
        <f t="shared" si="155"/>
        <v/>
      </c>
      <c r="F700" s="162" t="str">
        <f t="shared" si="156"/>
        <v/>
      </c>
      <c r="G700" s="162" t="str">
        <f t="shared" si="157"/>
        <v/>
      </c>
      <c r="H700" s="162" t="str">
        <f t="shared" si="158"/>
        <v/>
      </c>
      <c r="I700" s="162" t="e">
        <f t="shared" si="159"/>
        <v>#VALUE!</v>
      </c>
      <c r="J700" s="162" t="e">
        <f t="shared" si="165"/>
        <v>#VALUE!</v>
      </c>
      <c r="K700" s="162" t="str">
        <f t="shared" si="160"/>
        <v/>
      </c>
      <c r="L700" s="59" t="str">
        <f t="shared" si="161"/>
        <v/>
      </c>
      <c r="M700" s="162" t="str">
        <f t="shared" si="166"/>
        <v/>
      </c>
      <c r="N700" s="99" t="str">
        <f t="shared" si="162"/>
        <v/>
      </c>
      <c r="O700" s="100" t="str">
        <f t="shared" si="167"/>
        <v/>
      </c>
      <c r="P700" s="100" t="e">
        <f t="shared" si="168"/>
        <v>#VALUE!</v>
      </c>
      <c r="Q700" s="11">
        <v>698</v>
      </c>
      <c r="R700" s="9" t="str">
        <f t="shared" si="163"/>
        <v/>
      </c>
    </row>
    <row r="701" spans="1:18" x14ac:dyDescent="0.25">
      <c r="B701" s="8"/>
      <c r="C701" s="8"/>
      <c r="D701" s="8"/>
      <c r="E701" s="10"/>
      <c r="F701" s="10"/>
      <c r="G701" s="10"/>
      <c r="H701" s="10"/>
      <c r="I701" s="10"/>
      <c r="J701" s="10"/>
      <c r="K701" s="10"/>
      <c r="M701" s="10"/>
      <c r="N701" s="97"/>
      <c r="O701" s="8"/>
      <c r="P701" s="8"/>
    </row>
    <row r="702" spans="1:18" x14ac:dyDescent="0.25">
      <c r="B702" s="8"/>
      <c r="C702" s="8"/>
      <c r="D702" s="8"/>
      <c r="E702" s="10"/>
      <c r="F702" s="10"/>
      <c r="G702" s="10"/>
      <c r="H702" s="10"/>
      <c r="I702" s="10"/>
      <c r="J702" s="10"/>
      <c r="K702" s="10"/>
      <c r="M702" s="10"/>
      <c r="N702" s="97"/>
      <c r="O702" s="8"/>
      <c r="P702" s="8"/>
    </row>
    <row r="703" spans="1:18" x14ac:dyDescent="0.25">
      <c r="B703" s="8"/>
      <c r="C703" s="8"/>
      <c r="D703" s="8"/>
      <c r="E703" s="10"/>
      <c r="F703" s="10"/>
      <c r="G703" s="10"/>
      <c r="H703" s="10"/>
      <c r="I703" s="10"/>
      <c r="J703" s="10"/>
      <c r="K703" s="10"/>
      <c r="M703" s="10"/>
      <c r="N703" s="97"/>
      <c r="O703" s="8"/>
      <c r="P703" s="8"/>
    </row>
    <row r="704" spans="1:18" x14ac:dyDescent="0.25">
      <c r="B704" s="8"/>
      <c r="C704" s="8"/>
      <c r="D704" s="8"/>
      <c r="E704" s="10"/>
      <c r="F704" s="10"/>
      <c r="G704" s="10"/>
      <c r="H704" s="10"/>
      <c r="I704" s="10"/>
      <c r="J704" s="10"/>
      <c r="K704" s="10"/>
      <c r="M704" s="10"/>
      <c r="N704" s="97"/>
      <c r="O704" s="8"/>
      <c r="P704" s="8"/>
    </row>
    <row r="705" spans="2:16" x14ac:dyDescent="0.25">
      <c r="B705" s="8"/>
      <c r="C705" s="8"/>
      <c r="D705" s="8"/>
      <c r="E705" s="10"/>
      <c r="F705" s="10"/>
      <c r="G705" s="10"/>
      <c r="H705" s="10"/>
      <c r="I705" s="10"/>
      <c r="J705" s="10"/>
      <c r="K705" s="10"/>
      <c r="M705" s="10"/>
      <c r="N705" s="97"/>
      <c r="O705" s="8"/>
      <c r="P705" s="8"/>
    </row>
    <row r="706" spans="2:16" x14ac:dyDescent="0.25">
      <c r="B706" s="8"/>
      <c r="C706" s="8"/>
      <c r="D706" s="8"/>
      <c r="E706" s="10"/>
      <c r="F706" s="10"/>
      <c r="G706" s="10"/>
      <c r="H706" s="10"/>
      <c r="I706" s="10"/>
      <c r="J706" s="10"/>
      <c r="K706" s="10"/>
      <c r="M706" s="10"/>
      <c r="N706" s="97"/>
      <c r="O706" s="8"/>
      <c r="P706" s="8"/>
    </row>
  </sheetData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500"/>
  <sheetViews>
    <sheetView workbookViewId="0">
      <selection activeCell="B9" sqref="B9:I455"/>
    </sheetView>
  </sheetViews>
  <sheetFormatPr baseColWidth="10" defaultColWidth="11.42578125" defaultRowHeight="12.75" x14ac:dyDescent="0.2"/>
  <cols>
    <col min="1" max="1" width="11.42578125" style="68" customWidth="1"/>
    <col min="2" max="2" width="11.42578125" style="88"/>
    <col min="3" max="3" width="11.42578125" style="69"/>
    <col min="4" max="4" width="11.42578125" style="68"/>
    <col min="5" max="6" width="11.42578125" style="8"/>
    <col min="7" max="7" width="13" style="8" bestFit="1" customWidth="1"/>
    <col min="8" max="9" width="13.5703125" style="8" bestFit="1" customWidth="1"/>
    <col min="10" max="14" width="11.42578125" style="8"/>
    <col min="15" max="15" width="13" style="8" bestFit="1" customWidth="1"/>
    <col min="16" max="16384" width="11.42578125" style="8"/>
  </cols>
  <sheetData>
    <row r="1" spans="1:18" x14ac:dyDescent="0.2">
      <c r="A1" s="68">
        <v>1</v>
      </c>
      <c r="B1" s="60" t="s">
        <v>26</v>
      </c>
      <c r="C1" s="61" t="s">
        <v>95</v>
      </c>
      <c r="D1" s="62"/>
      <c r="E1" s="63" t="s">
        <v>96</v>
      </c>
      <c r="F1" s="64" t="s">
        <v>32</v>
      </c>
      <c r="G1" s="63" t="s">
        <v>120</v>
      </c>
      <c r="H1" s="65" t="s">
        <v>97</v>
      </c>
      <c r="I1" s="65" t="s">
        <v>98</v>
      </c>
      <c r="J1" s="66" t="s">
        <v>99</v>
      </c>
      <c r="K1" s="8" t="s">
        <v>100</v>
      </c>
    </row>
    <row r="2" spans="1:18" ht="15" x14ac:dyDescent="0.25">
      <c r="A2" s="68">
        <v>2</v>
      </c>
      <c r="B2">
        <f>IF(Traitement7!B2&gt;0,Traitement7!B2,)</f>
        <v>0.32950820913033912</v>
      </c>
      <c r="C2" s="3">
        <f>IF(AND(Traitement7!D2&lt;1000,Traitement7!D2&gt;0),Traitement7!D2,)</f>
        <v>2.2601934725612409</v>
      </c>
      <c r="D2" s="68">
        <v>2</v>
      </c>
      <c r="E2" s="8">
        <f t="shared" ref="E2:E65" si="0">IF(B2&gt;0,1/2*(B2-K$13*F2+M$8)+1/2*POWER((B2-K$13*F2+M$8)^2-4*M$10*(B2-K$13*F2),0.5),"")</f>
        <v>7.076571347269979E-2</v>
      </c>
      <c r="F2" s="8">
        <f t="shared" ref="F2:F65" si="1">IF(B2="","",LN(1+EXP($L$16*(B2-$L$15)))/$L$16)</f>
        <v>2.4884287875483631E-2</v>
      </c>
      <c r="G2" s="8">
        <f t="shared" ref="G2:G65" si="2">IF(B2&gt;0,-LN(1+EXP(L$18*(B2-L$17)))/L$18,"")</f>
        <v>-8.6774471760825825E-6</v>
      </c>
      <c r="H2" s="69">
        <f>IF(B2&gt;0,IF(K$13=1,(L$11*10/(B2-E2-F2)-L$11*10/(L$9))+K$11*10/(L$14+F2)-K$11*10/(L$14+L$19-K$9+G2),L$11*10/(B2-E2)-L$11*10/(L$9)),"")</f>
        <v>0.55815394430373999</v>
      </c>
      <c r="I2" s="69">
        <f>IF(B2&gt;0,IF(K$13=0,K$11*10/(E2)-K$11*10/(L$19-L$9),K$11*10/(E2)-K$11*10/(K$9-L$9)+K$11*10/(L$14+F2)-K$11*10/(L$14+L$19-K$9+G2)),"")</f>
        <v>0.5581539443049337</v>
      </c>
      <c r="J2" s="70">
        <f>IF(OR(B2="",C2=0,C2=""),"",(H2-C2)*(H2-C2))</f>
        <v>2.8969385557510163</v>
      </c>
      <c r="K2" s="20" t="s">
        <v>58</v>
      </c>
      <c r="L2" s="71" t="s">
        <v>102</v>
      </c>
      <c r="N2" s="67" t="s">
        <v>101</v>
      </c>
      <c r="R2" s="68"/>
    </row>
    <row r="3" spans="1:18" ht="15" x14ac:dyDescent="0.25">
      <c r="A3" s="68">
        <v>3</v>
      </c>
      <c r="B3">
        <f>IF(Traitement7!B3&gt;0,Traitement7!B3,)</f>
        <v>0.32814569787069764</v>
      </c>
      <c r="C3" s="3">
        <f>IF(AND(Traitement7!D3&lt;1000,Traitement7!D3&gt;0),Traitement7!D3,)</f>
        <v>4.5203869451224818</v>
      </c>
      <c r="D3" s="68">
        <v>3</v>
      </c>
      <c r="E3" s="8">
        <f t="shared" si="0"/>
        <v>6.9463613666169682E-2</v>
      </c>
      <c r="F3" s="8">
        <f t="shared" si="1"/>
        <v>2.4140855559090662E-2</v>
      </c>
      <c r="G3" s="8">
        <f t="shared" si="2"/>
        <v>-7.572562421226135E-6</v>
      </c>
      <c r="H3" s="69">
        <f t="shared" ref="H3:H66" si="3">IF(B3&gt;0,IF(K$13=1,(L$11*10/(B3-E3-F3)-L$11*10/(L$9))+K$11*10/(L$14+F3)-K$11*10/(L$14+L$19-K$9+G3),L$11*10/(B3-E3)-L$11*10/(L$9)),"")</f>
        <v>2.2627779313761494</v>
      </c>
      <c r="I3" s="69">
        <f t="shared" ref="I3:I66" si="4">IF(B3&gt;0,IF(K$13=0,K$11*10/(E3)-K$11*10/(L$19-L$9),K$11*10/(E3)-K$11*10/(K$9-L$9)+K$11*10/(L$14+F3)-K$11*10/(L$14+L$19-K$9+G3)),"")</f>
        <v>2.2627779313770446</v>
      </c>
      <c r="J3" s="70">
        <f t="shared" ref="J3:J66" si="5">IF(OR(B3="",C3=0,C3=""),"",(H3-C3)*(H3-C3))</f>
        <v>5.0967984589486877</v>
      </c>
      <c r="K3" s="175">
        <f>Traitement7!S5</f>
        <v>0</v>
      </c>
      <c r="L3" s="72">
        <f ca="1">IF(K3&lt;C2,2,VLOOKUP(K3,C2:INDIRECT("D"&amp;N4),2,TRUE))</f>
        <v>2</v>
      </c>
      <c r="N3" s="70">
        <f>MAX(C2:C700)</f>
        <v>884.30069613958949</v>
      </c>
      <c r="R3" s="68"/>
    </row>
    <row r="4" spans="1:18" ht="15" x14ac:dyDescent="0.25">
      <c r="A4" s="68">
        <v>4</v>
      </c>
      <c r="B4">
        <f>IF(Traitement7!B4&gt;0,Traitement7!B4,)</f>
        <v>0.32708596689097624</v>
      </c>
      <c r="C4" s="3">
        <f>IF(AND(Traitement7!D4&lt;1000,Traitement7!D4&gt;0),Traitement7!D4,)</f>
        <v>5.6504836814031023</v>
      </c>
      <c r="D4" s="68">
        <v>4</v>
      </c>
      <c r="E4" s="8">
        <f t="shared" si="0"/>
        <v>6.8452365133177845E-2</v>
      </c>
      <c r="F4" s="8">
        <f t="shared" si="1"/>
        <v>2.3572887121254559E-2</v>
      </c>
      <c r="G4" s="8">
        <f t="shared" si="2"/>
        <v>-6.8113917792686666E-6</v>
      </c>
      <c r="H4" s="69">
        <f t="shared" si="3"/>
        <v>3.6313783139494262</v>
      </c>
      <c r="I4" s="69">
        <f t="shared" si="4"/>
        <v>3.6313783139489715</v>
      </c>
      <c r="J4" s="70">
        <f t="shared" si="5"/>
        <v>4.0767864848802446</v>
      </c>
      <c r="K4" s="175">
        <f>Traitement7!S6</f>
        <v>700</v>
      </c>
      <c r="L4" s="72">
        <f ca="1">VLOOKUP(K4,C2:INDIRECT("D"&amp;N4),2,TRUE)</f>
        <v>62</v>
      </c>
      <c r="N4" s="8">
        <f>VLOOKUP(N3,C2:D700,2,FALSE)</f>
        <v>66</v>
      </c>
      <c r="Q4" s="68"/>
      <c r="R4" s="68"/>
    </row>
    <row r="5" spans="1:18" ht="15" x14ac:dyDescent="0.25">
      <c r="A5" s="68">
        <v>5</v>
      </c>
      <c r="B5">
        <f>IF(Traitement7!B5&gt;0,Traitement7!B5,)</f>
        <v>0.32610193098123508</v>
      </c>
      <c r="C5" s="3">
        <f>IF(AND(Traitement7!D5&lt;1000,Traitement7!D5&gt;0),Traitement7!D5,)</f>
        <v>6.7805804176837228</v>
      </c>
      <c r="D5" s="68">
        <v>5</v>
      </c>
      <c r="E5" s="8">
        <f t="shared" si="0"/>
        <v>6.7514571043193888E-2</v>
      </c>
      <c r="F5" s="8">
        <f t="shared" si="1"/>
        <v>2.3053545381914564E-2</v>
      </c>
      <c r="G5" s="8">
        <f t="shared" si="2"/>
        <v>-6.1732459897513931E-6</v>
      </c>
      <c r="H5" s="69">
        <f t="shared" si="3"/>
        <v>4.9372066964288024</v>
      </c>
      <c r="I5" s="69">
        <f t="shared" si="4"/>
        <v>4.9372066964280208</v>
      </c>
      <c r="J5" s="70">
        <f t="shared" si="5"/>
        <v>3.3980266762132127</v>
      </c>
      <c r="K5" s="73" t="s">
        <v>103</v>
      </c>
      <c r="L5" s="74">
        <f ca="1">SUM(INDIRECT("J"&amp;L3):INDIRECT("J"&amp;L4))</f>
        <v>1586.7521813197595</v>
      </c>
      <c r="M5" s="75"/>
      <c r="N5" s="75"/>
      <c r="Q5" s="68"/>
      <c r="R5" s="68"/>
    </row>
    <row r="6" spans="1:18" ht="15" x14ac:dyDescent="0.25">
      <c r="A6" s="68">
        <v>6</v>
      </c>
      <c r="B6">
        <f>IF(Traitement7!B6&gt;0,Traitement7!B6,)</f>
        <v>0.32511789507149391</v>
      </c>
      <c r="C6" s="3">
        <f>IF(AND(Traitement7!D6&lt;1000,Traitement7!D6&gt;0),Traitement7!D6,)</f>
        <v>7.3456287858239193</v>
      </c>
      <c r="D6" s="68">
        <v>6</v>
      </c>
      <c r="E6" s="8">
        <f t="shared" si="0"/>
        <v>6.6577999607233485E-2</v>
      </c>
      <c r="F6" s="8">
        <f t="shared" si="1"/>
        <v>2.2541976823856606E-2</v>
      </c>
      <c r="G6" s="8">
        <f t="shared" si="2"/>
        <v>-5.5948700901650894E-6</v>
      </c>
      <c r="H6" s="69">
        <f t="shared" si="3"/>
        <v>6.2780475588106128</v>
      </c>
      <c r="I6" s="69">
        <f t="shared" si="4"/>
        <v>6.2780475588118634</v>
      </c>
      <c r="J6" s="70">
        <f t="shared" si="5"/>
        <v>1.139729676271237</v>
      </c>
      <c r="Q6" s="68"/>
      <c r="R6" s="68"/>
    </row>
    <row r="7" spans="1:18" ht="15" x14ac:dyDescent="0.25">
      <c r="A7" s="68">
        <v>7</v>
      </c>
      <c r="B7">
        <f>IF(Traitement7!B7&gt;0,Traitement7!B7,)</f>
        <v>0.32398246902179251</v>
      </c>
      <c r="C7" s="3">
        <f>IF(AND(Traitement7!D7&lt;1000,Traitement7!D7&gt;0),Traitement7!D7,)</f>
        <v>7.9106771539643432</v>
      </c>
      <c r="D7" s="68">
        <v>7</v>
      </c>
      <c r="E7" s="8">
        <f t="shared" si="0"/>
        <v>6.5498920460116988E-2</v>
      </c>
      <c r="F7" s="8">
        <f t="shared" si="1"/>
        <v>2.1961376983053175E-2</v>
      </c>
      <c r="G7" s="8">
        <f t="shared" si="2"/>
        <v>-4.9945011572950293E-6</v>
      </c>
      <c r="H7" s="69">
        <f t="shared" si="3"/>
        <v>7.8704506024050715</v>
      </c>
      <c r="I7" s="69">
        <f t="shared" si="4"/>
        <v>7.8704506024064358</v>
      </c>
      <c r="J7" s="70">
        <f t="shared" si="5"/>
        <v>1.6181754503507432E-3</v>
      </c>
      <c r="K7" s="76" t="s">
        <v>104</v>
      </c>
      <c r="L7" s="77"/>
      <c r="M7" s="78" t="s">
        <v>105</v>
      </c>
      <c r="N7" s="79" t="s">
        <v>106</v>
      </c>
      <c r="Q7" s="68"/>
      <c r="R7" s="68"/>
    </row>
    <row r="8" spans="1:18" ht="15" x14ac:dyDescent="0.25">
      <c r="A8" s="68">
        <v>8</v>
      </c>
      <c r="B8">
        <f>IF(Traitement7!B8&gt;0,Traitement7!B8,)</f>
        <v>0.32284704297209105</v>
      </c>
      <c r="C8" s="3">
        <f>IF(AND(Traitement7!D8&lt;1000,Traitement7!D8&gt;0),Traitement7!D8,)</f>
        <v>10.170870626525584</v>
      </c>
      <c r="D8" s="68">
        <v>8</v>
      </c>
      <c r="E8" s="8">
        <f t="shared" si="0"/>
        <v>6.4421606426993641E-2</v>
      </c>
      <c r="F8" s="8">
        <f t="shared" si="1"/>
        <v>2.1391147536484346E-2</v>
      </c>
      <c r="G8" s="8">
        <f t="shared" si="2"/>
        <v>-4.4585416748024654E-6</v>
      </c>
      <c r="H8" s="69">
        <f t="shared" si="3"/>
        <v>9.513464390439367</v>
      </c>
      <c r="I8" s="69">
        <f t="shared" si="4"/>
        <v>9.513464390440376</v>
      </c>
      <c r="J8" s="70">
        <f t="shared" si="5"/>
        <v>0.43218295924504713</v>
      </c>
      <c r="K8" s="80" t="s">
        <v>107</v>
      </c>
      <c r="L8" s="80" t="s">
        <v>108</v>
      </c>
      <c r="M8" s="79">
        <f>IF(K13=1,(K11+L11)/(K11/(K9-L9)-L11/(L9)),(K11+L11)/(K11/(L19-L9)-L11/(L9)))</f>
        <v>-0.26289946590316043</v>
      </c>
      <c r="N8" s="79">
        <f>K$11/(33+K$11/(L19-L$9))+L$11/(33+L$11/(L$9))</f>
        <v>0.2628769243457062</v>
      </c>
      <c r="Q8" s="68"/>
      <c r="R8" s="68"/>
    </row>
    <row r="9" spans="1:18" ht="15" x14ac:dyDescent="0.25">
      <c r="A9" s="68">
        <v>9</v>
      </c>
      <c r="B9">
        <f>IF(Traitement7!B9&gt;0,Traitement7!B9,)</f>
        <v>0.32163592185240963</v>
      </c>
      <c r="C9" s="3">
        <f>IF(AND(Traitement7!D9&lt;1000,Traitement7!D9&gt;0),Traitement7!D9,)</f>
        <v>11.300967362806205</v>
      </c>
      <c r="D9" s="68">
        <v>9</v>
      </c>
      <c r="E9" s="8">
        <f t="shared" si="0"/>
        <v>6.3274506673508063E-2</v>
      </c>
      <c r="F9" s="8">
        <f t="shared" si="1"/>
        <v>2.0794335034903969E-2</v>
      </c>
      <c r="G9" s="8">
        <f t="shared" si="2"/>
        <v>-3.9500768991829683E-6</v>
      </c>
      <c r="H9" s="69">
        <f t="shared" si="3"/>
        <v>11.324410187302419</v>
      </c>
      <c r="I9" s="69">
        <f t="shared" si="4"/>
        <v>11.324410187302462</v>
      </c>
      <c r="J9" s="70">
        <f t="shared" si="5"/>
        <v>5.4956602036031926E-4</v>
      </c>
      <c r="K9" s="81">
        <f>Traitement7!U13</f>
        <v>0.32313929644478384</v>
      </c>
      <c r="L9" s="81">
        <f>Traitement7!T26</f>
        <v>0.25876228262817169</v>
      </c>
      <c r="M9" s="79" t="s">
        <v>109</v>
      </c>
      <c r="N9" s="79" t="s">
        <v>110</v>
      </c>
      <c r="Q9" s="68"/>
      <c r="R9" s="68"/>
    </row>
    <row r="10" spans="1:18" ht="15" x14ac:dyDescent="0.25">
      <c r="A10" s="68">
        <v>10</v>
      </c>
      <c r="B10">
        <f>IF(Traitement7!B10&gt;0,Traitement7!B10,)</f>
        <v>0.32034910566274816</v>
      </c>
      <c r="C10" s="3">
        <f>IF(AND(Traitement7!D10&lt;1000,Traitement7!D10&gt;0),Traitement7!D10,)</f>
        <v>11.866015730946401</v>
      </c>
      <c r="D10" s="68">
        <v>10</v>
      </c>
      <c r="E10" s="8">
        <f t="shared" si="0"/>
        <v>6.2058127291474849E-2</v>
      </c>
      <c r="F10" s="8">
        <f t="shared" si="1"/>
        <v>2.0173144585973714E-2</v>
      </c>
      <c r="G10" s="8">
        <f t="shared" si="2"/>
        <v>-3.4732031740254389E-6</v>
      </c>
      <c r="H10" s="69">
        <f t="shared" si="3"/>
        <v>13.317864101156374</v>
      </c>
      <c r="I10" s="69">
        <f t="shared" si="4"/>
        <v>13.317864101156687</v>
      </c>
      <c r="J10" s="70">
        <f t="shared" si="5"/>
        <v>2.1078636900813548</v>
      </c>
      <c r="K10" s="80" t="s">
        <v>111</v>
      </c>
      <c r="L10" s="82" t="s">
        <v>81</v>
      </c>
      <c r="M10" s="79">
        <f>IF(K13=1,K11/(K$11/(K$9-L$9)-L$11/(L$9)),K11/(K$11/(L$19-L$9)-L$11/(L$9)))</f>
        <v>-8.927576222925699E-4</v>
      </c>
      <c r="N10" s="79">
        <f>K$11/(1000/10+K$11/(L19-L$9))+L$11/(1000/10+L$11/(L$9))</f>
        <v>0.23348286221659525</v>
      </c>
      <c r="Q10" s="68"/>
      <c r="R10" s="68"/>
    </row>
    <row r="11" spans="1:18" ht="15" x14ac:dyDescent="0.25">
      <c r="A11" s="68">
        <v>11</v>
      </c>
      <c r="B11">
        <f>IF(Traitement7!B11&gt;0,Traitement7!B11,)</f>
        <v>0.31913798454306669</v>
      </c>
      <c r="C11" s="3">
        <f>IF(AND(Traitement7!D11&lt;1000,Traitement7!D11&gt;0),Traitement7!D11,)</f>
        <v>13.561160835367446</v>
      </c>
      <c r="D11" s="68">
        <v>11</v>
      </c>
      <c r="E11" s="8">
        <f t="shared" si="0"/>
        <v>6.0915686152257308E-2</v>
      </c>
      <c r="F11" s="8">
        <f t="shared" si="1"/>
        <v>1.9600640721894068E-2</v>
      </c>
      <c r="G11" s="8">
        <f t="shared" si="2"/>
        <v>-3.0770919156757558E-6</v>
      </c>
      <c r="H11" s="69">
        <f t="shared" si="3"/>
        <v>15.262644687965803</v>
      </c>
      <c r="I11" s="69">
        <f t="shared" si="4"/>
        <v>15.262644687966684</v>
      </c>
      <c r="J11" s="70">
        <f t="shared" si="5"/>
        <v>2.89504730065295</v>
      </c>
      <c r="K11" s="81">
        <f>L11/(L13-1)</f>
        <v>0.6435237554286477</v>
      </c>
      <c r="L11" s="83">
        <f>Traitement7!T28</f>
        <v>188.86149683877699</v>
      </c>
      <c r="M11" s="79" t="s">
        <v>80</v>
      </c>
      <c r="N11" s="79" t="s">
        <v>112</v>
      </c>
      <c r="Q11" s="68"/>
      <c r="R11" s="68"/>
    </row>
    <row r="12" spans="1:18" ht="15" x14ac:dyDescent="0.25">
      <c r="A12" s="68">
        <v>12</v>
      </c>
      <c r="B12">
        <f>IF(Traitement7!B12&gt;0,Traitement7!B12,)</f>
        <v>0.31785116835340499</v>
      </c>
      <c r="C12" s="3">
        <f>IF(AND(Traitement7!D12&lt;1000,Traitement7!D12&gt;0),Traitement7!D12,)</f>
        <v>15.821354307928686</v>
      </c>
      <c r="D12" s="68">
        <v>12</v>
      </c>
      <c r="E12" s="8">
        <f t="shared" si="0"/>
        <v>5.9704510115109535E-2</v>
      </c>
      <c r="F12" s="8">
        <f t="shared" si="1"/>
        <v>1.9005231893595691E-2</v>
      </c>
      <c r="G12" s="8">
        <f t="shared" si="2"/>
        <v>-2.7055951984958045E-6</v>
      </c>
      <c r="H12" s="69">
        <f t="shared" si="3"/>
        <v>17.405710822497895</v>
      </c>
      <c r="I12" s="69">
        <f t="shared" si="4"/>
        <v>17.405710822499188</v>
      </c>
      <c r="J12" s="70">
        <f t="shared" si="5"/>
        <v>2.5101855652578897</v>
      </c>
      <c r="K12" s="76" t="s">
        <v>113</v>
      </c>
      <c r="L12" s="84" t="s">
        <v>114</v>
      </c>
      <c r="M12" s="79">
        <f>M8/M10</f>
        <v>294.48022547042939</v>
      </c>
      <c r="N12" s="79">
        <f>K$11/(1500+K$11/(L19-L$9))+L$11/(1500+L$11/(L$9))</f>
        <v>8.5122833297210654E-2</v>
      </c>
      <c r="Q12" s="68"/>
      <c r="R12" s="68"/>
    </row>
    <row r="13" spans="1:18" ht="15" x14ac:dyDescent="0.25">
      <c r="A13" s="68">
        <v>13</v>
      </c>
      <c r="B13">
        <f>IF(Traitement7!B13&gt;0,Traitement7!B13,)</f>
        <v>0.31648865709376328</v>
      </c>
      <c r="C13" s="3">
        <f>IF(AND(Traitement7!D13&lt;1000,Traitement7!D13&gt;0),Traitement7!D13,)</f>
        <v>18.081547780489927</v>
      </c>
      <c r="D13" s="68">
        <v>13</v>
      </c>
      <c r="E13" s="8">
        <f t="shared" si="0"/>
        <v>5.8425245511250716E-2</v>
      </c>
      <c r="F13" s="8">
        <f t="shared" si="1"/>
        <v>1.8389214329369886E-2</v>
      </c>
      <c r="G13" s="8">
        <f t="shared" si="2"/>
        <v>-2.3610065413943072E-6</v>
      </c>
      <c r="H13" s="69">
        <f t="shared" si="3"/>
        <v>19.765739507144644</v>
      </c>
      <c r="I13" s="69">
        <f t="shared" si="4"/>
        <v>19.765739507145284</v>
      </c>
      <c r="J13" s="70">
        <f t="shared" si="5"/>
        <v>2.836501772132197</v>
      </c>
      <c r="K13" s="85">
        <f>Traitement7!V5</f>
        <v>0</v>
      </c>
      <c r="L13" s="83">
        <f>Traitement7!T27</f>
        <v>294.48022547042939</v>
      </c>
      <c r="Q13" s="68"/>
      <c r="R13" s="68"/>
    </row>
    <row r="14" spans="1:18" ht="15" x14ac:dyDescent="0.25">
      <c r="A14" s="68">
        <v>14</v>
      </c>
      <c r="B14">
        <f>IF(Traitement7!B14&gt;0,Traitement7!B14,)</f>
        <v>0.3152018409041018</v>
      </c>
      <c r="C14" s="3">
        <f>IF(AND(Traitement7!D14&lt;1000,Traitement7!D14&gt;0),Traitement7!D14,)</f>
        <v>20.341741253051168</v>
      </c>
      <c r="D14" s="68">
        <v>14</v>
      </c>
      <c r="E14" s="8">
        <f t="shared" si="0"/>
        <v>5.7220198648438705E-2</v>
      </c>
      <c r="F14" s="8">
        <f t="shared" si="1"/>
        <v>1.7820979495232019E-2</v>
      </c>
      <c r="G14" s="8">
        <f t="shared" si="2"/>
        <v>-2.0759537007379032E-6</v>
      </c>
      <c r="H14" s="69">
        <f t="shared" si="3"/>
        <v>22.085368949862641</v>
      </c>
      <c r="I14" s="69">
        <f t="shared" si="4"/>
        <v>22.085368949863479</v>
      </c>
      <c r="J14" s="70">
        <f t="shared" si="5"/>
        <v>3.0402375450880803</v>
      </c>
      <c r="K14" s="171" t="s">
        <v>115</v>
      </c>
      <c r="L14" s="171">
        <f>Traitement7!T30</f>
        <v>0.27543508249251764</v>
      </c>
      <c r="Q14" s="68"/>
      <c r="R14" s="68"/>
    </row>
    <row r="15" spans="1:18" ht="15" x14ac:dyDescent="0.25">
      <c r="A15" s="68">
        <v>15</v>
      </c>
      <c r="B15">
        <f>IF(Traitement7!B15&gt;0,Traitement7!B15,)</f>
        <v>0.3138393296444601</v>
      </c>
      <c r="C15" s="3">
        <f>IF(AND(Traitement7!D15&lt;1000,Traitement7!D15&gt;0),Traitement7!D15,)</f>
        <v>22.601934725612409</v>
      </c>
      <c r="D15" s="68">
        <v>15</v>
      </c>
      <c r="E15" s="8">
        <f t="shared" si="0"/>
        <v>5.5947790772003556E-2</v>
      </c>
      <c r="F15" s="8">
        <f t="shared" si="1"/>
        <v>1.7233604236583447E-2</v>
      </c>
      <c r="G15" s="8">
        <f t="shared" si="2"/>
        <v>-1.8115498644128313E-6</v>
      </c>
      <c r="H15" s="69">
        <f t="shared" si="3"/>
        <v>24.643122103923815</v>
      </c>
      <c r="I15" s="69">
        <f t="shared" si="4"/>
        <v>24.643122103923901</v>
      </c>
      <c r="J15" s="70">
        <f t="shared" si="5"/>
        <v>4.1664459133777916</v>
      </c>
      <c r="K15" s="171" t="s">
        <v>116</v>
      </c>
      <c r="L15" s="171">
        <f>Traitement7!U13</f>
        <v>0.32313929644478384</v>
      </c>
      <c r="Q15" s="68"/>
      <c r="R15" s="68"/>
    </row>
    <row r="16" spans="1:18" ht="15" x14ac:dyDescent="0.25">
      <c r="A16" s="68">
        <v>16</v>
      </c>
      <c r="B16">
        <f>IF(Traitement7!B16&gt;0,Traitement7!B16,)</f>
        <v>0.31209834303491807</v>
      </c>
      <c r="C16" s="3">
        <f>IF(AND(Traitement7!D16&lt;1000,Traitement7!D16&gt;0),Traitement7!D16,)</f>
        <v>25.992224934454271</v>
      </c>
      <c r="D16" s="68">
        <v>16</v>
      </c>
      <c r="E16" s="8">
        <f t="shared" si="0"/>
        <v>5.4327549040743356E-2</v>
      </c>
      <c r="F16" s="8">
        <f t="shared" si="1"/>
        <v>1.650431150091208E-2</v>
      </c>
      <c r="G16" s="8">
        <f t="shared" si="2"/>
        <v>-1.5221115811247069E-6</v>
      </c>
      <c r="H16" s="69">
        <f t="shared" si="3"/>
        <v>28.073495081004694</v>
      </c>
      <c r="I16" s="69">
        <f t="shared" si="4"/>
        <v>28.073495081004722</v>
      </c>
      <c r="J16" s="70">
        <f t="shared" si="5"/>
        <v>4.3316854229220203</v>
      </c>
      <c r="K16" s="171" t="s">
        <v>117</v>
      </c>
      <c r="L16" s="172">
        <f>Traitement7!U11</f>
        <v>32.184120917871859</v>
      </c>
      <c r="Q16" s="68"/>
      <c r="R16" s="68"/>
    </row>
    <row r="17" spans="1:18" ht="15" x14ac:dyDescent="0.25">
      <c r="A17" s="68">
        <v>17</v>
      </c>
      <c r="B17">
        <f>IF(Traitement7!B17&gt;0,Traitement7!B17,)</f>
        <v>0.31066013670529635</v>
      </c>
      <c r="C17" s="3">
        <f>IF(AND(Traitement7!D17&lt;1000,Traitement7!D17&gt;0),Traitement7!D17,)</f>
        <v>28.817466775155935</v>
      </c>
      <c r="D17" s="68">
        <v>17</v>
      </c>
      <c r="E17" s="8">
        <f t="shared" si="0"/>
        <v>5.2994157270647442E-2</v>
      </c>
      <c r="F17" s="8">
        <f t="shared" si="1"/>
        <v>1.5919686562395511E-2</v>
      </c>
      <c r="G17" s="8">
        <f t="shared" si="2"/>
        <v>-1.3182276307683637E-6</v>
      </c>
      <c r="H17" s="69">
        <f t="shared" si="3"/>
        <v>31.053892995590104</v>
      </c>
      <c r="I17" s="69">
        <f t="shared" si="4"/>
        <v>31.053892995590886</v>
      </c>
      <c r="J17" s="70">
        <f t="shared" si="5"/>
        <v>5.00160223944546</v>
      </c>
      <c r="K17" s="171" t="s">
        <v>118</v>
      </c>
      <c r="L17" s="171">
        <f>Traitement7!V13</f>
        <v>0.4</v>
      </c>
      <c r="Q17" s="68"/>
      <c r="R17" s="68"/>
    </row>
    <row r="18" spans="1:18" ht="15" x14ac:dyDescent="0.25">
      <c r="A18" s="68">
        <v>18</v>
      </c>
      <c r="B18">
        <f>IF(Traitement7!B18&gt;0,Traitement7!B18,)</f>
        <v>0.30929762544565464</v>
      </c>
      <c r="C18" s="3">
        <f>IF(AND(Traitement7!D18&lt;1000,Traitement7!D18&gt;0),Traitement7!D18,)</f>
        <v>31.642708615857373</v>
      </c>
      <c r="D18" s="68">
        <v>18</v>
      </c>
      <c r="E18" s="8">
        <f t="shared" si="0"/>
        <v>5.1735462073604341E-2</v>
      </c>
      <c r="F18" s="8">
        <f t="shared" si="1"/>
        <v>1.5380581668958643E-2</v>
      </c>
      <c r="G18" s="8">
        <f t="shared" si="2"/>
        <v>-1.1503260221154165E-6</v>
      </c>
      <c r="H18" s="69">
        <f t="shared" si="3"/>
        <v>34.008289873981994</v>
      </c>
      <c r="I18" s="69">
        <f t="shared" si="4"/>
        <v>34.008289873982434</v>
      </c>
      <c r="J18" s="70">
        <f t="shared" si="5"/>
        <v>5.5959746887904647</v>
      </c>
      <c r="K18" s="171" t="s">
        <v>119</v>
      </c>
      <c r="L18" s="171">
        <f>Traitement7!V15</f>
        <v>100</v>
      </c>
      <c r="N18" s="86"/>
      <c r="Q18" s="68"/>
      <c r="R18" s="68"/>
    </row>
    <row r="19" spans="1:18" ht="15" x14ac:dyDescent="0.25">
      <c r="A19" s="68">
        <v>19</v>
      </c>
      <c r="B19">
        <f>IF(Traitement7!B19&gt;0,Traitement7!B19,)</f>
        <v>0.30793511418601294</v>
      </c>
      <c r="C19" s="3">
        <f>IF(AND(Traitement7!D19&lt;1000,Traitement7!D19&gt;0),Traitement7!D19,)</f>
        <v>35.032998824699234</v>
      </c>
      <c r="D19" s="68">
        <v>19</v>
      </c>
      <c r="E19" s="8">
        <f t="shared" si="0"/>
        <v>5.0481440224209514E-2</v>
      </c>
      <c r="F19" s="8">
        <f t="shared" si="1"/>
        <v>1.4855695512853522E-2</v>
      </c>
      <c r="G19" s="8">
        <f t="shared" si="2"/>
        <v>-1.0038088349612815E-6</v>
      </c>
      <c r="H19" s="69">
        <f t="shared" si="3"/>
        <v>37.098226823948607</v>
      </c>
      <c r="I19" s="69">
        <f t="shared" si="4"/>
        <v>37.098226823948465</v>
      </c>
      <c r="J19" s="70">
        <f t="shared" si="5"/>
        <v>4.2651666888835686</v>
      </c>
      <c r="K19" s="173" t="s">
        <v>62</v>
      </c>
      <c r="L19" s="173">
        <f>Traitement7!T29</f>
        <v>0.3299650238548511</v>
      </c>
      <c r="Q19" s="68"/>
      <c r="R19" s="68"/>
    </row>
    <row r="20" spans="1:18" ht="15" x14ac:dyDescent="0.25">
      <c r="A20" s="68">
        <v>20</v>
      </c>
      <c r="B20">
        <f>IF(Traitement7!B20&gt;0,Traitement7!B20,)</f>
        <v>0.30664829799635146</v>
      </c>
      <c r="C20" s="3">
        <f>IF(AND(Traitement7!D20&lt;1000,Traitement7!D20&gt;0),Traitement7!D20,)</f>
        <v>37.858240665400899</v>
      </c>
      <c r="D20" s="68">
        <v>20</v>
      </c>
      <c r="E20" s="8">
        <f t="shared" si="0"/>
        <v>4.930164125766711E-2</v>
      </c>
      <c r="F20" s="8">
        <f t="shared" si="1"/>
        <v>1.437289732532099E-2</v>
      </c>
      <c r="G20" s="8">
        <f t="shared" si="2"/>
        <v>-8.8260814028020169E-7</v>
      </c>
      <c r="H20" s="69">
        <f t="shared" si="3"/>
        <v>40.148786187856786</v>
      </c>
      <c r="I20" s="69">
        <f t="shared" si="4"/>
        <v>40.14878618785707</v>
      </c>
      <c r="J20" s="70">
        <f t="shared" si="5"/>
        <v>5.2465987904427092</v>
      </c>
      <c r="Q20" s="68"/>
      <c r="R20" s="68"/>
    </row>
    <row r="21" spans="1:18" ht="15" x14ac:dyDescent="0.25">
      <c r="A21" s="68">
        <v>21</v>
      </c>
      <c r="B21">
        <f>IF(Traitement7!B21&gt;0,Traitement7!B21,)</f>
        <v>0.30536148180668976</v>
      </c>
      <c r="C21" s="3">
        <f>IF(AND(Traitement7!D21&lt;1000,Traitement7!D21&gt;0),Traitement7!D21,)</f>
        <v>41.248530874242761</v>
      </c>
      <c r="D21" s="68">
        <v>21</v>
      </c>
      <c r="E21" s="8">
        <f t="shared" si="0"/>
        <v>4.8126537117136561E-2</v>
      </c>
      <c r="F21" s="8">
        <f t="shared" si="1"/>
        <v>1.3902525894173883E-2</v>
      </c>
      <c r="G21" s="8">
        <f t="shared" si="2"/>
        <v>-7.7604074817393014E-7</v>
      </c>
      <c r="H21" s="69">
        <f t="shared" si="3"/>
        <v>43.335880747149531</v>
      </c>
      <c r="I21" s="69">
        <f t="shared" si="4"/>
        <v>43.335880747151009</v>
      </c>
      <c r="J21" s="70">
        <f t="shared" si="5"/>
        <v>4.3570294919239112</v>
      </c>
      <c r="K21" s="94"/>
      <c r="L21" s="93"/>
      <c r="Q21" s="68"/>
      <c r="R21" s="68"/>
    </row>
    <row r="22" spans="1:18" ht="15" x14ac:dyDescent="0.25">
      <c r="A22" s="68">
        <v>22</v>
      </c>
      <c r="B22">
        <f>IF(Traitement7!B22&gt;0,Traitement7!B22,)</f>
        <v>0.30399897054704828</v>
      </c>
      <c r="C22" s="3">
        <f>IF(AND(Traitement7!D22&lt;1000,Traitement7!D22&gt;0),Traitement7!D22,)</f>
        <v>44.638821083084622</v>
      </c>
      <c r="D22" s="68">
        <v>22</v>
      </c>
      <c r="E22" s="8">
        <f t="shared" si="0"/>
        <v>4.6887742348105964E-2</v>
      </c>
      <c r="F22" s="8">
        <f t="shared" si="1"/>
        <v>1.3417877219810604E-2</v>
      </c>
      <c r="G22" s="8">
        <f t="shared" si="2"/>
        <v>-6.7719471479707838E-7</v>
      </c>
      <c r="H22" s="69">
        <f t="shared" si="3"/>
        <v>46.868688547071542</v>
      </c>
      <c r="I22" s="69">
        <f t="shared" si="4"/>
        <v>46.868688547072281</v>
      </c>
      <c r="J22" s="70">
        <f t="shared" si="5"/>
        <v>4.9723089069474602</v>
      </c>
      <c r="K22" s="94"/>
      <c r="L22" s="93"/>
      <c r="Q22" s="68"/>
      <c r="R22" s="68"/>
    </row>
    <row r="23" spans="1:18" ht="15" x14ac:dyDescent="0.25">
      <c r="A23" s="68">
        <v>23</v>
      </c>
      <c r="B23">
        <f>IF(Traitement7!B23&gt;0,Traitement7!B23,)</f>
        <v>0.30271215435738658</v>
      </c>
      <c r="C23" s="3">
        <f>IF(AND(Traitement7!D23&lt;1000,Traitement7!D23&gt;0),Traitement7!D23,)</f>
        <v>49.159208028207104</v>
      </c>
      <c r="D23" s="68">
        <v>23</v>
      </c>
      <c r="E23" s="8">
        <f t="shared" si="0"/>
        <v>4.5723220948581139E-2</v>
      </c>
      <c r="F23" s="8">
        <f t="shared" si="1"/>
        <v>1.2972647989906922E-2</v>
      </c>
      <c r="G23" s="8">
        <f t="shared" si="2"/>
        <v>-5.954285004224779E-7</v>
      </c>
      <c r="H23" s="69">
        <f t="shared" si="3"/>
        <v>50.364241766829764</v>
      </c>
      <c r="I23" s="69">
        <f t="shared" si="4"/>
        <v>50.364241766830986</v>
      </c>
      <c r="J23" s="70">
        <f t="shared" si="5"/>
        <v>1.4521063112189057</v>
      </c>
      <c r="K23" s="94"/>
      <c r="L23" s="93"/>
      <c r="Q23" s="68"/>
      <c r="R23" s="68"/>
    </row>
    <row r="24" spans="1:18" ht="15" x14ac:dyDescent="0.25">
      <c r="A24" s="68">
        <v>24</v>
      </c>
      <c r="B24">
        <f>IF(Traitement7!B24&gt;0,Traitement7!B24,)</f>
        <v>0.30134964309774487</v>
      </c>
      <c r="C24" s="3">
        <f>IF(AND(Traitement7!D24&lt;1000,Traitement7!D24&gt;0),Traitement7!D24,)</f>
        <v>53.114546605189389</v>
      </c>
      <c r="D24" s="68">
        <v>24</v>
      </c>
      <c r="E24" s="8">
        <f t="shared" si="0"/>
        <v>4.4496341483217614E-2</v>
      </c>
      <c r="F24" s="8">
        <f t="shared" si="1"/>
        <v>1.2514284109717399E-2</v>
      </c>
      <c r="G24" s="8">
        <f t="shared" si="2"/>
        <v>-5.1958685245779984E-7</v>
      </c>
      <c r="H24" s="69">
        <f t="shared" si="3"/>
        <v>54.244899674784392</v>
      </c>
      <c r="I24" s="69">
        <f t="shared" si="4"/>
        <v>54.244899674784307</v>
      </c>
      <c r="J24" s="70">
        <f t="shared" si="5"/>
        <v>1.2776980619428457</v>
      </c>
      <c r="K24" s="94"/>
      <c r="L24" s="93"/>
      <c r="Q24" s="68"/>
      <c r="R24" s="68"/>
    </row>
    <row r="25" spans="1:18" ht="15" x14ac:dyDescent="0.25">
      <c r="A25" s="68">
        <v>25</v>
      </c>
      <c r="B25">
        <f>IF(Traitement7!B25&gt;0,Traitement7!B25,)</f>
        <v>0.29998713183810338</v>
      </c>
      <c r="C25" s="3">
        <f>IF(AND(Traitement7!D25&lt;1000,Traitement7!D25&gt;0),Traitement7!D25,)</f>
        <v>58.199981918452067</v>
      </c>
      <c r="D25" s="68">
        <v>25</v>
      </c>
      <c r="E25" s="8">
        <f t="shared" si="0"/>
        <v>4.3276191117547561E-2</v>
      </c>
      <c r="F25" s="8">
        <f t="shared" si="1"/>
        <v>1.2069160673447859E-2</v>
      </c>
      <c r="G25" s="8">
        <f t="shared" si="2"/>
        <v>-4.5340518073642921E-7</v>
      </c>
      <c r="H25" s="69">
        <f t="shared" si="3"/>
        <v>58.32249951160702</v>
      </c>
      <c r="I25" s="69">
        <f t="shared" si="4"/>
        <v>58.322499511607418</v>
      </c>
      <c r="J25" s="70">
        <f t="shared" si="5"/>
        <v>1.5010560632482567E-2</v>
      </c>
      <c r="K25" s="94"/>
      <c r="L25" s="93"/>
      <c r="Q25" s="68"/>
      <c r="R25" s="68"/>
    </row>
    <row r="26" spans="1:18" ht="15" x14ac:dyDescent="0.25">
      <c r="A26" s="68">
        <v>26</v>
      </c>
      <c r="B26">
        <f>IF(Traitement7!B26&gt;0,Traitement7!B26,)</f>
        <v>0.29862462057846167</v>
      </c>
      <c r="C26" s="3">
        <f>IF(AND(Traitement7!D26&lt;1000,Traitement7!D26&gt;0),Traitement7!D26,)</f>
        <v>62.720368863574549</v>
      </c>
      <c r="D26" s="68">
        <v>26</v>
      </c>
      <c r="E26" s="8">
        <f t="shared" si="0"/>
        <v>4.2063219382216258E-2</v>
      </c>
      <c r="F26" s="8">
        <f t="shared" si="1"/>
        <v>1.1637077997713388E-2</v>
      </c>
      <c r="G26" s="8">
        <f t="shared" si="2"/>
        <v>-3.9565314306675466E-7</v>
      </c>
      <c r="H26" s="69">
        <f t="shared" si="3"/>
        <v>62.610587865752677</v>
      </c>
      <c r="I26" s="69">
        <f t="shared" si="4"/>
        <v>62.610587865753786</v>
      </c>
      <c r="J26" s="70">
        <f t="shared" si="5"/>
        <v>1.2051867482765866E-2</v>
      </c>
      <c r="K26" s="94"/>
      <c r="L26" s="93"/>
      <c r="Q26" s="68"/>
      <c r="R26" s="68"/>
    </row>
    <row r="27" spans="1:18" ht="15" x14ac:dyDescent="0.25">
      <c r="A27" s="68">
        <v>27</v>
      </c>
      <c r="B27">
        <f>IF(Traitement7!B27&gt;0,Traitement7!B27,)</f>
        <v>0.29726210931881997</v>
      </c>
      <c r="C27" s="3">
        <f>IF(AND(Traitement7!D27&lt;1000,Traitement7!D27&gt;0),Traitement7!D27,)</f>
        <v>67.805804176837455</v>
      </c>
      <c r="D27" s="68">
        <v>27</v>
      </c>
      <c r="E27" s="8">
        <f t="shared" si="0"/>
        <v>4.0857909923640884E-2</v>
      </c>
      <c r="F27" s="8">
        <f t="shared" si="1"/>
        <v>1.1217828635278617E-2</v>
      </c>
      <c r="G27" s="8">
        <f t="shared" si="2"/>
        <v>-3.4525708724291113E-7</v>
      </c>
      <c r="H27" s="69">
        <f t="shared" si="3"/>
        <v>67.123786959538847</v>
      </c>
      <c r="I27" s="69">
        <f t="shared" si="4"/>
        <v>67.123786959539871</v>
      </c>
      <c r="J27" s="70">
        <f t="shared" si="5"/>
        <v>0.46514748469173622</v>
      </c>
      <c r="K27" s="94"/>
      <c r="L27" s="93"/>
      <c r="M27" s="87"/>
      <c r="N27" s="86"/>
      <c r="Q27" s="68"/>
      <c r="R27" s="68"/>
    </row>
    <row r="28" spans="1:18" ht="15" x14ac:dyDescent="0.25">
      <c r="A28" s="68">
        <v>28</v>
      </c>
      <c r="B28">
        <f>IF(Traitement7!B28&gt;0,Traitement7!B28,)</f>
        <v>0.29589959805917826</v>
      </c>
      <c r="C28" s="3">
        <f>IF(AND(Traitement7!D28&lt;1000,Traitement7!D28&gt;0),Traitement7!D28,)</f>
        <v>72.891239490100361</v>
      </c>
      <c r="D28" s="68">
        <v>28</v>
      </c>
      <c r="E28" s="8">
        <f t="shared" si="0"/>
        <v>3.9660782866988042E-2</v>
      </c>
      <c r="F28" s="8">
        <f t="shared" si="1"/>
        <v>1.0811198012229899E-2</v>
      </c>
      <c r="G28" s="8">
        <f t="shared" si="2"/>
        <v>-3.0128009879689489E-7</v>
      </c>
      <c r="H28" s="69">
        <f t="shared" si="3"/>
        <v>71.877876977074266</v>
      </c>
      <c r="I28" s="69">
        <f t="shared" si="4"/>
        <v>71.877876977074777</v>
      </c>
      <c r="J28" s="70">
        <f t="shared" si="5"/>
        <v>1.0269035828065631</v>
      </c>
      <c r="K28" s="94"/>
      <c r="L28" s="93"/>
      <c r="M28" s="86"/>
      <c r="N28" s="86"/>
      <c r="Q28" s="68"/>
      <c r="R28" s="68"/>
    </row>
    <row r="29" spans="1:18" ht="15" x14ac:dyDescent="0.25">
      <c r="A29" s="68">
        <v>29</v>
      </c>
      <c r="B29">
        <f>IF(Traitement7!B29&gt;0,Traitement7!B29,)</f>
        <v>0.29446139172955649</v>
      </c>
      <c r="C29" s="3">
        <f>IF(AND(Traitement7!D29&lt;1000,Traitement7!D29&gt;0),Traitement7!D29,)</f>
        <v>79.10677153964366</v>
      </c>
      <c r="D29" s="68">
        <v>29</v>
      </c>
      <c r="E29" s="8">
        <f t="shared" si="0"/>
        <v>3.8406643950576136E-2</v>
      </c>
      <c r="F29" s="8">
        <f t="shared" si="1"/>
        <v>1.0395422219001204E-2</v>
      </c>
      <c r="G29" s="8">
        <f t="shared" si="2"/>
        <v>-2.6092206932616737E-7</v>
      </c>
      <c r="H29" s="69">
        <f t="shared" si="3"/>
        <v>77.176250672256174</v>
      </c>
      <c r="I29" s="69">
        <f t="shared" si="4"/>
        <v>77.176250672256486</v>
      </c>
      <c r="J29" s="70">
        <f t="shared" si="5"/>
        <v>3.7269108194185305</v>
      </c>
      <c r="K29" s="94"/>
      <c r="L29" s="93"/>
      <c r="Q29" s="68"/>
      <c r="R29" s="68"/>
    </row>
    <row r="30" spans="1:18" ht="15" x14ac:dyDescent="0.25">
      <c r="A30" s="68">
        <v>30</v>
      </c>
      <c r="B30">
        <f>IF(Traitement7!B30&gt;0,Traitement7!B30,)</f>
        <v>0.29302318539993477</v>
      </c>
      <c r="C30" s="3">
        <f>IF(AND(Traitement7!D30&lt;1000,Traitement7!D30&gt;0),Traitement7!D30,)</f>
        <v>85.322303589187186</v>
      </c>
      <c r="D30" s="68">
        <v>30</v>
      </c>
      <c r="E30" s="8">
        <f t="shared" si="0"/>
        <v>3.7162952512192454E-2</v>
      </c>
      <c r="F30" s="8">
        <f t="shared" si="1"/>
        <v>9.9931928009408585E-3</v>
      </c>
      <c r="G30" s="8">
        <f t="shared" si="2"/>
        <v>-2.2597014582383057E-7</v>
      </c>
      <c r="H30" s="69">
        <f t="shared" si="3"/>
        <v>82.783639322825366</v>
      </c>
      <c r="I30" s="69">
        <f t="shared" si="4"/>
        <v>82.783639322824854</v>
      </c>
      <c r="J30" s="70">
        <f t="shared" si="5"/>
        <v>6.4448162573024002</v>
      </c>
      <c r="K30" s="94"/>
      <c r="L30" s="93"/>
      <c r="Q30" s="68"/>
      <c r="R30" s="68"/>
    </row>
    <row r="31" spans="1:18" ht="15" x14ac:dyDescent="0.25">
      <c r="A31" s="68">
        <v>31</v>
      </c>
      <c r="B31">
        <f>IF(Traitement7!B31&gt;0,Traitement7!B31,)</f>
        <v>0.29158497907031306</v>
      </c>
      <c r="C31" s="3">
        <f>IF(AND(Traitement7!D31&lt;1000,Traitement7!D31&gt;0),Traitement7!D31,)</f>
        <v>92.102884006870909</v>
      </c>
      <c r="D31" s="68">
        <v>31</v>
      </c>
      <c r="E31" s="8">
        <f t="shared" si="0"/>
        <v>3.5930470196341394E-2</v>
      </c>
      <c r="F31" s="8">
        <f t="shared" si="1"/>
        <v>9.6042363151121347E-3</v>
      </c>
      <c r="G31" s="8">
        <f t="shared" si="2"/>
        <v>-1.95700175847908E-7</v>
      </c>
      <c r="H31" s="69">
        <f t="shared" si="3"/>
        <v>88.723444067891251</v>
      </c>
      <c r="I31" s="69">
        <f t="shared" si="4"/>
        <v>88.723444067892274</v>
      </c>
      <c r="J31" s="70">
        <f t="shared" si="5"/>
        <v>11.420614301170835</v>
      </c>
      <c r="K31" s="94"/>
      <c r="L31" s="93"/>
      <c r="Q31" s="68"/>
      <c r="R31" s="68"/>
    </row>
    <row r="32" spans="1:18" ht="15" x14ac:dyDescent="0.25">
      <c r="A32" s="68">
        <v>32</v>
      </c>
      <c r="B32">
        <f>IF(Traitement7!B32&gt;0,Traitement7!B32,)</f>
        <v>0.29014677274069128</v>
      </c>
      <c r="C32" s="3">
        <f>IF(AND(Traitement7!D32&lt;1000,Traitement7!D32&gt;0),Traitement7!D32,)</f>
        <v>98.318416056414321</v>
      </c>
      <c r="D32" s="68">
        <v>32</v>
      </c>
      <c r="E32" s="8">
        <f t="shared" si="0"/>
        <v>3.4710015727672128E-2</v>
      </c>
      <c r="F32" s="8">
        <f t="shared" si="1"/>
        <v>9.2282737332272068E-3</v>
      </c>
      <c r="G32" s="8">
        <f t="shared" si="2"/>
        <v>-1.6948500397151095E-7</v>
      </c>
      <c r="H32" s="69">
        <f t="shared" si="3"/>
        <v>95.020948100013811</v>
      </c>
      <c r="I32" s="69">
        <f t="shared" si="4"/>
        <v>95.02094810001455</v>
      </c>
      <c r="J32" s="70">
        <f t="shared" si="5"/>
        <v>10.873294923488157</v>
      </c>
      <c r="K32" s="94"/>
      <c r="L32" s="93"/>
      <c r="Q32" s="68"/>
      <c r="R32" s="68"/>
    </row>
    <row r="33" spans="1:18" ht="15" x14ac:dyDescent="0.25">
      <c r="A33" s="68">
        <v>33</v>
      </c>
      <c r="B33">
        <f>IF(Traitement7!B33&gt;0,Traitement7!B33,)</f>
        <v>0.28870856641106957</v>
      </c>
      <c r="C33" s="3">
        <f>IF(AND(Traitement7!D33&lt;1000,Traitement7!D33&gt;0),Traitement7!D33,)</f>
        <v>105.09899647409816</v>
      </c>
      <c r="D33" s="68">
        <v>33</v>
      </c>
      <c r="E33" s="8">
        <f t="shared" si="0"/>
        <v>3.3502467394808444E-2</v>
      </c>
      <c r="F33" s="8">
        <f t="shared" si="1"/>
        <v>8.8650212586919453E-3</v>
      </c>
      <c r="G33" s="8">
        <f t="shared" si="2"/>
        <v>-1.4678148040968052E-7</v>
      </c>
      <c r="H33" s="69">
        <f t="shared" si="3"/>
        <v>101.70342555707703</v>
      </c>
      <c r="I33" s="69">
        <f t="shared" si="4"/>
        <v>101.70342555707737</v>
      </c>
      <c r="J33" s="70">
        <f t="shared" si="5"/>
        <v>11.529901852519732</v>
      </c>
      <c r="K33" s="94"/>
      <c r="L33" s="93"/>
      <c r="Q33" s="68"/>
      <c r="R33" s="68"/>
    </row>
    <row r="34" spans="1:18" ht="15" x14ac:dyDescent="0.25">
      <c r="A34" s="68">
        <v>34</v>
      </c>
      <c r="B34">
        <f>IF(Traitement7!B34&gt;0,Traitement7!B34,)</f>
        <v>0.28719466501146779</v>
      </c>
      <c r="C34" s="3">
        <f>IF(AND(Traitement7!D34&lt;1000,Traitement7!D34&gt;0),Traitement7!D34,)</f>
        <v>112.44462525992219</v>
      </c>
      <c r="D34" s="68">
        <v>34</v>
      </c>
      <c r="E34" s="8">
        <f t="shared" si="0"/>
        <v>3.2246340838095411E-2</v>
      </c>
      <c r="F34" s="8">
        <f t="shared" si="1"/>
        <v>8.4960649899789506E-3</v>
      </c>
      <c r="G34" s="8">
        <f t="shared" si="2"/>
        <v>-1.2616061836276685E-7</v>
      </c>
      <c r="H34" s="69">
        <f t="shared" si="3"/>
        <v>109.18582256226819</v>
      </c>
      <c r="I34" s="69">
        <f t="shared" si="4"/>
        <v>109.18582256226878</v>
      </c>
      <c r="J34" s="70">
        <f t="shared" si="5"/>
        <v>10.619795022237021</v>
      </c>
      <c r="K34" s="94"/>
      <c r="L34" s="93"/>
      <c r="Q34" s="68"/>
      <c r="R34" s="68"/>
    </row>
    <row r="35" spans="1:18" ht="15" x14ac:dyDescent="0.25">
      <c r="A35" s="68">
        <v>35</v>
      </c>
      <c r="B35">
        <f>IF(Traitement7!B35&gt;0,Traitement7!B35,)</f>
        <v>0.28575645868184607</v>
      </c>
      <c r="C35" s="3">
        <f>IF(AND(Traitement7!D35&lt;1000,Traitement7!D35&gt;0),Traitement7!D35,)</f>
        <v>120.35530241388653</v>
      </c>
      <c r="D35" s="68">
        <v>35</v>
      </c>
      <c r="E35" s="8">
        <f t="shared" si="0"/>
        <v>3.106829746595181E-2</v>
      </c>
      <c r="F35" s="8">
        <f t="shared" si="1"/>
        <v>8.1579966328073159E-3</v>
      </c>
      <c r="G35" s="8">
        <f t="shared" si="2"/>
        <v>-1.0926062203382866E-7</v>
      </c>
      <c r="H35" s="69">
        <f t="shared" si="3"/>
        <v>116.7528963485538</v>
      </c>
      <c r="I35" s="69">
        <f t="shared" si="4"/>
        <v>116.75289634855494</v>
      </c>
      <c r="J35" s="70">
        <f t="shared" si="5"/>
        <v>12.97732945954604</v>
      </c>
      <c r="K35" s="94"/>
      <c r="L35" s="93"/>
      <c r="Q35" s="68"/>
      <c r="R35" s="68"/>
    </row>
    <row r="36" spans="1:18" ht="15" x14ac:dyDescent="0.25">
      <c r="A36" s="68">
        <v>36</v>
      </c>
      <c r="B36">
        <f>IF(Traitement7!B36&gt;0,Traitement7!B36,)</f>
        <v>0.28424255728224407</v>
      </c>
      <c r="C36" s="3">
        <f>IF(AND(Traitement7!D36&lt;1000,Traitement7!D36&gt;0),Traitement7!D36,)</f>
        <v>128.8310279359913</v>
      </c>
      <c r="D36" s="68">
        <v>36</v>
      </c>
      <c r="E36" s="8">
        <f t="shared" si="0"/>
        <v>2.9845527983203047E-2</v>
      </c>
      <c r="F36" s="8">
        <f t="shared" si="1"/>
        <v>7.8149018553705617E-3</v>
      </c>
      <c r="G36" s="8">
        <f t="shared" si="2"/>
        <v>-9.391092096250077E-8</v>
      </c>
      <c r="H36" s="69">
        <f t="shared" si="3"/>
        <v>125.2390805384257</v>
      </c>
      <c r="I36" s="69">
        <f t="shared" si="4"/>
        <v>125.23908053842615</v>
      </c>
      <c r="J36" s="70">
        <f t="shared" si="5"/>
        <v>12.90208610687832</v>
      </c>
      <c r="K36" s="94"/>
      <c r="L36" s="93"/>
      <c r="Q36" s="68"/>
      <c r="R36" s="68"/>
    </row>
    <row r="37" spans="1:18" ht="15" x14ac:dyDescent="0.25">
      <c r="A37" s="68">
        <v>37</v>
      </c>
      <c r="B37">
        <f>IF(Traitement7!B37&gt;0,Traitement7!B37,)</f>
        <v>0.28272865588264234</v>
      </c>
      <c r="C37" s="3">
        <f>IF(AND(Traitement7!D37&lt;1000,Traitement7!D37&gt;0),Traitement7!D37,)</f>
        <v>136.74170508995564</v>
      </c>
      <c r="D37" s="68">
        <v>37</v>
      </c>
      <c r="E37" s="8">
        <f t="shared" si="0"/>
        <v>2.8641777276202481E-2</v>
      </c>
      <c r="F37" s="8">
        <f t="shared" si="1"/>
        <v>7.4845625065802944E-3</v>
      </c>
      <c r="G37" s="8">
        <f t="shared" si="2"/>
        <v>-8.07176452127372E-8</v>
      </c>
      <c r="H37" s="69">
        <f t="shared" si="3"/>
        <v>134.30103570276333</v>
      </c>
      <c r="I37" s="69">
        <f t="shared" si="4"/>
        <v>134.30103570276395</v>
      </c>
      <c r="J37" s="70">
        <f t="shared" si="5"/>
        <v>5.9568670575777123</v>
      </c>
      <c r="K37" s="94"/>
      <c r="L37" s="93"/>
      <c r="Q37" s="68"/>
      <c r="R37" s="68"/>
    </row>
    <row r="38" spans="1:18" ht="15" x14ac:dyDescent="0.25">
      <c r="A38" s="68">
        <v>38</v>
      </c>
      <c r="B38">
        <f>IF(Traitement7!B38&gt;0,Traitement7!B38,)</f>
        <v>0.28121475448304034</v>
      </c>
      <c r="C38" s="3">
        <f>IF(AND(Traitement7!D38&lt;1000,Traitement7!D38&gt;0),Traitement7!D38,)</f>
        <v>145.78247898020061</v>
      </c>
      <c r="D38" s="68">
        <v>38</v>
      </c>
      <c r="E38" s="8">
        <f t="shared" si="0"/>
        <v>2.7458438384922217E-2</v>
      </c>
      <c r="F38" s="8">
        <f t="shared" si="1"/>
        <v>7.1666331539980309E-3</v>
      </c>
      <c r="G38" s="8">
        <f t="shared" si="2"/>
        <v>-6.9377848477685983E-8</v>
      </c>
      <c r="H38" s="69">
        <f t="shared" si="3"/>
        <v>143.98376797592118</v>
      </c>
      <c r="I38" s="69">
        <f t="shared" si="4"/>
        <v>143.98376797592169</v>
      </c>
      <c r="J38" s="70">
        <f t="shared" si="5"/>
        <v>3.2353612769159001</v>
      </c>
      <c r="K38" s="94"/>
      <c r="L38" s="93"/>
      <c r="Q38" s="68"/>
      <c r="R38" s="68"/>
    </row>
    <row r="39" spans="1:18" ht="15" x14ac:dyDescent="0.25">
      <c r="A39" s="68">
        <v>39</v>
      </c>
      <c r="B39">
        <f>IF(Traitement7!B39&gt;0,Traitement7!B39,)</f>
        <v>0.27970085308343862</v>
      </c>
      <c r="C39" s="3">
        <f>IF(AND(Traitement7!D39&lt;1000,Traitement7!D39&gt;0),Traitement7!D39,)</f>
        <v>155.95334960672631</v>
      </c>
      <c r="D39" s="68">
        <v>39</v>
      </c>
      <c r="E39" s="8">
        <f t="shared" si="0"/>
        <v>2.6296970335523258E-2</v>
      </c>
      <c r="F39" s="8">
        <f t="shared" si="1"/>
        <v>6.8607680790579387E-3</v>
      </c>
      <c r="G39" s="8">
        <f t="shared" si="2"/>
        <v>-5.9631143393564438E-8</v>
      </c>
      <c r="H39" s="69">
        <f t="shared" si="3"/>
        <v>154.33495844163645</v>
      </c>
      <c r="I39" s="69">
        <f t="shared" si="4"/>
        <v>154.33495844163741</v>
      </c>
      <c r="J39" s="70">
        <f t="shared" si="5"/>
        <v>2.6191899632409172</v>
      </c>
      <c r="K39" s="94"/>
      <c r="L39" s="93"/>
      <c r="Q39" s="68"/>
      <c r="R39" s="68"/>
    </row>
    <row r="40" spans="1:18" ht="15" x14ac:dyDescent="0.25">
      <c r="A40" s="68">
        <v>40</v>
      </c>
      <c r="B40">
        <f>IF(Traitement7!B40&gt;0,Traitement7!B40,)</f>
        <v>0.27811125661385661</v>
      </c>
      <c r="C40" s="3">
        <f>IF(AND(Traitement7!D40&lt;1000,Traitement7!D40&gt;0),Traitement7!D40,)</f>
        <v>166.6892686013922</v>
      </c>
      <c r="D40" s="68">
        <v>40</v>
      </c>
      <c r="E40" s="8">
        <f t="shared" si="0"/>
        <v>2.5102626145524033E-2</v>
      </c>
      <c r="F40" s="8">
        <f t="shared" si="1"/>
        <v>6.5522162405391169E-3</v>
      </c>
      <c r="G40" s="8">
        <f t="shared" si="2"/>
        <v>-5.0867223089574207E-8</v>
      </c>
      <c r="H40" s="69">
        <f t="shared" si="3"/>
        <v>165.97807405570074</v>
      </c>
      <c r="I40" s="69">
        <f t="shared" si="4"/>
        <v>165.97807405570066</v>
      </c>
      <c r="J40" s="70">
        <f t="shared" si="5"/>
        <v>0.50579768182127571</v>
      </c>
      <c r="K40" s="94"/>
      <c r="L40" s="93"/>
      <c r="Q40" s="68"/>
      <c r="R40" s="68"/>
    </row>
    <row r="41" spans="1:18" ht="15" x14ac:dyDescent="0.25">
      <c r="A41" s="68">
        <v>41</v>
      </c>
      <c r="B41">
        <f>IF(Traitement7!B41&gt;0,Traitement7!B41,)</f>
        <v>0.27659735521425483</v>
      </c>
      <c r="C41" s="3">
        <f>IF(AND(Traitement7!D41&lt;1000,Traitement7!D41&gt;0),Traitement7!D41,)</f>
        <v>177.99023596419852</v>
      </c>
      <c r="D41" s="68">
        <v>41</v>
      </c>
      <c r="E41" s="8">
        <f t="shared" si="0"/>
        <v>2.3990777698376656E-2</v>
      </c>
      <c r="F41" s="8">
        <f t="shared" si="1"/>
        <v>6.2700052036447898E-3</v>
      </c>
      <c r="G41" s="8">
        <f t="shared" si="2"/>
        <v>-4.3721019693883456E-8</v>
      </c>
      <c r="H41" s="69">
        <f t="shared" si="3"/>
        <v>177.85890161541101</v>
      </c>
      <c r="I41" s="69">
        <f t="shared" si="4"/>
        <v>177.85890161541161</v>
      </c>
      <c r="J41" s="70">
        <f t="shared" si="5"/>
        <v>1.7248711171437885E-2</v>
      </c>
      <c r="K41" s="94"/>
      <c r="L41" s="93"/>
      <c r="Q41" s="68"/>
      <c r="R41" s="68"/>
    </row>
    <row r="42" spans="1:18" ht="15" x14ac:dyDescent="0.25">
      <c r="A42" s="68">
        <v>42</v>
      </c>
      <c r="B42">
        <f>IF(Traitement7!B42&gt;0,Traitement7!B42,)</f>
        <v>0.27500775874467287</v>
      </c>
      <c r="C42" s="3">
        <f>IF(AND(Traitement7!D42&lt;1000,Traitement7!D42&gt;0),Traitement7!D42,)</f>
        <v>189.85625169514503</v>
      </c>
      <c r="D42" s="68">
        <v>42</v>
      </c>
      <c r="E42" s="8">
        <f t="shared" si="0"/>
        <v>2.2852002286695126E-2</v>
      </c>
      <c r="F42" s="8">
        <f t="shared" si="1"/>
        <v>5.9855337786024719E-3</v>
      </c>
      <c r="G42" s="8">
        <f t="shared" si="2"/>
        <v>-3.7295387544140978E-8</v>
      </c>
      <c r="H42" s="69">
        <f t="shared" si="3"/>
        <v>191.22590565535847</v>
      </c>
      <c r="I42" s="69">
        <f t="shared" si="4"/>
        <v>191.22590565535805</v>
      </c>
      <c r="J42" s="70">
        <f t="shared" si="5"/>
        <v>1.8759519707283616</v>
      </c>
      <c r="K42" s="94"/>
      <c r="L42" s="93"/>
      <c r="Q42" s="68"/>
      <c r="R42" s="68"/>
    </row>
    <row r="43" spans="1:18" ht="15" x14ac:dyDescent="0.25">
      <c r="A43" s="68">
        <v>43</v>
      </c>
      <c r="B43">
        <f>IF(Traitement7!B43&gt;0,Traitement7!B43,)</f>
        <v>0.27349385734507109</v>
      </c>
      <c r="C43" s="3">
        <f>IF(AND(Traitement7!D43&lt;1000,Traitement7!D43&gt;0),Traitement7!D43,)</f>
        <v>203.9824608986529</v>
      </c>
      <c r="D43" s="68">
        <v>43</v>
      </c>
      <c r="E43" s="8">
        <f t="shared" si="0"/>
        <v>2.1796408074916847E-2</v>
      </c>
      <c r="F43" s="8">
        <f t="shared" si="1"/>
        <v>5.7255412346159714E-3</v>
      </c>
      <c r="G43" s="8">
        <f t="shared" si="2"/>
        <v>-3.2055852841011997E-8</v>
      </c>
      <c r="H43" s="69">
        <f t="shared" si="3"/>
        <v>204.86395930144135</v>
      </c>
      <c r="I43" s="69">
        <f t="shared" si="4"/>
        <v>204.86395930144218</v>
      </c>
      <c r="J43" s="70">
        <f t="shared" si="5"/>
        <v>0.777039434118592</v>
      </c>
      <c r="K43" s="94"/>
      <c r="L43" s="93"/>
      <c r="Q43" s="68"/>
      <c r="R43" s="68"/>
    </row>
    <row r="44" spans="1:18" ht="15" x14ac:dyDescent="0.25">
      <c r="A44" s="68">
        <v>44</v>
      </c>
      <c r="B44">
        <f>IF(Traitement7!B44&gt;0,Traitement7!B44,)</f>
        <v>0.27190426087548908</v>
      </c>
      <c r="C44" s="3">
        <f>IF(AND(Traitement7!D44&lt;1000,Traitement7!D44&gt;0),Traitement7!D44,)</f>
        <v>218.67371847030097</v>
      </c>
      <c r="D44" s="68">
        <v>44</v>
      </c>
      <c r="E44" s="8">
        <f t="shared" si="0"/>
        <v>2.0720171209886055E-2</v>
      </c>
      <c r="F44" s="8">
        <f t="shared" si="1"/>
        <v>5.4636551439347031E-3</v>
      </c>
      <c r="G44" s="8">
        <f t="shared" si="2"/>
        <v>-2.7344635614983663E-8</v>
      </c>
      <c r="H44" s="69">
        <f t="shared" si="3"/>
        <v>220.19932643585526</v>
      </c>
      <c r="I44" s="69">
        <f t="shared" si="4"/>
        <v>220.19932643585511</v>
      </c>
      <c r="J44" s="70">
        <f t="shared" si="5"/>
        <v>2.3274796645626883</v>
      </c>
      <c r="K44" s="94"/>
      <c r="L44" s="93"/>
      <c r="Q44" s="68"/>
      <c r="R44" s="68"/>
    </row>
    <row r="45" spans="1:18" ht="15" x14ac:dyDescent="0.25">
      <c r="A45" s="68">
        <v>45</v>
      </c>
      <c r="B45">
        <f>IF(Traitement7!B45&gt;0,Traitement7!B45,)</f>
        <v>0.27031466440590712</v>
      </c>
      <c r="C45" s="3">
        <f>IF(AND(Traitement7!D45&lt;1000,Traitement7!D45&gt;0),Traitement7!D45,)</f>
        <v>235.06012114637008</v>
      </c>
      <c r="D45" s="68">
        <v>45</v>
      </c>
      <c r="E45" s="8">
        <f t="shared" si="0"/>
        <v>1.9678565699106424E-2</v>
      </c>
      <c r="F45" s="8">
        <f t="shared" si="1"/>
        <v>5.2127683816603826E-3</v>
      </c>
      <c r="G45" s="8">
        <f t="shared" si="2"/>
        <v>-2.3325820553054978E-8</v>
      </c>
      <c r="H45" s="69">
        <f t="shared" si="3"/>
        <v>236.63854129058291</v>
      </c>
      <c r="I45" s="69">
        <f t="shared" si="4"/>
        <v>236.63854129058385</v>
      </c>
      <c r="J45" s="70">
        <f t="shared" si="5"/>
        <v>2.4914101516568441</v>
      </c>
      <c r="K45" s="94"/>
      <c r="L45" s="93"/>
      <c r="Q45" s="68"/>
      <c r="R45" s="68"/>
    </row>
    <row r="46" spans="1:18" ht="15" x14ac:dyDescent="0.25">
      <c r="A46" s="68">
        <v>46</v>
      </c>
      <c r="B46">
        <f>IF(Traitement7!B46&gt;0,Traitement7!B46,)</f>
        <v>0.26872506793632533</v>
      </c>
      <c r="C46" s="3">
        <f>IF(AND(Traitement7!D46&lt;1000,Traitement7!D46&gt;0),Traitement7!D46,)</f>
        <v>250.88147545429888</v>
      </c>
      <c r="D46" s="68">
        <v>46</v>
      </c>
      <c r="E46" s="8">
        <f t="shared" si="0"/>
        <v>1.8673218601895566E-2</v>
      </c>
      <c r="F46" s="8">
        <f t="shared" si="1"/>
        <v>4.9725025822924497E-3</v>
      </c>
      <c r="G46" s="8">
        <f t="shared" si="2"/>
        <v>-1.9897646327817586E-8</v>
      </c>
      <c r="H46" s="69">
        <f t="shared" si="3"/>
        <v>254.2448368923333</v>
      </c>
      <c r="I46" s="69">
        <f t="shared" si="4"/>
        <v>254.24483689233321</v>
      </c>
      <c r="J46" s="70">
        <f t="shared" si="5"/>
        <v>11.312200162856941</v>
      </c>
      <c r="K46" s="94"/>
      <c r="L46" s="93"/>
      <c r="Q46" s="68"/>
      <c r="R46" s="68"/>
    </row>
    <row r="47" spans="1:18" ht="15" x14ac:dyDescent="0.25">
      <c r="A47" s="68">
        <v>47</v>
      </c>
      <c r="B47">
        <f>IF(Traitement7!B47&gt;0,Traitement7!B47,)</f>
        <v>0.26721116653672333</v>
      </c>
      <c r="C47" s="3">
        <f>IF(AND(Traitement7!D47&lt;1000,Traitement7!D47&gt;0),Traitement7!D47,)</f>
        <v>269.52807160292912</v>
      </c>
      <c r="D47" s="68">
        <v>47</v>
      </c>
      <c r="E47" s="8">
        <f t="shared" si="0"/>
        <v>1.7750801303421826E-2</v>
      </c>
      <c r="F47" s="8">
        <f t="shared" si="1"/>
        <v>4.753211616008602E-3</v>
      </c>
      <c r="G47" s="8">
        <f t="shared" si="2"/>
        <v>-1.7102274211826279E-8</v>
      </c>
      <c r="H47" s="69">
        <f t="shared" si="3"/>
        <v>272.15315821374043</v>
      </c>
      <c r="I47" s="69">
        <f t="shared" si="4"/>
        <v>272.15315821374111</v>
      </c>
      <c r="J47" s="70">
        <f t="shared" si="5"/>
        <v>6.8910797142608029</v>
      </c>
      <c r="K47" s="94"/>
      <c r="L47" s="93"/>
      <c r="Q47" s="68"/>
      <c r="R47" s="68"/>
    </row>
    <row r="48" spans="1:18" ht="15" x14ac:dyDescent="0.25">
      <c r="A48" s="68">
        <v>48</v>
      </c>
      <c r="B48">
        <f>IF(Traitement7!B48&gt;0,Traitement7!B48,)</f>
        <v>0.26562157006714138</v>
      </c>
      <c r="C48" s="3">
        <f>IF(AND(Traitement7!D48&lt;1000,Traitement7!D48&gt;0),Traitement7!D48,)</f>
        <v>289.30476448784009</v>
      </c>
      <c r="D48" s="68">
        <v>48</v>
      </c>
      <c r="E48" s="8">
        <f t="shared" si="0"/>
        <v>1.6820293463528278E-2</v>
      </c>
      <c r="F48" s="8">
        <f t="shared" si="1"/>
        <v>4.5326147798379979E-3</v>
      </c>
      <c r="G48" s="8">
        <f t="shared" si="2"/>
        <v>-1.4588768154507761E-8</v>
      </c>
      <c r="H48" s="69">
        <f t="shared" si="3"/>
        <v>292.20863950304374</v>
      </c>
      <c r="I48" s="69">
        <f t="shared" si="4"/>
        <v>292.20863950304397</v>
      </c>
      <c r="J48" s="70">
        <f t="shared" si="5"/>
        <v>8.4324901039240139</v>
      </c>
      <c r="K48" s="94"/>
      <c r="L48" s="93"/>
      <c r="Q48" s="68"/>
      <c r="R48" s="68"/>
    </row>
    <row r="49" spans="1:18" ht="15" x14ac:dyDescent="0.25">
      <c r="A49" s="68">
        <v>49</v>
      </c>
      <c r="B49">
        <f>IF(Traitement7!B49&gt;0,Traitement7!B49,)</f>
        <v>0.26403197359755959</v>
      </c>
      <c r="C49" s="3">
        <f>IF(AND(Traitement7!D49&lt;1000,Traitement7!D49&gt;0),Traitement7!D49,)</f>
        <v>310.21155410903168</v>
      </c>
      <c r="D49" s="68">
        <v>49</v>
      </c>
      <c r="E49" s="8">
        <f t="shared" si="0"/>
        <v>1.5929756064390819E-2</v>
      </c>
      <c r="F49" s="8">
        <f t="shared" si="1"/>
        <v>4.3215588094919427E-3</v>
      </c>
      <c r="G49" s="8">
        <f t="shared" si="2"/>
        <v>-1.2444669622892236E-8</v>
      </c>
      <c r="H49" s="69">
        <f t="shared" si="3"/>
        <v>313.59683042356664</v>
      </c>
      <c r="I49" s="69">
        <f t="shared" si="4"/>
        <v>313.5968304235671</v>
      </c>
      <c r="J49" s="70">
        <f t="shared" si="5"/>
        <v>11.460095725751419</v>
      </c>
      <c r="K49" s="94"/>
      <c r="L49" s="93"/>
      <c r="Q49" s="68"/>
      <c r="R49" s="68"/>
    </row>
    <row r="50" spans="1:18" ht="15" x14ac:dyDescent="0.25">
      <c r="A50" s="68">
        <v>50</v>
      </c>
      <c r="B50">
        <f>IF(Traitement7!B50&gt;0,Traitement7!B50,)</f>
        <v>0.26244237712797758</v>
      </c>
      <c r="C50" s="3">
        <f>IF(AND(Traitement7!D50&lt;1000,Traitement7!D50&gt;0),Traitement7!D50,)</f>
        <v>332.8134888346442</v>
      </c>
      <c r="D50" s="68">
        <v>50</v>
      </c>
      <c r="E50" s="8">
        <f t="shared" si="0"/>
        <v>1.507993904907475E-2</v>
      </c>
      <c r="F50" s="8">
        <f t="shared" si="1"/>
        <v>4.1196919156001668E-3</v>
      </c>
      <c r="G50" s="8">
        <f t="shared" si="2"/>
        <v>-1.0615687214571296E-8</v>
      </c>
      <c r="H50" s="69">
        <f t="shared" si="3"/>
        <v>336.3625453968325</v>
      </c>
      <c r="I50" s="69">
        <f t="shared" si="4"/>
        <v>336.36254539683273</v>
      </c>
      <c r="J50" s="70">
        <f t="shared" si="5"/>
        <v>12.59580248161182</v>
      </c>
      <c r="K50" s="94"/>
      <c r="L50" s="93"/>
      <c r="Q50" s="68"/>
      <c r="R50" s="68"/>
    </row>
    <row r="51" spans="1:18" ht="15" x14ac:dyDescent="0.25">
      <c r="A51" s="68">
        <v>51</v>
      </c>
      <c r="B51">
        <f>IF(Traitement7!B51&gt;0,Traitement7!B51,)</f>
        <v>0.26085278065839557</v>
      </c>
      <c r="C51" s="3">
        <f>IF(AND(Traitement7!D51&lt;1000,Traitement7!D51&gt;0),Traitement7!D51,)</f>
        <v>357.11056866467766</v>
      </c>
      <c r="D51" s="68">
        <v>51</v>
      </c>
      <c r="E51" s="8">
        <f t="shared" si="0"/>
        <v>1.4271281869633676E-2</v>
      </c>
      <c r="F51" s="8">
        <f t="shared" si="1"/>
        <v>3.9266700455714391E-3</v>
      </c>
      <c r="G51" s="8">
        <f t="shared" si="2"/>
        <v>-9.0555086573145744E-9</v>
      </c>
      <c r="H51" s="69">
        <f t="shared" si="3"/>
        <v>360.54311126646644</v>
      </c>
      <c r="I51" s="69">
        <f t="shared" si="4"/>
        <v>360.54311126646735</v>
      </c>
      <c r="J51" s="70">
        <f t="shared" si="5"/>
        <v>11.782348713094901</v>
      </c>
      <c r="K51" s="94"/>
      <c r="L51" s="93"/>
      <c r="Q51" s="68"/>
      <c r="R51" s="68"/>
    </row>
    <row r="52" spans="1:18" ht="15" x14ac:dyDescent="0.25">
      <c r="A52" s="68">
        <v>52</v>
      </c>
      <c r="B52">
        <f>IF(Traitement7!B52&gt;0,Traitement7!B52,)</f>
        <v>0.25926318418881378</v>
      </c>
      <c r="C52" s="3">
        <f>IF(AND(Traitement7!D52&lt;1000,Traitement7!D52&gt;0),Traitement7!D52,)</f>
        <v>383.10279359913204</v>
      </c>
      <c r="D52" s="68">
        <v>52</v>
      </c>
      <c r="E52" s="8">
        <f t="shared" si="0"/>
        <v>1.3503896214995925E-2</v>
      </c>
      <c r="F52" s="8">
        <f t="shared" si="1"/>
        <v>3.7421571816653619E-3</v>
      </c>
      <c r="G52" s="8">
        <f t="shared" si="2"/>
        <v>-7.7246281334839836E-9</v>
      </c>
      <c r="H52" s="69">
        <f t="shared" si="3"/>
        <v>386.16765754381595</v>
      </c>
      <c r="I52" s="69">
        <f t="shared" si="4"/>
        <v>386.16765754381652</v>
      </c>
      <c r="J52" s="70">
        <f t="shared" si="5"/>
        <v>9.3933909994233993</v>
      </c>
      <c r="K52" s="94"/>
      <c r="L52" s="93"/>
      <c r="Q52" s="68"/>
      <c r="R52" s="68"/>
    </row>
    <row r="53" spans="1:18" ht="15" x14ac:dyDescent="0.25">
      <c r="A53" s="68">
        <v>53</v>
      </c>
      <c r="B53">
        <f>IF(Traitement7!B53&gt;0,Traitement7!B53,)</f>
        <v>0.25774928278921183</v>
      </c>
      <c r="C53" s="3">
        <f>IF(AND(Traitement7!D53&lt;1000,Traitement7!D53&gt;0),Traitement7!D53,)</f>
        <v>410.22511526986705</v>
      </c>
      <c r="D53" s="68">
        <v>53</v>
      </c>
      <c r="E53" s="8">
        <f t="shared" si="0"/>
        <v>1.2811224876055155E-2</v>
      </c>
      <c r="F53" s="8">
        <f t="shared" si="1"/>
        <v>3.5740415587026935E-3</v>
      </c>
      <c r="G53" s="8">
        <f t="shared" si="2"/>
        <v>-6.6394132777551787E-9</v>
      </c>
      <c r="H53" s="69">
        <f t="shared" si="3"/>
        <v>411.93336404192087</v>
      </c>
      <c r="I53" s="69">
        <f t="shared" si="4"/>
        <v>411.93336404192144</v>
      </c>
      <c r="J53" s="70">
        <f t="shared" si="5"/>
        <v>2.9181138672233877</v>
      </c>
      <c r="K53" s="94"/>
      <c r="L53" s="93"/>
      <c r="Q53" s="68"/>
      <c r="R53" s="68"/>
    </row>
    <row r="54" spans="1:18" ht="15" x14ac:dyDescent="0.25">
      <c r="A54" s="68">
        <v>54</v>
      </c>
      <c r="B54">
        <f>IF(Traitement7!B54&gt;0,Traitement7!B54,)</f>
        <v>0.25615968631962982</v>
      </c>
      <c r="C54" s="3">
        <f>IF(AND(Traitement7!D54&lt;1000,Traitement7!D54&gt;0),Traitement7!D54,)</f>
        <v>439.60763041316329</v>
      </c>
      <c r="D54" s="68">
        <v>54</v>
      </c>
      <c r="E54" s="8">
        <f t="shared" si="0"/>
        <v>1.2123485234179403E-2</v>
      </c>
      <c r="F54" s="8">
        <f t="shared" si="1"/>
        <v>3.4052047109096096E-3</v>
      </c>
      <c r="G54" s="8">
        <f t="shared" si="2"/>
        <v>-5.6636241689793031E-9</v>
      </c>
      <c r="H54" s="69">
        <f t="shared" si="3"/>
        <v>440.42848463021437</v>
      </c>
      <c r="I54" s="69">
        <f t="shared" si="4"/>
        <v>440.42848463021426</v>
      </c>
      <c r="J54" s="70">
        <f t="shared" si="5"/>
        <v>0.67380164565053857</v>
      </c>
      <c r="K54" s="94"/>
      <c r="L54" s="93"/>
      <c r="Q54" s="68"/>
      <c r="R54" s="68"/>
    </row>
    <row r="55" spans="1:18" ht="15" x14ac:dyDescent="0.25">
      <c r="A55" s="68">
        <v>55</v>
      </c>
      <c r="B55">
        <f>IF(Traitement7!B55&gt;0,Traitement7!B55,)</f>
        <v>0.2544943947800678</v>
      </c>
      <c r="C55" s="3">
        <f>IF(AND(Traitement7!D55&lt;1000,Traitement7!D55&gt;0),Traitement7!D55,)</f>
        <v>471.81538739716109</v>
      </c>
      <c r="D55" s="68">
        <v>55</v>
      </c>
      <c r="E55" s="8">
        <f t="shared" si="0"/>
        <v>1.1445567068379823E-2</v>
      </c>
      <c r="F55" s="8">
        <f t="shared" si="1"/>
        <v>3.2364378256303601E-3</v>
      </c>
      <c r="G55" s="8">
        <f t="shared" si="2"/>
        <v>-4.7948138666281347E-9</v>
      </c>
      <c r="H55" s="69">
        <f t="shared" si="3"/>
        <v>471.86808756778555</v>
      </c>
      <c r="I55" s="69">
        <f t="shared" si="4"/>
        <v>471.86808756778623</v>
      </c>
      <c r="J55" s="70">
        <f t="shared" si="5"/>
        <v>2.777307983847393E-3</v>
      </c>
      <c r="K55" s="94"/>
      <c r="L55" s="93"/>
      <c r="Q55" s="68"/>
      <c r="R55" s="68"/>
    </row>
    <row r="56" spans="1:18" ht="15" x14ac:dyDescent="0.25">
      <c r="A56" s="68">
        <v>56</v>
      </c>
      <c r="B56">
        <f>IF(Traitement7!B56&gt;0,Traitement7!B56,)</f>
        <v>0.25290479831048601</v>
      </c>
      <c r="C56" s="3">
        <f>IF(AND(Traitement7!D56&lt;1000,Traitement7!D56&gt;0),Traitement7!D56,)</f>
        <v>505.15324111743962</v>
      </c>
      <c r="D56" s="68">
        <v>56</v>
      </c>
      <c r="E56" s="8">
        <f t="shared" si="0"/>
        <v>1.0837944271258115E-2</v>
      </c>
      <c r="F56" s="8">
        <f t="shared" si="1"/>
        <v>3.0827691627425338E-3</v>
      </c>
      <c r="G56" s="8">
        <f t="shared" si="2"/>
        <v>-4.0901239601738099E-9</v>
      </c>
      <c r="H56" s="69">
        <f t="shared" si="3"/>
        <v>503.39013475512002</v>
      </c>
      <c r="I56" s="69">
        <f t="shared" si="4"/>
        <v>503.39013475512081</v>
      </c>
      <c r="J56" s="70">
        <f t="shared" si="5"/>
        <v>3.1085440448518673</v>
      </c>
      <c r="K56" s="94"/>
      <c r="L56" s="93"/>
      <c r="Q56" s="68"/>
      <c r="R56" s="68"/>
    </row>
    <row r="57" spans="1:18" ht="15" x14ac:dyDescent="0.25">
      <c r="A57" s="68">
        <v>57</v>
      </c>
      <c r="B57">
        <f>IF(Traitement7!B57&gt;0,Traitement7!B57,)</f>
        <v>0.25131520184090406</v>
      </c>
      <c r="C57" s="3">
        <f>IF(AND(Traitement7!D57&lt;1000,Traitement7!D57&gt;0),Traitement7!D57,)</f>
        <v>540.75128831027928</v>
      </c>
      <c r="D57" s="68">
        <v>57</v>
      </c>
      <c r="E57" s="8">
        <f t="shared" si="0"/>
        <v>1.0267517887456088E-2</v>
      </c>
      <c r="F57" s="8">
        <f t="shared" si="1"/>
        <v>2.936056966796627E-3</v>
      </c>
      <c r="G57" s="8">
        <f t="shared" si="2"/>
        <v>-3.4890017383779151E-9</v>
      </c>
      <c r="H57" s="69">
        <f t="shared" si="3"/>
        <v>536.37781728564187</v>
      </c>
      <c r="I57" s="69">
        <f t="shared" si="4"/>
        <v>536.37781728564221</v>
      </c>
      <c r="J57" s="70">
        <f t="shared" si="5"/>
        <v>19.127248803343004</v>
      </c>
      <c r="K57" s="94"/>
      <c r="L57" s="93"/>
      <c r="Q57" s="68"/>
      <c r="R57" s="68"/>
    </row>
    <row r="58" spans="1:18" ht="15" x14ac:dyDescent="0.25">
      <c r="A58" s="68">
        <v>58</v>
      </c>
      <c r="B58">
        <f>IF(Traitement7!B58&gt;0,Traitement7!B58,)</f>
        <v>0.24972560537132205</v>
      </c>
      <c r="C58" s="3">
        <f>IF(AND(Traitement7!D58&lt;1000,Traitement7!D58&gt;0),Traitement7!D58,)</f>
        <v>576.91438387125936</v>
      </c>
      <c r="D58" s="68">
        <v>58</v>
      </c>
      <c r="E58" s="8">
        <f t="shared" si="0"/>
        <v>9.7327537998020651E-3</v>
      </c>
      <c r="F58" s="8">
        <f t="shared" si="1"/>
        <v>2.7960170408835219E-3</v>
      </c>
      <c r="G58" s="8">
        <f t="shared" si="2"/>
        <v>-2.9762259535489238E-9</v>
      </c>
      <c r="H58" s="69">
        <f t="shared" si="3"/>
        <v>570.81484118045955</v>
      </c>
      <c r="I58" s="69">
        <f t="shared" si="4"/>
        <v>570.81484118046001</v>
      </c>
      <c r="J58" s="70">
        <f t="shared" si="5"/>
        <v>37.204421036889364</v>
      </c>
      <c r="K58" s="94"/>
      <c r="L58" s="93"/>
      <c r="Q58" s="68"/>
      <c r="R58" s="68"/>
    </row>
    <row r="59" spans="1:18" ht="15" x14ac:dyDescent="0.25">
      <c r="A59" s="68">
        <v>59</v>
      </c>
      <c r="B59">
        <f>IF(Traitement7!B59&gt;0,Traitement7!B59,)</f>
        <v>0.24813600890174003</v>
      </c>
      <c r="C59" s="3">
        <f>IF(AND(Traitement7!D59&lt;1000,Traitement7!D59&gt;0),Traitement7!D59,)</f>
        <v>614.20757616851995</v>
      </c>
      <c r="D59" s="68">
        <v>59</v>
      </c>
      <c r="E59" s="8">
        <f t="shared" si="0"/>
        <v>9.2319775569544363E-3</v>
      </c>
      <c r="F59" s="8">
        <f t="shared" si="1"/>
        <v>2.6623740496958233E-3</v>
      </c>
      <c r="G59" s="8">
        <f t="shared" si="2"/>
        <v>-2.5388124044371852E-9</v>
      </c>
      <c r="H59" s="69">
        <f t="shared" si="3"/>
        <v>606.68041827247907</v>
      </c>
      <c r="I59" s="69">
        <f t="shared" si="4"/>
        <v>606.68041827247998</v>
      </c>
      <c r="J59" s="70">
        <f t="shared" si="5"/>
        <v>56.658105991930505</v>
      </c>
      <c r="K59" s="94"/>
      <c r="L59" s="93"/>
      <c r="Q59" s="68"/>
      <c r="R59" s="68"/>
    </row>
    <row r="60" spans="1:18" ht="15" x14ac:dyDescent="0.25">
      <c r="A60" s="68">
        <v>60</v>
      </c>
      <c r="B60">
        <f>IF(Traitement7!B60&gt;0,Traitement7!B60,)</f>
        <v>0.24654641243215827</v>
      </c>
      <c r="C60" s="3">
        <f>IF(AND(Traitement7!D60&lt;1000,Traitement7!D60&gt;0),Traitement7!D60,)</f>
        <v>655.45610704276282</v>
      </c>
      <c r="D60" s="68">
        <v>60</v>
      </c>
      <c r="E60" s="8">
        <f t="shared" si="0"/>
        <v>8.7634194982996912E-3</v>
      </c>
      <c r="F60" s="8">
        <f t="shared" si="1"/>
        <v>2.5348614941495136E-3</v>
      </c>
      <c r="G60" s="8">
        <f t="shared" si="2"/>
        <v>-2.1656851676127344E-9</v>
      </c>
      <c r="H60" s="69">
        <f t="shared" si="3"/>
        <v>643.95044064124431</v>
      </c>
      <c r="I60" s="69">
        <f t="shared" si="4"/>
        <v>643.95044064124409</v>
      </c>
      <c r="J60" s="70">
        <f t="shared" si="5"/>
        <v>132.38035934303193</v>
      </c>
      <c r="K60" s="94"/>
      <c r="L60" s="93"/>
      <c r="Q60" s="68"/>
      <c r="R60" s="68"/>
    </row>
    <row r="61" spans="1:18" ht="15" x14ac:dyDescent="0.25">
      <c r="A61" s="68">
        <v>61</v>
      </c>
      <c r="B61">
        <f>IF(Traitement7!B61&gt;0,Traitement7!B61,)</f>
        <v>0.24495681596257626</v>
      </c>
      <c r="C61" s="3">
        <f>IF(AND(Traitement7!D61&lt;1000,Traitement7!D61&gt;0),Traitement7!D61,)</f>
        <v>696.70463791700558</v>
      </c>
      <c r="D61" s="68">
        <v>61</v>
      </c>
      <c r="E61" s="8">
        <f t="shared" si="0"/>
        <v>8.3252566661381165E-3</v>
      </c>
      <c r="F61" s="8">
        <f t="shared" si="1"/>
        <v>2.4132216589335806E-3</v>
      </c>
      <c r="G61" s="8">
        <f t="shared" si="2"/>
        <v>-1.8473961386188148E-9</v>
      </c>
      <c r="H61" s="69">
        <f t="shared" si="3"/>
        <v>682.59860623581244</v>
      </c>
      <c r="I61" s="69">
        <f t="shared" si="4"/>
        <v>682.59860623581301</v>
      </c>
      <c r="J61" s="70">
        <f t="shared" si="5"/>
        <v>198.98012979082469</v>
      </c>
      <c r="K61" s="94"/>
      <c r="L61" s="93"/>
      <c r="Q61" s="68"/>
      <c r="R61" s="68"/>
    </row>
    <row r="62" spans="1:18" ht="15" x14ac:dyDescent="0.25">
      <c r="A62" s="68">
        <v>62</v>
      </c>
      <c r="B62">
        <f>IF(Traitement7!B62&gt;0,Traitement7!B62,)</f>
        <v>0.24336721949299428</v>
      </c>
      <c r="C62" s="3">
        <f>IF(AND(Traitement7!D62&lt;1000,Traitement7!D62&gt;0),Traitement7!D62,)</f>
        <v>692.74929934002353</v>
      </c>
      <c r="D62" s="68">
        <v>62</v>
      </c>
      <c r="E62" s="8">
        <f t="shared" si="0"/>
        <v>7.9156499717049841E-3</v>
      </c>
      <c r="F62" s="8">
        <f t="shared" si="1"/>
        <v>2.2972055356967765E-3</v>
      </c>
      <c r="G62" s="8">
        <f t="shared" si="2"/>
        <v>-1.5758857909241356E-9</v>
      </c>
      <c r="H62" s="69">
        <f t="shared" si="3"/>
        <v>722.59744803462854</v>
      </c>
      <c r="I62" s="69">
        <f t="shared" si="4"/>
        <v>722.597448034629</v>
      </c>
      <c r="J62" s="70">
        <f t="shared" si="5"/>
        <v>890.9119804952511</v>
      </c>
      <c r="K62" s="94"/>
      <c r="L62" s="93"/>
      <c r="Q62" s="68"/>
      <c r="R62" s="68"/>
    </row>
    <row r="63" spans="1:18" ht="15" x14ac:dyDescent="0.25">
      <c r="A63" s="68">
        <v>63</v>
      </c>
      <c r="B63">
        <f>IF(Traitement7!B63&gt;0,Traitement7!B63,)</f>
        <v>0.24177762302341249</v>
      </c>
      <c r="C63" s="3">
        <f>IF(AND(Traitement7!D63&lt;1000,Traitement7!D63&gt;0),Traitement7!D63,)</f>
        <v>781.46189313805257</v>
      </c>
      <c r="D63" s="68">
        <v>63</v>
      </c>
      <c r="E63" s="8">
        <f t="shared" si="0"/>
        <v>7.5327757365773011E-3</v>
      </c>
      <c r="F63" s="8">
        <f t="shared" si="1"/>
        <v>2.1865727244587637E-3</v>
      </c>
      <c r="G63" s="8">
        <f t="shared" si="2"/>
        <v>-1.3442791020513316E-9</v>
      </c>
      <c r="H63" s="69">
        <f t="shared" si="3"/>
        <v>763.91923611329275</v>
      </c>
      <c r="I63" s="69">
        <f t="shared" si="4"/>
        <v>763.91923611329344</v>
      </c>
      <c r="J63" s="70">
        <f t="shared" si="5"/>
        <v>307.74481548835502</v>
      </c>
      <c r="K63" s="94"/>
      <c r="L63" s="93"/>
      <c r="Q63" s="68"/>
      <c r="R63" s="68"/>
    </row>
    <row r="64" spans="1:18" ht="15" x14ac:dyDescent="0.25">
      <c r="A64" s="68">
        <v>64</v>
      </c>
      <c r="B64">
        <f>IF(Traitement7!B64&gt;0,Traitement7!B64,)</f>
        <v>0.24018802655383048</v>
      </c>
      <c r="C64" s="3">
        <f>IF(AND(Traitement7!D64&lt;1000,Traitement7!D64&gt;0),Traitement7!D64,)</f>
        <v>826.1007142211372</v>
      </c>
      <c r="D64" s="68">
        <v>64</v>
      </c>
      <c r="E64" s="8">
        <f t="shared" si="0"/>
        <v>7.1748513046361075E-3</v>
      </c>
      <c r="F64" s="8">
        <f t="shared" si="1"/>
        <v>2.0810913157041865E-3</v>
      </c>
      <c r="G64" s="8">
        <f t="shared" si="2"/>
        <v>-1.1467114644281755E-9</v>
      </c>
      <c r="H64" s="69">
        <f t="shared" si="3"/>
        <v>806.53673758412333</v>
      </c>
      <c r="I64" s="69">
        <f t="shared" si="4"/>
        <v>806.53673758412469</v>
      </c>
      <c r="J64" s="70">
        <f t="shared" si="5"/>
        <v>382.74918185362435</v>
      </c>
      <c r="K64" s="94"/>
      <c r="L64" s="93"/>
      <c r="Q64" s="68"/>
      <c r="R64" s="68"/>
    </row>
    <row r="65" spans="1:18" ht="15" x14ac:dyDescent="0.25">
      <c r="A65" s="68">
        <v>65</v>
      </c>
      <c r="B65">
        <f>IF(Traitement7!B65&gt;0,Traitement7!B65,)</f>
        <v>0.2385984300842485</v>
      </c>
      <c r="C65" s="3">
        <f>IF(AND(Traitement7!D65&lt;1000,Traitement7!D65&gt;0),Traitement7!D65,)</f>
        <v>863.3939065183979</v>
      </c>
      <c r="D65" s="68">
        <v>65</v>
      </c>
      <c r="E65" s="8">
        <f t="shared" si="0"/>
        <v>6.8401548693784869E-3</v>
      </c>
      <c r="F65" s="8">
        <f t="shared" si="1"/>
        <v>1.9805377554831406E-3</v>
      </c>
      <c r="G65" s="8">
        <f t="shared" si="2"/>
        <v>-9.7818018230712564E-10</v>
      </c>
      <c r="H65" s="69">
        <f t="shared" si="3"/>
        <v>850.42383215359496</v>
      </c>
      <c r="I65" s="69">
        <f t="shared" si="4"/>
        <v>850.42383215359564</v>
      </c>
      <c r="J65" s="70">
        <f t="shared" si="5"/>
        <v>168.22282902851839</v>
      </c>
      <c r="K65" s="94"/>
      <c r="L65" s="93"/>
      <c r="Q65" s="68"/>
      <c r="R65" s="68"/>
    </row>
    <row r="66" spans="1:18" ht="15" x14ac:dyDescent="0.25">
      <c r="A66" s="68">
        <v>66</v>
      </c>
      <c r="B66">
        <f>IF(Traitement7!B66&gt;0,Traitement7!B66,)</f>
        <v>0.23693313854468648</v>
      </c>
      <c r="C66" s="3">
        <f>IF(AND(Traitement7!D66&lt;1000,Traitement7!D66&gt;0),Traitement7!D66,)</f>
        <v>884.30069613958949</v>
      </c>
      <c r="D66" s="68">
        <v>66</v>
      </c>
      <c r="E66" s="8">
        <f t="shared" ref="E66:E129" si="6">IF(B66&gt;0,1/2*(B66-K$13*F66+M$8)+1/2*POWER((B66-K$13*F66+M$8)^2-4*M$10*(B66-K$13*F66),0.5),"")</f>
        <v>6.5126411138801479E-3</v>
      </c>
      <c r="F66" s="8">
        <f t="shared" ref="F66:F129" si="7">IF(B66="","",LN(1+EXP($L$16*(B66-$L$15)))/$L$16)</f>
        <v>1.8802468195707393E-3</v>
      </c>
      <c r="G66" s="8">
        <f t="shared" ref="G66:G129" si="8">IF(B66&gt;0,-LN(1+EXP(L$18*(B66-L$17)))/L$18,"")</f>
        <v>-8.2812552494835139E-10</v>
      </c>
      <c r="H66" s="69">
        <f t="shared" si="3"/>
        <v>897.73580380621661</v>
      </c>
      <c r="I66" s="69">
        <f t="shared" si="4"/>
        <v>897.7358038062165</v>
      </c>
      <c r="J66" s="70">
        <f t="shared" si="5"/>
        <v>180.50211801386277</v>
      </c>
      <c r="K66" s="94"/>
      <c r="L66" s="93"/>
      <c r="Q66" s="68"/>
      <c r="R66" s="68"/>
    </row>
    <row r="67" spans="1:18" ht="15" x14ac:dyDescent="0.25">
      <c r="A67" s="68">
        <v>67</v>
      </c>
      <c r="B67">
        <f>IF(Traitement7!B67&gt;0,Traitement7!B67,)</f>
        <v>0.23534354207510447</v>
      </c>
      <c r="C67" s="3">
        <f>IF(AND(Traitement7!D67&lt;1000,Traitement7!D67&gt;0),Traitement7!D67,)</f>
        <v>870.73953530422204</v>
      </c>
      <c r="D67" s="68">
        <v>67</v>
      </c>
      <c r="E67" s="8">
        <f t="shared" si="6"/>
        <v>6.2204624126355398E-3</v>
      </c>
      <c r="F67" s="8">
        <f t="shared" si="7"/>
        <v>1.7891204524988842E-3</v>
      </c>
      <c r="G67" s="8">
        <f t="shared" si="8"/>
        <v>-7.064165669378619E-10</v>
      </c>
      <c r="H67" s="69">
        <f t="shared" ref="H67:H130" si="9">IF(B67&gt;0,IF(K$13=1,(L$11*10/(B67-E67-F67)-L$11*10/(L$9))+K$11*10/(L$14+F67)-K$11*10/(L$14+L$19-K$9+G67),L$11*10/(B67-E67)-L$11*10/(L$9)),"")</f>
        <v>944.14812839609931</v>
      </c>
      <c r="I67" s="69">
        <f t="shared" ref="I67:I130" si="10">IF(B67&gt;0,IF(K$13=0,K$11*10/(E67)-K$11*10/(L$19-L$9),K$11*10/(E67)-K$11*10/(K$9-L$9)+K$11*10/(L$14+F67)-K$11*10/(L$14+L$19-K$9+G67)),"")</f>
        <v>944.14812839609874</v>
      </c>
      <c r="J67" s="70">
        <f t="shared" ref="J67:J130" si="11">IF(OR(B67="",C67=0,C67=""),"",(H67-C67)*(H67-C67))</f>
        <v>5388.8215397288104</v>
      </c>
      <c r="K67" s="94"/>
      <c r="L67" s="93"/>
      <c r="Q67" s="68"/>
      <c r="R67" s="68"/>
    </row>
    <row r="68" spans="1:18" ht="15" x14ac:dyDescent="0.25">
      <c r="A68" s="68">
        <v>68</v>
      </c>
      <c r="B68">
        <f>IF(Traitement7!B68&gt;0,Traitement7!B68,)</f>
        <v>0.23375394560552271</v>
      </c>
      <c r="C68" s="3">
        <f>IF(AND(Traitement7!D68&lt;1000,Traitement7!D68&gt;0),Traitement7!D68,)</f>
        <v>385.92803543983359</v>
      </c>
      <c r="D68" s="68">
        <v>68</v>
      </c>
      <c r="E68" s="8">
        <f t="shared" si="6"/>
        <v>5.9467660405281113E-3</v>
      </c>
      <c r="F68" s="8">
        <f t="shared" si="7"/>
        <v>1.7022905428472808E-3</v>
      </c>
      <c r="G68" s="8">
        <f t="shared" si="8"/>
        <v>-6.0259507788816992E-10</v>
      </c>
      <c r="H68" s="69">
        <f t="shared" si="9"/>
        <v>991.76162776661567</v>
      </c>
      <c r="I68" s="69">
        <f t="shared" si="10"/>
        <v>991.76162776661738</v>
      </c>
      <c r="J68" s="70">
        <f t="shared" si="11"/>
        <v>367034.34159157361</v>
      </c>
      <c r="K68" s="94"/>
      <c r="L68" s="93"/>
      <c r="Q68" s="68"/>
      <c r="R68" s="68"/>
    </row>
    <row r="69" spans="1:18" ht="15" x14ac:dyDescent="0.25">
      <c r="A69" s="68">
        <v>69</v>
      </c>
      <c r="B69">
        <f>IF(Traitement7!B69&gt;0,Traitement7!B69,)</f>
        <v>0.2321643491359407</v>
      </c>
      <c r="C69" s="3">
        <f>IF(AND(Traitement7!D69&lt;1000,Traitement7!D69&gt;0),Traitement7!D69,)</f>
        <v>111.87957689178188</v>
      </c>
      <c r="D69" s="68">
        <v>69</v>
      </c>
      <c r="E69" s="8">
        <f t="shared" si="6"/>
        <v>5.6901799324905189E-3</v>
      </c>
      <c r="F69" s="8">
        <f t="shared" si="7"/>
        <v>1.6195657049844379E-3</v>
      </c>
      <c r="G69" s="8">
        <f t="shared" si="8"/>
        <v>-5.1403215251009228E-10</v>
      </c>
      <c r="H69" s="69">
        <f t="shared" si="9"/>
        <v>1040.5583746811435</v>
      </c>
      <c r="I69" s="69">
        <f t="shared" si="10"/>
        <v>1040.5583746811446</v>
      </c>
      <c r="J69" s="70">
        <f t="shared" si="11"/>
        <v>862444.30946349399</v>
      </c>
      <c r="K69" s="94"/>
      <c r="L69" s="93"/>
      <c r="Q69" s="68"/>
      <c r="R69" s="68"/>
    </row>
    <row r="70" spans="1:18" ht="15" x14ac:dyDescent="0.25">
      <c r="A70" s="68">
        <v>70</v>
      </c>
      <c r="B70">
        <f>IF(Traitement7!B70&gt;0,Traitement7!B70,)</f>
        <v>0.23057475266635871</v>
      </c>
      <c r="C70" s="3">
        <f>IF(AND(Traitement7!D70&lt;1000,Traitement7!D70&gt;0),Traitement7!D70,)</f>
        <v>15.25630593978849</v>
      </c>
      <c r="D70" s="68">
        <v>70</v>
      </c>
      <c r="E70" s="8">
        <f t="shared" si="6"/>
        <v>5.4494258025722386E-3</v>
      </c>
      <c r="F70" s="8">
        <f t="shared" si="7"/>
        <v>1.5407620418228869E-3</v>
      </c>
      <c r="G70" s="8">
        <f t="shared" si="8"/>
        <v>-4.384852495997291E-10</v>
      </c>
      <c r="H70" s="69">
        <f t="shared" si="9"/>
        <v>1090.5228792768239</v>
      </c>
      <c r="I70" s="69">
        <f t="shared" si="10"/>
        <v>1090.5228792768244</v>
      </c>
      <c r="J70" s="70">
        <f t="shared" si="11"/>
        <v>1156198.2037359702</v>
      </c>
      <c r="K70" s="94"/>
      <c r="L70" s="93"/>
      <c r="Q70" s="68"/>
      <c r="R70" s="68"/>
    </row>
    <row r="71" spans="1:18" ht="15" x14ac:dyDescent="0.25">
      <c r="A71" s="68">
        <v>71</v>
      </c>
      <c r="B71">
        <f>IF(Traitement7!B71&gt;0,Traitement7!B71,)</f>
        <v>0.22898515619677692</v>
      </c>
      <c r="C71" s="3">
        <f>IF(AND(Traitement7!D71&lt;1000,Traitement7!D71&gt;0),Traitement7!D71,)</f>
        <v>0</v>
      </c>
      <c r="D71" s="68">
        <v>71</v>
      </c>
      <c r="E71" s="8">
        <f t="shared" si="6"/>
        <v>5.2233172856436111E-3</v>
      </c>
      <c r="F71" s="8">
        <f t="shared" si="7"/>
        <v>1.4657029487259044E-3</v>
      </c>
      <c r="G71" s="8">
        <f t="shared" si="8"/>
        <v>-3.740414175047997E-10</v>
      </c>
      <c r="H71" s="69">
        <f t="shared" si="9"/>
        <v>1141.6421151671921</v>
      </c>
      <c r="I71" s="69">
        <f t="shared" si="10"/>
        <v>1141.6421151671937</v>
      </c>
      <c r="J71" s="70" t="str">
        <f t="shared" si="11"/>
        <v/>
      </c>
      <c r="K71" s="94"/>
      <c r="L71" s="93"/>
      <c r="Q71" s="68"/>
      <c r="R71" s="68"/>
    </row>
    <row r="72" spans="1:18" ht="15" x14ac:dyDescent="0.25">
      <c r="A72" s="68">
        <v>72</v>
      </c>
      <c r="B72">
        <f>IF(Traitement7!B72&gt;0,Traitement7!B72,)</f>
        <v>0.22739555972719494</v>
      </c>
      <c r="C72" s="3">
        <f>IF(AND(Traitement7!D72&lt;1000,Traitement7!D72&gt;0),Traitement7!D72,)</f>
        <v>0</v>
      </c>
      <c r="D72" s="68">
        <v>72</v>
      </c>
      <c r="E72" s="8">
        <f t="shared" si="6"/>
        <v>5.0107567168686667E-3</v>
      </c>
      <c r="F72" s="8">
        <f t="shared" si="7"/>
        <v>1.3942189128881746E-3</v>
      </c>
      <c r="G72" s="8">
        <f t="shared" si="8"/>
        <v>-3.1906884180878247E-10</v>
      </c>
      <c r="H72" s="69">
        <f t="shared" si="9"/>
        <v>1193.9055034578896</v>
      </c>
      <c r="I72" s="69">
        <f t="shared" si="10"/>
        <v>1193.9055034578896</v>
      </c>
      <c r="J72" s="70" t="str">
        <f t="shared" si="11"/>
        <v/>
      </c>
      <c r="K72" s="94"/>
      <c r="L72" s="93"/>
      <c r="Q72" s="68"/>
      <c r="R72" s="68"/>
    </row>
    <row r="73" spans="1:18" ht="15" x14ac:dyDescent="0.25">
      <c r="A73" s="68">
        <v>73</v>
      </c>
      <c r="B73">
        <f>IF(Traitement7!B73&gt;0,Traitement7!B73,)</f>
        <v>0.22580596325761293</v>
      </c>
      <c r="C73" s="3">
        <f>IF(AND(Traitement7!D73&lt;1000,Traitement7!D73&gt;0),Traitement7!D73,)</f>
        <v>0</v>
      </c>
      <c r="D73" s="68">
        <v>73</v>
      </c>
      <c r="E73" s="8">
        <f t="shared" si="6"/>
        <v>4.8107309791816481E-3</v>
      </c>
      <c r="F73" s="8">
        <f t="shared" si="7"/>
        <v>1.3261473094352131E-3</v>
      </c>
      <c r="G73" s="8">
        <f t="shared" si="8"/>
        <v>-2.7217554506159775E-10</v>
      </c>
      <c r="H73" s="69">
        <f t="shared" si="9"/>
        <v>1247.3048663355885</v>
      </c>
      <c r="I73" s="69">
        <f t="shared" si="10"/>
        <v>1247.3048663355901</v>
      </c>
      <c r="J73" s="70" t="str">
        <f t="shared" si="11"/>
        <v/>
      </c>
      <c r="K73" s="94"/>
      <c r="L73" s="93"/>
      <c r="Q73" s="68"/>
      <c r="R73" s="68"/>
    </row>
    <row r="74" spans="1:18" ht="15" x14ac:dyDescent="0.25">
      <c r="A74" s="68">
        <v>74</v>
      </c>
      <c r="B74">
        <f>IF(Traitement7!B74&gt;0,Traitement7!B74,)</f>
        <v>0.22414067171805091</v>
      </c>
      <c r="C74" s="3">
        <f>IF(AND(Traitement7!D74&lt;1000,Traitement7!D74&gt;0),Traitement7!D74,)</f>
        <v>0</v>
      </c>
      <c r="D74" s="68">
        <v>74</v>
      </c>
      <c r="E74" s="8">
        <f t="shared" si="6"/>
        <v>4.6136086552248726E-3</v>
      </c>
      <c r="F74" s="8">
        <f t="shared" si="7"/>
        <v>1.2583244185929703E-3</v>
      </c>
      <c r="G74" s="8">
        <f t="shared" si="8"/>
        <v>-2.3042330888769302E-10</v>
      </c>
      <c r="H74" s="69">
        <f t="shared" si="9"/>
        <v>1304.4591214996008</v>
      </c>
      <c r="I74" s="69">
        <f t="shared" si="10"/>
        <v>1304.4591214996019</v>
      </c>
      <c r="J74" s="70" t="str">
        <f t="shared" si="11"/>
        <v/>
      </c>
      <c r="K74" s="94"/>
      <c r="L74" s="93"/>
      <c r="Q74" s="68"/>
      <c r="R74" s="68"/>
    </row>
    <row r="75" spans="1:18" ht="15" x14ac:dyDescent="0.25">
      <c r="A75" s="68">
        <v>75</v>
      </c>
      <c r="B75">
        <f>IF(Traitement7!B75&gt;0,Traitement7!B75,)</f>
        <v>0.22262677031844916</v>
      </c>
      <c r="C75" s="3">
        <f>IF(AND(Traitement7!D75&lt;1000,Traitement7!D75&gt;0),Traitement7!D75,)</f>
        <v>0</v>
      </c>
      <c r="D75" s="68">
        <v>75</v>
      </c>
      <c r="E75" s="8">
        <f t="shared" si="6"/>
        <v>4.4446255110528049E-3</v>
      </c>
      <c r="F75" s="8">
        <f t="shared" si="7"/>
        <v>1.1996241023865155E-3</v>
      </c>
      <c r="G75" s="8">
        <f t="shared" si="8"/>
        <v>-1.9805166865781397E-10</v>
      </c>
      <c r="H75" s="69">
        <f t="shared" si="9"/>
        <v>1357.4903932398256</v>
      </c>
      <c r="I75" s="69">
        <f t="shared" si="10"/>
        <v>1357.4903932398258</v>
      </c>
      <c r="J75" s="70" t="str">
        <f t="shared" si="11"/>
        <v/>
      </c>
      <c r="K75" s="94"/>
      <c r="L75" s="93"/>
      <c r="Q75" s="68"/>
      <c r="R75" s="68"/>
    </row>
    <row r="76" spans="1:18" ht="15" x14ac:dyDescent="0.25">
      <c r="A76" s="68">
        <v>76</v>
      </c>
      <c r="B76">
        <f>IF(Traitement7!B76&gt;0,Traitement7!B76,)</f>
        <v>0.22103717384886715</v>
      </c>
      <c r="C76" s="3">
        <f>IF(AND(Traitement7!D76&lt;1000,Traitement7!D76&gt;0),Traitement7!D76,)</f>
        <v>0</v>
      </c>
      <c r="D76" s="68">
        <v>76</v>
      </c>
      <c r="E76" s="8">
        <f t="shared" si="6"/>
        <v>4.2768982399781011E-3</v>
      </c>
      <c r="F76" s="8">
        <f t="shared" si="7"/>
        <v>1.1408798294608325E-3</v>
      </c>
      <c r="G76" s="8">
        <f t="shared" si="8"/>
        <v>-1.6894417055832345E-10</v>
      </c>
      <c r="H76" s="69">
        <f t="shared" si="9"/>
        <v>1414.2715417180689</v>
      </c>
      <c r="I76" s="69">
        <f t="shared" si="10"/>
        <v>1414.2715417180693</v>
      </c>
      <c r="J76" s="70" t="str">
        <f t="shared" si="11"/>
        <v/>
      </c>
      <c r="K76" s="94"/>
      <c r="L76" s="93"/>
      <c r="Q76" s="68"/>
      <c r="R76" s="68"/>
    </row>
    <row r="77" spans="1:18" ht="15" x14ac:dyDescent="0.25">
      <c r="A77" s="68">
        <v>77</v>
      </c>
      <c r="B77">
        <f>IF(Traitement7!B77&gt;0,Traitement7!B77,)</f>
        <v>0.21937188230930513</v>
      </c>
      <c r="C77" s="3">
        <f>IF(AND(Traitement7!D77&lt;1000,Traitement7!D77&gt;0),Traitement7!D77,)</f>
        <v>0</v>
      </c>
      <c r="D77" s="68">
        <v>77</v>
      </c>
      <c r="E77" s="8">
        <f t="shared" si="6"/>
        <v>4.1110715539833254E-3</v>
      </c>
      <c r="F77" s="8">
        <f t="shared" si="7"/>
        <v>1.0823677419050518E-3</v>
      </c>
      <c r="G77" s="8">
        <f t="shared" si="8"/>
        <v>-1.4302781967534599E-10</v>
      </c>
      <c r="H77" s="69">
        <f t="shared" si="9"/>
        <v>1474.9640451914829</v>
      </c>
      <c r="I77" s="69">
        <f t="shared" si="10"/>
        <v>1474.9640451914838</v>
      </c>
      <c r="J77" s="70" t="str">
        <f t="shared" si="11"/>
        <v/>
      </c>
      <c r="K77" s="94"/>
      <c r="L77" s="93"/>
      <c r="Q77" s="68"/>
      <c r="R77" s="68"/>
    </row>
    <row r="78" spans="1:18" ht="15" x14ac:dyDescent="0.25">
      <c r="A78" s="68">
        <v>78</v>
      </c>
      <c r="B78">
        <f>IF(Traitement7!B78&gt;0,Traitement7!B78,)</f>
        <v>0.21778228583972314</v>
      </c>
      <c r="C78" s="3">
        <f>IF(AND(Traitement7!D78&lt;1000,Traitement7!D78&gt;0),Traitement7!D78,)</f>
        <v>0</v>
      </c>
      <c r="D78" s="68">
        <v>78</v>
      </c>
      <c r="E78" s="8">
        <f t="shared" si="6"/>
        <v>3.961530252753441E-3</v>
      </c>
      <c r="F78" s="8">
        <f t="shared" si="7"/>
        <v>1.0292707168587519E-3</v>
      </c>
      <c r="G78" s="8">
        <f t="shared" si="8"/>
        <v>-1.2200713254096423E-10</v>
      </c>
      <c r="H78" s="69">
        <f t="shared" si="9"/>
        <v>1534.0531929262243</v>
      </c>
      <c r="I78" s="69">
        <f t="shared" si="10"/>
        <v>1534.0531929262247</v>
      </c>
      <c r="J78" s="70" t="str">
        <f t="shared" si="11"/>
        <v/>
      </c>
      <c r="K78" s="94"/>
      <c r="L78" s="93"/>
      <c r="Q78" s="68"/>
      <c r="R78" s="68"/>
    </row>
    <row r="79" spans="1:18" ht="15" x14ac:dyDescent="0.25">
      <c r="A79" s="68">
        <v>79</v>
      </c>
      <c r="B79">
        <f>IF(Traitement7!B79&gt;0,Traitement7!B79,)</f>
        <v>0.21619268937014113</v>
      </c>
      <c r="C79" s="3">
        <f>IF(AND(Traitement7!D79&lt;1000,Traitement7!D79&gt;0),Traitement7!D79,)</f>
        <v>0</v>
      </c>
      <c r="D79" s="68">
        <v>79</v>
      </c>
      <c r="E79" s="8">
        <f t="shared" si="6"/>
        <v>3.8199150815463982E-3</v>
      </c>
      <c r="F79" s="8">
        <f t="shared" si="7"/>
        <v>9.7873760660295182E-4</v>
      </c>
      <c r="G79" s="8">
        <f t="shared" si="8"/>
        <v>-1.0407584073688355E-10</v>
      </c>
      <c r="H79" s="69">
        <f t="shared" si="9"/>
        <v>1594.275540323727</v>
      </c>
      <c r="I79" s="69">
        <f t="shared" si="10"/>
        <v>1594.2755403237277</v>
      </c>
      <c r="J79" s="70" t="str">
        <f t="shared" si="11"/>
        <v/>
      </c>
      <c r="K79" s="94"/>
      <c r="L79" s="93"/>
      <c r="Q79" s="68"/>
      <c r="R79" s="68"/>
    </row>
    <row r="80" spans="1:18" ht="15" x14ac:dyDescent="0.25">
      <c r="A80" s="68">
        <v>80</v>
      </c>
      <c r="B80">
        <f>IF(Traitement7!B80&gt;0,Traitement7!B80,)</f>
        <v>0.21460309290055937</v>
      </c>
      <c r="C80" s="3">
        <f>IF(AND(Traitement7!D80&lt;1000,Traitement7!D80&gt;0),Traitement7!D80,)</f>
        <v>0</v>
      </c>
      <c r="D80" s="68">
        <v>80</v>
      </c>
      <c r="E80" s="8">
        <f t="shared" si="6"/>
        <v>3.6856680333507558E-3</v>
      </c>
      <c r="F80" s="8">
        <f t="shared" si="7"/>
        <v>9.3064848206585399E-4</v>
      </c>
      <c r="G80" s="8">
        <f t="shared" si="8"/>
        <v>-8.8779894152937352E-11</v>
      </c>
      <c r="H80" s="69">
        <f t="shared" si="9"/>
        <v>1655.6375259007864</v>
      </c>
      <c r="I80" s="69">
        <f t="shared" si="10"/>
        <v>1655.6375259007871</v>
      </c>
      <c r="J80" s="70" t="str">
        <f t="shared" si="11"/>
        <v/>
      </c>
      <c r="K80" s="94"/>
      <c r="L80" s="93"/>
      <c r="Q80" s="68"/>
      <c r="R80" s="68"/>
    </row>
    <row r="81" spans="1:18" ht="15" x14ac:dyDescent="0.25">
      <c r="A81" s="68">
        <v>81</v>
      </c>
      <c r="B81">
        <f>IF(Traitement7!B81&gt;0,Traitement7!B81,)</f>
        <v>0.21301349643097736</v>
      </c>
      <c r="C81" s="3">
        <f>IF(AND(Traitement7!D81&lt;1000,Traitement7!D81&gt;0),Traitement7!D81,)</f>
        <v>0</v>
      </c>
      <c r="D81" s="68">
        <v>81</v>
      </c>
      <c r="E81" s="8">
        <f t="shared" si="6"/>
        <v>3.5582768173001225E-3</v>
      </c>
      <c r="F81" s="8">
        <f t="shared" si="7"/>
        <v>8.8488865729020503E-4</v>
      </c>
      <c r="G81" s="8">
        <f t="shared" si="8"/>
        <v>-7.573198262023468E-11</v>
      </c>
      <c r="H81" s="69">
        <f t="shared" si="9"/>
        <v>1718.1473273732618</v>
      </c>
      <c r="I81" s="69">
        <f t="shared" si="10"/>
        <v>1718.1473273732636</v>
      </c>
      <c r="J81" s="70" t="str">
        <f t="shared" si="11"/>
        <v/>
      </c>
      <c r="K81" s="94"/>
      <c r="L81" s="93"/>
      <c r="Q81" s="68"/>
      <c r="R81" s="68"/>
    </row>
    <row r="82" spans="1:18" ht="15" x14ac:dyDescent="0.25">
      <c r="A82" s="68">
        <v>82</v>
      </c>
      <c r="B82">
        <f>IF(Traitement7!B82&gt;0,Traitement7!B82,)</f>
        <v>0.21142389996139538</v>
      </c>
      <c r="C82" s="3">
        <f>IF(AND(Traitement7!D82&lt;1000,Traitement7!D82&gt;0),Traitement7!D82,)</f>
        <v>0</v>
      </c>
      <c r="D82" s="68">
        <v>82</v>
      </c>
      <c r="E82" s="8">
        <f t="shared" si="6"/>
        <v>3.4372709362074823E-3</v>
      </c>
      <c r="F82" s="8">
        <f t="shared" si="7"/>
        <v>8.4134849504194224E-4</v>
      </c>
      <c r="G82" s="8">
        <f t="shared" si="8"/>
        <v>-6.4601712659370774E-11</v>
      </c>
      <c r="H82" s="69">
        <f t="shared" si="9"/>
        <v>1781.8147933048849</v>
      </c>
      <c r="I82" s="69">
        <f t="shared" si="10"/>
        <v>1781.8147933048858</v>
      </c>
      <c r="J82" s="70" t="str">
        <f t="shared" si="11"/>
        <v/>
      </c>
      <c r="K82" s="94"/>
      <c r="L82" s="93"/>
      <c r="Q82" s="68"/>
      <c r="R82" s="68"/>
    </row>
    <row r="83" spans="1:18" ht="15" x14ac:dyDescent="0.25">
      <c r="A83" s="68">
        <v>83</v>
      </c>
      <c r="B83">
        <f>IF(Traitement7!B83&gt;0,Traitement7!B83,)</f>
        <v>0.20983430349181359</v>
      </c>
      <c r="C83" s="3">
        <f>IF(AND(Traitement7!D83&lt;1000,Traitement7!D83&gt;0),Traitement7!D83,)</f>
        <v>0</v>
      </c>
      <c r="D83" s="68">
        <v>83</v>
      </c>
      <c r="E83" s="8">
        <f t="shared" si="6"/>
        <v>3.3222180617211508E-3</v>
      </c>
      <c r="F83" s="8">
        <f t="shared" si="7"/>
        <v>7.9992321622227437E-4</v>
      </c>
      <c r="G83" s="8">
        <f t="shared" si="8"/>
        <v>-5.5107249722612698E-11</v>
      </c>
      <c r="H83" s="69">
        <f t="shared" si="9"/>
        <v>1846.6513818733247</v>
      </c>
      <c r="I83" s="69">
        <f t="shared" si="10"/>
        <v>1846.6513818733263</v>
      </c>
      <c r="J83" s="70" t="str">
        <f t="shared" si="11"/>
        <v/>
      </c>
      <c r="K83" s="94"/>
      <c r="L83" s="93"/>
      <c r="Q83" s="68"/>
      <c r="R83" s="68"/>
    </row>
    <row r="84" spans="1:18" ht="15" x14ac:dyDescent="0.25">
      <c r="A84" s="68">
        <v>84</v>
      </c>
      <c r="B84">
        <f>IF(Traitement7!B84&gt;0,Traitement7!B84,)</f>
        <v>0.20824470702223161</v>
      </c>
      <c r="C84" s="3">
        <f>IF(AND(Traitement7!D84&lt;1000,Traitement7!D84&gt;0),Traitement7!D84,)</f>
        <v>0</v>
      </c>
      <c r="D84" s="68">
        <v>84</v>
      </c>
      <c r="E84" s="8">
        <f t="shared" si="6"/>
        <v>3.2127206998314173E-3</v>
      </c>
      <c r="F84" s="8">
        <f t="shared" si="7"/>
        <v>7.605127133821245E-4</v>
      </c>
      <c r="G84" s="8">
        <f t="shared" si="8"/>
        <v>-4.7008179460662328E-11</v>
      </c>
      <c r="H84" s="69">
        <f t="shared" si="9"/>
        <v>1912.6701068820939</v>
      </c>
      <c r="I84" s="69">
        <f t="shared" si="10"/>
        <v>1912.6701068820939</v>
      </c>
      <c r="J84" s="70" t="str">
        <f t="shared" si="11"/>
        <v/>
      </c>
      <c r="K84" s="94"/>
      <c r="L84" s="93"/>
      <c r="Q84" s="68"/>
      <c r="R84" s="68"/>
    </row>
    <row r="85" spans="1:18" ht="15" x14ac:dyDescent="0.25">
      <c r="A85" s="68">
        <v>85</v>
      </c>
      <c r="B85">
        <f>IF(Traitement7!B85&gt;0,Traitement7!B85,)</f>
        <v>0.2066551105526496</v>
      </c>
      <c r="C85" s="3">
        <f>IF(AND(Traitement7!D85&lt;1000,Traitement7!D85&gt;0),Traitement7!D85,)</f>
        <v>0</v>
      </c>
      <c r="D85" s="68">
        <v>85</v>
      </c>
      <c r="E85" s="8">
        <f t="shared" si="6"/>
        <v>3.108413134561578E-3</v>
      </c>
      <c r="F85" s="8">
        <f t="shared" si="7"/>
        <v>7.2302136858633616E-4</v>
      </c>
      <c r="G85" s="8">
        <f t="shared" si="8"/>
        <v>-4.0099423701071828E-11</v>
      </c>
      <c r="H85" s="69">
        <f t="shared" si="9"/>
        <v>1979.885490983931</v>
      </c>
      <c r="I85" s="69">
        <f t="shared" si="10"/>
        <v>1979.885490983931</v>
      </c>
      <c r="J85" s="70" t="str">
        <f t="shared" si="11"/>
        <v/>
      </c>
      <c r="K85" s="94"/>
      <c r="L85" s="93"/>
      <c r="Q85" s="68"/>
      <c r="R85" s="68"/>
    </row>
    <row r="86" spans="1:18" ht="15" x14ac:dyDescent="0.25">
      <c r="A86" s="68">
        <v>86</v>
      </c>
      <c r="B86">
        <f>IF(Traitement7!B86&gt;0,Traitement7!B86,)</f>
        <v>0.20506551408306761</v>
      </c>
      <c r="C86" s="3">
        <f>IF(AND(Traitement7!D86&lt;1000,Traitement7!D86&gt;0),Traitement7!D86,)</f>
        <v>0</v>
      </c>
      <c r="D86" s="68">
        <v>86</v>
      </c>
      <c r="E86" s="8">
        <f t="shared" si="6"/>
        <v>3.0089586346025085E-3</v>
      </c>
      <c r="F86" s="8">
        <f t="shared" si="7"/>
        <v>6.8735787582824043E-4</v>
      </c>
      <c r="G86" s="8">
        <f t="shared" si="8"/>
        <v>-3.4206042384471979E-11</v>
      </c>
      <c r="H86" s="69">
        <f t="shared" si="9"/>
        <v>2048.31352597147</v>
      </c>
      <c r="I86" s="69">
        <f t="shared" si="10"/>
        <v>2048.3135259714732</v>
      </c>
      <c r="J86" s="70" t="str">
        <f t="shared" si="11"/>
        <v/>
      </c>
      <c r="K86" s="94"/>
      <c r="L86" s="93"/>
      <c r="Q86" s="68"/>
      <c r="R86" s="68"/>
    </row>
    <row r="87" spans="1:18" ht="15" x14ac:dyDescent="0.25">
      <c r="A87" s="68">
        <v>87</v>
      </c>
      <c r="B87">
        <f>IF(Traitement7!B87&gt;0,Traitement7!B87,)</f>
        <v>0.20347591761348582</v>
      </c>
      <c r="C87" s="3">
        <f>IF(AND(Traitement7!D87&lt;1000,Traitement7!D87&gt;0),Traitement7!D87,)</f>
        <v>0</v>
      </c>
      <c r="D87" s="68">
        <v>87</v>
      </c>
      <c r="E87" s="8">
        <f t="shared" si="6"/>
        <v>2.9140469059230414E-3</v>
      </c>
      <c r="F87" s="8">
        <f t="shared" si="7"/>
        <v>6.5343506815319777E-4</v>
      </c>
      <c r="G87" s="8">
        <f t="shared" si="8"/>
        <v>-2.9178808215908596E-11</v>
      </c>
      <c r="H87" s="69">
        <f t="shared" si="9"/>
        <v>2117.9716399204017</v>
      </c>
      <c r="I87" s="69">
        <f t="shared" si="10"/>
        <v>2117.971639920403</v>
      </c>
      <c r="J87" s="70" t="str">
        <f t="shared" si="11"/>
        <v/>
      </c>
      <c r="K87" s="94"/>
      <c r="L87" s="93"/>
      <c r="Q87" s="68"/>
      <c r="R87" s="68"/>
    </row>
    <row r="88" spans="1:18" ht="15" x14ac:dyDescent="0.25">
      <c r="A88" s="68">
        <v>88</v>
      </c>
      <c r="B88">
        <f>IF(Traitement7!B88&gt;0,Traitement7!B88,)</f>
        <v>0.20188632114390381</v>
      </c>
      <c r="C88" s="3">
        <f>IF(AND(Traitement7!D88&lt;1000,Traitement7!D88&gt;0),Traitement7!D88,)</f>
        <v>0</v>
      </c>
      <c r="D88" s="68">
        <v>88</v>
      </c>
      <c r="E88" s="8">
        <f t="shared" si="6"/>
        <v>2.8233917726375388E-3</v>
      </c>
      <c r="F88" s="8">
        <f t="shared" si="7"/>
        <v>6.2116974961136991E-4</v>
      </c>
      <c r="G88" s="8">
        <f t="shared" si="8"/>
        <v>-2.489042080455607E-11</v>
      </c>
      <c r="H88" s="69">
        <f t="shared" si="9"/>
        <v>2188.8786709302685</v>
      </c>
      <c r="I88" s="69">
        <f t="shared" si="10"/>
        <v>2188.8786709302694</v>
      </c>
      <c r="J88" s="70" t="str">
        <f t="shared" si="11"/>
        <v/>
      </c>
      <c r="K88" s="94"/>
      <c r="L88" s="93"/>
      <c r="Q88" s="68"/>
      <c r="R88" s="68"/>
    </row>
    <row r="89" spans="1:18" ht="15" x14ac:dyDescent="0.25">
      <c r="A89" s="68">
        <v>89</v>
      </c>
      <c r="B89">
        <f>IF(Traitement7!B89&gt;0,Traitement7!B89,)</f>
        <v>0.20037241974430206</v>
      </c>
      <c r="C89" s="3">
        <f>IF(AND(Traitement7!D89&lt;1000,Traitement7!D89&gt;0),Traitement7!D89,)</f>
        <v>0</v>
      </c>
      <c r="D89" s="68">
        <v>89</v>
      </c>
      <c r="E89" s="8">
        <f t="shared" si="6"/>
        <v>2.7407690079225694E-3</v>
      </c>
      <c r="F89" s="8">
        <f t="shared" si="7"/>
        <v>5.9190917503317822E-4</v>
      </c>
      <c r="G89" s="8">
        <f t="shared" si="8"/>
        <v>-2.139362240626009E-11</v>
      </c>
      <c r="H89" s="69">
        <f t="shared" si="9"/>
        <v>2257.5887940867224</v>
      </c>
      <c r="I89" s="69">
        <f t="shared" si="10"/>
        <v>2257.5887940867242</v>
      </c>
      <c r="J89" s="70" t="str">
        <f t="shared" si="11"/>
        <v/>
      </c>
      <c r="K89" s="94"/>
      <c r="L89" s="93"/>
      <c r="Q89" s="68"/>
      <c r="R89" s="68"/>
    </row>
    <row r="90" spans="1:18" ht="15" x14ac:dyDescent="0.25">
      <c r="A90" s="68">
        <v>90</v>
      </c>
      <c r="B90">
        <f>IF(Traitement7!B90&gt;0,Traitement7!B90,)</f>
        <v>0.19885851834470009</v>
      </c>
      <c r="C90" s="3">
        <f>IF(AND(Traitement7!D90&lt;1000,Traitement7!D90&gt;0),Traitement7!D90,)</f>
        <v>0</v>
      </c>
      <c r="D90" s="68">
        <v>90</v>
      </c>
      <c r="E90" s="8">
        <f t="shared" si="6"/>
        <v>2.6615561362232296E-3</v>
      </c>
      <c r="F90" s="8">
        <f t="shared" si="7"/>
        <v>5.6401446137087439E-4</v>
      </c>
      <c r="G90" s="8">
        <f t="shared" si="8"/>
        <v>-1.8388082151124371E-11</v>
      </c>
      <c r="H90" s="69">
        <f t="shared" si="9"/>
        <v>2327.4686942939361</v>
      </c>
      <c r="I90" s="69">
        <f t="shared" si="10"/>
        <v>2327.4686942939388</v>
      </c>
      <c r="J90" s="70" t="str">
        <f t="shared" si="11"/>
        <v/>
      </c>
      <c r="K90" s="94"/>
      <c r="L90" s="93"/>
      <c r="Q90" s="68"/>
      <c r="R90" s="68"/>
    </row>
    <row r="91" spans="1:18" ht="15" x14ac:dyDescent="0.25">
      <c r="A91" s="68">
        <v>91</v>
      </c>
      <c r="B91">
        <f>IF(Traitement7!B91&gt;0,Traitement7!B91,)</f>
        <v>0.19734461694509833</v>
      </c>
      <c r="C91" s="3">
        <f>IF(AND(Traitement7!D91&lt;1000,Traitement7!D91&gt;0),Traitement7!D91,)</f>
        <v>0</v>
      </c>
      <c r="D91" s="68">
        <v>91</v>
      </c>
      <c r="E91" s="8">
        <f t="shared" si="6"/>
        <v>2.5855571044656675E-3</v>
      </c>
      <c r="F91" s="8">
        <f t="shared" si="7"/>
        <v>5.3742299347088246E-4</v>
      </c>
      <c r="G91" s="8">
        <f t="shared" si="8"/>
        <v>-1.5804784135598385E-11</v>
      </c>
      <c r="H91" s="69">
        <f t="shared" si="9"/>
        <v>2398.5381317967212</v>
      </c>
      <c r="I91" s="69">
        <f t="shared" si="10"/>
        <v>2398.5381317967194</v>
      </c>
      <c r="J91" s="70" t="str">
        <f t="shared" si="11"/>
        <v/>
      </c>
      <c r="K91" s="94"/>
      <c r="L91" s="93"/>
      <c r="Q91" s="68"/>
      <c r="R91" s="68"/>
    </row>
    <row r="92" spans="1:18" ht="15" x14ac:dyDescent="0.25">
      <c r="A92" s="68">
        <v>92</v>
      </c>
      <c r="B92">
        <f>IF(Traitement7!B92&gt;0,Traitement7!B92,)</f>
        <v>0.19575502047551635</v>
      </c>
      <c r="C92" s="3">
        <f>IF(AND(Traitement7!D92&lt;1000,Traitement7!D92&gt;0),Traitement7!D92,)</f>
        <v>0</v>
      </c>
      <c r="D92" s="68">
        <v>92</v>
      </c>
      <c r="E92" s="8">
        <f t="shared" si="6"/>
        <v>2.5090179047878441E-3</v>
      </c>
      <c r="F92" s="8">
        <f t="shared" si="7"/>
        <v>5.1083912092057717E-4</v>
      </c>
      <c r="G92" s="8">
        <f t="shared" si="8"/>
        <v>-1.3481966645094826E-11</v>
      </c>
      <c r="H92" s="69">
        <f t="shared" si="9"/>
        <v>2474.464146652449</v>
      </c>
      <c r="I92" s="69">
        <f t="shared" si="10"/>
        <v>2474.464146652449</v>
      </c>
      <c r="J92" s="70" t="str">
        <f t="shared" si="11"/>
        <v/>
      </c>
      <c r="K92" s="94"/>
      <c r="L92" s="93"/>
      <c r="Q92" s="68"/>
      <c r="R92" s="68"/>
    </row>
    <row r="93" spans="1:18" ht="15" x14ac:dyDescent="0.25">
      <c r="A93" s="68">
        <v>93</v>
      </c>
      <c r="B93">
        <f>IF(Traitement7!B93&gt;0,Traitement7!B93,)</f>
        <v>0.19424111907591457</v>
      </c>
      <c r="C93" s="3">
        <f>IF(AND(Traitement7!D93&lt;1000,Traitement7!D93&gt;0),Traitement7!D93,)</f>
        <v>0</v>
      </c>
      <c r="D93" s="68">
        <v>93</v>
      </c>
      <c r="E93" s="8">
        <f t="shared" si="6"/>
        <v>2.4390518206776346E-3</v>
      </c>
      <c r="F93" s="8">
        <f t="shared" si="7"/>
        <v>4.8673510561527962E-4</v>
      </c>
      <c r="G93" s="8">
        <f t="shared" si="8"/>
        <v>-1.1587915065228245E-11</v>
      </c>
      <c r="H93" s="69">
        <f t="shared" si="9"/>
        <v>2548.038654059329</v>
      </c>
      <c r="I93" s="69">
        <f t="shared" si="10"/>
        <v>2548.0386540593304</v>
      </c>
      <c r="J93" s="70" t="str">
        <f t="shared" si="11"/>
        <v/>
      </c>
      <c r="K93" s="94"/>
      <c r="L93" s="93"/>
      <c r="Q93" s="68"/>
      <c r="R93" s="68"/>
    </row>
    <row r="94" spans="1:18" ht="15" x14ac:dyDescent="0.25">
      <c r="A94" s="68">
        <v>94</v>
      </c>
      <c r="B94">
        <f>IF(Traitement7!B94&gt;0,Traitement7!B94,)</f>
        <v>0.19272721767631262</v>
      </c>
      <c r="C94" s="3">
        <f>IF(AND(Traitement7!D94&lt;1000,Traitement7!D94&gt;0),Traitement7!D94,)</f>
        <v>0</v>
      </c>
      <c r="D94" s="68">
        <v>94</v>
      </c>
      <c r="E94" s="8">
        <f t="shared" si="6"/>
        <v>2.3717829010684241E-3</v>
      </c>
      <c r="F94" s="8">
        <f t="shared" si="7"/>
        <v>4.6375997268967496E-4</v>
      </c>
      <c r="G94" s="8">
        <f t="shared" si="8"/>
        <v>-9.9599572983914923E-12</v>
      </c>
      <c r="H94" s="69">
        <f t="shared" si="9"/>
        <v>2622.8699169522888</v>
      </c>
      <c r="I94" s="69">
        <f t="shared" si="10"/>
        <v>2622.8699169522924</v>
      </c>
      <c r="J94" s="70" t="str">
        <f t="shared" si="11"/>
        <v/>
      </c>
      <c r="K94" s="94"/>
      <c r="L94" s="93"/>
      <c r="Q94" s="68"/>
      <c r="R94" s="68"/>
    </row>
    <row r="95" spans="1:18" ht="15" x14ac:dyDescent="0.25">
      <c r="A95" s="68">
        <v>95</v>
      </c>
      <c r="B95">
        <f>IF(Traitement7!B95&gt;0,Traitement7!B95,)</f>
        <v>0.19121331627671084</v>
      </c>
      <c r="C95" s="3">
        <f>IF(AND(Traitement7!D95&lt;1000,Traitement7!D95&gt;0),Traitement7!D95,)</f>
        <v>0</v>
      </c>
      <c r="D95" s="68">
        <v>95</v>
      </c>
      <c r="E95" s="8">
        <f t="shared" si="6"/>
        <v>2.3070648674671096E-3</v>
      </c>
      <c r="F95" s="8">
        <f t="shared" si="7"/>
        <v>4.4186162957797519E-4</v>
      </c>
      <c r="G95" s="8">
        <f t="shared" si="8"/>
        <v>-8.5607054741693233E-12</v>
      </c>
      <c r="H95" s="69">
        <f t="shared" si="9"/>
        <v>2698.9822714861139</v>
      </c>
      <c r="I95" s="69">
        <f t="shared" si="10"/>
        <v>2698.9822714861175</v>
      </c>
      <c r="J95" s="70" t="str">
        <f t="shared" si="11"/>
        <v/>
      </c>
      <c r="K95" s="94"/>
      <c r="L95" s="93"/>
      <c r="Q95" s="68"/>
      <c r="R95" s="68"/>
    </row>
    <row r="96" spans="1:18" ht="15" x14ac:dyDescent="0.25">
      <c r="A96" s="68">
        <v>96</v>
      </c>
      <c r="B96">
        <f>IF(Traitement7!B96&gt;0,Traitement7!B96,)</f>
        <v>0.18962371980712886</v>
      </c>
      <c r="C96" s="3">
        <f>IF(AND(Traitement7!D96&lt;1000,Traitement7!D96&gt;0),Traitement7!D96,)</f>
        <v>0</v>
      </c>
      <c r="D96" s="68">
        <v>96</v>
      </c>
      <c r="E96" s="8">
        <f t="shared" si="6"/>
        <v>2.2417072314549064E-3</v>
      </c>
      <c r="F96" s="8">
        <f t="shared" si="7"/>
        <v>4.1997284842733041E-4</v>
      </c>
      <c r="G96" s="8">
        <f t="shared" si="8"/>
        <v>-7.3025452325107902E-12</v>
      </c>
      <c r="H96" s="69">
        <f t="shared" si="9"/>
        <v>2780.306924734482</v>
      </c>
      <c r="I96" s="69">
        <f t="shared" si="10"/>
        <v>2780.3069247344829</v>
      </c>
      <c r="J96" s="70" t="str">
        <f t="shared" si="11"/>
        <v/>
      </c>
      <c r="K96" s="94"/>
      <c r="L96" s="93"/>
      <c r="Q96" s="68"/>
      <c r="R96" s="68"/>
    </row>
    <row r="97" spans="1:18" ht="15" x14ac:dyDescent="0.25">
      <c r="A97" s="68">
        <v>97</v>
      </c>
      <c r="B97">
        <f>IF(Traitement7!B97&gt;0,Traitement7!B97,)</f>
        <v>0.18810981840752711</v>
      </c>
      <c r="C97" s="3">
        <f>IF(AND(Traitement7!D97&lt;1000,Traitement7!D97&gt;0),Traitement7!D97,)</f>
        <v>0</v>
      </c>
      <c r="D97" s="68">
        <v>97</v>
      </c>
      <c r="E97" s="8">
        <f t="shared" si="6"/>
        <v>2.1818021485588909E-3</v>
      </c>
      <c r="F97" s="8">
        <f t="shared" si="7"/>
        <v>4.0012880620520787E-4</v>
      </c>
      <c r="G97" s="8">
        <f t="shared" si="8"/>
        <v>-6.2766281041801251E-12</v>
      </c>
      <c r="H97" s="69">
        <f t="shared" si="9"/>
        <v>2859.1264834254771</v>
      </c>
      <c r="I97" s="69">
        <f t="shared" si="10"/>
        <v>2859.1264834254766</v>
      </c>
      <c r="J97" s="70" t="str">
        <f t="shared" si="11"/>
        <v/>
      </c>
      <c r="K97" s="94"/>
      <c r="L97" s="93"/>
      <c r="Q97" s="68"/>
      <c r="R97" s="68"/>
    </row>
    <row r="98" spans="1:18" ht="15" x14ac:dyDescent="0.25">
      <c r="A98" s="68">
        <v>98</v>
      </c>
      <c r="B98">
        <f>IF(Traitement7!B98&gt;0,Traitement7!B98,)</f>
        <v>0.18659591700792513</v>
      </c>
      <c r="C98" s="3">
        <f>IF(AND(Traitement7!D98&lt;1000,Traitement7!D98&gt;0),Traitement7!D98,)</f>
        <v>0</v>
      </c>
      <c r="D98" s="68">
        <v>98</v>
      </c>
      <c r="E98" s="8">
        <f t="shared" si="6"/>
        <v>2.1240597547845172E-3</v>
      </c>
      <c r="F98" s="8">
        <f t="shared" si="7"/>
        <v>3.8121666883632398E-4</v>
      </c>
      <c r="G98" s="8">
        <f t="shared" si="8"/>
        <v>-5.3948379082782827E-12</v>
      </c>
      <c r="H98" s="69">
        <f t="shared" si="9"/>
        <v>2939.3085549226716</v>
      </c>
      <c r="I98" s="69">
        <f t="shared" si="10"/>
        <v>2939.3085549226676</v>
      </c>
      <c r="J98" s="70" t="str">
        <f t="shared" si="11"/>
        <v/>
      </c>
      <c r="K98" s="94"/>
      <c r="L98" s="93"/>
      <c r="Q98" s="68"/>
      <c r="R98" s="68"/>
    </row>
    <row r="99" spans="1:18" ht="15" x14ac:dyDescent="0.25">
      <c r="A99" s="68">
        <v>99</v>
      </c>
      <c r="B99">
        <f>IF(Traitement7!B99&gt;0,Traitement7!B99,)</f>
        <v>0.18508201560832338</v>
      </c>
      <c r="C99" s="3">
        <f>IF(AND(Traitement7!D99&lt;1000,Traitement7!D99&gt;0),Traitement7!D99,)</f>
        <v>0</v>
      </c>
      <c r="D99" s="68">
        <v>99</v>
      </c>
      <c r="E99" s="8">
        <f t="shared" si="6"/>
        <v>2.0683693418319521E-3</v>
      </c>
      <c r="F99" s="8">
        <f t="shared" si="7"/>
        <v>3.631932007642996E-4</v>
      </c>
      <c r="G99" s="8">
        <f t="shared" si="8"/>
        <v>-4.6369308382217819E-12</v>
      </c>
      <c r="H99" s="69">
        <f t="shared" si="9"/>
        <v>3020.8822620711335</v>
      </c>
      <c r="I99" s="69">
        <f t="shared" si="10"/>
        <v>3020.882262071133</v>
      </c>
      <c r="J99" s="70" t="str">
        <f t="shared" si="11"/>
        <v/>
      </c>
      <c r="K99" s="94"/>
      <c r="L99" s="93"/>
      <c r="Q99" s="68"/>
      <c r="R99" s="68"/>
    </row>
    <row r="100" spans="1:18" ht="15" x14ac:dyDescent="0.25">
      <c r="A100" s="68">
        <v>100</v>
      </c>
      <c r="B100">
        <f>IF(Traitement7!B100&gt;0,Traitement7!B100,)</f>
        <v>0.1835681142087216</v>
      </c>
      <c r="C100" s="3">
        <f>IF(AND(Traitement7!D100&lt;1000,Traitement7!D100&gt;0),Traitement7!D100,)</f>
        <v>0</v>
      </c>
      <c r="D100" s="68">
        <v>100</v>
      </c>
      <c r="E100" s="8">
        <f t="shared" si="6"/>
        <v>2.0146273376950991E-3</v>
      </c>
      <c r="F100" s="8">
        <f t="shared" si="7"/>
        <v>3.4601712383789594E-4</v>
      </c>
      <c r="G100" s="8">
        <f t="shared" si="8"/>
        <v>-3.9854985970196205E-12</v>
      </c>
      <c r="H100" s="69">
        <f t="shared" si="9"/>
        <v>3103.8779686547487</v>
      </c>
      <c r="I100" s="69">
        <f t="shared" si="10"/>
        <v>3103.8779686547487</v>
      </c>
      <c r="J100" s="70" t="str">
        <f t="shared" si="11"/>
        <v/>
      </c>
      <c r="K100" s="94"/>
      <c r="L100" s="93"/>
      <c r="Q100" s="68"/>
      <c r="R100" s="68"/>
    </row>
    <row r="101" spans="1:18" ht="15" x14ac:dyDescent="0.25">
      <c r="A101" s="68">
        <v>101</v>
      </c>
      <c r="B101">
        <f>IF(Traitement7!B101&gt;0,Traitement7!B101,)</f>
        <v>0.18197851773913962</v>
      </c>
      <c r="C101" s="3">
        <f>IF(AND(Traitement7!D101&lt;1000,Traitement7!D101&gt;0),Traitement7!D101,)</f>
        <v>0</v>
      </c>
      <c r="D101" s="68">
        <v>101</v>
      </c>
      <c r="E101" s="8">
        <f t="shared" si="6"/>
        <v>1.9601891818537762E-3</v>
      </c>
      <c r="F101" s="8">
        <f t="shared" si="7"/>
        <v>3.2885115615170866E-4</v>
      </c>
      <c r="G101" s="8">
        <f t="shared" si="8"/>
        <v>-3.3997538112278783E-12</v>
      </c>
      <c r="H101" s="69">
        <f t="shared" si="9"/>
        <v>3192.5885197041889</v>
      </c>
      <c r="I101" s="69">
        <f t="shared" si="10"/>
        <v>3192.588519704193</v>
      </c>
      <c r="J101" s="70" t="str">
        <f t="shared" si="11"/>
        <v/>
      </c>
      <c r="K101" s="94"/>
      <c r="L101" s="93"/>
      <c r="Q101" s="68"/>
      <c r="R101" s="68"/>
    </row>
    <row r="102" spans="1:18" ht="15" x14ac:dyDescent="0.25">
      <c r="A102" s="68">
        <v>102</v>
      </c>
      <c r="B102">
        <f>IF(Traitement7!B102&gt;0,Traitement7!B102,)</f>
        <v>0.18054031140951787</v>
      </c>
      <c r="C102" s="3">
        <f>IF(AND(Traitement7!D102&lt;1000,Traitement7!D102&gt;0),Traitement7!D102,)</f>
        <v>0</v>
      </c>
      <c r="D102" s="68">
        <v>102</v>
      </c>
      <c r="E102" s="8">
        <f t="shared" si="6"/>
        <v>1.9126067471333802E-3</v>
      </c>
      <c r="F102" s="8">
        <f t="shared" si="7"/>
        <v>3.140513161038887E-4</v>
      </c>
      <c r="G102" s="8">
        <f t="shared" si="8"/>
        <v>-2.9443314448869037E-12</v>
      </c>
      <c r="H102" s="69">
        <f t="shared" si="9"/>
        <v>3274.2632242791324</v>
      </c>
      <c r="I102" s="69">
        <f t="shared" si="10"/>
        <v>3274.2632242791324</v>
      </c>
      <c r="J102" s="70" t="str">
        <f t="shared" si="11"/>
        <v/>
      </c>
      <c r="K102" s="94"/>
      <c r="L102" s="93"/>
      <c r="Q102" s="68"/>
      <c r="R102" s="68"/>
    </row>
    <row r="103" spans="1:18" ht="15" x14ac:dyDescent="0.25">
      <c r="A103" s="68">
        <v>103</v>
      </c>
      <c r="B103">
        <f>IF(Traitement7!B103&gt;0,Traitement7!B103,)</f>
        <v>0.1790264100099159</v>
      </c>
      <c r="C103" s="3">
        <f>IF(AND(Traitement7!D103&lt;1000,Traitement7!D103&gt;0),Traitement7!D103,)</f>
        <v>0</v>
      </c>
      <c r="D103" s="68">
        <v>103</v>
      </c>
      <c r="E103" s="8">
        <f t="shared" si="6"/>
        <v>1.8641520520473603E-3</v>
      </c>
      <c r="F103" s="8">
        <f t="shared" si="7"/>
        <v>2.9918807454433775E-4</v>
      </c>
      <c r="G103" s="8">
        <f t="shared" si="8"/>
        <v>-2.5306889913773968E-12</v>
      </c>
      <c r="H103" s="69">
        <f t="shared" si="9"/>
        <v>3361.7199938478434</v>
      </c>
      <c r="I103" s="69">
        <f t="shared" si="10"/>
        <v>3361.7199938478484</v>
      </c>
      <c r="J103" s="70" t="str">
        <f t="shared" si="11"/>
        <v/>
      </c>
      <c r="K103" s="94"/>
      <c r="L103" s="93"/>
      <c r="Q103" s="68"/>
      <c r="R103" s="68"/>
    </row>
    <row r="104" spans="1:18" ht="15" x14ac:dyDescent="0.25">
      <c r="A104" s="68">
        <v>104</v>
      </c>
      <c r="B104">
        <f>IF(Traitement7!B104&gt;0,Traitement7!B104,)</f>
        <v>0.17743681354033414</v>
      </c>
      <c r="C104" s="3">
        <f>IF(AND(Traitement7!D104&lt;1000,Traitement7!D104&gt;0),Traitement7!D104,)</f>
        <v>0</v>
      </c>
      <c r="D104" s="68">
        <v>104</v>
      </c>
      <c r="E104" s="8">
        <f t="shared" si="6"/>
        <v>1.8149902205719104E-3</v>
      </c>
      <c r="F104" s="8">
        <f t="shared" si="7"/>
        <v>2.843346865860993E-4</v>
      </c>
      <c r="G104" s="8">
        <f t="shared" si="8"/>
        <v>-2.1587553964309804E-12</v>
      </c>
      <c r="H104" s="69">
        <f t="shared" si="9"/>
        <v>3455.2254631909755</v>
      </c>
      <c r="I104" s="69">
        <f t="shared" si="10"/>
        <v>3455.2254631909886</v>
      </c>
      <c r="J104" s="70" t="str">
        <f t="shared" si="11"/>
        <v/>
      </c>
      <c r="K104" s="94"/>
      <c r="L104" s="93"/>
      <c r="Q104" s="68"/>
      <c r="R104" s="68"/>
    </row>
    <row r="105" spans="1:18" ht="15" x14ac:dyDescent="0.25">
      <c r="A105" s="68">
        <v>105</v>
      </c>
      <c r="B105">
        <f>IF(Traitement7!B105&gt;0,Traitement7!B105,)</f>
        <v>0.17599860721071239</v>
      </c>
      <c r="C105" s="3">
        <f>IF(AND(Traitement7!D105&lt;1000,Traitement7!D105&gt;0),Traitement7!D105,)</f>
        <v>0</v>
      </c>
      <c r="D105" s="68">
        <v>105</v>
      </c>
      <c r="E105" s="8">
        <f t="shared" si="6"/>
        <v>1.7719534798881567E-3</v>
      </c>
      <c r="F105" s="8">
        <f t="shared" si="7"/>
        <v>2.7152955183491864E-4</v>
      </c>
      <c r="G105" s="8">
        <f t="shared" si="8"/>
        <v>-1.8695756052651113E-12</v>
      </c>
      <c r="H105" s="69">
        <f t="shared" si="9"/>
        <v>3541.3401747827875</v>
      </c>
      <c r="I105" s="69">
        <f t="shared" si="10"/>
        <v>3541.3401747827775</v>
      </c>
      <c r="J105" s="70" t="str">
        <f t="shared" si="11"/>
        <v/>
      </c>
      <c r="K105" s="94"/>
      <c r="L105" s="93"/>
      <c r="Q105" s="68"/>
      <c r="R105" s="68"/>
    </row>
    <row r="106" spans="1:18" ht="15" x14ac:dyDescent="0.25">
      <c r="A106" s="68">
        <v>106</v>
      </c>
      <c r="B106">
        <f>IF(Traitement7!B106&gt;0,Traitement7!B106,)</f>
        <v>0.17448470581111042</v>
      </c>
      <c r="C106" s="3">
        <f>IF(AND(Traitement7!D106&lt;1000,Traitement7!D106&gt;0),Traitement7!D106,)</f>
        <v>0</v>
      </c>
      <c r="D106" s="68">
        <v>106</v>
      </c>
      <c r="E106" s="8">
        <f t="shared" si="6"/>
        <v>1.7280638031426584E-3</v>
      </c>
      <c r="F106" s="8">
        <f t="shared" si="7"/>
        <v>2.5867038825062551E-4</v>
      </c>
      <c r="G106" s="8">
        <f t="shared" si="8"/>
        <v>-1.6069234830370459E-12</v>
      </c>
      <c r="H106" s="69">
        <f t="shared" si="9"/>
        <v>3633.5792364463859</v>
      </c>
      <c r="I106" s="69">
        <f t="shared" si="10"/>
        <v>3633.5792364463841</v>
      </c>
      <c r="J106" s="70" t="str">
        <f t="shared" si="11"/>
        <v/>
      </c>
      <c r="K106" s="94"/>
      <c r="L106" s="93"/>
      <c r="Q106" s="68"/>
      <c r="R106" s="68"/>
    </row>
    <row r="107" spans="1:18" ht="15" x14ac:dyDescent="0.25">
      <c r="A107" s="68">
        <v>107</v>
      </c>
      <c r="B107">
        <f>IF(Traitement7!B107&gt;0,Traitement7!B107,)</f>
        <v>0.17297080441150867</v>
      </c>
      <c r="C107" s="3">
        <f>IF(AND(Traitement7!D107&lt;1000,Traitement7!D107&gt;0),Traitement7!D107,)</f>
        <v>0</v>
      </c>
      <c r="D107" s="68">
        <v>107</v>
      </c>
      <c r="E107" s="8">
        <f t="shared" si="6"/>
        <v>1.6855571800038494E-3</v>
      </c>
      <c r="F107" s="8">
        <f t="shared" si="7"/>
        <v>2.4641780011105718E-4</v>
      </c>
      <c r="G107" s="8">
        <f t="shared" si="8"/>
        <v>-1.3811707332434951E-12</v>
      </c>
      <c r="H107" s="69">
        <f t="shared" si="9"/>
        <v>3727.4905520677266</v>
      </c>
      <c r="I107" s="69">
        <f t="shared" si="10"/>
        <v>3727.4905520677216</v>
      </c>
      <c r="J107" s="70" t="str">
        <f t="shared" si="11"/>
        <v/>
      </c>
      <c r="K107" s="94"/>
      <c r="L107" s="93"/>
      <c r="Q107" s="68"/>
      <c r="R107" s="68"/>
    </row>
    <row r="108" spans="1:18" ht="15" x14ac:dyDescent="0.25">
      <c r="A108" s="68">
        <v>108</v>
      </c>
      <c r="B108">
        <f>IF(Traitement7!B108&gt;0,Traitement7!B108,)</f>
        <v>0.17145690301190669</v>
      </c>
      <c r="C108" s="3">
        <f>IF(AND(Traitement7!D108&lt;1000,Traitement7!D108&gt;0),Traitement7!D108,)</f>
        <v>0</v>
      </c>
      <c r="D108" s="68">
        <v>108</v>
      </c>
      <c r="E108" s="8">
        <f t="shared" si="6"/>
        <v>1.6443710262728645E-3</v>
      </c>
      <c r="F108" s="8">
        <f t="shared" si="7"/>
        <v>2.3474339742033927E-4</v>
      </c>
      <c r="G108" s="8">
        <f t="shared" si="8"/>
        <v>-1.1871326143625756E-12</v>
      </c>
      <c r="H108" s="69">
        <f t="shared" si="9"/>
        <v>3823.1157866887397</v>
      </c>
      <c r="I108" s="69">
        <f t="shared" si="10"/>
        <v>3823.1157866887424</v>
      </c>
      <c r="J108" s="70" t="str">
        <f t="shared" si="11"/>
        <v/>
      </c>
      <c r="K108" s="94"/>
      <c r="L108" s="93"/>
      <c r="Q108" s="68"/>
      <c r="R108" s="68"/>
    </row>
    <row r="109" spans="1:18" ht="15" x14ac:dyDescent="0.25">
      <c r="A109" s="68">
        <v>109</v>
      </c>
      <c r="B109">
        <f>IF(Traitement7!B109&gt;0,Traitement7!B109,)</f>
        <v>0.16994300161230494</v>
      </c>
      <c r="C109" s="3">
        <f>IF(AND(Traitement7!D109&lt;1000,Traitement7!D109&gt;0),Traitement7!D109,)</f>
        <v>0</v>
      </c>
      <c r="D109" s="68">
        <v>109</v>
      </c>
      <c r="E109" s="8">
        <f t="shared" si="6"/>
        <v>1.6044463719857432E-3</v>
      </c>
      <c r="F109" s="8">
        <f t="shared" si="7"/>
        <v>2.2362009841811361E-4</v>
      </c>
      <c r="G109" s="8">
        <f t="shared" si="8"/>
        <v>-1.0203549116217925E-12</v>
      </c>
      <c r="H109" s="69">
        <f t="shared" si="9"/>
        <v>3920.4982433089563</v>
      </c>
      <c r="I109" s="69">
        <f t="shared" si="10"/>
        <v>3920.4982433089622</v>
      </c>
      <c r="J109" s="70" t="str">
        <f t="shared" si="11"/>
        <v/>
      </c>
      <c r="K109" s="94"/>
      <c r="L109" s="93"/>
      <c r="Q109" s="68"/>
      <c r="R109" s="68"/>
    </row>
    <row r="110" spans="1:18" ht="15" x14ac:dyDescent="0.25">
      <c r="A110" s="68">
        <v>110</v>
      </c>
      <c r="B110">
        <f>IF(Traitement7!B110&gt;0,Traitement7!B110,)</f>
        <v>0.16842910021270316</v>
      </c>
      <c r="C110" s="3">
        <f>IF(AND(Traitement7!D110&lt;1000,Traitement7!D110&gt;0),Traitement7!D110,)</f>
        <v>0</v>
      </c>
      <c r="D110" s="68">
        <v>110</v>
      </c>
      <c r="E110" s="8">
        <f t="shared" si="6"/>
        <v>1.5657276119846741E-3</v>
      </c>
      <c r="F110" s="8">
        <f t="shared" si="7"/>
        <v>2.1302207118863544E-4</v>
      </c>
      <c r="G110" s="8">
        <f t="shared" si="8"/>
        <v>-8.7700735558788989E-13</v>
      </c>
      <c r="H110" s="69">
        <f t="shared" si="9"/>
        <v>4019.6829258235548</v>
      </c>
      <c r="I110" s="69">
        <f t="shared" si="10"/>
        <v>4019.682925823558</v>
      </c>
      <c r="J110" s="70" t="str">
        <f t="shared" si="11"/>
        <v/>
      </c>
      <c r="K110" s="94"/>
      <c r="L110" s="93"/>
      <c r="Q110" s="68"/>
      <c r="R110" s="68"/>
    </row>
    <row r="111" spans="1:18" ht="15" x14ac:dyDescent="0.25">
      <c r="A111" s="68">
        <v>111</v>
      </c>
      <c r="B111">
        <f>IF(Traitement7!B111&gt;0,Traitement7!B111,)</f>
        <v>0.16691519881310121</v>
      </c>
      <c r="C111" s="3">
        <f>IF(AND(Traitement7!D111&lt;1000,Traitement7!D111&gt;0),Traitement7!D111,)</f>
        <v>0</v>
      </c>
      <c r="D111" s="68">
        <v>111</v>
      </c>
      <c r="E111" s="8">
        <f t="shared" si="6"/>
        <v>1.5281622761872948E-3</v>
      </c>
      <c r="F111" s="8">
        <f t="shared" si="7"/>
        <v>2.0292467770033213E-4</v>
      </c>
      <c r="G111" s="8">
        <f t="shared" si="8"/>
        <v>-7.5379924521713482E-13</v>
      </c>
      <c r="H111" s="69">
        <f t="shared" si="9"/>
        <v>4120.7166062369606</v>
      </c>
      <c r="I111" s="69">
        <f t="shared" si="10"/>
        <v>4120.7166062369552</v>
      </c>
      <c r="J111" s="70" t="str">
        <f t="shared" si="11"/>
        <v/>
      </c>
      <c r="K111" s="94"/>
      <c r="L111" s="93"/>
      <c r="Q111" s="68"/>
      <c r="R111" s="68"/>
    </row>
    <row r="112" spans="1:18" ht="15" x14ac:dyDescent="0.25">
      <c r="A112" s="68">
        <v>112</v>
      </c>
      <c r="B112">
        <f>IF(Traitement7!B112&gt;0,Traitement7!B112,)</f>
        <v>0.16547699248347947</v>
      </c>
      <c r="C112" s="3">
        <f>IF(AND(Traitement7!D112&lt;1000,Traitement7!D112&gt;0),Traitement7!D112,)</f>
        <v>0</v>
      </c>
      <c r="D112" s="68">
        <v>112</v>
      </c>
      <c r="E112" s="8">
        <f t="shared" si="6"/>
        <v>1.493498407036567E-3</v>
      </c>
      <c r="F112" s="8">
        <f t="shared" si="7"/>
        <v>1.9377445131712117E-4</v>
      </c>
      <c r="G112" s="8">
        <f t="shared" si="8"/>
        <v>-6.5282224068852945E-13</v>
      </c>
      <c r="H112" s="69">
        <f t="shared" si="9"/>
        <v>4218.4554915445215</v>
      </c>
      <c r="I112" s="69">
        <f t="shared" si="10"/>
        <v>4218.4554915445242</v>
      </c>
      <c r="J112" s="70" t="str">
        <f t="shared" si="11"/>
        <v/>
      </c>
      <c r="K112" s="94"/>
      <c r="L112" s="93"/>
      <c r="Q112" s="68"/>
      <c r="R112" s="68"/>
    </row>
    <row r="113" spans="1:18" ht="15" x14ac:dyDescent="0.25">
      <c r="A113" s="68">
        <v>113</v>
      </c>
      <c r="B113">
        <f>IF(Traitement7!B113&gt;0,Traitement7!B113,)</f>
        <v>0.16396309108387772</v>
      </c>
      <c r="C113" s="3">
        <f>IF(AND(Traitement7!D113&lt;1000,Traitement7!D113&gt;0),Traitement7!D113,)</f>
        <v>0</v>
      </c>
      <c r="D113" s="68">
        <v>113</v>
      </c>
      <c r="E113" s="8">
        <f t="shared" si="6"/>
        <v>1.4580422263250487E-3</v>
      </c>
      <c r="F113" s="8">
        <f t="shared" si="7"/>
        <v>1.8458670055122891E-4</v>
      </c>
      <c r="G113" s="8">
        <f t="shared" si="8"/>
        <v>-5.6110893707586123E-13</v>
      </c>
      <c r="H113" s="69">
        <f t="shared" si="9"/>
        <v>4323.2362819236814</v>
      </c>
      <c r="I113" s="69">
        <f t="shared" si="10"/>
        <v>4323.236281923665</v>
      </c>
      <c r="J113" s="70" t="str">
        <f t="shared" si="11"/>
        <v/>
      </c>
      <c r="K113" s="94"/>
      <c r="L113" s="93"/>
      <c r="Q113" s="68"/>
      <c r="R113" s="68"/>
    </row>
    <row r="114" spans="1:18" ht="15" x14ac:dyDescent="0.25">
      <c r="A114" s="68">
        <v>114</v>
      </c>
      <c r="B114">
        <f>IF(Traitement7!B114&gt;0,Traitement7!B114,)</f>
        <v>0.16244918968427574</v>
      </c>
      <c r="C114" s="3">
        <f>IF(AND(Traitement7!D114&lt;1000,Traitement7!D114&gt;0),Traitement7!D114,)</f>
        <v>0</v>
      </c>
      <c r="D114" s="68">
        <v>114</v>
      </c>
      <c r="E114" s="8">
        <f t="shared" si="6"/>
        <v>1.4236009888013434E-3</v>
      </c>
      <c r="F114" s="8">
        <f t="shared" si="7"/>
        <v>1.7583335231891774E-4</v>
      </c>
      <c r="G114" s="8">
        <f t="shared" si="8"/>
        <v>-4.822808818855382E-13</v>
      </c>
      <c r="H114" s="69">
        <f t="shared" si="9"/>
        <v>4430.0150604435503</v>
      </c>
      <c r="I114" s="69">
        <f t="shared" si="10"/>
        <v>4430.0150604435585</v>
      </c>
      <c r="J114" s="70" t="str">
        <f t="shared" si="11"/>
        <v/>
      </c>
      <c r="K114" s="94"/>
      <c r="L114" s="93"/>
      <c r="Q114" s="68"/>
      <c r="R114" s="68"/>
    </row>
    <row r="115" spans="1:18" ht="15" x14ac:dyDescent="0.25">
      <c r="A115" s="68">
        <v>115</v>
      </c>
      <c r="B115">
        <f>IF(Traitement7!B115&gt;0,Traitement7!B115,)</f>
        <v>0.16093528828467399</v>
      </c>
      <c r="C115" s="3">
        <f>IF(AND(Traitement7!D115&lt;1000,Traitement7!D115&gt;0),Traitement7!D115,)</f>
        <v>0</v>
      </c>
      <c r="D115" s="68">
        <v>115</v>
      </c>
      <c r="E115" s="8">
        <f t="shared" si="6"/>
        <v>1.3901326890430402E-3</v>
      </c>
      <c r="F115" s="8">
        <f t="shared" si="7"/>
        <v>1.6749398165162935E-4</v>
      </c>
      <c r="G115" s="8">
        <f t="shared" si="8"/>
        <v>-4.1452619114175233E-13</v>
      </c>
      <c r="H115" s="69">
        <f t="shared" si="9"/>
        <v>4538.8463302824575</v>
      </c>
      <c r="I115" s="69">
        <f t="shared" si="10"/>
        <v>4538.8463302824612</v>
      </c>
      <c r="J115" s="70" t="str">
        <f t="shared" si="11"/>
        <v/>
      </c>
      <c r="K115" s="94"/>
      <c r="L115" s="93"/>
      <c r="Q115" s="68"/>
      <c r="R115" s="68"/>
    </row>
    <row r="116" spans="1:18" ht="15" x14ac:dyDescent="0.25">
      <c r="A116" s="68">
        <v>116</v>
      </c>
      <c r="B116">
        <f>IF(Traitement7!B116&gt;0,Traitement7!B116,)</f>
        <v>0.15949708195505224</v>
      </c>
      <c r="C116" s="3">
        <f>IF(AND(Traitement7!D116&lt;1000,Traitement7!D116&gt;0),Traitement7!D116,)</f>
        <v>0</v>
      </c>
      <c r="D116" s="68">
        <v>116</v>
      </c>
      <c r="E116" s="8">
        <f t="shared" si="6"/>
        <v>1.3592027397698048E-3</v>
      </c>
      <c r="F116" s="8">
        <f t="shared" si="7"/>
        <v>1.599372776183839E-4</v>
      </c>
      <c r="G116" s="8">
        <f t="shared" si="8"/>
        <v>-3.5899727634424819E-13</v>
      </c>
      <c r="H116" s="69">
        <f t="shared" si="9"/>
        <v>4644.1887509712114</v>
      </c>
      <c r="I116" s="69">
        <f t="shared" si="10"/>
        <v>4644.1887509712096</v>
      </c>
      <c r="J116" s="70" t="str">
        <f t="shared" si="11"/>
        <v/>
      </c>
      <c r="K116" s="94"/>
      <c r="L116" s="93"/>
      <c r="Q116" s="68"/>
      <c r="R116" s="68"/>
    </row>
    <row r="117" spans="1:18" ht="15" x14ac:dyDescent="0.25">
      <c r="A117" s="68">
        <v>117</v>
      </c>
      <c r="B117">
        <f>IF(Traitement7!B117&gt;0,Traitement7!B117,)</f>
        <v>0.15790748548547023</v>
      </c>
      <c r="C117" s="3">
        <f>IF(AND(Traitement7!D117&lt;1000,Traitement7!D117&gt;0),Traitement7!D117,)</f>
        <v>0</v>
      </c>
      <c r="D117" s="68">
        <v>117</v>
      </c>
      <c r="E117" s="8">
        <f t="shared" si="6"/>
        <v>1.3259579098487059E-3</v>
      </c>
      <c r="F117" s="8">
        <f t="shared" si="7"/>
        <v>1.5198017910714054E-4</v>
      </c>
      <c r="G117" s="8">
        <f t="shared" si="8"/>
        <v>-3.0623503732371716E-13</v>
      </c>
      <c r="H117" s="69">
        <f t="shared" si="9"/>
        <v>4762.8953108089654</v>
      </c>
      <c r="I117" s="69">
        <f t="shared" si="10"/>
        <v>4762.895310808959</v>
      </c>
      <c r="J117" s="70" t="str">
        <f t="shared" si="11"/>
        <v/>
      </c>
      <c r="K117" s="94"/>
      <c r="L117" s="93"/>
      <c r="Q117" s="68"/>
      <c r="R117" s="68"/>
    </row>
    <row r="118" spans="1:18" ht="15" x14ac:dyDescent="0.25">
      <c r="A118" s="68">
        <v>118</v>
      </c>
      <c r="B118">
        <f>IF(Traitement7!B118&gt;0,Traitement7!B118,)</f>
        <v>0.15639358408586848</v>
      </c>
      <c r="C118" s="3">
        <f>IF(AND(Traitement7!D118&lt;1000,Traitement7!D118&gt;0),Traitement7!D118,)</f>
        <v>0</v>
      </c>
      <c r="D118" s="68">
        <v>118</v>
      </c>
      <c r="E118" s="8">
        <f t="shared" si="6"/>
        <v>1.29517802949939E-3</v>
      </c>
      <c r="F118" s="8">
        <f t="shared" si="7"/>
        <v>1.4476947554155936E-4</v>
      </c>
      <c r="G118" s="8">
        <f t="shared" si="8"/>
        <v>-2.6321389512071731E-13</v>
      </c>
      <c r="H118" s="69">
        <f t="shared" si="9"/>
        <v>4878.2332808410893</v>
      </c>
      <c r="I118" s="69">
        <f t="shared" si="10"/>
        <v>4878.233280841092</v>
      </c>
      <c r="J118" s="70" t="str">
        <f t="shared" si="11"/>
        <v/>
      </c>
      <c r="K118" s="94"/>
      <c r="L118" s="93"/>
      <c r="Q118" s="68"/>
      <c r="R118" s="68"/>
    </row>
    <row r="119" spans="1:18" ht="15" x14ac:dyDescent="0.25">
      <c r="A119" s="68">
        <v>119</v>
      </c>
      <c r="B119">
        <f>IF(Traitement7!B119&gt;0,Traitement7!B119,)</f>
        <v>0.1548039876162865</v>
      </c>
      <c r="C119" s="3">
        <f>IF(AND(Traitement7!D119&lt;1000,Traitement7!D119&gt;0),Traitement7!D119,)</f>
        <v>0</v>
      </c>
      <c r="D119" s="68">
        <v>119</v>
      </c>
      <c r="E119" s="8">
        <f t="shared" si="6"/>
        <v>1.2637474251116429E-3</v>
      </c>
      <c r="F119" s="8">
        <f t="shared" si="7"/>
        <v>1.3756532646673017E-4</v>
      </c>
      <c r="G119" s="8">
        <f t="shared" si="8"/>
        <v>-2.2452928405162173E-13</v>
      </c>
      <c r="H119" s="69">
        <f t="shared" si="9"/>
        <v>5001.8074112894674</v>
      </c>
      <c r="I119" s="69">
        <f t="shared" si="10"/>
        <v>5001.8074112894546</v>
      </c>
      <c r="J119" s="70" t="str">
        <f t="shared" si="11"/>
        <v/>
      </c>
      <c r="K119" s="94"/>
      <c r="L119" s="93"/>
      <c r="Q119" s="68"/>
      <c r="R119" s="68"/>
    </row>
    <row r="120" spans="1:18" ht="15" x14ac:dyDescent="0.25">
      <c r="A120" s="68">
        <v>120</v>
      </c>
      <c r="B120">
        <f>IF(Traitement7!B120&gt;0,Traitement7!B120,)</f>
        <v>0.15321439114670449</v>
      </c>
      <c r="C120" s="3">
        <f>IF(AND(Traitement7!D120&lt;1000,Traitement7!D120&gt;0),Traitement7!D120,)</f>
        <v>0</v>
      </c>
      <c r="D120" s="68">
        <v>120</v>
      </c>
      <c r="E120" s="8">
        <f t="shared" si="6"/>
        <v>1.2331901839131021E-3</v>
      </c>
      <c r="F120" s="8">
        <f t="shared" si="7"/>
        <v>1.3071892310289365E-4</v>
      </c>
      <c r="G120" s="8">
        <f t="shared" si="8"/>
        <v>-1.9153123531439929E-13</v>
      </c>
      <c r="H120" s="69">
        <f t="shared" si="9"/>
        <v>5127.9867894384761</v>
      </c>
      <c r="I120" s="69">
        <f t="shared" si="10"/>
        <v>5127.9867894384688</v>
      </c>
      <c r="J120" s="70" t="str">
        <f t="shared" si="11"/>
        <v/>
      </c>
      <c r="K120" s="94"/>
      <c r="L120" s="93"/>
      <c r="Q120" s="68"/>
      <c r="R120" s="68"/>
    </row>
    <row r="121" spans="1:18" ht="15" x14ac:dyDescent="0.25">
      <c r="A121" s="68">
        <v>121</v>
      </c>
      <c r="B121">
        <f>IF(Traitement7!B121&gt;0,Traitement7!B121,)</f>
        <v>0.15170048974710273</v>
      </c>
      <c r="C121" s="3">
        <f>IF(AND(Traitement7!D121&lt;1000,Traitement7!D121&gt;0),Traitement7!D121,)</f>
        <v>0</v>
      </c>
      <c r="D121" s="68">
        <v>121</v>
      </c>
      <c r="E121" s="8">
        <f t="shared" si="6"/>
        <v>1.2048677678577757E-3</v>
      </c>
      <c r="F121" s="8">
        <f t="shared" si="7"/>
        <v>1.2451494020939184E-4</v>
      </c>
      <c r="G121" s="8">
        <f t="shared" si="8"/>
        <v>-1.6462164964401394E-13</v>
      </c>
      <c r="H121" s="69">
        <f t="shared" si="9"/>
        <v>5250.6531375232598</v>
      </c>
      <c r="I121" s="69">
        <f t="shared" si="10"/>
        <v>5250.6531375232607</v>
      </c>
      <c r="J121" s="70" t="str">
        <f t="shared" si="11"/>
        <v/>
      </c>
      <c r="K121" s="94"/>
      <c r="L121" s="93"/>
      <c r="Q121" s="68"/>
      <c r="R121" s="68"/>
    </row>
    <row r="122" spans="1:18" ht="15" x14ac:dyDescent="0.25">
      <c r="A122" s="68">
        <v>122</v>
      </c>
      <c r="B122">
        <f>IF(Traitement7!B122&gt;0,Traitement7!B122,)</f>
        <v>0.15011089327752075</v>
      </c>
      <c r="C122" s="3">
        <f>IF(AND(Traitement7!D122&lt;1000,Traitement7!D122&gt;0),Traitement7!D122,)</f>
        <v>0</v>
      </c>
      <c r="D122" s="68">
        <v>122</v>
      </c>
      <c r="E122" s="8">
        <f t="shared" si="6"/>
        <v>1.1759158137573458E-3</v>
      </c>
      <c r="F122" s="8">
        <f t="shared" si="7"/>
        <v>1.1831679745740364E-4</v>
      </c>
      <c r="G122" s="8">
        <f t="shared" si="8"/>
        <v>-1.4042766949175155E-13</v>
      </c>
      <c r="H122" s="69">
        <f t="shared" si="9"/>
        <v>5382.1534690269955</v>
      </c>
      <c r="I122" s="69">
        <f t="shared" si="10"/>
        <v>5382.1534690269964</v>
      </c>
      <c r="J122" s="70" t="str">
        <f t="shared" si="11"/>
        <v/>
      </c>
      <c r="K122" s="94"/>
      <c r="L122" s="93"/>
      <c r="Q122" s="68"/>
      <c r="R122" s="68"/>
    </row>
    <row r="123" spans="1:18" ht="15" x14ac:dyDescent="0.25">
      <c r="A123" s="68">
        <v>123</v>
      </c>
      <c r="B123">
        <f>IF(Traitement7!B123&gt;0,Traitement7!B123,)</f>
        <v>0.14852129680793874</v>
      </c>
      <c r="C123" s="3">
        <f>IF(AND(Traitement7!D123&lt;1000,Traitement7!D123&gt;0),Traitement7!D123,)</f>
        <v>0</v>
      </c>
      <c r="D123" s="68">
        <v>123</v>
      </c>
      <c r="E123" s="8">
        <f t="shared" si="6"/>
        <v>1.1477383963226506E-3</v>
      </c>
      <c r="F123" s="8">
        <f t="shared" si="7"/>
        <v>1.1242662985875016E-4</v>
      </c>
      <c r="G123" s="8">
        <f t="shared" si="8"/>
        <v>-1.1978862346423842E-13</v>
      </c>
      <c r="H123" s="69">
        <f t="shared" si="9"/>
        <v>5516.5062399017652</v>
      </c>
      <c r="I123" s="69">
        <f t="shared" si="10"/>
        <v>5516.5062399017852</v>
      </c>
      <c r="J123" s="70" t="str">
        <f t="shared" si="11"/>
        <v/>
      </c>
      <c r="K123" s="94"/>
      <c r="L123" s="93"/>
      <c r="Q123" s="68"/>
      <c r="R123" s="68"/>
    </row>
    <row r="124" spans="1:18" ht="15" x14ac:dyDescent="0.25">
      <c r="A124" s="68">
        <v>124</v>
      </c>
      <c r="B124">
        <f>IF(Traitement7!B124&gt;0,Traitement7!B124,)</f>
        <v>0.14685600526837672</v>
      </c>
      <c r="C124" s="3">
        <f>IF(AND(Traitement7!D124&lt;1000,Traitement7!D124&gt;0),Traitement7!D124,)</f>
        <v>0</v>
      </c>
      <c r="D124" s="68">
        <v>124</v>
      </c>
      <c r="E124" s="8">
        <f t="shared" si="6"/>
        <v>1.1190171170710403E-3</v>
      </c>
      <c r="F124" s="8">
        <f t="shared" si="7"/>
        <v>1.065696957260641E-4</v>
      </c>
      <c r="G124" s="8">
        <f t="shared" si="8"/>
        <v>-1.014144324068953E-13</v>
      </c>
      <c r="H124" s="69">
        <f t="shared" si="9"/>
        <v>5660.415494075919</v>
      </c>
      <c r="I124" s="69">
        <f t="shared" si="10"/>
        <v>5660.4154940759508</v>
      </c>
      <c r="J124" s="70" t="str">
        <f t="shared" si="11"/>
        <v/>
      </c>
      <c r="K124" s="94"/>
      <c r="L124" s="93"/>
      <c r="Q124" s="68"/>
      <c r="R124" s="68"/>
    </row>
    <row r="125" spans="1:18" ht="15" x14ac:dyDescent="0.25">
      <c r="A125" s="68">
        <v>125</v>
      </c>
      <c r="B125">
        <f>IF(Traitement7!B125&gt;0,Traitement7!B125,)</f>
        <v>0.14526640879879493</v>
      </c>
      <c r="C125" s="3">
        <f>IF(AND(Traitement7!D125&lt;1000,Traitement7!D125&gt;0),Traitement7!D125,)</f>
        <v>0</v>
      </c>
      <c r="D125" s="68">
        <v>125</v>
      </c>
      <c r="E125" s="8">
        <f t="shared" si="6"/>
        <v>1.0923332684854917E-3</v>
      </c>
      <c r="F125" s="8">
        <f t="shared" si="7"/>
        <v>1.0126338180279012E-4</v>
      </c>
      <c r="G125" s="8">
        <f t="shared" si="8"/>
        <v>-8.6508578078418018E-14</v>
      </c>
      <c r="H125" s="69">
        <f t="shared" si="9"/>
        <v>5800.8976489543084</v>
      </c>
      <c r="I125" s="69">
        <f t="shared" si="10"/>
        <v>5800.8976489543275</v>
      </c>
      <c r="J125" s="70" t="str">
        <f t="shared" si="11"/>
        <v/>
      </c>
      <c r="K125" s="94"/>
      <c r="L125" s="93"/>
      <c r="Q125" s="68"/>
      <c r="R125" s="68"/>
    </row>
    <row r="126" spans="1:18" ht="15" x14ac:dyDescent="0.25">
      <c r="A126" s="68">
        <v>126</v>
      </c>
      <c r="B126">
        <f>IF(Traitement7!B126&gt;0,Traitement7!B126,)</f>
        <v>0.14367681232921295</v>
      </c>
      <c r="C126" s="3">
        <f>IF(AND(Traitement7!D126&lt;1000,Traitement7!D126&gt;0),Traitement7!D126,)</f>
        <v>0</v>
      </c>
      <c r="D126" s="68">
        <v>126</v>
      </c>
      <c r="E126" s="8">
        <f t="shared" si="6"/>
        <v>1.0663367364100243E-3</v>
      </c>
      <c r="F126" s="8">
        <f t="shared" si="7"/>
        <v>9.622087072946906E-5</v>
      </c>
      <c r="G126" s="8">
        <f t="shared" si="8"/>
        <v>-7.3794304000512635E-14</v>
      </c>
      <c r="H126" s="69">
        <f t="shared" si="9"/>
        <v>5944.5227900264881</v>
      </c>
      <c r="I126" s="69">
        <f t="shared" si="10"/>
        <v>5944.5227900265027</v>
      </c>
      <c r="J126" s="70" t="str">
        <f t="shared" si="11"/>
        <v/>
      </c>
      <c r="K126" s="94"/>
      <c r="L126" s="93"/>
      <c r="Q126" s="68"/>
      <c r="R126" s="68"/>
    </row>
    <row r="127" spans="1:18" ht="15" x14ac:dyDescent="0.25">
      <c r="A127" s="68">
        <v>127</v>
      </c>
      <c r="B127">
        <f>IF(Traitement7!B127&gt;0,Traitement7!B127,)</f>
        <v>0.14208721585963094</v>
      </c>
      <c r="C127" s="3">
        <f>IF(AND(Traitement7!D127&lt;1000,Traitement7!D127&gt;0),Traitement7!D127,)</f>
        <v>0</v>
      </c>
      <c r="D127" s="68">
        <v>127</v>
      </c>
      <c r="E127" s="8">
        <f t="shared" si="6"/>
        <v>1.0410017225679635E-3</v>
      </c>
      <c r="F127" s="8">
        <f t="shared" si="7"/>
        <v>9.142908725009305E-5</v>
      </c>
      <c r="G127" s="8">
        <f t="shared" si="8"/>
        <v>-6.2949645496048239E-14</v>
      </c>
      <c r="H127" s="69">
        <f t="shared" si="9"/>
        <v>6091.3950947038402</v>
      </c>
      <c r="I127" s="69">
        <f t="shared" si="10"/>
        <v>6091.3950947038447</v>
      </c>
      <c r="J127" s="70" t="str">
        <f t="shared" si="11"/>
        <v/>
      </c>
      <c r="K127" s="94"/>
      <c r="L127" s="93"/>
      <c r="Q127" s="68"/>
      <c r="R127" s="68"/>
    </row>
    <row r="128" spans="1:18" ht="15" x14ac:dyDescent="0.25">
      <c r="A128" s="68">
        <v>128</v>
      </c>
      <c r="B128">
        <f>IF(Traitement7!B128&gt;0,Traitement7!B128,)</f>
        <v>0.14049761939004896</v>
      </c>
      <c r="C128" s="3">
        <f>IF(AND(Traitement7!D128&lt;1000,Traitement7!D128&gt;0),Traitement7!D128,)</f>
        <v>0</v>
      </c>
      <c r="D128" s="68">
        <v>128</v>
      </c>
      <c r="E128" s="8">
        <f t="shared" si="6"/>
        <v>1.0163036832496961E-3</v>
      </c>
      <c r="F128" s="8">
        <f t="shared" si="7"/>
        <v>8.6875600328805992E-5</v>
      </c>
      <c r="G128" s="8">
        <f t="shared" si="8"/>
        <v>-5.3697046808876152E-14</v>
      </c>
      <c r="H128" s="69">
        <f t="shared" si="9"/>
        <v>6241.6235194356004</v>
      </c>
      <c r="I128" s="69">
        <f t="shared" si="10"/>
        <v>6241.6235194356268</v>
      </c>
      <c r="J128" s="70" t="str">
        <f t="shared" si="11"/>
        <v/>
      </c>
      <c r="K128" s="94"/>
      <c r="L128" s="93"/>
      <c r="Q128" s="68"/>
      <c r="R128" s="68"/>
    </row>
    <row r="129" spans="1:18" ht="15" x14ac:dyDescent="0.25">
      <c r="A129" s="68">
        <v>129</v>
      </c>
      <c r="B129">
        <f>IF(Traitement7!B129&gt;0,Traitement7!B129,)</f>
        <v>0.1389837179904472</v>
      </c>
      <c r="C129" s="3">
        <f>IF(AND(Traitement7!D129&lt;1000,Traitement7!D129&gt;0),Traitement7!D129,)</f>
        <v>0</v>
      </c>
      <c r="D129" s="68">
        <v>129</v>
      </c>
      <c r="E129" s="8">
        <f t="shared" si="6"/>
        <v>9.9335255117305454E-4</v>
      </c>
      <c r="F129" s="8">
        <f t="shared" si="7"/>
        <v>8.2749672232104539E-5</v>
      </c>
      <c r="G129" s="8">
        <f t="shared" si="8"/>
        <v>-4.6154191579610502E-14</v>
      </c>
      <c r="H129" s="69">
        <f t="shared" si="9"/>
        <v>6387.9226632540567</v>
      </c>
      <c r="I129" s="69">
        <f t="shared" si="10"/>
        <v>6387.9226632540531</v>
      </c>
      <c r="J129" s="70" t="str">
        <f t="shared" si="11"/>
        <v/>
      </c>
      <c r="K129" s="94"/>
      <c r="L129" s="93"/>
      <c r="Q129" s="68"/>
      <c r="R129" s="68"/>
    </row>
    <row r="130" spans="1:18" ht="15" x14ac:dyDescent="0.25">
      <c r="A130" s="68">
        <v>130</v>
      </c>
      <c r="B130">
        <f>IF(Traitement7!B130&gt;0,Traitement7!B130,)</f>
        <v>0.13739412152086519</v>
      </c>
      <c r="C130" s="3">
        <f>IF(AND(Traitement7!D130&lt;1000,Traitement7!D130&gt;0),Traitement7!D130,)</f>
        <v>0</v>
      </c>
      <c r="D130" s="68">
        <v>130</v>
      </c>
      <c r="E130" s="8">
        <f t="shared" ref="E130:E193" si="12">IF(B130&gt;0,1/2*(B130-K$13*F130+M$8)+1/2*POWER((B130-K$13*F130+M$8)^2-4*M$10*(B130-K$13*F130),0.5),"")</f>
        <v>9.6983181156382048E-4</v>
      </c>
      <c r="F130" s="8">
        <f t="shared" ref="F130:F193" si="13">IF(B130="","",LN(1+EXP($L$16*(B130-$L$15)))/$L$16)</f>
        <v>7.8627903655724703E-5</v>
      </c>
      <c r="G130" s="8">
        <f t="shared" ref="G130:G193" si="14">IF(B130&gt;0,-LN(1+EXP(L$18*(B130-L$17)))/L$18,"")</f>
        <v>-3.9370728899179804E-14</v>
      </c>
      <c r="H130" s="69">
        <f t="shared" si="9"/>
        <v>6545.0369653092339</v>
      </c>
      <c r="I130" s="69">
        <f t="shared" si="10"/>
        <v>6545.0369653092521</v>
      </c>
      <c r="J130" s="70" t="str">
        <f t="shared" si="11"/>
        <v/>
      </c>
      <c r="K130" s="94"/>
      <c r="L130" s="93"/>
      <c r="Q130" s="68"/>
      <c r="R130" s="68"/>
    </row>
    <row r="131" spans="1:18" ht="15" x14ac:dyDescent="0.25">
      <c r="A131" s="68">
        <v>131</v>
      </c>
      <c r="B131">
        <f>IF(Traitement7!B131&gt;0,Traitement7!B131,)</f>
        <v>0.13580452505128343</v>
      </c>
      <c r="C131" s="3">
        <f>IF(AND(Traitement7!D131&lt;1000,Traitement7!D131&gt;0),Traitement7!D131,)</f>
        <v>0</v>
      </c>
      <c r="D131" s="68">
        <v>131</v>
      </c>
      <c r="E131" s="8">
        <f t="shared" si="12"/>
        <v>9.4688221378401438E-4</v>
      </c>
      <c r="F131" s="8">
        <f t="shared" si="13"/>
        <v>7.4711193998693408E-5</v>
      </c>
      <c r="G131" s="8">
        <f t="shared" si="14"/>
        <v>-3.3584246494854591E-14</v>
      </c>
      <c r="H131" s="69">
        <f t="shared" ref="H131:H194" si="15">IF(B131&gt;0,IF(K$13=1,(L$11*10/(B131-E131-F131)-L$11*10/(L$9))+K$11*10/(L$14+F131)-K$11*10/(L$14+L$19-K$9+G131),L$11*10/(B131-E131)-L$11*10/(L$9)),"")</f>
        <v>6705.8596388180185</v>
      </c>
      <c r="I131" s="69">
        <f t="shared" ref="I131:I194" si="16">IF(B131&gt;0,IF(K$13=0,K$11*10/(E131)-K$11*10/(L$19-L$9),K$11*10/(E131)-K$11*10/(K$9-L$9)+K$11*10/(L$14+F131)-K$11*10/(L$14+L$19-K$9+G131)),"")</f>
        <v>6705.8596388180949</v>
      </c>
      <c r="J131" s="70" t="str">
        <f t="shared" ref="J131:J194" si="17">IF(OR(B131="",C131=0,C131=""),"",(H131-C131)*(H131-C131))</f>
        <v/>
      </c>
      <c r="K131" s="94"/>
      <c r="L131" s="93"/>
      <c r="Q131" s="68"/>
      <c r="R131" s="68"/>
    </row>
    <row r="132" spans="1:18" ht="15" x14ac:dyDescent="0.25">
      <c r="A132" s="68">
        <v>132</v>
      </c>
      <c r="B132">
        <f>IF(Traitement7!B132&gt;0,Traitement7!B132,)</f>
        <v>0.13429062365168146</v>
      </c>
      <c r="C132" s="3">
        <f>IF(AND(Traitement7!D132&lt;1000,Traitement7!D132&gt;0),Traitement7!D132,)</f>
        <v>0</v>
      </c>
      <c r="D132" s="68">
        <v>132</v>
      </c>
      <c r="E132" s="8">
        <f t="shared" si="12"/>
        <v>9.2553789757979232E-4</v>
      </c>
      <c r="F132" s="8">
        <f t="shared" si="13"/>
        <v>7.1162321003820605E-5</v>
      </c>
      <c r="G132" s="8">
        <f t="shared" si="14"/>
        <v>-2.8865798640212406E-14</v>
      </c>
      <c r="H132" s="69">
        <f t="shared" si="15"/>
        <v>6862.591273887746</v>
      </c>
      <c r="I132" s="69">
        <f t="shared" si="16"/>
        <v>6862.5912738877514</v>
      </c>
      <c r="J132" s="70" t="str">
        <f t="shared" si="17"/>
        <v/>
      </c>
      <c r="K132" s="94"/>
      <c r="L132" s="93"/>
      <c r="Q132" s="68"/>
      <c r="R132" s="68"/>
    </row>
    <row r="133" spans="1:18" ht="15" x14ac:dyDescent="0.25">
      <c r="A133" s="68">
        <v>133</v>
      </c>
      <c r="B133">
        <f>IF(Traitement7!B133&gt;0,Traitement7!B133,)</f>
        <v>0.13270102718209945</v>
      </c>
      <c r="C133" s="3">
        <f>IF(AND(Traitement7!D133&lt;1000,Traitement7!D133&gt;0),Traitement7!D133,)</f>
        <v>0</v>
      </c>
      <c r="D133" s="68">
        <v>133</v>
      </c>
      <c r="E133" s="8">
        <f t="shared" si="12"/>
        <v>9.0364584131767678E-4</v>
      </c>
      <c r="F133" s="8">
        <f t="shared" si="13"/>
        <v>6.7617091589158404E-5</v>
      </c>
      <c r="G133" s="8">
        <f t="shared" si="14"/>
        <v>-2.4624746686155653E-14</v>
      </c>
      <c r="H133" s="69">
        <f t="shared" si="15"/>
        <v>7031.0364888201721</v>
      </c>
      <c r="I133" s="69">
        <f t="shared" si="16"/>
        <v>7031.0364888202303</v>
      </c>
      <c r="J133" s="70" t="str">
        <f t="shared" si="17"/>
        <v/>
      </c>
      <c r="K133" s="94"/>
      <c r="L133" s="93"/>
      <c r="Q133" s="68"/>
      <c r="R133" s="68"/>
    </row>
    <row r="134" spans="1:18" ht="15" x14ac:dyDescent="0.25">
      <c r="A134" s="68">
        <v>134</v>
      </c>
      <c r="B134">
        <f>IF(Traitement7!B134&gt;0,Traitement7!B134,)</f>
        <v>0.13118712578249769</v>
      </c>
      <c r="C134" s="3">
        <f>IF(AND(Traitement7!D134&lt;1000,Traitement7!D134&gt;0),Traitement7!D134,)</f>
        <v>0</v>
      </c>
      <c r="D134" s="68">
        <v>134</v>
      </c>
      <c r="E134" s="8">
        <f t="shared" si="12"/>
        <v>8.8327435977347823E-4</v>
      </c>
      <c r="F134" s="8">
        <f t="shared" si="13"/>
        <v>6.4404847980022994E-5</v>
      </c>
      <c r="G134" s="8">
        <f t="shared" si="14"/>
        <v>-2.1165291741431585E-14</v>
      </c>
      <c r="H134" s="69">
        <f t="shared" si="15"/>
        <v>7195.2819285590022</v>
      </c>
      <c r="I134" s="69">
        <f t="shared" si="16"/>
        <v>7195.2819285590467</v>
      </c>
      <c r="J134" s="70" t="str">
        <f t="shared" si="17"/>
        <v/>
      </c>
      <c r="K134" s="94"/>
      <c r="L134" s="93"/>
      <c r="Q134" s="68"/>
      <c r="R134" s="68"/>
    </row>
    <row r="135" spans="1:18" ht="15" x14ac:dyDescent="0.25">
      <c r="A135" s="68">
        <v>135</v>
      </c>
      <c r="B135">
        <f>IF(Traitement7!B135&gt;0,Traitement7!B135,)</f>
        <v>0.12967322438289594</v>
      </c>
      <c r="C135" s="3">
        <f>IF(AND(Traitement7!D135&lt;1000,Traitement7!D135&gt;0),Traitement7!D135,)</f>
        <v>0</v>
      </c>
      <c r="D135" s="68">
        <v>135</v>
      </c>
      <c r="E135" s="8">
        <f t="shared" si="12"/>
        <v>8.6335378380822392E-4</v>
      </c>
      <c r="F135" s="8">
        <f t="shared" si="13"/>
        <v>6.1345055854053915E-5</v>
      </c>
      <c r="G135" s="8">
        <f t="shared" si="14"/>
        <v>-1.8192114481491266E-14</v>
      </c>
      <c r="H135" s="69">
        <f t="shared" si="15"/>
        <v>7363.3874793849054</v>
      </c>
      <c r="I135" s="69">
        <f t="shared" si="16"/>
        <v>7363.3874793849354</v>
      </c>
      <c r="J135" s="70" t="str">
        <f t="shared" si="17"/>
        <v/>
      </c>
      <c r="K135" s="94"/>
      <c r="L135" s="93"/>
      <c r="Q135" s="68"/>
      <c r="R135" s="68"/>
    </row>
    <row r="136" spans="1:18" ht="15" x14ac:dyDescent="0.25">
      <c r="A136" s="68">
        <v>136</v>
      </c>
      <c r="B136">
        <f>IF(Traitement7!B136&gt;0,Traitement7!B136,)</f>
        <v>0.12815932298329397</v>
      </c>
      <c r="C136" s="3">
        <f>IF(AND(Traitement7!D136&lt;1000,Traitement7!D136&gt;0),Traitement7!D136,)</f>
        <v>0</v>
      </c>
      <c r="D136" s="68">
        <v>136</v>
      </c>
      <c r="E136" s="8">
        <f t="shared" si="12"/>
        <v>8.4386949774566122E-4</v>
      </c>
      <c r="F136" s="8">
        <f t="shared" si="13"/>
        <v>5.8430493901428512E-5</v>
      </c>
      <c r="G136" s="8">
        <f t="shared" si="14"/>
        <v>-1.5636381078808481E-14</v>
      </c>
      <c r="H136" s="69">
        <f t="shared" si="15"/>
        <v>7535.4891136844117</v>
      </c>
      <c r="I136" s="69">
        <f t="shared" si="16"/>
        <v>7535.4891136843571</v>
      </c>
      <c r="J136" s="70" t="str">
        <f t="shared" si="17"/>
        <v/>
      </c>
      <c r="K136" s="94"/>
      <c r="L136" s="93"/>
      <c r="Q136" s="68"/>
      <c r="R136" s="68"/>
    </row>
    <row r="137" spans="1:18" ht="15" x14ac:dyDescent="0.25">
      <c r="A137" s="68">
        <v>137</v>
      </c>
      <c r="B137">
        <f>IF(Traitement7!B137&gt;0,Traitement7!B137,)</f>
        <v>0.12656972651371218</v>
      </c>
      <c r="C137" s="3">
        <f>IF(AND(Traitement7!D137&lt;1000,Traitement7!D137&gt;0),Traitement7!D137,)</f>
        <v>0</v>
      </c>
      <c r="D137" s="68">
        <v>137</v>
      </c>
      <c r="E137" s="8">
        <f t="shared" si="12"/>
        <v>8.2386524508559766E-4</v>
      </c>
      <c r="F137" s="8">
        <f t="shared" si="13"/>
        <v>5.5518983701003622E-5</v>
      </c>
      <c r="G137" s="8">
        <f t="shared" si="14"/>
        <v>-1.3338219417837736E-14</v>
      </c>
      <c r="H137" s="69">
        <f t="shared" si="15"/>
        <v>7720.6526398976703</v>
      </c>
      <c r="I137" s="69">
        <f t="shared" si="16"/>
        <v>7720.6526398976121</v>
      </c>
      <c r="J137" s="70" t="str">
        <f t="shared" si="17"/>
        <v/>
      </c>
      <c r="K137" s="94"/>
      <c r="L137" s="93"/>
      <c r="Q137" s="68"/>
      <c r="R137" s="68"/>
    </row>
    <row r="138" spans="1:18" ht="15" x14ac:dyDescent="0.25">
      <c r="A138" s="68">
        <v>138</v>
      </c>
      <c r="B138">
        <f>IF(Traitement7!B138&gt;0,Traitement7!B138,)</f>
        <v>0.1250558251141102</v>
      </c>
      <c r="C138" s="3">
        <f>IF(AND(Traitement7!D138&lt;1000,Traitement7!D138&gt;0),Traitement7!D138,)</f>
        <v>0</v>
      </c>
      <c r="D138" s="68">
        <v>138</v>
      </c>
      <c r="E138" s="8">
        <f t="shared" si="12"/>
        <v>8.0523222910071357E-4</v>
      </c>
      <c r="F138" s="8">
        <f t="shared" si="13"/>
        <v>5.2880988484930975E-5</v>
      </c>
      <c r="G138" s="8">
        <f t="shared" si="14"/>
        <v>-1.1464162952272796E-14</v>
      </c>
      <c r="H138" s="69">
        <f t="shared" si="15"/>
        <v>7901.3993530251728</v>
      </c>
      <c r="I138" s="69">
        <f t="shared" si="16"/>
        <v>7901.3993530252483</v>
      </c>
      <c r="J138" s="70" t="str">
        <f t="shared" si="17"/>
        <v/>
      </c>
      <c r="K138" s="94"/>
      <c r="L138" s="93"/>
      <c r="Q138" s="68"/>
      <c r="R138" s="68"/>
    </row>
    <row r="139" spans="1:18" ht="15" x14ac:dyDescent="0.25">
      <c r="A139" s="68">
        <v>139</v>
      </c>
      <c r="B139">
        <f>IF(Traitement7!B139&gt;0,Traitement7!B139,)</f>
        <v>0.12354192371450845</v>
      </c>
      <c r="C139" s="3">
        <f>IF(AND(Traitement7!D139&lt;1000,Traitement7!D139&gt;0),Traitement7!D139,)</f>
        <v>0</v>
      </c>
      <c r="D139" s="68">
        <v>139</v>
      </c>
      <c r="E139" s="8">
        <f t="shared" si="12"/>
        <v>7.8699460281445033E-4</v>
      </c>
      <c r="F139" s="8">
        <f t="shared" si="13"/>
        <v>5.0368236549203182E-5</v>
      </c>
      <c r="G139" s="8">
        <f t="shared" si="14"/>
        <v>-9.8521191205187871E-15</v>
      </c>
      <c r="H139" s="69">
        <f t="shared" si="15"/>
        <v>8086.5989309205424</v>
      </c>
      <c r="I139" s="69">
        <f t="shared" si="16"/>
        <v>8086.5989309204979</v>
      </c>
      <c r="J139" s="70" t="str">
        <f t="shared" si="17"/>
        <v/>
      </c>
      <c r="K139" s="94"/>
      <c r="L139" s="93"/>
      <c r="Q139" s="68"/>
      <c r="R139" s="68"/>
    </row>
    <row r="140" spans="1:18" ht="15" x14ac:dyDescent="0.25">
      <c r="A140" s="68">
        <v>140</v>
      </c>
      <c r="B140">
        <f>IF(Traitement7!B140&gt;0,Traitement7!B140,)</f>
        <v>0.12202802231490648</v>
      </c>
      <c r="C140" s="3">
        <f>IF(AND(Traitement7!D140&lt;1000,Traitement7!D140&gt;0),Traitement7!D140,)</f>
        <v>0</v>
      </c>
      <c r="D140" s="68">
        <v>140</v>
      </c>
      <c r="E140" s="8">
        <f t="shared" si="12"/>
        <v>7.6914006034595195E-4</v>
      </c>
      <c r="F140" s="8">
        <f t="shared" si="13"/>
        <v>4.7974791176425683E-5</v>
      </c>
      <c r="G140" s="8">
        <f t="shared" si="14"/>
        <v>-8.4687812318371081E-15</v>
      </c>
      <c r="H140" s="69">
        <f t="shared" si="15"/>
        <v>8276.4163757704227</v>
      </c>
      <c r="I140" s="69">
        <f t="shared" si="16"/>
        <v>8276.4163757704682</v>
      </c>
      <c r="J140" s="70" t="str">
        <f t="shared" si="17"/>
        <v/>
      </c>
      <c r="K140" s="94"/>
      <c r="L140" s="93"/>
      <c r="Q140" s="68"/>
      <c r="R140" s="68"/>
    </row>
    <row r="141" spans="1:18" ht="15" x14ac:dyDescent="0.25">
      <c r="A141" s="68">
        <v>141</v>
      </c>
      <c r="B141">
        <f>IF(Traitement7!B141&gt;0,Traitement7!B141,)</f>
        <v>0.12051412091530472</v>
      </c>
      <c r="C141" s="3">
        <f>IF(AND(Traitement7!D141&lt;1000,Traitement7!D141&gt;0),Traitement7!D141,)</f>
        <v>0</v>
      </c>
      <c r="D141" s="68">
        <v>141</v>
      </c>
      <c r="E141" s="8">
        <f t="shared" si="12"/>
        <v>7.516567952433606E-4</v>
      </c>
      <c r="F141" s="8">
        <f t="shared" si="13"/>
        <v>4.569499618514597E-5</v>
      </c>
      <c r="G141" s="8">
        <f t="shared" si="14"/>
        <v>-7.2786221494398775E-15</v>
      </c>
      <c r="H141" s="69">
        <f t="shared" si="15"/>
        <v>8471.0250106798885</v>
      </c>
      <c r="I141" s="69">
        <f t="shared" si="16"/>
        <v>8471.0250106798321</v>
      </c>
      <c r="J141" s="70" t="str">
        <f t="shared" si="17"/>
        <v/>
      </c>
      <c r="K141" s="94"/>
      <c r="L141" s="93"/>
      <c r="Q141" s="68"/>
      <c r="R141" s="68"/>
    </row>
    <row r="142" spans="1:18" ht="15" x14ac:dyDescent="0.25">
      <c r="A142" s="68">
        <v>142</v>
      </c>
      <c r="B142">
        <f>IF(Traitement7!B142&gt;0,Traitement7!B142,)</f>
        <v>0.11900021951570296</v>
      </c>
      <c r="C142" s="3">
        <f>IF(AND(Traitement7!D142&lt;1000,Traitement7!D142&gt;0),Traitement7!D142,)</f>
        <v>0</v>
      </c>
      <c r="D142" s="68">
        <v>142</v>
      </c>
      <c r="E142" s="8">
        <f t="shared" si="12"/>
        <v>7.3453347570426319E-4</v>
      </c>
      <c r="F142" s="8">
        <f t="shared" si="13"/>
        <v>4.3523462754227417E-5</v>
      </c>
      <c r="G142" s="8">
        <f t="shared" si="14"/>
        <v>-6.2572169667854242E-15</v>
      </c>
      <c r="H142" s="69">
        <f t="shared" si="15"/>
        <v>8670.6070074585186</v>
      </c>
      <c r="I142" s="69">
        <f t="shared" si="16"/>
        <v>8670.6070074584677</v>
      </c>
      <c r="J142" s="70" t="str">
        <f t="shared" si="17"/>
        <v/>
      </c>
      <c r="K142" s="94"/>
      <c r="L142" s="93"/>
      <c r="Q142" s="68"/>
      <c r="R142" s="68"/>
    </row>
    <row r="143" spans="1:18" ht="15" x14ac:dyDescent="0.25">
      <c r="A143" s="68">
        <v>143</v>
      </c>
      <c r="B143">
        <f>IF(Traitement7!B143&gt;0,Traitement7!B143,)</f>
        <v>0.11756201318608102</v>
      </c>
      <c r="C143" s="3">
        <f>IF(AND(Traitement7!D143&lt;1000,Traitement7!D143&gt;0),Traitement7!D143,)</f>
        <v>0</v>
      </c>
      <c r="D143" s="68">
        <v>143</v>
      </c>
      <c r="E143" s="8">
        <f t="shared" si="12"/>
        <v>7.1858980669593786E-4</v>
      </c>
      <c r="F143" s="8">
        <f t="shared" si="13"/>
        <v>4.1556104338702967E-5</v>
      </c>
      <c r="G143" s="8">
        <f t="shared" si="14"/>
        <v>-5.4178883601692955E-15</v>
      </c>
      <c r="H143" s="69">
        <f t="shared" si="15"/>
        <v>8864.9908700023116</v>
      </c>
      <c r="I143" s="69">
        <f t="shared" si="16"/>
        <v>8864.990870002317</v>
      </c>
      <c r="J143" s="70" t="str">
        <f t="shared" si="17"/>
        <v/>
      </c>
      <c r="K143" s="94"/>
      <c r="L143" s="93"/>
      <c r="Q143" s="68"/>
      <c r="R143" s="68"/>
    </row>
    <row r="144" spans="1:18" ht="15" x14ac:dyDescent="0.25">
      <c r="A144" s="68">
        <v>144</v>
      </c>
      <c r="B144">
        <f>IF(Traitement7!B144&gt;0,Traitement7!B144,)</f>
        <v>0.11612380685645927</v>
      </c>
      <c r="C144" s="3">
        <f>IF(AND(Traitement7!D144&lt;1000,Traitement7!D144&gt;0),Traitement7!D144,)</f>
        <v>0</v>
      </c>
      <c r="D144" s="68">
        <v>144</v>
      </c>
      <c r="E144" s="8">
        <f t="shared" si="12"/>
        <v>7.0295219643627671E-4</v>
      </c>
      <c r="F144" s="8">
        <f t="shared" si="13"/>
        <v>3.9677618178990561E-5</v>
      </c>
      <c r="G144" s="8">
        <f t="shared" si="14"/>
        <v>-4.6918025020648109E-15</v>
      </c>
      <c r="H144" s="69">
        <f t="shared" si="15"/>
        <v>9064.2086625740194</v>
      </c>
      <c r="I144" s="69">
        <f t="shared" si="16"/>
        <v>9064.2086625739303</v>
      </c>
      <c r="J144" s="70" t="str">
        <f t="shared" si="17"/>
        <v/>
      </c>
      <c r="K144" s="94"/>
      <c r="L144" s="93"/>
      <c r="Q144" s="68"/>
      <c r="R144" s="68"/>
    </row>
    <row r="145" spans="1:18" ht="15" x14ac:dyDescent="0.25">
      <c r="A145" s="68">
        <v>145</v>
      </c>
      <c r="B145">
        <f>IF(Traitement7!B145&gt;0,Traitement7!B145,)</f>
        <v>0.11460990545685752</v>
      </c>
      <c r="C145" s="3">
        <f>IF(AND(Traitement7!D145&lt;1000,Traitement7!D145&gt;0),Traitement7!D145,)</f>
        <v>0</v>
      </c>
      <c r="D145" s="68">
        <v>145</v>
      </c>
      <c r="E145" s="8">
        <f t="shared" si="12"/>
        <v>6.8681271075762829E-4</v>
      </c>
      <c r="F145" s="8">
        <f t="shared" si="13"/>
        <v>3.7791870790603935E-5</v>
      </c>
      <c r="G145" s="8">
        <f t="shared" si="14"/>
        <v>-4.0323300254377561E-15</v>
      </c>
      <c r="H145" s="69">
        <f t="shared" si="15"/>
        <v>9279.3333032427836</v>
      </c>
      <c r="I145" s="69">
        <f t="shared" si="16"/>
        <v>9279.3333032427545</v>
      </c>
      <c r="J145" s="70" t="str">
        <f t="shared" si="17"/>
        <v/>
      </c>
      <c r="K145" s="94"/>
      <c r="L145" s="93"/>
      <c r="Q145" s="68"/>
      <c r="R145" s="68"/>
    </row>
    <row r="146" spans="1:18" ht="15" x14ac:dyDescent="0.25">
      <c r="A146" s="68">
        <v>146</v>
      </c>
      <c r="B146">
        <f>IF(Traitement7!B146&gt;0,Traitement7!B146,)</f>
        <v>0.11317169912723579</v>
      </c>
      <c r="C146" s="3">
        <f>IF(AND(Traitement7!D146&lt;1000,Traitement7!D146&gt;0),Traitement7!D146,)</f>
        <v>0</v>
      </c>
      <c r="D146" s="68">
        <v>146</v>
      </c>
      <c r="E146" s="8">
        <f t="shared" si="12"/>
        <v>6.7177662073861222E-4</v>
      </c>
      <c r="F146" s="8">
        <f t="shared" si="13"/>
        <v>3.6083442809935847E-5</v>
      </c>
      <c r="G146" s="8">
        <f t="shared" si="14"/>
        <v>-3.4927616354701328E-15</v>
      </c>
      <c r="H146" s="69">
        <f t="shared" si="15"/>
        <v>9489.0515851112468</v>
      </c>
      <c r="I146" s="69">
        <f t="shared" si="16"/>
        <v>9489.0515851112905</v>
      </c>
      <c r="J146" s="70" t="str">
        <f t="shared" si="17"/>
        <v/>
      </c>
      <c r="K146" s="94"/>
      <c r="L146" s="93"/>
      <c r="Q146" s="68"/>
      <c r="R146" s="68"/>
    </row>
    <row r="147" spans="1:18" ht="15" x14ac:dyDescent="0.25">
      <c r="A147" s="68">
        <v>147</v>
      </c>
      <c r="B147">
        <f>IF(Traitement7!B147&gt;0,Traitement7!B147,)</f>
        <v>0.11173349279761405</v>
      </c>
      <c r="C147" s="3">
        <f>IF(AND(Traitement7!D147&lt;1000,Traitement7!D147&gt;0),Traitement7!D147,)</f>
        <v>0</v>
      </c>
      <c r="D147" s="68">
        <v>147</v>
      </c>
      <c r="E147" s="8">
        <f t="shared" si="12"/>
        <v>6.5702120953710363E-4</v>
      </c>
      <c r="F147" s="8">
        <f t="shared" si="13"/>
        <v>3.4452203605896237E-5</v>
      </c>
      <c r="G147" s="8">
        <f t="shared" si="14"/>
        <v>-3.0242475190784691E-15</v>
      </c>
      <c r="H147" s="69">
        <f t="shared" si="15"/>
        <v>9704.1868598101537</v>
      </c>
      <c r="I147" s="69">
        <f t="shared" si="16"/>
        <v>9704.1868598102501</v>
      </c>
      <c r="J147" s="70" t="str">
        <f t="shared" si="17"/>
        <v/>
      </c>
      <c r="K147" s="94"/>
      <c r="L147" s="93"/>
      <c r="Q147" s="68"/>
      <c r="R147" s="68"/>
    </row>
    <row r="148" spans="1:18" ht="15" x14ac:dyDescent="0.25">
      <c r="A148" s="68">
        <v>148</v>
      </c>
      <c r="B148">
        <f>IF(Traitement7!B148&gt;0,Traitement7!B148,)</f>
        <v>0.11029528646799232</v>
      </c>
      <c r="C148" s="3">
        <f>IF(AND(Traitement7!D148&lt;1000,Traitement7!D148&gt;0),Traitement7!D148,)</f>
        <v>0</v>
      </c>
      <c r="D148" s="68">
        <v>148</v>
      </c>
      <c r="E148" s="8">
        <f t="shared" si="12"/>
        <v>6.4253876918875241E-4</v>
      </c>
      <c r="F148" s="8">
        <f t="shared" si="13"/>
        <v>3.2894669481156412E-5</v>
      </c>
      <c r="G148" s="8">
        <f t="shared" si="14"/>
        <v>-2.620126338115026E-15</v>
      </c>
      <c r="H148" s="69">
        <f t="shared" si="15"/>
        <v>9924.9505298372133</v>
      </c>
      <c r="I148" s="69">
        <f t="shared" si="16"/>
        <v>9924.9505298371787</v>
      </c>
      <c r="J148" s="70" t="str">
        <f t="shared" si="17"/>
        <v/>
      </c>
      <c r="K148" s="94"/>
      <c r="L148" s="93"/>
      <c r="Q148" s="68"/>
      <c r="R148" s="68"/>
    </row>
    <row r="149" spans="1:18" ht="15" x14ac:dyDescent="0.25">
      <c r="A149" s="68">
        <v>149</v>
      </c>
      <c r="B149">
        <f>IF(Traitement7!B149&gt;0,Traitement7!B149,)</f>
        <v>0.10885708013837059</v>
      </c>
      <c r="C149" s="3">
        <f>IF(AND(Traitement7!D149&lt;1000,Traitement7!D149&gt;0),Traitement7!D149,)</f>
        <v>0</v>
      </c>
      <c r="D149" s="68">
        <v>149</v>
      </c>
      <c r="E149" s="8">
        <f t="shared" si="12"/>
        <v>6.2832186857519901E-4</v>
      </c>
      <c r="F149" s="8">
        <f t="shared" si="13"/>
        <v>3.1407513631181857E-5</v>
      </c>
      <c r="G149" s="8">
        <f t="shared" si="14"/>
        <v>-2.2692958623335625E-15</v>
      </c>
      <c r="H149" s="69">
        <f t="shared" si="15"/>
        <v>10151.565188117242</v>
      </c>
      <c r="I149" s="69">
        <f t="shared" si="16"/>
        <v>10151.565188117165</v>
      </c>
      <c r="J149" s="70" t="str">
        <f t="shared" si="17"/>
        <v/>
      </c>
      <c r="K149" s="94"/>
      <c r="L149" s="93"/>
      <c r="Q149" s="68"/>
      <c r="R149" s="68"/>
    </row>
    <row r="150" spans="1:18" ht="15" x14ac:dyDescent="0.25">
      <c r="A150" s="68">
        <v>150</v>
      </c>
      <c r="B150">
        <f>IF(Traitement7!B150&gt;0,Traitement7!B150,)</f>
        <v>0.10741887380874884</v>
      </c>
      <c r="C150" s="3">
        <f>IF(AND(Traitement7!D150&lt;1000,Traitement7!D150&gt;0),Traitement7!D150,)</f>
        <v>0</v>
      </c>
      <c r="D150" s="68">
        <v>150</v>
      </c>
      <c r="E150" s="8">
        <f t="shared" si="12"/>
        <v>6.1436334123163294E-4</v>
      </c>
      <c r="F150" s="8">
        <f t="shared" si="13"/>
        <v>2.9987559107822292E-5</v>
      </c>
      <c r="G150" s="8">
        <f t="shared" si="14"/>
        <v>-1.9650947535863341E-15</v>
      </c>
      <c r="H150" s="69">
        <f t="shared" si="15"/>
        <v>10384.265366314161</v>
      </c>
      <c r="I150" s="69">
        <f t="shared" si="16"/>
        <v>10384.265366314123</v>
      </c>
      <c r="J150" s="70" t="str">
        <f t="shared" si="17"/>
        <v/>
      </c>
      <c r="K150" s="94"/>
      <c r="L150" s="93"/>
      <c r="Q150" s="68"/>
      <c r="R150" s="68"/>
    </row>
    <row r="151" spans="1:18" ht="15" x14ac:dyDescent="0.25">
      <c r="A151" s="68">
        <v>151</v>
      </c>
      <c r="B151">
        <f>IF(Traitement7!B151&gt;0,Traitement7!B151,)</f>
        <v>0.10605636254910714</v>
      </c>
      <c r="C151" s="3">
        <f>IF(AND(Traitement7!D151&lt;1000,Traitement7!D151&gt;0),Traitement7!D151,)</f>
        <v>0</v>
      </c>
      <c r="D151" s="68">
        <v>151</v>
      </c>
      <c r="E151" s="8">
        <f t="shared" si="12"/>
        <v>6.0137153827145851E-4</v>
      </c>
      <c r="F151" s="8">
        <f t="shared" si="13"/>
        <v>2.8701577013813969E-5</v>
      </c>
      <c r="G151" s="8">
        <f t="shared" si="14"/>
        <v>-1.7141843500210947E-15</v>
      </c>
      <c r="H151" s="69">
        <f t="shared" si="15"/>
        <v>10610.555617744049</v>
      </c>
      <c r="I151" s="69">
        <f t="shared" si="16"/>
        <v>10610.555617744083</v>
      </c>
      <c r="J151" s="70" t="str">
        <f t="shared" si="17"/>
        <v/>
      </c>
      <c r="K151" s="94"/>
      <c r="L151" s="93"/>
      <c r="Q151" s="68"/>
      <c r="R151" s="68"/>
    </row>
    <row r="152" spans="1:18" ht="15" x14ac:dyDescent="0.25">
      <c r="A152" s="68">
        <v>152</v>
      </c>
      <c r="B152">
        <f>IF(Traitement7!B152&gt;0,Traitement7!B152,)</f>
        <v>0.10469385128946543</v>
      </c>
      <c r="C152" s="3">
        <f>IF(AND(Traitement7!D152&lt;1000,Traitement7!D152&gt;0),Traitement7!D152,)</f>
        <v>0</v>
      </c>
      <c r="D152" s="68">
        <v>152</v>
      </c>
      <c r="E152" s="8">
        <f t="shared" si="12"/>
        <v>5.885997429096318E-4</v>
      </c>
      <c r="F152" s="8">
        <f t="shared" si="13"/>
        <v>2.7470718412196763E-5</v>
      </c>
      <c r="G152" s="8">
        <f t="shared" si="14"/>
        <v>-1.4965806371945988E-15</v>
      </c>
      <c r="H152" s="69">
        <f t="shared" si="15"/>
        <v>10842.751009709798</v>
      </c>
      <c r="I152" s="69">
        <f t="shared" si="16"/>
        <v>10842.751009709873</v>
      </c>
      <c r="J152" s="70" t="str">
        <f t="shared" si="17"/>
        <v/>
      </c>
      <c r="K152" s="94"/>
      <c r="L152" s="93"/>
      <c r="Q152" s="68"/>
      <c r="R152" s="68"/>
    </row>
    <row r="153" spans="1:18" ht="15" x14ac:dyDescent="0.25">
      <c r="A153" s="68">
        <v>153</v>
      </c>
      <c r="B153">
        <f>IF(Traitement7!B153&gt;0,Traitement7!B153,)</f>
        <v>0.1032556449598437</v>
      </c>
      <c r="C153" s="3">
        <f>IF(AND(Traitement7!D153&lt;1000,Traitement7!D153&gt;0),Traitement7!D153,)</f>
        <v>0</v>
      </c>
      <c r="D153" s="68">
        <v>153</v>
      </c>
      <c r="E153" s="8">
        <f t="shared" si="12"/>
        <v>5.7535102043525244E-4</v>
      </c>
      <c r="F153" s="8">
        <f t="shared" si="13"/>
        <v>2.6228673897525463E-5</v>
      </c>
      <c r="G153" s="8">
        <f t="shared" si="14"/>
        <v>-1.2967404927620988E-15</v>
      </c>
      <c r="H153" s="69">
        <f t="shared" si="15"/>
        <v>11094.510372362351</v>
      </c>
      <c r="I153" s="69">
        <f t="shared" si="16"/>
        <v>11094.510372362347</v>
      </c>
      <c r="J153" s="70" t="str">
        <f t="shared" si="17"/>
        <v/>
      </c>
      <c r="K153" s="94"/>
      <c r="L153" s="93"/>
      <c r="Q153" s="68"/>
      <c r="R153" s="68"/>
    </row>
    <row r="154" spans="1:18" ht="15" x14ac:dyDescent="0.25">
      <c r="A154" s="68">
        <v>154</v>
      </c>
      <c r="B154">
        <f>IF(Traitement7!B154&gt;0,Traitement7!B154,)</f>
        <v>0.10189313370020198</v>
      </c>
      <c r="C154" s="3">
        <f>IF(AND(Traitement7!D154&lt;1000,Traitement7!D154&gt;0),Traitement7!D154,)</f>
        <v>0</v>
      </c>
      <c r="D154" s="68">
        <v>154</v>
      </c>
      <c r="E154" s="8">
        <f t="shared" si="12"/>
        <v>5.6301441871356439E-4</v>
      </c>
      <c r="F154" s="8">
        <f t="shared" si="13"/>
        <v>2.5103822175012798E-5</v>
      </c>
      <c r="G154" s="8">
        <f t="shared" si="14"/>
        <v>-1.1302070390683454E-15</v>
      </c>
      <c r="H154" s="69">
        <f t="shared" si="15"/>
        <v>11339.590288202515</v>
      </c>
      <c r="I154" s="69">
        <f t="shared" si="16"/>
        <v>11339.59028820254</v>
      </c>
      <c r="J154" s="70" t="str">
        <f t="shared" si="17"/>
        <v/>
      </c>
      <c r="K154" s="94"/>
      <c r="L154" s="93"/>
      <c r="Q154" s="68"/>
      <c r="R154" s="68"/>
    </row>
    <row r="155" spans="1:18" ht="15" x14ac:dyDescent="0.25">
      <c r="A155" s="68">
        <v>155</v>
      </c>
      <c r="B155">
        <f>IF(Traitement7!B155&gt;0,Traitement7!B155,)</f>
        <v>0.10053062244056027</v>
      </c>
      <c r="C155" s="3">
        <f>IF(AND(Traitement7!D155&lt;1000,Traitement7!D155&gt;0),Traitement7!D155,)</f>
        <v>0</v>
      </c>
      <c r="D155" s="68">
        <v>155</v>
      </c>
      <c r="E155" s="8">
        <f t="shared" si="12"/>
        <v>5.5088160393698682E-4</v>
      </c>
      <c r="F155" s="8">
        <f t="shared" si="13"/>
        <v>2.4027192571488516E-5</v>
      </c>
      <c r="G155" s="8">
        <f t="shared" si="14"/>
        <v>-9.8587804586709038E-16</v>
      </c>
      <c r="H155" s="69">
        <f t="shared" si="15"/>
        <v>11591.328048435404</v>
      </c>
      <c r="I155" s="69">
        <f t="shared" si="16"/>
        <v>11591.328048435375</v>
      </c>
      <c r="J155" s="70" t="str">
        <f t="shared" si="17"/>
        <v/>
      </c>
      <c r="K155" s="94"/>
      <c r="L155" s="93"/>
      <c r="Q155" s="68"/>
      <c r="R155" s="68"/>
    </row>
    <row r="156" spans="1:18" ht="15" x14ac:dyDescent="0.25">
      <c r="A156" s="68">
        <v>156</v>
      </c>
      <c r="B156">
        <f>IF(Traitement7!B156&gt;0,Traitement7!B156,)</f>
        <v>9.9243806250898792E-2</v>
      </c>
      <c r="C156" s="3">
        <f>IF(AND(Traitement7!D156&lt;1000,Traitement7!D156&gt;0),Traitement7!D156,)</f>
        <v>0</v>
      </c>
      <c r="D156" s="68">
        <v>156</v>
      </c>
      <c r="E156" s="8">
        <f t="shared" si="12"/>
        <v>5.3960547781707613E-4</v>
      </c>
      <c r="F156" s="8">
        <f t="shared" si="13"/>
        <v>2.3052791007454919E-5</v>
      </c>
      <c r="G156" s="8">
        <f t="shared" si="14"/>
        <v>-8.6819440525683468E-16</v>
      </c>
      <c r="H156" s="69">
        <f t="shared" si="15"/>
        <v>11835.440475350599</v>
      </c>
      <c r="I156" s="69">
        <f t="shared" si="16"/>
        <v>11835.440475350504</v>
      </c>
      <c r="J156" s="70" t="str">
        <f t="shared" si="17"/>
        <v/>
      </c>
      <c r="K156" s="94"/>
      <c r="L156" s="93"/>
      <c r="Q156" s="68"/>
      <c r="R156" s="68"/>
    </row>
    <row r="157" spans="1:18" ht="15" x14ac:dyDescent="0.25">
      <c r="A157" s="68">
        <v>157</v>
      </c>
      <c r="B157">
        <f>IF(Traitement7!B157&gt;0,Traitement7!B157,)</f>
        <v>9.7881294991257084E-2</v>
      </c>
      <c r="C157" s="3">
        <f>IF(AND(Traitement7!D157&lt;1000,Traitement7!D157&gt;0),Traitement7!D157,)</f>
        <v>0</v>
      </c>
      <c r="D157" s="68">
        <v>157</v>
      </c>
      <c r="E157" s="8">
        <f t="shared" si="12"/>
        <v>5.2785484751115275E-4</v>
      </c>
      <c r="F157" s="8">
        <f t="shared" si="13"/>
        <v>2.2064092910951218E-5</v>
      </c>
      <c r="G157" s="8">
        <f t="shared" si="14"/>
        <v>-7.571721027943281E-16</v>
      </c>
      <c r="H157" s="69">
        <f t="shared" si="15"/>
        <v>12100.92235400862</v>
      </c>
      <c r="I157" s="69">
        <f t="shared" si="16"/>
        <v>12100.922354008511</v>
      </c>
      <c r="J157" s="70" t="str">
        <f t="shared" si="17"/>
        <v/>
      </c>
      <c r="K157" s="94"/>
      <c r="L157" s="93"/>
      <c r="Q157" s="68"/>
      <c r="R157" s="68"/>
    </row>
    <row r="158" spans="1:18" ht="15" x14ac:dyDescent="0.25">
      <c r="A158" s="68">
        <v>158</v>
      </c>
      <c r="B158">
        <f>IF(Traitement7!B158&gt;0,Traitement7!B158,)</f>
        <v>9.6594478801595607E-2</v>
      </c>
      <c r="C158" s="3">
        <f>IF(AND(Traitement7!D158&lt;1000,Traitement7!D158&gt;0),Traitement7!D158,)</f>
        <v>0</v>
      </c>
      <c r="D158" s="68">
        <v>158</v>
      </c>
      <c r="E158" s="8">
        <f t="shared" si="12"/>
        <v>5.1693121677777454E-4</v>
      </c>
      <c r="F158" s="8">
        <f t="shared" si="13"/>
        <v>2.1169276001358795E-5</v>
      </c>
      <c r="G158" s="8">
        <f t="shared" si="14"/>
        <v>-6.6613381477507174E-16</v>
      </c>
      <c r="H158" s="69">
        <f t="shared" si="15"/>
        <v>12358.545168410281</v>
      </c>
      <c r="I158" s="69">
        <f t="shared" si="16"/>
        <v>12358.545168410166</v>
      </c>
      <c r="J158" s="70" t="str">
        <f t="shared" si="17"/>
        <v/>
      </c>
      <c r="K158" s="94"/>
      <c r="L158" s="93"/>
      <c r="Q158" s="68"/>
      <c r="R158" s="68"/>
    </row>
    <row r="159" spans="1:18" ht="15" x14ac:dyDescent="0.25">
      <c r="A159" s="68">
        <v>159</v>
      </c>
      <c r="B159">
        <f>IF(Traitement7!B159&gt;0,Traitement7!B159,)</f>
        <v>9.5307662611933922E-2</v>
      </c>
      <c r="C159" s="3">
        <f>IF(AND(Traitement7!D159&lt;1000,Traitement7!D159&gt;0),Traitement7!D159,)</f>
        <v>0</v>
      </c>
      <c r="D159" s="68">
        <v>159</v>
      </c>
      <c r="E159" s="8">
        <f t="shared" si="12"/>
        <v>5.0617291285168231E-4</v>
      </c>
      <c r="F159" s="8">
        <f t="shared" si="13"/>
        <v>2.0310736840852016E-5</v>
      </c>
      <c r="G159" s="8">
        <f t="shared" si="14"/>
        <v>-5.8619775700206552E-16</v>
      </c>
      <c r="H159" s="69">
        <f t="shared" si="15"/>
        <v>12623.137182546598</v>
      </c>
      <c r="I159" s="69">
        <f t="shared" si="16"/>
        <v>12623.137182546836</v>
      </c>
      <c r="J159" s="70" t="str">
        <f t="shared" si="17"/>
        <v/>
      </c>
      <c r="K159" s="94"/>
      <c r="L159" s="93"/>
      <c r="Q159" s="68"/>
      <c r="R159" s="68"/>
    </row>
    <row r="160" spans="1:18" ht="15" x14ac:dyDescent="0.25">
      <c r="A160" s="68">
        <v>160</v>
      </c>
      <c r="B160">
        <f>IF(Traitement7!B160&gt;0,Traitement7!B160,)</f>
        <v>9.4020846422272458E-2</v>
      </c>
      <c r="C160" s="3">
        <f>IF(AND(Traitement7!D160&lt;1000,Traitement7!D160&gt;0),Traitement7!D160,)</f>
        <v>0</v>
      </c>
      <c r="D160" s="68">
        <v>160</v>
      </c>
      <c r="E160" s="8">
        <f t="shared" si="12"/>
        <v>4.9557624135104783E-4</v>
      </c>
      <c r="F160" s="8">
        <f t="shared" si="13"/>
        <v>1.9487005595888531E-5</v>
      </c>
      <c r="G160" s="8">
        <f t="shared" si="14"/>
        <v>-5.1514348342605939E-16</v>
      </c>
      <c r="H160" s="69">
        <f t="shared" si="15"/>
        <v>12894.984265010095</v>
      </c>
      <c r="I160" s="69">
        <f t="shared" si="16"/>
        <v>12894.984265009927</v>
      </c>
      <c r="J160" s="70" t="str">
        <f t="shared" si="17"/>
        <v/>
      </c>
      <c r="K160" s="94"/>
      <c r="L160" s="93"/>
      <c r="Q160" s="68"/>
      <c r="R160" s="68"/>
    </row>
    <row r="161" spans="1:18" ht="15" x14ac:dyDescent="0.25">
      <c r="A161" s="68">
        <v>161</v>
      </c>
      <c r="B161">
        <f>IF(Traitement7!B161&gt;0,Traitement7!B161,)</f>
        <v>9.2809725302591004E-2</v>
      </c>
      <c r="C161" s="3">
        <f>IF(AND(Traitement7!D161&lt;1000,Traitement7!D161&gt;0),Traitement7!D161,)</f>
        <v>0</v>
      </c>
      <c r="D161" s="68">
        <v>161</v>
      </c>
      <c r="E161" s="8">
        <f t="shared" si="12"/>
        <v>4.8574734087941662E-4</v>
      </c>
      <c r="F161" s="8">
        <f t="shared" si="13"/>
        <v>1.8742262130518793E-5</v>
      </c>
      <c r="G161" s="8">
        <f t="shared" si="14"/>
        <v>-4.5519144009630379E-16</v>
      </c>
      <c r="H161" s="69">
        <f t="shared" si="15"/>
        <v>13157.737826521108</v>
      </c>
      <c r="I161" s="69">
        <f t="shared" si="16"/>
        <v>13157.737826521099</v>
      </c>
      <c r="J161" s="70" t="str">
        <f t="shared" si="17"/>
        <v/>
      </c>
      <c r="K161" s="94"/>
      <c r="L161" s="93"/>
      <c r="Q161" s="68"/>
      <c r="R161" s="68"/>
    </row>
    <row r="162" spans="1:18" ht="15" x14ac:dyDescent="0.25">
      <c r="A162" s="68">
        <v>162</v>
      </c>
      <c r="B162">
        <f>IF(Traitement7!B162&gt;0,Traitement7!B162,)</f>
        <v>9.1598604182909549E-2</v>
      </c>
      <c r="C162" s="3">
        <f>IF(AND(Traitement7!D162&lt;1000,Traitement7!D162&gt;0),Traitement7!D162,)</f>
        <v>0</v>
      </c>
      <c r="D162" s="68">
        <v>162</v>
      </c>
      <c r="E162" s="8">
        <f t="shared" si="12"/>
        <v>4.7605553401919298E-4</v>
      </c>
      <c r="F162" s="8">
        <f t="shared" si="13"/>
        <v>1.8025972598349383E-5</v>
      </c>
      <c r="G162" s="8">
        <f t="shared" si="14"/>
        <v>-4.0412118096354886E-16</v>
      </c>
      <c r="H162" s="69">
        <f t="shared" si="15"/>
        <v>13427.450456771443</v>
      </c>
      <c r="I162" s="69">
        <f t="shared" si="16"/>
        <v>13427.450456771499</v>
      </c>
      <c r="J162" s="70" t="str">
        <f t="shared" si="17"/>
        <v/>
      </c>
      <c r="K162" s="94"/>
      <c r="L162" s="93"/>
      <c r="Q162" s="68"/>
      <c r="R162" s="68"/>
    </row>
    <row r="163" spans="1:18" ht="15" x14ac:dyDescent="0.25">
      <c r="A163" s="68">
        <v>163</v>
      </c>
      <c r="B163">
        <f>IF(Traitement7!B163&gt;0,Traitement7!B163,)</f>
        <v>9.0311787993247863E-2</v>
      </c>
      <c r="C163" s="3">
        <f>IF(AND(Traitement7!D163&lt;1000,Traitement7!D163&gt;0),Traitement7!D163,)</f>
        <v>0</v>
      </c>
      <c r="D163" s="68">
        <v>163</v>
      </c>
      <c r="E163" s="8">
        <f t="shared" si="12"/>
        <v>4.6590504361584961E-4</v>
      </c>
      <c r="F163" s="8">
        <f t="shared" si="13"/>
        <v>1.7294877477812126E-5</v>
      </c>
      <c r="G163" s="8">
        <f t="shared" si="14"/>
        <v>-3.552713678800438E-16</v>
      </c>
      <c r="H163" s="69">
        <f t="shared" si="15"/>
        <v>13721.958105419377</v>
      </c>
      <c r="I163" s="69">
        <f t="shared" si="16"/>
        <v>13721.958105419368</v>
      </c>
      <c r="J163" s="70" t="str">
        <f t="shared" si="17"/>
        <v/>
      </c>
      <c r="K163" s="94"/>
      <c r="L163" s="93"/>
      <c r="Q163" s="68"/>
      <c r="R163" s="68"/>
    </row>
    <row r="164" spans="1:18" ht="15" x14ac:dyDescent="0.25">
      <c r="A164" s="68">
        <v>164</v>
      </c>
      <c r="B164">
        <f>IF(Traitement7!B164&gt;0,Traitement7!B164,)</f>
        <v>8.9100666873566423E-2</v>
      </c>
      <c r="C164" s="3">
        <f>IF(AND(Traitement7!D164&lt;1000,Traitement7!D164&gt;0),Traitement7!D164,)</f>
        <v>0</v>
      </c>
      <c r="D164" s="68">
        <v>164</v>
      </c>
      <c r="E164" s="8">
        <f t="shared" si="12"/>
        <v>4.5648715310322996E-4</v>
      </c>
      <c r="F164" s="8">
        <f t="shared" si="13"/>
        <v>1.6633889113686682E-5</v>
      </c>
      <c r="G164" s="8">
        <f t="shared" si="14"/>
        <v>-3.1530333899353946E-16</v>
      </c>
      <c r="H164" s="69">
        <f t="shared" si="15"/>
        <v>14006.923582235009</v>
      </c>
      <c r="I164" s="69">
        <f t="shared" si="16"/>
        <v>14006.923582234913</v>
      </c>
      <c r="J164" s="70" t="str">
        <f t="shared" si="17"/>
        <v/>
      </c>
      <c r="K164" s="94"/>
      <c r="L164" s="93"/>
      <c r="Q164" s="68"/>
      <c r="R164" s="68"/>
    </row>
    <row r="165" spans="1:18" ht="15" x14ac:dyDescent="0.25">
      <c r="A165" s="68">
        <v>165</v>
      </c>
      <c r="B165">
        <f>IF(Traitement7!B165&gt;0,Traitement7!B165,)</f>
        <v>8.7889545753884968E-2</v>
      </c>
      <c r="C165" s="3">
        <f>IF(AND(Traitement7!D165&lt;1000,Traitement7!D165&gt;0),Traitement7!D165,)</f>
        <v>0</v>
      </c>
      <c r="D165" s="68">
        <v>165</v>
      </c>
      <c r="E165" s="8">
        <f t="shared" si="12"/>
        <v>4.4719794070351149E-4</v>
      </c>
      <c r="F165" s="8">
        <f t="shared" si="13"/>
        <v>1.5998156386584396E-5</v>
      </c>
      <c r="G165" s="8">
        <f t="shared" si="14"/>
        <v>-2.7977620220553556E-16</v>
      </c>
      <c r="H165" s="69">
        <f t="shared" si="15"/>
        <v>14299.753281755322</v>
      </c>
      <c r="I165" s="69">
        <f t="shared" si="16"/>
        <v>14299.753281755498</v>
      </c>
      <c r="J165" s="70" t="str">
        <f t="shared" si="17"/>
        <v/>
      </c>
      <c r="K165" s="94"/>
      <c r="L165" s="93"/>
      <c r="Q165" s="68"/>
      <c r="R165" s="68"/>
    </row>
    <row r="166" spans="1:18" ht="15" x14ac:dyDescent="0.25">
      <c r="A166" s="68">
        <v>166</v>
      </c>
      <c r="B166">
        <f>IF(Traitement7!B166&gt;0,Traitement7!B166,)</f>
        <v>8.6754119704183535E-2</v>
      </c>
      <c r="C166" s="3">
        <f>IF(AND(Traitement7!D166&lt;1000,Traitement7!D166&gt;0),Traitement7!D166,)</f>
        <v>0</v>
      </c>
      <c r="D166" s="68">
        <v>166</v>
      </c>
      <c r="E166" s="8">
        <f t="shared" si="12"/>
        <v>4.3860385729568852E-4</v>
      </c>
      <c r="F166" s="8">
        <f t="shared" si="13"/>
        <v>1.542423597293214E-5</v>
      </c>
      <c r="G166" s="8">
        <f t="shared" si="14"/>
        <v>-2.4868995751603198E-16</v>
      </c>
      <c r="H166" s="69">
        <f t="shared" si="15"/>
        <v>14581.716141009616</v>
      </c>
      <c r="I166" s="69">
        <f t="shared" si="16"/>
        <v>14581.716141009907</v>
      </c>
      <c r="J166" s="70" t="str">
        <f t="shared" si="17"/>
        <v/>
      </c>
      <c r="K166" s="94"/>
      <c r="L166" s="93"/>
      <c r="Q166" s="68"/>
      <c r="R166" s="68"/>
    </row>
    <row r="167" spans="1:18" ht="15" x14ac:dyDescent="0.25">
      <c r="A167" s="68">
        <v>167</v>
      </c>
      <c r="B167">
        <f>IF(Traitement7!B167&gt;0,Traitement7!B167,)</f>
        <v>8.5618693654482117E-2</v>
      </c>
      <c r="C167" s="3">
        <f>IF(AND(Traitement7!D167&lt;1000,Traitement7!D167&gt;0),Traitement7!D167,)</f>
        <v>0</v>
      </c>
      <c r="D167" s="68">
        <v>167</v>
      </c>
      <c r="E167" s="8">
        <f t="shared" si="12"/>
        <v>4.3011849780109912E-4</v>
      </c>
      <c r="F167" s="8">
        <f t="shared" si="13"/>
        <v>1.487089954508422E-5</v>
      </c>
      <c r="G167" s="8">
        <f t="shared" si="14"/>
        <v>-2.2204460492502884E-16</v>
      </c>
      <c r="H167" s="69">
        <f t="shared" si="15"/>
        <v>14871.166613480105</v>
      </c>
      <c r="I167" s="69">
        <f t="shared" si="16"/>
        <v>14871.166613480193</v>
      </c>
      <c r="J167" s="70" t="str">
        <f t="shared" si="17"/>
        <v/>
      </c>
      <c r="K167" s="94"/>
      <c r="L167" s="93"/>
      <c r="Q167" s="68"/>
      <c r="R167" s="68"/>
    </row>
    <row r="168" spans="1:18" ht="15" x14ac:dyDescent="0.25">
      <c r="A168" s="68">
        <v>168</v>
      </c>
      <c r="B168">
        <f>IF(Traitement7!B168&gt;0,Traitement7!B168,)</f>
        <v>8.4483267604780907E-2</v>
      </c>
      <c r="C168" s="3">
        <f>IF(AND(Traitement7!D168&lt;1000,Traitement7!D168&gt;0),Traitement7!D168,)</f>
        <v>0</v>
      </c>
      <c r="D168" s="68">
        <v>168</v>
      </c>
      <c r="E168" s="8">
        <f t="shared" si="12"/>
        <v>4.2173982713565594E-4</v>
      </c>
      <c r="F168" s="8">
        <f t="shared" si="13"/>
        <v>1.4337409193660343E-5</v>
      </c>
      <c r="G168" s="8">
        <f t="shared" si="14"/>
        <v>-1.9761969838327592E-16</v>
      </c>
      <c r="H168" s="69">
        <f t="shared" si="15"/>
        <v>15168.406418365998</v>
      </c>
      <c r="I168" s="69">
        <f t="shared" si="16"/>
        <v>15168.406418365837</v>
      </c>
      <c r="J168" s="70" t="str">
        <f t="shared" si="17"/>
        <v/>
      </c>
      <c r="K168" s="94"/>
      <c r="L168" s="93"/>
      <c r="Q168" s="68"/>
      <c r="R168" s="68"/>
    </row>
    <row r="169" spans="1:18" ht="15" x14ac:dyDescent="0.25">
      <c r="A169" s="68">
        <v>169</v>
      </c>
      <c r="B169">
        <f>IF(Traitement7!B169&gt;0,Traitement7!B169,)</f>
        <v>8.3347841555079474E-2</v>
      </c>
      <c r="C169" s="3">
        <f>IF(AND(Traitement7!D169&lt;1000,Traitement7!D169&gt;0),Traitement7!D169,)</f>
        <v>0</v>
      </c>
      <c r="D169" s="68">
        <v>169</v>
      </c>
      <c r="E169" s="8">
        <f t="shared" si="12"/>
        <v>4.1346586031638932E-4</v>
      </c>
      <c r="F169" s="8">
        <f t="shared" si="13"/>
        <v>1.3823053437890885E-5</v>
      </c>
      <c r="G169" s="8">
        <f t="shared" si="14"/>
        <v>-1.7763568394002348E-16</v>
      </c>
      <c r="H169" s="69">
        <f t="shared" si="15"/>
        <v>15473.753720169516</v>
      </c>
      <c r="I169" s="69">
        <f t="shared" si="16"/>
        <v>15473.753720169305</v>
      </c>
      <c r="J169" s="70" t="str">
        <f t="shared" si="17"/>
        <v/>
      </c>
      <c r="K169" s="94"/>
      <c r="L169" s="93"/>
      <c r="Q169" s="68"/>
      <c r="R169" s="68"/>
    </row>
    <row r="170" spans="1:18" ht="15" x14ac:dyDescent="0.25">
      <c r="A170" s="68">
        <v>170</v>
      </c>
      <c r="B170">
        <f>IF(Traitement7!B170&gt;0,Traitement7!B170,)</f>
        <v>8.2288110575358078E-2</v>
      </c>
      <c r="C170" s="3">
        <f>IF(AND(Traitement7!D170&lt;1000,Traitement7!D170&gt;0),Traitement7!D170,)</f>
        <v>0</v>
      </c>
      <c r="D170" s="68">
        <v>170</v>
      </c>
      <c r="E170" s="8">
        <f t="shared" si="12"/>
        <v>4.0583624848276878E-4</v>
      </c>
      <c r="F170" s="8">
        <f t="shared" si="13"/>
        <v>1.33596461913163E-5</v>
      </c>
      <c r="G170" s="8">
        <f t="shared" si="14"/>
        <v>-1.5987211554602128E-16</v>
      </c>
      <c r="H170" s="69">
        <f t="shared" si="15"/>
        <v>15766.35521193406</v>
      </c>
      <c r="I170" s="69">
        <f t="shared" si="16"/>
        <v>15766.355211933747</v>
      </c>
      <c r="J170" s="70" t="str">
        <f t="shared" si="17"/>
        <v/>
      </c>
      <c r="K170" s="94"/>
      <c r="L170" s="93"/>
      <c r="Q170" s="68"/>
      <c r="R170" s="68"/>
    </row>
    <row r="171" spans="1:18" ht="15" x14ac:dyDescent="0.25">
      <c r="A171" s="68">
        <v>171</v>
      </c>
      <c r="B171">
        <f>IF(Traitement7!B171&gt;0,Traitement7!B171,)</f>
        <v>8.1152684525656868E-2</v>
      </c>
      <c r="C171" s="3">
        <f>IF(AND(Traitement7!D171&lt;1000,Traitement7!D171&gt;0),Traitement7!D171,)</f>
        <v>0</v>
      </c>
      <c r="D171" s="68">
        <v>171</v>
      </c>
      <c r="E171" s="8">
        <f t="shared" si="12"/>
        <v>3.9775925990562233E-4</v>
      </c>
      <c r="F171" s="8">
        <f t="shared" si="13"/>
        <v>1.2880360495070934E-5</v>
      </c>
      <c r="G171" s="8">
        <f t="shared" si="14"/>
        <v>-1.4210854715201903E-16</v>
      </c>
      <c r="H171" s="69">
        <f t="shared" si="15"/>
        <v>16088.345608081545</v>
      </c>
      <c r="I171" s="69">
        <f t="shared" si="16"/>
        <v>16088.34560808133</v>
      </c>
      <c r="J171" s="70" t="str">
        <f t="shared" si="17"/>
        <v/>
      </c>
      <c r="K171" s="94"/>
      <c r="L171" s="93"/>
      <c r="Q171" s="68"/>
      <c r="R171" s="68"/>
    </row>
    <row r="172" spans="1:18" ht="15" x14ac:dyDescent="0.25">
      <c r="A172" s="68">
        <v>172</v>
      </c>
      <c r="B172">
        <f>IF(Traitement7!B172&gt;0,Traitement7!B172,)</f>
        <v>8.0092953545935458E-2</v>
      </c>
      <c r="C172" s="3">
        <f>IF(AND(Traitement7!D172&lt;1000,Traitement7!D172&gt;0),Traitement7!D172,)</f>
        <v>0</v>
      </c>
      <c r="D172" s="68">
        <v>172</v>
      </c>
      <c r="E172" s="8">
        <f t="shared" si="12"/>
        <v>3.90310234416269E-4</v>
      </c>
      <c r="F172" s="8">
        <f t="shared" si="13"/>
        <v>1.2448549974712612E-5</v>
      </c>
      <c r="G172" s="8">
        <f t="shared" si="14"/>
        <v>-1.2878587085651731E-16</v>
      </c>
      <c r="H172" s="69">
        <f t="shared" si="15"/>
        <v>16397.114689411512</v>
      </c>
      <c r="I172" s="69">
        <f t="shared" si="16"/>
        <v>16397.114689411388</v>
      </c>
      <c r="J172" s="70" t="str">
        <f t="shared" si="17"/>
        <v/>
      </c>
      <c r="K172" s="94"/>
      <c r="L172" s="93"/>
      <c r="Q172" s="68"/>
      <c r="R172" s="68"/>
    </row>
    <row r="173" spans="1:18" ht="15" x14ac:dyDescent="0.25">
      <c r="A173" s="68">
        <v>173</v>
      </c>
      <c r="B173">
        <f>IF(Traitement7!B173&gt;0,Traitement7!B173,)</f>
        <v>7.9108917636194293E-2</v>
      </c>
      <c r="C173" s="3">
        <f>IF(AND(Traitement7!D173&lt;1000,Traitement7!D173&gt;0),Traitement7!D173,)</f>
        <v>0</v>
      </c>
      <c r="D173" s="68">
        <v>173</v>
      </c>
      <c r="E173" s="8">
        <f t="shared" si="12"/>
        <v>3.8346934126863574E-4</v>
      </c>
      <c r="F173" s="8">
        <f t="shared" si="13"/>
        <v>1.2060553208575476E-5</v>
      </c>
      <c r="G173" s="8">
        <f t="shared" si="14"/>
        <v>-1.1546319456101562E-16</v>
      </c>
      <c r="H173" s="69">
        <f t="shared" si="15"/>
        <v>16691.242983238706</v>
      </c>
      <c r="I173" s="69">
        <f t="shared" si="16"/>
        <v>16691.242983238626</v>
      </c>
      <c r="J173" s="70" t="str">
        <f t="shared" si="17"/>
        <v/>
      </c>
      <c r="K173" s="94"/>
      <c r="L173" s="93"/>
      <c r="Q173" s="68"/>
      <c r="R173" s="68"/>
    </row>
    <row r="174" spans="1:18" ht="15" x14ac:dyDescent="0.25">
      <c r="A174" s="68">
        <v>174</v>
      </c>
      <c r="B174">
        <f>IF(Traitement7!B174&gt;0,Traitement7!B174,)</f>
        <v>7.8049186656472896E-2</v>
      </c>
      <c r="C174" s="3">
        <f>IF(AND(Traitement7!D174&lt;1000,Traitement7!D174&gt;0),Traitement7!D174,)</f>
        <v>0</v>
      </c>
      <c r="D174" s="68">
        <v>174</v>
      </c>
      <c r="E174" s="8">
        <f t="shared" si="12"/>
        <v>3.761827847765381E-4</v>
      </c>
      <c r="F174" s="8">
        <f t="shared" si="13"/>
        <v>1.1656221345659402E-5</v>
      </c>
      <c r="G174" s="8">
        <f t="shared" si="14"/>
        <v>-1.0436096431476417E-16</v>
      </c>
      <c r="H174" s="69">
        <f t="shared" si="15"/>
        <v>17016.298360758705</v>
      </c>
      <c r="I174" s="69">
        <f t="shared" si="16"/>
        <v>17016.298360758672</v>
      </c>
      <c r="J174" s="70" t="str">
        <f t="shared" si="17"/>
        <v/>
      </c>
      <c r="K174" s="94"/>
      <c r="L174" s="93"/>
      <c r="Q174" s="68"/>
      <c r="R174" s="68"/>
    </row>
    <row r="175" spans="1:18" ht="15" x14ac:dyDescent="0.25">
      <c r="A175" s="68">
        <v>175</v>
      </c>
      <c r="B175">
        <f>IF(Traitement7!B175&gt;0,Traitement7!B175,)</f>
        <v>7.7065150746731731E-2</v>
      </c>
      <c r="C175" s="3">
        <f>IF(AND(Traitement7!D175&lt;1000,Traitement7!D175&gt;0),Traitement7!D175,)</f>
        <v>0</v>
      </c>
      <c r="D175" s="68">
        <v>175</v>
      </c>
      <c r="E175" s="8">
        <f t="shared" si="12"/>
        <v>3.6949030430412366E-4</v>
      </c>
      <c r="F175" s="8">
        <f t="shared" si="13"/>
        <v>1.1292915413628764E-5</v>
      </c>
      <c r="G175" s="8">
        <f t="shared" si="14"/>
        <v>-9.5479180117763005E-17</v>
      </c>
      <c r="H175" s="69">
        <f t="shared" si="15"/>
        <v>17326.147099201044</v>
      </c>
      <c r="I175" s="69">
        <f t="shared" si="16"/>
        <v>17326.147099200709</v>
      </c>
      <c r="J175" s="70" t="str">
        <f t="shared" si="17"/>
        <v/>
      </c>
      <c r="K175" s="94"/>
      <c r="L175" s="93"/>
      <c r="Q175" s="68"/>
      <c r="R175" s="68"/>
    </row>
    <row r="176" spans="1:18" ht="15" x14ac:dyDescent="0.25">
      <c r="A176" s="68">
        <v>176</v>
      </c>
      <c r="B176">
        <f>IF(Traitement7!B176&gt;0,Traitement7!B176,)</f>
        <v>7.6005419767010543E-2</v>
      </c>
      <c r="C176" s="3">
        <f>IF(AND(Traitement7!D176&lt;1000,Traitement7!D176&gt;0),Traitement7!D176,)</f>
        <v>0</v>
      </c>
      <c r="D176" s="68">
        <v>176</v>
      </c>
      <c r="E176" s="8">
        <f t="shared" si="12"/>
        <v>3.6236099406393441E-4</v>
      </c>
      <c r="F176" s="8">
        <f t="shared" si="13"/>
        <v>1.0914314203678169E-5</v>
      </c>
      <c r="G176" s="8">
        <f t="shared" si="14"/>
        <v>-8.4376949871511528E-17</v>
      </c>
      <c r="H176" s="69">
        <f t="shared" si="15"/>
        <v>17668.810411209353</v>
      </c>
      <c r="I176" s="69">
        <f t="shared" si="16"/>
        <v>17668.810411209339</v>
      </c>
      <c r="J176" s="70" t="str">
        <f t="shared" si="17"/>
        <v/>
      </c>
      <c r="K176" s="94"/>
      <c r="L176" s="93"/>
      <c r="Q176" s="68"/>
      <c r="R176" s="68"/>
    </row>
    <row r="177" spans="1:18" ht="15" x14ac:dyDescent="0.25">
      <c r="A177" s="68">
        <v>177</v>
      </c>
      <c r="B177">
        <f>IF(Traitement7!B177&gt;0,Traitement7!B177,)</f>
        <v>7.50970789272494E-2</v>
      </c>
      <c r="C177" s="3">
        <f>IF(AND(Traitement7!D177&lt;1000,Traitement7!D177&gt;0),Traitement7!D177,)</f>
        <v>0</v>
      </c>
      <c r="D177" s="68">
        <v>177</v>
      </c>
      <c r="E177" s="8">
        <f t="shared" si="12"/>
        <v>3.5631352388236504E-4</v>
      </c>
      <c r="F177" s="8">
        <f t="shared" si="13"/>
        <v>1.0599915883693684E-5</v>
      </c>
      <c r="G177" s="8">
        <f t="shared" si="14"/>
        <v>-7.7715611723760657E-17</v>
      </c>
      <c r="H177" s="69">
        <f t="shared" si="15"/>
        <v>17970.225209244349</v>
      </c>
      <c r="I177" s="69">
        <f t="shared" si="16"/>
        <v>17970.225209244549</v>
      </c>
      <c r="J177" s="70" t="str">
        <f t="shared" si="17"/>
        <v/>
      </c>
      <c r="K177" s="94"/>
      <c r="L177" s="93"/>
      <c r="Q177" s="68"/>
      <c r="R177" s="68"/>
    </row>
    <row r="178" spans="1:18" ht="15" x14ac:dyDescent="0.25">
      <c r="A178" s="68">
        <v>178</v>
      </c>
      <c r="B178">
        <f>IF(Traitement7!B178&gt;0,Traitement7!B178,)</f>
        <v>7.4113043017508234E-2</v>
      </c>
      <c r="C178" s="3">
        <f>IF(AND(Traitement7!D178&lt;1000,Traitement7!D178&gt;0),Traitement7!D178,)</f>
        <v>0</v>
      </c>
      <c r="D178" s="68">
        <v>178</v>
      </c>
      <c r="E178" s="8">
        <f t="shared" si="12"/>
        <v>3.4982709064744488E-4</v>
      </c>
      <c r="F178" s="8">
        <f t="shared" si="13"/>
        <v>1.0269527876973325E-5</v>
      </c>
      <c r="G178" s="8">
        <f t="shared" si="14"/>
        <v>-7.1054273576009761E-17</v>
      </c>
      <c r="H178" s="69">
        <f t="shared" si="15"/>
        <v>18305.101801062036</v>
      </c>
      <c r="I178" s="69">
        <f t="shared" si="16"/>
        <v>18305.101801062268</v>
      </c>
      <c r="J178" s="70" t="str">
        <f t="shared" si="17"/>
        <v/>
      </c>
      <c r="K178" s="94"/>
      <c r="L178" s="93"/>
      <c r="Q178" s="68"/>
      <c r="R178" s="68"/>
    </row>
    <row r="179" spans="1:18" ht="15" x14ac:dyDescent="0.25">
      <c r="A179" s="68">
        <v>179</v>
      </c>
      <c r="B179">
        <f>IF(Traitement7!B179&gt;0,Traitement7!B179,)</f>
        <v>7.3129007107767083E-2</v>
      </c>
      <c r="C179" s="3">
        <f>IF(AND(Traitement7!D179&lt;1000,Traitement7!D179&gt;0),Traitement7!D179,)</f>
        <v>0</v>
      </c>
      <c r="D179" s="68">
        <v>179</v>
      </c>
      <c r="E179" s="8">
        <f t="shared" si="12"/>
        <v>3.4340724254756927E-4</v>
      </c>
      <c r="F179" s="8">
        <f t="shared" si="13"/>
        <v>9.9494360613183855E-6</v>
      </c>
      <c r="G179" s="8">
        <f t="shared" si="14"/>
        <v>-6.4392935428258878E-17</v>
      </c>
      <c r="H179" s="69">
        <f t="shared" si="15"/>
        <v>18648.997264775349</v>
      </c>
      <c r="I179" s="69">
        <f t="shared" si="16"/>
        <v>18648.997264775157</v>
      </c>
      <c r="J179" s="70" t="str">
        <f t="shared" si="17"/>
        <v/>
      </c>
      <c r="K179" s="94"/>
      <c r="L179" s="93"/>
      <c r="Q179" s="68"/>
      <c r="R179" s="68"/>
    </row>
    <row r="180" spans="1:18" ht="15" x14ac:dyDescent="0.25">
      <c r="A180" s="68">
        <v>180</v>
      </c>
      <c r="B180">
        <f>IF(Traitement7!B180&gt;0,Traitement7!B180,)</f>
        <v>7.222066626800594E-2</v>
      </c>
      <c r="C180" s="3">
        <f>IF(AND(Traitement7!D180&lt;1000,Traitement7!D180&gt;0),Traitement7!D180,)</f>
        <v>0</v>
      </c>
      <c r="D180" s="68">
        <v>180</v>
      </c>
      <c r="E180" s="8">
        <f t="shared" si="12"/>
        <v>3.3753945136916208E-4</v>
      </c>
      <c r="F180" s="8">
        <f t="shared" si="13"/>
        <v>9.6628277511412949E-6</v>
      </c>
      <c r="G180" s="8">
        <f t="shared" si="14"/>
        <v>-5.773159728050797E-17</v>
      </c>
      <c r="H180" s="69">
        <f t="shared" si="15"/>
        <v>18974.762880325616</v>
      </c>
      <c r="I180" s="69">
        <f t="shared" si="16"/>
        <v>18974.762880325372</v>
      </c>
      <c r="J180" s="70" t="str">
        <f t="shared" si="17"/>
        <v/>
      </c>
      <c r="K180" s="94"/>
      <c r="L180" s="93"/>
      <c r="Q180" s="68"/>
      <c r="R180" s="68"/>
    </row>
    <row r="181" spans="1:18" ht="15" x14ac:dyDescent="0.25">
      <c r="A181" s="68">
        <v>181</v>
      </c>
      <c r="B181">
        <f>IF(Traitement7!B181&gt;0,Traitement7!B181,)</f>
        <v>7.1312325428244797E-2</v>
      </c>
      <c r="C181" s="3">
        <f>IF(AND(Traitement7!D181&lt;1000,Traitement7!D181&gt;0),Traitement7!D181,)</f>
        <v>0</v>
      </c>
      <c r="D181" s="68">
        <v>181</v>
      </c>
      <c r="E181" s="8">
        <f t="shared" si="12"/>
        <v>3.317267500066029E-4</v>
      </c>
      <c r="F181" s="8">
        <f t="shared" si="13"/>
        <v>9.384474373048506E-6</v>
      </c>
      <c r="G181" s="8">
        <f t="shared" si="14"/>
        <v>-5.329070518200737E-17</v>
      </c>
      <c r="H181" s="69">
        <f t="shared" si="15"/>
        <v>19308.832944290265</v>
      </c>
      <c r="I181" s="69">
        <f t="shared" si="16"/>
        <v>19308.83294429076</v>
      </c>
      <c r="J181" s="70" t="str">
        <f t="shared" si="17"/>
        <v/>
      </c>
      <c r="K181" s="94"/>
      <c r="L181" s="93"/>
      <c r="Q181" s="68"/>
      <c r="R181" s="68"/>
    </row>
    <row r="182" spans="1:18" ht="15" x14ac:dyDescent="0.25">
      <c r="A182" s="68">
        <v>182</v>
      </c>
      <c r="B182">
        <f>IF(Traitement7!B182&gt;0,Traitement7!B182,)</f>
        <v>7.0479679658463676E-2</v>
      </c>
      <c r="C182" s="3">
        <f>IF(AND(Traitement7!D182&lt;1000,Traitement7!D182&gt;0),Traitement7!D182,)</f>
        <v>0</v>
      </c>
      <c r="D182" s="68">
        <v>182</v>
      </c>
      <c r="E182" s="8">
        <f t="shared" si="12"/>
        <v>3.2644617972756029E-4</v>
      </c>
      <c r="F182" s="8">
        <f t="shared" si="13"/>
        <v>9.1363657128445448E-6</v>
      </c>
      <c r="G182" s="8">
        <f t="shared" si="14"/>
        <v>-4.8849813083506771E-17</v>
      </c>
      <c r="H182" s="69">
        <f t="shared" si="15"/>
        <v>19622.633223671313</v>
      </c>
      <c r="I182" s="69">
        <f t="shared" si="16"/>
        <v>19622.633223670786</v>
      </c>
      <c r="J182" s="70" t="str">
        <f t="shared" si="17"/>
        <v/>
      </c>
      <c r="K182" s="94"/>
      <c r="L182" s="93"/>
      <c r="Q182" s="68"/>
      <c r="R182" s="68"/>
    </row>
    <row r="183" spans="1:18" ht="15" x14ac:dyDescent="0.25">
      <c r="A183" s="68">
        <v>183</v>
      </c>
      <c r="B183">
        <f>IF(Traitement7!B183&gt;0,Traitement7!B183,)</f>
        <v>6.9571338818702755E-2</v>
      </c>
      <c r="C183" s="3">
        <f>IF(AND(Traitement7!D183&lt;1000,Traitement7!D183&gt;0),Traitement7!D183,)</f>
        <v>0</v>
      </c>
      <c r="D183" s="68">
        <v>183</v>
      </c>
      <c r="E183" s="8">
        <f t="shared" si="12"/>
        <v>3.2073693454458263E-4</v>
      </c>
      <c r="F183" s="8">
        <f t="shared" si="13"/>
        <v>8.8731757596876246E-6</v>
      </c>
      <c r="G183" s="8">
        <f t="shared" si="14"/>
        <v>-4.4408920985006165E-17</v>
      </c>
      <c r="H183" s="69">
        <f t="shared" si="15"/>
        <v>19973.532694107686</v>
      </c>
      <c r="I183" s="69">
        <f t="shared" si="16"/>
        <v>19973.532694107798</v>
      </c>
      <c r="J183" s="70" t="str">
        <f t="shared" si="17"/>
        <v/>
      </c>
      <c r="K183" s="94"/>
      <c r="L183" s="93"/>
      <c r="R183" s="68"/>
    </row>
    <row r="184" spans="1:18" ht="15" x14ac:dyDescent="0.25">
      <c r="A184" s="68">
        <v>184</v>
      </c>
      <c r="B184">
        <f>IF(Traitement7!B184&gt;0,Traitement7!B184,)</f>
        <v>6.8738693048921634E-2</v>
      </c>
      <c r="C184" s="3">
        <f>IF(AND(Traitement7!D184&lt;1000,Traitement7!D184&gt;0),Traitement7!D184,)</f>
        <v>0</v>
      </c>
      <c r="D184" s="68">
        <v>184</v>
      </c>
      <c r="E184" s="8">
        <f t="shared" si="12"/>
        <v>3.155499409071838E-4</v>
      </c>
      <c r="F184" s="8">
        <f t="shared" si="13"/>
        <v>8.6385830381324923E-6</v>
      </c>
      <c r="G184" s="8">
        <f t="shared" si="14"/>
        <v>-3.9968028886505554E-17</v>
      </c>
      <c r="H184" s="69">
        <f t="shared" si="15"/>
        <v>20303.342239830225</v>
      </c>
      <c r="I184" s="69">
        <f t="shared" si="16"/>
        <v>20303.342239830017</v>
      </c>
      <c r="J184" s="70" t="str">
        <f t="shared" si="17"/>
        <v/>
      </c>
      <c r="K184" s="94"/>
      <c r="L184" s="93"/>
      <c r="R184" s="68"/>
    </row>
    <row r="185" spans="1:18" ht="15" x14ac:dyDescent="0.25">
      <c r="A185" s="68">
        <v>185</v>
      </c>
      <c r="B185">
        <f>IF(Traitement7!B185&gt;0,Traitement7!B185,)</f>
        <v>6.7906047279140735E-2</v>
      </c>
      <c r="C185" s="3">
        <f>IF(AND(Traitement7!D185&lt;1000,Traitement7!D185&gt;0),Traitement7!D185,)</f>
        <v>0</v>
      </c>
      <c r="D185" s="68">
        <v>185</v>
      </c>
      <c r="E185" s="8">
        <f t="shared" si="12"/>
        <v>3.1040682980654211E-4</v>
      </c>
      <c r="F185" s="8">
        <f t="shared" si="13"/>
        <v>8.4101917374346647E-6</v>
      </c>
      <c r="G185" s="8">
        <f t="shared" si="14"/>
        <v>-3.7747582837255251E-17</v>
      </c>
      <c r="H185" s="69">
        <f t="shared" si="15"/>
        <v>20641.24451639668</v>
      </c>
      <c r="I185" s="69">
        <f t="shared" si="16"/>
        <v>20641.24451639671</v>
      </c>
      <c r="J185" s="70" t="str">
        <f t="shared" si="17"/>
        <v/>
      </c>
      <c r="K185" s="94"/>
      <c r="L185" s="93"/>
      <c r="R185" s="68"/>
    </row>
    <row r="186" spans="1:18" ht="15" x14ac:dyDescent="0.25">
      <c r="A186" s="68">
        <v>186</v>
      </c>
      <c r="B186">
        <f>IF(Traitement7!B186&gt;0,Traitement7!B186,)</f>
        <v>6.7073401509359615E-2</v>
      </c>
      <c r="C186" s="3">
        <f>IF(AND(Traitement7!D186&lt;1000,Traitement7!D186&gt;0),Traitement7!D186,)</f>
        <v>0</v>
      </c>
      <c r="D186" s="68">
        <v>186</v>
      </c>
      <c r="E186" s="8">
        <f t="shared" si="12"/>
        <v>3.0530705011509729E-4</v>
      </c>
      <c r="F186" s="8">
        <f t="shared" si="13"/>
        <v>8.1878379678169768E-6</v>
      </c>
      <c r="G186" s="8">
        <f t="shared" si="14"/>
        <v>-3.5527136788004948E-17</v>
      </c>
      <c r="H186" s="69">
        <f t="shared" si="15"/>
        <v>20987.54085281663</v>
      </c>
      <c r="I186" s="69">
        <f t="shared" si="16"/>
        <v>20987.540852816761</v>
      </c>
      <c r="J186" s="70" t="str">
        <f t="shared" si="17"/>
        <v/>
      </c>
      <c r="K186" s="94"/>
      <c r="L186" s="93"/>
    </row>
    <row r="187" spans="1:18" ht="15" x14ac:dyDescent="0.25">
      <c r="A187" s="68">
        <v>187</v>
      </c>
      <c r="B187">
        <f>IF(Traitement7!B187&gt;0,Traitement7!B187,)</f>
        <v>6.6240755739578716E-2</v>
      </c>
      <c r="C187" s="3">
        <f>IF(AND(Traitement7!D187&lt;1000,Traitement7!D187&gt;0),Traitement7!D187,)</f>
        <v>0</v>
      </c>
      <c r="D187" s="68">
        <v>187</v>
      </c>
      <c r="E187" s="8">
        <f t="shared" si="12"/>
        <v>3.002500598391078E-4</v>
      </c>
      <c r="F187" s="8">
        <f t="shared" si="13"/>
        <v>7.9713621684790857E-6</v>
      </c>
      <c r="G187" s="8">
        <f t="shared" si="14"/>
        <v>-3.1086244689504337E-17</v>
      </c>
      <c r="H187" s="69">
        <f t="shared" si="15"/>
        <v>21342.547729906179</v>
      </c>
      <c r="I187" s="69">
        <f t="shared" si="16"/>
        <v>21342.547729905687</v>
      </c>
      <c r="J187" s="70" t="str">
        <f t="shared" si="17"/>
        <v/>
      </c>
      <c r="K187" s="94"/>
      <c r="L187" s="93"/>
    </row>
    <row r="188" spans="1:18" ht="15" x14ac:dyDescent="0.25">
      <c r="A188" s="68">
        <v>188</v>
      </c>
      <c r="B188">
        <f>IF(Traitement7!B188&gt;0,Traitement7!B188,)</f>
        <v>6.5483805039777618E-2</v>
      </c>
      <c r="C188" s="3">
        <f>IF(AND(Traitement7!D188&lt;1000,Traitement7!D188&gt;0),Traitement7!D188,)</f>
        <v>0</v>
      </c>
      <c r="D188" s="68">
        <v>188</v>
      </c>
      <c r="E188" s="8">
        <f t="shared" si="12"/>
        <v>2.9568947854979877E-4</v>
      </c>
      <c r="F188" s="8">
        <f t="shared" si="13"/>
        <v>7.7795359068647777E-6</v>
      </c>
      <c r="G188" s="8">
        <f t="shared" si="14"/>
        <v>-2.8865798640254028E-17</v>
      </c>
      <c r="H188" s="69">
        <f t="shared" si="15"/>
        <v>21673.119535908278</v>
      </c>
      <c r="I188" s="69">
        <f t="shared" si="16"/>
        <v>21673.11953590807</v>
      </c>
      <c r="J188" s="70" t="str">
        <f t="shared" si="17"/>
        <v/>
      </c>
      <c r="K188" s="94"/>
      <c r="L188" s="93"/>
    </row>
    <row r="189" spans="1:18" ht="15" x14ac:dyDescent="0.25">
      <c r="A189" s="68">
        <v>189</v>
      </c>
      <c r="B189">
        <f>IF(Traitement7!B189&gt;0,Traitement7!B189,)</f>
        <v>6.4651159269996719E-2</v>
      </c>
      <c r="C189" s="3">
        <f>IF(AND(Traitement7!D189&lt;1000,Traitement7!D189&gt;0),Traitement7!D189,)</f>
        <v>0</v>
      </c>
      <c r="D189" s="68">
        <v>189</v>
      </c>
      <c r="E189" s="8">
        <f t="shared" si="12"/>
        <v>2.9071270433859986E-4</v>
      </c>
      <c r="F189" s="8">
        <f t="shared" si="13"/>
        <v>7.5738537679722381E-6</v>
      </c>
      <c r="G189" s="8">
        <f t="shared" si="14"/>
        <v>-2.6645352591003722E-17</v>
      </c>
      <c r="H189" s="69">
        <f t="shared" si="15"/>
        <v>22045.693616752022</v>
      </c>
      <c r="I189" s="69">
        <f t="shared" si="16"/>
        <v>22045.693616752658</v>
      </c>
      <c r="J189" s="70" t="str">
        <f t="shared" si="17"/>
        <v/>
      </c>
      <c r="K189" s="94"/>
      <c r="L189" s="93"/>
    </row>
    <row r="190" spans="1:18" ht="15" x14ac:dyDescent="0.25">
      <c r="A190" s="68">
        <v>190</v>
      </c>
      <c r="B190">
        <f>IF(Traitement7!B190&gt;0,Traitement7!B190,)</f>
        <v>6.3894208570195843E-2</v>
      </c>
      <c r="C190" s="3">
        <f>IF(AND(Traitement7!D190&lt;1000,Traitement7!D190&gt;0),Traitement7!D190,)</f>
        <v>0</v>
      </c>
      <c r="D190" s="68">
        <v>190</v>
      </c>
      <c r="E190" s="8">
        <f t="shared" si="12"/>
        <v>2.8622418423072948E-4</v>
      </c>
      <c r="F190" s="8">
        <f t="shared" si="13"/>
        <v>7.3915921804040047E-6</v>
      </c>
      <c r="G190" s="8">
        <f t="shared" si="14"/>
        <v>-2.4424906541753413E-17</v>
      </c>
      <c r="H190" s="69">
        <f t="shared" si="15"/>
        <v>22392.827831256654</v>
      </c>
      <c r="I190" s="69">
        <f t="shared" si="16"/>
        <v>22392.827831256996</v>
      </c>
      <c r="J190" s="70" t="str">
        <f t="shared" si="17"/>
        <v/>
      </c>
      <c r="K190" s="94"/>
      <c r="L190" s="93"/>
    </row>
    <row r="191" spans="1:18" ht="15" x14ac:dyDescent="0.25">
      <c r="A191" s="68">
        <v>191</v>
      </c>
      <c r="B191">
        <f>IF(Traitement7!B191&gt;0,Traitement7!B191,)</f>
        <v>6.3137257870394745E-2</v>
      </c>
      <c r="C191" s="3">
        <f>IF(AND(Traitement7!D191&lt;1000,Traitement7!D191&gt;0),Traitement7!D191,)</f>
        <v>0</v>
      </c>
      <c r="D191" s="68">
        <v>191</v>
      </c>
      <c r="E191" s="8">
        <f t="shared" si="12"/>
        <v>2.8176938362467485E-4</v>
      </c>
      <c r="F191" s="8">
        <f t="shared" si="13"/>
        <v>7.2137161317170467E-6</v>
      </c>
      <c r="G191" s="8">
        <f t="shared" si="14"/>
        <v>-2.4424906541753413E-17</v>
      </c>
      <c r="H191" s="69">
        <f t="shared" si="15"/>
        <v>22748.289458927233</v>
      </c>
      <c r="I191" s="69">
        <f t="shared" si="16"/>
        <v>22748.289458927957</v>
      </c>
      <c r="J191" s="70" t="str">
        <f t="shared" si="17"/>
        <v/>
      </c>
      <c r="K191" s="94"/>
      <c r="L191" s="93"/>
    </row>
    <row r="192" spans="1:18" ht="15" x14ac:dyDescent="0.25">
      <c r="A192" s="68">
        <v>192</v>
      </c>
      <c r="B192">
        <f>IF(Traitement7!B192&gt;0,Traitement7!B192,)</f>
        <v>6.2380307170593868E-2</v>
      </c>
      <c r="C192" s="3">
        <f>IF(AND(Traitement7!D192&lt;1000,Traitement7!D192&gt;0),Traitement7!D192,)</f>
        <v>0</v>
      </c>
      <c r="D192" s="68">
        <v>192</v>
      </c>
      <c r="E192" s="8">
        <f t="shared" si="12"/>
        <v>2.7734792618749893E-4</v>
      </c>
      <c r="F192" s="8">
        <f t="shared" si="13"/>
        <v>7.0401201222446313E-6</v>
      </c>
      <c r="G192" s="8">
        <f t="shared" si="14"/>
        <v>-2.2204460492503107E-17</v>
      </c>
      <c r="H192" s="69">
        <f t="shared" si="15"/>
        <v>23112.381602005575</v>
      </c>
      <c r="I192" s="69">
        <f t="shared" si="16"/>
        <v>23112.381602005484</v>
      </c>
      <c r="J192" s="70" t="str">
        <f t="shared" si="17"/>
        <v/>
      </c>
      <c r="K192" s="94"/>
      <c r="L192" s="93"/>
    </row>
    <row r="193" spans="1:12" ht="15" x14ac:dyDescent="0.25">
      <c r="A193" s="68">
        <v>193</v>
      </c>
      <c r="B193">
        <f>IF(Traitement7!B193&gt;0,Traitement7!B193,)</f>
        <v>6.1623356470792985E-2</v>
      </c>
      <c r="C193" s="3">
        <f>IF(AND(Traitement7!D193&lt;1000,Traitement7!D193&gt;0),Traitement7!D193,)</f>
        <v>0</v>
      </c>
      <c r="D193" s="68">
        <v>193</v>
      </c>
      <c r="E193" s="8">
        <f t="shared" si="12"/>
        <v>2.7295944113282788E-4</v>
      </c>
      <c r="F193" s="8">
        <f t="shared" si="13"/>
        <v>6.8707011890725341E-6</v>
      </c>
      <c r="G193" s="8">
        <f t="shared" si="14"/>
        <v>-1.9984014443252798E-17</v>
      </c>
      <c r="H193" s="69">
        <f t="shared" si="15"/>
        <v>23485.422256012094</v>
      </c>
      <c r="I193" s="69">
        <f t="shared" si="16"/>
        <v>23485.422256012153</v>
      </c>
      <c r="J193" s="70" t="str">
        <f t="shared" si="17"/>
        <v/>
      </c>
      <c r="K193" s="94"/>
      <c r="L193" s="93"/>
    </row>
    <row r="194" spans="1:12" ht="15" x14ac:dyDescent="0.25">
      <c r="A194" s="68">
        <v>194</v>
      </c>
      <c r="B194">
        <f>IF(Traitement7!B194&gt;0,Traitement7!B194,)</f>
        <v>6.0942100840972131E-2</v>
      </c>
      <c r="C194" s="3">
        <f>IF(AND(Traitement7!D194&lt;1000,Traitement7!D194&gt;0),Traitement7!D194,)</f>
        <v>0</v>
      </c>
      <c r="D194" s="68">
        <v>194</v>
      </c>
      <c r="E194" s="8">
        <f t="shared" ref="E194:E257" si="18">IF(B194&gt;0,1/2*(B194-K$13*F194+M$8)+1/2*POWER((B194-K$13*F194+M$8)^2-4*M$10*(B194-K$13*F194),0.5),"")</f>
        <v>2.690376939054745E-4</v>
      </c>
      <c r="F194" s="8">
        <f t="shared" ref="F194:F257" si="19">IF(B194="","",LN(1+EXP($L$16*(B194-$L$15)))/$L$16)</f>
        <v>6.7217124467061587E-6</v>
      </c>
      <c r="G194" s="8">
        <f t="shared" ref="G194:G257" si="20">IF(B194&gt;0,-LN(1+EXP(L$18*(B194-L$17)))/L$18,"")</f>
        <v>-1.776356839400249E-17</v>
      </c>
      <c r="H194" s="69">
        <f t="shared" si="15"/>
        <v>23829.085376750969</v>
      </c>
      <c r="I194" s="69">
        <f t="shared" si="16"/>
        <v>23829.085376751478</v>
      </c>
      <c r="J194" s="70" t="str">
        <f t="shared" si="17"/>
        <v/>
      </c>
      <c r="K194" s="94"/>
      <c r="L194" s="93"/>
    </row>
    <row r="195" spans="1:12" ht="15" x14ac:dyDescent="0.25">
      <c r="A195" s="68">
        <v>195</v>
      </c>
      <c r="B195">
        <f>IF(Traitement7!B195&gt;0,Traitement7!B195,)</f>
        <v>6.0260845211151277E-2</v>
      </c>
      <c r="C195" s="3">
        <f>IF(AND(Traitement7!D195&lt;1000,Traitement7!D195&gt;0),Traitement7!D195,)</f>
        <v>0</v>
      </c>
      <c r="D195" s="68">
        <v>195</v>
      </c>
      <c r="E195" s="8">
        <f t="shared" si="18"/>
        <v>2.6514209568571923E-4</v>
      </c>
      <c r="F195" s="8">
        <f t="shared" si="19"/>
        <v>6.5759541310167797E-6</v>
      </c>
      <c r="G195" s="8">
        <f t="shared" si="20"/>
        <v>-1.776356839400249E-17</v>
      </c>
      <c r="H195" s="69">
        <f t="shared" ref="H195:H258" si="21">IF(B195&gt;0,IF(K$13=1,(L$11*10/(B195-E195-F195)-L$11*10/(L$9))+K$11*10/(L$14+F195)-K$11*10/(L$14+L$19-K$9+G195),L$11*10/(B195-E195)-L$11*10/(L$9)),"")</f>
        <v>24180.521925807741</v>
      </c>
      <c r="I195" s="69">
        <f t="shared" ref="I195:I258" si="22">IF(B195&gt;0,IF(K$13=0,K$11*10/(E195)-K$11*10/(L$19-L$9),K$11*10/(E195)-K$11*10/(K$9-L$9)+K$11*10/(L$14+F195)-K$11*10/(L$14+L$19-K$9+G195)),"")</f>
        <v>24180.521925807989</v>
      </c>
      <c r="J195" s="70" t="str">
        <f t="shared" ref="J195:J258" si="23">IF(OR(B195="",C195=0,C195=""),"",(H195-C195)*(H195-C195))</f>
        <v/>
      </c>
      <c r="K195" s="94"/>
      <c r="L195" s="93"/>
    </row>
    <row r="196" spans="1:12" ht="15" x14ac:dyDescent="0.25">
      <c r="A196" s="68">
        <v>196</v>
      </c>
      <c r="B196">
        <f>IF(Traitement7!B196&gt;0,Traitement7!B196,)</f>
        <v>5.9579589581330417E-2</v>
      </c>
      <c r="C196" s="3">
        <f>IF(AND(Traitement7!D196&lt;1000,Traitement7!D196&gt;0),Traitement7!D196,)</f>
        <v>0</v>
      </c>
      <c r="D196" s="68">
        <v>196</v>
      </c>
      <c r="E196" s="8">
        <f t="shared" si="18"/>
        <v>2.6127238729649338E-4</v>
      </c>
      <c r="F196" s="8">
        <f t="shared" si="19"/>
        <v>6.4333562134276343E-6</v>
      </c>
      <c r="G196" s="8">
        <f t="shared" si="20"/>
        <v>-1.5543122344752181E-17</v>
      </c>
      <c r="H196" s="69">
        <f t="shared" si="21"/>
        <v>24539.998524810846</v>
      </c>
      <c r="I196" s="69">
        <f t="shared" si="22"/>
        <v>24539.998524810755</v>
      </c>
      <c r="J196" s="70" t="str">
        <f t="shared" si="23"/>
        <v/>
      </c>
      <c r="K196" s="94"/>
      <c r="L196" s="93"/>
    </row>
    <row r="197" spans="1:12" ht="15" x14ac:dyDescent="0.25">
      <c r="A197" s="68">
        <v>197</v>
      </c>
      <c r="B197">
        <f>IF(Traitement7!B197&gt;0,Traitement7!B197,)</f>
        <v>5.8898333951509563E-2</v>
      </c>
      <c r="C197" s="3">
        <f>IF(AND(Traitement7!D197&lt;1000,Traitement7!D197&gt;0),Traitement7!D197,)</f>
        <v>0</v>
      </c>
      <c r="D197" s="68">
        <v>197</v>
      </c>
      <c r="E197" s="8">
        <f t="shared" si="18"/>
        <v>2.5742831295505475E-4</v>
      </c>
      <c r="F197" s="8">
        <f t="shared" si="19"/>
        <v>6.2938501827791262E-6</v>
      </c>
      <c r="G197" s="8">
        <f t="shared" si="20"/>
        <v>-1.5543122344752181E-17</v>
      </c>
      <c r="H197" s="69">
        <f t="shared" si="21"/>
        <v>24907.794131466155</v>
      </c>
      <c r="I197" s="69">
        <f t="shared" si="22"/>
        <v>24907.79413146498</v>
      </c>
      <c r="J197" s="70" t="str">
        <f t="shared" si="23"/>
        <v/>
      </c>
      <c r="K197" s="94"/>
      <c r="L197" s="93"/>
    </row>
    <row r="198" spans="1:12" ht="15" x14ac:dyDescent="0.25">
      <c r="A198" s="68">
        <v>198</v>
      </c>
      <c r="B198">
        <f>IF(Traitement7!B198&gt;0,Traitement7!B198,)</f>
        <v>5.8217078321688924E-2</v>
      </c>
      <c r="C198" s="3">
        <f>IF(AND(Traitement7!D198&lt;1000,Traitement7!D198&gt;0),Traitement7!D198,)</f>
        <v>0</v>
      </c>
      <c r="D198" s="68">
        <v>198</v>
      </c>
      <c r="E198" s="8">
        <f t="shared" si="18"/>
        <v>2.5360962021787892E-4</v>
      </c>
      <c r="F198" s="8">
        <f t="shared" si="19"/>
        <v>6.1573690125023832E-6</v>
      </c>
      <c r="G198" s="8">
        <f t="shared" si="20"/>
        <v>-1.332267629550187E-17</v>
      </c>
      <c r="H198" s="69">
        <f t="shared" si="21"/>
        <v>25284.200761333264</v>
      </c>
      <c r="I198" s="69">
        <f t="shared" si="22"/>
        <v>25284.200761332573</v>
      </c>
      <c r="J198" s="70" t="str">
        <f t="shared" si="23"/>
        <v/>
      </c>
      <c r="K198" s="94"/>
      <c r="L198" s="93"/>
    </row>
    <row r="199" spans="1:12" ht="15" x14ac:dyDescent="0.25">
      <c r="A199" s="68">
        <v>199</v>
      </c>
      <c r="B199">
        <f>IF(Traitement7!B199&gt;0,Traitement7!B199,)</f>
        <v>5.7611517761848093E-2</v>
      </c>
      <c r="C199" s="3">
        <f>IF(AND(Traitement7!D199&lt;1000,Traitement7!D199&gt;0),Traitement7!D199,)</f>
        <v>0</v>
      </c>
      <c r="D199" s="68">
        <v>199</v>
      </c>
      <c r="E199" s="8">
        <f t="shared" si="18"/>
        <v>2.5023633319147531E-4</v>
      </c>
      <c r="F199" s="8">
        <f t="shared" si="19"/>
        <v>6.0385387625818537E-6</v>
      </c>
      <c r="G199" s="8">
        <f t="shared" si="20"/>
        <v>-1.332267629550187E-17</v>
      </c>
      <c r="H199" s="69">
        <f t="shared" si="21"/>
        <v>25626.260364966798</v>
      </c>
      <c r="I199" s="69">
        <f t="shared" si="22"/>
        <v>25626.260364967209</v>
      </c>
      <c r="J199" s="70" t="str">
        <f t="shared" si="23"/>
        <v/>
      </c>
      <c r="K199" s="94"/>
      <c r="L199" s="93"/>
    </row>
    <row r="200" spans="1:12" ht="15" x14ac:dyDescent="0.25">
      <c r="A200" s="68">
        <v>200</v>
      </c>
      <c r="B200">
        <f>IF(Traitement7!B200&gt;0,Traitement7!B200,)</f>
        <v>5.6930262132027239E-2</v>
      </c>
      <c r="C200" s="3">
        <f>IF(AND(Traitement7!D200&lt;1000,Traitement7!D200&gt;0),Traitement7!D200,)</f>
        <v>0</v>
      </c>
      <c r="D200" s="68">
        <v>200</v>
      </c>
      <c r="E200" s="8">
        <f t="shared" si="18"/>
        <v>2.4646490629663675E-4</v>
      </c>
      <c r="F200" s="8">
        <f t="shared" si="19"/>
        <v>5.9075934547658763E-6</v>
      </c>
      <c r="G200" s="8">
        <f t="shared" si="20"/>
        <v>-1.332267629550187E-17</v>
      </c>
      <c r="H200" s="69">
        <f t="shared" si="21"/>
        <v>26019.778562216055</v>
      </c>
      <c r="I200" s="69">
        <f t="shared" si="22"/>
        <v>26019.77856221623</v>
      </c>
      <c r="J200" s="70" t="str">
        <f t="shared" si="23"/>
        <v/>
      </c>
      <c r="K200" s="94"/>
      <c r="L200" s="93"/>
    </row>
    <row r="201" spans="1:12" ht="15" x14ac:dyDescent="0.25">
      <c r="A201" s="68">
        <v>201</v>
      </c>
      <c r="B201">
        <f>IF(Traitement7!B201&gt;0,Traitement7!B201,)</f>
        <v>5.6324701572186615E-2</v>
      </c>
      <c r="C201" s="3">
        <f>IF(AND(Traitement7!D201&lt;1000,Traitement7!D201&gt;0),Traitement7!D201,)</f>
        <v>0</v>
      </c>
      <c r="D201" s="68">
        <v>201</v>
      </c>
      <c r="E201" s="8">
        <f t="shared" si="18"/>
        <v>2.4313324543562276E-4</v>
      </c>
      <c r="F201" s="8">
        <f t="shared" si="19"/>
        <v>5.7935831408958442E-6</v>
      </c>
      <c r="G201" s="8">
        <f t="shared" si="20"/>
        <v>-1.110223024625156E-17</v>
      </c>
      <c r="H201" s="69">
        <f t="shared" si="21"/>
        <v>26377.566696468977</v>
      </c>
      <c r="I201" s="69">
        <f t="shared" si="22"/>
        <v>26377.566696468588</v>
      </c>
      <c r="J201" s="70" t="str">
        <f t="shared" si="23"/>
        <v/>
      </c>
      <c r="K201" s="94"/>
      <c r="L201" s="93"/>
    </row>
    <row r="202" spans="1:12" ht="15" x14ac:dyDescent="0.25">
      <c r="A202" s="68">
        <v>202</v>
      </c>
      <c r="B202">
        <f>IF(Traitement7!B202&gt;0,Traitement7!B202,)</f>
        <v>5.5719141012345784E-2</v>
      </c>
      <c r="C202" s="3">
        <f>IF(AND(Traitement7!D202&lt;1000,Traitement7!D202&gt;0),Traitement7!D202,)</f>
        <v>0</v>
      </c>
      <c r="D202" s="68">
        <v>202</v>
      </c>
      <c r="E202" s="8">
        <f t="shared" si="18"/>
        <v>2.3982090869056893E-4</v>
      </c>
      <c r="F202" s="8">
        <f t="shared" si="19"/>
        <v>5.6817729044945583E-6</v>
      </c>
      <c r="G202" s="8">
        <f t="shared" si="20"/>
        <v>-1.110223024625156E-17</v>
      </c>
      <c r="H202" s="69">
        <f t="shared" si="21"/>
        <v>26743.134276911002</v>
      </c>
      <c r="I202" s="69">
        <f t="shared" si="22"/>
        <v>26743.134276910248</v>
      </c>
      <c r="J202" s="70" t="str">
        <f t="shared" si="23"/>
        <v/>
      </c>
      <c r="K202" s="94"/>
      <c r="L202" s="93"/>
    </row>
    <row r="203" spans="1:12" ht="15" x14ac:dyDescent="0.25">
      <c r="A203" s="68">
        <v>203</v>
      </c>
      <c r="B203">
        <f>IF(Traitement7!B203&gt;0,Traitement7!B203,)</f>
        <v>5.5113580452504952E-2</v>
      </c>
      <c r="C203" s="3">
        <f>IF(AND(Traitement7!D203&lt;1000,Traitement7!D203&gt;0),Traitement7!D203,)</f>
        <v>0</v>
      </c>
      <c r="D203" s="68">
        <v>203</v>
      </c>
      <c r="E203" s="8">
        <f t="shared" si="18"/>
        <v>2.3652772933768773E-4</v>
      </c>
      <c r="F203" s="8">
        <f t="shared" si="19"/>
        <v>5.5721202979591638E-6</v>
      </c>
      <c r="G203" s="8">
        <f t="shared" si="20"/>
        <v>-1.110223024625156E-17</v>
      </c>
      <c r="H203" s="69">
        <f t="shared" si="21"/>
        <v>27116.737711771373</v>
      </c>
      <c r="I203" s="69">
        <f t="shared" si="22"/>
        <v>27116.737711770551</v>
      </c>
      <c r="J203" s="70" t="str">
        <f t="shared" si="23"/>
        <v/>
      </c>
      <c r="K203" s="94"/>
      <c r="L203" s="93"/>
    </row>
    <row r="204" spans="1:12" ht="15" x14ac:dyDescent="0.25">
      <c r="A204" s="68">
        <v>204</v>
      </c>
      <c r="B204">
        <f>IF(Traitement7!B204&gt;0,Traitement7!B204,)</f>
        <v>5.4508019892664336E-2</v>
      </c>
      <c r="C204" s="3">
        <f>IF(AND(Traitement7!D204&lt;1000,Traitement7!D204&gt;0),Traitement7!D204,)</f>
        <v>0</v>
      </c>
      <c r="D204" s="68">
        <v>204</v>
      </c>
      <c r="E204" s="8">
        <f t="shared" si="18"/>
        <v>2.3325354255514241E-4</v>
      </c>
      <c r="F204" s="8">
        <f t="shared" si="19"/>
        <v>5.4645836923746349E-6</v>
      </c>
      <c r="G204" s="8">
        <f t="shared" si="20"/>
        <v>-8.8817841970012479E-18</v>
      </c>
      <c r="H204" s="69">
        <f t="shared" si="21"/>
        <v>27498.6448038696</v>
      </c>
      <c r="I204" s="69">
        <f t="shared" si="22"/>
        <v>27498.644803869422</v>
      </c>
      <c r="J204" s="70" t="str">
        <f t="shared" si="23"/>
        <v/>
      </c>
      <c r="K204" s="94"/>
      <c r="L204" s="93"/>
    </row>
    <row r="205" spans="1:12" ht="15" x14ac:dyDescent="0.25">
      <c r="A205" s="68">
        <v>205</v>
      </c>
      <c r="B205">
        <f>IF(Traitement7!B205&gt;0,Traitement7!B205,)</f>
        <v>5.3902459332823505E-2</v>
      </c>
      <c r="C205" s="3">
        <f>IF(AND(Traitement7!D205&lt;1000,Traitement7!D205&gt;0),Traitement7!D205,)</f>
        <v>0</v>
      </c>
      <c r="D205" s="68">
        <v>205</v>
      </c>
      <c r="E205" s="8">
        <f t="shared" si="18"/>
        <v>2.2999818539616579E-4</v>
      </c>
      <c r="F205" s="8">
        <f t="shared" si="19"/>
        <v>5.35912226170525E-6</v>
      </c>
      <c r="G205" s="8">
        <f t="shared" si="20"/>
        <v>-8.8817841970012479E-18</v>
      </c>
      <c r="H205" s="69">
        <f t="shared" si="21"/>
        <v>27889.135390667932</v>
      </c>
      <c r="I205" s="69">
        <f t="shared" si="22"/>
        <v>27889.135390667871</v>
      </c>
      <c r="J205" s="70" t="str">
        <f t="shared" si="23"/>
        <v/>
      </c>
      <c r="K205" s="94"/>
      <c r="L205" s="93"/>
    </row>
    <row r="206" spans="1:12" ht="15" x14ac:dyDescent="0.25">
      <c r="A206" s="68">
        <v>206</v>
      </c>
      <c r="B206">
        <f>IF(Traitement7!B206&gt;0,Traitement7!B206,)</f>
        <v>5.3296898772982888E-2</v>
      </c>
      <c r="C206" s="3">
        <f>IF(AND(Traitement7!D206&lt;1000,Traitement7!D206&gt;0),Traitement7!D206,)</f>
        <v>0</v>
      </c>
      <c r="D206" s="68">
        <v>206</v>
      </c>
      <c r="E206" s="8">
        <f t="shared" si="18"/>
        <v>2.2676149676260915E-4</v>
      </c>
      <c r="F206" s="8">
        <f t="shared" si="19"/>
        <v>5.2556959673499523E-6</v>
      </c>
      <c r="G206" s="8">
        <f t="shared" si="20"/>
        <v>-8.8817841970012479E-18</v>
      </c>
      <c r="H206" s="69">
        <f t="shared" si="21"/>
        <v>28288.502027956147</v>
      </c>
      <c r="I206" s="69">
        <f t="shared" si="22"/>
        <v>28288.502027954746</v>
      </c>
      <c r="J206" s="70" t="str">
        <f t="shared" si="23"/>
        <v/>
      </c>
      <c r="K206" s="94"/>
      <c r="L206" s="93"/>
    </row>
    <row r="207" spans="1:12" ht="15" x14ac:dyDescent="0.25">
      <c r="A207" s="68">
        <v>207</v>
      </c>
      <c r="B207">
        <f>IF(Traitement7!B207&gt;0,Traitement7!B207,)</f>
        <v>5.2767033283122294E-2</v>
      </c>
      <c r="C207" s="3">
        <f>IF(AND(Traitement7!D207&lt;1000,Traitement7!D207&gt;0),Traitement7!D207,)</f>
        <v>0</v>
      </c>
      <c r="D207" s="68">
        <v>207</v>
      </c>
      <c r="E207" s="8">
        <f t="shared" si="18"/>
        <v>2.2394458297696207E-4</v>
      </c>
      <c r="F207" s="8">
        <f t="shared" si="19"/>
        <v>5.1668365202894986E-6</v>
      </c>
      <c r="G207" s="8">
        <f t="shared" si="20"/>
        <v>-8.8817841970012479E-18</v>
      </c>
      <c r="H207" s="69">
        <f t="shared" si="21"/>
        <v>28645.469186187784</v>
      </c>
      <c r="I207" s="69">
        <f t="shared" si="22"/>
        <v>28645.469186187431</v>
      </c>
      <c r="J207" s="70" t="str">
        <f t="shared" si="23"/>
        <v/>
      </c>
      <c r="K207" s="94"/>
      <c r="L207" s="93"/>
    </row>
    <row r="208" spans="1:12" ht="15" x14ac:dyDescent="0.25">
      <c r="A208" s="68">
        <v>208</v>
      </c>
      <c r="B208">
        <f>IF(Traitement7!B208&gt;0,Traitement7!B208,)</f>
        <v>5.2161472723281463E-2</v>
      </c>
      <c r="C208" s="3">
        <f>IF(AND(Traitement7!D208&lt;1000,Traitement7!D208&gt;0),Traitement7!D208,)</f>
        <v>0</v>
      </c>
      <c r="D208" s="68">
        <v>208</v>
      </c>
      <c r="E208" s="8">
        <f t="shared" si="18"/>
        <v>2.2074246994452373E-4</v>
      </c>
      <c r="F208" s="8">
        <f t="shared" si="19"/>
        <v>5.0671208671822575E-6</v>
      </c>
      <c r="G208" s="8">
        <f t="shared" si="20"/>
        <v>-8.8817841970012479E-18</v>
      </c>
      <c r="H208" s="69">
        <f t="shared" si="21"/>
        <v>29062.314364296657</v>
      </c>
      <c r="I208" s="69">
        <f t="shared" si="22"/>
        <v>29062.314364296413</v>
      </c>
      <c r="J208" s="70" t="str">
        <f t="shared" si="23"/>
        <v/>
      </c>
      <c r="K208" s="94"/>
      <c r="L208" s="93"/>
    </row>
    <row r="209" spans="1:12" ht="15" x14ac:dyDescent="0.25">
      <c r="A209" s="68">
        <v>209</v>
      </c>
      <c r="B209">
        <f>IF(Traitement7!B209&gt;0,Traitement7!B209,)</f>
        <v>5.1631607233420869E-2</v>
      </c>
      <c r="C209" s="3">
        <f>IF(AND(Traitement7!D209&lt;1000,Traitement7!D209&gt;0),Traitement7!D209,)</f>
        <v>0</v>
      </c>
      <c r="D209" s="68">
        <v>209</v>
      </c>
      <c r="E209" s="8">
        <f t="shared" si="18"/>
        <v>2.179555686741691E-4</v>
      </c>
      <c r="F209" s="8">
        <f t="shared" si="19"/>
        <v>4.9814494538438379E-6</v>
      </c>
      <c r="G209" s="8">
        <f t="shared" si="20"/>
        <v>-6.6613381477509375E-18</v>
      </c>
      <c r="H209" s="69">
        <f t="shared" si="21"/>
        <v>29435.076936326117</v>
      </c>
      <c r="I209" s="69">
        <f t="shared" si="22"/>
        <v>29435.076936325811</v>
      </c>
      <c r="J209" s="70" t="str">
        <f t="shared" si="23"/>
        <v/>
      </c>
      <c r="K209" s="94"/>
      <c r="L209" s="93"/>
    </row>
    <row r="210" spans="1:12" ht="15" x14ac:dyDescent="0.25">
      <c r="A210" s="68">
        <v>210</v>
      </c>
      <c r="B210">
        <f>IF(Traitement7!B210&gt;0,Traitement7!B210,)</f>
        <v>5.1101741743560275E-2</v>
      </c>
      <c r="C210" s="3">
        <f>IF(AND(Traitement7!D210&lt;1000,Traitement7!D210&gt;0),Traitement7!D210,)</f>
        <v>0</v>
      </c>
      <c r="D210" s="68">
        <v>210</v>
      </c>
      <c r="E210" s="8">
        <f t="shared" si="18"/>
        <v>2.1518251020934132E-4</v>
      </c>
      <c r="F210" s="8">
        <f t="shared" si="19"/>
        <v>4.8972263999979438E-6</v>
      </c>
      <c r="G210" s="8">
        <f t="shared" si="20"/>
        <v>-6.6613381477509375E-18</v>
      </c>
      <c r="H210" s="69">
        <f t="shared" si="21"/>
        <v>29815.571687628759</v>
      </c>
      <c r="I210" s="69">
        <f t="shared" si="22"/>
        <v>29815.571687629705</v>
      </c>
      <c r="J210" s="70" t="str">
        <f t="shared" si="23"/>
        <v/>
      </c>
      <c r="K210" s="94"/>
      <c r="L210" s="93"/>
    </row>
    <row r="211" spans="1:12" ht="15" x14ac:dyDescent="0.25">
      <c r="A211" s="68">
        <v>211</v>
      </c>
      <c r="B211">
        <f>IF(Traitement7!B211&gt;0,Traitement7!B211,)</f>
        <v>5.0571876253699466E-2</v>
      </c>
      <c r="C211" s="3">
        <f>IF(AND(Traitement7!D211&lt;1000,Traitement7!D211&gt;0),Traitement7!D211,)</f>
        <v>0</v>
      </c>
      <c r="D211" s="68">
        <v>211</v>
      </c>
      <c r="E211" s="8">
        <f t="shared" si="18"/>
        <v>2.124231922050468E-4</v>
      </c>
      <c r="F211" s="8">
        <f t="shared" si="19"/>
        <v>4.8144272235484879E-6</v>
      </c>
      <c r="G211" s="8">
        <f t="shared" si="20"/>
        <v>-6.6613381477509375E-18</v>
      </c>
      <c r="H211" s="69">
        <f t="shared" si="21"/>
        <v>30204.041644725727</v>
      </c>
      <c r="I211" s="69">
        <f t="shared" si="22"/>
        <v>30204.041644724704</v>
      </c>
      <c r="J211" s="70" t="str">
        <f t="shared" si="23"/>
        <v/>
      </c>
      <c r="K211" s="94"/>
      <c r="L211" s="93"/>
    </row>
    <row r="212" spans="1:12" ht="15" x14ac:dyDescent="0.25">
      <c r="A212" s="68">
        <v>212</v>
      </c>
      <c r="B212">
        <f>IF(Traitement7!B212&gt;0,Traitement7!B212,)</f>
        <v>5.0117705833818894E-2</v>
      </c>
      <c r="C212" s="3">
        <f>IF(AND(Traitement7!D212&lt;1000,Traitement7!D212&gt;0),Traitement7!D212,)</f>
        <v>0</v>
      </c>
      <c r="D212" s="68">
        <v>212</v>
      </c>
      <c r="E212" s="8">
        <f t="shared" si="18"/>
        <v>2.1006892192466931E-4</v>
      </c>
      <c r="F212" s="8">
        <f t="shared" si="19"/>
        <v>4.7445715357177012E-6</v>
      </c>
      <c r="G212" s="8">
        <f t="shared" si="20"/>
        <v>-6.6613381477509375E-18</v>
      </c>
      <c r="H212" s="69">
        <f t="shared" si="21"/>
        <v>30543.555237202792</v>
      </c>
      <c r="I212" s="69">
        <f t="shared" si="22"/>
        <v>30543.555237202658</v>
      </c>
      <c r="J212" s="70" t="str">
        <f t="shared" si="23"/>
        <v/>
      </c>
      <c r="K212" s="94"/>
      <c r="L212" s="93"/>
    </row>
    <row r="213" spans="1:12" ht="15" x14ac:dyDescent="0.25">
      <c r="A213" s="68">
        <v>213</v>
      </c>
      <c r="B213">
        <f>IF(Traitement7!B213&gt;0,Traitement7!B213,)</f>
        <v>4.95878403439583E-2</v>
      </c>
      <c r="C213" s="3">
        <f>IF(AND(Traitement7!D213&lt;1000,Traitement7!D213&gt;0),Traitement7!D213,)</f>
        <v>0</v>
      </c>
      <c r="D213" s="68">
        <v>213</v>
      </c>
      <c r="E213" s="8">
        <f t="shared" si="18"/>
        <v>2.0733485379691163E-4</v>
      </c>
      <c r="F213" s="8">
        <f t="shared" si="19"/>
        <v>4.6643531564995187E-6</v>
      </c>
      <c r="G213" s="8">
        <f t="shared" si="20"/>
        <v>-6.6613381477509375E-18</v>
      </c>
      <c r="H213" s="69">
        <f t="shared" si="21"/>
        <v>30947.516567796232</v>
      </c>
      <c r="I213" s="69">
        <f t="shared" si="22"/>
        <v>30947.516567794872</v>
      </c>
      <c r="J213" s="70" t="str">
        <f t="shared" si="23"/>
        <v/>
      </c>
      <c r="K213" s="94"/>
      <c r="L213" s="93"/>
    </row>
    <row r="214" spans="1:12" ht="15" x14ac:dyDescent="0.25">
      <c r="A214" s="68">
        <v>214</v>
      </c>
      <c r="B214">
        <f>IF(Traitement7!B214&gt;0,Traitement7!B214,)</f>
        <v>4.9057974854097706E-2</v>
      </c>
      <c r="C214" s="3">
        <f>IF(AND(Traitement7!D214&lt;1000,Traitement7!D214&gt;0),Traitement7!D214,)</f>
        <v>0</v>
      </c>
      <c r="D214" s="68">
        <v>214</v>
      </c>
      <c r="E214" s="8">
        <f t="shared" si="18"/>
        <v>2.0461423919043709E-4</v>
      </c>
      <c r="F214" s="8">
        <f t="shared" si="19"/>
        <v>4.5854909616033129E-6</v>
      </c>
      <c r="G214" s="8">
        <f t="shared" si="20"/>
        <v>-6.6613381477509375E-18</v>
      </c>
      <c r="H214" s="69">
        <f t="shared" si="21"/>
        <v>31360.206088139032</v>
      </c>
      <c r="I214" s="69">
        <f t="shared" si="22"/>
        <v>31360.206088139639</v>
      </c>
      <c r="J214" s="70" t="str">
        <f t="shared" si="23"/>
        <v/>
      </c>
      <c r="K214" s="94"/>
      <c r="L214" s="93"/>
    </row>
    <row r="215" spans="1:12" ht="15" x14ac:dyDescent="0.25">
      <c r="A215" s="68">
        <v>215</v>
      </c>
      <c r="B215">
        <f>IF(Traitement7!B215&gt;0,Traitement7!B215,)</f>
        <v>4.8603804434217135E-2</v>
      </c>
      <c r="C215" s="3">
        <f>IF(AND(Traitement7!D215&lt;1000,Traitement7!D215&gt;0),Traitement7!D215,)</f>
        <v>0</v>
      </c>
      <c r="D215" s="68">
        <v>215</v>
      </c>
      <c r="E215" s="8">
        <f t="shared" si="18"/>
        <v>2.0229291698975471E-4</v>
      </c>
      <c r="F215" s="8">
        <f t="shared" si="19"/>
        <v>4.5189568188595446E-6</v>
      </c>
      <c r="G215" s="8">
        <f t="shared" si="20"/>
        <v>-4.4408920985006255E-18</v>
      </c>
      <c r="H215" s="69">
        <f t="shared" si="21"/>
        <v>31721.103259623716</v>
      </c>
      <c r="I215" s="69">
        <f t="shared" si="22"/>
        <v>31721.103259622989</v>
      </c>
      <c r="J215" s="70" t="str">
        <f t="shared" si="23"/>
        <v/>
      </c>
      <c r="K215" s="94"/>
      <c r="L215" s="93"/>
    </row>
    <row r="216" spans="1:12" ht="15" x14ac:dyDescent="0.25">
      <c r="A216" s="68">
        <v>216</v>
      </c>
      <c r="B216">
        <f>IF(Traitement7!B216&gt;0,Traitement7!B216,)</f>
        <v>4.8073938944356541E-2</v>
      </c>
      <c r="C216" s="3">
        <f>IF(AND(Traitement7!D216&lt;1000,Traitement7!D216&gt;0),Traitement7!D216,)</f>
        <v>0</v>
      </c>
      <c r="D216" s="68">
        <v>216</v>
      </c>
      <c r="E216" s="8">
        <f t="shared" si="18"/>
        <v>1.9959702675992341E-4</v>
      </c>
      <c r="F216" s="8">
        <f t="shared" si="19"/>
        <v>4.4425527257107258E-6</v>
      </c>
      <c r="G216" s="8">
        <f t="shared" si="20"/>
        <v>-4.4408920985006255E-18</v>
      </c>
      <c r="H216" s="69">
        <f t="shared" si="21"/>
        <v>32150.770303275382</v>
      </c>
      <c r="I216" s="69">
        <f t="shared" si="22"/>
        <v>32150.770303275</v>
      </c>
      <c r="J216" s="70" t="str">
        <f t="shared" si="23"/>
        <v/>
      </c>
      <c r="K216" s="94"/>
      <c r="L216" s="93"/>
    </row>
    <row r="217" spans="1:12" ht="15" x14ac:dyDescent="0.25">
      <c r="A217" s="68">
        <v>217</v>
      </c>
      <c r="B217">
        <f>IF(Traitement7!B217&gt;0,Traitement7!B217,)</f>
        <v>4.7619768524475976E-2</v>
      </c>
      <c r="C217" s="3">
        <f>IF(AND(Traitement7!D217&lt;1000,Traitement7!D217&gt;0),Traitement7!D217,)</f>
        <v>0</v>
      </c>
      <c r="D217" s="68">
        <v>217</v>
      </c>
      <c r="E217" s="8">
        <f t="shared" si="18"/>
        <v>1.9729675315603712E-4</v>
      </c>
      <c r="F217" s="8">
        <f t="shared" si="19"/>
        <v>4.3780924291627498E-6</v>
      </c>
      <c r="G217" s="8">
        <f t="shared" si="20"/>
        <v>-4.4408920985006255E-18</v>
      </c>
      <c r="H217" s="69">
        <f t="shared" si="21"/>
        <v>32526.668353682584</v>
      </c>
      <c r="I217" s="69">
        <f t="shared" si="22"/>
        <v>32526.668353681926</v>
      </c>
      <c r="J217" s="70" t="str">
        <f t="shared" si="23"/>
        <v/>
      </c>
      <c r="K217" s="94"/>
      <c r="L217" s="93"/>
    </row>
    <row r="218" spans="1:12" ht="15" x14ac:dyDescent="0.25">
      <c r="A218" s="68">
        <v>218</v>
      </c>
      <c r="B218">
        <f>IF(Traitement7!B218&gt;0,Traitement7!B218,)</f>
        <v>4.7165598104595405E-2</v>
      </c>
      <c r="C218" s="3">
        <f>IF(AND(Traitement7!D218&lt;1000,Traitement7!D218&gt;0),Traitement7!D218,)</f>
        <v>0</v>
      </c>
      <c r="D218" s="68">
        <v>218</v>
      </c>
      <c r="E218" s="8">
        <f t="shared" si="18"/>
        <v>1.9500609834129101E-4</v>
      </c>
      <c r="F218" s="8">
        <f t="shared" si="19"/>
        <v>4.3145673699873607E-6</v>
      </c>
      <c r="G218" s="8">
        <f t="shared" si="20"/>
        <v>-4.4408920985006255E-18</v>
      </c>
      <c r="H218" s="69">
        <f t="shared" si="21"/>
        <v>32909.807124006853</v>
      </c>
      <c r="I218" s="69">
        <f t="shared" si="22"/>
        <v>32909.807124007792</v>
      </c>
      <c r="J218" s="70" t="str">
        <f t="shared" si="23"/>
        <v/>
      </c>
      <c r="K218" s="94"/>
      <c r="L218" s="93"/>
    </row>
    <row r="219" spans="1:12" ht="15" x14ac:dyDescent="0.25">
      <c r="A219" s="68">
        <v>219</v>
      </c>
      <c r="B219">
        <f>IF(Traitement7!B219&gt;0,Traitement7!B219,)</f>
        <v>4.6711427684714833E-2</v>
      </c>
      <c r="C219" s="3">
        <f>IF(AND(Traitement7!D219&lt;1000,Traitement7!D219&gt;0),Traitement7!D219,)</f>
        <v>0</v>
      </c>
      <c r="D219" s="68">
        <v>219</v>
      </c>
      <c r="E219" s="8">
        <f t="shared" si="18"/>
        <v>1.9272500241221402E-4</v>
      </c>
      <c r="F219" s="8">
        <f t="shared" si="19"/>
        <v>4.2519639809453441E-6</v>
      </c>
      <c r="G219" s="8">
        <f t="shared" si="20"/>
        <v>-4.4408920985006255E-18</v>
      </c>
      <c r="H219" s="69">
        <f t="shared" si="21"/>
        <v>33300.397807335255</v>
      </c>
      <c r="I219" s="69">
        <f t="shared" si="22"/>
        <v>33300.39780733591</v>
      </c>
      <c r="J219" s="70" t="str">
        <f t="shared" si="23"/>
        <v/>
      </c>
      <c r="K219" s="94"/>
      <c r="L219" s="93"/>
    </row>
    <row r="220" spans="1:12" ht="15" x14ac:dyDescent="0.25">
      <c r="A220" s="68">
        <v>220</v>
      </c>
      <c r="B220">
        <f>IF(Traitement7!B220&gt;0,Traitement7!B220,)</f>
        <v>4.6257257264834262E-2</v>
      </c>
      <c r="C220" s="3">
        <f>IF(AND(Traitement7!D220&lt;1000,Traitement7!D220&gt;0),Traitement7!D220,)</f>
        <v>0</v>
      </c>
      <c r="D220" s="68">
        <v>220</v>
      </c>
      <c r="E220" s="8">
        <f t="shared" si="18"/>
        <v>1.9045340595917615E-4</v>
      </c>
      <c r="F220" s="8">
        <f t="shared" si="19"/>
        <v>4.1902688915577139E-6</v>
      </c>
      <c r="G220" s="8">
        <f t="shared" si="20"/>
        <v>-4.4408920985006255E-18</v>
      </c>
      <c r="H220" s="69">
        <f t="shared" si="21"/>
        <v>33698.659891111158</v>
      </c>
      <c r="I220" s="69">
        <f t="shared" si="22"/>
        <v>33698.659891111172</v>
      </c>
      <c r="J220" s="70" t="str">
        <f t="shared" si="23"/>
        <v/>
      </c>
      <c r="K220" s="94"/>
      <c r="L220" s="93"/>
    </row>
    <row r="221" spans="1:12" ht="15" x14ac:dyDescent="0.25">
      <c r="A221" s="68">
        <v>221</v>
      </c>
      <c r="B221">
        <f>IF(Traitement7!B221&gt;0,Traitement7!B221,)</f>
        <v>4.580308684495369E-2</v>
      </c>
      <c r="C221" s="3">
        <f>IF(AND(Traitement7!D221&lt;1000,Traitement7!D221&gt;0),Traitement7!D221,)</f>
        <v>0</v>
      </c>
      <c r="D221" s="68">
        <v>221</v>
      </c>
      <c r="E221" s="8">
        <f t="shared" si="18"/>
        <v>1.881912500613786E-4</v>
      </c>
      <c r="F221" s="8">
        <f t="shared" si="19"/>
        <v>4.1294689252557462E-6</v>
      </c>
      <c r="G221" s="8">
        <f t="shared" si="20"/>
        <v>-4.4408920985006255E-18</v>
      </c>
      <c r="H221" s="69">
        <f t="shared" si="21"/>
        <v>34104.821568355794</v>
      </c>
      <c r="I221" s="69">
        <f t="shared" si="22"/>
        <v>34104.821568354499</v>
      </c>
      <c r="J221" s="70" t="str">
        <f t="shared" si="23"/>
        <v/>
      </c>
      <c r="K221" s="94"/>
      <c r="L221" s="93"/>
    </row>
    <row r="222" spans="1:12" ht="15" x14ac:dyDescent="0.25">
      <c r="A222" s="68">
        <v>222</v>
      </c>
      <c r="B222">
        <f>IF(Traitement7!B222&gt;0,Traitement7!B222,)</f>
        <v>4.5424611495053363E-2</v>
      </c>
      <c r="C222" s="3">
        <f>IF(AND(Traitement7!D222&lt;1000,Traitement7!D222&gt;0),Traitement7!D222,)</f>
        <v>0</v>
      </c>
      <c r="D222" s="68">
        <v>222</v>
      </c>
      <c r="E222" s="8">
        <f t="shared" si="18"/>
        <v>1.8631328950796666E-4</v>
      </c>
      <c r="F222" s="8">
        <f t="shared" si="19"/>
        <v>4.0794766872022853E-6</v>
      </c>
      <c r="G222" s="8">
        <f t="shared" si="20"/>
        <v>-4.4408920985006255E-18</v>
      </c>
      <c r="H222" s="69">
        <f t="shared" si="21"/>
        <v>34449.494984217723</v>
      </c>
      <c r="I222" s="69">
        <f t="shared" si="22"/>
        <v>34449.494984217512</v>
      </c>
      <c r="J222" s="70" t="str">
        <f t="shared" si="23"/>
        <v/>
      </c>
      <c r="K222" s="94"/>
      <c r="L222" s="93"/>
    </row>
    <row r="223" spans="1:12" ht="15" x14ac:dyDescent="0.25">
      <c r="A223" s="68">
        <v>223</v>
      </c>
      <c r="B223">
        <f>IF(Traitement7!B223&gt;0,Traitement7!B223,)</f>
        <v>4.4970441075172791E-2</v>
      </c>
      <c r="C223" s="3">
        <f>IF(AND(Traitement7!D223&lt;1000,Traitement7!D223&gt;0),Traitement7!D223,)</f>
        <v>0</v>
      </c>
      <c r="D223" s="68">
        <v>223</v>
      </c>
      <c r="E223" s="8">
        <f t="shared" si="18"/>
        <v>1.8406828986661239E-4</v>
      </c>
      <c r="F223" s="8">
        <f t="shared" si="19"/>
        <v>4.0202841897059346E-6</v>
      </c>
      <c r="G223" s="8">
        <f t="shared" si="20"/>
        <v>-4.4408920985006255E-18</v>
      </c>
      <c r="H223" s="69">
        <f t="shared" si="21"/>
        <v>34870.762574203734</v>
      </c>
      <c r="I223" s="69">
        <f t="shared" si="22"/>
        <v>34870.762574202658</v>
      </c>
      <c r="J223" s="70" t="str">
        <f t="shared" si="23"/>
        <v/>
      </c>
      <c r="K223" s="94"/>
      <c r="L223" s="93"/>
    </row>
    <row r="224" spans="1:12" ht="15" x14ac:dyDescent="0.25">
      <c r="A224" s="68">
        <v>224</v>
      </c>
      <c r="B224">
        <f>IF(Traitement7!B224&gt;0,Traitement7!B224,)</f>
        <v>4.4591965725272242E-2</v>
      </c>
      <c r="C224" s="3">
        <f>IF(AND(Traitement7!D224&lt;1000,Traitement7!D224&gt;0),Traitement7!D224,)</f>
        <v>0</v>
      </c>
      <c r="D224" s="68">
        <v>224</v>
      </c>
      <c r="E224" s="8">
        <f t="shared" si="18"/>
        <v>1.8220454526536589E-4</v>
      </c>
      <c r="F224" s="8">
        <f t="shared" si="19"/>
        <v>3.9716136810396811E-6</v>
      </c>
      <c r="G224" s="8">
        <f t="shared" si="20"/>
        <v>-4.4408920985006255E-18</v>
      </c>
      <c r="H224" s="69">
        <f t="shared" si="21"/>
        <v>35228.375162288823</v>
      </c>
      <c r="I224" s="69">
        <f t="shared" si="22"/>
        <v>35228.375162288437</v>
      </c>
      <c r="J224" s="70" t="str">
        <f t="shared" si="23"/>
        <v/>
      </c>
      <c r="K224" s="94"/>
      <c r="L224" s="93"/>
    </row>
    <row r="225" spans="1:12" ht="15" x14ac:dyDescent="0.25">
      <c r="A225" s="68">
        <v>225</v>
      </c>
      <c r="B225">
        <f>IF(Traitement7!B225&gt;0,Traitement7!B225,)</f>
        <v>4.4137795305391671E-2</v>
      </c>
      <c r="C225" s="3">
        <f>IF(AND(Traitement7!D225&lt;1000,Traitement7!D225&gt;0),Traitement7!D225,)</f>
        <v>0</v>
      </c>
      <c r="D225" s="68">
        <v>225</v>
      </c>
      <c r="E225" s="8">
        <f t="shared" si="18"/>
        <v>1.799765084025684E-4</v>
      </c>
      <c r="F225" s="8">
        <f t="shared" si="19"/>
        <v>3.9139861584308612E-6</v>
      </c>
      <c r="G225" s="8">
        <f t="shared" si="20"/>
        <v>-4.4408920985006255E-18</v>
      </c>
      <c r="H225" s="69">
        <f t="shared" si="21"/>
        <v>35665.607149265277</v>
      </c>
      <c r="I225" s="69">
        <f t="shared" si="22"/>
        <v>35665.607149266747</v>
      </c>
      <c r="J225" s="70" t="str">
        <f t="shared" si="23"/>
        <v/>
      </c>
      <c r="K225" s="94"/>
      <c r="L225" s="93"/>
    </row>
    <row r="226" spans="1:12" ht="15" x14ac:dyDescent="0.25">
      <c r="A226" s="68">
        <v>226</v>
      </c>
      <c r="B226">
        <f>IF(Traitement7!B226&gt;0,Traitement7!B226,)</f>
        <v>4.3759319955491129E-2</v>
      </c>
      <c r="C226" s="3">
        <f>IF(AND(Traitement7!D226&lt;1000,Traitement7!D226&gt;0),Traitement7!D226,)</f>
        <v>0</v>
      </c>
      <c r="D226" s="68">
        <v>226</v>
      </c>
      <c r="E226" s="8">
        <f t="shared" si="18"/>
        <v>1.7812681972941002E-4</v>
      </c>
      <c r="F226" s="8">
        <f t="shared" si="19"/>
        <v>3.8666024387353958E-6</v>
      </c>
      <c r="G226" s="8">
        <f t="shared" si="20"/>
        <v>-4.4408920985006255E-18</v>
      </c>
      <c r="H226" s="69">
        <f t="shared" si="21"/>
        <v>36036.90128009097</v>
      </c>
      <c r="I226" s="69">
        <f t="shared" si="22"/>
        <v>36036.90128009102</v>
      </c>
      <c r="J226" s="70" t="str">
        <f t="shared" si="23"/>
        <v/>
      </c>
      <c r="K226" s="94"/>
      <c r="L226" s="93"/>
    </row>
    <row r="227" spans="1:12" ht="15" x14ac:dyDescent="0.25">
      <c r="A227" s="68">
        <v>227</v>
      </c>
      <c r="B227">
        <f>IF(Traitement7!B227&gt;0,Traitement7!B227,)</f>
        <v>4.3380844605590795E-2</v>
      </c>
      <c r="C227" s="3">
        <f>IF(AND(Traitement7!D227&lt;1000,Traitement7!D227&gt;0),Traitement7!D227,)</f>
        <v>0</v>
      </c>
      <c r="D227" s="68">
        <v>227</v>
      </c>
      <c r="E227" s="8">
        <f t="shared" si="18"/>
        <v>1.7628346785958371E-4</v>
      </c>
      <c r="F227" s="8">
        <f t="shared" si="19"/>
        <v>3.8197923232353867E-6</v>
      </c>
      <c r="G227" s="8">
        <f t="shared" si="20"/>
        <v>-2.2204460492503127E-18</v>
      </c>
      <c r="H227" s="69">
        <f t="shared" si="21"/>
        <v>36414.675160955951</v>
      </c>
      <c r="I227" s="69">
        <f t="shared" si="22"/>
        <v>36414.675160955805</v>
      </c>
      <c r="J227" s="70" t="str">
        <f t="shared" si="23"/>
        <v/>
      </c>
      <c r="K227" s="94"/>
      <c r="L227" s="93"/>
    </row>
    <row r="228" spans="1:12" ht="15" x14ac:dyDescent="0.25">
      <c r="A228" s="68">
        <v>228</v>
      </c>
      <c r="B228">
        <f>IF(Traitement7!B228&gt;0,Traitement7!B228,)</f>
        <v>4.3002369255690245E-2</v>
      </c>
      <c r="C228" s="3">
        <f>IF(AND(Traitement7!D228&lt;1000,Traitement7!D228&gt;0),Traitement7!D228,)</f>
        <v>0</v>
      </c>
      <c r="D228" s="68">
        <v>228</v>
      </c>
      <c r="E228" s="8">
        <f t="shared" si="18"/>
        <v>1.7444642044342484E-4</v>
      </c>
      <c r="F228" s="8">
        <f t="shared" si="19"/>
        <v>3.7735488690066336E-6</v>
      </c>
      <c r="G228" s="8">
        <f t="shared" si="20"/>
        <v>-2.2204460492503127E-18</v>
      </c>
      <c r="H228" s="69">
        <f t="shared" si="21"/>
        <v>36799.099876476052</v>
      </c>
      <c r="I228" s="69">
        <f t="shared" si="22"/>
        <v>36799.099876474698</v>
      </c>
      <c r="J228" s="70" t="str">
        <f t="shared" si="23"/>
        <v/>
      </c>
      <c r="K228" s="94"/>
      <c r="L228" s="93"/>
    </row>
    <row r="229" spans="1:12" ht="15" x14ac:dyDescent="0.25">
      <c r="A229" s="68">
        <v>229</v>
      </c>
      <c r="B229">
        <f>IF(Traitement7!B229&gt;0,Traitement7!B229,)</f>
        <v>4.2548198835809674E-2</v>
      </c>
      <c r="C229" s="3">
        <f>IF(AND(Traitement7!D229&lt;1000,Traitement7!D229&gt;0),Traitement7!D229,)</f>
        <v>0</v>
      </c>
      <c r="D229" s="68">
        <v>229</v>
      </c>
      <c r="E229" s="8">
        <f t="shared" si="18"/>
        <v>1.7225024019780488E-4</v>
      </c>
      <c r="F229" s="8">
        <f t="shared" si="19"/>
        <v>3.7187950653282918E-6</v>
      </c>
      <c r="G229" s="8">
        <f t="shared" si="20"/>
        <v>-2.2204460492503127E-18</v>
      </c>
      <c r="H229" s="69">
        <f t="shared" si="21"/>
        <v>37269.438523557284</v>
      </c>
      <c r="I229" s="69">
        <f t="shared" si="22"/>
        <v>37269.438523556215</v>
      </c>
      <c r="J229" s="70" t="str">
        <f t="shared" si="23"/>
        <v/>
      </c>
      <c r="K229" s="94"/>
      <c r="L229" s="93"/>
    </row>
    <row r="230" spans="1:12" ht="15" x14ac:dyDescent="0.25">
      <c r="A230" s="68">
        <v>230</v>
      </c>
      <c r="B230">
        <f>IF(Traitement7!B230&gt;0,Traitement7!B230,)</f>
        <v>4.2169723485909347E-2</v>
      </c>
      <c r="C230" s="3">
        <f>IF(AND(Traitement7!D230&lt;1000,Traitement7!D230&gt;0),Traitement7!D230,)</f>
        <v>0</v>
      </c>
      <c r="D230" s="68">
        <v>230</v>
      </c>
      <c r="E230" s="8">
        <f t="shared" si="18"/>
        <v>1.7042694978409989E-4</v>
      </c>
      <c r="F230" s="8">
        <f t="shared" si="19"/>
        <v>3.6737742393439603E-6</v>
      </c>
      <c r="G230" s="8">
        <f t="shared" si="20"/>
        <v>-2.2204460492503127E-18</v>
      </c>
      <c r="H230" s="69">
        <f t="shared" si="21"/>
        <v>37669.12764175496</v>
      </c>
      <c r="I230" s="69">
        <f t="shared" si="22"/>
        <v>37669.127641755673</v>
      </c>
      <c r="J230" s="70" t="str">
        <f t="shared" si="23"/>
        <v/>
      </c>
      <c r="K230" s="94"/>
      <c r="L230" s="93"/>
    </row>
    <row r="231" spans="1:12" ht="15" x14ac:dyDescent="0.25">
      <c r="A231" s="68">
        <v>231</v>
      </c>
      <c r="B231">
        <f>IF(Traitement7!B231&gt;0,Traitement7!B231,)</f>
        <v>4.186694320598882E-2</v>
      </c>
      <c r="C231" s="3">
        <f>IF(AND(Traitement7!D231&lt;1000,Traitement7!D231&gt;0),Traitement7!D231,)</f>
        <v>0</v>
      </c>
      <c r="D231" s="68">
        <v>231</v>
      </c>
      <c r="E231" s="8">
        <f t="shared" si="18"/>
        <v>1.6897278469032995E-4</v>
      </c>
      <c r="F231" s="8">
        <f t="shared" si="19"/>
        <v>3.6381502988899395E-6</v>
      </c>
      <c r="G231" s="8">
        <f t="shared" si="20"/>
        <v>-2.2204460492503127E-18</v>
      </c>
      <c r="H231" s="69">
        <f t="shared" si="21"/>
        <v>37994.082673532466</v>
      </c>
      <c r="I231" s="69">
        <f t="shared" si="22"/>
        <v>37994.082673533485</v>
      </c>
      <c r="J231" s="70" t="str">
        <f t="shared" si="23"/>
        <v/>
      </c>
      <c r="K231" s="94"/>
      <c r="L231" s="93"/>
    </row>
    <row r="232" spans="1:12" ht="15" x14ac:dyDescent="0.25">
      <c r="A232" s="68">
        <v>232</v>
      </c>
      <c r="B232">
        <f>IF(Traitement7!B232&gt;0,Traitement7!B232,)</f>
        <v>4.1488467856088486E-2</v>
      </c>
      <c r="C232" s="3">
        <f>IF(AND(Traitement7!D232&lt;1000,Traitement7!D232&gt;0),Traitement7!D232,)</f>
        <v>0</v>
      </c>
      <c r="D232" s="68">
        <v>232</v>
      </c>
      <c r="E232" s="8">
        <f t="shared" si="18"/>
        <v>1.6716063593953667E-4</v>
      </c>
      <c r="F232" s="8">
        <f t="shared" si="19"/>
        <v>3.5941057256778139E-6</v>
      </c>
      <c r="G232" s="8">
        <f t="shared" si="20"/>
        <v>-2.2204460492503127E-18</v>
      </c>
      <c r="H232" s="69">
        <f t="shared" si="21"/>
        <v>38406.947277606632</v>
      </c>
      <c r="I232" s="69">
        <f t="shared" si="22"/>
        <v>38406.947277606116</v>
      </c>
      <c r="J232" s="70" t="str">
        <f t="shared" si="23"/>
        <v/>
      </c>
      <c r="K232" s="94"/>
      <c r="L232" s="93"/>
    </row>
    <row r="233" spans="1:12" ht="15" x14ac:dyDescent="0.25">
      <c r="A233" s="68">
        <v>233</v>
      </c>
      <c r="B233">
        <f>IF(Traitement7!B233&gt;0,Traitement7!B233,)</f>
        <v>4.1109992506187944E-2</v>
      </c>
      <c r="C233" s="3">
        <f>IF(AND(Traitement7!D233&lt;1000,Traitement7!D233&gt;0),Traitement7!D233,)</f>
        <v>0</v>
      </c>
      <c r="D233" s="68">
        <v>233</v>
      </c>
      <c r="E233" s="8">
        <f t="shared" si="18"/>
        <v>1.6535463313872845E-4</v>
      </c>
      <c r="F233" s="8">
        <f t="shared" si="19"/>
        <v>3.5505943392390054E-6</v>
      </c>
      <c r="G233" s="8">
        <f t="shared" si="20"/>
        <v>-2.2204460492503127E-18</v>
      </c>
      <c r="H233" s="69">
        <f t="shared" si="21"/>
        <v>38827.414959025147</v>
      </c>
      <c r="I233" s="69">
        <f t="shared" si="22"/>
        <v>38827.414959026333</v>
      </c>
      <c r="J233" s="70" t="str">
        <f t="shared" si="23"/>
        <v/>
      </c>
      <c r="K233" s="94"/>
      <c r="L233" s="93"/>
    </row>
    <row r="234" spans="1:12" ht="15" x14ac:dyDescent="0.25">
      <c r="A234" s="68">
        <v>234</v>
      </c>
      <c r="B234">
        <f>IF(Traitement7!B234&gt;0,Traitement7!B234,)</f>
        <v>4.073151715628761E-2</v>
      </c>
      <c r="C234" s="3">
        <f>IF(AND(Traitement7!D234&lt;1000,Traitement7!D234&gt;0),Traitement7!D234,)</f>
        <v>0</v>
      </c>
      <c r="D234" s="68">
        <v>234</v>
      </c>
      <c r="E234" s="8">
        <f t="shared" si="18"/>
        <v>1.6355474522354585E-4</v>
      </c>
      <c r="F234" s="8">
        <f t="shared" si="19"/>
        <v>3.5076096857353436E-6</v>
      </c>
      <c r="G234" s="8">
        <f t="shared" si="20"/>
        <v>-2.2204460492503127E-18</v>
      </c>
      <c r="H234" s="69">
        <f t="shared" si="21"/>
        <v>39255.69765460596</v>
      </c>
      <c r="I234" s="69">
        <f t="shared" si="22"/>
        <v>39255.697654604468</v>
      </c>
      <c r="J234" s="70" t="str">
        <f t="shared" si="23"/>
        <v/>
      </c>
      <c r="K234" s="94"/>
      <c r="L234" s="93"/>
    </row>
    <row r="235" spans="1:12" ht="15" x14ac:dyDescent="0.25">
      <c r="A235" s="68">
        <v>235</v>
      </c>
      <c r="B235">
        <f>IF(Traitement7!B235&gt;0,Traitement7!B235,)</f>
        <v>4.0428736876367083E-2</v>
      </c>
      <c r="C235" s="3">
        <f>IF(AND(Traitement7!D235&lt;1000,Traitement7!D235&gt;0),Traitement7!D235,)</f>
        <v>0</v>
      </c>
      <c r="D235" s="68">
        <v>235</v>
      </c>
      <c r="E235" s="8">
        <f t="shared" si="18"/>
        <v>1.6211921686658248E-4</v>
      </c>
      <c r="F235" s="8">
        <f t="shared" si="19"/>
        <v>3.4735969235700075E-6</v>
      </c>
      <c r="G235" s="8">
        <f t="shared" si="20"/>
        <v>-2.2204460492503127E-18</v>
      </c>
      <c r="H235" s="69">
        <f t="shared" si="21"/>
        <v>39604.098109317893</v>
      </c>
      <c r="I235" s="69">
        <f t="shared" si="22"/>
        <v>39604.098109316306</v>
      </c>
      <c r="J235" s="70" t="str">
        <f t="shared" si="23"/>
        <v/>
      </c>
      <c r="K235" s="94"/>
      <c r="L235" s="93"/>
    </row>
    <row r="236" spans="1:12" ht="15" x14ac:dyDescent="0.25">
      <c r="A236" s="68">
        <v>236</v>
      </c>
      <c r="B236">
        <f>IF(Traitement7!B236&gt;0,Traitement7!B236,)</f>
        <v>4.0125956596446778E-2</v>
      </c>
      <c r="C236" s="3">
        <f>IF(AND(Traitement7!D236&lt;1000,Traitement7!D236&gt;0),Traitement7!D236,)</f>
        <v>0</v>
      </c>
      <c r="D236" s="68">
        <v>236</v>
      </c>
      <c r="E236" s="8">
        <f t="shared" si="18"/>
        <v>1.6068756658099703E-4</v>
      </c>
      <c r="F236" s="8">
        <f t="shared" si="19"/>
        <v>3.439913959776303E-6</v>
      </c>
      <c r="G236" s="8">
        <f t="shared" si="20"/>
        <v>-2.2204460492503127E-18</v>
      </c>
      <c r="H236" s="69">
        <f t="shared" si="21"/>
        <v>39957.757143425188</v>
      </c>
      <c r="I236" s="69">
        <f t="shared" si="22"/>
        <v>39957.757143425246</v>
      </c>
      <c r="J236" s="70" t="str">
        <f t="shared" si="23"/>
        <v/>
      </c>
      <c r="K236" s="94"/>
      <c r="L236" s="93"/>
    </row>
    <row r="237" spans="1:12" ht="15" x14ac:dyDescent="0.25">
      <c r="A237" s="68">
        <v>237</v>
      </c>
      <c r="B237">
        <f>IF(Traitement7!B237&gt;0,Traitement7!B237,)</f>
        <v>3.9747481246546444E-2</v>
      </c>
      <c r="C237" s="3">
        <f>IF(AND(Traitement7!D237&lt;1000,Traitement7!D237&gt;0),Traitement7!D237,)</f>
        <v>0</v>
      </c>
      <c r="D237" s="68">
        <v>237</v>
      </c>
      <c r="E237" s="8">
        <f t="shared" si="18"/>
        <v>1.5890343347463309E-4</v>
      </c>
      <c r="F237" s="8">
        <f t="shared" si="19"/>
        <v>3.3982691657873048E-6</v>
      </c>
      <c r="G237" s="8">
        <f t="shared" si="20"/>
        <v>-2.2204460492503127E-18</v>
      </c>
      <c r="H237" s="69">
        <f t="shared" si="21"/>
        <v>40407.408885395605</v>
      </c>
      <c r="I237" s="69">
        <f t="shared" si="22"/>
        <v>40407.408885396391</v>
      </c>
      <c r="J237" s="70" t="str">
        <f t="shared" si="23"/>
        <v/>
      </c>
      <c r="K237" s="94"/>
      <c r="L237" s="93"/>
    </row>
    <row r="238" spans="1:12" ht="15" x14ac:dyDescent="0.25">
      <c r="A238" s="68">
        <v>238</v>
      </c>
      <c r="B238">
        <f>IF(Traitement7!B238&gt;0,Traitement7!B238,)</f>
        <v>3.9444700966625924E-2</v>
      </c>
      <c r="C238" s="3">
        <f>IF(AND(Traitement7!D238&lt;1000,Traitement7!D238&gt;0),Traitement7!D238,)</f>
        <v>0</v>
      </c>
      <c r="D238" s="68">
        <v>238</v>
      </c>
      <c r="E238" s="8">
        <f t="shared" si="18"/>
        <v>1.574804518681E-4</v>
      </c>
      <c r="F238" s="8">
        <f t="shared" si="19"/>
        <v>3.3653166047368906E-6</v>
      </c>
      <c r="G238" s="8">
        <f t="shared" si="20"/>
        <v>-2.2204460492503127E-18</v>
      </c>
      <c r="H238" s="69">
        <f t="shared" si="21"/>
        <v>40773.343874041428</v>
      </c>
      <c r="I238" s="69">
        <f t="shared" si="22"/>
        <v>40773.343874041762</v>
      </c>
      <c r="J238" s="70" t="str">
        <f t="shared" si="23"/>
        <v/>
      </c>
      <c r="K238" s="94"/>
      <c r="L238" s="93"/>
    </row>
    <row r="239" spans="1:12" ht="15" x14ac:dyDescent="0.25">
      <c r="A239" s="68">
        <v>239</v>
      </c>
      <c r="B239">
        <f>IF(Traitement7!B239&gt;0,Traitement7!B239,)</f>
        <v>3.9141920686705613E-2</v>
      </c>
      <c r="C239" s="3">
        <f>IF(AND(Traitement7!D239&lt;1000,Traitement7!D239&gt;0),Traitement7!D239,)</f>
        <v>0</v>
      </c>
      <c r="D239" s="68">
        <v>239</v>
      </c>
      <c r="E239" s="8">
        <f t="shared" si="18"/>
        <v>1.5606129787379408E-4</v>
      </c>
      <c r="F239" s="8">
        <f t="shared" si="19"/>
        <v>3.332683563130339E-6</v>
      </c>
      <c r="G239" s="8">
        <f t="shared" si="20"/>
        <v>-2.2204460492503127E-18</v>
      </c>
      <c r="H239" s="69">
        <f t="shared" si="21"/>
        <v>41144.940909494151</v>
      </c>
      <c r="I239" s="69">
        <f t="shared" si="22"/>
        <v>41144.940909493562</v>
      </c>
      <c r="J239" s="70" t="str">
        <f t="shared" si="23"/>
        <v/>
      </c>
      <c r="K239" s="94"/>
      <c r="L239" s="93"/>
    </row>
    <row r="240" spans="1:12" ht="15" x14ac:dyDescent="0.25">
      <c r="A240" s="68">
        <v>240</v>
      </c>
      <c r="B240">
        <f>IF(Traitement7!B240&gt;0,Traitement7!B240,)</f>
        <v>3.8839140406785308E-2</v>
      </c>
      <c r="C240" s="3">
        <f>IF(AND(Traitement7!D240&lt;1000,Traitement7!D240&gt;0),Traitement7!D240,)</f>
        <v>0</v>
      </c>
      <c r="D240" s="68">
        <v>240</v>
      </c>
      <c r="E240" s="8">
        <f t="shared" si="18"/>
        <v>1.5464595614121668E-4</v>
      </c>
      <c r="F240" s="8">
        <f t="shared" si="19"/>
        <v>3.3003669431082197E-6</v>
      </c>
      <c r="G240" s="8">
        <f t="shared" si="20"/>
        <v>-2.2204460492503127E-18</v>
      </c>
      <c r="H240" s="69">
        <f t="shared" si="21"/>
        <v>41522.332408631606</v>
      </c>
      <c r="I240" s="69">
        <f t="shared" si="22"/>
        <v>41522.332408630326</v>
      </c>
      <c r="J240" s="70" t="str">
        <f t="shared" si="23"/>
        <v/>
      </c>
      <c r="K240" s="94"/>
      <c r="L240" s="93"/>
    </row>
    <row r="241" spans="1:12" ht="15" x14ac:dyDescent="0.25">
      <c r="A241" s="68">
        <v>241</v>
      </c>
      <c r="B241">
        <f>IF(Traitement7!B241&gt;0,Traitement7!B241,)</f>
        <v>3.8536360126864781E-2</v>
      </c>
      <c r="C241" s="3">
        <f>IF(AND(Traitement7!D241&lt;1000,Traitement7!D241&gt;0),Traitement7!D241,)</f>
        <v>0</v>
      </c>
      <c r="D241" s="68">
        <v>241</v>
      </c>
      <c r="E241" s="8">
        <f t="shared" si="18"/>
        <v>1.5323441140145666E-4</v>
      </c>
      <c r="F241" s="8">
        <f t="shared" si="19"/>
        <v>3.2683636768727199E-6</v>
      </c>
      <c r="G241" s="8">
        <f t="shared" si="20"/>
        <v>-2.2204460492503127E-18</v>
      </c>
      <c r="H241" s="69">
        <f t="shared" si="21"/>
        <v>41905.654949945929</v>
      </c>
      <c r="I241" s="69">
        <f t="shared" si="22"/>
        <v>41905.654949944736</v>
      </c>
      <c r="J241" s="70" t="str">
        <f t="shared" si="23"/>
        <v/>
      </c>
      <c r="K241" s="94"/>
      <c r="L241" s="93"/>
    </row>
    <row r="242" spans="1:12" ht="15" x14ac:dyDescent="0.25">
      <c r="A242" s="68">
        <v>242</v>
      </c>
      <c r="B242">
        <f>IF(Traitement7!B242&gt;0,Traitement7!B242,)</f>
        <v>3.8309274916924499E-2</v>
      </c>
      <c r="C242" s="3">
        <f>IF(AND(Traitement7!D242&lt;1000,Traitement7!D242&gt;0),Traitement7!D242,)</f>
        <v>0</v>
      </c>
      <c r="D242" s="68">
        <v>242</v>
      </c>
      <c r="E242" s="8">
        <f t="shared" si="18"/>
        <v>1.5217823548369092E-4</v>
      </c>
      <c r="F242" s="8">
        <f t="shared" si="19"/>
        <v>3.2445650369182384E-6</v>
      </c>
      <c r="G242" s="8">
        <f t="shared" si="20"/>
        <v>-2.2204460492503127E-18</v>
      </c>
      <c r="H242" s="69">
        <f t="shared" si="21"/>
        <v>42197.123697974173</v>
      </c>
      <c r="I242" s="69">
        <f t="shared" si="22"/>
        <v>42197.123697974726</v>
      </c>
      <c r="J242" s="70" t="str">
        <f t="shared" si="23"/>
        <v/>
      </c>
      <c r="K242" s="94"/>
      <c r="L242" s="93"/>
    </row>
    <row r="243" spans="1:12" ht="15" x14ac:dyDescent="0.25">
      <c r="A243" s="68">
        <v>243</v>
      </c>
      <c r="B243">
        <f>IF(Traitement7!B243&gt;0,Traitement7!B243,)</f>
        <v>3.8006494637004187E-2</v>
      </c>
      <c r="C243" s="3">
        <f>IF(AND(Traitement7!D243&lt;1000,Traitement7!D243&gt;0),Traitement7!D243,)</f>
        <v>0</v>
      </c>
      <c r="D243" s="68">
        <v>243</v>
      </c>
      <c r="E243" s="8">
        <f t="shared" si="18"/>
        <v>1.5077329898403879E-4</v>
      </c>
      <c r="F243" s="8">
        <f t="shared" si="19"/>
        <v>3.2131028471590508E-6</v>
      </c>
      <c r="G243" s="8">
        <f t="shared" si="20"/>
        <v>-2.2204460492503127E-18</v>
      </c>
      <c r="H243" s="69">
        <f t="shared" si="21"/>
        <v>42591.167315237755</v>
      </c>
      <c r="I243" s="69">
        <f t="shared" si="22"/>
        <v>42591.167315237268</v>
      </c>
      <c r="J243" s="70" t="str">
        <f t="shared" si="23"/>
        <v/>
      </c>
      <c r="K243" s="94"/>
      <c r="L243" s="93"/>
    </row>
    <row r="244" spans="1:12" ht="15" x14ac:dyDescent="0.25">
      <c r="A244" s="68">
        <v>244</v>
      </c>
      <c r="B244">
        <f>IF(Traitement7!B244&gt;0,Traitement7!B244,)</f>
        <v>3.7779409427063905E-2</v>
      </c>
      <c r="C244" s="3">
        <f>IF(AND(Traitement7!D244&lt;1000,Traitement7!D244&gt;0),Traitement7!D244,)</f>
        <v>0</v>
      </c>
      <c r="D244" s="68">
        <v>244</v>
      </c>
      <c r="E244" s="8">
        <f t="shared" si="18"/>
        <v>1.4972206192331861E-4</v>
      </c>
      <c r="F244" s="8">
        <f t="shared" si="19"/>
        <v>3.1897065691203352E-6</v>
      </c>
      <c r="G244" s="8">
        <f t="shared" si="20"/>
        <v>-2.2204460492503127E-18</v>
      </c>
      <c r="H244" s="69">
        <f t="shared" si="21"/>
        <v>42890.845417399847</v>
      </c>
      <c r="I244" s="69">
        <f t="shared" si="22"/>
        <v>42890.845417401637</v>
      </c>
      <c r="J244" s="70" t="str">
        <f t="shared" si="23"/>
        <v/>
      </c>
      <c r="K244" s="94"/>
      <c r="L244" s="93"/>
    </row>
    <row r="245" spans="1:12" ht="15" x14ac:dyDescent="0.25">
      <c r="A245" s="68">
        <v>245</v>
      </c>
      <c r="B245">
        <f>IF(Traitement7!B245&gt;0,Traitement7!B245,)</f>
        <v>3.7476629147143593E-2</v>
      </c>
      <c r="C245" s="3">
        <f>IF(AND(Traitement7!D245&lt;1000,Traitement7!D245&gt;0),Traitement7!D245,)</f>
        <v>0</v>
      </c>
      <c r="D245" s="68">
        <v>245</v>
      </c>
      <c r="E245" s="8">
        <f t="shared" si="18"/>
        <v>1.4832368758110892E-4</v>
      </c>
      <c r="F245" s="8">
        <f t="shared" si="19"/>
        <v>3.1587763088488153E-6</v>
      </c>
      <c r="G245" s="8">
        <f t="shared" si="20"/>
        <v>-2.2204460492503127E-18</v>
      </c>
      <c r="H245" s="69">
        <f t="shared" si="21"/>
        <v>43296.066205129784</v>
      </c>
      <c r="I245" s="69">
        <f t="shared" si="22"/>
        <v>43296.066205129682</v>
      </c>
      <c r="J245" s="70" t="str">
        <f t="shared" si="23"/>
        <v/>
      </c>
      <c r="K245" s="94"/>
      <c r="L245" s="93"/>
    </row>
    <row r="246" spans="1:12" ht="15" x14ac:dyDescent="0.25">
      <c r="A246" s="68">
        <v>246</v>
      </c>
      <c r="B246">
        <f>IF(Traitement7!B246&gt;0,Traitement7!B246,)</f>
        <v>3.7249543937203311E-2</v>
      </c>
      <c r="C246" s="3">
        <f>IF(AND(Traitement7!D246&lt;1000,Traitement7!D246&gt;0),Traitement7!D246,)</f>
        <v>0</v>
      </c>
      <c r="D246" s="68">
        <v>246</v>
      </c>
      <c r="E246" s="8">
        <f t="shared" si="18"/>
        <v>1.4727735497548078E-4</v>
      </c>
      <c r="F246" s="8">
        <f t="shared" si="19"/>
        <v>3.1357755907136565E-6</v>
      </c>
      <c r="G246" s="8">
        <f t="shared" si="20"/>
        <v>-2.2204460492503127E-18</v>
      </c>
      <c r="H246" s="69">
        <f t="shared" si="21"/>
        <v>43604.305393300667</v>
      </c>
      <c r="I246" s="69">
        <f t="shared" si="22"/>
        <v>43604.305393303126</v>
      </c>
      <c r="J246" s="70" t="str">
        <f t="shared" si="23"/>
        <v/>
      </c>
      <c r="K246" s="94"/>
      <c r="L246" s="93"/>
    </row>
    <row r="247" spans="1:12" ht="15" x14ac:dyDescent="0.25">
      <c r="A247" s="68">
        <v>247</v>
      </c>
      <c r="B247">
        <f>IF(Traitement7!B247&gt;0,Traitement7!B247,)</f>
        <v>3.7022458727263022E-2</v>
      </c>
      <c r="C247" s="3">
        <f>IF(AND(Traitement7!D247&lt;1000,Traitement7!D247&gt;0),Traitement7!D247,)</f>
        <v>0</v>
      </c>
      <c r="D247" s="68">
        <v>247</v>
      </c>
      <c r="E247" s="8">
        <f t="shared" si="18"/>
        <v>1.4623311382674919E-4</v>
      </c>
      <c r="F247" s="8">
        <f t="shared" si="19"/>
        <v>3.112942344565595E-6</v>
      </c>
      <c r="G247" s="8">
        <f t="shared" si="20"/>
        <v>-2.2204460492503127E-18</v>
      </c>
      <c r="H247" s="69">
        <f t="shared" si="21"/>
        <v>43916.326291334015</v>
      </c>
      <c r="I247" s="69">
        <f t="shared" si="22"/>
        <v>43916.326291331636</v>
      </c>
      <c r="J247" s="70" t="str">
        <f t="shared" si="23"/>
        <v/>
      </c>
      <c r="K247" s="94"/>
      <c r="L247" s="93"/>
    </row>
    <row r="248" spans="1:12" ht="15" x14ac:dyDescent="0.25">
      <c r="A248" s="68">
        <v>248</v>
      </c>
      <c r="B248">
        <f>IF(Traitement7!B248&gt;0,Traitement7!B248,)</f>
        <v>3.6795373517322739E-2</v>
      </c>
      <c r="C248" s="3">
        <f>IF(AND(Traitement7!D248&lt;1000,Traitement7!D248&gt;0),Traitement7!D248,)</f>
        <v>0</v>
      </c>
      <c r="D248" s="68">
        <v>248</v>
      </c>
      <c r="E248" s="8">
        <f t="shared" si="18"/>
        <v>1.4519095789923553E-4</v>
      </c>
      <c r="F248" s="8">
        <f t="shared" si="19"/>
        <v>3.0902753511308504E-6</v>
      </c>
      <c r="G248" s="8">
        <f t="shared" si="20"/>
        <v>-2.2204460492503127E-18</v>
      </c>
      <c r="H248" s="69">
        <f t="shared" si="21"/>
        <v>44232.198915265457</v>
      </c>
      <c r="I248" s="69">
        <f t="shared" si="22"/>
        <v>44232.19891526454</v>
      </c>
      <c r="J248" s="70" t="str">
        <f t="shared" si="23"/>
        <v/>
      </c>
      <c r="K248" s="94"/>
      <c r="L248" s="93"/>
    </row>
    <row r="249" spans="1:12" ht="15" x14ac:dyDescent="0.25">
      <c r="A249" s="68">
        <v>249</v>
      </c>
      <c r="B249">
        <f>IF(Traitement7!B249&gt;0,Traitement7!B249,)</f>
        <v>3.656828830738245E-2</v>
      </c>
      <c r="C249" s="3">
        <f>IF(AND(Traitement7!D249&lt;1000,Traitement7!D249&gt;0),Traitement7!D249,)</f>
        <v>0</v>
      </c>
      <c r="D249" s="68">
        <v>249</v>
      </c>
      <c r="E249" s="8">
        <f t="shared" si="18"/>
        <v>1.4415088098197748E-4</v>
      </c>
      <c r="F249" s="8">
        <f t="shared" si="19"/>
        <v>3.0677734000215919E-6</v>
      </c>
      <c r="G249" s="8">
        <f t="shared" si="20"/>
        <v>-2.2204460492503127E-18</v>
      </c>
      <c r="H249" s="69">
        <f t="shared" si="21"/>
        <v>44551.995020304355</v>
      </c>
      <c r="I249" s="69">
        <f t="shared" si="22"/>
        <v>44551.995020304719</v>
      </c>
      <c r="J249" s="70" t="str">
        <f t="shared" si="23"/>
        <v/>
      </c>
      <c r="K249" s="94"/>
      <c r="L249" s="93"/>
    </row>
    <row r="250" spans="1:12" ht="15" x14ac:dyDescent="0.25">
      <c r="A250" s="68">
        <v>250</v>
      </c>
      <c r="B250">
        <f>IF(Traitement7!B250&gt;0,Traitement7!B250,)</f>
        <v>3.6341203097442168E-2</v>
      </c>
      <c r="C250" s="3">
        <f>IF(AND(Traitement7!D250&lt;1000,Traitement7!D250&gt;0),Traitement7!D250,)</f>
        <v>0</v>
      </c>
      <c r="D250" s="68">
        <v>250</v>
      </c>
      <c r="E250" s="8">
        <f t="shared" si="18"/>
        <v>1.4311287688852092E-4</v>
      </c>
      <c r="F250" s="8">
        <f t="shared" si="19"/>
        <v>3.0454352896394511E-6</v>
      </c>
      <c r="G250" s="8">
        <f t="shared" si="20"/>
        <v>-2.2204460492503127E-18</v>
      </c>
      <c r="H250" s="69">
        <f t="shared" si="21"/>
        <v>44875.788155171489</v>
      </c>
      <c r="I250" s="69">
        <f t="shared" si="22"/>
        <v>44875.78815517234</v>
      </c>
      <c r="J250" s="70" t="str">
        <f t="shared" si="23"/>
        <v/>
      </c>
      <c r="K250" s="94"/>
      <c r="L250" s="93"/>
    </row>
    <row r="251" spans="1:12" ht="15" x14ac:dyDescent="0.25">
      <c r="A251" s="68">
        <v>251</v>
      </c>
      <c r="B251">
        <f>IF(Traitement7!B251&gt;0,Traitement7!B251,)</f>
        <v>3.6114117887501886E-2</v>
      </c>
      <c r="C251" s="3">
        <f>IF(AND(Traitement7!D251&lt;1000,Traitement7!D251&gt;0),Traitement7!D251,)</f>
        <v>0</v>
      </c>
      <c r="D251" s="68">
        <v>251</v>
      </c>
      <c r="E251" s="8">
        <f t="shared" si="18"/>
        <v>1.4207693945680888E-4</v>
      </c>
      <c r="F251" s="8">
        <f t="shared" si="19"/>
        <v>3.0232598271618248E-6</v>
      </c>
      <c r="G251" s="8">
        <f t="shared" si="20"/>
        <v>-2.2204460492503127E-18</v>
      </c>
      <c r="H251" s="69">
        <f t="shared" si="21"/>
        <v>45203.653718486952</v>
      </c>
      <c r="I251" s="69">
        <f t="shared" si="22"/>
        <v>45203.653718490183</v>
      </c>
      <c r="J251" s="70" t="str">
        <f t="shared" si="23"/>
        <v/>
      </c>
      <c r="K251" s="94"/>
      <c r="L251" s="93"/>
    </row>
    <row r="252" spans="1:12" ht="15" x14ac:dyDescent="0.25">
      <c r="A252" s="68">
        <v>252</v>
      </c>
      <c r="B252">
        <f>IF(Traitement7!B252&gt;0,Traitement7!B252,)</f>
        <v>3.5887032677561596E-2</v>
      </c>
      <c r="C252" s="3">
        <f>IF(AND(Traitement7!D252&lt;1000,Traitement7!D252&gt;0),Traitement7!D252,)</f>
        <v>0</v>
      </c>
      <c r="D252" s="68">
        <v>252</v>
      </c>
      <c r="E252" s="8">
        <f t="shared" si="18"/>
        <v>1.4104306254909826E-4</v>
      </c>
      <c r="F252" s="8">
        <f t="shared" si="19"/>
        <v>3.0012458284315904E-6</v>
      </c>
      <c r="G252" s="8">
        <f t="shared" si="20"/>
        <v>-2.2204460492503127E-18</v>
      </c>
      <c r="H252" s="69">
        <f t="shared" si="21"/>
        <v>45535.669017298991</v>
      </c>
      <c r="I252" s="69">
        <f t="shared" si="22"/>
        <v>45535.669017300839</v>
      </c>
      <c r="J252" s="70" t="str">
        <f t="shared" si="23"/>
        <v/>
      </c>
      <c r="K252" s="94"/>
      <c r="L252" s="93"/>
    </row>
    <row r="253" spans="1:12" ht="15" x14ac:dyDescent="0.25">
      <c r="A253" s="68">
        <v>253</v>
      </c>
      <c r="B253">
        <f>IF(Traitement7!B253&gt;0,Traitement7!B253,)</f>
        <v>3.5659947467621314E-2</v>
      </c>
      <c r="C253" s="3">
        <f>IF(AND(Traitement7!D253&lt;1000,Traitement7!D253&gt;0),Traitement7!D253,)</f>
        <v>0</v>
      </c>
      <c r="D253" s="68">
        <v>253</v>
      </c>
      <c r="E253" s="8">
        <f t="shared" si="18"/>
        <v>1.4001124005179333E-4</v>
      </c>
      <c r="F253" s="8">
        <f t="shared" si="19"/>
        <v>2.9793921179089078E-6</v>
      </c>
      <c r="G253" s="8">
        <f t="shared" si="20"/>
        <v>-2.2204460492503127E-18</v>
      </c>
      <c r="H253" s="69">
        <f t="shared" si="21"/>
        <v>45871.913327848888</v>
      </c>
      <c r="I253" s="69">
        <f t="shared" si="22"/>
        <v>45871.913327846763</v>
      </c>
      <c r="J253" s="70" t="str">
        <f t="shared" si="23"/>
        <v/>
      </c>
      <c r="K253" s="94"/>
      <c r="L253" s="93"/>
    </row>
    <row r="254" spans="1:12" ht="15" x14ac:dyDescent="0.25">
      <c r="A254" s="68">
        <v>254</v>
      </c>
      <c r="B254">
        <f>IF(Traitement7!B254&gt;0,Traitement7!B254,)</f>
        <v>3.5432862257681025E-2</v>
      </c>
      <c r="C254" s="3">
        <f>IF(AND(Traitement7!D254&lt;1000,Traitement7!D254&gt;0),Traitement7!D254,)</f>
        <v>0</v>
      </c>
      <c r="D254" s="68">
        <v>254</v>
      </c>
      <c r="E254" s="8">
        <f t="shared" si="18"/>
        <v>1.3898146587532079E-4</v>
      </c>
      <c r="F254" s="8">
        <f t="shared" si="19"/>
        <v>2.9576975286161258E-6</v>
      </c>
      <c r="G254" s="8">
        <f t="shared" si="20"/>
        <v>-2.2204460492503127E-18</v>
      </c>
      <c r="H254" s="69">
        <f t="shared" si="21"/>
        <v>46212.467958672722</v>
      </c>
      <c r="I254" s="69">
        <f t="shared" si="22"/>
        <v>46212.467958674613</v>
      </c>
      <c r="J254" s="70" t="str">
        <f t="shared" si="23"/>
        <v/>
      </c>
      <c r="K254" s="94"/>
      <c r="L254" s="93"/>
    </row>
    <row r="255" spans="1:12" ht="15" x14ac:dyDescent="0.25">
      <c r="A255" s="68">
        <v>255</v>
      </c>
      <c r="B255">
        <f>IF(Traitement7!B255&gt;0,Traitement7!B255,)</f>
        <v>3.528147211772098E-2</v>
      </c>
      <c r="C255" s="3">
        <f>IF(AND(Traitement7!D255&lt;1000,Traitement7!D255&gt;0),Traitement7!D255,)</f>
        <v>0</v>
      </c>
      <c r="D255" s="68">
        <v>255</v>
      </c>
      <c r="E255" s="8">
        <f t="shared" si="18"/>
        <v>1.382960847173681E-4</v>
      </c>
      <c r="F255" s="8">
        <f t="shared" si="19"/>
        <v>2.9433222973395748E-6</v>
      </c>
      <c r="G255" s="8">
        <f t="shared" si="20"/>
        <v>-2.2204460492503127E-18</v>
      </c>
      <c r="H255" s="69">
        <f t="shared" si="21"/>
        <v>46441.940101561093</v>
      </c>
      <c r="I255" s="69">
        <f t="shared" si="22"/>
        <v>46441.940101563363</v>
      </c>
      <c r="J255" s="70" t="str">
        <f t="shared" si="23"/>
        <v/>
      </c>
      <c r="K255" s="94"/>
      <c r="L255" s="93"/>
    </row>
    <row r="256" spans="1:12" ht="15" x14ac:dyDescent="0.25">
      <c r="A256" s="68">
        <v>256</v>
      </c>
      <c r="B256">
        <f>IF(Traitement7!B256&gt;0,Traitement7!B256,)</f>
        <v>3.5054386907780698E-2</v>
      </c>
      <c r="C256" s="3">
        <f>IF(AND(Traitement7!D256&lt;1000,Traitement7!D256&gt;0),Traitement7!D256,)</f>
        <v>0</v>
      </c>
      <c r="D256" s="68">
        <v>256</v>
      </c>
      <c r="E256" s="8">
        <f t="shared" si="18"/>
        <v>1.3726971094164819E-4</v>
      </c>
      <c r="F256" s="8">
        <f t="shared" si="19"/>
        <v>2.9218903398547093E-6</v>
      </c>
      <c r="G256" s="8">
        <f t="shared" si="20"/>
        <v>-2.2204460492503127E-18</v>
      </c>
      <c r="H256" s="69">
        <f t="shared" si="21"/>
        <v>46789.86501372308</v>
      </c>
      <c r="I256" s="69">
        <f t="shared" si="22"/>
        <v>46789.865013722047</v>
      </c>
      <c r="J256" s="70" t="str">
        <f t="shared" si="23"/>
        <v/>
      </c>
      <c r="K256" s="94"/>
      <c r="L256" s="93"/>
    </row>
    <row r="257" spans="1:12" ht="15" x14ac:dyDescent="0.25">
      <c r="A257" s="68">
        <v>257</v>
      </c>
      <c r="B257">
        <f>IF(Traitement7!B257&gt;0,Traitement7!B257,)</f>
        <v>3.4827301697840408E-2</v>
      </c>
      <c r="C257" s="3">
        <f>IF(AND(Traitement7!D257&lt;1000,Traitement7!D257&gt;0),Traitement7!D257,)</f>
        <v>0</v>
      </c>
      <c r="D257" s="68">
        <v>257</v>
      </c>
      <c r="E257" s="8">
        <f t="shared" si="18"/>
        <v>1.3624536936468479E-4</v>
      </c>
      <c r="F257" s="8">
        <f t="shared" si="19"/>
        <v>2.9006144330298054E-6</v>
      </c>
      <c r="G257" s="8">
        <f t="shared" si="20"/>
        <v>-2.2204460492503127E-18</v>
      </c>
      <c r="H257" s="69">
        <f t="shared" si="21"/>
        <v>47142.327511180963</v>
      </c>
      <c r="I257" s="69">
        <f t="shared" si="22"/>
        <v>47142.327511180658</v>
      </c>
      <c r="J257" s="70" t="str">
        <f t="shared" si="23"/>
        <v/>
      </c>
      <c r="K257" s="94"/>
      <c r="L257" s="93"/>
    </row>
    <row r="258" spans="1:12" ht="15" x14ac:dyDescent="0.25">
      <c r="A258" s="68">
        <v>258</v>
      </c>
      <c r="B258">
        <f>IF(Traitement7!B258&gt;0,Traitement7!B258,)</f>
        <v>3.4675911557880149E-2</v>
      </c>
      <c r="C258" s="3">
        <f>IF(AND(Traitement7!D258&lt;1000,Traitement7!D258&gt;0),Traitement7!D258,)</f>
        <v>0</v>
      </c>
      <c r="D258" s="68">
        <v>258</v>
      </c>
      <c r="E258" s="8">
        <f t="shared" ref="E258:E321" si="24">IF(B258&gt;0,1/2*(B258-K$13*F258+M$8)+1/2*POWER((B258-K$13*F258+M$8)^2-4*M$10*(B258-K$13*F258),0.5),"")</f>
        <v>1.3556360101427134E-4</v>
      </c>
      <c r="F258" s="8">
        <f t="shared" ref="F258:F321" si="25">IF(B258="","",LN(1+EXP($L$16*(B258-$L$15)))/$L$16)</f>
        <v>2.8865166285558988E-6</v>
      </c>
      <c r="G258" s="8">
        <f t="shared" ref="G258:G321" si="26">IF(B258&gt;0,-LN(1+EXP(L$18*(B258-L$17)))/L$18,"")</f>
        <v>-2.2204460492503127E-18</v>
      </c>
      <c r="H258" s="69">
        <f t="shared" si="21"/>
        <v>47379.867412828848</v>
      </c>
      <c r="I258" s="69">
        <f t="shared" si="22"/>
        <v>47379.867412825959</v>
      </c>
      <c r="J258" s="70" t="str">
        <f t="shared" si="23"/>
        <v/>
      </c>
      <c r="K258" s="94"/>
      <c r="L258" s="93"/>
    </row>
    <row r="259" spans="1:12" ht="15" x14ac:dyDescent="0.25">
      <c r="A259" s="68">
        <v>259</v>
      </c>
      <c r="B259">
        <f>IF(Traitement7!B259&gt;0,Traitement7!B259,)</f>
        <v>3.4448826347939866E-2</v>
      </c>
      <c r="C259" s="3">
        <f>IF(AND(Traitement7!D259&lt;1000,Traitement7!D259&gt;0),Traitement7!D259,)</f>
        <v>0</v>
      </c>
      <c r="D259" s="68">
        <v>259</v>
      </c>
      <c r="E259" s="8">
        <f t="shared" si="24"/>
        <v>1.345426331082894E-4</v>
      </c>
      <c r="F259" s="8">
        <f t="shared" si="25"/>
        <v>2.8654982854946812E-6</v>
      </c>
      <c r="G259" s="8">
        <f t="shared" si="26"/>
        <v>-2.2204460492503127E-18</v>
      </c>
      <c r="H259" s="69">
        <f t="shared" ref="H259:H322" si="27">IF(B259&gt;0,IF(K$13=1,(L$11*10/(B259-E259-F259)-L$11*10/(L$9))+K$11*10/(L$14+F259)-K$11*10/(L$14+L$19-K$9+G259),L$11*10/(B259-E259)-L$11*10/(L$9)),"")</f>
        <v>47740.092250325448</v>
      </c>
      <c r="I259" s="69">
        <f t="shared" ref="I259:I322" si="28">IF(B259&gt;0,IF(K$13=0,K$11*10/(E259)-K$11*10/(L$19-L$9),K$11*10/(E259)-K$11*10/(K$9-L$9)+K$11*10/(L$14+F259)-K$11*10/(L$14+L$19-K$9+G259)),"")</f>
        <v>47740.092250326401</v>
      </c>
      <c r="J259" s="70" t="str">
        <f t="shared" ref="J259:J322" si="29">IF(OR(B259="",C259=0,C259=""),"",(H259-C259)*(H259-C259))</f>
        <v/>
      </c>
      <c r="K259" s="94"/>
      <c r="L259" s="93"/>
    </row>
    <row r="260" spans="1:12" ht="15" x14ac:dyDescent="0.25">
      <c r="A260" s="68">
        <v>260</v>
      </c>
      <c r="B260">
        <f>IF(Traitement7!B260&gt;0,Traitement7!B260,)</f>
        <v>3.4297436207979599E-2</v>
      </c>
      <c r="C260" s="3">
        <f>IF(AND(Traitement7!D260&lt;1000,Traitement7!D260&gt;0),Traitement7!D260,)</f>
        <v>0</v>
      </c>
      <c r="D260" s="68">
        <v>260</v>
      </c>
      <c r="E260" s="8">
        <f t="shared" si="24"/>
        <v>1.3386310834070936E-4</v>
      </c>
      <c r="F260" s="8">
        <f t="shared" si="25"/>
        <v>2.8515711475793676E-6</v>
      </c>
      <c r="G260" s="8">
        <f t="shared" si="26"/>
        <v>-2.2204460492503127E-18</v>
      </c>
      <c r="H260" s="69">
        <f t="shared" si="27"/>
        <v>47982.892453535518</v>
      </c>
      <c r="I260" s="69">
        <f t="shared" si="28"/>
        <v>47982.892453535955</v>
      </c>
      <c r="J260" s="70" t="str">
        <f t="shared" si="29"/>
        <v/>
      </c>
      <c r="K260" s="94"/>
      <c r="L260" s="93"/>
    </row>
    <row r="261" spans="1:12" ht="15" x14ac:dyDescent="0.25">
      <c r="A261" s="68">
        <v>261</v>
      </c>
      <c r="B261">
        <f>IF(Traitement7!B261&gt;0,Traitement7!B261,)</f>
        <v>3.4146046068019555E-2</v>
      </c>
      <c r="C261" s="3">
        <f>IF(AND(Traitement7!D261&lt;1000,Traitement7!D261&gt;0),Traitement7!D261,)</f>
        <v>0</v>
      </c>
      <c r="D261" s="68">
        <v>261</v>
      </c>
      <c r="E261" s="8">
        <f t="shared" si="24"/>
        <v>1.3318447792026733E-4</v>
      </c>
      <c r="F261" s="8">
        <f t="shared" si="25"/>
        <v>2.8377116964210635E-6</v>
      </c>
      <c r="G261" s="8">
        <f t="shared" si="26"/>
        <v>-2.2204460492503127E-18</v>
      </c>
      <c r="H261" s="69">
        <f t="shared" si="27"/>
        <v>48227.845806777346</v>
      </c>
      <c r="I261" s="69">
        <f t="shared" si="28"/>
        <v>48227.845806777084</v>
      </c>
      <c r="J261" s="70" t="str">
        <f t="shared" si="29"/>
        <v/>
      </c>
      <c r="K261" s="94"/>
      <c r="L261" s="93"/>
    </row>
    <row r="262" spans="1:12" ht="15" x14ac:dyDescent="0.25">
      <c r="A262" s="68">
        <v>262</v>
      </c>
      <c r="B262">
        <f>IF(Traitement7!B262&gt;0,Traitement7!B262,)</f>
        <v>3.3918960858079272E-2</v>
      </c>
      <c r="C262" s="3">
        <f>IF(AND(Traitement7!D262&lt;1000,Traitement7!D262&gt;0),Traitement7!D262,)</f>
        <v>0</v>
      </c>
      <c r="D262" s="68">
        <v>262</v>
      </c>
      <c r="E262" s="8">
        <f t="shared" si="24"/>
        <v>1.3216820534930895E-4</v>
      </c>
      <c r="F262" s="8">
        <f t="shared" si="25"/>
        <v>2.8170487132791769E-6</v>
      </c>
      <c r="G262" s="8">
        <f t="shared" si="26"/>
        <v>-2.2204460492503127E-18</v>
      </c>
      <c r="H262" s="69">
        <f t="shared" si="27"/>
        <v>48599.37605862433</v>
      </c>
      <c r="I262" s="69">
        <f t="shared" si="28"/>
        <v>48599.376058626876</v>
      </c>
      <c r="J262" s="70" t="str">
        <f t="shared" si="29"/>
        <v/>
      </c>
      <c r="K262" s="94"/>
      <c r="L262" s="93"/>
    </row>
    <row r="263" spans="1:12" ht="15" x14ac:dyDescent="0.25">
      <c r="A263" s="68">
        <v>263</v>
      </c>
      <c r="B263">
        <f>IF(Traitement7!B263&gt;0,Traitement7!B263,)</f>
        <v>3.3767570718119005E-2</v>
      </c>
      <c r="C263" s="3">
        <f>IF(AND(Traitement7!D263&lt;1000,Traitement7!D263&gt;0),Traitement7!D263,)</f>
        <v>0</v>
      </c>
      <c r="D263" s="68">
        <v>263</v>
      </c>
      <c r="E263" s="8">
        <f t="shared" si="24"/>
        <v>1.3149180312188591E-4</v>
      </c>
      <c r="F263" s="8">
        <f t="shared" si="25"/>
        <v>2.8033570434527622E-6</v>
      </c>
      <c r="G263" s="8">
        <f t="shared" si="26"/>
        <v>-2.2204460492503127E-18</v>
      </c>
      <c r="H263" s="69">
        <f t="shared" si="27"/>
        <v>48849.839266522758</v>
      </c>
      <c r="I263" s="69">
        <f t="shared" si="28"/>
        <v>48849.839266522467</v>
      </c>
      <c r="J263" s="70" t="str">
        <f t="shared" si="29"/>
        <v/>
      </c>
      <c r="K263" s="94"/>
      <c r="L263" s="93"/>
    </row>
    <row r="264" spans="1:12" ht="15" x14ac:dyDescent="0.25">
      <c r="A264" s="68">
        <v>264</v>
      </c>
      <c r="B264">
        <f>IF(Traitement7!B264&gt;0,Traitement7!B264,)</f>
        <v>3.3616180578158961E-2</v>
      </c>
      <c r="C264" s="3">
        <f>IF(AND(Traitement7!D264&lt;1000,Traitement7!D264&gt;0),Traitement7!D264,)</f>
        <v>0</v>
      </c>
      <c r="D264" s="68">
        <v>264</v>
      </c>
      <c r="E264" s="8">
        <f t="shared" si="24"/>
        <v>1.3081628911371102E-4</v>
      </c>
      <c r="F264" s="8">
        <f t="shared" si="25"/>
        <v>2.7897319161127175E-6</v>
      </c>
      <c r="G264" s="8">
        <f t="shared" si="26"/>
        <v>-2.2204460492503127E-18</v>
      </c>
      <c r="H264" s="69">
        <f t="shared" si="27"/>
        <v>49102.558582087309</v>
      </c>
      <c r="I264" s="69">
        <f t="shared" si="28"/>
        <v>49102.558582088124</v>
      </c>
      <c r="J264" s="70" t="str">
        <f t="shared" si="29"/>
        <v/>
      </c>
      <c r="K264" s="94"/>
      <c r="L264" s="93"/>
    </row>
    <row r="265" spans="1:12" ht="15" x14ac:dyDescent="0.25">
      <c r="A265" s="68">
        <v>265</v>
      </c>
      <c r="B265">
        <f>IF(Traitement7!B265&gt;0,Traitement7!B265,)</f>
        <v>3.3464790438198701E-2</v>
      </c>
      <c r="C265" s="3">
        <f>IF(AND(Traitement7!D265&lt;1000,Traitement7!D265&gt;0),Traitement7!D265,)</f>
        <v>0</v>
      </c>
      <c r="D265" s="68">
        <v>265</v>
      </c>
      <c r="E265" s="8">
        <f t="shared" si="24"/>
        <v>1.3014166158421825E-4</v>
      </c>
      <c r="F265" s="8">
        <f t="shared" si="25"/>
        <v>2.7761730078790193E-6</v>
      </c>
      <c r="G265" s="8">
        <f t="shared" si="26"/>
        <v>-2.2204460492503127E-18</v>
      </c>
      <c r="H265" s="69">
        <f t="shared" si="27"/>
        <v>49357.564623912374</v>
      </c>
      <c r="I265" s="69">
        <f t="shared" si="28"/>
        <v>49357.564623911559</v>
      </c>
      <c r="J265" s="70" t="str">
        <f t="shared" si="29"/>
        <v/>
      </c>
      <c r="K265" s="94"/>
      <c r="L265" s="93"/>
    </row>
    <row r="266" spans="1:12" ht="15" x14ac:dyDescent="0.25">
      <c r="A266" s="68">
        <v>266</v>
      </c>
      <c r="B266">
        <f>IF(Traitement7!B266&gt;0,Traitement7!B266,)</f>
        <v>3.3237705228258412E-2</v>
      </c>
      <c r="C266" s="3">
        <f>IF(AND(Traitement7!D266&lt;1000,Traitement7!D266&gt;0),Traitement7!D266,)</f>
        <v>0</v>
      </c>
      <c r="D266" s="68">
        <v>266</v>
      </c>
      <c r="E266" s="8">
        <f t="shared" si="24"/>
        <v>1.2913137864109525E-4</v>
      </c>
      <c r="F266" s="8">
        <f t="shared" si="25"/>
        <v>2.7559581028452798E-6</v>
      </c>
      <c r="G266" s="8">
        <f t="shared" si="26"/>
        <v>-2.2204460492503127E-18</v>
      </c>
      <c r="H266" s="69">
        <f t="shared" si="27"/>
        <v>49744.429649379686</v>
      </c>
      <c r="I266" s="69">
        <f t="shared" si="28"/>
        <v>49744.429649379985</v>
      </c>
      <c r="J266" s="70" t="str">
        <f t="shared" si="29"/>
        <v/>
      </c>
      <c r="K266" s="94"/>
      <c r="L266" s="93"/>
    </row>
    <row r="267" spans="1:12" ht="15" x14ac:dyDescent="0.25">
      <c r="A267" s="68">
        <v>267</v>
      </c>
      <c r="B267">
        <f>IF(Traitement7!B267&gt;0,Traitement7!B267,)</f>
        <v>3.3086315088298152E-2</v>
      </c>
      <c r="C267" s="3">
        <f>IF(AND(Traitement7!D267&lt;1000,Traitement7!D267&gt;0),Traitement7!D267,)</f>
        <v>0</v>
      </c>
      <c r="D267" s="68">
        <v>267</v>
      </c>
      <c r="E267" s="8">
        <f t="shared" si="24"/>
        <v>1.2845895972289634E-4</v>
      </c>
      <c r="F267" s="8">
        <f t="shared" si="25"/>
        <v>2.7425633379200371E-6</v>
      </c>
      <c r="G267" s="8">
        <f t="shared" si="26"/>
        <v>-2.2204460492503127E-18</v>
      </c>
      <c r="H267" s="69">
        <f t="shared" si="27"/>
        <v>50005.290147083819</v>
      </c>
      <c r="I267" s="69">
        <f t="shared" si="28"/>
        <v>50005.290147084597</v>
      </c>
      <c r="J267" s="70" t="str">
        <f t="shared" si="29"/>
        <v/>
      </c>
      <c r="K267" s="94"/>
      <c r="L267" s="93"/>
    </row>
    <row r="268" spans="1:12" ht="15" x14ac:dyDescent="0.25">
      <c r="A268" s="68">
        <v>268</v>
      </c>
      <c r="B268">
        <f>IF(Traitement7!B268&gt;0,Traitement7!B268,)</f>
        <v>3.2934924948338107E-2</v>
      </c>
      <c r="C268" s="3">
        <f>IF(AND(Traitement7!D268&lt;1000,Traitement7!D268&gt;0),Traitement7!D268,)</f>
        <v>0</v>
      </c>
      <c r="D268" s="68">
        <v>268</v>
      </c>
      <c r="E268" s="8">
        <f t="shared" si="24"/>
        <v>1.2778742122687703E-4</v>
      </c>
      <c r="F268" s="8">
        <f t="shared" si="25"/>
        <v>2.7292336726221438E-6</v>
      </c>
      <c r="G268" s="8">
        <f t="shared" si="26"/>
        <v>-2.2204460492503127E-18</v>
      </c>
      <c r="H268" s="69">
        <f t="shared" si="27"/>
        <v>50268.549003398075</v>
      </c>
      <c r="I268" s="69">
        <f t="shared" si="28"/>
        <v>50268.549003397144</v>
      </c>
      <c r="J268" s="70" t="str">
        <f t="shared" si="29"/>
        <v/>
      </c>
      <c r="K268" s="94"/>
      <c r="L268" s="93"/>
    </row>
    <row r="269" spans="1:12" ht="15" x14ac:dyDescent="0.25">
      <c r="A269" s="68">
        <v>269</v>
      </c>
      <c r="B269">
        <f>IF(Traitement7!B269&gt;0,Traitement7!B269,)</f>
        <v>3.2783534808377847E-2</v>
      </c>
      <c r="C269" s="3">
        <f>IF(AND(Traitement7!D269&lt;1000,Traitement7!D269&gt;0),Traitement7!D269,)</f>
        <v>0</v>
      </c>
      <c r="D269" s="68">
        <v>269</v>
      </c>
      <c r="E269" s="8">
        <f t="shared" si="24"/>
        <v>1.2711676143267736E-4</v>
      </c>
      <c r="F269" s="8">
        <f t="shared" si="25"/>
        <v>2.7159687905899623E-6</v>
      </c>
      <c r="G269" s="8">
        <f t="shared" si="26"/>
        <v>-2.2204460492503127E-18</v>
      </c>
      <c r="H269" s="69">
        <f t="shared" si="27"/>
        <v>50534.239443878076</v>
      </c>
      <c r="I269" s="69">
        <f t="shared" si="28"/>
        <v>50534.239443881685</v>
      </c>
      <c r="J269" s="70" t="str">
        <f t="shared" si="29"/>
        <v/>
      </c>
      <c r="K269" s="94"/>
      <c r="L269" s="93"/>
    </row>
    <row r="270" spans="1:12" ht="15" x14ac:dyDescent="0.25">
      <c r="A270" s="68">
        <v>270</v>
      </c>
      <c r="B270">
        <f>IF(Traitement7!B270&gt;0,Traitement7!B270,)</f>
        <v>3.2556449598437558E-2</v>
      </c>
      <c r="C270" s="3">
        <f>IF(AND(Traitement7!D270&lt;1000,Traitement7!D270&gt;0),Traitement7!D270,)</f>
        <v>0</v>
      </c>
      <c r="D270" s="68">
        <v>270</v>
      </c>
      <c r="E270" s="8">
        <f t="shared" si="24"/>
        <v>1.2611241555508801E-4</v>
      </c>
      <c r="F270" s="8">
        <f t="shared" si="25"/>
        <v>2.6961922479083878E-6</v>
      </c>
      <c r="G270" s="8">
        <f t="shared" si="26"/>
        <v>0</v>
      </c>
      <c r="H270" s="69">
        <f t="shared" si="27"/>
        <v>50937.408526686413</v>
      </c>
      <c r="I270" s="69">
        <f t="shared" si="28"/>
        <v>50937.408526683321</v>
      </c>
      <c r="J270" s="70" t="str">
        <f t="shared" si="29"/>
        <v/>
      </c>
      <c r="K270" s="94"/>
      <c r="L270" s="93"/>
    </row>
    <row r="271" spans="1:12" ht="15" x14ac:dyDescent="0.25">
      <c r="A271" s="68">
        <v>271</v>
      </c>
      <c r="B271">
        <f>IF(Traitement7!B271&gt;0,Traitement7!B271,)</f>
        <v>3.2405059458477298E-2</v>
      </c>
      <c r="C271" s="3">
        <f>IF(AND(Traitement7!D271&lt;1000,Traitement7!D271&gt;0),Traitement7!D271,)</f>
        <v>0</v>
      </c>
      <c r="D271" s="68">
        <v>271</v>
      </c>
      <c r="E271" s="8">
        <f t="shared" si="24"/>
        <v>1.2544394501824707E-4</v>
      </c>
      <c r="F271" s="8">
        <f t="shared" si="25"/>
        <v>2.6830879500318441E-6</v>
      </c>
      <c r="G271" s="8">
        <f t="shared" si="26"/>
        <v>0</v>
      </c>
      <c r="H271" s="69">
        <f t="shared" si="27"/>
        <v>51209.327371107065</v>
      </c>
      <c r="I271" s="69">
        <f t="shared" si="28"/>
        <v>51209.327371102583</v>
      </c>
      <c r="J271" s="70" t="str">
        <f t="shared" si="29"/>
        <v/>
      </c>
      <c r="K271" s="94"/>
      <c r="L271" s="93"/>
    </row>
    <row r="272" spans="1:12" ht="15" x14ac:dyDescent="0.25">
      <c r="A272" s="68">
        <v>272</v>
      </c>
      <c r="B272">
        <f>IF(Traitement7!B272&gt;0,Traitement7!B272,)</f>
        <v>3.2177974248537224E-2</v>
      </c>
      <c r="C272" s="3">
        <f>IF(AND(Traitement7!D272&lt;1000,Traitement7!D272&gt;0),Traitement7!D272,)</f>
        <v>0</v>
      </c>
      <c r="D272" s="68">
        <v>272</v>
      </c>
      <c r="E272" s="8">
        <f t="shared" si="24"/>
        <v>1.2444287502332008E-4</v>
      </c>
      <c r="F272" s="8">
        <f t="shared" si="25"/>
        <v>2.6635508215375491E-6</v>
      </c>
      <c r="G272" s="8">
        <f t="shared" si="26"/>
        <v>0</v>
      </c>
      <c r="H272" s="69">
        <f t="shared" si="27"/>
        <v>51622.003443212983</v>
      </c>
      <c r="I272" s="69">
        <f t="shared" si="28"/>
        <v>51622.003443215341</v>
      </c>
      <c r="J272" s="70" t="str">
        <f t="shared" si="29"/>
        <v/>
      </c>
      <c r="K272" s="94"/>
      <c r="L272" s="93"/>
    </row>
    <row r="273" spans="1:12" ht="15" x14ac:dyDescent="0.25">
      <c r="A273" s="68">
        <v>273</v>
      </c>
      <c r="B273">
        <f>IF(Traitement7!B273&gt;0,Traitement7!B273,)</f>
        <v>3.2026584108576964E-2</v>
      </c>
      <c r="C273" s="3">
        <f>IF(AND(Traitement7!D273&lt;1000,Traitement7!D273&gt;0),Traitement7!D273,)</f>
        <v>0</v>
      </c>
      <c r="D273" s="68">
        <v>273</v>
      </c>
      <c r="E273" s="8">
        <f t="shared" si="24"/>
        <v>1.2377658308883321E-4</v>
      </c>
      <c r="F273" s="8">
        <f t="shared" si="25"/>
        <v>2.6506051639579683E-6</v>
      </c>
      <c r="G273" s="8">
        <f t="shared" si="26"/>
        <v>0</v>
      </c>
      <c r="H273" s="69">
        <f t="shared" si="27"/>
        <v>51900.372279405114</v>
      </c>
      <c r="I273" s="69">
        <f t="shared" si="28"/>
        <v>51900.372279404015</v>
      </c>
      <c r="J273" s="70" t="str">
        <f t="shared" si="29"/>
        <v/>
      </c>
      <c r="K273" s="94"/>
      <c r="L273" s="93"/>
    </row>
    <row r="274" spans="1:12" ht="15" x14ac:dyDescent="0.25">
      <c r="A274" s="68">
        <v>274</v>
      </c>
      <c r="B274">
        <f>IF(Traitement7!B274&gt;0,Traitement7!B274,)</f>
        <v>3.1875193968616704E-2</v>
      </c>
      <c r="C274" s="3">
        <f>IF(AND(Traitement7!D274&lt;1000,Traitement7!D274&gt;0),Traitement7!D274,)</f>
        <v>0</v>
      </c>
      <c r="D274" s="68">
        <v>274</v>
      </c>
      <c r="E274" s="8">
        <f t="shared" si="24"/>
        <v>1.2311115962729269E-4</v>
      </c>
      <c r="F274" s="8">
        <f t="shared" si="25"/>
        <v>2.6377224234849165E-6</v>
      </c>
      <c r="G274" s="8">
        <f t="shared" si="26"/>
        <v>0</v>
      </c>
      <c r="H274" s="69">
        <f t="shared" si="27"/>
        <v>52181.38551846466</v>
      </c>
      <c r="I274" s="69">
        <f t="shared" si="28"/>
        <v>52181.385518463278</v>
      </c>
      <c r="J274" s="70" t="str">
        <f t="shared" si="29"/>
        <v/>
      </c>
      <c r="K274" s="94"/>
      <c r="L274" s="93"/>
    </row>
    <row r="275" spans="1:12" ht="15" x14ac:dyDescent="0.25">
      <c r="A275" s="68">
        <v>275</v>
      </c>
      <c r="B275">
        <f>IF(Traitement7!B275&gt;0,Traitement7!B275,)</f>
        <v>3.1648108758676415E-2</v>
      </c>
      <c r="C275" s="3">
        <f>IF(AND(Traitement7!D275&lt;1000,Traitement7!D275&gt;0),Traitement7!D275,)</f>
        <v>0</v>
      </c>
      <c r="D275" s="68">
        <v>275</v>
      </c>
      <c r="E275" s="8">
        <f t="shared" si="24"/>
        <v>1.2211464912734171E-4</v>
      </c>
      <c r="F275" s="8">
        <f t="shared" si="25"/>
        <v>2.6185156139400776E-6</v>
      </c>
      <c r="G275" s="8">
        <f t="shared" si="26"/>
        <v>0</v>
      </c>
      <c r="H275" s="69">
        <f t="shared" si="27"/>
        <v>52607.946644713928</v>
      </c>
      <c r="I275" s="69">
        <f t="shared" si="28"/>
        <v>52607.94664471555</v>
      </c>
      <c r="J275" s="70" t="str">
        <f t="shared" si="29"/>
        <v/>
      </c>
      <c r="K275" s="94"/>
      <c r="L275" s="93"/>
    </row>
    <row r="276" spans="1:12" ht="15" x14ac:dyDescent="0.25">
      <c r="A276" s="68">
        <v>276</v>
      </c>
      <c r="B276">
        <f>IF(Traitement7!B276&gt;0,Traitement7!B276,)</f>
        <v>3.149671861871637E-2</v>
      </c>
      <c r="C276" s="3">
        <f>IF(AND(Traitement7!D276&lt;1000,Traitement7!D276&gt;0),Traitement7!D276,)</f>
        <v>0</v>
      </c>
      <c r="D276" s="68">
        <v>276</v>
      </c>
      <c r="E276" s="8">
        <f t="shared" si="24"/>
        <v>1.2145138946649536E-4</v>
      </c>
      <c r="F276" s="8">
        <f t="shared" si="25"/>
        <v>2.6057888318229598E-6</v>
      </c>
      <c r="G276" s="8">
        <f t="shared" si="26"/>
        <v>0</v>
      </c>
      <c r="H276" s="69">
        <f t="shared" si="27"/>
        <v>52895.73811251553</v>
      </c>
      <c r="I276" s="69">
        <f t="shared" si="28"/>
        <v>52895.738112515501</v>
      </c>
      <c r="J276" s="70" t="str">
        <f t="shared" si="29"/>
        <v/>
      </c>
      <c r="K276" s="94"/>
      <c r="L276" s="93"/>
    </row>
    <row r="277" spans="1:12" ht="15" x14ac:dyDescent="0.25">
      <c r="A277" s="68">
        <v>277</v>
      </c>
      <c r="B277">
        <f>IF(Traitement7!B277&gt;0,Traitement7!B277,)</f>
        <v>3.1269633408776087E-2</v>
      </c>
      <c r="C277" s="3">
        <f>IF(AND(Traitement7!D277&lt;1000,Traitement7!D277&gt;0),Traitement7!D277,)</f>
        <v>0</v>
      </c>
      <c r="D277" s="68">
        <v>277</v>
      </c>
      <c r="E277" s="8">
        <f t="shared" si="24"/>
        <v>1.2045811678751406E-4</v>
      </c>
      <c r="F277" s="8">
        <f t="shared" si="25"/>
        <v>2.5868145398704075E-6</v>
      </c>
      <c r="G277" s="8">
        <f t="shared" si="26"/>
        <v>0</v>
      </c>
      <c r="H277" s="69">
        <f t="shared" si="27"/>
        <v>53332.650659107901</v>
      </c>
      <c r="I277" s="69">
        <f t="shared" si="28"/>
        <v>53332.650659104802</v>
      </c>
      <c r="J277" s="70" t="str">
        <f t="shared" si="29"/>
        <v/>
      </c>
      <c r="K277" s="94"/>
      <c r="L277" s="93"/>
    </row>
    <row r="278" spans="1:12" ht="15" x14ac:dyDescent="0.25">
      <c r="A278" s="68">
        <v>278</v>
      </c>
      <c r="B278">
        <f>IF(Traitement7!B278&gt;0,Traitement7!B278,)</f>
        <v>3.1118243268815824E-2</v>
      </c>
      <c r="C278" s="3">
        <f>IF(AND(Traitement7!D278&lt;1000,Traitement7!D278&gt;0),Traitement7!D278,)</f>
        <v>0</v>
      </c>
      <c r="D278" s="68">
        <v>278</v>
      </c>
      <c r="E278" s="8">
        <f t="shared" si="24"/>
        <v>1.1979701043636493E-4</v>
      </c>
      <c r="F278" s="8">
        <f t="shared" si="25"/>
        <v>2.5742418282338014E-6</v>
      </c>
      <c r="G278" s="8">
        <f t="shared" si="26"/>
        <v>0</v>
      </c>
      <c r="H278" s="69">
        <f t="shared" si="27"/>
        <v>53627.468569193014</v>
      </c>
      <c r="I278" s="69">
        <f t="shared" si="28"/>
        <v>53627.468569193581</v>
      </c>
      <c r="J278" s="70" t="str">
        <f t="shared" si="29"/>
        <v/>
      </c>
      <c r="K278" s="94"/>
      <c r="L278" s="93"/>
    </row>
    <row r="279" spans="1:12" ht="15" x14ac:dyDescent="0.25">
      <c r="A279" s="68">
        <v>279</v>
      </c>
      <c r="B279">
        <f>IF(Traitement7!B279&gt;0,Traitement7!B279,)</f>
        <v>3.0966853128855561E-2</v>
      </c>
      <c r="C279" s="3">
        <f>IF(AND(Traitement7!D279&lt;1000,Traitement7!D279&gt;0),Traitement7!D279,)</f>
        <v>0</v>
      </c>
      <c r="D279" s="68">
        <v>279</v>
      </c>
      <c r="E279" s="8">
        <f t="shared" si="24"/>
        <v>1.1913676248674621E-4</v>
      </c>
      <c r="F279" s="8">
        <f t="shared" si="25"/>
        <v>2.5617302213077785E-6</v>
      </c>
      <c r="G279" s="8">
        <f t="shared" si="26"/>
        <v>0</v>
      </c>
      <c r="H279" s="69">
        <f t="shared" si="27"/>
        <v>53925.169279043395</v>
      </c>
      <c r="I279" s="69">
        <f t="shared" si="28"/>
        <v>53925.169279046655</v>
      </c>
      <c r="J279" s="70" t="str">
        <f t="shared" si="29"/>
        <v/>
      </c>
      <c r="K279" s="94"/>
      <c r="L279" s="93"/>
    </row>
    <row r="280" spans="1:12" ht="15" x14ac:dyDescent="0.25">
      <c r="A280" s="68">
        <v>280</v>
      </c>
      <c r="B280">
        <f>IF(Traitement7!B280&gt;0,Traitement7!B280,)</f>
        <v>3.0739767918915278E-2</v>
      </c>
      <c r="C280" s="3">
        <f>IF(AND(Traitement7!D280&lt;1000,Traitement7!D280&gt;0),Traitement7!D280,)</f>
        <v>0</v>
      </c>
      <c r="D280" s="68">
        <v>280</v>
      </c>
      <c r="E280" s="8">
        <f t="shared" si="24"/>
        <v>1.1814799642752283E-4</v>
      </c>
      <c r="F280" s="8">
        <f t="shared" si="25"/>
        <v>2.5430767330691687E-6</v>
      </c>
      <c r="G280" s="8">
        <f t="shared" si="26"/>
        <v>0</v>
      </c>
      <c r="H280" s="69">
        <f t="shared" si="27"/>
        <v>54377.218763535042</v>
      </c>
      <c r="I280" s="69">
        <f t="shared" si="28"/>
        <v>54377.21876353307</v>
      </c>
      <c r="J280" s="70" t="str">
        <f t="shared" si="29"/>
        <v/>
      </c>
      <c r="K280" s="94"/>
      <c r="L280" s="93"/>
    </row>
    <row r="281" spans="1:12" ht="15" x14ac:dyDescent="0.25">
      <c r="A281" s="68">
        <v>281</v>
      </c>
      <c r="B281">
        <f>IF(Traitement7!B281&gt;0,Traitement7!B281,)</f>
        <v>3.058837777895523E-2</v>
      </c>
      <c r="C281" s="3">
        <f>IF(AND(Traitement7!D281&lt;1000,Traitement7!D281&gt;0),Traitement7!D281,)</f>
        <v>0</v>
      </c>
      <c r="D281" s="68">
        <v>281</v>
      </c>
      <c r="E281" s="8">
        <f t="shared" si="24"/>
        <v>1.1748988721337061E-4</v>
      </c>
      <c r="F281" s="8">
        <f t="shared" si="25"/>
        <v>2.5307165919154574E-6</v>
      </c>
      <c r="G281" s="8">
        <f t="shared" si="26"/>
        <v>0</v>
      </c>
      <c r="H281" s="69">
        <f t="shared" si="27"/>
        <v>54682.314196485342</v>
      </c>
      <c r="I281" s="69">
        <f t="shared" si="28"/>
        <v>54682.314196487903</v>
      </c>
      <c r="J281" s="70" t="str">
        <f t="shared" si="29"/>
        <v/>
      </c>
      <c r="K281" s="94"/>
      <c r="L281" s="93"/>
    </row>
    <row r="282" spans="1:12" ht="15" x14ac:dyDescent="0.25">
      <c r="A282" s="68">
        <v>282</v>
      </c>
      <c r="B282">
        <f>IF(Traitement7!B282&gt;0,Traitement7!B282,)</f>
        <v>3.043698763899497E-2</v>
      </c>
      <c r="C282" s="3">
        <f>IF(AND(Traitement7!D282&lt;1000,Traitement7!D282&gt;0),Traitement7!D282,)</f>
        <v>0</v>
      </c>
      <c r="D282" s="68">
        <v>282</v>
      </c>
      <c r="E282" s="8">
        <f t="shared" si="24"/>
        <v>1.1683263059728E-4</v>
      </c>
      <c r="F282" s="8">
        <f t="shared" si="25"/>
        <v>2.5184165224500501E-6</v>
      </c>
      <c r="G282" s="8">
        <f t="shared" si="26"/>
        <v>0</v>
      </c>
      <c r="H282" s="69">
        <f t="shared" si="27"/>
        <v>54990.444851825494</v>
      </c>
      <c r="I282" s="69">
        <f t="shared" si="28"/>
        <v>54990.444851824963</v>
      </c>
      <c r="J282" s="70" t="str">
        <f t="shared" si="29"/>
        <v/>
      </c>
      <c r="K282" s="94"/>
      <c r="L282" s="93"/>
    </row>
    <row r="283" spans="1:12" ht="15" x14ac:dyDescent="0.25">
      <c r="A283" s="68">
        <v>283</v>
      </c>
      <c r="B283">
        <f>IF(Traitement7!B283&gt;0,Traitement7!B283,)</f>
        <v>3.0285597499034922E-2</v>
      </c>
      <c r="C283" s="3">
        <f>IF(AND(Traitement7!D283&lt;1000,Traitement7!D283&gt;0),Traitement7!D283,)</f>
        <v>0</v>
      </c>
      <c r="D283" s="68">
        <v>283</v>
      </c>
      <c r="E283" s="8">
        <f t="shared" si="24"/>
        <v>1.1617622493065305E-4</v>
      </c>
      <c r="F283" s="8">
        <f t="shared" si="25"/>
        <v>2.5061762327386153E-6</v>
      </c>
      <c r="G283" s="8">
        <f t="shared" si="26"/>
        <v>0</v>
      </c>
      <c r="H283" s="69">
        <f t="shared" si="27"/>
        <v>55301.656246118808</v>
      </c>
      <c r="I283" s="69">
        <f t="shared" si="28"/>
        <v>55301.656246123064</v>
      </c>
      <c r="J283" s="70" t="str">
        <f t="shared" si="29"/>
        <v/>
      </c>
      <c r="K283" s="94"/>
      <c r="L283" s="93"/>
    </row>
    <row r="284" spans="1:12" ht="15" x14ac:dyDescent="0.25">
      <c r="A284" s="68">
        <v>284</v>
      </c>
      <c r="B284">
        <f>IF(Traitement7!B284&gt;0,Traitement7!B284,)</f>
        <v>3.0058512289094636E-2</v>
      </c>
      <c r="C284" s="3">
        <f>IF(AND(Traitement7!D284&lt;1000,Traitement7!D284&gt;0),Traitement7!D284,)</f>
        <v>0</v>
      </c>
      <c r="D284" s="68">
        <v>284</v>
      </c>
      <c r="E284" s="8">
        <f t="shared" si="24"/>
        <v>1.1519320836517188E-4</v>
      </c>
      <c r="F284" s="8">
        <f t="shared" si="25"/>
        <v>2.4879272500830532E-6</v>
      </c>
      <c r="G284" s="8">
        <f t="shared" si="26"/>
        <v>0</v>
      </c>
      <c r="H284" s="69">
        <f t="shared" si="27"/>
        <v>55774.351547213009</v>
      </c>
      <c r="I284" s="69">
        <f t="shared" si="28"/>
        <v>55774.351547213548</v>
      </c>
      <c r="J284" s="70" t="str">
        <f t="shared" si="29"/>
        <v/>
      </c>
      <c r="K284" s="94"/>
      <c r="L284" s="93"/>
    </row>
    <row r="285" spans="1:12" ht="15" x14ac:dyDescent="0.25">
      <c r="A285" s="68">
        <v>285</v>
      </c>
      <c r="B285">
        <f>IF(Traitement7!B285&gt;0,Traitement7!B285,)</f>
        <v>2.9907122149134376E-2</v>
      </c>
      <c r="C285" s="3">
        <f>IF(AND(Traitement7!D285&lt;1000,Traitement7!D285&gt;0),Traitement7!D285,)</f>
        <v>0</v>
      </c>
      <c r="D285" s="68">
        <v>285</v>
      </c>
      <c r="E285" s="8">
        <f t="shared" si="24"/>
        <v>1.1453892288748602E-4</v>
      </c>
      <c r="F285" s="8">
        <f t="shared" si="25"/>
        <v>2.4758351418344947E-6</v>
      </c>
      <c r="G285" s="8">
        <f t="shared" si="26"/>
        <v>0</v>
      </c>
      <c r="H285" s="69">
        <f t="shared" si="27"/>
        <v>56093.469983427851</v>
      </c>
      <c r="I285" s="69">
        <f t="shared" si="28"/>
        <v>56093.469983430834</v>
      </c>
      <c r="J285" s="70" t="str">
        <f t="shared" si="29"/>
        <v/>
      </c>
      <c r="K285" s="94"/>
      <c r="L285" s="93"/>
    </row>
    <row r="286" spans="1:12" ht="15" x14ac:dyDescent="0.25">
      <c r="A286" s="68">
        <v>286</v>
      </c>
      <c r="B286">
        <f>IF(Traitement7!B286&gt;0,Traitement7!B286,)</f>
        <v>2.9755732009174113E-2</v>
      </c>
      <c r="C286" s="3">
        <f>IF(AND(Traitement7!D286&lt;1000,Traitement7!D286&gt;0),Traitement7!D286,)</f>
        <v>0</v>
      </c>
      <c r="D286" s="68">
        <v>286</v>
      </c>
      <c r="E286" s="8">
        <f t="shared" si="24"/>
        <v>1.1388548262251941E-4</v>
      </c>
      <c r="F286" s="8">
        <f t="shared" si="25"/>
        <v>2.4638018027047585E-6</v>
      </c>
      <c r="G286" s="8">
        <f t="shared" si="26"/>
        <v>0</v>
      </c>
      <c r="H286" s="69">
        <f t="shared" si="27"/>
        <v>56415.835822930807</v>
      </c>
      <c r="I286" s="69">
        <f t="shared" si="28"/>
        <v>56415.835822931156</v>
      </c>
      <c r="J286" s="70" t="str">
        <f t="shared" si="29"/>
        <v/>
      </c>
      <c r="K286" s="94"/>
      <c r="L286" s="93"/>
    </row>
    <row r="287" spans="1:12" ht="15" x14ac:dyDescent="0.25">
      <c r="A287" s="68">
        <v>287</v>
      </c>
      <c r="B287">
        <f>IF(Traitement7!B287&gt;0,Traitement7!B287,)</f>
        <v>2.9604341869214068E-2</v>
      </c>
      <c r="C287" s="3">
        <f>IF(AND(Traitement7!D287&lt;1000,Traitement7!D287&gt;0),Traitement7!D287,)</f>
        <v>0</v>
      </c>
      <c r="D287" s="68">
        <v>287</v>
      </c>
      <c r="E287" s="8">
        <f t="shared" si="24"/>
        <v>1.1323288594061731E-4</v>
      </c>
      <c r="F287" s="8">
        <f t="shared" si="25"/>
        <v>2.4518269470889058E-6</v>
      </c>
      <c r="G287" s="8">
        <f t="shared" si="26"/>
        <v>0</v>
      </c>
      <c r="H287" s="69">
        <f t="shared" si="27"/>
        <v>56741.498884858527</v>
      </c>
      <c r="I287" s="69">
        <f t="shared" si="28"/>
        <v>56741.498884857378</v>
      </c>
      <c r="J287" s="70" t="str">
        <f t="shared" si="29"/>
        <v/>
      </c>
      <c r="K287" s="94"/>
      <c r="L287" s="93"/>
    </row>
    <row r="288" spans="1:12" ht="15" x14ac:dyDescent="0.25">
      <c r="A288" s="68">
        <v>288</v>
      </c>
      <c r="B288">
        <f>IF(Traitement7!B288&gt;0,Traitement7!B288,)</f>
        <v>2.9528646799233827E-2</v>
      </c>
      <c r="C288" s="3">
        <f>IF(AND(Traitement7!D288&lt;1000,Traitement7!D288&gt;0),Traitement7!D288,)</f>
        <v>0</v>
      </c>
      <c r="D288" s="68">
        <v>288</v>
      </c>
      <c r="E288" s="8">
        <f t="shared" si="24"/>
        <v>1.1290690343518373E-4</v>
      </c>
      <c r="F288" s="8">
        <f t="shared" si="25"/>
        <v>2.445861361722044E-6</v>
      </c>
      <c r="G288" s="8">
        <f t="shared" si="26"/>
        <v>0</v>
      </c>
      <c r="H288" s="69">
        <f t="shared" si="27"/>
        <v>56905.582722075575</v>
      </c>
      <c r="I288" s="69">
        <f t="shared" si="28"/>
        <v>56905.582722077757</v>
      </c>
      <c r="J288" s="70" t="str">
        <f t="shared" si="29"/>
        <v/>
      </c>
      <c r="K288" s="94"/>
      <c r="L288" s="93"/>
    </row>
    <row r="289" spans="1:12" ht="15" x14ac:dyDescent="0.25">
      <c r="A289" s="68">
        <v>289</v>
      </c>
      <c r="B289">
        <f>IF(Traitement7!B289&gt;0,Traitement7!B289,)</f>
        <v>2.9377256659273782E-2</v>
      </c>
      <c r="C289" s="3">
        <f>IF(AND(Traitement7!D289&lt;1000,Traitement7!D289&gt;0),Traitement7!D289,)</f>
        <v>0</v>
      </c>
      <c r="D289" s="68">
        <v>289</v>
      </c>
      <c r="E289" s="8">
        <f t="shared" si="24"/>
        <v>1.1225556908141254E-4</v>
      </c>
      <c r="F289" s="8">
        <f t="shared" si="25"/>
        <v>2.4339736989066475E-6</v>
      </c>
      <c r="G289" s="8">
        <f t="shared" si="26"/>
        <v>0</v>
      </c>
      <c r="H289" s="69">
        <f t="shared" si="27"/>
        <v>57236.287276383373</v>
      </c>
      <c r="I289" s="69">
        <f t="shared" si="28"/>
        <v>57236.287276385228</v>
      </c>
      <c r="J289" s="70" t="str">
        <f t="shared" si="29"/>
        <v/>
      </c>
      <c r="K289" s="94"/>
      <c r="L289" s="93"/>
    </row>
    <row r="290" spans="1:12" ht="15" x14ac:dyDescent="0.25">
      <c r="A290" s="68">
        <v>290</v>
      </c>
      <c r="B290">
        <f>IF(Traitement7!B290&gt;0,Traitement7!B290,)</f>
        <v>2.9225866519313519E-2</v>
      </c>
      <c r="C290" s="3">
        <f>IF(AND(Traitement7!D290&lt;1000,Traitement7!D290&gt;0),Traitement7!D290,)</f>
        <v>0</v>
      </c>
      <c r="D290" s="68">
        <v>290</v>
      </c>
      <c r="E290" s="8">
        <f t="shared" si="24"/>
        <v>1.1160507425481137E-4</v>
      </c>
      <c r="F290" s="8">
        <f t="shared" si="25"/>
        <v>2.4221438116533426E-6</v>
      </c>
      <c r="G290" s="8">
        <f t="shared" si="26"/>
        <v>0</v>
      </c>
      <c r="H290" s="69">
        <f t="shared" si="27"/>
        <v>57570.418140361428</v>
      </c>
      <c r="I290" s="69">
        <f t="shared" si="28"/>
        <v>57570.418140360685</v>
      </c>
      <c r="J290" s="70" t="str">
        <f t="shared" si="29"/>
        <v/>
      </c>
      <c r="K290" s="94"/>
      <c r="L290" s="93"/>
    </row>
    <row r="291" spans="1:12" ht="15" x14ac:dyDescent="0.25">
      <c r="A291" s="68">
        <v>291</v>
      </c>
      <c r="B291">
        <f>IF(Traitement7!B291&gt;0,Traitement7!B291,)</f>
        <v>2.9074476379353259E-2</v>
      </c>
      <c r="C291" s="3">
        <f>IF(AND(Traitement7!D291&lt;1000,Traitement7!D291&gt;0),Traitement7!D291,)</f>
        <v>0</v>
      </c>
      <c r="D291" s="68">
        <v>291</v>
      </c>
      <c r="E291" s="8">
        <f t="shared" si="24"/>
        <v>1.1095541734025549E-4</v>
      </c>
      <c r="F291" s="8">
        <f t="shared" si="25"/>
        <v>2.4103714191835813E-6</v>
      </c>
      <c r="G291" s="8">
        <f t="shared" si="26"/>
        <v>0</v>
      </c>
      <c r="H291" s="69">
        <f t="shared" si="27"/>
        <v>57908.028835759324</v>
      </c>
      <c r="I291" s="69">
        <f t="shared" si="28"/>
        <v>57908.028835761252</v>
      </c>
      <c r="J291" s="70" t="str">
        <f t="shared" si="29"/>
        <v/>
      </c>
      <c r="K291" s="94"/>
      <c r="L291" s="93"/>
    </row>
    <row r="292" spans="1:12" ht="15" x14ac:dyDescent="0.25">
      <c r="A292" s="68">
        <v>292</v>
      </c>
      <c r="B292">
        <f>IF(Traitement7!B292&gt;0,Traitement7!B292,)</f>
        <v>2.8923086239393211E-2</v>
      </c>
      <c r="C292" s="3">
        <f>IF(AND(Traitement7!D292&lt;1000,Traitement7!D292&gt;0),Traitement7!D292,)</f>
        <v>0</v>
      </c>
      <c r="D292" s="68">
        <v>292</v>
      </c>
      <c r="E292" s="8">
        <f t="shared" si="24"/>
        <v>1.1030659672676968E-4</v>
      </c>
      <c r="F292" s="8">
        <f t="shared" si="25"/>
        <v>2.3986562420978038E-6</v>
      </c>
      <c r="G292" s="8">
        <f t="shared" si="26"/>
        <v>0</v>
      </c>
      <c r="H292" s="69">
        <f t="shared" si="27"/>
        <v>58249.174004908753</v>
      </c>
      <c r="I292" s="69">
        <f t="shared" si="28"/>
        <v>58249.174004912078</v>
      </c>
      <c r="J292" s="70" t="str">
        <f t="shared" si="29"/>
        <v/>
      </c>
      <c r="K292" s="94"/>
      <c r="L292" s="93"/>
    </row>
    <row r="293" spans="1:12" ht="15" x14ac:dyDescent="0.25">
      <c r="A293" s="68">
        <v>293</v>
      </c>
      <c r="B293">
        <f>IF(Traitement7!B293&gt;0,Traitement7!B293,)</f>
        <v>2.8847391169412973E-2</v>
      </c>
      <c r="C293" s="3">
        <f>IF(AND(Traitement7!D293&lt;1000,Traitement7!D293&gt;0),Traitement7!D293,)</f>
        <v>0</v>
      </c>
      <c r="D293" s="68">
        <v>293</v>
      </c>
      <c r="E293" s="8">
        <f t="shared" si="24"/>
        <v>1.0998249953061978E-4</v>
      </c>
      <c r="F293" s="8">
        <f t="shared" si="25"/>
        <v>2.3928200223761108E-6</v>
      </c>
      <c r="G293" s="8">
        <f t="shared" si="26"/>
        <v>0</v>
      </c>
      <c r="H293" s="69">
        <f t="shared" si="27"/>
        <v>58421.089406515021</v>
      </c>
      <c r="I293" s="69">
        <f t="shared" si="28"/>
        <v>58421.089406516927</v>
      </c>
      <c r="J293" s="70" t="str">
        <f t="shared" si="29"/>
        <v/>
      </c>
      <c r="K293" s="94"/>
      <c r="L293" s="93"/>
    </row>
    <row r="294" spans="1:12" ht="15" x14ac:dyDescent="0.25">
      <c r="A294" s="68">
        <v>294</v>
      </c>
      <c r="B294">
        <f>IF(Traitement7!B294&gt;0,Traitement7!B294,)</f>
        <v>2.8696001029452925E-2</v>
      </c>
      <c r="C294" s="3">
        <f>IF(AND(Traitement7!D294&lt;1000,Traitement7!D294&gt;0),Traitement7!D294,)</f>
        <v>0</v>
      </c>
      <c r="D294" s="68">
        <v>294</v>
      </c>
      <c r="E294" s="8">
        <f t="shared" si="24"/>
        <v>1.0933493035712727E-4</v>
      </c>
      <c r="F294" s="8">
        <f t="shared" si="25"/>
        <v>2.3811901474310772E-6</v>
      </c>
      <c r="G294" s="8">
        <f t="shared" si="26"/>
        <v>0</v>
      </c>
      <c r="H294" s="69">
        <f t="shared" si="27"/>
        <v>58767.641264719467</v>
      </c>
      <c r="I294" s="69">
        <f t="shared" si="28"/>
        <v>58767.641264716287</v>
      </c>
      <c r="J294" s="70" t="str">
        <f t="shared" si="29"/>
        <v/>
      </c>
      <c r="K294" s="94"/>
      <c r="L294" s="93"/>
    </row>
    <row r="295" spans="1:12" ht="15" x14ac:dyDescent="0.25">
      <c r="A295" s="68">
        <v>295</v>
      </c>
      <c r="B295">
        <f>IF(Traitement7!B295&gt;0,Traitement7!B295,)</f>
        <v>2.8544610889492665E-2</v>
      </c>
      <c r="C295" s="3">
        <f>IF(AND(Traitement7!D295&lt;1000,Traitement7!D295&gt;0),Traitement7!D295,)</f>
        <v>0</v>
      </c>
      <c r="D295" s="68">
        <v>295</v>
      </c>
      <c r="E295" s="8">
        <f t="shared" si="24"/>
        <v>1.0868819347516212E-4</v>
      </c>
      <c r="F295" s="8">
        <f t="shared" si="25"/>
        <v>2.3696167952593735E-6</v>
      </c>
      <c r="G295" s="8">
        <f t="shared" si="26"/>
        <v>0</v>
      </c>
      <c r="H295" s="69">
        <f t="shared" si="27"/>
        <v>59117.869300834864</v>
      </c>
      <c r="I295" s="69">
        <f t="shared" si="28"/>
        <v>59117.869300835075</v>
      </c>
      <c r="J295" s="70" t="str">
        <f t="shared" si="29"/>
        <v/>
      </c>
      <c r="K295" s="94"/>
      <c r="L295" s="93"/>
    </row>
    <row r="296" spans="1:12" ht="15" x14ac:dyDescent="0.25">
      <c r="A296" s="68">
        <v>296</v>
      </c>
      <c r="B296">
        <f>IF(Traitement7!B296&gt;0,Traitement7!B296,)</f>
        <v>2.8468915819512639E-2</v>
      </c>
      <c r="C296" s="3">
        <f>IF(AND(Traitement7!D296&lt;1000,Traitement7!D296&gt;0),Traitement7!D296,)</f>
        <v>0</v>
      </c>
      <c r="D296" s="68">
        <v>296</v>
      </c>
      <c r="E296" s="8">
        <f t="shared" si="24"/>
        <v>1.0836513664440328E-4</v>
      </c>
      <c r="F296" s="8">
        <f t="shared" si="25"/>
        <v>2.3638512293232391E-6</v>
      </c>
      <c r="G296" s="8">
        <f t="shared" si="26"/>
        <v>0</v>
      </c>
      <c r="H296" s="69">
        <f t="shared" si="27"/>
        <v>59294.380212612392</v>
      </c>
      <c r="I296" s="69">
        <f t="shared" si="28"/>
        <v>59294.380212608521</v>
      </c>
      <c r="J296" s="70" t="str">
        <f t="shared" si="29"/>
        <v/>
      </c>
      <c r="K296" s="94"/>
      <c r="L296" s="93"/>
    </row>
    <row r="297" spans="1:12" ht="15" x14ac:dyDescent="0.25">
      <c r="A297" s="68">
        <v>297</v>
      </c>
      <c r="B297">
        <f>IF(Traitement7!B297&gt;0,Traitement7!B297,)</f>
        <v>2.8317525679552379E-2</v>
      </c>
      <c r="C297" s="3">
        <f>IF(AND(Traitement7!D297&lt;1000,Traitement7!D297&gt;0),Traitement7!D297,)</f>
        <v>0</v>
      </c>
      <c r="D297" s="68">
        <v>297</v>
      </c>
      <c r="E297" s="8">
        <f t="shared" si="24"/>
        <v>1.0771964520728261E-4</v>
      </c>
      <c r="F297" s="8">
        <f t="shared" si="25"/>
        <v>2.3523621467024337E-6</v>
      </c>
      <c r="G297" s="8">
        <f t="shared" si="26"/>
        <v>0</v>
      </c>
      <c r="H297" s="69">
        <f t="shared" si="27"/>
        <v>59650.233163469878</v>
      </c>
      <c r="I297" s="69">
        <f t="shared" si="28"/>
        <v>59650.233163468343</v>
      </c>
      <c r="J297" s="70" t="str">
        <f t="shared" si="29"/>
        <v/>
      </c>
      <c r="K297" s="94"/>
      <c r="L297" s="93"/>
    </row>
    <row r="298" spans="1:12" ht="15" x14ac:dyDescent="0.25">
      <c r="A298" s="68">
        <v>298</v>
      </c>
      <c r="B298">
        <f>IF(Traitement7!B298&gt;0,Traitement7!B298,)</f>
        <v>2.8241830609572357E-2</v>
      </c>
      <c r="C298" s="3">
        <f>IF(AND(Traitement7!D298&lt;1000,Traitement7!D298&gt;0),Traitement7!D298,)</f>
        <v>0</v>
      </c>
      <c r="D298" s="68">
        <v>298</v>
      </c>
      <c r="E298" s="8">
        <f t="shared" si="24"/>
        <v>1.073972102032944E-4</v>
      </c>
      <c r="F298" s="8">
        <f t="shared" si="25"/>
        <v>2.3466385618398956E-6</v>
      </c>
      <c r="G298" s="8">
        <f t="shared" si="26"/>
        <v>0</v>
      </c>
      <c r="H298" s="69">
        <f t="shared" si="27"/>
        <v>59829.590378686451</v>
      </c>
      <c r="I298" s="69">
        <f t="shared" si="28"/>
        <v>59829.590378682668</v>
      </c>
      <c r="J298" s="70" t="str">
        <f t="shared" si="29"/>
        <v/>
      </c>
      <c r="K298" s="94"/>
      <c r="L298" s="93"/>
    </row>
    <row r="299" spans="1:12" ht="15" x14ac:dyDescent="0.25">
      <c r="A299" s="68">
        <v>299</v>
      </c>
      <c r="B299">
        <f>IF(Traitement7!B299&gt;0,Traitement7!B299,)</f>
        <v>2.8090440469612094E-2</v>
      </c>
      <c r="C299" s="3">
        <f>IF(AND(Traitement7!D299&lt;1000,Traitement7!D299&gt;0),Traitement7!D299,)</f>
        <v>0</v>
      </c>
      <c r="D299" s="68">
        <v>299</v>
      </c>
      <c r="E299" s="8">
        <f t="shared" si="24"/>
        <v>1.0675296063222817E-4</v>
      </c>
      <c r="F299" s="8">
        <f t="shared" si="25"/>
        <v>2.3352331352105759E-6</v>
      </c>
      <c r="G299" s="8">
        <f t="shared" si="26"/>
        <v>0</v>
      </c>
      <c r="H299" s="69">
        <f t="shared" si="27"/>
        <v>60191.204842464474</v>
      </c>
      <c r="I299" s="69">
        <f t="shared" si="28"/>
        <v>60191.204842461295</v>
      </c>
      <c r="J299" s="70" t="str">
        <f t="shared" si="29"/>
        <v/>
      </c>
      <c r="K299" s="94"/>
      <c r="L299" s="93"/>
    </row>
    <row r="300" spans="1:12" ht="15" x14ac:dyDescent="0.25">
      <c r="A300" s="68">
        <v>300</v>
      </c>
      <c r="B300">
        <f>IF(Traitement7!B300&gt;0,Traitement7!B300,)</f>
        <v>2.8014745399632071E-2</v>
      </c>
      <c r="C300" s="3">
        <f>IF(AND(Traitement7!D300&lt;1000,Traitement7!D300&gt;0),Traitement7!D300,)</f>
        <v>0</v>
      </c>
      <c r="D300" s="68">
        <v>300</v>
      </c>
      <c r="E300" s="8">
        <f t="shared" si="24"/>
        <v>1.0643114566902256E-4</v>
      </c>
      <c r="F300" s="8">
        <f t="shared" si="25"/>
        <v>2.329551225769267E-6</v>
      </c>
      <c r="G300" s="8">
        <f t="shared" si="26"/>
        <v>0</v>
      </c>
      <c r="H300" s="69">
        <f t="shared" si="27"/>
        <v>60373.477762543815</v>
      </c>
      <c r="I300" s="69">
        <f t="shared" si="28"/>
        <v>60373.477762544164</v>
      </c>
      <c r="J300" s="70" t="str">
        <f t="shared" si="29"/>
        <v/>
      </c>
      <c r="K300" s="94"/>
      <c r="L300" s="93"/>
    </row>
    <row r="301" spans="1:12" ht="15" x14ac:dyDescent="0.25">
      <c r="A301" s="68">
        <v>301</v>
      </c>
      <c r="B301">
        <f>IF(Traitement7!B301&gt;0,Traitement7!B301,)</f>
        <v>2.7863355259671808E-2</v>
      </c>
      <c r="C301" s="3">
        <f>IF(AND(Traitement7!D301&lt;1000,Traitement7!D301&gt;0),Traitement7!D301,)</f>
        <v>0</v>
      </c>
      <c r="D301" s="68">
        <v>301</v>
      </c>
      <c r="E301" s="8">
        <f t="shared" si="24"/>
        <v>1.0578813439886259E-4</v>
      </c>
      <c r="F301" s="8">
        <f t="shared" si="25"/>
        <v>2.3182288460537933E-6</v>
      </c>
      <c r="G301" s="8">
        <f t="shared" si="26"/>
        <v>0</v>
      </c>
      <c r="H301" s="69">
        <f t="shared" si="27"/>
        <v>60740.994796491999</v>
      </c>
      <c r="I301" s="69">
        <f t="shared" si="28"/>
        <v>60740.994796489234</v>
      </c>
      <c r="J301" s="70" t="str">
        <f t="shared" si="29"/>
        <v/>
      </c>
      <c r="K301" s="94"/>
      <c r="L301" s="93"/>
    </row>
    <row r="302" spans="1:12" ht="15" x14ac:dyDescent="0.25">
      <c r="A302" s="68">
        <v>302</v>
      </c>
      <c r="B302">
        <f>IF(Traitement7!B302&gt;0,Traitement7!B302,)</f>
        <v>2.7787660189691785E-2</v>
      </c>
      <c r="C302" s="3">
        <f>IF(AND(Traitement7!D302&lt;1000,Traitement7!D302&gt;0),Traitement7!D302,)</f>
        <v>0</v>
      </c>
      <c r="D302" s="68">
        <v>302</v>
      </c>
      <c r="E302" s="8">
        <f t="shared" si="24"/>
        <v>1.0546693769727944E-4</v>
      </c>
      <c r="F302" s="8">
        <f t="shared" si="25"/>
        <v>2.3125883085946489E-6</v>
      </c>
      <c r="G302" s="8">
        <f t="shared" si="26"/>
        <v>0</v>
      </c>
      <c r="H302" s="69">
        <f t="shared" si="27"/>
        <v>60926.255097638961</v>
      </c>
      <c r="I302" s="69">
        <f t="shared" si="28"/>
        <v>60926.255097635585</v>
      </c>
      <c r="J302" s="70" t="str">
        <f t="shared" si="29"/>
        <v/>
      </c>
      <c r="K302" s="94"/>
      <c r="L302" s="93"/>
    </row>
    <row r="303" spans="1:12" ht="15" x14ac:dyDescent="0.25">
      <c r="A303" s="68">
        <v>303</v>
      </c>
      <c r="B303">
        <f>IF(Traitement7!B303&gt;0,Traitement7!B303,)</f>
        <v>2.7636270049731522E-2</v>
      </c>
      <c r="C303" s="3">
        <f>IF(AND(Traitement7!D303&lt;1000,Traitement7!D303&gt;0),Traitement7!D303,)</f>
        <v>0</v>
      </c>
      <c r="D303" s="68">
        <v>303</v>
      </c>
      <c r="E303" s="8">
        <f t="shared" si="24"/>
        <v>1.0482516117642227E-4</v>
      </c>
      <c r="F303" s="8">
        <f t="shared" si="25"/>
        <v>2.3013483711420048E-6</v>
      </c>
      <c r="G303" s="8">
        <f t="shared" si="26"/>
        <v>0</v>
      </c>
      <c r="H303" s="69">
        <f t="shared" si="27"/>
        <v>61299.820401525212</v>
      </c>
      <c r="I303" s="69">
        <f t="shared" si="28"/>
        <v>61299.820401530538</v>
      </c>
      <c r="J303" s="70" t="str">
        <f t="shared" si="29"/>
        <v/>
      </c>
      <c r="K303" s="94"/>
      <c r="L303" s="93"/>
    </row>
    <row r="304" spans="1:12" ht="15" x14ac:dyDescent="0.25">
      <c r="A304" s="68">
        <v>304</v>
      </c>
      <c r="B304">
        <f>IF(Traitement7!B304&gt;0,Traitement7!B304,)</f>
        <v>2.75605749797515E-2</v>
      </c>
      <c r="C304" s="3">
        <f>IF(AND(Traitement7!D304&lt;1000,Traitement7!D304&gt;0),Traitement7!D304,)</f>
        <v>0</v>
      </c>
      <c r="D304" s="68">
        <v>304</v>
      </c>
      <c r="E304" s="8">
        <f t="shared" si="24"/>
        <v>1.045045809640599E-4</v>
      </c>
      <c r="F304" s="8">
        <f t="shared" si="25"/>
        <v>2.2957489044530769E-6</v>
      </c>
      <c r="G304" s="8">
        <f t="shared" si="26"/>
        <v>0</v>
      </c>
      <c r="H304" s="69">
        <f t="shared" si="27"/>
        <v>61488.1421286962</v>
      </c>
      <c r="I304" s="69">
        <f t="shared" si="28"/>
        <v>61488.142128693988</v>
      </c>
      <c r="J304" s="70" t="str">
        <f t="shared" si="29"/>
        <v/>
      </c>
      <c r="K304" s="94"/>
      <c r="L304" s="93"/>
    </row>
    <row r="305" spans="1:12" ht="15" x14ac:dyDescent="0.25">
      <c r="A305" s="68">
        <v>305</v>
      </c>
      <c r="B305">
        <f>IF(Traitement7!B305&gt;0,Traitement7!B305,)</f>
        <v>2.740918483979124E-2</v>
      </c>
      <c r="C305" s="3">
        <f>IF(AND(Traitement7!D305&lt;1000,Traitement7!D305&gt;0),Traitement7!D305,)</f>
        <v>0</v>
      </c>
      <c r="D305" s="68">
        <v>305</v>
      </c>
      <c r="E305" s="8">
        <f t="shared" si="24"/>
        <v>1.0386403565447455E-4</v>
      </c>
      <c r="F305" s="8">
        <f t="shared" si="25"/>
        <v>2.2845908090182058E-6</v>
      </c>
      <c r="G305" s="8">
        <f t="shared" si="26"/>
        <v>0</v>
      </c>
      <c r="H305" s="69">
        <f t="shared" si="27"/>
        <v>61867.906237385643</v>
      </c>
      <c r="I305" s="69">
        <f t="shared" si="28"/>
        <v>61867.906237383453</v>
      </c>
      <c r="J305" s="70" t="str">
        <f t="shared" si="29"/>
        <v/>
      </c>
      <c r="K305" s="94"/>
      <c r="L305" s="93"/>
    </row>
    <row r="306" spans="1:12" ht="15" x14ac:dyDescent="0.25">
      <c r="A306" s="68">
        <v>306</v>
      </c>
      <c r="B306">
        <f>IF(Traitement7!B306&gt;0,Traitement7!B306,)</f>
        <v>2.7333489769811214E-2</v>
      </c>
      <c r="C306" s="3">
        <f>IF(AND(Traitement7!D306&lt;1000,Traitement7!D306&gt;0),Traitement7!D306,)</f>
        <v>0</v>
      </c>
      <c r="D306" s="68">
        <v>306</v>
      </c>
      <c r="E306" s="8">
        <f t="shared" si="24"/>
        <v>1.0354407016564815E-4</v>
      </c>
      <c r="F306" s="8">
        <f t="shared" si="25"/>
        <v>2.27903211406639E-6</v>
      </c>
      <c r="G306" s="8">
        <f t="shared" si="26"/>
        <v>0</v>
      </c>
      <c r="H306" s="69">
        <f t="shared" si="27"/>
        <v>62059.36590295624</v>
      </c>
      <c r="I306" s="69">
        <f t="shared" si="28"/>
        <v>62059.36590295002</v>
      </c>
      <c r="J306" s="70" t="str">
        <f t="shared" si="29"/>
        <v/>
      </c>
      <c r="K306" s="94"/>
      <c r="L306" s="93"/>
    </row>
    <row r="307" spans="1:12" ht="15" x14ac:dyDescent="0.25">
      <c r="A307" s="68">
        <v>307</v>
      </c>
      <c r="B307">
        <f>IF(Traitement7!B307&gt;0,Traitement7!B307,)</f>
        <v>2.7182099629850954E-2</v>
      </c>
      <c r="C307" s="3">
        <f>IF(AND(Traitement7!D307&lt;1000,Traitement7!D307&gt;0),Traitement7!D307,)</f>
        <v>0</v>
      </c>
      <c r="D307" s="68">
        <v>307</v>
      </c>
      <c r="E307" s="8">
        <f t="shared" si="24"/>
        <v>1.0290475254268183E-4</v>
      </c>
      <c r="F307" s="8">
        <f t="shared" si="25"/>
        <v>2.267955264768843E-6</v>
      </c>
      <c r="G307" s="8">
        <f t="shared" si="26"/>
        <v>0</v>
      </c>
      <c r="H307" s="69">
        <f t="shared" si="27"/>
        <v>62445.484388655939</v>
      </c>
      <c r="I307" s="69">
        <f t="shared" si="28"/>
        <v>62445.48438866112</v>
      </c>
      <c r="J307" s="70" t="str">
        <f t="shared" si="29"/>
        <v/>
      </c>
      <c r="K307" s="94"/>
      <c r="L307" s="93"/>
    </row>
    <row r="308" spans="1:12" ht="15" x14ac:dyDescent="0.25">
      <c r="A308" s="68">
        <v>308</v>
      </c>
      <c r="B308">
        <f>IF(Traitement7!B308&gt;0,Traitement7!B308,)</f>
        <v>2.7106404559870928E-2</v>
      </c>
      <c r="C308" s="3">
        <f>IF(AND(Traitement7!D308&lt;1000,Traitement7!D308&gt;0),Traitement7!D308,)</f>
        <v>0</v>
      </c>
      <c r="D308" s="68">
        <v>308</v>
      </c>
      <c r="E308" s="8">
        <f t="shared" si="24"/>
        <v>1.025854000184373E-4</v>
      </c>
      <c r="F308" s="8">
        <f t="shared" si="25"/>
        <v>2.2624370446998985E-6</v>
      </c>
      <c r="G308" s="8">
        <f t="shared" si="26"/>
        <v>0</v>
      </c>
      <c r="H308" s="69">
        <f t="shared" si="27"/>
        <v>62640.161076061777</v>
      </c>
      <c r="I308" s="69">
        <f t="shared" si="28"/>
        <v>62640.161076063407</v>
      </c>
      <c r="J308" s="70" t="str">
        <f t="shared" si="29"/>
        <v/>
      </c>
      <c r="K308" s="94"/>
      <c r="L308" s="93"/>
    </row>
    <row r="309" spans="1:12" ht="15" x14ac:dyDescent="0.25">
      <c r="A309" s="68">
        <v>309</v>
      </c>
      <c r="B309">
        <f>IF(Traitement7!B309&gt;0,Traitement7!B309,)</f>
        <v>2.7030709489890906E-2</v>
      </c>
      <c r="C309" s="3">
        <f>IF(AND(Traitement7!D309&lt;1000,Traitement7!D309&gt;0),Traitement7!D309,)</f>
        <v>0</v>
      </c>
      <c r="D309" s="68">
        <v>309</v>
      </c>
      <c r="E309" s="8">
        <f t="shared" si="24"/>
        <v>1.0226625142599477E-4</v>
      </c>
      <c r="F309" s="8">
        <f t="shared" si="25"/>
        <v>2.2569322506663721E-6</v>
      </c>
      <c r="G309" s="8">
        <f t="shared" si="26"/>
        <v>0</v>
      </c>
      <c r="H309" s="69">
        <f t="shared" si="27"/>
        <v>62835.928138137941</v>
      </c>
      <c r="I309" s="69">
        <f t="shared" si="28"/>
        <v>62835.928138136245</v>
      </c>
      <c r="J309" s="70" t="str">
        <f t="shared" si="29"/>
        <v/>
      </c>
      <c r="K309" s="94"/>
      <c r="L309" s="93"/>
    </row>
    <row r="310" spans="1:12" ht="15" x14ac:dyDescent="0.25">
      <c r="A310" s="68">
        <v>310</v>
      </c>
      <c r="B310">
        <f>IF(Traitement7!B310&gt;0,Traitement7!B310,)</f>
        <v>2.6879319349930646E-2</v>
      </c>
      <c r="C310" s="3">
        <f>IF(AND(Traitement7!D310&lt;1000,Traitement7!D310&gt;0),Traitement7!D310,)</f>
        <v>0</v>
      </c>
      <c r="D310" s="68">
        <v>310</v>
      </c>
      <c r="E310" s="8">
        <f t="shared" si="24"/>
        <v>1.0162856525894326E-4</v>
      </c>
      <c r="F310" s="8">
        <f t="shared" si="25"/>
        <v>2.245962810127936E-6</v>
      </c>
      <c r="G310" s="8">
        <f t="shared" si="26"/>
        <v>0</v>
      </c>
      <c r="H310" s="69">
        <f t="shared" si="27"/>
        <v>63230.77023344906</v>
      </c>
      <c r="I310" s="69">
        <f t="shared" si="28"/>
        <v>63230.770233448777</v>
      </c>
      <c r="J310" s="70" t="str">
        <f t="shared" si="29"/>
        <v/>
      </c>
      <c r="K310" s="94"/>
      <c r="L310" s="93"/>
    </row>
    <row r="311" spans="1:12" ht="15" x14ac:dyDescent="0.25">
      <c r="A311" s="68">
        <v>311</v>
      </c>
      <c r="B311">
        <f>IF(Traitement7!B311&gt;0,Traitement7!B311,)</f>
        <v>2.680362427995062E-2</v>
      </c>
      <c r="C311" s="3">
        <f>IF(AND(Traitement7!D311&lt;1000,Traitement7!D311&gt;0),Traitement7!D311,)</f>
        <v>0</v>
      </c>
      <c r="D311" s="68">
        <v>311</v>
      </c>
      <c r="E311" s="8">
        <f t="shared" si="24"/>
        <v>1.0131002729617256E-4</v>
      </c>
      <c r="F311" s="8">
        <f t="shared" si="25"/>
        <v>2.2404980985341687E-6</v>
      </c>
      <c r="G311" s="8">
        <f t="shared" si="26"/>
        <v>0</v>
      </c>
      <c r="H311" s="69">
        <f t="shared" si="27"/>
        <v>63429.863950403756</v>
      </c>
      <c r="I311" s="69">
        <f t="shared" si="28"/>
        <v>63429.863950406798</v>
      </c>
      <c r="J311" s="70" t="str">
        <f t="shared" si="29"/>
        <v/>
      </c>
      <c r="K311" s="94"/>
      <c r="L311" s="93"/>
    </row>
    <row r="312" spans="1:12" ht="15" x14ac:dyDescent="0.25">
      <c r="A312" s="68">
        <v>312</v>
      </c>
      <c r="B312">
        <f>IF(Traitement7!B312&gt;0,Traitement7!B312,)</f>
        <v>2.6727929209970382E-2</v>
      </c>
      <c r="C312" s="3">
        <f>IF(AND(Traitement7!D312&lt;1000,Traitement7!D312&gt;0),Traitement7!D312,)</f>
        <v>0</v>
      </c>
      <c r="D312" s="68">
        <v>312</v>
      </c>
      <c r="E312" s="8">
        <f t="shared" si="24"/>
        <v>1.009916924888804E-4</v>
      </c>
      <c r="F312" s="8">
        <f t="shared" si="25"/>
        <v>2.2350466827981049E-6</v>
      </c>
      <c r="G312" s="8">
        <f t="shared" si="26"/>
        <v>0</v>
      </c>
      <c r="H312" s="69">
        <f t="shared" si="27"/>
        <v>63630.085412416913</v>
      </c>
      <c r="I312" s="69">
        <f t="shared" si="28"/>
        <v>63630.085412418346</v>
      </c>
      <c r="J312" s="70" t="str">
        <f t="shared" si="29"/>
        <v/>
      </c>
      <c r="K312" s="94"/>
      <c r="L312" s="93"/>
    </row>
    <row r="313" spans="1:12" ht="15" x14ac:dyDescent="0.25">
      <c r="A313" s="68">
        <v>313</v>
      </c>
      <c r="B313">
        <f>IF(Traitement7!B313&gt;0,Traitement7!B313,)</f>
        <v>2.665223413999036E-2</v>
      </c>
      <c r="C313" s="3">
        <f>IF(AND(Traitement7!D313&lt;1000,Traitement7!D313&gt;0),Traitement7!D313,)</f>
        <v>0</v>
      </c>
      <c r="D313" s="68">
        <v>313</v>
      </c>
      <c r="E313" s="8">
        <f t="shared" si="24"/>
        <v>1.0067356064359656E-4</v>
      </c>
      <c r="F313" s="8">
        <f t="shared" si="25"/>
        <v>2.2296085305718286E-6</v>
      </c>
      <c r="G313" s="8">
        <f t="shared" si="26"/>
        <v>0</v>
      </c>
      <c r="H313" s="69">
        <f t="shared" si="27"/>
        <v>63831.444228168912</v>
      </c>
      <c r="I313" s="69">
        <f t="shared" si="28"/>
        <v>63831.444228165346</v>
      </c>
      <c r="J313" s="70" t="str">
        <f t="shared" si="29"/>
        <v/>
      </c>
      <c r="K313" s="94"/>
      <c r="L313" s="93"/>
    </row>
    <row r="314" spans="1:12" ht="15" x14ac:dyDescent="0.25">
      <c r="A314" s="68">
        <v>314</v>
      </c>
      <c r="B314">
        <f>IF(Traitement7!B314&gt;0,Traitement7!B314,)</f>
        <v>2.6500844000030312E-2</v>
      </c>
      <c r="C314" s="3">
        <f>IF(AND(Traitement7!D314&lt;1000,Traitement7!D314&gt;0),Traitement7!D314,)</f>
        <v>0</v>
      </c>
      <c r="D314" s="68">
        <v>314</v>
      </c>
      <c r="E314" s="8">
        <f t="shared" si="24"/>
        <v>1.0003790506636634E-4</v>
      </c>
      <c r="F314" s="8">
        <f t="shared" si="25"/>
        <v>2.2187718876431043E-6</v>
      </c>
      <c r="G314" s="8">
        <f t="shared" si="26"/>
        <v>0</v>
      </c>
      <c r="H314" s="69">
        <f t="shared" si="27"/>
        <v>64237.612904527952</v>
      </c>
      <c r="I314" s="69">
        <f t="shared" si="28"/>
        <v>64237.612904522903</v>
      </c>
      <c r="J314" s="70" t="str">
        <f t="shared" si="29"/>
        <v/>
      </c>
      <c r="K314" s="94"/>
      <c r="L314" s="93"/>
    </row>
    <row r="315" spans="1:12" ht="15" x14ac:dyDescent="0.25">
      <c r="A315" s="68">
        <v>315</v>
      </c>
      <c r="B315">
        <f>IF(Traitement7!B315&gt;0,Traitement7!B315,)</f>
        <v>2.6425148930050074E-2</v>
      </c>
      <c r="C315" s="3">
        <f>IF(AND(Traitement7!D315&lt;1000,Traitement7!D315&gt;0),Traitement7!D315,)</f>
        <v>0</v>
      </c>
      <c r="D315" s="68">
        <v>315</v>
      </c>
      <c r="E315" s="8">
        <f t="shared" si="24"/>
        <v>9.9720380948700726E-5</v>
      </c>
      <c r="F315" s="8">
        <f t="shared" si="25"/>
        <v>2.2133733326516513E-6</v>
      </c>
      <c r="G315" s="8">
        <f t="shared" si="26"/>
        <v>0</v>
      </c>
      <c r="H315" s="69">
        <f t="shared" si="27"/>
        <v>64442.442536126633</v>
      </c>
      <c r="I315" s="69">
        <f t="shared" si="28"/>
        <v>64442.442536125607</v>
      </c>
      <c r="J315" s="70" t="str">
        <f t="shared" si="29"/>
        <v/>
      </c>
      <c r="K315" s="94"/>
      <c r="L315" s="93"/>
    </row>
    <row r="316" spans="1:12" ht="15" x14ac:dyDescent="0.25">
      <c r="A316" s="68">
        <v>316</v>
      </c>
      <c r="B316">
        <f>IF(Traitement7!B316&gt;0,Traitement7!B316,)</f>
        <v>2.6349453860070052E-2</v>
      </c>
      <c r="C316" s="3">
        <f>IF(AND(Traitement7!D316&lt;1000,Traitement7!D316&gt;0),Traitement7!D316,)</f>
        <v>0</v>
      </c>
      <c r="D316" s="68">
        <v>316</v>
      </c>
      <c r="E316" s="8">
        <f t="shared" si="24"/>
        <v>9.9403059021604956E-5</v>
      </c>
      <c r="F316" s="8">
        <f t="shared" si="25"/>
        <v>2.2079879125574811E-6</v>
      </c>
      <c r="G316" s="8">
        <f t="shared" si="26"/>
        <v>0</v>
      </c>
      <c r="H316" s="69">
        <f t="shared" si="27"/>
        <v>64648.449066654182</v>
      </c>
      <c r="I316" s="69">
        <f t="shared" si="28"/>
        <v>64648.449066655267</v>
      </c>
      <c r="J316" s="70" t="str">
        <f t="shared" si="29"/>
        <v/>
      </c>
      <c r="K316" s="94"/>
      <c r="L316" s="93"/>
    </row>
    <row r="317" spans="1:12" ht="15" x14ac:dyDescent="0.25">
      <c r="A317" s="68">
        <v>317</v>
      </c>
      <c r="B317">
        <f>IF(Traitement7!B317&gt;0,Traitement7!B317,)</f>
        <v>2.6273758790090026E-2</v>
      </c>
      <c r="C317" s="3">
        <f>IF(AND(Traitement7!D317&lt;1000,Traitement7!D317&gt;0),Traitement7!D317,)</f>
        <v>0</v>
      </c>
      <c r="D317" s="68">
        <v>317</v>
      </c>
      <c r="E317" s="8">
        <f t="shared" si="24"/>
        <v>9.9085939092830033E-5</v>
      </c>
      <c r="F317" s="8">
        <f t="shared" si="25"/>
        <v>2.202615595419506E-6</v>
      </c>
      <c r="G317" s="8">
        <f t="shared" si="26"/>
        <v>0</v>
      </c>
      <c r="H317" s="69">
        <f t="shared" si="27"/>
        <v>64855.642668045781</v>
      </c>
      <c r="I317" s="69">
        <f t="shared" si="28"/>
        <v>64855.642668045337</v>
      </c>
      <c r="J317" s="70" t="str">
        <f t="shared" si="29"/>
        <v/>
      </c>
      <c r="K317" s="94"/>
      <c r="L317" s="93"/>
    </row>
    <row r="318" spans="1:12" ht="15" x14ac:dyDescent="0.25">
      <c r="A318" s="68">
        <v>318</v>
      </c>
      <c r="B318">
        <f>IF(Traitement7!B318&gt;0,Traitement7!B318,)</f>
        <v>2.6198063720109788E-2</v>
      </c>
      <c r="C318" s="3">
        <f>IF(AND(Traitement7!D318&lt;1000,Traitement7!D318&gt;0),Traitement7!D318,)</f>
        <v>0</v>
      </c>
      <c r="D318" s="68">
        <v>318</v>
      </c>
      <c r="E318" s="8">
        <f t="shared" si="24"/>
        <v>9.8769020970362886E-5</v>
      </c>
      <c r="F318" s="8">
        <f t="shared" si="25"/>
        <v>2.1972563493517877E-6</v>
      </c>
      <c r="G318" s="8">
        <f t="shared" si="26"/>
        <v>0</v>
      </c>
      <c r="H318" s="69">
        <f t="shared" si="27"/>
        <v>65064.03362979721</v>
      </c>
      <c r="I318" s="69">
        <f t="shared" si="28"/>
        <v>65064.033629794372</v>
      </c>
      <c r="J318" s="70" t="str">
        <f t="shared" si="29"/>
        <v/>
      </c>
      <c r="K318" s="94"/>
      <c r="L318" s="93"/>
    </row>
    <row r="319" spans="1:12" ht="15" x14ac:dyDescent="0.25">
      <c r="A319" s="68">
        <v>319</v>
      </c>
      <c r="B319">
        <f>IF(Traitement7!B319&gt;0,Traitement7!B319,)</f>
        <v>2.6122368650129766E-2</v>
      </c>
      <c r="C319" s="3">
        <f>IF(AND(Traitement7!D319&lt;1000,Traitement7!D319&gt;0),Traitement7!D319,)</f>
        <v>0</v>
      </c>
      <c r="D319" s="68">
        <v>319</v>
      </c>
      <c r="E319" s="8">
        <f t="shared" si="24"/>
        <v>9.8452304462426365E-5</v>
      </c>
      <c r="F319" s="8">
        <f t="shared" si="25"/>
        <v>2.1919101425580341E-6</v>
      </c>
      <c r="G319" s="8">
        <f t="shared" si="26"/>
        <v>0</v>
      </c>
      <c r="H319" s="69">
        <f t="shared" si="27"/>
        <v>65273.632360666525</v>
      </c>
      <c r="I319" s="69">
        <f t="shared" si="28"/>
        <v>65273.632360669188</v>
      </c>
      <c r="J319" s="70" t="str">
        <f t="shared" si="29"/>
        <v/>
      </c>
      <c r="K319" s="94"/>
      <c r="L319" s="93"/>
    </row>
    <row r="320" spans="1:12" ht="15" x14ac:dyDescent="0.25">
      <c r="A320" s="68">
        <v>320</v>
      </c>
      <c r="B320">
        <f>IF(Traitement7!B320&gt;0,Traitement7!B320,)</f>
        <v>2.6046673580149744E-2</v>
      </c>
      <c r="C320" s="3">
        <f>IF(AND(Traitement7!D320&lt;1000,Traitement7!D320&gt;0),Traitement7!D320,)</f>
        <v>0</v>
      </c>
      <c r="D320" s="68">
        <v>320</v>
      </c>
      <c r="E320" s="8">
        <f t="shared" si="24"/>
        <v>9.8135789377520877E-5</v>
      </c>
      <c r="F320" s="8">
        <f t="shared" si="25"/>
        <v>2.1865769433177986E-6</v>
      </c>
      <c r="G320" s="8">
        <f t="shared" si="26"/>
        <v>0</v>
      </c>
      <c r="H320" s="69">
        <f t="shared" si="27"/>
        <v>65484.44939041062</v>
      </c>
      <c r="I320" s="69">
        <f t="shared" si="28"/>
        <v>65484.449390409958</v>
      </c>
      <c r="J320" s="70" t="str">
        <f t="shared" si="29"/>
        <v/>
      </c>
      <c r="K320" s="94"/>
      <c r="L320" s="93"/>
    </row>
    <row r="321" spans="1:12" ht="15" x14ac:dyDescent="0.25">
      <c r="A321" s="68">
        <v>321</v>
      </c>
      <c r="B321">
        <f>IF(Traitement7!B321&gt;0,Traitement7!B321,)</f>
        <v>2.5970978510169503E-2</v>
      </c>
      <c r="C321" s="3">
        <f>IF(AND(Traitement7!D321&lt;1000,Traitement7!D321&gt;0),Traitement7!D321,)</f>
        <v>0</v>
      </c>
      <c r="D321" s="68">
        <v>321</v>
      </c>
      <c r="E321" s="8">
        <f t="shared" si="24"/>
        <v>9.7819475524341115E-5</v>
      </c>
      <c r="F321" s="8">
        <f t="shared" si="25"/>
        <v>2.1812567199726873E-6</v>
      </c>
      <c r="G321" s="8">
        <f t="shared" si="26"/>
        <v>0</v>
      </c>
      <c r="H321" s="69">
        <f t="shared" si="27"/>
        <v>65696.495371546509</v>
      </c>
      <c r="I321" s="69">
        <f t="shared" si="28"/>
        <v>65696.495371548386</v>
      </c>
      <c r="J321" s="70" t="str">
        <f t="shared" si="29"/>
        <v/>
      </c>
      <c r="K321" s="94"/>
      <c r="L321" s="93"/>
    </row>
    <row r="322" spans="1:12" ht="15" x14ac:dyDescent="0.25">
      <c r="A322" s="68">
        <v>322</v>
      </c>
      <c r="B322">
        <f>IF(Traitement7!B322&gt;0,Traitement7!B322,)</f>
        <v>2.589528344018948E-2</v>
      </c>
      <c r="C322" s="3">
        <f>IF(AND(Traitement7!D322&lt;1000,Traitement7!D322&gt;0),Traitement7!D322,)</f>
        <v>0</v>
      </c>
      <c r="D322" s="68">
        <v>322</v>
      </c>
      <c r="E322" s="8">
        <f t="shared" ref="E322:E385" si="30">IF(B322&gt;0,1/2*(B322-K$13*F322+M$8)+1/2*POWER((B322-K$13*F322+M$8)^2-4*M$10*(B322-K$13*F322),0.5),"")</f>
        <v>9.7503362711859332E-5</v>
      </c>
      <c r="F322" s="8">
        <f t="shared" ref="F322:F385" si="31">IF(B322="","",LN(1+EXP($L$16*(B322-$L$15)))/$L$16)</f>
        <v>2.1759494409677474E-6</v>
      </c>
      <c r="G322" s="8">
        <f t="shared" ref="G322:G385" si="32">IF(B322&gt;0,-LN(1+EXP(L$18*(B322-L$17)))/L$18,"")</f>
        <v>0</v>
      </c>
      <c r="H322" s="69">
        <f t="shared" si="27"/>
        <v>65909.781081143999</v>
      </c>
      <c r="I322" s="69">
        <f t="shared" si="28"/>
        <v>65909.781081146444</v>
      </c>
      <c r="J322" s="70" t="str">
        <f t="shared" si="29"/>
        <v/>
      </c>
      <c r="K322" s="94"/>
      <c r="L322" s="93"/>
    </row>
    <row r="323" spans="1:12" ht="15" x14ac:dyDescent="0.25">
      <c r="A323" s="68">
        <v>323</v>
      </c>
      <c r="B323">
        <f>IF(Traitement7!B323&gt;0,Traitement7!B323,)</f>
        <v>2.5819588370209458E-2</v>
      </c>
      <c r="C323" s="3">
        <f>IF(AND(Traitement7!D323&lt;1000,Traitement7!D323&gt;0),Traitement7!D323,)</f>
        <v>0</v>
      </c>
      <c r="D323" s="68">
        <v>323</v>
      </c>
      <c r="E323" s="8">
        <f t="shared" si="30"/>
        <v>9.7187450749283699E-5</v>
      </c>
      <c r="F323" s="8">
        <f t="shared" si="31"/>
        <v>2.1706550748100779E-6</v>
      </c>
      <c r="G323" s="8">
        <f t="shared" si="32"/>
        <v>0</v>
      </c>
      <c r="H323" s="69">
        <f t="shared" ref="H323:H386" si="33">IF(B323&gt;0,IF(K$13=1,(L$11*10/(B323-E323-F323)-L$11*10/(L$9))+K$11*10/(L$14+F323)-K$11*10/(L$14+L$19-K$9+G323),L$11*10/(B323-E323)-L$11*10/(L$9)),"")</f>
        <v>66124.317422654975</v>
      </c>
      <c r="I323" s="69">
        <f t="shared" ref="I323:I386" si="34">IF(B323&gt;0,IF(K$13=0,K$11*10/(E323)-K$11*10/(L$19-L$9),K$11*10/(E323)-K$11*10/(K$9-L$9)+K$11*10/(L$14+F323)-K$11*10/(L$14+L$19-K$9+G323)),"")</f>
        <v>66124.317422649372</v>
      </c>
      <c r="J323" s="70" t="str">
        <f t="shared" ref="J323:J386" si="35">IF(OR(B323="",C323=0,C323=""),"",(H323-C323)*(H323-C323))</f>
        <v/>
      </c>
      <c r="K323" s="94"/>
      <c r="L323" s="93"/>
    </row>
    <row r="324" spans="1:12" ht="15" x14ac:dyDescent="0.25">
      <c r="A324" s="68">
        <v>324</v>
      </c>
      <c r="B324">
        <f>IF(Traitement7!B324&gt;0,Traitement7!B324,)</f>
        <v>2.5743893300229217E-2</v>
      </c>
      <c r="C324" s="3">
        <f>IF(AND(Traitement7!D324&lt;1000,Traitement7!D324&gt;0),Traitement7!D324,)</f>
        <v>0</v>
      </c>
      <c r="D324" s="68">
        <v>324</v>
      </c>
      <c r="E324" s="8">
        <f t="shared" si="30"/>
        <v>9.687173944601668E-5</v>
      </c>
      <c r="F324" s="8">
        <f t="shared" si="31"/>
        <v>2.1653735900757253E-6</v>
      </c>
      <c r="G324" s="8">
        <f t="shared" si="32"/>
        <v>0</v>
      </c>
      <c r="H324" s="69">
        <f t="shared" si="33"/>
        <v>66340.115427769415</v>
      </c>
      <c r="I324" s="69">
        <f t="shared" si="34"/>
        <v>66340.115427772063</v>
      </c>
      <c r="J324" s="70" t="str">
        <f t="shared" si="35"/>
        <v/>
      </c>
      <c r="K324" s="94"/>
      <c r="L324" s="93"/>
    </row>
    <row r="325" spans="1:12" ht="15" x14ac:dyDescent="0.25">
      <c r="A325" s="68">
        <v>325</v>
      </c>
      <c r="B325">
        <f>IF(Traitement7!B325&gt;0,Traitement7!B325,)</f>
        <v>2.5668198230249194E-2</v>
      </c>
      <c r="C325" s="3">
        <f>IF(AND(Traitement7!D325&lt;1000,Traitement7!D325&gt;0),Traitement7!D325,)</f>
        <v>0</v>
      </c>
      <c r="D325" s="68">
        <v>325</v>
      </c>
      <c r="E325" s="8">
        <f t="shared" si="30"/>
        <v>9.6556228611779926E-5</v>
      </c>
      <c r="F325" s="8">
        <f t="shared" si="31"/>
        <v>2.1601049554303844E-6</v>
      </c>
      <c r="G325" s="8">
        <f t="shared" si="32"/>
        <v>0</v>
      </c>
      <c r="H325" s="69">
        <f t="shared" si="33"/>
        <v>66557.186258304806</v>
      </c>
      <c r="I325" s="69">
        <f t="shared" si="34"/>
        <v>66557.186258304559</v>
      </c>
      <c r="J325" s="70" t="str">
        <f t="shared" si="35"/>
        <v/>
      </c>
      <c r="K325" s="94"/>
      <c r="L325" s="93"/>
    </row>
    <row r="326" spans="1:12" ht="15" x14ac:dyDescent="0.25">
      <c r="A326" s="68">
        <v>326</v>
      </c>
      <c r="B326">
        <f>IF(Traitement7!B326&gt;0,Traitement7!B326,)</f>
        <v>2.5592503160269172E-2</v>
      </c>
      <c r="C326" s="3">
        <f>IF(AND(Traitement7!D326&lt;1000,Traitement7!D326&gt;0),Traitement7!D326,)</f>
        <v>0</v>
      </c>
      <c r="D326" s="68">
        <v>326</v>
      </c>
      <c r="E326" s="8">
        <f t="shared" si="30"/>
        <v>9.62409180564755E-5</v>
      </c>
      <c r="F326" s="8">
        <f t="shared" si="31"/>
        <v>2.1548491396155974E-6</v>
      </c>
      <c r="G326" s="8">
        <f t="shared" si="32"/>
        <v>0</v>
      </c>
      <c r="H326" s="69">
        <f t="shared" si="33"/>
        <v>66775.541208133829</v>
      </c>
      <c r="I326" s="69">
        <f t="shared" si="34"/>
        <v>66775.541208130744</v>
      </c>
      <c r="J326" s="70" t="str">
        <f t="shared" si="35"/>
        <v/>
      </c>
      <c r="K326" s="94"/>
      <c r="L326" s="93"/>
    </row>
    <row r="327" spans="1:12" ht="15" x14ac:dyDescent="0.25">
      <c r="A327" s="68">
        <v>327</v>
      </c>
      <c r="B327">
        <f>IF(Traitement7!B327&gt;0,Traitement7!B327,)</f>
        <v>2.5516808090288935E-2</v>
      </c>
      <c r="C327" s="3">
        <f>IF(AND(Traitement7!D327&lt;1000,Traitement7!D327&gt;0),Traitement7!D327,)</f>
        <v>0</v>
      </c>
      <c r="D327" s="68">
        <v>327</v>
      </c>
      <c r="E327" s="8">
        <f t="shared" si="30"/>
        <v>9.5925807590255263E-5</v>
      </c>
      <c r="F327" s="8">
        <f t="shared" si="31"/>
        <v>2.1496061114418572E-6</v>
      </c>
      <c r="G327" s="8">
        <f t="shared" si="32"/>
        <v>0</v>
      </c>
      <c r="H327" s="69">
        <f t="shared" si="33"/>
        <v>66995.191705141406</v>
      </c>
      <c r="I327" s="69">
        <f t="shared" si="34"/>
        <v>66995.191705139645</v>
      </c>
      <c r="J327" s="70" t="str">
        <f t="shared" si="35"/>
        <v/>
      </c>
      <c r="K327" s="94"/>
      <c r="L327" s="93"/>
    </row>
    <row r="328" spans="1:12" ht="15" x14ac:dyDescent="0.25">
      <c r="A328" s="68">
        <v>328</v>
      </c>
      <c r="B328">
        <f>IF(Traitement7!B328&gt;0,Traitement7!B328,)</f>
        <v>2.5441113020308909E-2</v>
      </c>
      <c r="C328" s="3">
        <f>IF(AND(Traitement7!D328&lt;1000,Traitement7!D328&gt;0),Traitement7!D328,)</f>
        <v>0</v>
      </c>
      <c r="D328" s="68">
        <v>328</v>
      </c>
      <c r="E328" s="8">
        <f t="shared" si="30"/>
        <v>9.561089702352088E-5</v>
      </c>
      <c r="F328" s="8">
        <f t="shared" si="31"/>
        <v>2.144375839788607E-6</v>
      </c>
      <c r="G328" s="8">
        <f t="shared" si="32"/>
        <v>0</v>
      </c>
      <c r="H328" s="69">
        <f t="shared" si="33"/>
        <v>67216.149313216461</v>
      </c>
      <c r="I328" s="69">
        <f t="shared" si="34"/>
        <v>67216.149313218484</v>
      </c>
      <c r="J328" s="70" t="str">
        <f t="shared" si="35"/>
        <v/>
      </c>
      <c r="K328" s="94"/>
      <c r="L328" s="93"/>
    </row>
    <row r="329" spans="1:12" ht="15" x14ac:dyDescent="0.25">
      <c r="A329" s="68">
        <v>329</v>
      </c>
      <c r="B329">
        <f>IF(Traitement7!B329&gt;0,Traitement7!B329,)</f>
        <v>2.5365417950328886E-2</v>
      </c>
      <c r="C329" s="3">
        <f>IF(AND(Traitement7!D329&lt;1000,Traitement7!D329&gt;0),Traitement7!D329,)</f>
        <v>0</v>
      </c>
      <c r="D329" s="68">
        <v>329</v>
      </c>
      <c r="E329" s="8">
        <f t="shared" si="30"/>
        <v>9.5296186166923813E-5</v>
      </c>
      <c r="F329" s="8">
        <f t="shared" si="31"/>
        <v>2.1391582936387336E-6</v>
      </c>
      <c r="G329" s="8">
        <f t="shared" si="32"/>
        <v>0</v>
      </c>
      <c r="H329" s="69">
        <f t="shared" si="33"/>
        <v>67438.42573428496</v>
      </c>
      <c r="I329" s="69">
        <f t="shared" si="34"/>
        <v>67438.425734281613</v>
      </c>
      <c r="J329" s="70" t="str">
        <f t="shared" si="35"/>
        <v/>
      </c>
      <c r="K329" s="94"/>
      <c r="L329" s="93"/>
    </row>
    <row r="330" spans="1:12" ht="15" x14ac:dyDescent="0.25">
      <c r="A330" s="68">
        <v>330</v>
      </c>
      <c r="B330">
        <f>IF(Traitement7!B330&gt;0,Traitement7!B330,)</f>
        <v>2.5289722880348649E-2</v>
      </c>
      <c r="C330" s="3">
        <f>IF(AND(Traitement7!D330&lt;1000,Traitement7!D330&gt;0),Traitement7!D330,)</f>
        <v>0</v>
      </c>
      <c r="D330" s="68">
        <v>330</v>
      </c>
      <c r="E330" s="8">
        <f t="shared" si="30"/>
        <v>9.4981674831309815E-5</v>
      </c>
      <c r="F330" s="8">
        <f t="shared" si="31"/>
        <v>2.1339534420164796E-6</v>
      </c>
      <c r="G330" s="8">
        <f t="shared" si="32"/>
        <v>0</v>
      </c>
      <c r="H330" s="69">
        <f t="shared" si="33"/>
        <v>67662.032810373712</v>
      </c>
      <c r="I330" s="69">
        <f t="shared" si="34"/>
        <v>67662.032810375225</v>
      </c>
      <c r="J330" s="70" t="str">
        <f t="shared" si="35"/>
        <v/>
      </c>
      <c r="K330" s="94"/>
      <c r="L330" s="93"/>
    </row>
    <row r="331" spans="1:12" ht="15" x14ac:dyDescent="0.25">
      <c r="A331" s="68">
        <v>331</v>
      </c>
      <c r="B331">
        <f>IF(Traitement7!B331&gt;0,Traitement7!B331,)</f>
        <v>2.5289722880348649E-2</v>
      </c>
      <c r="C331" s="3">
        <f>IF(AND(Traitement7!D331&lt;1000,Traitement7!D331&gt;0),Traitement7!D331,)</f>
        <v>0</v>
      </c>
      <c r="D331" s="68">
        <v>331</v>
      </c>
      <c r="E331" s="8">
        <f t="shared" si="30"/>
        <v>9.4981674831309815E-5</v>
      </c>
      <c r="F331" s="8">
        <f t="shared" si="31"/>
        <v>2.1339534420164796E-6</v>
      </c>
      <c r="G331" s="8">
        <f t="shared" si="32"/>
        <v>0</v>
      </c>
      <c r="H331" s="69">
        <f t="shared" si="33"/>
        <v>67662.032810373712</v>
      </c>
      <c r="I331" s="69">
        <f t="shared" si="34"/>
        <v>67662.032810375225</v>
      </c>
      <c r="J331" s="70" t="str">
        <f t="shared" si="35"/>
        <v/>
      </c>
      <c r="K331" s="94"/>
      <c r="L331" s="93"/>
    </row>
    <row r="332" spans="1:12" ht="15" x14ac:dyDescent="0.25">
      <c r="A332" s="68">
        <v>332</v>
      </c>
      <c r="B332">
        <f>IF(Traitement7!B332&gt;0,Traitement7!B332,)</f>
        <v>2.5214027810368626E-2</v>
      </c>
      <c r="C332" s="3">
        <f>IF(AND(Traitement7!D332&lt;1000,Traitement7!D332&gt;0),Traitement7!D332,)</f>
        <v>0</v>
      </c>
      <c r="D332" s="68">
        <v>332</v>
      </c>
      <c r="E332" s="8">
        <f t="shared" si="30"/>
        <v>9.4667362827816071E-5</v>
      </c>
      <c r="F332" s="8">
        <f t="shared" si="31"/>
        <v>2.1287612540495333E-6</v>
      </c>
      <c r="G332" s="8">
        <f t="shared" si="32"/>
        <v>0</v>
      </c>
      <c r="H332" s="69">
        <f t="shared" si="33"/>
        <v>67886.982525711675</v>
      </c>
      <c r="I332" s="69">
        <f t="shared" si="34"/>
        <v>67886.982525711428</v>
      </c>
      <c r="J332" s="70" t="str">
        <f t="shared" si="35"/>
        <v/>
      </c>
      <c r="K332" s="94"/>
      <c r="L332" s="93"/>
    </row>
    <row r="333" spans="1:12" ht="15" x14ac:dyDescent="0.25">
      <c r="A333" s="68">
        <v>333</v>
      </c>
      <c r="B333">
        <f>IF(Traitement7!B333&gt;0,Traitement7!B333,)</f>
        <v>2.51383327403886E-2</v>
      </c>
      <c r="C333" s="3">
        <f>IF(AND(Traitement7!D333&lt;1000,Traitement7!D333&gt;0),Traitement7!D333,)</f>
        <v>0</v>
      </c>
      <c r="D333" s="68">
        <v>333</v>
      </c>
      <c r="E333" s="8">
        <f t="shared" si="30"/>
        <v>9.4353249967774055E-5</v>
      </c>
      <c r="F333" s="8">
        <f t="shared" si="31"/>
        <v>2.1235816989207352E-6</v>
      </c>
      <c r="G333" s="8">
        <f t="shared" si="32"/>
        <v>0</v>
      </c>
      <c r="H333" s="69">
        <f t="shared" si="33"/>
        <v>68113.287008874555</v>
      </c>
      <c r="I333" s="69">
        <f t="shared" si="34"/>
        <v>68113.287008877858</v>
      </c>
      <c r="J333" s="70" t="str">
        <f t="shared" si="35"/>
        <v/>
      </c>
      <c r="K333" s="94"/>
      <c r="L333" s="93"/>
    </row>
    <row r="334" spans="1:12" ht="15" x14ac:dyDescent="0.25">
      <c r="A334" s="68">
        <v>334</v>
      </c>
      <c r="B334">
        <f>IF(Traitement7!B334&gt;0,Traitement7!B334,)</f>
        <v>2.5062637670408363E-2</v>
      </c>
      <c r="C334" s="3">
        <f>IF(AND(Traitement7!D334&lt;1000,Traitement7!D334&gt;0),Traitement7!D334,)</f>
        <v>0</v>
      </c>
      <c r="D334" s="68">
        <v>334</v>
      </c>
      <c r="E334" s="8">
        <f t="shared" si="30"/>
        <v>9.40393360627928E-5</v>
      </c>
      <c r="F334" s="8">
        <f t="shared" si="31"/>
        <v>2.1184147458956763E-6</v>
      </c>
      <c r="G334" s="8">
        <f t="shared" si="32"/>
        <v>0</v>
      </c>
      <c r="H334" s="69">
        <f t="shared" si="33"/>
        <v>68340.958534962803</v>
      </c>
      <c r="I334" s="69">
        <f t="shared" si="34"/>
        <v>68340.958534957696</v>
      </c>
      <c r="J334" s="70" t="str">
        <f t="shared" si="35"/>
        <v/>
      </c>
      <c r="K334" s="94"/>
      <c r="L334" s="93"/>
    </row>
    <row r="335" spans="1:12" ht="15" x14ac:dyDescent="0.25">
      <c r="A335" s="68">
        <v>335</v>
      </c>
      <c r="B335">
        <f>IF(Traitement7!B335&gt;0,Traitement7!B335,)</f>
        <v>2.4986942600428341E-2</v>
      </c>
      <c r="C335" s="3">
        <f>IF(AND(Traitement7!D335&lt;1000,Traitement7!D335&gt;0),Traitement7!D335,)</f>
        <v>0</v>
      </c>
      <c r="D335" s="68">
        <v>335</v>
      </c>
      <c r="E335" s="8">
        <f t="shared" si="30"/>
        <v>9.3725620924661746E-5</v>
      </c>
      <c r="F335" s="8">
        <f t="shared" si="31"/>
        <v>2.1132603643226941E-6</v>
      </c>
      <c r="G335" s="8">
        <f t="shared" si="32"/>
        <v>0</v>
      </c>
      <c r="H335" s="69">
        <f t="shared" si="33"/>
        <v>68570.009527818882</v>
      </c>
      <c r="I335" s="69">
        <f t="shared" si="34"/>
        <v>68570.009527818867</v>
      </c>
      <c r="J335" s="70" t="str">
        <f t="shared" si="35"/>
        <v/>
      </c>
      <c r="K335" s="94"/>
      <c r="L335" s="93"/>
    </row>
    <row r="336" spans="1:12" ht="15" x14ac:dyDescent="0.25">
      <c r="A336" s="68">
        <v>336</v>
      </c>
      <c r="B336">
        <f>IF(Traitement7!B336&gt;0,Traitement7!B336,)</f>
        <v>2.4986942600428341E-2</v>
      </c>
      <c r="C336" s="3">
        <f>IF(AND(Traitement7!D336&lt;1000,Traitement7!D336&gt;0),Traitement7!D336,)</f>
        <v>0</v>
      </c>
      <c r="D336" s="68">
        <v>336</v>
      </c>
      <c r="E336" s="8">
        <f t="shared" si="30"/>
        <v>9.3725620924661746E-5</v>
      </c>
      <c r="F336" s="8">
        <f t="shared" si="31"/>
        <v>2.1132603643226941E-6</v>
      </c>
      <c r="G336" s="8">
        <f t="shared" si="32"/>
        <v>0</v>
      </c>
      <c r="H336" s="69">
        <f t="shared" si="33"/>
        <v>68570.009527818882</v>
      </c>
      <c r="I336" s="69">
        <f t="shared" si="34"/>
        <v>68570.009527818867</v>
      </c>
      <c r="J336" s="70" t="str">
        <f t="shared" si="35"/>
        <v/>
      </c>
      <c r="K336" s="94"/>
      <c r="L336" s="93"/>
    </row>
    <row r="337" spans="1:12" ht="15" x14ac:dyDescent="0.25">
      <c r="A337" s="68">
        <v>337</v>
      </c>
      <c r="B337">
        <f>IF(Traitement7!B337&gt;0,Traitement7!B337,)</f>
        <v>2.4911247530448315E-2</v>
      </c>
      <c r="C337" s="3">
        <f>IF(AND(Traitement7!D337&lt;1000,Traitement7!D337&gt;0),Traitement7!D337,)</f>
        <v>0</v>
      </c>
      <c r="D337" s="68">
        <v>337</v>
      </c>
      <c r="E337" s="8">
        <f t="shared" si="30"/>
        <v>9.3412104365461768E-5</v>
      </c>
      <c r="F337" s="8">
        <f t="shared" si="31"/>
        <v>2.1081185236121814E-6</v>
      </c>
      <c r="G337" s="8">
        <f t="shared" si="32"/>
        <v>0</v>
      </c>
      <c r="H337" s="69">
        <f t="shared" si="33"/>
        <v>68800.452562291306</v>
      </c>
      <c r="I337" s="69">
        <f t="shared" si="34"/>
        <v>68800.452562293227</v>
      </c>
      <c r="J337" s="70" t="str">
        <f t="shared" si="35"/>
        <v/>
      </c>
      <c r="K337" s="94"/>
      <c r="L337" s="93"/>
    </row>
    <row r="338" spans="1:12" ht="15" x14ac:dyDescent="0.25">
      <c r="A338" s="68">
        <v>338</v>
      </c>
      <c r="B338">
        <f>IF(Traitement7!B338&gt;0,Traitement7!B338,)</f>
        <v>2.4835552460468077E-2</v>
      </c>
      <c r="C338" s="3">
        <f>IF(AND(Traitement7!D338&lt;1000,Traitement7!D338&gt;0),Traitement7!D338,)</f>
        <v>0</v>
      </c>
      <c r="D338" s="68">
        <v>338</v>
      </c>
      <c r="E338" s="8">
        <f t="shared" si="30"/>
        <v>9.3098786197481909E-5</v>
      </c>
      <c r="F338" s="8">
        <f t="shared" si="31"/>
        <v>2.1029891932503801E-6</v>
      </c>
      <c r="G338" s="8">
        <f t="shared" si="32"/>
        <v>0</v>
      </c>
      <c r="H338" s="69">
        <f t="shared" si="33"/>
        <v>69032.300366533629</v>
      </c>
      <c r="I338" s="69">
        <f t="shared" si="34"/>
        <v>69032.300366537893</v>
      </c>
      <c r="J338" s="70" t="str">
        <f t="shared" si="35"/>
        <v/>
      </c>
      <c r="K338" s="94"/>
      <c r="L338" s="93"/>
    </row>
    <row r="339" spans="1:12" ht="15" x14ac:dyDescent="0.25">
      <c r="A339" s="68">
        <v>339</v>
      </c>
      <c r="B339">
        <f>IF(Traitement7!B339&gt;0,Traitement7!B339,)</f>
        <v>2.4759857390488055E-2</v>
      </c>
      <c r="C339" s="3">
        <f>IF(AND(Traitement7!D339&lt;1000,Traitement7!D339&gt;0),Traitement7!D339,)</f>
        <v>0</v>
      </c>
      <c r="D339" s="68">
        <v>339</v>
      </c>
      <c r="E339" s="8">
        <f t="shared" si="30"/>
        <v>9.278566623326101E-5</v>
      </c>
      <c r="F339" s="8">
        <f t="shared" si="31"/>
        <v>2.0978723428062823E-6</v>
      </c>
      <c r="G339" s="8">
        <f t="shared" si="32"/>
        <v>0</v>
      </c>
      <c r="H339" s="69">
        <f t="shared" si="33"/>
        <v>69265.565824346006</v>
      </c>
      <c r="I339" s="69">
        <f t="shared" si="34"/>
        <v>69265.565824347956</v>
      </c>
      <c r="J339" s="70" t="str">
        <f t="shared" si="35"/>
        <v/>
      </c>
      <c r="K339" s="94"/>
      <c r="L339" s="93"/>
    </row>
    <row r="340" spans="1:12" ht="15" x14ac:dyDescent="0.25">
      <c r="A340" s="68">
        <v>340</v>
      </c>
      <c r="B340">
        <f>IF(Traitement7!B340&gt;0,Traitement7!B340,)</f>
        <v>2.4759857390488055E-2</v>
      </c>
      <c r="C340" s="3">
        <f>IF(AND(Traitement7!D340&lt;1000,Traitement7!D340&gt;0),Traitement7!D340,)</f>
        <v>0</v>
      </c>
      <c r="D340" s="68">
        <v>340</v>
      </c>
      <c r="E340" s="8">
        <f t="shared" si="30"/>
        <v>9.278566623326101E-5</v>
      </c>
      <c r="F340" s="8">
        <f t="shared" si="31"/>
        <v>2.0978723428062823E-6</v>
      </c>
      <c r="G340" s="8">
        <f t="shared" si="32"/>
        <v>0</v>
      </c>
      <c r="H340" s="69">
        <f t="shared" si="33"/>
        <v>69265.565824346006</v>
      </c>
      <c r="I340" s="69">
        <f t="shared" si="34"/>
        <v>69265.565824347956</v>
      </c>
      <c r="J340" s="70" t="str">
        <f t="shared" si="35"/>
        <v/>
      </c>
      <c r="K340" s="94"/>
      <c r="L340" s="93"/>
    </row>
    <row r="341" spans="1:12" ht="15" x14ac:dyDescent="0.25">
      <c r="A341" s="68">
        <v>341</v>
      </c>
      <c r="B341">
        <f>IF(Traitement7!B341&gt;0,Traitement7!B341,)</f>
        <v>2.4684162320508032E-2</v>
      </c>
      <c r="C341" s="3">
        <f>IF(AND(Traitement7!D341&lt;1000,Traitement7!D341&gt;0),Traitement7!D341,)</f>
        <v>0</v>
      </c>
      <c r="D341" s="68">
        <v>341</v>
      </c>
      <c r="E341" s="8">
        <f t="shared" si="30"/>
        <v>9.247274428555996E-5</v>
      </c>
      <c r="F341" s="8">
        <f t="shared" si="31"/>
        <v>2.0927679419178315E-6</v>
      </c>
      <c r="G341" s="8">
        <f t="shared" si="32"/>
        <v>0</v>
      </c>
      <c r="H341" s="69">
        <f t="shared" si="33"/>
        <v>69500.261977565591</v>
      </c>
      <c r="I341" s="69">
        <f t="shared" si="34"/>
        <v>69500.26197756319</v>
      </c>
      <c r="J341" s="70" t="str">
        <f t="shared" si="35"/>
        <v/>
      </c>
      <c r="K341" s="94"/>
      <c r="L341" s="93"/>
    </row>
    <row r="342" spans="1:12" ht="15" x14ac:dyDescent="0.25">
      <c r="A342" s="68">
        <v>342</v>
      </c>
      <c r="B342">
        <f>IF(Traitement7!B342&gt;0,Traitement7!B342,)</f>
        <v>2.4608467250528007E-2</v>
      </c>
      <c r="C342" s="3">
        <f>IF(AND(Traitement7!D342&lt;1000,Traitement7!D342&gt;0),Traitement7!D342,)</f>
        <v>0</v>
      </c>
      <c r="D342" s="68">
        <v>342</v>
      </c>
      <c r="E342" s="8">
        <f t="shared" si="30"/>
        <v>9.2160020167375567E-5</v>
      </c>
      <c r="F342" s="8">
        <f t="shared" si="31"/>
        <v>2.0876759602919256E-6</v>
      </c>
      <c r="G342" s="8">
        <f t="shared" si="32"/>
        <v>0</v>
      </c>
      <c r="H342" s="69">
        <f t="shared" si="33"/>
        <v>69736.4020284945</v>
      </c>
      <c r="I342" s="69">
        <f t="shared" si="34"/>
        <v>69736.402028488243</v>
      </c>
      <c r="J342" s="70" t="str">
        <f t="shared" si="35"/>
        <v/>
      </c>
      <c r="K342" s="94"/>
      <c r="L342" s="93"/>
    </row>
    <row r="343" spans="1:12" ht="15" x14ac:dyDescent="0.25">
      <c r="A343" s="68">
        <v>343</v>
      </c>
      <c r="B343">
        <f>IF(Traitement7!B343&gt;0,Traitement7!B343,)</f>
        <v>2.4532772180547769E-2</v>
      </c>
      <c r="C343" s="3">
        <f>IF(AND(Traitement7!D343&lt;1000,Traitement7!D343&gt;0),Traitement7!D343,)</f>
        <v>0</v>
      </c>
      <c r="D343" s="68">
        <v>343</v>
      </c>
      <c r="E343" s="8">
        <f t="shared" si="30"/>
        <v>9.1847493691926685E-5</v>
      </c>
      <c r="F343" s="8">
        <f t="shared" si="31"/>
        <v>2.0825963677182092E-6</v>
      </c>
      <c r="G343" s="8">
        <f t="shared" si="32"/>
        <v>0</v>
      </c>
      <c r="H343" s="69">
        <f t="shared" si="33"/>
        <v>69973.999342376585</v>
      </c>
      <c r="I343" s="69">
        <f t="shared" si="34"/>
        <v>69973.99934237836</v>
      </c>
      <c r="J343" s="70" t="str">
        <f t="shared" si="35"/>
        <v/>
      </c>
      <c r="K343" s="94"/>
      <c r="L343" s="93"/>
    </row>
    <row r="344" spans="1:12" ht="15" x14ac:dyDescent="0.25">
      <c r="A344" s="68">
        <v>344</v>
      </c>
      <c r="B344">
        <f>IF(Traitement7!B344&gt;0,Traitement7!B344,)</f>
        <v>2.4532772180547769E-2</v>
      </c>
      <c r="C344" s="3">
        <f>IF(AND(Traitement7!D344&lt;1000,Traitement7!D344&gt;0),Traitement7!D344,)</f>
        <v>0</v>
      </c>
      <c r="D344" s="68">
        <v>344</v>
      </c>
      <c r="E344" s="8">
        <f t="shared" si="30"/>
        <v>9.1847493691926685E-5</v>
      </c>
      <c r="F344" s="8">
        <f t="shared" si="31"/>
        <v>2.0825963677182092E-6</v>
      </c>
      <c r="G344" s="8">
        <f t="shared" si="32"/>
        <v>0</v>
      </c>
      <c r="H344" s="69">
        <f t="shared" si="33"/>
        <v>69973.999342376585</v>
      </c>
      <c r="I344" s="69">
        <f t="shared" si="34"/>
        <v>69973.99934237836</v>
      </c>
      <c r="J344" s="70" t="str">
        <f t="shared" si="35"/>
        <v/>
      </c>
      <c r="K344" s="94"/>
      <c r="L344" s="93"/>
    </row>
    <row r="345" spans="1:12" ht="15" x14ac:dyDescent="0.25">
      <c r="A345" s="68">
        <v>345</v>
      </c>
      <c r="B345">
        <f>IF(Traitement7!B345&gt;0,Traitement7!B345,)</f>
        <v>2.4457077110567747E-2</v>
      </c>
      <c r="C345" s="3">
        <f>IF(AND(Traitement7!D345&lt;1000,Traitement7!D345&gt;0),Traitement7!D345,)</f>
        <v>0</v>
      </c>
      <c r="D345" s="68">
        <v>345</v>
      </c>
      <c r="E345" s="8">
        <f t="shared" si="30"/>
        <v>9.1535164672709723E-5</v>
      </c>
      <c r="F345" s="8">
        <f t="shared" si="31"/>
        <v>2.0775291340552829E-6</v>
      </c>
      <c r="G345" s="8">
        <f t="shared" si="32"/>
        <v>0</v>
      </c>
      <c r="H345" s="69">
        <f t="shared" si="33"/>
        <v>70213.067449916547</v>
      </c>
      <c r="I345" s="69">
        <f t="shared" si="34"/>
        <v>70213.067449918453</v>
      </c>
      <c r="J345" s="70" t="str">
        <f t="shared" si="35"/>
        <v/>
      </c>
      <c r="K345" s="94"/>
      <c r="L345" s="93"/>
    </row>
    <row r="346" spans="1:12" ht="15" x14ac:dyDescent="0.25">
      <c r="A346" s="68">
        <v>346</v>
      </c>
      <c r="B346">
        <f>IF(Traitement7!B346&gt;0,Traitement7!B346,)</f>
        <v>2.4381382040587721E-2</v>
      </c>
      <c r="C346" s="3">
        <f>IF(AND(Traitement7!D346&lt;1000,Traitement7!D346&gt;0),Traitement7!D346,)</f>
        <v>0</v>
      </c>
      <c r="D346" s="68">
        <v>346</v>
      </c>
      <c r="E346" s="8">
        <f t="shared" si="30"/>
        <v>9.1223032923415381E-5</v>
      </c>
      <c r="F346" s="8">
        <f t="shared" si="31"/>
        <v>2.0724742292306988E-6</v>
      </c>
      <c r="G346" s="8">
        <f t="shared" si="32"/>
        <v>0</v>
      </c>
      <c r="H346" s="69">
        <f t="shared" si="33"/>
        <v>70453.620049852208</v>
      </c>
      <c r="I346" s="69">
        <f t="shared" si="34"/>
        <v>70453.620049854449</v>
      </c>
      <c r="J346" s="70" t="str">
        <f t="shared" si="35"/>
        <v/>
      </c>
      <c r="K346" s="94"/>
      <c r="L346" s="93"/>
    </row>
    <row r="347" spans="1:12" ht="15" x14ac:dyDescent="0.25">
      <c r="A347" s="68">
        <v>347</v>
      </c>
      <c r="B347">
        <f>IF(Traitement7!B347&gt;0,Traitement7!B347,)</f>
        <v>2.4381382040587721E-2</v>
      </c>
      <c r="C347" s="3">
        <f>IF(AND(Traitement7!D347&lt;1000,Traitement7!D347&gt;0),Traitement7!D347,)</f>
        <v>0</v>
      </c>
      <c r="D347" s="68">
        <v>347</v>
      </c>
      <c r="E347" s="8">
        <f t="shared" si="30"/>
        <v>9.1223032923415381E-5</v>
      </c>
      <c r="F347" s="8">
        <f t="shared" si="31"/>
        <v>2.0724742292306988E-6</v>
      </c>
      <c r="G347" s="8">
        <f t="shared" si="32"/>
        <v>0</v>
      </c>
      <c r="H347" s="69">
        <f t="shared" si="33"/>
        <v>70453.620049852208</v>
      </c>
      <c r="I347" s="69">
        <f t="shared" si="34"/>
        <v>70453.620049854449</v>
      </c>
      <c r="J347" s="70" t="str">
        <f t="shared" si="35"/>
        <v/>
      </c>
      <c r="K347" s="94"/>
      <c r="L347" s="93"/>
    </row>
    <row r="348" spans="1:12" ht="15" x14ac:dyDescent="0.25">
      <c r="A348" s="68">
        <v>348</v>
      </c>
      <c r="B348">
        <f>IF(Traitement7!B348&gt;0,Traitement7!B348,)</f>
        <v>2.4305686970607483E-2</v>
      </c>
      <c r="C348" s="3">
        <f>IF(AND(Traitement7!D348&lt;1000,Traitement7!D348&gt;0),Traitement7!D348,)</f>
        <v>0</v>
      </c>
      <c r="D348" s="68">
        <v>348</v>
      </c>
      <c r="E348" s="8">
        <f t="shared" si="30"/>
        <v>9.0911098257984158E-5</v>
      </c>
      <c r="F348" s="8">
        <f t="shared" si="31"/>
        <v>2.0674316232547599E-6</v>
      </c>
      <c r="G348" s="8">
        <f t="shared" si="32"/>
        <v>0</v>
      </c>
      <c r="H348" s="69">
        <f t="shared" si="33"/>
        <v>70695.671011569051</v>
      </c>
      <c r="I348" s="69">
        <f t="shared" si="34"/>
        <v>70695.671011567378</v>
      </c>
      <c r="J348" s="70" t="str">
        <f t="shared" si="35"/>
        <v/>
      </c>
      <c r="K348" s="94"/>
      <c r="L348" s="93"/>
    </row>
    <row r="349" spans="1:12" ht="15" x14ac:dyDescent="0.25">
      <c r="A349" s="68">
        <v>349</v>
      </c>
      <c r="B349">
        <f>IF(Traitement7!B349&gt;0,Traitement7!B349,)</f>
        <v>2.4305686970607483E-2</v>
      </c>
      <c r="C349" s="3">
        <f>IF(AND(Traitement7!D349&lt;1000,Traitement7!D349&gt;0),Traitement7!D349,)</f>
        <v>0</v>
      </c>
      <c r="D349" s="68">
        <v>349</v>
      </c>
      <c r="E349" s="8">
        <f t="shared" si="30"/>
        <v>9.0911098257984158E-5</v>
      </c>
      <c r="F349" s="8">
        <f t="shared" si="31"/>
        <v>2.0674316232547599E-6</v>
      </c>
      <c r="G349" s="8">
        <f t="shared" si="32"/>
        <v>0</v>
      </c>
      <c r="H349" s="69">
        <f t="shared" si="33"/>
        <v>70695.671011569051</v>
      </c>
      <c r="I349" s="69">
        <f t="shared" si="34"/>
        <v>70695.671011567378</v>
      </c>
      <c r="J349" s="70" t="str">
        <f t="shared" si="35"/>
        <v/>
      </c>
      <c r="K349" s="94"/>
      <c r="L349" s="93"/>
    </row>
    <row r="350" spans="1:12" ht="15" x14ac:dyDescent="0.25">
      <c r="A350" s="68">
        <v>350</v>
      </c>
      <c r="B350">
        <f>IF(Traitement7!B350&gt;0,Traitement7!B350,)</f>
        <v>2.4229991900627461E-2</v>
      </c>
      <c r="C350" s="3">
        <f>IF(AND(Traitement7!D350&lt;1000,Traitement7!D350&gt;0),Traitement7!D350,)</f>
        <v>0</v>
      </c>
      <c r="D350" s="68">
        <v>350</v>
      </c>
      <c r="E350" s="8">
        <f t="shared" si="30"/>
        <v>9.0599360490578595E-5</v>
      </c>
      <c r="F350" s="8">
        <f t="shared" si="31"/>
        <v>2.0624012862067211E-6</v>
      </c>
      <c r="G350" s="8">
        <f t="shared" si="32"/>
        <v>0</v>
      </c>
      <c r="H350" s="69">
        <f t="shared" si="33"/>
        <v>70939.234377763758</v>
      </c>
      <c r="I350" s="69">
        <f t="shared" si="34"/>
        <v>70939.234377759916</v>
      </c>
      <c r="J350" s="70" t="str">
        <f t="shared" si="35"/>
        <v/>
      </c>
      <c r="K350" s="94"/>
      <c r="L350" s="93"/>
    </row>
    <row r="351" spans="1:12" ht="15" x14ac:dyDescent="0.25">
      <c r="A351" s="68">
        <v>351</v>
      </c>
      <c r="B351">
        <f>IF(Traitement7!B351&gt;0,Traitement7!B351,)</f>
        <v>2.4154296830647438E-2</v>
      </c>
      <c r="C351" s="3">
        <f>IF(AND(Traitement7!D351&lt;1000,Traitement7!D351&gt;0),Traitement7!D351,)</f>
        <v>0</v>
      </c>
      <c r="D351" s="68">
        <v>351</v>
      </c>
      <c r="E351" s="8">
        <f t="shared" si="30"/>
        <v>9.0287819435597161E-5</v>
      </c>
      <c r="F351" s="8">
        <f t="shared" si="31"/>
        <v>2.0573831882278946E-6</v>
      </c>
      <c r="G351" s="8">
        <f t="shared" si="32"/>
        <v>0</v>
      </c>
      <c r="H351" s="69">
        <f t="shared" si="33"/>
        <v>71184.324367163921</v>
      </c>
      <c r="I351" s="69">
        <f t="shared" si="34"/>
        <v>71184.324367161142</v>
      </c>
      <c r="J351" s="70" t="str">
        <f t="shared" si="35"/>
        <v/>
      </c>
      <c r="K351" s="94"/>
      <c r="L351" s="93"/>
    </row>
    <row r="352" spans="1:12" ht="15" x14ac:dyDescent="0.25">
      <c r="A352" s="68">
        <v>352</v>
      </c>
      <c r="B352">
        <f>IF(Traitement7!B352&gt;0,Traitement7!B352,)</f>
        <v>2.4154296830647438E-2</v>
      </c>
      <c r="C352" s="3">
        <f>IF(AND(Traitement7!D352&lt;1000,Traitement7!D352&gt;0),Traitement7!D352,)</f>
        <v>0</v>
      </c>
      <c r="D352" s="68">
        <v>352</v>
      </c>
      <c r="E352" s="8">
        <f t="shared" si="30"/>
        <v>9.0287819435597161E-5</v>
      </c>
      <c r="F352" s="8">
        <f t="shared" si="31"/>
        <v>2.0573831882278946E-6</v>
      </c>
      <c r="G352" s="8">
        <f t="shared" si="32"/>
        <v>0</v>
      </c>
      <c r="H352" s="69">
        <f t="shared" si="33"/>
        <v>71184.324367163921</v>
      </c>
      <c r="I352" s="69">
        <f t="shared" si="34"/>
        <v>71184.324367161142</v>
      </c>
      <c r="J352" s="70" t="str">
        <f t="shared" si="35"/>
        <v/>
      </c>
      <c r="K352" s="94"/>
      <c r="L352" s="93"/>
    </row>
    <row r="353" spans="1:12" ht="15" x14ac:dyDescent="0.25">
      <c r="A353" s="68">
        <v>353</v>
      </c>
      <c r="B353">
        <f>IF(Traitement7!B353&gt;0,Traitement7!B353,)</f>
        <v>2.4078601760667197E-2</v>
      </c>
      <c r="C353" s="3">
        <f>IF(AND(Traitement7!D353&lt;1000,Traitement7!D353&gt;0),Traitement7!D353,)</f>
        <v>0</v>
      </c>
      <c r="D353" s="68">
        <v>353</v>
      </c>
      <c r="E353" s="8">
        <f t="shared" si="30"/>
        <v>8.9976474907674242E-5</v>
      </c>
      <c r="F353" s="8">
        <f t="shared" si="31"/>
        <v>2.0523772995561393E-6</v>
      </c>
      <c r="G353" s="8">
        <f t="shared" si="32"/>
        <v>0</v>
      </c>
      <c r="H353" s="69">
        <f t="shared" si="33"/>
        <v>71430.95537729295</v>
      </c>
      <c r="I353" s="69">
        <f t="shared" si="34"/>
        <v>71430.95537729295</v>
      </c>
      <c r="J353" s="70" t="str">
        <f t="shared" si="35"/>
        <v/>
      </c>
      <c r="K353" s="94"/>
      <c r="L353" s="93"/>
    </row>
    <row r="354" spans="1:12" ht="15" x14ac:dyDescent="0.25">
      <c r="A354" s="68">
        <v>354</v>
      </c>
      <c r="B354">
        <f>IF(Traitement7!B354&gt;0,Traitement7!B354,)</f>
        <v>2.4078601760667197E-2</v>
      </c>
      <c r="C354" s="3">
        <f>IF(AND(Traitement7!D354&lt;1000,Traitement7!D354&gt;0),Traitement7!D354,)</f>
        <v>0</v>
      </c>
      <c r="D354" s="68">
        <v>354</v>
      </c>
      <c r="E354" s="8">
        <f t="shared" si="30"/>
        <v>8.9976474907674242E-5</v>
      </c>
      <c r="F354" s="8">
        <f t="shared" si="31"/>
        <v>2.0523772995561393E-6</v>
      </c>
      <c r="G354" s="8">
        <f t="shared" si="32"/>
        <v>0</v>
      </c>
      <c r="H354" s="69">
        <f t="shared" si="33"/>
        <v>71430.95537729295</v>
      </c>
      <c r="I354" s="69">
        <f t="shared" si="34"/>
        <v>71430.95537729295</v>
      </c>
      <c r="J354" s="70" t="str">
        <f t="shared" si="35"/>
        <v/>
      </c>
      <c r="K354" s="94"/>
      <c r="L354" s="93"/>
    </row>
    <row r="355" spans="1:12" ht="15" x14ac:dyDescent="0.25">
      <c r="A355" s="68">
        <v>355</v>
      </c>
      <c r="B355">
        <f>IF(Traitement7!B355&gt;0,Traitement7!B355,)</f>
        <v>2.4002906690687175E-2</v>
      </c>
      <c r="C355" s="3">
        <f>IF(AND(Traitement7!D355&lt;1000,Traitement7!D355&gt;0),Traitement7!D355,)</f>
        <v>0</v>
      </c>
      <c r="D355" s="68">
        <v>355</v>
      </c>
      <c r="E355" s="8">
        <f t="shared" si="30"/>
        <v>8.966532672168015E-5</v>
      </c>
      <c r="F355" s="8">
        <f t="shared" si="31"/>
        <v>2.0473835904775721E-6</v>
      </c>
      <c r="G355" s="8">
        <f t="shared" si="32"/>
        <v>0</v>
      </c>
      <c r="H355" s="69">
        <f t="shared" si="33"/>
        <v>71679.14198728709</v>
      </c>
      <c r="I355" s="69">
        <f t="shared" si="34"/>
        <v>71679.141987289011</v>
      </c>
      <c r="J355" s="70" t="str">
        <f t="shared" si="35"/>
        <v/>
      </c>
      <c r="K355" s="94"/>
      <c r="L355" s="93"/>
    </row>
    <row r="356" spans="1:12" ht="15" x14ac:dyDescent="0.25">
      <c r="A356" s="68">
        <v>356</v>
      </c>
      <c r="B356">
        <f>IF(Traitement7!B356&gt;0,Traitement7!B356,)</f>
        <v>2.4002906690687175E-2</v>
      </c>
      <c r="C356" s="3">
        <f>IF(AND(Traitement7!D356&lt;1000,Traitement7!D356&gt;0),Traitement7!D356,)</f>
        <v>0</v>
      </c>
      <c r="D356" s="68">
        <v>356</v>
      </c>
      <c r="E356" s="8">
        <f t="shared" si="30"/>
        <v>8.966532672168015E-5</v>
      </c>
      <c r="F356" s="8">
        <f t="shared" si="31"/>
        <v>2.0473835904775721E-6</v>
      </c>
      <c r="G356" s="8">
        <f t="shared" si="32"/>
        <v>0</v>
      </c>
      <c r="H356" s="69">
        <f t="shared" si="33"/>
        <v>71679.14198728709</v>
      </c>
      <c r="I356" s="69">
        <f t="shared" si="34"/>
        <v>71679.141987289011</v>
      </c>
      <c r="J356" s="70" t="str">
        <f t="shared" si="35"/>
        <v/>
      </c>
      <c r="K356" s="94"/>
      <c r="L356" s="93"/>
    </row>
    <row r="357" spans="1:12" ht="15" x14ac:dyDescent="0.25">
      <c r="A357" s="68">
        <v>357</v>
      </c>
      <c r="B357">
        <f>IF(Traitement7!B357&gt;0,Traitement7!B357,)</f>
        <v>2.3927211620707153E-2</v>
      </c>
      <c r="C357" s="3">
        <f>IF(AND(Traitement7!D357&lt;1000,Traitement7!D357&gt;0),Traitement7!D357,)</f>
        <v>0</v>
      </c>
      <c r="D357" s="68">
        <v>357</v>
      </c>
      <c r="E357" s="8">
        <f t="shared" si="30"/>
        <v>8.9354374692707239E-5</v>
      </c>
      <c r="F357" s="8">
        <f t="shared" si="31"/>
        <v>2.0424020313610622E-6</v>
      </c>
      <c r="G357" s="8">
        <f t="shared" si="32"/>
        <v>0</v>
      </c>
      <c r="H357" s="69">
        <f t="shared" si="33"/>
        <v>71928.898960772451</v>
      </c>
      <c r="I357" s="69">
        <f t="shared" si="34"/>
        <v>71928.898960778199</v>
      </c>
      <c r="J357" s="70" t="str">
        <f t="shared" si="35"/>
        <v/>
      </c>
      <c r="K357" s="94"/>
      <c r="L357" s="93"/>
    </row>
    <row r="358" spans="1:12" ht="15" x14ac:dyDescent="0.25">
      <c r="A358" s="68">
        <v>358</v>
      </c>
      <c r="B358">
        <f>IF(Traitement7!B358&gt;0,Traitement7!B358,)</f>
        <v>2.3851516550726915E-2</v>
      </c>
      <c r="C358" s="3">
        <f>IF(AND(Traitement7!D358&lt;1000,Traitement7!D358&gt;0),Traitement7!D358,)</f>
        <v>0</v>
      </c>
      <c r="D358" s="68">
        <v>358</v>
      </c>
      <c r="E358" s="8">
        <f t="shared" si="30"/>
        <v>8.9043618636097666E-5</v>
      </c>
      <c r="F358" s="8">
        <f t="shared" si="31"/>
        <v>2.03743259265133E-6</v>
      </c>
      <c r="G358" s="8">
        <f t="shared" si="32"/>
        <v>0</v>
      </c>
      <c r="H358" s="69">
        <f t="shared" si="33"/>
        <v>72180.241248790364</v>
      </c>
      <c r="I358" s="69">
        <f t="shared" si="34"/>
        <v>72180.241248789505</v>
      </c>
      <c r="J358" s="70" t="str">
        <f t="shared" si="35"/>
        <v/>
      </c>
      <c r="K358" s="94"/>
      <c r="L358" s="93"/>
    </row>
    <row r="359" spans="1:12" ht="15" x14ac:dyDescent="0.25">
      <c r="A359" s="68">
        <v>359</v>
      </c>
      <c r="B359">
        <f>IF(Traitement7!B359&gt;0,Traitement7!B359,)</f>
        <v>2.3851516550726915E-2</v>
      </c>
      <c r="C359" s="3">
        <f>IF(AND(Traitement7!D359&lt;1000,Traitement7!D359&gt;0),Traitement7!D359,)</f>
        <v>0</v>
      </c>
      <c r="D359" s="68">
        <v>359</v>
      </c>
      <c r="E359" s="8">
        <f t="shared" si="30"/>
        <v>8.9043618636097666E-5</v>
      </c>
      <c r="F359" s="8">
        <f t="shared" si="31"/>
        <v>2.03743259265133E-6</v>
      </c>
      <c r="G359" s="8">
        <f t="shared" si="32"/>
        <v>0</v>
      </c>
      <c r="H359" s="69">
        <f t="shared" si="33"/>
        <v>72180.241248790364</v>
      </c>
      <c r="I359" s="69">
        <f t="shared" si="34"/>
        <v>72180.241248789505</v>
      </c>
      <c r="J359" s="70" t="str">
        <f t="shared" si="35"/>
        <v/>
      </c>
      <c r="K359" s="94"/>
      <c r="L359" s="93"/>
    </row>
    <row r="360" spans="1:12" ht="15" x14ac:dyDescent="0.25">
      <c r="A360" s="68">
        <v>360</v>
      </c>
      <c r="B360">
        <f>IF(Traitement7!B360&gt;0,Traitement7!B360,)</f>
        <v>2.3775821480746889E-2</v>
      </c>
      <c r="C360" s="3">
        <f>IF(AND(Traitement7!D360&lt;1000,Traitement7!D360&gt;0),Traitement7!D360,)</f>
        <v>0</v>
      </c>
      <c r="D360" s="68">
        <v>360</v>
      </c>
      <c r="E360" s="8">
        <f t="shared" si="30"/>
        <v>8.8733058367387874E-5</v>
      </c>
      <c r="F360" s="8">
        <f t="shared" si="31"/>
        <v>2.032475244855153E-6</v>
      </c>
      <c r="G360" s="8">
        <f t="shared" si="32"/>
        <v>0</v>
      </c>
      <c r="H360" s="69">
        <f t="shared" si="33"/>
        <v>72433.183992778489</v>
      </c>
      <c r="I360" s="69">
        <f t="shared" si="34"/>
        <v>72433.183992780017</v>
      </c>
      <c r="J360" s="70" t="str">
        <f t="shared" si="35"/>
        <v/>
      </c>
      <c r="K360" s="94"/>
      <c r="L360" s="93"/>
    </row>
    <row r="361" spans="1:12" ht="15" x14ac:dyDescent="0.25">
      <c r="A361" s="68">
        <v>361</v>
      </c>
      <c r="B361">
        <f>IF(Traitement7!B361&gt;0,Traitement7!B361,)</f>
        <v>2.3775821480746889E-2</v>
      </c>
      <c r="C361" s="3">
        <f>IF(AND(Traitement7!D361&lt;1000,Traitement7!D361&gt;0),Traitement7!D361,)</f>
        <v>0</v>
      </c>
      <c r="D361" s="68">
        <v>361</v>
      </c>
      <c r="E361" s="8">
        <f t="shared" si="30"/>
        <v>8.8733058367387874E-5</v>
      </c>
      <c r="F361" s="8">
        <f t="shared" si="31"/>
        <v>2.032475244855153E-6</v>
      </c>
      <c r="G361" s="8">
        <f t="shared" si="32"/>
        <v>0</v>
      </c>
      <c r="H361" s="69">
        <f t="shared" si="33"/>
        <v>72433.183992778489</v>
      </c>
      <c r="I361" s="69">
        <f t="shared" si="34"/>
        <v>72433.183992780017</v>
      </c>
      <c r="J361" s="70" t="str">
        <f t="shared" si="35"/>
        <v/>
      </c>
      <c r="K361" s="94"/>
      <c r="L361" s="93"/>
    </row>
    <row r="362" spans="1:12" ht="15" x14ac:dyDescent="0.25">
      <c r="A362" s="68">
        <v>362</v>
      </c>
      <c r="B362">
        <f>IF(Traitement7!B362&gt;0,Traitement7!B362,)</f>
        <v>2.3700126410766867E-2</v>
      </c>
      <c r="C362" s="3">
        <f>IF(AND(Traitement7!D362&lt;1000,Traitement7!D362&gt;0),Traitement7!D362,)</f>
        <v>0</v>
      </c>
      <c r="D362" s="68">
        <v>362</v>
      </c>
      <c r="E362" s="8">
        <f t="shared" si="30"/>
        <v>8.8422693702377986E-5</v>
      </c>
      <c r="F362" s="8">
        <f t="shared" si="31"/>
        <v>2.0275299585620603E-6</v>
      </c>
      <c r="G362" s="8">
        <f t="shared" si="32"/>
        <v>0</v>
      </c>
      <c r="H362" s="69">
        <f t="shared" si="33"/>
        <v>72687.742527615759</v>
      </c>
      <c r="I362" s="69">
        <f t="shared" si="34"/>
        <v>72687.742527619004</v>
      </c>
      <c r="J362" s="70" t="str">
        <f t="shared" si="35"/>
        <v/>
      </c>
      <c r="K362" s="94"/>
      <c r="L362" s="93"/>
    </row>
    <row r="363" spans="1:12" ht="15" x14ac:dyDescent="0.25">
      <c r="A363" s="68">
        <v>363</v>
      </c>
      <c r="B363">
        <f>IF(Traitement7!B363&gt;0,Traitement7!B363,)</f>
        <v>2.3700126410766867E-2</v>
      </c>
      <c r="C363" s="3">
        <f>IF(AND(Traitement7!D363&lt;1000,Traitement7!D363&gt;0),Traitement7!D363,)</f>
        <v>0</v>
      </c>
      <c r="D363" s="68">
        <v>363</v>
      </c>
      <c r="E363" s="8">
        <f t="shared" si="30"/>
        <v>8.8422693702377986E-5</v>
      </c>
      <c r="F363" s="8">
        <f t="shared" si="31"/>
        <v>2.0275299585620603E-6</v>
      </c>
      <c r="G363" s="8">
        <f t="shared" si="32"/>
        <v>0</v>
      </c>
      <c r="H363" s="69">
        <f t="shared" si="33"/>
        <v>72687.742527615759</v>
      </c>
      <c r="I363" s="69">
        <f t="shared" si="34"/>
        <v>72687.742527619004</v>
      </c>
      <c r="J363" s="70" t="str">
        <f t="shared" si="35"/>
        <v/>
      </c>
      <c r="K363" s="94"/>
      <c r="L363" s="93"/>
    </row>
    <row r="364" spans="1:12" ht="15" x14ac:dyDescent="0.25">
      <c r="A364" s="68">
        <v>364</v>
      </c>
      <c r="B364">
        <f>IF(Traitement7!B364&gt;0,Traitement7!B364,)</f>
        <v>2.3624431340786629E-2</v>
      </c>
      <c r="C364" s="3">
        <f>IF(AND(Traitement7!D364&lt;1000,Traitement7!D364&gt;0),Traitement7!D364,)</f>
        <v>0</v>
      </c>
      <c r="D364" s="68">
        <v>364</v>
      </c>
      <c r="E364" s="8">
        <f t="shared" si="30"/>
        <v>8.8112524457090169E-5</v>
      </c>
      <c r="F364" s="8">
        <f t="shared" si="31"/>
        <v>2.0225967044305361E-6</v>
      </c>
      <c r="G364" s="8">
        <f t="shared" si="32"/>
        <v>0</v>
      </c>
      <c r="H364" s="69">
        <f t="shared" si="33"/>
        <v>72943.932384719243</v>
      </c>
      <c r="I364" s="69">
        <f t="shared" si="34"/>
        <v>72943.932384720218</v>
      </c>
      <c r="J364" s="70" t="str">
        <f t="shared" si="35"/>
        <v/>
      </c>
      <c r="K364" s="94"/>
      <c r="L364" s="93"/>
    </row>
    <row r="365" spans="1:12" ht="15" x14ac:dyDescent="0.25">
      <c r="A365" s="68">
        <v>365</v>
      </c>
      <c r="B365">
        <f>IF(Traitement7!B365&gt;0,Traitement7!B365,)</f>
        <v>2.3624431340786629E-2</v>
      </c>
      <c r="C365" s="3">
        <f>IF(AND(Traitement7!D365&lt;1000,Traitement7!D365&gt;0),Traitement7!D365,)</f>
        <v>0</v>
      </c>
      <c r="D365" s="68">
        <v>365</v>
      </c>
      <c r="E365" s="8">
        <f t="shared" si="30"/>
        <v>8.8112524457090169E-5</v>
      </c>
      <c r="F365" s="8">
        <f t="shared" si="31"/>
        <v>2.0225967044305361E-6</v>
      </c>
      <c r="G365" s="8">
        <f t="shared" si="32"/>
        <v>0</v>
      </c>
      <c r="H365" s="69">
        <f t="shared" si="33"/>
        <v>72943.932384719243</v>
      </c>
      <c r="I365" s="69">
        <f t="shared" si="34"/>
        <v>72943.932384720218</v>
      </c>
      <c r="J365" s="70" t="str">
        <f t="shared" si="35"/>
        <v/>
      </c>
      <c r="K365" s="94"/>
      <c r="L365" s="93"/>
    </row>
    <row r="366" spans="1:12" ht="15" x14ac:dyDescent="0.25">
      <c r="A366" s="68">
        <v>366</v>
      </c>
      <c r="B366">
        <f>IF(Traitement7!B366&gt;0,Traitement7!B366,)</f>
        <v>2.3548736270806604E-2</v>
      </c>
      <c r="C366" s="3">
        <f>IF(AND(Traitement7!D366&lt;1000,Traitement7!D366&gt;0),Traitement7!D366,)</f>
        <v>0</v>
      </c>
      <c r="D366" s="68">
        <v>366</v>
      </c>
      <c r="E366" s="8">
        <f t="shared" si="30"/>
        <v>8.7802550447768635E-5</v>
      </c>
      <c r="F366" s="8">
        <f t="shared" si="31"/>
        <v>2.0176754531811193E-6</v>
      </c>
      <c r="G366" s="8">
        <f t="shared" si="32"/>
        <v>0</v>
      </c>
      <c r="H366" s="69">
        <f t="shared" si="33"/>
        <v>73201.769295200589</v>
      </c>
      <c r="I366" s="69">
        <f t="shared" si="34"/>
        <v>73201.76929520056</v>
      </c>
      <c r="J366" s="70" t="str">
        <f t="shared" si="35"/>
        <v/>
      </c>
      <c r="K366" s="94"/>
      <c r="L366" s="93"/>
    </row>
    <row r="367" spans="1:12" ht="15" x14ac:dyDescent="0.25">
      <c r="A367" s="68">
        <v>367</v>
      </c>
      <c r="B367">
        <f>IF(Traitement7!B367&gt;0,Traitement7!B367,)</f>
        <v>2.3548736270806604E-2</v>
      </c>
      <c r="C367" s="3">
        <f>IF(AND(Traitement7!D367&lt;1000,Traitement7!D367&gt;0),Traitement7!D367,)</f>
        <v>0</v>
      </c>
      <c r="D367" s="68">
        <v>367</v>
      </c>
      <c r="E367" s="8">
        <f t="shared" si="30"/>
        <v>8.7802550447768635E-5</v>
      </c>
      <c r="F367" s="8">
        <f t="shared" si="31"/>
        <v>2.0176754531811193E-6</v>
      </c>
      <c r="G367" s="8">
        <f t="shared" si="32"/>
        <v>0</v>
      </c>
      <c r="H367" s="69">
        <f t="shared" si="33"/>
        <v>73201.769295200589</v>
      </c>
      <c r="I367" s="69">
        <f t="shared" si="34"/>
        <v>73201.76929520056</v>
      </c>
      <c r="J367" s="70" t="str">
        <f t="shared" si="35"/>
        <v/>
      </c>
      <c r="K367" s="94"/>
      <c r="L367" s="93"/>
    </row>
    <row r="368" spans="1:12" ht="15" x14ac:dyDescent="0.25">
      <c r="A368" s="68">
        <v>368</v>
      </c>
      <c r="B368">
        <f>IF(Traitement7!B368&gt;0,Traitement7!B368,)</f>
        <v>2.3473041200826581E-2</v>
      </c>
      <c r="C368" s="3">
        <f>IF(AND(Traitement7!D368&lt;1000,Traitement7!D368&gt;0),Traitement7!D368,)</f>
        <v>0</v>
      </c>
      <c r="D368" s="68">
        <v>368</v>
      </c>
      <c r="E368" s="8">
        <f t="shared" si="30"/>
        <v>8.7492771490893517E-5</v>
      </c>
      <c r="F368" s="8">
        <f t="shared" si="31"/>
        <v>2.0127661756102041E-6</v>
      </c>
      <c r="G368" s="8">
        <f t="shared" si="32"/>
        <v>0</v>
      </c>
      <c r="H368" s="69">
        <f t="shared" si="33"/>
        <v>73461.269193090411</v>
      </c>
      <c r="I368" s="69">
        <f t="shared" si="34"/>
        <v>73461.269193088257</v>
      </c>
      <c r="J368" s="70" t="str">
        <f t="shared" si="35"/>
        <v/>
      </c>
      <c r="K368" s="94"/>
      <c r="L368" s="93"/>
    </row>
    <row r="369" spans="1:12" ht="15" x14ac:dyDescent="0.25">
      <c r="A369" s="68">
        <v>369</v>
      </c>
      <c r="B369">
        <f>IF(Traitement7!B369&gt;0,Traitement7!B369,)</f>
        <v>2.3473041200826581E-2</v>
      </c>
      <c r="C369" s="3">
        <f>IF(AND(Traitement7!D369&lt;1000,Traitement7!D369&gt;0),Traitement7!D369,)</f>
        <v>0</v>
      </c>
      <c r="D369" s="68">
        <v>369</v>
      </c>
      <c r="E369" s="8">
        <f t="shared" si="30"/>
        <v>8.7492771490893517E-5</v>
      </c>
      <c r="F369" s="8">
        <f t="shared" si="31"/>
        <v>2.0127661756102041E-6</v>
      </c>
      <c r="G369" s="8">
        <f t="shared" si="32"/>
        <v>0</v>
      </c>
      <c r="H369" s="69">
        <f t="shared" si="33"/>
        <v>73461.269193090411</v>
      </c>
      <c r="I369" s="69">
        <f t="shared" si="34"/>
        <v>73461.269193088257</v>
      </c>
      <c r="J369" s="70" t="str">
        <f t="shared" si="35"/>
        <v/>
      </c>
      <c r="K369" s="94"/>
      <c r="L369" s="93"/>
    </row>
    <row r="370" spans="1:12" ht="15" x14ac:dyDescent="0.25">
      <c r="A370" s="68">
        <v>370</v>
      </c>
      <c r="B370">
        <f>IF(Traitement7!B370&gt;0,Traitement7!B370,)</f>
        <v>2.3473041200826581E-2</v>
      </c>
      <c r="C370" s="3">
        <f>IF(AND(Traitement7!D370&lt;1000,Traitement7!D370&gt;0),Traitement7!D370,)</f>
        <v>0</v>
      </c>
      <c r="D370" s="68">
        <v>370</v>
      </c>
      <c r="E370" s="8">
        <f t="shared" si="30"/>
        <v>8.7492771490893517E-5</v>
      </c>
      <c r="F370" s="8">
        <f t="shared" si="31"/>
        <v>2.0127661756102041E-6</v>
      </c>
      <c r="G370" s="8">
        <f t="shared" si="32"/>
        <v>0</v>
      </c>
      <c r="H370" s="69">
        <f t="shared" si="33"/>
        <v>73461.269193090411</v>
      </c>
      <c r="I370" s="69">
        <f t="shared" si="34"/>
        <v>73461.269193088257</v>
      </c>
      <c r="J370" s="70" t="str">
        <f t="shared" si="35"/>
        <v/>
      </c>
      <c r="K370" s="94"/>
      <c r="L370" s="93"/>
    </row>
    <row r="371" spans="1:12" ht="15" x14ac:dyDescent="0.25">
      <c r="A371" s="68">
        <v>371</v>
      </c>
      <c r="B371">
        <f>IF(Traitement7!B371&gt;0,Traitement7!B371,)</f>
        <v>2.3397346130846344E-2</v>
      </c>
      <c r="C371" s="3">
        <f>IF(AND(Traitement7!D371&lt;1000,Traitement7!D371&gt;0),Traitement7!D371,)</f>
        <v>0</v>
      </c>
      <c r="D371" s="68">
        <v>371</v>
      </c>
      <c r="E371" s="8">
        <f t="shared" si="30"/>
        <v>8.7183187403166995E-5</v>
      </c>
      <c r="F371" s="8">
        <f t="shared" si="31"/>
        <v>2.0078688425900382E-6</v>
      </c>
      <c r="G371" s="8">
        <f t="shared" si="32"/>
        <v>0</v>
      </c>
      <c r="H371" s="69">
        <f t="shared" si="33"/>
        <v>73722.448218618374</v>
      </c>
      <c r="I371" s="69">
        <f t="shared" si="34"/>
        <v>73722.448218616453</v>
      </c>
      <c r="J371" s="70" t="str">
        <f t="shared" si="35"/>
        <v/>
      </c>
      <c r="K371" s="94"/>
      <c r="L371" s="93"/>
    </row>
    <row r="372" spans="1:12" ht="15" x14ac:dyDescent="0.25">
      <c r="A372" s="68">
        <v>372</v>
      </c>
      <c r="B372">
        <f>IF(Traitement7!B372&gt;0,Traitement7!B372,)</f>
        <v>2.3397346130846344E-2</v>
      </c>
      <c r="C372" s="3">
        <f>IF(AND(Traitement7!D372&lt;1000,Traitement7!D372&gt;0),Traitement7!D372,)</f>
        <v>0</v>
      </c>
      <c r="D372" s="68">
        <v>372</v>
      </c>
      <c r="E372" s="8">
        <f t="shared" si="30"/>
        <v>8.7183187403166995E-5</v>
      </c>
      <c r="F372" s="8">
        <f t="shared" si="31"/>
        <v>2.0078688425900382E-6</v>
      </c>
      <c r="G372" s="8">
        <f t="shared" si="32"/>
        <v>0</v>
      </c>
      <c r="H372" s="69">
        <f t="shared" si="33"/>
        <v>73722.448218618374</v>
      </c>
      <c r="I372" s="69">
        <f t="shared" si="34"/>
        <v>73722.448218616453</v>
      </c>
      <c r="J372" s="70" t="str">
        <f t="shared" si="35"/>
        <v/>
      </c>
      <c r="K372" s="94"/>
      <c r="L372" s="93"/>
    </row>
    <row r="373" spans="1:12" ht="15" x14ac:dyDescent="0.25">
      <c r="A373" s="68">
        <v>373</v>
      </c>
      <c r="B373">
        <f>IF(Traitement7!B373&gt;0,Traitement7!B373,)</f>
        <v>2.3321651060866321E-2</v>
      </c>
      <c r="C373" s="3">
        <f>IF(AND(Traitement7!D373&lt;1000,Traitement7!D373&gt;0),Traitement7!D373,)</f>
        <v>0</v>
      </c>
      <c r="D373" s="68">
        <v>373</v>
      </c>
      <c r="E373" s="8">
        <f t="shared" si="30"/>
        <v>8.6873798001527169E-5</v>
      </c>
      <c r="F373" s="8">
        <f t="shared" si="31"/>
        <v>2.0029834250618246E-6</v>
      </c>
      <c r="G373" s="8">
        <f t="shared" si="32"/>
        <v>0</v>
      </c>
      <c r="H373" s="69">
        <f t="shared" si="33"/>
        <v>73985.322721557357</v>
      </c>
      <c r="I373" s="69">
        <f t="shared" si="34"/>
        <v>73985.322721557575</v>
      </c>
      <c r="J373" s="70" t="str">
        <f t="shared" si="35"/>
        <v/>
      </c>
      <c r="K373" s="94"/>
      <c r="L373" s="93"/>
    </row>
    <row r="374" spans="1:12" ht="15" x14ac:dyDescent="0.25">
      <c r="A374" s="68">
        <v>374</v>
      </c>
      <c r="B374">
        <f>IF(Traitement7!B374&gt;0,Traitement7!B374,)</f>
        <v>2.3321651060866321E-2</v>
      </c>
      <c r="C374" s="3">
        <f>IF(AND(Traitement7!D374&lt;1000,Traitement7!D374&gt;0),Traitement7!D374,)</f>
        <v>0</v>
      </c>
      <c r="D374" s="68">
        <v>374</v>
      </c>
      <c r="E374" s="8">
        <f t="shared" si="30"/>
        <v>8.6873798001527169E-5</v>
      </c>
      <c r="F374" s="8">
        <f t="shared" si="31"/>
        <v>2.0029834250618246E-6</v>
      </c>
      <c r="G374" s="8">
        <f t="shared" si="32"/>
        <v>0</v>
      </c>
      <c r="H374" s="69">
        <f t="shared" si="33"/>
        <v>73985.322721557357</v>
      </c>
      <c r="I374" s="69">
        <f t="shared" si="34"/>
        <v>73985.322721557575</v>
      </c>
      <c r="J374" s="70" t="str">
        <f t="shared" si="35"/>
        <v/>
      </c>
      <c r="K374" s="94"/>
      <c r="L374" s="93"/>
    </row>
    <row r="375" spans="1:12" ht="15" x14ac:dyDescent="0.25">
      <c r="A375" s="68">
        <v>375</v>
      </c>
      <c r="B375">
        <f>IF(Traitement7!B375&gt;0,Traitement7!B375,)</f>
        <v>2.3245955990886295E-2</v>
      </c>
      <c r="C375" s="3">
        <f>IF(AND(Traitement7!D375&lt;1000,Traitement7!D375&gt;0),Traitement7!D375,)</f>
        <v>0</v>
      </c>
      <c r="D375" s="68">
        <v>375</v>
      </c>
      <c r="E375" s="8">
        <f t="shared" si="30"/>
        <v>8.6564603103134186E-5</v>
      </c>
      <c r="F375" s="8">
        <f t="shared" si="31"/>
        <v>1.9981098940357207E-6</v>
      </c>
      <c r="G375" s="8">
        <f t="shared" si="32"/>
        <v>0</v>
      </c>
      <c r="H375" s="69">
        <f t="shared" si="33"/>
        <v>74249.909264639558</v>
      </c>
      <c r="I375" s="69">
        <f t="shared" si="34"/>
        <v>74249.909264646456</v>
      </c>
      <c r="J375" s="70" t="str">
        <f t="shared" si="35"/>
        <v/>
      </c>
      <c r="K375" s="94"/>
      <c r="L375" s="93"/>
    </row>
    <row r="376" spans="1:12" ht="15" x14ac:dyDescent="0.25">
      <c r="A376" s="68">
        <v>376</v>
      </c>
      <c r="B376">
        <f>IF(Traitement7!B376&gt;0,Traitement7!B376,)</f>
        <v>2.3245955990886295E-2</v>
      </c>
      <c r="C376" s="3">
        <f>IF(AND(Traitement7!D376&lt;1000,Traitement7!D376&gt;0),Traitement7!D376,)</f>
        <v>0</v>
      </c>
      <c r="D376" s="68">
        <v>376</v>
      </c>
      <c r="E376" s="8">
        <f t="shared" si="30"/>
        <v>8.6564603103134186E-5</v>
      </c>
      <c r="F376" s="8">
        <f t="shared" si="31"/>
        <v>1.9981098940357207E-6</v>
      </c>
      <c r="G376" s="8">
        <f t="shared" si="32"/>
        <v>0</v>
      </c>
      <c r="H376" s="69">
        <f t="shared" si="33"/>
        <v>74249.909264639558</v>
      </c>
      <c r="I376" s="69">
        <f t="shared" si="34"/>
        <v>74249.909264646456</v>
      </c>
      <c r="J376" s="70" t="str">
        <f t="shared" si="35"/>
        <v/>
      </c>
      <c r="K376" s="94"/>
      <c r="L376" s="93"/>
    </row>
    <row r="377" spans="1:12" ht="15" x14ac:dyDescent="0.25">
      <c r="A377" s="68">
        <v>377</v>
      </c>
      <c r="B377">
        <f>IF(Traitement7!B377&gt;0,Traitement7!B377,)</f>
        <v>2.3245955990886295E-2</v>
      </c>
      <c r="C377" s="3">
        <f>IF(AND(Traitement7!D377&lt;1000,Traitement7!D377&gt;0),Traitement7!D377,)</f>
        <v>0</v>
      </c>
      <c r="D377" s="68">
        <v>377</v>
      </c>
      <c r="E377" s="8">
        <f t="shared" si="30"/>
        <v>8.6564603103134186E-5</v>
      </c>
      <c r="F377" s="8">
        <f t="shared" si="31"/>
        <v>1.9981098940357207E-6</v>
      </c>
      <c r="G377" s="8">
        <f t="shared" si="32"/>
        <v>0</v>
      </c>
      <c r="H377" s="69">
        <f t="shared" si="33"/>
        <v>74249.909264639558</v>
      </c>
      <c r="I377" s="69">
        <f t="shared" si="34"/>
        <v>74249.909264646456</v>
      </c>
      <c r="J377" s="70" t="str">
        <f t="shared" si="35"/>
        <v/>
      </c>
      <c r="K377" s="94"/>
      <c r="L377" s="93"/>
    </row>
    <row r="378" spans="1:12" ht="15" x14ac:dyDescent="0.25">
      <c r="A378" s="68">
        <v>378</v>
      </c>
      <c r="B378">
        <f>IF(Traitement7!B378&gt;0,Traitement7!B378,)</f>
        <v>2.3170260920906058E-2</v>
      </c>
      <c r="C378" s="3">
        <f>IF(AND(Traitement7!D378&lt;1000,Traitement7!D378&gt;0),Traitement7!D378,)</f>
        <v>0</v>
      </c>
      <c r="D378" s="68">
        <v>378</v>
      </c>
      <c r="E378" s="8">
        <f t="shared" si="30"/>
        <v>8.625560252539799E-5</v>
      </c>
      <c r="F378" s="8">
        <f t="shared" si="31"/>
        <v>1.9932482205908417E-6</v>
      </c>
      <c r="G378" s="8">
        <f t="shared" si="32"/>
        <v>0</v>
      </c>
      <c r="H378" s="69">
        <f t="shared" si="33"/>
        <v>74516.224627032832</v>
      </c>
      <c r="I378" s="69">
        <f t="shared" si="34"/>
        <v>74516.224627034753</v>
      </c>
      <c r="J378" s="70" t="str">
        <f t="shared" si="35"/>
        <v/>
      </c>
      <c r="K378" s="94"/>
      <c r="L378" s="93"/>
    </row>
    <row r="379" spans="1:12" ht="15" x14ac:dyDescent="0.25">
      <c r="A379" s="68">
        <v>379</v>
      </c>
      <c r="B379">
        <f>IF(Traitement7!B379&gt;0,Traitement7!B379,)</f>
        <v>2.3170260920906058E-2</v>
      </c>
      <c r="C379" s="3">
        <f>IF(AND(Traitement7!D379&lt;1000,Traitement7!D379&gt;0),Traitement7!D379,)</f>
        <v>0</v>
      </c>
      <c r="D379" s="68">
        <v>379</v>
      </c>
      <c r="E379" s="8">
        <f t="shared" si="30"/>
        <v>8.625560252539799E-5</v>
      </c>
      <c r="F379" s="8">
        <f t="shared" si="31"/>
        <v>1.9932482205908417E-6</v>
      </c>
      <c r="G379" s="8">
        <f t="shared" si="32"/>
        <v>0</v>
      </c>
      <c r="H379" s="69">
        <f t="shared" si="33"/>
        <v>74516.224627032832</v>
      </c>
      <c r="I379" s="69">
        <f t="shared" si="34"/>
        <v>74516.224627034753</v>
      </c>
      <c r="J379" s="70" t="str">
        <f t="shared" si="35"/>
        <v/>
      </c>
      <c r="K379" s="94"/>
      <c r="L379" s="93"/>
    </row>
    <row r="380" spans="1:12" ht="15" x14ac:dyDescent="0.25">
      <c r="A380" s="68">
        <v>380</v>
      </c>
      <c r="B380">
        <f>IF(Traitement7!B380&gt;0,Traitement7!B380,)</f>
        <v>2.3094565850926035E-2</v>
      </c>
      <c r="C380" s="3">
        <f>IF(AND(Traitement7!D380&lt;1000,Traitement7!D380&gt;0),Traitement7!D380,)</f>
        <v>0</v>
      </c>
      <c r="D380" s="68">
        <v>380</v>
      </c>
      <c r="E380" s="8">
        <f t="shared" si="30"/>
        <v>8.5946796085922816E-5</v>
      </c>
      <c r="F380" s="8">
        <f t="shared" si="31"/>
        <v>1.9883983758821556E-6</v>
      </c>
      <c r="G380" s="8">
        <f t="shared" si="32"/>
        <v>0</v>
      </c>
      <c r="H380" s="69">
        <f t="shared" si="33"/>
        <v>74784.285807885273</v>
      </c>
      <c r="I380" s="69">
        <f t="shared" si="34"/>
        <v>74784.285807885215</v>
      </c>
      <c r="J380" s="70" t="str">
        <f t="shared" si="35"/>
        <v/>
      </c>
      <c r="K380" s="94"/>
      <c r="L380" s="93"/>
    </row>
    <row r="381" spans="1:12" ht="15" x14ac:dyDescent="0.25">
      <c r="A381" s="68">
        <v>381</v>
      </c>
      <c r="B381">
        <f>IF(Traitement7!B381&gt;0,Traitement7!B381,)</f>
        <v>2.3094565850926035E-2</v>
      </c>
      <c r="C381" s="3">
        <f>IF(AND(Traitement7!D381&lt;1000,Traitement7!D381&gt;0),Traitement7!D381,)</f>
        <v>0</v>
      </c>
      <c r="D381" s="68">
        <v>381</v>
      </c>
      <c r="E381" s="8">
        <f t="shared" si="30"/>
        <v>8.5946796085922816E-5</v>
      </c>
      <c r="F381" s="8">
        <f t="shared" si="31"/>
        <v>1.9883983758821556E-6</v>
      </c>
      <c r="G381" s="8">
        <f t="shared" si="32"/>
        <v>0</v>
      </c>
      <c r="H381" s="69">
        <f t="shared" si="33"/>
        <v>74784.285807885273</v>
      </c>
      <c r="I381" s="69">
        <f t="shared" si="34"/>
        <v>74784.285807885215</v>
      </c>
      <c r="J381" s="70" t="str">
        <f t="shared" si="35"/>
        <v/>
      </c>
      <c r="K381" s="94"/>
      <c r="L381" s="93"/>
    </row>
    <row r="382" spans="1:12" ht="15" x14ac:dyDescent="0.25">
      <c r="A382" s="68">
        <v>382</v>
      </c>
      <c r="B382">
        <f>IF(Traitement7!B382&gt;0,Traitement7!B382,)</f>
        <v>2.3094565850926035E-2</v>
      </c>
      <c r="C382" s="3">
        <f>IF(AND(Traitement7!D382&lt;1000,Traitement7!D382&gt;0),Traitement7!D382,)</f>
        <v>0</v>
      </c>
      <c r="D382" s="68">
        <v>382</v>
      </c>
      <c r="E382" s="8">
        <f t="shared" si="30"/>
        <v>8.5946796085922816E-5</v>
      </c>
      <c r="F382" s="8">
        <f t="shared" si="31"/>
        <v>1.9883983758821556E-6</v>
      </c>
      <c r="G382" s="8">
        <f t="shared" si="32"/>
        <v>0</v>
      </c>
      <c r="H382" s="69">
        <f t="shared" si="33"/>
        <v>74784.285807885273</v>
      </c>
      <c r="I382" s="69">
        <f t="shared" si="34"/>
        <v>74784.285807885215</v>
      </c>
      <c r="J382" s="70" t="str">
        <f t="shared" si="35"/>
        <v/>
      </c>
      <c r="K382" s="94"/>
      <c r="L382" s="93"/>
    </row>
    <row r="383" spans="1:12" ht="15" x14ac:dyDescent="0.25">
      <c r="A383" s="68">
        <v>383</v>
      </c>
      <c r="B383">
        <f>IF(Traitement7!B383&gt;0,Traitement7!B383,)</f>
        <v>2.3018870780946013E-2</v>
      </c>
      <c r="C383" s="3">
        <f>IF(AND(Traitement7!D383&lt;1000,Traitement7!D383&gt;0),Traitement7!D383,)</f>
        <v>0</v>
      </c>
      <c r="D383" s="68">
        <v>383</v>
      </c>
      <c r="E383" s="8">
        <f t="shared" si="30"/>
        <v>8.5638183602562701E-5</v>
      </c>
      <c r="F383" s="8">
        <f t="shared" si="31"/>
        <v>1.9835603311335883E-6</v>
      </c>
      <c r="G383" s="8">
        <f t="shared" si="32"/>
        <v>0</v>
      </c>
      <c r="H383" s="69">
        <f t="shared" si="33"/>
        <v>75054.110029946911</v>
      </c>
      <c r="I383" s="69">
        <f t="shared" si="34"/>
        <v>75054.110029940741</v>
      </c>
      <c r="J383" s="70" t="str">
        <f t="shared" si="35"/>
        <v/>
      </c>
      <c r="K383" s="94"/>
      <c r="L383" s="93"/>
    </row>
    <row r="384" spans="1:12" ht="15" x14ac:dyDescent="0.25">
      <c r="A384" s="68">
        <v>384</v>
      </c>
      <c r="B384">
        <f>IF(Traitement7!B384&gt;0,Traitement7!B384,)</f>
        <v>2.3018870780946013E-2</v>
      </c>
      <c r="C384" s="3">
        <f>IF(AND(Traitement7!D384&lt;1000,Traitement7!D384&gt;0),Traitement7!D384,)</f>
        <v>0</v>
      </c>
      <c r="D384" s="68">
        <v>384</v>
      </c>
      <c r="E384" s="8">
        <f t="shared" si="30"/>
        <v>8.5638183602562701E-5</v>
      </c>
      <c r="F384" s="8">
        <f t="shared" si="31"/>
        <v>1.9835603311335883E-6</v>
      </c>
      <c r="G384" s="8">
        <f t="shared" si="32"/>
        <v>0</v>
      </c>
      <c r="H384" s="69">
        <f t="shared" si="33"/>
        <v>75054.110029946911</v>
      </c>
      <c r="I384" s="69">
        <f t="shared" si="34"/>
        <v>75054.110029940741</v>
      </c>
      <c r="J384" s="70" t="str">
        <f t="shared" si="35"/>
        <v/>
      </c>
      <c r="K384" s="94"/>
      <c r="L384" s="93"/>
    </row>
    <row r="385" spans="1:12" ht="15" x14ac:dyDescent="0.25">
      <c r="A385" s="68">
        <v>385</v>
      </c>
      <c r="B385">
        <f>IF(Traitement7!B385&gt;0,Traitement7!B385,)</f>
        <v>2.3018870780946013E-2</v>
      </c>
      <c r="C385" s="3">
        <f>IF(AND(Traitement7!D385&lt;1000,Traitement7!D385&gt;0),Traitement7!D385,)</f>
        <v>0</v>
      </c>
      <c r="D385" s="68">
        <v>385</v>
      </c>
      <c r="E385" s="8">
        <f t="shared" si="30"/>
        <v>8.5638183602562701E-5</v>
      </c>
      <c r="F385" s="8">
        <f t="shared" si="31"/>
        <v>1.9835603311335883E-6</v>
      </c>
      <c r="G385" s="8">
        <f t="shared" si="32"/>
        <v>0</v>
      </c>
      <c r="H385" s="69">
        <f t="shared" si="33"/>
        <v>75054.110029946911</v>
      </c>
      <c r="I385" s="69">
        <f t="shared" si="34"/>
        <v>75054.110029940741</v>
      </c>
      <c r="J385" s="70" t="str">
        <f t="shared" si="35"/>
        <v/>
      </c>
      <c r="K385" s="94"/>
      <c r="L385" s="93"/>
    </row>
    <row r="386" spans="1:12" ht="15" x14ac:dyDescent="0.25">
      <c r="A386" s="68">
        <v>386</v>
      </c>
      <c r="B386">
        <f>IF(Traitement7!B386&gt;0,Traitement7!B386,)</f>
        <v>2.2943175710965772E-2</v>
      </c>
      <c r="C386" s="3">
        <f>IF(AND(Traitement7!D386&lt;1000,Traitement7!D386&gt;0),Traitement7!D386,)</f>
        <v>0</v>
      </c>
      <c r="D386" s="68">
        <v>386</v>
      </c>
      <c r="E386" s="8">
        <f t="shared" ref="E386:E449" si="36">IF(B386&gt;0,1/2*(B386-K$13*F386+M$8)+1/2*POWER((B386-K$13*F386+M$8)^2-4*M$10*(B386-K$13*F386),0.5),"")</f>
        <v>8.5329764893365967E-5</v>
      </c>
      <c r="F386" s="8">
        <f t="shared" ref="F386:F449" si="37">IF(B386="","",LN(1+EXP($L$16*(B386-$L$15)))/$L$16)</f>
        <v>1.9787340576311213E-6</v>
      </c>
      <c r="G386" s="8">
        <f t="shared" ref="G386:G449" si="38">IF(B386&gt;0,-LN(1+EXP(L$18*(B386-L$17)))/L$18,"")</f>
        <v>0</v>
      </c>
      <c r="H386" s="69">
        <f t="shared" si="33"/>
        <v>75325.714743255696</v>
      </c>
      <c r="I386" s="69">
        <f t="shared" si="34"/>
        <v>75325.714743260934</v>
      </c>
      <c r="J386" s="70" t="str">
        <f t="shared" si="35"/>
        <v/>
      </c>
      <c r="K386" s="94"/>
      <c r="L386" s="93"/>
    </row>
    <row r="387" spans="1:12" ht="15" x14ac:dyDescent="0.25">
      <c r="A387" s="68">
        <v>387</v>
      </c>
      <c r="B387">
        <f>IF(Traitement7!B387&gt;0,Traitement7!B387,)</f>
        <v>2.2943175710965772E-2</v>
      </c>
      <c r="C387" s="3">
        <f>IF(AND(Traitement7!D387&lt;1000,Traitement7!D387&gt;0),Traitement7!D387,)</f>
        <v>0</v>
      </c>
      <c r="D387" s="68">
        <v>387</v>
      </c>
      <c r="E387" s="8">
        <f t="shared" si="36"/>
        <v>8.5329764893365967E-5</v>
      </c>
      <c r="F387" s="8">
        <f t="shared" si="37"/>
        <v>1.9787340576311213E-6</v>
      </c>
      <c r="G387" s="8">
        <f t="shared" si="38"/>
        <v>0</v>
      </c>
      <c r="H387" s="69">
        <f t="shared" ref="H387:H450" si="39">IF(B387&gt;0,IF(K$13=1,(L$11*10/(B387-E387-F387)-L$11*10/(L$9))+K$11*10/(L$14+F387)-K$11*10/(L$14+L$19-K$9+G387),L$11*10/(B387-E387)-L$11*10/(L$9)),"")</f>
        <v>75325.714743255696</v>
      </c>
      <c r="I387" s="69">
        <f t="shared" ref="I387:I450" si="40">IF(B387&gt;0,IF(K$13=0,K$11*10/(E387)-K$11*10/(L$19-L$9),K$11*10/(E387)-K$11*10/(K$9-L$9)+K$11*10/(L$14+F387)-K$11*10/(L$14+L$19-K$9+G387)),"")</f>
        <v>75325.714743260934</v>
      </c>
      <c r="J387" s="70" t="str">
        <f t="shared" ref="J387:J450" si="41">IF(OR(B387="",C387=0,C387=""),"",(H387-C387)*(H387-C387))</f>
        <v/>
      </c>
      <c r="K387" s="94"/>
      <c r="L387" s="93"/>
    </row>
    <row r="388" spans="1:12" ht="15" x14ac:dyDescent="0.25">
      <c r="A388" s="68">
        <v>388</v>
      </c>
      <c r="B388">
        <f>IF(Traitement7!B388&gt;0,Traitement7!B388,)</f>
        <v>2.2943175710965772E-2</v>
      </c>
      <c r="C388" s="3">
        <f>IF(AND(Traitement7!D388&lt;1000,Traitement7!D388&gt;0),Traitement7!D388,)</f>
        <v>0</v>
      </c>
      <c r="D388" s="68">
        <v>388</v>
      </c>
      <c r="E388" s="8">
        <f t="shared" si="36"/>
        <v>8.5329764893365967E-5</v>
      </c>
      <c r="F388" s="8">
        <f t="shared" si="37"/>
        <v>1.9787340576311213E-6</v>
      </c>
      <c r="G388" s="8">
        <f t="shared" si="38"/>
        <v>0</v>
      </c>
      <c r="H388" s="69">
        <f t="shared" si="39"/>
        <v>75325.714743255696</v>
      </c>
      <c r="I388" s="69">
        <f t="shared" si="40"/>
        <v>75325.714743260934</v>
      </c>
      <c r="J388" s="70" t="str">
        <f t="shared" si="41"/>
        <v/>
      </c>
      <c r="K388" s="94"/>
      <c r="L388" s="93"/>
    </row>
    <row r="389" spans="1:12" ht="15" x14ac:dyDescent="0.25">
      <c r="A389" s="68">
        <v>389</v>
      </c>
      <c r="B389">
        <f>IF(Traitement7!B389&gt;0,Traitement7!B389,)</f>
        <v>2.2943175710965772E-2</v>
      </c>
      <c r="C389" s="3">
        <f>IF(AND(Traitement7!D389&lt;1000,Traitement7!D389&gt;0),Traitement7!D389,)</f>
        <v>0</v>
      </c>
      <c r="D389" s="68">
        <v>389</v>
      </c>
      <c r="E389" s="8">
        <f t="shared" si="36"/>
        <v>8.5329764893365967E-5</v>
      </c>
      <c r="F389" s="8">
        <f t="shared" si="37"/>
        <v>1.9787340576311213E-6</v>
      </c>
      <c r="G389" s="8">
        <f t="shared" si="38"/>
        <v>0</v>
      </c>
      <c r="H389" s="69">
        <f t="shared" si="39"/>
        <v>75325.714743255696</v>
      </c>
      <c r="I389" s="69">
        <f t="shared" si="40"/>
        <v>75325.714743260934</v>
      </c>
      <c r="J389" s="70" t="str">
        <f t="shared" si="41"/>
        <v/>
      </c>
      <c r="K389" s="94"/>
      <c r="L389" s="93"/>
    </row>
    <row r="390" spans="1:12" ht="15" x14ac:dyDescent="0.25">
      <c r="A390" s="68">
        <v>390</v>
      </c>
      <c r="B390">
        <f>IF(Traitement7!B390&gt;0,Traitement7!B390,)</f>
        <v>2.286748064098575E-2</v>
      </c>
      <c r="C390" s="3">
        <f>IF(AND(Traitement7!D390&lt;1000,Traitement7!D390&gt;0),Traitement7!D390,)</f>
        <v>0</v>
      </c>
      <c r="D390" s="68">
        <v>390</v>
      </c>
      <c r="E390" s="8">
        <f t="shared" si="36"/>
        <v>8.5021539776672372E-5</v>
      </c>
      <c r="F390" s="8">
        <f t="shared" si="37"/>
        <v>1.9739195267434901E-6</v>
      </c>
      <c r="G390" s="8">
        <f t="shared" si="38"/>
        <v>0</v>
      </c>
      <c r="H390" s="69">
        <f t="shared" si="39"/>
        <v>75599.117628897395</v>
      </c>
      <c r="I390" s="69">
        <f t="shared" si="40"/>
        <v>75599.117628898108</v>
      </c>
      <c r="J390" s="70" t="str">
        <f t="shared" si="41"/>
        <v/>
      </c>
      <c r="K390" s="94"/>
      <c r="L390" s="93"/>
    </row>
    <row r="391" spans="1:12" ht="15" x14ac:dyDescent="0.25">
      <c r="A391" s="68">
        <v>391</v>
      </c>
      <c r="B391">
        <f>IF(Traitement7!B391&gt;0,Traitement7!B391,)</f>
        <v>2.286748064098575E-2</v>
      </c>
      <c r="C391" s="3">
        <f>IF(AND(Traitement7!D391&lt;1000,Traitement7!D391&gt;0),Traitement7!D391,)</f>
        <v>0</v>
      </c>
      <c r="D391" s="68">
        <v>391</v>
      </c>
      <c r="E391" s="8">
        <f t="shared" si="36"/>
        <v>8.5021539776672372E-5</v>
      </c>
      <c r="F391" s="8">
        <f t="shared" si="37"/>
        <v>1.9739195267434901E-6</v>
      </c>
      <c r="G391" s="8">
        <f t="shared" si="38"/>
        <v>0</v>
      </c>
      <c r="H391" s="69">
        <f t="shared" si="39"/>
        <v>75599.117628897395</v>
      </c>
      <c r="I391" s="69">
        <f t="shared" si="40"/>
        <v>75599.117628898108</v>
      </c>
      <c r="J391" s="70" t="str">
        <f t="shared" si="41"/>
        <v/>
      </c>
      <c r="K391" s="94"/>
      <c r="L391" s="93"/>
    </row>
    <row r="392" spans="1:12" ht="15" x14ac:dyDescent="0.25">
      <c r="A392" s="68">
        <v>392</v>
      </c>
      <c r="B392">
        <f>IF(Traitement7!B392&gt;0,Traitement7!B392,)</f>
        <v>2.286748064098575E-2</v>
      </c>
      <c r="C392" s="3">
        <f>IF(AND(Traitement7!D392&lt;1000,Traitement7!D392&gt;0),Traitement7!D392,)</f>
        <v>0</v>
      </c>
      <c r="D392" s="68">
        <v>392</v>
      </c>
      <c r="E392" s="8">
        <f t="shared" si="36"/>
        <v>8.5021539776672372E-5</v>
      </c>
      <c r="F392" s="8">
        <f t="shared" si="37"/>
        <v>1.9739195267434901E-6</v>
      </c>
      <c r="G392" s="8">
        <f t="shared" si="38"/>
        <v>0</v>
      </c>
      <c r="H392" s="69">
        <f t="shared" si="39"/>
        <v>75599.117628897395</v>
      </c>
      <c r="I392" s="69">
        <f t="shared" si="40"/>
        <v>75599.117628898108</v>
      </c>
      <c r="J392" s="70" t="str">
        <f t="shared" si="41"/>
        <v/>
      </c>
      <c r="K392" s="94"/>
      <c r="L392" s="93"/>
    </row>
    <row r="393" spans="1:12" ht="15" x14ac:dyDescent="0.25">
      <c r="A393" s="68">
        <v>393</v>
      </c>
      <c r="B393">
        <f>IF(Traitement7!B393&gt;0,Traitement7!B393,)</f>
        <v>2.286748064098575E-2</v>
      </c>
      <c r="C393" s="3">
        <f>IF(AND(Traitement7!D393&lt;1000,Traitement7!D393&gt;0),Traitement7!D393,)</f>
        <v>0</v>
      </c>
      <c r="D393" s="68">
        <v>393</v>
      </c>
      <c r="E393" s="8">
        <f t="shared" si="36"/>
        <v>8.5021539776672372E-5</v>
      </c>
      <c r="F393" s="8">
        <f t="shared" si="37"/>
        <v>1.9739195267434901E-6</v>
      </c>
      <c r="G393" s="8">
        <f t="shared" si="38"/>
        <v>0</v>
      </c>
      <c r="H393" s="69">
        <f t="shared" si="39"/>
        <v>75599.117628897395</v>
      </c>
      <c r="I393" s="69">
        <f t="shared" si="40"/>
        <v>75599.117628898108</v>
      </c>
      <c r="J393" s="70" t="str">
        <f t="shared" si="41"/>
        <v/>
      </c>
      <c r="K393" s="94"/>
      <c r="L393" s="93"/>
    </row>
    <row r="394" spans="1:12" ht="15" x14ac:dyDescent="0.25">
      <c r="A394" s="68">
        <v>394</v>
      </c>
      <c r="B394">
        <f>IF(Traitement7!B394&gt;0,Traitement7!B394,)</f>
        <v>2.286748064098575E-2</v>
      </c>
      <c r="C394" s="3">
        <f>IF(AND(Traitement7!D394&lt;1000,Traitement7!D394&gt;0),Traitement7!D394,)</f>
        <v>0</v>
      </c>
      <c r="D394" s="68">
        <v>394</v>
      </c>
      <c r="E394" s="8">
        <f t="shared" si="36"/>
        <v>8.5021539776672372E-5</v>
      </c>
      <c r="F394" s="8">
        <f t="shared" si="37"/>
        <v>1.9739195267434901E-6</v>
      </c>
      <c r="G394" s="8">
        <f t="shared" si="38"/>
        <v>0</v>
      </c>
      <c r="H394" s="69">
        <f t="shared" si="39"/>
        <v>75599.117628897395</v>
      </c>
      <c r="I394" s="69">
        <f t="shared" si="40"/>
        <v>75599.117628898108</v>
      </c>
      <c r="J394" s="70" t="str">
        <f t="shared" si="41"/>
        <v/>
      </c>
      <c r="K394" s="94"/>
      <c r="L394" s="93"/>
    </row>
    <row r="395" spans="1:12" ht="15" x14ac:dyDescent="0.25">
      <c r="A395" s="68">
        <v>395</v>
      </c>
      <c r="B395">
        <f>IF(Traitement7!B395&gt;0,Traitement7!B395,)</f>
        <v>2.286748064098575E-2</v>
      </c>
      <c r="C395" s="3">
        <f>IF(AND(Traitement7!D395&lt;1000,Traitement7!D395&gt;0),Traitement7!D395,)</f>
        <v>0</v>
      </c>
      <c r="D395" s="68">
        <v>395</v>
      </c>
      <c r="E395" s="8">
        <f t="shared" si="36"/>
        <v>8.5021539776672372E-5</v>
      </c>
      <c r="F395" s="8">
        <f t="shared" si="37"/>
        <v>1.9739195267434901E-6</v>
      </c>
      <c r="G395" s="8">
        <f t="shared" si="38"/>
        <v>0</v>
      </c>
      <c r="H395" s="69">
        <f t="shared" si="39"/>
        <v>75599.117628897395</v>
      </c>
      <c r="I395" s="69">
        <f t="shared" si="40"/>
        <v>75599.117628898108</v>
      </c>
      <c r="J395" s="70" t="str">
        <f t="shared" si="41"/>
        <v/>
      </c>
      <c r="K395" s="94"/>
      <c r="L395" s="93"/>
    </row>
    <row r="396" spans="1:12" ht="15" x14ac:dyDescent="0.25">
      <c r="A396" s="68">
        <v>396</v>
      </c>
      <c r="B396">
        <f>IF(Traitement7!B396&gt;0,Traitement7!B396,)</f>
        <v>2.286748064098575E-2</v>
      </c>
      <c r="C396" s="3">
        <f>IF(AND(Traitement7!D396&lt;1000,Traitement7!D396&gt;0),Traitement7!D396,)</f>
        <v>0</v>
      </c>
      <c r="D396" s="68">
        <v>396</v>
      </c>
      <c r="E396" s="8">
        <f t="shared" si="36"/>
        <v>8.5021539776672372E-5</v>
      </c>
      <c r="F396" s="8">
        <f t="shared" si="37"/>
        <v>1.9739195267434901E-6</v>
      </c>
      <c r="G396" s="8">
        <f t="shared" si="38"/>
        <v>0</v>
      </c>
      <c r="H396" s="69">
        <f t="shared" si="39"/>
        <v>75599.117628897395</v>
      </c>
      <c r="I396" s="69">
        <f t="shared" si="40"/>
        <v>75599.117628898108</v>
      </c>
      <c r="J396" s="70" t="str">
        <f t="shared" si="41"/>
        <v/>
      </c>
      <c r="K396" s="94"/>
      <c r="L396" s="93"/>
    </row>
    <row r="397" spans="1:12" ht="15" x14ac:dyDescent="0.25">
      <c r="A397" s="68">
        <v>397</v>
      </c>
      <c r="B397">
        <f>IF(Traitement7!B397&gt;0,Traitement7!B397,)</f>
        <v>2.2943175710965772E-2</v>
      </c>
      <c r="C397" s="3">
        <f>IF(AND(Traitement7!D397&lt;1000,Traitement7!D397&gt;0),Traitement7!D397,)</f>
        <v>0</v>
      </c>
      <c r="D397" s="68">
        <v>397</v>
      </c>
      <c r="E397" s="8">
        <f t="shared" si="36"/>
        <v>8.5329764893365967E-5</v>
      </c>
      <c r="F397" s="8">
        <f t="shared" si="37"/>
        <v>1.9787340576311213E-6</v>
      </c>
      <c r="G397" s="8">
        <f t="shared" si="38"/>
        <v>0</v>
      </c>
      <c r="H397" s="69">
        <f t="shared" si="39"/>
        <v>75325.714743255696</v>
      </c>
      <c r="I397" s="69">
        <f t="shared" si="40"/>
        <v>75325.714743260934</v>
      </c>
      <c r="J397" s="70" t="str">
        <f t="shared" si="41"/>
        <v/>
      </c>
      <c r="K397" s="94"/>
      <c r="L397" s="93"/>
    </row>
    <row r="398" spans="1:12" ht="15" x14ac:dyDescent="0.25">
      <c r="A398" s="68">
        <v>398</v>
      </c>
      <c r="B398">
        <f>IF(Traitement7!B398&gt;0,Traitement7!B398,)</f>
        <v>2.2943175710965772E-2</v>
      </c>
      <c r="C398" s="3">
        <f>IF(AND(Traitement7!D398&lt;1000,Traitement7!D398&gt;0),Traitement7!D398,)</f>
        <v>0</v>
      </c>
      <c r="D398" s="68">
        <v>398</v>
      </c>
      <c r="E398" s="8">
        <f t="shared" si="36"/>
        <v>8.5329764893365967E-5</v>
      </c>
      <c r="F398" s="8">
        <f t="shared" si="37"/>
        <v>1.9787340576311213E-6</v>
      </c>
      <c r="G398" s="8">
        <f t="shared" si="38"/>
        <v>0</v>
      </c>
      <c r="H398" s="69">
        <f t="shared" si="39"/>
        <v>75325.714743255696</v>
      </c>
      <c r="I398" s="69">
        <f t="shared" si="40"/>
        <v>75325.714743260934</v>
      </c>
      <c r="J398" s="70" t="str">
        <f t="shared" si="41"/>
        <v/>
      </c>
      <c r="K398" s="94"/>
      <c r="L398" s="93"/>
    </row>
    <row r="399" spans="1:12" ht="15" x14ac:dyDescent="0.25">
      <c r="A399" s="68">
        <v>399</v>
      </c>
      <c r="B399">
        <f>IF(Traitement7!B399&gt;0,Traitement7!B399,)</f>
        <v>2.2943175710965772E-2</v>
      </c>
      <c r="C399" s="3">
        <f>IF(AND(Traitement7!D399&lt;1000,Traitement7!D399&gt;0),Traitement7!D399,)</f>
        <v>0</v>
      </c>
      <c r="D399" s="68">
        <v>399</v>
      </c>
      <c r="E399" s="8">
        <f t="shared" si="36"/>
        <v>8.5329764893365967E-5</v>
      </c>
      <c r="F399" s="8">
        <f t="shared" si="37"/>
        <v>1.9787340576311213E-6</v>
      </c>
      <c r="G399" s="8">
        <f t="shared" si="38"/>
        <v>0</v>
      </c>
      <c r="H399" s="69">
        <f t="shared" si="39"/>
        <v>75325.714743255696</v>
      </c>
      <c r="I399" s="69">
        <f t="shared" si="40"/>
        <v>75325.714743260934</v>
      </c>
      <c r="J399" s="70" t="str">
        <f t="shared" si="41"/>
        <v/>
      </c>
      <c r="K399" s="94"/>
      <c r="L399" s="93"/>
    </row>
    <row r="400" spans="1:12" ht="15" x14ac:dyDescent="0.25">
      <c r="A400" s="68">
        <v>400</v>
      </c>
      <c r="B400">
        <f>IF(Traitement7!B400&gt;0,Traitement7!B400,)</f>
        <v>2.2943175710965772E-2</v>
      </c>
      <c r="C400" s="3">
        <f>IF(AND(Traitement7!D400&lt;1000,Traitement7!D400&gt;0),Traitement7!D400,)</f>
        <v>0</v>
      </c>
      <c r="D400" s="68">
        <v>400</v>
      </c>
      <c r="E400" s="8">
        <f t="shared" si="36"/>
        <v>8.5329764893365967E-5</v>
      </c>
      <c r="F400" s="8">
        <f t="shared" si="37"/>
        <v>1.9787340576311213E-6</v>
      </c>
      <c r="G400" s="8">
        <f t="shared" si="38"/>
        <v>0</v>
      </c>
      <c r="H400" s="69">
        <f t="shared" si="39"/>
        <v>75325.714743255696</v>
      </c>
      <c r="I400" s="69">
        <f t="shared" si="40"/>
        <v>75325.714743260934</v>
      </c>
      <c r="J400" s="70" t="str">
        <f t="shared" si="41"/>
        <v/>
      </c>
      <c r="K400" s="94"/>
      <c r="L400" s="93"/>
    </row>
    <row r="401" spans="1:12" ht="15" x14ac:dyDescent="0.25">
      <c r="A401" s="68">
        <v>401</v>
      </c>
      <c r="B401">
        <f>IF(Traitement7!B401&gt;0,Traitement7!B401,)</f>
        <v>2.2943175710965772E-2</v>
      </c>
      <c r="C401" s="3">
        <f>IF(AND(Traitement7!D401&lt;1000,Traitement7!D401&gt;0),Traitement7!D401,)</f>
        <v>0</v>
      </c>
      <c r="D401" s="68">
        <v>401</v>
      </c>
      <c r="E401" s="8">
        <f t="shared" si="36"/>
        <v>8.5329764893365967E-5</v>
      </c>
      <c r="F401" s="8">
        <f t="shared" si="37"/>
        <v>1.9787340576311213E-6</v>
      </c>
      <c r="G401" s="8">
        <f t="shared" si="38"/>
        <v>0</v>
      </c>
      <c r="H401" s="69">
        <f t="shared" si="39"/>
        <v>75325.714743255696</v>
      </c>
      <c r="I401" s="69">
        <f t="shared" si="40"/>
        <v>75325.714743260934</v>
      </c>
      <c r="J401" s="70" t="str">
        <f t="shared" si="41"/>
        <v/>
      </c>
      <c r="K401" s="94"/>
      <c r="L401" s="93"/>
    </row>
    <row r="402" spans="1:12" ht="15" x14ac:dyDescent="0.25">
      <c r="A402" s="68">
        <v>402</v>
      </c>
      <c r="B402">
        <f>IF(Traitement7!B402&gt;0,Traitement7!B402,)</f>
        <v>2.2943175710965772E-2</v>
      </c>
      <c r="C402" s="3">
        <f>IF(AND(Traitement7!D402&lt;1000,Traitement7!D402&gt;0),Traitement7!D402,)</f>
        <v>0</v>
      </c>
      <c r="D402" s="68">
        <v>402</v>
      </c>
      <c r="E402" s="8">
        <f t="shared" si="36"/>
        <v>8.5329764893365967E-5</v>
      </c>
      <c r="F402" s="8">
        <f t="shared" si="37"/>
        <v>1.9787340576311213E-6</v>
      </c>
      <c r="G402" s="8">
        <f t="shared" si="38"/>
        <v>0</v>
      </c>
      <c r="H402" s="69">
        <f t="shared" si="39"/>
        <v>75325.714743255696</v>
      </c>
      <c r="I402" s="69">
        <f t="shared" si="40"/>
        <v>75325.714743260934</v>
      </c>
      <c r="J402" s="70" t="str">
        <f t="shared" si="41"/>
        <v/>
      </c>
      <c r="K402" s="94"/>
      <c r="L402" s="93"/>
    </row>
    <row r="403" spans="1:12" ht="15" x14ac:dyDescent="0.25">
      <c r="A403" s="68">
        <v>403</v>
      </c>
      <c r="B403">
        <f>IF(Traitement7!B403&gt;0,Traitement7!B403,)</f>
        <v>2.2943175710965772E-2</v>
      </c>
      <c r="C403" s="3">
        <f>IF(AND(Traitement7!D403&lt;1000,Traitement7!D403&gt;0),Traitement7!D403,)</f>
        <v>0</v>
      </c>
      <c r="D403" s="68">
        <v>403</v>
      </c>
      <c r="E403" s="8">
        <f t="shared" si="36"/>
        <v>8.5329764893365967E-5</v>
      </c>
      <c r="F403" s="8">
        <f t="shared" si="37"/>
        <v>1.9787340576311213E-6</v>
      </c>
      <c r="G403" s="8">
        <f t="shared" si="38"/>
        <v>0</v>
      </c>
      <c r="H403" s="69">
        <f t="shared" si="39"/>
        <v>75325.714743255696</v>
      </c>
      <c r="I403" s="69">
        <f t="shared" si="40"/>
        <v>75325.714743260934</v>
      </c>
      <c r="J403" s="70" t="str">
        <f t="shared" si="41"/>
        <v/>
      </c>
      <c r="K403" s="94"/>
      <c r="L403" s="93"/>
    </row>
    <row r="404" spans="1:12" ht="15" x14ac:dyDescent="0.25">
      <c r="A404" s="68">
        <v>404</v>
      </c>
      <c r="B404">
        <f>IF(Traitement7!B404&gt;0,Traitement7!B404,)</f>
        <v>2.2943175710965772E-2</v>
      </c>
      <c r="C404" s="3">
        <f>IF(AND(Traitement7!D404&lt;1000,Traitement7!D404&gt;0),Traitement7!D404,)</f>
        <v>0</v>
      </c>
      <c r="D404" s="68">
        <v>404</v>
      </c>
      <c r="E404" s="8">
        <f t="shared" si="36"/>
        <v>8.5329764893365967E-5</v>
      </c>
      <c r="F404" s="8">
        <f t="shared" si="37"/>
        <v>1.9787340576311213E-6</v>
      </c>
      <c r="G404" s="8">
        <f t="shared" si="38"/>
        <v>0</v>
      </c>
      <c r="H404" s="69">
        <f t="shared" si="39"/>
        <v>75325.714743255696</v>
      </c>
      <c r="I404" s="69">
        <f t="shared" si="40"/>
        <v>75325.714743260934</v>
      </c>
      <c r="J404" s="70" t="str">
        <f t="shared" si="41"/>
        <v/>
      </c>
      <c r="K404" s="94"/>
      <c r="L404" s="93"/>
    </row>
    <row r="405" spans="1:12" ht="15" x14ac:dyDescent="0.25">
      <c r="A405" s="68">
        <v>405</v>
      </c>
      <c r="B405">
        <f>IF(Traitement7!B405&gt;0,Traitement7!B405,)</f>
        <v>2.2943175710965772E-2</v>
      </c>
      <c r="C405" s="3">
        <f>IF(AND(Traitement7!D405&lt;1000,Traitement7!D405&gt;0),Traitement7!D405,)</f>
        <v>0</v>
      </c>
      <c r="D405" s="68">
        <v>405</v>
      </c>
      <c r="E405" s="8">
        <f t="shared" si="36"/>
        <v>8.5329764893365967E-5</v>
      </c>
      <c r="F405" s="8">
        <f t="shared" si="37"/>
        <v>1.9787340576311213E-6</v>
      </c>
      <c r="G405" s="8">
        <f t="shared" si="38"/>
        <v>0</v>
      </c>
      <c r="H405" s="69">
        <f t="shared" si="39"/>
        <v>75325.714743255696</v>
      </c>
      <c r="I405" s="69">
        <f t="shared" si="40"/>
        <v>75325.714743260934</v>
      </c>
      <c r="J405" s="70" t="str">
        <f t="shared" si="41"/>
        <v/>
      </c>
      <c r="K405" s="94"/>
      <c r="L405" s="93"/>
    </row>
    <row r="406" spans="1:12" ht="15" x14ac:dyDescent="0.25">
      <c r="A406" s="68">
        <v>406</v>
      </c>
      <c r="B406">
        <f>IF(Traitement7!B406&gt;0,Traitement7!B406,)</f>
        <v>2.3018870780946013E-2</v>
      </c>
      <c r="C406" s="3">
        <f>IF(AND(Traitement7!D406&lt;1000,Traitement7!D406&gt;0),Traitement7!D406,)</f>
        <v>0</v>
      </c>
      <c r="D406" s="68">
        <v>406</v>
      </c>
      <c r="E406" s="8">
        <f t="shared" si="36"/>
        <v>8.5638183602562701E-5</v>
      </c>
      <c r="F406" s="8">
        <f t="shared" si="37"/>
        <v>1.9835603311335883E-6</v>
      </c>
      <c r="G406" s="8">
        <f t="shared" si="38"/>
        <v>0</v>
      </c>
      <c r="H406" s="69">
        <f t="shared" si="39"/>
        <v>75054.110029946911</v>
      </c>
      <c r="I406" s="69">
        <f t="shared" si="40"/>
        <v>75054.110029940741</v>
      </c>
      <c r="J406" s="70" t="str">
        <f t="shared" si="41"/>
        <v/>
      </c>
      <c r="K406" s="94"/>
      <c r="L406" s="93"/>
    </row>
    <row r="407" spans="1:12" ht="15" x14ac:dyDescent="0.25">
      <c r="A407" s="68">
        <v>407</v>
      </c>
      <c r="B407">
        <f>IF(Traitement7!B407&gt;0,Traitement7!B407,)</f>
        <v>2.3018870780946013E-2</v>
      </c>
      <c r="C407" s="3">
        <f>IF(AND(Traitement7!D407&lt;1000,Traitement7!D407&gt;0),Traitement7!D407,)</f>
        <v>0</v>
      </c>
      <c r="D407" s="68">
        <v>407</v>
      </c>
      <c r="E407" s="8">
        <f t="shared" si="36"/>
        <v>8.5638183602562701E-5</v>
      </c>
      <c r="F407" s="8">
        <f t="shared" si="37"/>
        <v>1.9835603311335883E-6</v>
      </c>
      <c r="G407" s="8">
        <f t="shared" si="38"/>
        <v>0</v>
      </c>
      <c r="H407" s="69">
        <f t="shared" si="39"/>
        <v>75054.110029946911</v>
      </c>
      <c r="I407" s="69">
        <f t="shared" si="40"/>
        <v>75054.110029940741</v>
      </c>
      <c r="J407" s="70" t="str">
        <f t="shared" si="41"/>
        <v/>
      </c>
      <c r="K407" s="94"/>
      <c r="L407" s="93"/>
    </row>
    <row r="408" spans="1:12" ht="15" x14ac:dyDescent="0.25">
      <c r="A408" s="68">
        <v>408</v>
      </c>
      <c r="B408">
        <f>IF(Traitement7!B408&gt;0,Traitement7!B408,)</f>
        <v>2.3018870780946013E-2</v>
      </c>
      <c r="C408" s="3">
        <f>IF(AND(Traitement7!D408&lt;1000,Traitement7!D408&gt;0),Traitement7!D408,)</f>
        <v>0</v>
      </c>
      <c r="D408" s="68">
        <v>408</v>
      </c>
      <c r="E408" s="8">
        <f t="shared" si="36"/>
        <v>8.5638183602562701E-5</v>
      </c>
      <c r="F408" s="8">
        <f t="shared" si="37"/>
        <v>1.9835603311335883E-6</v>
      </c>
      <c r="G408" s="8">
        <f t="shared" si="38"/>
        <v>0</v>
      </c>
      <c r="H408" s="69">
        <f t="shared" si="39"/>
        <v>75054.110029946911</v>
      </c>
      <c r="I408" s="69">
        <f t="shared" si="40"/>
        <v>75054.110029940741</v>
      </c>
      <c r="J408" s="70" t="str">
        <f t="shared" si="41"/>
        <v/>
      </c>
      <c r="K408" s="94"/>
      <c r="L408" s="93"/>
    </row>
    <row r="409" spans="1:12" ht="15" x14ac:dyDescent="0.25">
      <c r="A409" s="68">
        <v>409</v>
      </c>
      <c r="B409">
        <f>IF(Traitement7!B409&gt;0,Traitement7!B409,)</f>
        <v>2.3018870780946013E-2</v>
      </c>
      <c r="C409" s="3">
        <f>IF(AND(Traitement7!D409&lt;1000,Traitement7!D409&gt;0),Traitement7!D409,)</f>
        <v>0</v>
      </c>
      <c r="D409" s="68">
        <v>409</v>
      </c>
      <c r="E409" s="8">
        <f t="shared" si="36"/>
        <v>8.5638183602562701E-5</v>
      </c>
      <c r="F409" s="8">
        <f t="shared" si="37"/>
        <v>1.9835603311335883E-6</v>
      </c>
      <c r="G409" s="8">
        <f t="shared" si="38"/>
        <v>0</v>
      </c>
      <c r="H409" s="69">
        <f t="shared" si="39"/>
        <v>75054.110029946911</v>
      </c>
      <c r="I409" s="69">
        <f t="shared" si="40"/>
        <v>75054.110029940741</v>
      </c>
      <c r="J409" s="70" t="str">
        <f t="shared" si="41"/>
        <v/>
      </c>
      <c r="K409" s="94"/>
      <c r="L409" s="93"/>
    </row>
    <row r="410" spans="1:12" ht="15" x14ac:dyDescent="0.25">
      <c r="A410" s="68">
        <v>410</v>
      </c>
      <c r="B410">
        <f>IF(Traitement7!B410&gt;0,Traitement7!B410,)</f>
        <v>2.3018870780946013E-2</v>
      </c>
      <c r="C410" s="3">
        <f>IF(AND(Traitement7!D410&lt;1000,Traitement7!D410&gt;0),Traitement7!D410,)</f>
        <v>0</v>
      </c>
      <c r="D410" s="68">
        <v>410</v>
      </c>
      <c r="E410" s="8">
        <f t="shared" si="36"/>
        <v>8.5638183602562701E-5</v>
      </c>
      <c r="F410" s="8">
        <f t="shared" si="37"/>
        <v>1.9835603311335883E-6</v>
      </c>
      <c r="G410" s="8">
        <f t="shared" si="38"/>
        <v>0</v>
      </c>
      <c r="H410" s="69">
        <f t="shared" si="39"/>
        <v>75054.110029946911</v>
      </c>
      <c r="I410" s="69">
        <f t="shared" si="40"/>
        <v>75054.110029940741</v>
      </c>
      <c r="J410" s="70" t="str">
        <f t="shared" si="41"/>
        <v/>
      </c>
      <c r="K410" s="94"/>
      <c r="L410" s="93"/>
    </row>
    <row r="411" spans="1:12" ht="15" x14ac:dyDescent="0.25">
      <c r="A411" s="68">
        <v>411</v>
      </c>
      <c r="B411">
        <f>IF(Traitement7!B411&gt;0,Traitement7!B411,)</f>
        <v>2.3018870780946013E-2</v>
      </c>
      <c r="C411" s="3">
        <f>IF(AND(Traitement7!D411&lt;1000,Traitement7!D411&gt;0),Traitement7!D411,)</f>
        <v>0</v>
      </c>
      <c r="D411" s="68">
        <v>411</v>
      </c>
      <c r="E411" s="8">
        <f t="shared" si="36"/>
        <v>8.5638183602562701E-5</v>
      </c>
      <c r="F411" s="8">
        <f t="shared" si="37"/>
        <v>1.9835603311335883E-6</v>
      </c>
      <c r="G411" s="8">
        <f t="shared" si="38"/>
        <v>0</v>
      </c>
      <c r="H411" s="69">
        <f t="shared" si="39"/>
        <v>75054.110029946911</v>
      </c>
      <c r="I411" s="69">
        <f t="shared" si="40"/>
        <v>75054.110029940741</v>
      </c>
      <c r="J411" s="70" t="str">
        <f t="shared" si="41"/>
        <v/>
      </c>
      <c r="K411" s="94"/>
      <c r="L411" s="93"/>
    </row>
    <row r="412" spans="1:12" ht="15" x14ac:dyDescent="0.25">
      <c r="A412" s="68">
        <v>412</v>
      </c>
      <c r="B412">
        <f>IF(Traitement7!B412&gt;0,Traitement7!B412,)</f>
        <v>2.3018870780946013E-2</v>
      </c>
      <c r="C412" s="3">
        <f>IF(AND(Traitement7!D412&lt;1000,Traitement7!D412&gt;0),Traitement7!D412,)</f>
        <v>0</v>
      </c>
      <c r="D412" s="68">
        <v>412</v>
      </c>
      <c r="E412" s="8">
        <f t="shared" si="36"/>
        <v>8.5638183602562701E-5</v>
      </c>
      <c r="F412" s="8">
        <f t="shared" si="37"/>
        <v>1.9835603311335883E-6</v>
      </c>
      <c r="G412" s="8">
        <f t="shared" si="38"/>
        <v>0</v>
      </c>
      <c r="H412" s="69">
        <f t="shared" si="39"/>
        <v>75054.110029946911</v>
      </c>
      <c r="I412" s="69">
        <f t="shared" si="40"/>
        <v>75054.110029940741</v>
      </c>
      <c r="J412" s="70" t="str">
        <f t="shared" si="41"/>
        <v/>
      </c>
      <c r="K412" s="94"/>
      <c r="L412" s="93"/>
    </row>
    <row r="413" spans="1:12" ht="15" x14ac:dyDescent="0.25">
      <c r="A413" s="68">
        <v>413</v>
      </c>
      <c r="B413">
        <f>IF(Traitement7!B413&gt;0,Traitement7!B413,)</f>
        <v>2.3018870780946013E-2</v>
      </c>
      <c r="C413" s="3">
        <f>IF(AND(Traitement7!D413&lt;1000,Traitement7!D413&gt;0),Traitement7!D413,)</f>
        <v>0</v>
      </c>
      <c r="D413" s="68">
        <v>413</v>
      </c>
      <c r="E413" s="8">
        <f t="shared" si="36"/>
        <v>8.5638183602562701E-5</v>
      </c>
      <c r="F413" s="8">
        <f t="shared" si="37"/>
        <v>1.9835603311335883E-6</v>
      </c>
      <c r="G413" s="8">
        <f t="shared" si="38"/>
        <v>0</v>
      </c>
      <c r="H413" s="69">
        <f t="shared" si="39"/>
        <v>75054.110029946911</v>
      </c>
      <c r="I413" s="69">
        <f t="shared" si="40"/>
        <v>75054.110029940741</v>
      </c>
      <c r="J413" s="70" t="str">
        <f t="shared" si="41"/>
        <v/>
      </c>
      <c r="K413" s="94"/>
      <c r="L413" s="93"/>
    </row>
    <row r="414" spans="1:12" ht="15" x14ac:dyDescent="0.25">
      <c r="A414" s="68">
        <v>414</v>
      </c>
      <c r="B414">
        <f>IF(Traitement7!B414&gt;0,Traitement7!B414,)</f>
        <v>2.3094565850926035E-2</v>
      </c>
      <c r="C414" s="3">
        <f>IF(AND(Traitement7!D414&lt;1000,Traitement7!D414&gt;0),Traitement7!D414,)</f>
        <v>0</v>
      </c>
      <c r="D414" s="68">
        <v>414</v>
      </c>
      <c r="E414" s="8">
        <f t="shared" si="36"/>
        <v>8.5946796085922816E-5</v>
      </c>
      <c r="F414" s="8">
        <f t="shared" si="37"/>
        <v>1.9883983758821556E-6</v>
      </c>
      <c r="G414" s="8">
        <f t="shared" si="38"/>
        <v>0</v>
      </c>
      <c r="H414" s="69">
        <f t="shared" si="39"/>
        <v>74784.285807885273</v>
      </c>
      <c r="I414" s="69">
        <f t="shared" si="40"/>
        <v>74784.285807885215</v>
      </c>
      <c r="J414" s="70" t="str">
        <f t="shared" si="41"/>
        <v/>
      </c>
      <c r="K414" s="94"/>
      <c r="L414" s="93"/>
    </row>
    <row r="415" spans="1:12" ht="15" x14ac:dyDescent="0.25">
      <c r="A415" s="68">
        <v>415</v>
      </c>
      <c r="B415">
        <f>IF(Traitement7!B415&gt;0,Traitement7!B415,)</f>
        <v>2.3094565850926035E-2</v>
      </c>
      <c r="C415" s="3">
        <f>IF(AND(Traitement7!D415&lt;1000,Traitement7!D415&gt;0),Traitement7!D415,)</f>
        <v>0</v>
      </c>
      <c r="D415" s="68">
        <v>415</v>
      </c>
      <c r="E415" s="8">
        <f t="shared" si="36"/>
        <v>8.5946796085922816E-5</v>
      </c>
      <c r="F415" s="8">
        <f t="shared" si="37"/>
        <v>1.9883983758821556E-6</v>
      </c>
      <c r="G415" s="8">
        <f t="shared" si="38"/>
        <v>0</v>
      </c>
      <c r="H415" s="69">
        <f t="shared" si="39"/>
        <v>74784.285807885273</v>
      </c>
      <c r="I415" s="69">
        <f t="shared" si="40"/>
        <v>74784.285807885215</v>
      </c>
      <c r="J415" s="70" t="str">
        <f t="shared" si="41"/>
        <v/>
      </c>
      <c r="K415" s="94"/>
      <c r="L415" s="93"/>
    </row>
    <row r="416" spans="1:12" ht="15" x14ac:dyDescent="0.25">
      <c r="A416" s="68">
        <v>416</v>
      </c>
      <c r="B416">
        <f>IF(Traitement7!B416&gt;0,Traitement7!B416,)</f>
        <v>2.3094565850926035E-2</v>
      </c>
      <c r="C416" s="3">
        <f>IF(AND(Traitement7!D416&lt;1000,Traitement7!D416&gt;0),Traitement7!D416,)</f>
        <v>0</v>
      </c>
      <c r="D416" s="68">
        <v>416</v>
      </c>
      <c r="E416" s="8">
        <f t="shared" si="36"/>
        <v>8.5946796085922816E-5</v>
      </c>
      <c r="F416" s="8">
        <f t="shared" si="37"/>
        <v>1.9883983758821556E-6</v>
      </c>
      <c r="G416" s="8">
        <f t="shared" si="38"/>
        <v>0</v>
      </c>
      <c r="H416" s="69">
        <f t="shared" si="39"/>
        <v>74784.285807885273</v>
      </c>
      <c r="I416" s="69">
        <f t="shared" si="40"/>
        <v>74784.285807885215</v>
      </c>
      <c r="J416" s="70" t="str">
        <f t="shared" si="41"/>
        <v/>
      </c>
      <c r="K416" s="94"/>
      <c r="L416" s="93"/>
    </row>
    <row r="417" spans="1:12" ht="15" x14ac:dyDescent="0.25">
      <c r="A417" s="68">
        <v>417</v>
      </c>
      <c r="B417">
        <f>IF(Traitement7!B417&gt;0,Traitement7!B417,)</f>
        <v>2.3094565850926035E-2</v>
      </c>
      <c r="C417" s="3">
        <f>IF(AND(Traitement7!D417&lt;1000,Traitement7!D417&gt;0),Traitement7!D417,)</f>
        <v>0</v>
      </c>
      <c r="D417" s="68">
        <v>417</v>
      </c>
      <c r="E417" s="8">
        <f t="shared" si="36"/>
        <v>8.5946796085922816E-5</v>
      </c>
      <c r="F417" s="8">
        <f t="shared" si="37"/>
        <v>1.9883983758821556E-6</v>
      </c>
      <c r="G417" s="8">
        <f t="shared" si="38"/>
        <v>0</v>
      </c>
      <c r="H417" s="69">
        <f t="shared" si="39"/>
        <v>74784.285807885273</v>
      </c>
      <c r="I417" s="69">
        <f t="shared" si="40"/>
        <v>74784.285807885215</v>
      </c>
      <c r="J417" s="70" t="str">
        <f t="shared" si="41"/>
        <v/>
      </c>
      <c r="K417" s="94"/>
      <c r="L417" s="93"/>
    </row>
    <row r="418" spans="1:12" ht="15" x14ac:dyDescent="0.25">
      <c r="A418" s="68">
        <v>418</v>
      </c>
      <c r="B418">
        <f>IF(Traitement7!B418&gt;0,Traitement7!B418,)</f>
        <v>2.3094565850926035E-2</v>
      </c>
      <c r="C418" s="3">
        <f>IF(AND(Traitement7!D418&lt;1000,Traitement7!D418&gt;0),Traitement7!D418,)</f>
        <v>0</v>
      </c>
      <c r="D418" s="68">
        <v>418</v>
      </c>
      <c r="E418" s="8">
        <f t="shared" si="36"/>
        <v>8.5946796085922816E-5</v>
      </c>
      <c r="F418" s="8">
        <f t="shared" si="37"/>
        <v>1.9883983758821556E-6</v>
      </c>
      <c r="G418" s="8">
        <f t="shared" si="38"/>
        <v>0</v>
      </c>
      <c r="H418" s="69">
        <f t="shared" si="39"/>
        <v>74784.285807885273</v>
      </c>
      <c r="I418" s="69">
        <f t="shared" si="40"/>
        <v>74784.285807885215</v>
      </c>
      <c r="J418" s="70" t="str">
        <f t="shared" si="41"/>
        <v/>
      </c>
      <c r="K418" s="94"/>
      <c r="L418" s="93"/>
    </row>
    <row r="419" spans="1:12" ht="15" x14ac:dyDescent="0.25">
      <c r="A419" s="68">
        <v>419</v>
      </c>
      <c r="B419">
        <f>IF(Traitement7!B419&gt;0,Traitement7!B419,)</f>
        <v>2.3094565850926035E-2</v>
      </c>
      <c r="C419" s="3">
        <f>IF(AND(Traitement7!D419&lt;1000,Traitement7!D419&gt;0),Traitement7!D419,)</f>
        <v>0</v>
      </c>
      <c r="D419" s="68">
        <v>419</v>
      </c>
      <c r="E419" s="8">
        <f t="shared" si="36"/>
        <v>8.5946796085922816E-5</v>
      </c>
      <c r="F419" s="8">
        <f t="shared" si="37"/>
        <v>1.9883983758821556E-6</v>
      </c>
      <c r="G419" s="8">
        <f t="shared" si="38"/>
        <v>0</v>
      </c>
      <c r="H419" s="69">
        <f t="shared" si="39"/>
        <v>74784.285807885273</v>
      </c>
      <c r="I419" s="69">
        <f t="shared" si="40"/>
        <v>74784.285807885215</v>
      </c>
      <c r="J419" s="70" t="str">
        <f t="shared" si="41"/>
        <v/>
      </c>
      <c r="K419" s="94"/>
      <c r="L419" s="93"/>
    </row>
    <row r="420" spans="1:12" ht="15" x14ac:dyDescent="0.25">
      <c r="A420" s="68">
        <v>420</v>
      </c>
      <c r="B420">
        <f>IF(Traitement7!B420&gt;0,Traitement7!B420,)</f>
        <v>2.3094565850926035E-2</v>
      </c>
      <c r="C420" s="3">
        <f>IF(AND(Traitement7!D420&lt;1000,Traitement7!D420&gt;0),Traitement7!D420,)</f>
        <v>0</v>
      </c>
      <c r="D420" s="68">
        <v>420</v>
      </c>
      <c r="E420" s="8">
        <f t="shared" si="36"/>
        <v>8.5946796085922816E-5</v>
      </c>
      <c r="F420" s="8">
        <f t="shared" si="37"/>
        <v>1.9883983758821556E-6</v>
      </c>
      <c r="G420" s="8">
        <f t="shared" si="38"/>
        <v>0</v>
      </c>
      <c r="H420" s="69">
        <f t="shared" si="39"/>
        <v>74784.285807885273</v>
      </c>
      <c r="I420" s="69">
        <f t="shared" si="40"/>
        <v>74784.285807885215</v>
      </c>
      <c r="J420" s="70" t="str">
        <f t="shared" si="41"/>
        <v/>
      </c>
      <c r="K420" s="94"/>
      <c r="L420" s="93"/>
    </row>
    <row r="421" spans="1:12" ht="15" x14ac:dyDescent="0.25">
      <c r="A421" s="68">
        <v>421</v>
      </c>
      <c r="B421">
        <f>IF(Traitement7!B421&gt;0,Traitement7!B421,)</f>
        <v>2.3094565850926035E-2</v>
      </c>
      <c r="C421" s="3">
        <f>IF(AND(Traitement7!D421&lt;1000,Traitement7!D421&gt;0),Traitement7!D421,)</f>
        <v>0</v>
      </c>
      <c r="D421" s="68">
        <v>421</v>
      </c>
      <c r="E421" s="8">
        <f t="shared" si="36"/>
        <v>8.5946796085922816E-5</v>
      </c>
      <c r="F421" s="8">
        <f t="shared" si="37"/>
        <v>1.9883983758821556E-6</v>
      </c>
      <c r="G421" s="8">
        <f t="shared" si="38"/>
        <v>0</v>
      </c>
      <c r="H421" s="69">
        <f t="shared" si="39"/>
        <v>74784.285807885273</v>
      </c>
      <c r="I421" s="69">
        <f t="shared" si="40"/>
        <v>74784.285807885215</v>
      </c>
      <c r="J421" s="70" t="str">
        <f t="shared" si="41"/>
        <v/>
      </c>
      <c r="K421" s="94"/>
      <c r="L421" s="93"/>
    </row>
    <row r="422" spans="1:12" ht="15" x14ac:dyDescent="0.25">
      <c r="A422" s="68">
        <v>422</v>
      </c>
      <c r="B422">
        <f>IF(Traitement7!B422&gt;0,Traitement7!B422,)</f>
        <v>2.3094565850926035E-2</v>
      </c>
      <c r="C422" s="3">
        <f>IF(AND(Traitement7!D422&lt;1000,Traitement7!D422&gt;0),Traitement7!D422,)</f>
        <v>0</v>
      </c>
      <c r="D422" s="68">
        <v>422</v>
      </c>
      <c r="E422" s="8">
        <f t="shared" si="36"/>
        <v>8.5946796085922816E-5</v>
      </c>
      <c r="F422" s="8">
        <f t="shared" si="37"/>
        <v>1.9883983758821556E-6</v>
      </c>
      <c r="G422" s="8">
        <f t="shared" si="38"/>
        <v>0</v>
      </c>
      <c r="H422" s="69">
        <f t="shared" si="39"/>
        <v>74784.285807885273</v>
      </c>
      <c r="I422" s="69">
        <f t="shared" si="40"/>
        <v>74784.285807885215</v>
      </c>
      <c r="J422" s="70" t="str">
        <f t="shared" si="41"/>
        <v/>
      </c>
      <c r="K422" s="94"/>
      <c r="L422" s="93"/>
    </row>
    <row r="423" spans="1:12" ht="15" x14ac:dyDescent="0.25">
      <c r="A423" s="68">
        <v>423</v>
      </c>
      <c r="B423">
        <f>IF(Traitement7!B423&gt;0,Traitement7!B423,)</f>
        <v>2.3094565850926035E-2</v>
      </c>
      <c r="C423" s="3">
        <f>IF(AND(Traitement7!D423&lt;1000,Traitement7!D423&gt;0),Traitement7!D423,)</f>
        <v>0</v>
      </c>
      <c r="D423" s="68">
        <v>423</v>
      </c>
      <c r="E423" s="8">
        <f t="shared" si="36"/>
        <v>8.5946796085922816E-5</v>
      </c>
      <c r="F423" s="8">
        <f t="shared" si="37"/>
        <v>1.9883983758821556E-6</v>
      </c>
      <c r="G423" s="8">
        <f t="shared" si="38"/>
        <v>0</v>
      </c>
      <c r="H423" s="69">
        <f t="shared" si="39"/>
        <v>74784.285807885273</v>
      </c>
      <c r="I423" s="69">
        <f t="shared" si="40"/>
        <v>74784.285807885215</v>
      </c>
      <c r="J423" s="70" t="str">
        <f t="shared" si="41"/>
        <v/>
      </c>
      <c r="K423" s="94"/>
      <c r="L423" s="93"/>
    </row>
    <row r="424" spans="1:12" ht="15" x14ac:dyDescent="0.25">
      <c r="A424" s="68">
        <v>424</v>
      </c>
      <c r="B424">
        <f>IF(Traitement7!B424&gt;0,Traitement7!B424,)</f>
        <v>2.3094565850926035E-2</v>
      </c>
      <c r="C424" s="3">
        <f>IF(AND(Traitement7!D424&lt;1000,Traitement7!D424&gt;0),Traitement7!D424,)</f>
        <v>0</v>
      </c>
      <c r="D424" s="68">
        <v>424</v>
      </c>
      <c r="E424" s="8">
        <f t="shared" si="36"/>
        <v>8.5946796085922816E-5</v>
      </c>
      <c r="F424" s="8">
        <f t="shared" si="37"/>
        <v>1.9883983758821556E-6</v>
      </c>
      <c r="G424" s="8">
        <f t="shared" si="38"/>
        <v>0</v>
      </c>
      <c r="H424" s="69">
        <f t="shared" si="39"/>
        <v>74784.285807885273</v>
      </c>
      <c r="I424" s="69">
        <f t="shared" si="40"/>
        <v>74784.285807885215</v>
      </c>
      <c r="J424" s="70" t="str">
        <f t="shared" si="41"/>
        <v/>
      </c>
      <c r="K424" s="94"/>
      <c r="L424" s="93"/>
    </row>
    <row r="425" spans="1:12" ht="15" x14ac:dyDescent="0.25">
      <c r="A425" s="68">
        <v>425</v>
      </c>
      <c r="B425">
        <f>IF(Traitement7!B425&gt;0,Traitement7!B425,)</f>
        <v>2.3094565850926035E-2</v>
      </c>
      <c r="C425" s="3">
        <f>IF(AND(Traitement7!D425&lt;1000,Traitement7!D425&gt;0),Traitement7!D425,)</f>
        <v>0</v>
      </c>
      <c r="D425" s="68">
        <v>425</v>
      </c>
      <c r="E425" s="8">
        <f t="shared" si="36"/>
        <v>8.5946796085922816E-5</v>
      </c>
      <c r="F425" s="8">
        <f t="shared" si="37"/>
        <v>1.9883983758821556E-6</v>
      </c>
      <c r="G425" s="8">
        <f t="shared" si="38"/>
        <v>0</v>
      </c>
      <c r="H425" s="69">
        <f t="shared" si="39"/>
        <v>74784.285807885273</v>
      </c>
      <c r="I425" s="69">
        <f t="shared" si="40"/>
        <v>74784.285807885215</v>
      </c>
      <c r="J425" s="70" t="str">
        <f t="shared" si="41"/>
        <v/>
      </c>
      <c r="K425" s="94"/>
      <c r="L425" s="93"/>
    </row>
    <row r="426" spans="1:12" ht="15" x14ac:dyDescent="0.25">
      <c r="A426" s="68">
        <v>426</v>
      </c>
      <c r="B426">
        <f>IF(Traitement7!B426&gt;0,Traitement7!B426,)</f>
        <v>2.3018870780946013E-2</v>
      </c>
      <c r="C426" s="3">
        <f>IF(AND(Traitement7!D426&lt;1000,Traitement7!D426&gt;0),Traitement7!D426,)</f>
        <v>0</v>
      </c>
      <c r="D426" s="68">
        <v>426</v>
      </c>
      <c r="E426" s="8">
        <f t="shared" si="36"/>
        <v>8.5638183602562701E-5</v>
      </c>
      <c r="F426" s="8">
        <f t="shared" si="37"/>
        <v>1.9835603311335883E-6</v>
      </c>
      <c r="G426" s="8">
        <f t="shared" si="38"/>
        <v>0</v>
      </c>
      <c r="H426" s="69">
        <f t="shared" si="39"/>
        <v>75054.110029946911</v>
      </c>
      <c r="I426" s="69">
        <f t="shared" si="40"/>
        <v>75054.110029940741</v>
      </c>
      <c r="J426" s="70" t="str">
        <f t="shared" si="41"/>
        <v/>
      </c>
      <c r="K426" s="94"/>
      <c r="L426" s="93"/>
    </row>
    <row r="427" spans="1:12" ht="15" x14ac:dyDescent="0.25">
      <c r="A427" s="68">
        <v>427</v>
      </c>
      <c r="B427">
        <f>IF(Traitement7!B427&gt;0,Traitement7!B427,)</f>
        <v>2.3018870780946013E-2</v>
      </c>
      <c r="C427" s="3">
        <f>IF(AND(Traitement7!D427&lt;1000,Traitement7!D427&gt;0),Traitement7!D427,)</f>
        <v>0</v>
      </c>
      <c r="D427" s="68">
        <v>427</v>
      </c>
      <c r="E427" s="8">
        <f t="shared" si="36"/>
        <v>8.5638183602562701E-5</v>
      </c>
      <c r="F427" s="8">
        <f t="shared" si="37"/>
        <v>1.9835603311335883E-6</v>
      </c>
      <c r="G427" s="8">
        <f t="shared" si="38"/>
        <v>0</v>
      </c>
      <c r="H427" s="69">
        <f t="shared" si="39"/>
        <v>75054.110029946911</v>
      </c>
      <c r="I427" s="69">
        <f t="shared" si="40"/>
        <v>75054.110029940741</v>
      </c>
      <c r="J427" s="70" t="str">
        <f t="shared" si="41"/>
        <v/>
      </c>
      <c r="K427" s="94"/>
      <c r="L427" s="93"/>
    </row>
    <row r="428" spans="1:12" ht="15" x14ac:dyDescent="0.25">
      <c r="A428" s="68">
        <v>428</v>
      </c>
      <c r="B428">
        <f>IF(Traitement7!B428&gt;0,Traitement7!B428,)</f>
        <v>2.3018870780946013E-2</v>
      </c>
      <c r="C428" s="3">
        <f>IF(AND(Traitement7!D428&lt;1000,Traitement7!D428&gt;0),Traitement7!D428,)</f>
        <v>0</v>
      </c>
      <c r="D428" s="68">
        <v>428</v>
      </c>
      <c r="E428" s="8">
        <f t="shared" si="36"/>
        <v>8.5638183602562701E-5</v>
      </c>
      <c r="F428" s="8">
        <f t="shared" si="37"/>
        <v>1.9835603311335883E-6</v>
      </c>
      <c r="G428" s="8">
        <f t="shared" si="38"/>
        <v>0</v>
      </c>
      <c r="H428" s="69">
        <f t="shared" si="39"/>
        <v>75054.110029946911</v>
      </c>
      <c r="I428" s="69">
        <f t="shared" si="40"/>
        <v>75054.110029940741</v>
      </c>
      <c r="J428" s="70" t="str">
        <f t="shared" si="41"/>
        <v/>
      </c>
      <c r="K428" s="94"/>
      <c r="L428" s="93"/>
    </row>
    <row r="429" spans="1:12" ht="15" x14ac:dyDescent="0.25">
      <c r="A429" s="68">
        <v>429</v>
      </c>
      <c r="B429">
        <f>IF(Traitement7!B429&gt;0,Traitement7!B429,)</f>
        <v>2.2943175710965772E-2</v>
      </c>
      <c r="C429" s="3">
        <f>IF(AND(Traitement7!D429&lt;1000,Traitement7!D429&gt;0),Traitement7!D429,)</f>
        <v>0</v>
      </c>
      <c r="D429" s="68">
        <v>429</v>
      </c>
      <c r="E429" s="8">
        <f t="shared" si="36"/>
        <v>8.5329764893365967E-5</v>
      </c>
      <c r="F429" s="8">
        <f t="shared" si="37"/>
        <v>1.9787340576311213E-6</v>
      </c>
      <c r="G429" s="8">
        <f t="shared" si="38"/>
        <v>0</v>
      </c>
      <c r="H429" s="69">
        <f t="shared" si="39"/>
        <v>75325.714743255696</v>
      </c>
      <c r="I429" s="69">
        <f t="shared" si="40"/>
        <v>75325.714743260934</v>
      </c>
      <c r="J429" s="70" t="str">
        <f t="shared" si="41"/>
        <v/>
      </c>
      <c r="K429" s="94"/>
      <c r="L429" s="93"/>
    </row>
    <row r="430" spans="1:12" ht="15" x14ac:dyDescent="0.25">
      <c r="A430" s="68">
        <v>430</v>
      </c>
      <c r="B430">
        <f>IF(Traitement7!B430&gt;0,Traitement7!B430,)</f>
        <v>2.2943175710965772E-2</v>
      </c>
      <c r="C430" s="3">
        <f>IF(AND(Traitement7!D430&lt;1000,Traitement7!D430&gt;0),Traitement7!D430,)</f>
        <v>0</v>
      </c>
      <c r="D430" s="68">
        <v>430</v>
      </c>
      <c r="E430" s="8">
        <f t="shared" si="36"/>
        <v>8.5329764893365967E-5</v>
      </c>
      <c r="F430" s="8">
        <f t="shared" si="37"/>
        <v>1.9787340576311213E-6</v>
      </c>
      <c r="G430" s="8">
        <f t="shared" si="38"/>
        <v>0</v>
      </c>
      <c r="H430" s="69">
        <f t="shared" si="39"/>
        <v>75325.714743255696</v>
      </c>
      <c r="I430" s="69">
        <f t="shared" si="40"/>
        <v>75325.714743260934</v>
      </c>
      <c r="J430" s="70" t="str">
        <f t="shared" si="41"/>
        <v/>
      </c>
      <c r="K430" s="94"/>
      <c r="L430" s="93"/>
    </row>
    <row r="431" spans="1:12" ht="15" x14ac:dyDescent="0.25">
      <c r="A431" s="68">
        <v>431</v>
      </c>
      <c r="B431">
        <f>IF(Traitement7!B431&gt;0,Traitement7!B431,)</f>
        <v>2.286748064098575E-2</v>
      </c>
      <c r="C431" s="3">
        <f>IF(AND(Traitement7!D431&lt;1000,Traitement7!D431&gt;0),Traitement7!D431,)</f>
        <v>0</v>
      </c>
      <c r="D431" s="68">
        <v>431</v>
      </c>
      <c r="E431" s="8">
        <f t="shared" si="36"/>
        <v>8.5021539776672372E-5</v>
      </c>
      <c r="F431" s="8">
        <f t="shared" si="37"/>
        <v>1.9739195267434901E-6</v>
      </c>
      <c r="G431" s="8">
        <f t="shared" si="38"/>
        <v>0</v>
      </c>
      <c r="H431" s="69">
        <f t="shared" si="39"/>
        <v>75599.117628897395</v>
      </c>
      <c r="I431" s="69">
        <f t="shared" si="40"/>
        <v>75599.117628898108</v>
      </c>
      <c r="J431" s="70" t="str">
        <f t="shared" si="41"/>
        <v/>
      </c>
      <c r="K431" s="94"/>
      <c r="L431" s="93"/>
    </row>
    <row r="432" spans="1:12" ht="15" x14ac:dyDescent="0.25">
      <c r="A432" s="68">
        <v>432</v>
      </c>
      <c r="B432">
        <f>IF(Traitement7!B432&gt;0,Traitement7!B432,)</f>
        <v>2.286748064098575E-2</v>
      </c>
      <c r="C432" s="3">
        <f>IF(AND(Traitement7!D432&lt;1000,Traitement7!D432&gt;0),Traitement7!D432,)</f>
        <v>0</v>
      </c>
      <c r="D432" s="68">
        <v>432</v>
      </c>
      <c r="E432" s="8">
        <f t="shared" si="36"/>
        <v>8.5021539776672372E-5</v>
      </c>
      <c r="F432" s="8">
        <f t="shared" si="37"/>
        <v>1.9739195267434901E-6</v>
      </c>
      <c r="G432" s="8">
        <f t="shared" si="38"/>
        <v>0</v>
      </c>
      <c r="H432" s="69">
        <f t="shared" si="39"/>
        <v>75599.117628897395</v>
      </c>
      <c r="I432" s="69">
        <f t="shared" si="40"/>
        <v>75599.117628898108</v>
      </c>
      <c r="J432" s="70" t="str">
        <f t="shared" si="41"/>
        <v/>
      </c>
      <c r="K432" s="94"/>
      <c r="L432" s="93"/>
    </row>
    <row r="433" spans="1:12" ht="15" x14ac:dyDescent="0.25">
      <c r="A433" s="68">
        <v>433</v>
      </c>
      <c r="B433">
        <f>IF(Traitement7!B433&gt;0,Traitement7!B433,)</f>
        <v>2.286748064098575E-2</v>
      </c>
      <c r="C433" s="3">
        <f>IF(AND(Traitement7!D433&lt;1000,Traitement7!D433&gt;0),Traitement7!D433,)</f>
        <v>0</v>
      </c>
      <c r="D433" s="68">
        <v>433</v>
      </c>
      <c r="E433" s="8">
        <f t="shared" si="36"/>
        <v>8.5021539776672372E-5</v>
      </c>
      <c r="F433" s="8">
        <f t="shared" si="37"/>
        <v>1.9739195267434901E-6</v>
      </c>
      <c r="G433" s="8">
        <f t="shared" si="38"/>
        <v>0</v>
      </c>
      <c r="H433" s="69">
        <f t="shared" si="39"/>
        <v>75599.117628897395</v>
      </c>
      <c r="I433" s="69">
        <f t="shared" si="40"/>
        <v>75599.117628898108</v>
      </c>
      <c r="J433" s="70" t="str">
        <f t="shared" si="41"/>
        <v/>
      </c>
      <c r="K433" s="94"/>
      <c r="L433" s="93"/>
    </row>
    <row r="434" spans="1:12" ht="15" x14ac:dyDescent="0.25">
      <c r="A434" s="68">
        <v>434</v>
      </c>
      <c r="B434">
        <f>IF(Traitement7!B434&gt;0,Traitement7!B434,)</f>
        <v>2.2791785571005727E-2</v>
      </c>
      <c r="C434" s="3">
        <f>IF(AND(Traitement7!D434&lt;1000,Traitement7!D434&gt;0),Traitement7!D434,)</f>
        <v>0</v>
      </c>
      <c r="D434" s="68">
        <v>434</v>
      </c>
      <c r="E434" s="8">
        <f t="shared" si="36"/>
        <v>8.4713508070988208E-5</v>
      </c>
      <c r="F434" s="8">
        <f t="shared" si="37"/>
        <v>1.9691167098876921E-6</v>
      </c>
      <c r="G434" s="8">
        <f t="shared" si="38"/>
        <v>0</v>
      </c>
      <c r="H434" s="69">
        <f t="shared" si="39"/>
        <v>75874.336602846539</v>
      </c>
      <c r="I434" s="69">
        <f t="shared" si="40"/>
        <v>75874.336602843672</v>
      </c>
      <c r="J434" s="70" t="str">
        <f t="shared" si="41"/>
        <v/>
      </c>
      <c r="K434" s="94"/>
      <c r="L434" s="93"/>
    </row>
    <row r="435" spans="1:12" ht="15" x14ac:dyDescent="0.25">
      <c r="A435" s="68">
        <v>435</v>
      </c>
      <c r="B435">
        <f>IF(Traitement7!B435&gt;0,Traitement7!B435,)</f>
        <v>2.2791785571005727E-2</v>
      </c>
      <c r="C435" s="3">
        <f>IF(AND(Traitement7!D435&lt;1000,Traitement7!D435&gt;0),Traitement7!D435,)</f>
        <v>0</v>
      </c>
      <c r="D435" s="68">
        <v>435</v>
      </c>
      <c r="E435" s="8">
        <f t="shared" si="36"/>
        <v>8.4713508070988208E-5</v>
      </c>
      <c r="F435" s="8">
        <f t="shared" si="37"/>
        <v>1.9691167098876921E-6</v>
      </c>
      <c r="G435" s="8">
        <f t="shared" si="38"/>
        <v>0</v>
      </c>
      <c r="H435" s="69">
        <f t="shared" si="39"/>
        <v>75874.336602846539</v>
      </c>
      <c r="I435" s="69">
        <f t="shared" si="40"/>
        <v>75874.336602843672</v>
      </c>
      <c r="J435" s="70" t="str">
        <f t="shared" si="41"/>
        <v/>
      </c>
      <c r="K435" s="94"/>
      <c r="L435" s="93"/>
    </row>
    <row r="436" spans="1:12" ht="15" x14ac:dyDescent="0.25">
      <c r="A436" s="68">
        <v>436</v>
      </c>
      <c r="B436">
        <f>IF(Traitement7!B436&gt;0,Traitement7!B436,)</f>
        <v>2.2791785571005727E-2</v>
      </c>
      <c r="C436" s="3">
        <f>IF(AND(Traitement7!D436&lt;1000,Traitement7!D436&gt;0),Traitement7!D436,)</f>
        <v>0</v>
      </c>
      <c r="D436" s="68">
        <v>436</v>
      </c>
      <c r="E436" s="8">
        <f t="shared" si="36"/>
        <v>8.4713508070988208E-5</v>
      </c>
      <c r="F436" s="8">
        <f t="shared" si="37"/>
        <v>1.9691167098876921E-6</v>
      </c>
      <c r="G436" s="8">
        <f t="shared" si="38"/>
        <v>0</v>
      </c>
      <c r="H436" s="69">
        <f t="shared" si="39"/>
        <v>75874.336602846539</v>
      </c>
      <c r="I436" s="69">
        <f t="shared" si="40"/>
        <v>75874.336602843672</v>
      </c>
      <c r="J436" s="70" t="str">
        <f t="shared" si="41"/>
        <v/>
      </c>
      <c r="K436" s="94"/>
      <c r="L436" s="93"/>
    </row>
    <row r="437" spans="1:12" ht="15" x14ac:dyDescent="0.25">
      <c r="A437" s="68">
        <v>437</v>
      </c>
      <c r="B437">
        <f>IF(Traitement7!B437&gt;0,Traitement7!B437,)</f>
        <v>2.2716090501025701E-2</v>
      </c>
      <c r="C437" s="3">
        <f>IF(AND(Traitement7!D437&lt;1000,Traitement7!D437&gt;0),Traitement7!D437,)</f>
        <v>0</v>
      </c>
      <c r="D437" s="68">
        <v>437</v>
      </c>
      <c r="E437" s="8">
        <f t="shared" si="36"/>
        <v>8.4405669595055688E-5</v>
      </c>
      <c r="F437" s="8">
        <f t="shared" si="37"/>
        <v>1.9643255785841734E-6</v>
      </c>
      <c r="G437" s="8">
        <f t="shared" si="38"/>
        <v>0</v>
      </c>
      <c r="H437" s="69">
        <f t="shared" si="39"/>
        <v>76151.389819877048</v>
      </c>
      <c r="I437" s="69">
        <f t="shared" si="40"/>
        <v>76151.389819880598</v>
      </c>
      <c r="J437" s="70" t="str">
        <f t="shared" si="41"/>
        <v/>
      </c>
      <c r="K437" s="94"/>
      <c r="L437" s="93"/>
    </row>
    <row r="438" spans="1:12" ht="15" x14ac:dyDescent="0.25">
      <c r="A438" s="68">
        <v>438</v>
      </c>
      <c r="B438">
        <f>IF(Traitement7!B438&gt;0,Traitement7!B438,)</f>
        <v>2.2716090501025701E-2</v>
      </c>
      <c r="C438" s="3">
        <f>IF(AND(Traitement7!D438&lt;1000,Traitement7!D438&gt;0),Traitement7!D438,)</f>
        <v>0</v>
      </c>
      <c r="D438" s="68">
        <v>438</v>
      </c>
      <c r="E438" s="8">
        <f t="shared" si="36"/>
        <v>8.4405669595055688E-5</v>
      </c>
      <c r="F438" s="8">
        <f t="shared" si="37"/>
        <v>1.9643255785841734E-6</v>
      </c>
      <c r="G438" s="8">
        <f t="shared" si="38"/>
        <v>0</v>
      </c>
      <c r="H438" s="69">
        <f t="shared" si="39"/>
        <v>76151.389819877048</v>
      </c>
      <c r="I438" s="69">
        <f t="shared" si="40"/>
        <v>76151.389819880598</v>
      </c>
      <c r="J438" s="70" t="str">
        <f t="shared" si="41"/>
        <v/>
      </c>
      <c r="K438" s="94"/>
      <c r="L438" s="93"/>
    </row>
    <row r="439" spans="1:12" ht="15" x14ac:dyDescent="0.25">
      <c r="A439" s="68">
        <v>439</v>
      </c>
      <c r="B439">
        <f>IF(Traitement7!B439&gt;0,Traitement7!B439,)</f>
        <v>2.2716090501025701E-2</v>
      </c>
      <c r="C439" s="3">
        <f>IF(AND(Traitement7!D439&lt;1000,Traitement7!D439&gt;0),Traitement7!D439,)</f>
        <v>0</v>
      </c>
      <c r="D439" s="68">
        <v>439</v>
      </c>
      <c r="E439" s="8">
        <f t="shared" si="36"/>
        <v>8.4405669595055688E-5</v>
      </c>
      <c r="F439" s="8">
        <f t="shared" si="37"/>
        <v>1.9643255785841734E-6</v>
      </c>
      <c r="G439" s="8">
        <f t="shared" si="38"/>
        <v>0</v>
      </c>
      <c r="H439" s="69">
        <f t="shared" si="39"/>
        <v>76151.389819877048</v>
      </c>
      <c r="I439" s="69">
        <f t="shared" si="40"/>
        <v>76151.389819880598</v>
      </c>
      <c r="J439" s="70" t="str">
        <f t="shared" si="41"/>
        <v/>
      </c>
      <c r="K439" s="94"/>
      <c r="L439" s="93"/>
    </row>
    <row r="440" spans="1:12" ht="15" x14ac:dyDescent="0.25">
      <c r="A440" s="68">
        <v>440</v>
      </c>
      <c r="B440">
        <f>IF(Traitement7!B440&gt;0,Traitement7!B440,)</f>
        <v>2.2716090501025701E-2</v>
      </c>
      <c r="C440" s="3">
        <f>IF(AND(Traitement7!D440&lt;1000,Traitement7!D440&gt;0),Traitement7!D440,)</f>
        <v>0</v>
      </c>
      <c r="D440" s="68">
        <v>440</v>
      </c>
      <c r="E440" s="8">
        <f t="shared" si="36"/>
        <v>8.4405669595055688E-5</v>
      </c>
      <c r="F440" s="8">
        <f t="shared" si="37"/>
        <v>1.9643255785841734E-6</v>
      </c>
      <c r="G440" s="8">
        <f t="shared" si="38"/>
        <v>0</v>
      </c>
      <c r="H440" s="69">
        <f t="shared" si="39"/>
        <v>76151.389819877048</v>
      </c>
      <c r="I440" s="69">
        <f t="shared" si="40"/>
        <v>76151.389819880598</v>
      </c>
      <c r="J440" s="70" t="str">
        <f t="shared" si="41"/>
        <v/>
      </c>
      <c r="K440" s="94"/>
      <c r="L440" s="93"/>
    </row>
    <row r="441" spans="1:12" ht="15" x14ac:dyDescent="0.25">
      <c r="A441" s="68">
        <v>441</v>
      </c>
      <c r="B441">
        <f>IF(Traitement7!B441&gt;0,Traitement7!B441,)</f>
        <v>2.2716090501025701E-2</v>
      </c>
      <c r="C441" s="3">
        <f>IF(AND(Traitement7!D441&lt;1000,Traitement7!D441&gt;0),Traitement7!D441,)</f>
        <v>0</v>
      </c>
      <c r="D441" s="68">
        <v>441</v>
      </c>
      <c r="E441" s="8">
        <f t="shared" si="36"/>
        <v>8.4405669595055688E-5</v>
      </c>
      <c r="F441" s="8">
        <f t="shared" si="37"/>
        <v>1.9643255785841734E-6</v>
      </c>
      <c r="G441" s="8">
        <f t="shared" si="38"/>
        <v>0</v>
      </c>
      <c r="H441" s="69">
        <f t="shared" si="39"/>
        <v>76151.389819877048</v>
      </c>
      <c r="I441" s="69">
        <f t="shared" si="40"/>
        <v>76151.389819880598</v>
      </c>
      <c r="J441" s="70" t="str">
        <f t="shared" si="41"/>
        <v/>
      </c>
      <c r="K441" s="94"/>
      <c r="L441" s="93"/>
    </row>
    <row r="442" spans="1:12" ht="15" x14ac:dyDescent="0.25">
      <c r="A442" s="68">
        <v>442</v>
      </c>
      <c r="B442">
        <f>IF(Traitement7!B442&gt;0,Traitement7!B442,)</f>
        <v>2.2640395431045464E-2</v>
      </c>
      <c r="C442" s="3">
        <f>IF(AND(Traitement7!D442&lt;1000,Traitement7!D442&gt;0),Traitement7!D442,)</f>
        <v>0</v>
      </c>
      <c r="D442" s="68">
        <v>442</v>
      </c>
      <c r="E442" s="8">
        <f t="shared" si="36"/>
        <v>8.4098024167880703E-5</v>
      </c>
      <c r="F442" s="8">
        <f t="shared" si="37"/>
        <v>1.9595461043878445E-6</v>
      </c>
      <c r="G442" s="8">
        <f t="shared" si="38"/>
        <v>0</v>
      </c>
      <c r="H442" s="69">
        <f t="shared" si="39"/>
        <v>76430.29567755587</v>
      </c>
      <c r="I442" s="69">
        <f t="shared" si="40"/>
        <v>76430.29567754938</v>
      </c>
      <c r="J442" s="70" t="str">
        <f t="shared" si="41"/>
        <v/>
      </c>
      <c r="K442" s="94"/>
      <c r="L442" s="93"/>
    </row>
    <row r="443" spans="1:12" ht="15" x14ac:dyDescent="0.25">
      <c r="A443" s="68">
        <v>443</v>
      </c>
      <c r="B443">
        <f>IF(Traitement7!B443&gt;0,Traitement7!B443,)</f>
        <v>2.2640395431045464E-2</v>
      </c>
      <c r="C443" s="3">
        <f>IF(AND(Traitement7!D443&lt;1000,Traitement7!D443&gt;0),Traitement7!D443,)</f>
        <v>0</v>
      </c>
      <c r="D443" s="68">
        <v>443</v>
      </c>
      <c r="E443" s="8">
        <f t="shared" si="36"/>
        <v>8.4098024167880703E-5</v>
      </c>
      <c r="F443" s="8">
        <f t="shared" si="37"/>
        <v>1.9595461043878445E-6</v>
      </c>
      <c r="G443" s="8">
        <f t="shared" si="38"/>
        <v>0</v>
      </c>
      <c r="H443" s="69">
        <f t="shared" si="39"/>
        <v>76430.29567755587</v>
      </c>
      <c r="I443" s="69">
        <f t="shared" si="40"/>
        <v>76430.29567754938</v>
      </c>
      <c r="J443" s="70" t="str">
        <f t="shared" si="41"/>
        <v/>
      </c>
      <c r="K443" s="94"/>
      <c r="L443" s="93"/>
    </row>
    <row r="444" spans="1:12" ht="15" x14ac:dyDescent="0.25">
      <c r="A444" s="68">
        <v>444</v>
      </c>
      <c r="B444">
        <f>IF(Traitement7!B444&gt;0,Traitement7!B444,)</f>
        <v>2.2640395431045464E-2</v>
      </c>
      <c r="C444" s="3">
        <f>IF(AND(Traitement7!D444&lt;1000,Traitement7!D444&gt;0),Traitement7!D444,)</f>
        <v>0</v>
      </c>
      <c r="D444" s="68">
        <v>444</v>
      </c>
      <c r="E444" s="8">
        <f t="shared" si="36"/>
        <v>8.4098024167880703E-5</v>
      </c>
      <c r="F444" s="8">
        <f t="shared" si="37"/>
        <v>1.9595461043878445E-6</v>
      </c>
      <c r="G444" s="8">
        <f t="shared" si="38"/>
        <v>0</v>
      </c>
      <c r="H444" s="69">
        <f t="shared" si="39"/>
        <v>76430.29567755587</v>
      </c>
      <c r="I444" s="69">
        <f t="shared" si="40"/>
        <v>76430.29567754938</v>
      </c>
      <c r="J444" s="70" t="str">
        <f t="shared" si="41"/>
        <v/>
      </c>
      <c r="K444" s="94"/>
      <c r="L444" s="93"/>
    </row>
    <row r="445" spans="1:12" ht="15" x14ac:dyDescent="0.25">
      <c r="A445" s="68">
        <v>445</v>
      </c>
      <c r="B445">
        <f>IF(Traitement7!B445&gt;0,Traitement7!B445,)</f>
        <v>2.2640395431045464E-2</v>
      </c>
      <c r="C445" s="3">
        <f>IF(AND(Traitement7!D445&lt;1000,Traitement7!D445&gt;0),Traitement7!D445,)</f>
        <v>0</v>
      </c>
      <c r="D445" s="68">
        <v>445</v>
      </c>
      <c r="E445" s="8">
        <f t="shared" si="36"/>
        <v>8.4098024167880703E-5</v>
      </c>
      <c r="F445" s="8">
        <f t="shared" si="37"/>
        <v>1.9595461043878445E-6</v>
      </c>
      <c r="G445" s="8">
        <f t="shared" si="38"/>
        <v>0</v>
      </c>
      <c r="H445" s="69">
        <f t="shared" si="39"/>
        <v>76430.29567755587</v>
      </c>
      <c r="I445" s="69">
        <f t="shared" si="40"/>
        <v>76430.29567754938</v>
      </c>
      <c r="J445" s="70" t="str">
        <f t="shared" si="41"/>
        <v/>
      </c>
      <c r="K445" s="94"/>
      <c r="L445" s="93"/>
    </row>
    <row r="446" spans="1:12" ht="15" x14ac:dyDescent="0.25">
      <c r="A446" s="68">
        <v>446</v>
      </c>
      <c r="B446">
        <f>IF(Traitement7!B446&gt;0,Traitement7!B446,)</f>
        <v>2.2564700361065441E-2</v>
      </c>
      <c r="C446" s="3">
        <f>IF(AND(Traitement7!D446&lt;1000,Traitement7!D446&gt;0),Traitement7!D446,)</f>
        <v>0</v>
      </c>
      <c r="D446" s="68">
        <v>446</v>
      </c>
      <c r="E446" s="8">
        <f t="shared" si="36"/>
        <v>8.3790571608635678E-5</v>
      </c>
      <c r="F446" s="8">
        <f t="shared" si="37"/>
        <v>1.9547782589432678E-6</v>
      </c>
      <c r="G446" s="8">
        <f t="shared" si="38"/>
        <v>0</v>
      </c>
      <c r="H446" s="69">
        <f t="shared" si="39"/>
        <v>76711.072820311791</v>
      </c>
      <c r="I446" s="69">
        <f t="shared" si="40"/>
        <v>76711.072820307949</v>
      </c>
      <c r="J446" s="70" t="str">
        <f t="shared" si="41"/>
        <v/>
      </c>
      <c r="K446" s="94"/>
      <c r="L446" s="93"/>
    </row>
    <row r="447" spans="1:12" ht="15" x14ac:dyDescent="0.25">
      <c r="A447" s="68">
        <v>447</v>
      </c>
      <c r="B447">
        <f>IF(Traitement7!B447&gt;0,Traitement7!B447,)</f>
        <v>2.2564700361065441E-2</v>
      </c>
      <c r="C447" s="3">
        <f>IF(AND(Traitement7!D447&lt;1000,Traitement7!D447&gt;0),Traitement7!D447,)</f>
        <v>0</v>
      </c>
      <c r="D447" s="68">
        <v>447</v>
      </c>
      <c r="E447" s="8">
        <f t="shared" si="36"/>
        <v>8.3790571608635678E-5</v>
      </c>
      <c r="F447" s="8">
        <f t="shared" si="37"/>
        <v>1.9547782589432678E-6</v>
      </c>
      <c r="G447" s="8">
        <f t="shared" si="38"/>
        <v>0</v>
      </c>
      <c r="H447" s="69">
        <f t="shared" si="39"/>
        <v>76711.072820311791</v>
      </c>
      <c r="I447" s="69">
        <f t="shared" si="40"/>
        <v>76711.072820307949</v>
      </c>
      <c r="J447" s="70" t="str">
        <f t="shared" si="41"/>
        <v/>
      </c>
      <c r="K447" s="94"/>
      <c r="L447" s="93"/>
    </row>
    <row r="448" spans="1:12" ht="15" x14ac:dyDescent="0.25">
      <c r="A448" s="68">
        <v>448</v>
      </c>
      <c r="B448">
        <f>IF(Traitement7!B448&gt;0,Traitement7!B448,)</f>
        <v>2.2564700361065441E-2</v>
      </c>
      <c r="C448" s="3">
        <f>IF(AND(Traitement7!D448&lt;1000,Traitement7!D448&gt;0),Traitement7!D448,)</f>
        <v>0</v>
      </c>
      <c r="D448" s="68">
        <v>448</v>
      </c>
      <c r="E448" s="8">
        <f t="shared" si="36"/>
        <v>8.3790571608635678E-5</v>
      </c>
      <c r="F448" s="8">
        <f t="shared" si="37"/>
        <v>1.9547782589432678E-6</v>
      </c>
      <c r="G448" s="8">
        <f t="shared" si="38"/>
        <v>0</v>
      </c>
      <c r="H448" s="69">
        <f t="shared" si="39"/>
        <v>76711.072820311791</v>
      </c>
      <c r="I448" s="69">
        <f t="shared" si="40"/>
        <v>76711.072820307949</v>
      </c>
      <c r="J448" s="70" t="str">
        <f t="shared" si="41"/>
        <v/>
      </c>
      <c r="K448" s="94"/>
      <c r="L448" s="93"/>
    </row>
    <row r="449" spans="1:12" ht="15" x14ac:dyDescent="0.25">
      <c r="A449" s="68">
        <v>449</v>
      </c>
      <c r="B449">
        <f>IF(Traitement7!B449&gt;0,Traitement7!B449,)</f>
        <v>0</v>
      </c>
      <c r="C449" s="3">
        <f>IF(AND(Traitement7!D449&lt;1000,Traitement7!D449&gt;0),Traitement7!D449,)</f>
        <v>0</v>
      </c>
      <c r="D449" s="68">
        <v>449</v>
      </c>
      <c r="E449" s="8" t="str">
        <f t="shared" si="36"/>
        <v/>
      </c>
      <c r="F449" s="8">
        <f t="shared" si="37"/>
        <v>9.4560339634981755E-7</v>
      </c>
      <c r="G449" s="8" t="str">
        <f t="shared" si="38"/>
        <v/>
      </c>
      <c r="H449" s="69" t="str">
        <f t="shared" si="39"/>
        <v/>
      </c>
      <c r="I449" s="69" t="str">
        <f t="shared" si="40"/>
        <v/>
      </c>
      <c r="J449" s="70" t="str">
        <f t="shared" si="41"/>
        <v/>
      </c>
      <c r="K449" s="94"/>
      <c r="L449" s="93"/>
    </row>
    <row r="450" spans="1:12" ht="15" x14ac:dyDescent="0.25">
      <c r="A450" s="68">
        <v>450</v>
      </c>
      <c r="B450">
        <f>IF(Traitement7!B450&gt;0,Traitement7!B450,)</f>
        <v>0</v>
      </c>
      <c r="C450" s="3">
        <f>IF(AND(Traitement7!D450&lt;1000,Traitement7!D450&gt;0),Traitement7!D450,)</f>
        <v>0</v>
      </c>
      <c r="D450" s="68">
        <v>450</v>
      </c>
      <c r="E450" s="8" t="str">
        <f t="shared" ref="E450:E500" si="42">IF(B450&gt;0,1/2*(B450-K$13*F450+M$8)+1/2*POWER((B450-K$13*F450+M$8)^2-4*M$10*(B450-K$13*F450),0.5),"")</f>
        <v/>
      </c>
      <c r="F450" s="8">
        <f t="shared" ref="F450:F500" si="43">IF(B450="","",LN(1+EXP($L$16*(B450-$L$15)))/$L$16)</f>
        <v>9.4560339634981755E-7</v>
      </c>
      <c r="G450" s="8" t="str">
        <f t="shared" ref="G450:G500" si="44">IF(B450&gt;0,-LN(1+EXP(L$18*(B450-L$17)))/L$18,"")</f>
        <v/>
      </c>
      <c r="H450" s="69" t="str">
        <f t="shared" si="39"/>
        <v/>
      </c>
      <c r="I450" s="69" t="str">
        <f t="shared" si="40"/>
        <v/>
      </c>
      <c r="J450" s="70" t="str">
        <f t="shared" si="41"/>
        <v/>
      </c>
      <c r="K450" s="94"/>
      <c r="L450" s="93"/>
    </row>
    <row r="451" spans="1:12" ht="15" x14ac:dyDescent="0.25">
      <c r="A451" s="68">
        <v>451</v>
      </c>
      <c r="B451">
        <f>IF(Traitement7!B451&gt;0,Traitement7!B451,)</f>
        <v>0</v>
      </c>
      <c r="C451" s="3">
        <f>IF(AND(Traitement7!D451&lt;1000,Traitement7!D451&gt;0),Traitement7!D451,)</f>
        <v>0</v>
      </c>
      <c r="D451" s="68">
        <v>451</v>
      </c>
      <c r="E451" s="8" t="str">
        <f t="shared" si="42"/>
        <v/>
      </c>
      <c r="F451" s="8">
        <f t="shared" si="43"/>
        <v>9.4560339634981755E-7</v>
      </c>
      <c r="G451" s="8" t="str">
        <f t="shared" si="44"/>
        <v/>
      </c>
      <c r="H451" s="69" t="str">
        <f t="shared" ref="H451:H500" si="45">IF(B451&gt;0,IF(K$13=1,(L$11*10/(B451-E451-F451)-L$11*10/(L$9))+K$11*10/(L$14+F451)-K$11*10/(L$14+L$19-K$9+G451),L$11*10/(B451-E451)-L$11*10/(L$9)),"")</f>
        <v/>
      </c>
      <c r="I451" s="69" t="str">
        <f t="shared" ref="I451:I500" si="46">IF(B451&gt;0,IF(K$13=0,K$11*10/(E451)-K$11*10/(L$19-L$9),K$11*10/(E451)-K$11*10/(K$9-L$9)+K$11*10/(L$14+F451)-K$11*10/(L$14+L$19-K$9+G451)),"")</f>
        <v/>
      </c>
      <c r="J451" s="70" t="str">
        <f t="shared" ref="J451:J500" si="47">IF(OR(B451="",C451=0,C451=""),"",(H451-C451)*(H451-C451))</f>
        <v/>
      </c>
      <c r="K451" s="94"/>
      <c r="L451" s="93"/>
    </row>
    <row r="452" spans="1:12" ht="15" x14ac:dyDescent="0.25">
      <c r="A452" s="68">
        <v>452</v>
      </c>
      <c r="B452">
        <f>IF(Traitement7!B452&gt;0,Traitement7!B452,)</f>
        <v>0</v>
      </c>
      <c r="C452" s="3">
        <f>IF(AND(Traitement7!D452&lt;1000,Traitement7!D452&gt;0),Traitement7!D452,)</f>
        <v>0</v>
      </c>
      <c r="D452" s="68">
        <v>452</v>
      </c>
      <c r="E452" s="8" t="str">
        <f t="shared" si="42"/>
        <v/>
      </c>
      <c r="F452" s="8">
        <f t="shared" si="43"/>
        <v>9.4560339634981755E-7</v>
      </c>
      <c r="G452" s="8" t="str">
        <f t="shared" si="44"/>
        <v/>
      </c>
      <c r="H452" s="69" t="str">
        <f t="shared" si="45"/>
        <v/>
      </c>
      <c r="I452" s="69" t="str">
        <f t="shared" si="46"/>
        <v/>
      </c>
      <c r="J452" s="70" t="str">
        <f t="shared" si="47"/>
        <v/>
      </c>
      <c r="K452" s="94"/>
      <c r="L452" s="93"/>
    </row>
    <row r="453" spans="1:12" ht="15" x14ac:dyDescent="0.25">
      <c r="A453" s="68">
        <v>453</v>
      </c>
      <c r="B453">
        <f>IF(Traitement7!B453&gt;0,Traitement7!B453,)</f>
        <v>0</v>
      </c>
      <c r="C453" s="3">
        <f>IF(AND(Traitement7!D453&lt;1000,Traitement7!D453&gt;0),Traitement7!D453,)</f>
        <v>0</v>
      </c>
      <c r="D453" s="68">
        <v>453</v>
      </c>
      <c r="E453" s="8" t="str">
        <f t="shared" si="42"/>
        <v/>
      </c>
      <c r="F453" s="8">
        <f t="shared" si="43"/>
        <v>9.4560339634981755E-7</v>
      </c>
      <c r="G453" s="8" t="str">
        <f t="shared" si="44"/>
        <v/>
      </c>
      <c r="H453" s="69" t="str">
        <f t="shared" si="45"/>
        <v/>
      </c>
      <c r="I453" s="69" t="str">
        <f t="shared" si="46"/>
        <v/>
      </c>
      <c r="J453" s="70" t="str">
        <f t="shared" si="47"/>
        <v/>
      </c>
      <c r="K453" s="94"/>
      <c r="L453" s="93"/>
    </row>
    <row r="454" spans="1:12" ht="15" x14ac:dyDescent="0.25">
      <c r="A454" s="68">
        <v>454</v>
      </c>
      <c r="B454">
        <f>IF(Traitement7!B454&gt;0,Traitement7!B454,)</f>
        <v>0</v>
      </c>
      <c r="C454" s="3">
        <f>IF(AND(Traitement7!D454&lt;1000,Traitement7!D454&gt;0),Traitement7!D454,)</f>
        <v>0</v>
      </c>
      <c r="D454" s="68">
        <v>454</v>
      </c>
      <c r="E454" s="8" t="str">
        <f t="shared" si="42"/>
        <v/>
      </c>
      <c r="F454" s="8">
        <f t="shared" si="43"/>
        <v>9.4560339634981755E-7</v>
      </c>
      <c r="G454" s="8" t="str">
        <f t="shared" si="44"/>
        <v/>
      </c>
      <c r="H454" s="69" t="str">
        <f t="shared" si="45"/>
        <v/>
      </c>
      <c r="I454" s="69" t="str">
        <f t="shared" si="46"/>
        <v/>
      </c>
      <c r="J454" s="70" t="str">
        <f t="shared" si="47"/>
        <v/>
      </c>
      <c r="K454" s="94"/>
      <c r="L454" s="93"/>
    </row>
    <row r="455" spans="1:12" ht="15" x14ac:dyDescent="0.25">
      <c r="A455" s="68">
        <v>455</v>
      </c>
      <c r="B455">
        <f>IF(Traitement7!B455&gt;0,Traitement7!B455,)</f>
        <v>0</v>
      </c>
      <c r="C455" s="3">
        <f>IF(AND(Traitement7!D455&lt;1000,Traitement7!D455&gt;0),Traitement7!D455,)</f>
        <v>0</v>
      </c>
      <c r="D455" s="68">
        <v>455</v>
      </c>
      <c r="E455" s="8" t="str">
        <f t="shared" si="42"/>
        <v/>
      </c>
      <c r="F455" s="8">
        <f t="shared" si="43"/>
        <v>9.4560339634981755E-7</v>
      </c>
      <c r="G455" s="8" t="str">
        <f t="shared" si="44"/>
        <v/>
      </c>
      <c r="H455" s="69" t="str">
        <f t="shared" si="45"/>
        <v/>
      </c>
      <c r="I455" s="69" t="str">
        <f t="shared" si="46"/>
        <v/>
      </c>
      <c r="J455" s="70" t="str">
        <f t="shared" si="47"/>
        <v/>
      </c>
      <c r="K455" s="94"/>
      <c r="L455" s="93"/>
    </row>
    <row r="456" spans="1:12" ht="15" x14ac:dyDescent="0.25">
      <c r="A456" s="68">
        <v>456</v>
      </c>
      <c r="B456">
        <f>IF(Traitement7!B456&gt;0,Traitement7!B456,)</f>
        <v>0</v>
      </c>
      <c r="C456" s="3">
        <f>IF(AND(Traitement7!D456&lt;1000,Traitement7!D456&gt;0),Traitement7!D456,)</f>
        <v>0</v>
      </c>
      <c r="D456" s="68">
        <v>456</v>
      </c>
      <c r="E456" s="8" t="str">
        <f t="shared" si="42"/>
        <v/>
      </c>
      <c r="F456" s="8">
        <f t="shared" si="43"/>
        <v>9.4560339634981755E-7</v>
      </c>
      <c r="G456" s="8" t="str">
        <f t="shared" si="44"/>
        <v/>
      </c>
      <c r="H456" s="69" t="str">
        <f t="shared" si="45"/>
        <v/>
      </c>
      <c r="I456" s="69" t="str">
        <f t="shared" si="46"/>
        <v/>
      </c>
      <c r="J456" s="70" t="str">
        <f t="shared" si="47"/>
        <v/>
      </c>
      <c r="K456" s="94"/>
      <c r="L456" s="93"/>
    </row>
    <row r="457" spans="1:12" ht="15" x14ac:dyDescent="0.25">
      <c r="A457" s="68">
        <v>457</v>
      </c>
      <c r="B457">
        <f>IF(Traitement7!B457&gt;0,Traitement7!B457,)</f>
        <v>0</v>
      </c>
      <c r="C457" s="3">
        <f>IF(AND(Traitement7!D457&lt;1000,Traitement7!D457&gt;0),Traitement7!D457,)</f>
        <v>0</v>
      </c>
      <c r="D457" s="68">
        <v>457</v>
      </c>
      <c r="E457" s="8" t="str">
        <f t="shared" si="42"/>
        <v/>
      </c>
      <c r="F457" s="8">
        <f t="shared" si="43"/>
        <v>9.4560339634981755E-7</v>
      </c>
      <c r="G457" s="8" t="str">
        <f t="shared" si="44"/>
        <v/>
      </c>
      <c r="H457" s="69" t="str">
        <f t="shared" si="45"/>
        <v/>
      </c>
      <c r="I457" s="69" t="str">
        <f t="shared" si="46"/>
        <v/>
      </c>
      <c r="J457" s="70" t="str">
        <f t="shared" si="47"/>
        <v/>
      </c>
      <c r="K457" s="94"/>
      <c r="L457" s="93"/>
    </row>
    <row r="458" spans="1:12" ht="15" x14ac:dyDescent="0.25">
      <c r="A458" s="68">
        <v>458</v>
      </c>
      <c r="B458">
        <f>IF(Traitement7!B458&gt;0,Traitement7!B458,)</f>
        <v>0</v>
      </c>
      <c r="C458" s="3">
        <f>IF(AND(Traitement7!D458&lt;1000,Traitement7!D458&gt;0),Traitement7!D458,)</f>
        <v>0</v>
      </c>
      <c r="D458" s="68">
        <v>458</v>
      </c>
      <c r="E458" s="8" t="str">
        <f t="shared" si="42"/>
        <v/>
      </c>
      <c r="F458" s="8">
        <f t="shared" si="43"/>
        <v>9.4560339634981755E-7</v>
      </c>
      <c r="G458" s="8" t="str">
        <f t="shared" si="44"/>
        <v/>
      </c>
      <c r="H458" s="69" t="str">
        <f t="shared" si="45"/>
        <v/>
      </c>
      <c r="I458" s="69" t="str">
        <f t="shared" si="46"/>
        <v/>
      </c>
      <c r="J458" s="70" t="str">
        <f t="shared" si="47"/>
        <v/>
      </c>
      <c r="K458" s="94"/>
      <c r="L458" s="93"/>
    </row>
    <row r="459" spans="1:12" ht="15" x14ac:dyDescent="0.25">
      <c r="A459" s="68">
        <v>459</v>
      </c>
      <c r="B459">
        <f>IF(Traitement7!B459&gt;0,Traitement7!B459,)</f>
        <v>0</v>
      </c>
      <c r="C459" s="3">
        <f>IF(AND(Traitement7!D459&lt;1000,Traitement7!D459&gt;0),Traitement7!D459,)</f>
        <v>0</v>
      </c>
      <c r="D459" s="68">
        <v>459</v>
      </c>
      <c r="E459" s="8" t="str">
        <f t="shared" si="42"/>
        <v/>
      </c>
      <c r="F459" s="8">
        <f t="shared" si="43"/>
        <v>9.4560339634981755E-7</v>
      </c>
      <c r="G459" s="8" t="str">
        <f t="shared" si="44"/>
        <v/>
      </c>
      <c r="H459" s="69" t="str">
        <f t="shared" si="45"/>
        <v/>
      </c>
      <c r="I459" s="69" t="str">
        <f t="shared" si="46"/>
        <v/>
      </c>
      <c r="J459" s="70" t="str">
        <f t="shared" si="47"/>
        <v/>
      </c>
      <c r="K459" s="94"/>
      <c r="L459" s="93"/>
    </row>
    <row r="460" spans="1:12" ht="15" x14ac:dyDescent="0.25">
      <c r="A460" s="68">
        <v>460</v>
      </c>
      <c r="B460">
        <f>IF(Traitement7!B460&gt;0,Traitement7!B460,)</f>
        <v>0</v>
      </c>
      <c r="C460" s="3">
        <f>IF(AND(Traitement7!D460&lt;1000,Traitement7!D460&gt;0),Traitement7!D460,)</f>
        <v>0</v>
      </c>
      <c r="D460" s="68">
        <v>460</v>
      </c>
      <c r="E460" s="8" t="str">
        <f t="shared" si="42"/>
        <v/>
      </c>
      <c r="F460" s="8">
        <f t="shared" si="43"/>
        <v>9.4560339634981755E-7</v>
      </c>
      <c r="G460" s="8" t="str">
        <f t="shared" si="44"/>
        <v/>
      </c>
      <c r="H460" s="69" t="str">
        <f t="shared" si="45"/>
        <v/>
      </c>
      <c r="I460" s="69" t="str">
        <f t="shared" si="46"/>
        <v/>
      </c>
      <c r="J460" s="70" t="str">
        <f t="shared" si="47"/>
        <v/>
      </c>
      <c r="K460" s="94"/>
      <c r="L460" s="93"/>
    </row>
    <row r="461" spans="1:12" ht="15" x14ac:dyDescent="0.25">
      <c r="A461" s="68">
        <v>461</v>
      </c>
      <c r="B461">
        <f>IF(Traitement7!B461&gt;0,Traitement7!B461,)</f>
        <v>0</v>
      </c>
      <c r="C461" s="3">
        <f>IF(AND(Traitement7!D461&lt;1000,Traitement7!D461&gt;0),Traitement7!D461,)</f>
        <v>0</v>
      </c>
      <c r="D461" s="68">
        <v>461</v>
      </c>
      <c r="E461" s="8" t="str">
        <f t="shared" si="42"/>
        <v/>
      </c>
      <c r="F461" s="8">
        <f t="shared" si="43"/>
        <v>9.4560339634981755E-7</v>
      </c>
      <c r="G461" s="8" t="str">
        <f t="shared" si="44"/>
        <v/>
      </c>
      <c r="H461" s="69" t="str">
        <f t="shared" si="45"/>
        <v/>
      </c>
      <c r="I461" s="69" t="str">
        <f t="shared" si="46"/>
        <v/>
      </c>
      <c r="J461" s="70" t="str">
        <f t="shared" si="47"/>
        <v/>
      </c>
      <c r="K461" s="94"/>
      <c r="L461" s="93"/>
    </row>
    <row r="462" spans="1:12" ht="15" x14ac:dyDescent="0.25">
      <c r="A462" s="68">
        <v>462</v>
      </c>
      <c r="B462">
        <f>IF(Traitement7!B462&gt;0,Traitement7!B462,)</f>
        <v>0</v>
      </c>
      <c r="C462" s="3">
        <f>IF(AND(Traitement7!D462&lt;1000,Traitement7!D462&gt;0),Traitement7!D462,)</f>
        <v>0</v>
      </c>
      <c r="D462" s="68">
        <v>462</v>
      </c>
      <c r="E462" s="8" t="str">
        <f t="shared" si="42"/>
        <v/>
      </c>
      <c r="F462" s="8">
        <f t="shared" si="43"/>
        <v>9.4560339634981755E-7</v>
      </c>
      <c r="G462" s="8" t="str">
        <f t="shared" si="44"/>
        <v/>
      </c>
      <c r="H462" s="69" t="str">
        <f t="shared" si="45"/>
        <v/>
      </c>
      <c r="I462" s="69" t="str">
        <f t="shared" si="46"/>
        <v/>
      </c>
      <c r="J462" s="70" t="str">
        <f t="shared" si="47"/>
        <v/>
      </c>
      <c r="K462" s="94"/>
      <c r="L462" s="93"/>
    </row>
    <row r="463" spans="1:12" ht="15" x14ac:dyDescent="0.25">
      <c r="A463" s="68">
        <v>463</v>
      </c>
      <c r="B463">
        <f>IF(Traitement7!B463&gt;0,Traitement7!B463,)</f>
        <v>0</v>
      </c>
      <c r="C463" s="3">
        <f>IF(AND(Traitement7!D463&lt;1000,Traitement7!D463&gt;0),Traitement7!D463,)</f>
        <v>0</v>
      </c>
      <c r="D463" s="68">
        <v>463</v>
      </c>
      <c r="E463" s="8" t="str">
        <f t="shared" si="42"/>
        <v/>
      </c>
      <c r="F463" s="8">
        <f t="shared" si="43"/>
        <v>9.4560339634981755E-7</v>
      </c>
      <c r="G463" s="8" t="str">
        <f t="shared" si="44"/>
        <v/>
      </c>
      <c r="H463" s="69" t="str">
        <f t="shared" si="45"/>
        <v/>
      </c>
      <c r="I463" s="69" t="str">
        <f t="shared" si="46"/>
        <v/>
      </c>
      <c r="J463" s="70" t="str">
        <f t="shared" si="47"/>
        <v/>
      </c>
      <c r="K463" s="94"/>
      <c r="L463" s="93"/>
    </row>
    <row r="464" spans="1:12" ht="15" x14ac:dyDescent="0.25">
      <c r="A464" s="68">
        <v>464</v>
      </c>
      <c r="B464">
        <f>IF(Traitement7!B464&gt;0,Traitement7!B464,)</f>
        <v>0</v>
      </c>
      <c r="C464" s="3">
        <f>IF(AND(Traitement7!D464&lt;1000,Traitement7!D464&gt;0),Traitement7!D464,)</f>
        <v>0</v>
      </c>
      <c r="D464" s="68">
        <v>464</v>
      </c>
      <c r="E464" s="8" t="str">
        <f t="shared" si="42"/>
        <v/>
      </c>
      <c r="F464" s="8">
        <f t="shared" si="43"/>
        <v>9.4560339634981755E-7</v>
      </c>
      <c r="G464" s="8" t="str">
        <f t="shared" si="44"/>
        <v/>
      </c>
      <c r="H464" s="69" t="str">
        <f t="shared" si="45"/>
        <v/>
      </c>
      <c r="I464" s="69" t="str">
        <f t="shared" si="46"/>
        <v/>
      </c>
      <c r="J464" s="70" t="str">
        <f t="shared" si="47"/>
        <v/>
      </c>
      <c r="K464" s="94"/>
      <c r="L464" s="93"/>
    </row>
    <row r="465" spans="1:12" ht="15" x14ac:dyDescent="0.25">
      <c r="A465" s="68">
        <v>465</v>
      </c>
      <c r="B465">
        <f>IF(Traitement7!B465&gt;0,Traitement7!B465,)</f>
        <v>0</v>
      </c>
      <c r="C465" s="3">
        <f>IF(AND(Traitement7!D465&lt;1000,Traitement7!D465&gt;0),Traitement7!D465,)</f>
        <v>0</v>
      </c>
      <c r="D465" s="68">
        <v>465</v>
      </c>
      <c r="E465" s="8" t="str">
        <f t="shared" si="42"/>
        <v/>
      </c>
      <c r="F465" s="8">
        <f t="shared" si="43"/>
        <v>9.4560339634981755E-7</v>
      </c>
      <c r="G465" s="8" t="str">
        <f t="shared" si="44"/>
        <v/>
      </c>
      <c r="H465" s="69" t="str">
        <f t="shared" si="45"/>
        <v/>
      </c>
      <c r="I465" s="69" t="str">
        <f t="shared" si="46"/>
        <v/>
      </c>
      <c r="J465" s="70" t="str">
        <f t="shared" si="47"/>
        <v/>
      </c>
      <c r="K465" s="94"/>
      <c r="L465" s="93"/>
    </row>
    <row r="466" spans="1:12" ht="15" x14ac:dyDescent="0.25">
      <c r="A466" s="68">
        <v>466</v>
      </c>
      <c r="B466">
        <f>IF(Traitement7!B466&gt;0,Traitement7!B466,)</f>
        <v>0</v>
      </c>
      <c r="C466" s="3">
        <f>IF(AND(Traitement7!D466&lt;1000,Traitement7!D466&gt;0),Traitement7!D466,)</f>
        <v>0</v>
      </c>
      <c r="D466" s="68">
        <v>466</v>
      </c>
      <c r="E466" s="8" t="str">
        <f t="shared" si="42"/>
        <v/>
      </c>
      <c r="F466" s="8">
        <f t="shared" si="43"/>
        <v>9.4560339634981755E-7</v>
      </c>
      <c r="G466" s="8" t="str">
        <f t="shared" si="44"/>
        <v/>
      </c>
      <c r="H466" s="69" t="str">
        <f t="shared" si="45"/>
        <v/>
      </c>
      <c r="I466" s="69" t="str">
        <f t="shared" si="46"/>
        <v/>
      </c>
      <c r="J466" s="70" t="str">
        <f t="shared" si="47"/>
        <v/>
      </c>
      <c r="K466" s="94"/>
      <c r="L466" s="93"/>
    </row>
    <row r="467" spans="1:12" ht="15" x14ac:dyDescent="0.25">
      <c r="A467" s="68">
        <v>467</v>
      </c>
      <c r="B467">
        <f>IF(Traitement7!B467&gt;0,Traitement7!B467,)</f>
        <v>0</v>
      </c>
      <c r="C467" s="3">
        <f>IF(AND(Traitement7!D467&lt;1000,Traitement7!D467&gt;0),Traitement7!D467,)</f>
        <v>0</v>
      </c>
      <c r="D467" s="68">
        <v>467</v>
      </c>
      <c r="E467" s="8" t="str">
        <f t="shared" si="42"/>
        <v/>
      </c>
      <c r="F467" s="8">
        <f t="shared" si="43"/>
        <v>9.4560339634981755E-7</v>
      </c>
      <c r="G467" s="8" t="str">
        <f t="shared" si="44"/>
        <v/>
      </c>
      <c r="H467" s="69" t="str">
        <f t="shared" si="45"/>
        <v/>
      </c>
      <c r="I467" s="69" t="str">
        <f t="shared" si="46"/>
        <v/>
      </c>
      <c r="J467" s="70" t="str">
        <f t="shared" si="47"/>
        <v/>
      </c>
      <c r="K467" s="94"/>
      <c r="L467" s="93"/>
    </row>
    <row r="468" spans="1:12" ht="15" x14ac:dyDescent="0.25">
      <c r="A468" s="68">
        <v>468</v>
      </c>
      <c r="B468">
        <f>IF(Traitement7!B468&gt;0,Traitement7!B468,)</f>
        <v>0</v>
      </c>
      <c r="C468" s="3">
        <f>IF(AND(Traitement7!D468&lt;1000,Traitement7!D468&gt;0),Traitement7!D468,)</f>
        <v>0</v>
      </c>
      <c r="D468" s="68">
        <v>468</v>
      </c>
      <c r="E468" s="8" t="str">
        <f t="shared" si="42"/>
        <v/>
      </c>
      <c r="F468" s="8">
        <f t="shared" si="43"/>
        <v>9.4560339634981755E-7</v>
      </c>
      <c r="G468" s="8" t="str">
        <f t="shared" si="44"/>
        <v/>
      </c>
      <c r="H468" s="69" t="str">
        <f t="shared" si="45"/>
        <v/>
      </c>
      <c r="I468" s="69" t="str">
        <f t="shared" si="46"/>
        <v/>
      </c>
      <c r="J468" s="70" t="str">
        <f t="shared" si="47"/>
        <v/>
      </c>
      <c r="K468" s="94"/>
      <c r="L468" s="93"/>
    </row>
    <row r="469" spans="1:12" ht="15" x14ac:dyDescent="0.25">
      <c r="A469" s="68">
        <v>469</v>
      </c>
      <c r="B469">
        <f>IF(Traitement7!B469&gt;0,Traitement7!B469,)</f>
        <v>0</v>
      </c>
      <c r="C469" s="3">
        <f>IF(AND(Traitement7!D469&lt;1000,Traitement7!D469&gt;0),Traitement7!D469,)</f>
        <v>0</v>
      </c>
      <c r="D469" s="68">
        <v>469</v>
      </c>
      <c r="E469" s="8" t="str">
        <f t="shared" si="42"/>
        <v/>
      </c>
      <c r="F469" s="8">
        <f t="shared" si="43"/>
        <v>9.4560339634981755E-7</v>
      </c>
      <c r="G469" s="8" t="str">
        <f t="shared" si="44"/>
        <v/>
      </c>
      <c r="H469" s="69" t="str">
        <f t="shared" si="45"/>
        <v/>
      </c>
      <c r="I469" s="69" t="str">
        <f t="shared" si="46"/>
        <v/>
      </c>
      <c r="J469" s="70" t="str">
        <f t="shared" si="47"/>
        <v/>
      </c>
      <c r="K469" s="94"/>
      <c r="L469" s="93"/>
    </row>
    <row r="470" spans="1:12" ht="15" x14ac:dyDescent="0.25">
      <c r="A470" s="68">
        <v>470</v>
      </c>
      <c r="B470">
        <f>IF(Traitement7!B470&gt;0,Traitement7!B470,)</f>
        <v>0</v>
      </c>
      <c r="C470" s="3">
        <f>IF(AND(Traitement7!D470&lt;1000,Traitement7!D470&gt;0),Traitement7!D470,)</f>
        <v>0</v>
      </c>
      <c r="D470" s="68">
        <v>470</v>
      </c>
      <c r="E470" s="8" t="str">
        <f t="shared" si="42"/>
        <v/>
      </c>
      <c r="F470" s="8">
        <f t="shared" si="43"/>
        <v>9.4560339634981755E-7</v>
      </c>
      <c r="G470" s="8" t="str">
        <f t="shared" si="44"/>
        <v/>
      </c>
      <c r="H470" s="69" t="str">
        <f t="shared" si="45"/>
        <v/>
      </c>
      <c r="I470" s="69" t="str">
        <f t="shared" si="46"/>
        <v/>
      </c>
      <c r="J470" s="70" t="str">
        <f t="shared" si="47"/>
        <v/>
      </c>
      <c r="K470" s="94"/>
      <c r="L470" s="93"/>
    </row>
    <row r="471" spans="1:12" ht="15" x14ac:dyDescent="0.25">
      <c r="A471" s="68">
        <v>471</v>
      </c>
      <c r="B471">
        <f>IF(Traitement7!B471&gt;0,Traitement7!B471,)</f>
        <v>0</v>
      </c>
      <c r="C471" s="3">
        <f>IF(AND(Traitement7!D471&lt;1000,Traitement7!D471&gt;0),Traitement7!D471,)</f>
        <v>0</v>
      </c>
      <c r="D471" s="68">
        <v>471</v>
      </c>
      <c r="E471" s="8" t="str">
        <f t="shared" si="42"/>
        <v/>
      </c>
      <c r="F471" s="8">
        <f t="shared" si="43"/>
        <v>9.4560339634981755E-7</v>
      </c>
      <c r="G471" s="8" t="str">
        <f t="shared" si="44"/>
        <v/>
      </c>
      <c r="H471" s="69" t="str">
        <f t="shared" si="45"/>
        <v/>
      </c>
      <c r="I471" s="69" t="str">
        <f t="shared" si="46"/>
        <v/>
      </c>
      <c r="J471" s="70" t="str">
        <f t="shared" si="47"/>
        <v/>
      </c>
      <c r="K471" s="94"/>
      <c r="L471" s="93"/>
    </row>
    <row r="472" spans="1:12" ht="15" x14ac:dyDescent="0.25">
      <c r="A472" s="68">
        <v>472</v>
      </c>
      <c r="B472">
        <f>IF(Traitement7!B472&gt;0,Traitement7!B472,)</f>
        <v>0</v>
      </c>
      <c r="C472" s="3">
        <f>IF(AND(Traitement7!D472&lt;1000,Traitement7!D472&gt;0),Traitement7!D472,)</f>
        <v>0</v>
      </c>
      <c r="D472" s="68">
        <v>472</v>
      </c>
      <c r="E472" s="8" t="str">
        <f t="shared" si="42"/>
        <v/>
      </c>
      <c r="F472" s="8">
        <f t="shared" si="43"/>
        <v>9.4560339634981755E-7</v>
      </c>
      <c r="G472" s="8" t="str">
        <f t="shared" si="44"/>
        <v/>
      </c>
      <c r="H472" s="69" t="str">
        <f t="shared" si="45"/>
        <v/>
      </c>
      <c r="I472" s="69" t="str">
        <f t="shared" si="46"/>
        <v/>
      </c>
      <c r="J472" s="70" t="str">
        <f t="shared" si="47"/>
        <v/>
      </c>
      <c r="K472" s="94"/>
      <c r="L472" s="93"/>
    </row>
    <row r="473" spans="1:12" ht="15" x14ac:dyDescent="0.25">
      <c r="A473" s="68">
        <v>473</v>
      </c>
      <c r="B473">
        <f>IF(Traitement7!B473&gt;0,Traitement7!B473,)</f>
        <v>0</v>
      </c>
      <c r="C473" s="3">
        <f>IF(AND(Traitement7!D473&lt;1000,Traitement7!D473&gt;0),Traitement7!D473,)</f>
        <v>0</v>
      </c>
      <c r="D473" s="68">
        <v>473</v>
      </c>
      <c r="E473" s="8" t="str">
        <f t="shared" si="42"/>
        <v/>
      </c>
      <c r="F473" s="8">
        <f t="shared" si="43"/>
        <v>9.4560339634981755E-7</v>
      </c>
      <c r="G473" s="8" t="str">
        <f t="shared" si="44"/>
        <v/>
      </c>
      <c r="H473" s="69" t="str">
        <f t="shared" si="45"/>
        <v/>
      </c>
      <c r="I473" s="69" t="str">
        <f t="shared" si="46"/>
        <v/>
      </c>
      <c r="J473" s="70" t="str">
        <f t="shared" si="47"/>
        <v/>
      </c>
      <c r="K473" s="94"/>
      <c r="L473" s="93"/>
    </row>
    <row r="474" spans="1:12" ht="15" x14ac:dyDescent="0.25">
      <c r="A474" s="68">
        <v>474</v>
      </c>
      <c r="B474">
        <f>IF(Traitement7!B474&gt;0,Traitement7!B474,)</f>
        <v>0</v>
      </c>
      <c r="C474" s="3">
        <f>IF(AND(Traitement7!D474&lt;1000,Traitement7!D474&gt;0),Traitement7!D474,)</f>
        <v>0</v>
      </c>
      <c r="D474" s="68">
        <v>474</v>
      </c>
      <c r="E474" s="8" t="str">
        <f t="shared" si="42"/>
        <v/>
      </c>
      <c r="F474" s="8">
        <f t="shared" si="43"/>
        <v>9.4560339634981755E-7</v>
      </c>
      <c r="G474" s="8" t="str">
        <f t="shared" si="44"/>
        <v/>
      </c>
      <c r="H474" s="69" t="str">
        <f t="shared" si="45"/>
        <v/>
      </c>
      <c r="I474" s="69" t="str">
        <f t="shared" si="46"/>
        <v/>
      </c>
      <c r="J474" s="70" t="str">
        <f t="shared" si="47"/>
        <v/>
      </c>
      <c r="K474" s="94"/>
      <c r="L474" s="93"/>
    </row>
    <row r="475" spans="1:12" ht="15" x14ac:dyDescent="0.25">
      <c r="A475" s="68">
        <v>475</v>
      </c>
      <c r="B475">
        <f>IF(Traitement7!B475&gt;0,Traitement7!B475,)</f>
        <v>0</v>
      </c>
      <c r="C475" s="3">
        <f>IF(AND(Traitement7!D475&lt;1000,Traitement7!D475&gt;0),Traitement7!D475,)</f>
        <v>0</v>
      </c>
      <c r="D475" s="68">
        <v>475</v>
      </c>
      <c r="E475" s="8" t="str">
        <f t="shared" si="42"/>
        <v/>
      </c>
      <c r="F475" s="8">
        <f t="shared" si="43"/>
        <v>9.4560339634981755E-7</v>
      </c>
      <c r="G475" s="8" t="str">
        <f t="shared" si="44"/>
        <v/>
      </c>
      <c r="H475" s="69" t="str">
        <f t="shared" si="45"/>
        <v/>
      </c>
      <c r="I475" s="69" t="str">
        <f t="shared" si="46"/>
        <v/>
      </c>
      <c r="J475" s="70" t="str">
        <f t="shared" si="47"/>
        <v/>
      </c>
      <c r="K475" s="94"/>
      <c r="L475" s="93"/>
    </row>
    <row r="476" spans="1:12" ht="15" x14ac:dyDescent="0.25">
      <c r="A476" s="68">
        <v>476</v>
      </c>
      <c r="B476">
        <f>IF(Traitement7!B476&gt;0,Traitement7!B476,)</f>
        <v>0</v>
      </c>
      <c r="C476" s="3">
        <f>IF(AND(Traitement7!D476&lt;1000,Traitement7!D476&gt;0),Traitement7!D476,)</f>
        <v>0</v>
      </c>
      <c r="D476" s="68">
        <v>476</v>
      </c>
      <c r="E476" s="8" t="str">
        <f t="shared" si="42"/>
        <v/>
      </c>
      <c r="F476" s="8">
        <f t="shared" si="43"/>
        <v>9.4560339634981755E-7</v>
      </c>
      <c r="G476" s="8" t="str">
        <f t="shared" si="44"/>
        <v/>
      </c>
      <c r="H476" s="69" t="str">
        <f t="shared" si="45"/>
        <v/>
      </c>
      <c r="I476" s="69" t="str">
        <f t="shared" si="46"/>
        <v/>
      </c>
      <c r="J476" s="70" t="str">
        <f t="shared" si="47"/>
        <v/>
      </c>
      <c r="K476" s="94"/>
      <c r="L476" s="93"/>
    </row>
    <row r="477" spans="1:12" ht="15" x14ac:dyDescent="0.25">
      <c r="A477" s="68">
        <v>477</v>
      </c>
      <c r="B477">
        <f>IF(Traitement7!B477&gt;0,Traitement7!B477,)</f>
        <v>0</v>
      </c>
      <c r="C477" s="3">
        <f>IF(AND(Traitement7!D477&lt;1000,Traitement7!D477&gt;0),Traitement7!D477,)</f>
        <v>0</v>
      </c>
      <c r="D477" s="68">
        <v>477</v>
      </c>
      <c r="E477" s="8" t="str">
        <f t="shared" si="42"/>
        <v/>
      </c>
      <c r="F477" s="8">
        <f t="shared" si="43"/>
        <v>9.4560339634981755E-7</v>
      </c>
      <c r="G477" s="8" t="str">
        <f t="shared" si="44"/>
        <v/>
      </c>
      <c r="H477" s="69" t="str">
        <f t="shared" si="45"/>
        <v/>
      </c>
      <c r="I477" s="69" t="str">
        <f t="shared" si="46"/>
        <v/>
      </c>
      <c r="J477" s="70" t="str">
        <f t="shared" si="47"/>
        <v/>
      </c>
      <c r="K477" s="94"/>
      <c r="L477" s="93"/>
    </row>
    <row r="478" spans="1:12" ht="15" x14ac:dyDescent="0.25">
      <c r="A478" s="68">
        <v>478</v>
      </c>
      <c r="B478">
        <f>IF(Traitement7!B478&gt;0,Traitement7!B478,)</f>
        <v>0</v>
      </c>
      <c r="C478" s="3">
        <f>IF(AND(Traitement7!D478&lt;1000,Traitement7!D478&gt;0),Traitement7!D478,)</f>
        <v>0</v>
      </c>
      <c r="D478" s="68">
        <v>478</v>
      </c>
      <c r="E478" s="8" t="str">
        <f t="shared" si="42"/>
        <v/>
      </c>
      <c r="F478" s="8">
        <f t="shared" si="43"/>
        <v>9.4560339634981755E-7</v>
      </c>
      <c r="G478" s="8" t="str">
        <f t="shared" si="44"/>
        <v/>
      </c>
      <c r="H478" s="69" t="str">
        <f t="shared" si="45"/>
        <v/>
      </c>
      <c r="I478" s="69" t="str">
        <f t="shared" si="46"/>
        <v/>
      </c>
      <c r="J478" s="70" t="str">
        <f t="shared" si="47"/>
        <v/>
      </c>
      <c r="K478" s="94"/>
      <c r="L478" s="93"/>
    </row>
    <row r="479" spans="1:12" ht="15" x14ac:dyDescent="0.25">
      <c r="A479" s="68">
        <v>479</v>
      </c>
      <c r="B479">
        <f>IF(Traitement7!B479&gt;0,Traitement7!B479,)</f>
        <v>0</v>
      </c>
      <c r="C479" s="3">
        <f>IF(AND(Traitement7!D479&lt;1000,Traitement7!D479&gt;0),Traitement7!D479,)</f>
        <v>0</v>
      </c>
      <c r="D479" s="68">
        <v>479</v>
      </c>
      <c r="E479" s="8" t="str">
        <f t="shared" si="42"/>
        <v/>
      </c>
      <c r="F479" s="8">
        <f t="shared" si="43"/>
        <v>9.4560339634981755E-7</v>
      </c>
      <c r="G479" s="8" t="str">
        <f t="shared" si="44"/>
        <v/>
      </c>
      <c r="H479" s="69" t="str">
        <f t="shared" si="45"/>
        <v/>
      </c>
      <c r="I479" s="69" t="str">
        <f t="shared" si="46"/>
        <v/>
      </c>
      <c r="J479" s="70" t="str">
        <f t="shared" si="47"/>
        <v/>
      </c>
      <c r="K479" s="94"/>
      <c r="L479" s="93"/>
    </row>
    <row r="480" spans="1:12" ht="15" x14ac:dyDescent="0.25">
      <c r="A480" s="68">
        <v>480</v>
      </c>
      <c r="B480">
        <f>IF(Traitement7!B480&gt;0,Traitement7!B480,)</f>
        <v>0</v>
      </c>
      <c r="C480" s="3">
        <f>IF(AND(Traitement7!D480&lt;1000,Traitement7!D480&gt;0),Traitement7!D480,)</f>
        <v>0</v>
      </c>
      <c r="D480" s="68">
        <v>480</v>
      </c>
      <c r="E480" s="8" t="str">
        <f t="shared" si="42"/>
        <v/>
      </c>
      <c r="F480" s="8">
        <f t="shared" si="43"/>
        <v>9.4560339634981755E-7</v>
      </c>
      <c r="G480" s="8" t="str">
        <f t="shared" si="44"/>
        <v/>
      </c>
      <c r="H480" s="69" t="str">
        <f t="shared" si="45"/>
        <v/>
      </c>
      <c r="I480" s="69" t="str">
        <f t="shared" si="46"/>
        <v/>
      </c>
      <c r="J480" s="70" t="str">
        <f t="shared" si="47"/>
        <v/>
      </c>
      <c r="K480" s="94"/>
      <c r="L480" s="93"/>
    </row>
    <row r="481" spans="1:12" ht="15" x14ac:dyDescent="0.25">
      <c r="A481" s="68">
        <v>481</v>
      </c>
      <c r="B481">
        <f>IF(Traitement7!B481&gt;0,Traitement7!B481,)</f>
        <v>0</v>
      </c>
      <c r="C481" s="3">
        <f>IF(AND(Traitement7!D481&lt;1000,Traitement7!D481&gt;0),Traitement7!D481,)</f>
        <v>0</v>
      </c>
      <c r="D481" s="68">
        <v>481</v>
      </c>
      <c r="E481" s="8" t="str">
        <f t="shared" si="42"/>
        <v/>
      </c>
      <c r="F481" s="8">
        <f t="shared" si="43"/>
        <v>9.4560339634981755E-7</v>
      </c>
      <c r="G481" s="8" t="str">
        <f t="shared" si="44"/>
        <v/>
      </c>
      <c r="H481" s="69" t="str">
        <f t="shared" si="45"/>
        <v/>
      </c>
      <c r="I481" s="69" t="str">
        <f t="shared" si="46"/>
        <v/>
      </c>
      <c r="J481" s="70" t="str">
        <f t="shared" si="47"/>
        <v/>
      </c>
      <c r="K481" s="94"/>
      <c r="L481" s="93"/>
    </row>
    <row r="482" spans="1:12" ht="15" x14ac:dyDescent="0.25">
      <c r="A482" s="68">
        <v>482</v>
      </c>
      <c r="B482">
        <f>IF(Traitement7!B482&gt;0,Traitement7!B482,)</f>
        <v>0</v>
      </c>
      <c r="C482" s="3">
        <f>IF(AND(Traitement7!D482&lt;1000,Traitement7!D482&gt;0),Traitement7!D482,)</f>
        <v>0</v>
      </c>
      <c r="D482" s="68">
        <v>482</v>
      </c>
      <c r="E482" s="8" t="str">
        <f t="shared" si="42"/>
        <v/>
      </c>
      <c r="F482" s="8">
        <f t="shared" si="43"/>
        <v>9.4560339634981755E-7</v>
      </c>
      <c r="G482" s="8" t="str">
        <f t="shared" si="44"/>
        <v/>
      </c>
      <c r="H482" s="69" t="str">
        <f t="shared" si="45"/>
        <v/>
      </c>
      <c r="I482" s="69" t="str">
        <f t="shared" si="46"/>
        <v/>
      </c>
      <c r="J482" s="70" t="str">
        <f t="shared" si="47"/>
        <v/>
      </c>
      <c r="K482" s="94"/>
      <c r="L482" s="93"/>
    </row>
    <row r="483" spans="1:12" ht="15" x14ac:dyDescent="0.25">
      <c r="A483" s="68">
        <v>483</v>
      </c>
      <c r="B483">
        <f>IF(Traitement7!B483&gt;0,Traitement7!B483,)</f>
        <v>0</v>
      </c>
      <c r="C483" s="3">
        <f>IF(AND(Traitement7!D483&lt;1000,Traitement7!D483&gt;0),Traitement7!D483,)</f>
        <v>0</v>
      </c>
      <c r="D483" s="68">
        <v>483</v>
      </c>
      <c r="E483" s="8" t="str">
        <f t="shared" si="42"/>
        <v/>
      </c>
      <c r="F483" s="8">
        <f t="shared" si="43"/>
        <v>9.4560339634981755E-7</v>
      </c>
      <c r="G483" s="8" t="str">
        <f t="shared" si="44"/>
        <v/>
      </c>
      <c r="H483" s="69" t="str">
        <f t="shared" si="45"/>
        <v/>
      </c>
      <c r="I483" s="69" t="str">
        <f t="shared" si="46"/>
        <v/>
      </c>
      <c r="J483" s="70" t="str">
        <f t="shared" si="47"/>
        <v/>
      </c>
      <c r="K483" s="94"/>
      <c r="L483" s="93"/>
    </row>
    <row r="484" spans="1:12" ht="15" x14ac:dyDescent="0.25">
      <c r="A484" s="68">
        <v>484</v>
      </c>
      <c r="B484">
        <f>IF(Traitement7!B484&gt;0,Traitement7!B484,)</f>
        <v>0</v>
      </c>
      <c r="C484" s="3">
        <f>IF(AND(Traitement7!D484&lt;1000,Traitement7!D484&gt;0),Traitement7!D484,)</f>
        <v>0</v>
      </c>
      <c r="D484" s="68">
        <v>484</v>
      </c>
      <c r="E484" s="8" t="str">
        <f t="shared" si="42"/>
        <v/>
      </c>
      <c r="F484" s="8">
        <f t="shared" si="43"/>
        <v>9.4560339634981755E-7</v>
      </c>
      <c r="G484" s="8" t="str">
        <f t="shared" si="44"/>
        <v/>
      </c>
      <c r="H484" s="69" t="str">
        <f t="shared" si="45"/>
        <v/>
      </c>
      <c r="I484" s="69" t="str">
        <f t="shared" si="46"/>
        <v/>
      </c>
      <c r="J484" s="70" t="str">
        <f t="shared" si="47"/>
        <v/>
      </c>
      <c r="K484" s="94"/>
      <c r="L484" s="93"/>
    </row>
    <row r="485" spans="1:12" ht="15" x14ac:dyDescent="0.25">
      <c r="A485" s="68">
        <v>485</v>
      </c>
      <c r="B485">
        <f>IF(Traitement7!B485&gt;0,Traitement7!B485,)</f>
        <v>0</v>
      </c>
      <c r="C485" s="3">
        <f>IF(AND(Traitement7!D485&lt;1000,Traitement7!D485&gt;0),Traitement7!D485,)</f>
        <v>0</v>
      </c>
      <c r="D485" s="68">
        <v>485</v>
      </c>
      <c r="E485" s="8" t="str">
        <f t="shared" si="42"/>
        <v/>
      </c>
      <c r="F485" s="8">
        <f t="shared" si="43"/>
        <v>9.4560339634981755E-7</v>
      </c>
      <c r="G485" s="8" t="str">
        <f t="shared" si="44"/>
        <v/>
      </c>
      <c r="H485" s="69" t="str">
        <f t="shared" si="45"/>
        <v/>
      </c>
      <c r="I485" s="69" t="str">
        <f t="shared" si="46"/>
        <v/>
      </c>
      <c r="J485" s="70" t="str">
        <f t="shared" si="47"/>
        <v/>
      </c>
      <c r="K485" s="94"/>
      <c r="L485" s="93"/>
    </row>
    <row r="486" spans="1:12" ht="15" x14ac:dyDescent="0.25">
      <c r="A486" s="68">
        <v>486</v>
      </c>
      <c r="B486">
        <f>IF(Traitement7!B486&gt;0,Traitement7!B486,)</f>
        <v>0</v>
      </c>
      <c r="C486" s="3">
        <f>IF(AND(Traitement7!D486&lt;1000,Traitement7!D486&gt;0),Traitement7!D486,)</f>
        <v>0</v>
      </c>
      <c r="D486" s="68">
        <v>486</v>
      </c>
      <c r="E486" s="8" t="str">
        <f t="shared" si="42"/>
        <v/>
      </c>
      <c r="F486" s="8">
        <f t="shared" si="43"/>
        <v>9.4560339634981755E-7</v>
      </c>
      <c r="G486" s="8" t="str">
        <f t="shared" si="44"/>
        <v/>
      </c>
      <c r="H486" s="69" t="str">
        <f t="shared" si="45"/>
        <v/>
      </c>
      <c r="I486" s="69" t="str">
        <f t="shared" si="46"/>
        <v/>
      </c>
      <c r="J486" s="70" t="str">
        <f t="shared" si="47"/>
        <v/>
      </c>
      <c r="K486" s="94"/>
      <c r="L486" s="93"/>
    </row>
    <row r="487" spans="1:12" ht="15" x14ac:dyDescent="0.25">
      <c r="A487" s="68">
        <v>487</v>
      </c>
      <c r="B487">
        <f>IF(Traitement7!B487&gt;0,Traitement7!B487,)</f>
        <v>0</v>
      </c>
      <c r="C487" s="3">
        <f>IF(AND(Traitement7!D487&lt;1000,Traitement7!D487&gt;0),Traitement7!D487,)</f>
        <v>0</v>
      </c>
      <c r="D487" s="68">
        <v>487</v>
      </c>
      <c r="E487" s="8" t="str">
        <f t="shared" si="42"/>
        <v/>
      </c>
      <c r="F487" s="8">
        <f t="shared" si="43"/>
        <v>9.4560339634981755E-7</v>
      </c>
      <c r="G487" s="8" t="str">
        <f t="shared" si="44"/>
        <v/>
      </c>
      <c r="H487" s="69" t="str">
        <f t="shared" si="45"/>
        <v/>
      </c>
      <c r="I487" s="69" t="str">
        <f t="shared" si="46"/>
        <v/>
      </c>
      <c r="J487" s="70" t="str">
        <f t="shared" si="47"/>
        <v/>
      </c>
      <c r="K487" s="94"/>
      <c r="L487" s="93"/>
    </row>
    <row r="488" spans="1:12" ht="15" x14ac:dyDescent="0.25">
      <c r="A488" s="68">
        <v>488</v>
      </c>
      <c r="B488">
        <f>IF(Traitement7!B488&gt;0,Traitement7!B488,)</f>
        <v>0</v>
      </c>
      <c r="C488" s="3">
        <f>IF(AND(Traitement7!D488&lt;1000,Traitement7!D488&gt;0),Traitement7!D488,)</f>
        <v>0</v>
      </c>
      <c r="D488" s="68">
        <v>488</v>
      </c>
      <c r="E488" s="8" t="str">
        <f t="shared" si="42"/>
        <v/>
      </c>
      <c r="F488" s="8">
        <f t="shared" si="43"/>
        <v>9.4560339634981755E-7</v>
      </c>
      <c r="G488" s="8" t="str">
        <f t="shared" si="44"/>
        <v/>
      </c>
      <c r="H488" s="69" t="str">
        <f t="shared" si="45"/>
        <v/>
      </c>
      <c r="I488" s="69" t="str">
        <f t="shared" si="46"/>
        <v/>
      </c>
      <c r="J488" s="70" t="str">
        <f t="shared" si="47"/>
        <v/>
      </c>
      <c r="K488" s="94"/>
      <c r="L488" s="93"/>
    </row>
    <row r="489" spans="1:12" ht="15" x14ac:dyDescent="0.25">
      <c r="A489" s="68">
        <v>489</v>
      </c>
      <c r="B489">
        <f>IF(Traitement7!B489&gt;0,Traitement7!B489,)</f>
        <v>0</v>
      </c>
      <c r="C489" s="3">
        <f>IF(AND(Traitement7!D489&lt;1000,Traitement7!D489&gt;0),Traitement7!D489,)</f>
        <v>0</v>
      </c>
      <c r="D489" s="68">
        <v>489</v>
      </c>
      <c r="E489" s="8" t="str">
        <f t="shared" si="42"/>
        <v/>
      </c>
      <c r="F489" s="8">
        <f t="shared" si="43"/>
        <v>9.4560339634981755E-7</v>
      </c>
      <c r="G489" s="8" t="str">
        <f t="shared" si="44"/>
        <v/>
      </c>
      <c r="H489" s="69" t="str">
        <f t="shared" si="45"/>
        <v/>
      </c>
      <c r="I489" s="69" t="str">
        <f t="shared" si="46"/>
        <v/>
      </c>
      <c r="J489" s="70" t="str">
        <f t="shared" si="47"/>
        <v/>
      </c>
      <c r="K489" s="94"/>
      <c r="L489" s="93"/>
    </row>
    <row r="490" spans="1:12" ht="15" x14ac:dyDescent="0.25">
      <c r="A490" s="68">
        <v>490</v>
      </c>
      <c r="B490">
        <f>IF(Traitement7!B490&gt;0,Traitement7!B490,)</f>
        <v>0</v>
      </c>
      <c r="C490" s="3">
        <f>IF(AND(Traitement7!D490&lt;1000,Traitement7!D490&gt;0),Traitement7!D490,)</f>
        <v>0</v>
      </c>
      <c r="D490" s="68">
        <v>490</v>
      </c>
      <c r="E490" s="8" t="str">
        <f t="shared" si="42"/>
        <v/>
      </c>
      <c r="F490" s="8">
        <f t="shared" si="43"/>
        <v>9.4560339634981755E-7</v>
      </c>
      <c r="G490" s="8" t="str">
        <f t="shared" si="44"/>
        <v/>
      </c>
      <c r="H490" s="69" t="str">
        <f t="shared" si="45"/>
        <v/>
      </c>
      <c r="I490" s="69" t="str">
        <f t="shared" si="46"/>
        <v/>
      </c>
      <c r="J490" s="70" t="str">
        <f t="shared" si="47"/>
        <v/>
      </c>
      <c r="K490" s="94"/>
      <c r="L490" s="93"/>
    </row>
    <row r="491" spans="1:12" ht="15" x14ac:dyDescent="0.25">
      <c r="A491" s="68">
        <v>491</v>
      </c>
      <c r="B491">
        <f>IF(Traitement7!B491&gt;0,Traitement7!B491,)</f>
        <v>0</v>
      </c>
      <c r="C491" s="3">
        <f>IF(AND(Traitement7!D491&lt;1000,Traitement7!D491&gt;0),Traitement7!D491,)</f>
        <v>0</v>
      </c>
      <c r="D491" s="68">
        <v>491</v>
      </c>
      <c r="E491" s="8" t="str">
        <f t="shared" si="42"/>
        <v/>
      </c>
      <c r="F491" s="8">
        <f t="shared" si="43"/>
        <v>9.4560339634981755E-7</v>
      </c>
      <c r="G491" s="8" t="str">
        <f t="shared" si="44"/>
        <v/>
      </c>
      <c r="H491" s="69" t="str">
        <f t="shared" si="45"/>
        <v/>
      </c>
      <c r="I491" s="69" t="str">
        <f t="shared" si="46"/>
        <v/>
      </c>
      <c r="J491" s="70" t="str">
        <f t="shared" si="47"/>
        <v/>
      </c>
      <c r="K491" s="94"/>
      <c r="L491" s="93"/>
    </row>
    <row r="492" spans="1:12" ht="15" x14ac:dyDescent="0.25">
      <c r="A492" s="68">
        <v>492</v>
      </c>
      <c r="B492">
        <f>IF(Traitement7!B492&gt;0,Traitement7!B492,)</f>
        <v>0</v>
      </c>
      <c r="C492" s="3">
        <f>IF(AND(Traitement7!D492&lt;1000,Traitement7!D492&gt;0),Traitement7!D492,)</f>
        <v>0</v>
      </c>
      <c r="D492" s="68">
        <v>492</v>
      </c>
      <c r="E492" s="8" t="str">
        <f t="shared" si="42"/>
        <v/>
      </c>
      <c r="F492" s="8">
        <f t="shared" si="43"/>
        <v>9.4560339634981755E-7</v>
      </c>
      <c r="G492" s="8" t="str">
        <f t="shared" si="44"/>
        <v/>
      </c>
      <c r="H492" s="69" t="str">
        <f t="shared" si="45"/>
        <v/>
      </c>
      <c r="I492" s="69" t="str">
        <f t="shared" si="46"/>
        <v/>
      </c>
      <c r="J492" s="70" t="str">
        <f t="shared" si="47"/>
        <v/>
      </c>
      <c r="K492" s="94"/>
      <c r="L492" s="93"/>
    </row>
    <row r="493" spans="1:12" ht="15" x14ac:dyDescent="0.25">
      <c r="A493" s="68">
        <v>493</v>
      </c>
      <c r="B493">
        <f>IF(Traitement7!B493&gt;0,Traitement7!B493,)</f>
        <v>0</v>
      </c>
      <c r="C493" s="3">
        <f>IF(AND(Traitement7!D493&lt;1000,Traitement7!D493&gt;0),Traitement7!D493,)</f>
        <v>0</v>
      </c>
      <c r="D493" s="68">
        <v>493</v>
      </c>
      <c r="E493" s="8" t="str">
        <f t="shared" si="42"/>
        <v/>
      </c>
      <c r="F493" s="8">
        <f t="shared" si="43"/>
        <v>9.4560339634981755E-7</v>
      </c>
      <c r="G493" s="8" t="str">
        <f t="shared" si="44"/>
        <v/>
      </c>
      <c r="H493" s="69" t="str">
        <f t="shared" si="45"/>
        <v/>
      </c>
      <c r="I493" s="69" t="str">
        <f t="shared" si="46"/>
        <v/>
      </c>
      <c r="J493" s="70" t="str">
        <f t="shared" si="47"/>
        <v/>
      </c>
      <c r="K493" s="94"/>
      <c r="L493" s="93"/>
    </row>
    <row r="494" spans="1:12" ht="15" x14ac:dyDescent="0.25">
      <c r="A494" s="68">
        <v>494</v>
      </c>
      <c r="B494">
        <f>IF(Traitement7!B494&gt;0,Traitement7!B494,)</f>
        <v>0</v>
      </c>
      <c r="C494" s="3">
        <f>IF(AND(Traitement7!D494&lt;1000,Traitement7!D494&gt;0),Traitement7!D494,)</f>
        <v>0</v>
      </c>
      <c r="D494" s="68">
        <v>494</v>
      </c>
      <c r="E494" s="8" t="str">
        <f t="shared" si="42"/>
        <v/>
      </c>
      <c r="F494" s="8">
        <f t="shared" si="43"/>
        <v>9.4560339634981755E-7</v>
      </c>
      <c r="G494" s="8" t="str">
        <f t="shared" si="44"/>
        <v/>
      </c>
      <c r="H494" s="69" t="str">
        <f t="shared" si="45"/>
        <v/>
      </c>
      <c r="I494" s="69" t="str">
        <f t="shared" si="46"/>
        <v/>
      </c>
      <c r="J494" s="70" t="str">
        <f t="shared" si="47"/>
        <v/>
      </c>
      <c r="K494" s="94"/>
      <c r="L494" s="93"/>
    </row>
    <row r="495" spans="1:12" ht="15" x14ac:dyDescent="0.25">
      <c r="A495" s="68">
        <v>495</v>
      </c>
      <c r="B495">
        <f>IF(Traitement7!B495&gt;0,Traitement7!B495,)</f>
        <v>0</v>
      </c>
      <c r="C495" s="3">
        <f>IF(AND(Traitement7!D495&lt;1000,Traitement7!D495&gt;0),Traitement7!D495,)</f>
        <v>0</v>
      </c>
      <c r="D495" s="68">
        <v>495</v>
      </c>
      <c r="E495" s="8" t="str">
        <f t="shared" si="42"/>
        <v/>
      </c>
      <c r="F495" s="8">
        <f t="shared" si="43"/>
        <v>9.4560339634981755E-7</v>
      </c>
      <c r="G495" s="8" t="str">
        <f t="shared" si="44"/>
        <v/>
      </c>
      <c r="H495" s="69" t="str">
        <f t="shared" si="45"/>
        <v/>
      </c>
      <c r="I495" s="69" t="str">
        <f t="shared" si="46"/>
        <v/>
      </c>
      <c r="J495" s="70" t="str">
        <f t="shared" si="47"/>
        <v/>
      </c>
      <c r="K495" s="94"/>
      <c r="L495" s="93"/>
    </row>
    <row r="496" spans="1:12" ht="15" x14ac:dyDescent="0.25">
      <c r="A496" s="68">
        <v>496</v>
      </c>
      <c r="B496">
        <f>IF(Traitement7!B496&gt;0,Traitement7!B496,)</f>
        <v>0</v>
      </c>
      <c r="C496" s="3">
        <f>IF(AND(Traitement7!D496&lt;1000,Traitement7!D496&gt;0),Traitement7!D496,)</f>
        <v>0</v>
      </c>
      <c r="D496" s="68">
        <v>496</v>
      </c>
      <c r="E496" s="8" t="str">
        <f t="shared" si="42"/>
        <v/>
      </c>
      <c r="F496" s="8">
        <f t="shared" si="43"/>
        <v>9.4560339634981755E-7</v>
      </c>
      <c r="G496" s="8" t="str">
        <f t="shared" si="44"/>
        <v/>
      </c>
      <c r="H496" s="69" t="str">
        <f t="shared" si="45"/>
        <v/>
      </c>
      <c r="I496" s="69" t="str">
        <f t="shared" si="46"/>
        <v/>
      </c>
      <c r="J496" s="70" t="str">
        <f t="shared" si="47"/>
        <v/>
      </c>
      <c r="K496" s="94"/>
      <c r="L496" s="93"/>
    </row>
    <row r="497" spans="1:12" ht="15" x14ac:dyDescent="0.25">
      <c r="A497" s="68">
        <v>497</v>
      </c>
      <c r="B497">
        <f>IF(Traitement7!B497&gt;0,Traitement7!B497,)</f>
        <v>0</v>
      </c>
      <c r="C497" s="3">
        <f>IF(AND(Traitement7!D497&lt;1000,Traitement7!D497&gt;0),Traitement7!D497,)</f>
        <v>0</v>
      </c>
      <c r="D497" s="68">
        <v>497</v>
      </c>
      <c r="E497" s="8" t="str">
        <f t="shared" si="42"/>
        <v/>
      </c>
      <c r="F497" s="8">
        <f t="shared" si="43"/>
        <v>9.4560339634981755E-7</v>
      </c>
      <c r="G497" s="8" t="str">
        <f t="shared" si="44"/>
        <v/>
      </c>
      <c r="H497" s="69" t="str">
        <f t="shared" si="45"/>
        <v/>
      </c>
      <c r="I497" s="69" t="str">
        <f t="shared" si="46"/>
        <v/>
      </c>
      <c r="J497" s="70" t="str">
        <f t="shared" si="47"/>
        <v/>
      </c>
      <c r="K497" s="94"/>
      <c r="L497" s="93"/>
    </row>
    <row r="498" spans="1:12" ht="15" x14ac:dyDescent="0.25">
      <c r="A498" s="68">
        <v>498</v>
      </c>
      <c r="B498">
        <f>IF(Traitement7!B498&gt;0,Traitement7!B498,)</f>
        <v>0</v>
      </c>
      <c r="C498" s="3">
        <f>IF(AND(Traitement7!D498&lt;1000,Traitement7!D498&gt;0),Traitement7!D498,)</f>
        <v>0</v>
      </c>
      <c r="D498" s="68">
        <v>498</v>
      </c>
      <c r="E498" s="8" t="str">
        <f t="shared" si="42"/>
        <v/>
      </c>
      <c r="F498" s="8">
        <f t="shared" si="43"/>
        <v>9.4560339634981755E-7</v>
      </c>
      <c r="G498" s="8" t="str">
        <f t="shared" si="44"/>
        <v/>
      </c>
      <c r="H498" s="69" t="str">
        <f t="shared" si="45"/>
        <v/>
      </c>
      <c r="I498" s="69" t="str">
        <f t="shared" si="46"/>
        <v/>
      </c>
      <c r="J498" s="70" t="str">
        <f t="shared" si="47"/>
        <v/>
      </c>
      <c r="K498" s="94"/>
      <c r="L498" s="93"/>
    </row>
    <row r="499" spans="1:12" ht="15" x14ac:dyDescent="0.25">
      <c r="A499" s="68">
        <v>499</v>
      </c>
      <c r="B499">
        <f>IF(Traitement7!B499&gt;0,Traitement7!B499,)</f>
        <v>0</v>
      </c>
      <c r="C499" s="3">
        <f>IF(AND(Traitement7!D499&lt;1000,Traitement7!D499&gt;0),Traitement7!D499,)</f>
        <v>0</v>
      </c>
      <c r="D499" s="68">
        <v>499</v>
      </c>
      <c r="E499" s="8" t="str">
        <f t="shared" si="42"/>
        <v/>
      </c>
      <c r="F499" s="8">
        <f t="shared" si="43"/>
        <v>9.4560339634981755E-7</v>
      </c>
      <c r="G499" s="8" t="str">
        <f t="shared" si="44"/>
        <v/>
      </c>
      <c r="H499" s="69" t="str">
        <f t="shared" si="45"/>
        <v/>
      </c>
      <c r="I499" s="69" t="str">
        <f t="shared" si="46"/>
        <v/>
      </c>
      <c r="J499" s="70" t="str">
        <f t="shared" si="47"/>
        <v/>
      </c>
      <c r="K499" s="94"/>
      <c r="L499" s="93"/>
    </row>
    <row r="500" spans="1:12" ht="15" x14ac:dyDescent="0.25">
      <c r="A500" s="68">
        <v>500</v>
      </c>
      <c r="B500">
        <f>IF(Traitement7!B500&gt;0,Traitement7!B500,)</f>
        <v>0</v>
      </c>
      <c r="C500" s="3">
        <f>IF(AND(Traitement7!D500&lt;1000,Traitement7!D500&gt;0),Traitement7!D500,)</f>
        <v>0</v>
      </c>
      <c r="D500" s="68">
        <v>500</v>
      </c>
      <c r="E500" s="8" t="str">
        <f t="shared" si="42"/>
        <v/>
      </c>
      <c r="F500" s="8">
        <f t="shared" si="43"/>
        <v>9.4560339634981755E-7</v>
      </c>
      <c r="G500" s="8" t="str">
        <f t="shared" si="44"/>
        <v/>
      </c>
      <c r="H500" s="69" t="str">
        <f t="shared" si="45"/>
        <v/>
      </c>
      <c r="I500" s="69" t="str">
        <f t="shared" si="46"/>
        <v/>
      </c>
      <c r="J500" s="70" t="str">
        <f t="shared" si="47"/>
        <v/>
      </c>
      <c r="K500" s="94"/>
      <c r="L500" s="93"/>
    </row>
  </sheetData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789"/>
  <sheetViews>
    <sheetView workbookViewId="0">
      <selection activeCell="B9" sqref="B9:I454"/>
    </sheetView>
  </sheetViews>
  <sheetFormatPr baseColWidth="10" defaultColWidth="11.42578125" defaultRowHeight="15" x14ac:dyDescent="0.25"/>
  <cols>
    <col min="1" max="16384" width="11.42578125" style="174"/>
  </cols>
  <sheetData>
    <row r="1" spans="1:10" x14ac:dyDescent="0.25">
      <c r="A1" s="174" t="s">
        <v>147</v>
      </c>
      <c r="B1" s="174">
        <v>8</v>
      </c>
    </row>
    <row r="2" spans="1:10" x14ac:dyDescent="0.25">
      <c r="A2" s="174" t="s">
        <v>148</v>
      </c>
      <c r="B2" s="174" t="s">
        <v>166</v>
      </c>
    </row>
    <row r="3" spans="1:10" x14ac:dyDescent="0.25">
      <c r="A3" s="174" t="s">
        <v>149</v>
      </c>
      <c r="B3" s="174" t="s">
        <v>187</v>
      </c>
    </row>
    <row r="4" spans="1:10" x14ac:dyDescent="0.25">
      <c r="A4" s="174" t="s">
        <v>150</v>
      </c>
      <c r="B4" s="174" t="s">
        <v>167</v>
      </c>
    </row>
    <row r="5" spans="1:10" x14ac:dyDescent="0.25">
      <c r="A5" s="174" t="s">
        <v>151</v>
      </c>
      <c r="B5" s="174" t="s">
        <v>168</v>
      </c>
    </row>
    <row r="6" spans="1:10" x14ac:dyDescent="0.25">
      <c r="A6" s="174" t="s">
        <v>152</v>
      </c>
      <c r="B6" s="174" t="s">
        <v>188</v>
      </c>
    </row>
    <row r="8" spans="1:10" x14ac:dyDescent="0.25">
      <c r="A8" s="174" t="s">
        <v>153</v>
      </c>
      <c r="B8" s="174" t="s">
        <v>154</v>
      </c>
      <c r="C8" s="174" t="s">
        <v>155</v>
      </c>
      <c r="D8" s="174" t="s">
        <v>156</v>
      </c>
      <c r="E8" s="174" t="s">
        <v>157</v>
      </c>
      <c r="F8" s="174" t="s">
        <v>158</v>
      </c>
      <c r="G8" s="174" t="s">
        <v>159</v>
      </c>
      <c r="H8" s="174" t="s">
        <v>160</v>
      </c>
      <c r="I8" s="174" t="s">
        <v>161</v>
      </c>
      <c r="J8" s="174" t="s">
        <v>162</v>
      </c>
    </row>
    <row r="9" spans="1:10" x14ac:dyDescent="0.25">
      <c r="A9" s="174" t="s">
        <v>163</v>
      </c>
      <c r="B9" s="174">
        <v>516</v>
      </c>
      <c r="C9" s="174">
        <v>762</v>
      </c>
      <c r="D9" s="174">
        <v>127</v>
      </c>
      <c r="E9" s="174">
        <v>601</v>
      </c>
      <c r="F9" s="174">
        <v>161.78</v>
      </c>
      <c r="G9" s="174">
        <v>1955</v>
      </c>
      <c r="H9" s="174">
        <v>52.736359999999998</v>
      </c>
      <c r="I9" s="174">
        <v>44.587179999999996</v>
      </c>
      <c r="J9" s="174">
        <v>47.943359999999998</v>
      </c>
    </row>
    <row r="10" spans="1:10" x14ac:dyDescent="0.25">
      <c r="A10" s="174" t="s">
        <v>163</v>
      </c>
      <c r="B10" s="174">
        <v>1084</v>
      </c>
      <c r="C10" s="174">
        <v>783</v>
      </c>
      <c r="D10" s="174">
        <v>119</v>
      </c>
      <c r="E10" s="174">
        <v>598</v>
      </c>
      <c r="F10" s="174">
        <v>161.61000000000001</v>
      </c>
      <c r="G10" s="174">
        <v>1951</v>
      </c>
      <c r="H10" s="174">
        <v>52.67727</v>
      </c>
      <c r="I10" s="174">
        <v>44.560360000000003</v>
      </c>
      <c r="J10" s="174">
        <v>45.515839999999997</v>
      </c>
    </row>
    <row r="11" spans="1:10" x14ac:dyDescent="0.25">
      <c r="A11" s="174" t="s">
        <v>163</v>
      </c>
      <c r="B11" s="174">
        <v>1654</v>
      </c>
      <c r="C11" s="174">
        <v>769</v>
      </c>
      <c r="D11" s="174">
        <v>130</v>
      </c>
      <c r="E11" s="174">
        <v>598</v>
      </c>
      <c r="F11" s="174">
        <v>161.47999999999999</v>
      </c>
      <c r="G11" s="174">
        <v>1951</v>
      </c>
      <c r="H11" s="174">
        <v>52.690910000000002</v>
      </c>
      <c r="I11" s="174">
        <v>44.560360000000003</v>
      </c>
      <c r="J11" s="174">
        <v>45.515839999999997</v>
      </c>
    </row>
    <row r="12" spans="1:10" x14ac:dyDescent="0.25">
      <c r="A12" s="174" t="s">
        <v>163</v>
      </c>
      <c r="B12" s="174">
        <v>2224</v>
      </c>
      <c r="C12" s="174">
        <v>774</v>
      </c>
      <c r="D12" s="174">
        <v>127</v>
      </c>
      <c r="E12" s="174">
        <v>599</v>
      </c>
      <c r="F12" s="174">
        <v>161.35</v>
      </c>
      <c r="G12" s="174">
        <v>1949</v>
      </c>
      <c r="H12" s="174">
        <v>52.681820000000002</v>
      </c>
      <c r="I12" s="174">
        <v>44.569299999999998</v>
      </c>
      <c r="J12" s="174">
        <v>44.30209</v>
      </c>
    </row>
    <row r="13" spans="1:10" x14ac:dyDescent="0.25">
      <c r="A13" s="174" t="s">
        <v>163</v>
      </c>
      <c r="B13" s="174">
        <v>2795</v>
      </c>
      <c r="C13" s="174">
        <v>771</v>
      </c>
      <c r="D13" s="174">
        <v>132</v>
      </c>
      <c r="E13" s="174">
        <v>599</v>
      </c>
      <c r="F13" s="174">
        <v>161.21</v>
      </c>
      <c r="G13" s="174">
        <v>1947</v>
      </c>
      <c r="H13" s="174">
        <v>52.672730000000001</v>
      </c>
      <c r="I13" s="174">
        <v>44.569299999999998</v>
      </c>
      <c r="J13" s="174">
        <v>43.088329999999999</v>
      </c>
    </row>
    <row r="14" spans="1:10" x14ac:dyDescent="0.25">
      <c r="A14" s="174" t="s">
        <v>163</v>
      </c>
      <c r="B14" s="174">
        <v>3365</v>
      </c>
      <c r="C14" s="174">
        <v>788</v>
      </c>
      <c r="D14" s="174">
        <v>122</v>
      </c>
      <c r="E14" s="174">
        <v>599</v>
      </c>
      <c r="F14" s="174">
        <v>161.07</v>
      </c>
      <c r="G14" s="174">
        <v>1946</v>
      </c>
      <c r="H14" s="174">
        <v>52.640909999999998</v>
      </c>
      <c r="I14" s="174">
        <v>44.569299999999998</v>
      </c>
      <c r="J14" s="174">
        <v>42.481450000000002</v>
      </c>
    </row>
    <row r="15" spans="1:10" x14ac:dyDescent="0.25">
      <c r="A15" s="174" t="s">
        <v>163</v>
      </c>
      <c r="B15" s="174">
        <v>3935</v>
      </c>
      <c r="C15" s="174">
        <v>787</v>
      </c>
      <c r="D15" s="174">
        <v>125</v>
      </c>
      <c r="E15" s="174">
        <v>599</v>
      </c>
      <c r="F15" s="174">
        <v>160.91999999999999</v>
      </c>
      <c r="G15" s="174">
        <v>1943</v>
      </c>
      <c r="H15" s="174">
        <v>52.631819999999998</v>
      </c>
      <c r="I15" s="174">
        <v>44.569299999999998</v>
      </c>
      <c r="J15" s="174">
        <v>40.660820000000001</v>
      </c>
    </row>
    <row r="16" spans="1:10" x14ac:dyDescent="0.25">
      <c r="A16" s="174" t="s">
        <v>163</v>
      </c>
      <c r="B16" s="174">
        <v>4503</v>
      </c>
      <c r="C16" s="174">
        <v>761</v>
      </c>
      <c r="D16" s="174">
        <v>150</v>
      </c>
      <c r="E16" s="174">
        <v>599</v>
      </c>
      <c r="F16" s="174">
        <v>160.76</v>
      </c>
      <c r="G16" s="174">
        <v>1941</v>
      </c>
      <c r="H16" s="174">
        <v>52.636360000000003</v>
      </c>
      <c r="I16" s="174">
        <v>44.569299999999998</v>
      </c>
      <c r="J16" s="174">
        <v>39.44706</v>
      </c>
    </row>
    <row r="17" spans="1:10" x14ac:dyDescent="0.25">
      <c r="A17" s="174" t="s">
        <v>163</v>
      </c>
      <c r="B17" s="174">
        <v>5070</v>
      </c>
      <c r="C17" s="174">
        <v>782</v>
      </c>
      <c r="D17" s="174">
        <v>134</v>
      </c>
      <c r="E17" s="174">
        <v>596</v>
      </c>
      <c r="F17" s="174">
        <v>160.6</v>
      </c>
      <c r="G17" s="174">
        <v>1937</v>
      </c>
      <c r="H17" s="174">
        <v>52.613639999999997</v>
      </c>
      <c r="I17" s="174">
        <v>44.542470000000002</v>
      </c>
      <c r="J17" s="174">
        <v>37.019550000000002</v>
      </c>
    </row>
    <row r="18" spans="1:10" x14ac:dyDescent="0.25">
      <c r="A18" s="174" t="s">
        <v>163</v>
      </c>
      <c r="B18" s="174">
        <v>5636</v>
      </c>
      <c r="C18" s="174">
        <v>798</v>
      </c>
      <c r="D18" s="174">
        <v>125</v>
      </c>
      <c r="E18" s="174">
        <v>596</v>
      </c>
      <c r="F18" s="174">
        <v>160.43</v>
      </c>
      <c r="G18" s="174">
        <v>1934</v>
      </c>
      <c r="H18" s="174">
        <v>52.58182</v>
      </c>
      <c r="I18" s="174">
        <v>44.542470000000002</v>
      </c>
      <c r="J18" s="174">
        <v>35.198920000000001</v>
      </c>
    </row>
    <row r="19" spans="1:10" x14ac:dyDescent="0.25">
      <c r="A19" s="174" t="s">
        <v>163</v>
      </c>
      <c r="B19" s="174">
        <v>6201</v>
      </c>
      <c r="C19" s="174">
        <v>784</v>
      </c>
      <c r="D19" s="174">
        <v>140</v>
      </c>
      <c r="E19" s="174">
        <v>596</v>
      </c>
      <c r="F19" s="174">
        <v>160.26</v>
      </c>
      <c r="G19" s="174">
        <v>1932</v>
      </c>
      <c r="H19" s="174">
        <v>52.577269999999999</v>
      </c>
      <c r="I19" s="174">
        <v>44.542470000000002</v>
      </c>
      <c r="J19" s="174">
        <v>33.98516</v>
      </c>
    </row>
    <row r="20" spans="1:10" x14ac:dyDescent="0.25">
      <c r="A20" s="174" t="s">
        <v>163</v>
      </c>
      <c r="B20" s="174">
        <v>6767</v>
      </c>
      <c r="C20" s="174">
        <v>788</v>
      </c>
      <c r="D20" s="174">
        <v>141</v>
      </c>
      <c r="E20" s="174">
        <v>593</v>
      </c>
      <c r="F20" s="174">
        <v>160.1</v>
      </c>
      <c r="G20" s="174">
        <v>1928</v>
      </c>
      <c r="H20" s="174">
        <v>52.554549999999999</v>
      </c>
      <c r="I20" s="174">
        <v>44.515650000000001</v>
      </c>
      <c r="J20" s="174">
        <v>31.557649999999999</v>
      </c>
    </row>
    <row r="21" spans="1:10" x14ac:dyDescent="0.25">
      <c r="A21" s="174" t="s">
        <v>163</v>
      </c>
      <c r="B21" s="174">
        <v>7332</v>
      </c>
      <c r="C21" s="174">
        <v>780</v>
      </c>
      <c r="D21" s="174">
        <v>151</v>
      </c>
      <c r="E21" s="174">
        <v>592</v>
      </c>
      <c r="F21" s="174">
        <v>159.91999999999999</v>
      </c>
      <c r="G21" s="174">
        <v>1924</v>
      </c>
      <c r="H21" s="174">
        <v>52.545459999999999</v>
      </c>
      <c r="I21" s="174">
        <v>44.506709999999998</v>
      </c>
      <c r="J21" s="174">
        <v>29.130140000000001</v>
      </c>
    </row>
    <row r="22" spans="1:10" x14ac:dyDescent="0.25">
      <c r="A22" s="174" t="s">
        <v>163</v>
      </c>
      <c r="B22" s="174">
        <v>7899</v>
      </c>
      <c r="C22" s="174">
        <v>794</v>
      </c>
      <c r="D22" s="174">
        <v>144</v>
      </c>
      <c r="E22" s="174">
        <v>591</v>
      </c>
      <c r="F22" s="174">
        <v>159.74</v>
      </c>
      <c r="G22" s="174">
        <v>1920</v>
      </c>
      <c r="H22" s="174">
        <v>52.513640000000002</v>
      </c>
      <c r="I22" s="174">
        <v>44.49776</v>
      </c>
      <c r="J22" s="174">
        <v>26.702629999999999</v>
      </c>
    </row>
    <row r="23" spans="1:10" x14ac:dyDescent="0.25">
      <c r="A23" s="174" t="s">
        <v>163</v>
      </c>
      <c r="B23" s="174">
        <v>8468</v>
      </c>
      <c r="C23" s="174">
        <v>826</v>
      </c>
      <c r="D23" s="174">
        <v>126</v>
      </c>
      <c r="E23" s="174">
        <v>589</v>
      </c>
      <c r="F23" s="174">
        <v>159.53</v>
      </c>
      <c r="G23" s="174">
        <v>1914</v>
      </c>
      <c r="H23" s="174">
        <v>52.454540000000001</v>
      </c>
      <c r="I23" s="174">
        <v>44.479880000000001</v>
      </c>
      <c r="J23" s="174">
        <v>23.061360000000001</v>
      </c>
    </row>
    <row r="24" spans="1:10" x14ac:dyDescent="0.25">
      <c r="A24" s="174" t="s">
        <v>163</v>
      </c>
      <c r="B24" s="174">
        <v>9037</v>
      </c>
      <c r="C24" s="174">
        <v>806</v>
      </c>
      <c r="D24" s="174">
        <v>144</v>
      </c>
      <c r="E24" s="174">
        <v>588</v>
      </c>
      <c r="F24" s="174">
        <v>159.34</v>
      </c>
      <c r="G24" s="174">
        <v>1907</v>
      </c>
      <c r="H24" s="174">
        <v>52.459090000000003</v>
      </c>
      <c r="I24" s="174">
        <v>44.470939999999999</v>
      </c>
      <c r="J24" s="174">
        <v>18.813220000000001</v>
      </c>
    </row>
    <row r="25" spans="1:10" x14ac:dyDescent="0.25">
      <c r="A25" s="174" t="s">
        <v>163</v>
      </c>
      <c r="B25" s="174">
        <v>9608</v>
      </c>
      <c r="C25" s="174">
        <v>813</v>
      </c>
      <c r="D25" s="174">
        <v>144</v>
      </c>
      <c r="E25" s="174">
        <v>586</v>
      </c>
      <c r="F25" s="174">
        <v>159.16</v>
      </c>
      <c r="G25" s="174">
        <v>1901</v>
      </c>
      <c r="H25" s="174">
        <v>52.42727</v>
      </c>
      <c r="I25" s="174">
        <v>44.453060000000001</v>
      </c>
      <c r="J25" s="174">
        <v>15.171950000000001</v>
      </c>
    </row>
    <row r="26" spans="1:10" x14ac:dyDescent="0.25">
      <c r="A26" s="174" t="s">
        <v>163</v>
      </c>
      <c r="B26" s="174">
        <v>10178</v>
      </c>
      <c r="C26" s="174">
        <v>815</v>
      </c>
      <c r="D26" s="174">
        <v>145</v>
      </c>
      <c r="E26" s="174">
        <v>584</v>
      </c>
      <c r="F26" s="174">
        <v>158.99</v>
      </c>
      <c r="G26" s="174">
        <v>1895</v>
      </c>
      <c r="H26" s="174">
        <v>52.413640000000001</v>
      </c>
      <c r="I26" s="174">
        <v>44.435169999999999</v>
      </c>
      <c r="J26" s="174">
        <v>11.53068</v>
      </c>
    </row>
    <row r="27" spans="1:10" x14ac:dyDescent="0.25">
      <c r="A27" s="174" t="s">
        <v>163</v>
      </c>
      <c r="B27" s="174">
        <v>10746</v>
      </c>
      <c r="C27" s="174">
        <v>815</v>
      </c>
      <c r="D27" s="174">
        <v>148</v>
      </c>
      <c r="E27" s="174">
        <v>582</v>
      </c>
      <c r="F27" s="174">
        <v>158.82</v>
      </c>
      <c r="G27" s="174">
        <v>1888</v>
      </c>
      <c r="H27" s="174">
        <v>52.4</v>
      </c>
      <c r="I27" s="174">
        <v>44.417290000000001</v>
      </c>
      <c r="J27" s="174">
        <v>7.8894099999999998</v>
      </c>
    </row>
    <row r="28" spans="1:10" x14ac:dyDescent="0.25">
      <c r="A28" s="174" t="s">
        <v>163</v>
      </c>
      <c r="B28" s="174">
        <v>11313</v>
      </c>
      <c r="C28" s="174">
        <v>830</v>
      </c>
      <c r="D28" s="174">
        <v>141</v>
      </c>
      <c r="E28" s="174">
        <v>582</v>
      </c>
      <c r="F28" s="174">
        <v>158.65</v>
      </c>
      <c r="G28" s="174">
        <v>1882</v>
      </c>
      <c r="H28" s="174">
        <v>52.363639999999997</v>
      </c>
      <c r="I28" s="174">
        <v>44.417290000000001</v>
      </c>
      <c r="J28" s="174">
        <v>3.64127</v>
      </c>
    </row>
    <row r="29" spans="1:10" x14ac:dyDescent="0.25">
      <c r="A29" s="174" t="s">
        <v>163</v>
      </c>
      <c r="B29" s="174">
        <v>11879</v>
      </c>
      <c r="C29" s="174">
        <v>830</v>
      </c>
      <c r="D29" s="174">
        <v>143</v>
      </c>
      <c r="E29" s="174">
        <v>580</v>
      </c>
      <c r="F29" s="174">
        <v>158.49</v>
      </c>
      <c r="G29" s="174">
        <v>1875</v>
      </c>
      <c r="H29" s="174">
        <v>52.354550000000003</v>
      </c>
      <c r="I29" s="174">
        <v>44.3994</v>
      </c>
      <c r="J29" s="174">
        <v>-0.60687999999999998</v>
      </c>
    </row>
    <row r="30" spans="1:10" x14ac:dyDescent="0.25">
      <c r="A30" s="174" t="s">
        <v>163</v>
      </c>
      <c r="B30" s="174">
        <v>12445</v>
      </c>
      <c r="C30" s="174">
        <v>818</v>
      </c>
      <c r="D30" s="174">
        <v>156</v>
      </c>
      <c r="E30" s="174">
        <v>579</v>
      </c>
      <c r="F30" s="174">
        <v>158.31</v>
      </c>
      <c r="G30" s="174">
        <v>1867</v>
      </c>
      <c r="H30" s="174">
        <v>52.35</v>
      </c>
      <c r="I30" s="174">
        <v>44.390459999999997</v>
      </c>
      <c r="J30" s="174">
        <v>-5.4619</v>
      </c>
    </row>
    <row r="31" spans="1:10" x14ac:dyDescent="0.25">
      <c r="A31" s="174" t="s">
        <v>163</v>
      </c>
      <c r="B31" s="174">
        <v>13010</v>
      </c>
      <c r="C31" s="174">
        <v>817</v>
      </c>
      <c r="D31" s="174">
        <v>160</v>
      </c>
      <c r="E31" s="174">
        <v>577</v>
      </c>
      <c r="F31" s="174">
        <v>158.13999999999999</v>
      </c>
      <c r="G31" s="174">
        <v>1859</v>
      </c>
      <c r="H31" s="174">
        <v>52.336359999999999</v>
      </c>
      <c r="I31" s="174">
        <v>44.372579999999999</v>
      </c>
      <c r="J31" s="174">
        <v>-10.31692</v>
      </c>
    </row>
    <row r="32" spans="1:10" x14ac:dyDescent="0.25">
      <c r="A32" s="174" t="s">
        <v>163</v>
      </c>
      <c r="B32" s="174">
        <v>13575</v>
      </c>
      <c r="C32" s="174">
        <v>841</v>
      </c>
      <c r="D32" s="174">
        <v>144</v>
      </c>
      <c r="E32" s="174">
        <v>576</v>
      </c>
      <c r="F32" s="174">
        <v>157.97</v>
      </c>
      <c r="G32" s="174">
        <v>1848</v>
      </c>
      <c r="H32" s="174">
        <v>52.3</v>
      </c>
      <c r="I32" s="174">
        <v>44.363639999999997</v>
      </c>
      <c r="J32" s="174">
        <v>-16.99258</v>
      </c>
    </row>
    <row r="33" spans="1:10" x14ac:dyDescent="0.25">
      <c r="A33" s="174" t="s">
        <v>163</v>
      </c>
      <c r="B33" s="174">
        <v>14140</v>
      </c>
      <c r="C33" s="174">
        <v>824</v>
      </c>
      <c r="D33" s="174">
        <v>160</v>
      </c>
      <c r="E33" s="174">
        <v>574</v>
      </c>
      <c r="F33" s="174">
        <v>157.79</v>
      </c>
      <c r="G33" s="174">
        <v>1838</v>
      </c>
      <c r="H33" s="174">
        <v>52.304549999999999</v>
      </c>
      <c r="I33" s="174">
        <v>44.345750000000002</v>
      </c>
      <c r="J33" s="174">
        <v>-23.061360000000001</v>
      </c>
    </row>
    <row r="34" spans="1:10" x14ac:dyDescent="0.25">
      <c r="A34" s="174" t="s">
        <v>163</v>
      </c>
      <c r="B34" s="174">
        <v>14704</v>
      </c>
      <c r="C34" s="174">
        <v>844</v>
      </c>
      <c r="D34" s="174">
        <v>148</v>
      </c>
      <c r="E34" s="174">
        <v>572</v>
      </c>
      <c r="F34" s="174">
        <v>157.61000000000001</v>
      </c>
      <c r="G34" s="174">
        <v>1828</v>
      </c>
      <c r="H34" s="174">
        <v>52.268180000000001</v>
      </c>
      <c r="I34" s="174">
        <v>44.327869999999997</v>
      </c>
      <c r="J34" s="174">
        <v>-29.130140000000001</v>
      </c>
    </row>
    <row r="35" spans="1:10" x14ac:dyDescent="0.25">
      <c r="A35" s="174" t="s">
        <v>163</v>
      </c>
      <c r="B35" s="174">
        <v>15270</v>
      </c>
      <c r="C35" s="174">
        <v>839</v>
      </c>
      <c r="D35" s="174">
        <v>155</v>
      </c>
      <c r="E35" s="174">
        <v>571</v>
      </c>
      <c r="F35" s="174">
        <v>157.43</v>
      </c>
      <c r="G35" s="174">
        <v>1815</v>
      </c>
      <c r="H35" s="174">
        <v>52.25909</v>
      </c>
      <c r="I35" s="174">
        <v>44.318930000000002</v>
      </c>
      <c r="J35" s="174">
        <v>-37.019550000000002</v>
      </c>
    </row>
    <row r="36" spans="1:10" x14ac:dyDescent="0.25">
      <c r="A36" s="174" t="s">
        <v>163</v>
      </c>
      <c r="B36" s="174">
        <v>15838</v>
      </c>
      <c r="C36" s="174">
        <v>843</v>
      </c>
      <c r="D36" s="174">
        <v>155</v>
      </c>
      <c r="E36" s="174">
        <v>569</v>
      </c>
      <c r="F36" s="174">
        <v>157.25</v>
      </c>
      <c r="G36" s="174">
        <v>1803</v>
      </c>
      <c r="H36" s="174">
        <v>52.24091</v>
      </c>
      <c r="I36" s="174">
        <v>44.30104</v>
      </c>
      <c r="J36" s="174">
        <v>-44.30209</v>
      </c>
    </row>
    <row r="37" spans="1:10" x14ac:dyDescent="0.25">
      <c r="A37" s="174" t="s">
        <v>163</v>
      </c>
      <c r="B37" s="174">
        <v>16407</v>
      </c>
      <c r="C37" s="174">
        <v>844</v>
      </c>
      <c r="D37" s="174">
        <v>158</v>
      </c>
      <c r="E37" s="174">
        <v>568</v>
      </c>
      <c r="F37" s="174">
        <v>157.07</v>
      </c>
      <c r="G37" s="174">
        <v>1790</v>
      </c>
      <c r="H37" s="174">
        <v>52.222729999999999</v>
      </c>
      <c r="I37" s="174">
        <v>44.292099999999998</v>
      </c>
      <c r="J37" s="174">
        <v>-52.191499999999998</v>
      </c>
    </row>
    <row r="38" spans="1:10" x14ac:dyDescent="0.25">
      <c r="A38" s="174" t="s">
        <v>163</v>
      </c>
      <c r="B38" s="174">
        <v>16976</v>
      </c>
      <c r="C38" s="174">
        <v>846</v>
      </c>
      <c r="D38" s="174">
        <v>158</v>
      </c>
      <c r="E38" s="174">
        <v>566</v>
      </c>
      <c r="F38" s="174">
        <v>156.88</v>
      </c>
      <c r="G38" s="174">
        <v>1776</v>
      </c>
      <c r="H38" s="174">
        <v>52.213630000000002</v>
      </c>
      <c r="I38" s="174">
        <v>44.27422</v>
      </c>
      <c r="J38" s="174">
        <v>-60.68779</v>
      </c>
    </row>
    <row r="39" spans="1:10" x14ac:dyDescent="0.25">
      <c r="A39" s="174" t="s">
        <v>163</v>
      </c>
      <c r="B39" s="174">
        <v>17546</v>
      </c>
      <c r="C39" s="174">
        <v>848</v>
      </c>
      <c r="D39" s="174">
        <v>159</v>
      </c>
      <c r="E39" s="174">
        <v>564</v>
      </c>
      <c r="F39" s="174">
        <v>156.69999999999999</v>
      </c>
      <c r="G39" s="174">
        <v>1762</v>
      </c>
      <c r="H39" s="174">
        <v>52.2</v>
      </c>
      <c r="I39" s="174">
        <v>44.256329999999998</v>
      </c>
      <c r="J39" s="174">
        <v>-69.184079999999994</v>
      </c>
    </row>
    <row r="40" spans="1:10" x14ac:dyDescent="0.25">
      <c r="A40" s="174" t="s">
        <v>163</v>
      </c>
      <c r="B40" s="174">
        <v>18114</v>
      </c>
      <c r="C40" s="174">
        <v>856</v>
      </c>
      <c r="D40" s="174">
        <v>154</v>
      </c>
      <c r="E40" s="174">
        <v>563</v>
      </c>
      <c r="F40" s="174">
        <v>156.51</v>
      </c>
      <c r="G40" s="174">
        <v>1746</v>
      </c>
      <c r="H40" s="174">
        <v>52.186360000000001</v>
      </c>
      <c r="I40" s="174">
        <v>44.247390000000003</v>
      </c>
      <c r="J40" s="174">
        <v>-78.894130000000004</v>
      </c>
    </row>
    <row r="41" spans="1:10" x14ac:dyDescent="0.25">
      <c r="A41" s="174" t="s">
        <v>163</v>
      </c>
      <c r="B41" s="174">
        <v>18682</v>
      </c>
      <c r="C41" s="174">
        <v>857</v>
      </c>
      <c r="D41" s="174">
        <v>156</v>
      </c>
      <c r="E41" s="174">
        <v>561</v>
      </c>
      <c r="F41" s="174">
        <v>156.32</v>
      </c>
      <c r="G41" s="174">
        <v>1729</v>
      </c>
      <c r="H41" s="174">
        <v>52.172730000000001</v>
      </c>
      <c r="I41" s="174">
        <v>44.229509999999998</v>
      </c>
      <c r="J41" s="174">
        <v>-89.21105</v>
      </c>
    </row>
    <row r="42" spans="1:10" x14ac:dyDescent="0.25">
      <c r="A42" s="174" t="s">
        <v>163</v>
      </c>
      <c r="B42" s="174">
        <v>19248</v>
      </c>
      <c r="C42" s="174">
        <v>833</v>
      </c>
      <c r="D42" s="174">
        <v>175</v>
      </c>
      <c r="E42" s="174">
        <v>559</v>
      </c>
      <c r="F42" s="174">
        <v>156.13</v>
      </c>
      <c r="G42" s="174">
        <v>1712</v>
      </c>
      <c r="H42" s="174">
        <v>52.195450000000001</v>
      </c>
      <c r="I42" s="174">
        <v>44.211620000000003</v>
      </c>
      <c r="J42" s="174">
        <v>-99.527979999999999</v>
      </c>
    </row>
    <row r="43" spans="1:10" x14ac:dyDescent="0.25">
      <c r="A43" s="174" t="s">
        <v>163</v>
      </c>
      <c r="B43" s="174">
        <v>19813</v>
      </c>
      <c r="C43" s="174">
        <v>855</v>
      </c>
      <c r="D43" s="174">
        <v>162</v>
      </c>
      <c r="E43" s="174">
        <v>558</v>
      </c>
      <c r="F43" s="174">
        <v>155.93</v>
      </c>
      <c r="G43" s="174">
        <v>1693</v>
      </c>
      <c r="H43" s="174">
        <v>52.154539999999997</v>
      </c>
      <c r="I43" s="174">
        <v>44.202680000000001</v>
      </c>
      <c r="J43" s="174">
        <v>-111.05865</v>
      </c>
    </row>
    <row r="44" spans="1:10" x14ac:dyDescent="0.25">
      <c r="A44" s="174" t="s">
        <v>163</v>
      </c>
      <c r="B44" s="174">
        <v>20378</v>
      </c>
      <c r="C44" s="174">
        <v>858</v>
      </c>
      <c r="D44" s="174">
        <v>161</v>
      </c>
      <c r="E44" s="174">
        <v>556</v>
      </c>
      <c r="F44" s="174">
        <v>155.74</v>
      </c>
      <c r="G44" s="174">
        <v>1674</v>
      </c>
      <c r="H44" s="174">
        <v>52.145449999999997</v>
      </c>
      <c r="I44" s="174">
        <v>44.184800000000003</v>
      </c>
      <c r="J44" s="174">
        <v>-122.58933</v>
      </c>
    </row>
    <row r="45" spans="1:10" x14ac:dyDescent="0.25">
      <c r="A45" s="174" t="s">
        <v>163</v>
      </c>
      <c r="B45" s="174">
        <v>20942</v>
      </c>
      <c r="C45" s="174">
        <v>845</v>
      </c>
      <c r="D45" s="174">
        <v>172</v>
      </c>
      <c r="E45" s="174">
        <v>556</v>
      </c>
      <c r="F45" s="174">
        <v>155.55000000000001</v>
      </c>
      <c r="G45" s="174">
        <v>1652</v>
      </c>
      <c r="H45" s="174">
        <v>52.154539999999997</v>
      </c>
      <c r="I45" s="174">
        <v>44.184800000000003</v>
      </c>
      <c r="J45" s="174">
        <v>-135.94064</v>
      </c>
    </row>
    <row r="46" spans="1:10" x14ac:dyDescent="0.25">
      <c r="A46" s="174" t="s">
        <v>163</v>
      </c>
      <c r="B46" s="174">
        <v>21507</v>
      </c>
      <c r="C46" s="174">
        <v>866</v>
      </c>
      <c r="D46" s="174">
        <v>159</v>
      </c>
      <c r="E46" s="174">
        <v>554</v>
      </c>
      <c r="F46" s="174">
        <v>155.35</v>
      </c>
      <c r="G46" s="174">
        <v>1629</v>
      </c>
      <c r="H46" s="174">
        <v>52.118180000000002</v>
      </c>
      <c r="I46" s="174">
        <v>44.166919999999998</v>
      </c>
      <c r="J46" s="174">
        <v>-149.89883</v>
      </c>
    </row>
    <row r="47" spans="1:10" x14ac:dyDescent="0.25">
      <c r="A47" s="174" t="s">
        <v>163</v>
      </c>
      <c r="B47" s="174">
        <v>22071</v>
      </c>
      <c r="C47" s="174">
        <v>859</v>
      </c>
      <c r="D47" s="174">
        <v>166</v>
      </c>
      <c r="E47" s="174">
        <v>552</v>
      </c>
      <c r="F47" s="174">
        <v>155.16</v>
      </c>
      <c r="G47" s="174">
        <v>1603</v>
      </c>
      <c r="H47" s="174">
        <v>52.118180000000002</v>
      </c>
      <c r="I47" s="174">
        <v>44.149030000000003</v>
      </c>
      <c r="J47" s="174">
        <v>-165.67767000000001</v>
      </c>
    </row>
    <row r="48" spans="1:10" x14ac:dyDescent="0.25">
      <c r="A48" s="174" t="s">
        <v>163</v>
      </c>
      <c r="B48" s="174">
        <v>22637</v>
      </c>
      <c r="C48" s="174">
        <v>862</v>
      </c>
      <c r="D48" s="174">
        <v>167</v>
      </c>
      <c r="E48" s="174">
        <v>551</v>
      </c>
      <c r="F48" s="174">
        <v>154.96</v>
      </c>
      <c r="G48" s="174">
        <v>1576</v>
      </c>
      <c r="H48" s="174">
        <v>52.1</v>
      </c>
      <c r="I48" s="174">
        <v>44.140090000000001</v>
      </c>
      <c r="J48" s="174">
        <v>-182.06336999999999</v>
      </c>
    </row>
    <row r="49" spans="1:10" x14ac:dyDescent="0.25">
      <c r="A49" s="174" t="s">
        <v>163</v>
      </c>
      <c r="B49" s="174">
        <v>23205</v>
      </c>
      <c r="C49" s="174">
        <v>863</v>
      </c>
      <c r="D49" s="174">
        <v>169</v>
      </c>
      <c r="E49" s="174">
        <v>550</v>
      </c>
      <c r="F49" s="174">
        <v>154.76</v>
      </c>
      <c r="G49" s="174">
        <v>1545</v>
      </c>
      <c r="H49" s="174">
        <v>52.086359999999999</v>
      </c>
      <c r="I49" s="174">
        <v>44.131149999999998</v>
      </c>
      <c r="J49" s="174">
        <v>-200.87658999999999</v>
      </c>
    </row>
    <row r="50" spans="1:10" x14ac:dyDescent="0.25">
      <c r="A50" s="174" t="s">
        <v>163</v>
      </c>
      <c r="B50" s="174">
        <v>23774</v>
      </c>
      <c r="C50" s="174">
        <v>868</v>
      </c>
      <c r="D50" s="174">
        <v>169</v>
      </c>
      <c r="E50" s="174">
        <v>549</v>
      </c>
      <c r="F50" s="174">
        <v>154.56</v>
      </c>
      <c r="G50" s="174">
        <v>1512</v>
      </c>
      <c r="H50" s="174">
        <v>52.063639999999999</v>
      </c>
      <c r="I50" s="174">
        <v>44.122210000000003</v>
      </c>
      <c r="J50" s="174">
        <v>-220.90355</v>
      </c>
    </row>
    <row r="51" spans="1:10" x14ac:dyDescent="0.25">
      <c r="A51" s="174" t="s">
        <v>163</v>
      </c>
      <c r="B51" s="174">
        <v>24343</v>
      </c>
      <c r="C51" s="174">
        <v>871</v>
      </c>
      <c r="D51" s="174">
        <v>169</v>
      </c>
      <c r="E51" s="174">
        <v>546</v>
      </c>
      <c r="F51" s="174">
        <v>154.36000000000001</v>
      </c>
      <c r="G51" s="174">
        <v>1476</v>
      </c>
      <c r="H51" s="174">
        <v>52.05</v>
      </c>
      <c r="I51" s="174">
        <v>44.095379999999999</v>
      </c>
      <c r="J51" s="174">
        <v>-242.75116</v>
      </c>
    </row>
    <row r="52" spans="1:10" x14ac:dyDescent="0.25">
      <c r="A52" s="174" t="s">
        <v>163</v>
      </c>
      <c r="B52" s="174">
        <v>24912</v>
      </c>
      <c r="C52" s="174">
        <v>884</v>
      </c>
      <c r="D52" s="174">
        <v>163</v>
      </c>
      <c r="E52" s="174">
        <v>544</v>
      </c>
      <c r="F52" s="174">
        <v>154.16</v>
      </c>
      <c r="G52" s="174">
        <v>1436</v>
      </c>
      <c r="H52" s="174">
        <v>52.018180000000001</v>
      </c>
      <c r="I52" s="174">
        <v>44.077500000000001</v>
      </c>
      <c r="J52" s="174">
        <v>-267.02627999999999</v>
      </c>
    </row>
    <row r="53" spans="1:10" x14ac:dyDescent="0.25">
      <c r="A53" s="174" t="s">
        <v>163</v>
      </c>
      <c r="B53" s="174">
        <v>25480</v>
      </c>
      <c r="C53" s="174">
        <v>878</v>
      </c>
      <c r="D53" s="174">
        <v>170</v>
      </c>
      <c r="E53" s="174">
        <v>544</v>
      </c>
      <c r="F53" s="174">
        <v>153.94999999999999</v>
      </c>
      <c r="G53" s="174">
        <v>1392</v>
      </c>
      <c r="H53" s="174">
        <v>52.00909</v>
      </c>
      <c r="I53" s="174">
        <v>44.077500000000001</v>
      </c>
      <c r="J53" s="174">
        <v>-293.72890999999998</v>
      </c>
    </row>
    <row r="54" spans="1:10" x14ac:dyDescent="0.25">
      <c r="A54" s="174" t="s">
        <v>163</v>
      </c>
      <c r="B54" s="174">
        <v>26046</v>
      </c>
      <c r="C54" s="174">
        <v>880</v>
      </c>
      <c r="D54" s="174">
        <v>173</v>
      </c>
      <c r="E54" s="174">
        <v>541</v>
      </c>
      <c r="F54" s="174">
        <v>153.75</v>
      </c>
      <c r="G54" s="174">
        <v>1345</v>
      </c>
      <c r="H54" s="174">
        <v>51.99091</v>
      </c>
      <c r="I54" s="174">
        <v>44.050669999999997</v>
      </c>
      <c r="J54" s="174">
        <v>-322.25216999999998</v>
      </c>
    </row>
    <row r="55" spans="1:10" x14ac:dyDescent="0.25">
      <c r="A55" s="174" t="s">
        <v>163</v>
      </c>
      <c r="B55" s="174">
        <v>26612</v>
      </c>
      <c r="C55" s="174">
        <v>886</v>
      </c>
      <c r="D55" s="174">
        <v>173</v>
      </c>
      <c r="E55" s="174">
        <v>540</v>
      </c>
      <c r="F55" s="174">
        <v>153.55000000000001</v>
      </c>
      <c r="G55" s="174">
        <v>1292</v>
      </c>
      <c r="H55" s="174">
        <v>51.963630000000002</v>
      </c>
      <c r="I55" s="174">
        <v>44.041730000000001</v>
      </c>
      <c r="J55" s="174">
        <v>-354.41669000000002</v>
      </c>
    </row>
    <row r="56" spans="1:10" x14ac:dyDescent="0.25">
      <c r="A56" s="174" t="s">
        <v>163</v>
      </c>
      <c r="B56" s="174">
        <v>27177</v>
      </c>
      <c r="C56" s="174">
        <v>885</v>
      </c>
      <c r="D56" s="174">
        <v>177</v>
      </c>
      <c r="E56" s="174">
        <v>540</v>
      </c>
      <c r="F56" s="174">
        <v>153.35</v>
      </c>
      <c r="G56" s="174">
        <v>1237</v>
      </c>
      <c r="H56" s="174">
        <v>51.95</v>
      </c>
      <c r="I56" s="174">
        <v>44.041730000000001</v>
      </c>
      <c r="J56" s="174">
        <v>-387.79498000000001</v>
      </c>
    </row>
    <row r="57" spans="1:10" x14ac:dyDescent="0.25">
      <c r="A57" s="174" t="s">
        <v>163</v>
      </c>
      <c r="B57" s="174">
        <v>27741</v>
      </c>
      <c r="C57" s="174">
        <v>876</v>
      </c>
      <c r="D57" s="174">
        <v>190</v>
      </c>
      <c r="E57" s="174">
        <v>537</v>
      </c>
      <c r="F57" s="174">
        <v>153.15</v>
      </c>
      <c r="G57" s="174">
        <v>1178</v>
      </c>
      <c r="H57" s="174">
        <v>51.931820000000002</v>
      </c>
      <c r="I57" s="174">
        <v>44.014899999999997</v>
      </c>
      <c r="J57" s="174">
        <v>-423.60077000000001</v>
      </c>
    </row>
    <row r="58" spans="1:10" x14ac:dyDescent="0.25">
      <c r="A58" s="174" t="s">
        <v>163</v>
      </c>
      <c r="B58" s="174">
        <v>28305</v>
      </c>
      <c r="C58" s="174">
        <v>894</v>
      </c>
      <c r="D58" s="174">
        <v>181</v>
      </c>
      <c r="E58" s="174">
        <v>537</v>
      </c>
      <c r="F58" s="174">
        <v>152.94</v>
      </c>
      <c r="G58" s="174">
        <v>1111</v>
      </c>
      <c r="H58" s="174">
        <v>51.890909999999998</v>
      </c>
      <c r="I58" s="174">
        <v>44.014899999999997</v>
      </c>
      <c r="J58" s="174">
        <v>-464.26159999999999</v>
      </c>
    </row>
    <row r="59" spans="1:10" x14ac:dyDescent="0.25">
      <c r="A59" s="174" t="s">
        <v>163</v>
      </c>
      <c r="B59" s="174">
        <v>28870</v>
      </c>
      <c r="C59" s="174">
        <v>883</v>
      </c>
      <c r="D59" s="174">
        <v>193</v>
      </c>
      <c r="E59" s="174">
        <v>534</v>
      </c>
      <c r="F59" s="174">
        <v>152.74</v>
      </c>
      <c r="G59" s="174">
        <v>1041</v>
      </c>
      <c r="H59" s="174">
        <v>51.886360000000003</v>
      </c>
      <c r="I59" s="174">
        <v>43.988079999999997</v>
      </c>
      <c r="J59" s="174">
        <v>-506.74304000000001</v>
      </c>
    </row>
    <row r="60" spans="1:10" x14ac:dyDescent="0.25">
      <c r="A60" s="174" t="s">
        <v>163</v>
      </c>
      <c r="B60" s="174">
        <v>29435</v>
      </c>
      <c r="C60" s="174">
        <v>880</v>
      </c>
      <c r="D60" s="174">
        <v>200</v>
      </c>
      <c r="E60" s="174">
        <v>533</v>
      </c>
      <c r="F60" s="174">
        <v>152.54</v>
      </c>
      <c r="G60" s="174">
        <v>969</v>
      </c>
      <c r="H60" s="174">
        <v>51.868180000000002</v>
      </c>
      <c r="I60" s="174">
        <v>43.979140000000001</v>
      </c>
      <c r="J60" s="174">
        <v>-550.43822999999998</v>
      </c>
    </row>
    <row r="61" spans="1:10" x14ac:dyDescent="0.25">
      <c r="A61" s="174" t="s">
        <v>163</v>
      </c>
      <c r="B61" s="174">
        <v>30002</v>
      </c>
      <c r="C61" s="174">
        <v>889</v>
      </c>
      <c r="D61" s="174">
        <v>198</v>
      </c>
      <c r="E61" s="174">
        <v>533</v>
      </c>
      <c r="F61" s="174">
        <v>152.34</v>
      </c>
      <c r="G61" s="174">
        <v>889</v>
      </c>
      <c r="H61" s="174">
        <v>51.836359999999999</v>
      </c>
      <c r="I61" s="174">
        <v>43.979140000000001</v>
      </c>
      <c r="J61" s="174">
        <v>-598.98846000000003</v>
      </c>
    </row>
    <row r="62" spans="1:10" x14ac:dyDescent="0.25">
      <c r="A62" s="174" t="s">
        <v>163</v>
      </c>
      <c r="B62" s="174">
        <v>30570</v>
      </c>
      <c r="C62" s="174">
        <v>891</v>
      </c>
      <c r="D62" s="174">
        <v>201</v>
      </c>
      <c r="E62" s="174">
        <v>531</v>
      </c>
      <c r="F62" s="174">
        <v>152.13</v>
      </c>
      <c r="G62" s="174">
        <v>804</v>
      </c>
      <c r="H62" s="174">
        <v>51.813639999999999</v>
      </c>
      <c r="I62" s="174">
        <v>43.96125</v>
      </c>
      <c r="J62" s="174">
        <v>-650.57312000000002</v>
      </c>
    </row>
    <row r="63" spans="1:10" x14ac:dyDescent="0.25">
      <c r="A63" s="174" t="s">
        <v>163</v>
      </c>
      <c r="B63" s="174">
        <v>31139</v>
      </c>
      <c r="C63" s="174">
        <v>898</v>
      </c>
      <c r="D63" s="174">
        <v>200</v>
      </c>
      <c r="E63" s="174">
        <v>529</v>
      </c>
      <c r="F63" s="174">
        <v>151.91999999999999</v>
      </c>
      <c r="G63" s="174">
        <v>717</v>
      </c>
      <c r="H63" s="174">
        <v>51.786369999999998</v>
      </c>
      <c r="I63" s="174">
        <v>43.943370000000002</v>
      </c>
      <c r="J63" s="174">
        <v>-703.37145999999996</v>
      </c>
    </row>
    <row r="64" spans="1:10" x14ac:dyDescent="0.25">
      <c r="A64" s="174" t="s">
        <v>163</v>
      </c>
      <c r="B64" s="174">
        <v>31708</v>
      </c>
      <c r="C64" s="174">
        <v>910</v>
      </c>
      <c r="D64" s="174">
        <v>195</v>
      </c>
      <c r="E64" s="174">
        <v>528</v>
      </c>
      <c r="F64" s="174">
        <v>151.72</v>
      </c>
      <c r="G64" s="174">
        <v>629</v>
      </c>
      <c r="H64" s="174">
        <v>51.754550000000002</v>
      </c>
      <c r="I64" s="174">
        <v>43.934429999999999</v>
      </c>
      <c r="J64" s="174">
        <v>-756.77673000000004</v>
      </c>
    </row>
    <row r="65" spans="1:10" x14ac:dyDescent="0.25">
      <c r="A65" s="174" t="s">
        <v>163</v>
      </c>
      <c r="B65" s="174">
        <v>32276</v>
      </c>
      <c r="C65" s="174">
        <v>893</v>
      </c>
      <c r="D65" s="174">
        <v>212</v>
      </c>
      <c r="E65" s="174">
        <v>527</v>
      </c>
      <c r="F65" s="174">
        <v>151.51</v>
      </c>
      <c r="G65" s="174">
        <v>552</v>
      </c>
      <c r="H65" s="174">
        <v>51.754550000000002</v>
      </c>
      <c r="I65" s="174">
        <v>43.92548</v>
      </c>
      <c r="J65" s="174">
        <v>-803.50635</v>
      </c>
    </row>
    <row r="66" spans="1:10" x14ac:dyDescent="0.25">
      <c r="A66" s="174" t="s">
        <v>163</v>
      </c>
      <c r="B66" s="174">
        <v>32844</v>
      </c>
      <c r="C66" s="174">
        <v>896</v>
      </c>
      <c r="D66" s="174">
        <v>214</v>
      </c>
      <c r="E66" s="174">
        <v>527</v>
      </c>
      <c r="F66" s="174">
        <v>151.31</v>
      </c>
      <c r="G66" s="174">
        <v>513</v>
      </c>
      <c r="H66" s="174">
        <v>51.731819999999999</v>
      </c>
      <c r="I66" s="174">
        <v>43.92548</v>
      </c>
      <c r="J66" s="174">
        <v>-827.17456000000004</v>
      </c>
    </row>
    <row r="67" spans="1:10" x14ac:dyDescent="0.25">
      <c r="A67" s="174" t="s">
        <v>163</v>
      </c>
      <c r="B67" s="174">
        <v>33410</v>
      </c>
      <c r="C67" s="174">
        <v>912</v>
      </c>
      <c r="D67" s="174">
        <v>204</v>
      </c>
      <c r="E67" s="174">
        <v>525</v>
      </c>
      <c r="F67" s="174">
        <v>151.1</v>
      </c>
      <c r="G67" s="174">
        <v>475</v>
      </c>
      <c r="H67" s="174">
        <v>51.704540000000001</v>
      </c>
      <c r="I67" s="174">
        <v>43.907600000000002</v>
      </c>
      <c r="J67" s="174">
        <v>-850.23595999999998</v>
      </c>
    </row>
    <row r="68" spans="1:10" x14ac:dyDescent="0.25">
      <c r="A68" s="174" t="s">
        <v>163</v>
      </c>
      <c r="B68" s="174">
        <v>33975</v>
      </c>
      <c r="C68" s="174">
        <v>908</v>
      </c>
      <c r="D68" s="174">
        <v>212</v>
      </c>
      <c r="E68" s="174">
        <v>524</v>
      </c>
      <c r="F68" s="174">
        <v>150.88999999999999</v>
      </c>
      <c r="G68" s="174">
        <v>491</v>
      </c>
      <c r="H68" s="174">
        <v>51.686360000000001</v>
      </c>
      <c r="I68" s="174">
        <v>43.89866</v>
      </c>
      <c r="J68" s="174">
        <v>-840.52588000000003</v>
      </c>
    </row>
    <row r="69" spans="1:10" x14ac:dyDescent="0.25">
      <c r="A69" s="174" t="s">
        <v>163</v>
      </c>
      <c r="B69" s="174">
        <v>34541</v>
      </c>
      <c r="C69" s="174">
        <v>902</v>
      </c>
      <c r="D69" s="174">
        <v>220</v>
      </c>
      <c r="E69" s="174">
        <v>523</v>
      </c>
      <c r="F69" s="174">
        <v>150.69</v>
      </c>
      <c r="G69" s="174">
        <v>531</v>
      </c>
      <c r="H69" s="174">
        <v>51.67727</v>
      </c>
      <c r="I69" s="174">
        <v>43.889719999999997</v>
      </c>
      <c r="J69" s="174">
        <v>-816.25079000000005</v>
      </c>
    </row>
    <row r="70" spans="1:10" x14ac:dyDescent="0.25">
      <c r="A70" s="174" t="s">
        <v>163</v>
      </c>
      <c r="B70" s="174">
        <v>35105</v>
      </c>
      <c r="C70" s="174">
        <v>921</v>
      </c>
      <c r="D70" s="174">
        <v>210</v>
      </c>
      <c r="E70" s="174">
        <v>521</v>
      </c>
      <c r="F70" s="174">
        <v>150.47999999999999</v>
      </c>
      <c r="G70" s="174">
        <v>563</v>
      </c>
      <c r="H70" s="174">
        <v>51.636360000000003</v>
      </c>
      <c r="I70" s="174">
        <v>43.871830000000003</v>
      </c>
      <c r="J70" s="174">
        <v>-796.83069</v>
      </c>
    </row>
    <row r="71" spans="1:10" x14ac:dyDescent="0.25">
      <c r="A71" s="174" t="s">
        <v>163</v>
      </c>
      <c r="B71" s="174">
        <v>35669</v>
      </c>
      <c r="C71" s="174">
        <v>899</v>
      </c>
      <c r="D71" s="174">
        <v>231</v>
      </c>
      <c r="E71" s="174">
        <v>520</v>
      </c>
      <c r="F71" s="174">
        <v>150.28</v>
      </c>
      <c r="G71" s="174">
        <v>587</v>
      </c>
      <c r="H71" s="174">
        <v>51.640909999999998</v>
      </c>
      <c r="I71" s="174">
        <v>43.86289</v>
      </c>
      <c r="J71" s="174">
        <v>-782.26562000000001</v>
      </c>
    </row>
    <row r="72" spans="1:10" x14ac:dyDescent="0.25">
      <c r="A72" s="174" t="s">
        <v>163</v>
      </c>
      <c r="B72" s="174">
        <v>36234</v>
      </c>
      <c r="C72" s="174">
        <v>914</v>
      </c>
      <c r="D72" s="174">
        <v>222</v>
      </c>
      <c r="E72" s="174">
        <v>520</v>
      </c>
      <c r="F72" s="174">
        <v>150.07</v>
      </c>
      <c r="G72" s="174">
        <v>610</v>
      </c>
      <c r="H72" s="174">
        <v>51.613639999999997</v>
      </c>
      <c r="I72" s="174">
        <v>43.86289</v>
      </c>
      <c r="J72" s="174">
        <v>-768.30742999999995</v>
      </c>
    </row>
    <row r="73" spans="1:10" x14ac:dyDescent="0.25">
      <c r="A73" s="174" t="s">
        <v>163</v>
      </c>
      <c r="B73" s="174">
        <v>36798</v>
      </c>
      <c r="C73" s="174">
        <v>922</v>
      </c>
      <c r="D73" s="174">
        <v>220</v>
      </c>
      <c r="E73" s="174">
        <v>519</v>
      </c>
      <c r="F73" s="174">
        <v>149.87</v>
      </c>
      <c r="G73" s="174">
        <v>632</v>
      </c>
      <c r="H73" s="174">
        <v>51.586359999999999</v>
      </c>
      <c r="I73" s="174">
        <v>43.853949999999998</v>
      </c>
      <c r="J73" s="174">
        <v>-754.95612000000006</v>
      </c>
    </row>
    <row r="74" spans="1:10" x14ac:dyDescent="0.25">
      <c r="A74" s="174" t="s">
        <v>163</v>
      </c>
      <c r="B74" s="174">
        <v>37365</v>
      </c>
      <c r="C74" s="174">
        <v>909</v>
      </c>
      <c r="D74" s="174">
        <v>234</v>
      </c>
      <c r="E74" s="174">
        <v>517</v>
      </c>
      <c r="F74" s="174">
        <v>149.66999999999999</v>
      </c>
      <c r="G74" s="174">
        <v>651</v>
      </c>
      <c r="H74" s="174">
        <v>51.58182</v>
      </c>
      <c r="I74" s="174">
        <v>43.836069999999999</v>
      </c>
      <c r="J74" s="174">
        <v>-743.42541000000006</v>
      </c>
    </row>
    <row r="75" spans="1:10" x14ac:dyDescent="0.25">
      <c r="A75" s="174" t="s">
        <v>163</v>
      </c>
      <c r="B75" s="174">
        <v>37933</v>
      </c>
      <c r="C75" s="174">
        <v>925</v>
      </c>
      <c r="D75" s="174">
        <v>225</v>
      </c>
      <c r="E75" s="174">
        <v>517</v>
      </c>
      <c r="F75" s="174">
        <v>149.46</v>
      </c>
      <c r="G75" s="174">
        <v>669</v>
      </c>
      <c r="H75" s="174">
        <v>51.55</v>
      </c>
      <c r="I75" s="174">
        <v>43.836069999999999</v>
      </c>
      <c r="J75" s="174">
        <v>-733.10852</v>
      </c>
    </row>
    <row r="76" spans="1:10" x14ac:dyDescent="0.25">
      <c r="A76" s="174" t="s">
        <v>163</v>
      </c>
      <c r="B76" s="174">
        <v>38502</v>
      </c>
      <c r="C76" s="174">
        <v>924</v>
      </c>
      <c r="D76" s="174">
        <v>228</v>
      </c>
      <c r="E76" s="174">
        <v>516</v>
      </c>
      <c r="F76" s="174">
        <v>149.26</v>
      </c>
      <c r="G76" s="174">
        <v>691</v>
      </c>
      <c r="H76" s="174">
        <v>51.540909999999997</v>
      </c>
      <c r="I76" s="174">
        <v>43.827129999999997</v>
      </c>
      <c r="J76" s="174">
        <v>-719.15033000000005</v>
      </c>
    </row>
    <row r="77" spans="1:10" x14ac:dyDescent="0.25">
      <c r="A77" s="174" t="s">
        <v>163</v>
      </c>
      <c r="B77" s="174">
        <v>39071</v>
      </c>
      <c r="C77" s="174">
        <v>929</v>
      </c>
      <c r="D77" s="174">
        <v>227</v>
      </c>
      <c r="E77" s="174">
        <v>516</v>
      </c>
      <c r="F77" s="174">
        <v>149.05000000000001</v>
      </c>
      <c r="G77" s="174">
        <v>717</v>
      </c>
      <c r="H77" s="174">
        <v>51.522730000000003</v>
      </c>
      <c r="I77" s="174">
        <v>43.827129999999997</v>
      </c>
      <c r="J77" s="174">
        <v>-703.37145999999996</v>
      </c>
    </row>
    <row r="78" spans="1:10" x14ac:dyDescent="0.25">
      <c r="A78" s="174" t="s">
        <v>163</v>
      </c>
      <c r="B78" s="174">
        <v>39639</v>
      </c>
      <c r="C78" s="174">
        <v>927</v>
      </c>
      <c r="D78" s="174">
        <v>231</v>
      </c>
      <c r="E78" s="174">
        <v>515</v>
      </c>
      <c r="F78" s="174">
        <v>148.84</v>
      </c>
      <c r="G78" s="174">
        <v>958</v>
      </c>
      <c r="H78" s="174">
        <v>51.513640000000002</v>
      </c>
      <c r="I78" s="174">
        <v>43.818179999999998</v>
      </c>
      <c r="J78" s="174">
        <v>-557.72076000000004</v>
      </c>
    </row>
    <row r="79" spans="1:10" x14ac:dyDescent="0.25">
      <c r="A79" s="174" t="s">
        <v>163</v>
      </c>
      <c r="B79" s="174">
        <v>40207</v>
      </c>
      <c r="C79" s="174">
        <v>930</v>
      </c>
      <c r="D79" s="174">
        <v>231</v>
      </c>
      <c r="E79" s="174">
        <v>514</v>
      </c>
      <c r="F79" s="174">
        <v>148.63999999999999</v>
      </c>
      <c r="G79" s="174">
        <v>1210</v>
      </c>
      <c r="H79" s="174">
        <v>51.5</v>
      </c>
      <c r="I79" s="174">
        <v>43.809240000000003</v>
      </c>
      <c r="J79" s="174">
        <v>-404.18069000000003</v>
      </c>
    </row>
    <row r="80" spans="1:10" x14ac:dyDescent="0.25">
      <c r="A80" s="174" t="s">
        <v>163</v>
      </c>
      <c r="B80" s="174">
        <v>40773</v>
      </c>
      <c r="C80" s="174">
        <v>923</v>
      </c>
      <c r="D80" s="174">
        <v>240</v>
      </c>
      <c r="E80" s="174">
        <v>514</v>
      </c>
      <c r="F80" s="174">
        <v>148.43</v>
      </c>
      <c r="G80" s="174">
        <v>1484</v>
      </c>
      <c r="H80" s="174">
        <v>51.49091</v>
      </c>
      <c r="I80" s="174">
        <v>43.809240000000003</v>
      </c>
      <c r="J80" s="174">
        <v>-237.89613</v>
      </c>
    </row>
    <row r="81" spans="1:10" x14ac:dyDescent="0.25">
      <c r="A81" s="174" t="s">
        <v>163</v>
      </c>
      <c r="B81" s="174">
        <v>41338</v>
      </c>
      <c r="C81" s="174">
        <v>935</v>
      </c>
      <c r="D81" s="174">
        <v>233</v>
      </c>
      <c r="E81" s="174">
        <v>512</v>
      </c>
      <c r="F81" s="174">
        <v>148.22999999999999</v>
      </c>
      <c r="G81" s="174">
        <v>1680</v>
      </c>
      <c r="H81" s="174">
        <v>51.468179999999997</v>
      </c>
      <c r="I81" s="174">
        <v>43.791350000000001</v>
      </c>
      <c r="J81" s="174">
        <v>-118.94807</v>
      </c>
    </row>
    <row r="82" spans="1:10" x14ac:dyDescent="0.25">
      <c r="A82" s="174" t="s">
        <v>163</v>
      </c>
      <c r="B82" s="174">
        <v>41902</v>
      </c>
      <c r="C82" s="174">
        <v>947</v>
      </c>
      <c r="D82" s="174">
        <v>226</v>
      </c>
      <c r="E82" s="174">
        <v>512</v>
      </c>
      <c r="F82" s="174">
        <v>148.03</v>
      </c>
      <c r="G82" s="174">
        <v>1837</v>
      </c>
      <c r="H82" s="174">
        <v>51.445450000000001</v>
      </c>
      <c r="I82" s="174">
        <v>43.791350000000001</v>
      </c>
      <c r="J82" s="174">
        <v>-23.061360000000001</v>
      </c>
    </row>
    <row r="83" spans="1:10" x14ac:dyDescent="0.25">
      <c r="A83" s="174" t="s">
        <v>163</v>
      </c>
      <c r="B83" s="174">
        <v>42466</v>
      </c>
      <c r="C83" s="174">
        <v>940</v>
      </c>
      <c r="D83" s="174">
        <v>235</v>
      </c>
      <c r="E83" s="174">
        <v>512</v>
      </c>
      <c r="F83" s="174">
        <v>147.82</v>
      </c>
      <c r="G83" s="174">
        <v>1933</v>
      </c>
      <c r="H83" s="174">
        <v>51.436360000000001</v>
      </c>
      <c r="I83" s="174">
        <v>43.791350000000001</v>
      </c>
      <c r="J83" s="174">
        <v>34.592039999999997</v>
      </c>
    </row>
    <row r="84" spans="1:10" x14ac:dyDescent="0.25">
      <c r="A84" s="174" t="s">
        <v>163</v>
      </c>
      <c r="B84" s="174">
        <v>43029</v>
      </c>
      <c r="C84" s="174">
        <v>925</v>
      </c>
      <c r="D84" s="174">
        <v>247</v>
      </c>
      <c r="E84" s="174">
        <v>511</v>
      </c>
      <c r="F84" s="174">
        <v>147.62</v>
      </c>
      <c r="G84" s="174">
        <v>1959</v>
      </c>
      <c r="H84" s="174">
        <v>51.45</v>
      </c>
      <c r="I84" s="174">
        <v>43.782409999999999</v>
      </c>
      <c r="J84" s="174">
        <v>50.37086</v>
      </c>
    </row>
    <row r="85" spans="1:10" x14ac:dyDescent="0.25">
      <c r="A85" s="174" t="s">
        <v>163</v>
      </c>
      <c r="B85" s="174">
        <v>43593</v>
      </c>
      <c r="C85" s="174">
        <v>944</v>
      </c>
      <c r="D85" s="174">
        <v>235</v>
      </c>
      <c r="E85" s="174">
        <v>510</v>
      </c>
      <c r="F85" s="174">
        <v>147.41</v>
      </c>
      <c r="G85" s="174">
        <v>1965</v>
      </c>
      <c r="H85" s="174">
        <v>51.41818</v>
      </c>
      <c r="I85" s="174">
        <v>43.773470000000003</v>
      </c>
      <c r="J85" s="174">
        <v>54.012129999999999</v>
      </c>
    </row>
    <row r="86" spans="1:10" x14ac:dyDescent="0.25">
      <c r="A86" s="174" t="s">
        <v>163</v>
      </c>
      <c r="B86" s="174">
        <v>44157</v>
      </c>
      <c r="C86" s="174">
        <v>925</v>
      </c>
      <c r="D86" s="174">
        <v>251</v>
      </c>
      <c r="E86" s="174">
        <v>510</v>
      </c>
      <c r="F86" s="174">
        <v>147.21</v>
      </c>
      <c r="G86" s="174">
        <v>1964</v>
      </c>
      <c r="H86" s="174">
        <v>51.436360000000001</v>
      </c>
      <c r="I86" s="174">
        <v>43.773470000000003</v>
      </c>
      <c r="J86" s="174">
        <v>53.405250000000002</v>
      </c>
    </row>
    <row r="87" spans="1:10" x14ac:dyDescent="0.25">
      <c r="A87" s="174" t="s">
        <v>163</v>
      </c>
      <c r="B87" s="174">
        <v>44722</v>
      </c>
      <c r="C87" s="174">
        <v>939</v>
      </c>
      <c r="D87" s="174">
        <v>243</v>
      </c>
      <c r="E87" s="174">
        <v>509</v>
      </c>
      <c r="F87" s="174">
        <v>147.01</v>
      </c>
      <c r="G87" s="174">
        <v>1965</v>
      </c>
      <c r="H87" s="174">
        <v>51.404539999999997</v>
      </c>
      <c r="I87" s="174">
        <v>43.764530000000001</v>
      </c>
      <c r="J87" s="174">
        <v>54.619010000000003</v>
      </c>
    </row>
    <row r="88" spans="1:10" x14ac:dyDescent="0.25">
      <c r="A88" s="174" t="s">
        <v>163</v>
      </c>
      <c r="B88" s="174">
        <v>45289</v>
      </c>
      <c r="C88" s="174">
        <v>944</v>
      </c>
      <c r="D88" s="174">
        <v>241</v>
      </c>
      <c r="E88" s="174">
        <v>508</v>
      </c>
      <c r="F88" s="174">
        <v>146.80000000000001</v>
      </c>
      <c r="G88" s="174">
        <v>1966</v>
      </c>
      <c r="H88" s="174">
        <v>51.390909999999998</v>
      </c>
      <c r="I88" s="174">
        <v>43.755589999999998</v>
      </c>
      <c r="J88" s="174">
        <v>54.619010000000003</v>
      </c>
    </row>
    <row r="89" spans="1:10" x14ac:dyDescent="0.25">
      <c r="A89" s="174" t="s">
        <v>163</v>
      </c>
      <c r="B89" s="174">
        <v>45857</v>
      </c>
      <c r="C89" s="174">
        <v>936</v>
      </c>
      <c r="D89" s="174">
        <v>248</v>
      </c>
      <c r="E89" s="174">
        <v>508</v>
      </c>
      <c r="F89" s="174">
        <v>146.6</v>
      </c>
      <c r="G89" s="174">
        <v>1965</v>
      </c>
      <c r="H89" s="174">
        <v>51.395449999999997</v>
      </c>
      <c r="I89" s="174">
        <v>43.755589999999998</v>
      </c>
      <c r="J89" s="174">
        <v>54.619010000000003</v>
      </c>
    </row>
    <row r="90" spans="1:10" x14ac:dyDescent="0.25">
      <c r="A90" s="174" t="s">
        <v>163</v>
      </c>
      <c r="B90" s="174">
        <v>46426</v>
      </c>
      <c r="C90" s="174">
        <v>936</v>
      </c>
      <c r="D90" s="174">
        <v>250</v>
      </c>
      <c r="E90" s="174">
        <v>507</v>
      </c>
      <c r="F90" s="174">
        <v>146.38999999999999</v>
      </c>
      <c r="G90" s="174">
        <v>1967</v>
      </c>
      <c r="H90" s="174">
        <v>51.386360000000003</v>
      </c>
      <c r="I90" s="174">
        <v>43.746650000000002</v>
      </c>
      <c r="J90" s="174">
        <v>55.22589</v>
      </c>
    </row>
    <row r="91" spans="1:10" x14ac:dyDescent="0.25">
      <c r="A91" s="174" t="s">
        <v>163</v>
      </c>
      <c r="B91" s="174">
        <v>46995</v>
      </c>
      <c r="C91" s="174">
        <v>960</v>
      </c>
      <c r="D91" s="174">
        <v>232</v>
      </c>
      <c r="E91" s="174">
        <v>506</v>
      </c>
      <c r="F91" s="174">
        <v>146.19</v>
      </c>
      <c r="G91" s="174">
        <v>1966</v>
      </c>
      <c r="H91" s="174">
        <v>51.359090000000002</v>
      </c>
      <c r="I91" s="174">
        <v>43.73771</v>
      </c>
      <c r="J91" s="174">
        <v>54.619010000000003</v>
      </c>
    </row>
    <row r="92" spans="1:10" x14ac:dyDescent="0.25">
      <c r="A92" s="174" t="s">
        <v>163</v>
      </c>
      <c r="B92" s="174">
        <v>47562</v>
      </c>
      <c r="C92" s="174">
        <v>940</v>
      </c>
      <c r="D92" s="174">
        <v>249</v>
      </c>
      <c r="E92" s="174">
        <v>507</v>
      </c>
      <c r="F92" s="174">
        <v>145.97999999999999</v>
      </c>
      <c r="G92" s="174">
        <v>1966</v>
      </c>
      <c r="H92" s="174">
        <v>51.372729999999997</v>
      </c>
      <c r="I92" s="174">
        <v>43.746650000000002</v>
      </c>
      <c r="J92" s="174">
        <v>54.619010000000003</v>
      </c>
    </row>
    <row r="93" spans="1:10" x14ac:dyDescent="0.25">
      <c r="A93" s="174" t="s">
        <v>163</v>
      </c>
      <c r="B93" s="174">
        <v>48129</v>
      </c>
      <c r="C93" s="174">
        <v>936</v>
      </c>
      <c r="D93" s="174">
        <v>253</v>
      </c>
      <c r="E93" s="174">
        <v>506</v>
      </c>
      <c r="F93" s="174">
        <v>145.79</v>
      </c>
      <c r="G93" s="174">
        <v>1966</v>
      </c>
      <c r="H93" s="174">
        <v>51.372729999999997</v>
      </c>
      <c r="I93" s="174">
        <v>43.73771</v>
      </c>
      <c r="J93" s="174">
        <v>54.619010000000003</v>
      </c>
    </row>
    <row r="94" spans="1:10" x14ac:dyDescent="0.25">
      <c r="A94" s="174" t="s">
        <v>163</v>
      </c>
      <c r="B94" s="174">
        <v>48694</v>
      </c>
      <c r="C94" s="174">
        <v>945</v>
      </c>
      <c r="D94" s="174">
        <v>248</v>
      </c>
      <c r="E94" s="174">
        <v>507</v>
      </c>
      <c r="F94" s="174">
        <v>145.58000000000001</v>
      </c>
      <c r="G94" s="174">
        <v>1966</v>
      </c>
      <c r="H94" s="174">
        <v>51.354550000000003</v>
      </c>
      <c r="I94" s="174">
        <v>43.746650000000002</v>
      </c>
      <c r="J94" s="174">
        <v>54.619010000000003</v>
      </c>
    </row>
    <row r="95" spans="1:10" x14ac:dyDescent="0.25">
      <c r="A95" s="174" t="s">
        <v>163</v>
      </c>
      <c r="B95" s="174">
        <v>49258</v>
      </c>
      <c r="C95" s="174">
        <v>937</v>
      </c>
      <c r="D95" s="174">
        <v>255</v>
      </c>
      <c r="E95" s="174">
        <v>507</v>
      </c>
      <c r="F95" s="174">
        <v>145.38999999999999</v>
      </c>
      <c r="G95" s="174">
        <v>1966</v>
      </c>
      <c r="H95" s="174">
        <v>51.359090000000002</v>
      </c>
      <c r="I95" s="174">
        <v>43.73771</v>
      </c>
      <c r="J95" s="174">
        <v>54.619010000000003</v>
      </c>
    </row>
    <row r="96" spans="1:10" x14ac:dyDescent="0.25">
      <c r="A96" s="174" t="s">
        <v>163</v>
      </c>
      <c r="B96" s="174">
        <v>49823</v>
      </c>
      <c r="C96" s="174">
        <v>948</v>
      </c>
      <c r="D96" s="174">
        <v>248</v>
      </c>
      <c r="E96" s="174">
        <v>506</v>
      </c>
      <c r="F96" s="174">
        <v>145.19</v>
      </c>
      <c r="G96" s="174">
        <v>1965</v>
      </c>
      <c r="H96" s="174">
        <v>51.340910000000001</v>
      </c>
      <c r="I96" s="174">
        <v>43.73771</v>
      </c>
      <c r="J96" s="174">
        <v>54.012129999999999</v>
      </c>
    </row>
    <row r="97" spans="1:10" x14ac:dyDescent="0.25">
      <c r="A97" s="174" t="s">
        <v>163</v>
      </c>
      <c r="B97" s="174">
        <v>50387</v>
      </c>
      <c r="C97" s="174">
        <v>946</v>
      </c>
      <c r="D97" s="174">
        <v>250</v>
      </c>
      <c r="E97" s="174">
        <v>506</v>
      </c>
      <c r="F97" s="174">
        <v>144.99</v>
      </c>
      <c r="G97" s="174">
        <v>1966</v>
      </c>
      <c r="H97" s="174">
        <v>51.340910000000001</v>
      </c>
      <c r="I97" s="174">
        <v>43.73771</v>
      </c>
      <c r="J97" s="174">
        <v>54.619010000000003</v>
      </c>
    </row>
    <row r="98" spans="1:10" x14ac:dyDescent="0.25">
      <c r="A98" s="174" t="s">
        <v>163</v>
      </c>
      <c r="B98" s="174">
        <v>50951</v>
      </c>
      <c r="C98" s="174">
        <v>945</v>
      </c>
      <c r="D98" s="174">
        <v>251</v>
      </c>
      <c r="E98" s="174">
        <v>505</v>
      </c>
      <c r="F98" s="174">
        <v>144.80000000000001</v>
      </c>
      <c r="G98" s="174">
        <v>1966</v>
      </c>
      <c r="H98" s="174">
        <v>51.340910000000001</v>
      </c>
      <c r="I98" s="174">
        <v>43.728760000000001</v>
      </c>
      <c r="J98" s="174">
        <v>54.619010000000003</v>
      </c>
    </row>
    <row r="99" spans="1:10" x14ac:dyDescent="0.25">
      <c r="A99" s="174" t="s">
        <v>163</v>
      </c>
      <c r="B99" s="174">
        <v>51514</v>
      </c>
      <c r="C99" s="174">
        <v>952</v>
      </c>
      <c r="D99" s="174">
        <v>247</v>
      </c>
      <c r="E99" s="174">
        <v>505</v>
      </c>
      <c r="F99" s="174">
        <v>144.6</v>
      </c>
      <c r="G99" s="174">
        <v>1965</v>
      </c>
      <c r="H99" s="174">
        <v>51.327269999999999</v>
      </c>
      <c r="I99" s="174">
        <v>43.728760000000001</v>
      </c>
      <c r="J99" s="174">
        <v>54.012129999999999</v>
      </c>
    </row>
    <row r="100" spans="1:10" x14ac:dyDescent="0.25">
      <c r="A100" s="174" t="s">
        <v>163</v>
      </c>
      <c r="B100" s="174">
        <v>52078</v>
      </c>
      <c r="C100" s="174">
        <v>960</v>
      </c>
      <c r="D100" s="174">
        <v>241</v>
      </c>
      <c r="E100" s="174">
        <v>504</v>
      </c>
      <c r="F100" s="174">
        <v>144.41</v>
      </c>
      <c r="G100" s="174">
        <v>1966</v>
      </c>
      <c r="H100" s="174">
        <v>51.318179999999998</v>
      </c>
      <c r="I100" s="174">
        <v>43.719819999999999</v>
      </c>
      <c r="J100" s="174">
        <v>54.619010000000003</v>
      </c>
    </row>
    <row r="101" spans="1:10" x14ac:dyDescent="0.25">
      <c r="A101" s="174" t="s">
        <v>163</v>
      </c>
      <c r="B101" s="174">
        <v>52644</v>
      </c>
      <c r="C101" s="174">
        <v>952</v>
      </c>
      <c r="D101" s="174">
        <v>248</v>
      </c>
      <c r="E101" s="174">
        <v>504</v>
      </c>
      <c r="F101" s="174">
        <v>144.21</v>
      </c>
      <c r="G101" s="174">
        <v>1966</v>
      </c>
      <c r="H101" s="174">
        <v>51.32273</v>
      </c>
      <c r="I101" s="174">
        <v>43.719819999999999</v>
      </c>
      <c r="J101" s="174">
        <v>54.619010000000003</v>
      </c>
    </row>
    <row r="102" spans="1:10" x14ac:dyDescent="0.25">
      <c r="A102" s="174" t="s">
        <v>163</v>
      </c>
      <c r="B102" s="174">
        <v>53210</v>
      </c>
      <c r="C102" s="174">
        <v>941</v>
      </c>
      <c r="D102" s="174">
        <v>258</v>
      </c>
      <c r="E102" s="174">
        <v>504</v>
      </c>
      <c r="F102" s="174">
        <v>144.02000000000001</v>
      </c>
      <c r="G102" s="174">
        <v>1966</v>
      </c>
      <c r="H102" s="174">
        <v>51.327269999999999</v>
      </c>
      <c r="I102" s="174">
        <v>43.719819999999999</v>
      </c>
      <c r="J102" s="174">
        <v>54.619010000000003</v>
      </c>
    </row>
    <row r="103" spans="1:10" x14ac:dyDescent="0.25">
      <c r="A103" s="174" t="s">
        <v>163</v>
      </c>
      <c r="B103" s="174">
        <v>53778</v>
      </c>
      <c r="C103" s="174">
        <v>947</v>
      </c>
      <c r="D103" s="174">
        <v>254</v>
      </c>
      <c r="E103" s="174">
        <v>503</v>
      </c>
      <c r="F103" s="174">
        <v>143.82</v>
      </c>
      <c r="G103" s="174">
        <v>1965</v>
      </c>
      <c r="H103" s="174">
        <v>51.318179999999998</v>
      </c>
      <c r="I103" s="174">
        <v>43.710880000000003</v>
      </c>
      <c r="J103" s="174">
        <v>54.012129999999999</v>
      </c>
    </row>
    <row r="104" spans="1:10" x14ac:dyDescent="0.25">
      <c r="A104" s="174" t="s">
        <v>163</v>
      </c>
      <c r="B104" s="174">
        <v>54347</v>
      </c>
      <c r="C104" s="174">
        <v>949</v>
      </c>
      <c r="D104" s="174">
        <v>253</v>
      </c>
      <c r="E104" s="174">
        <v>504</v>
      </c>
      <c r="F104" s="174">
        <v>143.63</v>
      </c>
      <c r="G104" s="174">
        <v>1965</v>
      </c>
      <c r="H104" s="174">
        <v>51.313639999999999</v>
      </c>
      <c r="I104" s="174">
        <v>43.719819999999999</v>
      </c>
      <c r="J104" s="174">
        <v>54.012129999999999</v>
      </c>
    </row>
    <row r="105" spans="1:10" x14ac:dyDescent="0.25">
      <c r="A105" s="174" t="s">
        <v>163</v>
      </c>
      <c r="B105" s="174">
        <v>54916</v>
      </c>
      <c r="C105" s="174">
        <v>952</v>
      </c>
      <c r="D105" s="174">
        <v>251</v>
      </c>
      <c r="E105" s="174">
        <v>501</v>
      </c>
      <c r="F105" s="174">
        <v>143.44</v>
      </c>
      <c r="G105" s="174">
        <v>1964</v>
      </c>
      <c r="H105" s="174">
        <v>51.309089999999998</v>
      </c>
      <c r="I105" s="174">
        <v>43.692999999999998</v>
      </c>
      <c r="J105" s="174">
        <v>53.405250000000002</v>
      </c>
    </row>
    <row r="106" spans="1:10" x14ac:dyDescent="0.25">
      <c r="A106" s="174" t="s">
        <v>163</v>
      </c>
      <c r="B106" s="174">
        <v>55483</v>
      </c>
      <c r="C106" s="174">
        <v>952</v>
      </c>
      <c r="D106" s="174">
        <v>252</v>
      </c>
      <c r="E106" s="174">
        <v>503</v>
      </c>
      <c r="F106" s="174">
        <v>143.24</v>
      </c>
      <c r="G106" s="174">
        <v>1964</v>
      </c>
      <c r="H106" s="174">
        <v>51.304549999999999</v>
      </c>
      <c r="I106" s="174">
        <v>43.710880000000003</v>
      </c>
      <c r="J106" s="174">
        <v>53.405250000000002</v>
      </c>
    </row>
    <row r="107" spans="1:10" x14ac:dyDescent="0.25">
      <c r="A107" s="174" t="s">
        <v>163</v>
      </c>
      <c r="B107" s="174">
        <v>56051</v>
      </c>
      <c r="C107" s="174">
        <v>946</v>
      </c>
      <c r="D107" s="174">
        <v>258</v>
      </c>
      <c r="E107" s="174">
        <v>501</v>
      </c>
      <c r="F107" s="174">
        <v>143.05000000000001</v>
      </c>
      <c r="G107" s="174">
        <v>1966</v>
      </c>
      <c r="H107" s="174">
        <v>51.304549999999999</v>
      </c>
      <c r="I107" s="174">
        <v>43.692999999999998</v>
      </c>
      <c r="J107" s="174">
        <v>54.619010000000003</v>
      </c>
    </row>
    <row r="108" spans="1:10" x14ac:dyDescent="0.25">
      <c r="A108" s="174" t="s">
        <v>163</v>
      </c>
      <c r="B108" s="174">
        <v>56616</v>
      </c>
      <c r="C108" s="174">
        <v>950</v>
      </c>
      <c r="D108" s="174">
        <v>255</v>
      </c>
      <c r="E108" s="174">
        <v>501</v>
      </c>
      <c r="F108" s="174">
        <v>142.86000000000001</v>
      </c>
      <c r="G108" s="174">
        <v>1965</v>
      </c>
      <c r="H108" s="174">
        <v>51.3</v>
      </c>
      <c r="I108" s="174">
        <v>43.692999999999998</v>
      </c>
      <c r="J108" s="174">
        <v>54.012129999999999</v>
      </c>
    </row>
    <row r="109" spans="1:10" x14ac:dyDescent="0.25">
      <c r="A109" s="174" t="s">
        <v>163</v>
      </c>
      <c r="B109" s="174">
        <v>57181</v>
      </c>
      <c r="C109" s="174">
        <v>966</v>
      </c>
      <c r="D109" s="174">
        <v>243</v>
      </c>
      <c r="E109" s="174">
        <v>500</v>
      </c>
      <c r="F109" s="174">
        <v>142.66999999999999</v>
      </c>
      <c r="G109" s="174">
        <v>1965</v>
      </c>
      <c r="H109" s="174">
        <v>51.281820000000003</v>
      </c>
      <c r="I109" s="174">
        <v>43.684060000000002</v>
      </c>
      <c r="J109" s="174">
        <v>54.012129999999999</v>
      </c>
    </row>
    <row r="110" spans="1:10" x14ac:dyDescent="0.25">
      <c r="A110" s="174" t="s">
        <v>163</v>
      </c>
      <c r="B110" s="174">
        <v>57746</v>
      </c>
      <c r="C110" s="174">
        <v>952</v>
      </c>
      <c r="D110" s="174">
        <v>254</v>
      </c>
      <c r="E110" s="174">
        <v>501</v>
      </c>
      <c r="F110" s="174">
        <v>142.47999999999999</v>
      </c>
      <c r="G110" s="174">
        <v>1965</v>
      </c>
      <c r="H110" s="174">
        <v>51.295459999999999</v>
      </c>
      <c r="I110" s="174">
        <v>43.692999999999998</v>
      </c>
      <c r="J110" s="174">
        <v>54.012129999999999</v>
      </c>
    </row>
    <row r="111" spans="1:10" x14ac:dyDescent="0.25">
      <c r="A111" s="174" t="s">
        <v>163</v>
      </c>
      <c r="B111" s="174">
        <v>58310</v>
      </c>
      <c r="C111" s="174">
        <v>953</v>
      </c>
      <c r="D111" s="174">
        <v>254</v>
      </c>
      <c r="E111" s="174">
        <v>501</v>
      </c>
      <c r="F111" s="174">
        <v>142.29</v>
      </c>
      <c r="G111" s="174">
        <v>1965</v>
      </c>
      <c r="H111" s="174">
        <v>51.290909999999997</v>
      </c>
      <c r="I111" s="174">
        <v>43.692999999999998</v>
      </c>
      <c r="J111" s="174">
        <v>54.012129999999999</v>
      </c>
    </row>
    <row r="112" spans="1:10" x14ac:dyDescent="0.25">
      <c r="A112" s="174" t="s">
        <v>163</v>
      </c>
      <c r="B112" s="174">
        <v>58874</v>
      </c>
      <c r="C112" s="174">
        <v>958</v>
      </c>
      <c r="D112" s="174">
        <v>250</v>
      </c>
      <c r="E112" s="174">
        <v>500</v>
      </c>
      <c r="F112" s="174">
        <v>142.1</v>
      </c>
      <c r="G112" s="174">
        <v>1966</v>
      </c>
      <c r="H112" s="174">
        <v>51.286369999999998</v>
      </c>
      <c r="I112" s="174">
        <v>43.684060000000002</v>
      </c>
      <c r="J112" s="174">
        <v>54.619010000000003</v>
      </c>
    </row>
    <row r="113" spans="1:10" x14ac:dyDescent="0.25">
      <c r="A113" s="174" t="s">
        <v>163</v>
      </c>
      <c r="B113" s="174">
        <v>59437</v>
      </c>
      <c r="C113" s="174">
        <v>942</v>
      </c>
      <c r="D113" s="174">
        <v>266</v>
      </c>
      <c r="E113" s="174">
        <v>500</v>
      </c>
      <c r="F113" s="174">
        <v>141.91</v>
      </c>
      <c r="G113" s="174">
        <v>1966</v>
      </c>
      <c r="H113" s="174">
        <v>51.286369999999998</v>
      </c>
      <c r="I113" s="174">
        <v>43.684060000000002</v>
      </c>
      <c r="J113" s="174">
        <v>54.619010000000003</v>
      </c>
    </row>
    <row r="114" spans="1:10" x14ac:dyDescent="0.25">
      <c r="A114" s="174" t="s">
        <v>163</v>
      </c>
      <c r="B114" s="174">
        <v>60001</v>
      </c>
      <c r="C114" s="174">
        <v>955</v>
      </c>
      <c r="D114" s="174">
        <v>255</v>
      </c>
      <c r="E114" s="174">
        <v>499</v>
      </c>
      <c r="F114" s="174">
        <v>141.72</v>
      </c>
      <c r="G114" s="174">
        <v>1965</v>
      </c>
      <c r="H114" s="174">
        <v>51.277270000000001</v>
      </c>
      <c r="I114" s="174">
        <v>43.675109999999997</v>
      </c>
      <c r="J114" s="174">
        <v>54.012129999999999</v>
      </c>
    </row>
    <row r="115" spans="1:10" x14ac:dyDescent="0.25">
      <c r="A115" s="174" t="s">
        <v>163</v>
      </c>
      <c r="B115" s="174">
        <v>60565</v>
      </c>
      <c r="C115" s="174">
        <v>968</v>
      </c>
      <c r="D115" s="174">
        <v>245</v>
      </c>
      <c r="E115" s="174">
        <v>499</v>
      </c>
      <c r="F115" s="174">
        <v>141.53</v>
      </c>
      <c r="G115" s="174">
        <v>1965</v>
      </c>
      <c r="H115" s="174">
        <v>51.263640000000002</v>
      </c>
      <c r="I115" s="174">
        <v>43.675109999999997</v>
      </c>
      <c r="J115" s="174">
        <v>54.012129999999999</v>
      </c>
    </row>
    <row r="116" spans="1:10" x14ac:dyDescent="0.25">
      <c r="A116" s="174" t="s">
        <v>163</v>
      </c>
      <c r="B116" s="174">
        <v>61132</v>
      </c>
      <c r="C116" s="174">
        <v>960</v>
      </c>
      <c r="D116" s="174">
        <v>252</v>
      </c>
      <c r="E116" s="174">
        <v>499</v>
      </c>
      <c r="F116" s="174">
        <v>141.34</v>
      </c>
      <c r="G116" s="174">
        <v>1966</v>
      </c>
      <c r="H116" s="174">
        <v>51.268180000000001</v>
      </c>
      <c r="I116" s="174">
        <v>43.675109999999997</v>
      </c>
      <c r="J116" s="174">
        <v>54.619010000000003</v>
      </c>
    </row>
    <row r="117" spans="1:10" x14ac:dyDescent="0.25">
      <c r="A117" s="174" t="s">
        <v>163</v>
      </c>
      <c r="B117" s="174">
        <v>61700</v>
      </c>
      <c r="C117" s="174">
        <v>962</v>
      </c>
      <c r="D117" s="174">
        <v>251</v>
      </c>
      <c r="E117" s="174">
        <v>499</v>
      </c>
      <c r="F117" s="174">
        <v>141.15</v>
      </c>
      <c r="G117" s="174">
        <v>1965</v>
      </c>
      <c r="H117" s="174">
        <v>51.263640000000002</v>
      </c>
      <c r="I117" s="174">
        <v>43.675109999999997</v>
      </c>
      <c r="J117" s="174">
        <v>54.619010000000003</v>
      </c>
    </row>
    <row r="118" spans="1:10" x14ac:dyDescent="0.25">
      <c r="A118" s="174" t="s">
        <v>163</v>
      </c>
      <c r="B118" s="174">
        <v>62269</v>
      </c>
      <c r="C118" s="174">
        <v>971</v>
      </c>
      <c r="D118" s="174">
        <v>244</v>
      </c>
      <c r="E118" s="174">
        <v>499</v>
      </c>
      <c r="F118" s="174">
        <v>140.96</v>
      </c>
      <c r="G118" s="174">
        <v>1966</v>
      </c>
      <c r="H118" s="174">
        <v>51.254550000000002</v>
      </c>
      <c r="I118" s="174">
        <v>43.675109999999997</v>
      </c>
      <c r="J118" s="174">
        <v>54.619010000000003</v>
      </c>
    </row>
    <row r="119" spans="1:10" x14ac:dyDescent="0.25">
      <c r="A119" s="174" t="s">
        <v>163</v>
      </c>
      <c r="B119" s="174">
        <v>62837</v>
      </c>
      <c r="C119" s="174">
        <v>954</v>
      </c>
      <c r="D119" s="174">
        <v>257</v>
      </c>
      <c r="E119" s="174">
        <v>498</v>
      </c>
      <c r="F119" s="174">
        <v>140.78</v>
      </c>
      <c r="G119" s="174">
        <v>1966</v>
      </c>
      <c r="H119" s="174">
        <v>51.272730000000003</v>
      </c>
      <c r="I119" s="174">
        <v>43.666170000000001</v>
      </c>
      <c r="J119" s="174">
        <v>54.619010000000003</v>
      </c>
    </row>
    <row r="120" spans="1:10" x14ac:dyDescent="0.25">
      <c r="A120" s="174" t="s">
        <v>163</v>
      </c>
      <c r="B120" s="174">
        <v>63405</v>
      </c>
      <c r="C120" s="174">
        <v>953</v>
      </c>
      <c r="D120" s="174">
        <v>258</v>
      </c>
      <c r="E120" s="174">
        <v>498</v>
      </c>
      <c r="F120" s="174">
        <v>140.59</v>
      </c>
      <c r="G120" s="174">
        <v>1965</v>
      </c>
      <c r="H120" s="174">
        <v>51.272730000000003</v>
      </c>
      <c r="I120" s="174">
        <v>43.666170000000001</v>
      </c>
      <c r="J120" s="174">
        <v>54.012129999999999</v>
      </c>
    </row>
    <row r="121" spans="1:10" x14ac:dyDescent="0.25">
      <c r="A121" s="174" t="s">
        <v>163</v>
      </c>
      <c r="B121" s="174">
        <v>63972</v>
      </c>
      <c r="C121" s="174">
        <v>963</v>
      </c>
      <c r="D121" s="174">
        <v>252</v>
      </c>
      <c r="E121" s="174">
        <v>498</v>
      </c>
      <c r="F121" s="174">
        <v>140.41</v>
      </c>
      <c r="G121" s="174">
        <v>1966</v>
      </c>
      <c r="H121" s="174">
        <v>51.254550000000002</v>
      </c>
      <c r="I121" s="174">
        <v>43.666170000000001</v>
      </c>
      <c r="J121" s="174">
        <v>54.619010000000003</v>
      </c>
    </row>
    <row r="122" spans="1:10" x14ac:dyDescent="0.25">
      <c r="A122" s="174" t="s">
        <v>163</v>
      </c>
      <c r="B122" s="174">
        <v>64537</v>
      </c>
      <c r="C122" s="174">
        <v>962</v>
      </c>
      <c r="D122" s="174">
        <v>252</v>
      </c>
      <c r="E122" s="174">
        <v>498</v>
      </c>
      <c r="F122" s="174">
        <v>140.22</v>
      </c>
      <c r="G122" s="174">
        <v>1965</v>
      </c>
      <c r="H122" s="174">
        <v>51.25909</v>
      </c>
      <c r="I122" s="174">
        <v>43.666170000000001</v>
      </c>
      <c r="J122" s="174">
        <v>54.012129999999999</v>
      </c>
    </row>
    <row r="123" spans="1:10" x14ac:dyDescent="0.25">
      <c r="A123" s="174" t="s">
        <v>163</v>
      </c>
      <c r="B123" s="174">
        <v>65102</v>
      </c>
      <c r="C123" s="174">
        <v>965</v>
      </c>
      <c r="D123" s="174">
        <v>251</v>
      </c>
      <c r="E123" s="174">
        <v>498</v>
      </c>
      <c r="F123" s="174">
        <v>140.03</v>
      </c>
      <c r="G123" s="174">
        <v>1965</v>
      </c>
      <c r="H123" s="174">
        <v>51.25</v>
      </c>
      <c r="I123" s="174">
        <v>43.666170000000001</v>
      </c>
      <c r="J123" s="174">
        <v>54.012129999999999</v>
      </c>
    </row>
    <row r="124" spans="1:10" x14ac:dyDescent="0.25">
      <c r="A124" s="174" t="s">
        <v>163</v>
      </c>
      <c r="B124" s="174">
        <v>65666</v>
      </c>
      <c r="C124" s="174">
        <v>974</v>
      </c>
      <c r="D124" s="174">
        <v>245</v>
      </c>
      <c r="E124" s="174">
        <v>498</v>
      </c>
      <c r="F124" s="174">
        <v>139.84</v>
      </c>
      <c r="G124" s="174">
        <v>1965</v>
      </c>
      <c r="H124" s="174">
        <v>51.236359999999998</v>
      </c>
      <c r="I124" s="174">
        <v>43.666170000000001</v>
      </c>
      <c r="J124" s="174">
        <v>54.012129999999999</v>
      </c>
    </row>
    <row r="125" spans="1:10" x14ac:dyDescent="0.25">
      <c r="A125" s="174" t="s">
        <v>163</v>
      </c>
      <c r="B125" s="174">
        <v>66229</v>
      </c>
      <c r="C125" s="174">
        <v>953</v>
      </c>
      <c r="D125" s="174">
        <v>263</v>
      </c>
      <c r="E125" s="174">
        <v>497</v>
      </c>
      <c r="F125" s="174">
        <v>139.65</v>
      </c>
      <c r="G125" s="174">
        <v>1967</v>
      </c>
      <c r="H125" s="174">
        <v>51.25</v>
      </c>
      <c r="I125" s="174">
        <v>43.657229999999998</v>
      </c>
      <c r="J125" s="174">
        <v>54.619010000000003</v>
      </c>
    </row>
    <row r="126" spans="1:10" x14ac:dyDescent="0.25">
      <c r="A126" s="174" t="s">
        <v>163</v>
      </c>
      <c r="B126" s="174">
        <v>66793</v>
      </c>
      <c r="C126" s="174">
        <v>966</v>
      </c>
      <c r="D126" s="174">
        <v>252</v>
      </c>
      <c r="E126" s="174">
        <v>497</v>
      </c>
      <c r="F126" s="174">
        <v>139.46</v>
      </c>
      <c r="G126" s="174">
        <v>1965</v>
      </c>
      <c r="H126" s="174">
        <v>51.24091</v>
      </c>
      <c r="I126" s="174">
        <v>43.657229999999998</v>
      </c>
      <c r="J126" s="174">
        <v>54.012129999999999</v>
      </c>
    </row>
    <row r="127" spans="1:10" x14ac:dyDescent="0.25">
      <c r="A127" s="174" t="s">
        <v>163</v>
      </c>
      <c r="B127" s="174">
        <v>67357</v>
      </c>
      <c r="C127" s="174">
        <v>974</v>
      </c>
      <c r="D127" s="174">
        <v>246</v>
      </c>
      <c r="E127" s="174">
        <v>496</v>
      </c>
      <c r="F127" s="174">
        <v>139.26</v>
      </c>
      <c r="G127" s="174">
        <v>1966</v>
      </c>
      <c r="H127" s="174">
        <v>51.231819999999999</v>
      </c>
      <c r="I127" s="174">
        <v>43.64828</v>
      </c>
      <c r="J127" s="174">
        <v>54.619010000000003</v>
      </c>
    </row>
    <row r="128" spans="1:10" x14ac:dyDescent="0.25">
      <c r="A128" s="174" t="s">
        <v>163</v>
      </c>
      <c r="B128" s="174">
        <v>67920</v>
      </c>
      <c r="C128" s="174">
        <v>960</v>
      </c>
      <c r="D128" s="174">
        <v>257</v>
      </c>
      <c r="E128" s="174">
        <v>496</v>
      </c>
      <c r="F128" s="174">
        <v>139.07</v>
      </c>
      <c r="G128" s="174">
        <v>1967</v>
      </c>
      <c r="H128" s="174">
        <v>51.245449999999998</v>
      </c>
      <c r="I128" s="174">
        <v>43.64828</v>
      </c>
      <c r="J128" s="174">
        <v>55.22589</v>
      </c>
    </row>
    <row r="129" spans="1:10" x14ac:dyDescent="0.25">
      <c r="A129" s="174" t="s">
        <v>163</v>
      </c>
      <c r="B129" s="174">
        <v>68485</v>
      </c>
      <c r="C129" s="174">
        <v>975</v>
      </c>
      <c r="D129" s="174">
        <v>246</v>
      </c>
      <c r="E129" s="174">
        <v>496</v>
      </c>
      <c r="F129" s="174">
        <v>138.87</v>
      </c>
      <c r="G129" s="174">
        <v>1966</v>
      </c>
      <c r="H129" s="174">
        <v>51.227269999999997</v>
      </c>
      <c r="I129" s="174">
        <v>43.64828</v>
      </c>
      <c r="J129" s="174">
        <v>54.619010000000003</v>
      </c>
    </row>
    <row r="130" spans="1:10" x14ac:dyDescent="0.25">
      <c r="A130" s="174" t="s">
        <v>163</v>
      </c>
      <c r="B130" s="174">
        <v>69052</v>
      </c>
      <c r="C130" s="174">
        <v>978</v>
      </c>
      <c r="D130" s="174">
        <v>244</v>
      </c>
      <c r="E130" s="174">
        <v>495</v>
      </c>
      <c r="F130" s="174">
        <v>138.66999999999999</v>
      </c>
      <c r="G130" s="174">
        <v>1967</v>
      </c>
      <c r="H130" s="174">
        <v>51.222729999999999</v>
      </c>
      <c r="I130" s="174">
        <v>43.639339999999997</v>
      </c>
      <c r="J130" s="174">
        <v>55.22589</v>
      </c>
    </row>
    <row r="131" spans="1:10" x14ac:dyDescent="0.25">
      <c r="A131" s="174" t="s">
        <v>163</v>
      </c>
      <c r="B131" s="174">
        <v>69620</v>
      </c>
      <c r="C131" s="174">
        <v>961</v>
      </c>
      <c r="D131" s="174">
        <v>259</v>
      </c>
      <c r="E131" s="174">
        <v>496</v>
      </c>
      <c r="F131" s="174">
        <v>138.47999999999999</v>
      </c>
      <c r="G131" s="174">
        <v>1966</v>
      </c>
      <c r="H131" s="174">
        <v>51.231819999999999</v>
      </c>
      <c r="I131" s="174">
        <v>43.64828</v>
      </c>
      <c r="J131" s="174">
        <v>54.619010000000003</v>
      </c>
    </row>
    <row r="132" spans="1:10" x14ac:dyDescent="0.25">
      <c r="A132" s="174" t="s">
        <v>163</v>
      </c>
      <c r="B132" s="174">
        <v>70189</v>
      </c>
      <c r="C132" s="174">
        <v>962</v>
      </c>
      <c r="D132" s="174">
        <v>258</v>
      </c>
      <c r="E132" s="174">
        <v>496</v>
      </c>
      <c r="F132" s="174">
        <v>138.28</v>
      </c>
      <c r="G132" s="174">
        <v>1966</v>
      </c>
      <c r="H132" s="174">
        <v>51.231819999999999</v>
      </c>
      <c r="I132" s="174">
        <v>43.64828</v>
      </c>
      <c r="J132" s="174">
        <v>54.619010000000003</v>
      </c>
    </row>
    <row r="133" spans="1:10" x14ac:dyDescent="0.25">
      <c r="A133" s="174" t="s">
        <v>163</v>
      </c>
      <c r="B133" s="174">
        <v>70757</v>
      </c>
      <c r="C133" s="174">
        <v>965</v>
      </c>
      <c r="D133" s="174">
        <v>256</v>
      </c>
      <c r="E133" s="174">
        <v>495</v>
      </c>
      <c r="F133" s="174">
        <v>138.09</v>
      </c>
      <c r="G133" s="174">
        <v>1967</v>
      </c>
      <c r="H133" s="174">
        <v>51.227269999999997</v>
      </c>
      <c r="I133" s="174">
        <v>43.639339999999997</v>
      </c>
      <c r="J133" s="174">
        <v>55.22589</v>
      </c>
    </row>
    <row r="134" spans="1:10" x14ac:dyDescent="0.25">
      <c r="A134" s="174" t="s">
        <v>163</v>
      </c>
      <c r="B134" s="174">
        <v>71324</v>
      </c>
      <c r="C134" s="174">
        <v>952</v>
      </c>
      <c r="D134" s="174">
        <v>268</v>
      </c>
      <c r="E134" s="174">
        <v>495</v>
      </c>
      <c r="F134" s="174">
        <v>137.9</v>
      </c>
      <c r="G134" s="174">
        <v>1967</v>
      </c>
      <c r="H134" s="174">
        <v>51.231819999999999</v>
      </c>
      <c r="I134" s="174">
        <v>43.639339999999997</v>
      </c>
      <c r="J134" s="174">
        <v>55.22589</v>
      </c>
    </row>
    <row r="135" spans="1:10" x14ac:dyDescent="0.25">
      <c r="A135" s="174" t="s">
        <v>163</v>
      </c>
      <c r="B135" s="174">
        <v>71891</v>
      </c>
      <c r="C135" s="174">
        <v>968</v>
      </c>
      <c r="D135" s="174">
        <v>256</v>
      </c>
      <c r="E135" s="174">
        <v>495</v>
      </c>
      <c r="F135" s="174">
        <v>137.71</v>
      </c>
      <c r="G135" s="174">
        <v>1967</v>
      </c>
      <c r="H135" s="174">
        <v>51.213630000000002</v>
      </c>
      <c r="I135" s="174">
        <v>43.639339999999997</v>
      </c>
      <c r="J135" s="174">
        <v>54.619010000000003</v>
      </c>
    </row>
    <row r="136" spans="1:10" x14ac:dyDescent="0.25">
      <c r="A136" s="174" t="s">
        <v>163</v>
      </c>
      <c r="B136" s="174">
        <v>72457</v>
      </c>
      <c r="C136" s="174">
        <v>968</v>
      </c>
      <c r="D136" s="174">
        <v>256</v>
      </c>
      <c r="E136" s="174">
        <v>494</v>
      </c>
      <c r="F136" s="174">
        <v>137.52000000000001</v>
      </c>
      <c r="G136" s="174">
        <v>1967</v>
      </c>
      <c r="H136" s="174">
        <v>51.213630000000002</v>
      </c>
      <c r="I136" s="174">
        <v>43.630400000000002</v>
      </c>
      <c r="J136" s="174">
        <v>55.22589</v>
      </c>
    </row>
    <row r="137" spans="1:10" x14ac:dyDescent="0.25">
      <c r="A137" s="174" t="s">
        <v>163</v>
      </c>
      <c r="B137" s="174">
        <v>73022</v>
      </c>
      <c r="C137" s="174">
        <v>970</v>
      </c>
      <c r="D137" s="174">
        <v>256</v>
      </c>
      <c r="E137" s="174">
        <v>493</v>
      </c>
      <c r="F137" s="174">
        <v>137.33000000000001</v>
      </c>
      <c r="G137" s="174">
        <v>1967</v>
      </c>
      <c r="H137" s="174">
        <v>51.204540000000001</v>
      </c>
      <c r="I137" s="174">
        <v>43.621459999999999</v>
      </c>
      <c r="J137" s="174">
        <v>55.22589</v>
      </c>
    </row>
    <row r="138" spans="1:10" x14ac:dyDescent="0.25">
      <c r="A138" s="174" t="s">
        <v>163</v>
      </c>
      <c r="B138" s="174">
        <v>73586</v>
      </c>
      <c r="C138" s="174">
        <v>973</v>
      </c>
      <c r="D138" s="174">
        <v>255</v>
      </c>
      <c r="E138" s="174">
        <v>492</v>
      </c>
      <c r="F138" s="174">
        <v>137.13999999999999</v>
      </c>
      <c r="G138" s="174">
        <v>1966</v>
      </c>
      <c r="H138" s="174">
        <v>51.195450000000001</v>
      </c>
      <c r="I138" s="174">
        <v>43.612520000000004</v>
      </c>
      <c r="J138" s="174">
        <v>54.619010000000003</v>
      </c>
    </row>
    <row r="139" spans="1:10" x14ac:dyDescent="0.25">
      <c r="A139" s="174" t="s">
        <v>163</v>
      </c>
      <c r="B139" s="174">
        <v>74151</v>
      </c>
      <c r="C139" s="174">
        <v>973</v>
      </c>
      <c r="D139" s="174">
        <v>256</v>
      </c>
      <c r="E139" s="174">
        <v>492</v>
      </c>
      <c r="F139" s="174">
        <v>136.94999999999999</v>
      </c>
      <c r="G139" s="174">
        <v>1967</v>
      </c>
      <c r="H139" s="174">
        <v>51.190910000000002</v>
      </c>
      <c r="I139" s="174">
        <v>43.612520000000004</v>
      </c>
      <c r="J139" s="174">
        <v>54.619010000000003</v>
      </c>
    </row>
    <row r="140" spans="1:10" x14ac:dyDescent="0.25">
      <c r="A140" s="174" t="s">
        <v>163</v>
      </c>
      <c r="B140" s="174">
        <v>74714</v>
      </c>
      <c r="C140" s="174">
        <v>960</v>
      </c>
      <c r="D140" s="174">
        <v>267</v>
      </c>
      <c r="E140" s="174">
        <v>493</v>
      </c>
      <c r="F140" s="174">
        <v>136.77000000000001</v>
      </c>
      <c r="G140" s="174">
        <v>1966</v>
      </c>
      <c r="H140" s="174">
        <v>51.2</v>
      </c>
      <c r="I140" s="174">
        <v>43.621459999999999</v>
      </c>
      <c r="J140" s="174">
        <v>54.619010000000003</v>
      </c>
    </row>
    <row r="141" spans="1:10" x14ac:dyDescent="0.25">
      <c r="A141" s="174" t="s">
        <v>163</v>
      </c>
      <c r="B141" s="174">
        <v>75278</v>
      </c>
      <c r="C141" s="174">
        <v>961</v>
      </c>
      <c r="D141" s="174">
        <v>268</v>
      </c>
      <c r="E141" s="174">
        <v>493</v>
      </c>
      <c r="F141" s="174">
        <v>136.59</v>
      </c>
      <c r="G141" s="174">
        <v>1966</v>
      </c>
      <c r="H141" s="174">
        <v>51.186360000000001</v>
      </c>
      <c r="I141" s="174">
        <v>43.621459999999999</v>
      </c>
      <c r="J141" s="174">
        <v>54.619010000000003</v>
      </c>
    </row>
    <row r="142" spans="1:10" x14ac:dyDescent="0.25">
      <c r="A142" s="174" t="s">
        <v>163</v>
      </c>
      <c r="B142" s="174">
        <v>75842</v>
      </c>
      <c r="C142" s="174">
        <v>986</v>
      </c>
      <c r="D142" s="174">
        <v>248</v>
      </c>
      <c r="E142" s="174">
        <v>492</v>
      </c>
      <c r="F142" s="174">
        <v>136.41</v>
      </c>
      <c r="G142" s="174">
        <v>1965</v>
      </c>
      <c r="H142" s="174">
        <v>51.16818</v>
      </c>
      <c r="I142" s="174">
        <v>43.612520000000004</v>
      </c>
      <c r="J142" s="174">
        <v>54.012129999999999</v>
      </c>
    </row>
    <row r="143" spans="1:10" x14ac:dyDescent="0.25">
      <c r="A143" s="174" t="s">
        <v>163</v>
      </c>
      <c r="B143" s="174">
        <v>76408</v>
      </c>
      <c r="C143" s="174">
        <v>971</v>
      </c>
      <c r="D143" s="174">
        <v>262</v>
      </c>
      <c r="E143" s="174">
        <v>493</v>
      </c>
      <c r="F143" s="174">
        <v>136.22999999999999</v>
      </c>
      <c r="G143" s="174">
        <v>1966</v>
      </c>
      <c r="H143" s="174">
        <v>51.172730000000001</v>
      </c>
      <c r="I143" s="174">
        <v>43.621459999999999</v>
      </c>
      <c r="J143" s="174">
        <v>54.012129999999999</v>
      </c>
    </row>
    <row r="144" spans="1:10" x14ac:dyDescent="0.25">
      <c r="A144" s="174" t="s">
        <v>163</v>
      </c>
      <c r="B144" s="174">
        <v>76976</v>
      </c>
      <c r="C144" s="174">
        <v>966</v>
      </c>
      <c r="D144" s="174">
        <v>267</v>
      </c>
      <c r="E144" s="174">
        <v>495</v>
      </c>
      <c r="F144" s="174">
        <v>136.05000000000001</v>
      </c>
      <c r="G144" s="174">
        <v>1965</v>
      </c>
      <c r="H144" s="174">
        <v>51.172730000000001</v>
      </c>
      <c r="I144" s="174">
        <v>43.639339999999997</v>
      </c>
      <c r="J144" s="174">
        <v>54.012129999999999</v>
      </c>
    </row>
    <row r="145" spans="1:10" x14ac:dyDescent="0.25">
      <c r="A145" s="174" t="s">
        <v>163</v>
      </c>
      <c r="B145" s="174">
        <v>77544</v>
      </c>
      <c r="C145" s="174">
        <v>978</v>
      </c>
      <c r="D145" s="174">
        <v>258</v>
      </c>
      <c r="E145" s="174">
        <v>494</v>
      </c>
      <c r="F145" s="174">
        <v>135.87</v>
      </c>
      <c r="G145" s="174">
        <v>1966</v>
      </c>
      <c r="H145" s="174">
        <v>51.159089999999999</v>
      </c>
      <c r="I145" s="174">
        <v>43.630400000000002</v>
      </c>
      <c r="J145" s="174">
        <v>54.619010000000003</v>
      </c>
    </row>
    <row r="146" spans="1:10" x14ac:dyDescent="0.25">
      <c r="A146" s="174" t="s">
        <v>163</v>
      </c>
      <c r="B146" s="174">
        <v>78113</v>
      </c>
      <c r="C146" s="174">
        <v>970</v>
      </c>
      <c r="D146" s="174">
        <v>265</v>
      </c>
      <c r="E146" s="174">
        <v>494</v>
      </c>
      <c r="F146" s="174">
        <v>135.69</v>
      </c>
      <c r="G146" s="174">
        <v>1966</v>
      </c>
      <c r="H146" s="174">
        <v>51.163640000000001</v>
      </c>
      <c r="I146" s="174">
        <v>43.630400000000002</v>
      </c>
      <c r="J146" s="174">
        <v>54.619010000000003</v>
      </c>
    </row>
    <row r="147" spans="1:10" x14ac:dyDescent="0.25">
      <c r="A147" s="174" t="s">
        <v>163</v>
      </c>
      <c r="B147" s="174">
        <v>78681</v>
      </c>
      <c r="C147" s="174">
        <v>976</v>
      </c>
      <c r="D147" s="174">
        <v>262</v>
      </c>
      <c r="E147" s="174">
        <v>495</v>
      </c>
      <c r="F147" s="174">
        <v>135.52000000000001</v>
      </c>
      <c r="G147" s="174">
        <v>1966</v>
      </c>
      <c r="H147" s="174">
        <v>51.15</v>
      </c>
      <c r="I147" s="174">
        <v>43.639339999999997</v>
      </c>
      <c r="J147" s="174">
        <v>54.619010000000003</v>
      </c>
    </row>
    <row r="148" spans="1:10" x14ac:dyDescent="0.25">
      <c r="A148" s="174" t="s">
        <v>163</v>
      </c>
      <c r="B148" s="174">
        <v>79249</v>
      </c>
      <c r="C148" s="174">
        <v>986</v>
      </c>
      <c r="D148" s="174">
        <v>254</v>
      </c>
      <c r="E148" s="174">
        <v>494</v>
      </c>
      <c r="F148" s="174">
        <v>135.35</v>
      </c>
      <c r="G148" s="174">
        <v>1967</v>
      </c>
      <c r="H148" s="174">
        <v>51.140909999999998</v>
      </c>
      <c r="I148" s="174">
        <v>43.630400000000002</v>
      </c>
      <c r="J148" s="174">
        <v>55.22589</v>
      </c>
    </row>
    <row r="149" spans="1:10" x14ac:dyDescent="0.25">
      <c r="A149" s="174" t="s">
        <v>163</v>
      </c>
      <c r="B149" s="174">
        <v>79815</v>
      </c>
      <c r="C149" s="174">
        <v>973</v>
      </c>
      <c r="D149" s="174">
        <v>266</v>
      </c>
      <c r="E149" s="174">
        <v>494</v>
      </c>
      <c r="F149" s="174">
        <v>135.18</v>
      </c>
      <c r="G149" s="174">
        <v>1966</v>
      </c>
      <c r="H149" s="174">
        <v>51.145449999999997</v>
      </c>
      <c r="I149" s="174">
        <v>43.630400000000002</v>
      </c>
      <c r="J149" s="174">
        <v>54.619010000000003</v>
      </c>
    </row>
    <row r="150" spans="1:10" x14ac:dyDescent="0.25">
      <c r="A150" s="174" t="s">
        <v>163</v>
      </c>
      <c r="B150" s="174">
        <v>80380</v>
      </c>
      <c r="C150" s="174">
        <v>982</v>
      </c>
      <c r="D150" s="174">
        <v>260</v>
      </c>
      <c r="E150" s="174">
        <v>494</v>
      </c>
      <c r="F150" s="174">
        <v>135.01</v>
      </c>
      <c r="G150" s="174">
        <v>1966</v>
      </c>
      <c r="H150" s="174">
        <v>51.136360000000003</v>
      </c>
      <c r="I150" s="174">
        <v>43.630400000000002</v>
      </c>
      <c r="J150" s="174">
        <v>54.619010000000003</v>
      </c>
    </row>
    <row r="151" spans="1:10" x14ac:dyDescent="0.25">
      <c r="A151" s="174" t="s">
        <v>163</v>
      </c>
      <c r="B151" s="174">
        <v>80945</v>
      </c>
      <c r="C151" s="174">
        <v>985</v>
      </c>
      <c r="D151" s="174">
        <v>258</v>
      </c>
      <c r="E151" s="174">
        <v>494</v>
      </c>
      <c r="F151" s="174">
        <v>134.84</v>
      </c>
      <c r="G151" s="174">
        <v>1965</v>
      </c>
      <c r="H151" s="174">
        <v>51.127270000000003</v>
      </c>
      <c r="I151" s="174">
        <v>43.630400000000002</v>
      </c>
      <c r="J151" s="174">
        <v>54.012129999999999</v>
      </c>
    </row>
    <row r="152" spans="1:10" x14ac:dyDescent="0.25">
      <c r="A152" s="174" t="s">
        <v>163</v>
      </c>
      <c r="B152" s="174">
        <v>81509</v>
      </c>
      <c r="C152" s="174">
        <v>984</v>
      </c>
      <c r="D152" s="174">
        <v>259</v>
      </c>
      <c r="E152" s="174">
        <v>493</v>
      </c>
      <c r="F152" s="174">
        <v>134.68</v>
      </c>
      <c r="G152" s="174">
        <v>1965</v>
      </c>
      <c r="H152" s="174">
        <v>51.127270000000003</v>
      </c>
      <c r="I152" s="174">
        <v>43.621459999999999</v>
      </c>
      <c r="J152" s="174">
        <v>54.012129999999999</v>
      </c>
    </row>
    <row r="153" spans="1:10" x14ac:dyDescent="0.25">
      <c r="A153" s="174" t="s">
        <v>163</v>
      </c>
      <c r="B153" s="174">
        <v>82072</v>
      </c>
      <c r="C153" s="174">
        <v>985</v>
      </c>
      <c r="D153" s="174">
        <v>259</v>
      </c>
      <c r="E153" s="174">
        <v>492</v>
      </c>
      <c r="F153" s="174">
        <v>134.52000000000001</v>
      </c>
      <c r="G153" s="174">
        <v>1966</v>
      </c>
      <c r="H153" s="174">
        <v>51.122729999999997</v>
      </c>
      <c r="I153" s="174">
        <v>43.612520000000004</v>
      </c>
      <c r="J153" s="174">
        <v>54.619010000000003</v>
      </c>
    </row>
    <row r="154" spans="1:10" x14ac:dyDescent="0.25">
      <c r="A154" s="174" t="s">
        <v>163</v>
      </c>
      <c r="B154" s="174">
        <v>82636</v>
      </c>
      <c r="C154" s="174">
        <v>986</v>
      </c>
      <c r="D154" s="174">
        <v>260</v>
      </c>
      <c r="E154" s="174">
        <v>493</v>
      </c>
      <c r="F154" s="174">
        <v>134.36000000000001</v>
      </c>
      <c r="G154" s="174">
        <v>1965</v>
      </c>
      <c r="H154" s="174">
        <v>51.113639999999997</v>
      </c>
      <c r="I154" s="174">
        <v>43.630400000000002</v>
      </c>
      <c r="J154" s="174">
        <v>54.012129999999999</v>
      </c>
    </row>
    <row r="155" spans="1:10" x14ac:dyDescent="0.25">
      <c r="A155" s="174" t="s">
        <v>163</v>
      </c>
      <c r="B155" s="174">
        <v>83200</v>
      </c>
      <c r="C155" s="174">
        <v>965</v>
      </c>
      <c r="D155" s="174">
        <v>277</v>
      </c>
      <c r="E155" s="174">
        <v>494</v>
      </c>
      <c r="F155" s="174">
        <v>134.19999999999999</v>
      </c>
      <c r="G155" s="174">
        <v>1965</v>
      </c>
      <c r="H155" s="174">
        <v>51.131819999999998</v>
      </c>
      <c r="I155" s="174">
        <v>43.630400000000002</v>
      </c>
      <c r="J155" s="174">
        <v>54.012129999999999</v>
      </c>
    </row>
    <row r="156" spans="1:10" x14ac:dyDescent="0.25">
      <c r="A156" s="174" t="s">
        <v>163</v>
      </c>
      <c r="B156" s="174">
        <v>83767</v>
      </c>
      <c r="C156" s="174">
        <v>967</v>
      </c>
      <c r="D156" s="174">
        <v>276</v>
      </c>
      <c r="E156" s="174">
        <v>494</v>
      </c>
      <c r="F156" s="174">
        <v>134.05000000000001</v>
      </c>
      <c r="G156" s="174">
        <v>1966</v>
      </c>
      <c r="H156" s="174">
        <v>51.127270000000003</v>
      </c>
      <c r="I156" s="174">
        <v>43.630400000000002</v>
      </c>
      <c r="J156" s="174">
        <v>54.619010000000003</v>
      </c>
    </row>
    <row r="157" spans="1:10" x14ac:dyDescent="0.25">
      <c r="A157" s="174" t="s">
        <v>163</v>
      </c>
      <c r="B157" s="174">
        <v>84335</v>
      </c>
      <c r="C157" s="174">
        <v>981</v>
      </c>
      <c r="D157" s="174">
        <v>266</v>
      </c>
      <c r="E157" s="174">
        <v>493</v>
      </c>
      <c r="F157" s="174">
        <v>133.88999999999999</v>
      </c>
      <c r="G157" s="174">
        <v>1965</v>
      </c>
      <c r="H157" s="174">
        <v>51.109090000000002</v>
      </c>
      <c r="I157" s="174">
        <v>43.621459999999999</v>
      </c>
      <c r="J157" s="174">
        <v>54.012129999999999</v>
      </c>
    </row>
    <row r="158" spans="1:10" x14ac:dyDescent="0.25">
      <c r="A158" s="174" t="s">
        <v>163</v>
      </c>
      <c r="B158" s="174">
        <v>84904</v>
      </c>
      <c r="C158" s="174">
        <v>967</v>
      </c>
      <c r="D158" s="174">
        <v>279</v>
      </c>
      <c r="E158" s="174">
        <v>494</v>
      </c>
      <c r="F158" s="174">
        <v>133.74</v>
      </c>
      <c r="G158" s="174">
        <v>1965</v>
      </c>
      <c r="H158" s="174">
        <v>51.113639999999997</v>
      </c>
      <c r="I158" s="174">
        <v>43.630400000000002</v>
      </c>
      <c r="J158" s="174">
        <v>54.012129999999999</v>
      </c>
    </row>
    <row r="159" spans="1:10" x14ac:dyDescent="0.25">
      <c r="A159" s="174" t="s">
        <v>163</v>
      </c>
      <c r="B159" s="174">
        <v>85473</v>
      </c>
      <c r="C159" s="174">
        <v>971</v>
      </c>
      <c r="D159" s="174">
        <v>276</v>
      </c>
      <c r="E159" s="174">
        <v>493</v>
      </c>
      <c r="F159" s="174">
        <v>133.59</v>
      </c>
      <c r="G159" s="174">
        <v>1965</v>
      </c>
      <c r="H159" s="174">
        <v>51.109090000000002</v>
      </c>
      <c r="I159" s="174">
        <v>43.621459999999999</v>
      </c>
      <c r="J159" s="174">
        <v>54.012129999999999</v>
      </c>
    </row>
    <row r="160" spans="1:10" x14ac:dyDescent="0.25">
      <c r="A160" s="174" t="s">
        <v>163</v>
      </c>
      <c r="B160" s="174">
        <v>86040</v>
      </c>
      <c r="C160" s="174">
        <v>992</v>
      </c>
      <c r="D160" s="174">
        <v>260</v>
      </c>
      <c r="E160" s="174">
        <v>493</v>
      </c>
      <c r="F160" s="174">
        <v>133.44</v>
      </c>
      <c r="G160" s="174">
        <v>1964</v>
      </c>
      <c r="H160" s="174">
        <v>51.086359999999999</v>
      </c>
      <c r="I160" s="174">
        <v>43.621459999999999</v>
      </c>
      <c r="J160" s="174">
        <v>53.405250000000002</v>
      </c>
    </row>
    <row r="161" spans="1:10" x14ac:dyDescent="0.25">
      <c r="A161" s="174" t="s">
        <v>163</v>
      </c>
      <c r="B161" s="174">
        <v>86607</v>
      </c>
      <c r="C161" s="174">
        <v>971</v>
      </c>
      <c r="D161" s="174">
        <v>277</v>
      </c>
      <c r="E161" s="174">
        <v>494</v>
      </c>
      <c r="F161" s="174">
        <v>133.30000000000001</v>
      </c>
      <c r="G161" s="174">
        <v>1965</v>
      </c>
      <c r="H161" s="174">
        <v>51.104550000000003</v>
      </c>
      <c r="I161" s="174">
        <v>43.630400000000002</v>
      </c>
      <c r="J161" s="174">
        <v>54.012129999999999</v>
      </c>
    </row>
    <row r="162" spans="1:10" x14ac:dyDescent="0.25">
      <c r="A162" s="174" t="s">
        <v>163</v>
      </c>
      <c r="B162" s="174">
        <v>87173</v>
      </c>
      <c r="C162" s="174">
        <v>978</v>
      </c>
      <c r="D162" s="174">
        <v>272</v>
      </c>
      <c r="E162" s="174">
        <v>493</v>
      </c>
      <c r="F162" s="174">
        <v>133.16</v>
      </c>
      <c r="G162" s="174">
        <v>1965</v>
      </c>
      <c r="H162" s="174">
        <v>51.095460000000003</v>
      </c>
      <c r="I162" s="174">
        <v>43.621459999999999</v>
      </c>
      <c r="J162" s="174">
        <v>54.012129999999999</v>
      </c>
    </row>
    <row r="163" spans="1:10" x14ac:dyDescent="0.25">
      <c r="A163" s="174" t="s">
        <v>163</v>
      </c>
      <c r="B163" s="174">
        <v>87737</v>
      </c>
      <c r="C163" s="174">
        <v>976</v>
      </c>
      <c r="D163" s="174">
        <v>274</v>
      </c>
      <c r="E163" s="174">
        <v>494</v>
      </c>
      <c r="F163" s="174">
        <v>133.01</v>
      </c>
      <c r="G163" s="174">
        <v>1965</v>
      </c>
      <c r="H163" s="174">
        <v>51.095460000000003</v>
      </c>
      <c r="I163" s="174">
        <v>43.630400000000002</v>
      </c>
      <c r="J163" s="174">
        <v>54.012129999999999</v>
      </c>
    </row>
    <row r="164" spans="1:10" x14ac:dyDescent="0.25">
      <c r="A164" s="174" t="s">
        <v>163</v>
      </c>
      <c r="B164" s="174">
        <v>88302</v>
      </c>
      <c r="C164" s="174">
        <v>974</v>
      </c>
      <c r="D164" s="174">
        <v>276</v>
      </c>
      <c r="E164" s="174">
        <v>494</v>
      </c>
      <c r="F164" s="174">
        <v>132.88</v>
      </c>
      <c r="G164" s="174">
        <v>1965</v>
      </c>
      <c r="H164" s="174">
        <v>51.095460000000003</v>
      </c>
      <c r="I164" s="174">
        <v>43.630400000000002</v>
      </c>
      <c r="J164" s="174">
        <v>53.405250000000002</v>
      </c>
    </row>
    <row r="165" spans="1:10" x14ac:dyDescent="0.25">
      <c r="A165" s="174" t="s">
        <v>163</v>
      </c>
      <c r="B165" s="174">
        <v>88865</v>
      </c>
      <c r="C165" s="174">
        <v>991</v>
      </c>
      <c r="D165" s="174">
        <v>264</v>
      </c>
      <c r="E165" s="174">
        <v>492</v>
      </c>
      <c r="F165" s="174">
        <v>132.74</v>
      </c>
      <c r="G165" s="174">
        <v>1964</v>
      </c>
      <c r="H165" s="174">
        <v>51.07273</v>
      </c>
      <c r="I165" s="174">
        <v>43.612520000000004</v>
      </c>
      <c r="J165" s="174">
        <v>53.405250000000002</v>
      </c>
    </row>
    <row r="166" spans="1:10" x14ac:dyDescent="0.25">
      <c r="A166" s="174" t="s">
        <v>163</v>
      </c>
      <c r="B166" s="174">
        <v>89429</v>
      </c>
      <c r="C166" s="174">
        <v>980</v>
      </c>
      <c r="D166" s="174">
        <v>272</v>
      </c>
      <c r="E166" s="174">
        <v>493</v>
      </c>
      <c r="F166" s="174">
        <v>132.61000000000001</v>
      </c>
      <c r="G166" s="174">
        <v>1964</v>
      </c>
      <c r="H166" s="174">
        <v>51.086359999999999</v>
      </c>
      <c r="I166" s="174">
        <v>43.621459999999999</v>
      </c>
      <c r="J166" s="174">
        <v>53.405250000000002</v>
      </c>
    </row>
    <row r="167" spans="1:10" x14ac:dyDescent="0.25">
      <c r="A167" s="174" t="s">
        <v>163</v>
      </c>
      <c r="B167" s="174">
        <v>89992</v>
      </c>
      <c r="C167" s="174">
        <v>971</v>
      </c>
      <c r="D167" s="174">
        <v>280</v>
      </c>
      <c r="E167" s="174">
        <v>493</v>
      </c>
      <c r="F167" s="174">
        <v>132.47999999999999</v>
      </c>
      <c r="G167" s="174">
        <v>1964</v>
      </c>
      <c r="H167" s="174">
        <v>51.090910000000001</v>
      </c>
      <c r="I167" s="174">
        <v>43.621459999999999</v>
      </c>
      <c r="J167" s="174">
        <v>53.405250000000002</v>
      </c>
    </row>
    <row r="168" spans="1:10" x14ac:dyDescent="0.25">
      <c r="A168" s="174" t="s">
        <v>163</v>
      </c>
      <c r="B168" s="174">
        <v>90557</v>
      </c>
      <c r="C168" s="174">
        <v>972</v>
      </c>
      <c r="D168" s="174">
        <v>280</v>
      </c>
      <c r="E168" s="174">
        <v>493</v>
      </c>
      <c r="F168" s="174">
        <v>132.35</v>
      </c>
      <c r="G168" s="174">
        <v>1964</v>
      </c>
      <c r="H168" s="174">
        <v>51.086359999999999</v>
      </c>
      <c r="I168" s="174">
        <v>43.621459999999999</v>
      </c>
      <c r="J168" s="174">
        <v>53.405250000000002</v>
      </c>
    </row>
    <row r="169" spans="1:10" x14ac:dyDescent="0.25">
      <c r="A169" s="174" t="s">
        <v>163</v>
      </c>
      <c r="B169" s="174">
        <v>91123</v>
      </c>
      <c r="C169" s="174">
        <v>991</v>
      </c>
      <c r="D169" s="174">
        <v>266</v>
      </c>
      <c r="E169" s="174">
        <v>492</v>
      </c>
      <c r="F169" s="174">
        <v>132.22</v>
      </c>
      <c r="G169" s="174">
        <v>1964</v>
      </c>
      <c r="H169" s="174">
        <v>51.063639999999999</v>
      </c>
      <c r="I169" s="174">
        <v>43.612520000000004</v>
      </c>
      <c r="J169" s="174">
        <v>53.405250000000002</v>
      </c>
    </row>
    <row r="170" spans="1:10" x14ac:dyDescent="0.25">
      <c r="A170" s="174" t="s">
        <v>163</v>
      </c>
      <c r="B170" s="174">
        <v>91691</v>
      </c>
      <c r="C170" s="174">
        <v>974</v>
      </c>
      <c r="D170" s="174">
        <v>279</v>
      </c>
      <c r="E170" s="174">
        <v>493</v>
      </c>
      <c r="F170" s="174">
        <v>132.1</v>
      </c>
      <c r="G170" s="174">
        <v>1965</v>
      </c>
      <c r="H170" s="174">
        <v>51.08182</v>
      </c>
      <c r="I170" s="174">
        <v>43.621459999999999</v>
      </c>
      <c r="J170" s="174">
        <v>54.012129999999999</v>
      </c>
    </row>
    <row r="171" spans="1:10" x14ac:dyDescent="0.25">
      <c r="A171" s="174" t="s">
        <v>163</v>
      </c>
      <c r="B171" s="174">
        <v>92259</v>
      </c>
      <c r="C171" s="174">
        <v>984</v>
      </c>
      <c r="D171" s="174">
        <v>271</v>
      </c>
      <c r="E171" s="174">
        <v>492</v>
      </c>
      <c r="F171" s="174">
        <v>131.97</v>
      </c>
      <c r="G171" s="174">
        <v>1965</v>
      </c>
      <c r="H171" s="174">
        <v>51.068179999999998</v>
      </c>
      <c r="I171" s="174">
        <v>43.612520000000004</v>
      </c>
      <c r="J171" s="174">
        <v>54.012129999999999</v>
      </c>
    </row>
    <row r="172" spans="1:10" x14ac:dyDescent="0.25">
      <c r="A172" s="174" t="s">
        <v>163</v>
      </c>
      <c r="B172" s="174">
        <v>92828</v>
      </c>
      <c r="C172" s="174">
        <v>982</v>
      </c>
      <c r="D172" s="174">
        <v>273</v>
      </c>
      <c r="E172" s="174">
        <v>492</v>
      </c>
      <c r="F172" s="174">
        <v>131.85</v>
      </c>
      <c r="G172" s="174">
        <v>1964</v>
      </c>
      <c r="H172" s="174">
        <v>51.07273</v>
      </c>
      <c r="I172" s="174">
        <v>43.612520000000004</v>
      </c>
      <c r="J172" s="174">
        <v>53.405250000000002</v>
      </c>
    </row>
    <row r="173" spans="1:10" x14ac:dyDescent="0.25">
      <c r="A173" s="174" t="s">
        <v>163</v>
      </c>
      <c r="B173" s="174">
        <v>93397</v>
      </c>
      <c r="C173" s="174">
        <v>973</v>
      </c>
      <c r="D173" s="174">
        <v>280</v>
      </c>
      <c r="E173" s="174">
        <v>494</v>
      </c>
      <c r="F173" s="174">
        <v>131.72999999999999</v>
      </c>
      <c r="G173" s="174">
        <v>1964</v>
      </c>
      <c r="H173" s="174">
        <v>51.08182</v>
      </c>
      <c r="I173" s="174">
        <v>43.630400000000002</v>
      </c>
      <c r="J173" s="174">
        <v>53.405250000000002</v>
      </c>
    </row>
    <row r="174" spans="1:10" x14ac:dyDescent="0.25">
      <c r="A174" s="174" t="s">
        <v>163</v>
      </c>
      <c r="B174" s="174">
        <v>93964</v>
      </c>
      <c r="C174" s="174">
        <v>991</v>
      </c>
      <c r="D174" s="174">
        <v>269</v>
      </c>
      <c r="E174" s="174">
        <v>492</v>
      </c>
      <c r="F174" s="174">
        <v>131.62</v>
      </c>
      <c r="G174" s="174">
        <v>1963</v>
      </c>
      <c r="H174" s="174">
        <v>51.05</v>
      </c>
      <c r="I174" s="174">
        <v>43.612520000000004</v>
      </c>
      <c r="J174" s="174">
        <v>52.798380000000002</v>
      </c>
    </row>
    <row r="175" spans="1:10" x14ac:dyDescent="0.25">
      <c r="A175" s="174" t="s">
        <v>163</v>
      </c>
      <c r="B175" s="174">
        <v>94530</v>
      </c>
      <c r="C175" s="174">
        <v>985</v>
      </c>
      <c r="D175" s="174">
        <v>272</v>
      </c>
      <c r="E175" s="174">
        <v>492</v>
      </c>
      <c r="F175" s="174">
        <v>131.5</v>
      </c>
      <c r="G175" s="174">
        <v>1963</v>
      </c>
      <c r="H175" s="174">
        <v>51.063639999999999</v>
      </c>
      <c r="I175" s="174">
        <v>43.612520000000004</v>
      </c>
      <c r="J175" s="174">
        <v>52.798380000000002</v>
      </c>
    </row>
    <row r="176" spans="1:10" x14ac:dyDescent="0.25">
      <c r="A176" s="174" t="s">
        <v>163</v>
      </c>
      <c r="B176" s="174">
        <v>95095</v>
      </c>
      <c r="C176" s="174">
        <v>986</v>
      </c>
      <c r="D176" s="174">
        <v>271</v>
      </c>
      <c r="E176" s="174">
        <v>493</v>
      </c>
      <c r="F176" s="174">
        <v>131.38999999999999</v>
      </c>
      <c r="G176" s="174">
        <v>1964</v>
      </c>
      <c r="H176" s="174">
        <v>51.059089999999998</v>
      </c>
      <c r="I176" s="174">
        <v>43.621459999999999</v>
      </c>
      <c r="J176" s="174">
        <v>53.405250000000002</v>
      </c>
    </row>
    <row r="177" spans="1:10" x14ac:dyDescent="0.25">
      <c r="A177" s="174" t="s">
        <v>163</v>
      </c>
      <c r="B177" s="174">
        <v>95659</v>
      </c>
      <c r="C177" s="174">
        <v>986</v>
      </c>
      <c r="D177" s="174">
        <v>273</v>
      </c>
      <c r="E177" s="174">
        <v>493</v>
      </c>
      <c r="F177" s="174">
        <v>131.28</v>
      </c>
      <c r="G177" s="174">
        <v>1963</v>
      </c>
      <c r="H177" s="174">
        <v>51.054549999999999</v>
      </c>
      <c r="I177" s="174">
        <v>43.621459999999999</v>
      </c>
      <c r="J177" s="174">
        <v>52.798380000000002</v>
      </c>
    </row>
    <row r="178" spans="1:10" x14ac:dyDescent="0.25">
      <c r="A178" s="174" t="s">
        <v>163</v>
      </c>
      <c r="B178" s="174">
        <v>96222</v>
      </c>
      <c r="C178" s="174">
        <v>989</v>
      </c>
      <c r="D178" s="174">
        <v>272</v>
      </c>
      <c r="E178" s="174">
        <v>493</v>
      </c>
      <c r="F178" s="174">
        <v>131.16999999999999</v>
      </c>
      <c r="G178" s="174">
        <v>1963</v>
      </c>
      <c r="H178" s="174">
        <v>51.045459999999999</v>
      </c>
      <c r="I178" s="174">
        <v>43.621459999999999</v>
      </c>
      <c r="J178" s="174">
        <v>52.798380000000002</v>
      </c>
    </row>
    <row r="179" spans="1:10" x14ac:dyDescent="0.25">
      <c r="A179" s="174" t="s">
        <v>163</v>
      </c>
      <c r="B179" s="174">
        <v>96786</v>
      </c>
      <c r="C179" s="174">
        <v>981</v>
      </c>
      <c r="D179" s="174">
        <v>277</v>
      </c>
      <c r="E179" s="174">
        <v>493</v>
      </c>
      <c r="F179" s="174">
        <v>131.06</v>
      </c>
      <c r="G179" s="174">
        <v>1963</v>
      </c>
      <c r="H179" s="174">
        <v>51.059089999999998</v>
      </c>
      <c r="I179" s="174">
        <v>43.621459999999999</v>
      </c>
      <c r="J179" s="174">
        <v>52.798380000000002</v>
      </c>
    </row>
    <row r="180" spans="1:10" x14ac:dyDescent="0.25">
      <c r="A180" s="174" t="s">
        <v>163</v>
      </c>
      <c r="B180" s="174">
        <v>97350</v>
      </c>
      <c r="C180" s="174">
        <v>981</v>
      </c>
      <c r="D180" s="174">
        <v>276</v>
      </c>
      <c r="E180" s="174">
        <v>492</v>
      </c>
      <c r="F180" s="174">
        <v>130.96</v>
      </c>
      <c r="G180" s="174">
        <v>1963</v>
      </c>
      <c r="H180" s="174">
        <v>51.063639999999999</v>
      </c>
      <c r="I180" s="174">
        <v>43.612520000000004</v>
      </c>
      <c r="J180" s="174">
        <v>52.798380000000002</v>
      </c>
    </row>
    <row r="181" spans="1:10" x14ac:dyDescent="0.25">
      <c r="A181" s="174" t="s">
        <v>163</v>
      </c>
      <c r="B181" s="174">
        <v>97916</v>
      </c>
      <c r="C181" s="174">
        <v>994</v>
      </c>
      <c r="D181" s="174">
        <v>269</v>
      </c>
      <c r="E181" s="174">
        <v>492</v>
      </c>
      <c r="F181" s="174">
        <v>130.86000000000001</v>
      </c>
      <c r="G181" s="174">
        <v>1963</v>
      </c>
      <c r="H181" s="174">
        <v>51.036369999999998</v>
      </c>
      <c r="I181" s="174">
        <v>43.621459999999999</v>
      </c>
      <c r="J181" s="174">
        <v>52.798380000000002</v>
      </c>
    </row>
    <row r="182" spans="1:10" x14ac:dyDescent="0.25">
      <c r="A182" s="174" t="s">
        <v>163</v>
      </c>
      <c r="B182" s="174">
        <v>98483</v>
      </c>
      <c r="C182" s="174">
        <v>975</v>
      </c>
      <c r="D182" s="174">
        <v>283</v>
      </c>
      <c r="E182" s="174">
        <v>493</v>
      </c>
      <c r="F182" s="174">
        <v>130.75</v>
      </c>
      <c r="G182" s="174">
        <v>1963</v>
      </c>
      <c r="H182" s="174">
        <v>51.059089999999998</v>
      </c>
      <c r="I182" s="174">
        <v>43.621459999999999</v>
      </c>
      <c r="J182" s="174">
        <v>52.798380000000002</v>
      </c>
    </row>
    <row r="183" spans="1:10" x14ac:dyDescent="0.25">
      <c r="A183" s="174" t="s">
        <v>163</v>
      </c>
      <c r="B183" s="174">
        <v>99051</v>
      </c>
      <c r="C183" s="174">
        <v>985</v>
      </c>
      <c r="D183" s="174">
        <v>275</v>
      </c>
      <c r="E183" s="174">
        <v>493</v>
      </c>
      <c r="F183" s="174">
        <v>130.65</v>
      </c>
      <c r="G183" s="174">
        <v>1963</v>
      </c>
      <c r="H183" s="174">
        <v>51.05</v>
      </c>
      <c r="I183" s="174">
        <v>43.621459999999999</v>
      </c>
      <c r="J183" s="174">
        <v>52.798380000000002</v>
      </c>
    </row>
    <row r="184" spans="1:10" x14ac:dyDescent="0.25">
      <c r="A184" s="174" t="s">
        <v>163</v>
      </c>
      <c r="B184" s="174">
        <v>99619</v>
      </c>
      <c r="C184" s="174">
        <v>994</v>
      </c>
      <c r="D184" s="174">
        <v>269</v>
      </c>
      <c r="E184" s="174">
        <v>493</v>
      </c>
      <c r="F184" s="174">
        <v>130.55000000000001</v>
      </c>
      <c r="G184" s="174">
        <v>1963</v>
      </c>
      <c r="H184" s="174">
        <v>51.036369999999998</v>
      </c>
      <c r="I184" s="174">
        <v>43.621459999999999</v>
      </c>
      <c r="J184" s="174">
        <v>52.798380000000002</v>
      </c>
    </row>
    <row r="185" spans="1:10" x14ac:dyDescent="0.25">
      <c r="A185" s="174" t="s">
        <v>163</v>
      </c>
      <c r="B185" s="174">
        <v>100188</v>
      </c>
      <c r="C185" s="174">
        <v>994</v>
      </c>
      <c r="D185" s="174">
        <v>269</v>
      </c>
      <c r="E185" s="174">
        <v>493</v>
      </c>
      <c r="F185" s="174">
        <v>130.46</v>
      </c>
      <c r="G185" s="174">
        <v>1963</v>
      </c>
      <c r="H185" s="174">
        <v>51.036369999999998</v>
      </c>
      <c r="I185" s="174">
        <v>43.621459999999999</v>
      </c>
      <c r="J185" s="174">
        <v>52.798380000000002</v>
      </c>
    </row>
    <row r="186" spans="1:10" x14ac:dyDescent="0.25">
      <c r="A186" s="174" t="s">
        <v>163</v>
      </c>
      <c r="B186" s="174">
        <v>100756</v>
      </c>
      <c r="C186" s="174">
        <v>975</v>
      </c>
      <c r="D186" s="174">
        <v>284</v>
      </c>
      <c r="E186" s="174">
        <v>493</v>
      </c>
      <c r="F186" s="174">
        <v>130.36000000000001</v>
      </c>
      <c r="G186" s="174">
        <v>1963</v>
      </c>
      <c r="H186" s="174">
        <v>51.054549999999999</v>
      </c>
      <c r="I186" s="174">
        <v>43.621459999999999</v>
      </c>
      <c r="J186" s="174">
        <v>52.798380000000002</v>
      </c>
    </row>
    <row r="187" spans="1:10" x14ac:dyDescent="0.25">
      <c r="A187" s="174" t="s">
        <v>163</v>
      </c>
      <c r="B187" s="174">
        <v>101323</v>
      </c>
      <c r="C187" s="174">
        <v>985</v>
      </c>
      <c r="D187" s="174">
        <v>275</v>
      </c>
      <c r="E187" s="174">
        <v>492</v>
      </c>
      <c r="F187" s="174">
        <v>130.27000000000001</v>
      </c>
      <c r="G187" s="174">
        <v>1963</v>
      </c>
      <c r="H187" s="174">
        <v>51.05</v>
      </c>
      <c r="I187" s="174">
        <v>43.612520000000004</v>
      </c>
      <c r="J187" s="174">
        <v>52.798380000000002</v>
      </c>
    </row>
    <row r="188" spans="1:10" x14ac:dyDescent="0.25">
      <c r="A188" s="174" t="s">
        <v>163</v>
      </c>
      <c r="B188" s="174">
        <v>101889</v>
      </c>
      <c r="C188" s="174">
        <v>990</v>
      </c>
      <c r="D188" s="174">
        <v>273</v>
      </c>
      <c r="E188" s="174">
        <v>493</v>
      </c>
      <c r="F188" s="174">
        <v>130.18</v>
      </c>
      <c r="G188" s="174">
        <v>1963</v>
      </c>
      <c r="H188" s="174">
        <v>51.036369999999998</v>
      </c>
      <c r="I188" s="174">
        <v>43.621459999999999</v>
      </c>
      <c r="J188" s="174">
        <v>52.798380000000002</v>
      </c>
    </row>
    <row r="189" spans="1:10" x14ac:dyDescent="0.25">
      <c r="A189" s="174" t="s">
        <v>163</v>
      </c>
      <c r="B189" s="174">
        <v>102453</v>
      </c>
      <c r="C189" s="174">
        <v>978</v>
      </c>
      <c r="D189" s="174">
        <v>282</v>
      </c>
      <c r="E189" s="174">
        <v>493</v>
      </c>
      <c r="F189" s="174">
        <v>130.09</v>
      </c>
      <c r="G189" s="174">
        <v>1963</v>
      </c>
      <c r="H189" s="174">
        <v>51.05</v>
      </c>
      <c r="I189" s="174">
        <v>43.621459999999999</v>
      </c>
      <c r="J189" s="174">
        <v>52.798380000000002</v>
      </c>
    </row>
    <row r="190" spans="1:10" x14ac:dyDescent="0.25">
      <c r="A190" s="174" t="s">
        <v>163</v>
      </c>
      <c r="B190" s="174">
        <v>103018</v>
      </c>
      <c r="C190" s="174">
        <v>990</v>
      </c>
      <c r="D190" s="174">
        <v>273</v>
      </c>
      <c r="E190" s="174">
        <v>493</v>
      </c>
      <c r="F190" s="174">
        <v>130</v>
      </c>
      <c r="G190" s="174">
        <v>1963</v>
      </c>
      <c r="H190" s="174">
        <v>51.036369999999998</v>
      </c>
      <c r="I190" s="174">
        <v>43.621459999999999</v>
      </c>
      <c r="J190" s="174">
        <v>52.798380000000002</v>
      </c>
    </row>
    <row r="191" spans="1:10" x14ac:dyDescent="0.25">
      <c r="A191" s="174" t="s">
        <v>163</v>
      </c>
      <c r="B191" s="174">
        <v>103581</v>
      </c>
      <c r="C191" s="174">
        <v>972</v>
      </c>
      <c r="D191" s="174">
        <v>287</v>
      </c>
      <c r="E191" s="174">
        <v>494</v>
      </c>
      <c r="F191" s="174">
        <v>129.91</v>
      </c>
      <c r="G191" s="174">
        <v>1963</v>
      </c>
      <c r="H191" s="174">
        <v>51.054549999999999</v>
      </c>
      <c r="I191" s="174">
        <v>43.630400000000002</v>
      </c>
      <c r="J191" s="174">
        <v>52.798380000000002</v>
      </c>
    </row>
    <row r="192" spans="1:10" x14ac:dyDescent="0.25">
      <c r="A192" s="174" t="s">
        <v>163</v>
      </c>
      <c r="B192" s="174">
        <v>104144</v>
      </c>
      <c r="C192" s="174">
        <v>981</v>
      </c>
      <c r="D192" s="174">
        <v>280</v>
      </c>
      <c r="E192" s="174">
        <v>493</v>
      </c>
      <c r="F192" s="174">
        <v>129.83000000000001</v>
      </c>
      <c r="G192" s="174">
        <v>1963</v>
      </c>
      <c r="H192" s="174">
        <v>51.045459999999999</v>
      </c>
      <c r="I192" s="174">
        <v>43.621459999999999</v>
      </c>
      <c r="J192" s="174">
        <v>52.798380000000002</v>
      </c>
    </row>
    <row r="193" spans="1:10" x14ac:dyDescent="0.25">
      <c r="A193" s="174" t="s">
        <v>163</v>
      </c>
      <c r="B193" s="174">
        <v>104708</v>
      </c>
      <c r="C193" s="174">
        <v>992</v>
      </c>
      <c r="D193" s="174">
        <v>273</v>
      </c>
      <c r="E193" s="174">
        <v>493</v>
      </c>
      <c r="F193" s="174">
        <v>129.75</v>
      </c>
      <c r="G193" s="174">
        <v>1964</v>
      </c>
      <c r="H193" s="174">
        <v>51.027270000000001</v>
      </c>
      <c r="I193" s="174">
        <v>43.621459999999999</v>
      </c>
      <c r="J193" s="174">
        <v>53.405250000000002</v>
      </c>
    </row>
    <row r="194" spans="1:10" x14ac:dyDescent="0.25">
      <c r="A194" s="174" t="s">
        <v>163</v>
      </c>
      <c r="B194" s="174">
        <v>105273</v>
      </c>
      <c r="C194" s="174">
        <v>986</v>
      </c>
      <c r="D194" s="174">
        <v>276</v>
      </c>
      <c r="E194" s="174">
        <v>493</v>
      </c>
      <c r="F194" s="174">
        <v>129.66999999999999</v>
      </c>
      <c r="G194" s="174">
        <v>1963</v>
      </c>
      <c r="H194" s="174">
        <v>51.040909999999997</v>
      </c>
      <c r="I194" s="174">
        <v>43.621459999999999</v>
      </c>
      <c r="J194" s="174">
        <v>52.798380000000002</v>
      </c>
    </row>
    <row r="195" spans="1:10" x14ac:dyDescent="0.25">
      <c r="A195" s="174" t="s">
        <v>163</v>
      </c>
      <c r="B195" s="174">
        <v>105840</v>
      </c>
      <c r="C195" s="174">
        <v>976</v>
      </c>
      <c r="D195" s="174">
        <v>285</v>
      </c>
      <c r="E195" s="174">
        <v>494</v>
      </c>
      <c r="F195" s="174">
        <v>129.58000000000001</v>
      </c>
      <c r="G195" s="174">
        <v>1963</v>
      </c>
      <c r="H195" s="174">
        <v>51.045459999999999</v>
      </c>
      <c r="I195" s="174">
        <v>43.621459999999999</v>
      </c>
      <c r="J195" s="174">
        <v>52.798380000000002</v>
      </c>
    </row>
    <row r="196" spans="1:10" x14ac:dyDescent="0.25">
      <c r="A196" s="174" t="s">
        <v>163</v>
      </c>
      <c r="B196" s="174">
        <v>106409</v>
      </c>
      <c r="C196" s="174">
        <v>990</v>
      </c>
      <c r="D196" s="174">
        <v>275</v>
      </c>
      <c r="E196" s="174">
        <v>493</v>
      </c>
      <c r="F196" s="174">
        <v>129.5</v>
      </c>
      <c r="G196" s="174">
        <v>1963</v>
      </c>
      <c r="H196" s="174">
        <v>51.027270000000001</v>
      </c>
      <c r="I196" s="174">
        <v>43.621459999999999</v>
      </c>
      <c r="J196" s="174">
        <v>52.798380000000002</v>
      </c>
    </row>
    <row r="197" spans="1:10" x14ac:dyDescent="0.25">
      <c r="A197" s="174" t="s">
        <v>163</v>
      </c>
      <c r="B197" s="174">
        <v>106977</v>
      </c>
      <c r="C197" s="174">
        <v>980</v>
      </c>
      <c r="D197" s="174">
        <v>283</v>
      </c>
      <c r="E197" s="174">
        <v>494</v>
      </c>
      <c r="F197" s="174">
        <v>129.43</v>
      </c>
      <c r="G197" s="174">
        <v>1963</v>
      </c>
      <c r="H197" s="174">
        <v>51.036369999999998</v>
      </c>
      <c r="I197" s="174">
        <v>43.630400000000002</v>
      </c>
      <c r="J197" s="174">
        <v>52.798380000000002</v>
      </c>
    </row>
    <row r="198" spans="1:10" x14ac:dyDescent="0.25">
      <c r="A198" s="174" t="s">
        <v>163</v>
      </c>
      <c r="B198" s="174">
        <v>107546</v>
      </c>
      <c r="C198" s="174">
        <v>992</v>
      </c>
      <c r="D198" s="174">
        <v>274</v>
      </c>
      <c r="E198" s="174">
        <v>492</v>
      </c>
      <c r="F198" s="174">
        <v>129.35</v>
      </c>
      <c r="G198" s="174">
        <v>1963</v>
      </c>
      <c r="H198" s="174">
        <v>51.022730000000003</v>
      </c>
      <c r="I198" s="174">
        <v>43.612520000000004</v>
      </c>
      <c r="J198" s="174">
        <v>52.798380000000002</v>
      </c>
    </row>
    <row r="199" spans="1:10" x14ac:dyDescent="0.25">
      <c r="A199" s="174" t="s">
        <v>163</v>
      </c>
      <c r="B199" s="174">
        <v>108113</v>
      </c>
      <c r="C199" s="174">
        <v>999</v>
      </c>
      <c r="D199" s="174">
        <v>269</v>
      </c>
      <c r="E199" s="174">
        <v>493</v>
      </c>
      <c r="F199" s="174">
        <v>129.27000000000001</v>
      </c>
      <c r="G199" s="174">
        <v>1964</v>
      </c>
      <c r="H199" s="174">
        <v>51.018180000000001</v>
      </c>
      <c r="I199" s="174">
        <v>43.621459999999999</v>
      </c>
      <c r="J199" s="174">
        <v>53.405250000000002</v>
      </c>
    </row>
    <row r="200" spans="1:10" x14ac:dyDescent="0.25">
      <c r="A200" s="174" t="s">
        <v>163</v>
      </c>
      <c r="B200" s="174">
        <v>108679</v>
      </c>
      <c r="C200" s="174">
        <v>971</v>
      </c>
      <c r="D200" s="174">
        <v>290</v>
      </c>
      <c r="E200" s="174">
        <v>493</v>
      </c>
      <c r="F200" s="174">
        <v>129.19999999999999</v>
      </c>
      <c r="G200" s="174">
        <v>1964</v>
      </c>
      <c r="H200" s="174">
        <v>51.045459999999999</v>
      </c>
      <c r="I200" s="174">
        <v>43.621459999999999</v>
      </c>
      <c r="J200" s="174">
        <v>53.405250000000002</v>
      </c>
    </row>
    <row r="201" spans="1:10" x14ac:dyDescent="0.25">
      <c r="A201" s="174" t="s">
        <v>163</v>
      </c>
      <c r="B201" s="174">
        <v>109244</v>
      </c>
      <c r="C201" s="174">
        <v>986</v>
      </c>
      <c r="D201" s="174">
        <v>278</v>
      </c>
      <c r="E201" s="174">
        <v>493</v>
      </c>
      <c r="F201" s="174">
        <v>129.13</v>
      </c>
      <c r="G201" s="174">
        <v>1964</v>
      </c>
      <c r="H201" s="174">
        <v>51.031820000000003</v>
      </c>
      <c r="I201" s="174">
        <v>43.621459999999999</v>
      </c>
      <c r="J201" s="174">
        <v>53.405250000000002</v>
      </c>
    </row>
    <row r="202" spans="1:10" x14ac:dyDescent="0.25">
      <c r="A202" s="174" t="s">
        <v>163</v>
      </c>
      <c r="B202" s="174">
        <v>109808</v>
      </c>
      <c r="C202" s="174">
        <v>997</v>
      </c>
      <c r="D202" s="174">
        <v>272</v>
      </c>
      <c r="E202" s="174">
        <v>493</v>
      </c>
      <c r="F202" s="174">
        <v>129.06</v>
      </c>
      <c r="G202" s="174">
        <v>1962</v>
      </c>
      <c r="H202" s="174">
        <v>51.00909</v>
      </c>
      <c r="I202" s="174">
        <v>43.621459999999999</v>
      </c>
      <c r="J202" s="174">
        <v>52.191499999999998</v>
      </c>
    </row>
    <row r="203" spans="1:10" x14ac:dyDescent="0.25">
      <c r="A203" s="174" t="s">
        <v>163</v>
      </c>
      <c r="B203" s="174">
        <v>110372</v>
      </c>
      <c r="C203" s="174">
        <v>996</v>
      </c>
      <c r="D203" s="174">
        <v>272</v>
      </c>
      <c r="E203" s="174">
        <v>493</v>
      </c>
      <c r="F203" s="174">
        <v>128.99</v>
      </c>
      <c r="G203" s="174">
        <v>1963</v>
      </c>
      <c r="H203" s="174">
        <v>51.018180000000001</v>
      </c>
      <c r="I203" s="174">
        <v>43.621459999999999</v>
      </c>
      <c r="J203" s="174">
        <v>52.798380000000002</v>
      </c>
    </row>
    <row r="204" spans="1:10" x14ac:dyDescent="0.25">
      <c r="A204" s="174" t="s">
        <v>163</v>
      </c>
      <c r="B204" s="174">
        <v>110936</v>
      </c>
      <c r="C204" s="174">
        <v>975</v>
      </c>
      <c r="D204" s="174">
        <v>288</v>
      </c>
      <c r="E204" s="174">
        <v>494</v>
      </c>
      <c r="F204" s="174">
        <v>128.91999999999999</v>
      </c>
      <c r="G204" s="174">
        <v>1964</v>
      </c>
      <c r="H204" s="174">
        <v>51.036369999999998</v>
      </c>
      <c r="I204" s="174">
        <v>43.630400000000002</v>
      </c>
      <c r="J204" s="174">
        <v>53.405250000000002</v>
      </c>
    </row>
    <row r="205" spans="1:10" x14ac:dyDescent="0.25">
      <c r="A205" s="174" t="s">
        <v>163</v>
      </c>
      <c r="B205" s="174">
        <v>111499</v>
      </c>
      <c r="C205" s="174">
        <v>984</v>
      </c>
      <c r="D205" s="174">
        <v>281</v>
      </c>
      <c r="E205" s="174">
        <v>492</v>
      </c>
      <c r="F205" s="174">
        <v>128.85</v>
      </c>
      <c r="G205" s="174">
        <v>1963</v>
      </c>
      <c r="H205" s="174">
        <v>51.027270000000001</v>
      </c>
      <c r="I205" s="174">
        <v>43.612520000000004</v>
      </c>
      <c r="J205" s="174">
        <v>52.798380000000002</v>
      </c>
    </row>
    <row r="206" spans="1:10" x14ac:dyDescent="0.25">
      <c r="A206" s="174" t="s">
        <v>163</v>
      </c>
      <c r="B206" s="174">
        <v>112063</v>
      </c>
      <c r="C206" s="174">
        <v>980</v>
      </c>
      <c r="D206" s="174">
        <v>284</v>
      </c>
      <c r="E206" s="174">
        <v>493</v>
      </c>
      <c r="F206" s="174">
        <v>128.78</v>
      </c>
      <c r="G206" s="174">
        <v>1964</v>
      </c>
      <c r="H206" s="174">
        <v>51.031820000000003</v>
      </c>
      <c r="I206" s="174">
        <v>43.621459999999999</v>
      </c>
      <c r="J206" s="174">
        <v>53.405250000000002</v>
      </c>
    </row>
    <row r="207" spans="1:10" x14ac:dyDescent="0.25">
      <c r="A207" s="174" t="s">
        <v>163</v>
      </c>
      <c r="B207" s="174">
        <v>112628</v>
      </c>
      <c r="C207" s="174">
        <v>986</v>
      </c>
      <c r="D207" s="174">
        <v>280</v>
      </c>
      <c r="E207" s="174">
        <v>492</v>
      </c>
      <c r="F207" s="174">
        <v>128.72</v>
      </c>
      <c r="G207" s="174">
        <v>1964</v>
      </c>
      <c r="H207" s="174">
        <v>51.022730000000003</v>
      </c>
      <c r="I207" s="174">
        <v>43.612520000000004</v>
      </c>
      <c r="J207" s="174">
        <v>53.405250000000002</v>
      </c>
    </row>
    <row r="208" spans="1:10" x14ac:dyDescent="0.25">
      <c r="A208" s="174" t="s">
        <v>163</v>
      </c>
      <c r="B208" s="174">
        <v>113193</v>
      </c>
      <c r="C208" s="174">
        <v>999</v>
      </c>
      <c r="D208" s="174">
        <v>270</v>
      </c>
      <c r="E208" s="174">
        <v>492</v>
      </c>
      <c r="F208" s="174">
        <v>128.65</v>
      </c>
      <c r="G208" s="174">
        <v>1964</v>
      </c>
      <c r="H208" s="174">
        <v>51.00909</v>
      </c>
      <c r="I208" s="174">
        <v>43.612520000000004</v>
      </c>
      <c r="J208" s="174">
        <v>53.405250000000002</v>
      </c>
    </row>
    <row r="209" spans="1:10" x14ac:dyDescent="0.25">
      <c r="A209" s="174" t="s">
        <v>163</v>
      </c>
      <c r="B209" s="174">
        <v>113760</v>
      </c>
      <c r="C209" s="174">
        <v>991</v>
      </c>
      <c r="D209" s="174">
        <v>277</v>
      </c>
      <c r="E209" s="174">
        <v>493</v>
      </c>
      <c r="F209" s="174">
        <v>128.59</v>
      </c>
      <c r="G209" s="174">
        <v>1964</v>
      </c>
      <c r="H209" s="174">
        <v>51.00909</v>
      </c>
      <c r="I209" s="174">
        <v>43.621459999999999</v>
      </c>
      <c r="J209" s="174">
        <v>53.405250000000002</v>
      </c>
    </row>
    <row r="210" spans="1:10" x14ac:dyDescent="0.25">
      <c r="A210" s="174" t="s">
        <v>163</v>
      </c>
      <c r="B210" s="174">
        <v>114328</v>
      </c>
      <c r="C210" s="174">
        <v>987</v>
      </c>
      <c r="D210" s="174">
        <v>280</v>
      </c>
      <c r="E210" s="174">
        <v>493</v>
      </c>
      <c r="F210" s="174">
        <v>128.53</v>
      </c>
      <c r="G210" s="174">
        <v>1964</v>
      </c>
      <c r="H210" s="174">
        <v>51.018180000000001</v>
      </c>
      <c r="I210" s="174">
        <v>43.621459999999999</v>
      </c>
      <c r="J210" s="174">
        <v>53.405250000000002</v>
      </c>
    </row>
    <row r="211" spans="1:10" x14ac:dyDescent="0.25">
      <c r="A211" s="174" t="s">
        <v>163</v>
      </c>
      <c r="B211" s="174">
        <v>114897</v>
      </c>
      <c r="C211" s="174">
        <v>994</v>
      </c>
      <c r="D211" s="174">
        <v>275</v>
      </c>
      <c r="E211" s="174">
        <v>493</v>
      </c>
      <c r="F211" s="174">
        <v>128.47</v>
      </c>
      <c r="G211" s="174">
        <v>1963</v>
      </c>
      <c r="H211" s="174">
        <v>51.00909</v>
      </c>
      <c r="I211" s="174">
        <v>43.621459999999999</v>
      </c>
      <c r="J211" s="174">
        <v>52.798380000000002</v>
      </c>
    </row>
    <row r="212" spans="1:10" x14ac:dyDescent="0.25">
      <c r="A212" s="174" t="s">
        <v>163</v>
      </c>
      <c r="B212" s="174">
        <v>115465</v>
      </c>
      <c r="C212" s="174">
        <v>987</v>
      </c>
      <c r="D212" s="174">
        <v>280</v>
      </c>
      <c r="E212" s="174">
        <v>492</v>
      </c>
      <c r="F212" s="174">
        <v>128.41</v>
      </c>
      <c r="G212" s="174">
        <v>1964</v>
      </c>
      <c r="H212" s="174">
        <v>51.018180000000001</v>
      </c>
      <c r="I212" s="174">
        <v>43.612520000000004</v>
      </c>
      <c r="J212" s="174">
        <v>53.405250000000002</v>
      </c>
    </row>
    <row r="213" spans="1:10" x14ac:dyDescent="0.25">
      <c r="A213" s="174" t="s">
        <v>163</v>
      </c>
      <c r="B213" s="174">
        <v>116033</v>
      </c>
      <c r="C213" s="174">
        <v>984</v>
      </c>
      <c r="D213" s="174">
        <v>283</v>
      </c>
      <c r="E213" s="174">
        <v>493</v>
      </c>
      <c r="F213" s="174">
        <v>128.35</v>
      </c>
      <c r="G213" s="174">
        <v>1964</v>
      </c>
      <c r="H213" s="174">
        <v>51.018180000000001</v>
      </c>
      <c r="I213" s="174">
        <v>43.621459999999999</v>
      </c>
      <c r="J213" s="174">
        <v>54.012129999999999</v>
      </c>
    </row>
    <row r="214" spans="1:10" x14ac:dyDescent="0.25">
      <c r="A214" s="174" t="s">
        <v>163</v>
      </c>
      <c r="B214" s="174">
        <v>116600</v>
      </c>
      <c r="C214" s="174">
        <v>995</v>
      </c>
      <c r="D214" s="174">
        <v>275</v>
      </c>
      <c r="E214" s="174">
        <v>493</v>
      </c>
      <c r="F214" s="174">
        <v>128.29</v>
      </c>
      <c r="G214" s="174">
        <v>1964</v>
      </c>
      <c r="H214" s="174">
        <v>51.004550000000002</v>
      </c>
      <c r="I214" s="174">
        <v>43.621459999999999</v>
      </c>
      <c r="J214" s="174">
        <v>53.405250000000002</v>
      </c>
    </row>
    <row r="215" spans="1:10" x14ac:dyDescent="0.25">
      <c r="A215" s="174" t="s">
        <v>163</v>
      </c>
      <c r="B215" s="174">
        <v>117165</v>
      </c>
      <c r="C215" s="174">
        <v>999</v>
      </c>
      <c r="D215" s="174">
        <v>272</v>
      </c>
      <c r="E215" s="174">
        <v>492</v>
      </c>
      <c r="F215" s="174">
        <v>128.22999999999999</v>
      </c>
      <c r="G215" s="174">
        <v>1964</v>
      </c>
      <c r="H215" s="174">
        <v>51</v>
      </c>
      <c r="I215" s="174">
        <v>43.612520000000004</v>
      </c>
      <c r="J215" s="174">
        <v>53.405250000000002</v>
      </c>
    </row>
    <row r="216" spans="1:10" x14ac:dyDescent="0.25">
      <c r="A216" s="174" t="s">
        <v>163</v>
      </c>
      <c r="B216" s="174">
        <v>117729</v>
      </c>
      <c r="C216" s="174">
        <v>987</v>
      </c>
      <c r="D216" s="174">
        <v>281</v>
      </c>
      <c r="E216" s="174">
        <v>493</v>
      </c>
      <c r="F216" s="174">
        <v>128.18</v>
      </c>
      <c r="G216" s="174">
        <v>1964</v>
      </c>
      <c r="H216" s="174">
        <v>51.013640000000002</v>
      </c>
      <c r="I216" s="174">
        <v>43.621459999999999</v>
      </c>
      <c r="J216" s="174">
        <v>53.405250000000002</v>
      </c>
    </row>
    <row r="217" spans="1:10" x14ac:dyDescent="0.25">
      <c r="A217" s="174" t="s">
        <v>163</v>
      </c>
      <c r="B217" s="174">
        <v>118293</v>
      </c>
      <c r="C217" s="174">
        <v>1001</v>
      </c>
      <c r="D217" s="174">
        <v>272</v>
      </c>
      <c r="E217" s="174">
        <v>492</v>
      </c>
      <c r="F217" s="174">
        <v>128.12</v>
      </c>
      <c r="G217" s="174">
        <v>1964</v>
      </c>
      <c r="H217" s="174">
        <v>50.99091</v>
      </c>
      <c r="I217" s="174">
        <v>43.612520000000004</v>
      </c>
      <c r="J217" s="174">
        <v>53.405250000000002</v>
      </c>
    </row>
    <row r="218" spans="1:10" x14ac:dyDescent="0.25">
      <c r="A218" s="174" t="s">
        <v>163</v>
      </c>
      <c r="B218" s="174">
        <v>118857</v>
      </c>
      <c r="C218" s="174">
        <v>980</v>
      </c>
      <c r="D218" s="174">
        <v>287</v>
      </c>
      <c r="E218" s="174">
        <v>493</v>
      </c>
      <c r="F218" s="174">
        <v>128.07</v>
      </c>
      <c r="G218" s="174">
        <v>1964</v>
      </c>
      <c r="H218" s="174">
        <v>51.018180000000001</v>
      </c>
      <c r="I218" s="174">
        <v>43.621459999999999</v>
      </c>
      <c r="J218" s="174">
        <v>54.012129999999999</v>
      </c>
    </row>
    <row r="219" spans="1:10" x14ac:dyDescent="0.25">
      <c r="A219" s="174" t="s">
        <v>163</v>
      </c>
      <c r="B219" s="174">
        <v>119421</v>
      </c>
      <c r="C219" s="174">
        <v>992</v>
      </c>
      <c r="D219" s="174">
        <v>280</v>
      </c>
      <c r="E219" s="174">
        <v>493</v>
      </c>
      <c r="F219" s="174">
        <v>128.02000000000001</v>
      </c>
      <c r="G219" s="174">
        <v>1964</v>
      </c>
      <c r="H219" s="174">
        <v>50.995449999999998</v>
      </c>
      <c r="I219" s="174">
        <v>43.621459999999999</v>
      </c>
      <c r="J219" s="174">
        <v>54.012129999999999</v>
      </c>
    </row>
    <row r="220" spans="1:10" x14ac:dyDescent="0.25">
      <c r="A220" s="174" t="s">
        <v>163</v>
      </c>
      <c r="B220" s="174">
        <v>119985</v>
      </c>
      <c r="C220" s="174">
        <v>994</v>
      </c>
      <c r="D220" s="174">
        <v>278</v>
      </c>
      <c r="E220" s="174">
        <v>493</v>
      </c>
      <c r="F220" s="174">
        <v>127.97</v>
      </c>
      <c r="G220" s="174">
        <v>1965</v>
      </c>
      <c r="H220" s="174">
        <v>51</v>
      </c>
      <c r="I220" s="174">
        <v>43.621459999999999</v>
      </c>
      <c r="J220" s="174">
        <v>54.012129999999999</v>
      </c>
    </row>
    <row r="221" spans="1:10" x14ac:dyDescent="0.25">
      <c r="A221" s="174" t="s">
        <v>163</v>
      </c>
      <c r="B221" s="174">
        <v>120551</v>
      </c>
      <c r="C221" s="174">
        <v>982</v>
      </c>
      <c r="D221" s="174">
        <v>287</v>
      </c>
      <c r="E221" s="174">
        <v>493</v>
      </c>
      <c r="F221" s="174">
        <v>127.92</v>
      </c>
      <c r="G221" s="174">
        <v>1964</v>
      </c>
      <c r="H221" s="174">
        <v>51.00909</v>
      </c>
      <c r="I221" s="174">
        <v>43.621459999999999</v>
      </c>
      <c r="J221" s="174">
        <v>53.405250000000002</v>
      </c>
    </row>
    <row r="222" spans="1:10" x14ac:dyDescent="0.25">
      <c r="A222" s="174" t="s">
        <v>163</v>
      </c>
      <c r="B222" s="174">
        <v>121119</v>
      </c>
      <c r="C222" s="174">
        <v>992</v>
      </c>
      <c r="D222" s="174">
        <v>281</v>
      </c>
      <c r="E222" s="174">
        <v>493</v>
      </c>
      <c r="F222" s="174">
        <v>127.87</v>
      </c>
      <c r="G222" s="174">
        <v>1964</v>
      </c>
      <c r="H222" s="174">
        <v>50.99091</v>
      </c>
      <c r="I222" s="174">
        <v>43.621459999999999</v>
      </c>
      <c r="J222" s="174">
        <v>53.405250000000002</v>
      </c>
    </row>
    <row r="223" spans="1:10" x14ac:dyDescent="0.25">
      <c r="A223" s="174" t="s">
        <v>163</v>
      </c>
      <c r="B223" s="174">
        <v>121688</v>
      </c>
      <c r="C223" s="174">
        <v>987</v>
      </c>
      <c r="D223" s="174">
        <v>283</v>
      </c>
      <c r="E223" s="174">
        <v>493</v>
      </c>
      <c r="F223" s="174">
        <v>127.82</v>
      </c>
      <c r="G223" s="174">
        <v>1965</v>
      </c>
      <c r="H223" s="174">
        <v>51.004550000000002</v>
      </c>
      <c r="I223" s="174">
        <v>43.621459999999999</v>
      </c>
      <c r="J223" s="174">
        <v>54.012129999999999</v>
      </c>
    </row>
    <row r="224" spans="1:10" x14ac:dyDescent="0.25">
      <c r="A224" s="174" t="s">
        <v>163</v>
      </c>
      <c r="B224" s="174">
        <v>122256</v>
      </c>
      <c r="C224" s="174">
        <v>985</v>
      </c>
      <c r="D224" s="174">
        <v>285</v>
      </c>
      <c r="E224" s="174">
        <v>493</v>
      </c>
      <c r="F224" s="174">
        <v>127.77</v>
      </c>
      <c r="G224" s="174">
        <v>1965</v>
      </c>
      <c r="H224" s="174">
        <v>51.004550000000002</v>
      </c>
      <c r="I224" s="174">
        <v>43.621459999999999</v>
      </c>
      <c r="J224" s="174">
        <v>54.012129999999999</v>
      </c>
    </row>
    <row r="225" spans="1:10" x14ac:dyDescent="0.25">
      <c r="A225" s="174" t="s">
        <v>163</v>
      </c>
      <c r="B225" s="174">
        <v>122824</v>
      </c>
      <c r="C225" s="174">
        <v>1000</v>
      </c>
      <c r="D225" s="174">
        <v>274</v>
      </c>
      <c r="E225" s="174">
        <v>493</v>
      </c>
      <c r="F225" s="174">
        <v>127.72</v>
      </c>
      <c r="G225" s="174">
        <v>1966</v>
      </c>
      <c r="H225" s="174">
        <v>50.986359999999998</v>
      </c>
      <c r="I225" s="174">
        <v>43.621459999999999</v>
      </c>
      <c r="J225" s="174">
        <v>54.619010000000003</v>
      </c>
    </row>
    <row r="226" spans="1:10" x14ac:dyDescent="0.25">
      <c r="A226" s="174" t="s">
        <v>163</v>
      </c>
      <c r="B226" s="174">
        <v>123391</v>
      </c>
      <c r="C226" s="174">
        <v>989</v>
      </c>
      <c r="D226" s="174">
        <v>283</v>
      </c>
      <c r="E226" s="174">
        <v>493</v>
      </c>
      <c r="F226" s="174">
        <v>127.67</v>
      </c>
      <c r="G226" s="174">
        <v>1965</v>
      </c>
      <c r="H226" s="174">
        <v>50.995449999999998</v>
      </c>
      <c r="I226" s="174">
        <v>43.621459999999999</v>
      </c>
      <c r="J226" s="174">
        <v>54.012129999999999</v>
      </c>
    </row>
    <row r="227" spans="1:10" x14ac:dyDescent="0.25">
      <c r="A227" s="174" t="s">
        <v>163</v>
      </c>
      <c r="B227" s="174">
        <v>123956</v>
      </c>
      <c r="C227" s="174">
        <v>987</v>
      </c>
      <c r="D227" s="174">
        <v>285</v>
      </c>
      <c r="E227" s="174">
        <v>493</v>
      </c>
      <c r="F227" s="174">
        <v>127.63</v>
      </c>
      <c r="G227" s="174">
        <v>1965</v>
      </c>
      <c r="H227" s="174">
        <v>51</v>
      </c>
      <c r="I227" s="174">
        <v>43.621459999999999</v>
      </c>
      <c r="J227" s="174">
        <v>54.012129999999999</v>
      </c>
    </row>
    <row r="228" spans="1:10" x14ac:dyDescent="0.25">
      <c r="A228" s="174" t="s">
        <v>163</v>
      </c>
      <c r="B228" s="174">
        <v>124521</v>
      </c>
      <c r="C228" s="174">
        <v>986</v>
      </c>
      <c r="D228" s="174">
        <v>286</v>
      </c>
      <c r="E228" s="174">
        <v>493</v>
      </c>
      <c r="F228" s="174">
        <v>127.58</v>
      </c>
      <c r="G228" s="174">
        <v>1965</v>
      </c>
      <c r="H228" s="174">
        <v>50.995449999999998</v>
      </c>
      <c r="I228" s="174">
        <v>43.621459999999999</v>
      </c>
      <c r="J228" s="174">
        <v>54.012129999999999</v>
      </c>
    </row>
    <row r="229" spans="1:10" x14ac:dyDescent="0.25">
      <c r="A229" s="174" t="s">
        <v>163</v>
      </c>
      <c r="B229" s="174">
        <v>125084</v>
      </c>
      <c r="C229" s="174">
        <v>1006</v>
      </c>
      <c r="D229" s="174">
        <v>271</v>
      </c>
      <c r="E229" s="174">
        <v>492</v>
      </c>
      <c r="F229" s="174">
        <v>127.54</v>
      </c>
      <c r="G229" s="174">
        <v>1966</v>
      </c>
      <c r="H229" s="174">
        <v>50.972729999999999</v>
      </c>
      <c r="I229" s="174">
        <v>43.612520000000004</v>
      </c>
      <c r="J229" s="174">
        <v>54.619010000000003</v>
      </c>
    </row>
    <row r="230" spans="1:10" x14ac:dyDescent="0.25">
      <c r="A230" s="174" t="s">
        <v>163</v>
      </c>
      <c r="B230" s="174">
        <v>125648</v>
      </c>
      <c r="C230" s="174">
        <v>992</v>
      </c>
      <c r="D230" s="174">
        <v>282</v>
      </c>
      <c r="E230" s="174">
        <v>492</v>
      </c>
      <c r="F230" s="174">
        <v>127.5</v>
      </c>
      <c r="G230" s="174">
        <v>1967</v>
      </c>
      <c r="H230" s="174">
        <v>50.986359999999998</v>
      </c>
      <c r="I230" s="174">
        <v>43.612520000000004</v>
      </c>
      <c r="J230" s="174">
        <v>54.619010000000003</v>
      </c>
    </row>
    <row r="231" spans="1:10" x14ac:dyDescent="0.25">
      <c r="A231" s="174" t="s">
        <v>163</v>
      </c>
      <c r="B231" s="174">
        <v>126212</v>
      </c>
      <c r="C231" s="174">
        <v>981</v>
      </c>
      <c r="D231" s="174">
        <v>290</v>
      </c>
      <c r="E231" s="174">
        <v>493</v>
      </c>
      <c r="F231" s="174">
        <v>127.45</v>
      </c>
      <c r="G231" s="174">
        <v>1966</v>
      </c>
      <c r="H231" s="174">
        <v>51</v>
      </c>
      <c r="I231" s="174">
        <v>43.621459999999999</v>
      </c>
      <c r="J231" s="174">
        <v>54.619010000000003</v>
      </c>
    </row>
    <row r="232" spans="1:10" x14ac:dyDescent="0.25">
      <c r="A232" s="174" t="s">
        <v>163</v>
      </c>
      <c r="B232" s="174">
        <v>126776</v>
      </c>
      <c r="C232" s="174">
        <v>1001</v>
      </c>
      <c r="D232" s="174">
        <v>275</v>
      </c>
      <c r="E232" s="174">
        <v>492</v>
      </c>
      <c r="F232" s="174">
        <v>127.41</v>
      </c>
      <c r="G232" s="174">
        <v>1966</v>
      </c>
      <c r="H232" s="174">
        <v>50.977269999999997</v>
      </c>
      <c r="I232" s="174">
        <v>43.612520000000004</v>
      </c>
      <c r="J232" s="174">
        <v>54.619010000000003</v>
      </c>
    </row>
    <row r="233" spans="1:10" x14ac:dyDescent="0.25">
      <c r="A233" s="174" t="s">
        <v>163</v>
      </c>
      <c r="B233" s="174">
        <v>127342</v>
      </c>
      <c r="C233" s="174">
        <v>991</v>
      </c>
      <c r="D233" s="174">
        <v>284</v>
      </c>
      <c r="E233" s="174">
        <v>492</v>
      </c>
      <c r="F233" s="174">
        <v>127.37</v>
      </c>
      <c r="G233" s="174">
        <v>1967</v>
      </c>
      <c r="H233" s="174">
        <v>50.981819999999999</v>
      </c>
      <c r="I233" s="174">
        <v>43.612520000000004</v>
      </c>
      <c r="J233" s="174">
        <v>55.22589</v>
      </c>
    </row>
    <row r="234" spans="1:10" x14ac:dyDescent="0.25">
      <c r="A234" s="174" t="s">
        <v>163</v>
      </c>
      <c r="B234" s="174">
        <v>127909</v>
      </c>
      <c r="C234" s="174">
        <v>990</v>
      </c>
      <c r="D234" s="174">
        <v>285</v>
      </c>
      <c r="E234" s="174">
        <v>492</v>
      </c>
      <c r="F234" s="174">
        <v>127.33</v>
      </c>
      <c r="G234" s="174">
        <v>1965</v>
      </c>
      <c r="H234" s="174">
        <v>50.981819999999999</v>
      </c>
      <c r="I234" s="174">
        <v>43.612520000000004</v>
      </c>
      <c r="J234" s="174">
        <v>54.012129999999999</v>
      </c>
    </row>
    <row r="235" spans="1:10" x14ac:dyDescent="0.25">
      <c r="A235" s="174" t="s">
        <v>163</v>
      </c>
      <c r="B235" s="174">
        <v>128478</v>
      </c>
      <c r="C235" s="174">
        <v>989</v>
      </c>
      <c r="D235" s="174">
        <v>286</v>
      </c>
      <c r="E235" s="174">
        <v>493</v>
      </c>
      <c r="F235" s="174">
        <v>127.29</v>
      </c>
      <c r="G235" s="174">
        <v>1965</v>
      </c>
      <c r="H235" s="174">
        <v>50.981819999999999</v>
      </c>
      <c r="I235" s="174">
        <v>43.621459999999999</v>
      </c>
      <c r="J235" s="174">
        <v>54.619010000000003</v>
      </c>
    </row>
    <row r="236" spans="1:10" x14ac:dyDescent="0.25">
      <c r="A236" s="174" t="s">
        <v>163</v>
      </c>
      <c r="B236" s="174">
        <v>129046</v>
      </c>
      <c r="C236" s="174">
        <v>974</v>
      </c>
      <c r="D236" s="174">
        <v>297</v>
      </c>
      <c r="E236" s="174">
        <v>493</v>
      </c>
      <c r="F236" s="174">
        <v>127.25</v>
      </c>
      <c r="G236" s="174">
        <v>1967</v>
      </c>
      <c r="H236" s="174">
        <v>51</v>
      </c>
      <c r="I236" s="174">
        <v>43.621459999999999</v>
      </c>
      <c r="J236" s="174">
        <v>55.22589</v>
      </c>
    </row>
    <row r="237" spans="1:10" x14ac:dyDescent="0.25">
      <c r="A237" s="174" t="s">
        <v>163</v>
      </c>
      <c r="B237" s="174">
        <v>129615</v>
      </c>
      <c r="C237" s="174">
        <v>992</v>
      </c>
      <c r="D237" s="174">
        <v>284</v>
      </c>
      <c r="E237" s="174">
        <v>493</v>
      </c>
      <c r="F237" s="174">
        <v>127.21</v>
      </c>
      <c r="G237" s="174">
        <v>1967</v>
      </c>
      <c r="H237" s="174">
        <v>50.977269999999997</v>
      </c>
      <c r="I237" s="174">
        <v>43.621459999999999</v>
      </c>
      <c r="J237" s="174">
        <v>55.22589</v>
      </c>
    </row>
    <row r="238" spans="1:10" x14ac:dyDescent="0.25">
      <c r="A238" s="174" t="s">
        <v>163</v>
      </c>
      <c r="B238" s="174">
        <v>130182</v>
      </c>
      <c r="C238" s="174">
        <v>1002</v>
      </c>
      <c r="D238" s="174">
        <v>277</v>
      </c>
      <c r="E238" s="174">
        <v>492</v>
      </c>
      <c r="F238" s="174">
        <v>127.18</v>
      </c>
      <c r="G238" s="174">
        <v>1966</v>
      </c>
      <c r="H238" s="174">
        <v>50.963639999999998</v>
      </c>
      <c r="I238" s="174">
        <v>43.612520000000004</v>
      </c>
      <c r="J238" s="174">
        <v>54.619010000000003</v>
      </c>
    </row>
    <row r="239" spans="1:10" x14ac:dyDescent="0.25">
      <c r="A239" s="174" t="s">
        <v>163</v>
      </c>
      <c r="B239" s="174">
        <v>130748</v>
      </c>
      <c r="C239" s="174">
        <v>980</v>
      </c>
      <c r="D239" s="174">
        <v>293</v>
      </c>
      <c r="E239" s="174">
        <v>493</v>
      </c>
      <c r="F239" s="174">
        <v>127.14</v>
      </c>
      <c r="G239" s="174">
        <v>1967</v>
      </c>
      <c r="H239" s="174">
        <v>50.99091</v>
      </c>
      <c r="I239" s="174">
        <v>43.621459999999999</v>
      </c>
      <c r="J239" s="174">
        <v>55.22589</v>
      </c>
    </row>
    <row r="240" spans="1:10" x14ac:dyDescent="0.25">
      <c r="A240" s="174" t="s">
        <v>163</v>
      </c>
      <c r="B240" s="174">
        <v>131312</v>
      </c>
      <c r="C240" s="174">
        <v>982</v>
      </c>
      <c r="D240" s="174">
        <v>292</v>
      </c>
      <c r="E240" s="174">
        <v>493</v>
      </c>
      <c r="F240" s="174">
        <v>127.1</v>
      </c>
      <c r="G240" s="174">
        <v>1966</v>
      </c>
      <c r="H240" s="174">
        <v>50.986359999999998</v>
      </c>
      <c r="I240" s="174">
        <v>43.621459999999999</v>
      </c>
      <c r="J240" s="174">
        <v>54.619010000000003</v>
      </c>
    </row>
    <row r="241" spans="1:10" x14ac:dyDescent="0.25">
      <c r="A241" s="174" t="s">
        <v>163</v>
      </c>
      <c r="B241" s="174">
        <v>131877</v>
      </c>
      <c r="C241" s="174">
        <v>992</v>
      </c>
      <c r="D241" s="174">
        <v>285</v>
      </c>
      <c r="E241" s="174">
        <v>493</v>
      </c>
      <c r="F241" s="174">
        <v>127.07</v>
      </c>
      <c r="G241" s="174">
        <v>1966</v>
      </c>
      <c r="H241" s="174">
        <v>50.972729999999999</v>
      </c>
      <c r="I241" s="174">
        <v>43.621459999999999</v>
      </c>
      <c r="J241" s="174">
        <v>54.619010000000003</v>
      </c>
    </row>
    <row r="242" spans="1:10" x14ac:dyDescent="0.25">
      <c r="A242" s="174" t="s">
        <v>163</v>
      </c>
      <c r="B242" s="174">
        <v>132441</v>
      </c>
      <c r="C242" s="174">
        <v>993</v>
      </c>
      <c r="D242" s="174">
        <v>284</v>
      </c>
      <c r="E242" s="174">
        <v>493</v>
      </c>
      <c r="F242" s="174">
        <v>127.03</v>
      </c>
      <c r="G242" s="174">
        <v>1966</v>
      </c>
      <c r="H242" s="174">
        <v>50.968179999999997</v>
      </c>
      <c r="I242" s="174">
        <v>43.621459999999999</v>
      </c>
      <c r="J242" s="174">
        <v>54.619010000000003</v>
      </c>
    </row>
    <row r="243" spans="1:10" x14ac:dyDescent="0.25">
      <c r="A243" s="174" t="s">
        <v>163</v>
      </c>
      <c r="B243" s="174">
        <v>133005</v>
      </c>
      <c r="C243" s="174">
        <v>991</v>
      </c>
      <c r="D243" s="174">
        <v>286</v>
      </c>
      <c r="E243" s="174">
        <v>492</v>
      </c>
      <c r="F243" s="174">
        <v>127</v>
      </c>
      <c r="G243" s="174">
        <v>1966</v>
      </c>
      <c r="H243" s="174">
        <v>50.972729999999999</v>
      </c>
      <c r="I243" s="174">
        <v>43.612520000000004</v>
      </c>
      <c r="J243" s="174">
        <v>54.619010000000003</v>
      </c>
    </row>
    <row r="244" spans="1:10" x14ac:dyDescent="0.25">
      <c r="A244" s="174" t="s">
        <v>163</v>
      </c>
      <c r="B244" s="174">
        <v>133569</v>
      </c>
      <c r="C244" s="174">
        <v>1001</v>
      </c>
      <c r="D244" s="174">
        <v>278</v>
      </c>
      <c r="E244" s="174">
        <v>492</v>
      </c>
      <c r="F244" s="174">
        <v>126.97</v>
      </c>
      <c r="G244" s="174">
        <v>1966</v>
      </c>
      <c r="H244" s="174">
        <v>50.963639999999998</v>
      </c>
      <c r="I244" s="174">
        <v>43.612520000000004</v>
      </c>
      <c r="J244" s="174">
        <v>54.619010000000003</v>
      </c>
    </row>
    <row r="245" spans="1:10" x14ac:dyDescent="0.25">
      <c r="A245" s="174" t="s">
        <v>163</v>
      </c>
      <c r="B245" s="174">
        <v>134134</v>
      </c>
      <c r="C245" s="174">
        <v>986</v>
      </c>
      <c r="D245" s="174">
        <v>290</v>
      </c>
      <c r="E245" s="174">
        <v>493</v>
      </c>
      <c r="F245" s="174">
        <v>126.93</v>
      </c>
      <c r="G245" s="174">
        <v>1966</v>
      </c>
      <c r="H245" s="174">
        <v>50.977269999999997</v>
      </c>
      <c r="I245" s="174">
        <v>43.621459999999999</v>
      </c>
      <c r="J245" s="174">
        <v>54.619010000000003</v>
      </c>
    </row>
    <row r="246" spans="1:10" x14ac:dyDescent="0.25">
      <c r="A246" s="174" t="s">
        <v>163</v>
      </c>
      <c r="B246" s="174">
        <v>134701</v>
      </c>
      <c r="C246" s="174">
        <v>993</v>
      </c>
      <c r="D246" s="174">
        <v>285</v>
      </c>
      <c r="E246" s="174">
        <v>492</v>
      </c>
      <c r="F246" s="174">
        <v>126.9</v>
      </c>
      <c r="G246" s="174">
        <v>1966</v>
      </c>
      <c r="H246" s="174">
        <v>50.968179999999997</v>
      </c>
      <c r="I246" s="174">
        <v>43.612520000000004</v>
      </c>
      <c r="J246" s="174">
        <v>54.619010000000003</v>
      </c>
    </row>
    <row r="247" spans="1:10" x14ac:dyDescent="0.25">
      <c r="A247" s="174" t="s">
        <v>163</v>
      </c>
      <c r="B247" s="174">
        <v>135269</v>
      </c>
      <c r="C247" s="174">
        <v>1001</v>
      </c>
      <c r="D247" s="174">
        <v>279</v>
      </c>
      <c r="E247" s="174">
        <v>493</v>
      </c>
      <c r="F247" s="174">
        <v>126.87</v>
      </c>
      <c r="G247" s="174">
        <v>1966</v>
      </c>
      <c r="H247" s="174">
        <v>50.959090000000003</v>
      </c>
      <c r="I247" s="174">
        <v>43.612520000000004</v>
      </c>
      <c r="J247" s="174">
        <v>54.619010000000003</v>
      </c>
    </row>
    <row r="248" spans="1:10" x14ac:dyDescent="0.25">
      <c r="A248" s="174" t="s">
        <v>163</v>
      </c>
      <c r="B248" s="174">
        <v>135838</v>
      </c>
      <c r="C248" s="174">
        <v>985</v>
      </c>
      <c r="D248" s="174">
        <v>291</v>
      </c>
      <c r="E248" s="174">
        <v>493</v>
      </c>
      <c r="F248" s="174">
        <v>126.84</v>
      </c>
      <c r="G248" s="174">
        <v>1966</v>
      </c>
      <c r="H248" s="174">
        <v>50.977269999999997</v>
      </c>
      <c r="I248" s="174">
        <v>43.621459999999999</v>
      </c>
      <c r="J248" s="174">
        <v>54.619010000000003</v>
      </c>
    </row>
    <row r="249" spans="1:10" x14ac:dyDescent="0.25">
      <c r="A249" s="174" t="s">
        <v>163</v>
      </c>
      <c r="B249" s="174">
        <v>136407</v>
      </c>
      <c r="C249" s="174">
        <v>1000</v>
      </c>
      <c r="D249" s="174">
        <v>281</v>
      </c>
      <c r="E249" s="174">
        <v>492</v>
      </c>
      <c r="F249" s="174">
        <v>126.82</v>
      </c>
      <c r="G249" s="174">
        <v>1966</v>
      </c>
      <c r="H249" s="174">
        <v>50.954540000000001</v>
      </c>
      <c r="I249" s="174">
        <v>43.612520000000004</v>
      </c>
      <c r="J249" s="174">
        <v>54.619010000000003</v>
      </c>
    </row>
    <row r="250" spans="1:10" x14ac:dyDescent="0.25">
      <c r="A250" s="174" t="s">
        <v>163</v>
      </c>
      <c r="B250" s="174">
        <v>136975</v>
      </c>
      <c r="C250" s="174">
        <v>1003</v>
      </c>
      <c r="D250" s="174">
        <v>278</v>
      </c>
      <c r="E250" s="174">
        <v>492</v>
      </c>
      <c r="F250" s="174">
        <v>126.79</v>
      </c>
      <c r="G250" s="174">
        <v>1965</v>
      </c>
      <c r="H250" s="174">
        <v>50.954540000000001</v>
      </c>
      <c r="I250" s="174">
        <v>43.612520000000004</v>
      </c>
      <c r="J250" s="174">
        <v>54.012129999999999</v>
      </c>
    </row>
    <row r="251" spans="1:10" x14ac:dyDescent="0.25">
      <c r="A251" s="174" t="s">
        <v>163</v>
      </c>
      <c r="B251" s="174">
        <v>137542</v>
      </c>
      <c r="C251" s="174">
        <v>983</v>
      </c>
      <c r="D251" s="174">
        <v>293</v>
      </c>
      <c r="E251" s="174">
        <v>493</v>
      </c>
      <c r="F251" s="174">
        <v>126.77</v>
      </c>
      <c r="G251" s="174">
        <v>1965</v>
      </c>
      <c r="H251" s="174">
        <v>50.977269999999997</v>
      </c>
      <c r="I251" s="174">
        <v>43.621459999999999</v>
      </c>
      <c r="J251" s="174">
        <v>54.012129999999999</v>
      </c>
    </row>
    <row r="252" spans="1:10" x14ac:dyDescent="0.25">
      <c r="A252" s="174" t="s">
        <v>163</v>
      </c>
      <c r="B252" s="174">
        <v>138107</v>
      </c>
      <c r="C252" s="174">
        <v>990</v>
      </c>
      <c r="D252" s="174">
        <v>289</v>
      </c>
      <c r="E252" s="174">
        <v>493</v>
      </c>
      <c r="F252" s="174">
        <v>126.74</v>
      </c>
      <c r="G252" s="174">
        <v>1966</v>
      </c>
      <c r="H252" s="174">
        <v>50.963639999999998</v>
      </c>
      <c r="I252" s="174">
        <v>43.621459999999999</v>
      </c>
      <c r="J252" s="174">
        <v>54.619010000000003</v>
      </c>
    </row>
    <row r="253" spans="1:10" x14ac:dyDescent="0.25">
      <c r="A253" s="174" t="s">
        <v>163</v>
      </c>
      <c r="B253" s="174">
        <v>138672</v>
      </c>
      <c r="C253" s="174">
        <v>994</v>
      </c>
      <c r="D253" s="174">
        <v>286</v>
      </c>
      <c r="E253" s="174">
        <v>492</v>
      </c>
      <c r="F253" s="174">
        <v>126.72</v>
      </c>
      <c r="G253" s="174">
        <v>1965</v>
      </c>
      <c r="H253" s="174">
        <v>50.959090000000003</v>
      </c>
      <c r="I253" s="174">
        <v>43.612520000000004</v>
      </c>
      <c r="J253" s="174">
        <v>54.012129999999999</v>
      </c>
    </row>
    <row r="254" spans="1:10" x14ac:dyDescent="0.25">
      <c r="A254" s="174" t="s">
        <v>163</v>
      </c>
      <c r="B254" s="174">
        <v>139236</v>
      </c>
      <c r="C254" s="174">
        <v>983</v>
      </c>
      <c r="D254" s="174">
        <v>293</v>
      </c>
      <c r="E254" s="174">
        <v>493</v>
      </c>
      <c r="F254" s="174">
        <v>126.69</v>
      </c>
      <c r="G254" s="174">
        <v>1965</v>
      </c>
      <c r="H254" s="174">
        <v>50.977269999999997</v>
      </c>
      <c r="I254" s="174">
        <v>43.621459999999999</v>
      </c>
      <c r="J254" s="174">
        <v>54.012129999999999</v>
      </c>
    </row>
    <row r="255" spans="1:10" x14ac:dyDescent="0.25">
      <c r="A255" s="174" t="s">
        <v>163</v>
      </c>
      <c r="B255" s="174">
        <v>139800</v>
      </c>
      <c r="C255" s="174">
        <v>982</v>
      </c>
      <c r="D255" s="174">
        <v>295</v>
      </c>
      <c r="E255" s="174">
        <v>493</v>
      </c>
      <c r="F255" s="174">
        <v>126.67</v>
      </c>
      <c r="G255" s="174">
        <v>1965</v>
      </c>
      <c r="H255" s="174">
        <v>50.972729999999999</v>
      </c>
      <c r="I255" s="174">
        <v>43.621459999999999</v>
      </c>
      <c r="J255" s="174">
        <v>54.012129999999999</v>
      </c>
    </row>
    <row r="256" spans="1:10" x14ac:dyDescent="0.25">
      <c r="A256" s="174" t="s">
        <v>163</v>
      </c>
      <c r="B256" s="174">
        <v>140364</v>
      </c>
      <c r="C256" s="174">
        <v>1004</v>
      </c>
      <c r="D256" s="174">
        <v>278</v>
      </c>
      <c r="E256" s="174">
        <v>492</v>
      </c>
      <c r="F256" s="174">
        <v>126.65</v>
      </c>
      <c r="G256" s="174">
        <v>1965</v>
      </c>
      <c r="H256" s="174">
        <v>50.95</v>
      </c>
      <c r="I256" s="174">
        <v>43.612520000000004</v>
      </c>
      <c r="J256" s="174">
        <v>54.012129999999999</v>
      </c>
    </row>
    <row r="257" spans="1:10" x14ac:dyDescent="0.25">
      <c r="A257" s="174" t="s">
        <v>163</v>
      </c>
      <c r="B257" s="174">
        <v>140928</v>
      </c>
      <c r="C257" s="174">
        <v>987</v>
      </c>
      <c r="D257" s="174">
        <v>291</v>
      </c>
      <c r="E257" s="174">
        <v>493</v>
      </c>
      <c r="F257" s="174">
        <v>126.62</v>
      </c>
      <c r="G257" s="174">
        <v>1965</v>
      </c>
      <c r="H257" s="174">
        <v>50.968179999999997</v>
      </c>
      <c r="I257" s="174">
        <v>43.621459999999999</v>
      </c>
      <c r="J257" s="174">
        <v>54.012129999999999</v>
      </c>
    </row>
    <row r="258" spans="1:10" x14ac:dyDescent="0.25">
      <c r="A258" s="174" t="s">
        <v>163</v>
      </c>
      <c r="B258" s="174">
        <v>141495</v>
      </c>
      <c r="C258" s="174">
        <v>983</v>
      </c>
      <c r="D258" s="174">
        <v>294</v>
      </c>
      <c r="E258" s="174">
        <v>493</v>
      </c>
      <c r="F258" s="174">
        <v>126.6</v>
      </c>
      <c r="G258" s="174">
        <v>1966</v>
      </c>
      <c r="H258" s="174">
        <v>50.972729999999999</v>
      </c>
      <c r="I258" s="174">
        <v>43.621459999999999</v>
      </c>
      <c r="J258" s="174">
        <v>54.619010000000003</v>
      </c>
    </row>
    <row r="259" spans="1:10" x14ac:dyDescent="0.25">
      <c r="A259" s="174" t="s">
        <v>163</v>
      </c>
      <c r="B259" s="174">
        <v>142063</v>
      </c>
      <c r="C259" s="174">
        <v>987</v>
      </c>
      <c r="D259" s="174">
        <v>291</v>
      </c>
      <c r="E259" s="174">
        <v>492</v>
      </c>
      <c r="F259" s="174">
        <v>126.58</v>
      </c>
      <c r="G259" s="174">
        <v>1966</v>
      </c>
      <c r="H259" s="174">
        <v>50.963639999999998</v>
      </c>
      <c r="I259" s="174">
        <v>43.612520000000004</v>
      </c>
      <c r="J259" s="174">
        <v>54.619010000000003</v>
      </c>
    </row>
    <row r="260" spans="1:10" x14ac:dyDescent="0.25">
      <c r="A260" s="174" t="s">
        <v>163</v>
      </c>
      <c r="B260" s="174">
        <v>142631</v>
      </c>
      <c r="C260" s="174">
        <v>995</v>
      </c>
      <c r="D260" s="174">
        <v>285</v>
      </c>
      <c r="E260" s="174">
        <v>493</v>
      </c>
      <c r="F260" s="174">
        <v>126.56</v>
      </c>
      <c r="G260" s="174">
        <v>1965</v>
      </c>
      <c r="H260" s="174">
        <v>50.959090000000003</v>
      </c>
      <c r="I260" s="174">
        <v>43.621459999999999</v>
      </c>
      <c r="J260" s="174">
        <v>54.012129999999999</v>
      </c>
    </row>
    <row r="261" spans="1:10" x14ac:dyDescent="0.25">
      <c r="A261" s="174" t="s">
        <v>163</v>
      </c>
      <c r="B261" s="174">
        <v>143200</v>
      </c>
      <c r="C261" s="174">
        <v>989</v>
      </c>
      <c r="D261" s="174">
        <v>290</v>
      </c>
      <c r="E261" s="174">
        <v>493</v>
      </c>
      <c r="F261" s="174">
        <v>126.54</v>
      </c>
      <c r="G261" s="174">
        <v>1964</v>
      </c>
      <c r="H261" s="174">
        <v>50.963639999999998</v>
      </c>
      <c r="I261" s="174">
        <v>43.621459999999999</v>
      </c>
      <c r="J261" s="174">
        <v>53.405250000000002</v>
      </c>
    </row>
    <row r="262" spans="1:10" x14ac:dyDescent="0.25">
      <c r="A262" s="174" t="s">
        <v>163</v>
      </c>
      <c r="B262" s="174">
        <v>143768</v>
      </c>
      <c r="C262" s="174">
        <v>990</v>
      </c>
      <c r="D262" s="174">
        <v>290</v>
      </c>
      <c r="E262" s="174">
        <v>493</v>
      </c>
      <c r="F262" s="174">
        <v>126.52</v>
      </c>
      <c r="G262" s="174">
        <v>1965</v>
      </c>
      <c r="H262" s="174">
        <v>50.959090000000003</v>
      </c>
      <c r="I262" s="174">
        <v>43.621459999999999</v>
      </c>
      <c r="J262" s="174">
        <v>54.012129999999999</v>
      </c>
    </row>
    <row r="263" spans="1:10" x14ac:dyDescent="0.25">
      <c r="A263" s="174" t="s">
        <v>163</v>
      </c>
      <c r="B263" s="174">
        <v>144335</v>
      </c>
      <c r="C263" s="174">
        <v>993</v>
      </c>
      <c r="D263" s="174">
        <v>288</v>
      </c>
      <c r="E263" s="174">
        <v>493</v>
      </c>
      <c r="F263" s="174">
        <v>126.5</v>
      </c>
      <c r="G263" s="174">
        <v>1965</v>
      </c>
      <c r="H263" s="174">
        <v>50.954540000000001</v>
      </c>
      <c r="I263" s="174">
        <v>43.621459999999999</v>
      </c>
      <c r="J263" s="174">
        <v>54.012129999999999</v>
      </c>
    </row>
    <row r="264" spans="1:10" x14ac:dyDescent="0.25">
      <c r="A264" s="174" t="s">
        <v>163</v>
      </c>
      <c r="B264" s="174">
        <v>144900</v>
      </c>
      <c r="C264" s="174">
        <v>990</v>
      </c>
      <c r="D264" s="174">
        <v>290</v>
      </c>
      <c r="E264" s="174">
        <v>493</v>
      </c>
      <c r="F264" s="174">
        <v>126.48</v>
      </c>
      <c r="G264" s="174">
        <v>1965</v>
      </c>
      <c r="H264" s="174">
        <v>50.959090000000003</v>
      </c>
      <c r="I264" s="174">
        <v>43.621459999999999</v>
      </c>
      <c r="J264" s="174">
        <v>54.012129999999999</v>
      </c>
    </row>
    <row r="265" spans="1:10" x14ac:dyDescent="0.25">
      <c r="A265" s="174" t="s">
        <v>163</v>
      </c>
      <c r="B265" s="174">
        <v>145465</v>
      </c>
      <c r="C265" s="174">
        <v>1004</v>
      </c>
      <c r="D265" s="174">
        <v>278</v>
      </c>
      <c r="E265" s="174">
        <v>492</v>
      </c>
      <c r="F265" s="174">
        <v>126.46</v>
      </c>
      <c r="G265" s="174">
        <v>1966</v>
      </c>
      <c r="H265" s="174">
        <v>50.95</v>
      </c>
      <c r="I265" s="174">
        <v>43.612520000000004</v>
      </c>
      <c r="J265" s="174">
        <v>54.619010000000003</v>
      </c>
    </row>
    <row r="266" spans="1:10" x14ac:dyDescent="0.25">
      <c r="A266" s="174" t="s">
        <v>163</v>
      </c>
      <c r="B266" s="174">
        <v>146029</v>
      </c>
      <c r="C266" s="174">
        <v>984</v>
      </c>
      <c r="D266" s="174">
        <v>294</v>
      </c>
      <c r="E266" s="174">
        <v>493</v>
      </c>
      <c r="F266" s="174">
        <v>126.44</v>
      </c>
      <c r="G266" s="174">
        <v>1966</v>
      </c>
      <c r="H266" s="174">
        <v>50.968179999999997</v>
      </c>
      <c r="I266" s="174">
        <v>43.621459999999999</v>
      </c>
      <c r="J266" s="174">
        <v>54.619010000000003</v>
      </c>
    </row>
    <row r="267" spans="1:10" x14ac:dyDescent="0.25">
      <c r="A267" s="174" t="s">
        <v>163</v>
      </c>
      <c r="B267" s="174">
        <v>146593</v>
      </c>
      <c r="C267" s="174">
        <v>984</v>
      </c>
      <c r="D267" s="174">
        <v>294</v>
      </c>
      <c r="E267" s="174">
        <v>493</v>
      </c>
      <c r="F267" s="174">
        <v>126.43</v>
      </c>
      <c r="G267" s="174">
        <v>1966</v>
      </c>
      <c r="H267" s="174">
        <v>50.968179999999997</v>
      </c>
      <c r="I267" s="174">
        <v>43.621459999999999</v>
      </c>
      <c r="J267" s="174">
        <v>54.619010000000003</v>
      </c>
    </row>
    <row r="268" spans="1:10" x14ac:dyDescent="0.25">
      <c r="A268" s="174" t="s">
        <v>163</v>
      </c>
      <c r="B268" s="174">
        <v>147157</v>
      </c>
      <c r="C268" s="174">
        <v>990</v>
      </c>
      <c r="D268" s="174">
        <v>291</v>
      </c>
      <c r="E268" s="174">
        <v>493</v>
      </c>
      <c r="F268" s="174">
        <v>126.41</v>
      </c>
      <c r="G268" s="174">
        <v>1966</v>
      </c>
      <c r="H268" s="174">
        <v>50.954540000000001</v>
      </c>
      <c r="I268" s="174">
        <v>43.621459999999999</v>
      </c>
      <c r="J268" s="174">
        <v>55.22589</v>
      </c>
    </row>
    <row r="269" spans="1:10" x14ac:dyDescent="0.25">
      <c r="A269" s="174" t="s">
        <v>163</v>
      </c>
      <c r="B269" s="174">
        <v>147721</v>
      </c>
      <c r="C269" s="174">
        <v>990</v>
      </c>
      <c r="D269" s="174">
        <v>290</v>
      </c>
      <c r="E269" s="174">
        <v>493</v>
      </c>
      <c r="F269" s="174">
        <v>126.39</v>
      </c>
      <c r="G269" s="174">
        <v>1967</v>
      </c>
      <c r="H269" s="174">
        <v>50.959090000000003</v>
      </c>
      <c r="I269" s="174">
        <v>43.621459999999999</v>
      </c>
      <c r="J269" s="174">
        <v>55.22589</v>
      </c>
    </row>
    <row r="270" spans="1:10" x14ac:dyDescent="0.25">
      <c r="A270" s="174" t="s">
        <v>163</v>
      </c>
      <c r="B270" s="174">
        <v>148286</v>
      </c>
      <c r="C270" s="174">
        <v>998</v>
      </c>
      <c r="D270" s="174">
        <v>284</v>
      </c>
      <c r="E270" s="174">
        <v>491</v>
      </c>
      <c r="F270" s="174">
        <v>126.37</v>
      </c>
      <c r="G270" s="174">
        <v>1967</v>
      </c>
      <c r="H270" s="174">
        <v>50.95</v>
      </c>
      <c r="I270" s="174">
        <v>43.603580000000001</v>
      </c>
      <c r="J270" s="174">
        <v>55.22589</v>
      </c>
    </row>
    <row r="271" spans="1:10" x14ac:dyDescent="0.25">
      <c r="A271" s="174" t="s">
        <v>163</v>
      </c>
      <c r="B271" s="174">
        <v>148854</v>
      </c>
      <c r="C271" s="174">
        <v>991</v>
      </c>
      <c r="D271" s="174">
        <v>290</v>
      </c>
      <c r="E271" s="174">
        <v>493</v>
      </c>
      <c r="F271" s="174">
        <v>126.36</v>
      </c>
      <c r="G271" s="174">
        <v>1966</v>
      </c>
      <c r="H271" s="174">
        <v>50.954540000000001</v>
      </c>
      <c r="I271" s="174">
        <v>43.621459999999999</v>
      </c>
      <c r="J271" s="174">
        <v>54.619010000000003</v>
      </c>
    </row>
    <row r="272" spans="1:10" x14ac:dyDescent="0.25">
      <c r="A272" s="174" t="s">
        <v>163</v>
      </c>
      <c r="B272" s="174">
        <v>149422</v>
      </c>
      <c r="C272" s="174">
        <v>985</v>
      </c>
      <c r="D272" s="174">
        <v>294</v>
      </c>
      <c r="E272" s="174">
        <v>493</v>
      </c>
      <c r="F272" s="174">
        <v>126.34</v>
      </c>
      <c r="G272" s="174">
        <v>1967</v>
      </c>
      <c r="H272" s="174">
        <v>50.963639999999998</v>
      </c>
      <c r="I272" s="174">
        <v>43.621459999999999</v>
      </c>
      <c r="J272" s="174">
        <v>55.22589</v>
      </c>
    </row>
    <row r="273" spans="1:10" x14ac:dyDescent="0.25">
      <c r="A273" s="174" t="s">
        <v>163</v>
      </c>
      <c r="B273" s="174">
        <v>149991</v>
      </c>
      <c r="C273" s="174">
        <v>1000</v>
      </c>
      <c r="D273" s="174">
        <v>283</v>
      </c>
      <c r="E273" s="174">
        <v>492</v>
      </c>
      <c r="F273" s="174">
        <v>126.33</v>
      </c>
      <c r="G273" s="174">
        <v>1966</v>
      </c>
      <c r="H273" s="174">
        <v>50.945450000000001</v>
      </c>
      <c r="I273" s="174">
        <v>43.612520000000004</v>
      </c>
      <c r="J273" s="174">
        <v>54.619010000000003</v>
      </c>
    </row>
    <row r="274" spans="1:10" x14ac:dyDescent="0.25">
      <c r="A274" s="174" t="s">
        <v>163</v>
      </c>
      <c r="B274" s="174">
        <v>150559</v>
      </c>
      <c r="C274" s="174">
        <v>995</v>
      </c>
      <c r="D274" s="174">
        <v>286</v>
      </c>
      <c r="E274" s="174">
        <v>493</v>
      </c>
      <c r="F274" s="174">
        <v>126.31</v>
      </c>
      <c r="G274" s="174">
        <v>1966</v>
      </c>
      <c r="H274" s="174">
        <v>50.954540000000001</v>
      </c>
      <c r="I274" s="174">
        <v>43.621459999999999</v>
      </c>
      <c r="J274" s="174">
        <v>54.619010000000003</v>
      </c>
    </row>
    <row r="275" spans="1:10" x14ac:dyDescent="0.25">
      <c r="A275" s="174" t="s">
        <v>163</v>
      </c>
      <c r="B275" s="174">
        <v>151126</v>
      </c>
      <c r="C275" s="174">
        <v>991</v>
      </c>
      <c r="D275" s="174">
        <v>291</v>
      </c>
      <c r="E275" s="174">
        <v>492</v>
      </c>
      <c r="F275" s="174">
        <v>126.29</v>
      </c>
      <c r="G275" s="174">
        <v>1968</v>
      </c>
      <c r="H275" s="174">
        <v>50.95</v>
      </c>
      <c r="I275" s="174">
        <v>43.621459999999999</v>
      </c>
      <c r="J275" s="174">
        <v>55.832769999999996</v>
      </c>
    </row>
    <row r="276" spans="1:10" x14ac:dyDescent="0.25">
      <c r="A276" s="174" t="s">
        <v>163</v>
      </c>
      <c r="B276" s="174">
        <v>151692</v>
      </c>
      <c r="C276" s="174">
        <v>1004</v>
      </c>
      <c r="D276" s="174">
        <v>280</v>
      </c>
      <c r="E276" s="174">
        <v>492</v>
      </c>
      <c r="F276" s="174">
        <v>126.28</v>
      </c>
      <c r="G276" s="174">
        <v>1968</v>
      </c>
      <c r="H276" s="174">
        <v>50.940910000000002</v>
      </c>
      <c r="I276" s="174">
        <v>43.603580000000001</v>
      </c>
      <c r="J276" s="174">
        <v>55.832769999999996</v>
      </c>
    </row>
    <row r="277" spans="1:10" x14ac:dyDescent="0.25">
      <c r="A277" s="174" t="s">
        <v>163</v>
      </c>
      <c r="B277" s="174">
        <v>152257</v>
      </c>
      <c r="C277" s="174">
        <v>999</v>
      </c>
      <c r="D277" s="174">
        <v>285</v>
      </c>
      <c r="E277" s="174">
        <v>492</v>
      </c>
      <c r="F277" s="174">
        <v>126.26</v>
      </c>
      <c r="G277" s="174">
        <v>1967</v>
      </c>
      <c r="H277" s="174">
        <v>50.940910000000002</v>
      </c>
      <c r="I277" s="174">
        <v>43.612520000000004</v>
      </c>
      <c r="J277" s="174">
        <v>55.22589</v>
      </c>
    </row>
    <row r="278" spans="1:10" x14ac:dyDescent="0.25">
      <c r="A278" s="174" t="s">
        <v>163</v>
      </c>
      <c r="B278" s="174">
        <v>152821</v>
      </c>
      <c r="C278" s="174">
        <v>987</v>
      </c>
      <c r="D278" s="174">
        <v>293</v>
      </c>
      <c r="E278" s="174">
        <v>493</v>
      </c>
      <c r="F278" s="174">
        <v>126.24</v>
      </c>
      <c r="G278" s="174">
        <v>1968</v>
      </c>
      <c r="H278" s="174">
        <v>50.959090000000003</v>
      </c>
      <c r="I278" s="174">
        <v>43.621459999999999</v>
      </c>
      <c r="J278" s="174">
        <v>55.832769999999996</v>
      </c>
    </row>
    <row r="279" spans="1:10" x14ac:dyDescent="0.25">
      <c r="A279" s="174" t="s">
        <v>163</v>
      </c>
      <c r="B279" s="174">
        <v>153386</v>
      </c>
      <c r="C279" s="174">
        <v>999</v>
      </c>
      <c r="D279" s="174">
        <v>284</v>
      </c>
      <c r="E279" s="174">
        <v>492</v>
      </c>
      <c r="F279" s="174">
        <v>126.22</v>
      </c>
      <c r="G279" s="174">
        <v>1968</v>
      </c>
      <c r="H279" s="174">
        <v>50.945450000000001</v>
      </c>
      <c r="I279" s="174">
        <v>43.612520000000004</v>
      </c>
      <c r="J279" s="174">
        <v>55.832769999999996</v>
      </c>
    </row>
    <row r="280" spans="1:10" x14ac:dyDescent="0.25">
      <c r="A280" s="174" t="s">
        <v>163</v>
      </c>
      <c r="B280" s="174">
        <v>153949</v>
      </c>
      <c r="C280" s="174">
        <v>1004</v>
      </c>
      <c r="D280" s="174">
        <v>280</v>
      </c>
      <c r="E280" s="174">
        <v>491</v>
      </c>
      <c r="F280" s="174">
        <v>126.2</v>
      </c>
      <c r="G280" s="174">
        <v>1968</v>
      </c>
      <c r="H280" s="174">
        <v>50.940910000000002</v>
      </c>
      <c r="I280" s="174">
        <v>43.603580000000001</v>
      </c>
      <c r="J280" s="174">
        <v>55.832769999999996</v>
      </c>
    </row>
    <row r="281" spans="1:10" x14ac:dyDescent="0.25">
      <c r="A281" s="174" t="s">
        <v>163</v>
      </c>
      <c r="B281" s="174">
        <v>154513</v>
      </c>
      <c r="C281" s="174">
        <v>990</v>
      </c>
      <c r="D281" s="174">
        <v>292</v>
      </c>
      <c r="E281" s="174">
        <v>492</v>
      </c>
      <c r="F281" s="174">
        <v>126.18</v>
      </c>
      <c r="G281" s="174">
        <v>1968</v>
      </c>
      <c r="H281" s="174">
        <v>50.95</v>
      </c>
      <c r="I281" s="174">
        <v>43.612520000000004</v>
      </c>
      <c r="J281" s="174">
        <v>55.832769999999996</v>
      </c>
    </row>
    <row r="282" spans="1:10" x14ac:dyDescent="0.25">
      <c r="A282" s="174" t="s">
        <v>163</v>
      </c>
      <c r="B282" s="174">
        <v>155077</v>
      </c>
      <c r="C282" s="174">
        <v>985</v>
      </c>
      <c r="D282" s="174">
        <v>295</v>
      </c>
      <c r="E282" s="174">
        <v>493</v>
      </c>
      <c r="F282" s="174">
        <v>126.16</v>
      </c>
      <c r="G282" s="174">
        <v>1969</v>
      </c>
      <c r="H282" s="174">
        <v>50.959090000000003</v>
      </c>
      <c r="I282" s="174">
        <v>43.621459999999999</v>
      </c>
      <c r="J282" s="174">
        <v>56.439639999999997</v>
      </c>
    </row>
    <row r="283" spans="1:10" x14ac:dyDescent="0.25">
      <c r="A283" s="174" t="s">
        <v>163</v>
      </c>
      <c r="B283" s="174">
        <v>155641</v>
      </c>
      <c r="C283" s="174">
        <v>1005</v>
      </c>
      <c r="D283" s="174">
        <v>280</v>
      </c>
      <c r="E283" s="174">
        <v>492</v>
      </c>
      <c r="F283" s="174">
        <v>126.14</v>
      </c>
      <c r="G283" s="174">
        <v>1969</v>
      </c>
      <c r="H283" s="174">
        <v>50.936360000000001</v>
      </c>
      <c r="I283" s="174">
        <v>43.612520000000004</v>
      </c>
      <c r="J283" s="174">
        <v>56.439639999999997</v>
      </c>
    </row>
    <row r="284" spans="1:10" x14ac:dyDescent="0.25">
      <c r="A284" s="174" t="s">
        <v>163</v>
      </c>
      <c r="B284" s="174">
        <v>156208</v>
      </c>
      <c r="C284" s="174">
        <v>991</v>
      </c>
      <c r="D284" s="174">
        <v>292</v>
      </c>
      <c r="E284" s="174">
        <v>492</v>
      </c>
      <c r="F284" s="174">
        <v>126.12</v>
      </c>
      <c r="G284" s="174">
        <v>1969</v>
      </c>
      <c r="H284" s="174">
        <v>50.945450000000001</v>
      </c>
      <c r="I284" s="174">
        <v>43.612520000000004</v>
      </c>
      <c r="J284" s="174">
        <v>56.439639999999997</v>
      </c>
    </row>
    <row r="285" spans="1:10" x14ac:dyDescent="0.25">
      <c r="A285" s="174" t="s">
        <v>163</v>
      </c>
      <c r="B285" s="174">
        <v>156776</v>
      </c>
      <c r="C285" s="174">
        <v>993</v>
      </c>
      <c r="D285" s="174">
        <v>289</v>
      </c>
      <c r="E285" s="174">
        <v>493</v>
      </c>
      <c r="F285" s="174">
        <v>126.1</v>
      </c>
      <c r="G285" s="174">
        <v>1967</v>
      </c>
      <c r="H285" s="174">
        <v>50.95</v>
      </c>
      <c r="I285" s="174">
        <v>43.621459999999999</v>
      </c>
      <c r="J285" s="174">
        <v>55.832769999999996</v>
      </c>
    </row>
    <row r="286" spans="1:10" x14ac:dyDescent="0.25">
      <c r="A286" s="174" t="s">
        <v>163</v>
      </c>
      <c r="B286" s="174">
        <v>157345</v>
      </c>
      <c r="C286" s="174">
        <v>992</v>
      </c>
      <c r="D286" s="174">
        <v>290</v>
      </c>
      <c r="E286" s="174">
        <v>493</v>
      </c>
      <c r="F286" s="174">
        <v>126.09</v>
      </c>
      <c r="G286" s="174">
        <v>1969</v>
      </c>
      <c r="H286" s="174">
        <v>50.95</v>
      </c>
      <c r="I286" s="174">
        <v>43.621459999999999</v>
      </c>
      <c r="J286" s="174">
        <v>56.439639999999997</v>
      </c>
    </row>
    <row r="287" spans="1:10" x14ac:dyDescent="0.25">
      <c r="A287" s="174" t="s">
        <v>163</v>
      </c>
      <c r="B287" s="174">
        <v>157914</v>
      </c>
      <c r="C287" s="174">
        <v>989</v>
      </c>
      <c r="D287" s="174">
        <v>293</v>
      </c>
      <c r="E287" s="174">
        <v>492</v>
      </c>
      <c r="F287" s="174">
        <v>126.07</v>
      </c>
      <c r="G287" s="174">
        <v>1969</v>
      </c>
      <c r="H287" s="174">
        <v>50.95</v>
      </c>
      <c r="I287" s="174">
        <v>43.612520000000004</v>
      </c>
      <c r="J287" s="174">
        <v>56.439639999999997</v>
      </c>
    </row>
    <row r="288" spans="1:10" x14ac:dyDescent="0.25">
      <c r="A288" s="174" t="s">
        <v>163</v>
      </c>
      <c r="B288" s="174">
        <v>158482</v>
      </c>
      <c r="C288" s="174">
        <v>993</v>
      </c>
      <c r="D288" s="174">
        <v>291</v>
      </c>
      <c r="E288" s="174">
        <v>492</v>
      </c>
      <c r="F288" s="174">
        <v>126.05</v>
      </c>
      <c r="G288" s="174">
        <v>1970</v>
      </c>
      <c r="H288" s="174">
        <v>50.940910000000002</v>
      </c>
      <c r="I288" s="174">
        <v>43.612520000000004</v>
      </c>
      <c r="J288" s="174">
        <v>57.046520000000001</v>
      </c>
    </row>
    <row r="289" spans="1:10" x14ac:dyDescent="0.25">
      <c r="A289" s="174" t="s">
        <v>163</v>
      </c>
      <c r="B289" s="174">
        <v>159050</v>
      </c>
      <c r="C289" s="174">
        <v>1012</v>
      </c>
      <c r="D289" s="174">
        <v>276</v>
      </c>
      <c r="E289" s="174">
        <v>491</v>
      </c>
      <c r="F289" s="174">
        <v>126.03</v>
      </c>
      <c r="G289" s="174">
        <v>1970</v>
      </c>
      <c r="H289" s="174">
        <v>50.922730000000001</v>
      </c>
      <c r="I289" s="174">
        <v>43.603580000000001</v>
      </c>
      <c r="J289" s="174">
        <v>57.046520000000001</v>
      </c>
    </row>
    <row r="290" spans="1:10" x14ac:dyDescent="0.25">
      <c r="A290" s="174" t="s">
        <v>163</v>
      </c>
      <c r="B290" s="174">
        <v>159616</v>
      </c>
      <c r="C290" s="174">
        <v>996</v>
      </c>
      <c r="D290" s="174">
        <v>289</v>
      </c>
      <c r="E290" s="174">
        <v>492</v>
      </c>
      <c r="F290" s="174">
        <v>126.01</v>
      </c>
      <c r="G290" s="174">
        <v>1969</v>
      </c>
      <c r="H290" s="174">
        <v>50.936360000000001</v>
      </c>
      <c r="I290" s="174">
        <v>43.612520000000004</v>
      </c>
      <c r="J290" s="174">
        <v>56.439639999999997</v>
      </c>
    </row>
    <row r="291" spans="1:10" x14ac:dyDescent="0.25">
      <c r="A291" s="174" t="s">
        <v>163</v>
      </c>
      <c r="B291" s="174">
        <v>160181</v>
      </c>
      <c r="C291" s="174">
        <v>993</v>
      </c>
      <c r="D291" s="174">
        <v>291</v>
      </c>
      <c r="E291" s="174">
        <v>492</v>
      </c>
      <c r="F291" s="174">
        <v>126</v>
      </c>
      <c r="G291" s="174">
        <v>1970</v>
      </c>
      <c r="H291" s="174">
        <v>50.940910000000002</v>
      </c>
      <c r="I291" s="174">
        <v>43.612520000000004</v>
      </c>
      <c r="J291" s="174">
        <v>57.046520000000001</v>
      </c>
    </row>
    <row r="292" spans="1:10" x14ac:dyDescent="0.25">
      <c r="A292" s="174" t="s">
        <v>163</v>
      </c>
      <c r="B292" s="174">
        <v>160746</v>
      </c>
      <c r="C292" s="174">
        <v>993</v>
      </c>
      <c r="D292" s="174">
        <v>291</v>
      </c>
      <c r="E292" s="174">
        <v>492</v>
      </c>
      <c r="F292" s="174">
        <v>125.98</v>
      </c>
      <c r="G292" s="174">
        <v>1970</v>
      </c>
      <c r="H292" s="174">
        <v>50.940910000000002</v>
      </c>
      <c r="I292" s="174">
        <v>43.612520000000004</v>
      </c>
      <c r="J292" s="174">
        <v>57.046520000000001</v>
      </c>
    </row>
    <row r="293" spans="1:10" x14ac:dyDescent="0.25">
      <c r="A293" s="174" t="s">
        <v>163</v>
      </c>
      <c r="B293" s="174">
        <v>161310</v>
      </c>
      <c r="C293" s="174">
        <v>987</v>
      </c>
      <c r="D293" s="174">
        <v>296</v>
      </c>
      <c r="E293" s="174">
        <v>493</v>
      </c>
      <c r="F293" s="174">
        <v>125.97</v>
      </c>
      <c r="G293" s="174">
        <v>1969</v>
      </c>
      <c r="H293" s="174">
        <v>50.945450000000001</v>
      </c>
      <c r="I293" s="174">
        <v>43.621459999999999</v>
      </c>
      <c r="J293" s="174">
        <v>56.439639999999997</v>
      </c>
    </row>
    <row r="294" spans="1:10" x14ac:dyDescent="0.25">
      <c r="A294" s="174" t="s">
        <v>163</v>
      </c>
      <c r="B294" s="174">
        <v>161874</v>
      </c>
      <c r="C294" s="174">
        <v>994</v>
      </c>
      <c r="D294" s="174">
        <v>290</v>
      </c>
      <c r="E294" s="174">
        <v>492</v>
      </c>
      <c r="F294" s="174">
        <v>125.95</v>
      </c>
      <c r="G294" s="174">
        <v>1970</v>
      </c>
      <c r="H294" s="174">
        <v>50.940910000000002</v>
      </c>
      <c r="I294" s="174">
        <v>43.612520000000004</v>
      </c>
      <c r="J294" s="174">
        <v>57.046520000000001</v>
      </c>
    </row>
    <row r="295" spans="1:10" x14ac:dyDescent="0.25">
      <c r="A295" s="174" t="s">
        <v>163</v>
      </c>
      <c r="B295" s="174">
        <v>162438</v>
      </c>
      <c r="C295" s="174">
        <v>989</v>
      </c>
      <c r="D295" s="174">
        <v>293</v>
      </c>
      <c r="E295" s="174">
        <v>493</v>
      </c>
      <c r="F295" s="174">
        <v>125.94</v>
      </c>
      <c r="G295" s="174">
        <v>1970</v>
      </c>
      <c r="H295" s="174">
        <v>50.95</v>
      </c>
      <c r="I295" s="174">
        <v>43.621459999999999</v>
      </c>
      <c r="J295" s="174">
        <v>56.439639999999997</v>
      </c>
    </row>
    <row r="296" spans="1:10" x14ac:dyDescent="0.25">
      <c r="A296" s="174" t="s">
        <v>163</v>
      </c>
      <c r="B296" s="174">
        <v>163002</v>
      </c>
      <c r="C296" s="174">
        <v>982</v>
      </c>
      <c r="D296" s="174">
        <v>299</v>
      </c>
      <c r="E296" s="174">
        <v>493</v>
      </c>
      <c r="F296" s="174">
        <v>125.92</v>
      </c>
      <c r="G296" s="174">
        <v>1970</v>
      </c>
      <c r="H296" s="174">
        <v>50.954540000000001</v>
      </c>
      <c r="I296" s="174">
        <v>43.621459999999999</v>
      </c>
      <c r="J296" s="174">
        <v>57.046520000000001</v>
      </c>
    </row>
    <row r="297" spans="1:10" x14ac:dyDescent="0.25">
      <c r="A297" s="174" t="s">
        <v>163</v>
      </c>
      <c r="B297" s="174">
        <v>163568</v>
      </c>
      <c r="C297" s="174">
        <v>1004</v>
      </c>
      <c r="D297" s="174">
        <v>283</v>
      </c>
      <c r="E297" s="174">
        <v>492</v>
      </c>
      <c r="F297" s="174">
        <v>125.91</v>
      </c>
      <c r="G297" s="174">
        <v>1970</v>
      </c>
      <c r="H297" s="174">
        <v>50.92727</v>
      </c>
      <c r="I297" s="174">
        <v>43.612520000000004</v>
      </c>
      <c r="J297" s="174">
        <v>57.046520000000001</v>
      </c>
    </row>
    <row r="298" spans="1:10" x14ac:dyDescent="0.25">
      <c r="A298" s="174" t="s">
        <v>163</v>
      </c>
      <c r="B298" s="174">
        <v>164136</v>
      </c>
      <c r="C298" s="174">
        <v>1000</v>
      </c>
      <c r="D298" s="174">
        <v>286</v>
      </c>
      <c r="E298" s="174">
        <v>492</v>
      </c>
      <c r="F298" s="174">
        <v>125.89</v>
      </c>
      <c r="G298" s="174">
        <v>1970</v>
      </c>
      <c r="H298" s="174">
        <v>50.931820000000002</v>
      </c>
      <c r="I298" s="174">
        <v>43.612520000000004</v>
      </c>
      <c r="J298" s="174">
        <v>57.046520000000001</v>
      </c>
    </row>
    <row r="299" spans="1:10" x14ac:dyDescent="0.25">
      <c r="A299" s="174" t="s">
        <v>163</v>
      </c>
      <c r="B299" s="174">
        <v>164704</v>
      </c>
      <c r="C299" s="174">
        <v>987</v>
      </c>
      <c r="D299" s="174">
        <v>296</v>
      </c>
      <c r="E299" s="174">
        <v>492</v>
      </c>
      <c r="F299" s="174">
        <v>125.88</v>
      </c>
      <c r="G299" s="174">
        <v>1970</v>
      </c>
      <c r="H299" s="174">
        <v>50.945450000000001</v>
      </c>
      <c r="I299" s="174">
        <v>43.612520000000004</v>
      </c>
      <c r="J299" s="174">
        <v>57.046520000000001</v>
      </c>
    </row>
    <row r="300" spans="1:10" x14ac:dyDescent="0.25">
      <c r="A300" s="174" t="s">
        <v>163</v>
      </c>
      <c r="B300" s="174">
        <v>165274</v>
      </c>
      <c r="C300" s="174">
        <v>987</v>
      </c>
      <c r="D300" s="174">
        <v>296</v>
      </c>
      <c r="E300" s="174">
        <v>492</v>
      </c>
      <c r="F300" s="174">
        <v>125.87</v>
      </c>
      <c r="G300" s="174">
        <v>1970</v>
      </c>
      <c r="H300" s="174">
        <v>50.945450000000001</v>
      </c>
      <c r="I300" s="174">
        <v>43.612520000000004</v>
      </c>
      <c r="J300" s="174">
        <v>57.046520000000001</v>
      </c>
    </row>
    <row r="301" spans="1:10" x14ac:dyDescent="0.25">
      <c r="A301" s="174" t="s">
        <v>163</v>
      </c>
      <c r="B301" s="174">
        <v>165843</v>
      </c>
      <c r="C301" s="174">
        <v>1001</v>
      </c>
      <c r="D301" s="174">
        <v>285</v>
      </c>
      <c r="E301" s="174">
        <v>492</v>
      </c>
      <c r="F301" s="174">
        <v>125.85</v>
      </c>
      <c r="G301" s="174">
        <v>1970</v>
      </c>
      <c r="H301" s="174">
        <v>50.931820000000002</v>
      </c>
      <c r="I301" s="174">
        <v>43.612520000000004</v>
      </c>
      <c r="J301" s="174">
        <v>57.046520000000001</v>
      </c>
    </row>
    <row r="302" spans="1:10" x14ac:dyDescent="0.25">
      <c r="A302" s="174" t="s">
        <v>163</v>
      </c>
      <c r="B302" s="174">
        <v>166411</v>
      </c>
      <c r="C302" s="174">
        <v>981</v>
      </c>
      <c r="D302" s="174">
        <v>301</v>
      </c>
      <c r="E302" s="174">
        <v>492</v>
      </c>
      <c r="F302" s="174">
        <v>125.84</v>
      </c>
      <c r="G302" s="174">
        <v>1970</v>
      </c>
      <c r="H302" s="174">
        <v>50.95</v>
      </c>
      <c r="I302" s="174">
        <v>43.612520000000004</v>
      </c>
      <c r="J302" s="174">
        <v>57.046520000000001</v>
      </c>
    </row>
    <row r="303" spans="1:10" x14ac:dyDescent="0.25">
      <c r="A303" s="174" t="s">
        <v>163</v>
      </c>
      <c r="B303" s="174">
        <v>166978</v>
      </c>
      <c r="C303" s="174">
        <v>995</v>
      </c>
      <c r="D303" s="174">
        <v>290</v>
      </c>
      <c r="E303" s="174">
        <v>492</v>
      </c>
      <c r="F303" s="174">
        <v>125.83</v>
      </c>
      <c r="G303" s="174">
        <v>1970</v>
      </c>
      <c r="H303" s="174">
        <v>50.936360000000001</v>
      </c>
      <c r="I303" s="174">
        <v>43.612520000000004</v>
      </c>
      <c r="J303" s="174">
        <v>57.046520000000001</v>
      </c>
    </row>
    <row r="304" spans="1:10" x14ac:dyDescent="0.25">
      <c r="A304" s="174" t="s">
        <v>163</v>
      </c>
      <c r="B304" s="174">
        <v>167544</v>
      </c>
      <c r="C304" s="174">
        <v>997</v>
      </c>
      <c r="D304" s="174">
        <v>289</v>
      </c>
      <c r="E304" s="174">
        <v>492</v>
      </c>
      <c r="F304" s="174">
        <v>125.82</v>
      </c>
      <c r="G304" s="174">
        <v>1970</v>
      </c>
      <c r="H304" s="174">
        <v>50.931820000000002</v>
      </c>
      <c r="I304" s="174">
        <v>43.603580000000001</v>
      </c>
      <c r="J304" s="174">
        <v>57.046520000000001</v>
      </c>
    </row>
    <row r="305" spans="1:10" x14ac:dyDescent="0.25">
      <c r="A305" s="174" t="s">
        <v>163</v>
      </c>
      <c r="B305" s="174">
        <v>168109</v>
      </c>
      <c r="C305" s="174">
        <v>992</v>
      </c>
      <c r="D305" s="174">
        <v>293</v>
      </c>
      <c r="E305" s="174">
        <v>492</v>
      </c>
      <c r="F305" s="174">
        <v>125.8</v>
      </c>
      <c r="G305" s="174">
        <v>1970</v>
      </c>
      <c r="H305" s="174">
        <v>50.936360000000001</v>
      </c>
      <c r="I305" s="174">
        <v>43.612520000000004</v>
      </c>
      <c r="J305" s="174">
        <v>57.046520000000001</v>
      </c>
    </row>
    <row r="306" spans="1:10" x14ac:dyDescent="0.25">
      <c r="A306" s="174" t="s">
        <v>163</v>
      </c>
      <c r="B306" s="174">
        <v>168674</v>
      </c>
      <c r="C306" s="174">
        <v>1006</v>
      </c>
      <c r="D306" s="174">
        <v>282</v>
      </c>
      <c r="E306" s="174">
        <v>491</v>
      </c>
      <c r="F306" s="174">
        <v>125.79</v>
      </c>
      <c r="G306" s="174">
        <v>1970</v>
      </c>
      <c r="H306" s="174">
        <v>50.922730000000001</v>
      </c>
      <c r="I306" s="174">
        <v>43.603580000000001</v>
      </c>
      <c r="J306" s="174">
        <v>57.046520000000001</v>
      </c>
    </row>
    <row r="307" spans="1:10" x14ac:dyDescent="0.25">
      <c r="A307" s="174" t="s">
        <v>163</v>
      </c>
      <c r="B307" s="174">
        <v>169239</v>
      </c>
      <c r="C307" s="174">
        <v>993</v>
      </c>
      <c r="D307" s="174">
        <v>293</v>
      </c>
      <c r="E307" s="174">
        <v>491</v>
      </c>
      <c r="F307" s="174">
        <v>125.78</v>
      </c>
      <c r="G307" s="174">
        <v>1970</v>
      </c>
      <c r="H307" s="174">
        <v>50.931820000000002</v>
      </c>
      <c r="I307" s="174">
        <v>43.603580000000001</v>
      </c>
      <c r="J307" s="174">
        <v>57.046520000000001</v>
      </c>
    </row>
    <row r="308" spans="1:10" x14ac:dyDescent="0.25">
      <c r="A308" s="174" t="s">
        <v>163</v>
      </c>
      <c r="B308" s="174">
        <v>169803</v>
      </c>
      <c r="C308" s="174">
        <v>987</v>
      </c>
      <c r="D308" s="174">
        <v>296</v>
      </c>
      <c r="E308" s="174">
        <v>492</v>
      </c>
      <c r="F308" s="174">
        <v>125.77</v>
      </c>
      <c r="G308" s="174">
        <v>1970</v>
      </c>
      <c r="H308" s="174">
        <v>50.945450000000001</v>
      </c>
      <c r="I308" s="174">
        <v>43.612520000000004</v>
      </c>
      <c r="J308" s="174">
        <v>57.046520000000001</v>
      </c>
    </row>
    <row r="309" spans="1:10" x14ac:dyDescent="0.25">
      <c r="A309" s="174" t="s">
        <v>163</v>
      </c>
      <c r="B309" s="174">
        <v>170367</v>
      </c>
      <c r="C309" s="174">
        <v>1003</v>
      </c>
      <c r="D309" s="174">
        <v>284</v>
      </c>
      <c r="E309" s="174">
        <v>492</v>
      </c>
      <c r="F309" s="174">
        <v>125.76</v>
      </c>
      <c r="G309" s="174">
        <v>1970</v>
      </c>
      <c r="H309" s="174">
        <v>50.92727</v>
      </c>
      <c r="I309" s="174">
        <v>43.612520000000004</v>
      </c>
      <c r="J309" s="174">
        <v>57.046520000000001</v>
      </c>
    </row>
    <row r="310" spans="1:10" x14ac:dyDescent="0.25">
      <c r="A310" s="174" t="s">
        <v>163</v>
      </c>
      <c r="B310" s="174">
        <v>170931</v>
      </c>
      <c r="C310" s="174">
        <v>989</v>
      </c>
      <c r="D310" s="174">
        <v>296</v>
      </c>
      <c r="E310" s="174">
        <v>492</v>
      </c>
      <c r="F310" s="174">
        <v>125.75</v>
      </c>
      <c r="G310" s="174">
        <v>1969</v>
      </c>
      <c r="H310" s="174">
        <v>50.936360000000001</v>
      </c>
      <c r="I310" s="174">
        <v>43.612520000000004</v>
      </c>
      <c r="J310" s="174">
        <v>56.439639999999997</v>
      </c>
    </row>
    <row r="311" spans="1:10" x14ac:dyDescent="0.25">
      <c r="A311" s="174" t="s">
        <v>163</v>
      </c>
      <c r="B311" s="174">
        <v>171497</v>
      </c>
      <c r="C311" s="174">
        <v>991</v>
      </c>
      <c r="D311" s="174">
        <v>294</v>
      </c>
      <c r="E311" s="174">
        <v>491</v>
      </c>
      <c r="F311" s="174">
        <v>125.73</v>
      </c>
      <c r="G311" s="174">
        <v>1970</v>
      </c>
      <c r="H311" s="174">
        <v>50.936360000000001</v>
      </c>
      <c r="I311" s="174">
        <v>43.603580000000001</v>
      </c>
      <c r="J311" s="174">
        <v>57.046520000000001</v>
      </c>
    </row>
    <row r="312" spans="1:10" x14ac:dyDescent="0.25">
      <c r="A312" s="174" t="s">
        <v>163</v>
      </c>
      <c r="B312" s="174">
        <v>172064</v>
      </c>
      <c r="C312" s="174">
        <v>1002</v>
      </c>
      <c r="D312" s="174">
        <v>286</v>
      </c>
      <c r="E312" s="174">
        <v>491</v>
      </c>
      <c r="F312" s="174">
        <v>125.72</v>
      </c>
      <c r="G312" s="174">
        <v>1970</v>
      </c>
      <c r="H312" s="174">
        <v>50.922730000000001</v>
      </c>
      <c r="I312" s="174">
        <v>43.603580000000001</v>
      </c>
      <c r="J312" s="174">
        <v>57.046520000000001</v>
      </c>
    </row>
    <row r="313" spans="1:10" x14ac:dyDescent="0.25">
      <c r="A313" s="174" t="s">
        <v>163</v>
      </c>
      <c r="B313" s="174">
        <v>172633</v>
      </c>
      <c r="C313" s="174">
        <v>998</v>
      </c>
      <c r="D313" s="174">
        <v>290</v>
      </c>
      <c r="E313" s="174">
        <v>491</v>
      </c>
      <c r="F313" s="174">
        <v>125.71</v>
      </c>
      <c r="G313" s="174">
        <v>1969</v>
      </c>
      <c r="H313" s="174">
        <v>50.922730000000001</v>
      </c>
      <c r="I313" s="174">
        <v>43.603580000000001</v>
      </c>
      <c r="J313" s="174">
        <v>56.439639999999997</v>
      </c>
    </row>
    <row r="314" spans="1:10" x14ac:dyDescent="0.25">
      <c r="A314" s="174" t="s">
        <v>163</v>
      </c>
      <c r="B314" s="174">
        <v>173202</v>
      </c>
      <c r="C314" s="174">
        <v>995</v>
      </c>
      <c r="D314" s="174">
        <v>291</v>
      </c>
      <c r="E314" s="174">
        <v>492</v>
      </c>
      <c r="F314" s="174">
        <v>125.7</v>
      </c>
      <c r="G314" s="174">
        <v>1970</v>
      </c>
      <c r="H314" s="174">
        <v>50.931820000000002</v>
      </c>
      <c r="I314" s="174">
        <v>43.612520000000004</v>
      </c>
      <c r="J314" s="174">
        <v>57.046520000000001</v>
      </c>
    </row>
    <row r="315" spans="1:10" x14ac:dyDescent="0.25">
      <c r="A315" s="174" t="s">
        <v>163</v>
      </c>
      <c r="B315" s="174">
        <v>173771</v>
      </c>
      <c r="C315" s="174">
        <v>995</v>
      </c>
      <c r="D315" s="174">
        <v>293</v>
      </c>
      <c r="E315" s="174">
        <v>491</v>
      </c>
      <c r="F315" s="174">
        <v>125.69</v>
      </c>
      <c r="G315" s="174">
        <v>1971</v>
      </c>
      <c r="H315" s="174">
        <v>50.922730000000001</v>
      </c>
      <c r="I315" s="174">
        <v>43.603580000000001</v>
      </c>
      <c r="J315" s="174">
        <v>57.653399999999998</v>
      </c>
    </row>
    <row r="316" spans="1:10" x14ac:dyDescent="0.25">
      <c r="A316" s="174" t="s">
        <v>163</v>
      </c>
      <c r="B316" s="174">
        <v>174339</v>
      </c>
      <c r="C316" s="174">
        <v>993</v>
      </c>
      <c r="D316" s="174">
        <v>293</v>
      </c>
      <c r="E316" s="174">
        <v>492</v>
      </c>
      <c r="F316" s="174">
        <v>125.68</v>
      </c>
      <c r="G316" s="174">
        <v>1970</v>
      </c>
      <c r="H316" s="174">
        <v>50.931820000000002</v>
      </c>
      <c r="I316" s="174">
        <v>43.612520000000004</v>
      </c>
      <c r="J316" s="174">
        <v>57.046520000000001</v>
      </c>
    </row>
    <row r="317" spans="1:10" x14ac:dyDescent="0.25">
      <c r="A317" s="174" t="s">
        <v>163</v>
      </c>
      <c r="B317" s="174">
        <v>174905</v>
      </c>
      <c r="C317" s="174">
        <v>995</v>
      </c>
      <c r="D317" s="174">
        <v>292</v>
      </c>
      <c r="E317" s="174">
        <v>492</v>
      </c>
      <c r="F317" s="174">
        <v>125.67</v>
      </c>
      <c r="G317" s="174">
        <v>1970</v>
      </c>
      <c r="H317" s="174">
        <v>50.92727</v>
      </c>
      <c r="I317" s="174">
        <v>43.612520000000004</v>
      </c>
      <c r="J317" s="174">
        <v>57.046520000000001</v>
      </c>
    </row>
    <row r="318" spans="1:10" x14ac:dyDescent="0.25">
      <c r="A318" s="174" t="s">
        <v>163</v>
      </c>
      <c r="B318" s="174">
        <v>175470</v>
      </c>
      <c r="C318" s="174">
        <v>994</v>
      </c>
      <c r="D318" s="174">
        <v>293</v>
      </c>
      <c r="E318" s="174">
        <v>492</v>
      </c>
      <c r="F318" s="174">
        <v>125.66</v>
      </c>
      <c r="G318" s="174">
        <v>1970</v>
      </c>
      <c r="H318" s="174">
        <v>50.92727</v>
      </c>
      <c r="I318" s="174">
        <v>43.612520000000004</v>
      </c>
      <c r="J318" s="174">
        <v>57.046520000000001</v>
      </c>
    </row>
    <row r="319" spans="1:10" x14ac:dyDescent="0.25">
      <c r="A319" s="174" t="s">
        <v>163</v>
      </c>
      <c r="B319" s="174">
        <v>176035</v>
      </c>
      <c r="C319" s="174">
        <v>996</v>
      </c>
      <c r="D319" s="174">
        <v>292</v>
      </c>
      <c r="E319" s="174">
        <v>491</v>
      </c>
      <c r="F319" s="174">
        <v>125.65</v>
      </c>
      <c r="G319" s="174">
        <v>1969</v>
      </c>
      <c r="H319" s="174">
        <v>50.922730000000001</v>
      </c>
      <c r="I319" s="174">
        <v>43.603580000000001</v>
      </c>
      <c r="J319" s="174">
        <v>57.046520000000001</v>
      </c>
    </row>
    <row r="320" spans="1:10" x14ac:dyDescent="0.25">
      <c r="A320" s="174" t="s">
        <v>163</v>
      </c>
      <c r="B320" s="174">
        <v>176600</v>
      </c>
      <c r="C320" s="174">
        <v>1007</v>
      </c>
      <c r="D320" s="174">
        <v>283</v>
      </c>
      <c r="E320" s="174">
        <v>491</v>
      </c>
      <c r="F320" s="174">
        <v>125.64</v>
      </c>
      <c r="G320" s="174">
        <v>1971</v>
      </c>
      <c r="H320" s="174">
        <v>50.913640000000001</v>
      </c>
      <c r="I320" s="174">
        <v>43.603580000000001</v>
      </c>
      <c r="J320" s="174">
        <v>57.653399999999998</v>
      </c>
    </row>
    <row r="321" spans="1:10" x14ac:dyDescent="0.25">
      <c r="A321" s="174" t="s">
        <v>163</v>
      </c>
      <c r="B321" s="174">
        <v>177164</v>
      </c>
      <c r="C321" s="174">
        <v>999</v>
      </c>
      <c r="D321" s="174">
        <v>288</v>
      </c>
      <c r="E321" s="174">
        <v>492</v>
      </c>
      <c r="F321" s="174">
        <v>125.63</v>
      </c>
      <c r="G321" s="174">
        <v>1970</v>
      </c>
      <c r="H321" s="174">
        <v>50.922730000000001</v>
      </c>
      <c r="I321" s="174">
        <v>43.612520000000004</v>
      </c>
      <c r="J321" s="174">
        <v>57.046520000000001</v>
      </c>
    </row>
    <row r="322" spans="1:10" x14ac:dyDescent="0.25">
      <c r="A322" s="174" t="s">
        <v>163</v>
      </c>
      <c r="B322" s="174">
        <v>177728</v>
      </c>
      <c r="C322" s="174">
        <v>985</v>
      </c>
      <c r="D322" s="174">
        <v>301</v>
      </c>
      <c r="E322" s="174">
        <v>491</v>
      </c>
      <c r="F322" s="174">
        <v>125.62</v>
      </c>
      <c r="G322" s="174">
        <v>1970</v>
      </c>
      <c r="H322" s="174">
        <v>50.931820000000002</v>
      </c>
      <c r="I322" s="174">
        <v>43.603580000000001</v>
      </c>
      <c r="J322" s="174">
        <v>57.046520000000001</v>
      </c>
    </row>
    <row r="323" spans="1:10" x14ac:dyDescent="0.25">
      <c r="A323" s="174" t="s">
        <v>163</v>
      </c>
      <c r="B323" s="174">
        <v>178292</v>
      </c>
      <c r="C323" s="174">
        <v>987</v>
      </c>
      <c r="D323" s="174">
        <v>297</v>
      </c>
      <c r="E323" s="174">
        <v>491</v>
      </c>
      <c r="F323" s="174">
        <v>125.61</v>
      </c>
      <c r="G323" s="174">
        <v>1970</v>
      </c>
      <c r="H323" s="174">
        <v>50.940910000000002</v>
      </c>
      <c r="I323" s="174">
        <v>43.603580000000001</v>
      </c>
      <c r="J323" s="174">
        <v>57.046520000000001</v>
      </c>
    </row>
    <row r="324" spans="1:10" x14ac:dyDescent="0.25">
      <c r="A324" s="174" t="s">
        <v>163</v>
      </c>
      <c r="B324" s="174">
        <v>178857</v>
      </c>
      <c r="C324" s="174">
        <v>1001</v>
      </c>
      <c r="D324" s="174">
        <v>288</v>
      </c>
      <c r="E324" s="174">
        <v>492</v>
      </c>
      <c r="F324" s="174">
        <v>125.6</v>
      </c>
      <c r="G324" s="174">
        <v>1970</v>
      </c>
      <c r="H324" s="174">
        <v>50.91818</v>
      </c>
      <c r="I324" s="174">
        <v>43.612520000000004</v>
      </c>
      <c r="J324" s="174">
        <v>57.046520000000001</v>
      </c>
    </row>
    <row r="325" spans="1:10" x14ac:dyDescent="0.25">
      <c r="A325" s="174" t="s">
        <v>163</v>
      </c>
      <c r="B325" s="174">
        <v>179421</v>
      </c>
      <c r="C325" s="174">
        <v>990</v>
      </c>
      <c r="D325" s="174">
        <v>297</v>
      </c>
      <c r="E325" s="174">
        <v>492</v>
      </c>
      <c r="F325" s="174">
        <v>125.59</v>
      </c>
      <c r="G325" s="174">
        <v>1970</v>
      </c>
      <c r="H325" s="174">
        <v>50.92727</v>
      </c>
      <c r="I325" s="174">
        <v>43.612520000000004</v>
      </c>
      <c r="J325" s="174">
        <v>57.046520000000001</v>
      </c>
    </row>
    <row r="326" spans="1:10" x14ac:dyDescent="0.25">
      <c r="A326" s="174" t="s">
        <v>163</v>
      </c>
      <c r="B326" s="174">
        <v>179987</v>
      </c>
      <c r="C326" s="174">
        <v>994</v>
      </c>
      <c r="D326" s="174">
        <v>294</v>
      </c>
      <c r="E326" s="174">
        <v>492</v>
      </c>
      <c r="F326" s="174">
        <v>125.58</v>
      </c>
      <c r="G326" s="174">
        <v>1970</v>
      </c>
      <c r="H326" s="174">
        <v>50.922730000000001</v>
      </c>
      <c r="I326" s="174">
        <v>43.612520000000004</v>
      </c>
      <c r="J326" s="174">
        <v>57.046520000000001</v>
      </c>
    </row>
    <row r="327" spans="1:10" x14ac:dyDescent="0.25">
      <c r="A327" s="174" t="s">
        <v>163</v>
      </c>
      <c r="B327" s="174">
        <v>180555</v>
      </c>
      <c r="C327" s="174">
        <v>995</v>
      </c>
      <c r="D327" s="174">
        <v>293</v>
      </c>
      <c r="E327" s="174">
        <v>491</v>
      </c>
      <c r="F327" s="174">
        <v>125.58</v>
      </c>
      <c r="G327" s="174">
        <v>1969</v>
      </c>
      <c r="H327" s="174">
        <v>50.922730000000001</v>
      </c>
      <c r="I327" s="174">
        <v>43.603580000000001</v>
      </c>
      <c r="J327" s="174">
        <v>56.439639999999997</v>
      </c>
    </row>
    <row r="328" spans="1:10" x14ac:dyDescent="0.25">
      <c r="A328" s="174" t="s">
        <v>163</v>
      </c>
      <c r="B328" s="174">
        <v>181124</v>
      </c>
      <c r="C328" s="174">
        <v>990</v>
      </c>
      <c r="D328" s="174">
        <v>297</v>
      </c>
      <c r="E328" s="174">
        <v>491</v>
      </c>
      <c r="F328" s="174">
        <v>125.57</v>
      </c>
      <c r="G328" s="174">
        <v>1970</v>
      </c>
      <c r="H328" s="174">
        <v>50.92727</v>
      </c>
      <c r="I328" s="174">
        <v>43.603580000000001</v>
      </c>
      <c r="J328" s="174">
        <v>57.046520000000001</v>
      </c>
    </row>
    <row r="329" spans="1:10" x14ac:dyDescent="0.25">
      <c r="A329" s="174" t="s">
        <v>163</v>
      </c>
      <c r="B329" s="174">
        <v>181693</v>
      </c>
      <c r="C329" s="174">
        <v>1006</v>
      </c>
      <c r="D329" s="174">
        <v>283</v>
      </c>
      <c r="E329" s="174">
        <v>490</v>
      </c>
      <c r="F329" s="174">
        <v>125.56</v>
      </c>
      <c r="G329" s="174">
        <v>1970</v>
      </c>
      <c r="H329" s="174">
        <v>50.91818</v>
      </c>
      <c r="I329" s="174">
        <v>43.594630000000002</v>
      </c>
      <c r="J329" s="174">
        <v>57.046520000000001</v>
      </c>
    </row>
    <row r="330" spans="1:10" x14ac:dyDescent="0.25">
      <c r="A330" s="174" t="s">
        <v>163</v>
      </c>
      <c r="B330" s="174">
        <v>182262</v>
      </c>
      <c r="C330" s="174">
        <v>1007</v>
      </c>
      <c r="D330" s="174">
        <v>283</v>
      </c>
      <c r="E330" s="174">
        <v>490</v>
      </c>
      <c r="F330" s="174">
        <v>125.55</v>
      </c>
      <c r="G330" s="174">
        <v>1970</v>
      </c>
      <c r="H330" s="174">
        <v>50.913640000000001</v>
      </c>
      <c r="I330" s="174">
        <v>43.594630000000002</v>
      </c>
      <c r="J330" s="174">
        <v>57.046520000000001</v>
      </c>
    </row>
    <row r="331" spans="1:10" x14ac:dyDescent="0.25">
      <c r="A331" s="174" t="s">
        <v>163</v>
      </c>
      <c r="B331" s="174">
        <v>182829</v>
      </c>
      <c r="C331" s="174">
        <v>982</v>
      </c>
      <c r="D331" s="174">
        <v>303</v>
      </c>
      <c r="E331" s="174">
        <v>491</v>
      </c>
      <c r="F331" s="174">
        <v>125.54</v>
      </c>
      <c r="G331" s="174">
        <v>1970</v>
      </c>
      <c r="H331" s="174">
        <v>50.936360000000001</v>
      </c>
      <c r="I331" s="174">
        <v>43.603580000000001</v>
      </c>
      <c r="J331" s="174">
        <v>57.046520000000001</v>
      </c>
    </row>
    <row r="332" spans="1:10" x14ac:dyDescent="0.25">
      <c r="A332" s="174" t="s">
        <v>163</v>
      </c>
      <c r="B332" s="174">
        <v>183396</v>
      </c>
      <c r="C332" s="174">
        <v>989</v>
      </c>
      <c r="D332" s="174">
        <v>297</v>
      </c>
      <c r="E332" s="174">
        <v>492</v>
      </c>
      <c r="F332" s="174">
        <v>125.54</v>
      </c>
      <c r="G332" s="174">
        <v>1969</v>
      </c>
      <c r="H332" s="174">
        <v>50.931820000000002</v>
      </c>
      <c r="I332" s="174">
        <v>43.612520000000004</v>
      </c>
      <c r="J332" s="174">
        <v>56.439639999999997</v>
      </c>
    </row>
    <row r="333" spans="1:10" x14ac:dyDescent="0.25">
      <c r="A333" s="174" t="s">
        <v>163</v>
      </c>
      <c r="B333" s="174">
        <v>183961</v>
      </c>
      <c r="C333" s="174">
        <v>1001</v>
      </c>
      <c r="D333" s="174">
        <v>289</v>
      </c>
      <c r="E333" s="174">
        <v>490</v>
      </c>
      <c r="F333" s="174">
        <v>125.53</v>
      </c>
      <c r="G333" s="174">
        <v>1970</v>
      </c>
      <c r="H333" s="174">
        <v>50.913640000000001</v>
      </c>
      <c r="I333" s="174">
        <v>43.594630000000002</v>
      </c>
      <c r="J333" s="174">
        <v>56.439639999999997</v>
      </c>
    </row>
    <row r="334" spans="1:10" x14ac:dyDescent="0.25">
      <c r="A334" s="174" t="s">
        <v>163</v>
      </c>
      <c r="B334" s="174">
        <v>184525</v>
      </c>
      <c r="C334" s="174">
        <v>1001</v>
      </c>
      <c r="D334" s="174">
        <v>289</v>
      </c>
      <c r="E334" s="174">
        <v>491</v>
      </c>
      <c r="F334" s="174">
        <v>125.52</v>
      </c>
      <c r="G334" s="174">
        <v>1970</v>
      </c>
      <c r="H334" s="174">
        <v>50.91818</v>
      </c>
      <c r="I334" s="174">
        <v>43.603580000000001</v>
      </c>
      <c r="J334" s="174">
        <v>57.046520000000001</v>
      </c>
    </row>
    <row r="335" spans="1:10" x14ac:dyDescent="0.25">
      <c r="A335" s="174" t="s">
        <v>163</v>
      </c>
      <c r="B335" s="174">
        <v>185089</v>
      </c>
      <c r="C335" s="174">
        <v>1000</v>
      </c>
      <c r="D335" s="174">
        <v>289</v>
      </c>
      <c r="E335" s="174">
        <v>490</v>
      </c>
      <c r="F335" s="174">
        <v>125.52</v>
      </c>
      <c r="G335" s="174">
        <v>1970</v>
      </c>
      <c r="H335" s="174">
        <v>50.91818</v>
      </c>
      <c r="I335" s="174">
        <v>43.594630000000002</v>
      </c>
      <c r="J335" s="174">
        <v>57.046520000000001</v>
      </c>
    </row>
    <row r="336" spans="1:10" x14ac:dyDescent="0.25">
      <c r="A336" s="174" t="s">
        <v>163</v>
      </c>
      <c r="B336" s="174">
        <v>185653</v>
      </c>
      <c r="C336" s="174">
        <v>993</v>
      </c>
      <c r="D336" s="174">
        <v>294</v>
      </c>
      <c r="E336" s="174">
        <v>491</v>
      </c>
      <c r="F336" s="174">
        <v>125.51</v>
      </c>
      <c r="G336" s="174">
        <v>1970</v>
      </c>
      <c r="H336" s="174">
        <v>50.92727</v>
      </c>
      <c r="I336" s="174">
        <v>43.612520000000004</v>
      </c>
      <c r="J336" s="174">
        <v>57.046520000000001</v>
      </c>
    </row>
    <row r="337" spans="1:10" x14ac:dyDescent="0.25">
      <c r="A337" s="174" t="s">
        <v>163</v>
      </c>
      <c r="B337" s="174">
        <v>186217</v>
      </c>
      <c r="C337" s="174">
        <v>990</v>
      </c>
      <c r="D337" s="174">
        <v>297</v>
      </c>
      <c r="E337" s="174">
        <v>491</v>
      </c>
      <c r="F337" s="174">
        <v>125.5</v>
      </c>
      <c r="G337" s="174">
        <v>1970</v>
      </c>
      <c r="H337" s="174">
        <v>50.92727</v>
      </c>
      <c r="I337" s="174">
        <v>43.603580000000001</v>
      </c>
      <c r="J337" s="174">
        <v>57.046520000000001</v>
      </c>
    </row>
    <row r="338" spans="1:10" x14ac:dyDescent="0.25">
      <c r="A338" s="174" t="s">
        <v>163</v>
      </c>
      <c r="B338" s="174">
        <v>186782</v>
      </c>
      <c r="C338" s="174">
        <v>1000</v>
      </c>
      <c r="D338" s="174">
        <v>289</v>
      </c>
      <c r="E338" s="174">
        <v>491</v>
      </c>
      <c r="F338" s="174">
        <v>125.5</v>
      </c>
      <c r="G338" s="174">
        <v>1970</v>
      </c>
      <c r="H338" s="174">
        <v>50.91818</v>
      </c>
      <c r="I338" s="174">
        <v>43.603580000000001</v>
      </c>
      <c r="J338" s="174">
        <v>57.046520000000001</v>
      </c>
    </row>
    <row r="339" spans="1:10" x14ac:dyDescent="0.25">
      <c r="A339" s="174" t="s">
        <v>163</v>
      </c>
      <c r="B339" s="174">
        <v>187349</v>
      </c>
      <c r="C339" s="174">
        <v>996</v>
      </c>
      <c r="D339" s="174">
        <v>293</v>
      </c>
      <c r="E339" s="174">
        <v>491</v>
      </c>
      <c r="F339" s="174">
        <v>125.49</v>
      </c>
      <c r="G339" s="174">
        <v>1970</v>
      </c>
      <c r="H339" s="174">
        <v>50.91818</v>
      </c>
      <c r="I339" s="174">
        <v>43.603580000000001</v>
      </c>
      <c r="J339" s="174">
        <v>57.046520000000001</v>
      </c>
    </row>
    <row r="340" spans="1:10" x14ac:dyDescent="0.25">
      <c r="A340" s="174" t="s">
        <v>163</v>
      </c>
      <c r="B340" s="174">
        <v>187918</v>
      </c>
      <c r="C340" s="174">
        <v>986</v>
      </c>
      <c r="D340" s="174">
        <v>301</v>
      </c>
      <c r="E340" s="174">
        <v>492</v>
      </c>
      <c r="F340" s="174">
        <v>125.48</v>
      </c>
      <c r="G340" s="174">
        <v>1969</v>
      </c>
      <c r="H340" s="174">
        <v>50.92727</v>
      </c>
      <c r="I340" s="174">
        <v>43.612520000000004</v>
      </c>
      <c r="J340" s="174">
        <v>56.439639999999997</v>
      </c>
    </row>
    <row r="341" spans="1:10" x14ac:dyDescent="0.25">
      <c r="A341" s="174" t="s">
        <v>163</v>
      </c>
      <c r="B341" s="174">
        <v>188487</v>
      </c>
      <c r="C341" s="174">
        <v>998</v>
      </c>
      <c r="D341" s="174">
        <v>292</v>
      </c>
      <c r="E341" s="174">
        <v>491</v>
      </c>
      <c r="F341" s="174">
        <v>125.48</v>
      </c>
      <c r="G341" s="174">
        <v>1970</v>
      </c>
      <c r="H341" s="174">
        <v>50.913640000000001</v>
      </c>
      <c r="I341" s="174">
        <v>43.603580000000001</v>
      </c>
      <c r="J341" s="174">
        <v>57.046520000000001</v>
      </c>
    </row>
    <row r="342" spans="1:10" x14ac:dyDescent="0.25">
      <c r="A342" s="174" t="s">
        <v>163</v>
      </c>
      <c r="B342" s="174">
        <v>189055</v>
      </c>
      <c r="C342" s="174">
        <v>1006</v>
      </c>
      <c r="D342" s="174">
        <v>284</v>
      </c>
      <c r="E342" s="174">
        <v>491</v>
      </c>
      <c r="F342" s="174">
        <v>125.47</v>
      </c>
      <c r="G342" s="174">
        <v>1970</v>
      </c>
      <c r="H342" s="174">
        <v>50.913640000000001</v>
      </c>
      <c r="I342" s="174">
        <v>43.603580000000001</v>
      </c>
      <c r="J342" s="174">
        <v>57.046520000000001</v>
      </c>
    </row>
    <row r="343" spans="1:10" x14ac:dyDescent="0.25">
      <c r="A343" s="174" t="s">
        <v>163</v>
      </c>
      <c r="B343" s="174">
        <v>189623</v>
      </c>
      <c r="C343" s="174">
        <v>990</v>
      </c>
      <c r="D343" s="174">
        <v>299</v>
      </c>
      <c r="E343" s="174">
        <v>491</v>
      </c>
      <c r="F343" s="174">
        <v>125.46</v>
      </c>
      <c r="G343" s="174">
        <v>1971</v>
      </c>
      <c r="H343" s="174">
        <v>50.91818</v>
      </c>
      <c r="I343" s="174">
        <v>43.603580000000001</v>
      </c>
      <c r="J343" s="174">
        <v>57.653399999999998</v>
      </c>
    </row>
    <row r="344" spans="1:10" x14ac:dyDescent="0.25">
      <c r="A344" s="174" t="s">
        <v>163</v>
      </c>
      <c r="B344" s="174">
        <v>190189</v>
      </c>
      <c r="C344" s="174">
        <v>990</v>
      </c>
      <c r="D344" s="174">
        <v>297</v>
      </c>
      <c r="E344" s="174">
        <v>491</v>
      </c>
      <c r="F344" s="174">
        <v>125.46</v>
      </c>
      <c r="G344" s="174">
        <v>1971</v>
      </c>
      <c r="H344" s="174">
        <v>50.92727</v>
      </c>
      <c r="I344" s="174">
        <v>43.603580000000001</v>
      </c>
      <c r="J344" s="174">
        <v>57.653399999999998</v>
      </c>
    </row>
    <row r="345" spans="1:10" x14ac:dyDescent="0.25">
      <c r="A345" s="174" t="s">
        <v>163</v>
      </c>
      <c r="B345" s="174">
        <v>190754</v>
      </c>
      <c r="C345" s="174">
        <v>1003</v>
      </c>
      <c r="D345" s="174">
        <v>287</v>
      </c>
      <c r="E345" s="174">
        <v>491</v>
      </c>
      <c r="F345" s="174">
        <v>125.45</v>
      </c>
      <c r="G345" s="174">
        <v>1971</v>
      </c>
      <c r="H345" s="174">
        <v>50.913640000000001</v>
      </c>
      <c r="I345" s="174">
        <v>43.603580000000001</v>
      </c>
      <c r="J345" s="174">
        <v>57.653399999999998</v>
      </c>
    </row>
    <row r="346" spans="1:10" x14ac:dyDescent="0.25">
      <c r="A346" s="174" t="s">
        <v>163</v>
      </c>
      <c r="B346" s="174">
        <v>191320</v>
      </c>
      <c r="C346" s="174">
        <v>989</v>
      </c>
      <c r="D346" s="174">
        <v>300</v>
      </c>
      <c r="E346" s="174">
        <v>492</v>
      </c>
      <c r="F346" s="174">
        <v>125.45</v>
      </c>
      <c r="G346" s="174">
        <v>1971</v>
      </c>
      <c r="H346" s="174">
        <v>50.922730000000001</v>
      </c>
      <c r="I346" s="174">
        <v>43.612520000000004</v>
      </c>
      <c r="J346" s="174">
        <v>57.653399999999998</v>
      </c>
    </row>
    <row r="347" spans="1:10" x14ac:dyDescent="0.25">
      <c r="A347" s="174" t="s">
        <v>163</v>
      </c>
      <c r="B347" s="174">
        <v>191884</v>
      </c>
      <c r="C347" s="174">
        <v>1003</v>
      </c>
      <c r="D347" s="174">
        <v>287</v>
      </c>
      <c r="E347" s="174">
        <v>491</v>
      </c>
      <c r="F347" s="174">
        <v>125.44</v>
      </c>
      <c r="G347" s="174">
        <v>1971</v>
      </c>
      <c r="H347" s="174">
        <v>50.913640000000001</v>
      </c>
      <c r="I347" s="174">
        <v>43.603580000000001</v>
      </c>
      <c r="J347" s="174">
        <v>57.653399999999998</v>
      </c>
    </row>
    <row r="348" spans="1:10" x14ac:dyDescent="0.25">
      <c r="A348" s="174" t="s">
        <v>163</v>
      </c>
      <c r="B348" s="174">
        <v>192448</v>
      </c>
      <c r="C348" s="174">
        <v>1006</v>
      </c>
      <c r="D348" s="174">
        <v>285</v>
      </c>
      <c r="E348" s="174">
        <v>491</v>
      </c>
      <c r="F348" s="174">
        <v>125.44</v>
      </c>
      <c r="G348" s="174">
        <v>1970</v>
      </c>
      <c r="H348" s="174">
        <v>50.909089999999999</v>
      </c>
      <c r="I348" s="174">
        <v>43.603580000000001</v>
      </c>
      <c r="J348" s="174">
        <v>57.046520000000001</v>
      </c>
    </row>
    <row r="349" spans="1:10" x14ac:dyDescent="0.25">
      <c r="A349" s="174" t="s">
        <v>163</v>
      </c>
      <c r="B349" s="174">
        <v>193012</v>
      </c>
      <c r="C349" s="174">
        <v>987</v>
      </c>
      <c r="D349" s="174">
        <v>301</v>
      </c>
      <c r="E349" s="174">
        <v>491</v>
      </c>
      <c r="F349" s="174">
        <v>125.43</v>
      </c>
      <c r="G349" s="174">
        <v>1971</v>
      </c>
      <c r="H349" s="174">
        <v>50.922730000000001</v>
      </c>
      <c r="I349" s="174">
        <v>43.603580000000001</v>
      </c>
      <c r="J349" s="174">
        <v>57.653399999999998</v>
      </c>
    </row>
    <row r="350" spans="1:10" x14ac:dyDescent="0.25">
      <c r="A350" s="174" t="s">
        <v>163</v>
      </c>
      <c r="B350" s="174">
        <v>193576</v>
      </c>
      <c r="C350" s="174">
        <v>994</v>
      </c>
      <c r="D350" s="174">
        <v>296</v>
      </c>
      <c r="E350" s="174">
        <v>491</v>
      </c>
      <c r="F350" s="174">
        <v>125.42</v>
      </c>
      <c r="G350" s="174">
        <v>1971</v>
      </c>
      <c r="H350" s="174">
        <v>50.913640000000001</v>
      </c>
      <c r="I350" s="174">
        <v>43.603580000000001</v>
      </c>
      <c r="J350" s="174">
        <v>57.653399999999998</v>
      </c>
    </row>
    <row r="351" spans="1:10" x14ac:dyDescent="0.25">
      <c r="A351" s="174" t="s">
        <v>163</v>
      </c>
      <c r="B351" s="174">
        <v>194141</v>
      </c>
      <c r="C351" s="174">
        <v>1000</v>
      </c>
      <c r="D351" s="174">
        <v>290</v>
      </c>
      <c r="E351" s="174">
        <v>491</v>
      </c>
      <c r="F351" s="174">
        <v>125.42</v>
      </c>
      <c r="G351" s="174">
        <v>1971</v>
      </c>
      <c r="H351" s="174">
        <v>50.913640000000001</v>
      </c>
      <c r="I351" s="174">
        <v>43.603580000000001</v>
      </c>
      <c r="J351" s="174">
        <v>57.653399999999998</v>
      </c>
    </row>
    <row r="352" spans="1:10" x14ac:dyDescent="0.25">
      <c r="A352" s="174" t="s">
        <v>163</v>
      </c>
      <c r="B352" s="174">
        <v>194709</v>
      </c>
      <c r="C352" s="174">
        <v>1000</v>
      </c>
      <c r="D352" s="174">
        <v>290</v>
      </c>
      <c r="E352" s="174">
        <v>491</v>
      </c>
      <c r="F352" s="174">
        <v>125.41</v>
      </c>
      <c r="G352" s="174">
        <v>1971</v>
      </c>
      <c r="H352" s="174">
        <v>50.913640000000001</v>
      </c>
      <c r="I352" s="174">
        <v>43.603580000000001</v>
      </c>
      <c r="J352" s="174">
        <v>57.653399999999998</v>
      </c>
    </row>
    <row r="353" spans="1:10" x14ac:dyDescent="0.25">
      <c r="A353" s="174" t="s">
        <v>163</v>
      </c>
      <c r="B353" s="174">
        <v>195277</v>
      </c>
      <c r="C353" s="174">
        <v>996</v>
      </c>
      <c r="D353" s="174">
        <v>294</v>
      </c>
      <c r="E353" s="174">
        <v>491</v>
      </c>
      <c r="F353" s="174">
        <v>125.41</v>
      </c>
      <c r="G353" s="174">
        <v>1972</v>
      </c>
      <c r="H353" s="174">
        <v>50.913640000000001</v>
      </c>
      <c r="I353" s="174">
        <v>43.603580000000001</v>
      </c>
      <c r="J353" s="174">
        <v>58.260280000000002</v>
      </c>
    </row>
    <row r="354" spans="1:10" x14ac:dyDescent="0.25">
      <c r="A354" s="174" t="s">
        <v>163</v>
      </c>
      <c r="B354" s="174">
        <v>195846</v>
      </c>
      <c r="C354" s="174">
        <v>1001</v>
      </c>
      <c r="D354" s="174">
        <v>290</v>
      </c>
      <c r="E354" s="174">
        <v>491</v>
      </c>
      <c r="F354" s="174">
        <v>125.4</v>
      </c>
      <c r="G354" s="174">
        <v>1971</v>
      </c>
      <c r="H354" s="174">
        <v>50.909089999999999</v>
      </c>
      <c r="I354" s="174">
        <v>43.603580000000001</v>
      </c>
      <c r="J354" s="174">
        <v>57.653399999999998</v>
      </c>
    </row>
    <row r="355" spans="1:10" x14ac:dyDescent="0.25">
      <c r="A355" s="174" t="s">
        <v>163</v>
      </c>
      <c r="B355" s="174">
        <v>196415</v>
      </c>
      <c r="C355" s="174">
        <v>982</v>
      </c>
      <c r="D355" s="174">
        <v>305</v>
      </c>
      <c r="E355" s="174">
        <v>491</v>
      </c>
      <c r="F355" s="174">
        <v>125.4</v>
      </c>
      <c r="G355" s="174">
        <v>1972</v>
      </c>
      <c r="H355" s="174">
        <v>50.92727</v>
      </c>
      <c r="I355" s="174">
        <v>43.603580000000001</v>
      </c>
      <c r="J355" s="174">
        <v>58.260280000000002</v>
      </c>
    </row>
    <row r="356" spans="1:10" x14ac:dyDescent="0.25">
      <c r="A356" s="174" t="s">
        <v>163</v>
      </c>
      <c r="B356" s="174">
        <v>196984</v>
      </c>
      <c r="C356" s="174">
        <v>1008</v>
      </c>
      <c r="D356" s="174">
        <v>284</v>
      </c>
      <c r="E356" s="174">
        <v>491</v>
      </c>
      <c r="F356" s="174">
        <v>125.39</v>
      </c>
      <c r="G356" s="174">
        <v>1972</v>
      </c>
      <c r="H356" s="174">
        <v>50.904539999999997</v>
      </c>
      <c r="I356" s="174">
        <v>43.603580000000001</v>
      </c>
      <c r="J356" s="174">
        <v>58.260280000000002</v>
      </c>
    </row>
    <row r="357" spans="1:10" x14ac:dyDescent="0.25">
      <c r="A357" s="174" t="s">
        <v>163</v>
      </c>
      <c r="B357" s="174">
        <v>197551</v>
      </c>
      <c r="C357" s="174">
        <v>989</v>
      </c>
      <c r="D357" s="174">
        <v>300</v>
      </c>
      <c r="E357" s="174">
        <v>491</v>
      </c>
      <c r="F357" s="174">
        <v>125.39</v>
      </c>
      <c r="G357" s="174">
        <v>1972</v>
      </c>
      <c r="H357" s="174">
        <v>50.922730000000001</v>
      </c>
      <c r="I357" s="174">
        <v>43.603580000000001</v>
      </c>
      <c r="J357" s="174">
        <v>58.260280000000002</v>
      </c>
    </row>
    <row r="358" spans="1:10" x14ac:dyDescent="0.25">
      <c r="A358" s="174" t="s">
        <v>163</v>
      </c>
      <c r="B358" s="174">
        <v>198118</v>
      </c>
      <c r="C358" s="174">
        <v>989</v>
      </c>
      <c r="D358" s="174">
        <v>300</v>
      </c>
      <c r="E358" s="174">
        <v>491</v>
      </c>
      <c r="F358" s="174">
        <v>125.38</v>
      </c>
      <c r="G358" s="174">
        <v>1972</v>
      </c>
      <c r="H358" s="174">
        <v>50.91818</v>
      </c>
      <c r="I358" s="174">
        <v>43.603580000000001</v>
      </c>
      <c r="J358" s="174">
        <v>58.260280000000002</v>
      </c>
    </row>
    <row r="359" spans="1:10" x14ac:dyDescent="0.25">
      <c r="A359" s="174" t="s">
        <v>163</v>
      </c>
      <c r="B359" s="174">
        <v>198683</v>
      </c>
      <c r="C359" s="174">
        <v>991</v>
      </c>
      <c r="D359" s="174">
        <v>297</v>
      </c>
      <c r="E359" s="174">
        <v>492</v>
      </c>
      <c r="F359" s="174">
        <v>125.38</v>
      </c>
      <c r="G359" s="174">
        <v>1972</v>
      </c>
      <c r="H359" s="174">
        <v>50.922730000000001</v>
      </c>
      <c r="I359" s="174">
        <v>43.612520000000004</v>
      </c>
      <c r="J359" s="174">
        <v>58.260280000000002</v>
      </c>
    </row>
    <row r="360" spans="1:10" x14ac:dyDescent="0.25">
      <c r="A360" s="174" t="s">
        <v>163</v>
      </c>
      <c r="B360" s="174">
        <v>199248</v>
      </c>
      <c r="C360" s="174">
        <v>985</v>
      </c>
      <c r="D360" s="174">
        <v>302</v>
      </c>
      <c r="E360" s="174">
        <v>491</v>
      </c>
      <c r="F360" s="174">
        <v>125.37</v>
      </c>
      <c r="G360" s="174">
        <v>1972</v>
      </c>
      <c r="H360" s="174">
        <v>50.92727</v>
      </c>
      <c r="I360" s="174">
        <v>43.603580000000001</v>
      </c>
      <c r="J360" s="174">
        <v>58.260280000000002</v>
      </c>
    </row>
    <row r="361" spans="1:10" x14ac:dyDescent="0.25">
      <c r="A361" s="174" t="s">
        <v>163</v>
      </c>
      <c r="B361" s="174">
        <v>199812</v>
      </c>
      <c r="C361" s="174">
        <v>990</v>
      </c>
      <c r="D361" s="174">
        <v>299</v>
      </c>
      <c r="E361" s="174">
        <v>491</v>
      </c>
      <c r="F361" s="174">
        <v>125.37</v>
      </c>
      <c r="G361" s="174">
        <v>1972</v>
      </c>
      <c r="H361" s="174">
        <v>50.91818</v>
      </c>
      <c r="I361" s="174">
        <v>43.603580000000001</v>
      </c>
      <c r="J361" s="174">
        <v>58.260280000000002</v>
      </c>
    </row>
    <row r="362" spans="1:10" x14ac:dyDescent="0.25">
      <c r="A362" s="174" t="s">
        <v>163</v>
      </c>
      <c r="B362" s="174">
        <v>200377</v>
      </c>
      <c r="C362" s="174">
        <v>997</v>
      </c>
      <c r="D362" s="174">
        <v>293</v>
      </c>
      <c r="E362" s="174">
        <v>491</v>
      </c>
      <c r="F362" s="174">
        <v>125.37</v>
      </c>
      <c r="G362" s="174">
        <v>1972</v>
      </c>
      <c r="H362" s="174">
        <v>50.913640000000001</v>
      </c>
      <c r="I362" s="174">
        <v>43.603580000000001</v>
      </c>
      <c r="J362" s="174">
        <v>58.260280000000002</v>
      </c>
    </row>
    <row r="363" spans="1:10" x14ac:dyDescent="0.25">
      <c r="A363" s="174" t="s">
        <v>163</v>
      </c>
      <c r="B363" s="174">
        <v>200941</v>
      </c>
      <c r="C363" s="174">
        <v>990</v>
      </c>
      <c r="D363" s="174">
        <v>300</v>
      </c>
      <c r="E363" s="174">
        <v>491</v>
      </c>
      <c r="F363" s="174">
        <v>125.36</v>
      </c>
      <c r="G363" s="174">
        <v>1973</v>
      </c>
      <c r="H363" s="174">
        <v>50.913640000000001</v>
      </c>
      <c r="I363" s="174">
        <v>43.603580000000001</v>
      </c>
      <c r="J363" s="174">
        <v>58.867159999999998</v>
      </c>
    </row>
    <row r="364" spans="1:10" x14ac:dyDescent="0.25">
      <c r="A364" s="174" t="s">
        <v>163</v>
      </c>
      <c r="B364" s="174">
        <v>201505</v>
      </c>
      <c r="C364" s="174">
        <v>998</v>
      </c>
      <c r="D364" s="174">
        <v>293</v>
      </c>
      <c r="E364" s="174">
        <v>491</v>
      </c>
      <c r="F364" s="174">
        <v>125.36</v>
      </c>
      <c r="G364" s="174">
        <v>1972</v>
      </c>
      <c r="H364" s="174">
        <v>50.909089999999999</v>
      </c>
      <c r="I364" s="174">
        <v>43.603580000000001</v>
      </c>
      <c r="J364" s="174">
        <v>58.260280000000002</v>
      </c>
    </row>
    <row r="365" spans="1:10" x14ac:dyDescent="0.25">
      <c r="A365" s="174" t="s">
        <v>163</v>
      </c>
      <c r="B365" s="174">
        <v>202069</v>
      </c>
      <c r="C365" s="174">
        <v>1013</v>
      </c>
      <c r="D365" s="174">
        <v>280</v>
      </c>
      <c r="E365" s="174">
        <v>490</v>
      </c>
      <c r="F365" s="174">
        <v>125.35</v>
      </c>
      <c r="G365" s="174">
        <v>1973</v>
      </c>
      <c r="H365" s="174">
        <v>50.9</v>
      </c>
      <c r="I365" s="174">
        <v>43.594630000000002</v>
      </c>
      <c r="J365" s="174">
        <v>58.867159999999998</v>
      </c>
    </row>
    <row r="366" spans="1:10" x14ac:dyDescent="0.25">
      <c r="A366" s="174" t="s">
        <v>163</v>
      </c>
      <c r="B366" s="174">
        <v>202634</v>
      </c>
      <c r="C366" s="174">
        <v>1007</v>
      </c>
      <c r="D366" s="174">
        <v>285</v>
      </c>
      <c r="E366" s="174">
        <v>490</v>
      </c>
      <c r="F366" s="174">
        <v>125.35</v>
      </c>
      <c r="G366" s="174">
        <v>1973</v>
      </c>
      <c r="H366" s="174">
        <v>50.904539999999997</v>
      </c>
      <c r="I366" s="174">
        <v>43.594630000000002</v>
      </c>
      <c r="J366" s="174">
        <v>58.867159999999998</v>
      </c>
    </row>
    <row r="367" spans="1:10" x14ac:dyDescent="0.25">
      <c r="A367" s="174" t="s">
        <v>163</v>
      </c>
      <c r="B367" s="174">
        <v>203200</v>
      </c>
      <c r="C367" s="174">
        <v>1008</v>
      </c>
      <c r="D367" s="174">
        <v>284</v>
      </c>
      <c r="E367" s="174">
        <v>490</v>
      </c>
      <c r="F367" s="174">
        <v>125.34</v>
      </c>
      <c r="G367" s="174">
        <v>1974</v>
      </c>
      <c r="H367" s="174">
        <v>50.904539999999997</v>
      </c>
      <c r="I367" s="174">
        <v>43.594630000000002</v>
      </c>
      <c r="J367" s="174">
        <v>59.474029999999999</v>
      </c>
    </row>
    <row r="368" spans="1:10" x14ac:dyDescent="0.25">
      <c r="A368" s="174" t="s">
        <v>163</v>
      </c>
      <c r="B368" s="174">
        <v>203769</v>
      </c>
      <c r="C368" s="174">
        <v>1006</v>
      </c>
      <c r="D368" s="174">
        <v>286</v>
      </c>
      <c r="E368" s="174">
        <v>491</v>
      </c>
      <c r="F368" s="174">
        <v>125.34</v>
      </c>
      <c r="G368" s="174">
        <v>1974</v>
      </c>
      <c r="H368" s="174">
        <v>50.904539999999997</v>
      </c>
      <c r="I368" s="174">
        <v>43.603580000000001</v>
      </c>
      <c r="J368" s="174">
        <v>59.474029999999999</v>
      </c>
    </row>
    <row r="369" spans="1:10" x14ac:dyDescent="0.25">
      <c r="A369" s="174" t="s">
        <v>163</v>
      </c>
      <c r="B369" s="174">
        <v>204337</v>
      </c>
      <c r="C369" s="174">
        <v>985</v>
      </c>
      <c r="D369" s="174">
        <v>303</v>
      </c>
      <c r="E369" s="174">
        <v>491</v>
      </c>
      <c r="F369" s="174">
        <v>125.34</v>
      </c>
      <c r="G369" s="174">
        <v>1975</v>
      </c>
      <c r="H369" s="174">
        <v>50.922730000000001</v>
      </c>
      <c r="I369" s="174">
        <v>43.603580000000001</v>
      </c>
      <c r="J369" s="174">
        <v>60.080910000000003</v>
      </c>
    </row>
    <row r="370" spans="1:10" x14ac:dyDescent="0.25">
      <c r="A370" s="174" t="s">
        <v>163</v>
      </c>
      <c r="B370" s="174">
        <v>204907</v>
      </c>
      <c r="C370" s="174">
        <v>990</v>
      </c>
      <c r="D370" s="174">
        <v>299</v>
      </c>
      <c r="E370" s="174">
        <v>491</v>
      </c>
      <c r="F370" s="174">
        <v>125.33</v>
      </c>
      <c r="G370" s="174">
        <v>1974</v>
      </c>
      <c r="H370" s="174">
        <v>50.91818</v>
      </c>
      <c r="I370" s="174">
        <v>43.603580000000001</v>
      </c>
      <c r="J370" s="174">
        <v>59.474029999999999</v>
      </c>
    </row>
    <row r="371" spans="1:10" x14ac:dyDescent="0.25">
      <c r="A371" s="174" t="s">
        <v>163</v>
      </c>
      <c r="B371" s="174">
        <v>205475</v>
      </c>
      <c r="C371" s="174">
        <v>995</v>
      </c>
      <c r="D371" s="174">
        <v>295</v>
      </c>
      <c r="E371" s="174">
        <v>491</v>
      </c>
      <c r="F371" s="174">
        <v>125.33</v>
      </c>
      <c r="G371" s="174">
        <v>1974</v>
      </c>
      <c r="H371" s="174">
        <v>50.913640000000001</v>
      </c>
      <c r="I371" s="174">
        <v>43.603580000000001</v>
      </c>
      <c r="J371" s="174">
        <v>59.474029999999999</v>
      </c>
    </row>
    <row r="372" spans="1:10" x14ac:dyDescent="0.25">
      <c r="A372" s="174" t="s">
        <v>163</v>
      </c>
      <c r="B372" s="174">
        <v>206043</v>
      </c>
      <c r="C372" s="174">
        <v>990</v>
      </c>
      <c r="D372" s="174">
        <v>300</v>
      </c>
      <c r="E372" s="174">
        <v>492</v>
      </c>
      <c r="F372" s="174">
        <v>125.32</v>
      </c>
      <c r="G372" s="174">
        <v>1974</v>
      </c>
      <c r="H372" s="174">
        <v>50.913640000000001</v>
      </c>
      <c r="I372" s="174">
        <v>43.612520000000004</v>
      </c>
      <c r="J372" s="174">
        <v>59.474029999999999</v>
      </c>
    </row>
    <row r="373" spans="1:10" x14ac:dyDescent="0.25">
      <c r="A373" s="174" t="s">
        <v>163</v>
      </c>
      <c r="B373" s="174">
        <v>206610</v>
      </c>
      <c r="C373" s="174">
        <v>991</v>
      </c>
      <c r="D373" s="174">
        <v>300</v>
      </c>
      <c r="E373" s="174">
        <v>491</v>
      </c>
      <c r="F373" s="174">
        <v>125.32</v>
      </c>
      <c r="G373" s="174">
        <v>1974</v>
      </c>
      <c r="H373" s="174">
        <v>50.909089999999999</v>
      </c>
      <c r="I373" s="174">
        <v>43.612520000000004</v>
      </c>
      <c r="J373" s="174">
        <v>59.474029999999999</v>
      </c>
    </row>
    <row r="374" spans="1:10" x14ac:dyDescent="0.25">
      <c r="A374" s="174" t="s">
        <v>163</v>
      </c>
      <c r="B374" s="174">
        <v>207175</v>
      </c>
      <c r="C374" s="174">
        <v>993</v>
      </c>
      <c r="D374" s="174">
        <v>297</v>
      </c>
      <c r="E374" s="174">
        <v>491</v>
      </c>
      <c r="F374" s="174">
        <v>125.31</v>
      </c>
      <c r="G374" s="174">
        <v>1974</v>
      </c>
      <c r="H374" s="174">
        <v>50.913640000000001</v>
      </c>
      <c r="I374" s="174">
        <v>43.603580000000001</v>
      </c>
      <c r="J374" s="174">
        <v>59.474029999999999</v>
      </c>
    </row>
    <row r="375" spans="1:10" x14ac:dyDescent="0.25">
      <c r="A375" s="174" t="s">
        <v>163</v>
      </c>
      <c r="B375" s="174">
        <v>207740</v>
      </c>
      <c r="C375" s="174">
        <v>992</v>
      </c>
      <c r="D375" s="174">
        <v>297</v>
      </c>
      <c r="E375" s="174">
        <v>491</v>
      </c>
      <c r="F375" s="174">
        <v>125.31</v>
      </c>
      <c r="G375" s="174">
        <v>1974</v>
      </c>
      <c r="H375" s="174">
        <v>50.91818</v>
      </c>
      <c r="I375" s="174">
        <v>43.603580000000001</v>
      </c>
      <c r="J375" s="174">
        <v>59.474029999999999</v>
      </c>
    </row>
    <row r="376" spans="1:10" x14ac:dyDescent="0.25">
      <c r="A376" s="174" t="s">
        <v>163</v>
      </c>
      <c r="B376" s="174">
        <v>208304</v>
      </c>
      <c r="C376" s="174">
        <v>1006</v>
      </c>
      <c r="D376" s="174">
        <v>286</v>
      </c>
      <c r="E376" s="174">
        <v>490</v>
      </c>
      <c r="F376" s="174">
        <v>125.31</v>
      </c>
      <c r="G376" s="174">
        <v>1974</v>
      </c>
      <c r="H376" s="174">
        <v>50.904539999999997</v>
      </c>
      <c r="I376" s="174">
        <v>43.58569</v>
      </c>
      <c r="J376" s="174">
        <v>59.474029999999999</v>
      </c>
    </row>
    <row r="377" spans="1:10" x14ac:dyDescent="0.25">
      <c r="A377" s="174" t="s">
        <v>163</v>
      </c>
      <c r="B377" s="174">
        <v>208868</v>
      </c>
      <c r="C377" s="174">
        <v>985</v>
      </c>
      <c r="D377" s="174">
        <v>303</v>
      </c>
      <c r="E377" s="174">
        <v>491</v>
      </c>
      <c r="F377" s="174">
        <v>125.3</v>
      </c>
      <c r="G377" s="174">
        <v>1974</v>
      </c>
      <c r="H377" s="174">
        <v>50.922730000000001</v>
      </c>
      <c r="I377" s="174">
        <v>43.603580000000001</v>
      </c>
      <c r="J377" s="174">
        <v>59.474029999999999</v>
      </c>
    </row>
    <row r="378" spans="1:10" x14ac:dyDescent="0.25">
      <c r="A378" s="174" t="s">
        <v>163</v>
      </c>
      <c r="B378" s="174">
        <v>209432</v>
      </c>
      <c r="C378" s="174">
        <v>992</v>
      </c>
      <c r="D378" s="174">
        <v>297</v>
      </c>
      <c r="E378" s="174">
        <v>491</v>
      </c>
      <c r="F378" s="174">
        <v>125.3</v>
      </c>
      <c r="G378" s="174">
        <v>1975</v>
      </c>
      <c r="H378" s="174">
        <v>50.91818</v>
      </c>
      <c r="I378" s="174">
        <v>43.603580000000001</v>
      </c>
      <c r="J378" s="174">
        <v>60.080910000000003</v>
      </c>
    </row>
    <row r="379" spans="1:10" x14ac:dyDescent="0.25">
      <c r="A379" s="174" t="s">
        <v>163</v>
      </c>
      <c r="B379" s="174">
        <v>209997</v>
      </c>
      <c r="C379" s="174">
        <v>1008</v>
      </c>
      <c r="D379" s="174">
        <v>285</v>
      </c>
      <c r="E379" s="174">
        <v>490</v>
      </c>
      <c r="F379" s="174">
        <v>125.3</v>
      </c>
      <c r="G379" s="174">
        <v>1975</v>
      </c>
      <c r="H379" s="174">
        <v>50.9</v>
      </c>
      <c r="I379" s="174">
        <v>43.594630000000002</v>
      </c>
      <c r="J379" s="174">
        <v>60.080910000000003</v>
      </c>
    </row>
    <row r="380" spans="1:10" x14ac:dyDescent="0.25">
      <c r="A380" s="174" t="s">
        <v>163</v>
      </c>
      <c r="B380" s="174">
        <v>210564</v>
      </c>
      <c r="C380" s="174">
        <v>991</v>
      </c>
      <c r="D380" s="174">
        <v>297</v>
      </c>
      <c r="E380" s="174">
        <v>491</v>
      </c>
      <c r="F380" s="174">
        <v>125.29</v>
      </c>
      <c r="G380" s="174">
        <v>1975</v>
      </c>
      <c r="H380" s="174">
        <v>50.922730000000001</v>
      </c>
      <c r="I380" s="174">
        <v>43.603580000000001</v>
      </c>
      <c r="J380" s="174">
        <v>60.080910000000003</v>
      </c>
    </row>
    <row r="381" spans="1:10" x14ac:dyDescent="0.25">
      <c r="A381" s="174" t="s">
        <v>163</v>
      </c>
      <c r="B381" s="174">
        <v>211133</v>
      </c>
      <c r="C381" s="174">
        <v>991</v>
      </c>
      <c r="D381" s="174">
        <v>299</v>
      </c>
      <c r="E381" s="174">
        <v>491</v>
      </c>
      <c r="F381" s="174">
        <v>125.29</v>
      </c>
      <c r="G381" s="174">
        <v>1975</v>
      </c>
      <c r="H381" s="174">
        <v>50.913640000000001</v>
      </c>
      <c r="I381" s="174">
        <v>43.603580000000001</v>
      </c>
      <c r="J381" s="174">
        <v>60.080910000000003</v>
      </c>
    </row>
    <row r="382" spans="1:10" x14ac:dyDescent="0.25">
      <c r="A382" s="174" t="s">
        <v>163</v>
      </c>
      <c r="B382" s="174">
        <v>211702</v>
      </c>
      <c r="C382" s="174">
        <v>993</v>
      </c>
      <c r="D382" s="174">
        <v>297</v>
      </c>
      <c r="E382" s="174">
        <v>491</v>
      </c>
      <c r="F382" s="174">
        <v>125.29</v>
      </c>
      <c r="G382" s="174">
        <v>1975</v>
      </c>
      <c r="H382" s="174">
        <v>50.913640000000001</v>
      </c>
      <c r="I382" s="174">
        <v>43.603580000000001</v>
      </c>
      <c r="J382" s="174">
        <v>60.080910000000003</v>
      </c>
    </row>
    <row r="383" spans="1:10" x14ac:dyDescent="0.25">
      <c r="A383" s="174" t="s">
        <v>163</v>
      </c>
      <c r="B383" s="174">
        <v>212271</v>
      </c>
      <c r="C383" s="174">
        <v>995</v>
      </c>
      <c r="D383" s="174">
        <v>295</v>
      </c>
      <c r="E383" s="174">
        <v>491</v>
      </c>
      <c r="F383" s="174">
        <v>125.28</v>
      </c>
      <c r="G383" s="174">
        <v>1975</v>
      </c>
      <c r="H383" s="174">
        <v>50.909089999999999</v>
      </c>
      <c r="I383" s="174">
        <v>43.603580000000001</v>
      </c>
      <c r="J383" s="174">
        <v>60.080910000000003</v>
      </c>
    </row>
    <row r="384" spans="1:10" x14ac:dyDescent="0.25">
      <c r="A384" s="174" t="s">
        <v>163</v>
      </c>
      <c r="B384" s="174">
        <v>212839</v>
      </c>
      <c r="C384" s="174">
        <v>1001</v>
      </c>
      <c r="D384" s="174">
        <v>290</v>
      </c>
      <c r="E384" s="174">
        <v>491</v>
      </c>
      <c r="F384" s="174">
        <v>125.28</v>
      </c>
      <c r="G384" s="174">
        <v>1975</v>
      </c>
      <c r="H384" s="174">
        <v>50.904539999999997</v>
      </c>
      <c r="I384" s="174">
        <v>43.603580000000001</v>
      </c>
      <c r="J384" s="174">
        <v>60.080910000000003</v>
      </c>
    </row>
    <row r="385" spans="1:10" x14ac:dyDescent="0.25">
      <c r="A385" s="174" t="s">
        <v>163</v>
      </c>
      <c r="B385" s="174">
        <v>213406</v>
      </c>
      <c r="C385" s="174">
        <v>1010</v>
      </c>
      <c r="D385" s="174">
        <v>283</v>
      </c>
      <c r="E385" s="174">
        <v>490</v>
      </c>
      <c r="F385" s="174">
        <v>125.28</v>
      </c>
      <c r="G385" s="174">
        <v>1976</v>
      </c>
      <c r="H385" s="174">
        <v>50.9</v>
      </c>
      <c r="I385" s="174">
        <v>43.594630000000002</v>
      </c>
      <c r="J385" s="174">
        <v>60.68779</v>
      </c>
    </row>
    <row r="386" spans="1:10" x14ac:dyDescent="0.25">
      <c r="A386" s="174" t="s">
        <v>163</v>
      </c>
      <c r="B386" s="174">
        <v>213971</v>
      </c>
      <c r="C386" s="174">
        <v>979</v>
      </c>
      <c r="D386" s="174">
        <v>309</v>
      </c>
      <c r="E386" s="174">
        <v>491</v>
      </c>
      <c r="F386" s="174">
        <v>125.27</v>
      </c>
      <c r="G386" s="174">
        <v>1976</v>
      </c>
      <c r="H386" s="174">
        <v>50.922730000000001</v>
      </c>
      <c r="I386" s="174">
        <v>43.603580000000001</v>
      </c>
      <c r="J386" s="174">
        <v>60.68779</v>
      </c>
    </row>
    <row r="387" spans="1:10" x14ac:dyDescent="0.25">
      <c r="A387" s="174" t="s">
        <v>163</v>
      </c>
      <c r="B387" s="174">
        <v>214537</v>
      </c>
      <c r="C387" s="174">
        <v>991</v>
      </c>
      <c r="D387" s="174">
        <v>299</v>
      </c>
      <c r="E387" s="174">
        <v>491</v>
      </c>
      <c r="F387" s="174">
        <v>125.27</v>
      </c>
      <c r="G387" s="174">
        <v>1976</v>
      </c>
      <c r="H387" s="174">
        <v>50.909089999999999</v>
      </c>
      <c r="I387" s="174">
        <v>43.603580000000001</v>
      </c>
      <c r="J387" s="174">
        <v>60.68779</v>
      </c>
    </row>
    <row r="388" spans="1:10" x14ac:dyDescent="0.25">
      <c r="A388" s="174" t="s">
        <v>163</v>
      </c>
      <c r="B388" s="174">
        <v>215102</v>
      </c>
      <c r="C388" s="174">
        <v>1008</v>
      </c>
      <c r="D388" s="174">
        <v>284</v>
      </c>
      <c r="E388" s="174">
        <v>491</v>
      </c>
      <c r="F388" s="174">
        <v>125.27</v>
      </c>
      <c r="G388" s="174">
        <v>1976</v>
      </c>
      <c r="H388" s="174">
        <v>50.9</v>
      </c>
      <c r="I388" s="174">
        <v>43.603580000000001</v>
      </c>
      <c r="J388" s="174">
        <v>60.68779</v>
      </c>
    </row>
    <row r="389" spans="1:10" x14ac:dyDescent="0.25">
      <c r="A389" s="174" t="s">
        <v>163</v>
      </c>
      <c r="B389" s="174">
        <v>215667</v>
      </c>
      <c r="C389" s="174">
        <v>991</v>
      </c>
      <c r="D389" s="174">
        <v>300</v>
      </c>
      <c r="E389" s="174">
        <v>491</v>
      </c>
      <c r="F389" s="174">
        <v>125.26</v>
      </c>
      <c r="G389" s="174">
        <v>1977</v>
      </c>
      <c r="H389" s="174">
        <v>50.909089999999999</v>
      </c>
      <c r="I389" s="174">
        <v>43.603580000000001</v>
      </c>
      <c r="J389" s="174">
        <v>61.294670000000004</v>
      </c>
    </row>
    <row r="390" spans="1:10" x14ac:dyDescent="0.25">
      <c r="A390" s="174" t="s">
        <v>163</v>
      </c>
      <c r="B390" s="174">
        <v>216232</v>
      </c>
      <c r="C390" s="174">
        <v>989</v>
      </c>
      <c r="D390" s="174">
        <v>301</v>
      </c>
      <c r="E390" s="174">
        <v>491</v>
      </c>
      <c r="F390" s="174">
        <v>125.26</v>
      </c>
      <c r="G390" s="174">
        <v>1976</v>
      </c>
      <c r="H390" s="174">
        <v>50.913640000000001</v>
      </c>
      <c r="I390" s="174">
        <v>43.603580000000001</v>
      </c>
      <c r="J390" s="174">
        <v>60.68779</v>
      </c>
    </row>
    <row r="391" spans="1:10" x14ac:dyDescent="0.25">
      <c r="A391" s="174" t="s">
        <v>163</v>
      </c>
      <c r="B391" s="174">
        <v>216798</v>
      </c>
      <c r="C391" s="174">
        <v>991</v>
      </c>
      <c r="D391" s="174">
        <v>299</v>
      </c>
      <c r="E391" s="174">
        <v>491</v>
      </c>
      <c r="F391" s="174">
        <v>125.26</v>
      </c>
      <c r="G391" s="174">
        <v>1976</v>
      </c>
      <c r="H391" s="174">
        <v>50.913640000000001</v>
      </c>
      <c r="I391" s="174">
        <v>43.603580000000001</v>
      </c>
      <c r="J391" s="174">
        <v>60.68779</v>
      </c>
    </row>
    <row r="392" spans="1:10" x14ac:dyDescent="0.25">
      <c r="A392" s="174" t="s">
        <v>163</v>
      </c>
      <c r="B392" s="174">
        <v>217363</v>
      </c>
      <c r="C392" s="174">
        <v>991</v>
      </c>
      <c r="D392" s="174">
        <v>299</v>
      </c>
      <c r="E392" s="174">
        <v>491</v>
      </c>
      <c r="F392" s="174">
        <v>125.26</v>
      </c>
      <c r="G392" s="174">
        <v>1976</v>
      </c>
      <c r="H392" s="174">
        <v>50.913640000000001</v>
      </c>
      <c r="I392" s="174">
        <v>43.603580000000001</v>
      </c>
      <c r="J392" s="174">
        <v>60.68779</v>
      </c>
    </row>
    <row r="393" spans="1:10" x14ac:dyDescent="0.25">
      <c r="A393" s="174" t="s">
        <v>163</v>
      </c>
      <c r="B393" s="174">
        <v>217928</v>
      </c>
      <c r="C393" s="174">
        <v>1003</v>
      </c>
      <c r="D393" s="174">
        <v>290</v>
      </c>
      <c r="E393" s="174">
        <v>490</v>
      </c>
      <c r="F393" s="174">
        <v>125.25</v>
      </c>
      <c r="G393" s="174">
        <v>1976</v>
      </c>
      <c r="H393" s="174">
        <v>50.9</v>
      </c>
      <c r="I393" s="174">
        <v>43.594630000000002</v>
      </c>
      <c r="J393" s="174">
        <v>60.68779</v>
      </c>
    </row>
    <row r="394" spans="1:10" x14ac:dyDescent="0.25">
      <c r="A394" s="174" t="s">
        <v>163</v>
      </c>
      <c r="B394" s="174">
        <v>218493</v>
      </c>
      <c r="C394" s="174">
        <v>996</v>
      </c>
      <c r="D394" s="174">
        <v>295</v>
      </c>
      <c r="E394" s="174">
        <v>491</v>
      </c>
      <c r="F394" s="174">
        <v>125.25</v>
      </c>
      <c r="G394" s="174">
        <v>1977</v>
      </c>
      <c r="H394" s="174">
        <v>50.913640000000001</v>
      </c>
      <c r="I394" s="174">
        <v>43.603580000000001</v>
      </c>
      <c r="J394" s="174">
        <v>61.294670000000004</v>
      </c>
    </row>
    <row r="395" spans="1:10" x14ac:dyDescent="0.25">
      <c r="A395" s="174" t="s">
        <v>163</v>
      </c>
      <c r="B395" s="174">
        <v>219057</v>
      </c>
      <c r="C395" s="174">
        <v>995</v>
      </c>
      <c r="D395" s="174">
        <v>296</v>
      </c>
      <c r="E395" s="174">
        <v>491</v>
      </c>
      <c r="F395" s="174">
        <v>125.25</v>
      </c>
      <c r="G395" s="174">
        <v>1976</v>
      </c>
      <c r="H395" s="174">
        <v>50.909089999999999</v>
      </c>
      <c r="I395" s="174">
        <v>43.603580000000001</v>
      </c>
      <c r="J395" s="174">
        <v>60.68779</v>
      </c>
    </row>
    <row r="396" spans="1:10" x14ac:dyDescent="0.25">
      <c r="A396" s="174" t="s">
        <v>163</v>
      </c>
      <c r="B396" s="174">
        <v>219621</v>
      </c>
      <c r="C396" s="174">
        <v>1007</v>
      </c>
      <c r="D396" s="174">
        <v>285</v>
      </c>
      <c r="E396" s="174">
        <v>491</v>
      </c>
      <c r="F396" s="174">
        <v>125.25</v>
      </c>
      <c r="G396" s="174">
        <v>1976</v>
      </c>
      <c r="H396" s="174">
        <v>50.904539999999997</v>
      </c>
      <c r="I396" s="174">
        <v>43.603580000000001</v>
      </c>
      <c r="J396" s="174">
        <v>60.68779</v>
      </c>
    </row>
    <row r="397" spans="1:10" x14ac:dyDescent="0.25">
      <c r="A397" s="174" t="s">
        <v>163</v>
      </c>
      <c r="B397" s="174">
        <v>220186</v>
      </c>
      <c r="C397" s="174">
        <v>1006</v>
      </c>
      <c r="D397" s="174">
        <v>287</v>
      </c>
      <c r="E397" s="174">
        <v>490</v>
      </c>
      <c r="F397" s="174">
        <v>125.25</v>
      </c>
      <c r="G397" s="174">
        <v>1976</v>
      </c>
      <c r="H397" s="174">
        <v>50.9</v>
      </c>
      <c r="I397" s="174">
        <v>43.594630000000002</v>
      </c>
      <c r="J397" s="174">
        <v>60.68779</v>
      </c>
    </row>
    <row r="398" spans="1:10" x14ac:dyDescent="0.25">
      <c r="A398" s="174" t="s">
        <v>163</v>
      </c>
      <c r="B398" s="174">
        <v>220751</v>
      </c>
      <c r="C398" s="174">
        <v>990</v>
      </c>
      <c r="D398" s="174">
        <v>302</v>
      </c>
      <c r="E398" s="174">
        <v>491</v>
      </c>
      <c r="F398" s="174">
        <v>125.24</v>
      </c>
      <c r="G398" s="174">
        <v>1975</v>
      </c>
      <c r="H398" s="174">
        <v>50.904539999999997</v>
      </c>
      <c r="I398" s="174">
        <v>43.603580000000001</v>
      </c>
      <c r="J398" s="174">
        <v>60.080910000000003</v>
      </c>
    </row>
    <row r="399" spans="1:10" x14ac:dyDescent="0.25">
      <c r="A399" s="174" t="s">
        <v>163</v>
      </c>
      <c r="B399" s="174">
        <v>221318</v>
      </c>
      <c r="C399" s="174">
        <v>997</v>
      </c>
      <c r="D399" s="174">
        <v>294</v>
      </c>
      <c r="E399" s="174">
        <v>490</v>
      </c>
      <c r="F399" s="174">
        <v>125.24</v>
      </c>
      <c r="G399" s="174">
        <v>1976</v>
      </c>
      <c r="H399" s="174">
        <v>50.909089999999999</v>
      </c>
      <c r="I399" s="174">
        <v>43.594630000000002</v>
      </c>
      <c r="J399" s="174">
        <v>60.68779</v>
      </c>
    </row>
    <row r="400" spans="1:10" x14ac:dyDescent="0.25">
      <c r="A400" s="174" t="s">
        <v>163</v>
      </c>
      <c r="B400" s="174">
        <v>221887</v>
      </c>
      <c r="C400" s="174">
        <v>993</v>
      </c>
      <c r="D400" s="174">
        <v>296</v>
      </c>
      <c r="E400" s="174">
        <v>491</v>
      </c>
      <c r="F400" s="174">
        <v>125.25</v>
      </c>
      <c r="G400" s="174">
        <v>1976</v>
      </c>
      <c r="H400" s="174">
        <v>50.91818</v>
      </c>
      <c r="I400" s="174">
        <v>43.603580000000001</v>
      </c>
      <c r="J400" s="174">
        <v>60.68779</v>
      </c>
    </row>
    <row r="401" spans="1:10" x14ac:dyDescent="0.25">
      <c r="A401" s="174" t="s">
        <v>163</v>
      </c>
      <c r="B401" s="174">
        <v>222457</v>
      </c>
      <c r="C401" s="174">
        <v>997</v>
      </c>
      <c r="D401" s="174">
        <v>294</v>
      </c>
      <c r="E401" s="174">
        <v>491</v>
      </c>
      <c r="F401" s="174">
        <v>125.25</v>
      </c>
      <c r="G401" s="174">
        <v>1976</v>
      </c>
      <c r="H401" s="174">
        <v>50.909089999999999</v>
      </c>
      <c r="I401" s="174">
        <v>43.603580000000001</v>
      </c>
      <c r="J401" s="174">
        <v>60.68779</v>
      </c>
    </row>
    <row r="402" spans="1:10" x14ac:dyDescent="0.25">
      <c r="A402" s="174" t="s">
        <v>163</v>
      </c>
      <c r="B402" s="174">
        <v>223025</v>
      </c>
      <c r="C402" s="174">
        <v>1000</v>
      </c>
      <c r="D402" s="174">
        <v>291</v>
      </c>
      <c r="E402" s="174">
        <v>490</v>
      </c>
      <c r="F402" s="174">
        <v>125.25</v>
      </c>
      <c r="G402" s="174">
        <v>1975</v>
      </c>
      <c r="H402" s="174">
        <v>50.909089999999999</v>
      </c>
      <c r="I402" s="174">
        <v>43.594630000000002</v>
      </c>
      <c r="J402" s="174">
        <v>60.080910000000003</v>
      </c>
    </row>
    <row r="403" spans="1:10" x14ac:dyDescent="0.25">
      <c r="A403" s="174" t="s">
        <v>163</v>
      </c>
      <c r="B403" s="174">
        <v>223594</v>
      </c>
      <c r="C403" s="174">
        <v>981</v>
      </c>
      <c r="D403" s="174">
        <v>307</v>
      </c>
      <c r="E403" s="174">
        <v>491</v>
      </c>
      <c r="F403" s="174">
        <v>125.25</v>
      </c>
      <c r="G403" s="174">
        <v>1976</v>
      </c>
      <c r="H403" s="174">
        <v>50.922730000000001</v>
      </c>
      <c r="I403" s="174">
        <v>43.603580000000001</v>
      </c>
      <c r="J403" s="174">
        <v>61.294670000000004</v>
      </c>
    </row>
    <row r="404" spans="1:10" x14ac:dyDescent="0.25">
      <c r="A404" s="174" t="s">
        <v>163</v>
      </c>
      <c r="B404" s="174">
        <v>224160</v>
      </c>
      <c r="C404" s="174">
        <v>984</v>
      </c>
      <c r="D404" s="174">
        <v>305</v>
      </c>
      <c r="E404" s="174">
        <v>491</v>
      </c>
      <c r="F404" s="174">
        <v>125.25</v>
      </c>
      <c r="G404" s="174">
        <v>1977</v>
      </c>
      <c r="H404" s="174">
        <v>50.91818</v>
      </c>
      <c r="I404" s="174">
        <v>43.603580000000001</v>
      </c>
      <c r="J404" s="174">
        <v>61.294670000000004</v>
      </c>
    </row>
    <row r="405" spans="1:10" x14ac:dyDescent="0.25">
      <c r="A405" s="174" t="s">
        <v>163</v>
      </c>
      <c r="B405" s="174">
        <v>224726</v>
      </c>
      <c r="C405" s="174">
        <v>1004</v>
      </c>
      <c r="D405" s="174">
        <v>288</v>
      </c>
      <c r="E405" s="174">
        <v>490</v>
      </c>
      <c r="F405" s="174">
        <v>125.25</v>
      </c>
      <c r="G405" s="174">
        <v>1976</v>
      </c>
      <c r="H405" s="174">
        <v>50.904539999999997</v>
      </c>
      <c r="I405" s="174">
        <v>43.594630000000002</v>
      </c>
      <c r="J405" s="174">
        <v>60.68779</v>
      </c>
    </row>
    <row r="406" spans="1:10" x14ac:dyDescent="0.25">
      <c r="A406" s="174" t="s">
        <v>163</v>
      </c>
      <c r="B406" s="174">
        <v>225291</v>
      </c>
      <c r="C406" s="174">
        <v>1001</v>
      </c>
      <c r="D406" s="174">
        <v>291</v>
      </c>
      <c r="E406" s="174">
        <v>491</v>
      </c>
      <c r="F406" s="174">
        <v>125.25</v>
      </c>
      <c r="G406" s="174">
        <v>1976</v>
      </c>
      <c r="H406" s="174">
        <v>50.904539999999997</v>
      </c>
      <c r="I406" s="174">
        <v>43.603580000000001</v>
      </c>
      <c r="J406" s="174">
        <v>60.68779</v>
      </c>
    </row>
    <row r="407" spans="1:10" x14ac:dyDescent="0.25">
      <c r="A407" s="174" t="s">
        <v>163</v>
      </c>
      <c r="B407" s="174">
        <v>225857</v>
      </c>
      <c r="C407" s="174">
        <v>994</v>
      </c>
      <c r="D407" s="174">
        <v>296</v>
      </c>
      <c r="E407" s="174">
        <v>491</v>
      </c>
      <c r="F407" s="174">
        <v>125.25</v>
      </c>
      <c r="G407" s="174">
        <v>1977</v>
      </c>
      <c r="H407" s="174">
        <v>50.913640000000001</v>
      </c>
      <c r="I407" s="174">
        <v>43.603580000000001</v>
      </c>
      <c r="J407" s="174">
        <v>61.294670000000004</v>
      </c>
    </row>
    <row r="408" spans="1:10" x14ac:dyDescent="0.25">
      <c r="A408" s="174" t="s">
        <v>163</v>
      </c>
      <c r="B408" s="174">
        <v>226422</v>
      </c>
      <c r="C408" s="174">
        <v>991</v>
      </c>
      <c r="D408" s="174">
        <v>299</v>
      </c>
      <c r="E408" s="174">
        <v>491</v>
      </c>
      <c r="F408" s="174">
        <v>125.26</v>
      </c>
      <c r="G408" s="174">
        <v>1977</v>
      </c>
      <c r="H408" s="174">
        <v>50.913640000000001</v>
      </c>
      <c r="I408" s="174">
        <v>43.603580000000001</v>
      </c>
      <c r="J408" s="174">
        <v>61.294670000000004</v>
      </c>
    </row>
    <row r="409" spans="1:10" x14ac:dyDescent="0.25">
      <c r="A409" s="174" t="s">
        <v>163</v>
      </c>
      <c r="B409" s="174">
        <v>226986</v>
      </c>
      <c r="C409" s="174">
        <v>980</v>
      </c>
      <c r="D409" s="174">
        <v>307</v>
      </c>
      <c r="E409" s="174">
        <v>491</v>
      </c>
      <c r="F409" s="174">
        <v>125.26</v>
      </c>
      <c r="G409" s="174">
        <v>1977</v>
      </c>
      <c r="H409" s="174">
        <v>50.92727</v>
      </c>
      <c r="I409" s="174">
        <v>43.603580000000001</v>
      </c>
      <c r="J409" s="174">
        <v>61.294670000000004</v>
      </c>
    </row>
    <row r="410" spans="1:10" x14ac:dyDescent="0.25">
      <c r="A410" s="174" t="s">
        <v>163</v>
      </c>
      <c r="B410" s="174">
        <v>227550</v>
      </c>
      <c r="C410" s="174">
        <v>993</v>
      </c>
      <c r="D410" s="174">
        <v>297</v>
      </c>
      <c r="E410" s="174">
        <v>491</v>
      </c>
      <c r="F410" s="174">
        <v>125.26</v>
      </c>
      <c r="G410" s="174">
        <v>1976</v>
      </c>
      <c r="H410" s="174">
        <v>50.913640000000001</v>
      </c>
      <c r="I410" s="174">
        <v>43.603580000000001</v>
      </c>
      <c r="J410" s="174">
        <v>60.68779</v>
      </c>
    </row>
    <row r="411" spans="1:10" x14ac:dyDescent="0.25">
      <c r="A411" s="174" t="s">
        <v>163</v>
      </c>
      <c r="B411" s="174">
        <v>228115</v>
      </c>
      <c r="C411" s="174">
        <v>1001</v>
      </c>
      <c r="D411" s="174">
        <v>291</v>
      </c>
      <c r="E411" s="174">
        <v>491</v>
      </c>
      <c r="F411" s="174">
        <v>125.26</v>
      </c>
      <c r="G411" s="174">
        <v>1977</v>
      </c>
      <c r="H411" s="174">
        <v>50.904539999999997</v>
      </c>
      <c r="I411" s="174">
        <v>43.603580000000001</v>
      </c>
      <c r="J411" s="174">
        <v>61.294670000000004</v>
      </c>
    </row>
    <row r="412" spans="1:10" x14ac:dyDescent="0.25">
      <c r="A412" s="174" t="s">
        <v>163</v>
      </c>
      <c r="B412" s="174">
        <v>228680</v>
      </c>
      <c r="C412" s="174">
        <v>986</v>
      </c>
      <c r="D412" s="174">
        <v>303</v>
      </c>
      <c r="E412" s="174">
        <v>491</v>
      </c>
      <c r="F412" s="174">
        <v>125.26</v>
      </c>
      <c r="G412" s="174">
        <v>1976</v>
      </c>
      <c r="H412" s="174">
        <v>50.91818</v>
      </c>
      <c r="I412" s="174">
        <v>43.603580000000001</v>
      </c>
      <c r="J412" s="174">
        <v>60.68779</v>
      </c>
    </row>
    <row r="413" spans="1:10" x14ac:dyDescent="0.25">
      <c r="A413" s="174" t="s">
        <v>163</v>
      </c>
      <c r="B413" s="174">
        <v>229247</v>
      </c>
      <c r="C413" s="174">
        <v>994</v>
      </c>
      <c r="D413" s="174">
        <v>297</v>
      </c>
      <c r="E413" s="174">
        <v>491</v>
      </c>
      <c r="F413" s="174">
        <v>125.26</v>
      </c>
      <c r="G413" s="174">
        <v>1976</v>
      </c>
      <c r="H413" s="174">
        <v>50.909089999999999</v>
      </c>
      <c r="I413" s="174">
        <v>43.603580000000001</v>
      </c>
      <c r="J413" s="174">
        <v>60.68779</v>
      </c>
    </row>
    <row r="414" spans="1:10" x14ac:dyDescent="0.25">
      <c r="A414" s="174" t="s">
        <v>163</v>
      </c>
      <c r="B414" s="174">
        <v>229816</v>
      </c>
      <c r="C414" s="174">
        <v>990</v>
      </c>
      <c r="D414" s="174">
        <v>301</v>
      </c>
      <c r="E414" s="174">
        <v>491</v>
      </c>
      <c r="F414" s="174">
        <v>125.26</v>
      </c>
      <c r="G414" s="174">
        <v>1978</v>
      </c>
      <c r="H414" s="174">
        <v>50.909089999999999</v>
      </c>
      <c r="I414" s="174">
        <v>43.603580000000001</v>
      </c>
      <c r="J414" s="174">
        <v>61.90155</v>
      </c>
    </row>
    <row r="415" spans="1:10" x14ac:dyDescent="0.25">
      <c r="A415" s="174" t="s">
        <v>163</v>
      </c>
      <c r="B415" s="174">
        <v>230385</v>
      </c>
      <c r="C415" s="174">
        <v>994</v>
      </c>
      <c r="D415" s="174">
        <v>297</v>
      </c>
      <c r="E415" s="174">
        <v>491</v>
      </c>
      <c r="F415" s="174">
        <v>125.27</v>
      </c>
      <c r="G415" s="174">
        <v>1976</v>
      </c>
      <c r="H415" s="174">
        <v>50.909089999999999</v>
      </c>
      <c r="I415" s="174">
        <v>43.603580000000001</v>
      </c>
      <c r="J415" s="174">
        <v>60.68779</v>
      </c>
    </row>
    <row r="416" spans="1:10" x14ac:dyDescent="0.25">
      <c r="A416" s="174" t="s">
        <v>163</v>
      </c>
      <c r="B416" s="174">
        <v>230954</v>
      </c>
      <c r="C416" s="174">
        <v>995</v>
      </c>
      <c r="D416" s="174">
        <v>296</v>
      </c>
      <c r="E416" s="174">
        <v>491</v>
      </c>
      <c r="F416" s="174">
        <v>125.27</v>
      </c>
      <c r="G416" s="174">
        <v>1976</v>
      </c>
      <c r="H416" s="174">
        <v>50.909089999999999</v>
      </c>
      <c r="I416" s="174">
        <v>43.603580000000001</v>
      </c>
      <c r="J416" s="174">
        <v>60.68779</v>
      </c>
    </row>
    <row r="417" spans="1:10" x14ac:dyDescent="0.25">
      <c r="A417" s="174" t="s">
        <v>163</v>
      </c>
      <c r="B417" s="174">
        <v>231522</v>
      </c>
      <c r="C417" s="174">
        <v>979</v>
      </c>
      <c r="D417" s="174">
        <v>309</v>
      </c>
      <c r="E417" s="174">
        <v>491</v>
      </c>
      <c r="F417" s="174">
        <v>125.27</v>
      </c>
      <c r="G417" s="174">
        <v>1977</v>
      </c>
      <c r="H417" s="174">
        <v>50.922730000000001</v>
      </c>
      <c r="I417" s="174">
        <v>43.603580000000001</v>
      </c>
      <c r="J417" s="174">
        <v>61.294670000000004</v>
      </c>
    </row>
    <row r="418" spans="1:10" x14ac:dyDescent="0.25">
      <c r="A418" s="174" t="s">
        <v>163</v>
      </c>
      <c r="B418" s="174">
        <v>232089</v>
      </c>
      <c r="C418" s="174">
        <v>996</v>
      </c>
      <c r="D418" s="174">
        <v>296</v>
      </c>
      <c r="E418" s="174">
        <v>490</v>
      </c>
      <c r="F418" s="174">
        <v>125.27</v>
      </c>
      <c r="G418" s="174">
        <v>1977</v>
      </c>
      <c r="H418" s="174">
        <v>50.904539999999997</v>
      </c>
      <c r="I418" s="174">
        <v>43.594630000000002</v>
      </c>
      <c r="J418" s="174">
        <v>61.294670000000004</v>
      </c>
    </row>
    <row r="419" spans="1:10" x14ac:dyDescent="0.25">
      <c r="A419" s="174" t="s">
        <v>163</v>
      </c>
      <c r="B419" s="174">
        <v>232654</v>
      </c>
      <c r="C419" s="174">
        <v>991</v>
      </c>
      <c r="D419" s="174">
        <v>300</v>
      </c>
      <c r="E419" s="174">
        <v>491</v>
      </c>
      <c r="F419" s="174">
        <v>125.27</v>
      </c>
      <c r="G419" s="174">
        <v>1978</v>
      </c>
      <c r="H419" s="174">
        <v>50.909089999999999</v>
      </c>
      <c r="I419" s="174">
        <v>43.603580000000001</v>
      </c>
      <c r="J419" s="174">
        <v>61.90155</v>
      </c>
    </row>
    <row r="420" spans="1:10" x14ac:dyDescent="0.25">
      <c r="A420" s="174" t="s">
        <v>163</v>
      </c>
      <c r="B420" s="174">
        <v>233220</v>
      </c>
      <c r="C420" s="174">
        <v>985</v>
      </c>
      <c r="D420" s="174">
        <v>303</v>
      </c>
      <c r="E420" s="174">
        <v>491</v>
      </c>
      <c r="F420" s="174">
        <v>125.27</v>
      </c>
      <c r="G420" s="174">
        <v>1977</v>
      </c>
      <c r="H420" s="174">
        <v>50.922730000000001</v>
      </c>
      <c r="I420" s="174">
        <v>43.603580000000001</v>
      </c>
      <c r="J420" s="174">
        <v>61.294670000000004</v>
      </c>
    </row>
    <row r="421" spans="1:10" x14ac:dyDescent="0.25">
      <c r="A421" s="174" t="s">
        <v>163</v>
      </c>
      <c r="B421" s="174">
        <v>233785</v>
      </c>
      <c r="C421" s="174">
        <v>990</v>
      </c>
      <c r="D421" s="174">
        <v>300</v>
      </c>
      <c r="E421" s="174">
        <v>491</v>
      </c>
      <c r="F421" s="174">
        <v>125.27</v>
      </c>
      <c r="G421" s="174">
        <v>1977</v>
      </c>
      <c r="H421" s="174">
        <v>50.913640000000001</v>
      </c>
      <c r="I421" s="174">
        <v>43.603580000000001</v>
      </c>
      <c r="J421" s="174">
        <v>61.294670000000004</v>
      </c>
    </row>
    <row r="422" spans="1:10" x14ac:dyDescent="0.25">
      <c r="A422" s="174" t="s">
        <v>163</v>
      </c>
      <c r="B422" s="174">
        <v>234350</v>
      </c>
      <c r="C422" s="174">
        <v>994</v>
      </c>
      <c r="D422" s="174">
        <v>296</v>
      </c>
      <c r="E422" s="174">
        <v>491</v>
      </c>
      <c r="F422" s="174">
        <v>125.28</v>
      </c>
      <c r="G422" s="174">
        <v>1978</v>
      </c>
      <c r="H422" s="174">
        <v>50.913640000000001</v>
      </c>
      <c r="I422" s="174">
        <v>43.603580000000001</v>
      </c>
      <c r="J422" s="174">
        <v>61.90155</v>
      </c>
    </row>
    <row r="423" spans="1:10" x14ac:dyDescent="0.25">
      <c r="A423" s="174" t="s">
        <v>163</v>
      </c>
      <c r="B423" s="174">
        <v>234916</v>
      </c>
      <c r="C423" s="174">
        <v>990</v>
      </c>
      <c r="D423" s="174">
        <v>301</v>
      </c>
      <c r="E423" s="174">
        <v>491</v>
      </c>
      <c r="F423" s="174">
        <v>125.28</v>
      </c>
      <c r="G423" s="174">
        <v>1979</v>
      </c>
      <c r="H423" s="174">
        <v>50.909089999999999</v>
      </c>
      <c r="I423" s="174">
        <v>43.603580000000001</v>
      </c>
      <c r="J423" s="174">
        <v>62.508420000000001</v>
      </c>
    </row>
    <row r="424" spans="1:10" x14ac:dyDescent="0.25">
      <c r="A424" s="174" t="s">
        <v>163</v>
      </c>
      <c r="B424" s="174">
        <v>235481</v>
      </c>
      <c r="C424" s="174">
        <v>998</v>
      </c>
      <c r="D424" s="174">
        <v>293</v>
      </c>
      <c r="E424" s="174">
        <v>490</v>
      </c>
      <c r="F424" s="174">
        <v>125.28</v>
      </c>
      <c r="G424" s="174">
        <v>1979</v>
      </c>
      <c r="H424" s="174">
        <v>50.909089999999999</v>
      </c>
      <c r="I424" s="174">
        <v>43.594630000000002</v>
      </c>
      <c r="J424" s="174">
        <v>62.508420000000001</v>
      </c>
    </row>
    <row r="425" spans="1:10" x14ac:dyDescent="0.25">
      <c r="A425" s="174" t="s">
        <v>163</v>
      </c>
      <c r="B425" s="174">
        <v>236046</v>
      </c>
      <c r="C425" s="174">
        <v>986</v>
      </c>
      <c r="D425" s="174">
        <v>303</v>
      </c>
      <c r="E425" s="174">
        <v>491</v>
      </c>
      <c r="F425" s="174">
        <v>125.28</v>
      </c>
      <c r="G425" s="174">
        <v>1978</v>
      </c>
      <c r="H425" s="174">
        <v>50.913640000000001</v>
      </c>
      <c r="I425" s="174">
        <v>43.603580000000001</v>
      </c>
      <c r="J425" s="174">
        <v>61.90155</v>
      </c>
    </row>
    <row r="426" spans="1:10" x14ac:dyDescent="0.25">
      <c r="A426" s="174" t="s">
        <v>163</v>
      </c>
      <c r="B426" s="174">
        <v>236611</v>
      </c>
      <c r="C426" s="174">
        <v>1002</v>
      </c>
      <c r="D426" s="174">
        <v>290</v>
      </c>
      <c r="E426" s="174">
        <v>491</v>
      </c>
      <c r="F426" s="174">
        <v>125.28</v>
      </c>
      <c r="G426" s="174">
        <v>1978</v>
      </c>
      <c r="H426" s="174">
        <v>50.904539999999997</v>
      </c>
      <c r="I426" s="174">
        <v>43.603580000000001</v>
      </c>
      <c r="J426" s="174">
        <v>62.508420000000001</v>
      </c>
    </row>
    <row r="427" spans="1:10" x14ac:dyDescent="0.25">
      <c r="A427" s="174" t="s">
        <v>163</v>
      </c>
      <c r="B427" s="174">
        <v>237175</v>
      </c>
      <c r="C427" s="174">
        <v>1006</v>
      </c>
      <c r="D427" s="174">
        <v>287</v>
      </c>
      <c r="E427" s="174">
        <v>490</v>
      </c>
      <c r="F427" s="174">
        <v>125.28</v>
      </c>
      <c r="G427" s="174">
        <v>1979</v>
      </c>
      <c r="H427" s="174">
        <v>50.9</v>
      </c>
      <c r="I427" s="174">
        <v>43.594630000000002</v>
      </c>
      <c r="J427" s="174">
        <v>62.508420000000001</v>
      </c>
    </row>
    <row r="428" spans="1:10" x14ac:dyDescent="0.25">
      <c r="A428" s="174" t="s">
        <v>163</v>
      </c>
      <c r="B428" s="174">
        <v>237739</v>
      </c>
      <c r="C428" s="174">
        <v>987</v>
      </c>
      <c r="D428" s="174">
        <v>302</v>
      </c>
      <c r="E428" s="174">
        <v>491</v>
      </c>
      <c r="F428" s="174">
        <v>125.28</v>
      </c>
      <c r="G428" s="174">
        <v>1978</v>
      </c>
      <c r="H428" s="174">
        <v>50.91818</v>
      </c>
      <c r="I428" s="174">
        <v>43.603580000000001</v>
      </c>
      <c r="J428" s="174">
        <v>61.90155</v>
      </c>
    </row>
    <row r="429" spans="1:10" x14ac:dyDescent="0.25">
      <c r="A429" s="174" t="s">
        <v>163</v>
      </c>
      <c r="B429" s="174">
        <v>238303</v>
      </c>
      <c r="C429" s="174">
        <v>996</v>
      </c>
      <c r="D429" s="174">
        <v>295</v>
      </c>
      <c r="E429" s="174">
        <v>491</v>
      </c>
      <c r="F429" s="174">
        <v>125.28</v>
      </c>
      <c r="G429" s="174">
        <v>1978</v>
      </c>
      <c r="H429" s="174">
        <v>50.909089999999999</v>
      </c>
      <c r="I429" s="174">
        <v>43.603580000000001</v>
      </c>
      <c r="J429" s="174">
        <v>61.90155</v>
      </c>
    </row>
    <row r="430" spans="1:10" x14ac:dyDescent="0.25">
      <c r="A430" s="174" t="s">
        <v>163</v>
      </c>
      <c r="B430" s="174">
        <v>238868</v>
      </c>
      <c r="C430" s="174">
        <v>1008</v>
      </c>
      <c r="D430" s="174">
        <v>285</v>
      </c>
      <c r="E430" s="174">
        <v>490</v>
      </c>
      <c r="F430" s="174">
        <v>125.28</v>
      </c>
      <c r="G430" s="174">
        <v>1979</v>
      </c>
      <c r="H430" s="174">
        <v>50.9</v>
      </c>
      <c r="I430" s="174">
        <v>43.594630000000002</v>
      </c>
      <c r="J430" s="174">
        <v>62.508420000000001</v>
      </c>
    </row>
    <row r="431" spans="1:10" x14ac:dyDescent="0.25">
      <c r="A431" s="174" t="s">
        <v>163</v>
      </c>
      <c r="B431" s="174">
        <v>239434</v>
      </c>
      <c r="C431" s="174">
        <v>986</v>
      </c>
      <c r="D431" s="174">
        <v>303</v>
      </c>
      <c r="E431" s="174">
        <v>491</v>
      </c>
      <c r="F431" s="174">
        <v>125.28</v>
      </c>
      <c r="G431" s="174">
        <v>1980</v>
      </c>
      <c r="H431" s="174">
        <v>50.91818</v>
      </c>
      <c r="I431" s="174">
        <v>43.603580000000001</v>
      </c>
      <c r="J431" s="174">
        <v>63.115299999999998</v>
      </c>
    </row>
    <row r="432" spans="1:10" x14ac:dyDescent="0.25">
      <c r="A432" s="174" t="s">
        <v>163</v>
      </c>
      <c r="B432" s="174">
        <v>240002</v>
      </c>
      <c r="C432" s="174">
        <v>997</v>
      </c>
      <c r="D432" s="174">
        <v>294</v>
      </c>
      <c r="E432" s="174">
        <v>491</v>
      </c>
      <c r="F432" s="174">
        <v>125.27</v>
      </c>
      <c r="G432" s="174">
        <v>1980</v>
      </c>
      <c r="H432" s="174">
        <v>50.909089999999999</v>
      </c>
      <c r="I432" s="174">
        <v>43.603580000000001</v>
      </c>
      <c r="J432" s="174">
        <v>63.115299999999998</v>
      </c>
    </row>
    <row r="433" spans="1:10" x14ac:dyDescent="0.25">
      <c r="A433" s="174" t="s">
        <v>163</v>
      </c>
      <c r="B433" s="174">
        <v>240571</v>
      </c>
      <c r="C433" s="174">
        <v>998</v>
      </c>
      <c r="D433" s="174">
        <v>294</v>
      </c>
      <c r="E433" s="174">
        <v>491</v>
      </c>
      <c r="F433" s="174">
        <v>125.27</v>
      </c>
      <c r="G433" s="174">
        <v>1980</v>
      </c>
      <c r="H433" s="174">
        <v>50.904539999999997</v>
      </c>
      <c r="I433" s="174">
        <v>43.603580000000001</v>
      </c>
      <c r="J433" s="174">
        <v>63.115299999999998</v>
      </c>
    </row>
    <row r="434" spans="1:10" x14ac:dyDescent="0.25">
      <c r="A434" s="174" t="s">
        <v>163</v>
      </c>
      <c r="B434" s="174">
        <v>241140</v>
      </c>
      <c r="C434" s="174">
        <v>986</v>
      </c>
      <c r="D434" s="174">
        <v>303</v>
      </c>
      <c r="E434" s="174">
        <v>491</v>
      </c>
      <c r="F434" s="174">
        <v>125.27</v>
      </c>
      <c r="G434" s="174">
        <v>1980</v>
      </c>
      <c r="H434" s="174">
        <v>50.91818</v>
      </c>
      <c r="I434" s="174">
        <v>43.603580000000001</v>
      </c>
      <c r="J434" s="174">
        <v>63.115299999999998</v>
      </c>
    </row>
    <row r="435" spans="1:10" x14ac:dyDescent="0.25">
      <c r="A435" s="174" t="s">
        <v>163</v>
      </c>
      <c r="B435" s="174">
        <v>241709</v>
      </c>
      <c r="C435" s="174">
        <v>1004</v>
      </c>
      <c r="D435" s="174">
        <v>289</v>
      </c>
      <c r="E435" s="174">
        <v>490</v>
      </c>
      <c r="F435" s="174">
        <v>125.26</v>
      </c>
      <c r="G435" s="174">
        <v>1980</v>
      </c>
      <c r="H435" s="174">
        <v>50.9</v>
      </c>
      <c r="I435" s="174">
        <v>43.603580000000001</v>
      </c>
      <c r="J435" s="174">
        <v>63.115299999999998</v>
      </c>
    </row>
    <row r="436" spans="1:10" x14ac:dyDescent="0.25">
      <c r="A436" s="174" t="s">
        <v>163</v>
      </c>
      <c r="B436" s="174">
        <v>242276</v>
      </c>
      <c r="C436" s="174">
        <v>994</v>
      </c>
      <c r="D436" s="174">
        <v>297</v>
      </c>
      <c r="E436" s="174">
        <v>490</v>
      </c>
      <c r="F436" s="174">
        <v>125.26</v>
      </c>
      <c r="G436" s="174">
        <v>1980</v>
      </c>
      <c r="H436" s="174">
        <v>50.909089999999999</v>
      </c>
      <c r="I436" s="174">
        <v>43.594630000000002</v>
      </c>
      <c r="J436" s="174">
        <v>63.115299999999998</v>
      </c>
    </row>
    <row r="437" spans="1:10" x14ac:dyDescent="0.25">
      <c r="A437" s="174" t="s">
        <v>163</v>
      </c>
      <c r="B437" s="174">
        <v>242842</v>
      </c>
      <c r="C437" s="174">
        <v>993</v>
      </c>
      <c r="D437" s="174">
        <v>299</v>
      </c>
      <c r="E437" s="174">
        <v>490</v>
      </c>
      <c r="F437" s="174">
        <v>125.26</v>
      </c>
      <c r="G437" s="174">
        <v>1980</v>
      </c>
      <c r="H437" s="174">
        <v>50.909089999999999</v>
      </c>
      <c r="I437" s="174">
        <v>43.594630000000002</v>
      </c>
      <c r="J437" s="174">
        <v>63.115299999999998</v>
      </c>
    </row>
    <row r="438" spans="1:10" x14ac:dyDescent="0.25">
      <c r="A438" s="174" t="s">
        <v>163</v>
      </c>
      <c r="B438" s="174">
        <v>243408</v>
      </c>
      <c r="C438" s="174">
        <v>1007</v>
      </c>
      <c r="D438" s="174">
        <v>286</v>
      </c>
      <c r="E438" s="174">
        <v>490</v>
      </c>
      <c r="F438" s="174">
        <v>125.25</v>
      </c>
      <c r="G438" s="174">
        <v>1980</v>
      </c>
      <c r="H438" s="174">
        <v>50.9</v>
      </c>
      <c r="I438" s="174">
        <v>43.594630000000002</v>
      </c>
      <c r="J438" s="174">
        <v>63.115299999999998</v>
      </c>
    </row>
    <row r="439" spans="1:10" x14ac:dyDescent="0.25">
      <c r="A439" s="174" t="s">
        <v>163</v>
      </c>
      <c r="B439" s="174">
        <v>243973</v>
      </c>
      <c r="C439" s="174">
        <v>982</v>
      </c>
      <c r="D439" s="174">
        <v>306</v>
      </c>
      <c r="E439" s="174">
        <v>491</v>
      </c>
      <c r="F439" s="174">
        <v>125.25</v>
      </c>
      <c r="G439" s="174">
        <v>1980</v>
      </c>
      <c r="H439" s="174">
        <v>50.922730000000001</v>
      </c>
      <c r="I439" s="174">
        <v>43.603580000000001</v>
      </c>
      <c r="J439" s="174">
        <v>63.115299999999998</v>
      </c>
    </row>
    <row r="440" spans="1:10" x14ac:dyDescent="0.25">
      <c r="A440" s="174" t="s">
        <v>163</v>
      </c>
      <c r="B440" s="174">
        <v>244537</v>
      </c>
      <c r="C440" s="174">
        <v>991</v>
      </c>
      <c r="D440" s="174">
        <v>300</v>
      </c>
      <c r="E440" s="174">
        <v>491</v>
      </c>
      <c r="F440" s="174">
        <v>125.25</v>
      </c>
      <c r="G440" s="174">
        <v>1981</v>
      </c>
      <c r="H440" s="174">
        <v>50.909089999999999</v>
      </c>
      <c r="I440" s="174">
        <v>43.603580000000001</v>
      </c>
      <c r="J440" s="174">
        <v>63.722180000000002</v>
      </c>
    </row>
    <row r="441" spans="1:10" x14ac:dyDescent="0.25">
      <c r="A441" s="174" t="s">
        <v>163</v>
      </c>
      <c r="B441" s="174">
        <v>245102</v>
      </c>
      <c r="C441" s="174">
        <v>991</v>
      </c>
      <c r="D441" s="174">
        <v>300</v>
      </c>
      <c r="E441" s="174">
        <v>490</v>
      </c>
      <c r="F441" s="174">
        <v>125.24</v>
      </c>
      <c r="G441" s="174">
        <v>1980</v>
      </c>
      <c r="H441" s="174">
        <v>50.909089999999999</v>
      </c>
      <c r="I441" s="174">
        <v>43.594630000000002</v>
      </c>
      <c r="J441" s="174">
        <v>63.115299999999998</v>
      </c>
    </row>
    <row r="442" spans="1:10" x14ac:dyDescent="0.25">
      <c r="A442" s="174" t="s">
        <v>163</v>
      </c>
      <c r="B442" s="174">
        <v>245666</v>
      </c>
      <c r="C442" s="174">
        <v>991</v>
      </c>
      <c r="D442" s="174">
        <v>301</v>
      </c>
      <c r="E442" s="174">
        <v>491</v>
      </c>
      <c r="F442" s="174">
        <v>125.24</v>
      </c>
      <c r="G442" s="174">
        <v>1981</v>
      </c>
      <c r="H442" s="174">
        <v>50.904539999999997</v>
      </c>
      <c r="I442" s="174">
        <v>43.603580000000001</v>
      </c>
      <c r="J442" s="174">
        <v>63.722180000000002</v>
      </c>
    </row>
    <row r="443" spans="1:10" x14ac:dyDescent="0.25">
      <c r="A443" s="174" t="s">
        <v>163</v>
      </c>
      <c r="B443" s="174">
        <v>246231</v>
      </c>
      <c r="C443" s="174">
        <v>992</v>
      </c>
      <c r="D443" s="174">
        <v>299</v>
      </c>
      <c r="E443" s="174">
        <v>490</v>
      </c>
      <c r="F443" s="174">
        <v>125.24</v>
      </c>
      <c r="G443" s="174">
        <v>1980</v>
      </c>
      <c r="H443" s="174">
        <v>50.909089999999999</v>
      </c>
      <c r="I443" s="174">
        <v>43.594630000000002</v>
      </c>
      <c r="J443" s="174">
        <v>63.115299999999998</v>
      </c>
    </row>
    <row r="444" spans="1:10" x14ac:dyDescent="0.25">
      <c r="A444" s="174" t="s">
        <v>163</v>
      </c>
      <c r="B444" s="174">
        <v>246798</v>
      </c>
      <c r="C444" s="174">
        <v>991</v>
      </c>
      <c r="D444" s="174">
        <v>300</v>
      </c>
      <c r="E444" s="174">
        <v>491</v>
      </c>
      <c r="F444" s="174">
        <v>125.24</v>
      </c>
      <c r="G444" s="174">
        <v>1980</v>
      </c>
      <c r="H444" s="174">
        <v>50.909089999999999</v>
      </c>
      <c r="I444" s="174">
        <v>43.603580000000001</v>
      </c>
      <c r="J444" s="174">
        <v>63.115299999999998</v>
      </c>
    </row>
    <row r="445" spans="1:10" x14ac:dyDescent="0.25">
      <c r="A445" s="174" t="s">
        <v>163</v>
      </c>
      <c r="B445" s="174">
        <v>247367</v>
      </c>
      <c r="C445" s="174">
        <v>985</v>
      </c>
      <c r="D445" s="174">
        <v>304</v>
      </c>
      <c r="E445" s="174">
        <v>490</v>
      </c>
      <c r="F445" s="174">
        <v>125.23</v>
      </c>
      <c r="G445" s="174">
        <v>1981</v>
      </c>
      <c r="H445" s="174">
        <v>50.91818</v>
      </c>
      <c r="I445" s="174">
        <v>43.594630000000002</v>
      </c>
      <c r="J445" s="174">
        <v>63.722180000000002</v>
      </c>
    </row>
    <row r="446" spans="1:10" x14ac:dyDescent="0.25">
      <c r="A446" s="174" t="s">
        <v>163</v>
      </c>
      <c r="B446" s="174">
        <v>247937</v>
      </c>
      <c r="C446" s="174">
        <v>1005</v>
      </c>
      <c r="D446" s="174">
        <v>288</v>
      </c>
      <c r="E446" s="174">
        <v>490</v>
      </c>
      <c r="F446" s="174">
        <v>125.23</v>
      </c>
      <c r="G446" s="174">
        <v>1980</v>
      </c>
      <c r="H446" s="174">
        <v>50.9</v>
      </c>
      <c r="I446" s="174">
        <v>43.594630000000002</v>
      </c>
      <c r="J446" s="174">
        <v>63.115299999999998</v>
      </c>
    </row>
    <row r="447" spans="1:10" x14ac:dyDescent="0.25">
      <c r="A447" s="174" t="s">
        <v>163</v>
      </c>
      <c r="B447" s="174">
        <v>248506</v>
      </c>
      <c r="C447" s="174">
        <v>1001</v>
      </c>
      <c r="D447" s="174">
        <v>290</v>
      </c>
      <c r="E447" s="174">
        <v>490</v>
      </c>
      <c r="F447" s="174">
        <v>125.23</v>
      </c>
      <c r="G447" s="174">
        <v>1981</v>
      </c>
      <c r="H447" s="174">
        <v>50.909089999999999</v>
      </c>
      <c r="I447" s="174">
        <v>43.594630000000002</v>
      </c>
      <c r="J447" s="174">
        <v>63.722180000000002</v>
      </c>
    </row>
    <row r="448" spans="1:10" x14ac:dyDescent="0.25">
      <c r="A448" s="174" t="s">
        <v>163</v>
      </c>
      <c r="B448" s="174">
        <v>249075</v>
      </c>
      <c r="C448" s="174">
        <v>992</v>
      </c>
      <c r="D448" s="174">
        <v>300</v>
      </c>
      <c r="E448" s="174">
        <v>491</v>
      </c>
      <c r="F448" s="174">
        <v>125.23</v>
      </c>
      <c r="G448" s="174">
        <v>1981</v>
      </c>
      <c r="H448" s="174">
        <v>50.904539999999997</v>
      </c>
      <c r="I448" s="174">
        <v>43.603580000000001</v>
      </c>
      <c r="J448" s="174">
        <v>63.722180000000002</v>
      </c>
    </row>
    <row r="449" spans="1:10" x14ac:dyDescent="0.25">
      <c r="A449" s="174" t="s">
        <v>163</v>
      </c>
      <c r="B449" s="174">
        <v>249643</v>
      </c>
      <c r="C449" s="174">
        <v>987</v>
      </c>
      <c r="D449" s="174">
        <v>303</v>
      </c>
      <c r="E449" s="174">
        <v>491</v>
      </c>
      <c r="F449" s="174">
        <v>125.23</v>
      </c>
      <c r="G449" s="174">
        <v>1981</v>
      </c>
      <c r="H449" s="174">
        <v>50.913640000000001</v>
      </c>
      <c r="I449" s="174">
        <v>43.603580000000001</v>
      </c>
      <c r="J449" s="174">
        <v>63.722180000000002</v>
      </c>
    </row>
    <row r="450" spans="1:10" x14ac:dyDescent="0.25">
      <c r="A450" s="174" t="s">
        <v>163</v>
      </c>
      <c r="B450" s="174">
        <v>250209</v>
      </c>
      <c r="C450" s="174">
        <v>982</v>
      </c>
      <c r="D450" s="174">
        <v>307</v>
      </c>
      <c r="E450" s="174">
        <v>491</v>
      </c>
      <c r="F450" s="174">
        <v>125.22</v>
      </c>
      <c r="G450" s="174">
        <v>1981</v>
      </c>
      <c r="H450" s="174">
        <v>50.91818</v>
      </c>
      <c r="I450" s="174">
        <v>43.603580000000001</v>
      </c>
      <c r="J450" s="174">
        <v>63.722180000000002</v>
      </c>
    </row>
    <row r="451" spans="1:10" x14ac:dyDescent="0.25">
      <c r="A451" s="174" t="s">
        <v>163</v>
      </c>
      <c r="B451" s="174">
        <v>250775</v>
      </c>
      <c r="C451" s="174">
        <v>1001</v>
      </c>
      <c r="D451" s="174">
        <v>292</v>
      </c>
      <c r="E451" s="174">
        <v>490</v>
      </c>
      <c r="F451" s="174">
        <v>125.22</v>
      </c>
      <c r="G451" s="174">
        <v>1981</v>
      </c>
      <c r="H451" s="174">
        <v>50.9</v>
      </c>
      <c r="I451" s="174">
        <v>43.594630000000002</v>
      </c>
      <c r="J451" s="174">
        <v>63.722180000000002</v>
      </c>
    </row>
    <row r="452" spans="1:10" x14ac:dyDescent="0.25">
      <c r="A452" s="174" t="s">
        <v>163</v>
      </c>
      <c r="B452" s="174">
        <v>251340</v>
      </c>
      <c r="C452" s="174">
        <v>991</v>
      </c>
      <c r="D452" s="174">
        <v>301</v>
      </c>
      <c r="E452" s="174">
        <v>491</v>
      </c>
      <c r="F452" s="174">
        <v>125.22</v>
      </c>
      <c r="G452" s="174">
        <v>1981</v>
      </c>
      <c r="H452" s="174">
        <v>50.904539999999997</v>
      </c>
      <c r="I452" s="174">
        <v>43.594630000000002</v>
      </c>
      <c r="J452" s="174">
        <v>63.722180000000002</v>
      </c>
    </row>
    <row r="453" spans="1:10" x14ac:dyDescent="0.25">
      <c r="A453" s="174" t="s">
        <v>163</v>
      </c>
      <c r="B453" s="174">
        <v>251905</v>
      </c>
      <c r="C453" s="174">
        <v>984</v>
      </c>
      <c r="D453" s="174">
        <v>306</v>
      </c>
      <c r="E453" s="174">
        <v>491</v>
      </c>
      <c r="F453" s="174">
        <v>125.22</v>
      </c>
      <c r="G453" s="174">
        <v>1982</v>
      </c>
      <c r="H453" s="174">
        <v>50.913640000000001</v>
      </c>
      <c r="I453" s="174">
        <v>43.603580000000001</v>
      </c>
      <c r="J453" s="174">
        <v>64.329059999999998</v>
      </c>
    </row>
    <row r="454" spans="1:10" x14ac:dyDescent="0.25">
      <c r="A454" s="174" t="s">
        <v>163</v>
      </c>
      <c r="B454" s="174">
        <v>252469</v>
      </c>
      <c r="C454" s="174">
        <v>998</v>
      </c>
      <c r="D454" s="174">
        <v>294</v>
      </c>
      <c r="E454" s="174">
        <v>489</v>
      </c>
      <c r="F454" s="174">
        <v>125.22</v>
      </c>
      <c r="G454" s="174">
        <v>1983</v>
      </c>
      <c r="H454" s="174">
        <v>50.904539999999997</v>
      </c>
      <c r="I454" s="174">
        <v>43.58569</v>
      </c>
      <c r="J454" s="174">
        <v>64.935940000000002</v>
      </c>
    </row>
    <row r="574" spans="10:10" x14ac:dyDescent="0.25">
      <c r="J574" s="3"/>
    </row>
    <row r="575" spans="10:10" x14ac:dyDescent="0.25">
      <c r="J575" s="3"/>
    </row>
    <row r="576" spans="10:10" x14ac:dyDescent="0.25">
      <c r="J576" s="3"/>
    </row>
    <row r="577" spans="10:10" x14ac:dyDescent="0.25">
      <c r="J577" s="3"/>
    </row>
    <row r="578" spans="10:10" x14ac:dyDescent="0.25">
      <c r="J578" s="3"/>
    </row>
    <row r="579" spans="10:10" x14ac:dyDescent="0.25">
      <c r="J579" s="3"/>
    </row>
    <row r="580" spans="10:10" x14ac:dyDescent="0.25">
      <c r="J580" s="3"/>
    </row>
    <row r="581" spans="10:10" x14ac:dyDescent="0.25">
      <c r="J581" s="3"/>
    </row>
    <row r="582" spans="10:10" x14ac:dyDescent="0.25">
      <c r="J582" s="3"/>
    </row>
    <row r="583" spans="10:10" x14ac:dyDescent="0.25">
      <c r="J583" s="3"/>
    </row>
    <row r="584" spans="10:10" x14ac:dyDescent="0.25">
      <c r="J584" s="3"/>
    </row>
    <row r="585" spans="10:10" x14ac:dyDescent="0.25">
      <c r="J585" s="3"/>
    </row>
    <row r="586" spans="10:10" x14ac:dyDescent="0.25">
      <c r="J586" s="3"/>
    </row>
    <row r="587" spans="10:10" x14ac:dyDescent="0.25">
      <c r="J587" s="3"/>
    </row>
    <row r="588" spans="10:10" x14ac:dyDescent="0.25">
      <c r="J588" s="3"/>
    </row>
    <row r="589" spans="10:10" x14ac:dyDescent="0.25">
      <c r="J589" s="3"/>
    </row>
    <row r="590" spans="10:10" x14ac:dyDescent="0.25">
      <c r="J590" s="3"/>
    </row>
    <row r="591" spans="10:10" x14ac:dyDescent="0.25">
      <c r="J591" s="3"/>
    </row>
    <row r="592" spans="10:10" x14ac:dyDescent="0.25">
      <c r="J592" s="3"/>
    </row>
    <row r="593" spans="10:10" x14ac:dyDescent="0.25">
      <c r="J593" s="3"/>
    </row>
    <row r="594" spans="10:10" x14ac:dyDescent="0.25">
      <c r="J594" s="3"/>
    </row>
    <row r="595" spans="10:10" x14ac:dyDescent="0.25">
      <c r="J595" s="3"/>
    </row>
    <row r="596" spans="10:10" x14ac:dyDescent="0.25">
      <c r="J596" s="3"/>
    </row>
    <row r="597" spans="10:10" x14ac:dyDescent="0.25">
      <c r="J597" s="3"/>
    </row>
    <row r="598" spans="10:10" x14ac:dyDescent="0.25">
      <c r="J598" s="3"/>
    </row>
    <row r="599" spans="10:10" x14ac:dyDescent="0.25">
      <c r="J599" s="3"/>
    </row>
    <row r="600" spans="10:10" x14ac:dyDescent="0.25">
      <c r="J600" s="3"/>
    </row>
    <row r="601" spans="10:10" x14ac:dyDescent="0.25">
      <c r="J601" s="3"/>
    </row>
    <row r="602" spans="10:10" x14ac:dyDescent="0.25">
      <c r="J602" s="3"/>
    </row>
    <row r="603" spans="10:10" x14ac:dyDescent="0.25">
      <c r="J603" s="3"/>
    </row>
    <row r="604" spans="10:10" x14ac:dyDescent="0.25">
      <c r="J604" s="3"/>
    </row>
    <row r="605" spans="10:10" x14ac:dyDescent="0.25">
      <c r="J605" s="3"/>
    </row>
    <row r="606" spans="10:10" x14ac:dyDescent="0.25">
      <c r="J606" s="3"/>
    </row>
    <row r="607" spans="10:10" x14ac:dyDescent="0.25">
      <c r="J607" s="3"/>
    </row>
    <row r="608" spans="10:10" x14ac:dyDescent="0.25">
      <c r="J608" s="3"/>
    </row>
    <row r="609" spans="10:10" x14ac:dyDescent="0.25">
      <c r="J609" s="3"/>
    </row>
    <row r="610" spans="10:10" x14ac:dyDescent="0.25">
      <c r="J610" s="3"/>
    </row>
    <row r="611" spans="10:10" x14ac:dyDescent="0.25">
      <c r="J611" s="3"/>
    </row>
    <row r="612" spans="10:10" x14ac:dyDescent="0.25">
      <c r="J612" s="3"/>
    </row>
    <row r="613" spans="10:10" x14ac:dyDescent="0.25">
      <c r="J613" s="3"/>
    </row>
    <row r="614" spans="10:10" x14ac:dyDescent="0.25">
      <c r="J614" s="3"/>
    </row>
    <row r="615" spans="10:10" x14ac:dyDescent="0.25">
      <c r="J615" s="3"/>
    </row>
    <row r="616" spans="10:10" x14ac:dyDescent="0.25">
      <c r="J616" s="3"/>
    </row>
    <row r="617" spans="10:10" x14ac:dyDescent="0.25">
      <c r="J617" s="3"/>
    </row>
    <row r="618" spans="10:10" x14ac:dyDescent="0.25">
      <c r="J618" s="3"/>
    </row>
    <row r="619" spans="10:10" x14ac:dyDescent="0.25">
      <c r="J619" s="3"/>
    </row>
    <row r="620" spans="10:10" x14ac:dyDescent="0.25">
      <c r="J620" s="3"/>
    </row>
    <row r="621" spans="10:10" x14ac:dyDescent="0.25">
      <c r="J621" s="3"/>
    </row>
    <row r="622" spans="10:10" x14ac:dyDescent="0.25">
      <c r="J622" s="3"/>
    </row>
    <row r="623" spans="10:10" x14ac:dyDescent="0.25">
      <c r="J623" s="3"/>
    </row>
    <row r="624" spans="10:10" x14ac:dyDescent="0.25">
      <c r="J624" s="3"/>
    </row>
    <row r="625" spans="10:10" x14ac:dyDescent="0.25">
      <c r="J625" s="3"/>
    </row>
    <row r="626" spans="10:10" x14ac:dyDescent="0.25">
      <c r="J626" s="3"/>
    </row>
    <row r="627" spans="10:10" x14ac:dyDescent="0.25">
      <c r="J627" s="3"/>
    </row>
    <row r="628" spans="10:10" x14ac:dyDescent="0.25">
      <c r="J628" s="3"/>
    </row>
    <row r="629" spans="10:10" x14ac:dyDescent="0.25">
      <c r="J629" s="3"/>
    </row>
    <row r="630" spans="10:10" x14ac:dyDescent="0.25">
      <c r="J630" s="3"/>
    </row>
    <row r="631" spans="10:10" x14ac:dyDescent="0.25">
      <c r="J631" s="3"/>
    </row>
    <row r="632" spans="10:10" x14ac:dyDescent="0.25">
      <c r="J632" s="3"/>
    </row>
    <row r="633" spans="10:10" x14ac:dyDescent="0.25">
      <c r="J633" s="3"/>
    </row>
    <row r="634" spans="10:10" x14ac:dyDescent="0.25">
      <c r="J634" s="3"/>
    </row>
    <row r="635" spans="10:10" x14ac:dyDescent="0.25">
      <c r="J635" s="3"/>
    </row>
    <row r="636" spans="10:10" x14ac:dyDescent="0.25">
      <c r="J636" s="3"/>
    </row>
    <row r="637" spans="10:10" x14ac:dyDescent="0.25">
      <c r="J637" s="3"/>
    </row>
    <row r="638" spans="10:10" x14ac:dyDescent="0.25">
      <c r="J638" s="3"/>
    </row>
    <row r="639" spans="10:10" x14ac:dyDescent="0.25">
      <c r="J639" s="3"/>
    </row>
    <row r="640" spans="10:10" x14ac:dyDescent="0.25">
      <c r="J640" s="3"/>
    </row>
    <row r="641" spans="10:10" x14ac:dyDescent="0.25">
      <c r="J641" s="3"/>
    </row>
    <row r="642" spans="10:10" x14ac:dyDescent="0.25">
      <c r="J642" s="3"/>
    </row>
    <row r="643" spans="10:10" x14ac:dyDescent="0.25">
      <c r="J643" s="3"/>
    </row>
    <row r="644" spans="10:10" x14ac:dyDescent="0.25">
      <c r="J644" s="3"/>
    </row>
    <row r="645" spans="10:10" x14ac:dyDescent="0.25">
      <c r="J645" s="3"/>
    </row>
    <row r="646" spans="10:10" x14ac:dyDescent="0.25">
      <c r="J646" s="3"/>
    </row>
    <row r="647" spans="10:10" x14ac:dyDescent="0.25">
      <c r="J647" s="3"/>
    </row>
    <row r="648" spans="10:10" x14ac:dyDescent="0.25">
      <c r="J648" s="3"/>
    </row>
    <row r="649" spans="10:10" x14ac:dyDescent="0.25">
      <c r="J649" s="3"/>
    </row>
    <row r="650" spans="10:10" x14ac:dyDescent="0.25">
      <c r="J650" s="3"/>
    </row>
    <row r="651" spans="10:10" x14ac:dyDescent="0.25">
      <c r="J651" s="3"/>
    </row>
    <row r="652" spans="10:10" x14ac:dyDescent="0.25">
      <c r="J652" s="3"/>
    </row>
    <row r="653" spans="10:10" x14ac:dyDescent="0.25">
      <c r="J653" s="3"/>
    </row>
    <row r="654" spans="10:10" x14ac:dyDescent="0.25">
      <c r="J654" s="3"/>
    </row>
    <row r="655" spans="10:10" x14ac:dyDescent="0.25">
      <c r="J655" s="3"/>
    </row>
    <row r="656" spans="10:10" x14ac:dyDescent="0.25">
      <c r="J656" s="3"/>
    </row>
    <row r="657" spans="10:10" x14ac:dyDescent="0.25">
      <c r="J657" s="3"/>
    </row>
    <row r="658" spans="10:10" x14ac:dyDescent="0.25">
      <c r="J658" s="3"/>
    </row>
    <row r="659" spans="10:10" x14ac:dyDescent="0.25">
      <c r="J659" s="3"/>
    </row>
    <row r="660" spans="10:10" x14ac:dyDescent="0.25">
      <c r="J660" s="3"/>
    </row>
    <row r="661" spans="10:10" x14ac:dyDescent="0.25">
      <c r="J661" s="3"/>
    </row>
    <row r="662" spans="10:10" x14ac:dyDescent="0.25">
      <c r="J662" s="3"/>
    </row>
    <row r="663" spans="10:10" x14ac:dyDescent="0.25">
      <c r="J663" s="3"/>
    </row>
    <row r="664" spans="10:10" x14ac:dyDescent="0.25">
      <c r="J664" s="3"/>
    </row>
    <row r="665" spans="10:10" x14ac:dyDescent="0.25">
      <c r="J665" s="3"/>
    </row>
    <row r="666" spans="10:10" x14ac:dyDescent="0.25">
      <c r="J666" s="3"/>
    </row>
    <row r="667" spans="10:10" x14ac:dyDescent="0.25">
      <c r="J667" s="3"/>
    </row>
    <row r="668" spans="10:10" x14ac:dyDescent="0.25">
      <c r="J668" s="3"/>
    </row>
    <row r="669" spans="10:10" x14ac:dyDescent="0.25">
      <c r="J669" s="3"/>
    </row>
    <row r="670" spans="10:10" x14ac:dyDescent="0.25">
      <c r="J670" s="3"/>
    </row>
    <row r="671" spans="10:10" x14ac:dyDescent="0.25">
      <c r="J671" s="3"/>
    </row>
    <row r="672" spans="10:10" x14ac:dyDescent="0.25">
      <c r="J672" s="3"/>
    </row>
    <row r="673" spans="10:10" x14ac:dyDescent="0.25">
      <c r="J673" s="3"/>
    </row>
    <row r="674" spans="10:10" x14ac:dyDescent="0.25">
      <c r="J674" s="3"/>
    </row>
    <row r="675" spans="10:10" x14ac:dyDescent="0.25">
      <c r="J675" s="3"/>
    </row>
    <row r="676" spans="10:10" x14ac:dyDescent="0.25">
      <c r="J676" s="3"/>
    </row>
    <row r="677" spans="10:10" x14ac:dyDescent="0.25">
      <c r="J677" s="3"/>
    </row>
    <row r="678" spans="10:10" x14ac:dyDescent="0.25">
      <c r="J678" s="3"/>
    </row>
    <row r="679" spans="10:10" x14ac:dyDescent="0.25">
      <c r="J679" s="3"/>
    </row>
    <row r="680" spans="10:10" x14ac:dyDescent="0.25">
      <c r="J680" s="3"/>
    </row>
    <row r="681" spans="10:10" x14ac:dyDescent="0.25">
      <c r="J681" s="3"/>
    </row>
    <row r="682" spans="10:10" x14ac:dyDescent="0.25">
      <c r="J682" s="3"/>
    </row>
    <row r="683" spans="10:10" x14ac:dyDescent="0.25">
      <c r="J683" s="3"/>
    </row>
    <row r="684" spans="10:10" x14ac:dyDescent="0.25">
      <c r="J684" s="3"/>
    </row>
    <row r="685" spans="10:10" x14ac:dyDescent="0.25">
      <c r="J685" s="3"/>
    </row>
    <row r="686" spans="10:10" x14ac:dyDescent="0.25">
      <c r="J686" s="3"/>
    </row>
    <row r="687" spans="10:10" x14ac:dyDescent="0.25">
      <c r="J687" s="3"/>
    </row>
    <row r="688" spans="10:10" x14ac:dyDescent="0.25">
      <c r="J688" s="3"/>
    </row>
    <row r="689" spans="10:10" x14ac:dyDescent="0.25">
      <c r="J689" s="3"/>
    </row>
    <row r="690" spans="10:10" x14ac:dyDescent="0.25">
      <c r="J690" s="3"/>
    </row>
    <row r="691" spans="10:10" x14ac:dyDescent="0.25">
      <c r="J691" s="3"/>
    </row>
    <row r="692" spans="10:10" x14ac:dyDescent="0.25">
      <c r="J692" s="3"/>
    </row>
    <row r="693" spans="10:10" x14ac:dyDescent="0.25">
      <c r="J693" s="3"/>
    </row>
    <row r="694" spans="10:10" x14ac:dyDescent="0.25">
      <c r="J694" s="3"/>
    </row>
    <row r="695" spans="10:10" x14ac:dyDescent="0.25">
      <c r="J695" s="3"/>
    </row>
    <row r="696" spans="10:10" x14ac:dyDescent="0.25">
      <c r="J696" s="3"/>
    </row>
    <row r="697" spans="10:10" x14ac:dyDescent="0.25">
      <c r="J697" s="3"/>
    </row>
    <row r="698" spans="10:10" x14ac:dyDescent="0.25">
      <c r="J698" s="3"/>
    </row>
    <row r="699" spans="10:10" x14ac:dyDescent="0.25">
      <c r="J699" s="3"/>
    </row>
    <row r="700" spans="10:10" x14ac:dyDescent="0.25">
      <c r="J700" s="3"/>
    </row>
    <row r="701" spans="10:10" x14ac:dyDescent="0.25">
      <c r="J701" s="3"/>
    </row>
    <row r="702" spans="10:10" x14ac:dyDescent="0.25">
      <c r="J702" s="3"/>
    </row>
    <row r="703" spans="10:10" x14ac:dyDescent="0.25">
      <c r="J703" s="3"/>
    </row>
    <row r="704" spans="10:10" x14ac:dyDescent="0.25">
      <c r="J704" s="3"/>
    </row>
    <row r="705" spans="10:10" x14ac:dyDescent="0.25">
      <c r="J705" s="3"/>
    </row>
    <row r="706" spans="10:10" x14ac:dyDescent="0.25">
      <c r="J706" s="3"/>
    </row>
    <row r="707" spans="10:10" x14ac:dyDescent="0.25">
      <c r="J707" s="3"/>
    </row>
    <row r="708" spans="10:10" x14ac:dyDescent="0.25">
      <c r="J708" s="3"/>
    </row>
    <row r="709" spans="10:10" x14ac:dyDescent="0.25">
      <c r="J709" s="3"/>
    </row>
    <row r="710" spans="10:10" x14ac:dyDescent="0.25">
      <c r="J710" s="3"/>
    </row>
    <row r="711" spans="10:10" x14ac:dyDescent="0.25">
      <c r="J711" s="3"/>
    </row>
    <row r="712" spans="10:10" x14ac:dyDescent="0.25">
      <c r="J712" s="3"/>
    </row>
    <row r="713" spans="10:10" x14ac:dyDescent="0.25">
      <c r="J713" s="3"/>
    </row>
    <row r="714" spans="10:10" x14ac:dyDescent="0.25">
      <c r="J714" s="3"/>
    </row>
    <row r="715" spans="10:10" x14ac:dyDescent="0.25">
      <c r="J715" s="3"/>
    </row>
    <row r="716" spans="10:10" x14ac:dyDescent="0.25">
      <c r="J716" s="3"/>
    </row>
    <row r="717" spans="10:10" x14ac:dyDescent="0.25">
      <c r="J717" s="3"/>
    </row>
    <row r="718" spans="10:10" x14ac:dyDescent="0.25">
      <c r="J718" s="3"/>
    </row>
    <row r="719" spans="10:10" x14ac:dyDescent="0.25">
      <c r="J719" s="3"/>
    </row>
    <row r="720" spans="10:10" x14ac:dyDescent="0.25">
      <c r="J720" s="3"/>
    </row>
    <row r="721" spans="10:10" x14ac:dyDescent="0.25">
      <c r="J721" s="3"/>
    </row>
    <row r="722" spans="10:10" x14ac:dyDescent="0.25">
      <c r="J722" s="3"/>
    </row>
    <row r="723" spans="10:10" x14ac:dyDescent="0.25">
      <c r="J723" s="3"/>
    </row>
    <row r="724" spans="10:10" x14ac:dyDescent="0.25">
      <c r="J724" s="3"/>
    </row>
    <row r="725" spans="10:10" x14ac:dyDescent="0.25">
      <c r="J725" s="3"/>
    </row>
    <row r="726" spans="10:10" x14ac:dyDescent="0.25">
      <c r="J726" s="3"/>
    </row>
    <row r="727" spans="10:10" x14ac:dyDescent="0.25">
      <c r="J727" s="3"/>
    </row>
    <row r="728" spans="10:10" x14ac:dyDescent="0.25">
      <c r="J728" s="3"/>
    </row>
    <row r="729" spans="10:10" x14ac:dyDescent="0.25">
      <c r="J729" s="3"/>
    </row>
    <row r="730" spans="10:10" x14ac:dyDescent="0.25">
      <c r="J730" s="3"/>
    </row>
    <row r="731" spans="10:10" x14ac:dyDescent="0.25">
      <c r="J731" s="3"/>
    </row>
    <row r="732" spans="10:10" x14ac:dyDescent="0.25">
      <c r="J732" s="3"/>
    </row>
    <row r="733" spans="10:10" x14ac:dyDescent="0.25">
      <c r="J733" s="3"/>
    </row>
    <row r="734" spans="10:10" x14ac:dyDescent="0.25">
      <c r="J734" s="3"/>
    </row>
    <row r="735" spans="10:10" x14ac:dyDescent="0.25">
      <c r="J735" s="3"/>
    </row>
    <row r="736" spans="10:10" x14ac:dyDescent="0.25">
      <c r="J736" s="3"/>
    </row>
    <row r="737" spans="10:10" x14ac:dyDescent="0.25">
      <c r="J737" s="3"/>
    </row>
    <row r="738" spans="10:10" x14ac:dyDescent="0.25">
      <c r="J738" s="3"/>
    </row>
    <row r="739" spans="10:10" x14ac:dyDescent="0.25">
      <c r="J739" s="3"/>
    </row>
    <row r="740" spans="10:10" x14ac:dyDescent="0.25">
      <c r="J740" s="3"/>
    </row>
    <row r="741" spans="10:10" x14ac:dyDescent="0.25">
      <c r="J741" s="3"/>
    </row>
    <row r="742" spans="10:10" x14ac:dyDescent="0.25">
      <c r="J742" s="3"/>
    </row>
    <row r="743" spans="10:10" x14ac:dyDescent="0.25">
      <c r="J743" s="3"/>
    </row>
    <row r="744" spans="10:10" x14ac:dyDescent="0.25">
      <c r="J744" s="3"/>
    </row>
    <row r="745" spans="10:10" x14ac:dyDescent="0.25">
      <c r="J745" s="3"/>
    </row>
    <row r="746" spans="10:10" x14ac:dyDescent="0.25">
      <c r="J746" s="3"/>
    </row>
    <row r="747" spans="10:10" x14ac:dyDescent="0.25">
      <c r="J747" s="3"/>
    </row>
    <row r="748" spans="10:10" x14ac:dyDescent="0.25">
      <c r="J748" s="3"/>
    </row>
    <row r="749" spans="10:10" x14ac:dyDescent="0.25">
      <c r="J749" s="3"/>
    </row>
    <row r="750" spans="10:10" x14ac:dyDescent="0.25">
      <c r="J750" s="3"/>
    </row>
    <row r="751" spans="10:10" x14ac:dyDescent="0.25">
      <c r="J751" s="3"/>
    </row>
    <row r="752" spans="10:10" x14ac:dyDescent="0.25">
      <c r="J752" s="3"/>
    </row>
    <row r="753" spans="10:10" x14ac:dyDescent="0.25">
      <c r="J753" s="3"/>
    </row>
    <row r="754" spans="10:10" x14ac:dyDescent="0.25">
      <c r="J754" s="3"/>
    </row>
    <row r="755" spans="10:10" x14ac:dyDescent="0.25">
      <c r="J755" s="3"/>
    </row>
    <row r="756" spans="10:10" x14ac:dyDescent="0.25">
      <c r="J756" s="3"/>
    </row>
    <row r="757" spans="10:10" x14ac:dyDescent="0.25">
      <c r="J757" s="3"/>
    </row>
    <row r="758" spans="10:10" x14ac:dyDescent="0.25">
      <c r="J758" s="3"/>
    </row>
    <row r="759" spans="10:10" x14ac:dyDescent="0.25">
      <c r="J759" s="3"/>
    </row>
    <row r="760" spans="10:10" x14ac:dyDescent="0.25">
      <c r="J760" s="3"/>
    </row>
    <row r="761" spans="10:10" x14ac:dyDescent="0.25">
      <c r="J761" s="3"/>
    </row>
    <row r="762" spans="10:10" x14ac:dyDescent="0.25">
      <c r="J762" s="3"/>
    </row>
    <row r="763" spans="10:10" x14ac:dyDescent="0.25">
      <c r="J763" s="3"/>
    </row>
    <row r="764" spans="10:10" x14ac:dyDescent="0.25">
      <c r="J764" s="3"/>
    </row>
    <row r="765" spans="10:10" x14ac:dyDescent="0.25">
      <c r="J765" s="3"/>
    </row>
    <row r="766" spans="10:10" x14ac:dyDescent="0.25">
      <c r="J766" s="3"/>
    </row>
    <row r="767" spans="10:10" x14ac:dyDescent="0.25">
      <c r="J767" s="3"/>
    </row>
    <row r="768" spans="10:10" x14ac:dyDescent="0.25">
      <c r="J768" s="3"/>
    </row>
    <row r="769" spans="10:10" x14ac:dyDescent="0.25">
      <c r="J769" s="3"/>
    </row>
    <row r="770" spans="10:10" x14ac:dyDescent="0.25">
      <c r="J770" s="3"/>
    </row>
    <row r="771" spans="10:10" x14ac:dyDescent="0.25">
      <c r="J771" s="3"/>
    </row>
    <row r="772" spans="10:10" x14ac:dyDescent="0.25">
      <c r="J772" s="3"/>
    </row>
    <row r="773" spans="10:10" x14ac:dyDescent="0.25">
      <c r="J773" s="3"/>
    </row>
    <row r="774" spans="10:10" x14ac:dyDescent="0.25">
      <c r="J774" s="3"/>
    </row>
    <row r="775" spans="10:10" x14ac:dyDescent="0.25">
      <c r="J775" s="3"/>
    </row>
    <row r="776" spans="10:10" x14ac:dyDescent="0.25">
      <c r="J776" s="3"/>
    </row>
    <row r="777" spans="10:10" x14ac:dyDescent="0.25">
      <c r="J777" s="3"/>
    </row>
    <row r="778" spans="10:10" x14ac:dyDescent="0.25">
      <c r="J778" s="3"/>
    </row>
    <row r="779" spans="10:10" x14ac:dyDescent="0.25">
      <c r="J779" s="3"/>
    </row>
    <row r="780" spans="10:10" x14ac:dyDescent="0.25">
      <c r="J780" s="3"/>
    </row>
    <row r="781" spans="10:10" x14ac:dyDescent="0.25">
      <c r="J781" s="3"/>
    </row>
    <row r="782" spans="10:10" x14ac:dyDescent="0.25">
      <c r="J782" s="3"/>
    </row>
    <row r="783" spans="10:10" x14ac:dyDescent="0.25">
      <c r="J783" s="3"/>
    </row>
    <row r="784" spans="10:10" x14ac:dyDescent="0.25">
      <c r="J784" s="3"/>
    </row>
    <row r="785" spans="10:10" x14ac:dyDescent="0.25">
      <c r="J785" s="3"/>
    </row>
    <row r="786" spans="10:10" x14ac:dyDescent="0.25">
      <c r="J786" s="3"/>
    </row>
    <row r="787" spans="10:10" x14ac:dyDescent="0.25">
      <c r="J787" s="3"/>
    </row>
    <row r="788" spans="10:10" x14ac:dyDescent="0.25">
      <c r="J788" s="3"/>
    </row>
    <row r="789" spans="10:10" x14ac:dyDescent="0.25">
      <c r="J789" s="3"/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901"/>
  <sheetViews>
    <sheetView workbookViewId="0">
      <selection activeCell="B9" sqref="B9:I454"/>
    </sheetView>
  </sheetViews>
  <sheetFormatPr baseColWidth="10" defaultColWidth="11.42578125" defaultRowHeight="15" x14ac:dyDescent="0.25"/>
  <cols>
    <col min="1" max="7" width="11.42578125" style="174"/>
    <col min="8" max="8" width="12.5703125" style="174" bestFit="1" customWidth="1"/>
    <col min="9" max="10" width="11.42578125" style="174"/>
    <col min="11" max="11" width="11.42578125" style="95"/>
    <col min="12" max="16384" width="11.42578125" style="174"/>
  </cols>
  <sheetData>
    <row r="1" spans="1:16" x14ac:dyDescent="0.25">
      <c r="A1" s="174" t="s">
        <v>147</v>
      </c>
      <c r="B1" s="174">
        <f>Typosoil8!B1</f>
        <v>8</v>
      </c>
      <c r="H1" s="174" t="s">
        <v>0</v>
      </c>
      <c r="K1" s="95" t="s">
        <v>12</v>
      </c>
      <c r="M1" s="174" t="s">
        <v>13</v>
      </c>
      <c r="N1" s="174" t="s">
        <v>14</v>
      </c>
      <c r="P1" s="174" t="s">
        <v>15</v>
      </c>
    </row>
    <row r="2" spans="1:16" x14ac:dyDescent="0.25">
      <c r="A2" s="174" t="s">
        <v>148</v>
      </c>
      <c r="B2" s="174" t="str">
        <f>Typosoil8!B2</f>
        <v>RR LOC2 UD</v>
      </c>
      <c r="E2" s="174" t="s">
        <v>2</v>
      </c>
      <c r="F2" s="59">
        <v>122.70200000000001</v>
      </c>
      <c r="H2" s="174" t="s">
        <v>3</v>
      </c>
      <c r="K2" s="96">
        <f>VALUE(MID(F2,1,7))</f>
        <v>122.702</v>
      </c>
      <c r="L2" s="4"/>
      <c r="M2" s="4" t="e">
        <f>VALUE(MID(F4,1,7))</f>
        <v>#VALUE!</v>
      </c>
      <c r="N2" s="174" t="s">
        <v>16</v>
      </c>
      <c r="P2" s="174">
        <f>MAX(M8:M500)</f>
        <v>1106.9297531868729</v>
      </c>
    </row>
    <row r="3" spans="1:16" x14ac:dyDescent="0.25">
      <c r="A3" s="174" t="s">
        <v>149</v>
      </c>
      <c r="B3" s="174" t="str">
        <f>Typosoil8!B3</f>
        <v>25/7/2013-8h38</v>
      </c>
      <c r="E3" s="174" t="s">
        <v>4</v>
      </c>
      <c r="F3" s="1"/>
      <c r="H3" s="174" t="s">
        <v>5</v>
      </c>
      <c r="K3" s="95" t="s">
        <v>17</v>
      </c>
      <c r="L3" s="174" t="s">
        <v>18</v>
      </c>
      <c r="M3" s="174" t="s">
        <v>19</v>
      </c>
      <c r="P3" s="174">
        <f>VLOOKUP(P2,M8:O500,3,0)</f>
        <v>447</v>
      </c>
    </row>
    <row r="4" spans="1:16" x14ac:dyDescent="0.25">
      <c r="A4" s="174" t="s">
        <v>150</v>
      </c>
      <c r="B4" s="174" t="s">
        <v>164</v>
      </c>
      <c r="E4" s="174" t="s">
        <v>6</v>
      </c>
      <c r="F4" s="1"/>
      <c r="H4" s="174" t="s">
        <v>7</v>
      </c>
      <c r="K4" s="95">
        <f>(MIN(F10:F700)-VALUE(MID(F2,1,7)))/VALUE(MID(F2,1,7))</f>
        <v>2.0521262897100299E-2</v>
      </c>
      <c r="L4" s="174" t="s">
        <v>20</v>
      </c>
      <c r="M4" s="174" t="e">
        <f>(VALUE(MID(F3,1,7))-VALUE(MID(F4,1,7)))/VALUE(MID(F4,1,7))</f>
        <v>#VALUE!</v>
      </c>
      <c r="N4" s="174" t="e">
        <f>(MIN(F10:F700)-K2)/M4</f>
        <v>#VALUE!</v>
      </c>
    </row>
    <row r="5" spans="1:16" x14ac:dyDescent="0.25">
      <c r="A5" s="174" t="s">
        <v>151</v>
      </c>
      <c r="B5" s="174" t="str">
        <f>Typosoil8!B5</f>
        <v>QEERI</v>
      </c>
      <c r="E5" s="174" t="s">
        <v>8</v>
      </c>
      <c r="F5" s="174" t="e">
        <f>(F3-F4)/F4</f>
        <v>#DIV/0!</v>
      </c>
      <c r="H5" s="174" t="s">
        <v>9</v>
      </c>
      <c r="I5" s="174">
        <v>1959</v>
      </c>
    </row>
    <row r="6" spans="1:16" x14ac:dyDescent="0.25">
      <c r="A6" s="174" t="s">
        <v>152</v>
      </c>
      <c r="B6" s="174" t="str">
        <f>Typosoil8!B6</f>
        <v>20130728-094003</v>
      </c>
      <c r="H6" s="174" t="s">
        <v>10</v>
      </c>
      <c r="I6" s="177">
        <v>1.76976</v>
      </c>
    </row>
    <row r="7" spans="1:16" x14ac:dyDescent="0.25">
      <c r="A7" s="174" t="s">
        <v>153</v>
      </c>
      <c r="B7" s="174" t="s">
        <v>154</v>
      </c>
      <c r="C7" s="174" t="s">
        <v>155</v>
      </c>
      <c r="D7" s="174" t="s">
        <v>156</v>
      </c>
      <c r="E7" s="174" t="s">
        <v>157</v>
      </c>
      <c r="F7" s="174" t="s">
        <v>158</v>
      </c>
      <c r="G7" s="174" t="s">
        <v>159</v>
      </c>
      <c r="H7" s="174" t="s">
        <v>160</v>
      </c>
      <c r="I7" s="174" t="s">
        <v>161</v>
      </c>
      <c r="J7" s="2" t="s">
        <v>11</v>
      </c>
      <c r="K7" s="95" t="s">
        <v>21</v>
      </c>
      <c r="L7" s="174" t="s">
        <v>22</v>
      </c>
      <c r="M7" s="174" t="s">
        <v>23</v>
      </c>
      <c r="N7" s="174" t="s">
        <v>24</v>
      </c>
      <c r="P7" s="174" t="s">
        <v>25</v>
      </c>
    </row>
    <row r="8" spans="1:16" x14ac:dyDescent="0.25">
      <c r="A8" s="174" t="s">
        <v>163</v>
      </c>
      <c r="B8" s="174">
        <v>516</v>
      </c>
      <c r="C8" s="174">
        <v>762</v>
      </c>
      <c r="D8" s="174">
        <v>127</v>
      </c>
      <c r="E8" s="174">
        <v>601</v>
      </c>
      <c r="F8" s="174">
        <v>161.78</v>
      </c>
      <c r="G8" s="174">
        <v>1955</v>
      </c>
      <c r="H8" s="174">
        <v>52.736359999999998</v>
      </c>
      <c r="I8" s="174">
        <v>44.587179999999996</v>
      </c>
      <c r="J8" s="3">
        <f t="shared" ref="J8:J71" si="0">G8/I$6-I$5/I$6</f>
        <v>-2.2601934725612409</v>
      </c>
      <c r="K8" s="95">
        <f>IF(B8="",0,(F8-K$2)/K$2)</f>
        <v>0.31847891639908071</v>
      </c>
      <c r="L8" s="174">
        <f>IF(B8="","",H8*H8*I8/4*3.1416/K$2/1000)</f>
        <v>0.79372408976564912</v>
      </c>
      <c r="M8" s="174">
        <f>IF(OR(J8="",-(J8-MAX(J$8:J$58))&lt;0),"",-(J8))</f>
        <v>2.2601934725612409</v>
      </c>
      <c r="N8" s="174">
        <f t="shared" ref="N8:N71" si="1">IF(B8="","",K8+1/2.66)</f>
        <v>0.6944187660231409</v>
      </c>
      <c r="O8" s="174">
        <v>1</v>
      </c>
      <c r="P8" s="174" t="e">
        <f t="shared" ref="P8:P71" si="2">IF(B8="","",(F8-N$4)/N$4)</f>
        <v>#VALUE!</v>
      </c>
    </row>
    <row r="9" spans="1:16" x14ac:dyDescent="0.25">
      <c r="A9" s="174" t="s">
        <v>163</v>
      </c>
      <c r="B9" s="174">
        <v>1084</v>
      </c>
      <c r="C9" s="174">
        <v>783</v>
      </c>
      <c r="D9" s="174">
        <v>119</v>
      </c>
      <c r="E9" s="174">
        <v>598</v>
      </c>
      <c r="F9" s="174">
        <v>161.61000000000001</v>
      </c>
      <c r="G9" s="174">
        <v>1951</v>
      </c>
      <c r="H9" s="174">
        <v>52.67727</v>
      </c>
      <c r="I9" s="174">
        <v>44.560360000000003</v>
      </c>
      <c r="J9" s="3">
        <f t="shared" si="0"/>
        <v>-4.5203869451224818</v>
      </c>
      <c r="K9" s="95">
        <f t="shared" ref="K9:K72" si="3">IF(B9="",0,(F9-K$2)/K$2)</f>
        <v>0.31709344590960226</v>
      </c>
      <c r="L9" s="174">
        <f t="shared" ref="L9:L72" si="4">IF(B9="","",H9*H9*I9/4*3.1416/K$2/1000)</f>
        <v>0.79147001327411259</v>
      </c>
      <c r="M9" s="174">
        <f t="shared" ref="M9:M72" si="5">IF(OR(J9="",-(J9-MAX(J$8:J$58))&lt;0),"",-(J9))</f>
        <v>4.5203869451224818</v>
      </c>
      <c r="N9" s="174">
        <f t="shared" si="1"/>
        <v>0.69303329553366244</v>
      </c>
      <c r="O9" s="174">
        <v>2</v>
      </c>
      <c r="P9" s="174" t="e">
        <f t="shared" si="2"/>
        <v>#VALUE!</v>
      </c>
    </row>
    <row r="10" spans="1:16" x14ac:dyDescent="0.25">
      <c r="A10" s="174" t="s">
        <v>163</v>
      </c>
      <c r="B10" s="174">
        <v>1654</v>
      </c>
      <c r="C10" s="174">
        <v>769</v>
      </c>
      <c r="D10" s="174">
        <v>130</v>
      </c>
      <c r="E10" s="174">
        <v>598</v>
      </c>
      <c r="F10" s="174">
        <v>161.47999999999999</v>
      </c>
      <c r="G10" s="174">
        <v>1951</v>
      </c>
      <c r="H10" s="174">
        <v>52.690910000000002</v>
      </c>
      <c r="I10" s="174">
        <v>44.560360000000003</v>
      </c>
      <c r="J10" s="3">
        <f t="shared" si="0"/>
        <v>-4.5203869451224818</v>
      </c>
      <c r="K10" s="95">
        <f t="shared" si="3"/>
        <v>0.31603396847647136</v>
      </c>
      <c r="L10" s="174">
        <f t="shared" si="4"/>
        <v>0.79187994524925631</v>
      </c>
      <c r="M10" s="174">
        <f t="shared" si="5"/>
        <v>4.5203869451224818</v>
      </c>
      <c r="N10" s="174">
        <f t="shared" si="1"/>
        <v>0.69197381810053149</v>
      </c>
      <c r="O10" s="174">
        <v>3</v>
      </c>
      <c r="P10" s="174" t="e">
        <f t="shared" si="2"/>
        <v>#VALUE!</v>
      </c>
    </row>
    <row r="11" spans="1:16" x14ac:dyDescent="0.25">
      <c r="A11" s="174" t="s">
        <v>163</v>
      </c>
      <c r="B11" s="174">
        <v>2224</v>
      </c>
      <c r="C11" s="174">
        <v>774</v>
      </c>
      <c r="D11" s="174">
        <v>127</v>
      </c>
      <c r="E11" s="174">
        <v>599</v>
      </c>
      <c r="F11" s="174">
        <v>161.35</v>
      </c>
      <c r="G11" s="174">
        <v>1949</v>
      </c>
      <c r="H11" s="174">
        <v>52.681820000000002</v>
      </c>
      <c r="I11" s="174">
        <v>44.569299999999998</v>
      </c>
      <c r="J11" s="3">
        <f t="shared" si="0"/>
        <v>-5.6504836814031023</v>
      </c>
      <c r="K11" s="95">
        <f t="shared" si="3"/>
        <v>0.31497449104334074</v>
      </c>
      <c r="L11" s="174">
        <f t="shared" si="4"/>
        <v>0.791765563132938</v>
      </c>
      <c r="M11" s="174">
        <f t="shared" si="5"/>
        <v>5.6504836814031023</v>
      </c>
      <c r="N11" s="174">
        <f t="shared" si="1"/>
        <v>0.69091434066740087</v>
      </c>
      <c r="O11" s="174">
        <v>4</v>
      </c>
      <c r="P11" s="174" t="e">
        <f t="shared" si="2"/>
        <v>#VALUE!</v>
      </c>
    </row>
    <row r="12" spans="1:16" x14ac:dyDescent="0.25">
      <c r="A12" s="174" t="s">
        <v>163</v>
      </c>
      <c r="B12" s="174">
        <v>2795</v>
      </c>
      <c r="C12" s="174">
        <v>771</v>
      </c>
      <c r="D12" s="174">
        <v>132</v>
      </c>
      <c r="E12" s="174">
        <v>599</v>
      </c>
      <c r="F12" s="174">
        <v>161.21</v>
      </c>
      <c r="G12" s="174">
        <v>1947</v>
      </c>
      <c r="H12" s="174">
        <v>52.672730000000001</v>
      </c>
      <c r="I12" s="174">
        <v>44.569299999999998</v>
      </c>
      <c r="J12" s="3">
        <f t="shared" si="0"/>
        <v>-6.7805804176837228</v>
      </c>
      <c r="K12" s="95">
        <f t="shared" si="3"/>
        <v>0.31383351534612319</v>
      </c>
      <c r="L12" s="174">
        <f t="shared" si="4"/>
        <v>0.79149235586516353</v>
      </c>
      <c r="M12" s="174">
        <f t="shared" si="5"/>
        <v>6.7805804176837228</v>
      </c>
      <c r="N12" s="174">
        <f t="shared" si="1"/>
        <v>0.68977336497018338</v>
      </c>
      <c r="O12" s="174">
        <v>5</v>
      </c>
      <c r="P12" s="174" t="e">
        <f t="shared" si="2"/>
        <v>#VALUE!</v>
      </c>
    </row>
    <row r="13" spans="1:16" x14ac:dyDescent="0.25">
      <c r="A13" s="174" t="s">
        <v>163</v>
      </c>
      <c r="B13" s="174">
        <v>3365</v>
      </c>
      <c r="C13" s="174">
        <v>788</v>
      </c>
      <c r="D13" s="174">
        <v>122</v>
      </c>
      <c r="E13" s="174">
        <v>599</v>
      </c>
      <c r="F13" s="174">
        <v>161.07</v>
      </c>
      <c r="G13" s="174">
        <v>1946</v>
      </c>
      <c r="H13" s="174">
        <v>52.640909999999998</v>
      </c>
      <c r="I13" s="174">
        <v>44.569299999999998</v>
      </c>
      <c r="J13" s="3">
        <f t="shared" si="0"/>
        <v>-7.3456287858241467</v>
      </c>
      <c r="K13" s="95">
        <f t="shared" si="3"/>
        <v>0.31269253964890542</v>
      </c>
      <c r="L13" s="174">
        <f t="shared" si="4"/>
        <v>0.79053635151713653</v>
      </c>
      <c r="M13" s="174">
        <f t="shared" si="5"/>
        <v>7.3456287858241467</v>
      </c>
      <c r="N13" s="174">
        <f t="shared" si="1"/>
        <v>0.68863238927296555</v>
      </c>
      <c r="O13" s="174">
        <v>6</v>
      </c>
      <c r="P13" s="174" t="e">
        <f t="shared" si="2"/>
        <v>#VALUE!</v>
      </c>
    </row>
    <row r="14" spans="1:16" x14ac:dyDescent="0.25">
      <c r="A14" s="174" t="s">
        <v>163</v>
      </c>
      <c r="B14" s="174">
        <v>3935</v>
      </c>
      <c r="C14" s="174">
        <v>787</v>
      </c>
      <c r="D14" s="174">
        <v>125</v>
      </c>
      <c r="E14" s="174">
        <v>599</v>
      </c>
      <c r="F14" s="174">
        <v>160.91999999999999</v>
      </c>
      <c r="G14" s="174">
        <v>1943</v>
      </c>
      <c r="H14" s="174">
        <v>52.631819999999998</v>
      </c>
      <c r="I14" s="174">
        <v>44.569299999999998</v>
      </c>
      <c r="J14" s="3">
        <f t="shared" si="0"/>
        <v>-9.0407738902449637</v>
      </c>
      <c r="K14" s="95">
        <f t="shared" si="3"/>
        <v>0.31147006568760077</v>
      </c>
      <c r="L14" s="174">
        <f t="shared" si="4"/>
        <v>0.79026335642642176</v>
      </c>
      <c r="M14" s="174">
        <f t="shared" si="5"/>
        <v>9.0407738902449637</v>
      </c>
      <c r="N14" s="174">
        <f t="shared" si="1"/>
        <v>0.68740991531166085</v>
      </c>
      <c r="O14" s="174">
        <v>7</v>
      </c>
      <c r="P14" s="174" t="e">
        <f t="shared" si="2"/>
        <v>#VALUE!</v>
      </c>
    </row>
    <row r="15" spans="1:16" x14ac:dyDescent="0.25">
      <c r="A15" s="174" t="s">
        <v>163</v>
      </c>
      <c r="B15" s="174">
        <v>4503</v>
      </c>
      <c r="C15" s="174">
        <v>761</v>
      </c>
      <c r="D15" s="174">
        <v>150</v>
      </c>
      <c r="E15" s="174">
        <v>599</v>
      </c>
      <c r="F15" s="174">
        <v>160.76</v>
      </c>
      <c r="G15" s="174">
        <v>1941</v>
      </c>
      <c r="H15" s="174">
        <v>52.636360000000003</v>
      </c>
      <c r="I15" s="174">
        <v>44.569299999999998</v>
      </c>
      <c r="J15" s="3">
        <f t="shared" si="0"/>
        <v>-10.170870626525584</v>
      </c>
      <c r="K15" s="95">
        <f t="shared" si="3"/>
        <v>0.31016609346220919</v>
      </c>
      <c r="L15" s="174">
        <f t="shared" si="4"/>
        <v>0.79039969791638331</v>
      </c>
      <c r="M15" s="174">
        <f t="shared" si="5"/>
        <v>10.170870626525584</v>
      </c>
      <c r="N15" s="174">
        <f t="shared" si="1"/>
        <v>0.68610594308626927</v>
      </c>
      <c r="O15" s="174">
        <v>8</v>
      </c>
      <c r="P15" s="174" t="e">
        <f t="shared" si="2"/>
        <v>#VALUE!</v>
      </c>
    </row>
    <row r="16" spans="1:16" x14ac:dyDescent="0.25">
      <c r="A16" s="174" t="s">
        <v>163</v>
      </c>
      <c r="B16" s="174">
        <v>5070</v>
      </c>
      <c r="C16" s="174">
        <v>782</v>
      </c>
      <c r="D16" s="174">
        <v>134</v>
      </c>
      <c r="E16" s="174">
        <v>596</v>
      </c>
      <c r="F16" s="174">
        <v>160.6</v>
      </c>
      <c r="G16" s="174">
        <v>1937</v>
      </c>
      <c r="H16" s="174">
        <v>52.613639999999997</v>
      </c>
      <c r="I16" s="174">
        <v>44.542470000000002</v>
      </c>
      <c r="J16" s="3">
        <f t="shared" si="0"/>
        <v>-12.431064099087052</v>
      </c>
      <c r="K16" s="95">
        <f t="shared" si="3"/>
        <v>0.30886212123681761</v>
      </c>
      <c r="L16" s="174">
        <f t="shared" si="4"/>
        <v>0.78924211047223247</v>
      </c>
      <c r="M16" s="174">
        <f t="shared" si="5"/>
        <v>12.431064099087052</v>
      </c>
      <c r="N16" s="174">
        <f t="shared" si="1"/>
        <v>0.68480197086087768</v>
      </c>
      <c r="O16" s="174">
        <v>9</v>
      </c>
      <c r="P16" s="174" t="e">
        <f t="shared" si="2"/>
        <v>#VALUE!</v>
      </c>
    </row>
    <row r="17" spans="1:16" x14ac:dyDescent="0.25">
      <c r="A17" s="174" t="s">
        <v>163</v>
      </c>
      <c r="B17" s="174">
        <v>5636</v>
      </c>
      <c r="C17" s="174">
        <v>798</v>
      </c>
      <c r="D17" s="174">
        <v>125</v>
      </c>
      <c r="E17" s="174">
        <v>596</v>
      </c>
      <c r="F17" s="174">
        <v>160.43</v>
      </c>
      <c r="G17" s="174">
        <v>1934</v>
      </c>
      <c r="H17" s="174">
        <v>52.58182</v>
      </c>
      <c r="I17" s="174">
        <v>44.542470000000002</v>
      </c>
      <c r="J17" s="3">
        <f t="shared" si="0"/>
        <v>-14.126209203507869</v>
      </c>
      <c r="K17" s="95">
        <f t="shared" si="3"/>
        <v>0.30747665074733915</v>
      </c>
      <c r="L17" s="174">
        <f t="shared" si="4"/>
        <v>0.78828775377874782</v>
      </c>
      <c r="M17" s="174">
        <f t="shared" si="5"/>
        <v>14.126209203507869</v>
      </c>
      <c r="N17" s="174">
        <f t="shared" si="1"/>
        <v>0.68341650037139923</v>
      </c>
      <c r="O17" s="174">
        <v>10</v>
      </c>
      <c r="P17" s="174" t="e">
        <f t="shared" si="2"/>
        <v>#VALUE!</v>
      </c>
    </row>
    <row r="18" spans="1:16" x14ac:dyDescent="0.25">
      <c r="A18" s="174" t="s">
        <v>163</v>
      </c>
      <c r="B18" s="174">
        <v>6201</v>
      </c>
      <c r="C18" s="174">
        <v>784</v>
      </c>
      <c r="D18" s="174">
        <v>140</v>
      </c>
      <c r="E18" s="174">
        <v>596</v>
      </c>
      <c r="F18" s="174">
        <v>160.26</v>
      </c>
      <c r="G18" s="174">
        <v>1932</v>
      </c>
      <c r="H18" s="174">
        <v>52.577269999999999</v>
      </c>
      <c r="I18" s="174">
        <v>44.542470000000002</v>
      </c>
      <c r="J18" s="3">
        <f t="shared" si="0"/>
        <v>-15.25630593978849</v>
      </c>
      <c r="K18" s="95">
        <f t="shared" si="3"/>
        <v>0.30609118025786047</v>
      </c>
      <c r="L18" s="174">
        <f t="shared" si="4"/>
        <v>0.78815133575071183</v>
      </c>
      <c r="M18" s="174">
        <f t="shared" si="5"/>
        <v>15.25630593978849</v>
      </c>
      <c r="N18" s="174">
        <f t="shared" si="1"/>
        <v>0.68203102988192055</v>
      </c>
      <c r="O18" s="174">
        <v>11</v>
      </c>
      <c r="P18" s="174" t="e">
        <f t="shared" si="2"/>
        <v>#VALUE!</v>
      </c>
    </row>
    <row r="19" spans="1:16" x14ac:dyDescent="0.25">
      <c r="A19" s="174" t="s">
        <v>163</v>
      </c>
      <c r="B19" s="174">
        <v>6767</v>
      </c>
      <c r="C19" s="174">
        <v>788</v>
      </c>
      <c r="D19" s="174">
        <v>141</v>
      </c>
      <c r="E19" s="174">
        <v>593</v>
      </c>
      <c r="F19" s="174">
        <v>160.1</v>
      </c>
      <c r="G19" s="174">
        <v>1928</v>
      </c>
      <c r="H19" s="174">
        <v>52.554549999999999</v>
      </c>
      <c r="I19" s="174">
        <v>44.515650000000001</v>
      </c>
      <c r="J19" s="3">
        <f t="shared" si="0"/>
        <v>-17.516499412349731</v>
      </c>
      <c r="K19" s="95">
        <f t="shared" si="3"/>
        <v>0.30478720803246889</v>
      </c>
      <c r="L19" s="174">
        <f t="shared" si="4"/>
        <v>0.78699616853213361</v>
      </c>
      <c r="M19" s="174">
        <f t="shared" si="5"/>
        <v>17.516499412349731</v>
      </c>
      <c r="N19" s="174">
        <f t="shared" si="1"/>
        <v>0.68072705765652897</v>
      </c>
      <c r="O19" s="174">
        <v>12</v>
      </c>
      <c r="P19" s="174" t="e">
        <f t="shared" si="2"/>
        <v>#VALUE!</v>
      </c>
    </row>
    <row r="20" spans="1:16" x14ac:dyDescent="0.25">
      <c r="A20" s="174" t="s">
        <v>163</v>
      </c>
      <c r="B20" s="174">
        <v>7332</v>
      </c>
      <c r="C20" s="174">
        <v>780</v>
      </c>
      <c r="D20" s="174">
        <v>151</v>
      </c>
      <c r="E20" s="174">
        <v>592</v>
      </c>
      <c r="F20" s="174">
        <v>159.91999999999999</v>
      </c>
      <c r="G20" s="174">
        <v>1924</v>
      </c>
      <c r="H20" s="174">
        <v>52.545459999999999</v>
      </c>
      <c r="I20" s="174">
        <v>44.506709999999998</v>
      </c>
      <c r="J20" s="3">
        <f t="shared" si="0"/>
        <v>-19.776692884910972</v>
      </c>
      <c r="K20" s="95">
        <f t="shared" si="3"/>
        <v>0.30332023927890328</v>
      </c>
      <c r="L20" s="174">
        <f t="shared" si="4"/>
        <v>0.78656595302637522</v>
      </c>
      <c r="M20" s="174">
        <f t="shared" si="5"/>
        <v>19.776692884910972</v>
      </c>
      <c r="N20" s="174">
        <f t="shared" si="1"/>
        <v>0.67926008890296341</v>
      </c>
      <c r="O20" s="174">
        <v>13</v>
      </c>
      <c r="P20" s="174" t="e">
        <f t="shared" si="2"/>
        <v>#VALUE!</v>
      </c>
    </row>
    <row r="21" spans="1:16" x14ac:dyDescent="0.25">
      <c r="A21" s="174" t="s">
        <v>163</v>
      </c>
      <c r="B21" s="174">
        <v>7899</v>
      </c>
      <c r="C21" s="174">
        <v>794</v>
      </c>
      <c r="D21" s="174">
        <v>144</v>
      </c>
      <c r="E21" s="174">
        <v>591</v>
      </c>
      <c r="F21" s="174">
        <v>159.74</v>
      </c>
      <c r="G21" s="174">
        <v>1920</v>
      </c>
      <c r="H21" s="174">
        <v>52.513640000000002</v>
      </c>
      <c r="I21" s="174">
        <v>44.49776</v>
      </c>
      <c r="J21" s="3">
        <f t="shared" si="0"/>
        <v>-22.036886357472213</v>
      </c>
      <c r="K21" s="95">
        <f t="shared" si="3"/>
        <v>0.30185327052533789</v>
      </c>
      <c r="L21" s="174">
        <f t="shared" si="4"/>
        <v>0.78545561700345801</v>
      </c>
      <c r="M21" s="174">
        <f t="shared" si="5"/>
        <v>22.036886357472213</v>
      </c>
      <c r="N21" s="174">
        <f t="shared" si="1"/>
        <v>0.67779312014939808</v>
      </c>
      <c r="O21" s="174">
        <v>14</v>
      </c>
      <c r="P21" s="174" t="e">
        <f t="shared" si="2"/>
        <v>#VALUE!</v>
      </c>
    </row>
    <row r="22" spans="1:16" x14ac:dyDescent="0.25">
      <c r="A22" s="174" t="s">
        <v>163</v>
      </c>
      <c r="B22" s="174">
        <v>8468</v>
      </c>
      <c r="C22" s="174">
        <v>826</v>
      </c>
      <c r="D22" s="174">
        <v>126</v>
      </c>
      <c r="E22" s="174">
        <v>589</v>
      </c>
      <c r="F22" s="174">
        <v>159.53</v>
      </c>
      <c r="G22" s="174">
        <v>1914</v>
      </c>
      <c r="H22" s="174">
        <v>52.454540000000001</v>
      </c>
      <c r="I22" s="174">
        <v>44.479880000000001</v>
      </c>
      <c r="J22" s="3">
        <f t="shared" si="0"/>
        <v>-25.427176566314074</v>
      </c>
      <c r="K22" s="95">
        <f t="shared" si="3"/>
        <v>0.30014180697951137</v>
      </c>
      <c r="L22" s="174">
        <f t="shared" si="4"/>
        <v>0.783373773751599</v>
      </c>
      <c r="M22" s="174">
        <f t="shared" si="5"/>
        <v>25.427176566314074</v>
      </c>
      <c r="N22" s="174">
        <f t="shared" si="1"/>
        <v>0.67608165660357145</v>
      </c>
      <c r="O22" s="174">
        <v>15</v>
      </c>
      <c r="P22" s="174" t="e">
        <f t="shared" si="2"/>
        <v>#VALUE!</v>
      </c>
    </row>
    <row r="23" spans="1:16" x14ac:dyDescent="0.25">
      <c r="A23" s="174" t="s">
        <v>163</v>
      </c>
      <c r="B23" s="174">
        <v>9037</v>
      </c>
      <c r="C23" s="174">
        <v>806</v>
      </c>
      <c r="D23" s="174">
        <v>144</v>
      </c>
      <c r="E23" s="174">
        <v>588</v>
      </c>
      <c r="F23" s="174">
        <v>159.34</v>
      </c>
      <c r="G23" s="174">
        <v>1907</v>
      </c>
      <c r="H23" s="174">
        <v>52.459090000000003</v>
      </c>
      <c r="I23" s="174">
        <v>44.470939999999999</v>
      </c>
      <c r="J23" s="3">
        <f t="shared" si="0"/>
        <v>-29.382515143296359</v>
      </c>
      <c r="K23" s="95">
        <f t="shared" si="3"/>
        <v>0.29859333996185888</v>
      </c>
      <c r="L23" s="174">
        <f t="shared" si="4"/>
        <v>0.78335220469603917</v>
      </c>
      <c r="M23" s="174">
        <f t="shared" si="5"/>
        <v>29.382515143296359</v>
      </c>
      <c r="N23" s="174">
        <f t="shared" si="1"/>
        <v>0.67453318958591901</v>
      </c>
      <c r="O23" s="174">
        <v>16</v>
      </c>
      <c r="P23" s="174" t="e">
        <f t="shared" si="2"/>
        <v>#VALUE!</v>
      </c>
    </row>
    <row r="24" spans="1:16" x14ac:dyDescent="0.25">
      <c r="A24" s="174" t="s">
        <v>163</v>
      </c>
      <c r="B24" s="174">
        <v>9608</v>
      </c>
      <c r="C24" s="174">
        <v>813</v>
      </c>
      <c r="D24" s="174">
        <v>144</v>
      </c>
      <c r="E24" s="174">
        <v>586</v>
      </c>
      <c r="F24" s="174">
        <v>159.16</v>
      </c>
      <c r="G24" s="174">
        <v>1901</v>
      </c>
      <c r="H24" s="174">
        <v>52.42727</v>
      </c>
      <c r="I24" s="174">
        <v>44.453060000000001</v>
      </c>
      <c r="J24" s="3">
        <f t="shared" si="0"/>
        <v>-32.772805352138221</v>
      </c>
      <c r="K24" s="95">
        <f t="shared" si="3"/>
        <v>0.29712637120829327</v>
      </c>
      <c r="L24" s="174">
        <f t="shared" si="4"/>
        <v>0.78208760744425621</v>
      </c>
      <c r="M24" s="174">
        <f t="shared" si="5"/>
        <v>32.772805352138221</v>
      </c>
      <c r="N24" s="174">
        <f t="shared" si="1"/>
        <v>0.67306622083235346</v>
      </c>
      <c r="O24" s="174">
        <v>17</v>
      </c>
      <c r="P24" s="174" t="e">
        <f t="shared" si="2"/>
        <v>#VALUE!</v>
      </c>
    </row>
    <row r="25" spans="1:16" x14ac:dyDescent="0.25">
      <c r="A25" s="174" t="s">
        <v>163</v>
      </c>
      <c r="B25" s="174">
        <v>10178</v>
      </c>
      <c r="C25" s="174">
        <v>815</v>
      </c>
      <c r="D25" s="174">
        <v>145</v>
      </c>
      <c r="E25" s="174">
        <v>584</v>
      </c>
      <c r="F25" s="174">
        <v>158.99</v>
      </c>
      <c r="G25" s="174">
        <v>1895</v>
      </c>
      <c r="H25" s="174">
        <v>52.413640000000001</v>
      </c>
      <c r="I25" s="174">
        <v>44.435169999999999</v>
      </c>
      <c r="J25" s="3">
        <f t="shared" si="0"/>
        <v>-36.163095560980082</v>
      </c>
      <c r="K25" s="95">
        <f t="shared" si="3"/>
        <v>0.29574090071881476</v>
      </c>
      <c r="L25" s="174">
        <f t="shared" si="4"/>
        <v>0.78136642211020679</v>
      </c>
      <c r="M25" s="174">
        <f t="shared" si="5"/>
        <v>36.163095560980082</v>
      </c>
      <c r="N25" s="174">
        <f t="shared" si="1"/>
        <v>0.67168075034287489</v>
      </c>
      <c r="O25" s="174">
        <v>18</v>
      </c>
      <c r="P25" s="174" t="e">
        <f t="shared" si="2"/>
        <v>#VALUE!</v>
      </c>
    </row>
    <row r="26" spans="1:16" x14ac:dyDescent="0.25">
      <c r="A26" s="174" t="s">
        <v>163</v>
      </c>
      <c r="B26" s="174">
        <v>10746</v>
      </c>
      <c r="C26" s="174">
        <v>815</v>
      </c>
      <c r="D26" s="174">
        <v>148</v>
      </c>
      <c r="E26" s="174">
        <v>582</v>
      </c>
      <c r="F26" s="174">
        <v>158.82</v>
      </c>
      <c r="G26" s="174">
        <v>1888</v>
      </c>
      <c r="H26" s="174">
        <v>52.4</v>
      </c>
      <c r="I26" s="174">
        <v>44.417290000000001</v>
      </c>
      <c r="J26" s="3">
        <f t="shared" si="0"/>
        <v>-40.118434137962367</v>
      </c>
      <c r="K26" s="95">
        <f t="shared" si="3"/>
        <v>0.29435543022933608</v>
      </c>
      <c r="L26" s="174">
        <f t="shared" si="4"/>
        <v>0.78064554747877091</v>
      </c>
      <c r="M26" s="174">
        <f t="shared" si="5"/>
        <v>40.118434137962367</v>
      </c>
      <c r="N26" s="174">
        <f t="shared" si="1"/>
        <v>0.67029527985339621</v>
      </c>
      <c r="O26" s="174">
        <v>19</v>
      </c>
      <c r="P26" s="174" t="e">
        <f t="shared" si="2"/>
        <v>#VALUE!</v>
      </c>
    </row>
    <row r="27" spans="1:16" x14ac:dyDescent="0.25">
      <c r="A27" s="174" t="s">
        <v>163</v>
      </c>
      <c r="B27" s="174">
        <v>11313</v>
      </c>
      <c r="C27" s="174">
        <v>830</v>
      </c>
      <c r="D27" s="174">
        <v>141</v>
      </c>
      <c r="E27" s="174">
        <v>582</v>
      </c>
      <c r="F27" s="174">
        <v>158.65</v>
      </c>
      <c r="G27" s="174">
        <v>1882</v>
      </c>
      <c r="H27" s="174">
        <v>52.363639999999997</v>
      </c>
      <c r="I27" s="174">
        <v>44.417290000000001</v>
      </c>
      <c r="J27" s="3">
        <f t="shared" si="0"/>
        <v>-43.508724346804229</v>
      </c>
      <c r="K27" s="95">
        <f t="shared" si="3"/>
        <v>0.29296995973985762</v>
      </c>
      <c r="L27" s="174">
        <f t="shared" si="4"/>
        <v>0.77956255418561737</v>
      </c>
      <c r="M27" s="174">
        <f t="shared" si="5"/>
        <v>43.508724346804229</v>
      </c>
      <c r="N27" s="174">
        <f t="shared" si="1"/>
        <v>0.66890980936391775</v>
      </c>
      <c r="O27" s="174">
        <v>20</v>
      </c>
      <c r="P27" s="174" t="e">
        <f t="shared" si="2"/>
        <v>#VALUE!</v>
      </c>
    </row>
    <row r="28" spans="1:16" x14ac:dyDescent="0.25">
      <c r="A28" s="174" t="s">
        <v>163</v>
      </c>
      <c r="B28" s="174">
        <v>11879</v>
      </c>
      <c r="C28" s="174">
        <v>830</v>
      </c>
      <c r="D28" s="174">
        <v>143</v>
      </c>
      <c r="E28" s="174">
        <v>580</v>
      </c>
      <c r="F28" s="174">
        <v>158.49</v>
      </c>
      <c r="G28" s="174">
        <v>1875</v>
      </c>
      <c r="H28" s="174">
        <v>52.354550000000003</v>
      </c>
      <c r="I28" s="174">
        <v>44.3994</v>
      </c>
      <c r="J28" s="3">
        <f t="shared" si="0"/>
        <v>-47.464062923786287</v>
      </c>
      <c r="K28" s="95">
        <f t="shared" si="3"/>
        <v>0.29166598751446604</v>
      </c>
      <c r="L28" s="174">
        <f t="shared" si="4"/>
        <v>0.77897804707010398</v>
      </c>
      <c r="M28" s="174">
        <f t="shared" si="5"/>
        <v>47.464062923786287</v>
      </c>
      <c r="N28" s="174">
        <f t="shared" si="1"/>
        <v>0.66760583713852617</v>
      </c>
      <c r="O28" s="174">
        <v>21</v>
      </c>
      <c r="P28" s="174" t="e">
        <f t="shared" si="2"/>
        <v>#VALUE!</v>
      </c>
    </row>
    <row r="29" spans="1:16" x14ac:dyDescent="0.25">
      <c r="A29" s="174" t="s">
        <v>163</v>
      </c>
      <c r="B29" s="174">
        <v>12445</v>
      </c>
      <c r="C29" s="174">
        <v>818</v>
      </c>
      <c r="D29" s="174">
        <v>156</v>
      </c>
      <c r="E29" s="174">
        <v>579</v>
      </c>
      <c r="F29" s="174">
        <v>158.31</v>
      </c>
      <c r="G29" s="174">
        <v>1867</v>
      </c>
      <c r="H29" s="174">
        <v>52.35</v>
      </c>
      <c r="I29" s="174">
        <v>44.390459999999997</v>
      </c>
      <c r="J29" s="3">
        <f t="shared" si="0"/>
        <v>-51.984449868908769</v>
      </c>
      <c r="K29" s="95">
        <f t="shared" si="3"/>
        <v>0.29019901876090043</v>
      </c>
      <c r="L29" s="174">
        <f t="shared" si="4"/>
        <v>0.7786858318349813</v>
      </c>
      <c r="M29" s="174">
        <f t="shared" si="5"/>
        <v>51.984449868908769</v>
      </c>
      <c r="N29" s="174">
        <f t="shared" si="1"/>
        <v>0.6661388683849605</v>
      </c>
      <c r="O29" s="174">
        <v>22</v>
      </c>
      <c r="P29" s="174" t="e">
        <f t="shared" si="2"/>
        <v>#VALUE!</v>
      </c>
    </row>
    <row r="30" spans="1:16" x14ac:dyDescent="0.25">
      <c r="A30" s="174" t="s">
        <v>163</v>
      </c>
      <c r="B30" s="174">
        <v>13010</v>
      </c>
      <c r="C30" s="174">
        <v>817</v>
      </c>
      <c r="D30" s="174">
        <v>160</v>
      </c>
      <c r="E30" s="174">
        <v>577</v>
      </c>
      <c r="F30" s="174">
        <v>158.13999999999999</v>
      </c>
      <c r="G30" s="174">
        <v>1859</v>
      </c>
      <c r="H30" s="174">
        <v>52.336359999999999</v>
      </c>
      <c r="I30" s="174">
        <v>44.372579999999999</v>
      </c>
      <c r="J30" s="3">
        <f t="shared" si="0"/>
        <v>-56.50483681403125</v>
      </c>
      <c r="K30" s="95">
        <f t="shared" si="3"/>
        <v>0.28881354827142175</v>
      </c>
      <c r="L30" s="174">
        <f t="shared" si="4"/>
        <v>0.77796662248042781</v>
      </c>
      <c r="M30" s="174">
        <f t="shared" si="5"/>
        <v>56.50483681403125</v>
      </c>
      <c r="N30" s="174">
        <f t="shared" si="1"/>
        <v>0.66475339789548182</v>
      </c>
      <c r="O30" s="174">
        <v>23</v>
      </c>
      <c r="P30" s="174" t="e">
        <f t="shared" si="2"/>
        <v>#VALUE!</v>
      </c>
    </row>
    <row r="31" spans="1:16" x14ac:dyDescent="0.25">
      <c r="A31" s="174" t="s">
        <v>163</v>
      </c>
      <c r="B31" s="174">
        <v>13575</v>
      </c>
      <c r="C31" s="174">
        <v>841</v>
      </c>
      <c r="D31" s="174">
        <v>144</v>
      </c>
      <c r="E31" s="174">
        <v>576</v>
      </c>
      <c r="F31" s="174">
        <v>157.97</v>
      </c>
      <c r="G31" s="174">
        <v>1848</v>
      </c>
      <c r="H31" s="174">
        <v>52.3</v>
      </c>
      <c r="I31" s="174">
        <v>44.363639999999997</v>
      </c>
      <c r="J31" s="3">
        <f t="shared" si="0"/>
        <v>-62.720368863574777</v>
      </c>
      <c r="K31" s="95">
        <f t="shared" si="3"/>
        <v>0.28742807778194324</v>
      </c>
      <c r="L31" s="174">
        <f t="shared" si="4"/>
        <v>0.77672951003234014</v>
      </c>
      <c r="M31" s="174">
        <f t="shared" si="5"/>
        <v>62.720368863574777</v>
      </c>
      <c r="N31" s="174">
        <f t="shared" si="1"/>
        <v>0.66336792740600337</v>
      </c>
      <c r="O31" s="174">
        <v>24</v>
      </c>
      <c r="P31" s="174" t="e">
        <f t="shared" si="2"/>
        <v>#VALUE!</v>
      </c>
    </row>
    <row r="32" spans="1:16" x14ac:dyDescent="0.25">
      <c r="A32" s="174" t="s">
        <v>163</v>
      </c>
      <c r="B32" s="174">
        <v>14140</v>
      </c>
      <c r="C32" s="174">
        <v>824</v>
      </c>
      <c r="D32" s="174">
        <v>160</v>
      </c>
      <c r="E32" s="174">
        <v>574</v>
      </c>
      <c r="F32" s="174">
        <v>157.79</v>
      </c>
      <c r="G32" s="174">
        <v>1838</v>
      </c>
      <c r="H32" s="174">
        <v>52.304549999999999</v>
      </c>
      <c r="I32" s="174">
        <v>44.345750000000002</v>
      </c>
      <c r="J32" s="3">
        <f t="shared" si="0"/>
        <v>-68.370852544977879</v>
      </c>
      <c r="K32" s="95">
        <f t="shared" si="3"/>
        <v>0.28596110902837762</v>
      </c>
      <c r="L32" s="174">
        <f t="shared" si="4"/>
        <v>0.77655138685783598</v>
      </c>
      <c r="M32" s="174">
        <f t="shared" si="5"/>
        <v>68.370852544977879</v>
      </c>
      <c r="N32" s="174">
        <f t="shared" si="1"/>
        <v>0.66190095865243781</v>
      </c>
      <c r="O32" s="174">
        <v>25</v>
      </c>
      <c r="P32" s="174" t="e">
        <f t="shared" si="2"/>
        <v>#VALUE!</v>
      </c>
    </row>
    <row r="33" spans="1:16" x14ac:dyDescent="0.25">
      <c r="A33" s="174" t="s">
        <v>163</v>
      </c>
      <c r="B33" s="174">
        <v>14704</v>
      </c>
      <c r="C33" s="174">
        <v>844</v>
      </c>
      <c r="D33" s="174">
        <v>148</v>
      </c>
      <c r="E33" s="174">
        <v>572</v>
      </c>
      <c r="F33" s="174">
        <v>157.61000000000001</v>
      </c>
      <c r="G33" s="174">
        <v>1828</v>
      </c>
      <c r="H33" s="174">
        <v>52.268180000000001</v>
      </c>
      <c r="I33" s="174">
        <v>44.327869999999997</v>
      </c>
      <c r="J33" s="3">
        <f t="shared" si="0"/>
        <v>-74.021336226380981</v>
      </c>
      <c r="K33" s="95">
        <f t="shared" si="3"/>
        <v>0.28449414027481229</v>
      </c>
      <c r="L33" s="174">
        <f t="shared" si="4"/>
        <v>0.77515914476617631</v>
      </c>
      <c r="M33" s="174">
        <f t="shared" si="5"/>
        <v>74.021336226380981</v>
      </c>
      <c r="N33" s="174">
        <f t="shared" si="1"/>
        <v>0.66043398989887248</v>
      </c>
      <c r="O33" s="174">
        <v>26</v>
      </c>
      <c r="P33" s="174" t="e">
        <f t="shared" si="2"/>
        <v>#VALUE!</v>
      </c>
    </row>
    <row r="34" spans="1:16" x14ac:dyDescent="0.25">
      <c r="A34" s="174" t="s">
        <v>163</v>
      </c>
      <c r="B34" s="174">
        <v>15270</v>
      </c>
      <c r="C34" s="174">
        <v>839</v>
      </c>
      <c r="D34" s="174">
        <v>155</v>
      </c>
      <c r="E34" s="174">
        <v>571</v>
      </c>
      <c r="F34" s="174">
        <v>157.43</v>
      </c>
      <c r="G34" s="174">
        <v>1815</v>
      </c>
      <c r="H34" s="174">
        <v>52.25909</v>
      </c>
      <c r="I34" s="174">
        <v>44.318930000000002</v>
      </c>
      <c r="J34" s="3">
        <f t="shared" si="0"/>
        <v>-81.366965012205128</v>
      </c>
      <c r="K34" s="95">
        <f t="shared" si="3"/>
        <v>0.28302717152124668</v>
      </c>
      <c r="L34" s="174">
        <f t="shared" si="4"/>
        <v>0.77473327220530319</v>
      </c>
      <c r="M34" s="174">
        <f t="shared" si="5"/>
        <v>81.366965012205128</v>
      </c>
      <c r="N34" s="174">
        <f t="shared" si="1"/>
        <v>0.65896702114530681</v>
      </c>
      <c r="O34" s="174">
        <v>27</v>
      </c>
      <c r="P34" s="174" t="e">
        <f t="shared" si="2"/>
        <v>#VALUE!</v>
      </c>
    </row>
    <row r="35" spans="1:16" x14ac:dyDescent="0.25">
      <c r="A35" s="174" t="s">
        <v>163</v>
      </c>
      <c r="B35" s="174">
        <v>15838</v>
      </c>
      <c r="C35" s="174">
        <v>843</v>
      </c>
      <c r="D35" s="174">
        <v>155</v>
      </c>
      <c r="E35" s="174">
        <v>569</v>
      </c>
      <c r="F35" s="174">
        <v>157.25</v>
      </c>
      <c r="G35" s="174">
        <v>1803</v>
      </c>
      <c r="H35" s="174">
        <v>52.24091</v>
      </c>
      <c r="I35" s="174">
        <v>44.30104</v>
      </c>
      <c r="J35" s="3">
        <f t="shared" si="0"/>
        <v>-88.147545429888851</v>
      </c>
      <c r="K35" s="95">
        <f t="shared" si="3"/>
        <v>0.28156020276768107</v>
      </c>
      <c r="L35" s="174">
        <f t="shared" si="4"/>
        <v>0.77388181920754706</v>
      </c>
      <c r="M35" s="174">
        <f t="shared" si="5"/>
        <v>88.147545429888851</v>
      </c>
      <c r="N35" s="174">
        <f t="shared" si="1"/>
        <v>0.65750005239174114</v>
      </c>
      <c r="O35" s="174">
        <v>28</v>
      </c>
      <c r="P35" s="174" t="e">
        <f t="shared" si="2"/>
        <v>#VALUE!</v>
      </c>
    </row>
    <row r="36" spans="1:16" x14ac:dyDescent="0.25">
      <c r="A36" s="174" t="s">
        <v>163</v>
      </c>
      <c r="B36" s="174">
        <v>16407</v>
      </c>
      <c r="C36" s="174">
        <v>844</v>
      </c>
      <c r="D36" s="174">
        <v>158</v>
      </c>
      <c r="E36" s="174">
        <v>568</v>
      </c>
      <c r="F36" s="174">
        <v>157.07</v>
      </c>
      <c r="G36" s="174">
        <v>1790</v>
      </c>
      <c r="H36" s="174">
        <v>52.222729999999999</v>
      </c>
      <c r="I36" s="174">
        <v>44.292099999999998</v>
      </c>
      <c r="J36" s="3">
        <f t="shared" si="0"/>
        <v>-95.493174215712884</v>
      </c>
      <c r="K36" s="95">
        <f t="shared" si="3"/>
        <v>0.28009323401411546</v>
      </c>
      <c r="L36" s="174">
        <f t="shared" si="4"/>
        <v>0.77318722479424895</v>
      </c>
      <c r="M36" s="174">
        <f t="shared" si="5"/>
        <v>95.493174215712884</v>
      </c>
      <c r="N36" s="174">
        <f t="shared" si="1"/>
        <v>0.65603308363817558</v>
      </c>
      <c r="O36" s="174">
        <v>29</v>
      </c>
      <c r="P36" s="174" t="e">
        <f t="shared" si="2"/>
        <v>#VALUE!</v>
      </c>
    </row>
    <row r="37" spans="1:16" x14ac:dyDescent="0.25">
      <c r="A37" s="174" t="s">
        <v>163</v>
      </c>
      <c r="B37" s="174">
        <v>16976</v>
      </c>
      <c r="C37" s="174">
        <v>846</v>
      </c>
      <c r="D37" s="174">
        <v>158</v>
      </c>
      <c r="E37" s="174">
        <v>566</v>
      </c>
      <c r="F37" s="174">
        <v>156.88</v>
      </c>
      <c r="G37" s="174">
        <v>1776</v>
      </c>
      <c r="H37" s="174">
        <v>52.213630000000002</v>
      </c>
      <c r="I37" s="174">
        <v>44.27422</v>
      </c>
      <c r="J37" s="3">
        <f t="shared" si="0"/>
        <v>-103.40385136967734</v>
      </c>
      <c r="K37" s="95">
        <f t="shared" si="3"/>
        <v>0.27854476699646297</v>
      </c>
      <c r="L37" s="174">
        <f t="shared" si="4"/>
        <v>0.77260577258559637</v>
      </c>
      <c r="M37" s="174">
        <f t="shared" si="5"/>
        <v>103.40385136967734</v>
      </c>
      <c r="N37" s="174">
        <f t="shared" si="1"/>
        <v>0.65448461662052315</v>
      </c>
      <c r="O37" s="174">
        <v>30</v>
      </c>
      <c r="P37" s="174" t="e">
        <f t="shared" si="2"/>
        <v>#VALUE!</v>
      </c>
    </row>
    <row r="38" spans="1:16" x14ac:dyDescent="0.25">
      <c r="A38" s="174" t="s">
        <v>163</v>
      </c>
      <c r="B38" s="174">
        <v>17546</v>
      </c>
      <c r="C38" s="174">
        <v>848</v>
      </c>
      <c r="D38" s="174">
        <v>159</v>
      </c>
      <c r="E38" s="174">
        <v>564</v>
      </c>
      <c r="F38" s="174">
        <v>156.69999999999999</v>
      </c>
      <c r="G38" s="174">
        <v>1762</v>
      </c>
      <c r="H38" s="174">
        <v>52.2</v>
      </c>
      <c r="I38" s="174">
        <v>44.256329999999998</v>
      </c>
      <c r="J38" s="3">
        <f t="shared" si="0"/>
        <v>-111.31452852364168</v>
      </c>
      <c r="K38" s="95">
        <f t="shared" si="3"/>
        <v>0.27707779824289736</v>
      </c>
      <c r="L38" s="174">
        <f t="shared" si="4"/>
        <v>0.77189043278428127</v>
      </c>
      <c r="M38" s="174">
        <f t="shared" si="5"/>
        <v>111.31452852364168</v>
      </c>
      <c r="N38" s="174">
        <f t="shared" si="1"/>
        <v>0.65301764786695748</v>
      </c>
      <c r="O38" s="174">
        <v>31</v>
      </c>
      <c r="P38" s="174" t="e">
        <f t="shared" si="2"/>
        <v>#VALUE!</v>
      </c>
    </row>
    <row r="39" spans="1:16" x14ac:dyDescent="0.25">
      <c r="A39" s="174" t="s">
        <v>163</v>
      </c>
      <c r="B39" s="174">
        <v>18114</v>
      </c>
      <c r="C39" s="174">
        <v>856</v>
      </c>
      <c r="D39" s="174">
        <v>154</v>
      </c>
      <c r="E39" s="174">
        <v>563</v>
      </c>
      <c r="F39" s="174">
        <v>156.51</v>
      </c>
      <c r="G39" s="174">
        <v>1746</v>
      </c>
      <c r="H39" s="174">
        <v>52.186360000000001</v>
      </c>
      <c r="I39" s="174">
        <v>44.247390000000003</v>
      </c>
      <c r="J39" s="3">
        <f t="shared" si="0"/>
        <v>-120.35530241388665</v>
      </c>
      <c r="K39" s="95">
        <f t="shared" si="3"/>
        <v>0.27552933122524487</v>
      </c>
      <c r="L39" s="174">
        <f t="shared" si="4"/>
        <v>0.77133124715676049</v>
      </c>
      <c r="M39" s="174">
        <f t="shared" si="5"/>
        <v>120.35530241388665</v>
      </c>
      <c r="N39" s="174">
        <f t="shared" si="1"/>
        <v>0.65146918084930494</v>
      </c>
      <c r="O39" s="174">
        <v>32</v>
      </c>
      <c r="P39" s="174" t="e">
        <f t="shared" si="2"/>
        <v>#VALUE!</v>
      </c>
    </row>
    <row r="40" spans="1:16" x14ac:dyDescent="0.25">
      <c r="A40" s="174" t="s">
        <v>163</v>
      </c>
      <c r="B40" s="174">
        <v>18682</v>
      </c>
      <c r="C40" s="174">
        <v>857</v>
      </c>
      <c r="D40" s="174">
        <v>156</v>
      </c>
      <c r="E40" s="174">
        <v>561</v>
      </c>
      <c r="F40" s="174">
        <v>156.32</v>
      </c>
      <c r="G40" s="174">
        <v>1729</v>
      </c>
      <c r="H40" s="174">
        <v>52.172730000000001</v>
      </c>
      <c r="I40" s="174">
        <v>44.229509999999998</v>
      </c>
      <c r="J40" s="3">
        <f t="shared" si="0"/>
        <v>-129.96112467227204</v>
      </c>
      <c r="K40" s="95">
        <f t="shared" si="3"/>
        <v>0.27398086420759232</v>
      </c>
      <c r="L40" s="174">
        <f t="shared" si="4"/>
        <v>0.77061686246312555</v>
      </c>
      <c r="M40" s="174">
        <f t="shared" si="5"/>
        <v>129.96112467227204</v>
      </c>
      <c r="N40" s="174">
        <f t="shared" si="1"/>
        <v>0.64992071383165251</v>
      </c>
      <c r="O40" s="174">
        <v>33</v>
      </c>
      <c r="P40" s="174" t="e">
        <f t="shared" si="2"/>
        <v>#VALUE!</v>
      </c>
    </row>
    <row r="41" spans="1:16" x14ac:dyDescent="0.25">
      <c r="A41" s="174" t="s">
        <v>163</v>
      </c>
      <c r="B41" s="174">
        <v>19248</v>
      </c>
      <c r="C41" s="174">
        <v>833</v>
      </c>
      <c r="D41" s="174">
        <v>175</v>
      </c>
      <c r="E41" s="174">
        <v>559</v>
      </c>
      <c r="F41" s="174">
        <v>156.13</v>
      </c>
      <c r="G41" s="174">
        <v>1712</v>
      </c>
      <c r="H41" s="174">
        <v>52.195450000000001</v>
      </c>
      <c r="I41" s="174">
        <v>44.211620000000003</v>
      </c>
      <c r="J41" s="3">
        <f t="shared" si="0"/>
        <v>-139.56694693065731</v>
      </c>
      <c r="K41" s="95">
        <f t="shared" si="3"/>
        <v>0.27243239718993983</v>
      </c>
      <c r="L41" s="174">
        <f t="shared" si="4"/>
        <v>0.77097620825791358</v>
      </c>
      <c r="M41" s="174">
        <f t="shared" si="5"/>
        <v>139.56694693065731</v>
      </c>
      <c r="N41" s="174">
        <f t="shared" si="1"/>
        <v>0.64837224681399996</v>
      </c>
      <c r="O41" s="174">
        <v>34</v>
      </c>
      <c r="P41" s="174" t="e">
        <f t="shared" si="2"/>
        <v>#VALUE!</v>
      </c>
    </row>
    <row r="42" spans="1:16" x14ac:dyDescent="0.25">
      <c r="A42" s="174" t="s">
        <v>163</v>
      </c>
      <c r="B42" s="174">
        <v>19813</v>
      </c>
      <c r="C42" s="174">
        <v>855</v>
      </c>
      <c r="D42" s="174">
        <v>162</v>
      </c>
      <c r="E42" s="174">
        <v>558</v>
      </c>
      <c r="F42" s="174">
        <v>155.93</v>
      </c>
      <c r="G42" s="174">
        <v>1693</v>
      </c>
      <c r="H42" s="174">
        <v>52.154539999999997</v>
      </c>
      <c r="I42" s="174">
        <v>44.202680000000001</v>
      </c>
      <c r="J42" s="3">
        <f t="shared" si="0"/>
        <v>-150.30286592532332</v>
      </c>
      <c r="K42" s="95">
        <f t="shared" si="3"/>
        <v>0.27080243190820041</v>
      </c>
      <c r="L42" s="174">
        <f t="shared" si="4"/>
        <v>0.76961246876599787</v>
      </c>
      <c r="M42" s="174">
        <f t="shared" si="5"/>
        <v>150.30286592532332</v>
      </c>
      <c r="N42" s="174">
        <f t="shared" si="1"/>
        <v>0.64674228153226054</v>
      </c>
      <c r="O42" s="174">
        <v>35</v>
      </c>
      <c r="P42" s="174" t="e">
        <f t="shared" si="2"/>
        <v>#VALUE!</v>
      </c>
    </row>
    <row r="43" spans="1:16" x14ac:dyDescent="0.25">
      <c r="A43" s="174" t="s">
        <v>163</v>
      </c>
      <c r="B43" s="174">
        <v>20378</v>
      </c>
      <c r="C43" s="174">
        <v>858</v>
      </c>
      <c r="D43" s="174">
        <v>161</v>
      </c>
      <c r="E43" s="174">
        <v>556</v>
      </c>
      <c r="F43" s="174">
        <v>155.74</v>
      </c>
      <c r="G43" s="174">
        <v>1674</v>
      </c>
      <c r="H43" s="174">
        <v>52.145449999999997</v>
      </c>
      <c r="I43" s="174">
        <v>44.184800000000003</v>
      </c>
      <c r="J43" s="3">
        <f t="shared" si="0"/>
        <v>-161.03878491998921</v>
      </c>
      <c r="K43" s="95">
        <f t="shared" si="3"/>
        <v>0.26925396489054793</v>
      </c>
      <c r="L43" s="174">
        <f t="shared" si="4"/>
        <v>0.7690330210513231</v>
      </c>
      <c r="M43" s="174">
        <f t="shared" si="5"/>
        <v>161.03878491998921</v>
      </c>
      <c r="N43" s="174">
        <f t="shared" si="1"/>
        <v>0.64519381451460811</v>
      </c>
      <c r="O43" s="174">
        <v>36</v>
      </c>
      <c r="P43" s="174" t="e">
        <f t="shared" si="2"/>
        <v>#VALUE!</v>
      </c>
    </row>
    <row r="44" spans="1:16" x14ac:dyDescent="0.25">
      <c r="A44" s="174" t="s">
        <v>163</v>
      </c>
      <c r="B44" s="174">
        <v>20942</v>
      </c>
      <c r="C44" s="174">
        <v>845</v>
      </c>
      <c r="D44" s="174">
        <v>172</v>
      </c>
      <c r="E44" s="174">
        <v>556</v>
      </c>
      <c r="F44" s="174">
        <v>155.55000000000001</v>
      </c>
      <c r="G44" s="174">
        <v>1652</v>
      </c>
      <c r="H44" s="174">
        <v>52.154539999999997</v>
      </c>
      <c r="I44" s="174">
        <v>44.184800000000003</v>
      </c>
      <c r="J44" s="3">
        <f t="shared" si="0"/>
        <v>-173.46984901907615</v>
      </c>
      <c r="K44" s="95">
        <f t="shared" si="3"/>
        <v>0.26770549787289544</v>
      </c>
      <c r="L44" s="174">
        <f t="shared" si="4"/>
        <v>0.76930116024485073</v>
      </c>
      <c r="M44" s="174">
        <f t="shared" si="5"/>
        <v>173.46984901907615</v>
      </c>
      <c r="N44" s="174">
        <f t="shared" si="1"/>
        <v>0.64364534749695557</v>
      </c>
      <c r="O44" s="174">
        <v>37</v>
      </c>
      <c r="P44" s="174" t="e">
        <f t="shared" si="2"/>
        <v>#VALUE!</v>
      </c>
    </row>
    <row r="45" spans="1:16" x14ac:dyDescent="0.25">
      <c r="A45" s="174" t="s">
        <v>163</v>
      </c>
      <c r="B45" s="174">
        <v>21507</v>
      </c>
      <c r="C45" s="174">
        <v>866</v>
      </c>
      <c r="D45" s="174">
        <v>159</v>
      </c>
      <c r="E45" s="174">
        <v>554</v>
      </c>
      <c r="F45" s="174">
        <v>155.35</v>
      </c>
      <c r="G45" s="174">
        <v>1629</v>
      </c>
      <c r="H45" s="174">
        <v>52.118180000000002</v>
      </c>
      <c r="I45" s="174">
        <v>44.166919999999998</v>
      </c>
      <c r="J45" s="3">
        <f t="shared" si="0"/>
        <v>-186.46596148630329</v>
      </c>
      <c r="K45" s="95">
        <f t="shared" si="3"/>
        <v>0.26607553259115579</v>
      </c>
      <c r="L45" s="174">
        <f t="shared" si="4"/>
        <v>0.76791800928914156</v>
      </c>
      <c r="M45" s="174">
        <f t="shared" si="5"/>
        <v>186.46596148630329</v>
      </c>
      <c r="N45" s="174">
        <f t="shared" si="1"/>
        <v>0.64201538221521592</v>
      </c>
      <c r="O45" s="174">
        <v>38</v>
      </c>
      <c r="P45" s="174" t="e">
        <f t="shared" si="2"/>
        <v>#VALUE!</v>
      </c>
    </row>
    <row r="46" spans="1:16" x14ac:dyDescent="0.25">
      <c r="A46" s="174" t="s">
        <v>163</v>
      </c>
      <c r="B46" s="174">
        <v>22071</v>
      </c>
      <c r="C46" s="174">
        <v>859</v>
      </c>
      <c r="D46" s="174">
        <v>166</v>
      </c>
      <c r="E46" s="174">
        <v>552</v>
      </c>
      <c r="F46" s="174">
        <v>155.16</v>
      </c>
      <c r="G46" s="174">
        <v>1603</v>
      </c>
      <c r="H46" s="174">
        <v>52.118180000000002</v>
      </c>
      <c r="I46" s="174">
        <v>44.149030000000003</v>
      </c>
      <c r="J46" s="3">
        <f t="shared" si="0"/>
        <v>-201.15721905795147</v>
      </c>
      <c r="K46" s="95">
        <f t="shared" si="3"/>
        <v>0.26452706557350325</v>
      </c>
      <c r="L46" s="174">
        <f t="shared" si="4"/>
        <v>0.76760696081244961</v>
      </c>
      <c r="M46" s="174">
        <f t="shared" si="5"/>
        <v>201.15721905795147</v>
      </c>
      <c r="N46" s="174">
        <f t="shared" si="1"/>
        <v>0.64046691519756338</v>
      </c>
      <c r="O46" s="174">
        <v>39</v>
      </c>
      <c r="P46" s="174" t="e">
        <f t="shared" si="2"/>
        <v>#VALUE!</v>
      </c>
    </row>
    <row r="47" spans="1:16" x14ac:dyDescent="0.25">
      <c r="A47" s="174" t="s">
        <v>163</v>
      </c>
      <c r="B47" s="174">
        <v>22637</v>
      </c>
      <c r="C47" s="174">
        <v>862</v>
      </c>
      <c r="D47" s="174">
        <v>167</v>
      </c>
      <c r="E47" s="174">
        <v>551</v>
      </c>
      <c r="F47" s="174">
        <v>154.96</v>
      </c>
      <c r="G47" s="174">
        <v>1576</v>
      </c>
      <c r="H47" s="174">
        <v>52.1</v>
      </c>
      <c r="I47" s="174">
        <v>44.140090000000001</v>
      </c>
      <c r="J47" s="3">
        <f t="shared" si="0"/>
        <v>-216.41352499773984</v>
      </c>
      <c r="K47" s="95">
        <f t="shared" si="3"/>
        <v>0.26289710029176389</v>
      </c>
      <c r="L47" s="174">
        <f t="shared" si="4"/>
        <v>0.76691620798964377</v>
      </c>
      <c r="M47" s="174">
        <f t="shared" si="5"/>
        <v>216.41352499773984</v>
      </c>
      <c r="N47" s="174">
        <f t="shared" si="1"/>
        <v>0.63883694991582396</v>
      </c>
      <c r="O47" s="174">
        <v>40</v>
      </c>
      <c r="P47" s="174" t="e">
        <f t="shared" si="2"/>
        <v>#VALUE!</v>
      </c>
    </row>
    <row r="48" spans="1:16" x14ac:dyDescent="0.25">
      <c r="A48" s="174" t="s">
        <v>163</v>
      </c>
      <c r="B48" s="174">
        <v>23205</v>
      </c>
      <c r="C48" s="174">
        <v>863</v>
      </c>
      <c r="D48" s="174">
        <v>169</v>
      </c>
      <c r="E48" s="174">
        <v>550</v>
      </c>
      <c r="F48" s="174">
        <v>154.76</v>
      </c>
      <c r="G48" s="174">
        <v>1545</v>
      </c>
      <c r="H48" s="174">
        <v>52.086359999999999</v>
      </c>
      <c r="I48" s="174">
        <v>44.131149999999998</v>
      </c>
      <c r="J48" s="3">
        <f t="shared" si="0"/>
        <v>-233.93002441008957</v>
      </c>
      <c r="K48" s="95">
        <f t="shared" si="3"/>
        <v>0.26126713501002424</v>
      </c>
      <c r="L48" s="174">
        <f t="shared" si="4"/>
        <v>0.76635944918917476</v>
      </c>
      <c r="M48" s="174">
        <f t="shared" si="5"/>
        <v>233.93002441008957</v>
      </c>
      <c r="N48" s="174">
        <f t="shared" si="1"/>
        <v>0.63720698463408443</v>
      </c>
      <c r="O48" s="174">
        <v>41</v>
      </c>
      <c r="P48" s="174" t="e">
        <f t="shared" si="2"/>
        <v>#VALUE!</v>
      </c>
    </row>
    <row r="49" spans="1:16" x14ac:dyDescent="0.25">
      <c r="A49" s="174" t="s">
        <v>163</v>
      </c>
      <c r="B49" s="174">
        <v>23774</v>
      </c>
      <c r="C49" s="174">
        <v>868</v>
      </c>
      <c r="D49" s="174">
        <v>169</v>
      </c>
      <c r="E49" s="174">
        <v>549</v>
      </c>
      <c r="F49" s="174">
        <v>154.56</v>
      </c>
      <c r="G49" s="174">
        <v>1512</v>
      </c>
      <c r="H49" s="174">
        <v>52.063639999999999</v>
      </c>
      <c r="I49" s="174">
        <v>44.122210000000003</v>
      </c>
      <c r="J49" s="3">
        <f t="shared" si="0"/>
        <v>-252.57662055871992</v>
      </c>
      <c r="K49" s="95">
        <f t="shared" si="3"/>
        <v>0.25963716972828482</v>
      </c>
      <c r="L49" s="174">
        <f t="shared" si="4"/>
        <v>0.76553591293236833</v>
      </c>
      <c r="M49" s="174">
        <f t="shared" si="5"/>
        <v>252.57662055871992</v>
      </c>
      <c r="N49" s="174">
        <f t="shared" si="1"/>
        <v>0.6355770193523449</v>
      </c>
      <c r="O49" s="174">
        <v>42</v>
      </c>
      <c r="P49" s="174" t="e">
        <f t="shared" si="2"/>
        <v>#VALUE!</v>
      </c>
    </row>
    <row r="50" spans="1:16" x14ac:dyDescent="0.25">
      <c r="A50" s="174" t="s">
        <v>163</v>
      </c>
      <c r="B50" s="174">
        <v>24343</v>
      </c>
      <c r="C50" s="174">
        <v>871</v>
      </c>
      <c r="D50" s="174">
        <v>169</v>
      </c>
      <c r="E50" s="174">
        <v>546</v>
      </c>
      <c r="F50" s="174">
        <v>154.36000000000001</v>
      </c>
      <c r="G50" s="174">
        <v>1476</v>
      </c>
      <c r="H50" s="174">
        <v>52.05</v>
      </c>
      <c r="I50" s="174">
        <v>44.095379999999999</v>
      </c>
      <c r="J50" s="3">
        <f t="shared" si="0"/>
        <v>-272.91836181177121</v>
      </c>
      <c r="K50" s="95">
        <f t="shared" si="3"/>
        <v>0.2580072044465454</v>
      </c>
      <c r="L50" s="174">
        <f t="shared" si="4"/>
        <v>0.76466957838533212</v>
      </c>
      <c r="M50" s="174">
        <f t="shared" si="5"/>
        <v>272.91836181177121</v>
      </c>
      <c r="N50" s="174">
        <f t="shared" si="1"/>
        <v>0.63394705407060559</v>
      </c>
      <c r="O50" s="174">
        <v>43</v>
      </c>
      <c r="P50" s="174" t="e">
        <f t="shared" si="2"/>
        <v>#VALUE!</v>
      </c>
    </row>
    <row r="51" spans="1:16" x14ac:dyDescent="0.25">
      <c r="A51" s="174" t="s">
        <v>163</v>
      </c>
      <c r="B51" s="174">
        <v>24912</v>
      </c>
      <c r="C51" s="174">
        <v>884</v>
      </c>
      <c r="D51" s="174">
        <v>163</v>
      </c>
      <c r="E51" s="174">
        <v>544</v>
      </c>
      <c r="F51" s="174">
        <v>154.16</v>
      </c>
      <c r="G51" s="174">
        <v>1436</v>
      </c>
      <c r="H51" s="174">
        <v>52.018180000000001</v>
      </c>
      <c r="I51" s="174">
        <v>44.077500000000001</v>
      </c>
      <c r="J51" s="3">
        <f t="shared" si="0"/>
        <v>-295.52029653738362</v>
      </c>
      <c r="K51" s="95">
        <f t="shared" si="3"/>
        <v>0.25637723916480576</v>
      </c>
      <c r="L51" s="174">
        <f t="shared" si="4"/>
        <v>0.76342524242958909</v>
      </c>
      <c r="M51" s="174">
        <f t="shared" si="5"/>
        <v>295.52029653738362</v>
      </c>
      <c r="N51" s="174">
        <f t="shared" si="1"/>
        <v>0.63231708878886583</v>
      </c>
      <c r="O51" s="174">
        <v>44</v>
      </c>
      <c r="P51" s="174" t="e">
        <f t="shared" si="2"/>
        <v>#VALUE!</v>
      </c>
    </row>
    <row r="52" spans="1:16" x14ac:dyDescent="0.25">
      <c r="A52" s="174" t="s">
        <v>163</v>
      </c>
      <c r="B52" s="174">
        <v>25480</v>
      </c>
      <c r="C52" s="174">
        <v>878</v>
      </c>
      <c r="D52" s="174">
        <v>170</v>
      </c>
      <c r="E52" s="174">
        <v>544</v>
      </c>
      <c r="F52" s="174">
        <v>153.94999999999999</v>
      </c>
      <c r="G52" s="174">
        <v>1392</v>
      </c>
      <c r="H52" s="174">
        <v>52.00909</v>
      </c>
      <c r="I52" s="174">
        <v>44.077500000000001</v>
      </c>
      <c r="J52" s="3">
        <f t="shared" si="0"/>
        <v>-320.38242473555738</v>
      </c>
      <c r="K52" s="95">
        <f t="shared" si="3"/>
        <v>0.25466577561897924</v>
      </c>
      <c r="L52" s="174">
        <f t="shared" si="4"/>
        <v>0.76315845381362524</v>
      </c>
      <c r="M52" s="174">
        <f t="shared" si="5"/>
        <v>320.38242473555738</v>
      </c>
      <c r="N52" s="174">
        <f t="shared" si="1"/>
        <v>0.63060562524303942</v>
      </c>
      <c r="O52" s="174">
        <v>45</v>
      </c>
      <c r="P52" s="174" t="e">
        <f t="shared" si="2"/>
        <v>#VALUE!</v>
      </c>
    </row>
    <row r="53" spans="1:16" x14ac:dyDescent="0.25">
      <c r="A53" s="174" t="s">
        <v>163</v>
      </c>
      <c r="B53" s="174">
        <v>26046</v>
      </c>
      <c r="C53" s="174">
        <v>880</v>
      </c>
      <c r="D53" s="174">
        <v>173</v>
      </c>
      <c r="E53" s="174">
        <v>541</v>
      </c>
      <c r="F53" s="174">
        <v>153.75</v>
      </c>
      <c r="G53" s="174">
        <v>1345</v>
      </c>
      <c r="H53" s="174">
        <v>51.99091</v>
      </c>
      <c r="I53" s="174">
        <v>44.050669999999997</v>
      </c>
      <c r="J53" s="3">
        <f t="shared" si="0"/>
        <v>-346.93969803815207</v>
      </c>
      <c r="K53" s="95">
        <f t="shared" si="3"/>
        <v>0.25303581033723982</v>
      </c>
      <c r="L53" s="174">
        <f t="shared" si="4"/>
        <v>0.76216080616208759</v>
      </c>
      <c r="M53" s="174">
        <f t="shared" si="5"/>
        <v>346.93969803815207</v>
      </c>
      <c r="N53" s="174">
        <f t="shared" si="1"/>
        <v>0.62897565996129989</v>
      </c>
      <c r="O53" s="174">
        <v>46</v>
      </c>
      <c r="P53" s="174" t="e">
        <f t="shared" si="2"/>
        <v>#VALUE!</v>
      </c>
    </row>
    <row r="54" spans="1:16" x14ac:dyDescent="0.25">
      <c r="A54" s="174" t="s">
        <v>163</v>
      </c>
      <c r="B54" s="174">
        <v>26612</v>
      </c>
      <c r="C54" s="174">
        <v>886</v>
      </c>
      <c r="D54" s="174">
        <v>173</v>
      </c>
      <c r="E54" s="174">
        <v>540</v>
      </c>
      <c r="F54" s="174">
        <v>153.55000000000001</v>
      </c>
      <c r="G54" s="174">
        <v>1292</v>
      </c>
      <c r="H54" s="174">
        <v>51.963630000000002</v>
      </c>
      <c r="I54" s="174">
        <v>44.041730000000001</v>
      </c>
      <c r="J54" s="3">
        <f t="shared" si="0"/>
        <v>-376.88726154958874</v>
      </c>
      <c r="K54" s="95">
        <f t="shared" si="3"/>
        <v>0.25140584505550045</v>
      </c>
      <c r="L54" s="174">
        <f t="shared" si="4"/>
        <v>0.76120667680284393</v>
      </c>
      <c r="M54" s="174">
        <f t="shared" si="5"/>
        <v>376.88726154958874</v>
      </c>
      <c r="N54" s="174">
        <f t="shared" si="1"/>
        <v>0.62734569467956058</v>
      </c>
      <c r="O54" s="174">
        <v>47</v>
      </c>
      <c r="P54" s="174" t="e">
        <f t="shared" si="2"/>
        <v>#VALUE!</v>
      </c>
    </row>
    <row r="55" spans="1:16" x14ac:dyDescent="0.25">
      <c r="A55" s="174" t="s">
        <v>163</v>
      </c>
      <c r="B55" s="174">
        <v>27177</v>
      </c>
      <c r="C55" s="174">
        <v>885</v>
      </c>
      <c r="D55" s="174">
        <v>177</v>
      </c>
      <c r="E55" s="174">
        <v>540</v>
      </c>
      <c r="F55" s="174">
        <v>153.35</v>
      </c>
      <c r="G55" s="174">
        <v>1237</v>
      </c>
      <c r="H55" s="174">
        <v>51.95</v>
      </c>
      <c r="I55" s="174">
        <v>44.041730000000001</v>
      </c>
      <c r="J55" s="3">
        <f t="shared" si="0"/>
        <v>-407.96492179730592</v>
      </c>
      <c r="K55" s="95">
        <f t="shared" si="3"/>
        <v>0.24977587977376078</v>
      </c>
      <c r="L55" s="174">
        <f t="shared" si="4"/>
        <v>0.76080740191395779</v>
      </c>
      <c r="M55" s="174">
        <f t="shared" si="5"/>
        <v>407.96492179730592</v>
      </c>
      <c r="N55" s="174">
        <f t="shared" si="1"/>
        <v>0.62571572939782094</v>
      </c>
      <c r="O55" s="174">
        <v>48</v>
      </c>
      <c r="P55" s="174" t="e">
        <f t="shared" si="2"/>
        <v>#VALUE!</v>
      </c>
    </row>
    <row r="56" spans="1:16" x14ac:dyDescent="0.25">
      <c r="A56" s="174" t="s">
        <v>163</v>
      </c>
      <c r="B56" s="174">
        <v>27741</v>
      </c>
      <c r="C56" s="174">
        <v>876</v>
      </c>
      <c r="D56" s="174">
        <v>190</v>
      </c>
      <c r="E56" s="174">
        <v>537</v>
      </c>
      <c r="F56" s="174">
        <v>153.15</v>
      </c>
      <c r="G56" s="174">
        <v>1178</v>
      </c>
      <c r="H56" s="174">
        <v>51.931820000000002</v>
      </c>
      <c r="I56" s="174">
        <v>44.014899999999997</v>
      </c>
      <c r="J56" s="3">
        <f t="shared" si="0"/>
        <v>-441.30277551758434</v>
      </c>
      <c r="K56" s="95">
        <f t="shared" si="3"/>
        <v>0.24814591449202139</v>
      </c>
      <c r="L56" s="174">
        <f t="shared" si="4"/>
        <v>0.75981184742980534</v>
      </c>
      <c r="M56" s="174">
        <f t="shared" si="5"/>
        <v>441.30277551758434</v>
      </c>
      <c r="N56" s="174">
        <f t="shared" si="1"/>
        <v>0.62408576411608152</v>
      </c>
      <c r="O56" s="174">
        <v>49</v>
      </c>
      <c r="P56" s="174" t="e">
        <f t="shared" si="2"/>
        <v>#VALUE!</v>
      </c>
    </row>
    <row r="57" spans="1:16" x14ac:dyDescent="0.25">
      <c r="A57" s="174" t="s">
        <v>163</v>
      </c>
      <c r="B57" s="174">
        <v>28305</v>
      </c>
      <c r="C57" s="174">
        <v>894</v>
      </c>
      <c r="D57" s="174">
        <v>181</v>
      </c>
      <c r="E57" s="174">
        <v>537</v>
      </c>
      <c r="F57" s="174">
        <v>152.94</v>
      </c>
      <c r="G57" s="174">
        <v>1111</v>
      </c>
      <c r="H57" s="174">
        <v>51.890909999999998</v>
      </c>
      <c r="I57" s="174">
        <v>44.014899999999997</v>
      </c>
      <c r="J57" s="3">
        <f t="shared" si="0"/>
        <v>-479.16101618298535</v>
      </c>
      <c r="K57" s="95">
        <f t="shared" si="3"/>
        <v>0.24643445094619484</v>
      </c>
      <c r="L57" s="174">
        <f t="shared" si="4"/>
        <v>0.75861521464111958</v>
      </c>
      <c r="M57" s="174">
        <f t="shared" si="5"/>
        <v>479.16101618298535</v>
      </c>
      <c r="N57" s="174">
        <f t="shared" si="1"/>
        <v>0.622374300570255</v>
      </c>
      <c r="O57" s="174">
        <v>50</v>
      </c>
      <c r="P57" s="174" t="e">
        <f t="shared" si="2"/>
        <v>#VALUE!</v>
      </c>
    </row>
    <row r="58" spans="1:16" x14ac:dyDescent="0.25">
      <c r="A58" s="174" t="s">
        <v>163</v>
      </c>
      <c r="B58" s="174">
        <v>28870</v>
      </c>
      <c r="C58" s="174">
        <v>883</v>
      </c>
      <c r="D58" s="174">
        <v>193</v>
      </c>
      <c r="E58" s="174">
        <v>534</v>
      </c>
      <c r="F58" s="174">
        <v>152.74</v>
      </c>
      <c r="G58" s="174">
        <v>1041</v>
      </c>
      <c r="H58" s="174">
        <v>51.886360000000003</v>
      </c>
      <c r="I58" s="174">
        <v>43.988079999999997</v>
      </c>
      <c r="J58" s="3">
        <f t="shared" si="0"/>
        <v>-518.71440195280718</v>
      </c>
      <c r="K58" s="95">
        <f t="shared" si="3"/>
        <v>0.24480448566445545</v>
      </c>
      <c r="L58" s="174">
        <f t="shared" si="4"/>
        <v>0.75802001085648218</v>
      </c>
      <c r="M58" s="174">
        <f t="shared" si="5"/>
        <v>518.71440195280718</v>
      </c>
      <c r="N58" s="174">
        <f t="shared" si="1"/>
        <v>0.62074433528851558</v>
      </c>
      <c r="O58" s="174">
        <v>51</v>
      </c>
      <c r="P58" s="174" t="e">
        <f t="shared" si="2"/>
        <v>#VALUE!</v>
      </c>
    </row>
    <row r="59" spans="1:16" x14ac:dyDescent="0.25">
      <c r="A59" s="174" t="s">
        <v>163</v>
      </c>
      <c r="B59" s="174">
        <v>29435</v>
      </c>
      <c r="C59" s="174">
        <v>880</v>
      </c>
      <c r="D59" s="174">
        <v>200</v>
      </c>
      <c r="E59" s="174">
        <v>533</v>
      </c>
      <c r="F59" s="174">
        <v>152.54</v>
      </c>
      <c r="G59" s="174">
        <v>969</v>
      </c>
      <c r="H59" s="174">
        <v>51.868180000000002</v>
      </c>
      <c r="I59" s="174">
        <v>43.979140000000001</v>
      </c>
      <c r="J59" s="3">
        <f t="shared" si="0"/>
        <v>-559.39788445890974</v>
      </c>
      <c r="K59" s="95">
        <f t="shared" si="3"/>
        <v>0.24317452038271581</v>
      </c>
      <c r="L59" s="174">
        <f t="shared" si="4"/>
        <v>0.7573349624618585</v>
      </c>
      <c r="M59" s="174">
        <f t="shared" si="5"/>
        <v>559.39788445890974</v>
      </c>
      <c r="N59" s="174">
        <f t="shared" si="1"/>
        <v>0.61911437000677594</v>
      </c>
      <c r="O59" s="174">
        <v>52</v>
      </c>
      <c r="P59" s="174" t="e">
        <f t="shared" si="2"/>
        <v>#VALUE!</v>
      </c>
    </row>
    <row r="60" spans="1:16" x14ac:dyDescent="0.25">
      <c r="A60" s="174" t="s">
        <v>163</v>
      </c>
      <c r="B60" s="174">
        <v>30002</v>
      </c>
      <c r="C60" s="174">
        <v>889</v>
      </c>
      <c r="D60" s="174">
        <v>198</v>
      </c>
      <c r="E60" s="174">
        <v>533</v>
      </c>
      <c r="F60" s="174">
        <v>152.34</v>
      </c>
      <c r="G60" s="174">
        <v>889</v>
      </c>
      <c r="H60" s="174">
        <v>51.836359999999999</v>
      </c>
      <c r="I60" s="174">
        <v>43.979140000000001</v>
      </c>
      <c r="J60" s="3">
        <f t="shared" si="0"/>
        <v>-604.60175391013479</v>
      </c>
      <c r="K60" s="95">
        <f t="shared" si="3"/>
        <v>0.24154455510097639</v>
      </c>
      <c r="L60" s="174">
        <f t="shared" si="4"/>
        <v>0.75640603044288512</v>
      </c>
      <c r="M60" s="174">
        <f t="shared" si="5"/>
        <v>604.60175391013479</v>
      </c>
      <c r="N60" s="174">
        <f t="shared" si="1"/>
        <v>0.61748440472503652</v>
      </c>
      <c r="O60" s="174">
        <v>53</v>
      </c>
      <c r="P60" s="174" t="e">
        <f t="shared" si="2"/>
        <v>#VALUE!</v>
      </c>
    </row>
    <row r="61" spans="1:16" x14ac:dyDescent="0.25">
      <c r="A61" s="174" t="s">
        <v>163</v>
      </c>
      <c r="B61" s="174">
        <v>30570</v>
      </c>
      <c r="C61" s="174">
        <v>891</v>
      </c>
      <c r="D61" s="174">
        <v>201</v>
      </c>
      <c r="E61" s="174">
        <v>531</v>
      </c>
      <c r="F61" s="174">
        <v>152.13</v>
      </c>
      <c r="G61" s="174">
        <v>804</v>
      </c>
      <c r="H61" s="174">
        <v>51.813639999999999</v>
      </c>
      <c r="I61" s="174">
        <v>43.96125</v>
      </c>
      <c r="J61" s="3">
        <f t="shared" si="0"/>
        <v>-652.63086520206139</v>
      </c>
      <c r="K61" s="95">
        <f t="shared" si="3"/>
        <v>0.23983309155514987</v>
      </c>
      <c r="L61" s="174">
        <f t="shared" si="4"/>
        <v>0.75543568260358729</v>
      </c>
      <c r="M61" s="174">
        <f t="shared" si="5"/>
        <v>652.63086520206139</v>
      </c>
      <c r="N61" s="174">
        <f t="shared" si="1"/>
        <v>0.61577294117921</v>
      </c>
      <c r="O61" s="174">
        <v>54</v>
      </c>
      <c r="P61" s="174" t="e">
        <f t="shared" si="2"/>
        <v>#VALUE!</v>
      </c>
    </row>
    <row r="62" spans="1:16" x14ac:dyDescent="0.25">
      <c r="A62" s="174" t="s">
        <v>163</v>
      </c>
      <c r="B62" s="174">
        <v>31139</v>
      </c>
      <c r="C62" s="174">
        <v>898</v>
      </c>
      <c r="D62" s="174">
        <v>200</v>
      </c>
      <c r="E62" s="174">
        <v>529</v>
      </c>
      <c r="F62" s="174">
        <v>151.91999999999999</v>
      </c>
      <c r="G62" s="174">
        <v>717</v>
      </c>
      <c r="H62" s="174">
        <v>51.786369999999998</v>
      </c>
      <c r="I62" s="174">
        <v>43.943370000000002</v>
      </c>
      <c r="J62" s="3">
        <f t="shared" si="0"/>
        <v>-701.79007323026849</v>
      </c>
      <c r="K62" s="95">
        <f t="shared" si="3"/>
        <v>0.23812162800932332</v>
      </c>
      <c r="L62" s="174">
        <f t="shared" si="4"/>
        <v>0.75433377737904328</v>
      </c>
      <c r="M62" s="174">
        <f t="shared" si="5"/>
        <v>701.79007323026849</v>
      </c>
      <c r="N62" s="174">
        <f t="shared" si="1"/>
        <v>0.61406147763338348</v>
      </c>
      <c r="O62" s="174">
        <v>55</v>
      </c>
      <c r="P62" s="174" t="e">
        <f t="shared" si="2"/>
        <v>#VALUE!</v>
      </c>
    </row>
    <row r="63" spans="1:16" x14ac:dyDescent="0.25">
      <c r="A63" s="174" t="s">
        <v>163</v>
      </c>
      <c r="B63" s="174">
        <v>31708</v>
      </c>
      <c r="C63" s="174">
        <v>910</v>
      </c>
      <c r="D63" s="174">
        <v>195</v>
      </c>
      <c r="E63" s="174">
        <v>528</v>
      </c>
      <c r="F63" s="174">
        <v>151.72</v>
      </c>
      <c r="G63" s="174">
        <v>629</v>
      </c>
      <c r="H63" s="174">
        <v>51.754550000000002</v>
      </c>
      <c r="I63" s="174">
        <v>43.934429999999999</v>
      </c>
      <c r="J63" s="3">
        <f t="shared" si="0"/>
        <v>-751.51432962661602</v>
      </c>
      <c r="K63" s="95">
        <f t="shared" si="3"/>
        <v>0.2364916627275839</v>
      </c>
      <c r="L63" s="174">
        <f t="shared" si="4"/>
        <v>0.75325378943926136</v>
      </c>
      <c r="M63" s="174">
        <f t="shared" si="5"/>
        <v>751.51432962661602</v>
      </c>
      <c r="N63" s="174">
        <f t="shared" si="1"/>
        <v>0.61243151235164406</v>
      </c>
      <c r="O63" s="174">
        <v>56</v>
      </c>
      <c r="P63" s="174" t="e">
        <f t="shared" si="2"/>
        <v>#VALUE!</v>
      </c>
    </row>
    <row r="64" spans="1:16" x14ac:dyDescent="0.25">
      <c r="A64" s="174" t="s">
        <v>163</v>
      </c>
      <c r="B64" s="174">
        <v>32276</v>
      </c>
      <c r="C64" s="174">
        <v>893</v>
      </c>
      <c r="D64" s="174">
        <v>212</v>
      </c>
      <c r="E64" s="174">
        <v>527</v>
      </c>
      <c r="F64" s="174">
        <v>151.51</v>
      </c>
      <c r="G64" s="174">
        <v>552</v>
      </c>
      <c r="H64" s="174">
        <v>51.754550000000002</v>
      </c>
      <c r="I64" s="174">
        <v>43.92548</v>
      </c>
      <c r="J64" s="3">
        <f t="shared" si="0"/>
        <v>-795.02305397342025</v>
      </c>
      <c r="K64" s="95">
        <f t="shared" si="3"/>
        <v>0.23478019918175738</v>
      </c>
      <c r="L64" s="174">
        <f t="shared" si="4"/>
        <v>0.75310034209931676</v>
      </c>
      <c r="M64" s="174">
        <f t="shared" si="5"/>
        <v>795.02305397342025</v>
      </c>
      <c r="N64" s="174">
        <f t="shared" si="1"/>
        <v>0.61072004880581754</v>
      </c>
      <c r="O64" s="174">
        <v>57</v>
      </c>
      <c r="P64" s="174" t="e">
        <f t="shared" si="2"/>
        <v>#VALUE!</v>
      </c>
    </row>
    <row r="65" spans="1:16" x14ac:dyDescent="0.25">
      <c r="A65" s="174" t="s">
        <v>163</v>
      </c>
      <c r="B65" s="174">
        <v>32844</v>
      </c>
      <c r="C65" s="174">
        <v>896</v>
      </c>
      <c r="D65" s="174">
        <v>214</v>
      </c>
      <c r="E65" s="174">
        <v>527</v>
      </c>
      <c r="F65" s="174">
        <v>151.31</v>
      </c>
      <c r="G65" s="174">
        <v>513</v>
      </c>
      <c r="H65" s="174">
        <v>51.731819999999999</v>
      </c>
      <c r="I65" s="174">
        <v>43.92548</v>
      </c>
      <c r="J65" s="3">
        <f t="shared" si="0"/>
        <v>-817.05994033089246</v>
      </c>
      <c r="K65" s="95">
        <f t="shared" si="3"/>
        <v>0.23315023390001796</v>
      </c>
      <c r="L65" s="174">
        <f t="shared" si="4"/>
        <v>0.75243898143562671</v>
      </c>
      <c r="M65" s="174">
        <f t="shared" si="5"/>
        <v>817.05994033089246</v>
      </c>
      <c r="N65" s="174">
        <f t="shared" si="1"/>
        <v>0.60909008352407812</v>
      </c>
      <c r="O65" s="174">
        <v>58</v>
      </c>
      <c r="P65" s="174" t="e">
        <f t="shared" si="2"/>
        <v>#VALUE!</v>
      </c>
    </row>
    <row r="66" spans="1:16" x14ac:dyDescent="0.25">
      <c r="A66" s="174" t="s">
        <v>163</v>
      </c>
      <c r="B66" s="174">
        <v>33410</v>
      </c>
      <c r="C66" s="174">
        <v>912</v>
      </c>
      <c r="D66" s="174">
        <v>204</v>
      </c>
      <c r="E66" s="174">
        <v>525</v>
      </c>
      <c r="F66" s="174">
        <v>151.1</v>
      </c>
      <c r="G66" s="174">
        <v>475</v>
      </c>
      <c r="H66" s="174">
        <v>51.704540000000001</v>
      </c>
      <c r="I66" s="174">
        <v>43.907600000000002</v>
      </c>
      <c r="J66" s="3">
        <f t="shared" si="0"/>
        <v>-838.53177832022425</v>
      </c>
      <c r="K66" s="95">
        <f t="shared" si="3"/>
        <v>0.23143877035419141</v>
      </c>
      <c r="L66" s="174">
        <f t="shared" si="4"/>
        <v>0.75133965620454157</v>
      </c>
      <c r="M66" s="174">
        <f t="shared" si="5"/>
        <v>838.53177832022425</v>
      </c>
      <c r="N66" s="174">
        <f t="shared" si="1"/>
        <v>0.6073786199782516</v>
      </c>
      <c r="O66" s="174">
        <v>59</v>
      </c>
      <c r="P66" s="174" t="e">
        <f t="shared" si="2"/>
        <v>#VALUE!</v>
      </c>
    </row>
    <row r="67" spans="1:16" x14ac:dyDescent="0.25">
      <c r="A67" s="174" t="s">
        <v>163</v>
      </c>
      <c r="B67" s="174">
        <v>33975</v>
      </c>
      <c r="C67" s="174">
        <v>908</v>
      </c>
      <c r="D67" s="174">
        <v>212</v>
      </c>
      <c r="E67" s="174">
        <v>524</v>
      </c>
      <c r="F67" s="174">
        <v>150.88999999999999</v>
      </c>
      <c r="G67" s="174">
        <v>491</v>
      </c>
      <c r="H67" s="174">
        <v>51.686360000000001</v>
      </c>
      <c r="I67" s="174">
        <v>43.89866</v>
      </c>
      <c r="J67" s="3">
        <f t="shared" si="0"/>
        <v>-829.49100442997928</v>
      </c>
      <c r="K67" s="95">
        <f t="shared" si="3"/>
        <v>0.2297273068083649</v>
      </c>
      <c r="L67" s="174">
        <f t="shared" si="4"/>
        <v>0.75065851492203384</v>
      </c>
      <c r="M67" s="174">
        <f t="shared" si="5"/>
        <v>829.49100442997928</v>
      </c>
      <c r="N67" s="174">
        <f t="shared" si="1"/>
        <v>0.60566715643242497</v>
      </c>
      <c r="O67" s="174">
        <v>60</v>
      </c>
      <c r="P67" s="174" t="e">
        <f t="shared" si="2"/>
        <v>#VALUE!</v>
      </c>
    </row>
    <row r="68" spans="1:16" x14ac:dyDescent="0.25">
      <c r="A68" s="174" t="s">
        <v>163</v>
      </c>
      <c r="B68" s="174">
        <v>34541</v>
      </c>
      <c r="C68" s="174">
        <v>902</v>
      </c>
      <c r="D68" s="174">
        <v>220</v>
      </c>
      <c r="E68" s="174">
        <v>523</v>
      </c>
      <c r="F68" s="174">
        <v>150.69</v>
      </c>
      <c r="G68" s="174">
        <v>531</v>
      </c>
      <c r="H68" s="174">
        <v>51.67727</v>
      </c>
      <c r="I68" s="174">
        <v>43.889719999999997</v>
      </c>
      <c r="J68" s="3">
        <f t="shared" si="0"/>
        <v>-806.88906970436676</v>
      </c>
      <c r="K68" s="95">
        <f t="shared" si="3"/>
        <v>0.22809734152662547</v>
      </c>
      <c r="L68" s="174">
        <f t="shared" si="4"/>
        <v>0.75024168535284164</v>
      </c>
      <c r="M68" s="174">
        <f t="shared" si="5"/>
        <v>806.88906970436676</v>
      </c>
      <c r="N68" s="174">
        <f t="shared" si="1"/>
        <v>0.60403719115068566</v>
      </c>
      <c r="O68" s="174">
        <v>61</v>
      </c>
      <c r="P68" s="174" t="e">
        <f t="shared" si="2"/>
        <v>#VALUE!</v>
      </c>
    </row>
    <row r="69" spans="1:16" x14ac:dyDescent="0.25">
      <c r="A69" s="174" t="s">
        <v>163</v>
      </c>
      <c r="B69" s="174">
        <v>35105</v>
      </c>
      <c r="C69" s="174">
        <v>921</v>
      </c>
      <c r="D69" s="174">
        <v>210</v>
      </c>
      <c r="E69" s="174">
        <v>521</v>
      </c>
      <c r="F69" s="174">
        <v>150.47999999999999</v>
      </c>
      <c r="G69" s="174">
        <v>563</v>
      </c>
      <c r="H69" s="174">
        <v>51.636360000000003</v>
      </c>
      <c r="I69" s="174">
        <v>43.871830000000003</v>
      </c>
      <c r="J69" s="3">
        <f t="shared" si="0"/>
        <v>-788.80752192387672</v>
      </c>
      <c r="K69" s="95">
        <f t="shared" si="3"/>
        <v>0.22638587798079896</v>
      </c>
      <c r="L69" s="174">
        <f t="shared" si="4"/>
        <v>0.74874898296880843</v>
      </c>
      <c r="M69" s="174">
        <f t="shared" si="5"/>
        <v>788.80752192387672</v>
      </c>
      <c r="N69" s="174">
        <f t="shared" si="1"/>
        <v>0.60232572760485903</v>
      </c>
      <c r="O69" s="174">
        <v>62</v>
      </c>
      <c r="P69" s="174" t="e">
        <f t="shared" si="2"/>
        <v>#VALUE!</v>
      </c>
    </row>
    <row r="70" spans="1:16" x14ac:dyDescent="0.25">
      <c r="A70" s="174" t="s">
        <v>163</v>
      </c>
      <c r="B70" s="174">
        <v>35669</v>
      </c>
      <c r="C70" s="174">
        <v>899</v>
      </c>
      <c r="D70" s="174">
        <v>231</v>
      </c>
      <c r="E70" s="174">
        <v>520</v>
      </c>
      <c r="F70" s="174">
        <v>150.28</v>
      </c>
      <c r="G70" s="174">
        <v>587</v>
      </c>
      <c r="H70" s="174">
        <v>51.640909999999998</v>
      </c>
      <c r="I70" s="174">
        <v>43.86289</v>
      </c>
      <c r="J70" s="3">
        <f t="shared" si="0"/>
        <v>-775.24636108850927</v>
      </c>
      <c r="K70" s="95">
        <f t="shared" si="3"/>
        <v>0.22475591269905953</v>
      </c>
      <c r="L70" s="174">
        <f t="shared" si="4"/>
        <v>0.74872833909914815</v>
      </c>
      <c r="M70" s="174">
        <f t="shared" si="5"/>
        <v>775.24636108850927</v>
      </c>
      <c r="N70" s="174">
        <f t="shared" si="1"/>
        <v>0.60069576232311972</v>
      </c>
      <c r="O70" s="174">
        <v>63</v>
      </c>
      <c r="P70" s="174" t="e">
        <f t="shared" si="2"/>
        <v>#VALUE!</v>
      </c>
    </row>
    <row r="71" spans="1:16" x14ac:dyDescent="0.25">
      <c r="A71" s="174" t="s">
        <v>163</v>
      </c>
      <c r="B71" s="174">
        <v>36234</v>
      </c>
      <c r="C71" s="174">
        <v>914</v>
      </c>
      <c r="D71" s="174">
        <v>222</v>
      </c>
      <c r="E71" s="174">
        <v>520</v>
      </c>
      <c r="F71" s="174">
        <v>150.07</v>
      </c>
      <c r="G71" s="174">
        <v>610</v>
      </c>
      <c r="H71" s="174">
        <v>51.613639999999997</v>
      </c>
      <c r="I71" s="174">
        <v>43.86289</v>
      </c>
      <c r="J71" s="3">
        <f t="shared" si="0"/>
        <v>-762.25024862128203</v>
      </c>
      <c r="K71" s="95">
        <f t="shared" si="3"/>
        <v>0.22304444915323299</v>
      </c>
      <c r="L71" s="174">
        <f t="shared" si="4"/>
        <v>0.74793778638461661</v>
      </c>
      <c r="M71" s="174">
        <f t="shared" si="5"/>
        <v>762.25024862128203</v>
      </c>
      <c r="N71" s="174">
        <f t="shared" si="1"/>
        <v>0.59898429877729309</v>
      </c>
      <c r="O71" s="174">
        <v>64</v>
      </c>
      <c r="P71" s="174" t="e">
        <f t="shared" si="2"/>
        <v>#VALUE!</v>
      </c>
    </row>
    <row r="72" spans="1:16" x14ac:dyDescent="0.25">
      <c r="A72" s="174" t="s">
        <v>163</v>
      </c>
      <c r="B72" s="174">
        <v>36798</v>
      </c>
      <c r="C72" s="174">
        <v>922</v>
      </c>
      <c r="D72" s="174">
        <v>220</v>
      </c>
      <c r="E72" s="174">
        <v>519</v>
      </c>
      <c r="F72" s="174">
        <v>149.87</v>
      </c>
      <c r="G72" s="174">
        <v>632</v>
      </c>
      <c r="H72" s="174">
        <v>51.586359999999999</v>
      </c>
      <c r="I72" s="174">
        <v>43.853949999999998</v>
      </c>
      <c r="J72" s="3">
        <f t="shared" ref="J72:J135" si="6">G72/I$6-I$5/I$6</f>
        <v>-749.8191845221952</v>
      </c>
      <c r="K72" s="95">
        <f t="shared" si="3"/>
        <v>0.22141448387149359</v>
      </c>
      <c r="L72" s="174">
        <f t="shared" si="4"/>
        <v>0.7469950802900408</v>
      </c>
      <c r="M72" s="174">
        <f t="shared" si="5"/>
        <v>749.8191845221952</v>
      </c>
      <c r="N72" s="174">
        <f t="shared" ref="N72:N135" si="7">IF(B72="","",K72+1/2.66)</f>
        <v>0.59735433349555378</v>
      </c>
      <c r="O72" s="174">
        <v>65</v>
      </c>
      <c r="P72" s="174" t="e">
        <f t="shared" ref="P72:P135" si="8">IF(B72="","",(F72-N$4)/N$4)</f>
        <v>#VALUE!</v>
      </c>
    </row>
    <row r="73" spans="1:16" x14ac:dyDescent="0.25">
      <c r="A73" s="174" t="s">
        <v>163</v>
      </c>
      <c r="B73" s="174">
        <v>37365</v>
      </c>
      <c r="C73" s="174">
        <v>909</v>
      </c>
      <c r="D73" s="174">
        <v>234</v>
      </c>
      <c r="E73" s="174">
        <v>517</v>
      </c>
      <c r="F73" s="174">
        <v>149.66999999999999</v>
      </c>
      <c r="G73" s="174">
        <v>651</v>
      </c>
      <c r="H73" s="174">
        <v>51.58182</v>
      </c>
      <c r="I73" s="174">
        <v>43.836069999999999</v>
      </c>
      <c r="J73" s="3">
        <f t="shared" si="6"/>
        <v>-739.08326552752919</v>
      </c>
      <c r="K73" s="95">
        <f t="shared" ref="K73:K136" si="9">IF(B73="",0,(F73-K$2)/K$2)</f>
        <v>0.21978451858975395</v>
      </c>
      <c r="L73" s="174">
        <f t="shared" ref="L73:L136" si="10">IF(B73="","",H73*H73*I73/4*3.1416/K$2/1000)</f>
        <v>0.74655909437612022</v>
      </c>
      <c r="M73" s="174">
        <f t="shared" ref="M73:M136" si="11">IF(OR(J73="",-(J73-MAX(J$8:J$58))&lt;0),"",-(J73))</f>
        <v>739.08326552752919</v>
      </c>
      <c r="N73" s="174">
        <f t="shared" si="7"/>
        <v>0.59572436821381403</v>
      </c>
      <c r="O73" s="174">
        <v>66</v>
      </c>
      <c r="P73" s="174" t="e">
        <f t="shared" si="8"/>
        <v>#VALUE!</v>
      </c>
    </row>
    <row r="74" spans="1:16" x14ac:dyDescent="0.25">
      <c r="A74" s="174" t="s">
        <v>163</v>
      </c>
      <c r="B74" s="174">
        <v>37933</v>
      </c>
      <c r="C74" s="174">
        <v>925</v>
      </c>
      <c r="D74" s="174">
        <v>225</v>
      </c>
      <c r="E74" s="174">
        <v>517</v>
      </c>
      <c r="F74" s="174">
        <v>149.46</v>
      </c>
      <c r="G74" s="174">
        <v>669</v>
      </c>
      <c r="H74" s="174">
        <v>51.55</v>
      </c>
      <c r="I74" s="174">
        <v>43.836069999999999</v>
      </c>
      <c r="J74" s="3">
        <f t="shared" si="6"/>
        <v>-728.91239490100361</v>
      </c>
      <c r="K74" s="95">
        <f t="shared" si="9"/>
        <v>0.21807305504392765</v>
      </c>
      <c r="L74" s="174">
        <f t="shared" si="10"/>
        <v>0.74563829773940626</v>
      </c>
      <c r="M74" s="174">
        <f t="shared" si="11"/>
        <v>728.91239490100361</v>
      </c>
      <c r="N74" s="174">
        <f t="shared" si="7"/>
        <v>0.59401290466798784</v>
      </c>
      <c r="O74" s="174">
        <v>67</v>
      </c>
      <c r="P74" s="174" t="e">
        <f t="shared" si="8"/>
        <v>#VALUE!</v>
      </c>
    </row>
    <row r="75" spans="1:16" x14ac:dyDescent="0.25">
      <c r="A75" s="174" t="s">
        <v>163</v>
      </c>
      <c r="B75" s="174">
        <v>38502</v>
      </c>
      <c r="C75" s="174">
        <v>924</v>
      </c>
      <c r="D75" s="174">
        <v>228</v>
      </c>
      <c r="E75" s="174">
        <v>516</v>
      </c>
      <c r="F75" s="174">
        <v>149.26</v>
      </c>
      <c r="G75" s="174">
        <v>691</v>
      </c>
      <c r="H75" s="174">
        <v>51.540909999999997</v>
      </c>
      <c r="I75" s="174">
        <v>43.827129999999997</v>
      </c>
      <c r="J75" s="3">
        <f t="shared" si="6"/>
        <v>-716.48133080191678</v>
      </c>
      <c r="K75" s="95">
        <f t="shared" si="9"/>
        <v>0.21644308976218801</v>
      </c>
      <c r="L75" s="174">
        <f t="shared" si="10"/>
        <v>0.74522334559586156</v>
      </c>
      <c r="M75" s="174">
        <f t="shared" si="11"/>
        <v>716.48133080191678</v>
      </c>
      <c r="N75" s="174">
        <f t="shared" si="7"/>
        <v>0.59238293938624809</v>
      </c>
      <c r="O75" s="174">
        <v>68</v>
      </c>
      <c r="P75" s="174" t="e">
        <f t="shared" si="8"/>
        <v>#VALUE!</v>
      </c>
    </row>
    <row r="76" spans="1:16" x14ac:dyDescent="0.25">
      <c r="A76" s="174" t="s">
        <v>163</v>
      </c>
      <c r="B76" s="174">
        <v>39071</v>
      </c>
      <c r="C76" s="174">
        <v>929</v>
      </c>
      <c r="D76" s="174">
        <v>227</v>
      </c>
      <c r="E76" s="174">
        <v>516</v>
      </c>
      <c r="F76" s="174">
        <v>149.05000000000001</v>
      </c>
      <c r="G76" s="174">
        <v>717</v>
      </c>
      <c r="H76" s="174">
        <v>51.522730000000003</v>
      </c>
      <c r="I76" s="174">
        <v>43.827129999999997</v>
      </c>
      <c r="J76" s="3">
        <f t="shared" si="6"/>
        <v>-701.79007323026849</v>
      </c>
      <c r="K76" s="95">
        <f t="shared" si="9"/>
        <v>0.21473162621636172</v>
      </c>
      <c r="L76" s="174">
        <f t="shared" si="10"/>
        <v>0.74469771378202976</v>
      </c>
      <c r="M76" s="174">
        <f t="shared" si="11"/>
        <v>701.79007323026849</v>
      </c>
      <c r="N76" s="174">
        <f t="shared" si="7"/>
        <v>0.5906714758404219</v>
      </c>
      <c r="O76" s="174">
        <v>69</v>
      </c>
      <c r="P76" s="174" t="e">
        <f t="shared" si="8"/>
        <v>#VALUE!</v>
      </c>
    </row>
    <row r="77" spans="1:16" x14ac:dyDescent="0.25">
      <c r="A77" s="174" t="s">
        <v>163</v>
      </c>
      <c r="B77" s="174">
        <v>39639</v>
      </c>
      <c r="C77" s="174">
        <v>927</v>
      </c>
      <c r="D77" s="174">
        <v>231</v>
      </c>
      <c r="E77" s="174">
        <v>515</v>
      </c>
      <c r="F77" s="174">
        <v>148.84</v>
      </c>
      <c r="G77" s="174">
        <v>958</v>
      </c>
      <c r="H77" s="174">
        <v>51.513640000000002</v>
      </c>
      <c r="I77" s="174">
        <v>43.818179999999998</v>
      </c>
      <c r="J77" s="3">
        <f t="shared" si="6"/>
        <v>-565.61341650845316</v>
      </c>
      <c r="K77" s="95">
        <f t="shared" si="9"/>
        <v>0.21302016267053517</v>
      </c>
      <c r="L77" s="174">
        <f t="shared" si="10"/>
        <v>0.74428294530045391</v>
      </c>
      <c r="M77" s="174">
        <f t="shared" si="11"/>
        <v>565.61341650845316</v>
      </c>
      <c r="N77" s="174">
        <f t="shared" si="7"/>
        <v>0.58896001229459527</v>
      </c>
      <c r="O77" s="174">
        <v>70</v>
      </c>
      <c r="P77" s="174" t="e">
        <f t="shared" si="8"/>
        <v>#VALUE!</v>
      </c>
    </row>
    <row r="78" spans="1:16" x14ac:dyDescent="0.25">
      <c r="A78" s="174" t="s">
        <v>163</v>
      </c>
      <c r="B78" s="174">
        <v>40207</v>
      </c>
      <c r="C78" s="174">
        <v>930</v>
      </c>
      <c r="D78" s="174">
        <v>231</v>
      </c>
      <c r="E78" s="174">
        <v>514</v>
      </c>
      <c r="F78" s="174">
        <v>148.63999999999999</v>
      </c>
      <c r="G78" s="174">
        <v>1210</v>
      </c>
      <c r="H78" s="174">
        <v>51.5</v>
      </c>
      <c r="I78" s="174">
        <v>43.809240000000003</v>
      </c>
      <c r="J78" s="3">
        <f t="shared" si="6"/>
        <v>-423.22122773709441</v>
      </c>
      <c r="K78" s="95">
        <f t="shared" si="9"/>
        <v>0.21139019738879553</v>
      </c>
      <c r="L78" s="174">
        <f t="shared" si="10"/>
        <v>0.74373707684362111</v>
      </c>
      <c r="M78" s="174">
        <f t="shared" si="11"/>
        <v>423.22122773709441</v>
      </c>
      <c r="N78" s="174">
        <f t="shared" si="7"/>
        <v>0.58733004701285563</v>
      </c>
      <c r="O78" s="174">
        <v>71</v>
      </c>
      <c r="P78" s="174" t="e">
        <f t="shared" si="8"/>
        <v>#VALUE!</v>
      </c>
    </row>
    <row r="79" spans="1:16" x14ac:dyDescent="0.25">
      <c r="A79" s="174" t="s">
        <v>163</v>
      </c>
      <c r="B79" s="174">
        <v>40773</v>
      </c>
      <c r="C79" s="174">
        <v>923</v>
      </c>
      <c r="D79" s="174">
        <v>240</v>
      </c>
      <c r="E79" s="174">
        <v>514</v>
      </c>
      <c r="F79" s="174">
        <v>148.43</v>
      </c>
      <c r="G79" s="174">
        <v>1484</v>
      </c>
      <c r="H79" s="174">
        <v>51.49091</v>
      </c>
      <c r="I79" s="174">
        <v>43.809240000000003</v>
      </c>
      <c r="J79" s="3">
        <f t="shared" si="6"/>
        <v>-268.39797486664861</v>
      </c>
      <c r="K79" s="95">
        <f t="shared" si="9"/>
        <v>0.20967873384296923</v>
      </c>
      <c r="L79" s="174">
        <f t="shared" si="10"/>
        <v>0.74347455360510495</v>
      </c>
      <c r="M79" s="174">
        <f t="shared" si="11"/>
        <v>268.39797486664861</v>
      </c>
      <c r="N79" s="174">
        <f t="shared" si="7"/>
        <v>0.58561858346702933</v>
      </c>
      <c r="O79" s="174">
        <v>72</v>
      </c>
      <c r="P79" s="174" t="e">
        <f t="shared" si="8"/>
        <v>#VALUE!</v>
      </c>
    </row>
    <row r="80" spans="1:16" x14ac:dyDescent="0.25">
      <c r="A80" s="174" t="s">
        <v>163</v>
      </c>
      <c r="B80" s="174">
        <v>41338</v>
      </c>
      <c r="C80" s="174">
        <v>935</v>
      </c>
      <c r="D80" s="174">
        <v>233</v>
      </c>
      <c r="E80" s="174">
        <v>512</v>
      </c>
      <c r="F80" s="174">
        <v>148.22999999999999</v>
      </c>
      <c r="G80" s="174">
        <v>1680</v>
      </c>
      <c r="H80" s="174">
        <v>51.468179999999997</v>
      </c>
      <c r="I80" s="174">
        <v>43.791350000000001</v>
      </c>
      <c r="J80" s="3">
        <f t="shared" si="6"/>
        <v>-157.64849471114735</v>
      </c>
      <c r="K80" s="95">
        <f t="shared" si="9"/>
        <v>0.20804876856122959</v>
      </c>
      <c r="L80" s="174">
        <f t="shared" si="10"/>
        <v>0.74251496564489927</v>
      </c>
      <c r="M80" s="174">
        <f t="shared" si="11"/>
        <v>157.64849471114735</v>
      </c>
      <c r="N80" s="174">
        <f t="shared" si="7"/>
        <v>0.58398861818528969</v>
      </c>
      <c r="O80" s="174">
        <v>73</v>
      </c>
      <c r="P80" s="174" t="e">
        <f t="shared" si="8"/>
        <v>#VALUE!</v>
      </c>
    </row>
    <row r="81" spans="1:16" x14ac:dyDescent="0.25">
      <c r="A81" s="174" t="s">
        <v>163</v>
      </c>
      <c r="B81" s="174">
        <v>41902</v>
      </c>
      <c r="C81" s="174">
        <v>947</v>
      </c>
      <c r="D81" s="174">
        <v>226</v>
      </c>
      <c r="E81" s="174">
        <v>512</v>
      </c>
      <c r="F81" s="174">
        <v>148.03</v>
      </c>
      <c r="G81" s="174">
        <v>1837</v>
      </c>
      <c r="H81" s="174">
        <v>51.445450000000001</v>
      </c>
      <c r="I81" s="174">
        <v>43.791350000000001</v>
      </c>
      <c r="J81" s="3">
        <f t="shared" si="6"/>
        <v>-68.935900913118303</v>
      </c>
      <c r="K81" s="95">
        <f t="shared" si="9"/>
        <v>0.20641880327949017</v>
      </c>
      <c r="L81" s="174">
        <f t="shared" si="10"/>
        <v>0.74185927358910597</v>
      </c>
      <c r="M81" s="174">
        <f t="shared" si="11"/>
        <v>68.935900913118303</v>
      </c>
      <c r="N81" s="174">
        <f t="shared" si="7"/>
        <v>0.58235865290355027</v>
      </c>
      <c r="O81" s="174">
        <v>74</v>
      </c>
      <c r="P81" s="174" t="e">
        <f t="shared" si="8"/>
        <v>#VALUE!</v>
      </c>
    </row>
    <row r="82" spans="1:16" x14ac:dyDescent="0.25">
      <c r="A82" s="174" t="s">
        <v>163</v>
      </c>
      <c r="B82" s="174">
        <v>42466</v>
      </c>
      <c r="C82" s="174">
        <v>940</v>
      </c>
      <c r="D82" s="174">
        <v>235</v>
      </c>
      <c r="E82" s="174">
        <v>512</v>
      </c>
      <c r="F82" s="174">
        <v>147.82</v>
      </c>
      <c r="G82" s="174">
        <v>1933</v>
      </c>
      <c r="H82" s="174">
        <v>51.436360000000001</v>
      </c>
      <c r="I82" s="174">
        <v>43.791350000000001</v>
      </c>
      <c r="J82" s="3">
        <f t="shared" si="6"/>
        <v>-14.691257571648293</v>
      </c>
      <c r="K82" s="95">
        <f t="shared" si="9"/>
        <v>0.20470733973366365</v>
      </c>
      <c r="L82" s="174">
        <f t="shared" si="10"/>
        <v>0.74159713553664208</v>
      </c>
      <c r="M82" s="174">
        <f t="shared" si="11"/>
        <v>14.691257571648293</v>
      </c>
      <c r="N82" s="174">
        <f t="shared" si="7"/>
        <v>0.58064718935772375</v>
      </c>
      <c r="O82" s="174">
        <v>75</v>
      </c>
      <c r="P82" s="174" t="e">
        <f t="shared" si="8"/>
        <v>#VALUE!</v>
      </c>
    </row>
    <row r="83" spans="1:16" x14ac:dyDescent="0.25">
      <c r="A83" s="174" t="s">
        <v>163</v>
      </c>
      <c r="B83" s="174">
        <v>43029</v>
      </c>
      <c r="C83" s="174">
        <v>925</v>
      </c>
      <c r="D83" s="174">
        <v>247</v>
      </c>
      <c r="E83" s="174">
        <v>511</v>
      </c>
      <c r="F83" s="174">
        <v>147.62</v>
      </c>
      <c r="G83" s="174">
        <v>1959</v>
      </c>
      <c r="H83" s="174">
        <v>51.45</v>
      </c>
      <c r="I83" s="174">
        <v>43.782409999999999</v>
      </c>
      <c r="J83" s="3">
        <f t="shared" si="6"/>
        <v>0</v>
      </c>
      <c r="K83" s="95">
        <f t="shared" si="9"/>
        <v>0.20307737445192423</v>
      </c>
      <c r="L83" s="174">
        <f t="shared" si="10"/>
        <v>0.74183902690992365</v>
      </c>
      <c r="M83" s="174" t="str">
        <f t="shared" si="11"/>
        <v/>
      </c>
      <c r="N83" s="174">
        <f t="shared" si="7"/>
        <v>0.57901722407598433</v>
      </c>
      <c r="O83" s="174">
        <v>76</v>
      </c>
      <c r="P83" s="174" t="e">
        <f t="shared" si="8"/>
        <v>#VALUE!</v>
      </c>
    </row>
    <row r="84" spans="1:16" x14ac:dyDescent="0.25">
      <c r="A84" s="174" t="s">
        <v>163</v>
      </c>
      <c r="B84" s="174">
        <v>43593</v>
      </c>
      <c r="C84" s="174">
        <v>944</v>
      </c>
      <c r="D84" s="174">
        <v>235</v>
      </c>
      <c r="E84" s="174">
        <v>510</v>
      </c>
      <c r="F84" s="174">
        <v>147.41</v>
      </c>
      <c r="G84" s="174">
        <v>1965</v>
      </c>
      <c r="H84" s="174">
        <v>51.41818</v>
      </c>
      <c r="I84" s="174">
        <v>43.773470000000003</v>
      </c>
      <c r="J84" s="3">
        <f t="shared" si="6"/>
        <v>3.3902902088418614</v>
      </c>
      <c r="K84" s="95">
        <f t="shared" si="9"/>
        <v>0.20136591090609768</v>
      </c>
      <c r="L84" s="174">
        <f t="shared" si="10"/>
        <v>0.74077041843069602</v>
      </c>
      <c r="M84" s="174" t="str">
        <f t="shared" si="11"/>
        <v/>
      </c>
      <c r="N84" s="174">
        <f t="shared" si="7"/>
        <v>0.57730576053015781</v>
      </c>
      <c r="O84" s="174">
        <v>77</v>
      </c>
      <c r="P84" s="174" t="e">
        <f t="shared" si="8"/>
        <v>#VALUE!</v>
      </c>
    </row>
    <row r="85" spans="1:16" x14ac:dyDescent="0.25">
      <c r="A85" s="174" t="s">
        <v>163</v>
      </c>
      <c r="B85" s="174">
        <v>44157</v>
      </c>
      <c r="C85" s="174">
        <v>925</v>
      </c>
      <c r="D85" s="174">
        <v>251</v>
      </c>
      <c r="E85" s="174">
        <v>510</v>
      </c>
      <c r="F85" s="174">
        <v>147.21</v>
      </c>
      <c r="G85" s="174">
        <v>1964</v>
      </c>
      <c r="H85" s="174">
        <v>51.436360000000001</v>
      </c>
      <c r="I85" s="174">
        <v>43.773470000000003</v>
      </c>
      <c r="J85" s="3">
        <f t="shared" si="6"/>
        <v>2.8252418407014375</v>
      </c>
      <c r="K85" s="95">
        <f t="shared" si="9"/>
        <v>0.19973594562435829</v>
      </c>
      <c r="L85" s="174">
        <f t="shared" si="10"/>
        <v>0.7412943415651525</v>
      </c>
      <c r="M85" s="174" t="str">
        <f t="shared" si="11"/>
        <v/>
      </c>
      <c r="N85" s="174">
        <f t="shared" si="7"/>
        <v>0.57567579524841839</v>
      </c>
      <c r="O85" s="174">
        <v>78</v>
      </c>
      <c r="P85" s="174" t="e">
        <f t="shared" si="8"/>
        <v>#VALUE!</v>
      </c>
    </row>
    <row r="86" spans="1:16" x14ac:dyDescent="0.25">
      <c r="A86" s="174" t="s">
        <v>163</v>
      </c>
      <c r="B86" s="174">
        <v>44722</v>
      </c>
      <c r="C86" s="174">
        <v>939</v>
      </c>
      <c r="D86" s="174">
        <v>243</v>
      </c>
      <c r="E86" s="174">
        <v>509</v>
      </c>
      <c r="F86" s="174">
        <v>147.01</v>
      </c>
      <c r="G86" s="174">
        <v>1965</v>
      </c>
      <c r="H86" s="174">
        <v>51.404539999999997</v>
      </c>
      <c r="I86" s="174">
        <v>43.764530000000001</v>
      </c>
      <c r="J86" s="3">
        <f t="shared" si="6"/>
        <v>3.3902902088418614</v>
      </c>
      <c r="K86" s="95">
        <f t="shared" si="9"/>
        <v>0.19810598034261864</v>
      </c>
      <c r="L86" s="174">
        <f t="shared" si="10"/>
        <v>0.74022624386862479</v>
      </c>
      <c r="M86" s="174" t="str">
        <f t="shared" si="11"/>
        <v/>
      </c>
      <c r="N86" s="174">
        <f t="shared" si="7"/>
        <v>0.57404582996667874</v>
      </c>
      <c r="O86" s="174">
        <v>79</v>
      </c>
      <c r="P86" s="174" t="e">
        <f t="shared" si="8"/>
        <v>#VALUE!</v>
      </c>
    </row>
    <row r="87" spans="1:16" x14ac:dyDescent="0.25">
      <c r="A87" s="174" t="s">
        <v>163</v>
      </c>
      <c r="B87" s="174">
        <v>45289</v>
      </c>
      <c r="C87" s="174">
        <v>944</v>
      </c>
      <c r="D87" s="174">
        <v>241</v>
      </c>
      <c r="E87" s="174">
        <v>508</v>
      </c>
      <c r="F87" s="174">
        <v>146.80000000000001</v>
      </c>
      <c r="G87" s="174">
        <v>1966</v>
      </c>
      <c r="H87" s="174">
        <v>51.390909999999998</v>
      </c>
      <c r="I87" s="174">
        <v>43.755589999999998</v>
      </c>
      <c r="J87" s="3">
        <f t="shared" si="6"/>
        <v>3.9553385769820579</v>
      </c>
      <c r="K87" s="95">
        <f t="shared" si="9"/>
        <v>0.19639451679679235</v>
      </c>
      <c r="L87" s="174">
        <f t="shared" si="10"/>
        <v>0.73968262190000289</v>
      </c>
      <c r="M87" s="174" t="str">
        <f t="shared" si="11"/>
        <v/>
      </c>
      <c r="N87" s="174">
        <f t="shared" si="7"/>
        <v>0.57233436642085245</v>
      </c>
      <c r="O87" s="174">
        <v>80</v>
      </c>
      <c r="P87" s="174" t="e">
        <f t="shared" si="8"/>
        <v>#VALUE!</v>
      </c>
    </row>
    <row r="88" spans="1:16" x14ac:dyDescent="0.25">
      <c r="A88" s="174" t="s">
        <v>163</v>
      </c>
      <c r="B88" s="174">
        <v>45857</v>
      </c>
      <c r="C88" s="174">
        <v>936</v>
      </c>
      <c r="D88" s="174">
        <v>248</v>
      </c>
      <c r="E88" s="174">
        <v>508</v>
      </c>
      <c r="F88" s="174">
        <v>146.6</v>
      </c>
      <c r="G88" s="174">
        <v>1965</v>
      </c>
      <c r="H88" s="174">
        <v>51.395449999999997</v>
      </c>
      <c r="I88" s="174">
        <v>43.755589999999998</v>
      </c>
      <c r="J88" s="3">
        <f t="shared" si="6"/>
        <v>3.3902902088418614</v>
      </c>
      <c r="K88" s="95">
        <f t="shared" si="9"/>
        <v>0.1947645515150527</v>
      </c>
      <c r="L88" s="174">
        <f t="shared" si="10"/>
        <v>0.73981331845460607</v>
      </c>
      <c r="M88" s="174" t="str">
        <f t="shared" si="11"/>
        <v/>
      </c>
      <c r="N88" s="174">
        <f t="shared" si="7"/>
        <v>0.5707044011391128</v>
      </c>
      <c r="O88" s="174">
        <v>81</v>
      </c>
      <c r="P88" s="174" t="e">
        <f t="shared" si="8"/>
        <v>#VALUE!</v>
      </c>
    </row>
    <row r="89" spans="1:16" x14ac:dyDescent="0.25">
      <c r="A89" s="174" t="s">
        <v>163</v>
      </c>
      <c r="B89" s="174">
        <v>46426</v>
      </c>
      <c r="C89" s="174">
        <v>936</v>
      </c>
      <c r="D89" s="174">
        <v>250</v>
      </c>
      <c r="E89" s="174">
        <v>507</v>
      </c>
      <c r="F89" s="174">
        <v>146.38999999999999</v>
      </c>
      <c r="G89" s="174">
        <v>1967</v>
      </c>
      <c r="H89" s="174">
        <v>51.386360000000003</v>
      </c>
      <c r="I89" s="174">
        <v>43.746650000000002</v>
      </c>
      <c r="J89" s="3">
        <f t="shared" si="6"/>
        <v>4.5203869451224818</v>
      </c>
      <c r="K89" s="95">
        <f t="shared" si="9"/>
        <v>0.19305308796922616</v>
      </c>
      <c r="L89" s="174">
        <f t="shared" si="10"/>
        <v>0.73940054626089458</v>
      </c>
      <c r="M89" s="174" t="str">
        <f t="shared" si="11"/>
        <v/>
      </c>
      <c r="N89" s="174">
        <f t="shared" si="7"/>
        <v>0.56899293759328629</v>
      </c>
      <c r="O89" s="174">
        <v>82</v>
      </c>
      <c r="P89" s="174" t="e">
        <f t="shared" si="8"/>
        <v>#VALUE!</v>
      </c>
    </row>
    <row r="90" spans="1:16" x14ac:dyDescent="0.25">
      <c r="A90" s="174" t="s">
        <v>163</v>
      </c>
      <c r="B90" s="174">
        <v>46995</v>
      </c>
      <c r="C90" s="174">
        <v>960</v>
      </c>
      <c r="D90" s="174">
        <v>232</v>
      </c>
      <c r="E90" s="174">
        <v>506</v>
      </c>
      <c r="F90" s="174">
        <v>146.19</v>
      </c>
      <c r="G90" s="174">
        <v>1966</v>
      </c>
      <c r="H90" s="174">
        <v>51.359090000000002</v>
      </c>
      <c r="I90" s="174">
        <v>43.73771</v>
      </c>
      <c r="J90" s="3">
        <f t="shared" si="6"/>
        <v>3.9553385769820579</v>
      </c>
      <c r="K90" s="95">
        <f t="shared" si="9"/>
        <v>0.19142312268748676</v>
      </c>
      <c r="L90" s="174">
        <f t="shared" si="10"/>
        <v>0.73846503363143245</v>
      </c>
      <c r="M90" s="174" t="str">
        <f t="shared" si="11"/>
        <v/>
      </c>
      <c r="N90" s="174">
        <f t="shared" si="7"/>
        <v>0.56736297231154686</v>
      </c>
      <c r="O90" s="174">
        <v>83</v>
      </c>
      <c r="P90" s="174" t="e">
        <f t="shared" si="8"/>
        <v>#VALUE!</v>
      </c>
    </row>
    <row r="91" spans="1:16" x14ac:dyDescent="0.25">
      <c r="A91" s="174" t="s">
        <v>163</v>
      </c>
      <c r="B91" s="174">
        <v>47562</v>
      </c>
      <c r="C91" s="174">
        <v>940</v>
      </c>
      <c r="D91" s="174">
        <v>249</v>
      </c>
      <c r="E91" s="174">
        <v>507</v>
      </c>
      <c r="F91" s="174">
        <v>145.97999999999999</v>
      </c>
      <c r="G91" s="174">
        <v>1966</v>
      </c>
      <c r="H91" s="174">
        <v>51.372729999999997</v>
      </c>
      <c r="I91" s="174">
        <v>43.746650000000002</v>
      </c>
      <c r="J91" s="3">
        <f t="shared" si="6"/>
        <v>3.9553385769820579</v>
      </c>
      <c r="K91" s="95">
        <f t="shared" si="9"/>
        <v>0.18971165914166022</v>
      </c>
      <c r="L91" s="174">
        <f t="shared" si="10"/>
        <v>0.7390083529679804</v>
      </c>
      <c r="M91" s="174" t="str">
        <f t="shared" si="11"/>
        <v/>
      </c>
      <c r="N91" s="174">
        <f t="shared" si="7"/>
        <v>0.56565150876572035</v>
      </c>
      <c r="O91" s="174">
        <v>84</v>
      </c>
      <c r="P91" s="174" t="e">
        <f t="shared" si="8"/>
        <v>#VALUE!</v>
      </c>
    </row>
    <row r="92" spans="1:16" x14ac:dyDescent="0.25">
      <c r="A92" s="174" t="s">
        <v>163</v>
      </c>
      <c r="B92" s="174">
        <v>48129</v>
      </c>
      <c r="C92" s="174">
        <v>936</v>
      </c>
      <c r="D92" s="174">
        <v>253</v>
      </c>
      <c r="E92" s="174">
        <v>506</v>
      </c>
      <c r="F92" s="174">
        <v>145.79</v>
      </c>
      <c r="G92" s="174">
        <v>1966</v>
      </c>
      <c r="H92" s="174">
        <v>51.372729999999997</v>
      </c>
      <c r="I92" s="174">
        <v>43.73771</v>
      </c>
      <c r="J92" s="3">
        <f t="shared" si="6"/>
        <v>3.9553385769820579</v>
      </c>
      <c r="K92" s="95">
        <f t="shared" si="9"/>
        <v>0.1881631921240077</v>
      </c>
      <c r="L92" s="174">
        <f t="shared" si="10"/>
        <v>0.73885733032566292</v>
      </c>
      <c r="M92" s="174" t="str">
        <f t="shared" si="11"/>
        <v/>
      </c>
      <c r="N92" s="174">
        <f t="shared" si="7"/>
        <v>0.5641030417480678</v>
      </c>
      <c r="O92" s="174">
        <v>85</v>
      </c>
      <c r="P92" s="174" t="e">
        <f t="shared" si="8"/>
        <v>#VALUE!</v>
      </c>
    </row>
    <row r="93" spans="1:16" x14ac:dyDescent="0.25">
      <c r="A93" s="174" t="s">
        <v>163</v>
      </c>
      <c r="B93" s="174">
        <v>48694</v>
      </c>
      <c r="C93" s="174">
        <v>945</v>
      </c>
      <c r="D93" s="174">
        <v>248</v>
      </c>
      <c r="E93" s="174">
        <v>507</v>
      </c>
      <c r="F93" s="174">
        <v>145.58000000000001</v>
      </c>
      <c r="G93" s="174">
        <v>1966</v>
      </c>
      <c r="H93" s="174">
        <v>51.354550000000003</v>
      </c>
      <c r="I93" s="174">
        <v>43.746650000000002</v>
      </c>
      <c r="J93" s="3">
        <f t="shared" si="6"/>
        <v>3.9553385769820579</v>
      </c>
      <c r="K93" s="95">
        <f t="shared" si="9"/>
        <v>0.1864517285781814</v>
      </c>
      <c r="L93" s="174">
        <f t="shared" si="10"/>
        <v>0.73848539868429341</v>
      </c>
      <c r="M93" s="174" t="str">
        <f t="shared" si="11"/>
        <v/>
      </c>
      <c r="N93" s="174">
        <f t="shared" si="7"/>
        <v>0.5623915782022415</v>
      </c>
      <c r="O93" s="174">
        <v>86</v>
      </c>
      <c r="P93" s="174" t="e">
        <f t="shared" si="8"/>
        <v>#VALUE!</v>
      </c>
    </row>
    <row r="94" spans="1:16" x14ac:dyDescent="0.25">
      <c r="A94" s="174" t="s">
        <v>163</v>
      </c>
      <c r="B94" s="174">
        <v>49258</v>
      </c>
      <c r="C94" s="174">
        <v>937</v>
      </c>
      <c r="D94" s="174">
        <v>255</v>
      </c>
      <c r="E94" s="174">
        <v>507</v>
      </c>
      <c r="F94" s="174">
        <v>145.38999999999999</v>
      </c>
      <c r="G94" s="174">
        <v>1966</v>
      </c>
      <c r="H94" s="174">
        <v>51.359090000000002</v>
      </c>
      <c r="I94" s="174">
        <v>43.73771</v>
      </c>
      <c r="J94" s="3">
        <f t="shared" si="6"/>
        <v>3.9553385769820579</v>
      </c>
      <c r="K94" s="95">
        <f t="shared" si="9"/>
        <v>0.18490326156052866</v>
      </c>
      <c r="L94" s="174">
        <f t="shared" si="10"/>
        <v>0.73846503363143245</v>
      </c>
      <c r="M94" s="174" t="str">
        <f t="shared" si="11"/>
        <v/>
      </c>
      <c r="N94" s="174">
        <f t="shared" si="7"/>
        <v>0.56084311118458885</v>
      </c>
      <c r="O94" s="174">
        <v>87</v>
      </c>
      <c r="P94" s="174" t="e">
        <f t="shared" si="8"/>
        <v>#VALUE!</v>
      </c>
    </row>
    <row r="95" spans="1:16" x14ac:dyDescent="0.25">
      <c r="A95" s="174" t="s">
        <v>163</v>
      </c>
      <c r="B95" s="174">
        <v>49823</v>
      </c>
      <c r="C95" s="174">
        <v>948</v>
      </c>
      <c r="D95" s="174">
        <v>248</v>
      </c>
      <c r="E95" s="174">
        <v>506</v>
      </c>
      <c r="F95" s="174">
        <v>145.19</v>
      </c>
      <c r="G95" s="174">
        <v>1965</v>
      </c>
      <c r="H95" s="174">
        <v>51.340910000000001</v>
      </c>
      <c r="I95" s="174">
        <v>43.73771</v>
      </c>
      <c r="J95" s="3">
        <f t="shared" si="6"/>
        <v>3.3902902088418614</v>
      </c>
      <c r="K95" s="95">
        <f t="shared" si="9"/>
        <v>0.18327329627878927</v>
      </c>
      <c r="L95" s="174">
        <f t="shared" si="10"/>
        <v>0.73794232506395463</v>
      </c>
      <c r="M95" s="174" t="str">
        <f t="shared" si="11"/>
        <v/>
      </c>
      <c r="N95" s="174">
        <f t="shared" si="7"/>
        <v>0.55921314590284943</v>
      </c>
      <c r="O95" s="174">
        <v>88</v>
      </c>
      <c r="P95" s="174" t="e">
        <f t="shared" si="8"/>
        <v>#VALUE!</v>
      </c>
    </row>
    <row r="96" spans="1:16" x14ac:dyDescent="0.25">
      <c r="A96" s="174" t="s">
        <v>163</v>
      </c>
      <c r="B96" s="174">
        <v>50387</v>
      </c>
      <c r="C96" s="174">
        <v>946</v>
      </c>
      <c r="D96" s="174">
        <v>250</v>
      </c>
      <c r="E96" s="174">
        <v>506</v>
      </c>
      <c r="F96" s="174">
        <v>144.99</v>
      </c>
      <c r="G96" s="174">
        <v>1966</v>
      </c>
      <c r="H96" s="174">
        <v>51.340910000000001</v>
      </c>
      <c r="I96" s="174">
        <v>43.73771</v>
      </c>
      <c r="J96" s="3">
        <f t="shared" si="6"/>
        <v>3.9553385769820579</v>
      </c>
      <c r="K96" s="95">
        <f t="shared" si="9"/>
        <v>0.18164333099704985</v>
      </c>
      <c r="L96" s="174">
        <f t="shared" si="10"/>
        <v>0.73794232506395463</v>
      </c>
      <c r="M96" s="174" t="str">
        <f t="shared" si="11"/>
        <v/>
      </c>
      <c r="N96" s="174">
        <f t="shared" si="7"/>
        <v>0.55758318062111001</v>
      </c>
      <c r="O96" s="174">
        <v>89</v>
      </c>
      <c r="P96" s="174" t="e">
        <f t="shared" si="8"/>
        <v>#VALUE!</v>
      </c>
    </row>
    <row r="97" spans="1:16" x14ac:dyDescent="0.25">
      <c r="A97" s="174" t="s">
        <v>163</v>
      </c>
      <c r="B97" s="174">
        <v>50951</v>
      </c>
      <c r="C97" s="174">
        <v>945</v>
      </c>
      <c r="D97" s="174">
        <v>251</v>
      </c>
      <c r="E97" s="174">
        <v>505</v>
      </c>
      <c r="F97" s="174">
        <v>144.80000000000001</v>
      </c>
      <c r="G97" s="174">
        <v>1966</v>
      </c>
      <c r="H97" s="174">
        <v>51.340910000000001</v>
      </c>
      <c r="I97" s="174">
        <v>43.728760000000001</v>
      </c>
      <c r="J97" s="3">
        <f t="shared" si="6"/>
        <v>3.9553385769820579</v>
      </c>
      <c r="K97" s="95">
        <f t="shared" si="9"/>
        <v>0.18009486397939736</v>
      </c>
      <c r="L97" s="174">
        <f t="shared" si="10"/>
        <v>0.73779132072903819</v>
      </c>
      <c r="M97" s="174" t="str">
        <f t="shared" si="11"/>
        <v/>
      </c>
      <c r="N97" s="174">
        <f t="shared" si="7"/>
        <v>0.55603471360345746</v>
      </c>
      <c r="O97" s="174">
        <v>90</v>
      </c>
      <c r="P97" s="174" t="e">
        <f t="shared" si="8"/>
        <v>#VALUE!</v>
      </c>
    </row>
    <row r="98" spans="1:16" x14ac:dyDescent="0.25">
      <c r="A98" s="174" t="s">
        <v>163</v>
      </c>
      <c r="B98" s="174">
        <v>51514</v>
      </c>
      <c r="C98" s="174">
        <v>952</v>
      </c>
      <c r="D98" s="174">
        <v>247</v>
      </c>
      <c r="E98" s="174">
        <v>505</v>
      </c>
      <c r="F98" s="174">
        <v>144.6</v>
      </c>
      <c r="G98" s="174">
        <v>1965</v>
      </c>
      <c r="H98" s="174">
        <v>51.327269999999999</v>
      </c>
      <c r="I98" s="174">
        <v>43.728760000000001</v>
      </c>
      <c r="J98" s="3">
        <f t="shared" si="6"/>
        <v>3.3902902088418614</v>
      </c>
      <c r="K98" s="95">
        <f t="shared" si="9"/>
        <v>0.17846489869765772</v>
      </c>
      <c r="L98" s="174">
        <f t="shared" si="10"/>
        <v>0.73739934727910506</v>
      </c>
      <c r="M98" s="174" t="str">
        <f t="shared" si="11"/>
        <v/>
      </c>
      <c r="N98" s="174">
        <f t="shared" si="7"/>
        <v>0.55440474832171782</v>
      </c>
      <c r="O98" s="174">
        <v>91</v>
      </c>
      <c r="P98" s="174" t="e">
        <f t="shared" si="8"/>
        <v>#VALUE!</v>
      </c>
    </row>
    <row r="99" spans="1:16" x14ac:dyDescent="0.25">
      <c r="A99" s="174" t="s">
        <v>163</v>
      </c>
      <c r="B99" s="174">
        <v>52078</v>
      </c>
      <c r="C99" s="174">
        <v>960</v>
      </c>
      <c r="D99" s="174">
        <v>241</v>
      </c>
      <c r="E99" s="174">
        <v>504</v>
      </c>
      <c r="F99" s="174">
        <v>144.41</v>
      </c>
      <c r="G99" s="174">
        <v>1966</v>
      </c>
      <c r="H99" s="174">
        <v>51.318179999999998</v>
      </c>
      <c r="I99" s="174">
        <v>43.719819999999999</v>
      </c>
      <c r="J99" s="3">
        <f t="shared" si="6"/>
        <v>3.9553385769820579</v>
      </c>
      <c r="K99" s="95">
        <f t="shared" si="9"/>
        <v>0.1769164316800052</v>
      </c>
      <c r="L99" s="174">
        <f t="shared" si="10"/>
        <v>0.73698748318161056</v>
      </c>
      <c r="M99" s="174" t="str">
        <f t="shared" si="11"/>
        <v/>
      </c>
      <c r="N99" s="174">
        <f t="shared" si="7"/>
        <v>0.55285628130406539</v>
      </c>
      <c r="O99" s="174">
        <v>92</v>
      </c>
      <c r="P99" s="174" t="e">
        <f t="shared" si="8"/>
        <v>#VALUE!</v>
      </c>
    </row>
    <row r="100" spans="1:16" x14ac:dyDescent="0.25">
      <c r="A100" s="174" t="s">
        <v>163</v>
      </c>
      <c r="B100" s="174">
        <v>52644</v>
      </c>
      <c r="C100" s="174">
        <v>952</v>
      </c>
      <c r="D100" s="174">
        <v>248</v>
      </c>
      <c r="E100" s="174">
        <v>504</v>
      </c>
      <c r="F100" s="174">
        <v>144.21</v>
      </c>
      <c r="G100" s="174">
        <v>1966</v>
      </c>
      <c r="H100" s="174">
        <v>51.32273</v>
      </c>
      <c r="I100" s="174">
        <v>43.719819999999999</v>
      </c>
      <c r="J100" s="3">
        <f t="shared" si="6"/>
        <v>3.9553385769820579</v>
      </c>
      <c r="K100" s="95">
        <f t="shared" si="9"/>
        <v>0.17528646639826581</v>
      </c>
      <c r="L100" s="174">
        <f t="shared" si="10"/>
        <v>0.73711817533414625</v>
      </c>
      <c r="M100" s="174" t="str">
        <f t="shared" si="11"/>
        <v/>
      </c>
      <c r="N100" s="174">
        <f t="shared" si="7"/>
        <v>0.55122631602232597</v>
      </c>
      <c r="O100" s="174">
        <v>93</v>
      </c>
      <c r="P100" s="174" t="e">
        <f t="shared" si="8"/>
        <v>#VALUE!</v>
      </c>
    </row>
    <row r="101" spans="1:16" x14ac:dyDescent="0.25">
      <c r="A101" s="174" t="s">
        <v>163</v>
      </c>
      <c r="B101" s="174">
        <v>53210</v>
      </c>
      <c r="C101" s="174">
        <v>941</v>
      </c>
      <c r="D101" s="174">
        <v>258</v>
      </c>
      <c r="E101" s="174">
        <v>504</v>
      </c>
      <c r="F101" s="174">
        <v>144.02000000000001</v>
      </c>
      <c r="G101" s="174">
        <v>1966</v>
      </c>
      <c r="H101" s="174">
        <v>51.327269999999999</v>
      </c>
      <c r="I101" s="174">
        <v>43.719819999999999</v>
      </c>
      <c r="J101" s="3">
        <f t="shared" si="6"/>
        <v>3.9553385769820579</v>
      </c>
      <c r="K101" s="95">
        <f t="shared" si="9"/>
        <v>0.17373799938061329</v>
      </c>
      <c r="L101" s="174">
        <f t="shared" si="10"/>
        <v>0.73724859179999525</v>
      </c>
      <c r="M101" s="174" t="str">
        <f t="shared" si="11"/>
        <v/>
      </c>
      <c r="N101" s="174">
        <f t="shared" si="7"/>
        <v>0.54967784900467342</v>
      </c>
      <c r="O101" s="174">
        <v>94</v>
      </c>
      <c r="P101" s="174" t="e">
        <f t="shared" si="8"/>
        <v>#VALUE!</v>
      </c>
    </row>
    <row r="102" spans="1:16" x14ac:dyDescent="0.25">
      <c r="A102" s="174" t="s">
        <v>163</v>
      </c>
      <c r="B102" s="174">
        <v>53778</v>
      </c>
      <c r="C102" s="174">
        <v>947</v>
      </c>
      <c r="D102" s="174">
        <v>254</v>
      </c>
      <c r="E102" s="174">
        <v>503</v>
      </c>
      <c r="F102" s="174">
        <v>143.82</v>
      </c>
      <c r="G102" s="174">
        <v>1965</v>
      </c>
      <c r="H102" s="174">
        <v>51.318179999999998</v>
      </c>
      <c r="I102" s="174">
        <v>43.710880000000003</v>
      </c>
      <c r="J102" s="3">
        <f t="shared" si="6"/>
        <v>3.3902902088418614</v>
      </c>
      <c r="K102" s="95">
        <f t="shared" si="9"/>
        <v>0.17210803409887365</v>
      </c>
      <c r="L102" s="174">
        <f t="shared" si="10"/>
        <v>0.7368367810950136</v>
      </c>
      <c r="M102" s="174" t="str">
        <f t="shared" si="11"/>
        <v/>
      </c>
      <c r="N102" s="174">
        <f t="shared" si="7"/>
        <v>0.54804788372293378</v>
      </c>
      <c r="O102" s="174">
        <v>95</v>
      </c>
      <c r="P102" s="174" t="e">
        <f t="shared" si="8"/>
        <v>#VALUE!</v>
      </c>
    </row>
    <row r="103" spans="1:16" x14ac:dyDescent="0.25">
      <c r="A103" s="174" t="s">
        <v>163</v>
      </c>
      <c r="B103" s="174">
        <v>54347</v>
      </c>
      <c r="C103" s="174">
        <v>949</v>
      </c>
      <c r="D103" s="174">
        <v>253</v>
      </c>
      <c r="E103" s="174">
        <v>504</v>
      </c>
      <c r="F103" s="174">
        <v>143.63</v>
      </c>
      <c r="G103" s="174">
        <v>1965</v>
      </c>
      <c r="H103" s="174">
        <v>51.313639999999999</v>
      </c>
      <c r="I103" s="174">
        <v>43.719819999999999</v>
      </c>
      <c r="J103" s="3">
        <f t="shared" si="6"/>
        <v>3.3902902088418614</v>
      </c>
      <c r="K103" s="95">
        <f t="shared" si="9"/>
        <v>0.17055956708122116</v>
      </c>
      <c r="L103" s="174">
        <f t="shared" si="10"/>
        <v>0.73685708981338804</v>
      </c>
      <c r="M103" s="174" t="str">
        <f t="shared" si="11"/>
        <v/>
      </c>
      <c r="N103" s="174">
        <f t="shared" si="7"/>
        <v>0.54649941670528124</v>
      </c>
      <c r="O103" s="174">
        <v>96</v>
      </c>
      <c r="P103" s="174" t="e">
        <f t="shared" si="8"/>
        <v>#VALUE!</v>
      </c>
    </row>
    <row r="104" spans="1:16" x14ac:dyDescent="0.25">
      <c r="A104" s="174" t="s">
        <v>163</v>
      </c>
      <c r="B104" s="174">
        <v>54916</v>
      </c>
      <c r="C104" s="174">
        <v>952</v>
      </c>
      <c r="D104" s="174">
        <v>251</v>
      </c>
      <c r="E104" s="174">
        <v>501</v>
      </c>
      <c r="F104" s="174">
        <v>143.44</v>
      </c>
      <c r="G104" s="174">
        <v>1964</v>
      </c>
      <c r="H104" s="174">
        <v>51.309089999999998</v>
      </c>
      <c r="I104" s="174">
        <v>43.692999999999998</v>
      </c>
      <c r="J104" s="3">
        <f t="shared" si="6"/>
        <v>2.8252418407014375</v>
      </c>
      <c r="K104" s="95">
        <f t="shared" si="9"/>
        <v>0.16901110006356865</v>
      </c>
      <c r="L104" s="174">
        <f t="shared" si="10"/>
        <v>0.73627447469873197</v>
      </c>
      <c r="M104" s="174" t="str">
        <f t="shared" si="11"/>
        <v/>
      </c>
      <c r="N104" s="174">
        <f t="shared" si="7"/>
        <v>0.54495094968762881</v>
      </c>
      <c r="O104" s="174">
        <v>97</v>
      </c>
      <c r="P104" s="174" t="e">
        <f t="shared" si="8"/>
        <v>#VALUE!</v>
      </c>
    </row>
    <row r="105" spans="1:16" x14ac:dyDescent="0.25">
      <c r="A105" s="174" t="s">
        <v>163</v>
      </c>
      <c r="B105" s="174">
        <v>55483</v>
      </c>
      <c r="C105" s="174">
        <v>952</v>
      </c>
      <c r="D105" s="174">
        <v>252</v>
      </c>
      <c r="E105" s="174">
        <v>503</v>
      </c>
      <c r="F105" s="174">
        <v>143.24</v>
      </c>
      <c r="G105" s="174">
        <v>1964</v>
      </c>
      <c r="H105" s="174">
        <v>51.304549999999999</v>
      </c>
      <c r="I105" s="174">
        <v>43.710880000000003</v>
      </c>
      <c r="J105" s="3">
        <f t="shared" si="6"/>
        <v>2.8252418407014375</v>
      </c>
      <c r="K105" s="95">
        <f t="shared" si="9"/>
        <v>0.16738113478182923</v>
      </c>
      <c r="L105" s="174">
        <f t="shared" si="10"/>
        <v>0.73644542849384109</v>
      </c>
      <c r="M105" s="174" t="str">
        <f t="shared" si="11"/>
        <v/>
      </c>
      <c r="N105" s="174">
        <f t="shared" si="7"/>
        <v>0.54332098440588938</v>
      </c>
      <c r="O105" s="174">
        <v>98</v>
      </c>
      <c r="P105" s="174" t="e">
        <f t="shared" si="8"/>
        <v>#VALUE!</v>
      </c>
    </row>
    <row r="106" spans="1:16" x14ac:dyDescent="0.25">
      <c r="A106" s="174" t="s">
        <v>163</v>
      </c>
      <c r="B106" s="174">
        <v>56051</v>
      </c>
      <c r="C106" s="174">
        <v>946</v>
      </c>
      <c r="D106" s="174">
        <v>258</v>
      </c>
      <c r="E106" s="174">
        <v>501</v>
      </c>
      <c r="F106" s="174">
        <v>143.05000000000001</v>
      </c>
      <c r="G106" s="174">
        <v>1966</v>
      </c>
      <c r="H106" s="174">
        <v>51.304549999999999</v>
      </c>
      <c r="I106" s="174">
        <v>43.692999999999998</v>
      </c>
      <c r="J106" s="3">
        <f t="shared" si="6"/>
        <v>3.9553385769820579</v>
      </c>
      <c r="K106" s="95">
        <f t="shared" si="9"/>
        <v>0.16583266776417674</v>
      </c>
      <c r="L106" s="174">
        <f t="shared" si="10"/>
        <v>0.73614418440400642</v>
      </c>
      <c r="M106" s="174" t="str">
        <f t="shared" si="11"/>
        <v/>
      </c>
      <c r="N106" s="174">
        <f t="shared" si="7"/>
        <v>0.54177251738823684</v>
      </c>
      <c r="O106" s="174">
        <v>99</v>
      </c>
      <c r="P106" s="174" t="e">
        <f t="shared" si="8"/>
        <v>#VALUE!</v>
      </c>
    </row>
    <row r="107" spans="1:16" x14ac:dyDescent="0.25">
      <c r="A107" s="174" t="s">
        <v>163</v>
      </c>
      <c r="B107" s="174">
        <v>56616</v>
      </c>
      <c r="C107" s="174">
        <v>950</v>
      </c>
      <c r="D107" s="174">
        <v>255</v>
      </c>
      <c r="E107" s="174">
        <v>501</v>
      </c>
      <c r="F107" s="174">
        <v>142.86000000000001</v>
      </c>
      <c r="G107" s="174">
        <v>1965</v>
      </c>
      <c r="H107" s="174">
        <v>51.3</v>
      </c>
      <c r="I107" s="174">
        <v>43.692999999999998</v>
      </c>
      <c r="J107" s="3">
        <f t="shared" si="6"/>
        <v>3.3902902088418614</v>
      </c>
      <c r="K107" s="95">
        <f t="shared" si="9"/>
        <v>0.16428420074652422</v>
      </c>
      <c r="L107" s="174">
        <f t="shared" si="10"/>
        <v>0.73601361869340343</v>
      </c>
      <c r="M107" s="174" t="str">
        <f t="shared" si="11"/>
        <v/>
      </c>
      <c r="N107" s="174">
        <f t="shared" si="7"/>
        <v>0.54022405037058441</v>
      </c>
      <c r="O107" s="174">
        <v>100</v>
      </c>
      <c r="P107" s="174" t="e">
        <f t="shared" si="8"/>
        <v>#VALUE!</v>
      </c>
    </row>
    <row r="108" spans="1:16" x14ac:dyDescent="0.25">
      <c r="A108" s="174" t="s">
        <v>163</v>
      </c>
      <c r="B108" s="174">
        <v>57181</v>
      </c>
      <c r="C108" s="174">
        <v>966</v>
      </c>
      <c r="D108" s="174">
        <v>243</v>
      </c>
      <c r="E108" s="174">
        <v>500</v>
      </c>
      <c r="F108" s="174">
        <v>142.66999999999999</v>
      </c>
      <c r="G108" s="174">
        <v>1965</v>
      </c>
      <c r="H108" s="174">
        <v>51.281820000000003</v>
      </c>
      <c r="I108" s="174">
        <v>43.684060000000002</v>
      </c>
      <c r="J108" s="3">
        <f t="shared" si="6"/>
        <v>3.3902902088418614</v>
      </c>
      <c r="K108" s="95">
        <f t="shared" si="9"/>
        <v>0.16273573372887148</v>
      </c>
      <c r="L108" s="174">
        <f t="shared" si="10"/>
        <v>0.73534155672491119</v>
      </c>
      <c r="M108" s="174" t="str">
        <f t="shared" si="11"/>
        <v/>
      </c>
      <c r="N108" s="174">
        <f t="shared" si="7"/>
        <v>0.53867558335293164</v>
      </c>
      <c r="O108" s="174">
        <v>101</v>
      </c>
      <c r="P108" s="174" t="e">
        <f t="shared" si="8"/>
        <v>#VALUE!</v>
      </c>
    </row>
    <row r="109" spans="1:16" x14ac:dyDescent="0.25">
      <c r="A109" s="174" t="s">
        <v>163</v>
      </c>
      <c r="B109" s="174">
        <v>57746</v>
      </c>
      <c r="C109" s="174">
        <v>952</v>
      </c>
      <c r="D109" s="174">
        <v>254</v>
      </c>
      <c r="E109" s="174">
        <v>501</v>
      </c>
      <c r="F109" s="174">
        <v>142.47999999999999</v>
      </c>
      <c r="G109" s="174">
        <v>1965</v>
      </c>
      <c r="H109" s="174">
        <v>51.295459999999999</v>
      </c>
      <c r="I109" s="174">
        <v>43.692999999999998</v>
      </c>
      <c r="J109" s="3">
        <f t="shared" si="6"/>
        <v>3.3902902088418614</v>
      </c>
      <c r="K109" s="95">
        <f t="shared" si="9"/>
        <v>0.161187266711219</v>
      </c>
      <c r="L109" s="174">
        <f t="shared" si="10"/>
        <v>0.7358833514821348</v>
      </c>
      <c r="M109" s="174" t="str">
        <f t="shared" si="11"/>
        <v/>
      </c>
      <c r="N109" s="174">
        <f t="shared" si="7"/>
        <v>0.5371271163352791</v>
      </c>
      <c r="O109" s="174">
        <v>102</v>
      </c>
      <c r="P109" s="174" t="e">
        <f t="shared" si="8"/>
        <v>#VALUE!</v>
      </c>
    </row>
    <row r="110" spans="1:16" x14ac:dyDescent="0.25">
      <c r="A110" s="174" t="s">
        <v>163</v>
      </c>
      <c r="B110" s="174">
        <v>58310</v>
      </c>
      <c r="C110" s="174">
        <v>953</v>
      </c>
      <c r="D110" s="174">
        <v>254</v>
      </c>
      <c r="E110" s="174">
        <v>501</v>
      </c>
      <c r="F110" s="174">
        <v>142.29</v>
      </c>
      <c r="G110" s="174">
        <v>1965</v>
      </c>
      <c r="H110" s="174">
        <v>51.290909999999997</v>
      </c>
      <c r="I110" s="174">
        <v>43.692999999999998</v>
      </c>
      <c r="J110" s="3">
        <f t="shared" si="6"/>
        <v>3.3902902088418614</v>
      </c>
      <c r="K110" s="95">
        <f t="shared" si="9"/>
        <v>0.15963879969356648</v>
      </c>
      <c r="L110" s="174">
        <f t="shared" si="10"/>
        <v>0.73575280890583361</v>
      </c>
      <c r="M110" s="174" t="str">
        <f t="shared" si="11"/>
        <v/>
      </c>
      <c r="N110" s="174">
        <f t="shared" si="7"/>
        <v>0.53557864931762666</v>
      </c>
      <c r="O110" s="174">
        <v>103</v>
      </c>
      <c r="P110" s="174" t="e">
        <f t="shared" si="8"/>
        <v>#VALUE!</v>
      </c>
    </row>
    <row r="111" spans="1:16" x14ac:dyDescent="0.25">
      <c r="A111" s="174" t="s">
        <v>163</v>
      </c>
      <c r="B111" s="174">
        <v>58874</v>
      </c>
      <c r="C111" s="174">
        <v>958</v>
      </c>
      <c r="D111" s="174">
        <v>250</v>
      </c>
      <c r="E111" s="174">
        <v>500</v>
      </c>
      <c r="F111" s="174">
        <v>142.1</v>
      </c>
      <c r="G111" s="174">
        <v>1966</v>
      </c>
      <c r="H111" s="174">
        <v>51.286369999999998</v>
      </c>
      <c r="I111" s="174">
        <v>43.684060000000002</v>
      </c>
      <c r="J111" s="3">
        <f t="shared" si="6"/>
        <v>3.9553385769820579</v>
      </c>
      <c r="K111" s="95">
        <f t="shared" si="9"/>
        <v>0.15809033267591396</v>
      </c>
      <c r="L111" s="174">
        <f t="shared" si="10"/>
        <v>0.73547204946140132</v>
      </c>
      <c r="M111" s="174" t="str">
        <f t="shared" si="11"/>
        <v/>
      </c>
      <c r="N111" s="174">
        <f t="shared" si="7"/>
        <v>0.53403018229997412</v>
      </c>
      <c r="O111" s="174">
        <v>104</v>
      </c>
      <c r="P111" s="174" t="e">
        <f t="shared" si="8"/>
        <v>#VALUE!</v>
      </c>
    </row>
    <row r="112" spans="1:16" x14ac:dyDescent="0.25">
      <c r="A112" s="174" t="s">
        <v>163</v>
      </c>
      <c r="B112" s="174">
        <v>59437</v>
      </c>
      <c r="C112" s="174">
        <v>942</v>
      </c>
      <c r="D112" s="174">
        <v>266</v>
      </c>
      <c r="E112" s="174">
        <v>500</v>
      </c>
      <c r="F112" s="174">
        <v>141.91</v>
      </c>
      <c r="G112" s="174">
        <v>1966</v>
      </c>
      <c r="H112" s="174">
        <v>51.286369999999998</v>
      </c>
      <c r="I112" s="174">
        <v>43.684060000000002</v>
      </c>
      <c r="J112" s="3">
        <f t="shared" si="6"/>
        <v>3.9553385769820579</v>
      </c>
      <c r="K112" s="95">
        <f t="shared" si="9"/>
        <v>0.15654186565826148</v>
      </c>
      <c r="L112" s="174">
        <f t="shared" si="10"/>
        <v>0.73547204946140132</v>
      </c>
      <c r="M112" s="174" t="str">
        <f t="shared" si="11"/>
        <v/>
      </c>
      <c r="N112" s="174">
        <f t="shared" si="7"/>
        <v>0.53248171528232158</v>
      </c>
      <c r="O112" s="174">
        <v>105</v>
      </c>
      <c r="P112" s="174" t="e">
        <f t="shared" si="8"/>
        <v>#VALUE!</v>
      </c>
    </row>
    <row r="113" spans="1:16" x14ac:dyDescent="0.25">
      <c r="A113" s="174" t="s">
        <v>163</v>
      </c>
      <c r="B113" s="174">
        <v>60001</v>
      </c>
      <c r="C113" s="174">
        <v>955</v>
      </c>
      <c r="D113" s="174">
        <v>255</v>
      </c>
      <c r="E113" s="174">
        <v>499</v>
      </c>
      <c r="F113" s="174">
        <v>141.72</v>
      </c>
      <c r="G113" s="174">
        <v>1965</v>
      </c>
      <c r="H113" s="174">
        <v>51.277270000000001</v>
      </c>
      <c r="I113" s="174">
        <v>43.675109999999997</v>
      </c>
      <c r="J113" s="3">
        <f t="shared" si="6"/>
        <v>3.3902902088418614</v>
      </c>
      <c r="K113" s="95">
        <f t="shared" si="9"/>
        <v>0.15499339864060896</v>
      </c>
      <c r="L113" s="174">
        <f t="shared" si="10"/>
        <v>0.73506044535604498</v>
      </c>
      <c r="M113" s="174" t="str">
        <f t="shared" si="11"/>
        <v/>
      </c>
      <c r="N113" s="174">
        <f t="shared" si="7"/>
        <v>0.53093324826466914</v>
      </c>
      <c r="O113" s="174">
        <v>106</v>
      </c>
      <c r="P113" s="174" t="e">
        <f t="shared" si="8"/>
        <v>#VALUE!</v>
      </c>
    </row>
    <row r="114" spans="1:16" x14ac:dyDescent="0.25">
      <c r="A114" s="174" t="s">
        <v>163</v>
      </c>
      <c r="B114" s="174">
        <v>60565</v>
      </c>
      <c r="C114" s="174">
        <v>968</v>
      </c>
      <c r="D114" s="174">
        <v>245</v>
      </c>
      <c r="E114" s="174">
        <v>499</v>
      </c>
      <c r="F114" s="174">
        <v>141.53</v>
      </c>
      <c r="G114" s="174">
        <v>1965</v>
      </c>
      <c r="H114" s="174">
        <v>51.263640000000002</v>
      </c>
      <c r="I114" s="174">
        <v>43.675109999999997</v>
      </c>
      <c r="J114" s="3">
        <f t="shared" si="6"/>
        <v>3.3902902088418614</v>
      </c>
      <c r="K114" s="95">
        <f t="shared" si="9"/>
        <v>0.15344493162295647</v>
      </c>
      <c r="L114" s="174">
        <f t="shared" si="10"/>
        <v>0.73466972477701042</v>
      </c>
      <c r="M114" s="174" t="str">
        <f t="shared" si="11"/>
        <v/>
      </c>
      <c r="N114" s="174">
        <f t="shared" si="7"/>
        <v>0.5293847812470166</v>
      </c>
      <c r="O114" s="174">
        <v>107</v>
      </c>
      <c r="P114" s="174" t="e">
        <f t="shared" si="8"/>
        <v>#VALUE!</v>
      </c>
    </row>
    <row r="115" spans="1:16" x14ac:dyDescent="0.25">
      <c r="A115" s="174" t="s">
        <v>163</v>
      </c>
      <c r="B115" s="174">
        <v>61132</v>
      </c>
      <c r="C115" s="174">
        <v>960</v>
      </c>
      <c r="D115" s="174">
        <v>252</v>
      </c>
      <c r="E115" s="174">
        <v>499</v>
      </c>
      <c r="F115" s="174">
        <v>141.34</v>
      </c>
      <c r="G115" s="174">
        <v>1966</v>
      </c>
      <c r="H115" s="174">
        <v>51.268180000000001</v>
      </c>
      <c r="I115" s="174">
        <v>43.675109999999997</v>
      </c>
      <c r="J115" s="3">
        <f t="shared" si="6"/>
        <v>3.9553385769820579</v>
      </c>
      <c r="K115" s="95">
        <f t="shared" si="9"/>
        <v>0.15189646460530395</v>
      </c>
      <c r="L115" s="174">
        <f t="shared" si="10"/>
        <v>0.73479985787895219</v>
      </c>
      <c r="M115" s="174" t="str">
        <f t="shared" si="11"/>
        <v/>
      </c>
      <c r="N115" s="174">
        <f t="shared" si="7"/>
        <v>0.52783631422936406</v>
      </c>
      <c r="O115" s="174">
        <v>108</v>
      </c>
      <c r="P115" s="174" t="e">
        <f t="shared" si="8"/>
        <v>#VALUE!</v>
      </c>
    </row>
    <row r="116" spans="1:16" x14ac:dyDescent="0.25">
      <c r="A116" s="174" t="s">
        <v>163</v>
      </c>
      <c r="B116" s="174">
        <v>61700</v>
      </c>
      <c r="C116" s="174">
        <v>962</v>
      </c>
      <c r="D116" s="174">
        <v>251</v>
      </c>
      <c r="E116" s="174">
        <v>499</v>
      </c>
      <c r="F116" s="174">
        <v>141.15</v>
      </c>
      <c r="G116" s="174">
        <v>1965</v>
      </c>
      <c r="H116" s="174">
        <v>51.263640000000002</v>
      </c>
      <c r="I116" s="174">
        <v>43.675109999999997</v>
      </c>
      <c r="J116" s="3">
        <f t="shared" si="6"/>
        <v>3.3902902088418614</v>
      </c>
      <c r="K116" s="95">
        <f t="shared" si="9"/>
        <v>0.15034799758765144</v>
      </c>
      <c r="L116" s="174">
        <f t="shared" si="10"/>
        <v>0.73466972477701042</v>
      </c>
      <c r="M116" s="174" t="str">
        <f t="shared" si="11"/>
        <v/>
      </c>
      <c r="N116" s="174">
        <f t="shared" si="7"/>
        <v>0.52628784721171162</v>
      </c>
      <c r="O116" s="174">
        <v>109</v>
      </c>
      <c r="P116" s="174" t="e">
        <f t="shared" si="8"/>
        <v>#VALUE!</v>
      </c>
    </row>
    <row r="117" spans="1:16" x14ac:dyDescent="0.25">
      <c r="A117" s="174" t="s">
        <v>163</v>
      </c>
      <c r="B117" s="174">
        <v>62269</v>
      </c>
      <c r="C117" s="174">
        <v>971</v>
      </c>
      <c r="D117" s="174">
        <v>244</v>
      </c>
      <c r="E117" s="174">
        <v>499</v>
      </c>
      <c r="F117" s="174">
        <v>140.96</v>
      </c>
      <c r="G117" s="174">
        <v>1966</v>
      </c>
      <c r="H117" s="174">
        <v>51.254550000000002</v>
      </c>
      <c r="I117" s="174">
        <v>43.675109999999997</v>
      </c>
      <c r="J117" s="3">
        <f t="shared" si="6"/>
        <v>3.9553385769820579</v>
      </c>
      <c r="K117" s="95">
        <f t="shared" si="9"/>
        <v>0.14879953056999895</v>
      </c>
      <c r="L117" s="174">
        <f t="shared" si="10"/>
        <v>0.73440920657275821</v>
      </c>
      <c r="M117" s="174" t="str">
        <f t="shared" si="11"/>
        <v/>
      </c>
      <c r="N117" s="174">
        <f t="shared" si="7"/>
        <v>0.52473938019405908</v>
      </c>
      <c r="O117" s="174">
        <v>110</v>
      </c>
      <c r="P117" s="174" t="e">
        <f t="shared" si="8"/>
        <v>#VALUE!</v>
      </c>
    </row>
    <row r="118" spans="1:16" x14ac:dyDescent="0.25">
      <c r="A118" s="174" t="s">
        <v>163</v>
      </c>
      <c r="B118" s="174">
        <v>62837</v>
      </c>
      <c r="C118" s="174">
        <v>954</v>
      </c>
      <c r="D118" s="174">
        <v>257</v>
      </c>
      <c r="E118" s="174">
        <v>498</v>
      </c>
      <c r="F118" s="174">
        <v>140.78</v>
      </c>
      <c r="G118" s="174">
        <v>1966</v>
      </c>
      <c r="H118" s="174">
        <v>51.272730000000003</v>
      </c>
      <c r="I118" s="174">
        <v>43.666170000000001</v>
      </c>
      <c r="J118" s="3">
        <f t="shared" si="6"/>
        <v>3.9553385769820579</v>
      </c>
      <c r="K118" s="95">
        <f t="shared" si="9"/>
        <v>0.14733256181643334</v>
      </c>
      <c r="L118" s="174">
        <f t="shared" si="10"/>
        <v>0.73477985391421563</v>
      </c>
      <c r="M118" s="174" t="str">
        <f t="shared" si="11"/>
        <v/>
      </c>
      <c r="N118" s="174">
        <f t="shared" si="7"/>
        <v>0.52327241144049341</v>
      </c>
      <c r="O118" s="174">
        <v>111</v>
      </c>
      <c r="P118" s="174" t="e">
        <f t="shared" si="8"/>
        <v>#VALUE!</v>
      </c>
    </row>
    <row r="119" spans="1:16" x14ac:dyDescent="0.25">
      <c r="A119" s="174" t="s">
        <v>163</v>
      </c>
      <c r="B119" s="174">
        <v>63405</v>
      </c>
      <c r="C119" s="174">
        <v>953</v>
      </c>
      <c r="D119" s="174">
        <v>258</v>
      </c>
      <c r="E119" s="174">
        <v>498</v>
      </c>
      <c r="F119" s="174">
        <v>140.59</v>
      </c>
      <c r="G119" s="174">
        <v>1965</v>
      </c>
      <c r="H119" s="174">
        <v>51.272730000000003</v>
      </c>
      <c r="I119" s="174">
        <v>43.666170000000001</v>
      </c>
      <c r="J119" s="3">
        <f t="shared" si="6"/>
        <v>3.3902902088418614</v>
      </c>
      <c r="K119" s="95">
        <f t="shared" si="9"/>
        <v>0.14578409479878082</v>
      </c>
      <c r="L119" s="174">
        <f t="shared" si="10"/>
        <v>0.73477985391421563</v>
      </c>
      <c r="M119" s="174" t="str">
        <f t="shared" si="11"/>
        <v/>
      </c>
      <c r="N119" s="174">
        <f t="shared" si="7"/>
        <v>0.52172394442284098</v>
      </c>
      <c r="O119" s="174">
        <v>112</v>
      </c>
      <c r="P119" s="174" t="e">
        <f t="shared" si="8"/>
        <v>#VALUE!</v>
      </c>
    </row>
    <row r="120" spans="1:16" x14ac:dyDescent="0.25">
      <c r="A120" s="174" t="s">
        <v>163</v>
      </c>
      <c r="B120" s="174">
        <v>63972</v>
      </c>
      <c r="C120" s="174">
        <v>963</v>
      </c>
      <c r="D120" s="174">
        <v>252</v>
      </c>
      <c r="E120" s="174">
        <v>498</v>
      </c>
      <c r="F120" s="174">
        <v>140.41</v>
      </c>
      <c r="G120" s="174">
        <v>1966</v>
      </c>
      <c r="H120" s="174">
        <v>51.254550000000002</v>
      </c>
      <c r="I120" s="174">
        <v>43.666170000000001</v>
      </c>
      <c r="J120" s="3">
        <f t="shared" si="6"/>
        <v>3.9553385769820579</v>
      </c>
      <c r="K120" s="95">
        <f t="shared" si="9"/>
        <v>0.14431712604521524</v>
      </c>
      <c r="L120" s="174">
        <f t="shared" si="10"/>
        <v>0.73425887796896638</v>
      </c>
      <c r="M120" s="174" t="str">
        <f t="shared" si="11"/>
        <v/>
      </c>
      <c r="N120" s="174">
        <f t="shared" si="7"/>
        <v>0.52025697566927542</v>
      </c>
      <c r="O120" s="174">
        <v>113</v>
      </c>
      <c r="P120" s="174" t="e">
        <f t="shared" si="8"/>
        <v>#VALUE!</v>
      </c>
    </row>
    <row r="121" spans="1:16" x14ac:dyDescent="0.25">
      <c r="A121" s="174" t="s">
        <v>163</v>
      </c>
      <c r="B121" s="174">
        <v>64537</v>
      </c>
      <c r="C121" s="174">
        <v>962</v>
      </c>
      <c r="D121" s="174">
        <v>252</v>
      </c>
      <c r="E121" s="174">
        <v>498</v>
      </c>
      <c r="F121" s="174">
        <v>140.22</v>
      </c>
      <c r="G121" s="174">
        <v>1965</v>
      </c>
      <c r="H121" s="174">
        <v>51.25909</v>
      </c>
      <c r="I121" s="174">
        <v>43.666170000000001</v>
      </c>
      <c r="J121" s="3">
        <f t="shared" si="6"/>
        <v>3.3902902088418614</v>
      </c>
      <c r="K121" s="95">
        <f t="shared" si="9"/>
        <v>0.14276865902756272</v>
      </c>
      <c r="L121" s="174">
        <f t="shared" si="10"/>
        <v>0.73438896136425891</v>
      </c>
      <c r="M121" s="174" t="str">
        <f t="shared" si="11"/>
        <v/>
      </c>
      <c r="N121" s="174">
        <f t="shared" si="7"/>
        <v>0.51870850865162288</v>
      </c>
      <c r="O121" s="174">
        <v>114</v>
      </c>
      <c r="P121" s="174" t="e">
        <f t="shared" si="8"/>
        <v>#VALUE!</v>
      </c>
    </row>
    <row r="122" spans="1:16" x14ac:dyDescent="0.25">
      <c r="A122" s="174" t="s">
        <v>163</v>
      </c>
      <c r="B122" s="174">
        <v>65102</v>
      </c>
      <c r="C122" s="174">
        <v>965</v>
      </c>
      <c r="D122" s="174">
        <v>251</v>
      </c>
      <c r="E122" s="174">
        <v>498</v>
      </c>
      <c r="F122" s="174">
        <v>140.03</v>
      </c>
      <c r="G122" s="174">
        <v>1965</v>
      </c>
      <c r="H122" s="174">
        <v>51.25</v>
      </c>
      <c r="I122" s="174">
        <v>43.666170000000001</v>
      </c>
      <c r="J122" s="3">
        <f t="shared" si="6"/>
        <v>3.3902902088418614</v>
      </c>
      <c r="K122" s="95">
        <f t="shared" si="9"/>
        <v>0.14122019200991021</v>
      </c>
      <c r="L122" s="174">
        <f t="shared" si="10"/>
        <v>0.73412851960641945</v>
      </c>
      <c r="M122" s="174" t="str">
        <f t="shared" si="11"/>
        <v/>
      </c>
      <c r="N122" s="174">
        <f t="shared" si="7"/>
        <v>0.51716004163397034</v>
      </c>
      <c r="O122" s="174">
        <v>115</v>
      </c>
      <c r="P122" s="174" t="e">
        <f t="shared" si="8"/>
        <v>#VALUE!</v>
      </c>
    </row>
    <row r="123" spans="1:16" x14ac:dyDescent="0.25">
      <c r="A123" s="174" t="s">
        <v>163</v>
      </c>
      <c r="B123" s="174">
        <v>65666</v>
      </c>
      <c r="C123" s="174">
        <v>974</v>
      </c>
      <c r="D123" s="174">
        <v>245</v>
      </c>
      <c r="E123" s="174">
        <v>498</v>
      </c>
      <c r="F123" s="174">
        <v>139.84</v>
      </c>
      <c r="G123" s="174">
        <v>1965</v>
      </c>
      <c r="H123" s="174">
        <v>51.236359999999998</v>
      </c>
      <c r="I123" s="174">
        <v>43.666170000000001</v>
      </c>
      <c r="J123" s="3">
        <f t="shared" si="6"/>
        <v>3.3902902088418614</v>
      </c>
      <c r="K123" s="95">
        <f t="shared" si="9"/>
        <v>0.13967172499225772</v>
      </c>
      <c r="L123" s="174">
        <f t="shared" si="10"/>
        <v>0.73373780036827285</v>
      </c>
      <c r="M123" s="174" t="str">
        <f t="shared" si="11"/>
        <v/>
      </c>
      <c r="N123" s="174">
        <f t="shared" si="7"/>
        <v>0.5156115746163179</v>
      </c>
      <c r="O123" s="174">
        <v>116</v>
      </c>
      <c r="P123" s="174" t="e">
        <f t="shared" si="8"/>
        <v>#VALUE!</v>
      </c>
    </row>
    <row r="124" spans="1:16" x14ac:dyDescent="0.25">
      <c r="A124" s="174" t="s">
        <v>163</v>
      </c>
      <c r="B124" s="174">
        <v>66229</v>
      </c>
      <c r="C124" s="174">
        <v>953</v>
      </c>
      <c r="D124" s="174">
        <v>263</v>
      </c>
      <c r="E124" s="174">
        <v>497</v>
      </c>
      <c r="F124" s="174">
        <v>139.65</v>
      </c>
      <c r="G124" s="174">
        <v>1967</v>
      </c>
      <c r="H124" s="174">
        <v>51.25</v>
      </c>
      <c r="I124" s="174">
        <v>43.657229999999998</v>
      </c>
      <c r="J124" s="3">
        <f t="shared" si="6"/>
        <v>4.5203869451224818</v>
      </c>
      <c r="K124" s="95">
        <f t="shared" si="9"/>
        <v>0.1381232579746052</v>
      </c>
      <c r="L124" s="174">
        <f t="shared" si="10"/>
        <v>0.73397821769156679</v>
      </c>
      <c r="M124" s="174" t="str">
        <f t="shared" si="11"/>
        <v/>
      </c>
      <c r="N124" s="174">
        <f t="shared" si="7"/>
        <v>0.51406310759866536</v>
      </c>
      <c r="O124" s="174">
        <v>117</v>
      </c>
      <c r="P124" s="174" t="e">
        <f t="shared" si="8"/>
        <v>#VALUE!</v>
      </c>
    </row>
    <row r="125" spans="1:16" x14ac:dyDescent="0.25">
      <c r="A125" s="174" t="s">
        <v>163</v>
      </c>
      <c r="B125" s="174">
        <v>66793</v>
      </c>
      <c r="C125" s="174">
        <v>966</v>
      </c>
      <c r="D125" s="174">
        <v>252</v>
      </c>
      <c r="E125" s="174">
        <v>497</v>
      </c>
      <c r="F125" s="174">
        <v>139.46</v>
      </c>
      <c r="G125" s="174">
        <v>1965</v>
      </c>
      <c r="H125" s="174">
        <v>51.24091</v>
      </c>
      <c r="I125" s="174">
        <v>43.657229999999998</v>
      </c>
      <c r="J125" s="3">
        <f t="shared" si="6"/>
        <v>3.3902902088418614</v>
      </c>
      <c r="K125" s="95">
        <f t="shared" si="9"/>
        <v>0.13657479095695269</v>
      </c>
      <c r="L125" s="174">
        <f t="shared" si="10"/>
        <v>0.73371787543523237</v>
      </c>
      <c r="M125" s="174" t="str">
        <f t="shared" si="11"/>
        <v/>
      </c>
      <c r="N125" s="174">
        <f t="shared" si="7"/>
        <v>0.51251464058101281</v>
      </c>
      <c r="O125" s="174">
        <v>118</v>
      </c>
      <c r="P125" s="174" t="e">
        <f t="shared" si="8"/>
        <v>#VALUE!</v>
      </c>
    </row>
    <row r="126" spans="1:16" x14ac:dyDescent="0.25">
      <c r="A126" s="174" t="s">
        <v>163</v>
      </c>
      <c r="B126" s="174">
        <v>67357</v>
      </c>
      <c r="C126" s="174">
        <v>974</v>
      </c>
      <c r="D126" s="174">
        <v>246</v>
      </c>
      <c r="E126" s="174">
        <v>496</v>
      </c>
      <c r="F126" s="174">
        <v>139.26</v>
      </c>
      <c r="G126" s="174">
        <v>1966</v>
      </c>
      <c r="H126" s="174">
        <v>51.231819999999999</v>
      </c>
      <c r="I126" s="174">
        <v>43.64828</v>
      </c>
      <c r="J126" s="3">
        <f t="shared" si="6"/>
        <v>3.9553385769820579</v>
      </c>
      <c r="K126" s="95">
        <f t="shared" si="9"/>
        <v>0.13494482567521307</v>
      </c>
      <c r="L126" s="174">
        <f t="shared" si="10"/>
        <v>0.73330721605507254</v>
      </c>
      <c r="M126" s="174" t="str">
        <f t="shared" si="11"/>
        <v/>
      </c>
      <c r="N126" s="174">
        <f t="shared" si="7"/>
        <v>0.51088467529927317</v>
      </c>
      <c r="O126" s="174">
        <v>119</v>
      </c>
      <c r="P126" s="174" t="e">
        <f t="shared" si="8"/>
        <v>#VALUE!</v>
      </c>
    </row>
    <row r="127" spans="1:16" x14ac:dyDescent="0.25">
      <c r="A127" s="174" t="s">
        <v>163</v>
      </c>
      <c r="B127" s="174">
        <v>67920</v>
      </c>
      <c r="C127" s="174">
        <v>960</v>
      </c>
      <c r="D127" s="174">
        <v>257</v>
      </c>
      <c r="E127" s="174">
        <v>496</v>
      </c>
      <c r="F127" s="174">
        <v>139.07</v>
      </c>
      <c r="G127" s="174">
        <v>1967</v>
      </c>
      <c r="H127" s="174">
        <v>51.245449999999998</v>
      </c>
      <c r="I127" s="174">
        <v>43.64828</v>
      </c>
      <c r="J127" s="3">
        <f t="shared" si="6"/>
        <v>4.5203869451224818</v>
      </c>
      <c r="K127" s="95">
        <f t="shared" si="9"/>
        <v>0.13339635865756055</v>
      </c>
      <c r="L127" s="174">
        <f t="shared" si="10"/>
        <v>0.73369745426697575</v>
      </c>
      <c r="M127" s="174" t="str">
        <f t="shared" si="11"/>
        <v/>
      </c>
      <c r="N127" s="174">
        <f t="shared" si="7"/>
        <v>0.50933620828162063</v>
      </c>
      <c r="O127" s="174">
        <v>120</v>
      </c>
      <c r="P127" s="174" t="e">
        <f t="shared" si="8"/>
        <v>#VALUE!</v>
      </c>
    </row>
    <row r="128" spans="1:16" x14ac:dyDescent="0.25">
      <c r="A128" s="174" t="s">
        <v>163</v>
      </c>
      <c r="B128" s="174">
        <v>68485</v>
      </c>
      <c r="C128" s="174">
        <v>975</v>
      </c>
      <c r="D128" s="174">
        <v>246</v>
      </c>
      <c r="E128" s="174">
        <v>496</v>
      </c>
      <c r="F128" s="174">
        <v>138.87</v>
      </c>
      <c r="G128" s="174">
        <v>1966</v>
      </c>
      <c r="H128" s="174">
        <v>51.227269999999997</v>
      </c>
      <c r="I128" s="174">
        <v>43.64828</v>
      </c>
      <c r="J128" s="3">
        <f t="shared" si="6"/>
        <v>3.9553385769820579</v>
      </c>
      <c r="K128" s="95">
        <f t="shared" si="9"/>
        <v>0.13176639337582116</v>
      </c>
      <c r="L128" s="174">
        <f t="shared" si="10"/>
        <v>0.73317696888952877</v>
      </c>
      <c r="M128" s="174" t="str">
        <f t="shared" si="11"/>
        <v/>
      </c>
      <c r="N128" s="174">
        <f t="shared" si="7"/>
        <v>0.50770624299988132</v>
      </c>
      <c r="O128" s="174">
        <v>121</v>
      </c>
      <c r="P128" s="174" t="e">
        <f t="shared" si="8"/>
        <v>#VALUE!</v>
      </c>
    </row>
    <row r="129" spans="1:16" x14ac:dyDescent="0.25">
      <c r="A129" s="174" t="s">
        <v>163</v>
      </c>
      <c r="B129" s="174">
        <v>69052</v>
      </c>
      <c r="C129" s="174">
        <v>978</v>
      </c>
      <c r="D129" s="174">
        <v>244</v>
      </c>
      <c r="E129" s="174">
        <v>495</v>
      </c>
      <c r="F129" s="174">
        <v>138.66999999999999</v>
      </c>
      <c r="G129" s="174">
        <v>1967</v>
      </c>
      <c r="H129" s="174">
        <v>51.222729999999999</v>
      </c>
      <c r="I129" s="174">
        <v>43.639339999999997</v>
      </c>
      <c r="J129" s="3">
        <f t="shared" si="6"/>
        <v>4.5203869451224818</v>
      </c>
      <c r="K129" s="95">
        <f t="shared" si="9"/>
        <v>0.13013642809408152</v>
      </c>
      <c r="L129" s="174">
        <f t="shared" si="10"/>
        <v>0.73289687750456467</v>
      </c>
      <c r="M129" s="174" t="str">
        <f t="shared" si="11"/>
        <v/>
      </c>
      <c r="N129" s="174">
        <f t="shared" si="7"/>
        <v>0.50607627771814168</v>
      </c>
      <c r="O129" s="174">
        <v>122</v>
      </c>
      <c r="P129" s="174" t="e">
        <f t="shared" si="8"/>
        <v>#VALUE!</v>
      </c>
    </row>
    <row r="130" spans="1:16" x14ac:dyDescent="0.25">
      <c r="A130" s="174" t="s">
        <v>163</v>
      </c>
      <c r="B130" s="174">
        <v>69620</v>
      </c>
      <c r="C130" s="174">
        <v>961</v>
      </c>
      <c r="D130" s="174">
        <v>259</v>
      </c>
      <c r="E130" s="174">
        <v>496</v>
      </c>
      <c r="F130" s="174">
        <v>138.47999999999999</v>
      </c>
      <c r="G130" s="174">
        <v>1966</v>
      </c>
      <c r="H130" s="174">
        <v>51.231819999999999</v>
      </c>
      <c r="I130" s="174">
        <v>43.64828</v>
      </c>
      <c r="J130" s="3">
        <f t="shared" si="6"/>
        <v>3.9553385769820579</v>
      </c>
      <c r="K130" s="95">
        <f t="shared" si="9"/>
        <v>0.128587961076429</v>
      </c>
      <c r="L130" s="174">
        <f t="shared" si="10"/>
        <v>0.73330721605507254</v>
      </c>
      <c r="M130" s="174" t="str">
        <f t="shared" si="11"/>
        <v/>
      </c>
      <c r="N130" s="174">
        <f t="shared" si="7"/>
        <v>0.50452781070048913</v>
      </c>
      <c r="O130" s="174">
        <v>123</v>
      </c>
      <c r="P130" s="174" t="e">
        <f t="shared" si="8"/>
        <v>#VALUE!</v>
      </c>
    </row>
    <row r="131" spans="1:16" x14ac:dyDescent="0.25">
      <c r="A131" s="174" t="s">
        <v>163</v>
      </c>
      <c r="B131" s="174">
        <v>70189</v>
      </c>
      <c r="C131" s="174">
        <v>962</v>
      </c>
      <c r="D131" s="174">
        <v>258</v>
      </c>
      <c r="E131" s="174">
        <v>496</v>
      </c>
      <c r="F131" s="174">
        <v>138.28</v>
      </c>
      <c r="G131" s="174">
        <v>1966</v>
      </c>
      <c r="H131" s="174">
        <v>51.231819999999999</v>
      </c>
      <c r="I131" s="174">
        <v>43.64828</v>
      </c>
      <c r="J131" s="3">
        <f t="shared" si="6"/>
        <v>3.9553385769820579</v>
      </c>
      <c r="K131" s="95">
        <f t="shared" si="9"/>
        <v>0.12695799579468961</v>
      </c>
      <c r="L131" s="174">
        <f t="shared" si="10"/>
        <v>0.73330721605507254</v>
      </c>
      <c r="M131" s="174" t="str">
        <f t="shared" si="11"/>
        <v/>
      </c>
      <c r="N131" s="174">
        <f t="shared" si="7"/>
        <v>0.50289784541874971</v>
      </c>
      <c r="O131" s="174">
        <v>124</v>
      </c>
      <c r="P131" s="174" t="e">
        <f t="shared" si="8"/>
        <v>#VALUE!</v>
      </c>
    </row>
    <row r="132" spans="1:16" x14ac:dyDescent="0.25">
      <c r="A132" s="174" t="s">
        <v>163</v>
      </c>
      <c r="B132" s="174">
        <v>70757</v>
      </c>
      <c r="C132" s="174">
        <v>965</v>
      </c>
      <c r="D132" s="174">
        <v>256</v>
      </c>
      <c r="E132" s="174">
        <v>495</v>
      </c>
      <c r="F132" s="174">
        <v>138.09</v>
      </c>
      <c r="G132" s="174">
        <v>1967</v>
      </c>
      <c r="H132" s="174">
        <v>51.227269999999997</v>
      </c>
      <c r="I132" s="174">
        <v>43.639339999999997</v>
      </c>
      <c r="J132" s="3">
        <f t="shared" si="6"/>
        <v>4.5203869451224818</v>
      </c>
      <c r="K132" s="95">
        <f t="shared" si="9"/>
        <v>0.12540952877703709</v>
      </c>
      <c r="L132" s="174">
        <f t="shared" si="10"/>
        <v>0.73302680026657574</v>
      </c>
      <c r="M132" s="174" t="str">
        <f t="shared" si="11"/>
        <v/>
      </c>
      <c r="N132" s="174">
        <f t="shared" si="7"/>
        <v>0.50134937840109717</v>
      </c>
      <c r="O132" s="174">
        <v>125</v>
      </c>
      <c r="P132" s="174" t="e">
        <f t="shared" si="8"/>
        <v>#VALUE!</v>
      </c>
    </row>
    <row r="133" spans="1:16" x14ac:dyDescent="0.25">
      <c r="A133" s="174" t="s">
        <v>163</v>
      </c>
      <c r="B133" s="174">
        <v>71324</v>
      </c>
      <c r="C133" s="174">
        <v>952</v>
      </c>
      <c r="D133" s="174">
        <v>268</v>
      </c>
      <c r="E133" s="174">
        <v>495</v>
      </c>
      <c r="F133" s="174">
        <v>137.9</v>
      </c>
      <c r="G133" s="174">
        <v>1967</v>
      </c>
      <c r="H133" s="174">
        <v>51.231819999999999</v>
      </c>
      <c r="I133" s="174">
        <v>43.639339999999997</v>
      </c>
      <c r="J133" s="3">
        <f t="shared" si="6"/>
        <v>4.5203869451224818</v>
      </c>
      <c r="K133" s="95">
        <f t="shared" si="9"/>
        <v>0.12386106175938459</v>
      </c>
      <c r="L133" s="174">
        <f t="shared" si="10"/>
        <v>0.73315702075501643</v>
      </c>
      <c r="M133" s="174" t="str">
        <f t="shared" si="11"/>
        <v/>
      </c>
      <c r="N133" s="174">
        <f t="shared" si="7"/>
        <v>0.49980091138344473</v>
      </c>
      <c r="O133" s="174">
        <v>126</v>
      </c>
      <c r="P133" s="174" t="e">
        <f t="shared" si="8"/>
        <v>#VALUE!</v>
      </c>
    </row>
    <row r="134" spans="1:16" x14ac:dyDescent="0.25">
      <c r="A134" s="174" t="s">
        <v>163</v>
      </c>
      <c r="B134" s="174">
        <v>71891</v>
      </c>
      <c r="C134" s="174">
        <v>968</v>
      </c>
      <c r="D134" s="174">
        <v>256</v>
      </c>
      <c r="E134" s="174">
        <v>495</v>
      </c>
      <c r="F134" s="174">
        <v>137.71</v>
      </c>
      <c r="G134" s="174">
        <v>1967</v>
      </c>
      <c r="H134" s="174">
        <v>51.213630000000002</v>
      </c>
      <c r="I134" s="174">
        <v>43.639339999999997</v>
      </c>
      <c r="J134" s="3">
        <f t="shared" si="6"/>
        <v>4.5203869451224818</v>
      </c>
      <c r="K134" s="95">
        <f t="shared" si="9"/>
        <v>0.12231259474173209</v>
      </c>
      <c r="L134" s="174">
        <f t="shared" si="10"/>
        <v>0.73263649430511846</v>
      </c>
      <c r="M134" s="174" t="str">
        <f t="shared" si="11"/>
        <v/>
      </c>
      <c r="N134" s="174">
        <f t="shared" si="7"/>
        <v>0.49825244436579219</v>
      </c>
      <c r="O134" s="174">
        <v>127</v>
      </c>
      <c r="P134" s="174" t="e">
        <f t="shared" si="8"/>
        <v>#VALUE!</v>
      </c>
    </row>
    <row r="135" spans="1:16" x14ac:dyDescent="0.25">
      <c r="A135" s="174" t="s">
        <v>163</v>
      </c>
      <c r="B135" s="174">
        <v>72457</v>
      </c>
      <c r="C135" s="174">
        <v>968</v>
      </c>
      <c r="D135" s="174">
        <v>256</v>
      </c>
      <c r="E135" s="174">
        <v>494</v>
      </c>
      <c r="F135" s="174">
        <v>137.52000000000001</v>
      </c>
      <c r="G135" s="174">
        <v>1967</v>
      </c>
      <c r="H135" s="174">
        <v>51.213630000000002</v>
      </c>
      <c r="I135" s="174">
        <v>43.630400000000002</v>
      </c>
      <c r="J135" s="3">
        <f t="shared" si="6"/>
        <v>4.5203869451224818</v>
      </c>
      <c r="K135" s="95">
        <f t="shared" si="9"/>
        <v>0.12076412772407957</v>
      </c>
      <c r="L135" s="174">
        <f t="shared" si="10"/>
        <v>0.7324864056406456</v>
      </c>
      <c r="M135" s="174" t="str">
        <f t="shared" si="11"/>
        <v/>
      </c>
      <c r="N135" s="174">
        <f t="shared" si="7"/>
        <v>0.4967039773481397</v>
      </c>
      <c r="O135" s="174">
        <v>128</v>
      </c>
      <c r="P135" s="174" t="e">
        <f t="shared" si="8"/>
        <v>#VALUE!</v>
      </c>
    </row>
    <row r="136" spans="1:16" x14ac:dyDescent="0.25">
      <c r="A136" s="174" t="s">
        <v>163</v>
      </c>
      <c r="B136" s="174">
        <v>73022</v>
      </c>
      <c r="C136" s="174">
        <v>970</v>
      </c>
      <c r="D136" s="174">
        <v>256</v>
      </c>
      <c r="E136" s="174">
        <v>493</v>
      </c>
      <c r="F136" s="174">
        <v>137.33000000000001</v>
      </c>
      <c r="G136" s="174">
        <v>1967</v>
      </c>
      <c r="H136" s="174">
        <v>51.204540000000001</v>
      </c>
      <c r="I136" s="174">
        <v>43.621459999999999</v>
      </c>
      <c r="J136" s="3">
        <f t="shared" ref="J136:J199" si="12">G136/I$6-I$5/I$6</f>
        <v>4.5203869451224818</v>
      </c>
      <c r="K136" s="95">
        <f t="shared" si="9"/>
        <v>0.11921566070642707</v>
      </c>
      <c r="L136" s="174">
        <f t="shared" si="10"/>
        <v>0.73207637264707892</v>
      </c>
      <c r="M136" s="174" t="str">
        <f t="shared" si="11"/>
        <v/>
      </c>
      <c r="N136" s="174">
        <f t="shared" ref="N136:N199" si="13">IF(B136="","",K136+1/2.66)</f>
        <v>0.49515551033048721</v>
      </c>
      <c r="O136" s="174">
        <v>129</v>
      </c>
      <c r="P136" s="174" t="e">
        <f t="shared" ref="P136:P199" si="14">IF(B136="","",(F136-N$4)/N$4)</f>
        <v>#VALUE!</v>
      </c>
    </row>
    <row r="137" spans="1:16" x14ac:dyDescent="0.25">
      <c r="A137" s="174" t="s">
        <v>163</v>
      </c>
      <c r="B137" s="174">
        <v>73586</v>
      </c>
      <c r="C137" s="174">
        <v>973</v>
      </c>
      <c r="D137" s="174">
        <v>255</v>
      </c>
      <c r="E137" s="174">
        <v>492</v>
      </c>
      <c r="F137" s="174">
        <v>137.13999999999999</v>
      </c>
      <c r="G137" s="174">
        <v>1966</v>
      </c>
      <c r="H137" s="174">
        <v>51.195450000000001</v>
      </c>
      <c r="I137" s="174">
        <v>43.612520000000004</v>
      </c>
      <c r="J137" s="3">
        <f t="shared" si="12"/>
        <v>3.9553385769820579</v>
      </c>
      <c r="K137" s="95">
        <f t="shared" ref="K137:K200" si="15">IF(B137="",0,(F137-K$2)/K$2)</f>
        <v>0.11766719368877433</v>
      </c>
      <c r="L137" s="174">
        <f t="shared" ref="L137:L200" si="16">IF(B137="","",H137*H137*I137/4*3.1416/K$2/1000)</f>
        <v>0.73166649233472025</v>
      </c>
      <c r="M137" s="174" t="str">
        <f t="shared" ref="M137:M200" si="17">IF(OR(J137="",-(J137-MAX(J$8:J$58))&lt;0),"",-(J137))</f>
        <v/>
      </c>
      <c r="N137" s="174">
        <f t="shared" si="13"/>
        <v>0.49360704331283445</v>
      </c>
      <c r="O137" s="174">
        <v>130</v>
      </c>
      <c r="P137" s="174" t="e">
        <f t="shared" si="14"/>
        <v>#VALUE!</v>
      </c>
    </row>
    <row r="138" spans="1:16" x14ac:dyDescent="0.25">
      <c r="A138" s="174" t="s">
        <v>163</v>
      </c>
      <c r="B138" s="174">
        <v>74151</v>
      </c>
      <c r="C138" s="174">
        <v>973</v>
      </c>
      <c r="D138" s="174">
        <v>256</v>
      </c>
      <c r="E138" s="174">
        <v>492</v>
      </c>
      <c r="F138" s="174">
        <v>136.94999999999999</v>
      </c>
      <c r="G138" s="174">
        <v>1967</v>
      </c>
      <c r="H138" s="174">
        <v>51.190910000000002</v>
      </c>
      <c r="I138" s="174">
        <v>43.612520000000004</v>
      </c>
      <c r="J138" s="3">
        <f t="shared" si="12"/>
        <v>4.5203869451224818</v>
      </c>
      <c r="K138" s="95">
        <f t="shared" si="15"/>
        <v>0.11611872667112183</v>
      </c>
      <c r="L138" s="174">
        <f t="shared" si="16"/>
        <v>0.73153673007699993</v>
      </c>
      <c r="M138" s="174" t="str">
        <f t="shared" si="17"/>
        <v/>
      </c>
      <c r="N138" s="174">
        <f t="shared" si="13"/>
        <v>0.49205857629518196</v>
      </c>
      <c r="O138" s="174">
        <v>131</v>
      </c>
      <c r="P138" s="174" t="e">
        <f t="shared" si="14"/>
        <v>#VALUE!</v>
      </c>
    </row>
    <row r="139" spans="1:16" x14ac:dyDescent="0.25">
      <c r="A139" s="174" t="s">
        <v>163</v>
      </c>
      <c r="B139" s="174">
        <v>74714</v>
      </c>
      <c r="C139" s="174">
        <v>960</v>
      </c>
      <c r="D139" s="174">
        <v>267</v>
      </c>
      <c r="E139" s="174">
        <v>493</v>
      </c>
      <c r="F139" s="174">
        <v>136.77000000000001</v>
      </c>
      <c r="G139" s="174">
        <v>1966</v>
      </c>
      <c r="H139" s="174">
        <v>51.2</v>
      </c>
      <c r="I139" s="174">
        <v>43.621459999999999</v>
      </c>
      <c r="J139" s="3">
        <f t="shared" si="12"/>
        <v>3.9553385769820579</v>
      </c>
      <c r="K139" s="95">
        <f t="shared" si="15"/>
        <v>0.11465175791755645</v>
      </c>
      <c r="L139" s="174">
        <f t="shared" si="16"/>
        <v>0.73194656074411968</v>
      </c>
      <c r="M139" s="174" t="str">
        <f t="shared" si="17"/>
        <v/>
      </c>
      <c r="N139" s="174">
        <f t="shared" si="13"/>
        <v>0.49059160754161657</v>
      </c>
      <c r="O139" s="174">
        <v>132</v>
      </c>
      <c r="P139" s="174" t="e">
        <f t="shared" si="14"/>
        <v>#VALUE!</v>
      </c>
    </row>
    <row r="140" spans="1:16" x14ac:dyDescent="0.25">
      <c r="A140" s="174" t="s">
        <v>163</v>
      </c>
      <c r="B140" s="174">
        <v>75278</v>
      </c>
      <c r="C140" s="174">
        <v>961</v>
      </c>
      <c r="D140" s="174">
        <v>268</v>
      </c>
      <c r="E140" s="174">
        <v>493</v>
      </c>
      <c r="F140" s="174">
        <v>136.59</v>
      </c>
      <c r="G140" s="174">
        <v>1966</v>
      </c>
      <c r="H140" s="174">
        <v>51.186360000000001</v>
      </c>
      <c r="I140" s="174">
        <v>43.621459999999999</v>
      </c>
      <c r="J140" s="3">
        <f t="shared" si="12"/>
        <v>3.9553385769820579</v>
      </c>
      <c r="K140" s="95">
        <f t="shared" si="15"/>
        <v>0.11318478916399086</v>
      </c>
      <c r="L140" s="174">
        <f t="shared" si="16"/>
        <v>0.73155662241514652</v>
      </c>
      <c r="M140" s="174" t="str">
        <f t="shared" si="17"/>
        <v/>
      </c>
      <c r="N140" s="174">
        <f t="shared" si="13"/>
        <v>0.48912463878805101</v>
      </c>
      <c r="O140" s="174">
        <v>133</v>
      </c>
      <c r="P140" s="174" t="e">
        <f t="shared" si="14"/>
        <v>#VALUE!</v>
      </c>
    </row>
    <row r="141" spans="1:16" x14ac:dyDescent="0.25">
      <c r="A141" s="174" t="s">
        <v>163</v>
      </c>
      <c r="B141" s="174">
        <v>75842</v>
      </c>
      <c r="C141" s="174">
        <v>986</v>
      </c>
      <c r="D141" s="174">
        <v>248</v>
      </c>
      <c r="E141" s="174">
        <v>492</v>
      </c>
      <c r="F141" s="174">
        <v>136.41</v>
      </c>
      <c r="G141" s="174">
        <v>1965</v>
      </c>
      <c r="H141" s="174">
        <v>51.16818</v>
      </c>
      <c r="I141" s="174">
        <v>43.612520000000004</v>
      </c>
      <c r="J141" s="3">
        <f t="shared" si="12"/>
        <v>3.3902902088418614</v>
      </c>
      <c r="K141" s="95">
        <f t="shared" si="15"/>
        <v>0.11171782041042524</v>
      </c>
      <c r="L141" s="174">
        <f t="shared" si="16"/>
        <v>0.73088723436396463</v>
      </c>
      <c r="M141" s="174" t="str">
        <f t="shared" si="17"/>
        <v/>
      </c>
      <c r="N141" s="174">
        <f t="shared" si="13"/>
        <v>0.48765767003448535</v>
      </c>
      <c r="O141" s="174">
        <v>134</v>
      </c>
      <c r="P141" s="174" t="e">
        <f t="shared" si="14"/>
        <v>#VALUE!</v>
      </c>
    </row>
    <row r="142" spans="1:16" x14ac:dyDescent="0.25">
      <c r="A142" s="174" t="s">
        <v>163</v>
      </c>
      <c r="B142" s="174">
        <v>76408</v>
      </c>
      <c r="C142" s="174">
        <v>971</v>
      </c>
      <c r="D142" s="174">
        <v>262</v>
      </c>
      <c r="E142" s="174">
        <v>493</v>
      </c>
      <c r="F142" s="174">
        <v>136.22999999999999</v>
      </c>
      <c r="G142" s="174">
        <v>1966</v>
      </c>
      <c r="H142" s="174">
        <v>51.172730000000001</v>
      </c>
      <c r="I142" s="174">
        <v>43.621459999999999</v>
      </c>
      <c r="J142" s="3">
        <f t="shared" si="12"/>
        <v>3.9553385769820579</v>
      </c>
      <c r="K142" s="95">
        <f t="shared" si="15"/>
        <v>0.11025085165685965</v>
      </c>
      <c r="L142" s="174">
        <f t="shared" si="16"/>
        <v>0.73116707374633438</v>
      </c>
      <c r="M142" s="174" t="str">
        <f t="shared" si="17"/>
        <v/>
      </c>
      <c r="N142" s="174">
        <f t="shared" si="13"/>
        <v>0.48619070128091979</v>
      </c>
      <c r="O142" s="174">
        <v>135</v>
      </c>
      <c r="P142" s="174" t="e">
        <f t="shared" si="14"/>
        <v>#VALUE!</v>
      </c>
    </row>
    <row r="143" spans="1:16" x14ac:dyDescent="0.25">
      <c r="A143" s="174" t="s">
        <v>163</v>
      </c>
      <c r="B143" s="174">
        <v>76976</v>
      </c>
      <c r="C143" s="174">
        <v>966</v>
      </c>
      <c r="D143" s="174">
        <v>267</v>
      </c>
      <c r="E143" s="174">
        <v>495</v>
      </c>
      <c r="F143" s="174">
        <v>136.05000000000001</v>
      </c>
      <c r="G143" s="174">
        <v>1965</v>
      </c>
      <c r="H143" s="174">
        <v>51.172730000000001</v>
      </c>
      <c r="I143" s="174">
        <v>43.639339999999997</v>
      </c>
      <c r="J143" s="3">
        <f t="shared" si="12"/>
        <v>3.3902902088418614</v>
      </c>
      <c r="K143" s="95">
        <f t="shared" si="15"/>
        <v>0.10878388290329427</v>
      </c>
      <c r="L143" s="174">
        <f t="shared" si="16"/>
        <v>0.73146677181417952</v>
      </c>
      <c r="M143" s="174" t="str">
        <f t="shared" si="17"/>
        <v/>
      </c>
      <c r="N143" s="174">
        <f t="shared" si="13"/>
        <v>0.4847237325273544</v>
      </c>
      <c r="O143" s="174">
        <v>136</v>
      </c>
      <c r="P143" s="174" t="e">
        <f t="shared" si="14"/>
        <v>#VALUE!</v>
      </c>
    </row>
    <row r="144" spans="1:16" x14ac:dyDescent="0.25">
      <c r="A144" s="174" t="s">
        <v>163</v>
      </c>
      <c r="B144" s="174">
        <v>77544</v>
      </c>
      <c r="C144" s="174">
        <v>978</v>
      </c>
      <c r="D144" s="174">
        <v>258</v>
      </c>
      <c r="E144" s="174">
        <v>494</v>
      </c>
      <c r="F144" s="174">
        <v>135.87</v>
      </c>
      <c r="G144" s="174">
        <v>1966</v>
      </c>
      <c r="H144" s="174">
        <v>51.159089999999999</v>
      </c>
      <c r="I144" s="174">
        <v>43.630400000000002</v>
      </c>
      <c r="J144" s="3">
        <f t="shared" si="12"/>
        <v>3.9553385769820579</v>
      </c>
      <c r="K144" s="95">
        <f t="shared" si="15"/>
        <v>0.10731691414972866</v>
      </c>
      <c r="L144" s="174">
        <f t="shared" si="16"/>
        <v>0.73092711229346885</v>
      </c>
      <c r="M144" s="174" t="str">
        <f t="shared" si="17"/>
        <v/>
      </c>
      <c r="N144" s="174">
        <f t="shared" si="13"/>
        <v>0.48325676377378879</v>
      </c>
      <c r="O144" s="174">
        <v>137</v>
      </c>
      <c r="P144" s="174" t="e">
        <f t="shared" si="14"/>
        <v>#VALUE!</v>
      </c>
    </row>
    <row r="145" spans="1:16" x14ac:dyDescent="0.25">
      <c r="A145" s="174" t="s">
        <v>163</v>
      </c>
      <c r="B145" s="174">
        <v>78113</v>
      </c>
      <c r="C145" s="174">
        <v>970</v>
      </c>
      <c r="D145" s="174">
        <v>265</v>
      </c>
      <c r="E145" s="174">
        <v>494</v>
      </c>
      <c r="F145" s="174">
        <v>135.69</v>
      </c>
      <c r="G145" s="174">
        <v>1966</v>
      </c>
      <c r="H145" s="174">
        <v>51.163640000000001</v>
      </c>
      <c r="I145" s="174">
        <v>43.630400000000002</v>
      </c>
      <c r="J145" s="3">
        <f t="shared" si="12"/>
        <v>3.9553385769820579</v>
      </c>
      <c r="K145" s="95">
        <f t="shared" si="15"/>
        <v>0.10584994539616306</v>
      </c>
      <c r="L145" s="174">
        <f t="shared" si="16"/>
        <v>0.73105713283342466</v>
      </c>
      <c r="M145" s="174" t="str">
        <f t="shared" si="17"/>
        <v/>
      </c>
      <c r="N145" s="174">
        <f t="shared" si="13"/>
        <v>0.48178979502022318</v>
      </c>
      <c r="O145" s="174">
        <v>138</v>
      </c>
      <c r="P145" s="174" t="e">
        <f t="shared" si="14"/>
        <v>#VALUE!</v>
      </c>
    </row>
    <row r="146" spans="1:16" x14ac:dyDescent="0.25">
      <c r="A146" s="174" t="s">
        <v>163</v>
      </c>
      <c r="B146" s="174">
        <v>78681</v>
      </c>
      <c r="C146" s="174">
        <v>976</v>
      </c>
      <c r="D146" s="174">
        <v>262</v>
      </c>
      <c r="E146" s="174">
        <v>495</v>
      </c>
      <c r="F146" s="174">
        <v>135.52000000000001</v>
      </c>
      <c r="G146" s="174">
        <v>1966</v>
      </c>
      <c r="H146" s="174">
        <v>51.15</v>
      </c>
      <c r="I146" s="174">
        <v>43.639339999999997</v>
      </c>
      <c r="J146" s="3">
        <f t="shared" si="12"/>
        <v>3.9553385769820579</v>
      </c>
      <c r="K146" s="95">
        <f t="shared" si="15"/>
        <v>0.10446447490668459</v>
      </c>
      <c r="L146" s="174">
        <f t="shared" si="16"/>
        <v>0.73081710754236762</v>
      </c>
      <c r="M146" s="174" t="str">
        <f t="shared" si="17"/>
        <v/>
      </c>
      <c r="N146" s="174">
        <f t="shared" si="13"/>
        <v>0.48040432453074472</v>
      </c>
      <c r="O146" s="174">
        <v>139</v>
      </c>
      <c r="P146" s="174" t="e">
        <f t="shared" si="14"/>
        <v>#VALUE!</v>
      </c>
    </row>
    <row r="147" spans="1:16" x14ac:dyDescent="0.25">
      <c r="A147" s="174" t="s">
        <v>163</v>
      </c>
      <c r="B147" s="174">
        <v>79249</v>
      </c>
      <c r="C147" s="174">
        <v>986</v>
      </c>
      <c r="D147" s="174">
        <v>254</v>
      </c>
      <c r="E147" s="174">
        <v>494</v>
      </c>
      <c r="F147" s="174">
        <v>135.35</v>
      </c>
      <c r="G147" s="174">
        <v>1967</v>
      </c>
      <c r="H147" s="174">
        <v>51.140909999999998</v>
      </c>
      <c r="I147" s="174">
        <v>43.630400000000002</v>
      </c>
      <c r="J147" s="3">
        <f t="shared" si="12"/>
        <v>4.5203869451224818</v>
      </c>
      <c r="K147" s="95">
        <f t="shared" si="15"/>
        <v>0.10307900441720588</v>
      </c>
      <c r="L147" s="174">
        <f t="shared" si="16"/>
        <v>0.73040771705674268</v>
      </c>
      <c r="M147" s="174" t="str">
        <f t="shared" si="17"/>
        <v/>
      </c>
      <c r="N147" s="174">
        <f t="shared" si="13"/>
        <v>0.47901885404126598</v>
      </c>
      <c r="O147" s="174">
        <v>140</v>
      </c>
      <c r="P147" s="174" t="e">
        <f t="shared" si="14"/>
        <v>#VALUE!</v>
      </c>
    </row>
    <row r="148" spans="1:16" x14ac:dyDescent="0.25">
      <c r="A148" s="174" t="s">
        <v>163</v>
      </c>
      <c r="B148" s="174">
        <v>79815</v>
      </c>
      <c r="C148" s="174">
        <v>973</v>
      </c>
      <c r="D148" s="174">
        <v>266</v>
      </c>
      <c r="E148" s="174">
        <v>494</v>
      </c>
      <c r="F148" s="174">
        <v>135.18</v>
      </c>
      <c r="G148" s="174">
        <v>1966</v>
      </c>
      <c r="H148" s="174">
        <v>51.145449999999997</v>
      </c>
      <c r="I148" s="174">
        <v>43.630400000000002</v>
      </c>
      <c r="J148" s="3">
        <f t="shared" si="12"/>
        <v>3.9553385769820579</v>
      </c>
      <c r="K148" s="95">
        <f t="shared" si="15"/>
        <v>0.10169353392772741</v>
      </c>
      <c r="L148" s="174">
        <f t="shared" si="16"/>
        <v>0.73053740572382109</v>
      </c>
      <c r="M148" s="174" t="str">
        <f t="shared" si="17"/>
        <v/>
      </c>
      <c r="N148" s="174">
        <f t="shared" si="13"/>
        <v>0.47763338355178753</v>
      </c>
      <c r="O148" s="174">
        <v>141</v>
      </c>
      <c r="P148" s="174" t="e">
        <f t="shared" si="14"/>
        <v>#VALUE!</v>
      </c>
    </row>
    <row r="149" spans="1:16" x14ac:dyDescent="0.25">
      <c r="A149" s="174" t="s">
        <v>163</v>
      </c>
      <c r="B149" s="174">
        <v>80380</v>
      </c>
      <c r="C149" s="174">
        <v>982</v>
      </c>
      <c r="D149" s="174">
        <v>260</v>
      </c>
      <c r="E149" s="174">
        <v>494</v>
      </c>
      <c r="F149" s="174">
        <v>135.01</v>
      </c>
      <c r="G149" s="174">
        <v>1966</v>
      </c>
      <c r="H149" s="174">
        <v>51.136360000000003</v>
      </c>
      <c r="I149" s="174">
        <v>43.630400000000002</v>
      </c>
      <c r="J149" s="3">
        <f t="shared" si="12"/>
        <v>3.9553385769820579</v>
      </c>
      <c r="K149" s="95">
        <f t="shared" si="15"/>
        <v>0.1003080634382487</v>
      </c>
      <c r="L149" s="174">
        <f t="shared" si="16"/>
        <v>0.73027775428238539</v>
      </c>
      <c r="M149" s="174" t="str">
        <f t="shared" si="17"/>
        <v/>
      </c>
      <c r="N149" s="174">
        <f t="shared" si="13"/>
        <v>0.47624791306230885</v>
      </c>
      <c r="O149" s="174">
        <v>142</v>
      </c>
      <c r="P149" s="174" t="e">
        <f t="shared" si="14"/>
        <v>#VALUE!</v>
      </c>
    </row>
    <row r="150" spans="1:16" x14ac:dyDescent="0.25">
      <c r="A150" s="174" t="s">
        <v>163</v>
      </c>
      <c r="B150" s="174">
        <v>80945</v>
      </c>
      <c r="C150" s="174">
        <v>985</v>
      </c>
      <c r="D150" s="174">
        <v>258</v>
      </c>
      <c r="E150" s="174">
        <v>494</v>
      </c>
      <c r="F150" s="174">
        <v>134.84</v>
      </c>
      <c r="G150" s="174">
        <v>1965</v>
      </c>
      <c r="H150" s="174">
        <v>51.127270000000003</v>
      </c>
      <c r="I150" s="174">
        <v>43.630400000000002</v>
      </c>
      <c r="J150" s="3">
        <f t="shared" si="12"/>
        <v>3.3902902088418614</v>
      </c>
      <c r="K150" s="95">
        <f t="shared" si="15"/>
        <v>9.8922592948770233E-2</v>
      </c>
      <c r="L150" s="174">
        <f t="shared" si="16"/>
        <v>0.7300181489924914</v>
      </c>
      <c r="M150" s="174" t="str">
        <f t="shared" si="17"/>
        <v/>
      </c>
      <c r="N150" s="174">
        <f t="shared" si="13"/>
        <v>0.47486244257283039</v>
      </c>
      <c r="O150" s="174">
        <v>143</v>
      </c>
      <c r="P150" s="174" t="e">
        <f t="shared" si="14"/>
        <v>#VALUE!</v>
      </c>
    </row>
    <row r="151" spans="1:16" x14ac:dyDescent="0.25">
      <c r="A151" s="174" t="s">
        <v>163</v>
      </c>
      <c r="B151" s="174">
        <v>81509</v>
      </c>
      <c r="C151" s="174">
        <v>984</v>
      </c>
      <c r="D151" s="174">
        <v>259</v>
      </c>
      <c r="E151" s="174">
        <v>493</v>
      </c>
      <c r="F151" s="174">
        <v>134.68</v>
      </c>
      <c r="G151" s="174">
        <v>1965</v>
      </c>
      <c r="H151" s="174">
        <v>51.127270000000003</v>
      </c>
      <c r="I151" s="174">
        <v>43.621459999999999</v>
      </c>
      <c r="J151" s="3">
        <f t="shared" si="12"/>
        <v>3.3902902088418614</v>
      </c>
      <c r="K151" s="95">
        <f t="shared" si="15"/>
        <v>9.7618620723378666E-2</v>
      </c>
      <c r="L151" s="174">
        <f t="shared" si="16"/>
        <v>0.72986856608121853</v>
      </c>
      <c r="M151" s="174" t="str">
        <f t="shared" si="17"/>
        <v/>
      </c>
      <c r="N151" s="174">
        <f t="shared" si="13"/>
        <v>0.47355847034743881</v>
      </c>
      <c r="O151" s="174">
        <v>144</v>
      </c>
      <c r="P151" s="174" t="e">
        <f t="shared" si="14"/>
        <v>#VALUE!</v>
      </c>
    </row>
    <row r="152" spans="1:16" x14ac:dyDescent="0.25">
      <c r="A152" s="174" t="s">
        <v>163</v>
      </c>
      <c r="B152" s="174">
        <v>82072</v>
      </c>
      <c r="C152" s="174">
        <v>985</v>
      </c>
      <c r="D152" s="174">
        <v>259</v>
      </c>
      <c r="E152" s="174">
        <v>492</v>
      </c>
      <c r="F152" s="174">
        <v>134.52000000000001</v>
      </c>
      <c r="G152" s="174">
        <v>1966</v>
      </c>
      <c r="H152" s="174">
        <v>51.122729999999997</v>
      </c>
      <c r="I152" s="174">
        <v>43.612520000000004</v>
      </c>
      <c r="J152" s="3">
        <f t="shared" si="12"/>
        <v>3.9553385769820579</v>
      </c>
      <c r="K152" s="95">
        <f t="shared" si="15"/>
        <v>9.6314648497987099E-2</v>
      </c>
      <c r="L152" s="174">
        <f t="shared" si="16"/>
        <v>0.72958939373193943</v>
      </c>
      <c r="M152" s="174" t="str">
        <f t="shared" si="17"/>
        <v/>
      </c>
      <c r="N152" s="174">
        <f t="shared" si="13"/>
        <v>0.47225449812204723</v>
      </c>
      <c r="O152" s="174">
        <v>145</v>
      </c>
      <c r="P152" s="174" t="e">
        <f t="shared" si="14"/>
        <v>#VALUE!</v>
      </c>
    </row>
    <row r="153" spans="1:16" x14ac:dyDescent="0.25">
      <c r="A153" s="174" t="s">
        <v>163</v>
      </c>
      <c r="B153" s="174">
        <v>82636</v>
      </c>
      <c r="C153" s="174">
        <v>986</v>
      </c>
      <c r="D153" s="174">
        <v>260</v>
      </c>
      <c r="E153" s="174">
        <v>493</v>
      </c>
      <c r="F153" s="174">
        <v>134.36000000000001</v>
      </c>
      <c r="G153" s="174">
        <v>1965</v>
      </c>
      <c r="H153" s="174">
        <v>51.113639999999997</v>
      </c>
      <c r="I153" s="174">
        <v>43.630400000000002</v>
      </c>
      <c r="J153" s="3">
        <f t="shared" si="12"/>
        <v>3.3902902088418614</v>
      </c>
      <c r="K153" s="95">
        <f t="shared" si="15"/>
        <v>9.5010676272595518E-2</v>
      </c>
      <c r="L153" s="174">
        <f t="shared" si="16"/>
        <v>0.72962897033821483</v>
      </c>
      <c r="M153" s="174" t="str">
        <f t="shared" si="17"/>
        <v/>
      </c>
      <c r="N153" s="174">
        <f t="shared" si="13"/>
        <v>0.47095052589665565</v>
      </c>
      <c r="O153" s="174">
        <v>146</v>
      </c>
      <c r="P153" s="174" t="e">
        <f t="shared" si="14"/>
        <v>#VALUE!</v>
      </c>
    </row>
    <row r="154" spans="1:16" x14ac:dyDescent="0.25">
      <c r="A154" s="174" t="s">
        <v>163</v>
      </c>
      <c r="B154" s="174">
        <v>83200</v>
      </c>
      <c r="C154" s="174">
        <v>965</v>
      </c>
      <c r="D154" s="174">
        <v>277</v>
      </c>
      <c r="E154" s="174">
        <v>494</v>
      </c>
      <c r="F154" s="174">
        <v>134.19999999999999</v>
      </c>
      <c r="G154" s="174">
        <v>1965</v>
      </c>
      <c r="H154" s="174">
        <v>51.131819999999998</v>
      </c>
      <c r="I154" s="174">
        <v>43.630400000000002</v>
      </c>
      <c r="J154" s="3">
        <f t="shared" si="12"/>
        <v>3.3902902088418614</v>
      </c>
      <c r="K154" s="95">
        <f t="shared" si="15"/>
        <v>9.3706704047203715E-2</v>
      </c>
      <c r="L154" s="174">
        <f t="shared" si="16"/>
        <v>0.73014808866569181</v>
      </c>
      <c r="M154" s="174" t="str">
        <f t="shared" si="17"/>
        <v/>
      </c>
      <c r="N154" s="174">
        <f t="shared" si="13"/>
        <v>0.46964655367126384</v>
      </c>
      <c r="O154" s="174">
        <v>147</v>
      </c>
      <c r="P154" s="174" t="e">
        <f t="shared" si="14"/>
        <v>#VALUE!</v>
      </c>
    </row>
    <row r="155" spans="1:16" x14ac:dyDescent="0.25">
      <c r="A155" s="174" t="s">
        <v>163</v>
      </c>
      <c r="B155" s="174">
        <v>83767</v>
      </c>
      <c r="C155" s="174">
        <v>967</v>
      </c>
      <c r="D155" s="174">
        <v>276</v>
      </c>
      <c r="E155" s="174">
        <v>494</v>
      </c>
      <c r="F155" s="174">
        <v>134.05000000000001</v>
      </c>
      <c r="G155" s="174">
        <v>1966</v>
      </c>
      <c r="H155" s="174">
        <v>51.127270000000003</v>
      </c>
      <c r="I155" s="174">
        <v>43.630400000000002</v>
      </c>
      <c r="J155" s="3">
        <f t="shared" si="12"/>
        <v>3.9553385769820579</v>
      </c>
      <c r="K155" s="95">
        <f t="shared" si="15"/>
        <v>9.2484230085899274E-2</v>
      </c>
      <c r="L155" s="174">
        <f t="shared" si="16"/>
        <v>0.7300181489924914</v>
      </c>
      <c r="M155" s="174" t="str">
        <f t="shared" si="17"/>
        <v/>
      </c>
      <c r="N155" s="174">
        <f t="shared" si="13"/>
        <v>0.46842407970995942</v>
      </c>
      <c r="O155" s="174">
        <v>148</v>
      </c>
      <c r="P155" s="174" t="e">
        <f t="shared" si="14"/>
        <v>#VALUE!</v>
      </c>
    </row>
    <row r="156" spans="1:16" x14ac:dyDescent="0.25">
      <c r="A156" s="174" t="s">
        <v>163</v>
      </c>
      <c r="B156" s="174">
        <v>84335</v>
      </c>
      <c r="C156" s="174">
        <v>981</v>
      </c>
      <c r="D156" s="174">
        <v>266</v>
      </c>
      <c r="E156" s="174">
        <v>493</v>
      </c>
      <c r="F156" s="174">
        <v>133.88999999999999</v>
      </c>
      <c r="G156" s="174">
        <v>1965</v>
      </c>
      <c r="H156" s="174">
        <v>51.109090000000002</v>
      </c>
      <c r="I156" s="174">
        <v>43.621459999999999</v>
      </c>
      <c r="J156" s="3">
        <f t="shared" si="12"/>
        <v>3.3902902088418614</v>
      </c>
      <c r="K156" s="95">
        <f t="shared" si="15"/>
        <v>9.1180257860507472E-2</v>
      </c>
      <c r="L156" s="174">
        <f t="shared" si="16"/>
        <v>0.72934960031549245</v>
      </c>
      <c r="M156" s="174" t="str">
        <f t="shared" si="17"/>
        <v/>
      </c>
      <c r="N156" s="174">
        <f t="shared" si="13"/>
        <v>0.46712010748456761</v>
      </c>
      <c r="O156" s="174">
        <v>149</v>
      </c>
      <c r="P156" s="174" t="e">
        <f t="shared" si="14"/>
        <v>#VALUE!</v>
      </c>
    </row>
    <row r="157" spans="1:16" x14ac:dyDescent="0.25">
      <c r="A157" s="174" t="s">
        <v>163</v>
      </c>
      <c r="B157" s="174">
        <v>84904</v>
      </c>
      <c r="C157" s="174">
        <v>967</v>
      </c>
      <c r="D157" s="174">
        <v>279</v>
      </c>
      <c r="E157" s="174">
        <v>494</v>
      </c>
      <c r="F157" s="174">
        <v>133.74</v>
      </c>
      <c r="G157" s="174">
        <v>1965</v>
      </c>
      <c r="H157" s="174">
        <v>51.113639999999997</v>
      </c>
      <c r="I157" s="174">
        <v>43.630400000000002</v>
      </c>
      <c r="J157" s="3">
        <f t="shared" si="12"/>
        <v>3.3902902088418614</v>
      </c>
      <c r="K157" s="95">
        <f t="shared" si="15"/>
        <v>8.9957783899203031E-2</v>
      </c>
      <c r="L157" s="174">
        <f t="shared" si="16"/>
        <v>0.72962897033821483</v>
      </c>
      <c r="M157" s="174" t="str">
        <f t="shared" si="17"/>
        <v/>
      </c>
      <c r="N157" s="174">
        <f t="shared" si="13"/>
        <v>0.46589763352326319</v>
      </c>
      <c r="O157" s="174">
        <v>150</v>
      </c>
      <c r="P157" s="174" t="e">
        <f t="shared" si="14"/>
        <v>#VALUE!</v>
      </c>
    </row>
    <row r="158" spans="1:16" x14ac:dyDescent="0.25">
      <c r="A158" s="174" t="s">
        <v>163</v>
      </c>
      <c r="B158" s="174">
        <v>85473</v>
      </c>
      <c r="C158" s="174">
        <v>971</v>
      </c>
      <c r="D158" s="174">
        <v>276</v>
      </c>
      <c r="E158" s="174">
        <v>493</v>
      </c>
      <c r="F158" s="174">
        <v>133.59</v>
      </c>
      <c r="G158" s="174">
        <v>1965</v>
      </c>
      <c r="H158" s="174">
        <v>51.109090000000002</v>
      </c>
      <c r="I158" s="174">
        <v>43.621459999999999</v>
      </c>
      <c r="J158" s="3">
        <f t="shared" si="12"/>
        <v>3.3902902088418614</v>
      </c>
      <c r="K158" s="95">
        <f t="shared" si="15"/>
        <v>8.8735309937898368E-2</v>
      </c>
      <c r="L158" s="174">
        <f t="shared" si="16"/>
        <v>0.72934960031549245</v>
      </c>
      <c r="M158" s="174" t="str">
        <f t="shared" si="17"/>
        <v/>
      </c>
      <c r="N158" s="174">
        <f t="shared" si="13"/>
        <v>0.46467515956195848</v>
      </c>
      <c r="O158" s="174">
        <v>151</v>
      </c>
      <c r="P158" s="174" t="e">
        <f t="shared" si="14"/>
        <v>#VALUE!</v>
      </c>
    </row>
    <row r="159" spans="1:16" x14ac:dyDescent="0.25">
      <c r="A159" s="174" t="s">
        <v>163</v>
      </c>
      <c r="B159" s="174">
        <v>86040</v>
      </c>
      <c r="C159" s="174">
        <v>992</v>
      </c>
      <c r="D159" s="174">
        <v>260</v>
      </c>
      <c r="E159" s="174">
        <v>493</v>
      </c>
      <c r="F159" s="174">
        <v>133.44</v>
      </c>
      <c r="G159" s="174">
        <v>1964</v>
      </c>
      <c r="H159" s="174">
        <v>51.086359999999999</v>
      </c>
      <c r="I159" s="174">
        <v>43.621459999999999</v>
      </c>
      <c r="J159" s="3">
        <f t="shared" si="12"/>
        <v>2.8252418407014375</v>
      </c>
      <c r="K159" s="95">
        <f t="shared" si="15"/>
        <v>8.7512835976593692E-2</v>
      </c>
      <c r="L159" s="174">
        <f t="shared" si="16"/>
        <v>0.72870101001654342</v>
      </c>
      <c r="M159" s="174" t="str">
        <f t="shared" si="17"/>
        <v/>
      </c>
      <c r="N159" s="174">
        <f t="shared" si="13"/>
        <v>0.46345268560065384</v>
      </c>
      <c r="O159" s="174">
        <v>152</v>
      </c>
      <c r="P159" s="174" t="e">
        <f t="shared" si="14"/>
        <v>#VALUE!</v>
      </c>
    </row>
    <row r="160" spans="1:16" x14ac:dyDescent="0.25">
      <c r="A160" s="174" t="s">
        <v>163</v>
      </c>
      <c r="B160" s="174">
        <v>86607</v>
      </c>
      <c r="C160" s="174">
        <v>971</v>
      </c>
      <c r="D160" s="174">
        <v>277</v>
      </c>
      <c r="E160" s="174">
        <v>494</v>
      </c>
      <c r="F160" s="174">
        <v>133.30000000000001</v>
      </c>
      <c r="G160" s="174">
        <v>1965</v>
      </c>
      <c r="H160" s="174">
        <v>51.104550000000003</v>
      </c>
      <c r="I160" s="174">
        <v>43.630400000000002</v>
      </c>
      <c r="J160" s="3">
        <f t="shared" si="12"/>
        <v>3.3902902088418614</v>
      </c>
      <c r="K160" s="95">
        <f t="shared" si="15"/>
        <v>8.6371860279376156E-2</v>
      </c>
      <c r="L160" s="174">
        <f t="shared" si="16"/>
        <v>0.72936948040178884</v>
      </c>
      <c r="M160" s="174" t="str">
        <f t="shared" si="17"/>
        <v/>
      </c>
      <c r="N160" s="174">
        <f t="shared" si="13"/>
        <v>0.46231170990343629</v>
      </c>
      <c r="O160" s="174">
        <v>153</v>
      </c>
      <c r="P160" s="174" t="e">
        <f t="shared" si="14"/>
        <v>#VALUE!</v>
      </c>
    </row>
    <row r="161" spans="1:16" x14ac:dyDescent="0.25">
      <c r="A161" s="174" t="s">
        <v>163</v>
      </c>
      <c r="B161" s="174">
        <v>87173</v>
      </c>
      <c r="C161" s="174">
        <v>978</v>
      </c>
      <c r="D161" s="174">
        <v>272</v>
      </c>
      <c r="E161" s="174">
        <v>493</v>
      </c>
      <c r="F161" s="174">
        <v>133.16</v>
      </c>
      <c r="G161" s="174">
        <v>1965</v>
      </c>
      <c r="H161" s="174">
        <v>51.095460000000003</v>
      </c>
      <c r="I161" s="174">
        <v>43.621459999999999</v>
      </c>
      <c r="J161" s="3">
        <f t="shared" si="12"/>
        <v>3.3902902088418614</v>
      </c>
      <c r="K161" s="95">
        <f t="shared" si="15"/>
        <v>8.5230884582158384E-2</v>
      </c>
      <c r="L161" s="174">
        <f t="shared" si="16"/>
        <v>0.72896063978058467</v>
      </c>
      <c r="M161" s="174" t="str">
        <f t="shared" si="17"/>
        <v/>
      </c>
      <c r="N161" s="174">
        <f t="shared" si="13"/>
        <v>0.46117073420621851</v>
      </c>
      <c r="O161" s="174">
        <v>154</v>
      </c>
      <c r="P161" s="174" t="e">
        <f t="shared" si="14"/>
        <v>#VALUE!</v>
      </c>
    </row>
    <row r="162" spans="1:16" x14ac:dyDescent="0.25">
      <c r="A162" s="174" t="s">
        <v>163</v>
      </c>
      <c r="B162" s="174">
        <v>87737</v>
      </c>
      <c r="C162" s="174">
        <v>976</v>
      </c>
      <c r="D162" s="174">
        <v>274</v>
      </c>
      <c r="E162" s="174">
        <v>494</v>
      </c>
      <c r="F162" s="174">
        <v>133.01</v>
      </c>
      <c r="G162" s="174">
        <v>1965</v>
      </c>
      <c r="H162" s="174">
        <v>51.095460000000003</v>
      </c>
      <c r="I162" s="174">
        <v>43.630400000000002</v>
      </c>
      <c r="J162" s="3">
        <f t="shared" si="12"/>
        <v>3.3902902088418614</v>
      </c>
      <c r="K162" s="95">
        <f t="shared" si="15"/>
        <v>8.4008410620853721E-2</v>
      </c>
      <c r="L162" s="174">
        <f t="shared" si="16"/>
        <v>0.72911003661690432</v>
      </c>
      <c r="M162" s="174" t="str">
        <f t="shared" si="17"/>
        <v/>
      </c>
      <c r="N162" s="174">
        <f t="shared" si="13"/>
        <v>0.45994826024491386</v>
      </c>
      <c r="O162" s="174">
        <v>155</v>
      </c>
      <c r="P162" s="174" t="e">
        <f t="shared" si="14"/>
        <v>#VALUE!</v>
      </c>
    </row>
    <row r="163" spans="1:16" x14ac:dyDescent="0.25">
      <c r="A163" s="174" t="s">
        <v>163</v>
      </c>
      <c r="B163" s="174">
        <v>88302</v>
      </c>
      <c r="C163" s="174">
        <v>974</v>
      </c>
      <c r="D163" s="174">
        <v>276</v>
      </c>
      <c r="E163" s="174">
        <v>494</v>
      </c>
      <c r="F163" s="174">
        <v>132.88</v>
      </c>
      <c r="G163" s="174">
        <v>1965</v>
      </c>
      <c r="H163" s="174">
        <v>51.095460000000003</v>
      </c>
      <c r="I163" s="174">
        <v>43.630400000000002</v>
      </c>
      <c r="J163" s="3">
        <f t="shared" si="12"/>
        <v>3.3902902088418614</v>
      </c>
      <c r="K163" s="95">
        <f t="shared" si="15"/>
        <v>8.2948933187723076E-2</v>
      </c>
      <c r="L163" s="174">
        <f t="shared" si="16"/>
        <v>0.72911003661690432</v>
      </c>
      <c r="M163" s="174" t="str">
        <f t="shared" si="17"/>
        <v/>
      </c>
      <c r="N163" s="174">
        <f t="shared" si="13"/>
        <v>0.45888878281178319</v>
      </c>
      <c r="O163" s="174">
        <v>156</v>
      </c>
      <c r="P163" s="174" t="e">
        <f t="shared" si="14"/>
        <v>#VALUE!</v>
      </c>
    </row>
    <row r="164" spans="1:16" x14ac:dyDescent="0.25">
      <c r="A164" s="174" t="s">
        <v>163</v>
      </c>
      <c r="B164" s="174">
        <v>88865</v>
      </c>
      <c r="C164" s="174">
        <v>991</v>
      </c>
      <c r="D164" s="174">
        <v>264</v>
      </c>
      <c r="E164" s="174">
        <v>492</v>
      </c>
      <c r="F164" s="174">
        <v>132.74</v>
      </c>
      <c r="G164" s="174">
        <v>1964</v>
      </c>
      <c r="H164" s="174">
        <v>51.07273</v>
      </c>
      <c r="I164" s="174">
        <v>43.612520000000004</v>
      </c>
      <c r="J164" s="3">
        <f t="shared" si="12"/>
        <v>2.8252418407014375</v>
      </c>
      <c r="K164" s="95">
        <f t="shared" si="15"/>
        <v>8.180795749050554E-2</v>
      </c>
      <c r="L164" s="174">
        <f t="shared" si="16"/>
        <v>0.72816295854262014</v>
      </c>
      <c r="M164" s="174" t="str">
        <f t="shared" si="17"/>
        <v/>
      </c>
      <c r="N164" s="174">
        <f t="shared" si="13"/>
        <v>0.45774780711456564</v>
      </c>
      <c r="O164" s="174">
        <v>157</v>
      </c>
      <c r="P164" s="174" t="e">
        <f t="shared" si="14"/>
        <v>#VALUE!</v>
      </c>
    </row>
    <row r="165" spans="1:16" x14ac:dyDescent="0.25">
      <c r="A165" s="174" t="s">
        <v>163</v>
      </c>
      <c r="B165" s="174">
        <v>89429</v>
      </c>
      <c r="C165" s="174">
        <v>980</v>
      </c>
      <c r="D165" s="174">
        <v>272</v>
      </c>
      <c r="E165" s="174">
        <v>493</v>
      </c>
      <c r="F165" s="174">
        <v>132.61000000000001</v>
      </c>
      <c r="G165" s="174">
        <v>1964</v>
      </c>
      <c r="H165" s="174">
        <v>51.086359999999999</v>
      </c>
      <c r="I165" s="174">
        <v>43.621459999999999</v>
      </c>
      <c r="J165" s="3">
        <f t="shared" si="12"/>
        <v>2.8252418407014375</v>
      </c>
      <c r="K165" s="95">
        <f t="shared" si="15"/>
        <v>8.0748480057374908E-2</v>
      </c>
      <c r="L165" s="174">
        <f t="shared" si="16"/>
        <v>0.72870101001654342</v>
      </c>
      <c r="M165" s="174" t="str">
        <f t="shared" si="17"/>
        <v/>
      </c>
      <c r="N165" s="174">
        <f t="shared" si="13"/>
        <v>0.45668832968143502</v>
      </c>
      <c r="O165" s="174">
        <v>158</v>
      </c>
      <c r="P165" s="174" t="e">
        <f t="shared" si="14"/>
        <v>#VALUE!</v>
      </c>
    </row>
    <row r="166" spans="1:16" x14ac:dyDescent="0.25">
      <c r="A166" s="174" t="s">
        <v>163</v>
      </c>
      <c r="B166" s="174">
        <v>89992</v>
      </c>
      <c r="C166" s="174">
        <v>971</v>
      </c>
      <c r="D166" s="174">
        <v>280</v>
      </c>
      <c r="E166" s="174">
        <v>493</v>
      </c>
      <c r="F166" s="174">
        <v>132.47999999999999</v>
      </c>
      <c r="G166" s="174">
        <v>1964</v>
      </c>
      <c r="H166" s="174">
        <v>51.090910000000001</v>
      </c>
      <c r="I166" s="174">
        <v>43.621459999999999</v>
      </c>
      <c r="J166" s="3">
        <f t="shared" si="12"/>
        <v>2.8252418407014375</v>
      </c>
      <c r="K166" s="95">
        <f t="shared" si="15"/>
        <v>7.968900262424404E-2</v>
      </c>
      <c r="L166" s="174">
        <f t="shared" si="16"/>
        <v>0.7288308191181061</v>
      </c>
      <c r="M166" s="174" t="str">
        <f t="shared" si="17"/>
        <v/>
      </c>
      <c r="N166" s="174">
        <f t="shared" si="13"/>
        <v>0.45562885224830418</v>
      </c>
      <c r="O166" s="174">
        <v>159</v>
      </c>
      <c r="P166" s="174" t="e">
        <f t="shared" si="14"/>
        <v>#VALUE!</v>
      </c>
    </row>
    <row r="167" spans="1:16" x14ac:dyDescent="0.25">
      <c r="A167" s="174" t="s">
        <v>163</v>
      </c>
      <c r="B167" s="174">
        <v>90557</v>
      </c>
      <c r="C167" s="174">
        <v>972</v>
      </c>
      <c r="D167" s="174">
        <v>280</v>
      </c>
      <c r="E167" s="174">
        <v>493</v>
      </c>
      <c r="F167" s="174">
        <v>132.35</v>
      </c>
      <c r="G167" s="174">
        <v>1964</v>
      </c>
      <c r="H167" s="174">
        <v>51.086359999999999</v>
      </c>
      <c r="I167" s="174">
        <v>43.621459999999999</v>
      </c>
      <c r="J167" s="3">
        <f t="shared" si="12"/>
        <v>2.8252418407014375</v>
      </c>
      <c r="K167" s="95">
        <f t="shared" si="15"/>
        <v>7.8629525191113395E-2</v>
      </c>
      <c r="L167" s="174">
        <f t="shared" si="16"/>
        <v>0.72870101001654342</v>
      </c>
      <c r="M167" s="174" t="str">
        <f t="shared" si="17"/>
        <v/>
      </c>
      <c r="N167" s="174">
        <f t="shared" si="13"/>
        <v>0.45456937481517351</v>
      </c>
      <c r="O167" s="174">
        <v>160</v>
      </c>
      <c r="P167" s="174" t="e">
        <f t="shared" si="14"/>
        <v>#VALUE!</v>
      </c>
    </row>
    <row r="168" spans="1:16" x14ac:dyDescent="0.25">
      <c r="A168" s="174" t="s">
        <v>163</v>
      </c>
      <c r="B168" s="174">
        <v>91123</v>
      </c>
      <c r="C168" s="174">
        <v>991</v>
      </c>
      <c r="D168" s="174">
        <v>266</v>
      </c>
      <c r="E168" s="174">
        <v>492</v>
      </c>
      <c r="F168" s="174">
        <v>132.22</v>
      </c>
      <c r="G168" s="174">
        <v>1964</v>
      </c>
      <c r="H168" s="174">
        <v>51.063639999999999</v>
      </c>
      <c r="I168" s="174">
        <v>43.612520000000004</v>
      </c>
      <c r="J168" s="3">
        <f t="shared" si="12"/>
        <v>2.8252418407014375</v>
      </c>
      <c r="K168" s="95">
        <f t="shared" si="15"/>
        <v>7.7570047757982763E-2</v>
      </c>
      <c r="L168" s="174">
        <f t="shared" si="16"/>
        <v>0.72790378256893196</v>
      </c>
      <c r="M168" s="174" t="str">
        <f t="shared" si="17"/>
        <v/>
      </c>
      <c r="N168" s="174">
        <f t="shared" si="13"/>
        <v>0.45350989738204289</v>
      </c>
      <c r="O168" s="174">
        <v>161</v>
      </c>
      <c r="P168" s="174" t="e">
        <f t="shared" si="14"/>
        <v>#VALUE!</v>
      </c>
    </row>
    <row r="169" spans="1:16" x14ac:dyDescent="0.25">
      <c r="A169" s="174" t="s">
        <v>163</v>
      </c>
      <c r="B169" s="174">
        <v>91691</v>
      </c>
      <c r="C169" s="174">
        <v>974</v>
      </c>
      <c r="D169" s="174">
        <v>279</v>
      </c>
      <c r="E169" s="174">
        <v>493</v>
      </c>
      <c r="F169" s="174">
        <v>132.1</v>
      </c>
      <c r="G169" s="174">
        <v>1965</v>
      </c>
      <c r="H169" s="174">
        <v>51.08182</v>
      </c>
      <c r="I169" s="174">
        <v>43.621459999999999</v>
      </c>
      <c r="J169" s="3">
        <f t="shared" si="12"/>
        <v>3.3902902088418614</v>
      </c>
      <c r="K169" s="95">
        <f t="shared" si="15"/>
        <v>7.6592068588939022E-2</v>
      </c>
      <c r="L169" s="174">
        <f t="shared" si="16"/>
        <v>0.72857149773254026</v>
      </c>
      <c r="M169" s="174" t="str">
        <f t="shared" si="17"/>
        <v/>
      </c>
      <c r="N169" s="174">
        <f t="shared" si="13"/>
        <v>0.45253191821299915</v>
      </c>
      <c r="O169" s="174">
        <v>162</v>
      </c>
      <c r="P169" s="174" t="e">
        <f t="shared" si="14"/>
        <v>#VALUE!</v>
      </c>
    </row>
    <row r="170" spans="1:16" x14ac:dyDescent="0.25">
      <c r="A170" s="174" t="s">
        <v>163</v>
      </c>
      <c r="B170" s="174">
        <v>92259</v>
      </c>
      <c r="C170" s="174">
        <v>984</v>
      </c>
      <c r="D170" s="174">
        <v>271</v>
      </c>
      <c r="E170" s="174">
        <v>492</v>
      </c>
      <c r="F170" s="174">
        <v>131.97</v>
      </c>
      <c r="G170" s="174">
        <v>1965</v>
      </c>
      <c r="H170" s="174">
        <v>51.068179999999998</v>
      </c>
      <c r="I170" s="174">
        <v>43.612520000000004</v>
      </c>
      <c r="J170" s="3">
        <f t="shared" si="12"/>
        <v>3.3902902088418614</v>
      </c>
      <c r="K170" s="95">
        <f t="shared" si="15"/>
        <v>7.553259115580839E-2</v>
      </c>
      <c r="L170" s="174">
        <f t="shared" si="16"/>
        <v>0.72803322222816291</v>
      </c>
      <c r="M170" s="174" t="str">
        <f t="shared" si="17"/>
        <v/>
      </c>
      <c r="N170" s="174">
        <f t="shared" si="13"/>
        <v>0.45147244077986853</v>
      </c>
      <c r="O170" s="174">
        <v>163</v>
      </c>
      <c r="P170" s="174" t="e">
        <f t="shared" si="14"/>
        <v>#VALUE!</v>
      </c>
    </row>
    <row r="171" spans="1:16" x14ac:dyDescent="0.25">
      <c r="A171" s="174" t="s">
        <v>163</v>
      </c>
      <c r="B171" s="174">
        <v>92828</v>
      </c>
      <c r="C171" s="174">
        <v>982</v>
      </c>
      <c r="D171" s="174">
        <v>273</v>
      </c>
      <c r="E171" s="174">
        <v>492</v>
      </c>
      <c r="F171" s="174">
        <v>131.85</v>
      </c>
      <c r="G171" s="174">
        <v>1964</v>
      </c>
      <c r="H171" s="174">
        <v>51.07273</v>
      </c>
      <c r="I171" s="174">
        <v>43.612520000000004</v>
      </c>
      <c r="J171" s="3">
        <f t="shared" si="12"/>
        <v>2.8252418407014375</v>
      </c>
      <c r="K171" s="95">
        <f t="shared" si="15"/>
        <v>7.4554611986764649E-2</v>
      </c>
      <c r="L171" s="174">
        <f t="shared" si="16"/>
        <v>0.72816295854262014</v>
      </c>
      <c r="M171" s="174" t="str">
        <f t="shared" si="17"/>
        <v/>
      </c>
      <c r="N171" s="174">
        <f t="shared" si="13"/>
        <v>0.45049446161082479</v>
      </c>
      <c r="O171" s="174">
        <v>164</v>
      </c>
      <c r="P171" s="174" t="e">
        <f t="shared" si="14"/>
        <v>#VALUE!</v>
      </c>
    </row>
    <row r="172" spans="1:16" x14ac:dyDescent="0.25">
      <c r="A172" s="174" t="s">
        <v>163</v>
      </c>
      <c r="B172" s="174">
        <v>93397</v>
      </c>
      <c r="C172" s="174">
        <v>973</v>
      </c>
      <c r="D172" s="174">
        <v>280</v>
      </c>
      <c r="E172" s="174">
        <v>494</v>
      </c>
      <c r="F172" s="174">
        <v>131.72999999999999</v>
      </c>
      <c r="G172" s="174">
        <v>1964</v>
      </c>
      <c r="H172" s="174">
        <v>51.08182</v>
      </c>
      <c r="I172" s="174">
        <v>43.630400000000002</v>
      </c>
      <c r="J172" s="3">
        <f t="shared" si="12"/>
        <v>2.8252418407014375</v>
      </c>
      <c r="K172" s="95">
        <f t="shared" si="15"/>
        <v>7.3576632817720922E-2</v>
      </c>
      <c r="L172" s="174">
        <f t="shared" si="16"/>
        <v>0.72872081481614381</v>
      </c>
      <c r="M172" s="174" t="str">
        <f t="shared" si="17"/>
        <v/>
      </c>
      <c r="N172" s="174">
        <f t="shared" si="13"/>
        <v>0.44951648244178105</v>
      </c>
      <c r="O172" s="174">
        <v>165</v>
      </c>
      <c r="P172" s="174" t="e">
        <f t="shared" si="14"/>
        <v>#VALUE!</v>
      </c>
    </row>
    <row r="173" spans="1:16" x14ac:dyDescent="0.25">
      <c r="A173" s="174" t="s">
        <v>163</v>
      </c>
      <c r="B173" s="174">
        <v>93964</v>
      </c>
      <c r="C173" s="174">
        <v>991</v>
      </c>
      <c r="D173" s="174">
        <v>269</v>
      </c>
      <c r="E173" s="174">
        <v>492</v>
      </c>
      <c r="F173" s="174">
        <v>131.62</v>
      </c>
      <c r="G173" s="174">
        <v>1963</v>
      </c>
      <c r="H173" s="174">
        <v>51.05</v>
      </c>
      <c r="I173" s="174">
        <v>43.612520000000004</v>
      </c>
      <c r="J173" s="3">
        <f t="shared" si="12"/>
        <v>2.2601934725612409</v>
      </c>
      <c r="K173" s="95">
        <f t="shared" si="15"/>
        <v>7.2680151912764307E-2</v>
      </c>
      <c r="L173" s="174">
        <f t="shared" si="16"/>
        <v>0.72751496259679393</v>
      </c>
      <c r="M173" s="174" t="str">
        <f t="shared" si="17"/>
        <v/>
      </c>
      <c r="N173" s="174">
        <f t="shared" si="13"/>
        <v>0.44862000153682446</v>
      </c>
      <c r="O173" s="174">
        <v>166</v>
      </c>
      <c r="P173" s="174" t="e">
        <f t="shared" si="14"/>
        <v>#VALUE!</v>
      </c>
    </row>
    <row r="174" spans="1:16" x14ac:dyDescent="0.25">
      <c r="A174" s="174" t="s">
        <v>163</v>
      </c>
      <c r="B174" s="174">
        <v>94530</v>
      </c>
      <c r="C174" s="174">
        <v>985</v>
      </c>
      <c r="D174" s="174">
        <v>272</v>
      </c>
      <c r="E174" s="174">
        <v>492</v>
      </c>
      <c r="F174" s="174">
        <v>131.5</v>
      </c>
      <c r="G174" s="174">
        <v>1963</v>
      </c>
      <c r="H174" s="174">
        <v>51.063639999999999</v>
      </c>
      <c r="I174" s="174">
        <v>43.612520000000004</v>
      </c>
      <c r="J174" s="3">
        <f t="shared" si="12"/>
        <v>2.2601934725612409</v>
      </c>
      <c r="K174" s="95">
        <f t="shared" si="15"/>
        <v>7.170217274372058E-2</v>
      </c>
      <c r="L174" s="174">
        <f t="shared" si="16"/>
        <v>0.72790378256893196</v>
      </c>
      <c r="M174" s="174" t="str">
        <f t="shared" si="17"/>
        <v/>
      </c>
      <c r="N174" s="174">
        <f t="shared" si="13"/>
        <v>0.44764202236778072</v>
      </c>
      <c r="O174" s="174">
        <v>167</v>
      </c>
      <c r="P174" s="174" t="e">
        <f t="shared" si="14"/>
        <v>#VALUE!</v>
      </c>
    </row>
    <row r="175" spans="1:16" x14ac:dyDescent="0.25">
      <c r="A175" s="174" t="s">
        <v>163</v>
      </c>
      <c r="B175" s="174">
        <v>95095</v>
      </c>
      <c r="C175" s="174">
        <v>986</v>
      </c>
      <c r="D175" s="174">
        <v>271</v>
      </c>
      <c r="E175" s="174">
        <v>493</v>
      </c>
      <c r="F175" s="174">
        <v>131.38999999999999</v>
      </c>
      <c r="G175" s="174">
        <v>1964</v>
      </c>
      <c r="H175" s="174">
        <v>51.059089999999998</v>
      </c>
      <c r="I175" s="174">
        <v>43.621459999999999</v>
      </c>
      <c r="J175" s="3">
        <f t="shared" si="12"/>
        <v>2.8252418407014375</v>
      </c>
      <c r="K175" s="95">
        <f t="shared" si="15"/>
        <v>7.0805691838763743E-2</v>
      </c>
      <c r="L175" s="174">
        <f t="shared" si="16"/>
        <v>0.72792325357537058</v>
      </c>
      <c r="M175" s="174" t="str">
        <f t="shared" si="17"/>
        <v/>
      </c>
      <c r="N175" s="174">
        <f t="shared" si="13"/>
        <v>0.44674554146282386</v>
      </c>
      <c r="O175" s="174">
        <v>168</v>
      </c>
      <c r="P175" s="174" t="e">
        <f t="shared" si="14"/>
        <v>#VALUE!</v>
      </c>
    </row>
    <row r="176" spans="1:16" x14ac:dyDescent="0.25">
      <c r="A176" s="174" t="s">
        <v>163</v>
      </c>
      <c r="B176" s="174">
        <v>95659</v>
      </c>
      <c r="C176" s="174">
        <v>986</v>
      </c>
      <c r="D176" s="174">
        <v>273</v>
      </c>
      <c r="E176" s="174">
        <v>493</v>
      </c>
      <c r="F176" s="174">
        <v>131.28</v>
      </c>
      <c r="G176" s="174">
        <v>1963</v>
      </c>
      <c r="H176" s="174">
        <v>51.054549999999999</v>
      </c>
      <c r="I176" s="174">
        <v>43.621459999999999</v>
      </c>
      <c r="J176" s="3">
        <f t="shared" si="12"/>
        <v>2.2601934725612409</v>
      </c>
      <c r="K176" s="95">
        <f t="shared" si="15"/>
        <v>6.9909210933807128E-2</v>
      </c>
      <c r="L176" s="174">
        <f t="shared" si="16"/>
        <v>0.72779381042835312</v>
      </c>
      <c r="M176" s="174" t="str">
        <f t="shared" si="17"/>
        <v/>
      </c>
      <c r="N176" s="174">
        <f t="shared" si="13"/>
        <v>0.44584906055786727</v>
      </c>
      <c r="O176" s="174">
        <v>169</v>
      </c>
      <c r="P176" s="174" t="e">
        <f t="shared" si="14"/>
        <v>#VALUE!</v>
      </c>
    </row>
    <row r="177" spans="1:16" x14ac:dyDescent="0.25">
      <c r="A177" s="174" t="s">
        <v>163</v>
      </c>
      <c r="B177" s="174">
        <v>96222</v>
      </c>
      <c r="C177" s="174">
        <v>989</v>
      </c>
      <c r="D177" s="174">
        <v>272</v>
      </c>
      <c r="E177" s="174">
        <v>493</v>
      </c>
      <c r="F177" s="174">
        <v>131.16999999999999</v>
      </c>
      <c r="G177" s="174">
        <v>1963</v>
      </c>
      <c r="H177" s="174">
        <v>51.045459999999999</v>
      </c>
      <c r="I177" s="174">
        <v>43.621459999999999</v>
      </c>
      <c r="J177" s="3">
        <f t="shared" si="12"/>
        <v>2.2601934725612409</v>
      </c>
      <c r="K177" s="95">
        <f t="shared" si="15"/>
        <v>6.9012730028850305E-2</v>
      </c>
      <c r="L177" s="174">
        <f t="shared" si="16"/>
        <v>0.72753467361112723</v>
      </c>
      <c r="M177" s="174" t="str">
        <f t="shared" si="17"/>
        <v/>
      </c>
      <c r="N177" s="174">
        <f t="shared" si="13"/>
        <v>0.44495257965291046</v>
      </c>
      <c r="O177" s="174">
        <v>170</v>
      </c>
      <c r="P177" s="174" t="e">
        <f t="shared" si="14"/>
        <v>#VALUE!</v>
      </c>
    </row>
    <row r="178" spans="1:16" x14ac:dyDescent="0.25">
      <c r="A178" s="174" t="s">
        <v>163</v>
      </c>
      <c r="B178" s="174">
        <v>96786</v>
      </c>
      <c r="C178" s="174">
        <v>981</v>
      </c>
      <c r="D178" s="174">
        <v>277</v>
      </c>
      <c r="E178" s="174">
        <v>493</v>
      </c>
      <c r="F178" s="174">
        <v>131.06</v>
      </c>
      <c r="G178" s="174">
        <v>1963</v>
      </c>
      <c r="H178" s="174">
        <v>51.059089999999998</v>
      </c>
      <c r="I178" s="174">
        <v>43.621459999999999</v>
      </c>
      <c r="J178" s="3">
        <f t="shared" si="12"/>
        <v>2.2601934725612409</v>
      </c>
      <c r="K178" s="95">
        <f t="shared" si="15"/>
        <v>6.8116249123893691E-2</v>
      </c>
      <c r="L178" s="174">
        <f t="shared" si="16"/>
        <v>0.72792325357537058</v>
      </c>
      <c r="M178" s="174" t="str">
        <f t="shared" si="17"/>
        <v/>
      </c>
      <c r="N178" s="174">
        <f t="shared" si="13"/>
        <v>0.44405609874795382</v>
      </c>
      <c r="O178" s="174">
        <v>171</v>
      </c>
      <c r="P178" s="174" t="e">
        <f t="shared" si="14"/>
        <v>#VALUE!</v>
      </c>
    </row>
    <row r="179" spans="1:16" x14ac:dyDescent="0.25">
      <c r="A179" s="174" t="s">
        <v>163</v>
      </c>
      <c r="B179" s="174">
        <v>97350</v>
      </c>
      <c r="C179" s="174">
        <v>981</v>
      </c>
      <c r="D179" s="174">
        <v>276</v>
      </c>
      <c r="E179" s="174">
        <v>492</v>
      </c>
      <c r="F179" s="174">
        <v>130.96</v>
      </c>
      <c r="G179" s="174">
        <v>1963</v>
      </c>
      <c r="H179" s="174">
        <v>51.063639999999999</v>
      </c>
      <c r="I179" s="174">
        <v>43.612520000000004</v>
      </c>
      <c r="J179" s="3">
        <f t="shared" si="12"/>
        <v>2.2601934725612409</v>
      </c>
      <c r="K179" s="95">
        <f t="shared" si="15"/>
        <v>6.7301266483023994E-2</v>
      </c>
      <c r="L179" s="174">
        <f t="shared" si="16"/>
        <v>0.72790378256893196</v>
      </c>
      <c r="M179" s="174" t="str">
        <f t="shared" si="17"/>
        <v/>
      </c>
      <c r="N179" s="174">
        <f t="shared" si="13"/>
        <v>0.44324111610708411</v>
      </c>
      <c r="O179" s="174">
        <v>172</v>
      </c>
      <c r="P179" s="174" t="e">
        <f t="shared" si="14"/>
        <v>#VALUE!</v>
      </c>
    </row>
    <row r="180" spans="1:16" x14ac:dyDescent="0.25">
      <c r="A180" s="174" t="s">
        <v>163</v>
      </c>
      <c r="B180" s="174">
        <v>97916</v>
      </c>
      <c r="C180" s="174">
        <v>994</v>
      </c>
      <c r="D180" s="174">
        <v>269</v>
      </c>
      <c r="E180" s="174">
        <v>492</v>
      </c>
      <c r="F180" s="174">
        <v>130.86000000000001</v>
      </c>
      <c r="G180" s="174">
        <v>1963</v>
      </c>
      <c r="H180" s="174">
        <v>51.036369999999998</v>
      </c>
      <c r="I180" s="174">
        <v>43.621459999999999</v>
      </c>
      <c r="J180" s="3">
        <f t="shared" si="12"/>
        <v>2.2601934725612409</v>
      </c>
      <c r="K180" s="95">
        <f t="shared" si="15"/>
        <v>6.6486283842154284E-2</v>
      </c>
      <c r="L180" s="174">
        <f t="shared" si="16"/>
        <v>0.7272755829359866</v>
      </c>
      <c r="M180" s="174" t="str">
        <f t="shared" si="17"/>
        <v/>
      </c>
      <c r="N180" s="174">
        <f t="shared" si="13"/>
        <v>0.4424261334662144</v>
      </c>
      <c r="O180" s="174">
        <v>173</v>
      </c>
      <c r="P180" s="174" t="e">
        <f t="shared" si="14"/>
        <v>#VALUE!</v>
      </c>
    </row>
    <row r="181" spans="1:16" x14ac:dyDescent="0.25">
      <c r="A181" s="174" t="s">
        <v>163</v>
      </c>
      <c r="B181" s="174">
        <v>98483</v>
      </c>
      <c r="C181" s="174">
        <v>975</v>
      </c>
      <c r="D181" s="174">
        <v>283</v>
      </c>
      <c r="E181" s="174">
        <v>493</v>
      </c>
      <c r="F181" s="174">
        <v>130.75</v>
      </c>
      <c r="G181" s="174">
        <v>1963</v>
      </c>
      <c r="H181" s="174">
        <v>51.059089999999998</v>
      </c>
      <c r="I181" s="174">
        <v>43.621459999999999</v>
      </c>
      <c r="J181" s="3">
        <f t="shared" si="12"/>
        <v>2.2601934725612409</v>
      </c>
      <c r="K181" s="95">
        <f t="shared" si="15"/>
        <v>6.5589802937197447E-2</v>
      </c>
      <c r="L181" s="174">
        <f t="shared" si="16"/>
        <v>0.72792325357537058</v>
      </c>
      <c r="M181" s="174" t="str">
        <f t="shared" si="17"/>
        <v/>
      </c>
      <c r="N181" s="174">
        <f t="shared" si="13"/>
        <v>0.44152965256125759</v>
      </c>
      <c r="O181" s="174">
        <v>174</v>
      </c>
      <c r="P181" s="174" t="e">
        <f t="shared" si="14"/>
        <v>#VALUE!</v>
      </c>
    </row>
    <row r="182" spans="1:16" x14ac:dyDescent="0.25">
      <c r="A182" s="174" t="s">
        <v>163</v>
      </c>
      <c r="B182" s="174">
        <v>99051</v>
      </c>
      <c r="C182" s="174">
        <v>985</v>
      </c>
      <c r="D182" s="174">
        <v>275</v>
      </c>
      <c r="E182" s="174">
        <v>493</v>
      </c>
      <c r="F182" s="174">
        <v>130.65</v>
      </c>
      <c r="G182" s="174">
        <v>1963</v>
      </c>
      <c r="H182" s="174">
        <v>51.05</v>
      </c>
      <c r="I182" s="174">
        <v>43.621459999999999</v>
      </c>
      <c r="J182" s="3">
        <f t="shared" si="12"/>
        <v>2.2601934725612409</v>
      </c>
      <c r="K182" s="95">
        <f t="shared" si="15"/>
        <v>6.4774820296327751E-2</v>
      </c>
      <c r="L182" s="174">
        <f t="shared" si="16"/>
        <v>0.72766409371248308</v>
      </c>
      <c r="M182" s="174" t="str">
        <f t="shared" si="17"/>
        <v/>
      </c>
      <c r="N182" s="174">
        <f t="shared" si="13"/>
        <v>0.44071466992038788</v>
      </c>
      <c r="O182" s="174">
        <v>175</v>
      </c>
      <c r="P182" s="174" t="e">
        <f t="shared" si="14"/>
        <v>#VALUE!</v>
      </c>
    </row>
    <row r="183" spans="1:16" x14ac:dyDescent="0.25">
      <c r="A183" s="174" t="s">
        <v>163</v>
      </c>
      <c r="B183" s="174">
        <v>99619</v>
      </c>
      <c r="C183" s="174">
        <v>994</v>
      </c>
      <c r="D183" s="174">
        <v>269</v>
      </c>
      <c r="E183" s="174">
        <v>493</v>
      </c>
      <c r="F183" s="174">
        <v>130.55000000000001</v>
      </c>
      <c r="G183" s="174">
        <v>1963</v>
      </c>
      <c r="H183" s="174">
        <v>51.036369999999998</v>
      </c>
      <c r="I183" s="174">
        <v>43.621459999999999</v>
      </c>
      <c r="J183" s="3">
        <f t="shared" si="12"/>
        <v>2.2601934725612409</v>
      </c>
      <c r="K183" s="95">
        <f t="shared" si="15"/>
        <v>6.3959837655458041E-2</v>
      </c>
      <c r="L183" s="174">
        <f t="shared" si="16"/>
        <v>0.7272755829359866</v>
      </c>
      <c r="M183" s="174" t="str">
        <f t="shared" si="17"/>
        <v/>
      </c>
      <c r="N183" s="174">
        <f t="shared" si="13"/>
        <v>0.43989968727951817</v>
      </c>
      <c r="O183" s="174">
        <v>176</v>
      </c>
      <c r="P183" s="174" t="e">
        <f t="shared" si="14"/>
        <v>#VALUE!</v>
      </c>
    </row>
    <row r="184" spans="1:16" x14ac:dyDescent="0.25">
      <c r="A184" s="174" t="s">
        <v>163</v>
      </c>
      <c r="B184" s="174">
        <v>100188</v>
      </c>
      <c r="C184" s="174">
        <v>994</v>
      </c>
      <c r="D184" s="174">
        <v>269</v>
      </c>
      <c r="E184" s="174">
        <v>493</v>
      </c>
      <c r="F184" s="174">
        <v>130.46</v>
      </c>
      <c r="G184" s="174">
        <v>1963</v>
      </c>
      <c r="H184" s="174">
        <v>51.036369999999998</v>
      </c>
      <c r="I184" s="174">
        <v>43.621459999999999</v>
      </c>
      <c r="J184" s="3">
        <f t="shared" si="12"/>
        <v>2.2601934725612409</v>
      </c>
      <c r="K184" s="95">
        <f t="shared" si="15"/>
        <v>6.3226353278675249E-2</v>
      </c>
      <c r="L184" s="174">
        <f t="shared" si="16"/>
        <v>0.7272755829359866</v>
      </c>
      <c r="M184" s="174" t="str">
        <f t="shared" si="17"/>
        <v/>
      </c>
      <c r="N184" s="174">
        <f t="shared" si="13"/>
        <v>0.43916620290273539</v>
      </c>
      <c r="O184" s="174">
        <v>177</v>
      </c>
      <c r="P184" s="174" t="e">
        <f t="shared" si="14"/>
        <v>#VALUE!</v>
      </c>
    </row>
    <row r="185" spans="1:16" x14ac:dyDescent="0.25">
      <c r="A185" s="174" t="s">
        <v>163</v>
      </c>
      <c r="B185" s="174">
        <v>100756</v>
      </c>
      <c r="C185" s="174">
        <v>975</v>
      </c>
      <c r="D185" s="174">
        <v>284</v>
      </c>
      <c r="E185" s="174">
        <v>493</v>
      </c>
      <c r="F185" s="174">
        <v>130.36000000000001</v>
      </c>
      <c r="G185" s="174">
        <v>1963</v>
      </c>
      <c r="H185" s="174">
        <v>51.054549999999999</v>
      </c>
      <c r="I185" s="174">
        <v>43.621459999999999</v>
      </c>
      <c r="J185" s="3">
        <f t="shared" si="12"/>
        <v>2.2601934725612409</v>
      </c>
      <c r="K185" s="95">
        <f t="shared" si="15"/>
        <v>6.2411370637805538E-2</v>
      </c>
      <c r="L185" s="174">
        <f t="shared" si="16"/>
        <v>0.72779381042835312</v>
      </c>
      <c r="M185" s="174" t="str">
        <f t="shared" si="17"/>
        <v/>
      </c>
      <c r="N185" s="174">
        <f t="shared" si="13"/>
        <v>0.43835122026186568</v>
      </c>
      <c r="O185" s="174">
        <v>178</v>
      </c>
      <c r="P185" s="174" t="e">
        <f t="shared" si="14"/>
        <v>#VALUE!</v>
      </c>
    </row>
    <row r="186" spans="1:16" x14ac:dyDescent="0.25">
      <c r="A186" s="174" t="s">
        <v>163</v>
      </c>
      <c r="B186" s="174">
        <v>101323</v>
      </c>
      <c r="C186" s="174">
        <v>985</v>
      </c>
      <c r="D186" s="174">
        <v>275</v>
      </c>
      <c r="E186" s="174">
        <v>492</v>
      </c>
      <c r="F186" s="174">
        <v>130.27000000000001</v>
      </c>
      <c r="G186" s="174">
        <v>1963</v>
      </c>
      <c r="H186" s="174">
        <v>51.05</v>
      </c>
      <c r="I186" s="174">
        <v>43.612520000000004</v>
      </c>
      <c r="J186" s="3">
        <f t="shared" si="12"/>
        <v>2.2601934725612409</v>
      </c>
      <c r="K186" s="95">
        <f t="shared" si="15"/>
        <v>6.1677886261022739E-2</v>
      </c>
      <c r="L186" s="174">
        <f t="shared" si="16"/>
        <v>0.72751496259679393</v>
      </c>
      <c r="M186" s="174" t="str">
        <f t="shared" si="17"/>
        <v/>
      </c>
      <c r="N186" s="174">
        <f t="shared" si="13"/>
        <v>0.43761773588508285</v>
      </c>
      <c r="O186" s="174">
        <v>179</v>
      </c>
      <c r="P186" s="174" t="e">
        <f t="shared" si="14"/>
        <v>#VALUE!</v>
      </c>
    </row>
    <row r="187" spans="1:16" x14ac:dyDescent="0.25">
      <c r="A187" s="174" t="s">
        <v>163</v>
      </c>
      <c r="B187" s="174">
        <v>101889</v>
      </c>
      <c r="C187" s="174">
        <v>990</v>
      </c>
      <c r="D187" s="174">
        <v>273</v>
      </c>
      <c r="E187" s="174">
        <v>493</v>
      </c>
      <c r="F187" s="174">
        <v>130.18</v>
      </c>
      <c r="G187" s="174">
        <v>1963</v>
      </c>
      <c r="H187" s="174">
        <v>51.036369999999998</v>
      </c>
      <c r="I187" s="174">
        <v>43.621459999999999</v>
      </c>
      <c r="J187" s="3">
        <f t="shared" si="12"/>
        <v>2.2601934725612409</v>
      </c>
      <c r="K187" s="95">
        <f t="shared" si="15"/>
        <v>6.094440188423994E-2</v>
      </c>
      <c r="L187" s="174">
        <f t="shared" si="16"/>
        <v>0.7272755829359866</v>
      </c>
      <c r="M187" s="174" t="str">
        <f t="shared" si="17"/>
        <v/>
      </c>
      <c r="N187" s="174">
        <f t="shared" si="13"/>
        <v>0.43688425150830007</v>
      </c>
      <c r="O187" s="174">
        <v>180</v>
      </c>
      <c r="P187" s="174" t="e">
        <f t="shared" si="14"/>
        <v>#VALUE!</v>
      </c>
    </row>
    <row r="188" spans="1:16" x14ac:dyDescent="0.25">
      <c r="A188" s="174" t="s">
        <v>163</v>
      </c>
      <c r="B188" s="174">
        <v>102453</v>
      </c>
      <c r="C188" s="174">
        <v>978</v>
      </c>
      <c r="D188" s="174">
        <v>282</v>
      </c>
      <c r="E188" s="174">
        <v>493</v>
      </c>
      <c r="F188" s="174">
        <v>130.09</v>
      </c>
      <c r="G188" s="174">
        <v>1963</v>
      </c>
      <c r="H188" s="174">
        <v>51.05</v>
      </c>
      <c r="I188" s="174">
        <v>43.621459999999999</v>
      </c>
      <c r="J188" s="3">
        <f t="shared" si="12"/>
        <v>2.2601934725612409</v>
      </c>
      <c r="K188" s="95">
        <f t="shared" si="15"/>
        <v>6.0210917507457135E-2</v>
      </c>
      <c r="L188" s="174">
        <f t="shared" si="16"/>
        <v>0.72766409371248308</v>
      </c>
      <c r="M188" s="174" t="str">
        <f t="shared" si="17"/>
        <v/>
      </c>
      <c r="N188" s="174">
        <f t="shared" si="13"/>
        <v>0.43615076713151724</v>
      </c>
      <c r="O188" s="174">
        <v>181</v>
      </c>
      <c r="P188" s="174" t="e">
        <f t="shared" si="14"/>
        <v>#VALUE!</v>
      </c>
    </row>
    <row r="189" spans="1:16" x14ac:dyDescent="0.25">
      <c r="A189" s="174" t="s">
        <v>163</v>
      </c>
      <c r="B189" s="174">
        <v>103018</v>
      </c>
      <c r="C189" s="174">
        <v>990</v>
      </c>
      <c r="D189" s="174">
        <v>273</v>
      </c>
      <c r="E189" s="174">
        <v>493</v>
      </c>
      <c r="F189" s="174">
        <v>130</v>
      </c>
      <c r="G189" s="174">
        <v>1963</v>
      </c>
      <c r="H189" s="174">
        <v>51.036369999999998</v>
      </c>
      <c r="I189" s="174">
        <v>43.621459999999999</v>
      </c>
      <c r="J189" s="3">
        <f t="shared" si="12"/>
        <v>2.2601934725612409</v>
      </c>
      <c r="K189" s="95">
        <f t="shared" si="15"/>
        <v>5.9477433130674336E-2</v>
      </c>
      <c r="L189" s="174">
        <f t="shared" si="16"/>
        <v>0.7272755829359866</v>
      </c>
      <c r="M189" s="174" t="str">
        <f t="shared" si="17"/>
        <v/>
      </c>
      <c r="N189" s="174">
        <f t="shared" si="13"/>
        <v>0.43541728275473446</v>
      </c>
      <c r="O189" s="174">
        <v>182</v>
      </c>
      <c r="P189" s="174" t="e">
        <f t="shared" si="14"/>
        <v>#VALUE!</v>
      </c>
    </row>
    <row r="190" spans="1:16" x14ac:dyDescent="0.25">
      <c r="A190" s="174" t="s">
        <v>163</v>
      </c>
      <c r="B190" s="174">
        <v>103581</v>
      </c>
      <c r="C190" s="174">
        <v>972</v>
      </c>
      <c r="D190" s="174">
        <v>287</v>
      </c>
      <c r="E190" s="174">
        <v>494</v>
      </c>
      <c r="F190" s="174">
        <v>129.91</v>
      </c>
      <c r="G190" s="174">
        <v>1963</v>
      </c>
      <c r="H190" s="174">
        <v>51.054549999999999</v>
      </c>
      <c r="I190" s="174">
        <v>43.630400000000002</v>
      </c>
      <c r="J190" s="3">
        <f t="shared" si="12"/>
        <v>2.2601934725612409</v>
      </c>
      <c r="K190" s="95">
        <f t="shared" si="15"/>
        <v>5.874394875389153E-2</v>
      </c>
      <c r="L190" s="174">
        <f t="shared" si="16"/>
        <v>0.7279429681288343</v>
      </c>
      <c r="M190" s="174" t="str">
        <f t="shared" si="17"/>
        <v/>
      </c>
      <c r="N190" s="174">
        <f t="shared" si="13"/>
        <v>0.43468379837795168</v>
      </c>
      <c r="O190" s="174">
        <v>183</v>
      </c>
      <c r="P190" s="174" t="e">
        <f t="shared" si="14"/>
        <v>#VALUE!</v>
      </c>
    </row>
    <row r="191" spans="1:16" x14ac:dyDescent="0.25">
      <c r="A191" s="174" t="s">
        <v>163</v>
      </c>
      <c r="B191" s="174">
        <v>104144</v>
      </c>
      <c r="C191" s="174">
        <v>981</v>
      </c>
      <c r="D191" s="174">
        <v>280</v>
      </c>
      <c r="E191" s="174">
        <v>493</v>
      </c>
      <c r="F191" s="174">
        <v>129.83000000000001</v>
      </c>
      <c r="G191" s="174">
        <v>1963</v>
      </c>
      <c r="H191" s="174">
        <v>51.045459999999999</v>
      </c>
      <c r="I191" s="174">
        <v>43.621459999999999</v>
      </c>
      <c r="J191" s="3">
        <f t="shared" si="12"/>
        <v>2.2601934725612409</v>
      </c>
      <c r="K191" s="95">
        <f t="shared" si="15"/>
        <v>5.8091962641195857E-2</v>
      </c>
      <c r="L191" s="174">
        <f t="shared" si="16"/>
        <v>0.72753467361112723</v>
      </c>
      <c r="M191" s="174" t="str">
        <f t="shared" si="17"/>
        <v/>
      </c>
      <c r="N191" s="174">
        <f t="shared" si="13"/>
        <v>0.434031812265256</v>
      </c>
      <c r="O191" s="174">
        <v>184</v>
      </c>
      <c r="P191" s="174" t="e">
        <f t="shared" si="14"/>
        <v>#VALUE!</v>
      </c>
    </row>
    <row r="192" spans="1:16" x14ac:dyDescent="0.25">
      <c r="A192" s="174" t="s">
        <v>163</v>
      </c>
      <c r="B192" s="174">
        <v>104708</v>
      </c>
      <c r="C192" s="174">
        <v>992</v>
      </c>
      <c r="D192" s="174">
        <v>273</v>
      </c>
      <c r="E192" s="174">
        <v>493</v>
      </c>
      <c r="F192" s="174">
        <v>129.75</v>
      </c>
      <c r="G192" s="174">
        <v>1964</v>
      </c>
      <c r="H192" s="174">
        <v>51.027270000000001</v>
      </c>
      <c r="I192" s="174">
        <v>43.621459999999999</v>
      </c>
      <c r="J192" s="3">
        <f t="shared" si="12"/>
        <v>2.8252418407014375</v>
      </c>
      <c r="K192" s="95">
        <f t="shared" si="15"/>
        <v>5.7439976528499956E-2</v>
      </c>
      <c r="L192" s="174">
        <f t="shared" si="16"/>
        <v>0.72701625345085519</v>
      </c>
      <c r="M192" s="174" t="str">
        <f t="shared" si="17"/>
        <v/>
      </c>
      <c r="N192" s="174">
        <f t="shared" si="13"/>
        <v>0.4333798261525601</v>
      </c>
      <c r="O192" s="174">
        <v>185</v>
      </c>
      <c r="P192" s="174" t="e">
        <f t="shared" si="14"/>
        <v>#VALUE!</v>
      </c>
    </row>
    <row r="193" spans="1:16" x14ac:dyDescent="0.25">
      <c r="A193" s="174" t="s">
        <v>163</v>
      </c>
      <c r="B193" s="174">
        <v>105273</v>
      </c>
      <c r="C193" s="174">
        <v>986</v>
      </c>
      <c r="D193" s="174">
        <v>276</v>
      </c>
      <c r="E193" s="174">
        <v>493</v>
      </c>
      <c r="F193" s="174">
        <v>129.66999999999999</v>
      </c>
      <c r="G193" s="174">
        <v>1963</v>
      </c>
      <c r="H193" s="174">
        <v>51.040909999999997</v>
      </c>
      <c r="I193" s="174">
        <v>43.621459999999999</v>
      </c>
      <c r="J193" s="3">
        <f t="shared" si="12"/>
        <v>2.2601934725612409</v>
      </c>
      <c r="K193" s="95">
        <f t="shared" si="15"/>
        <v>5.6787990415804054E-2</v>
      </c>
      <c r="L193" s="174">
        <f t="shared" si="16"/>
        <v>0.72740497999168052</v>
      </c>
      <c r="M193" s="174" t="str">
        <f t="shared" si="17"/>
        <v/>
      </c>
      <c r="N193" s="174">
        <f t="shared" si="13"/>
        <v>0.4327278400398642</v>
      </c>
      <c r="O193" s="174">
        <v>186</v>
      </c>
      <c r="P193" s="174" t="e">
        <f t="shared" si="14"/>
        <v>#VALUE!</v>
      </c>
    </row>
    <row r="194" spans="1:16" x14ac:dyDescent="0.25">
      <c r="A194" s="174" t="s">
        <v>163</v>
      </c>
      <c r="B194" s="174">
        <v>105840</v>
      </c>
      <c r="C194" s="174">
        <v>976</v>
      </c>
      <c r="D194" s="174">
        <v>285</v>
      </c>
      <c r="E194" s="174">
        <v>494</v>
      </c>
      <c r="F194" s="174">
        <v>129.58000000000001</v>
      </c>
      <c r="G194" s="174">
        <v>1963</v>
      </c>
      <c r="H194" s="174">
        <v>51.045459999999999</v>
      </c>
      <c r="I194" s="174">
        <v>43.621459999999999</v>
      </c>
      <c r="J194" s="3">
        <f t="shared" si="12"/>
        <v>2.2601934725612409</v>
      </c>
      <c r="K194" s="95">
        <f t="shared" si="15"/>
        <v>5.6054506039021484E-2</v>
      </c>
      <c r="L194" s="174">
        <f t="shared" si="16"/>
        <v>0.72753467361112723</v>
      </c>
      <c r="M194" s="174" t="str">
        <f t="shared" si="17"/>
        <v/>
      </c>
      <c r="N194" s="174">
        <f t="shared" si="13"/>
        <v>0.43199435566308164</v>
      </c>
      <c r="O194" s="174">
        <v>187</v>
      </c>
      <c r="P194" s="174" t="e">
        <f t="shared" si="14"/>
        <v>#VALUE!</v>
      </c>
    </row>
    <row r="195" spans="1:16" x14ac:dyDescent="0.25">
      <c r="A195" s="174" t="s">
        <v>163</v>
      </c>
      <c r="B195" s="174">
        <v>106409</v>
      </c>
      <c r="C195" s="174">
        <v>990</v>
      </c>
      <c r="D195" s="174">
        <v>275</v>
      </c>
      <c r="E195" s="174">
        <v>493</v>
      </c>
      <c r="F195" s="174">
        <v>129.5</v>
      </c>
      <c r="G195" s="174">
        <v>1963</v>
      </c>
      <c r="H195" s="174">
        <v>51.027270000000001</v>
      </c>
      <c r="I195" s="174">
        <v>43.621459999999999</v>
      </c>
      <c r="J195" s="3">
        <f t="shared" si="12"/>
        <v>2.2601934725612409</v>
      </c>
      <c r="K195" s="95">
        <f t="shared" si="15"/>
        <v>5.5402519926325583E-2</v>
      </c>
      <c r="L195" s="174">
        <f t="shared" si="16"/>
        <v>0.72701625345085519</v>
      </c>
      <c r="M195" s="174" t="str">
        <f t="shared" si="17"/>
        <v/>
      </c>
      <c r="N195" s="174">
        <f t="shared" si="13"/>
        <v>0.43134236955038574</v>
      </c>
      <c r="O195" s="174">
        <v>188</v>
      </c>
      <c r="P195" s="174" t="e">
        <f t="shared" si="14"/>
        <v>#VALUE!</v>
      </c>
    </row>
    <row r="196" spans="1:16" x14ac:dyDescent="0.25">
      <c r="A196" s="174" t="s">
        <v>163</v>
      </c>
      <c r="B196" s="174">
        <v>106977</v>
      </c>
      <c r="C196" s="174">
        <v>980</v>
      </c>
      <c r="D196" s="174">
        <v>283</v>
      </c>
      <c r="E196" s="174">
        <v>494</v>
      </c>
      <c r="F196" s="174">
        <v>129.43</v>
      </c>
      <c r="G196" s="174">
        <v>1963</v>
      </c>
      <c r="H196" s="174">
        <v>51.036369999999998</v>
      </c>
      <c r="I196" s="174">
        <v>43.630400000000002</v>
      </c>
      <c r="J196" s="3">
        <f t="shared" si="12"/>
        <v>2.2601934725612409</v>
      </c>
      <c r="K196" s="95">
        <f t="shared" si="15"/>
        <v>5.4832032077716815E-2</v>
      </c>
      <c r="L196" s="174">
        <f t="shared" si="16"/>
        <v>0.7274246344283356</v>
      </c>
      <c r="M196" s="174" t="str">
        <f t="shared" si="17"/>
        <v/>
      </c>
      <c r="N196" s="174">
        <f t="shared" si="13"/>
        <v>0.43077188170177694</v>
      </c>
      <c r="O196" s="174">
        <v>189</v>
      </c>
      <c r="P196" s="174" t="e">
        <f t="shared" si="14"/>
        <v>#VALUE!</v>
      </c>
    </row>
    <row r="197" spans="1:16" x14ac:dyDescent="0.25">
      <c r="A197" s="174" t="s">
        <v>163</v>
      </c>
      <c r="B197" s="174">
        <v>107546</v>
      </c>
      <c r="C197" s="174">
        <v>992</v>
      </c>
      <c r="D197" s="174">
        <v>274</v>
      </c>
      <c r="E197" s="174">
        <v>492</v>
      </c>
      <c r="F197" s="174">
        <v>129.35</v>
      </c>
      <c r="G197" s="174">
        <v>1963</v>
      </c>
      <c r="H197" s="174">
        <v>51.022730000000003</v>
      </c>
      <c r="I197" s="174">
        <v>43.612520000000004</v>
      </c>
      <c r="J197" s="3">
        <f t="shared" si="12"/>
        <v>2.2601934725612409</v>
      </c>
      <c r="K197" s="95">
        <f t="shared" si="15"/>
        <v>5.4180045965020913E-2</v>
      </c>
      <c r="L197" s="174">
        <f t="shared" si="16"/>
        <v>0.72673791914445385</v>
      </c>
      <c r="M197" s="174" t="str">
        <f t="shared" si="17"/>
        <v/>
      </c>
      <c r="N197" s="174">
        <f t="shared" si="13"/>
        <v>0.43011989558908104</v>
      </c>
      <c r="O197" s="174">
        <v>190</v>
      </c>
      <c r="P197" s="174" t="e">
        <f t="shared" si="14"/>
        <v>#VALUE!</v>
      </c>
    </row>
    <row r="198" spans="1:16" x14ac:dyDescent="0.25">
      <c r="A198" s="174" t="s">
        <v>163</v>
      </c>
      <c r="B198" s="174">
        <v>108113</v>
      </c>
      <c r="C198" s="174">
        <v>999</v>
      </c>
      <c r="D198" s="174">
        <v>269</v>
      </c>
      <c r="E198" s="174">
        <v>493</v>
      </c>
      <c r="F198" s="174">
        <v>129.27000000000001</v>
      </c>
      <c r="G198" s="174">
        <v>1964</v>
      </c>
      <c r="H198" s="174">
        <v>51.018180000000001</v>
      </c>
      <c r="I198" s="174">
        <v>43.621459999999999</v>
      </c>
      <c r="J198" s="3">
        <f t="shared" si="12"/>
        <v>2.8252418407014375</v>
      </c>
      <c r="K198" s="95">
        <f t="shared" si="15"/>
        <v>5.3528059852325248E-2</v>
      </c>
      <c r="L198" s="174">
        <f t="shared" si="16"/>
        <v>0.72675725511064559</v>
      </c>
      <c r="M198" s="174" t="str">
        <f t="shared" si="17"/>
        <v/>
      </c>
      <c r="N198" s="174">
        <f t="shared" si="13"/>
        <v>0.42946790947638536</v>
      </c>
      <c r="O198" s="174">
        <v>191</v>
      </c>
      <c r="P198" s="174" t="e">
        <f t="shared" si="14"/>
        <v>#VALUE!</v>
      </c>
    </row>
    <row r="199" spans="1:16" x14ac:dyDescent="0.25">
      <c r="A199" s="174" t="s">
        <v>163</v>
      </c>
      <c r="B199" s="174">
        <v>108679</v>
      </c>
      <c r="C199" s="174">
        <v>971</v>
      </c>
      <c r="D199" s="174">
        <v>290</v>
      </c>
      <c r="E199" s="174">
        <v>493</v>
      </c>
      <c r="F199" s="174">
        <v>129.19999999999999</v>
      </c>
      <c r="G199" s="174">
        <v>1964</v>
      </c>
      <c r="H199" s="174">
        <v>51.045459999999999</v>
      </c>
      <c r="I199" s="174">
        <v>43.621459999999999</v>
      </c>
      <c r="J199" s="3">
        <f t="shared" si="12"/>
        <v>2.8252418407014375</v>
      </c>
      <c r="K199" s="95">
        <f t="shared" si="15"/>
        <v>5.2957572003716244E-2</v>
      </c>
      <c r="L199" s="174">
        <f t="shared" si="16"/>
        <v>0.72753467361112723</v>
      </c>
      <c r="M199" s="174" t="str">
        <f t="shared" si="17"/>
        <v/>
      </c>
      <c r="N199" s="174">
        <f t="shared" si="13"/>
        <v>0.42889742162777639</v>
      </c>
      <c r="O199" s="174">
        <v>192</v>
      </c>
      <c r="P199" s="174" t="e">
        <f t="shared" si="14"/>
        <v>#VALUE!</v>
      </c>
    </row>
    <row r="200" spans="1:16" x14ac:dyDescent="0.25">
      <c r="A200" s="174" t="s">
        <v>163</v>
      </c>
      <c r="B200" s="174">
        <v>109244</v>
      </c>
      <c r="C200" s="174">
        <v>986</v>
      </c>
      <c r="D200" s="174">
        <v>278</v>
      </c>
      <c r="E200" s="174">
        <v>493</v>
      </c>
      <c r="F200" s="174">
        <v>129.13</v>
      </c>
      <c r="G200" s="174">
        <v>1964</v>
      </c>
      <c r="H200" s="174">
        <v>51.031820000000003</v>
      </c>
      <c r="I200" s="174">
        <v>43.621459999999999</v>
      </c>
      <c r="J200" s="3">
        <f t="shared" ref="J200:J263" si="18">G200/I$6-I$5/I$6</f>
        <v>2.8252418407014375</v>
      </c>
      <c r="K200" s="95">
        <f t="shared" si="15"/>
        <v>5.2387084155107476E-2</v>
      </c>
      <c r="L200" s="174">
        <f t="shared" si="16"/>
        <v>0.727145912412963</v>
      </c>
      <c r="M200" s="174" t="str">
        <f t="shared" si="17"/>
        <v/>
      </c>
      <c r="N200" s="174">
        <f t="shared" ref="N200:N263" si="19">IF(B200="","",K200+1/2.66)</f>
        <v>0.42832693377916758</v>
      </c>
      <c r="O200" s="174">
        <v>193</v>
      </c>
      <c r="P200" s="174" t="e">
        <f t="shared" ref="P200:P263" si="20">IF(B200="","",(F200-N$4)/N$4)</f>
        <v>#VALUE!</v>
      </c>
    </row>
    <row r="201" spans="1:16" x14ac:dyDescent="0.25">
      <c r="A201" s="174" t="s">
        <v>163</v>
      </c>
      <c r="B201" s="174">
        <v>109808</v>
      </c>
      <c r="C201" s="174">
        <v>997</v>
      </c>
      <c r="D201" s="174">
        <v>272</v>
      </c>
      <c r="E201" s="174">
        <v>493</v>
      </c>
      <c r="F201" s="174">
        <v>129.06</v>
      </c>
      <c r="G201" s="174">
        <v>1962</v>
      </c>
      <c r="H201" s="174">
        <v>51.00909</v>
      </c>
      <c r="I201" s="174">
        <v>43.621459999999999</v>
      </c>
      <c r="J201" s="3">
        <f t="shared" si="18"/>
        <v>1.695145104420817</v>
      </c>
      <c r="K201" s="95">
        <f t="shared" ref="K201:K264" si="21">IF(B201="",0,(F201-K$2)/K$2)</f>
        <v>5.1816596306498708E-2</v>
      </c>
      <c r="L201" s="174">
        <f t="shared" ref="L201:L264" si="22">IF(B201="","",H201*H201*I201/4*3.1416/K$2/1000)</f>
        <v>0.72649830291252104</v>
      </c>
      <c r="M201" s="174" t="str">
        <f t="shared" ref="M201:M264" si="23">IF(OR(J201="",-(J201-MAX(J$8:J$58))&lt;0),"",-(J201))</f>
        <v/>
      </c>
      <c r="N201" s="174">
        <f t="shared" si="19"/>
        <v>0.42775644593055884</v>
      </c>
      <c r="O201" s="174">
        <v>194</v>
      </c>
      <c r="P201" s="174" t="e">
        <f t="shared" si="20"/>
        <v>#VALUE!</v>
      </c>
    </row>
    <row r="202" spans="1:16" x14ac:dyDescent="0.25">
      <c r="A202" s="174" t="s">
        <v>163</v>
      </c>
      <c r="B202" s="174">
        <v>110372</v>
      </c>
      <c r="C202" s="174">
        <v>996</v>
      </c>
      <c r="D202" s="174">
        <v>272</v>
      </c>
      <c r="E202" s="174">
        <v>493</v>
      </c>
      <c r="F202" s="174">
        <v>128.99</v>
      </c>
      <c r="G202" s="174">
        <v>1963</v>
      </c>
      <c r="H202" s="174">
        <v>51.018180000000001</v>
      </c>
      <c r="I202" s="174">
        <v>43.621459999999999</v>
      </c>
      <c r="J202" s="3">
        <f t="shared" si="18"/>
        <v>2.2601934725612409</v>
      </c>
      <c r="K202" s="95">
        <f t="shared" si="21"/>
        <v>5.124610845788994E-2</v>
      </c>
      <c r="L202" s="174">
        <f t="shared" si="22"/>
        <v>0.72675725511064559</v>
      </c>
      <c r="M202" s="174" t="str">
        <f t="shared" si="23"/>
        <v/>
      </c>
      <c r="N202" s="174">
        <f t="shared" si="19"/>
        <v>0.42718595808195009</v>
      </c>
      <c r="O202" s="174">
        <v>195</v>
      </c>
      <c r="P202" s="174" t="e">
        <f t="shared" si="20"/>
        <v>#VALUE!</v>
      </c>
    </row>
    <row r="203" spans="1:16" x14ac:dyDescent="0.25">
      <c r="A203" s="174" t="s">
        <v>163</v>
      </c>
      <c r="B203" s="174">
        <v>110936</v>
      </c>
      <c r="C203" s="174">
        <v>975</v>
      </c>
      <c r="D203" s="174">
        <v>288</v>
      </c>
      <c r="E203" s="174">
        <v>494</v>
      </c>
      <c r="F203" s="174">
        <v>128.91999999999999</v>
      </c>
      <c r="G203" s="174">
        <v>1964</v>
      </c>
      <c r="H203" s="174">
        <v>51.036369999999998</v>
      </c>
      <c r="I203" s="174">
        <v>43.630400000000002</v>
      </c>
      <c r="J203" s="3">
        <f t="shared" si="18"/>
        <v>2.8252418407014375</v>
      </c>
      <c r="K203" s="95">
        <f t="shared" si="21"/>
        <v>5.0675620609280936E-2</v>
      </c>
      <c r="L203" s="174">
        <f t="shared" si="22"/>
        <v>0.7274246344283356</v>
      </c>
      <c r="M203" s="174" t="str">
        <f t="shared" si="23"/>
        <v/>
      </c>
      <c r="N203" s="174">
        <f t="shared" si="19"/>
        <v>0.42661547023334107</v>
      </c>
      <c r="O203" s="174">
        <v>196</v>
      </c>
      <c r="P203" s="174" t="e">
        <f t="shared" si="20"/>
        <v>#VALUE!</v>
      </c>
    </row>
    <row r="204" spans="1:16" x14ac:dyDescent="0.25">
      <c r="A204" s="174" t="s">
        <v>163</v>
      </c>
      <c r="B204" s="174">
        <v>111499</v>
      </c>
      <c r="C204" s="174">
        <v>984</v>
      </c>
      <c r="D204" s="174">
        <v>281</v>
      </c>
      <c r="E204" s="174">
        <v>492</v>
      </c>
      <c r="F204" s="174">
        <v>128.85</v>
      </c>
      <c r="G204" s="174">
        <v>1963</v>
      </c>
      <c r="H204" s="174">
        <v>51.027270000000001</v>
      </c>
      <c r="I204" s="174">
        <v>43.612520000000004</v>
      </c>
      <c r="J204" s="3">
        <f t="shared" si="18"/>
        <v>2.2601934725612409</v>
      </c>
      <c r="K204" s="95">
        <f t="shared" si="21"/>
        <v>5.0105132760672168E-2</v>
      </c>
      <c r="L204" s="174">
        <f t="shared" si="22"/>
        <v>0.72686725510678685</v>
      </c>
      <c r="M204" s="174" t="str">
        <f t="shared" si="23"/>
        <v/>
      </c>
      <c r="N204" s="174">
        <f t="shared" si="19"/>
        <v>0.42604498238473232</v>
      </c>
      <c r="O204" s="174">
        <v>197</v>
      </c>
      <c r="P204" s="174" t="e">
        <f t="shared" si="20"/>
        <v>#VALUE!</v>
      </c>
    </row>
    <row r="205" spans="1:16" x14ac:dyDescent="0.25">
      <c r="A205" s="174" t="s">
        <v>163</v>
      </c>
      <c r="B205" s="174">
        <v>112063</v>
      </c>
      <c r="C205" s="174">
        <v>980</v>
      </c>
      <c r="D205" s="174">
        <v>284</v>
      </c>
      <c r="E205" s="174">
        <v>493</v>
      </c>
      <c r="F205" s="174">
        <v>128.78</v>
      </c>
      <c r="G205" s="174">
        <v>1964</v>
      </c>
      <c r="H205" s="174">
        <v>51.031820000000003</v>
      </c>
      <c r="I205" s="174">
        <v>43.621459999999999</v>
      </c>
      <c r="J205" s="3">
        <f t="shared" si="18"/>
        <v>2.8252418407014375</v>
      </c>
      <c r="K205" s="95">
        <f t="shared" si="21"/>
        <v>4.95346449120634E-2</v>
      </c>
      <c r="L205" s="174">
        <f t="shared" si="22"/>
        <v>0.727145912412963</v>
      </c>
      <c r="M205" s="174" t="str">
        <f t="shared" si="23"/>
        <v/>
      </c>
      <c r="N205" s="174">
        <f t="shared" si="19"/>
        <v>0.42547449453612352</v>
      </c>
      <c r="O205" s="174">
        <v>198</v>
      </c>
      <c r="P205" s="174" t="e">
        <f t="shared" si="20"/>
        <v>#VALUE!</v>
      </c>
    </row>
    <row r="206" spans="1:16" x14ac:dyDescent="0.25">
      <c r="A206" s="174" t="s">
        <v>163</v>
      </c>
      <c r="B206" s="174">
        <v>112628</v>
      </c>
      <c r="C206" s="174">
        <v>986</v>
      </c>
      <c r="D206" s="174">
        <v>280</v>
      </c>
      <c r="E206" s="174">
        <v>492</v>
      </c>
      <c r="F206" s="174">
        <v>128.72</v>
      </c>
      <c r="G206" s="174">
        <v>1964</v>
      </c>
      <c r="H206" s="174">
        <v>51.022730000000003</v>
      </c>
      <c r="I206" s="174">
        <v>43.612520000000004</v>
      </c>
      <c r="J206" s="3">
        <f t="shared" si="18"/>
        <v>2.8252418407014375</v>
      </c>
      <c r="K206" s="95">
        <f t="shared" si="21"/>
        <v>4.9045655327541529E-2</v>
      </c>
      <c r="L206" s="174">
        <f t="shared" si="22"/>
        <v>0.72673791914445385</v>
      </c>
      <c r="M206" s="174" t="str">
        <f t="shared" si="23"/>
        <v/>
      </c>
      <c r="N206" s="174">
        <f t="shared" si="19"/>
        <v>0.42498550495160164</v>
      </c>
      <c r="O206" s="174">
        <v>199</v>
      </c>
      <c r="P206" s="174" t="e">
        <f t="shared" si="20"/>
        <v>#VALUE!</v>
      </c>
    </row>
    <row r="207" spans="1:16" x14ac:dyDescent="0.25">
      <c r="A207" s="174" t="s">
        <v>163</v>
      </c>
      <c r="B207" s="174">
        <v>113193</v>
      </c>
      <c r="C207" s="174">
        <v>999</v>
      </c>
      <c r="D207" s="174">
        <v>270</v>
      </c>
      <c r="E207" s="174">
        <v>492</v>
      </c>
      <c r="F207" s="174">
        <v>128.65</v>
      </c>
      <c r="G207" s="174">
        <v>1964</v>
      </c>
      <c r="H207" s="174">
        <v>51.00909</v>
      </c>
      <c r="I207" s="174">
        <v>43.612520000000004</v>
      </c>
      <c r="J207" s="3">
        <f t="shared" si="18"/>
        <v>2.8252418407014375</v>
      </c>
      <c r="K207" s="95">
        <f t="shared" si="21"/>
        <v>4.8475167478932761E-2</v>
      </c>
      <c r="L207" s="174">
        <f t="shared" si="22"/>
        <v>0.72634941071982428</v>
      </c>
      <c r="M207" s="174" t="str">
        <f t="shared" si="23"/>
        <v/>
      </c>
      <c r="N207" s="174">
        <f t="shared" si="19"/>
        <v>0.4244150171029929</v>
      </c>
      <c r="O207" s="174">
        <v>200</v>
      </c>
      <c r="P207" s="174" t="e">
        <f t="shared" si="20"/>
        <v>#VALUE!</v>
      </c>
    </row>
    <row r="208" spans="1:16" x14ac:dyDescent="0.25">
      <c r="A208" s="174" t="s">
        <v>163</v>
      </c>
      <c r="B208" s="174">
        <v>113760</v>
      </c>
      <c r="C208" s="174">
        <v>991</v>
      </c>
      <c r="D208" s="174">
        <v>277</v>
      </c>
      <c r="E208" s="174">
        <v>493</v>
      </c>
      <c r="F208" s="174">
        <v>128.59</v>
      </c>
      <c r="G208" s="174">
        <v>1964</v>
      </c>
      <c r="H208" s="174">
        <v>51.00909</v>
      </c>
      <c r="I208" s="174">
        <v>43.621459999999999</v>
      </c>
      <c r="J208" s="3">
        <f t="shared" si="18"/>
        <v>2.8252418407014375</v>
      </c>
      <c r="K208" s="95">
        <f t="shared" si="21"/>
        <v>4.798617789441089E-2</v>
      </c>
      <c r="L208" s="174">
        <f t="shared" si="22"/>
        <v>0.72649830291252104</v>
      </c>
      <c r="M208" s="174" t="str">
        <f t="shared" si="23"/>
        <v/>
      </c>
      <c r="N208" s="174">
        <f t="shared" si="19"/>
        <v>0.42392602751847103</v>
      </c>
      <c r="O208" s="174">
        <v>201</v>
      </c>
      <c r="P208" s="174" t="e">
        <f t="shared" si="20"/>
        <v>#VALUE!</v>
      </c>
    </row>
    <row r="209" spans="1:16" x14ac:dyDescent="0.25">
      <c r="A209" s="174" t="s">
        <v>163</v>
      </c>
      <c r="B209" s="174">
        <v>114328</v>
      </c>
      <c r="C209" s="174">
        <v>987</v>
      </c>
      <c r="D209" s="174">
        <v>280</v>
      </c>
      <c r="E209" s="174">
        <v>493</v>
      </c>
      <c r="F209" s="174">
        <v>128.53</v>
      </c>
      <c r="G209" s="174">
        <v>1964</v>
      </c>
      <c r="H209" s="174">
        <v>51.018180000000001</v>
      </c>
      <c r="I209" s="174">
        <v>43.621459999999999</v>
      </c>
      <c r="J209" s="3">
        <f t="shared" si="18"/>
        <v>2.8252418407014375</v>
      </c>
      <c r="K209" s="95">
        <f t="shared" si="21"/>
        <v>4.7497188309889027E-2</v>
      </c>
      <c r="L209" s="174">
        <f t="shared" si="22"/>
        <v>0.72675725511064559</v>
      </c>
      <c r="M209" s="174" t="str">
        <f t="shared" si="23"/>
        <v/>
      </c>
      <c r="N209" s="174">
        <f t="shared" si="19"/>
        <v>0.42343703793394916</v>
      </c>
      <c r="O209" s="174">
        <v>202</v>
      </c>
      <c r="P209" s="174" t="e">
        <f t="shared" si="20"/>
        <v>#VALUE!</v>
      </c>
    </row>
    <row r="210" spans="1:16" x14ac:dyDescent="0.25">
      <c r="A210" s="174" t="s">
        <v>163</v>
      </c>
      <c r="B210" s="174">
        <v>114897</v>
      </c>
      <c r="C210" s="174">
        <v>994</v>
      </c>
      <c r="D210" s="174">
        <v>275</v>
      </c>
      <c r="E210" s="174">
        <v>493</v>
      </c>
      <c r="F210" s="174">
        <v>128.47</v>
      </c>
      <c r="G210" s="174">
        <v>1963</v>
      </c>
      <c r="H210" s="174">
        <v>51.00909</v>
      </c>
      <c r="I210" s="174">
        <v>43.621459999999999</v>
      </c>
      <c r="J210" s="3">
        <f t="shared" si="18"/>
        <v>2.2601934725612409</v>
      </c>
      <c r="K210" s="95">
        <f t="shared" si="21"/>
        <v>4.7008198725367156E-2</v>
      </c>
      <c r="L210" s="174">
        <f t="shared" si="22"/>
        <v>0.72649830291252104</v>
      </c>
      <c r="M210" s="174" t="str">
        <f t="shared" si="23"/>
        <v/>
      </c>
      <c r="N210" s="174">
        <f t="shared" si="19"/>
        <v>0.42294804834942729</v>
      </c>
      <c r="O210" s="174">
        <v>203</v>
      </c>
      <c r="P210" s="174" t="e">
        <f t="shared" si="20"/>
        <v>#VALUE!</v>
      </c>
    </row>
    <row r="211" spans="1:16" x14ac:dyDescent="0.25">
      <c r="A211" s="174" t="s">
        <v>163</v>
      </c>
      <c r="B211" s="174">
        <v>115465</v>
      </c>
      <c r="C211" s="174">
        <v>987</v>
      </c>
      <c r="D211" s="174">
        <v>280</v>
      </c>
      <c r="E211" s="174">
        <v>492</v>
      </c>
      <c r="F211" s="174">
        <v>128.41</v>
      </c>
      <c r="G211" s="174">
        <v>1964</v>
      </c>
      <c r="H211" s="174">
        <v>51.018180000000001</v>
      </c>
      <c r="I211" s="174">
        <v>43.612520000000004</v>
      </c>
      <c r="J211" s="3">
        <f t="shared" si="18"/>
        <v>2.8252418407014375</v>
      </c>
      <c r="K211" s="95">
        <f t="shared" si="21"/>
        <v>4.6519209140845286E-2</v>
      </c>
      <c r="L211" s="174">
        <f t="shared" si="22"/>
        <v>0.72660830984699132</v>
      </c>
      <c r="M211" s="174" t="str">
        <f t="shared" si="23"/>
        <v/>
      </c>
      <c r="N211" s="174">
        <f t="shared" si="19"/>
        <v>0.42245905876490542</v>
      </c>
      <c r="O211" s="174">
        <v>204</v>
      </c>
      <c r="P211" s="174" t="e">
        <f t="shared" si="20"/>
        <v>#VALUE!</v>
      </c>
    </row>
    <row r="212" spans="1:16" x14ac:dyDescent="0.25">
      <c r="A212" s="174" t="s">
        <v>163</v>
      </c>
      <c r="B212" s="174">
        <v>116033</v>
      </c>
      <c r="C212" s="174">
        <v>984</v>
      </c>
      <c r="D212" s="174">
        <v>283</v>
      </c>
      <c r="E212" s="174">
        <v>493</v>
      </c>
      <c r="F212" s="174">
        <v>128.35</v>
      </c>
      <c r="G212" s="174">
        <v>1964</v>
      </c>
      <c r="H212" s="174">
        <v>51.018180000000001</v>
      </c>
      <c r="I212" s="174">
        <v>43.621459999999999</v>
      </c>
      <c r="J212" s="3">
        <f t="shared" si="18"/>
        <v>2.8252418407014375</v>
      </c>
      <c r="K212" s="95">
        <f t="shared" si="21"/>
        <v>4.6030219556323422E-2</v>
      </c>
      <c r="L212" s="174">
        <f t="shared" si="22"/>
        <v>0.72675725511064559</v>
      </c>
      <c r="M212" s="174" t="str">
        <f t="shared" si="23"/>
        <v/>
      </c>
      <c r="N212" s="174">
        <f t="shared" si="19"/>
        <v>0.42197006918038354</v>
      </c>
      <c r="O212" s="174">
        <v>205</v>
      </c>
      <c r="P212" s="174" t="e">
        <f t="shared" si="20"/>
        <v>#VALUE!</v>
      </c>
    </row>
    <row r="213" spans="1:16" x14ac:dyDescent="0.25">
      <c r="A213" s="174" t="s">
        <v>163</v>
      </c>
      <c r="B213" s="174">
        <v>116600</v>
      </c>
      <c r="C213" s="174">
        <v>995</v>
      </c>
      <c r="D213" s="174">
        <v>275</v>
      </c>
      <c r="E213" s="174">
        <v>493</v>
      </c>
      <c r="F213" s="174">
        <v>128.29</v>
      </c>
      <c r="G213" s="174">
        <v>1964</v>
      </c>
      <c r="H213" s="174">
        <v>51.004550000000002</v>
      </c>
      <c r="I213" s="174">
        <v>43.621459999999999</v>
      </c>
      <c r="J213" s="3">
        <f t="shared" si="18"/>
        <v>2.8252418407014375</v>
      </c>
      <c r="K213" s="95">
        <f t="shared" si="21"/>
        <v>4.5541229971801551E-2</v>
      </c>
      <c r="L213" s="174">
        <f t="shared" si="22"/>
        <v>0.72636898652931969</v>
      </c>
      <c r="M213" s="174" t="str">
        <f t="shared" si="23"/>
        <v/>
      </c>
      <c r="N213" s="174">
        <f t="shared" si="19"/>
        <v>0.42148107959586167</v>
      </c>
      <c r="O213" s="174">
        <v>206</v>
      </c>
      <c r="P213" s="174" t="e">
        <f t="shared" si="20"/>
        <v>#VALUE!</v>
      </c>
    </row>
    <row r="214" spans="1:16" x14ac:dyDescent="0.25">
      <c r="A214" s="174" t="s">
        <v>163</v>
      </c>
      <c r="B214" s="174">
        <v>117165</v>
      </c>
      <c r="C214" s="174">
        <v>999</v>
      </c>
      <c r="D214" s="174">
        <v>272</v>
      </c>
      <c r="E214" s="174">
        <v>492</v>
      </c>
      <c r="F214" s="174">
        <v>128.22999999999999</v>
      </c>
      <c r="G214" s="174">
        <v>1964</v>
      </c>
      <c r="H214" s="174">
        <v>51</v>
      </c>
      <c r="I214" s="174">
        <v>43.612520000000004</v>
      </c>
      <c r="J214" s="3">
        <f t="shared" si="18"/>
        <v>2.8252418407014375</v>
      </c>
      <c r="K214" s="95">
        <f t="shared" si="21"/>
        <v>4.5052240387279681E-2</v>
      </c>
      <c r="L214" s="174">
        <f t="shared" si="22"/>
        <v>0.72609055772528563</v>
      </c>
      <c r="M214" s="174" t="str">
        <f t="shared" si="23"/>
        <v/>
      </c>
      <c r="N214" s="174">
        <f t="shared" si="19"/>
        <v>0.4209920900113398</v>
      </c>
      <c r="O214" s="174">
        <v>207</v>
      </c>
      <c r="P214" s="174" t="e">
        <f t="shared" si="20"/>
        <v>#VALUE!</v>
      </c>
    </row>
    <row r="215" spans="1:16" x14ac:dyDescent="0.25">
      <c r="A215" s="174" t="s">
        <v>163</v>
      </c>
      <c r="B215" s="174">
        <v>117729</v>
      </c>
      <c r="C215" s="174">
        <v>987</v>
      </c>
      <c r="D215" s="174">
        <v>281</v>
      </c>
      <c r="E215" s="174">
        <v>493</v>
      </c>
      <c r="F215" s="174">
        <v>128.18</v>
      </c>
      <c r="G215" s="174">
        <v>1964</v>
      </c>
      <c r="H215" s="174">
        <v>51.013640000000002</v>
      </c>
      <c r="I215" s="174">
        <v>43.621459999999999</v>
      </c>
      <c r="J215" s="3">
        <f t="shared" si="18"/>
        <v>2.8252418407014375</v>
      </c>
      <c r="K215" s="95">
        <f t="shared" si="21"/>
        <v>4.4644749066844951E-2</v>
      </c>
      <c r="L215" s="174">
        <f t="shared" si="22"/>
        <v>0.72662791568178253</v>
      </c>
      <c r="M215" s="174" t="str">
        <f t="shared" si="23"/>
        <v/>
      </c>
      <c r="N215" s="174">
        <f t="shared" si="19"/>
        <v>0.42058459869090509</v>
      </c>
      <c r="O215" s="174">
        <v>208</v>
      </c>
      <c r="P215" s="174" t="e">
        <f t="shared" si="20"/>
        <v>#VALUE!</v>
      </c>
    </row>
    <row r="216" spans="1:16" x14ac:dyDescent="0.25">
      <c r="A216" s="174" t="s">
        <v>163</v>
      </c>
      <c r="B216" s="174">
        <v>118293</v>
      </c>
      <c r="C216" s="174">
        <v>1001</v>
      </c>
      <c r="D216" s="174">
        <v>272</v>
      </c>
      <c r="E216" s="174">
        <v>492</v>
      </c>
      <c r="F216" s="174">
        <v>128.12</v>
      </c>
      <c r="G216" s="174">
        <v>1964</v>
      </c>
      <c r="H216" s="174">
        <v>50.99091</v>
      </c>
      <c r="I216" s="174">
        <v>43.612520000000004</v>
      </c>
      <c r="J216" s="3">
        <f t="shared" si="18"/>
        <v>2.8252418407014375</v>
      </c>
      <c r="K216" s="95">
        <f t="shared" si="21"/>
        <v>4.415575948232308E-2</v>
      </c>
      <c r="L216" s="174">
        <f t="shared" si="22"/>
        <v>0.72583175086337548</v>
      </c>
      <c r="M216" s="174" t="str">
        <f t="shared" si="23"/>
        <v/>
      </c>
      <c r="N216" s="174">
        <f t="shared" si="19"/>
        <v>0.42009560910638322</v>
      </c>
      <c r="O216" s="174">
        <v>209</v>
      </c>
      <c r="P216" s="174" t="e">
        <f t="shared" si="20"/>
        <v>#VALUE!</v>
      </c>
    </row>
    <row r="217" spans="1:16" x14ac:dyDescent="0.25">
      <c r="A217" s="174" t="s">
        <v>163</v>
      </c>
      <c r="B217" s="174">
        <v>118857</v>
      </c>
      <c r="C217" s="174">
        <v>980</v>
      </c>
      <c r="D217" s="174">
        <v>287</v>
      </c>
      <c r="E217" s="174">
        <v>493</v>
      </c>
      <c r="F217" s="174">
        <v>128.07</v>
      </c>
      <c r="G217" s="174">
        <v>1964</v>
      </c>
      <c r="H217" s="174">
        <v>51.018180000000001</v>
      </c>
      <c r="I217" s="174">
        <v>43.621459999999999</v>
      </c>
      <c r="J217" s="3">
        <f t="shared" si="18"/>
        <v>2.8252418407014375</v>
      </c>
      <c r="K217" s="95">
        <f t="shared" si="21"/>
        <v>4.3748268161888114E-2</v>
      </c>
      <c r="L217" s="174">
        <f t="shared" si="22"/>
        <v>0.72675725511064559</v>
      </c>
      <c r="M217" s="174" t="str">
        <f t="shared" si="23"/>
        <v/>
      </c>
      <c r="N217" s="174">
        <f t="shared" si="19"/>
        <v>0.41968811778594822</v>
      </c>
      <c r="O217" s="174">
        <v>210</v>
      </c>
      <c r="P217" s="174" t="e">
        <f t="shared" si="20"/>
        <v>#VALUE!</v>
      </c>
    </row>
    <row r="218" spans="1:16" x14ac:dyDescent="0.25">
      <c r="A218" s="174" t="s">
        <v>163</v>
      </c>
      <c r="B218" s="174">
        <v>119421</v>
      </c>
      <c r="C218" s="174">
        <v>992</v>
      </c>
      <c r="D218" s="174">
        <v>280</v>
      </c>
      <c r="E218" s="174">
        <v>493</v>
      </c>
      <c r="F218" s="174">
        <v>128.02000000000001</v>
      </c>
      <c r="G218" s="174">
        <v>1964</v>
      </c>
      <c r="H218" s="174">
        <v>50.995449999999998</v>
      </c>
      <c r="I218" s="174">
        <v>43.621459999999999</v>
      </c>
      <c r="J218" s="3">
        <f t="shared" si="18"/>
        <v>2.8252418407014375</v>
      </c>
      <c r="K218" s="95">
        <f t="shared" si="21"/>
        <v>4.3340776841453377E-2</v>
      </c>
      <c r="L218" s="174">
        <f t="shared" si="22"/>
        <v>0.72610981874455927</v>
      </c>
      <c r="M218" s="174" t="str">
        <f t="shared" si="23"/>
        <v/>
      </c>
      <c r="N218" s="174">
        <f t="shared" si="19"/>
        <v>0.41928062646551351</v>
      </c>
      <c r="O218" s="174">
        <v>211</v>
      </c>
      <c r="P218" s="174" t="e">
        <f t="shared" si="20"/>
        <v>#VALUE!</v>
      </c>
    </row>
    <row r="219" spans="1:16" x14ac:dyDescent="0.25">
      <c r="A219" s="174" t="s">
        <v>163</v>
      </c>
      <c r="B219" s="174">
        <v>119985</v>
      </c>
      <c r="C219" s="174">
        <v>994</v>
      </c>
      <c r="D219" s="174">
        <v>278</v>
      </c>
      <c r="E219" s="174">
        <v>493</v>
      </c>
      <c r="F219" s="174">
        <v>127.97</v>
      </c>
      <c r="G219" s="174">
        <v>1965</v>
      </c>
      <c r="H219" s="174">
        <v>51</v>
      </c>
      <c r="I219" s="174">
        <v>43.621459999999999</v>
      </c>
      <c r="J219" s="3">
        <f t="shared" si="18"/>
        <v>3.3902902088418614</v>
      </c>
      <c r="K219" s="95">
        <f t="shared" si="21"/>
        <v>4.2933285521018411E-2</v>
      </c>
      <c r="L219" s="174">
        <f t="shared" si="22"/>
        <v>0.72623939685648153</v>
      </c>
      <c r="M219" s="174" t="str">
        <f t="shared" si="23"/>
        <v/>
      </c>
      <c r="N219" s="174">
        <f t="shared" si="19"/>
        <v>0.41887313514507851</v>
      </c>
      <c r="O219" s="174">
        <v>212</v>
      </c>
      <c r="P219" s="174" t="e">
        <f t="shared" si="20"/>
        <v>#VALUE!</v>
      </c>
    </row>
    <row r="220" spans="1:16" x14ac:dyDescent="0.25">
      <c r="A220" s="174" t="s">
        <v>163</v>
      </c>
      <c r="B220" s="174">
        <v>120551</v>
      </c>
      <c r="C220" s="174">
        <v>982</v>
      </c>
      <c r="D220" s="174">
        <v>287</v>
      </c>
      <c r="E220" s="174">
        <v>493</v>
      </c>
      <c r="F220" s="174">
        <v>127.92</v>
      </c>
      <c r="G220" s="174">
        <v>1964</v>
      </c>
      <c r="H220" s="174">
        <v>51.00909</v>
      </c>
      <c r="I220" s="174">
        <v>43.621459999999999</v>
      </c>
      <c r="J220" s="3">
        <f t="shared" si="18"/>
        <v>2.8252418407014375</v>
      </c>
      <c r="K220" s="95">
        <f t="shared" si="21"/>
        <v>4.2525794200583555E-2</v>
      </c>
      <c r="L220" s="174">
        <f t="shared" si="22"/>
        <v>0.72649830291252104</v>
      </c>
      <c r="M220" s="174" t="str">
        <f t="shared" si="23"/>
        <v/>
      </c>
      <c r="N220" s="174">
        <f t="shared" si="19"/>
        <v>0.41846564382464368</v>
      </c>
      <c r="O220" s="174">
        <v>213</v>
      </c>
      <c r="P220" s="174" t="e">
        <f t="shared" si="20"/>
        <v>#VALUE!</v>
      </c>
    </row>
    <row r="221" spans="1:16" x14ac:dyDescent="0.25">
      <c r="A221" s="174" t="s">
        <v>163</v>
      </c>
      <c r="B221" s="174">
        <v>121119</v>
      </c>
      <c r="C221" s="174">
        <v>992</v>
      </c>
      <c r="D221" s="174">
        <v>281</v>
      </c>
      <c r="E221" s="174">
        <v>493</v>
      </c>
      <c r="F221" s="174">
        <v>127.87</v>
      </c>
      <c r="G221" s="174">
        <v>1964</v>
      </c>
      <c r="H221" s="174">
        <v>50.99091</v>
      </c>
      <c r="I221" s="174">
        <v>43.621459999999999</v>
      </c>
      <c r="J221" s="3">
        <f t="shared" si="18"/>
        <v>2.8252418407014375</v>
      </c>
      <c r="K221" s="95">
        <f t="shared" si="21"/>
        <v>4.2118302880148707E-2</v>
      </c>
      <c r="L221" s="174">
        <f t="shared" si="22"/>
        <v>0.72598053694252696</v>
      </c>
      <c r="M221" s="174" t="str">
        <f t="shared" si="23"/>
        <v/>
      </c>
      <c r="N221" s="174">
        <f t="shared" si="19"/>
        <v>0.41805815250420886</v>
      </c>
      <c r="O221" s="174">
        <v>214</v>
      </c>
      <c r="P221" s="174" t="e">
        <f t="shared" si="20"/>
        <v>#VALUE!</v>
      </c>
    </row>
    <row r="222" spans="1:16" x14ac:dyDescent="0.25">
      <c r="A222" s="174" t="s">
        <v>163</v>
      </c>
      <c r="B222" s="174">
        <v>121688</v>
      </c>
      <c r="C222" s="174">
        <v>987</v>
      </c>
      <c r="D222" s="174">
        <v>283</v>
      </c>
      <c r="E222" s="174">
        <v>493</v>
      </c>
      <c r="F222" s="174">
        <v>127.82</v>
      </c>
      <c r="G222" s="174">
        <v>1965</v>
      </c>
      <c r="H222" s="174">
        <v>51.004550000000002</v>
      </c>
      <c r="I222" s="174">
        <v>43.621459999999999</v>
      </c>
      <c r="J222" s="3">
        <f t="shared" si="18"/>
        <v>3.3902902088418614</v>
      </c>
      <c r="K222" s="95">
        <f t="shared" si="21"/>
        <v>4.1710811559713741E-2</v>
      </c>
      <c r="L222" s="174">
        <f t="shared" si="22"/>
        <v>0.72636898652931969</v>
      </c>
      <c r="M222" s="174" t="str">
        <f t="shared" si="23"/>
        <v/>
      </c>
      <c r="N222" s="174">
        <f t="shared" si="19"/>
        <v>0.41765066118377386</v>
      </c>
      <c r="O222" s="174">
        <v>215</v>
      </c>
      <c r="P222" s="174" t="e">
        <f t="shared" si="20"/>
        <v>#VALUE!</v>
      </c>
    </row>
    <row r="223" spans="1:16" x14ac:dyDescent="0.25">
      <c r="A223" s="174" t="s">
        <v>163</v>
      </c>
      <c r="B223" s="174">
        <v>122256</v>
      </c>
      <c r="C223" s="174">
        <v>985</v>
      </c>
      <c r="D223" s="174">
        <v>285</v>
      </c>
      <c r="E223" s="174">
        <v>493</v>
      </c>
      <c r="F223" s="174">
        <v>127.77</v>
      </c>
      <c r="G223" s="174">
        <v>1965</v>
      </c>
      <c r="H223" s="174">
        <v>51.004550000000002</v>
      </c>
      <c r="I223" s="174">
        <v>43.621459999999999</v>
      </c>
      <c r="J223" s="3">
        <f t="shared" si="18"/>
        <v>3.3902902088418614</v>
      </c>
      <c r="K223" s="95">
        <f t="shared" si="21"/>
        <v>4.1303320239278886E-2</v>
      </c>
      <c r="L223" s="174">
        <f t="shared" si="22"/>
        <v>0.72636898652931969</v>
      </c>
      <c r="M223" s="174" t="str">
        <f t="shared" si="23"/>
        <v/>
      </c>
      <c r="N223" s="174">
        <f t="shared" si="19"/>
        <v>0.41724316986333904</v>
      </c>
      <c r="O223" s="174">
        <v>216</v>
      </c>
      <c r="P223" s="174" t="e">
        <f t="shared" si="20"/>
        <v>#VALUE!</v>
      </c>
    </row>
    <row r="224" spans="1:16" x14ac:dyDescent="0.25">
      <c r="A224" s="174" t="s">
        <v>163</v>
      </c>
      <c r="B224" s="174">
        <v>122824</v>
      </c>
      <c r="C224" s="174">
        <v>1000</v>
      </c>
      <c r="D224" s="174">
        <v>274</v>
      </c>
      <c r="E224" s="174">
        <v>493</v>
      </c>
      <c r="F224" s="174">
        <v>127.72</v>
      </c>
      <c r="G224" s="174">
        <v>1966</v>
      </c>
      <c r="H224" s="174">
        <v>50.986359999999998</v>
      </c>
      <c r="I224" s="174">
        <v>43.621459999999999</v>
      </c>
      <c r="J224" s="3">
        <f t="shared" si="18"/>
        <v>3.9553385769820579</v>
      </c>
      <c r="K224" s="95">
        <f t="shared" si="21"/>
        <v>4.0895828918844038E-2</v>
      </c>
      <c r="L224" s="174">
        <f t="shared" si="22"/>
        <v>0.72585098192702779</v>
      </c>
      <c r="M224" s="174" t="str">
        <f t="shared" si="23"/>
        <v/>
      </c>
      <c r="N224" s="174">
        <f t="shared" si="19"/>
        <v>0.41683567854290415</v>
      </c>
      <c r="O224" s="174">
        <v>217</v>
      </c>
      <c r="P224" s="174" t="e">
        <f t="shared" si="20"/>
        <v>#VALUE!</v>
      </c>
    </row>
    <row r="225" spans="1:16" x14ac:dyDescent="0.25">
      <c r="A225" s="174" t="s">
        <v>163</v>
      </c>
      <c r="B225" s="174">
        <v>123391</v>
      </c>
      <c r="C225" s="174">
        <v>989</v>
      </c>
      <c r="D225" s="174">
        <v>283</v>
      </c>
      <c r="E225" s="174">
        <v>493</v>
      </c>
      <c r="F225" s="174">
        <v>127.67</v>
      </c>
      <c r="G225" s="174">
        <v>1965</v>
      </c>
      <c r="H225" s="174">
        <v>50.995449999999998</v>
      </c>
      <c r="I225" s="174">
        <v>43.621459999999999</v>
      </c>
      <c r="J225" s="3">
        <f t="shared" si="18"/>
        <v>3.3902902088418614</v>
      </c>
      <c r="K225" s="95">
        <f t="shared" si="21"/>
        <v>4.0488337598409183E-2</v>
      </c>
      <c r="L225" s="174">
        <f t="shared" si="22"/>
        <v>0.72610981874455927</v>
      </c>
      <c r="M225" s="174" t="str">
        <f t="shared" si="23"/>
        <v/>
      </c>
      <c r="N225" s="174">
        <f t="shared" si="19"/>
        <v>0.41642818722246933</v>
      </c>
      <c r="O225" s="174">
        <v>218</v>
      </c>
      <c r="P225" s="174" t="e">
        <f t="shared" si="20"/>
        <v>#VALUE!</v>
      </c>
    </row>
    <row r="226" spans="1:16" x14ac:dyDescent="0.25">
      <c r="A226" s="174" t="s">
        <v>163</v>
      </c>
      <c r="B226" s="174">
        <v>123956</v>
      </c>
      <c r="C226" s="174">
        <v>987</v>
      </c>
      <c r="D226" s="174">
        <v>285</v>
      </c>
      <c r="E226" s="174">
        <v>493</v>
      </c>
      <c r="F226" s="174">
        <v>127.63</v>
      </c>
      <c r="G226" s="174">
        <v>1965</v>
      </c>
      <c r="H226" s="174">
        <v>51</v>
      </c>
      <c r="I226" s="174">
        <v>43.621459999999999</v>
      </c>
      <c r="J226" s="3">
        <f t="shared" si="18"/>
        <v>3.3902902088418614</v>
      </c>
      <c r="K226" s="95">
        <f t="shared" si="21"/>
        <v>4.0162344542061232E-2</v>
      </c>
      <c r="L226" s="174">
        <f t="shared" si="22"/>
        <v>0.72623939685648153</v>
      </c>
      <c r="M226" s="174" t="str">
        <f t="shared" si="23"/>
        <v/>
      </c>
      <c r="N226" s="174">
        <f t="shared" si="19"/>
        <v>0.41610219416612138</v>
      </c>
      <c r="O226" s="174">
        <v>219</v>
      </c>
      <c r="P226" s="174" t="e">
        <f t="shared" si="20"/>
        <v>#VALUE!</v>
      </c>
    </row>
    <row r="227" spans="1:16" x14ac:dyDescent="0.25">
      <c r="A227" s="174" t="s">
        <v>163</v>
      </c>
      <c r="B227" s="174">
        <v>124521</v>
      </c>
      <c r="C227" s="174">
        <v>986</v>
      </c>
      <c r="D227" s="174">
        <v>286</v>
      </c>
      <c r="E227" s="174">
        <v>493</v>
      </c>
      <c r="F227" s="174">
        <v>127.58</v>
      </c>
      <c r="G227" s="174">
        <v>1965</v>
      </c>
      <c r="H227" s="174">
        <v>50.995449999999998</v>
      </c>
      <c r="I227" s="174">
        <v>43.621459999999999</v>
      </c>
      <c r="J227" s="3">
        <f t="shared" si="18"/>
        <v>3.3902902088418614</v>
      </c>
      <c r="K227" s="95">
        <f t="shared" si="21"/>
        <v>3.9754853221626384E-2</v>
      </c>
      <c r="L227" s="174">
        <f t="shared" si="22"/>
        <v>0.72610981874455927</v>
      </c>
      <c r="M227" s="174" t="str">
        <f t="shared" si="23"/>
        <v/>
      </c>
      <c r="N227" s="174">
        <f t="shared" si="19"/>
        <v>0.41569470284568649</v>
      </c>
      <c r="O227" s="174">
        <v>220</v>
      </c>
      <c r="P227" s="174" t="e">
        <f t="shared" si="20"/>
        <v>#VALUE!</v>
      </c>
    </row>
    <row r="228" spans="1:16" x14ac:dyDescent="0.25">
      <c r="A228" s="174" t="s">
        <v>163</v>
      </c>
      <c r="B228" s="174">
        <v>125084</v>
      </c>
      <c r="C228" s="174">
        <v>1006</v>
      </c>
      <c r="D228" s="174">
        <v>271</v>
      </c>
      <c r="E228" s="174">
        <v>492</v>
      </c>
      <c r="F228" s="174">
        <v>127.54</v>
      </c>
      <c r="G228" s="174">
        <v>1966</v>
      </c>
      <c r="H228" s="174">
        <v>50.972729999999999</v>
      </c>
      <c r="I228" s="174">
        <v>43.612520000000004</v>
      </c>
      <c r="J228" s="3">
        <f t="shared" si="18"/>
        <v>3.9553385769820579</v>
      </c>
      <c r="K228" s="95">
        <f t="shared" si="21"/>
        <v>3.9428860165278544E-2</v>
      </c>
      <c r="L228" s="174">
        <f t="shared" si="22"/>
        <v>0.7253142755374401</v>
      </c>
      <c r="M228" s="174" t="str">
        <f t="shared" si="23"/>
        <v/>
      </c>
      <c r="N228" s="174">
        <f t="shared" si="19"/>
        <v>0.41536870978933865</v>
      </c>
      <c r="O228" s="174">
        <v>221</v>
      </c>
      <c r="P228" s="174" t="e">
        <f t="shared" si="20"/>
        <v>#VALUE!</v>
      </c>
    </row>
    <row r="229" spans="1:16" x14ac:dyDescent="0.25">
      <c r="A229" s="174" t="s">
        <v>163</v>
      </c>
      <c r="B229" s="174">
        <v>125648</v>
      </c>
      <c r="C229" s="174">
        <v>992</v>
      </c>
      <c r="D229" s="174">
        <v>282</v>
      </c>
      <c r="E229" s="174">
        <v>492</v>
      </c>
      <c r="F229" s="174">
        <v>127.5</v>
      </c>
      <c r="G229" s="174">
        <v>1967</v>
      </c>
      <c r="H229" s="174">
        <v>50.986359999999998</v>
      </c>
      <c r="I229" s="174">
        <v>43.612520000000004</v>
      </c>
      <c r="J229" s="3">
        <f t="shared" si="18"/>
        <v>4.5203869451224818</v>
      </c>
      <c r="K229" s="95">
        <f t="shared" si="21"/>
        <v>3.9102867108930593E-2</v>
      </c>
      <c r="L229" s="174">
        <f t="shared" si="22"/>
        <v>0.72570222239952853</v>
      </c>
      <c r="M229" s="174" t="str">
        <f t="shared" si="23"/>
        <v/>
      </c>
      <c r="N229" s="174">
        <f t="shared" si="19"/>
        <v>0.4150427167329907</v>
      </c>
      <c r="O229" s="174">
        <v>222</v>
      </c>
      <c r="P229" s="174" t="e">
        <f t="shared" si="20"/>
        <v>#VALUE!</v>
      </c>
    </row>
    <row r="230" spans="1:16" x14ac:dyDescent="0.25">
      <c r="A230" s="174" t="s">
        <v>163</v>
      </c>
      <c r="B230" s="174">
        <v>126212</v>
      </c>
      <c r="C230" s="174">
        <v>981</v>
      </c>
      <c r="D230" s="174">
        <v>290</v>
      </c>
      <c r="E230" s="174">
        <v>493</v>
      </c>
      <c r="F230" s="174">
        <v>127.45</v>
      </c>
      <c r="G230" s="174">
        <v>1966</v>
      </c>
      <c r="H230" s="174">
        <v>51</v>
      </c>
      <c r="I230" s="174">
        <v>43.621459999999999</v>
      </c>
      <c r="J230" s="3">
        <f t="shared" si="18"/>
        <v>3.9553385769820579</v>
      </c>
      <c r="K230" s="95">
        <f t="shared" si="21"/>
        <v>3.8695375788495745E-2</v>
      </c>
      <c r="L230" s="174">
        <f t="shared" si="22"/>
        <v>0.72623939685648153</v>
      </c>
      <c r="M230" s="174" t="str">
        <f t="shared" si="23"/>
        <v/>
      </c>
      <c r="N230" s="174">
        <f t="shared" si="19"/>
        <v>0.41463522541255587</v>
      </c>
      <c r="O230" s="174">
        <v>223</v>
      </c>
      <c r="P230" s="174" t="e">
        <f t="shared" si="20"/>
        <v>#VALUE!</v>
      </c>
    </row>
    <row r="231" spans="1:16" x14ac:dyDescent="0.25">
      <c r="A231" s="174" t="s">
        <v>163</v>
      </c>
      <c r="B231" s="174">
        <v>126776</v>
      </c>
      <c r="C231" s="174">
        <v>1001</v>
      </c>
      <c r="D231" s="174">
        <v>275</v>
      </c>
      <c r="E231" s="174">
        <v>492</v>
      </c>
      <c r="F231" s="174">
        <v>127.41</v>
      </c>
      <c r="G231" s="174">
        <v>1966</v>
      </c>
      <c r="H231" s="174">
        <v>50.977269999999997</v>
      </c>
      <c r="I231" s="174">
        <v>43.612520000000004</v>
      </c>
      <c r="J231" s="3">
        <f t="shared" si="18"/>
        <v>3.9553385769820579</v>
      </c>
      <c r="K231" s="95">
        <f t="shared" si="21"/>
        <v>3.8369382732147794E-2</v>
      </c>
      <c r="L231" s="174">
        <f t="shared" si="22"/>
        <v>0.72544348476193632</v>
      </c>
      <c r="M231" s="174" t="str">
        <f t="shared" si="23"/>
        <v/>
      </c>
      <c r="N231" s="174">
        <f t="shared" si="19"/>
        <v>0.41430923235620792</v>
      </c>
      <c r="O231" s="174">
        <v>224</v>
      </c>
      <c r="P231" s="174" t="e">
        <f t="shared" si="20"/>
        <v>#VALUE!</v>
      </c>
    </row>
    <row r="232" spans="1:16" x14ac:dyDescent="0.25">
      <c r="A232" s="174" t="s">
        <v>163</v>
      </c>
      <c r="B232" s="174">
        <v>127342</v>
      </c>
      <c r="C232" s="174">
        <v>991</v>
      </c>
      <c r="D232" s="174">
        <v>284</v>
      </c>
      <c r="E232" s="174">
        <v>492</v>
      </c>
      <c r="F232" s="174">
        <v>127.37</v>
      </c>
      <c r="G232" s="174">
        <v>1967</v>
      </c>
      <c r="H232" s="174">
        <v>50.981819999999999</v>
      </c>
      <c r="I232" s="174">
        <v>43.612520000000004</v>
      </c>
      <c r="J232" s="3">
        <f t="shared" si="18"/>
        <v>4.5203869451224818</v>
      </c>
      <c r="K232" s="95">
        <f t="shared" si="21"/>
        <v>3.8043389675799955E-2</v>
      </c>
      <c r="L232" s="174">
        <f t="shared" si="22"/>
        <v>0.72557299013409349</v>
      </c>
      <c r="M232" s="174" t="str">
        <f t="shared" si="23"/>
        <v/>
      </c>
      <c r="N232" s="174">
        <f t="shared" si="19"/>
        <v>0.41398323929986008</v>
      </c>
      <c r="O232" s="174">
        <v>225</v>
      </c>
      <c r="P232" s="174" t="e">
        <f t="shared" si="20"/>
        <v>#VALUE!</v>
      </c>
    </row>
    <row r="233" spans="1:16" x14ac:dyDescent="0.25">
      <c r="A233" s="174" t="s">
        <v>163</v>
      </c>
      <c r="B233" s="174">
        <v>127909</v>
      </c>
      <c r="C233" s="174">
        <v>990</v>
      </c>
      <c r="D233" s="174">
        <v>285</v>
      </c>
      <c r="E233" s="174">
        <v>492</v>
      </c>
      <c r="F233" s="174">
        <v>127.33</v>
      </c>
      <c r="G233" s="174">
        <v>1965</v>
      </c>
      <c r="H233" s="174">
        <v>50.981819999999999</v>
      </c>
      <c r="I233" s="174">
        <v>43.612520000000004</v>
      </c>
      <c r="J233" s="3">
        <f t="shared" si="18"/>
        <v>3.3902902088418614</v>
      </c>
      <c r="K233" s="95">
        <f t="shared" si="21"/>
        <v>3.7717396619452004E-2</v>
      </c>
      <c r="L233" s="174">
        <f t="shared" si="22"/>
        <v>0.72557299013409349</v>
      </c>
      <c r="M233" s="174" t="str">
        <f t="shared" si="23"/>
        <v/>
      </c>
      <c r="N233" s="174">
        <f t="shared" si="19"/>
        <v>0.41365724624351213</v>
      </c>
      <c r="O233" s="174">
        <v>226</v>
      </c>
      <c r="P233" s="174" t="e">
        <f t="shared" si="20"/>
        <v>#VALUE!</v>
      </c>
    </row>
    <row r="234" spans="1:16" x14ac:dyDescent="0.25">
      <c r="A234" s="174" t="s">
        <v>163</v>
      </c>
      <c r="B234" s="174">
        <v>128478</v>
      </c>
      <c r="C234" s="174">
        <v>989</v>
      </c>
      <c r="D234" s="174">
        <v>286</v>
      </c>
      <c r="E234" s="174">
        <v>493</v>
      </c>
      <c r="F234" s="174">
        <v>127.29</v>
      </c>
      <c r="G234" s="174">
        <v>1965</v>
      </c>
      <c r="H234" s="174">
        <v>50.981819999999999</v>
      </c>
      <c r="I234" s="174">
        <v>43.621459999999999</v>
      </c>
      <c r="J234" s="3">
        <f t="shared" si="18"/>
        <v>3.3902902088418614</v>
      </c>
      <c r="K234" s="95">
        <f t="shared" si="21"/>
        <v>3.7391403563104171E-2</v>
      </c>
      <c r="L234" s="174">
        <f t="shared" si="22"/>
        <v>0.7257217231706572</v>
      </c>
      <c r="M234" s="174" t="str">
        <f t="shared" si="23"/>
        <v/>
      </c>
      <c r="N234" s="174">
        <f t="shared" si="19"/>
        <v>0.41333125318716429</v>
      </c>
      <c r="O234" s="174">
        <v>227</v>
      </c>
      <c r="P234" s="174" t="e">
        <f t="shared" si="20"/>
        <v>#VALUE!</v>
      </c>
    </row>
    <row r="235" spans="1:16" x14ac:dyDescent="0.25">
      <c r="A235" s="174" t="s">
        <v>163</v>
      </c>
      <c r="B235" s="174">
        <v>129046</v>
      </c>
      <c r="C235" s="174">
        <v>974</v>
      </c>
      <c r="D235" s="174">
        <v>297</v>
      </c>
      <c r="E235" s="174">
        <v>493</v>
      </c>
      <c r="F235" s="174">
        <v>127.25</v>
      </c>
      <c r="G235" s="174">
        <v>1967</v>
      </c>
      <c r="H235" s="174">
        <v>51</v>
      </c>
      <c r="I235" s="174">
        <v>43.621459999999999</v>
      </c>
      <c r="J235" s="3">
        <f t="shared" si="18"/>
        <v>4.5203869451224818</v>
      </c>
      <c r="K235" s="95">
        <f t="shared" si="21"/>
        <v>3.706541050675622E-2</v>
      </c>
      <c r="L235" s="174">
        <f t="shared" si="22"/>
        <v>0.72623939685648153</v>
      </c>
      <c r="M235" s="174" t="str">
        <f t="shared" si="23"/>
        <v/>
      </c>
      <c r="N235" s="174">
        <f t="shared" si="19"/>
        <v>0.41300526013081634</v>
      </c>
      <c r="O235" s="174">
        <v>228</v>
      </c>
      <c r="P235" s="174" t="e">
        <f t="shared" si="20"/>
        <v>#VALUE!</v>
      </c>
    </row>
    <row r="236" spans="1:16" x14ac:dyDescent="0.25">
      <c r="A236" s="174" t="s">
        <v>163</v>
      </c>
      <c r="B236" s="174">
        <v>129615</v>
      </c>
      <c r="C236" s="174">
        <v>992</v>
      </c>
      <c r="D236" s="174">
        <v>284</v>
      </c>
      <c r="E236" s="174">
        <v>493</v>
      </c>
      <c r="F236" s="174">
        <v>127.21</v>
      </c>
      <c r="G236" s="174">
        <v>1967</v>
      </c>
      <c r="H236" s="174">
        <v>50.977269999999997</v>
      </c>
      <c r="I236" s="174">
        <v>43.621459999999999</v>
      </c>
      <c r="J236" s="3">
        <f t="shared" si="18"/>
        <v>4.5203869451224818</v>
      </c>
      <c r="K236" s="95">
        <f t="shared" si="21"/>
        <v>3.673941745040827E-2</v>
      </c>
      <c r="L236" s="174">
        <f t="shared" si="22"/>
        <v>0.72559219125158103</v>
      </c>
      <c r="M236" s="174" t="str">
        <f t="shared" si="23"/>
        <v/>
      </c>
      <c r="N236" s="174">
        <f t="shared" si="19"/>
        <v>0.41267926707446839</v>
      </c>
      <c r="O236" s="174">
        <v>229</v>
      </c>
      <c r="P236" s="174" t="e">
        <f t="shared" si="20"/>
        <v>#VALUE!</v>
      </c>
    </row>
    <row r="237" spans="1:16" x14ac:dyDescent="0.25">
      <c r="A237" s="174" t="s">
        <v>163</v>
      </c>
      <c r="B237" s="174">
        <v>130182</v>
      </c>
      <c r="C237" s="174">
        <v>1002</v>
      </c>
      <c r="D237" s="174">
        <v>277</v>
      </c>
      <c r="E237" s="174">
        <v>492</v>
      </c>
      <c r="F237" s="174">
        <v>127.18</v>
      </c>
      <c r="G237" s="174">
        <v>1966</v>
      </c>
      <c r="H237" s="174">
        <v>50.963639999999998</v>
      </c>
      <c r="I237" s="174">
        <v>43.612520000000004</v>
      </c>
      <c r="J237" s="3">
        <f t="shared" si="18"/>
        <v>3.9553385769820579</v>
      </c>
      <c r="K237" s="95">
        <f t="shared" si="21"/>
        <v>3.6494922658147452E-2</v>
      </c>
      <c r="L237" s="174">
        <f t="shared" si="22"/>
        <v>0.72505560707341499</v>
      </c>
      <c r="M237" s="174" t="str">
        <f t="shared" si="23"/>
        <v/>
      </c>
      <c r="N237" s="174">
        <f t="shared" si="19"/>
        <v>0.4124347722822076</v>
      </c>
      <c r="O237" s="174">
        <v>230</v>
      </c>
      <c r="P237" s="174" t="e">
        <f t="shared" si="20"/>
        <v>#VALUE!</v>
      </c>
    </row>
    <row r="238" spans="1:16" x14ac:dyDescent="0.25">
      <c r="A238" s="174" t="s">
        <v>163</v>
      </c>
      <c r="B238" s="174">
        <v>130748</v>
      </c>
      <c r="C238" s="174">
        <v>980</v>
      </c>
      <c r="D238" s="174">
        <v>293</v>
      </c>
      <c r="E238" s="174">
        <v>493</v>
      </c>
      <c r="F238" s="174">
        <v>127.14</v>
      </c>
      <c r="G238" s="174">
        <v>1967</v>
      </c>
      <c r="H238" s="174">
        <v>50.99091</v>
      </c>
      <c r="I238" s="174">
        <v>43.621459999999999</v>
      </c>
      <c r="J238" s="3">
        <f t="shared" si="18"/>
        <v>4.5203869451224818</v>
      </c>
      <c r="K238" s="95">
        <f t="shared" si="21"/>
        <v>3.6168929601799502E-2</v>
      </c>
      <c r="L238" s="174">
        <f t="shared" si="22"/>
        <v>0.72598053694252696</v>
      </c>
      <c r="M238" s="174" t="str">
        <f t="shared" si="23"/>
        <v/>
      </c>
      <c r="N238" s="174">
        <f t="shared" si="19"/>
        <v>0.41210877922585964</v>
      </c>
      <c r="O238" s="174">
        <v>231</v>
      </c>
      <c r="P238" s="174" t="e">
        <f t="shared" si="20"/>
        <v>#VALUE!</v>
      </c>
    </row>
    <row r="239" spans="1:16" x14ac:dyDescent="0.25">
      <c r="A239" s="174" t="s">
        <v>163</v>
      </c>
      <c r="B239" s="174">
        <v>131312</v>
      </c>
      <c r="C239" s="174">
        <v>982</v>
      </c>
      <c r="D239" s="174">
        <v>292</v>
      </c>
      <c r="E239" s="174">
        <v>493</v>
      </c>
      <c r="F239" s="174">
        <v>127.1</v>
      </c>
      <c r="G239" s="174">
        <v>1966</v>
      </c>
      <c r="H239" s="174">
        <v>50.986359999999998</v>
      </c>
      <c r="I239" s="174">
        <v>43.621459999999999</v>
      </c>
      <c r="J239" s="3">
        <f t="shared" si="18"/>
        <v>3.9553385769820579</v>
      </c>
      <c r="K239" s="95">
        <f t="shared" si="21"/>
        <v>3.5842936545451551E-2</v>
      </c>
      <c r="L239" s="174">
        <f t="shared" si="22"/>
        <v>0.72585098192702779</v>
      </c>
      <c r="M239" s="174" t="str">
        <f t="shared" si="23"/>
        <v/>
      </c>
      <c r="N239" s="174">
        <f t="shared" si="19"/>
        <v>0.41178278616951169</v>
      </c>
      <c r="O239" s="174">
        <v>232</v>
      </c>
      <c r="P239" s="174" t="e">
        <f t="shared" si="20"/>
        <v>#VALUE!</v>
      </c>
    </row>
    <row r="240" spans="1:16" x14ac:dyDescent="0.25">
      <c r="A240" s="174" t="s">
        <v>163</v>
      </c>
      <c r="B240" s="174">
        <v>131877</v>
      </c>
      <c r="C240" s="174">
        <v>992</v>
      </c>
      <c r="D240" s="174">
        <v>285</v>
      </c>
      <c r="E240" s="174">
        <v>493</v>
      </c>
      <c r="F240" s="174">
        <v>127.07</v>
      </c>
      <c r="G240" s="174">
        <v>1966</v>
      </c>
      <c r="H240" s="174">
        <v>50.972729999999999</v>
      </c>
      <c r="I240" s="174">
        <v>43.621459999999999</v>
      </c>
      <c r="J240" s="3">
        <f t="shared" si="18"/>
        <v>3.9553385769820579</v>
      </c>
      <c r="K240" s="95">
        <f t="shared" si="21"/>
        <v>3.5598441753190616E-2</v>
      </c>
      <c r="L240" s="174">
        <f t="shared" si="22"/>
        <v>0.7254629555408727</v>
      </c>
      <c r="M240" s="174" t="str">
        <f t="shared" si="23"/>
        <v/>
      </c>
      <c r="N240" s="174">
        <f t="shared" si="19"/>
        <v>0.41153829137725073</v>
      </c>
      <c r="O240" s="174">
        <v>233</v>
      </c>
      <c r="P240" s="174" t="e">
        <f t="shared" si="20"/>
        <v>#VALUE!</v>
      </c>
    </row>
    <row r="241" spans="1:16" x14ac:dyDescent="0.25">
      <c r="A241" s="174" t="s">
        <v>163</v>
      </c>
      <c r="B241" s="174">
        <v>132441</v>
      </c>
      <c r="C241" s="174">
        <v>993</v>
      </c>
      <c r="D241" s="174">
        <v>284</v>
      </c>
      <c r="E241" s="174">
        <v>493</v>
      </c>
      <c r="F241" s="174">
        <v>127.03</v>
      </c>
      <c r="G241" s="174">
        <v>1966</v>
      </c>
      <c r="H241" s="174">
        <v>50.968179999999997</v>
      </c>
      <c r="I241" s="174">
        <v>43.621459999999999</v>
      </c>
      <c r="J241" s="3">
        <f t="shared" si="18"/>
        <v>3.9553385769820579</v>
      </c>
      <c r="K241" s="95">
        <f t="shared" si="21"/>
        <v>3.5272448696842783E-2</v>
      </c>
      <c r="L241" s="174">
        <f t="shared" si="22"/>
        <v>0.72533344671821987</v>
      </c>
      <c r="M241" s="174" t="str">
        <f t="shared" si="23"/>
        <v/>
      </c>
      <c r="N241" s="174">
        <f t="shared" si="19"/>
        <v>0.41121229832090289</v>
      </c>
      <c r="O241" s="174">
        <v>234</v>
      </c>
      <c r="P241" s="174" t="e">
        <f t="shared" si="20"/>
        <v>#VALUE!</v>
      </c>
    </row>
    <row r="242" spans="1:16" x14ac:dyDescent="0.25">
      <c r="A242" s="174" t="s">
        <v>163</v>
      </c>
      <c r="B242" s="174">
        <v>133005</v>
      </c>
      <c r="C242" s="174">
        <v>991</v>
      </c>
      <c r="D242" s="174">
        <v>286</v>
      </c>
      <c r="E242" s="174">
        <v>492</v>
      </c>
      <c r="F242" s="174">
        <v>127</v>
      </c>
      <c r="G242" s="174">
        <v>1966</v>
      </c>
      <c r="H242" s="174">
        <v>50.972729999999999</v>
      </c>
      <c r="I242" s="174">
        <v>43.612520000000004</v>
      </c>
      <c r="J242" s="3">
        <f t="shared" si="18"/>
        <v>3.9553385769820579</v>
      </c>
      <c r="K242" s="95">
        <f t="shared" si="21"/>
        <v>3.5027953904581847E-2</v>
      </c>
      <c r="L242" s="174">
        <f t="shared" si="22"/>
        <v>0.7253142755374401</v>
      </c>
      <c r="M242" s="174" t="str">
        <f t="shared" si="23"/>
        <v/>
      </c>
      <c r="N242" s="174">
        <f t="shared" si="19"/>
        <v>0.41096780352864198</v>
      </c>
      <c r="O242" s="174">
        <v>235</v>
      </c>
      <c r="P242" s="174" t="e">
        <f t="shared" si="20"/>
        <v>#VALUE!</v>
      </c>
    </row>
    <row r="243" spans="1:16" x14ac:dyDescent="0.25">
      <c r="A243" s="174" t="s">
        <v>163</v>
      </c>
      <c r="B243" s="174">
        <v>133569</v>
      </c>
      <c r="C243" s="174">
        <v>1001</v>
      </c>
      <c r="D243" s="174">
        <v>278</v>
      </c>
      <c r="E243" s="174">
        <v>492</v>
      </c>
      <c r="F243" s="174">
        <v>126.97</v>
      </c>
      <c r="G243" s="174">
        <v>1966</v>
      </c>
      <c r="H243" s="174">
        <v>50.963639999999998</v>
      </c>
      <c r="I243" s="174">
        <v>43.612520000000004</v>
      </c>
      <c r="J243" s="3">
        <f t="shared" si="18"/>
        <v>3.9553385769820579</v>
      </c>
      <c r="K243" s="95">
        <f t="shared" si="21"/>
        <v>3.4783459112320912E-2</v>
      </c>
      <c r="L243" s="174">
        <f t="shared" si="22"/>
        <v>0.72505560707341499</v>
      </c>
      <c r="M243" s="174" t="str">
        <f t="shared" si="23"/>
        <v/>
      </c>
      <c r="N243" s="174">
        <f t="shared" si="19"/>
        <v>0.41072330873638102</v>
      </c>
      <c r="O243" s="174">
        <v>236</v>
      </c>
      <c r="P243" s="174" t="e">
        <f t="shared" si="20"/>
        <v>#VALUE!</v>
      </c>
    </row>
    <row r="244" spans="1:16" x14ac:dyDescent="0.25">
      <c r="A244" s="174" t="s">
        <v>163</v>
      </c>
      <c r="B244" s="174">
        <v>134134</v>
      </c>
      <c r="C244" s="174">
        <v>986</v>
      </c>
      <c r="D244" s="174">
        <v>290</v>
      </c>
      <c r="E244" s="174">
        <v>493</v>
      </c>
      <c r="F244" s="174">
        <v>126.93</v>
      </c>
      <c r="G244" s="174">
        <v>1966</v>
      </c>
      <c r="H244" s="174">
        <v>50.977269999999997</v>
      </c>
      <c r="I244" s="174">
        <v>43.621459999999999</v>
      </c>
      <c r="J244" s="3">
        <f t="shared" si="18"/>
        <v>3.9553385769820579</v>
      </c>
      <c r="K244" s="95">
        <f t="shared" si="21"/>
        <v>3.4457466055973079E-2</v>
      </c>
      <c r="L244" s="174">
        <f t="shared" si="22"/>
        <v>0.72559219125158103</v>
      </c>
      <c r="M244" s="174" t="str">
        <f t="shared" si="23"/>
        <v/>
      </c>
      <c r="N244" s="174">
        <f t="shared" si="19"/>
        <v>0.41039731568003324</v>
      </c>
      <c r="O244" s="174">
        <v>237</v>
      </c>
      <c r="P244" s="174" t="e">
        <f t="shared" si="20"/>
        <v>#VALUE!</v>
      </c>
    </row>
    <row r="245" spans="1:16" x14ac:dyDescent="0.25">
      <c r="A245" s="174" t="s">
        <v>163</v>
      </c>
      <c r="B245" s="174">
        <v>134701</v>
      </c>
      <c r="C245" s="174">
        <v>993</v>
      </c>
      <c r="D245" s="174">
        <v>285</v>
      </c>
      <c r="E245" s="174">
        <v>492</v>
      </c>
      <c r="F245" s="174">
        <v>126.9</v>
      </c>
      <c r="G245" s="174">
        <v>1966</v>
      </c>
      <c r="H245" s="174">
        <v>50.968179999999997</v>
      </c>
      <c r="I245" s="174">
        <v>43.612520000000004</v>
      </c>
      <c r="J245" s="3">
        <f t="shared" si="18"/>
        <v>3.9553385769820579</v>
      </c>
      <c r="K245" s="95">
        <f t="shared" si="21"/>
        <v>3.4212971263712144E-2</v>
      </c>
      <c r="L245" s="174">
        <f t="shared" si="22"/>
        <v>0.7251847932569726</v>
      </c>
      <c r="M245" s="174" t="str">
        <f t="shared" si="23"/>
        <v/>
      </c>
      <c r="N245" s="174">
        <f t="shared" si="19"/>
        <v>0.41015282088777227</v>
      </c>
      <c r="O245" s="174">
        <v>238</v>
      </c>
      <c r="P245" s="174" t="e">
        <f t="shared" si="20"/>
        <v>#VALUE!</v>
      </c>
    </row>
    <row r="246" spans="1:16" x14ac:dyDescent="0.25">
      <c r="A246" s="174" t="s">
        <v>163</v>
      </c>
      <c r="B246" s="174">
        <v>135269</v>
      </c>
      <c r="C246" s="174">
        <v>1001</v>
      </c>
      <c r="D246" s="174">
        <v>279</v>
      </c>
      <c r="E246" s="174">
        <v>493</v>
      </c>
      <c r="F246" s="174">
        <v>126.87</v>
      </c>
      <c r="G246" s="174">
        <v>1966</v>
      </c>
      <c r="H246" s="174">
        <v>50.959090000000003</v>
      </c>
      <c r="I246" s="174">
        <v>43.612520000000004</v>
      </c>
      <c r="J246" s="3">
        <f t="shared" si="18"/>
        <v>3.9553385769820579</v>
      </c>
      <c r="K246" s="95">
        <f t="shared" si="21"/>
        <v>3.3968476471451209E-2</v>
      </c>
      <c r="L246" s="174">
        <f t="shared" si="22"/>
        <v>0.72492614788463716</v>
      </c>
      <c r="M246" s="174" t="str">
        <f t="shared" si="23"/>
        <v/>
      </c>
      <c r="N246" s="174">
        <f t="shared" si="19"/>
        <v>0.40990832609551131</v>
      </c>
      <c r="O246" s="174">
        <v>239</v>
      </c>
      <c r="P246" s="174" t="e">
        <f t="shared" si="20"/>
        <v>#VALUE!</v>
      </c>
    </row>
    <row r="247" spans="1:16" x14ac:dyDescent="0.25">
      <c r="A247" s="174" t="s">
        <v>163</v>
      </c>
      <c r="B247" s="174">
        <v>135838</v>
      </c>
      <c r="C247" s="174">
        <v>985</v>
      </c>
      <c r="D247" s="174">
        <v>291</v>
      </c>
      <c r="E247" s="174">
        <v>493</v>
      </c>
      <c r="F247" s="174">
        <v>126.84</v>
      </c>
      <c r="G247" s="174">
        <v>1966</v>
      </c>
      <c r="H247" s="174">
        <v>50.977269999999997</v>
      </c>
      <c r="I247" s="174">
        <v>43.621459999999999</v>
      </c>
      <c r="J247" s="3">
        <f t="shared" si="18"/>
        <v>3.9553385769820579</v>
      </c>
      <c r="K247" s="95">
        <f t="shared" si="21"/>
        <v>3.3723981679190274E-2</v>
      </c>
      <c r="L247" s="174">
        <f t="shared" si="22"/>
        <v>0.72559219125158103</v>
      </c>
      <c r="M247" s="174" t="str">
        <f t="shared" si="23"/>
        <v/>
      </c>
      <c r="N247" s="174">
        <f t="shared" si="19"/>
        <v>0.4096638313032504</v>
      </c>
      <c r="O247" s="174">
        <v>240</v>
      </c>
      <c r="P247" s="174" t="e">
        <f t="shared" si="20"/>
        <v>#VALUE!</v>
      </c>
    </row>
    <row r="248" spans="1:16" x14ac:dyDescent="0.25">
      <c r="A248" s="174" t="s">
        <v>163</v>
      </c>
      <c r="B248" s="174">
        <v>136407</v>
      </c>
      <c r="C248" s="174">
        <v>1000</v>
      </c>
      <c r="D248" s="174">
        <v>281</v>
      </c>
      <c r="E248" s="174">
        <v>492</v>
      </c>
      <c r="F248" s="174">
        <v>126.82</v>
      </c>
      <c r="G248" s="174">
        <v>1966</v>
      </c>
      <c r="H248" s="174">
        <v>50.954540000000001</v>
      </c>
      <c r="I248" s="174">
        <v>43.612520000000004</v>
      </c>
      <c r="J248" s="3">
        <f t="shared" si="18"/>
        <v>3.9553385769820579</v>
      </c>
      <c r="K248" s="95">
        <f t="shared" si="21"/>
        <v>3.3560985151016243E-2</v>
      </c>
      <c r="L248" s="174">
        <f t="shared" si="22"/>
        <v>0.72479670025440601</v>
      </c>
      <c r="M248" s="174" t="str">
        <f t="shared" si="23"/>
        <v/>
      </c>
      <c r="N248" s="174">
        <f t="shared" si="19"/>
        <v>0.40950083477507637</v>
      </c>
      <c r="O248" s="174">
        <v>241</v>
      </c>
      <c r="P248" s="174" t="e">
        <f t="shared" si="20"/>
        <v>#VALUE!</v>
      </c>
    </row>
    <row r="249" spans="1:16" x14ac:dyDescent="0.25">
      <c r="A249" s="174" t="s">
        <v>163</v>
      </c>
      <c r="B249" s="174">
        <v>136975</v>
      </c>
      <c r="C249" s="174">
        <v>1003</v>
      </c>
      <c r="D249" s="174">
        <v>278</v>
      </c>
      <c r="E249" s="174">
        <v>492</v>
      </c>
      <c r="F249" s="174">
        <v>126.79</v>
      </c>
      <c r="G249" s="174">
        <v>1965</v>
      </c>
      <c r="H249" s="174">
        <v>50.954540000000001</v>
      </c>
      <c r="I249" s="174">
        <v>43.612520000000004</v>
      </c>
      <c r="J249" s="3">
        <f t="shared" si="18"/>
        <v>3.3902902088418614</v>
      </c>
      <c r="K249" s="95">
        <f t="shared" si="21"/>
        <v>3.3316490358755425E-2</v>
      </c>
      <c r="L249" s="174">
        <f t="shared" si="22"/>
        <v>0.72479670025440601</v>
      </c>
      <c r="M249" s="174" t="str">
        <f t="shared" si="23"/>
        <v/>
      </c>
      <c r="N249" s="174">
        <f t="shared" si="19"/>
        <v>0.40925633998281558</v>
      </c>
      <c r="O249" s="174">
        <v>242</v>
      </c>
      <c r="P249" s="174" t="e">
        <f t="shared" si="20"/>
        <v>#VALUE!</v>
      </c>
    </row>
    <row r="250" spans="1:16" x14ac:dyDescent="0.25">
      <c r="A250" s="174" t="s">
        <v>163</v>
      </c>
      <c r="B250" s="174">
        <v>137542</v>
      </c>
      <c r="C250" s="174">
        <v>983</v>
      </c>
      <c r="D250" s="174">
        <v>293</v>
      </c>
      <c r="E250" s="174">
        <v>493</v>
      </c>
      <c r="F250" s="174">
        <v>126.77</v>
      </c>
      <c r="G250" s="174">
        <v>1965</v>
      </c>
      <c r="H250" s="174">
        <v>50.977269999999997</v>
      </c>
      <c r="I250" s="174">
        <v>43.621459999999999</v>
      </c>
      <c r="J250" s="3">
        <f t="shared" si="18"/>
        <v>3.3902902088418614</v>
      </c>
      <c r="K250" s="95">
        <f t="shared" si="21"/>
        <v>3.3153493830581394E-2</v>
      </c>
      <c r="L250" s="174">
        <f t="shared" si="22"/>
        <v>0.72559219125158103</v>
      </c>
      <c r="M250" s="174" t="str">
        <f t="shared" si="23"/>
        <v/>
      </c>
      <c r="N250" s="174">
        <f t="shared" si="19"/>
        <v>0.40909334345464154</v>
      </c>
      <c r="O250" s="174">
        <v>243</v>
      </c>
      <c r="P250" s="174" t="e">
        <f t="shared" si="20"/>
        <v>#VALUE!</v>
      </c>
    </row>
    <row r="251" spans="1:16" x14ac:dyDescent="0.25">
      <c r="A251" s="174" t="s">
        <v>163</v>
      </c>
      <c r="B251" s="174">
        <v>138107</v>
      </c>
      <c r="C251" s="174">
        <v>990</v>
      </c>
      <c r="D251" s="174">
        <v>289</v>
      </c>
      <c r="E251" s="174">
        <v>493</v>
      </c>
      <c r="F251" s="174">
        <v>126.74</v>
      </c>
      <c r="G251" s="174">
        <v>1966</v>
      </c>
      <c r="H251" s="174">
        <v>50.963639999999998</v>
      </c>
      <c r="I251" s="174">
        <v>43.621459999999999</v>
      </c>
      <c r="J251" s="3">
        <f t="shared" si="18"/>
        <v>3.9553385769820579</v>
      </c>
      <c r="K251" s="95">
        <f t="shared" si="21"/>
        <v>3.2908999038320459E-2</v>
      </c>
      <c r="L251" s="174">
        <f t="shared" si="22"/>
        <v>0.72520423405317291</v>
      </c>
      <c r="M251" s="174" t="str">
        <f t="shared" si="23"/>
        <v/>
      </c>
      <c r="N251" s="174">
        <f t="shared" si="19"/>
        <v>0.40884884866238058</v>
      </c>
      <c r="O251" s="174">
        <v>244</v>
      </c>
      <c r="P251" s="174" t="e">
        <f t="shared" si="20"/>
        <v>#VALUE!</v>
      </c>
    </row>
    <row r="252" spans="1:16" x14ac:dyDescent="0.25">
      <c r="A252" s="174" t="s">
        <v>163</v>
      </c>
      <c r="B252" s="174">
        <v>138672</v>
      </c>
      <c r="C252" s="174">
        <v>994</v>
      </c>
      <c r="D252" s="174">
        <v>286</v>
      </c>
      <c r="E252" s="174">
        <v>492</v>
      </c>
      <c r="F252" s="174">
        <v>126.72</v>
      </c>
      <c r="G252" s="174">
        <v>1965</v>
      </c>
      <c r="H252" s="174">
        <v>50.959090000000003</v>
      </c>
      <c r="I252" s="174">
        <v>43.612520000000004</v>
      </c>
      <c r="J252" s="3">
        <f t="shared" si="18"/>
        <v>3.3902902088418614</v>
      </c>
      <c r="K252" s="95">
        <f t="shared" si="21"/>
        <v>3.2746002510146539E-2</v>
      </c>
      <c r="L252" s="174">
        <f t="shared" si="22"/>
        <v>0.72492614788463716</v>
      </c>
      <c r="M252" s="174" t="str">
        <f t="shared" si="23"/>
        <v/>
      </c>
      <c r="N252" s="174">
        <f t="shared" si="19"/>
        <v>0.40868585213420666</v>
      </c>
      <c r="O252" s="174">
        <v>245</v>
      </c>
      <c r="P252" s="174" t="e">
        <f t="shared" si="20"/>
        <v>#VALUE!</v>
      </c>
    </row>
    <row r="253" spans="1:16" x14ac:dyDescent="0.25">
      <c r="A253" s="174" t="s">
        <v>163</v>
      </c>
      <c r="B253" s="174">
        <v>139236</v>
      </c>
      <c r="C253" s="174">
        <v>983</v>
      </c>
      <c r="D253" s="174">
        <v>293</v>
      </c>
      <c r="E253" s="174">
        <v>493</v>
      </c>
      <c r="F253" s="174">
        <v>126.69</v>
      </c>
      <c r="G253" s="174">
        <v>1965</v>
      </c>
      <c r="H253" s="174">
        <v>50.977269999999997</v>
      </c>
      <c r="I253" s="174">
        <v>43.621459999999999</v>
      </c>
      <c r="J253" s="3">
        <f t="shared" si="18"/>
        <v>3.3902902088418614</v>
      </c>
      <c r="K253" s="95">
        <f t="shared" si="21"/>
        <v>3.2501507717885604E-2</v>
      </c>
      <c r="L253" s="174">
        <f t="shared" si="22"/>
        <v>0.72559219125158103</v>
      </c>
      <c r="M253" s="174" t="str">
        <f t="shared" si="23"/>
        <v/>
      </c>
      <c r="N253" s="174">
        <f t="shared" si="19"/>
        <v>0.40844135734194575</v>
      </c>
      <c r="O253" s="174">
        <v>246</v>
      </c>
      <c r="P253" s="174" t="e">
        <f t="shared" si="20"/>
        <v>#VALUE!</v>
      </c>
    </row>
    <row r="254" spans="1:16" x14ac:dyDescent="0.25">
      <c r="A254" s="174" t="s">
        <v>163</v>
      </c>
      <c r="B254" s="174">
        <v>139800</v>
      </c>
      <c r="C254" s="174">
        <v>982</v>
      </c>
      <c r="D254" s="174">
        <v>295</v>
      </c>
      <c r="E254" s="174">
        <v>493</v>
      </c>
      <c r="F254" s="174">
        <v>126.67</v>
      </c>
      <c r="G254" s="174">
        <v>1965</v>
      </c>
      <c r="H254" s="174">
        <v>50.972729999999999</v>
      </c>
      <c r="I254" s="174">
        <v>43.621459999999999</v>
      </c>
      <c r="J254" s="3">
        <f t="shared" si="18"/>
        <v>3.3902902088418614</v>
      </c>
      <c r="K254" s="95">
        <f t="shared" si="21"/>
        <v>3.2338511189711691E-2</v>
      </c>
      <c r="L254" s="174">
        <f t="shared" si="22"/>
        <v>0.7254629555408727</v>
      </c>
      <c r="M254" s="174" t="str">
        <f t="shared" si="23"/>
        <v/>
      </c>
      <c r="N254" s="174">
        <f t="shared" si="19"/>
        <v>0.40827836081377183</v>
      </c>
      <c r="O254" s="174">
        <v>247</v>
      </c>
      <c r="P254" s="174" t="e">
        <f t="shared" si="20"/>
        <v>#VALUE!</v>
      </c>
    </row>
    <row r="255" spans="1:16" x14ac:dyDescent="0.25">
      <c r="A255" s="174" t="s">
        <v>163</v>
      </c>
      <c r="B255" s="174">
        <v>140364</v>
      </c>
      <c r="C255" s="174">
        <v>1004</v>
      </c>
      <c r="D255" s="174">
        <v>278</v>
      </c>
      <c r="E255" s="174">
        <v>492</v>
      </c>
      <c r="F255" s="174">
        <v>126.65</v>
      </c>
      <c r="G255" s="174">
        <v>1965</v>
      </c>
      <c r="H255" s="174">
        <v>50.95</v>
      </c>
      <c r="I255" s="174">
        <v>43.612520000000004</v>
      </c>
      <c r="J255" s="3">
        <f t="shared" si="18"/>
        <v>3.3902902088418614</v>
      </c>
      <c r="K255" s="95">
        <f t="shared" si="21"/>
        <v>3.2175514661537771E-2</v>
      </c>
      <c r="L255" s="174">
        <f t="shared" si="22"/>
        <v>0.72466754864493022</v>
      </c>
      <c r="M255" s="174" t="str">
        <f t="shared" si="23"/>
        <v/>
      </c>
      <c r="N255" s="174">
        <f t="shared" si="19"/>
        <v>0.40811536428559791</v>
      </c>
      <c r="O255" s="174">
        <v>248</v>
      </c>
      <c r="P255" s="174" t="e">
        <f t="shared" si="20"/>
        <v>#VALUE!</v>
      </c>
    </row>
    <row r="256" spans="1:16" x14ac:dyDescent="0.25">
      <c r="A256" s="174" t="s">
        <v>163</v>
      </c>
      <c r="B256" s="174">
        <v>140928</v>
      </c>
      <c r="C256" s="174">
        <v>987</v>
      </c>
      <c r="D256" s="174">
        <v>291</v>
      </c>
      <c r="E256" s="174">
        <v>493</v>
      </c>
      <c r="F256" s="174">
        <v>126.62</v>
      </c>
      <c r="G256" s="174">
        <v>1965</v>
      </c>
      <c r="H256" s="174">
        <v>50.968179999999997</v>
      </c>
      <c r="I256" s="174">
        <v>43.621459999999999</v>
      </c>
      <c r="J256" s="3">
        <f t="shared" si="18"/>
        <v>3.3902902088418614</v>
      </c>
      <c r="K256" s="95">
        <f t="shared" si="21"/>
        <v>3.1931019869276836E-2</v>
      </c>
      <c r="L256" s="174">
        <f t="shared" si="22"/>
        <v>0.72533344671821987</v>
      </c>
      <c r="M256" s="174" t="str">
        <f t="shared" si="23"/>
        <v/>
      </c>
      <c r="N256" s="174">
        <f t="shared" si="19"/>
        <v>0.40787086949333695</v>
      </c>
      <c r="O256" s="174">
        <v>249</v>
      </c>
      <c r="P256" s="174" t="e">
        <f t="shared" si="20"/>
        <v>#VALUE!</v>
      </c>
    </row>
    <row r="257" spans="1:16" x14ac:dyDescent="0.25">
      <c r="A257" s="174" t="s">
        <v>163</v>
      </c>
      <c r="B257" s="174">
        <v>141495</v>
      </c>
      <c r="C257" s="174">
        <v>983</v>
      </c>
      <c r="D257" s="174">
        <v>294</v>
      </c>
      <c r="E257" s="174">
        <v>493</v>
      </c>
      <c r="F257" s="174">
        <v>126.6</v>
      </c>
      <c r="G257" s="174">
        <v>1966</v>
      </c>
      <c r="H257" s="174">
        <v>50.972729999999999</v>
      </c>
      <c r="I257" s="174">
        <v>43.621459999999999</v>
      </c>
      <c r="J257" s="3">
        <f t="shared" si="18"/>
        <v>3.9553385769820579</v>
      </c>
      <c r="K257" s="95">
        <f t="shared" si="21"/>
        <v>3.1768023341102805E-2</v>
      </c>
      <c r="L257" s="174">
        <f t="shared" si="22"/>
        <v>0.7254629555408727</v>
      </c>
      <c r="M257" s="174" t="str">
        <f t="shared" si="23"/>
        <v/>
      </c>
      <c r="N257" s="174">
        <f t="shared" si="19"/>
        <v>0.40770787296516292</v>
      </c>
      <c r="O257" s="174">
        <v>250</v>
      </c>
      <c r="P257" s="174" t="e">
        <f t="shared" si="20"/>
        <v>#VALUE!</v>
      </c>
    </row>
    <row r="258" spans="1:16" x14ac:dyDescent="0.25">
      <c r="A258" s="174" t="s">
        <v>163</v>
      </c>
      <c r="B258" s="174">
        <v>142063</v>
      </c>
      <c r="C258" s="174">
        <v>987</v>
      </c>
      <c r="D258" s="174">
        <v>291</v>
      </c>
      <c r="E258" s="174">
        <v>492</v>
      </c>
      <c r="F258" s="174">
        <v>126.58</v>
      </c>
      <c r="G258" s="174">
        <v>1966</v>
      </c>
      <c r="H258" s="174">
        <v>50.963639999999998</v>
      </c>
      <c r="I258" s="174">
        <v>43.612520000000004</v>
      </c>
      <c r="J258" s="3">
        <f t="shared" si="18"/>
        <v>3.9553385769820579</v>
      </c>
      <c r="K258" s="95">
        <f t="shared" si="21"/>
        <v>3.1605026812928885E-2</v>
      </c>
      <c r="L258" s="174">
        <f t="shared" si="22"/>
        <v>0.72505560707341499</v>
      </c>
      <c r="M258" s="174" t="str">
        <f t="shared" si="23"/>
        <v/>
      </c>
      <c r="N258" s="174">
        <f t="shared" si="19"/>
        <v>0.407544876436989</v>
      </c>
      <c r="O258" s="174">
        <v>251</v>
      </c>
      <c r="P258" s="174" t="e">
        <f t="shared" si="20"/>
        <v>#VALUE!</v>
      </c>
    </row>
    <row r="259" spans="1:16" x14ac:dyDescent="0.25">
      <c r="A259" s="174" t="s">
        <v>163</v>
      </c>
      <c r="B259" s="174">
        <v>142631</v>
      </c>
      <c r="C259" s="174">
        <v>995</v>
      </c>
      <c r="D259" s="174">
        <v>285</v>
      </c>
      <c r="E259" s="174">
        <v>493</v>
      </c>
      <c r="F259" s="174">
        <v>126.56</v>
      </c>
      <c r="G259" s="174">
        <v>1965</v>
      </c>
      <c r="H259" s="174">
        <v>50.959090000000003</v>
      </c>
      <c r="I259" s="174">
        <v>43.621459999999999</v>
      </c>
      <c r="J259" s="3">
        <f t="shared" si="18"/>
        <v>3.3902902088418614</v>
      </c>
      <c r="K259" s="95">
        <f t="shared" si="21"/>
        <v>3.1442030284754965E-2</v>
      </c>
      <c r="L259" s="174">
        <f t="shared" si="22"/>
        <v>0.72507474832694341</v>
      </c>
      <c r="M259" s="174" t="str">
        <f t="shared" si="23"/>
        <v/>
      </c>
      <c r="N259" s="174">
        <f t="shared" si="19"/>
        <v>0.40738187990881508</v>
      </c>
      <c r="O259" s="174">
        <v>252</v>
      </c>
      <c r="P259" s="174" t="e">
        <f t="shared" si="20"/>
        <v>#VALUE!</v>
      </c>
    </row>
    <row r="260" spans="1:16" x14ac:dyDescent="0.25">
      <c r="A260" s="174" t="s">
        <v>163</v>
      </c>
      <c r="B260" s="174">
        <v>143200</v>
      </c>
      <c r="C260" s="174">
        <v>989</v>
      </c>
      <c r="D260" s="174">
        <v>290</v>
      </c>
      <c r="E260" s="174">
        <v>493</v>
      </c>
      <c r="F260" s="174">
        <v>126.54</v>
      </c>
      <c r="G260" s="174">
        <v>1964</v>
      </c>
      <c r="H260" s="174">
        <v>50.963639999999998</v>
      </c>
      <c r="I260" s="174">
        <v>43.621459999999999</v>
      </c>
      <c r="J260" s="3">
        <f t="shared" si="18"/>
        <v>2.8252418407014375</v>
      </c>
      <c r="K260" s="95">
        <f t="shared" si="21"/>
        <v>3.1279033756581053E-2</v>
      </c>
      <c r="L260" s="174">
        <f t="shared" si="22"/>
        <v>0.72520423405317291</v>
      </c>
      <c r="M260" s="174" t="str">
        <f t="shared" si="23"/>
        <v/>
      </c>
      <c r="N260" s="174">
        <f t="shared" si="19"/>
        <v>0.40721888338064116</v>
      </c>
      <c r="O260" s="174">
        <v>253</v>
      </c>
      <c r="P260" s="174" t="e">
        <f t="shared" si="20"/>
        <v>#VALUE!</v>
      </c>
    </row>
    <row r="261" spans="1:16" x14ac:dyDescent="0.25">
      <c r="A261" s="174" t="s">
        <v>163</v>
      </c>
      <c r="B261" s="174">
        <v>143768</v>
      </c>
      <c r="C261" s="174">
        <v>990</v>
      </c>
      <c r="D261" s="174">
        <v>290</v>
      </c>
      <c r="E261" s="174">
        <v>493</v>
      </c>
      <c r="F261" s="174">
        <v>126.52</v>
      </c>
      <c r="G261" s="174">
        <v>1965</v>
      </c>
      <c r="H261" s="174">
        <v>50.959090000000003</v>
      </c>
      <c r="I261" s="174">
        <v>43.621459999999999</v>
      </c>
      <c r="J261" s="3">
        <f t="shared" si="18"/>
        <v>3.3902902088418614</v>
      </c>
      <c r="K261" s="95">
        <f t="shared" si="21"/>
        <v>3.1116037228407018E-2</v>
      </c>
      <c r="L261" s="174">
        <f t="shared" si="22"/>
        <v>0.72507474832694341</v>
      </c>
      <c r="M261" s="174" t="str">
        <f t="shared" si="23"/>
        <v/>
      </c>
      <c r="N261" s="174">
        <f t="shared" si="19"/>
        <v>0.40705588685246713</v>
      </c>
      <c r="O261" s="174">
        <v>254</v>
      </c>
      <c r="P261" s="174" t="e">
        <f t="shared" si="20"/>
        <v>#VALUE!</v>
      </c>
    </row>
    <row r="262" spans="1:16" x14ac:dyDescent="0.25">
      <c r="A262" s="174" t="s">
        <v>163</v>
      </c>
      <c r="B262" s="174">
        <v>144335</v>
      </c>
      <c r="C262" s="174">
        <v>993</v>
      </c>
      <c r="D262" s="174">
        <v>288</v>
      </c>
      <c r="E262" s="174">
        <v>493</v>
      </c>
      <c r="F262" s="174">
        <v>126.5</v>
      </c>
      <c r="G262" s="174">
        <v>1965</v>
      </c>
      <c r="H262" s="174">
        <v>50.954540000000001</v>
      </c>
      <c r="I262" s="174">
        <v>43.621459999999999</v>
      </c>
      <c r="J262" s="3">
        <f t="shared" si="18"/>
        <v>3.3902902088418614</v>
      </c>
      <c r="K262" s="95">
        <f t="shared" si="21"/>
        <v>3.0953040700233102E-2</v>
      </c>
      <c r="L262" s="174">
        <f t="shared" si="22"/>
        <v>0.72494527416162968</v>
      </c>
      <c r="M262" s="174" t="str">
        <f t="shared" si="23"/>
        <v/>
      </c>
      <c r="N262" s="174">
        <f t="shared" si="19"/>
        <v>0.40689289032429321</v>
      </c>
      <c r="O262" s="174">
        <v>255</v>
      </c>
      <c r="P262" s="174" t="e">
        <f t="shared" si="20"/>
        <v>#VALUE!</v>
      </c>
    </row>
    <row r="263" spans="1:16" x14ac:dyDescent="0.25">
      <c r="A263" s="174" t="s">
        <v>163</v>
      </c>
      <c r="B263" s="174">
        <v>144900</v>
      </c>
      <c r="C263" s="174">
        <v>990</v>
      </c>
      <c r="D263" s="174">
        <v>290</v>
      </c>
      <c r="E263" s="174">
        <v>493</v>
      </c>
      <c r="F263" s="174">
        <v>126.48</v>
      </c>
      <c r="G263" s="174">
        <v>1965</v>
      </c>
      <c r="H263" s="174">
        <v>50.959090000000003</v>
      </c>
      <c r="I263" s="174">
        <v>43.621459999999999</v>
      </c>
      <c r="J263" s="3">
        <f t="shared" si="18"/>
        <v>3.3902902088418614</v>
      </c>
      <c r="K263" s="95">
        <f t="shared" si="21"/>
        <v>3.0790044172059182E-2</v>
      </c>
      <c r="L263" s="174">
        <f t="shared" si="22"/>
        <v>0.72507474832694341</v>
      </c>
      <c r="M263" s="174" t="str">
        <f t="shared" si="23"/>
        <v/>
      </c>
      <c r="N263" s="174">
        <f t="shared" si="19"/>
        <v>0.40672989379611929</v>
      </c>
      <c r="O263" s="174">
        <v>256</v>
      </c>
      <c r="P263" s="174" t="e">
        <f t="shared" si="20"/>
        <v>#VALUE!</v>
      </c>
    </row>
    <row r="264" spans="1:16" x14ac:dyDescent="0.25">
      <c r="A264" s="174" t="s">
        <v>163</v>
      </c>
      <c r="B264" s="174">
        <v>145465</v>
      </c>
      <c r="C264" s="174">
        <v>1004</v>
      </c>
      <c r="D264" s="174">
        <v>278</v>
      </c>
      <c r="E264" s="174">
        <v>492</v>
      </c>
      <c r="F264" s="174">
        <v>126.46</v>
      </c>
      <c r="G264" s="174">
        <v>1966</v>
      </c>
      <c r="H264" s="174">
        <v>50.95</v>
      </c>
      <c r="I264" s="174">
        <v>43.612520000000004</v>
      </c>
      <c r="J264" s="3">
        <f t="shared" ref="J264:J327" si="24">G264/I$6-I$5/I$6</f>
        <v>3.9553385769820579</v>
      </c>
      <c r="K264" s="95">
        <f t="shared" si="21"/>
        <v>3.0627047643885151E-2</v>
      </c>
      <c r="L264" s="174">
        <f t="shared" si="22"/>
        <v>0.72466754864493022</v>
      </c>
      <c r="M264" s="174" t="str">
        <f t="shared" si="23"/>
        <v/>
      </c>
      <c r="N264" s="174">
        <f t="shared" ref="N264:N327" si="25">IF(B264="","",K264+1/2.66)</f>
        <v>0.40656689726794526</v>
      </c>
      <c r="O264" s="174">
        <v>257</v>
      </c>
      <c r="P264" s="174" t="e">
        <f t="shared" ref="P264:P327" si="26">IF(B264="","",(F264-N$4)/N$4)</f>
        <v>#VALUE!</v>
      </c>
    </row>
    <row r="265" spans="1:16" x14ac:dyDescent="0.25">
      <c r="A265" s="174" t="s">
        <v>163</v>
      </c>
      <c r="B265" s="174">
        <v>146029</v>
      </c>
      <c r="C265" s="174">
        <v>984</v>
      </c>
      <c r="D265" s="174">
        <v>294</v>
      </c>
      <c r="E265" s="174">
        <v>493</v>
      </c>
      <c r="F265" s="174">
        <v>126.44</v>
      </c>
      <c r="G265" s="174">
        <v>1966</v>
      </c>
      <c r="H265" s="174">
        <v>50.968179999999997</v>
      </c>
      <c r="I265" s="174">
        <v>43.621459999999999</v>
      </c>
      <c r="J265" s="3">
        <f t="shared" si="24"/>
        <v>3.9553385769820579</v>
      </c>
      <c r="K265" s="95">
        <f t="shared" ref="K265:K328" si="27">IF(B265="",0,(F265-K$2)/K$2)</f>
        <v>3.0464051115711231E-2</v>
      </c>
      <c r="L265" s="174">
        <f t="shared" ref="L265:L328" si="28">IF(B265="","",H265*H265*I265/4*3.1416/K$2/1000)</f>
        <v>0.72533344671821987</v>
      </c>
      <c r="M265" s="174" t="str">
        <f t="shared" ref="M265:M328" si="29">IF(OR(J265="",-(J265-MAX(J$8:J$58))&lt;0),"",-(J265))</f>
        <v/>
      </c>
      <c r="N265" s="174">
        <f t="shared" si="25"/>
        <v>0.40640390073977134</v>
      </c>
      <c r="O265" s="174">
        <v>258</v>
      </c>
      <c r="P265" s="174" t="e">
        <f t="shared" si="26"/>
        <v>#VALUE!</v>
      </c>
    </row>
    <row r="266" spans="1:16" x14ac:dyDescent="0.25">
      <c r="A266" s="174" t="s">
        <v>163</v>
      </c>
      <c r="B266" s="174">
        <v>146593</v>
      </c>
      <c r="C266" s="174">
        <v>984</v>
      </c>
      <c r="D266" s="174">
        <v>294</v>
      </c>
      <c r="E266" s="174">
        <v>493</v>
      </c>
      <c r="F266" s="174">
        <v>126.43</v>
      </c>
      <c r="G266" s="174">
        <v>1966</v>
      </c>
      <c r="H266" s="174">
        <v>50.968179999999997</v>
      </c>
      <c r="I266" s="174">
        <v>43.621459999999999</v>
      </c>
      <c r="J266" s="3">
        <f t="shared" si="24"/>
        <v>3.9553385769820579</v>
      </c>
      <c r="K266" s="95">
        <f t="shared" si="27"/>
        <v>3.038255285162433E-2</v>
      </c>
      <c r="L266" s="174">
        <f t="shared" si="28"/>
        <v>0.72533344671821987</v>
      </c>
      <c r="M266" s="174" t="str">
        <f t="shared" si="29"/>
        <v/>
      </c>
      <c r="N266" s="174">
        <f t="shared" si="25"/>
        <v>0.40632240247568446</v>
      </c>
      <c r="O266" s="174">
        <v>259</v>
      </c>
      <c r="P266" s="174" t="e">
        <f t="shared" si="26"/>
        <v>#VALUE!</v>
      </c>
    </row>
    <row r="267" spans="1:16" x14ac:dyDescent="0.25">
      <c r="B267" s="174">
        <v>147157</v>
      </c>
      <c r="C267" s="174">
        <v>990</v>
      </c>
      <c r="D267" s="174">
        <v>291</v>
      </c>
      <c r="E267" s="174">
        <v>493</v>
      </c>
      <c r="F267" s="174">
        <v>126.41</v>
      </c>
      <c r="G267" s="174">
        <v>1966</v>
      </c>
      <c r="H267" s="174">
        <v>50.954540000000001</v>
      </c>
      <c r="I267" s="174">
        <v>43.621459999999999</v>
      </c>
      <c r="J267" s="3">
        <f t="shared" si="24"/>
        <v>3.9553385769820579</v>
      </c>
      <c r="K267" s="95">
        <f t="shared" si="27"/>
        <v>3.0219556323450299E-2</v>
      </c>
      <c r="L267" s="174">
        <f t="shared" si="28"/>
        <v>0.72494527416162968</v>
      </c>
      <c r="M267" s="174" t="str">
        <f t="shared" si="29"/>
        <v/>
      </c>
      <c r="N267" s="174">
        <f t="shared" si="25"/>
        <v>0.40615940594751043</v>
      </c>
      <c r="O267" s="174">
        <v>260</v>
      </c>
      <c r="P267" s="174" t="e">
        <f t="shared" si="26"/>
        <v>#VALUE!</v>
      </c>
    </row>
    <row r="268" spans="1:16" x14ac:dyDescent="0.25">
      <c r="B268" s="174">
        <v>147721</v>
      </c>
      <c r="C268" s="174">
        <v>990</v>
      </c>
      <c r="D268" s="174">
        <v>290</v>
      </c>
      <c r="E268" s="174">
        <v>493</v>
      </c>
      <c r="F268" s="174">
        <v>126.39</v>
      </c>
      <c r="G268" s="174">
        <v>1967</v>
      </c>
      <c r="H268" s="174">
        <v>50.959090000000003</v>
      </c>
      <c r="I268" s="174">
        <v>43.621459999999999</v>
      </c>
      <c r="J268" s="3">
        <f t="shared" si="24"/>
        <v>4.5203869451224818</v>
      </c>
      <c r="K268" s="95">
        <f t="shared" si="27"/>
        <v>3.005655979527638E-2</v>
      </c>
      <c r="L268" s="174">
        <f t="shared" si="28"/>
        <v>0.72507474832694341</v>
      </c>
      <c r="M268" s="174" t="str">
        <f t="shared" si="29"/>
        <v/>
      </c>
      <c r="N268" s="174">
        <f t="shared" si="25"/>
        <v>0.40599640941933651</v>
      </c>
      <c r="O268" s="174">
        <v>261</v>
      </c>
      <c r="P268" s="174" t="e">
        <f t="shared" si="26"/>
        <v>#VALUE!</v>
      </c>
    </row>
    <row r="269" spans="1:16" x14ac:dyDescent="0.25">
      <c r="B269" s="174">
        <v>148286</v>
      </c>
      <c r="C269" s="174">
        <v>998</v>
      </c>
      <c r="D269" s="174">
        <v>284</v>
      </c>
      <c r="E269" s="174">
        <v>491</v>
      </c>
      <c r="F269" s="174">
        <v>126.37</v>
      </c>
      <c r="G269" s="174">
        <v>1967</v>
      </c>
      <c r="H269" s="174">
        <v>50.95</v>
      </c>
      <c r="I269" s="174">
        <v>43.603580000000001</v>
      </c>
      <c r="J269" s="3">
        <f t="shared" si="24"/>
        <v>4.5203869451224818</v>
      </c>
      <c r="K269" s="95">
        <f t="shared" si="27"/>
        <v>2.9893563267102463E-2</v>
      </c>
      <c r="L269" s="174">
        <f t="shared" si="28"/>
        <v>0.72451900121210844</v>
      </c>
      <c r="M269" s="174" t="str">
        <f t="shared" si="29"/>
        <v/>
      </c>
      <c r="N269" s="174">
        <f t="shared" si="25"/>
        <v>0.40583341289116259</v>
      </c>
      <c r="O269" s="174">
        <v>262</v>
      </c>
      <c r="P269" s="174" t="e">
        <f t="shared" si="26"/>
        <v>#VALUE!</v>
      </c>
    </row>
    <row r="270" spans="1:16" x14ac:dyDescent="0.25">
      <c r="B270" s="174">
        <v>148854</v>
      </c>
      <c r="C270" s="174">
        <v>991</v>
      </c>
      <c r="D270" s="174">
        <v>290</v>
      </c>
      <c r="E270" s="174">
        <v>493</v>
      </c>
      <c r="F270" s="174">
        <v>126.36</v>
      </c>
      <c r="G270" s="174">
        <v>1966</v>
      </c>
      <c r="H270" s="174">
        <v>50.954540000000001</v>
      </c>
      <c r="I270" s="174">
        <v>43.621459999999999</v>
      </c>
      <c r="J270" s="3">
        <f t="shared" si="24"/>
        <v>3.9553385769820579</v>
      </c>
      <c r="K270" s="95">
        <f t="shared" si="27"/>
        <v>2.9812065003015448E-2</v>
      </c>
      <c r="L270" s="174">
        <f t="shared" si="28"/>
        <v>0.72494527416162968</v>
      </c>
      <c r="M270" s="174" t="str">
        <f t="shared" si="29"/>
        <v/>
      </c>
      <c r="N270" s="174">
        <f t="shared" si="25"/>
        <v>0.4057519146270756</v>
      </c>
      <c r="O270" s="174">
        <v>263</v>
      </c>
      <c r="P270" s="174" t="e">
        <f t="shared" si="26"/>
        <v>#VALUE!</v>
      </c>
    </row>
    <row r="271" spans="1:16" x14ac:dyDescent="0.25">
      <c r="B271" s="174">
        <v>149422</v>
      </c>
      <c r="C271" s="174">
        <v>985</v>
      </c>
      <c r="D271" s="174">
        <v>294</v>
      </c>
      <c r="E271" s="174">
        <v>493</v>
      </c>
      <c r="F271" s="174">
        <v>126.34</v>
      </c>
      <c r="G271" s="174">
        <v>1967</v>
      </c>
      <c r="H271" s="174">
        <v>50.963639999999998</v>
      </c>
      <c r="I271" s="174">
        <v>43.621459999999999</v>
      </c>
      <c r="J271" s="3">
        <f t="shared" si="24"/>
        <v>4.5203869451224818</v>
      </c>
      <c r="K271" s="95">
        <f t="shared" si="27"/>
        <v>2.9649068474841528E-2</v>
      </c>
      <c r="L271" s="174">
        <f t="shared" si="28"/>
        <v>0.72520423405317291</v>
      </c>
      <c r="M271" s="174" t="str">
        <f t="shared" si="29"/>
        <v/>
      </c>
      <c r="N271" s="174">
        <f t="shared" si="25"/>
        <v>0.40558891809890163</v>
      </c>
      <c r="O271" s="174">
        <v>264</v>
      </c>
      <c r="P271" s="174" t="e">
        <f t="shared" si="26"/>
        <v>#VALUE!</v>
      </c>
    </row>
    <row r="272" spans="1:16" x14ac:dyDescent="0.25">
      <c r="B272" s="174">
        <v>149991</v>
      </c>
      <c r="C272" s="174">
        <v>1000</v>
      </c>
      <c r="D272" s="174">
        <v>283</v>
      </c>
      <c r="E272" s="174">
        <v>492</v>
      </c>
      <c r="F272" s="174">
        <v>126.33</v>
      </c>
      <c r="G272" s="174">
        <v>1966</v>
      </c>
      <c r="H272" s="174">
        <v>50.945450000000001</v>
      </c>
      <c r="I272" s="174">
        <v>43.612520000000004</v>
      </c>
      <c r="J272" s="3">
        <f t="shared" si="24"/>
        <v>3.9553385769820579</v>
      </c>
      <c r="K272" s="95">
        <f t="shared" si="27"/>
        <v>2.9567570210754512E-2</v>
      </c>
      <c r="L272" s="174">
        <f t="shared" si="28"/>
        <v>0.72453812410638851</v>
      </c>
      <c r="M272" s="174" t="str">
        <f t="shared" si="29"/>
        <v/>
      </c>
      <c r="N272" s="174">
        <f t="shared" si="25"/>
        <v>0.40550741983481464</v>
      </c>
      <c r="O272" s="174">
        <v>265</v>
      </c>
      <c r="P272" s="174" t="e">
        <f t="shared" si="26"/>
        <v>#VALUE!</v>
      </c>
    </row>
    <row r="273" spans="2:16" x14ac:dyDescent="0.25">
      <c r="B273" s="174">
        <v>150559</v>
      </c>
      <c r="C273" s="174">
        <v>995</v>
      </c>
      <c r="D273" s="174">
        <v>286</v>
      </c>
      <c r="E273" s="174">
        <v>493</v>
      </c>
      <c r="F273" s="174">
        <v>126.31</v>
      </c>
      <c r="G273" s="174">
        <v>1966</v>
      </c>
      <c r="H273" s="174">
        <v>50.954540000000001</v>
      </c>
      <c r="I273" s="174">
        <v>43.621459999999999</v>
      </c>
      <c r="J273" s="3">
        <f t="shared" si="24"/>
        <v>3.9553385769820579</v>
      </c>
      <c r="K273" s="95">
        <f t="shared" si="27"/>
        <v>2.9404573682580596E-2</v>
      </c>
      <c r="L273" s="174">
        <f t="shared" si="28"/>
        <v>0.72494527416162968</v>
      </c>
      <c r="M273" s="174" t="str">
        <f t="shared" si="29"/>
        <v/>
      </c>
      <c r="N273" s="174">
        <f t="shared" si="25"/>
        <v>0.40534442330664072</v>
      </c>
      <c r="O273" s="174">
        <v>266</v>
      </c>
      <c r="P273" s="174" t="e">
        <f t="shared" si="26"/>
        <v>#VALUE!</v>
      </c>
    </row>
    <row r="274" spans="2:16" x14ac:dyDescent="0.25">
      <c r="B274" s="174">
        <v>151126</v>
      </c>
      <c r="C274" s="174">
        <v>991</v>
      </c>
      <c r="D274" s="174">
        <v>291</v>
      </c>
      <c r="E274" s="174">
        <v>492</v>
      </c>
      <c r="F274" s="174">
        <v>126.29</v>
      </c>
      <c r="G274" s="174">
        <v>1968</v>
      </c>
      <c r="H274" s="174">
        <v>50.95</v>
      </c>
      <c r="I274" s="174">
        <v>43.621459999999999</v>
      </c>
      <c r="J274" s="3">
        <f t="shared" si="24"/>
        <v>5.0854353132626784</v>
      </c>
      <c r="K274" s="95">
        <f t="shared" si="27"/>
        <v>2.9241577154406676E-2</v>
      </c>
      <c r="L274" s="174">
        <f t="shared" si="28"/>
        <v>0.72481609607775188</v>
      </c>
      <c r="M274" s="174" t="str">
        <f t="shared" si="29"/>
        <v/>
      </c>
      <c r="N274" s="174">
        <f t="shared" si="25"/>
        <v>0.4051814267784668</v>
      </c>
      <c r="O274" s="174">
        <v>267</v>
      </c>
      <c r="P274" s="174" t="e">
        <f t="shared" si="26"/>
        <v>#VALUE!</v>
      </c>
    </row>
    <row r="275" spans="2:16" x14ac:dyDescent="0.25">
      <c r="B275" s="174">
        <v>151692</v>
      </c>
      <c r="C275" s="174">
        <v>1004</v>
      </c>
      <c r="D275" s="174">
        <v>280</v>
      </c>
      <c r="E275" s="174">
        <v>492</v>
      </c>
      <c r="F275" s="174">
        <v>126.28</v>
      </c>
      <c r="G275" s="174">
        <v>1968</v>
      </c>
      <c r="H275" s="174">
        <v>50.940910000000002</v>
      </c>
      <c r="I275" s="174">
        <v>43.603580000000001</v>
      </c>
      <c r="J275" s="3">
        <f t="shared" si="24"/>
        <v>5.0854353132626784</v>
      </c>
      <c r="K275" s="95">
        <f t="shared" si="27"/>
        <v>2.9160078890319661E-2</v>
      </c>
      <c r="L275" s="174">
        <f t="shared" si="28"/>
        <v>0.72426050110505791</v>
      </c>
      <c r="M275" s="174" t="str">
        <f t="shared" si="29"/>
        <v/>
      </c>
      <c r="N275" s="174">
        <f t="shared" si="25"/>
        <v>0.40509992851437981</v>
      </c>
      <c r="O275" s="174">
        <v>268</v>
      </c>
      <c r="P275" s="174" t="e">
        <f t="shared" si="26"/>
        <v>#VALUE!</v>
      </c>
    </row>
    <row r="276" spans="2:16" x14ac:dyDescent="0.25">
      <c r="B276" s="174">
        <v>152257</v>
      </c>
      <c r="C276" s="174">
        <v>999</v>
      </c>
      <c r="D276" s="174">
        <v>285</v>
      </c>
      <c r="E276" s="174">
        <v>492</v>
      </c>
      <c r="F276" s="174">
        <v>126.26</v>
      </c>
      <c r="G276" s="174">
        <v>1967</v>
      </c>
      <c r="H276" s="174">
        <v>50.940910000000002</v>
      </c>
      <c r="I276" s="174">
        <v>43.612520000000004</v>
      </c>
      <c r="J276" s="3">
        <f t="shared" si="24"/>
        <v>4.5203869451224818</v>
      </c>
      <c r="K276" s="95">
        <f t="shared" si="27"/>
        <v>2.8997082362145744E-2</v>
      </c>
      <c r="L276" s="174">
        <f t="shared" si="28"/>
        <v>0.72440899553785165</v>
      </c>
      <c r="M276" s="174" t="str">
        <f t="shared" si="29"/>
        <v/>
      </c>
      <c r="N276" s="174">
        <f t="shared" si="25"/>
        <v>0.40493693198620589</v>
      </c>
      <c r="O276" s="174">
        <v>269</v>
      </c>
      <c r="P276" s="174" t="e">
        <f t="shared" si="26"/>
        <v>#VALUE!</v>
      </c>
    </row>
    <row r="277" spans="2:16" x14ac:dyDescent="0.25">
      <c r="B277" s="174">
        <v>152821</v>
      </c>
      <c r="C277" s="174">
        <v>987</v>
      </c>
      <c r="D277" s="174">
        <v>293</v>
      </c>
      <c r="E277" s="174">
        <v>493</v>
      </c>
      <c r="F277" s="174">
        <v>126.24</v>
      </c>
      <c r="G277" s="174">
        <v>1968</v>
      </c>
      <c r="H277" s="174">
        <v>50.959090000000003</v>
      </c>
      <c r="I277" s="174">
        <v>43.621459999999999</v>
      </c>
      <c r="J277" s="3">
        <f t="shared" si="24"/>
        <v>5.0854353132626784</v>
      </c>
      <c r="K277" s="95">
        <f t="shared" si="27"/>
        <v>2.883408583397171E-2</v>
      </c>
      <c r="L277" s="174">
        <f t="shared" si="28"/>
        <v>0.72507474832694341</v>
      </c>
      <c r="M277" s="174" t="str">
        <f t="shared" si="29"/>
        <v/>
      </c>
      <c r="N277" s="174">
        <f t="shared" si="25"/>
        <v>0.40477393545803186</v>
      </c>
      <c r="O277" s="174">
        <v>270</v>
      </c>
      <c r="P277" s="174" t="e">
        <f t="shared" si="26"/>
        <v>#VALUE!</v>
      </c>
    </row>
    <row r="278" spans="2:16" x14ac:dyDescent="0.25">
      <c r="B278" s="174">
        <v>153386</v>
      </c>
      <c r="C278" s="174">
        <v>999</v>
      </c>
      <c r="D278" s="174">
        <v>284</v>
      </c>
      <c r="E278" s="174">
        <v>492</v>
      </c>
      <c r="F278" s="174">
        <v>126.22</v>
      </c>
      <c r="G278" s="174">
        <v>1968</v>
      </c>
      <c r="H278" s="174">
        <v>50.945450000000001</v>
      </c>
      <c r="I278" s="174">
        <v>43.612520000000004</v>
      </c>
      <c r="J278" s="3">
        <f t="shared" si="24"/>
        <v>5.0854353132626784</v>
      </c>
      <c r="K278" s="95">
        <f t="shared" si="27"/>
        <v>2.8671089305797794E-2</v>
      </c>
      <c r="L278" s="174">
        <f t="shared" si="28"/>
        <v>0.72453812410638851</v>
      </c>
      <c r="M278" s="174" t="str">
        <f t="shared" si="29"/>
        <v/>
      </c>
      <c r="N278" s="174">
        <f t="shared" si="25"/>
        <v>0.40461093892985794</v>
      </c>
      <c r="O278" s="174">
        <v>271</v>
      </c>
      <c r="P278" s="174" t="e">
        <f t="shared" si="26"/>
        <v>#VALUE!</v>
      </c>
    </row>
    <row r="279" spans="2:16" x14ac:dyDescent="0.25">
      <c r="B279" s="174">
        <v>153949</v>
      </c>
      <c r="C279" s="174">
        <v>1004</v>
      </c>
      <c r="D279" s="174">
        <v>280</v>
      </c>
      <c r="E279" s="174">
        <v>491</v>
      </c>
      <c r="F279" s="174">
        <v>126.2</v>
      </c>
      <c r="G279" s="174">
        <v>1968</v>
      </c>
      <c r="H279" s="174">
        <v>50.940910000000002</v>
      </c>
      <c r="I279" s="174">
        <v>43.603580000000001</v>
      </c>
      <c r="J279" s="3">
        <f t="shared" si="24"/>
        <v>5.0854353132626784</v>
      </c>
      <c r="K279" s="95">
        <f t="shared" si="27"/>
        <v>2.8508092777623874E-2</v>
      </c>
      <c r="L279" s="174">
        <f t="shared" si="28"/>
        <v>0.72426050110505791</v>
      </c>
      <c r="M279" s="174" t="str">
        <f t="shared" si="29"/>
        <v/>
      </c>
      <c r="N279" s="174">
        <f t="shared" si="25"/>
        <v>0.40444794240168402</v>
      </c>
      <c r="O279" s="174">
        <v>272</v>
      </c>
      <c r="P279" s="174" t="e">
        <f t="shared" si="26"/>
        <v>#VALUE!</v>
      </c>
    </row>
    <row r="280" spans="2:16" x14ac:dyDescent="0.25">
      <c r="B280" s="174">
        <v>154513</v>
      </c>
      <c r="C280" s="174">
        <v>990</v>
      </c>
      <c r="D280" s="174">
        <v>292</v>
      </c>
      <c r="E280" s="174">
        <v>492</v>
      </c>
      <c r="F280" s="174">
        <v>126.18</v>
      </c>
      <c r="G280" s="174">
        <v>1968</v>
      </c>
      <c r="H280" s="174">
        <v>50.95</v>
      </c>
      <c r="I280" s="174">
        <v>43.612520000000004</v>
      </c>
      <c r="J280" s="3">
        <f t="shared" si="24"/>
        <v>5.0854353132626784</v>
      </c>
      <c r="K280" s="95">
        <f t="shared" si="27"/>
        <v>2.8345096249449957E-2</v>
      </c>
      <c r="L280" s="174">
        <f t="shared" si="28"/>
        <v>0.72466754864493022</v>
      </c>
      <c r="M280" s="174" t="str">
        <f t="shared" si="29"/>
        <v/>
      </c>
      <c r="N280" s="174">
        <f t="shared" si="25"/>
        <v>0.4042849458735101</v>
      </c>
      <c r="O280" s="174">
        <v>273</v>
      </c>
      <c r="P280" s="174" t="e">
        <f t="shared" si="26"/>
        <v>#VALUE!</v>
      </c>
    </row>
    <row r="281" spans="2:16" x14ac:dyDescent="0.25">
      <c r="B281" s="174">
        <v>155077</v>
      </c>
      <c r="C281" s="174">
        <v>985</v>
      </c>
      <c r="D281" s="174">
        <v>295</v>
      </c>
      <c r="E281" s="174">
        <v>493</v>
      </c>
      <c r="F281" s="174">
        <v>126.16</v>
      </c>
      <c r="G281" s="174">
        <v>1969</v>
      </c>
      <c r="H281" s="174">
        <v>50.959090000000003</v>
      </c>
      <c r="I281" s="174">
        <v>43.621459999999999</v>
      </c>
      <c r="J281" s="3">
        <f t="shared" si="24"/>
        <v>5.6504836814031023</v>
      </c>
      <c r="K281" s="95">
        <f t="shared" si="27"/>
        <v>2.8182099721275923E-2</v>
      </c>
      <c r="L281" s="174">
        <f t="shared" si="28"/>
        <v>0.72507474832694341</v>
      </c>
      <c r="M281" s="174" t="str">
        <f t="shared" si="29"/>
        <v/>
      </c>
      <c r="N281" s="174">
        <f t="shared" si="25"/>
        <v>0.40412194934533607</v>
      </c>
      <c r="O281" s="174">
        <v>274</v>
      </c>
      <c r="P281" s="174" t="e">
        <f t="shared" si="26"/>
        <v>#VALUE!</v>
      </c>
    </row>
    <row r="282" spans="2:16" x14ac:dyDescent="0.25">
      <c r="B282" s="174">
        <v>155641</v>
      </c>
      <c r="C282" s="174">
        <v>1005</v>
      </c>
      <c r="D282" s="174">
        <v>280</v>
      </c>
      <c r="E282" s="174">
        <v>492</v>
      </c>
      <c r="F282" s="174">
        <v>126.14</v>
      </c>
      <c r="G282" s="174">
        <v>1969</v>
      </c>
      <c r="H282" s="174">
        <v>50.936360000000001</v>
      </c>
      <c r="I282" s="174">
        <v>43.612520000000004</v>
      </c>
      <c r="J282" s="3">
        <f t="shared" si="24"/>
        <v>5.6504836814031023</v>
      </c>
      <c r="K282" s="95">
        <f t="shared" si="27"/>
        <v>2.8019103193102007E-2</v>
      </c>
      <c r="L282" s="174">
        <f t="shared" si="28"/>
        <v>0.72427959409099962</v>
      </c>
      <c r="M282" s="174" t="str">
        <f t="shared" si="29"/>
        <v/>
      </c>
      <c r="N282" s="174">
        <f t="shared" si="25"/>
        <v>0.40395895281716215</v>
      </c>
      <c r="O282" s="174">
        <v>275</v>
      </c>
      <c r="P282" s="174" t="e">
        <f t="shared" si="26"/>
        <v>#VALUE!</v>
      </c>
    </row>
    <row r="283" spans="2:16" x14ac:dyDescent="0.25">
      <c r="B283" s="174">
        <v>156208</v>
      </c>
      <c r="C283" s="174">
        <v>991</v>
      </c>
      <c r="D283" s="174">
        <v>292</v>
      </c>
      <c r="E283" s="174">
        <v>492</v>
      </c>
      <c r="F283" s="174">
        <v>126.12</v>
      </c>
      <c r="G283" s="174">
        <v>1969</v>
      </c>
      <c r="H283" s="174">
        <v>50.945450000000001</v>
      </c>
      <c r="I283" s="174">
        <v>43.612520000000004</v>
      </c>
      <c r="J283" s="3">
        <f t="shared" si="24"/>
        <v>5.6504836814031023</v>
      </c>
      <c r="K283" s="95">
        <f t="shared" si="27"/>
        <v>2.785610666492809E-2</v>
      </c>
      <c r="L283" s="174">
        <f t="shared" si="28"/>
        <v>0.72453812410638851</v>
      </c>
      <c r="M283" s="174" t="str">
        <f t="shared" si="29"/>
        <v/>
      </c>
      <c r="N283" s="174">
        <f t="shared" si="25"/>
        <v>0.40379595628898823</v>
      </c>
      <c r="O283" s="174">
        <v>276</v>
      </c>
      <c r="P283" s="174" t="e">
        <f t="shared" si="26"/>
        <v>#VALUE!</v>
      </c>
    </row>
    <row r="284" spans="2:16" x14ac:dyDescent="0.25">
      <c r="B284" s="174">
        <v>156776</v>
      </c>
      <c r="C284" s="174">
        <v>993</v>
      </c>
      <c r="D284" s="174">
        <v>289</v>
      </c>
      <c r="E284" s="174">
        <v>493</v>
      </c>
      <c r="F284" s="174">
        <v>126.1</v>
      </c>
      <c r="G284" s="174">
        <v>1967</v>
      </c>
      <c r="H284" s="174">
        <v>50.95</v>
      </c>
      <c r="I284" s="174">
        <v>43.621459999999999</v>
      </c>
      <c r="J284" s="3">
        <f t="shared" si="24"/>
        <v>4.5203869451224818</v>
      </c>
      <c r="K284" s="95">
        <f t="shared" si="27"/>
        <v>2.7693110136754056E-2</v>
      </c>
      <c r="L284" s="174">
        <f t="shared" si="28"/>
        <v>0.72481609607775188</v>
      </c>
      <c r="M284" s="174" t="str">
        <f t="shared" si="29"/>
        <v/>
      </c>
      <c r="N284" s="174">
        <f t="shared" si="25"/>
        <v>0.4036329597608142</v>
      </c>
      <c r="O284" s="174">
        <v>277</v>
      </c>
      <c r="P284" s="174" t="e">
        <f t="shared" si="26"/>
        <v>#VALUE!</v>
      </c>
    </row>
    <row r="285" spans="2:16" x14ac:dyDescent="0.25">
      <c r="B285" s="174">
        <v>157345</v>
      </c>
      <c r="C285" s="174">
        <v>992</v>
      </c>
      <c r="D285" s="174">
        <v>290</v>
      </c>
      <c r="E285" s="174">
        <v>493</v>
      </c>
      <c r="F285" s="174">
        <v>126.09</v>
      </c>
      <c r="G285" s="174">
        <v>1969</v>
      </c>
      <c r="H285" s="174">
        <v>50.95</v>
      </c>
      <c r="I285" s="174">
        <v>43.621459999999999</v>
      </c>
      <c r="J285" s="3">
        <f t="shared" si="24"/>
        <v>5.6504836814031023</v>
      </c>
      <c r="K285" s="95">
        <f t="shared" si="27"/>
        <v>2.7611611872667155E-2</v>
      </c>
      <c r="L285" s="174">
        <f t="shared" si="28"/>
        <v>0.72481609607775188</v>
      </c>
      <c r="M285" s="174" t="str">
        <f t="shared" si="29"/>
        <v/>
      </c>
      <c r="N285" s="174">
        <f t="shared" si="25"/>
        <v>0.40355146149672727</v>
      </c>
      <c r="O285" s="174">
        <v>278</v>
      </c>
      <c r="P285" s="174" t="e">
        <f t="shared" si="26"/>
        <v>#VALUE!</v>
      </c>
    </row>
    <row r="286" spans="2:16" x14ac:dyDescent="0.25">
      <c r="B286" s="174">
        <v>157914</v>
      </c>
      <c r="C286" s="174">
        <v>989</v>
      </c>
      <c r="D286" s="174">
        <v>293</v>
      </c>
      <c r="E286" s="174">
        <v>492</v>
      </c>
      <c r="F286" s="174">
        <v>126.07</v>
      </c>
      <c r="G286" s="174">
        <v>1969</v>
      </c>
      <c r="H286" s="174">
        <v>50.95</v>
      </c>
      <c r="I286" s="174">
        <v>43.612520000000004</v>
      </c>
      <c r="J286" s="3">
        <f t="shared" si="24"/>
        <v>5.6504836814031023</v>
      </c>
      <c r="K286" s="95">
        <f t="shared" si="27"/>
        <v>2.7448615344493121E-2</v>
      </c>
      <c r="L286" s="174">
        <f t="shared" si="28"/>
        <v>0.72466754864493022</v>
      </c>
      <c r="M286" s="174" t="str">
        <f t="shared" si="29"/>
        <v/>
      </c>
      <c r="N286" s="174">
        <f t="shared" si="25"/>
        <v>0.40338846496855324</v>
      </c>
      <c r="O286" s="174">
        <v>279</v>
      </c>
      <c r="P286" s="174" t="e">
        <f t="shared" si="26"/>
        <v>#VALUE!</v>
      </c>
    </row>
    <row r="287" spans="2:16" x14ac:dyDescent="0.25">
      <c r="B287" s="174">
        <v>158482</v>
      </c>
      <c r="C287" s="174">
        <v>993</v>
      </c>
      <c r="D287" s="174">
        <v>291</v>
      </c>
      <c r="E287" s="174">
        <v>492</v>
      </c>
      <c r="F287" s="174">
        <v>126.05</v>
      </c>
      <c r="G287" s="174">
        <v>1970</v>
      </c>
      <c r="H287" s="174">
        <v>50.940910000000002</v>
      </c>
      <c r="I287" s="174">
        <v>43.612520000000004</v>
      </c>
      <c r="J287" s="3">
        <f t="shared" si="24"/>
        <v>6.2155320495432989</v>
      </c>
      <c r="K287" s="95">
        <f t="shared" si="27"/>
        <v>2.7285618816319204E-2</v>
      </c>
      <c r="L287" s="174">
        <f t="shared" si="28"/>
        <v>0.72440899553785165</v>
      </c>
      <c r="M287" s="174" t="str">
        <f t="shared" si="29"/>
        <v/>
      </c>
      <c r="N287" s="174">
        <f t="shared" si="25"/>
        <v>0.40322546844037932</v>
      </c>
      <c r="O287" s="174">
        <v>280</v>
      </c>
      <c r="P287" s="174" t="e">
        <f t="shared" si="26"/>
        <v>#VALUE!</v>
      </c>
    </row>
    <row r="288" spans="2:16" x14ac:dyDescent="0.25">
      <c r="B288" s="174">
        <v>159050</v>
      </c>
      <c r="C288" s="174">
        <v>1012</v>
      </c>
      <c r="D288" s="174">
        <v>276</v>
      </c>
      <c r="E288" s="174">
        <v>491</v>
      </c>
      <c r="F288" s="174">
        <v>126.03</v>
      </c>
      <c r="G288" s="174">
        <v>1970</v>
      </c>
      <c r="H288" s="174">
        <v>50.922730000000001</v>
      </c>
      <c r="I288" s="174">
        <v>43.603580000000001</v>
      </c>
      <c r="J288" s="3">
        <f t="shared" si="24"/>
        <v>6.2155320495432989</v>
      </c>
      <c r="K288" s="95">
        <f t="shared" si="27"/>
        <v>2.7122622288145288E-2</v>
      </c>
      <c r="L288" s="174">
        <f t="shared" si="28"/>
        <v>0.72374363926047169</v>
      </c>
      <c r="M288" s="174" t="str">
        <f t="shared" si="29"/>
        <v/>
      </c>
      <c r="N288" s="174">
        <f t="shared" si="25"/>
        <v>0.4030624719122054</v>
      </c>
      <c r="O288" s="174">
        <v>281</v>
      </c>
      <c r="P288" s="174" t="e">
        <f t="shared" si="26"/>
        <v>#VALUE!</v>
      </c>
    </row>
    <row r="289" spans="2:16" x14ac:dyDescent="0.25">
      <c r="B289" s="174">
        <v>159616</v>
      </c>
      <c r="C289" s="174">
        <v>996</v>
      </c>
      <c r="D289" s="174">
        <v>289</v>
      </c>
      <c r="E289" s="174">
        <v>492</v>
      </c>
      <c r="F289" s="174">
        <v>126.01</v>
      </c>
      <c r="G289" s="174">
        <v>1969</v>
      </c>
      <c r="H289" s="174">
        <v>50.936360000000001</v>
      </c>
      <c r="I289" s="174">
        <v>43.612520000000004</v>
      </c>
      <c r="J289" s="3">
        <f t="shared" si="24"/>
        <v>5.6504836814031023</v>
      </c>
      <c r="K289" s="95">
        <f t="shared" si="27"/>
        <v>2.6959625759971368E-2</v>
      </c>
      <c r="L289" s="174">
        <f t="shared" si="28"/>
        <v>0.72427959409099962</v>
      </c>
      <c r="M289" s="174" t="str">
        <f t="shared" si="29"/>
        <v/>
      </c>
      <c r="N289" s="174">
        <f t="shared" si="25"/>
        <v>0.40289947538403148</v>
      </c>
      <c r="O289" s="174">
        <v>282</v>
      </c>
      <c r="P289" s="174" t="e">
        <f t="shared" si="26"/>
        <v>#VALUE!</v>
      </c>
    </row>
    <row r="290" spans="2:16" x14ac:dyDescent="0.25">
      <c r="B290" s="174">
        <v>160181</v>
      </c>
      <c r="C290" s="174">
        <v>993</v>
      </c>
      <c r="D290" s="174">
        <v>291</v>
      </c>
      <c r="E290" s="174">
        <v>492</v>
      </c>
      <c r="F290" s="174">
        <v>126</v>
      </c>
      <c r="G290" s="174">
        <v>1970</v>
      </c>
      <c r="H290" s="174">
        <v>50.940910000000002</v>
      </c>
      <c r="I290" s="174">
        <v>43.612520000000004</v>
      </c>
      <c r="J290" s="3">
        <f t="shared" si="24"/>
        <v>6.2155320495432989</v>
      </c>
      <c r="K290" s="95">
        <f t="shared" si="27"/>
        <v>2.6878127495884353E-2</v>
      </c>
      <c r="L290" s="174">
        <f t="shared" si="28"/>
        <v>0.72440899553785165</v>
      </c>
      <c r="M290" s="174" t="str">
        <f t="shared" si="29"/>
        <v/>
      </c>
      <c r="N290" s="174">
        <f t="shared" si="25"/>
        <v>0.40281797711994449</v>
      </c>
      <c r="O290" s="174">
        <v>283</v>
      </c>
      <c r="P290" s="174" t="e">
        <f t="shared" si="26"/>
        <v>#VALUE!</v>
      </c>
    </row>
    <row r="291" spans="2:16" x14ac:dyDescent="0.25">
      <c r="B291" s="174">
        <v>160746</v>
      </c>
      <c r="C291" s="174">
        <v>993</v>
      </c>
      <c r="D291" s="174">
        <v>291</v>
      </c>
      <c r="E291" s="174">
        <v>492</v>
      </c>
      <c r="F291" s="174">
        <v>125.98</v>
      </c>
      <c r="G291" s="174">
        <v>1970</v>
      </c>
      <c r="H291" s="174">
        <v>50.940910000000002</v>
      </c>
      <c r="I291" s="174">
        <v>43.612520000000004</v>
      </c>
      <c r="J291" s="3">
        <f t="shared" si="24"/>
        <v>6.2155320495432989</v>
      </c>
      <c r="K291" s="95">
        <f t="shared" si="27"/>
        <v>2.6715130967710436E-2</v>
      </c>
      <c r="L291" s="174">
        <f t="shared" si="28"/>
        <v>0.72440899553785165</v>
      </c>
      <c r="M291" s="174" t="str">
        <f t="shared" si="29"/>
        <v/>
      </c>
      <c r="N291" s="174">
        <f t="shared" si="25"/>
        <v>0.40265498059177057</v>
      </c>
      <c r="O291" s="174">
        <v>284</v>
      </c>
      <c r="P291" s="174" t="e">
        <f t="shared" si="26"/>
        <v>#VALUE!</v>
      </c>
    </row>
    <row r="292" spans="2:16" x14ac:dyDescent="0.25">
      <c r="B292" s="174">
        <v>161310</v>
      </c>
      <c r="C292" s="174">
        <v>987</v>
      </c>
      <c r="D292" s="174">
        <v>296</v>
      </c>
      <c r="E292" s="174">
        <v>493</v>
      </c>
      <c r="F292" s="174">
        <v>125.97</v>
      </c>
      <c r="G292" s="174">
        <v>1969</v>
      </c>
      <c r="H292" s="174">
        <v>50.945450000000001</v>
      </c>
      <c r="I292" s="174">
        <v>43.621459999999999</v>
      </c>
      <c r="J292" s="3">
        <f t="shared" si="24"/>
        <v>5.6504836814031023</v>
      </c>
      <c r="K292" s="95">
        <f t="shared" si="27"/>
        <v>2.6633632703623417E-2</v>
      </c>
      <c r="L292" s="174">
        <f t="shared" si="28"/>
        <v>0.72468664500886115</v>
      </c>
      <c r="M292" s="174" t="str">
        <f t="shared" si="29"/>
        <v/>
      </c>
      <c r="N292" s="174">
        <f t="shared" si="25"/>
        <v>0.40257348232768353</v>
      </c>
      <c r="O292" s="174">
        <v>285</v>
      </c>
      <c r="P292" s="174" t="e">
        <f t="shared" si="26"/>
        <v>#VALUE!</v>
      </c>
    </row>
    <row r="293" spans="2:16" x14ac:dyDescent="0.25">
      <c r="B293" s="174">
        <v>161874</v>
      </c>
      <c r="C293" s="174">
        <v>994</v>
      </c>
      <c r="D293" s="174">
        <v>290</v>
      </c>
      <c r="E293" s="174">
        <v>492</v>
      </c>
      <c r="F293" s="174">
        <v>125.95</v>
      </c>
      <c r="G293" s="174">
        <v>1970</v>
      </c>
      <c r="H293" s="174">
        <v>50.940910000000002</v>
      </c>
      <c r="I293" s="174">
        <v>43.612520000000004</v>
      </c>
      <c r="J293" s="3">
        <f t="shared" si="24"/>
        <v>6.2155320495432989</v>
      </c>
      <c r="K293" s="95">
        <f t="shared" si="27"/>
        <v>2.6470636175449501E-2</v>
      </c>
      <c r="L293" s="174">
        <f t="shared" si="28"/>
        <v>0.72440899553785165</v>
      </c>
      <c r="M293" s="174" t="str">
        <f t="shared" si="29"/>
        <v/>
      </c>
      <c r="N293" s="174">
        <f t="shared" si="25"/>
        <v>0.40241048579950961</v>
      </c>
      <c r="O293" s="174">
        <v>286</v>
      </c>
      <c r="P293" s="174" t="e">
        <f t="shared" si="26"/>
        <v>#VALUE!</v>
      </c>
    </row>
    <row r="294" spans="2:16" x14ac:dyDescent="0.25">
      <c r="B294" s="174">
        <v>162438</v>
      </c>
      <c r="C294" s="174">
        <v>989</v>
      </c>
      <c r="D294" s="174">
        <v>293</v>
      </c>
      <c r="E294" s="174">
        <v>493</v>
      </c>
      <c r="F294" s="174">
        <v>125.94</v>
      </c>
      <c r="G294" s="174">
        <v>1970</v>
      </c>
      <c r="H294" s="174">
        <v>50.95</v>
      </c>
      <c r="I294" s="174">
        <v>43.621459999999999</v>
      </c>
      <c r="J294" s="3">
        <f t="shared" si="24"/>
        <v>6.2155320495432989</v>
      </c>
      <c r="K294" s="95">
        <f t="shared" si="27"/>
        <v>2.6389137911362485E-2</v>
      </c>
      <c r="L294" s="174">
        <f t="shared" si="28"/>
        <v>0.72481609607775188</v>
      </c>
      <c r="M294" s="174" t="str">
        <f t="shared" si="29"/>
        <v/>
      </c>
      <c r="N294" s="174">
        <f t="shared" si="25"/>
        <v>0.40232898753542262</v>
      </c>
      <c r="O294" s="174">
        <v>287</v>
      </c>
      <c r="P294" s="174" t="e">
        <f t="shared" si="26"/>
        <v>#VALUE!</v>
      </c>
    </row>
    <row r="295" spans="2:16" x14ac:dyDescent="0.25">
      <c r="B295" s="174">
        <v>163002</v>
      </c>
      <c r="C295" s="174">
        <v>982</v>
      </c>
      <c r="D295" s="174">
        <v>299</v>
      </c>
      <c r="E295" s="174">
        <v>493</v>
      </c>
      <c r="F295" s="174">
        <v>125.92</v>
      </c>
      <c r="G295" s="174">
        <v>1970</v>
      </c>
      <c r="H295" s="174">
        <v>50.954540000000001</v>
      </c>
      <c r="I295" s="174">
        <v>43.621459999999999</v>
      </c>
      <c r="J295" s="3">
        <f t="shared" si="24"/>
        <v>6.2155320495432989</v>
      </c>
      <c r="K295" s="95">
        <f t="shared" si="27"/>
        <v>2.6226141383188566E-2</v>
      </c>
      <c r="L295" s="174">
        <f t="shared" si="28"/>
        <v>0.72494527416162968</v>
      </c>
      <c r="M295" s="174" t="str">
        <f t="shared" si="29"/>
        <v/>
      </c>
      <c r="N295" s="174">
        <f t="shared" si="25"/>
        <v>0.4021659910072487</v>
      </c>
      <c r="O295" s="174">
        <v>288</v>
      </c>
      <c r="P295" s="174" t="e">
        <f t="shared" si="26"/>
        <v>#VALUE!</v>
      </c>
    </row>
    <row r="296" spans="2:16" x14ac:dyDescent="0.25">
      <c r="B296" s="174">
        <v>163568</v>
      </c>
      <c r="C296" s="174">
        <v>1004</v>
      </c>
      <c r="D296" s="174">
        <v>283</v>
      </c>
      <c r="E296" s="174">
        <v>492</v>
      </c>
      <c r="F296" s="174">
        <v>125.91</v>
      </c>
      <c r="G296" s="174">
        <v>1970</v>
      </c>
      <c r="H296" s="174">
        <v>50.92727</v>
      </c>
      <c r="I296" s="174">
        <v>43.612520000000004</v>
      </c>
      <c r="J296" s="3">
        <f t="shared" si="24"/>
        <v>6.2155320495432989</v>
      </c>
      <c r="K296" s="95">
        <f t="shared" si="27"/>
        <v>2.614464311910155E-2</v>
      </c>
      <c r="L296" s="174">
        <f t="shared" si="28"/>
        <v>0.72402111020823912</v>
      </c>
      <c r="M296" s="174" t="str">
        <f t="shared" si="29"/>
        <v/>
      </c>
      <c r="N296" s="174">
        <f t="shared" si="25"/>
        <v>0.40208449274316166</v>
      </c>
      <c r="O296" s="174">
        <v>289</v>
      </c>
      <c r="P296" s="174" t="e">
        <f t="shared" si="26"/>
        <v>#VALUE!</v>
      </c>
    </row>
    <row r="297" spans="2:16" x14ac:dyDescent="0.25">
      <c r="B297" s="174">
        <v>164136</v>
      </c>
      <c r="C297" s="174">
        <v>1000</v>
      </c>
      <c r="D297" s="174">
        <v>286</v>
      </c>
      <c r="E297" s="174">
        <v>492</v>
      </c>
      <c r="F297" s="174">
        <v>125.89</v>
      </c>
      <c r="G297" s="174">
        <v>1970</v>
      </c>
      <c r="H297" s="174">
        <v>50.931820000000002</v>
      </c>
      <c r="I297" s="174">
        <v>43.612520000000004</v>
      </c>
      <c r="J297" s="3">
        <f t="shared" si="24"/>
        <v>6.2155320495432989</v>
      </c>
      <c r="K297" s="95">
        <f t="shared" si="27"/>
        <v>2.5981646590927634E-2</v>
      </c>
      <c r="L297" s="174">
        <f t="shared" si="28"/>
        <v>0.72415048856340136</v>
      </c>
      <c r="M297" s="174" t="str">
        <f t="shared" si="29"/>
        <v/>
      </c>
      <c r="N297" s="174">
        <f t="shared" si="25"/>
        <v>0.40192149621498774</v>
      </c>
      <c r="O297" s="174">
        <v>290</v>
      </c>
      <c r="P297" s="174" t="e">
        <f t="shared" si="26"/>
        <v>#VALUE!</v>
      </c>
    </row>
    <row r="298" spans="2:16" x14ac:dyDescent="0.25">
      <c r="B298" s="174">
        <v>164704</v>
      </c>
      <c r="C298" s="174">
        <v>987</v>
      </c>
      <c r="D298" s="174">
        <v>296</v>
      </c>
      <c r="E298" s="174">
        <v>492</v>
      </c>
      <c r="F298" s="174">
        <v>125.88</v>
      </c>
      <c r="G298" s="174">
        <v>1970</v>
      </c>
      <c r="H298" s="174">
        <v>50.945450000000001</v>
      </c>
      <c r="I298" s="174">
        <v>43.612520000000004</v>
      </c>
      <c r="J298" s="3">
        <f t="shared" si="24"/>
        <v>6.2155320495432989</v>
      </c>
      <c r="K298" s="95">
        <f t="shared" si="27"/>
        <v>2.5900148326840615E-2</v>
      </c>
      <c r="L298" s="174">
        <f t="shared" si="28"/>
        <v>0.72453812410638851</v>
      </c>
      <c r="M298" s="174" t="str">
        <f t="shared" si="29"/>
        <v/>
      </c>
      <c r="N298" s="174">
        <f t="shared" si="25"/>
        <v>0.40183999795090075</v>
      </c>
      <c r="O298" s="174">
        <v>291</v>
      </c>
      <c r="P298" s="174" t="e">
        <f t="shared" si="26"/>
        <v>#VALUE!</v>
      </c>
    </row>
    <row r="299" spans="2:16" x14ac:dyDescent="0.25">
      <c r="B299" s="174">
        <v>165274</v>
      </c>
      <c r="C299" s="174">
        <v>987</v>
      </c>
      <c r="D299" s="174">
        <v>296</v>
      </c>
      <c r="E299" s="174">
        <v>492</v>
      </c>
      <c r="F299" s="174">
        <v>125.87</v>
      </c>
      <c r="G299" s="174">
        <v>1970</v>
      </c>
      <c r="H299" s="174">
        <v>50.945450000000001</v>
      </c>
      <c r="I299" s="174">
        <v>43.612520000000004</v>
      </c>
      <c r="J299" s="3">
        <f t="shared" si="24"/>
        <v>6.2155320495432989</v>
      </c>
      <c r="K299" s="95">
        <f t="shared" si="27"/>
        <v>2.5818650062753714E-2</v>
      </c>
      <c r="L299" s="174">
        <f t="shared" si="28"/>
        <v>0.72453812410638851</v>
      </c>
      <c r="M299" s="174" t="str">
        <f t="shared" si="29"/>
        <v/>
      </c>
      <c r="N299" s="174">
        <f t="shared" si="25"/>
        <v>0.40175849968681382</v>
      </c>
      <c r="O299" s="174">
        <v>292</v>
      </c>
      <c r="P299" s="174" t="e">
        <f t="shared" si="26"/>
        <v>#VALUE!</v>
      </c>
    </row>
    <row r="300" spans="2:16" x14ac:dyDescent="0.25">
      <c r="B300" s="174">
        <v>165843</v>
      </c>
      <c r="C300" s="174">
        <v>1001</v>
      </c>
      <c r="D300" s="174">
        <v>285</v>
      </c>
      <c r="E300" s="174">
        <v>492</v>
      </c>
      <c r="F300" s="174">
        <v>125.85</v>
      </c>
      <c r="G300" s="174">
        <v>1970</v>
      </c>
      <c r="H300" s="174">
        <v>50.931820000000002</v>
      </c>
      <c r="I300" s="174">
        <v>43.612520000000004</v>
      </c>
      <c r="J300" s="3">
        <f t="shared" si="24"/>
        <v>6.2155320495432989</v>
      </c>
      <c r="K300" s="95">
        <f t="shared" si="27"/>
        <v>2.5655653534579683E-2</v>
      </c>
      <c r="L300" s="174">
        <f t="shared" si="28"/>
        <v>0.72415048856340136</v>
      </c>
      <c r="M300" s="174" t="str">
        <f t="shared" si="29"/>
        <v/>
      </c>
      <c r="N300" s="174">
        <f t="shared" si="25"/>
        <v>0.40159550315863979</v>
      </c>
      <c r="O300" s="174">
        <v>293</v>
      </c>
      <c r="P300" s="174" t="e">
        <f t="shared" si="26"/>
        <v>#VALUE!</v>
      </c>
    </row>
    <row r="301" spans="2:16" x14ac:dyDescent="0.25">
      <c r="B301" s="174">
        <v>166411</v>
      </c>
      <c r="C301" s="174">
        <v>981</v>
      </c>
      <c r="D301" s="174">
        <v>301</v>
      </c>
      <c r="E301" s="174">
        <v>492</v>
      </c>
      <c r="F301" s="174">
        <v>125.84</v>
      </c>
      <c r="G301" s="174">
        <v>1970</v>
      </c>
      <c r="H301" s="174">
        <v>50.95</v>
      </c>
      <c r="I301" s="174">
        <v>43.612520000000004</v>
      </c>
      <c r="J301" s="3">
        <f t="shared" si="24"/>
        <v>6.2155320495432989</v>
      </c>
      <c r="K301" s="95">
        <f t="shared" si="27"/>
        <v>2.5574155270492782E-2</v>
      </c>
      <c r="L301" s="174">
        <f t="shared" si="28"/>
        <v>0.72466754864493022</v>
      </c>
      <c r="M301" s="174" t="str">
        <f t="shared" si="29"/>
        <v/>
      </c>
      <c r="N301" s="174">
        <f t="shared" si="25"/>
        <v>0.40151400489455291</v>
      </c>
      <c r="O301" s="174">
        <v>294</v>
      </c>
      <c r="P301" s="174" t="e">
        <f t="shared" si="26"/>
        <v>#VALUE!</v>
      </c>
    </row>
    <row r="302" spans="2:16" x14ac:dyDescent="0.25">
      <c r="B302" s="174">
        <v>166978</v>
      </c>
      <c r="C302" s="174">
        <v>995</v>
      </c>
      <c r="D302" s="174">
        <v>290</v>
      </c>
      <c r="E302" s="174">
        <v>492</v>
      </c>
      <c r="F302" s="174">
        <v>125.83</v>
      </c>
      <c r="G302" s="174">
        <v>1970</v>
      </c>
      <c r="H302" s="174">
        <v>50.936360000000001</v>
      </c>
      <c r="I302" s="174">
        <v>43.612520000000004</v>
      </c>
      <c r="J302" s="3">
        <f t="shared" si="24"/>
        <v>6.2155320495432989</v>
      </c>
      <c r="K302" s="95">
        <f t="shared" si="27"/>
        <v>2.5492657006405763E-2</v>
      </c>
      <c r="L302" s="174">
        <f t="shared" si="28"/>
        <v>0.72427959409099962</v>
      </c>
      <c r="M302" s="174" t="str">
        <f t="shared" si="29"/>
        <v/>
      </c>
      <c r="N302" s="174">
        <f t="shared" si="25"/>
        <v>0.40143250663046587</v>
      </c>
      <c r="O302" s="174">
        <v>295</v>
      </c>
      <c r="P302" s="174" t="e">
        <f t="shared" si="26"/>
        <v>#VALUE!</v>
      </c>
    </row>
    <row r="303" spans="2:16" x14ac:dyDescent="0.25">
      <c r="B303" s="174">
        <v>167544</v>
      </c>
      <c r="C303" s="174">
        <v>997</v>
      </c>
      <c r="D303" s="174">
        <v>289</v>
      </c>
      <c r="E303" s="174">
        <v>492</v>
      </c>
      <c r="F303" s="174">
        <v>125.82</v>
      </c>
      <c r="G303" s="174">
        <v>1970</v>
      </c>
      <c r="H303" s="174">
        <v>50.931820000000002</v>
      </c>
      <c r="I303" s="174">
        <v>43.603580000000001</v>
      </c>
      <c r="J303" s="3">
        <f t="shared" si="24"/>
        <v>6.2155320495432989</v>
      </c>
      <c r="K303" s="95">
        <f t="shared" si="27"/>
        <v>2.5411158742318748E-2</v>
      </c>
      <c r="L303" s="174">
        <f t="shared" si="28"/>
        <v>0.72400204712117877</v>
      </c>
      <c r="M303" s="174" t="str">
        <f t="shared" si="29"/>
        <v/>
      </c>
      <c r="N303" s="174">
        <f t="shared" si="25"/>
        <v>0.40135100836637888</v>
      </c>
      <c r="O303" s="174">
        <v>296</v>
      </c>
      <c r="P303" s="174" t="e">
        <f t="shared" si="26"/>
        <v>#VALUE!</v>
      </c>
    </row>
    <row r="304" spans="2:16" x14ac:dyDescent="0.25">
      <c r="B304" s="174">
        <v>168109</v>
      </c>
      <c r="C304" s="174">
        <v>992</v>
      </c>
      <c r="D304" s="174">
        <v>293</v>
      </c>
      <c r="E304" s="174">
        <v>492</v>
      </c>
      <c r="F304" s="174">
        <v>125.8</v>
      </c>
      <c r="G304" s="174">
        <v>1970</v>
      </c>
      <c r="H304" s="174">
        <v>50.936360000000001</v>
      </c>
      <c r="I304" s="174">
        <v>43.612520000000004</v>
      </c>
      <c r="J304" s="3">
        <f t="shared" si="24"/>
        <v>6.2155320495432989</v>
      </c>
      <c r="K304" s="95">
        <f t="shared" si="27"/>
        <v>2.5248162214144831E-2</v>
      </c>
      <c r="L304" s="174">
        <f t="shared" si="28"/>
        <v>0.72427959409099962</v>
      </c>
      <c r="M304" s="174" t="str">
        <f t="shared" si="29"/>
        <v/>
      </c>
      <c r="N304" s="174">
        <f t="shared" si="25"/>
        <v>0.40118801183820496</v>
      </c>
      <c r="O304" s="174">
        <v>297</v>
      </c>
      <c r="P304" s="174" t="e">
        <f t="shared" si="26"/>
        <v>#VALUE!</v>
      </c>
    </row>
    <row r="305" spans="2:16" x14ac:dyDescent="0.25">
      <c r="B305" s="174">
        <v>168674</v>
      </c>
      <c r="C305" s="174">
        <v>1006</v>
      </c>
      <c r="D305" s="174">
        <v>282</v>
      </c>
      <c r="E305" s="174">
        <v>491</v>
      </c>
      <c r="F305" s="174">
        <v>125.79</v>
      </c>
      <c r="G305" s="174">
        <v>1970</v>
      </c>
      <c r="H305" s="174">
        <v>50.922730000000001</v>
      </c>
      <c r="I305" s="174">
        <v>43.603580000000001</v>
      </c>
      <c r="J305" s="3">
        <f t="shared" si="24"/>
        <v>6.2155320495432989</v>
      </c>
      <c r="K305" s="95">
        <f t="shared" si="27"/>
        <v>2.516666395005793E-2</v>
      </c>
      <c r="L305" s="174">
        <f t="shared" si="28"/>
        <v>0.72374363926047169</v>
      </c>
      <c r="M305" s="174" t="str">
        <f t="shared" si="29"/>
        <v/>
      </c>
      <c r="N305" s="174">
        <f t="shared" si="25"/>
        <v>0.40110651357411808</v>
      </c>
      <c r="O305" s="174">
        <v>298</v>
      </c>
      <c r="P305" s="174" t="e">
        <f t="shared" si="26"/>
        <v>#VALUE!</v>
      </c>
    </row>
    <row r="306" spans="2:16" x14ac:dyDescent="0.25">
      <c r="B306" s="174">
        <v>169239</v>
      </c>
      <c r="C306" s="174">
        <v>993</v>
      </c>
      <c r="D306" s="174">
        <v>293</v>
      </c>
      <c r="E306" s="174">
        <v>491</v>
      </c>
      <c r="F306" s="174">
        <v>125.78</v>
      </c>
      <c r="G306" s="174">
        <v>1970</v>
      </c>
      <c r="H306" s="174">
        <v>50.931820000000002</v>
      </c>
      <c r="I306" s="174">
        <v>43.603580000000001</v>
      </c>
      <c r="J306" s="3">
        <f t="shared" si="24"/>
        <v>6.2155320495432989</v>
      </c>
      <c r="K306" s="95">
        <f t="shared" si="27"/>
        <v>2.5085165685970912E-2</v>
      </c>
      <c r="L306" s="174">
        <f t="shared" si="28"/>
        <v>0.72400204712117877</v>
      </c>
      <c r="M306" s="174" t="str">
        <f t="shared" si="29"/>
        <v/>
      </c>
      <c r="N306" s="174">
        <f t="shared" si="25"/>
        <v>0.40102501531003104</v>
      </c>
      <c r="O306" s="174">
        <v>299</v>
      </c>
      <c r="P306" s="174" t="e">
        <f t="shared" si="26"/>
        <v>#VALUE!</v>
      </c>
    </row>
    <row r="307" spans="2:16" x14ac:dyDescent="0.25">
      <c r="B307" s="174">
        <v>169803</v>
      </c>
      <c r="C307" s="174">
        <v>987</v>
      </c>
      <c r="D307" s="174">
        <v>296</v>
      </c>
      <c r="E307" s="174">
        <v>492</v>
      </c>
      <c r="F307" s="174">
        <v>125.77</v>
      </c>
      <c r="G307" s="174">
        <v>1970</v>
      </c>
      <c r="H307" s="174">
        <v>50.945450000000001</v>
      </c>
      <c r="I307" s="174">
        <v>43.612520000000004</v>
      </c>
      <c r="J307" s="3">
        <f t="shared" si="24"/>
        <v>6.2155320495432989</v>
      </c>
      <c r="K307" s="95">
        <f t="shared" si="27"/>
        <v>2.5003667421883896E-2</v>
      </c>
      <c r="L307" s="174">
        <f t="shared" si="28"/>
        <v>0.72453812410638851</v>
      </c>
      <c r="M307" s="174" t="str">
        <f t="shared" si="29"/>
        <v/>
      </c>
      <c r="N307" s="174">
        <f t="shared" si="25"/>
        <v>0.400943517045944</v>
      </c>
      <c r="O307" s="174">
        <v>300</v>
      </c>
      <c r="P307" s="174" t="e">
        <f t="shared" si="26"/>
        <v>#VALUE!</v>
      </c>
    </row>
    <row r="308" spans="2:16" x14ac:dyDescent="0.25">
      <c r="B308" s="174">
        <v>170367</v>
      </c>
      <c r="C308" s="174">
        <v>1003</v>
      </c>
      <c r="D308" s="174">
        <v>284</v>
      </c>
      <c r="E308" s="174">
        <v>492</v>
      </c>
      <c r="F308" s="174">
        <v>125.76</v>
      </c>
      <c r="G308" s="174">
        <v>1970</v>
      </c>
      <c r="H308" s="174">
        <v>50.92727</v>
      </c>
      <c r="I308" s="174">
        <v>43.612520000000004</v>
      </c>
      <c r="J308" s="3">
        <f t="shared" si="24"/>
        <v>6.2155320495432989</v>
      </c>
      <c r="K308" s="95">
        <f t="shared" si="27"/>
        <v>2.4922169157796995E-2</v>
      </c>
      <c r="L308" s="174">
        <f t="shared" si="28"/>
        <v>0.72402111020823912</v>
      </c>
      <c r="M308" s="174" t="str">
        <f t="shared" si="29"/>
        <v/>
      </c>
      <c r="N308" s="174">
        <f t="shared" si="25"/>
        <v>0.40086201878185712</v>
      </c>
      <c r="O308" s="174">
        <v>301</v>
      </c>
      <c r="P308" s="174" t="e">
        <f t="shared" si="26"/>
        <v>#VALUE!</v>
      </c>
    </row>
    <row r="309" spans="2:16" x14ac:dyDescent="0.25">
      <c r="B309" s="174">
        <v>170931</v>
      </c>
      <c r="C309" s="174">
        <v>989</v>
      </c>
      <c r="D309" s="174">
        <v>296</v>
      </c>
      <c r="E309" s="174">
        <v>492</v>
      </c>
      <c r="F309" s="174">
        <v>125.75</v>
      </c>
      <c r="G309" s="174">
        <v>1969</v>
      </c>
      <c r="H309" s="174">
        <v>50.936360000000001</v>
      </c>
      <c r="I309" s="174">
        <v>43.612520000000004</v>
      </c>
      <c r="J309" s="3">
        <f t="shared" si="24"/>
        <v>5.6504836814031023</v>
      </c>
      <c r="K309" s="95">
        <f t="shared" si="27"/>
        <v>2.484067089370998E-2</v>
      </c>
      <c r="L309" s="174">
        <f t="shared" si="28"/>
        <v>0.72427959409099962</v>
      </c>
      <c r="M309" s="174" t="str">
        <f t="shared" si="29"/>
        <v/>
      </c>
      <c r="N309" s="174">
        <f t="shared" si="25"/>
        <v>0.40078052051777013</v>
      </c>
      <c r="O309" s="174">
        <v>302</v>
      </c>
      <c r="P309" s="174" t="e">
        <f t="shared" si="26"/>
        <v>#VALUE!</v>
      </c>
    </row>
    <row r="310" spans="2:16" x14ac:dyDescent="0.25">
      <c r="B310" s="174">
        <v>171497</v>
      </c>
      <c r="C310" s="174">
        <v>991</v>
      </c>
      <c r="D310" s="174">
        <v>294</v>
      </c>
      <c r="E310" s="174">
        <v>491</v>
      </c>
      <c r="F310" s="174">
        <v>125.73</v>
      </c>
      <c r="G310" s="174">
        <v>1970</v>
      </c>
      <c r="H310" s="174">
        <v>50.936360000000001</v>
      </c>
      <c r="I310" s="174">
        <v>43.603580000000001</v>
      </c>
      <c r="J310" s="3">
        <f t="shared" si="24"/>
        <v>6.2155320495432989</v>
      </c>
      <c r="K310" s="95">
        <f t="shared" si="27"/>
        <v>2.4677674365536063E-2</v>
      </c>
      <c r="L310" s="174">
        <f t="shared" si="28"/>
        <v>0.72413112618382125</v>
      </c>
      <c r="M310" s="174" t="str">
        <f t="shared" si="29"/>
        <v/>
      </c>
      <c r="N310" s="174">
        <f t="shared" si="25"/>
        <v>0.40061752398959621</v>
      </c>
      <c r="O310" s="174">
        <v>303</v>
      </c>
      <c r="P310" s="174" t="e">
        <f t="shared" si="26"/>
        <v>#VALUE!</v>
      </c>
    </row>
    <row r="311" spans="2:16" x14ac:dyDescent="0.25">
      <c r="B311" s="174">
        <v>172064</v>
      </c>
      <c r="C311" s="174">
        <v>1002</v>
      </c>
      <c r="D311" s="174">
        <v>286</v>
      </c>
      <c r="E311" s="174">
        <v>491</v>
      </c>
      <c r="F311" s="174">
        <v>125.72</v>
      </c>
      <c r="G311" s="174">
        <v>1970</v>
      </c>
      <c r="H311" s="174">
        <v>50.922730000000001</v>
      </c>
      <c r="I311" s="174">
        <v>43.603580000000001</v>
      </c>
      <c r="J311" s="3">
        <f t="shared" si="24"/>
        <v>6.2155320495432989</v>
      </c>
      <c r="K311" s="95">
        <f t="shared" si="27"/>
        <v>2.4596176101449044E-2</v>
      </c>
      <c r="L311" s="174">
        <f t="shared" si="28"/>
        <v>0.72374363926047169</v>
      </c>
      <c r="M311" s="174" t="str">
        <f t="shared" si="29"/>
        <v/>
      </c>
      <c r="N311" s="174">
        <f t="shared" si="25"/>
        <v>0.40053602572550917</v>
      </c>
      <c r="O311" s="174">
        <v>304</v>
      </c>
      <c r="P311" s="174" t="e">
        <f t="shared" si="26"/>
        <v>#VALUE!</v>
      </c>
    </row>
    <row r="312" spans="2:16" x14ac:dyDescent="0.25">
      <c r="B312" s="174">
        <v>172633</v>
      </c>
      <c r="C312" s="174">
        <v>998</v>
      </c>
      <c r="D312" s="174">
        <v>290</v>
      </c>
      <c r="E312" s="174">
        <v>491</v>
      </c>
      <c r="F312" s="174">
        <v>125.71</v>
      </c>
      <c r="G312" s="174">
        <v>1969</v>
      </c>
      <c r="H312" s="174">
        <v>50.922730000000001</v>
      </c>
      <c r="I312" s="174">
        <v>43.603580000000001</v>
      </c>
      <c r="J312" s="3">
        <f t="shared" si="24"/>
        <v>5.6504836814031023</v>
      </c>
      <c r="K312" s="95">
        <f t="shared" si="27"/>
        <v>2.4514677837362029E-2</v>
      </c>
      <c r="L312" s="174">
        <f t="shared" si="28"/>
        <v>0.72374363926047169</v>
      </c>
      <c r="M312" s="174" t="str">
        <f t="shared" si="29"/>
        <v/>
      </c>
      <c r="N312" s="174">
        <f t="shared" si="25"/>
        <v>0.40045452746142218</v>
      </c>
      <c r="O312" s="174">
        <v>305</v>
      </c>
      <c r="P312" s="174" t="e">
        <f t="shared" si="26"/>
        <v>#VALUE!</v>
      </c>
    </row>
    <row r="313" spans="2:16" x14ac:dyDescent="0.25">
      <c r="B313" s="174">
        <v>173202</v>
      </c>
      <c r="C313" s="174">
        <v>995</v>
      </c>
      <c r="D313" s="174">
        <v>291</v>
      </c>
      <c r="E313" s="174">
        <v>492</v>
      </c>
      <c r="F313" s="174">
        <v>125.7</v>
      </c>
      <c r="G313" s="174">
        <v>1970</v>
      </c>
      <c r="H313" s="174">
        <v>50.931820000000002</v>
      </c>
      <c r="I313" s="174">
        <v>43.612520000000004</v>
      </c>
      <c r="J313" s="3">
        <f t="shared" si="24"/>
        <v>6.2155320495432989</v>
      </c>
      <c r="K313" s="95">
        <f t="shared" si="27"/>
        <v>2.4433179573275128E-2</v>
      </c>
      <c r="L313" s="174">
        <f t="shared" si="28"/>
        <v>0.72415048856340136</v>
      </c>
      <c r="M313" s="174" t="str">
        <f t="shared" si="29"/>
        <v/>
      </c>
      <c r="N313" s="174">
        <f t="shared" si="25"/>
        <v>0.40037302919733525</v>
      </c>
      <c r="O313" s="174">
        <v>306</v>
      </c>
      <c r="P313" s="174" t="e">
        <f t="shared" si="26"/>
        <v>#VALUE!</v>
      </c>
    </row>
    <row r="314" spans="2:16" x14ac:dyDescent="0.25">
      <c r="B314" s="174">
        <v>173771</v>
      </c>
      <c r="C314" s="174">
        <v>995</v>
      </c>
      <c r="D314" s="174">
        <v>293</v>
      </c>
      <c r="E314" s="174">
        <v>491</v>
      </c>
      <c r="F314" s="174">
        <v>125.69</v>
      </c>
      <c r="G314" s="174">
        <v>1971</v>
      </c>
      <c r="H314" s="174">
        <v>50.922730000000001</v>
      </c>
      <c r="I314" s="174">
        <v>43.603580000000001</v>
      </c>
      <c r="J314" s="3">
        <f t="shared" si="24"/>
        <v>6.7805804176837228</v>
      </c>
      <c r="K314" s="95">
        <f t="shared" si="27"/>
        <v>2.4351681309188113E-2</v>
      </c>
      <c r="L314" s="174">
        <f t="shared" si="28"/>
        <v>0.72374363926047169</v>
      </c>
      <c r="M314" s="174" t="str">
        <f t="shared" si="29"/>
        <v/>
      </c>
      <c r="N314" s="174">
        <f t="shared" si="25"/>
        <v>0.40029153093324826</v>
      </c>
      <c r="O314" s="174">
        <v>307</v>
      </c>
      <c r="P314" s="174" t="e">
        <f t="shared" si="26"/>
        <v>#VALUE!</v>
      </c>
    </row>
    <row r="315" spans="2:16" x14ac:dyDescent="0.25">
      <c r="B315" s="174">
        <v>174339</v>
      </c>
      <c r="C315" s="174">
        <v>993</v>
      </c>
      <c r="D315" s="174">
        <v>293</v>
      </c>
      <c r="E315" s="174">
        <v>492</v>
      </c>
      <c r="F315" s="174">
        <v>125.68</v>
      </c>
      <c r="G315" s="174">
        <v>1970</v>
      </c>
      <c r="H315" s="174">
        <v>50.931820000000002</v>
      </c>
      <c r="I315" s="174">
        <v>43.612520000000004</v>
      </c>
      <c r="J315" s="3">
        <f t="shared" si="24"/>
        <v>6.2155320495432989</v>
      </c>
      <c r="K315" s="95">
        <f t="shared" si="27"/>
        <v>2.4270183045101212E-2</v>
      </c>
      <c r="L315" s="174">
        <f t="shared" si="28"/>
        <v>0.72415048856340136</v>
      </c>
      <c r="M315" s="174" t="str">
        <f t="shared" si="29"/>
        <v/>
      </c>
      <c r="N315" s="174">
        <f t="shared" si="25"/>
        <v>0.40021003266916133</v>
      </c>
      <c r="O315" s="174">
        <v>308</v>
      </c>
      <c r="P315" s="174" t="e">
        <f t="shared" si="26"/>
        <v>#VALUE!</v>
      </c>
    </row>
    <row r="316" spans="2:16" x14ac:dyDescent="0.25">
      <c r="B316" s="174">
        <v>174905</v>
      </c>
      <c r="C316" s="174">
        <v>995</v>
      </c>
      <c r="D316" s="174">
        <v>292</v>
      </c>
      <c r="E316" s="174">
        <v>492</v>
      </c>
      <c r="F316" s="174">
        <v>125.67</v>
      </c>
      <c r="G316" s="174">
        <v>1970</v>
      </c>
      <c r="H316" s="174">
        <v>50.92727</v>
      </c>
      <c r="I316" s="174">
        <v>43.612520000000004</v>
      </c>
      <c r="J316" s="3">
        <f t="shared" si="24"/>
        <v>6.2155320495432989</v>
      </c>
      <c r="K316" s="95">
        <f t="shared" si="27"/>
        <v>2.4188684781014193E-2</v>
      </c>
      <c r="L316" s="174">
        <f t="shared" si="28"/>
        <v>0.72402111020823912</v>
      </c>
      <c r="M316" s="174" t="str">
        <f t="shared" si="29"/>
        <v/>
      </c>
      <c r="N316" s="174">
        <f t="shared" si="25"/>
        <v>0.40012853440507434</v>
      </c>
      <c r="O316" s="174">
        <v>309</v>
      </c>
      <c r="P316" s="174" t="e">
        <f t="shared" si="26"/>
        <v>#VALUE!</v>
      </c>
    </row>
    <row r="317" spans="2:16" x14ac:dyDescent="0.25">
      <c r="B317" s="174">
        <v>175470</v>
      </c>
      <c r="C317" s="174">
        <v>994</v>
      </c>
      <c r="D317" s="174">
        <v>293</v>
      </c>
      <c r="E317" s="174">
        <v>492</v>
      </c>
      <c r="F317" s="174">
        <v>125.66</v>
      </c>
      <c r="G317" s="174">
        <v>1970</v>
      </c>
      <c r="H317" s="174">
        <v>50.92727</v>
      </c>
      <c r="I317" s="174">
        <v>43.612520000000004</v>
      </c>
      <c r="J317" s="3">
        <f t="shared" si="24"/>
        <v>6.2155320495432989</v>
      </c>
      <c r="K317" s="95">
        <f t="shared" si="27"/>
        <v>2.4107186516927177E-2</v>
      </c>
      <c r="L317" s="174">
        <f t="shared" si="28"/>
        <v>0.72402111020823912</v>
      </c>
      <c r="M317" s="174" t="str">
        <f t="shared" si="29"/>
        <v/>
      </c>
      <c r="N317" s="174">
        <f t="shared" si="25"/>
        <v>0.4000470361409873</v>
      </c>
      <c r="O317" s="174">
        <v>310</v>
      </c>
      <c r="P317" s="174" t="e">
        <f t="shared" si="26"/>
        <v>#VALUE!</v>
      </c>
    </row>
    <row r="318" spans="2:16" x14ac:dyDescent="0.25">
      <c r="B318" s="174">
        <v>176035</v>
      </c>
      <c r="C318" s="174">
        <v>996</v>
      </c>
      <c r="D318" s="174">
        <v>292</v>
      </c>
      <c r="E318" s="174">
        <v>491</v>
      </c>
      <c r="F318" s="174">
        <v>125.65</v>
      </c>
      <c r="G318" s="174">
        <v>1969</v>
      </c>
      <c r="H318" s="174">
        <v>50.922730000000001</v>
      </c>
      <c r="I318" s="174">
        <v>43.603580000000001</v>
      </c>
      <c r="J318" s="3">
        <f t="shared" si="24"/>
        <v>5.6504836814031023</v>
      </c>
      <c r="K318" s="95">
        <f t="shared" si="27"/>
        <v>2.4025688252840276E-2</v>
      </c>
      <c r="L318" s="174">
        <f t="shared" si="28"/>
        <v>0.72374363926047169</v>
      </c>
      <c r="M318" s="174" t="str">
        <f t="shared" si="29"/>
        <v/>
      </c>
      <c r="N318" s="174">
        <f t="shared" si="25"/>
        <v>0.39996553787690042</v>
      </c>
      <c r="O318" s="174">
        <v>311</v>
      </c>
      <c r="P318" s="174" t="e">
        <f t="shared" si="26"/>
        <v>#VALUE!</v>
      </c>
    </row>
    <row r="319" spans="2:16" x14ac:dyDescent="0.25">
      <c r="B319" s="174">
        <v>176600</v>
      </c>
      <c r="C319" s="174">
        <v>1007</v>
      </c>
      <c r="D319" s="174">
        <v>283</v>
      </c>
      <c r="E319" s="174">
        <v>491</v>
      </c>
      <c r="F319" s="174">
        <v>125.64</v>
      </c>
      <c r="G319" s="174">
        <v>1971</v>
      </c>
      <c r="H319" s="174">
        <v>50.913640000000001</v>
      </c>
      <c r="I319" s="174">
        <v>43.603580000000001</v>
      </c>
      <c r="J319" s="3">
        <f t="shared" si="24"/>
        <v>6.7805804176837228</v>
      </c>
      <c r="K319" s="95">
        <f t="shared" si="27"/>
        <v>2.3944189988753261E-2</v>
      </c>
      <c r="L319" s="174">
        <f t="shared" si="28"/>
        <v>0.72348527752293623</v>
      </c>
      <c r="M319" s="174" t="str">
        <f t="shared" si="29"/>
        <v/>
      </c>
      <c r="N319" s="174">
        <f t="shared" si="25"/>
        <v>0.39988403961281338</v>
      </c>
      <c r="O319" s="174">
        <v>312</v>
      </c>
      <c r="P319" s="174" t="e">
        <f t="shared" si="26"/>
        <v>#VALUE!</v>
      </c>
    </row>
    <row r="320" spans="2:16" x14ac:dyDescent="0.25">
      <c r="B320" s="174">
        <v>177164</v>
      </c>
      <c r="C320" s="174">
        <v>999</v>
      </c>
      <c r="D320" s="174">
        <v>288</v>
      </c>
      <c r="E320" s="174">
        <v>492</v>
      </c>
      <c r="F320" s="174">
        <v>125.63</v>
      </c>
      <c r="G320" s="174">
        <v>1970</v>
      </c>
      <c r="H320" s="174">
        <v>50.922730000000001</v>
      </c>
      <c r="I320" s="174">
        <v>43.612520000000004</v>
      </c>
      <c r="J320" s="3">
        <f t="shared" si="24"/>
        <v>6.2155320495432989</v>
      </c>
      <c r="K320" s="95">
        <f t="shared" si="27"/>
        <v>2.3862691724666242E-2</v>
      </c>
      <c r="L320" s="174">
        <f t="shared" si="28"/>
        <v>0.72389202772157946</v>
      </c>
      <c r="M320" s="174" t="str">
        <f t="shared" si="29"/>
        <v/>
      </c>
      <c r="N320" s="174">
        <f t="shared" si="25"/>
        <v>0.39980254134872639</v>
      </c>
      <c r="O320" s="174">
        <v>313</v>
      </c>
      <c r="P320" s="174" t="e">
        <f t="shared" si="26"/>
        <v>#VALUE!</v>
      </c>
    </row>
    <row r="321" spans="2:16" x14ac:dyDescent="0.25">
      <c r="B321" s="174">
        <v>177728</v>
      </c>
      <c r="C321" s="174">
        <v>985</v>
      </c>
      <c r="D321" s="174">
        <v>301</v>
      </c>
      <c r="E321" s="174">
        <v>491</v>
      </c>
      <c r="F321" s="174">
        <v>125.62</v>
      </c>
      <c r="G321" s="174">
        <v>1970</v>
      </c>
      <c r="H321" s="174">
        <v>50.931820000000002</v>
      </c>
      <c r="I321" s="174">
        <v>43.603580000000001</v>
      </c>
      <c r="J321" s="3">
        <f t="shared" si="24"/>
        <v>6.2155320495432989</v>
      </c>
      <c r="K321" s="95">
        <f t="shared" si="27"/>
        <v>2.3781193460579341E-2</v>
      </c>
      <c r="L321" s="174">
        <f t="shared" si="28"/>
        <v>0.72400204712117877</v>
      </c>
      <c r="M321" s="174" t="str">
        <f t="shared" si="29"/>
        <v/>
      </c>
      <c r="N321" s="174">
        <f t="shared" si="25"/>
        <v>0.39972104308463946</v>
      </c>
      <c r="O321" s="174">
        <v>314</v>
      </c>
      <c r="P321" s="174" t="e">
        <f t="shared" si="26"/>
        <v>#VALUE!</v>
      </c>
    </row>
    <row r="322" spans="2:16" x14ac:dyDescent="0.25">
      <c r="B322" s="174">
        <v>178292</v>
      </c>
      <c r="C322" s="174">
        <v>987</v>
      </c>
      <c r="D322" s="174">
        <v>297</v>
      </c>
      <c r="E322" s="174">
        <v>491</v>
      </c>
      <c r="F322" s="174">
        <v>125.61</v>
      </c>
      <c r="G322" s="174">
        <v>1970</v>
      </c>
      <c r="H322" s="174">
        <v>50.940910000000002</v>
      </c>
      <c r="I322" s="174">
        <v>43.603580000000001</v>
      </c>
      <c r="J322" s="3">
        <f t="shared" si="24"/>
        <v>6.2155320495432989</v>
      </c>
      <c r="K322" s="95">
        <f t="shared" si="27"/>
        <v>2.3699695196492326E-2</v>
      </c>
      <c r="L322" s="174">
        <f t="shared" si="28"/>
        <v>0.72426050110505791</v>
      </c>
      <c r="M322" s="174" t="str">
        <f t="shared" si="29"/>
        <v/>
      </c>
      <c r="N322" s="174">
        <f t="shared" si="25"/>
        <v>0.39963954482055247</v>
      </c>
      <c r="O322" s="174">
        <v>315</v>
      </c>
      <c r="P322" s="174" t="e">
        <f t="shared" si="26"/>
        <v>#VALUE!</v>
      </c>
    </row>
    <row r="323" spans="2:16" x14ac:dyDescent="0.25">
      <c r="B323" s="174">
        <v>178857</v>
      </c>
      <c r="C323" s="174">
        <v>1001</v>
      </c>
      <c r="D323" s="174">
        <v>288</v>
      </c>
      <c r="E323" s="174">
        <v>492</v>
      </c>
      <c r="F323" s="174">
        <v>125.6</v>
      </c>
      <c r="G323" s="174">
        <v>1970</v>
      </c>
      <c r="H323" s="174">
        <v>50.91818</v>
      </c>
      <c r="I323" s="174">
        <v>43.612520000000004</v>
      </c>
      <c r="J323" s="3">
        <f t="shared" si="24"/>
        <v>6.2155320495432989</v>
      </c>
      <c r="K323" s="95">
        <f t="shared" si="27"/>
        <v>2.361819693240531E-2</v>
      </c>
      <c r="L323" s="174">
        <f t="shared" si="28"/>
        <v>0.72376267245810688</v>
      </c>
      <c r="M323" s="174" t="str">
        <f t="shared" si="29"/>
        <v/>
      </c>
      <c r="N323" s="174">
        <f t="shared" si="25"/>
        <v>0.39955804655646543</v>
      </c>
      <c r="O323" s="174">
        <v>316</v>
      </c>
      <c r="P323" s="174" t="e">
        <f t="shared" si="26"/>
        <v>#VALUE!</v>
      </c>
    </row>
    <row r="324" spans="2:16" x14ac:dyDescent="0.25">
      <c r="B324" s="174">
        <v>179421</v>
      </c>
      <c r="C324" s="174">
        <v>990</v>
      </c>
      <c r="D324" s="174">
        <v>297</v>
      </c>
      <c r="E324" s="174">
        <v>492</v>
      </c>
      <c r="F324" s="174">
        <v>125.59</v>
      </c>
      <c r="G324" s="174">
        <v>1970</v>
      </c>
      <c r="H324" s="174">
        <v>50.92727</v>
      </c>
      <c r="I324" s="174">
        <v>43.612520000000004</v>
      </c>
      <c r="J324" s="3">
        <f t="shared" si="24"/>
        <v>6.2155320495432989</v>
      </c>
      <c r="K324" s="95">
        <f t="shared" si="27"/>
        <v>2.3536698668318409E-2</v>
      </c>
      <c r="L324" s="174">
        <f t="shared" si="28"/>
        <v>0.72402111020823912</v>
      </c>
      <c r="M324" s="174" t="str">
        <f t="shared" si="29"/>
        <v/>
      </c>
      <c r="N324" s="174">
        <f t="shared" si="25"/>
        <v>0.39947654829237855</v>
      </c>
      <c r="O324" s="174">
        <v>317</v>
      </c>
      <c r="P324" s="174" t="e">
        <f t="shared" si="26"/>
        <v>#VALUE!</v>
      </c>
    </row>
    <row r="325" spans="2:16" x14ac:dyDescent="0.25">
      <c r="B325" s="174">
        <v>179987</v>
      </c>
      <c r="C325" s="174">
        <v>994</v>
      </c>
      <c r="D325" s="174">
        <v>294</v>
      </c>
      <c r="E325" s="174">
        <v>492</v>
      </c>
      <c r="F325" s="174">
        <v>125.58</v>
      </c>
      <c r="G325" s="174">
        <v>1970</v>
      </c>
      <c r="H325" s="174">
        <v>50.922730000000001</v>
      </c>
      <c r="I325" s="174">
        <v>43.612520000000004</v>
      </c>
      <c r="J325" s="3">
        <f t="shared" si="24"/>
        <v>6.2155320495432989</v>
      </c>
      <c r="K325" s="95">
        <f t="shared" si="27"/>
        <v>2.345520040423139E-2</v>
      </c>
      <c r="L325" s="174">
        <f t="shared" si="28"/>
        <v>0.72389202772157946</v>
      </c>
      <c r="M325" s="174" t="str">
        <f t="shared" si="29"/>
        <v/>
      </c>
      <c r="N325" s="174">
        <f t="shared" si="25"/>
        <v>0.39939505002829151</v>
      </c>
      <c r="O325" s="174">
        <v>318</v>
      </c>
      <c r="P325" s="174" t="e">
        <f t="shared" si="26"/>
        <v>#VALUE!</v>
      </c>
    </row>
    <row r="326" spans="2:16" x14ac:dyDescent="0.25">
      <c r="B326" s="174">
        <v>180555</v>
      </c>
      <c r="C326" s="174">
        <v>995</v>
      </c>
      <c r="D326" s="174">
        <v>293</v>
      </c>
      <c r="E326" s="174">
        <v>491</v>
      </c>
      <c r="F326" s="174">
        <v>125.58</v>
      </c>
      <c r="G326" s="174">
        <v>1969</v>
      </c>
      <c r="H326" s="174">
        <v>50.922730000000001</v>
      </c>
      <c r="I326" s="174">
        <v>43.603580000000001</v>
      </c>
      <c r="J326" s="3">
        <f t="shared" si="24"/>
        <v>5.6504836814031023</v>
      </c>
      <c r="K326" s="95">
        <f t="shared" si="27"/>
        <v>2.345520040423139E-2</v>
      </c>
      <c r="L326" s="174">
        <f t="shared" si="28"/>
        <v>0.72374363926047169</v>
      </c>
      <c r="M326" s="174" t="str">
        <f t="shared" si="29"/>
        <v/>
      </c>
      <c r="N326" s="174">
        <f t="shared" si="25"/>
        <v>0.39939505002829151</v>
      </c>
      <c r="O326" s="174">
        <v>319</v>
      </c>
      <c r="P326" s="174" t="e">
        <f t="shared" si="26"/>
        <v>#VALUE!</v>
      </c>
    </row>
    <row r="327" spans="2:16" x14ac:dyDescent="0.25">
      <c r="B327" s="174">
        <v>181124</v>
      </c>
      <c r="C327" s="174">
        <v>990</v>
      </c>
      <c r="D327" s="174">
        <v>297</v>
      </c>
      <c r="E327" s="174">
        <v>491</v>
      </c>
      <c r="F327" s="174">
        <v>125.57</v>
      </c>
      <c r="G327" s="174">
        <v>1970</v>
      </c>
      <c r="H327" s="174">
        <v>50.92727</v>
      </c>
      <c r="I327" s="174">
        <v>43.603580000000001</v>
      </c>
      <c r="J327" s="3">
        <f t="shared" si="24"/>
        <v>6.2155320495432989</v>
      </c>
      <c r="K327" s="95">
        <f t="shared" si="27"/>
        <v>2.3373702140144375E-2</v>
      </c>
      <c r="L327" s="174">
        <f t="shared" si="28"/>
        <v>0.72387269528689857</v>
      </c>
      <c r="M327" s="174" t="str">
        <f t="shared" si="29"/>
        <v/>
      </c>
      <c r="N327" s="174">
        <f t="shared" si="25"/>
        <v>0.39931355176420452</v>
      </c>
      <c r="O327" s="174">
        <v>320</v>
      </c>
      <c r="P327" s="174" t="e">
        <f t="shared" si="26"/>
        <v>#VALUE!</v>
      </c>
    </row>
    <row r="328" spans="2:16" x14ac:dyDescent="0.25">
      <c r="B328" s="174">
        <v>181693</v>
      </c>
      <c r="C328" s="174">
        <v>1006</v>
      </c>
      <c r="D328" s="174">
        <v>283</v>
      </c>
      <c r="E328" s="174">
        <v>490</v>
      </c>
      <c r="F328" s="174">
        <v>125.56</v>
      </c>
      <c r="G328" s="174">
        <v>1970</v>
      </c>
      <c r="H328" s="174">
        <v>50.91818</v>
      </c>
      <c r="I328" s="174">
        <v>43.594630000000002</v>
      </c>
      <c r="J328" s="3">
        <f t="shared" ref="J328:J391" si="30">G328/I$6-I$5/I$6</f>
        <v>6.2155320495432989</v>
      </c>
      <c r="K328" s="95">
        <f t="shared" si="27"/>
        <v>2.3292203876057474E-2</v>
      </c>
      <c r="L328" s="174">
        <f t="shared" si="28"/>
        <v>0.72346578261522965</v>
      </c>
      <c r="M328" s="174" t="str">
        <f t="shared" si="29"/>
        <v/>
      </c>
      <c r="N328" s="174">
        <f t="shared" ref="N328:N391" si="31">IF(B328="","",K328+1/2.66)</f>
        <v>0.39923205350011759</v>
      </c>
      <c r="O328" s="174">
        <v>321</v>
      </c>
      <c r="P328" s="174" t="e">
        <f t="shared" ref="P328:P391" si="32">IF(B328="","",(F328-N$4)/N$4)</f>
        <v>#VALUE!</v>
      </c>
    </row>
    <row r="329" spans="2:16" x14ac:dyDescent="0.25">
      <c r="B329" s="174">
        <v>182262</v>
      </c>
      <c r="C329" s="174">
        <v>1007</v>
      </c>
      <c r="D329" s="174">
        <v>283</v>
      </c>
      <c r="E329" s="174">
        <v>490</v>
      </c>
      <c r="F329" s="174">
        <v>125.55</v>
      </c>
      <c r="G329" s="174">
        <v>1970</v>
      </c>
      <c r="H329" s="174">
        <v>50.913640000000001</v>
      </c>
      <c r="I329" s="174">
        <v>43.594630000000002</v>
      </c>
      <c r="J329" s="3">
        <f t="shared" si="30"/>
        <v>6.2155320495432989</v>
      </c>
      <c r="K329" s="95">
        <f t="shared" ref="K329:K392" si="33">IF(B329="",0,(F329-K$2)/K$2)</f>
        <v>2.3210705611970459E-2</v>
      </c>
      <c r="L329" s="174">
        <f t="shared" ref="L329:L392" si="34">IF(B329="","",H329*H329*I329/4*3.1416/K$2/1000)</f>
        <v>0.72333677611012059</v>
      </c>
      <c r="M329" s="174" t="str">
        <f t="shared" ref="M329:M392" si="35">IF(OR(J329="",-(J329-MAX(J$8:J$58))&lt;0),"",-(J329))</f>
        <v/>
      </c>
      <c r="N329" s="174">
        <f t="shared" si="31"/>
        <v>0.3991505552360306</v>
      </c>
      <c r="O329" s="174">
        <v>322</v>
      </c>
      <c r="P329" s="174" t="e">
        <f t="shared" si="32"/>
        <v>#VALUE!</v>
      </c>
    </row>
    <row r="330" spans="2:16" x14ac:dyDescent="0.25">
      <c r="B330" s="174">
        <v>182829</v>
      </c>
      <c r="C330" s="174">
        <v>982</v>
      </c>
      <c r="D330" s="174">
        <v>303</v>
      </c>
      <c r="E330" s="174">
        <v>491</v>
      </c>
      <c r="F330" s="174">
        <v>125.54</v>
      </c>
      <c r="G330" s="174">
        <v>1970</v>
      </c>
      <c r="H330" s="174">
        <v>50.936360000000001</v>
      </c>
      <c r="I330" s="174">
        <v>43.603580000000001</v>
      </c>
      <c r="J330" s="3">
        <f t="shared" si="30"/>
        <v>6.2155320495432989</v>
      </c>
      <c r="K330" s="95">
        <f t="shared" si="33"/>
        <v>2.3129207347883558E-2</v>
      </c>
      <c r="L330" s="174">
        <f t="shared" si="34"/>
        <v>0.72413112618382125</v>
      </c>
      <c r="M330" s="174" t="str">
        <f t="shared" si="35"/>
        <v/>
      </c>
      <c r="N330" s="174">
        <f t="shared" si="31"/>
        <v>0.39906905697194367</v>
      </c>
      <c r="O330" s="174">
        <v>323</v>
      </c>
      <c r="P330" s="174" t="e">
        <f t="shared" si="32"/>
        <v>#VALUE!</v>
      </c>
    </row>
    <row r="331" spans="2:16" x14ac:dyDescent="0.25">
      <c r="B331" s="174">
        <v>183396</v>
      </c>
      <c r="C331" s="174">
        <v>989</v>
      </c>
      <c r="D331" s="174">
        <v>297</v>
      </c>
      <c r="E331" s="174">
        <v>492</v>
      </c>
      <c r="F331" s="174">
        <v>125.54</v>
      </c>
      <c r="G331" s="174">
        <v>1969</v>
      </c>
      <c r="H331" s="174">
        <v>50.931820000000002</v>
      </c>
      <c r="I331" s="174">
        <v>43.612520000000004</v>
      </c>
      <c r="J331" s="3">
        <f t="shared" si="30"/>
        <v>5.6504836814031023</v>
      </c>
      <c r="K331" s="95">
        <f t="shared" si="33"/>
        <v>2.3129207347883558E-2</v>
      </c>
      <c r="L331" s="174">
        <f t="shared" si="34"/>
        <v>0.72415048856340136</v>
      </c>
      <c r="M331" s="174" t="str">
        <f t="shared" si="35"/>
        <v/>
      </c>
      <c r="N331" s="174">
        <f t="shared" si="31"/>
        <v>0.39906905697194367</v>
      </c>
      <c r="O331" s="174">
        <v>324</v>
      </c>
      <c r="P331" s="174" t="e">
        <f t="shared" si="32"/>
        <v>#VALUE!</v>
      </c>
    </row>
    <row r="332" spans="2:16" x14ac:dyDescent="0.25">
      <c r="B332" s="174">
        <v>183961</v>
      </c>
      <c r="C332" s="174">
        <v>1001</v>
      </c>
      <c r="D332" s="174">
        <v>289</v>
      </c>
      <c r="E332" s="174">
        <v>490</v>
      </c>
      <c r="F332" s="174">
        <v>125.53</v>
      </c>
      <c r="G332" s="174">
        <v>1970</v>
      </c>
      <c r="H332" s="174">
        <v>50.913640000000001</v>
      </c>
      <c r="I332" s="174">
        <v>43.594630000000002</v>
      </c>
      <c r="J332" s="3">
        <f t="shared" si="30"/>
        <v>6.2155320495432989</v>
      </c>
      <c r="K332" s="95">
        <f t="shared" si="33"/>
        <v>2.3047709083796539E-2</v>
      </c>
      <c r="L332" s="174">
        <f t="shared" si="34"/>
        <v>0.72333677611012059</v>
      </c>
      <c r="M332" s="174" t="str">
        <f t="shared" si="35"/>
        <v/>
      </c>
      <c r="N332" s="174">
        <f t="shared" si="31"/>
        <v>0.39898755870785668</v>
      </c>
      <c r="O332" s="174">
        <v>325</v>
      </c>
      <c r="P332" s="174" t="e">
        <f t="shared" si="32"/>
        <v>#VALUE!</v>
      </c>
    </row>
    <row r="333" spans="2:16" x14ac:dyDescent="0.25">
      <c r="B333" s="174">
        <v>184525</v>
      </c>
      <c r="C333" s="174">
        <v>1001</v>
      </c>
      <c r="D333" s="174">
        <v>289</v>
      </c>
      <c r="E333" s="174">
        <v>491</v>
      </c>
      <c r="F333" s="174">
        <v>125.52</v>
      </c>
      <c r="G333" s="174">
        <v>1970</v>
      </c>
      <c r="H333" s="174">
        <v>50.91818</v>
      </c>
      <c r="I333" s="174">
        <v>43.603580000000001</v>
      </c>
      <c r="J333" s="3">
        <f t="shared" si="30"/>
        <v>6.2155320495432989</v>
      </c>
      <c r="K333" s="95">
        <f t="shared" si="33"/>
        <v>2.2966210819709523E-2</v>
      </c>
      <c r="L333" s="174">
        <f t="shared" si="34"/>
        <v>0.72361431051314751</v>
      </c>
      <c r="M333" s="174" t="str">
        <f t="shared" si="35"/>
        <v/>
      </c>
      <c r="N333" s="174">
        <f t="shared" si="31"/>
        <v>0.39890606044376964</v>
      </c>
      <c r="O333" s="174">
        <v>326</v>
      </c>
      <c r="P333" s="174" t="e">
        <f t="shared" si="32"/>
        <v>#VALUE!</v>
      </c>
    </row>
    <row r="334" spans="2:16" x14ac:dyDescent="0.25">
      <c r="B334" s="174">
        <v>185089</v>
      </c>
      <c r="C334" s="174">
        <v>1000</v>
      </c>
      <c r="D334" s="174">
        <v>289</v>
      </c>
      <c r="E334" s="174">
        <v>490</v>
      </c>
      <c r="F334" s="174">
        <v>125.52</v>
      </c>
      <c r="G334" s="174">
        <v>1970</v>
      </c>
      <c r="H334" s="174">
        <v>50.91818</v>
      </c>
      <c r="I334" s="174">
        <v>43.594630000000002</v>
      </c>
      <c r="J334" s="3">
        <f t="shared" si="30"/>
        <v>6.2155320495432989</v>
      </c>
      <c r="K334" s="95">
        <f t="shared" si="33"/>
        <v>2.2966210819709523E-2</v>
      </c>
      <c r="L334" s="174">
        <f t="shared" si="34"/>
        <v>0.72346578261522965</v>
      </c>
      <c r="M334" s="174" t="str">
        <f t="shared" si="35"/>
        <v/>
      </c>
      <c r="N334" s="174">
        <f t="shared" si="31"/>
        <v>0.39890606044376964</v>
      </c>
      <c r="O334" s="174">
        <v>327</v>
      </c>
      <c r="P334" s="174" t="e">
        <f t="shared" si="32"/>
        <v>#VALUE!</v>
      </c>
    </row>
    <row r="335" spans="2:16" x14ac:dyDescent="0.25">
      <c r="B335" s="174">
        <v>185653</v>
      </c>
      <c r="C335" s="174">
        <v>993</v>
      </c>
      <c r="D335" s="174">
        <v>294</v>
      </c>
      <c r="E335" s="174">
        <v>491</v>
      </c>
      <c r="F335" s="174">
        <v>125.51</v>
      </c>
      <c r="G335" s="174">
        <v>1970</v>
      </c>
      <c r="H335" s="174">
        <v>50.92727</v>
      </c>
      <c r="I335" s="174">
        <v>43.612520000000004</v>
      </c>
      <c r="J335" s="3">
        <f t="shared" si="30"/>
        <v>6.2155320495432989</v>
      </c>
      <c r="K335" s="95">
        <f t="shared" si="33"/>
        <v>2.2884712555622622E-2</v>
      </c>
      <c r="L335" s="174">
        <f t="shared" si="34"/>
        <v>0.72402111020823912</v>
      </c>
      <c r="M335" s="174" t="str">
        <f t="shared" si="35"/>
        <v/>
      </c>
      <c r="N335" s="174">
        <f t="shared" si="31"/>
        <v>0.39882456217968276</v>
      </c>
      <c r="O335" s="174">
        <v>328</v>
      </c>
      <c r="P335" s="174" t="e">
        <f t="shared" si="32"/>
        <v>#VALUE!</v>
      </c>
    </row>
    <row r="336" spans="2:16" x14ac:dyDescent="0.25">
      <c r="B336" s="174">
        <v>186217</v>
      </c>
      <c r="C336" s="174">
        <v>990</v>
      </c>
      <c r="D336" s="174">
        <v>297</v>
      </c>
      <c r="E336" s="174">
        <v>491</v>
      </c>
      <c r="F336" s="174">
        <v>125.5</v>
      </c>
      <c r="G336" s="174">
        <v>1970</v>
      </c>
      <c r="H336" s="174">
        <v>50.92727</v>
      </c>
      <c r="I336" s="174">
        <v>43.603580000000001</v>
      </c>
      <c r="J336" s="3">
        <f t="shared" si="30"/>
        <v>6.2155320495432989</v>
      </c>
      <c r="K336" s="95">
        <f t="shared" si="33"/>
        <v>2.2803214291535607E-2</v>
      </c>
      <c r="L336" s="174">
        <f t="shared" si="34"/>
        <v>0.72387269528689857</v>
      </c>
      <c r="M336" s="174" t="str">
        <f t="shared" si="35"/>
        <v/>
      </c>
      <c r="N336" s="174">
        <f t="shared" si="31"/>
        <v>0.39874306391559572</v>
      </c>
      <c r="O336" s="174">
        <v>329</v>
      </c>
      <c r="P336" s="174" t="e">
        <f t="shared" si="32"/>
        <v>#VALUE!</v>
      </c>
    </row>
    <row r="337" spans="2:16" x14ac:dyDescent="0.25">
      <c r="B337" s="174">
        <v>186782</v>
      </c>
      <c r="C337" s="174">
        <v>1000</v>
      </c>
      <c r="D337" s="174">
        <v>289</v>
      </c>
      <c r="E337" s="174">
        <v>491</v>
      </c>
      <c r="F337" s="174">
        <v>125.5</v>
      </c>
      <c r="G337" s="174">
        <v>1970</v>
      </c>
      <c r="H337" s="174">
        <v>50.91818</v>
      </c>
      <c r="I337" s="174">
        <v>43.603580000000001</v>
      </c>
      <c r="J337" s="3">
        <f t="shared" si="30"/>
        <v>6.2155320495432989</v>
      </c>
      <c r="K337" s="95">
        <f t="shared" si="33"/>
        <v>2.2803214291535607E-2</v>
      </c>
      <c r="L337" s="174">
        <f t="shared" si="34"/>
        <v>0.72361431051314751</v>
      </c>
      <c r="M337" s="174" t="str">
        <f t="shared" si="35"/>
        <v/>
      </c>
      <c r="N337" s="174">
        <f t="shared" si="31"/>
        <v>0.39874306391559572</v>
      </c>
      <c r="O337" s="174">
        <v>330</v>
      </c>
      <c r="P337" s="174" t="e">
        <f t="shared" si="32"/>
        <v>#VALUE!</v>
      </c>
    </row>
    <row r="338" spans="2:16" x14ac:dyDescent="0.25">
      <c r="B338" s="174">
        <v>187349</v>
      </c>
      <c r="C338" s="174">
        <v>996</v>
      </c>
      <c r="D338" s="174">
        <v>293</v>
      </c>
      <c r="E338" s="174">
        <v>491</v>
      </c>
      <c r="F338" s="174">
        <v>125.49</v>
      </c>
      <c r="G338" s="174">
        <v>1970</v>
      </c>
      <c r="H338" s="174">
        <v>50.91818</v>
      </c>
      <c r="I338" s="174">
        <v>43.603580000000001</v>
      </c>
      <c r="J338" s="3">
        <f t="shared" si="30"/>
        <v>6.2155320495432989</v>
      </c>
      <c r="K338" s="95">
        <f t="shared" si="33"/>
        <v>2.2721716027448588E-2</v>
      </c>
      <c r="L338" s="174">
        <f t="shared" si="34"/>
        <v>0.72361431051314751</v>
      </c>
      <c r="M338" s="174" t="str">
        <f t="shared" si="35"/>
        <v/>
      </c>
      <c r="N338" s="174">
        <f t="shared" si="31"/>
        <v>0.39866156565150873</v>
      </c>
      <c r="O338" s="174">
        <v>331</v>
      </c>
      <c r="P338" s="174" t="e">
        <f t="shared" si="32"/>
        <v>#VALUE!</v>
      </c>
    </row>
    <row r="339" spans="2:16" x14ac:dyDescent="0.25">
      <c r="B339" s="174">
        <v>187918</v>
      </c>
      <c r="C339" s="174">
        <v>986</v>
      </c>
      <c r="D339" s="174">
        <v>301</v>
      </c>
      <c r="E339" s="174">
        <v>492</v>
      </c>
      <c r="F339" s="174">
        <v>125.48</v>
      </c>
      <c r="G339" s="174">
        <v>1969</v>
      </c>
      <c r="H339" s="174">
        <v>50.92727</v>
      </c>
      <c r="I339" s="174">
        <v>43.612520000000004</v>
      </c>
      <c r="J339" s="3">
        <f t="shared" si="30"/>
        <v>5.6504836814031023</v>
      </c>
      <c r="K339" s="95">
        <f t="shared" si="33"/>
        <v>2.2640217763361687E-2</v>
      </c>
      <c r="L339" s="174">
        <f t="shared" si="34"/>
        <v>0.72402111020823912</v>
      </c>
      <c r="M339" s="174" t="str">
        <f t="shared" si="35"/>
        <v/>
      </c>
      <c r="N339" s="174">
        <f t="shared" si="31"/>
        <v>0.3985800673874218</v>
      </c>
      <c r="O339" s="174">
        <v>332</v>
      </c>
      <c r="P339" s="174" t="e">
        <f t="shared" si="32"/>
        <v>#VALUE!</v>
      </c>
    </row>
    <row r="340" spans="2:16" x14ac:dyDescent="0.25">
      <c r="B340" s="174">
        <v>188487</v>
      </c>
      <c r="C340" s="174">
        <v>998</v>
      </c>
      <c r="D340" s="174">
        <v>292</v>
      </c>
      <c r="E340" s="174">
        <v>491</v>
      </c>
      <c r="F340" s="174">
        <v>125.48</v>
      </c>
      <c r="G340" s="174">
        <v>1970</v>
      </c>
      <c r="H340" s="174">
        <v>50.913640000000001</v>
      </c>
      <c r="I340" s="174">
        <v>43.603580000000001</v>
      </c>
      <c r="J340" s="3">
        <f t="shared" si="30"/>
        <v>6.2155320495432989</v>
      </c>
      <c r="K340" s="95">
        <f t="shared" si="33"/>
        <v>2.2640217763361687E-2</v>
      </c>
      <c r="L340" s="174">
        <f t="shared" si="34"/>
        <v>0.72348527752293623</v>
      </c>
      <c r="M340" s="174" t="str">
        <f t="shared" si="35"/>
        <v/>
      </c>
      <c r="N340" s="174">
        <f t="shared" si="31"/>
        <v>0.3985800673874218</v>
      </c>
      <c r="O340" s="174">
        <v>333</v>
      </c>
      <c r="P340" s="174" t="e">
        <f t="shared" si="32"/>
        <v>#VALUE!</v>
      </c>
    </row>
    <row r="341" spans="2:16" x14ac:dyDescent="0.25">
      <c r="B341" s="174">
        <v>189055</v>
      </c>
      <c r="C341" s="174">
        <v>1006</v>
      </c>
      <c r="D341" s="174">
        <v>284</v>
      </c>
      <c r="E341" s="174">
        <v>491</v>
      </c>
      <c r="F341" s="174">
        <v>125.47</v>
      </c>
      <c r="G341" s="174">
        <v>1970</v>
      </c>
      <c r="H341" s="174">
        <v>50.913640000000001</v>
      </c>
      <c r="I341" s="174">
        <v>43.603580000000001</v>
      </c>
      <c r="J341" s="3">
        <f t="shared" si="30"/>
        <v>6.2155320495432989</v>
      </c>
      <c r="K341" s="95">
        <f t="shared" si="33"/>
        <v>2.2558719499274672E-2</v>
      </c>
      <c r="L341" s="174">
        <f t="shared" si="34"/>
        <v>0.72348527752293623</v>
      </c>
      <c r="M341" s="174" t="str">
        <f t="shared" si="35"/>
        <v/>
      </c>
      <c r="N341" s="174">
        <f t="shared" si="31"/>
        <v>0.39849856912333481</v>
      </c>
      <c r="O341" s="174">
        <v>334</v>
      </c>
      <c r="P341" s="174" t="e">
        <f t="shared" si="32"/>
        <v>#VALUE!</v>
      </c>
    </row>
    <row r="342" spans="2:16" x14ac:dyDescent="0.25">
      <c r="B342" s="174">
        <v>189623</v>
      </c>
      <c r="C342" s="174">
        <v>990</v>
      </c>
      <c r="D342" s="174">
        <v>299</v>
      </c>
      <c r="E342" s="174">
        <v>491</v>
      </c>
      <c r="F342" s="174">
        <v>125.46</v>
      </c>
      <c r="G342" s="174">
        <v>1971</v>
      </c>
      <c r="H342" s="174">
        <v>50.91818</v>
      </c>
      <c r="I342" s="174">
        <v>43.603580000000001</v>
      </c>
      <c r="J342" s="3">
        <f t="shared" si="30"/>
        <v>6.7805804176837228</v>
      </c>
      <c r="K342" s="95">
        <f t="shared" si="33"/>
        <v>2.2477221235187656E-2</v>
      </c>
      <c r="L342" s="174">
        <f t="shared" si="34"/>
        <v>0.72361431051314751</v>
      </c>
      <c r="M342" s="174" t="str">
        <f t="shared" si="35"/>
        <v/>
      </c>
      <c r="N342" s="174">
        <f t="shared" si="31"/>
        <v>0.39841707085924777</v>
      </c>
      <c r="O342" s="174">
        <v>335</v>
      </c>
      <c r="P342" s="174" t="e">
        <f t="shared" si="32"/>
        <v>#VALUE!</v>
      </c>
    </row>
    <row r="343" spans="2:16" x14ac:dyDescent="0.25">
      <c r="B343" s="174">
        <v>190189</v>
      </c>
      <c r="C343" s="174">
        <v>990</v>
      </c>
      <c r="D343" s="174">
        <v>297</v>
      </c>
      <c r="E343" s="174">
        <v>491</v>
      </c>
      <c r="F343" s="174">
        <v>125.46</v>
      </c>
      <c r="G343" s="174">
        <v>1971</v>
      </c>
      <c r="H343" s="174">
        <v>50.92727</v>
      </c>
      <c r="I343" s="174">
        <v>43.603580000000001</v>
      </c>
      <c r="J343" s="3">
        <f t="shared" si="30"/>
        <v>6.7805804176837228</v>
      </c>
      <c r="K343" s="95">
        <f t="shared" si="33"/>
        <v>2.2477221235187656E-2</v>
      </c>
      <c r="L343" s="174">
        <f t="shared" si="34"/>
        <v>0.72387269528689857</v>
      </c>
      <c r="M343" s="174" t="str">
        <f t="shared" si="35"/>
        <v/>
      </c>
      <c r="N343" s="174">
        <f t="shared" si="31"/>
        <v>0.39841707085924777</v>
      </c>
      <c r="O343" s="174">
        <v>336</v>
      </c>
      <c r="P343" s="174" t="e">
        <f t="shared" si="32"/>
        <v>#VALUE!</v>
      </c>
    </row>
    <row r="344" spans="2:16" x14ac:dyDescent="0.25">
      <c r="B344" s="174">
        <v>190754</v>
      </c>
      <c r="C344" s="174">
        <v>1003</v>
      </c>
      <c r="D344" s="174">
        <v>287</v>
      </c>
      <c r="E344" s="174">
        <v>491</v>
      </c>
      <c r="F344" s="174">
        <v>125.45</v>
      </c>
      <c r="G344" s="174">
        <v>1971</v>
      </c>
      <c r="H344" s="174">
        <v>50.913640000000001</v>
      </c>
      <c r="I344" s="174">
        <v>43.603580000000001</v>
      </c>
      <c r="J344" s="3">
        <f t="shared" si="30"/>
        <v>6.7805804176837228</v>
      </c>
      <c r="K344" s="95">
        <f t="shared" si="33"/>
        <v>2.2395722971100755E-2</v>
      </c>
      <c r="L344" s="174">
        <f t="shared" si="34"/>
        <v>0.72348527752293623</v>
      </c>
      <c r="M344" s="174" t="str">
        <f t="shared" si="35"/>
        <v/>
      </c>
      <c r="N344" s="174">
        <f t="shared" si="31"/>
        <v>0.39833557259516089</v>
      </c>
      <c r="O344" s="174">
        <v>337</v>
      </c>
      <c r="P344" s="174" t="e">
        <f t="shared" si="32"/>
        <v>#VALUE!</v>
      </c>
    </row>
    <row r="345" spans="2:16" x14ac:dyDescent="0.25">
      <c r="B345" s="174">
        <v>191320</v>
      </c>
      <c r="C345" s="174">
        <v>989</v>
      </c>
      <c r="D345" s="174">
        <v>300</v>
      </c>
      <c r="E345" s="174">
        <v>492</v>
      </c>
      <c r="F345" s="174">
        <v>125.45</v>
      </c>
      <c r="G345" s="174">
        <v>1971</v>
      </c>
      <c r="H345" s="174">
        <v>50.922730000000001</v>
      </c>
      <c r="I345" s="174">
        <v>43.612520000000004</v>
      </c>
      <c r="J345" s="3">
        <f t="shared" si="30"/>
        <v>6.7805804176837228</v>
      </c>
      <c r="K345" s="95">
        <f t="shared" si="33"/>
        <v>2.2395722971100755E-2</v>
      </c>
      <c r="L345" s="174">
        <f t="shared" si="34"/>
        <v>0.72389202772157946</v>
      </c>
      <c r="M345" s="174" t="str">
        <f t="shared" si="35"/>
        <v/>
      </c>
      <c r="N345" s="174">
        <f t="shared" si="31"/>
        <v>0.39833557259516089</v>
      </c>
      <c r="O345" s="174">
        <v>338</v>
      </c>
      <c r="P345" s="174" t="e">
        <f t="shared" si="32"/>
        <v>#VALUE!</v>
      </c>
    </row>
    <row r="346" spans="2:16" x14ac:dyDescent="0.25">
      <c r="B346" s="174">
        <v>191884</v>
      </c>
      <c r="C346" s="174">
        <v>1003</v>
      </c>
      <c r="D346" s="174">
        <v>287</v>
      </c>
      <c r="E346" s="174">
        <v>491</v>
      </c>
      <c r="F346" s="174">
        <v>125.44</v>
      </c>
      <c r="G346" s="174">
        <v>1971</v>
      </c>
      <c r="H346" s="174">
        <v>50.913640000000001</v>
      </c>
      <c r="I346" s="174">
        <v>43.603580000000001</v>
      </c>
      <c r="J346" s="3">
        <f t="shared" si="30"/>
        <v>6.7805804176837228</v>
      </c>
      <c r="K346" s="95">
        <f t="shared" si="33"/>
        <v>2.2314224707013736E-2</v>
      </c>
      <c r="L346" s="174">
        <f t="shared" si="34"/>
        <v>0.72348527752293623</v>
      </c>
      <c r="M346" s="174" t="str">
        <f t="shared" si="35"/>
        <v/>
      </c>
      <c r="N346" s="174">
        <f t="shared" si="31"/>
        <v>0.39825407433107385</v>
      </c>
      <c r="O346" s="174">
        <v>339</v>
      </c>
      <c r="P346" s="174" t="e">
        <f t="shared" si="32"/>
        <v>#VALUE!</v>
      </c>
    </row>
    <row r="347" spans="2:16" x14ac:dyDescent="0.25">
      <c r="B347" s="174">
        <v>192448</v>
      </c>
      <c r="C347" s="174">
        <v>1006</v>
      </c>
      <c r="D347" s="174">
        <v>285</v>
      </c>
      <c r="E347" s="174">
        <v>491</v>
      </c>
      <c r="F347" s="174">
        <v>125.44</v>
      </c>
      <c r="G347" s="174">
        <v>1970</v>
      </c>
      <c r="H347" s="174">
        <v>50.909089999999999</v>
      </c>
      <c r="I347" s="174">
        <v>43.603580000000001</v>
      </c>
      <c r="J347" s="3">
        <f t="shared" si="30"/>
        <v>6.2155320495432989</v>
      </c>
      <c r="K347" s="95">
        <f t="shared" si="33"/>
        <v>2.2314224707013736E-2</v>
      </c>
      <c r="L347" s="174">
        <f t="shared" si="34"/>
        <v>0.72335597186256828</v>
      </c>
      <c r="M347" s="174" t="str">
        <f t="shared" si="35"/>
        <v/>
      </c>
      <c r="N347" s="174">
        <f t="shared" si="31"/>
        <v>0.39825407433107385</v>
      </c>
      <c r="O347" s="174">
        <v>340</v>
      </c>
      <c r="P347" s="174" t="e">
        <f t="shared" si="32"/>
        <v>#VALUE!</v>
      </c>
    </row>
    <row r="348" spans="2:16" x14ac:dyDescent="0.25">
      <c r="B348" s="174">
        <v>193012</v>
      </c>
      <c r="C348" s="174">
        <v>987</v>
      </c>
      <c r="D348" s="174">
        <v>301</v>
      </c>
      <c r="E348" s="174">
        <v>491</v>
      </c>
      <c r="F348" s="174">
        <v>125.43</v>
      </c>
      <c r="G348" s="174">
        <v>1971</v>
      </c>
      <c r="H348" s="174">
        <v>50.922730000000001</v>
      </c>
      <c r="I348" s="174">
        <v>43.603580000000001</v>
      </c>
      <c r="J348" s="3">
        <f t="shared" si="30"/>
        <v>6.7805804176837228</v>
      </c>
      <c r="K348" s="95">
        <f t="shared" si="33"/>
        <v>2.2232726442926835E-2</v>
      </c>
      <c r="L348" s="174">
        <f t="shared" si="34"/>
        <v>0.72374363926047169</v>
      </c>
      <c r="M348" s="174" t="str">
        <f t="shared" si="35"/>
        <v/>
      </c>
      <c r="N348" s="174">
        <f t="shared" si="31"/>
        <v>0.39817257606698697</v>
      </c>
      <c r="O348" s="174">
        <v>341</v>
      </c>
      <c r="P348" s="174" t="e">
        <f t="shared" si="32"/>
        <v>#VALUE!</v>
      </c>
    </row>
    <row r="349" spans="2:16" x14ac:dyDescent="0.25">
      <c r="B349" s="174">
        <v>193576</v>
      </c>
      <c r="C349" s="174">
        <v>994</v>
      </c>
      <c r="D349" s="174">
        <v>296</v>
      </c>
      <c r="E349" s="174">
        <v>491</v>
      </c>
      <c r="F349" s="174">
        <v>125.42</v>
      </c>
      <c r="G349" s="174">
        <v>1971</v>
      </c>
      <c r="H349" s="174">
        <v>50.913640000000001</v>
      </c>
      <c r="I349" s="174">
        <v>43.603580000000001</v>
      </c>
      <c r="J349" s="3">
        <f t="shared" si="30"/>
        <v>6.7805804176837228</v>
      </c>
      <c r="K349" s="95">
        <f t="shared" si="33"/>
        <v>2.215122817883982E-2</v>
      </c>
      <c r="L349" s="174">
        <f t="shared" si="34"/>
        <v>0.72348527752293623</v>
      </c>
      <c r="M349" s="174" t="str">
        <f t="shared" si="35"/>
        <v/>
      </c>
      <c r="N349" s="174">
        <f t="shared" si="31"/>
        <v>0.39809107780289993</v>
      </c>
      <c r="O349" s="174">
        <v>342</v>
      </c>
      <c r="P349" s="174" t="e">
        <f t="shared" si="32"/>
        <v>#VALUE!</v>
      </c>
    </row>
    <row r="350" spans="2:16" x14ac:dyDescent="0.25">
      <c r="B350" s="174">
        <v>194141</v>
      </c>
      <c r="C350" s="174">
        <v>1000</v>
      </c>
      <c r="D350" s="174">
        <v>290</v>
      </c>
      <c r="E350" s="174">
        <v>491</v>
      </c>
      <c r="F350" s="174">
        <v>125.42</v>
      </c>
      <c r="G350" s="174">
        <v>1971</v>
      </c>
      <c r="H350" s="174">
        <v>50.913640000000001</v>
      </c>
      <c r="I350" s="174">
        <v>43.603580000000001</v>
      </c>
      <c r="J350" s="3">
        <f t="shared" si="30"/>
        <v>6.7805804176837228</v>
      </c>
      <c r="K350" s="95">
        <f t="shared" si="33"/>
        <v>2.215122817883982E-2</v>
      </c>
      <c r="L350" s="174">
        <f t="shared" si="34"/>
        <v>0.72348527752293623</v>
      </c>
      <c r="M350" s="174" t="str">
        <f t="shared" si="35"/>
        <v/>
      </c>
      <c r="N350" s="174">
        <f t="shared" si="31"/>
        <v>0.39809107780289993</v>
      </c>
      <c r="O350" s="174">
        <v>343</v>
      </c>
      <c r="P350" s="174" t="e">
        <f t="shared" si="32"/>
        <v>#VALUE!</v>
      </c>
    </row>
    <row r="351" spans="2:16" x14ac:dyDescent="0.25">
      <c r="B351" s="174">
        <v>194709</v>
      </c>
      <c r="C351" s="174">
        <v>1000</v>
      </c>
      <c r="D351" s="174">
        <v>290</v>
      </c>
      <c r="E351" s="174">
        <v>491</v>
      </c>
      <c r="F351" s="174">
        <v>125.41</v>
      </c>
      <c r="G351" s="174">
        <v>1971</v>
      </c>
      <c r="H351" s="174">
        <v>50.913640000000001</v>
      </c>
      <c r="I351" s="174">
        <v>43.603580000000001</v>
      </c>
      <c r="J351" s="3">
        <f t="shared" si="30"/>
        <v>6.7805804176837228</v>
      </c>
      <c r="K351" s="95">
        <f t="shared" si="33"/>
        <v>2.2069729914752804E-2</v>
      </c>
      <c r="L351" s="174">
        <f t="shared" si="34"/>
        <v>0.72348527752293623</v>
      </c>
      <c r="M351" s="174" t="str">
        <f t="shared" si="35"/>
        <v/>
      </c>
      <c r="N351" s="174">
        <f t="shared" si="31"/>
        <v>0.39800957953881294</v>
      </c>
      <c r="O351" s="174">
        <v>344</v>
      </c>
      <c r="P351" s="174" t="e">
        <f t="shared" si="32"/>
        <v>#VALUE!</v>
      </c>
    </row>
    <row r="352" spans="2:16" x14ac:dyDescent="0.25">
      <c r="B352" s="174">
        <v>195277</v>
      </c>
      <c r="C352" s="174">
        <v>996</v>
      </c>
      <c r="D352" s="174">
        <v>294</v>
      </c>
      <c r="E352" s="174">
        <v>491</v>
      </c>
      <c r="F352" s="174">
        <v>125.41</v>
      </c>
      <c r="G352" s="174">
        <v>1972</v>
      </c>
      <c r="H352" s="174">
        <v>50.913640000000001</v>
      </c>
      <c r="I352" s="174">
        <v>43.603580000000001</v>
      </c>
      <c r="J352" s="3">
        <f t="shared" si="30"/>
        <v>7.3456287858239193</v>
      </c>
      <c r="K352" s="95">
        <f t="shared" si="33"/>
        <v>2.2069729914752804E-2</v>
      </c>
      <c r="L352" s="174">
        <f t="shared" si="34"/>
        <v>0.72348527752293623</v>
      </c>
      <c r="M352" s="174" t="str">
        <f t="shared" si="35"/>
        <v/>
      </c>
      <c r="N352" s="174">
        <f t="shared" si="31"/>
        <v>0.39800957953881294</v>
      </c>
      <c r="O352" s="174">
        <v>345</v>
      </c>
      <c r="P352" s="174" t="e">
        <f t="shared" si="32"/>
        <v>#VALUE!</v>
      </c>
    </row>
    <row r="353" spans="2:16" x14ac:dyDescent="0.25">
      <c r="B353" s="174">
        <v>195846</v>
      </c>
      <c r="C353" s="174">
        <v>1001</v>
      </c>
      <c r="D353" s="174">
        <v>290</v>
      </c>
      <c r="E353" s="174">
        <v>491</v>
      </c>
      <c r="F353" s="174">
        <v>125.4</v>
      </c>
      <c r="G353" s="174">
        <v>1971</v>
      </c>
      <c r="H353" s="174">
        <v>50.909089999999999</v>
      </c>
      <c r="I353" s="174">
        <v>43.603580000000001</v>
      </c>
      <c r="J353" s="3">
        <f t="shared" si="30"/>
        <v>6.7805804176837228</v>
      </c>
      <c r="K353" s="95">
        <f t="shared" si="33"/>
        <v>2.1988231650665904E-2</v>
      </c>
      <c r="L353" s="174">
        <f t="shared" si="34"/>
        <v>0.72335597186256828</v>
      </c>
      <c r="M353" s="174" t="str">
        <f t="shared" si="35"/>
        <v/>
      </c>
      <c r="N353" s="174">
        <f t="shared" si="31"/>
        <v>0.39792808127472601</v>
      </c>
      <c r="O353" s="174">
        <v>346</v>
      </c>
      <c r="P353" s="174" t="e">
        <f t="shared" si="32"/>
        <v>#VALUE!</v>
      </c>
    </row>
    <row r="354" spans="2:16" x14ac:dyDescent="0.25">
      <c r="B354" s="174">
        <v>196415</v>
      </c>
      <c r="C354" s="174">
        <v>982</v>
      </c>
      <c r="D354" s="174">
        <v>305</v>
      </c>
      <c r="E354" s="174">
        <v>491</v>
      </c>
      <c r="F354" s="174">
        <v>125.4</v>
      </c>
      <c r="G354" s="174">
        <v>1972</v>
      </c>
      <c r="H354" s="174">
        <v>50.92727</v>
      </c>
      <c r="I354" s="174">
        <v>43.603580000000001</v>
      </c>
      <c r="J354" s="3">
        <f t="shared" si="30"/>
        <v>7.3456287858239193</v>
      </c>
      <c r="K354" s="95">
        <f t="shared" si="33"/>
        <v>2.1988231650665904E-2</v>
      </c>
      <c r="L354" s="174">
        <f t="shared" si="34"/>
        <v>0.72387269528689857</v>
      </c>
      <c r="M354" s="174" t="str">
        <f t="shared" si="35"/>
        <v/>
      </c>
      <c r="N354" s="174">
        <f t="shared" si="31"/>
        <v>0.39792808127472601</v>
      </c>
      <c r="O354" s="174">
        <v>347</v>
      </c>
      <c r="P354" s="174" t="e">
        <f t="shared" si="32"/>
        <v>#VALUE!</v>
      </c>
    </row>
    <row r="355" spans="2:16" x14ac:dyDescent="0.25">
      <c r="B355" s="174">
        <v>196984</v>
      </c>
      <c r="C355" s="174">
        <v>1008</v>
      </c>
      <c r="D355" s="174">
        <v>284</v>
      </c>
      <c r="E355" s="174">
        <v>491</v>
      </c>
      <c r="F355" s="174">
        <v>125.39</v>
      </c>
      <c r="G355" s="174">
        <v>1972</v>
      </c>
      <c r="H355" s="174">
        <v>50.904539999999997</v>
      </c>
      <c r="I355" s="174">
        <v>43.603580000000001</v>
      </c>
      <c r="J355" s="3">
        <f t="shared" si="30"/>
        <v>7.3456287858239193</v>
      </c>
      <c r="K355" s="95">
        <f t="shared" si="33"/>
        <v>2.1906733386578885E-2</v>
      </c>
      <c r="L355" s="174">
        <f t="shared" si="34"/>
        <v>0.72322667775837735</v>
      </c>
      <c r="M355" s="174" t="str">
        <f t="shared" si="35"/>
        <v/>
      </c>
      <c r="N355" s="174">
        <f t="shared" si="31"/>
        <v>0.39784658301063902</v>
      </c>
      <c r="O355" s="174">
        <v>348</v>
      </c>
      <c r="P355" s="174" t="e">
        <f t="shared" si="32"/>
        <v>#VALUE!</v>
      </c>
    </row>
    <row r="356" spans="2:16" x14ac:dyDescent="0.25">
      <c r="B356" s="174">
        <v>197551</v>
      </c>
      <c r="C356" s="174">
        <v>989</v>
      </c>
      <c r="D356" s="174">
        <v>300</v>
      </c>
      <c r="E356" s="174">
        <v>491</v>
      </c>
      <c r="F356" s="174">
        <v>125.39</v>
      </c>
      <c r="G356" s="174">
        <v>1972</v>
      </c>
      <c r="H356" s="174">
        <v>50.922730000000001</v>
      </c>
      <c r="I356" s="174">
        <v>43.603580000000001</v>
      </c>
      <c r="J356" s="3">
        <f t="shared" si="30"/>
        <v>7.3456287858239193</v>
      </c>
      <c r="K356" s="95">
        <f t="shared" si="33"/>
        <v>2.1906733386578885E-2</v>
      </c>
      <c r="L356" s="174">
        <f t="shared" si="34"/>
        <v>0.72374363926047169</v>
      </c>
      <c r="M356" s="174" t="str">
        <f t="shared" si="35"/>
        <v/>
      </c>
      <c r="N356" s="174">
        <f t="shared" si="31"/>
        <v>0.39784658301063902</v>
      </c>
      <c r="O356" s="174">
        <v>349</v>
      </c>
      <c r="P356" s="174" t="e">
        <f t="shared" si="32"/>
        <v>#VALUE!</v>
      </c>
    </row>
    <row r="357" spans="2:16" x14ac:dyDescent="0.25">
      <c r="B357" s="174">
        <v>198118</v>
      </c>
      <c r="C357" s="174">
        <v>989</v>
      </c>
      <c r="D357" s="174">
        <v>300</v>
      </c>
      <c r="E357" s="174">
        <v>491</v>
      </c>
      <c r="F357" s="174">
        <v>125.38</v>
      </c>
      <c r="G357" s="174">
        <v>1972</v>
      </c>
      <c r="H357" s="174">
        <v>50.91818</v>
      </c>
      <c r="I357" s="174">
        <v>43.603580000000001</v>
      </c>
      <c r="J357" s="3">
        <f t="shared" si="30"/>
        <v>7.3456287858239193</v>
      </c>
      <c r="K357" s="95">
        <f t="shared" si="33"/>
        <v>2.1825235122491869E-2</v>
      </c>
      <c r="L357" s="174">
        <f t="shared" si="34"/>
        <v>0.72361431051314751</v>
      </c>
      <c r="M357" s="174" t="str">
        <f t="shared" si="35"/>
        <v/>
      </c>
      <c r="N357" s="174">
        <f t="shared" si="31"/>
        <v>0.39776508474655198</v>
      </c>
      <c r="O357" s="174">
        <v>350</v>
      </c>
      <c r="P357" s="174" t="e">
        <f t="shared" si="32"/>
        <v>#VALUE!</v>
      </c>
    </row>
    <row r="358" spans="2:16" x14ac:dyDescent="0.25">
      <c r="B358" s="174">
        <v>198683</v>
      </c>
      <c r="C358" s="174">
        <v>991</v>
      </c>
      <c r="D358" s="174">
        <v>297</v>
      </c>
      <c r="E358" s="174">
        <v>492</v>
      </c>
      <c r="F358" s="174">
        <v>125.38</v>
      </c>
      <c r="G358" s="174">
        <v>1972</v>
      </c>
      <c r="H358" s="174">
        <v>50.922730000000001</v>
      </c>
      <c r="I358" s="174">
        <v>43.612520000000004</v>
      </c>
      <c r="J358" s="3">
        <f t="shared" si="30"/>
        <v>7.3456287858239193</v>
      </c>
      <c r="K358" s="95">
        <f t="shared" si="33"/>
        <v>2.1825235122491869E-2</v>
      </c>
      <c r="L358" s="174">
        <f t="shared" si="34"/>
        <v>0.72389202772157946</v>
      </c>
      <c r="M358" s="174" t="str">
        <f t="shared" si="35"/>
        <v/>
      </c>
      <c r="N358" s="174">
        <f t="shared" si="31"/>
        <v>0.39776508474655198</v>
      </c>
      <c r="O358" s="174">
        <v>351</v>
      </c>
      <c r="P358" s="174" t="e">
        <f t="shared" si="32"/>
        <v>#VALUE!</v>
      </c>
    </row>
    <row r="359" spans="2:16" x14ac:dyDescent="0.25">
      <c r="B359" s="174">
        <v>199248</v>
      </c>
      <c r="C359" s="174">
        <v>985</v>
      </c>
      <c r="D359" s="174">
        <v>302</v>
      </c>
      <c r="E359" s="174">
        <v>491</v>
      </c>
      <c r="F359" s="174">
        <v>125.37</v>
      </c>
      <c r="G359" s="174">
        <v>1972</v>
      </c>
      <c r="H359" s="174">
        <v>50.92727</v>
      </c>
      <c r="I359" s="174">
        <v>43.603580000000001</v>
      </c>
      <c r="J359" s="3">
        <f t="shared" si="30"/>
        <v>7.3456287858239193</v>
      </c>
      <c r="K359" s="95">
        <f t="shared" si="33"/>
        <v>2.1743736858404968E-2</v>
      </c>
      <c r="L359" s="174">
        <f t="shared" si="34"/>
        <v>0.72387269528689857</v>
      </c>
      <c r="M359" s="174" t="str">
        <f t="shared" si="35"/>
        <v/>
      </c>
      <c r="N359" s="174">
        <f t="shared" si="31"/>
        <v>0.3976835864824651</v>
      </c>
      <c r="O359" s="174">
        <v>352</v>
      </c>
      <c r="P359" s="174" t="e">
        <f t="shared" si="32"/>
        <v>#VALUE!</v>
      </c>
    </row>
    <row r="360" spans="2:16" x14ac:dyDescent="0.25">
      <c r="B360" s="174">
        <v>199812</v>
      </c>
      <c r="C360" s="174">
        <v>990</v>
      </c>
      <c r="D360" s="174">
        <v>299</v>
      </c>
      <c r="E360" s="174">
        <v>491</v>
      </c>
      <c r="F360" s="174">
        <v>125.37</v>
      </c>
      <c r="G360" s="174">
        <v>1972</v>
      </c>
      <c r="H360" s="174">
        <v>50.91818</v>
      </c>
      <c r="I360" s="174">
        <v>43.603580000000001</v>
      </c>
      <c r="J360" s="3">
        <f t="shared" si="30"/>
        <v>7.3456287858239193</v>
      </c>
      <c r="K360" s="95">
        <f t="shared" si="33"/>
        <v>2.1743736858404968E-2</v>
      </c>
      <c r="L360" s="174">
        <f t="shared" si="34"/>
        <v>0.72361431051314751</v>
      </c>
      <c r="M360" s="174" t="str">
        <f t="shared" si="35"/>
        <v/>
      </c>
      <c r="N360" s="174">
        <f t="shared" si="31"/>
        <v>0.3976835864824651</v>
      </c>
      <c r="O360" s="174">
        <v>353</v>
      </c>
      <c r="P360" s="174" t="e">
        <f t="shared" si="32"/>
        <v>#VALUE!</v>
      </c>
    </row>
    <row r="361" spans="2:16" x14ac:dyDescent="0.25">
      <c r="B361" s="174">
        <v>200377</v>
      </c>
      <c r="C361" s="174">
        <v>997</v>
      </c>
      <c r="D361" s="174">
        <v>293</v>
      </c>
      <c r="E361" s="174">
        <v>491</v>
      </c>
      <c r="F361" s="174">
        <v>125.37</v>
      </c>
      <c r="G361" s="174">
        <v>1972</v>
      </c>
      <c r="H361" s="174">
        <v>50.913640000000001</v>
      </c>
      <c r="I361" s="174">
        <v>43.603580000000001</v>
      </c>
      <c r="J361" s="3">
        <f t="shared" si="30"/>
        <v>7.3456287858239193</v>
      </c>
      <c r="K361" s="95">
        <f t="shared" si="33"/>
        <v>2.1743736858404968E-2</v>
      </c>
      <c r="L361" s="174">
        <f t="shared" si="34"/>
        <v>0.72348527752293623</v>
      </c>
      <c r="M361" s="174" t="str">
        <f t="shared" si="35"/>
        <v/>
      </c>
      <c r="N361" s="174">
        <f t="shared" si="31"/>
        <v>0.3976835864824651</v>
      </c>
      <c r="O361" s="174">
        <v>354</v>
      </c>
      <c r="P361" s="174" t="e">
        <f t="shared" si="32"/>
        <v>#VALUE!</v>
      </c>
    </row>
    <row r="362" spans="2:16" x14ac:dyDescent="0.25">
      <c r="B362" s="174">
        <v>200941</v>
      </c>
      <c r="C362" s="174">
        <v>990</v>
      </c>
      <c r="D362" s="174">
        <v>300</v>
      </c>
      <c r="E362" s="174">
        <v>491</v>
      </c>
      <c r="F362" s="174">
        <v>125.36</v>
      </c>
      <c r="G362" s="174">
        <v>1973</v>
      </c>
      <c r="H362" s="174">
        <v>50.913640000000001</v>
      </c>
      <c r="I362" s="174">
        <v>43.603580000000001</v>
      </c>
      <c r="J362" s="3">
        <f t="shared" si="30"/>
        <v>7.9106771539643432</v>
      </c>
      <c r="K362" s="95">
        <f t="shared" si="33"/>
        <v>2.1662238594317953E-2</v>
      </c>
      <c r="L362" s="174">
        <f t="shared" si="34"/>
        <v>0.72348527752293623</v>
      </c>
      <c r="M362" s="174" t="str">
        <f t="shared" si="35"/>
        <v/>
      </c>
      <c r="N362" s="174">
        <f t="shared" si="31"/>
        <v>0.39760208821837806</v>
      </c>
      <c r="O362" s="174">
        <v>355</v>
      </c>
      <c r="P362" s="174" t="e">
        <f t="shared" si="32"/>
        <v>#VALUE!</v>
      </c>
    </row>
    <row r="363" spans="2:16" x14ac:dyDescent="0.25">
      <c r="B363" s="174">
        <v>201505</v>
      </c>
      <c r="C363" s="174">
        <v>998</v>
      </c>
      <c r="D363" s="174">
        <v>293</v>
      </c>
      <c r="E363" s="174">
        <v>491</v>
      </c>
      <c r="F363" s="174">
        <v>125.36</v>
      </c>
      <c r="G363" s="174">
        <v>1972</v>
      </c>
      <c r="H363" s="174">
        <v>50.909089999999999</v>
      </c>
      <c r="I363" s="174">
        <v>43.603580000000001</v>
      </c>
      <c r="J363" s="3">
        <f t="shared" si="30"/>
        <v>7.3456287858239193</v>
      </c>
      <c r="K363" s="95">
        <f t="shared" si="33"/>
        <v>2.1662238594317953E-2</v>
      </c>
      <c r="L363" s="174">
        <f t="shared" si="34"/>
        <v>0.72335597186256828</v>
      </c>
      <c r="M363" s="174" t="str">
        <f t="shared" si="35"/>
        <v/>
      </c>
      <c r="N363" s="174">
        <f t="shared" si="31"/>
        <v>0.39760208821837806</v>
      </c>
      <c r="O363" s="174">
        <v>356</v>
      </c>
      <c r="P363" s="174" t="e">
        <f t="shared" si="32"/>
        <v>#VALUE!</v>
      </c>
    </row>
    <row r="364" spans="2:16" x14ac:dyDescent="0.25">
      <c r="B364" s="174">
        <v>202069</v>
      </c>
      <c r="C364" s="174">
        <v>1013</v>
      </c>
      <c r="D364" s="174">
        <v>280</v>
      </c>
      <c r="E364" s="174">
        <v>490</v>
      </c>
      <c r="F364" s="174">
        <v>125.35</v>
      </c>
      <c r="G364" s="174">
        <v>1973</v>
      </c>
      <c r="H364" s="174">
        <v>50.9</v>
      </c>
      <c r="I364" s="174">
        <v>43.594630000000002</v>
      </c>
      <c r="J364" s="3">
        <f t="shared" si="30"/>
        <v>7.9106771539643432</v>
      </c>
      <c r="K364" s="95">
        <f t="shared" si="33"/>
        <v>2.1580740330230934E-2</v>
      </c>
      <c r="L364" s="174">
        <f t="shared" si="34"/>
        <v>0.72294925748011951</v>
      </c>
      <c r="M364" s="174" t="str">
        <f t="shared" si="35"/>
        <v/>
      </c>
      <c r="N364" s="174">
        <f t="shared" si="31"/>
        <v>0.39752058995429107</v>
      </c>
      <c r="O364" s="174">
        <v>357</v>
      </c>
      <c r="P364" s="174" t="e">
        <f t="shared" si="32"/>
        <v>#VALUE!</v>
      </c>
    </row>
    <row r="365" spans="2:16" x14ac:dyDescent="0.25">
      <c r="B365" s="174">
        <v>202634</v>
      </c>
      <c r="C365" s="174">
        <v>1007</v>
      </c>
      <c r="D365" s="174">
        <v>285</v>
      </c>
      <c r="E365" s="174">
        <v>490</v>
      </c>
      <c r="F365" s="174">
        <v>125.35</v>
      </c>
      <c r="G365" s="174">
        <v>1973</v>
      </c>
      <c r="H365" s="174">
        <v>50.904539999999997</v>
      </c>
      <c r="I365" s="174">
        <v>43.594630000000002</v>
      </c>
      <c r="J365" s="3">
        <f t="shared" si="30"/>
        <v>7.9106771539643432</v>
      </c>
      <c r="K365" s="95">
        <f t="shared" si="33"/>
        <v>2.1580740330230934E-2</v>
      </c>
      <c r="L365" s="174">
        <f t="shared" si="34"/>
        <v>0.72307822942532929</v>
      </c>
      <c r="M365" s="174" t="str">
        <f t="shared" si="35"/>
        <v/>
      </c>
      <c r="N365" s="174">
        <f t="shared" si="31"/>
        <v>0.39752058995429107</v>
      </c>
      <c r="O365" s="174">
        <v>358</v>
      </c>
      <c r="P365" s="174" t="e">
        <f t="shared" si="32"/>
        <v>#VALUE!</v>
      </c>
    </row>
    <row r="366" spans="2:16" x14ac:dyDescent="0.25">
      <c r="B366" s="174">
        <v>203200</v>
      </c>
      <c r="C366" s="174">
        <v>1008</v>
      </c>
      <c r="D366" s="174">
        <v>284</v>
      </c>
      <c r="E366" s="174">
        <v>490</v>
      </c>
      <c r="F366" s="174">
        <v>125.34</v>
      </c>
      <c r="G366" s="174">
        <v>1974</v>
      </c>
      <c r="H366" s="174">
        <v>50.904539999999997</v>
      </c>
      <c r="I366" s="174">
        <v>43.594630000000002</v>
      </c>
      <c r="J366" s="3">
        <f t="shared" si="30"/>
        <v>8.4757255221045398</v>
      </c>
      <c r="K366" s="95">
        <f t="shared" si="33"/>
        <v>2.1499242066144033E-2</v>
      </c>
      <c r="L366" s="174">
        <f t="shared" si="34"/>
        <v>0.72307822942532929</v>
      </c>
      <c r="M366" s="174" t="str">
        <f t="shared" si="35"/>
        <v/>
      </c>
      <c r="N366" s="174">
        <f t="shared" si="31"/>
        <v>0.39743909169020414</v>
      </c>
      <c r="O366" s="174">
        <v>359</v>
      </c>
      <c r="P366" s="174" t="e">
        <f t="shared" si="32"/>
        <v>#VALUE!</v>
      </c>
    </row>
    <row r="367" spans="2:16" x14ac:dyDescent="0.25">
      <c r="B367" s="174">
        <v>203769</v>
      </c>
      <c r="C367" s="174">
        <v>1006</v>
      </c>
      <c r="D367" s="174">
        <v>286</v>
      </c>
      <c r="E367" s="174">
        <v>491</v>
      </c>
      <c r="F367" s="174">
        <v>125.34</v>
      </c>
      <c r="G367" s="174">
        <v>1974</v>
      </c>
      <c r="H367" s="174">
        <v>50.904539999999997</v>
      </c>
      <c r="I367" s="174">
        <v>43.603580000000001</v>
      </c>
      <c r="J367" s="3">
        <f t="shared" si="30"/>
        <v>8.4757255221045398</v>
      </c>
      <c r="K367" s="95">
        <f t="shared" si="33"/>
        <v>2.1499242066144033E-2</v>
      </c>
      <c r="L367" s="174">
        <f t="shared" si="34"/>
        <v>0.72322667775837735</v>
      </c>
      <c r="M367" s="174" t="str">
        <f t="shared" si="35"/>
        <v/>
      </c>
      <c r="N367" s="174">
        <f t="shared" si="31"/>
        <v>0.39743909169020414</v>
      </c>
      <c r="O367" s="174">
        <v>360</v>
      </c>
      <c r="P367" s="174" t="e">
        <f t="shared" si="32"/>
        <v>#VALUE!</v>
      </c>
    </row>
    <row r="368" spans="2:16" x14ac:dyDescent="0.25">
      <c r="B368" s="174">
        <v>204337</v>
      </c>
      <c r="C368" s="174">
        <v>985</v>
      </c>
      <c r="D368" s="174">
        <v>303</v>
      </c>
      <c r="E368" s="174">
        <v>491</v>
      </c>
      <c r="F368" s="174">
        <v>125.34</v>
      </c>
      <c r="G368" s="174">
        <v>1975</v>
      </c>
      <c r="H368" s="174">
        <v>50.922730000000001</v>
      </c>
      <c r="I368" s="174">
        <v>43.603580000000001</v>
      </c>
      <c r="J368" s="3">
        <f t="shared" si="30"/>
        <v>9.0407738902449637</v>
      </c>
      <c r="K368" s="95">
        <f t="shared" si="33"/>
        <v>2.1499242066144033E-2</v>
      </c>
      <c r="L368" s="174">
        <f t="shared" si="34"/>
        <v>0.72374363926047169</v>
      </c>
      <c r="M368" s="174" t="str">
        <f t="shared" si="35"/>
        <v/>
      </c>
      <c r="N368" s="174">
        <f t="shared" si="31"/>
        <v>0.39743909169020414</v>
      </c>
      <c r="O368" s="174">
        <v>361</v>
      </c>
      <c r="P368" s="174" t="e">
        <f t="shared" si="32"/>
        <v>#VALUE!</v>
      </c>
    </row>
    <row r="369" spans="2:16" x14ac:dyDescent="0.25">
      <c r="B369" s="174">
        <v>204907</v>
      </c>
      <c r="C369" s="174">
        <v>990</v>
      </c>
      <c r="D369" s="174">
        <v>299</v>
      </c>
      <c r="E369" s="174">
        <v>491</v>
      </c>
      <c r="F369" s="174">
        <v>125.33</v>
      </c>
      <c r="G369" s="174">
        <v>1974</v>
      </c>
      <c r="H369" s="174">
        <v>50.91818</v>
      </c>
      <c r="I369" s="174">
        <v>43.603580000000001</v>
      </c>
      <c r="J369" s="3">
        <f t="shared" si="30"/>
        <v>8.4757255221045398</v>
      </c>
      <c r="K369" s="95">
        <f t="shared" si="33"/>
        <v>2.1417743802057018E-2</v>
      </c>
      <c r="L369" s="174">
        <f t="shared" si="34"/>
        <v>0.72361431051314751</v>
      </c>
      <c r="M369" s="174" t="str">
        <f t="shared" si="35"/>
        <v/>
      </c>
      <c r="N369" s="174">
        <f t="shared" si="31"/>
        <v>0.39735759342611715</v>
      </c>
      <c r="O369" s="174">
        <v>362</v>
      </c>
      <c r="P369" s="174" t="e">
        <f t="shared" si="32"/>
        <v>#VALUE!</v>
      </c>
    </row>
    <row r="370" spans="2:16" x14ac:dyDescent="0.25">
      <c r="B370" s="174">
        <v>205475</v>
      </c>
      <c r="C370" s="174">
        <v>995</v>
      </c>
      <c r="D370" s="174">
        <v>295</v>
      </c>
      <c r="E370" s="174">
        <v>491</v>
      </c>
      <c r="F370" s="174">
        <v>125.33</v>
      </c>
      <c r="G370" s="174">
        <v>1974</v>
      </c>
      <c r="H370" s="174">
        <v>50.913640000000001</v>
      </c>
      <c r="I370" s="174">
        <v>43.603580000000001</v>
      </c>
      <c r="J370" s="3">
        <f t="shared" si="30"/>
        <v>8.4757255221045398</v>
      </c>
      <c r="K370" s="95">
        <f t="shared" si="33"/>
        <v>2.1417743802057018E-2</v>
      </c>
      <c r="L370" s="174">
        <f t="shared" si="34"/>
        <v>0.72348527752293623</v>
      </c>
      <c r="M370" s="174" t="str">
        <f t="shared" si="35"/>
        <v/>
      </c>
      <c r="N370" s="174">
        <f t="shared" si="31"/>
        <v>0.39735759342611715</v>
      </c>
      <c r="O370" s="174">
        <v>363</v>
      </c>
      <c r="P370" s="174" t="e">
        <f t="shared" si="32"/>
        <v>#VALUE!</v>
      </c>
    </row>
    <row r="371" spans="2:16" x14ac:dyDescent="0.25">
      <c r="B371" s="174">
        <v>206043</v>
      </c>
      <c r="C371" s="174">
        <v>990</v>
      </c>
      <c r="D371" s="174">
        <v>300</v>
      </c>
      <c r="E371" s="174">
        <v>492</v>
      </c>
      <c r="F371" s="174">
        <v>125.32</v>
      </c>
      <c r="G371" s="174">
        <v>1974</v>
      </c>
      <c r="H371" s="174">
        <v>50.913640000000001</v>
      </c>
      <c r="I371" s="174">
        <v>43.612520000000004</v>
      </c>
      <c r="J371" s="3">
        <f t="shared" si="30"/>
        <v>8.4757255221045398</v>
      </c>
      <c r="K371" s="95">
        <f t="shared" si="33"/>
        <v>2.1336245537970002E-2</v>
      </c>
      <c r="L371" s="174">
        <f t="shared" si="34"/>
        <v>0.72363361301238605</v>
      </c>
      <c r="M371" s="174" t="str">
        <f t="shared" si="35"/>
        <v/>
      </c>
      <c r="N371" s="174">
        <f t="shared" si="31"/>
        <v>0.39727609516203011</v>
      </c>
      <c r="O371" s="174">
        <v>364</v>
      </c>
      <c r="P371" s="174" t="e">
        <f t="shared" si="32"/>
        <v>#VALUE!</v>
      </c>
    </row>
    <row r="372" spans="2:16" x14ac:dyDescent="0.25">
      <c r="B372" s="174">
        <v>206610</v>
      </c>
      <c r="C372" s="174">
        <v>991</v>
      </c>
      <c r="D372" s="174">
        <v>300</v>
      </c>
      <c r="E372" s="174">
        <v>491</v>
      </c>
      <c r="F372" s="174">
        <v>125.32</v>
      </c>
      <c r="G372" s="174">
        <v>1974</v>
      </c>
      <c r="H372" s="174">
        <v>50.909089999999999</v>
      </c>
      <c r="I372" s="174">
        <v>43.612520000000004</v>
      </c>
      <c r="J372" s="3">
        <f t="shared" si="30"/>
        <v>8.4757255221045398</v>
      </c>
      <c r="K372" s="95">
        <f t="shared" si="33"/>
        <v>2.1336245537970002E-2</v>
      </c>
      <c r="L372" s="174">
        <f t="shared" si="34"/>
        <v>0.72350428084060292</v>
      </c>
      <c r="M372" s="174" t="str">
        <f>IF(OR(J372="",-(J372-MAX(J$8:J$58))&lt;10),"",-(J372))</f>
        <v/>
      </c>
      <c r="N372" s="174">
        <f t="shared" si="31"/>
        <v>0.39727609516203011</v>
      </c>
      <c r="O372" s="174">
        <v>365</v>
      </c>
      <c r="P372" s="174" t="e">
        <f t="shared" si="32"/>
        <v>#VALUE!</v>
      </c>
    </row>
    <row r="373" spans="2:16" x14ac:dyDescent="0.25">
      <c r="B373" s="174">
        <v>207175</v>
      </c>
      <c r="C373" s="174">
        <v>993</v>
      </c>
      <c r="D373" s="174">
        <v>297</v>
      </c>
      <c r="E373" s="174">
        <v>491</v>
      </c>
      <c r="F373" s="174">
        <v>125.31</v>
      </c>
      <c r="G373" s="174">
        <v>1974</v>
      </c>
      <c r="H373" s="174">
        <v>50.913640000000001</v>
      </c>
      <c r="I373" s="174">
        <v>43.603580000000001</v>
      </c>
      <c r="J373" s="3">
        <f t="shared" si="30"/>
        <v>8.4757255221045398</v>
      </c>
      <c r="K373" s="95">
        <f t="shared" si="33"/>
        <v>2.1254747273883101E-2</v>
      </c>
      <c r="L373" s="174">
        <f t="shared" si="34"/>
        <v>0.72348527752293623</v>
      </c>
      <c r="M373" s="174" t="str">
        <f t="shared" si="35"/>
        <v/>
      </c>
      <c r="N373" s="174">
        <f t="shared" si="31"/>
        <v>0.39719459689794323</v>
      </c>
      <c r="O373" s="174">
        <v>366</v>
      </c>
      <c r="P373" s="174" t="e">
        <f t="shared" si="32"/>
        <v>#VALUE!</v>
      </c>
    </row>
    <row r="374" spans="2:16" x14ac:dyDescent="0.25">
      <c r="B374" s="174">
        <v>207740</v>
      </c>
      <c r="C374" s="174">
        <v>992</v>
      </c>
      <c r="D374" s="174">
        <v>297</v>
      </c>
      <c r="E374" s="174">
        <v>491</v>
      </c>
      <c r="F374" s="174">
        <v>125.31</v>
      </c>
      <c r="G374" s="174">
        <v>1974</v>
      </c>
      <c r="H374" s="174">
        <v>50.91818</v>
      </c>
      <c r="I374" s="174">
        <v>43.603580000000001</v>
      </c>
      <c r="J374" s="3">
        <f t="shared" si="30"/>
        <v>8.4757255221045398</v>
      </c>
      <c r="K374" s="95">
        <f t="shared" si="33"/>
        <v>2.1254747273883101E-2</v>
      </c>
      <c r="L374" s="174">
        <f t="shared" si="34"/>
        <v>0.72361431051314751</v>
      </c>
      <c r="M374" s="174" t="str">
        <f t="shared" si="35"/>
        <v/>
      </c>
      <c r="N374" s="174">
        <f t="shared" si="31"/>
        <v>0.39719459689794323</v>
      </c>
      <c r="O374" s="174">
        <v>367</v>
      </c>
      <c r="P374" s="174" t="e">
        <f t="shared" si="32"/>
        <v>#VALUE!</v>
      </c>
    </row>
    <row r="375" spans="2:16" x14ac:dyDescent="0.25">
      <c r="B375" s="174">
        <v>208304</v>
      </c>
      <c r="C375" s="174">
        <v>1006</v>
      </c>
      <c r="D375" s="174">
        <v>286</v>
      </c>
      <c r="E375" s="174">
        <v>490</v>
      </c>
      <c r="F375" s="174">
        <v>125.31</v>
      </c>
      <c r="G375" s="174">
        <v>1974</v>
      </c>
      <c r="H375" s="174">
        <v>50.904539999999997</v>
      </c>
      <c r="I375" s="174">
        <v>43.58569</v>
      </c>
      <c r="J375" s="3">
        <f t="shared" si="30"/>
        <v>8.4757255221045398</v>
      </c>
      <c r="K375" s="95">
        <f t="shared" si="33"/>
        <v>2.1254747273883101E-2</v>
      </c>
      <c r="L375" s="174">
        <f t="shared" si="34"/>
        <v>0.72292994695634027</v>
      </c>
      <c r="M375" s="174" t="str">
        <f t="shared" si="35"/>
        <v/>
      </c>
      <c r="N375" s="174">
        <f t="shared" si="31"/>
        <v>0.39719459689794323</v>
      </c>
      <c r="O375" s="174">
        <v>368</v>
      </c>
      <c r="P375" s="174" t="e">
        <f t="shared" si="32"/>
        <v>#VALUE!</v>
      </c>
    </row>
    <row r="376" spans="2:16" x14ac:dyDescent="0.25">
      <c r="B376" s="174">
        <v>208868</v>
      </c>
      <c r="C376" s="174">
        <v>985</v>
      </c>
      <c r="D376" s="174">
        <v>303</v>
      </c>
      <c r="E376" s="174">
        <v>491</v>
      </c>
      <c r="F376" s="174">
        <v>125.3</v>
      </c>
      <c r="G376" s="174">
        <v>1974</v>
      </c>
      <c r="H376" s="174">
        <v>50.922730000000001</v>
      </c>
      <c r="I376" s="174">
        <v>43.603580000000001</v>
      </c>
      <c r="J376" s="3">
        <f t="shared" si="30"/>
        <v>8.4757255221045398</v>
      </c>
      <c r="K376" s="95">
        <f t="shared" si="33"/>
        <v>2.1173249009796082E-2</v>
      </c>
      <c r="L376" s="174">
        <f t="shared" si="34"/>
        <v>0.72374363926047169</v>
      </c>
      <c r="M376" s="174" t="str">
        <f t="shared" si="35"/>
        <v/>
      </c>
      <c r="N376" s="174">
        <f t="shared" si="31"/>
        <v>0.39711309863385619</v>
      </c>
      <c r="O376" s="174">
        <v>369</v>
      </c>
      <c r="P376" s="174" t="e">
        <f t="shared" si="32"/>
        <v>#VALUE!</v>
      </c>
    </row>
    <row r="377" spans="2:16" x14ac:dyDescent="0.25">
      <c r="B377" s="174">
        <v>209432</v>
      </c>
      <c r="C377" s="174">
        <v>992</v>
      </c>
      <c r="D377" s="174">
        <v>297</v>
      </c>
      <c r="E377" s="174">
        <v>491</v>
      </c>
      <c r="F377" s="174">
        <v>125.3</v>
      </c>
      <c r="G377" s="174">
        <v>1975</v>
      </c>
      <c r="H377" s="174">
        <v>50.91818</v>
      </c>
      <c r="I377" s="174">
        <v>43.603580000000001</v>
      </c>
      <c r="J377" s="3">
        <f t="shared" si="30"/>
        <v>9.0407738902449637</v>
      </c>
      <c r="K377" s="95">
        <f t="shared" si="33"/>
        <v>2.1173249009796082E-2</v>
      </c>
      <c r="L377" s="174">
        <f t="shared" si="34"/>
        <v>0.72361431051314751</v>
      </c>
      <c r="M377" s="174" t="str">
        <f t="shared" si="35"/>
        <v/>
      </c>
      <c r="N377" s="174">
        <f t="shared" si="31"/>
        <v>0.39711309863385619</v>
      </c>
      <c r="O377" s="174">
        <v>370</v>
      </c>
      <c r="P377" s="174" t="e">
        <f t="shared" si="32"/>
        <v>#VALUE!</v>
      </c>
    </row>
    <row r="378" spans="2:16" x14ac:dyDescent="0.25">
      <c r="B378" s="174">
        <v>209997</v>
      </c>
      <c r="C378" s="174">
        <v>1008</v>
      </c>
      <c r="D378" s="174">
        <v>285</v>
      </c>
      <c r="E378" s="174">
        <v>490</v>
      </c>
      <c r="F378" s="174">
        <v>125.3</v>
      </c>
      <c r="G378" s="174">
        <v>1975</v>
      </c>
      <c r="H378" s="174">
        <v>50.9</v>
      </c>
      <c r="I378" s="174">
        <v>43.594630000000002</v>
      </c>
      <c r="J378" s="3">
        <f t="shared" si="30"/>
        <v>9.0407738902449637</v>
      </c>
      <c r="K378" s="95">
        <f t="shared" si="33"/>
        <v>2.1173249009796082E-2</v>
      </c>
      <c r="L378" s="174">
        <f t="shared" si="34"/>
        <v>0.72294925748011951</v>
      </c>
      <c r="M378" s="174" t="str">
        <f t="shared" si="35"/>
        <v/>
      </c>
      <c r="N378" s="174">
        <f t="shared" si="31"/>
        <v>0.39711309863385619</v>
      </c>
      <c r="O378" s="174">
        <v>371</v>
      </c>
      <c r="P378" s="174" t="e">
        <f t="shared" si="32"/>
        <v>#VALUE!</v>
      </c>
    </row>
    <row r="379" spans="2:16" x14ac:dyDescent="0.25">
      <c r="B379" s="174">
        <v>210564</v>
      </c>
      <c r="C379" s="174">
        <v>991</v>
      </c>
      <c r="D379" s="174">
        <v>297</v>
      </c>
      <c r="E379" s="174">
        <v>491</v>
      </c>
      <c r="F379" s="174">
        <v>125.29</v>
      </c>
      <c r="G379" s="174">
        <v>1975</v>
      </c>
      <c r="H379" s="174">
        <v>50.922730000000001</v>
      </c>
      <c r="I379" s="174">
        <v>43.603580000000001</v>
      </c>
      <c r="J379" s="3">
        <f t="shared" si="30"/>
        <v>9.0407738902449637</v>
      </c>
      <c r="K379" s="95">
        <f t="shared" si="33"/>
        <v>2.1091750745709181E-2</v>
      </c>
      <c r="L379" s="174">
        <f t="shared" si="34"/>
        <v>0.72374363926047169</v>
      </c>
      <c r="M379" s="174" t="str">
        <f t="shared" si="35"/>
        <v/>
      </c>
      <c r="N379" s="174">
        <f t="shared" si="31"/>
        <v>0.39703160036976931</v>
      </c>
      <c r="O379" s="174">
        <v>372</v>
      </c>
      <c r="P379" s="174" t="e">
        <f t="shared" si="32"/>
        <v>#VALUE!</v>
      </c>
    </row>
    <row r="380" spans="2:16" x14ac:dyDescent="0.25">
      <c r="B380" s="174">
        <v>211133</v>
      </c>
      <c r="C380" s="174">
        <v>991</v>
      </c>
      <c r="D380" s="174">
        <v>299</v>
      </c>
      <c r="E380" s="174">
        <v>491</v>
      </c>
      <c r="F380" s="174">
        <v>125.29</v>
      </c>
      <c r="G380" s="174">
        <v>1975</v>
      </c>
      <c r="H380" s="174">
        <v>50.913640000000001</v>
      </c>
      <c r="I380" s="174">
        <v>43.603580000000001</v>
      </c>
      <c r="J380" s="3">
        <f t="shared" si="30"/>
        <v>9.0407738902449637</v>
      </c>
      <c r="K380" s="95">
        <f t="shared" si="33"/>
        <v>2.1091750745709181E-2</v>
      </c>
      <c r="L380" s="174">
        <f t="shared" si="34"/>
        <v>0.72348527752293623</v>
      </c>
      <c r="M380" s="174" t="str">
        <f t="shared" si="35"/>
        <v/>
      </c>
      <c r="N380" s="174">
        <f t="shared" si="31"/>
        <v>0.39703160036976931</v>
      </c>
      <c r="O380" s="174">
        <v>373</v>
      </c>
      <c r="P380" s="174" t="e">
        <f t="shared" si="32"/>
        <v>#VALUE!</v>
      </c>
    </row>
    <row r="381" spans="2:16" x14ac:dyDescent="0.25">
      <c r="B381" s="174">
        <v>211702</v>
      </c>
      <c r="C381" s="174">
        <v>993</v>
      </c>
      <c r="D381" s="174">
        <v>297</v>
      </c>
      <c r="E381" s="174">
        <v>491</v>
      </c>
      <c r="F381" s="174">
        <v>125.29</v>
      </c>
      <c r="G381" s="174">
        <v>1975</v>
      </c>
      <c r="H381" s="174">
        <v>50.913640000000001</v>
      </c>
      <c r="I381" s="174">
        <v>43.603580000000001</v>
      </c>
      <c r="J381" s="3">
        <f t="shared" si="30"/>
        <v>9.0407738902449637</v>
      </c>
      <c r="K381" s="95">
        <f t="shared" si="33"/>
        <v>2.1091750745709181E-2</v>
      </c>
      <c r="L381" s="174">
        <f t="shared" si="34"/>
        <v>0.72348527752293623</v>
      </c>
      <c r="M381" s="174" t="str">
        <f t="shared" si="35"/>
        <v/>
      </c>
      <c r="N381" s="174">
        <f t="shared" si="31"/>
        <v>0.39703160036976931</v>
      </c>
      <c r="O381" s="174">
        <v>374</v>
      </c>
      <c r="P381" s="174" t="e">
        <f t="shared" si="32"/>
        <v>#VALUE!</v>
      </c>
    </row>
    <row r="382" spans="2:16" x14ac:dyDescent="0.25">
      <c r="B382" s="174">
        <v>212271</v>
      </c>
      <c r="C382" s="174">
        <v>995</v>
      </c>
      <c r="D382" s="174">
        <v>295</v>
      </c>
      <c r="E382" s="174">
        <v>491</v>
      </c>
      <c r="F382" s="174">
        <v>125.28</v>
      </c>
      <c r="G382" s="174">
        <v>1975</v>
      </c>
      <c r="H382" s="174">
        <v>50.909089999999999</v>
      </c>
      <c r="I382" s="174">
        <v>43.603580000000001</v>
      </c>
      <c r="J382" s="3">
        <f t="shared" si="30"/>
        <v>9.0407738902449637</v>
      </c>
      <c r="K382" s="95">
        <f t="shared" si="33"/>
        <v>2.1010252481622166E-2</v>
      </c>
      <c r="L382" s="174">
        <f t="shared" si="34"/>
        <v>0.72335597186256828</v>
      </c>
      <c r="M382" s="174" t="str">
        <f t="shared" si="35"/>
        <v/>
      </c>
      <c r="N382" s="174">
        <f t="shared" si="31"/>
        <v>0.39695010210568227</v>
      </c>
      <c r="O382" s="174">
        <v>375</v>
      </c>
      <c r="P382" s="174" t="e">
        <f t="shared" si="32"/>
        <v>#VALUE!</v>
      </c>
    </row>
    <row r="383" spans="2:16" x14ac:dyDescent="0.25">
      <c r="B383" s="174">
        <v>212839</v>
      </c>
      <c r="C383" s="174">
        <v>1001</v>
      </c>
      <c r="D383" s="174">
        <v>290</v>
      </c>
      <c r="E383" s="174">
        <v>491</v>
      </c>
      <c r="F383" s="174">
        <v>125.28</v>
      </c>
      <c r="G383" s="174">
        <v>1975</v>
      </c>
      <c r="H383" s="174">
        <v>50.904539999999997</v>
      </c>
      <c r="I383" s="174">
        <v>43.603580000000001</v>
      </c>
      <c r="J383" s="3">
        <f t="shared" si="30"/>
        <v>9.0407738902449637</v>
      </c>
      <c r="K383" s="95">
        <f t="shared" si="33"/>
        <v>2.1010252481622166E-2</v>
      </c>
      <c r="L383" s="174">
        <f t="shared" si="34"/>
        <v>0.72322667775837735</v>
      </c>
      <c r="M383" s="174" t="str">
        <f t="shared" si="35"/>
        <v/>
      </c>
      <c r="N383" s="174">
        <f t="shared" si="31"/>
        <v>0.39695010210568227</v>
      </c>
      <c r="O383" s="174">
        <v>376</v>
      </c>
      <c r="P383" s="174" t="e">
        <f t="shared" si="32"/>
        <v>#VALUE!</v>
      </c>
    </row>
    <row r="384" spans="2:16" x14ac:dyDescent="0.25">
      <c r="B384" s="174">
        <v>213406</v>
      </c>
      <c r="C384" s="174">
        <v>1010</v>
      </c>
      <c r="D384" s="174">
        <v>283</v>
      </c>
      <c r="E384" s="174">
        <v>490</v>
      </c>
      <c r="F384" s="174">
        <v>125.28</v>
      </c>
      <c r="G384" s="174">
        <v>1976</v>
      </c>
      <c r="H384" s="174">
        <v>50.9</v>
      </c>
      <c r="I384" s="174">
        <v>43.594630000000002</v>
      </c>
      <c r="J384" s="3">
        <f t="shared" si="30"/>
        <v>9.6058222583851602</v>
      </c>
      <c r="K384" s="95">
        <f t="shared" si="33"/>
        <v>2.1010252481622166E-2</v>
      </c>
      <c r="L384" s="174">
        <f t="shared" si="34"/>
        <v>0.72294925748011951</v>
      </c>
      <c r="M384" s="174" t="str">
        <f t="shared" si="35"/>
        <v/>
      </c>
      <c r="N384" s="174">
        <f t="shared" si="31"/>
        <v>0.39695010210568227</v>
      </c>
      <c r="O384" s="174">
        <v>377</v>
      </c>
      <c r="P384" s="174" t="e">
        <f t="shared" si="32"/>
        <v>#VALUE!</v>
      </c>
    </row>
    <row r="385" spans="2:16" x14ac:dyDescent="0.25">
      <c r="B385" s="174">
        <v>213971</v>
      </c>
      <c r="C385" s="174">
        <v>979</v>
      </c>
      <c r="D385" s="174">
        <v>309</v>
      </c>
      <c r="E385" s="174">
        <v>491</v>
      </c>
      <c r="F385" s="174">
        <v>125.27</v>
      </c>
      <c r="G385" s="174">
        <v>1976</v>
      </c>
      <c r="H385" s="174">
        <v>50.922730000000001</v>
      </c>
      <c r="I385" s="174">
        <v>43.603580000000001</v>
      </c>
      <c r="J385" s="3">
        <f t="shared" si="30"/>
        <v>9.6058222583851602</v>
      </c>
      <c r="K385" s="95">
        <f t="shared" si="33"/>
        <v>2.092875421753515E-2</v>
      </c>
      <c r="L385" s="174">
        <f t="shared" si="34"/>
        <v>0.72374363926047169</v>
      </c>
      <c r="M385" s="174" t="str">
        <f t="shared" si="35"/>
        <v/>
      </c>
      <c r="N385" s="174">
        <f t="shared" si="31"/>
        <v>0.39686860384159528</v>
      </c>
      <c r="O385" s="174">
        <v>378</v>
      </c>
      <c r="P385" s="174" t="e">
        <f t="shared" si="32"/>
        <v>#VALUE!</v>
      </c>
    </row>
    <row r="386" spans="2:16" x14ac:dyDescent="0.25">
      <c r="B386" s="174">
        <v>214537</v>
      </c>
      <c r="C386" s="174">
        <v>991</v>
      </c>
      <c r="D386" s="174">
        <v>299</v>
      </c>
      <c r="E386" s="174">
        <v>491</v>
      </c>
      <c r="F386" s="174">
        <v>125.27</v>
      </c>
      <c r="G386" s="174">
        <v>1976</v>
      </c>
      <c r="H386" s="174">
        <v>50.909089999999999</v>
      </c>
      <c r="I386" s="174">
        <v>43.603580000000001</v>
      </c>
      <c r="J386" s="3">
        <f t="shared" si="30"/>
        <v>9.6058222583851602</v>
      </c>
      <c r="K386" s="95">
        <f t="shared" si="33"/>
        <v>2.092875421753515E-2</v>
      </c>
      <c r="L386" s="174">
        <f t="shared" si="34"/>
        <v>0.72335597186256828</v>
      </c>
      <c r="M386" s="174" t="str">
        <f t="shared" si="35"/>
        <v/>
      </c>
      <c r="N386" s="174">
        <f t="shared" si="31"/>
        <v>0.39686860384159528</v>
      </c>
      <c r="O386" s="174">
        <v>379</v>
      </c>
      <c r="P386" s="174" t="e">
        <f t="shared" si="32"/>
        <v>#VALUE!</v>
      </c>
    </row>
    <row r="387" spans="2:16" x14ac:dyDescent="0.25">
      <c r="B387" s="174">
        <v>215102</v>
      </c>
      <c r="C387" s="174">
        <v>1008</v>
      </c>
      <c r="D387" s="174">
        <v>284</v>
      </c>
      <c r="E387" s="174">
        <v>491</v>
      </c>
      <c r="F387" s="174">
        <v>125.27</v>
      </c>
      <c r="G387" s="174">
        <v>1976</v>
      </c>
      <c r="H387" s="174">
        <v>50.9</v>
      </c>
      <c r="I387" s="174">
        <v>43.603580000000001</v>
      </c>
      <c r="J387" s="3">
        <f t="shared" si="30"/>
        <v>9.6058222583851602</v>
      </c>
      <c r="K387" s="95">
        <f t="shared" si="33"/>
        <v>2.092875421753515E-2</v>
      </c>
      <c r="L387" s="174">
        <f t="shared" si="34"/>
        <v>0.723097679335161</v>
      </c>
      <c r="M387" s="174" t="str">
        <f t="shared" si="35"/>
        <v/>
      </c>
      <c r="N387" s="174">
        <f t="shared" si="31"/>
        <v>0.39686860384159528</v>
      </c>
      <c r="O387" s="174">
        <v>380</v>
      </c>
      <c r="P387" s="174" t="e">
        <f t="shared" si="32"/>
        <v>#VALUE!</v>
      </c>
    </row>
    <row r="388" spans="2:16" x14ac:dyDescent="0.25">
      <c r="B388" s="174">
        <v>215667</v>
      </c>
      <c r="C388" s="174">
        <v>991</v>
      </c>
      <c r="D388" s="174">
        <v>300</v>
      </c>
      <c r="E388" s="174">
        <v>491</v>
      </c>
      <c r="F388" s="174">
        <v>125.26</v>
      </c>
      <c r="G388" s="174">
        <v>1977</v>
      </c>
      <c r="H388" s="174">
        <v>50.909089999999999</v>
      </c>
      <c r="I388" s="174">
        <v>43.603580000000001</v>
      </c>
      <c r="J388" s="3">
        <f t="shared" si="30"/>
        <v>10.170870626525584</v>
      </c>
      <c r="K388" s="95">
        <f t="shared" si="33"/>
        <v>2.0847255953448249E-2</v>
      </c>
      <c r="L388" s="174">
        <f t="shared" si="34"/>
        <v>0.72335597186256828</v>
      </c>
      <c r="M388" s="174" t="str">
        <f t="shared" si="35"/>
        <v/>
      </c>
      <c r="N388" s="174">
        <f t="shared" si="31"/>
        <v>0.3967871055775084</v>
      </c>
      <c r="O388" s="174">
        <v>381</v>
      </c>
      <c r="P388" s="174" t="e">
        <f t="shared" si="32"/>
        <v>#VALUE!</v>
      </c>
    </row>
    <row r="389" spans="2:16" x14ac:dyDescent="0.25">
      <c r="B389" s="174">
        <v>216232</v>
      </c>
      <c r="C389" s="174">
        <v>989</v>
      </c>
      <c r="D389" s="174">
        <v>301</v>
      </c>
      <c r="E389" s="174">
        <v>491</v>
      </c>
      <c r="F389" s="174">
        <v>125.26</v>
      </c>
      <c r="G389" s="174">
        <v>1976</v>
      </c>
      <c r="H389" s="174">
        <v>50.913640000000001</v>
      </c>
      <c r="I389" s="174">
        <v>43.603580000000001</v>
      </c>
      <c r="J389" s="3">
        <f t="shared" si="30"/>
        <v>9.6058222583851602</v>
      </c>
      <c r="K389" s="95">
        <f t="shared" si="33"/>
        <v>2.0847255953448249E-2</v>
      </c>
      <c r="L389" s="174">
        <f t="shared" si="34"/>
        <v>0.72348527752293623</v>
      </c>
      <c r="M389" s="174" t="str">
        <f t="shared" si="35"/>
        <v/>
      </c>
      <c r="N389" s="174">
        <f t="shared" si="31"/>
        <v>0.3967871055775084</v>
      </c>
      <c r="O389" s="174">
        <v>382</v>
      </c>
      <c r="P389" s="174" t="e">
        <f t="shared" si="32"/>
        <v>#VALUE!</v>
      </c>
    </row>
    <row r="390" spans="2:16" x14ac:dyDescent="0.25">
      <c r="B390" s="174">
        <v>216798</v>
      </c>
      <c r="C390" s="174">
        <v>991</v>
      </c>
      <c r="D390" s="174">
        <v>299</v>
      </c>
      <c r="E390" s="174">
        <v>491</v>
      </c>
      <c r="F390" s="174">
        <v>125.26</v>
      </c>
      <c r="G390" s="174">
        <v>1976</v>
      </c>
      <c r="H390" s="174">
        <v>50.913640000000001</v>
      </c>
      <c r="I390" s="174">
        <v>43.603580000000001</v>
      </c>
      <c r="J390" s="3">
        <f t="shared" si="30"/>
        <v>9.6058222583851602</v>
      </c>
      <c r="K390" s="95">
        <f t="shared" si="33"/>
        <v>2.0847255953448249E-2</v>
      </c>
      <c r="L390" s="174">
        <f t="shared" si="34"/>
        <v>0.72348527752293623</v>
      </c>
      <c r="M390" s="174" t="str">
        <f t="shared" si="35"/>
        <v/>
      </c>
      <c r="N390" s="174">
        <f t="shared" si="31"/>
        <v>0.3967871055775084</v>
      </c>
      <c r="O390" s="174">
        <v>383</v>
      </c>
      <c r="P390" s="174" t="e">
        <f t="shared" si="32"/>
        <v>#VALUE!</v>
      </c>
    </row>
    <row r="391" spans="2:16" x14ac:dyDescent="0.25">
      <c r="B391" s="174">
        <v>217363</v>
      </c>
      <c r="C391" s="174">
        <v>991</v>
      </c>
      <c r="D391" s="174">
        <v>299</v>
      </c>
      <c r="E391" s="174">
        <v>491</v>
      </c>
      <c r="F391" s="174">
        <v>125.26</v>
      </c>
      <c r="G391" s="174">
        <v>1976</v>
      </c>
      <c r="H391" s="174">
        <v>50.913640000000001</v>
      </c>
      <c r="I391" s="174">
        <v>43.603580000000001</v>
      </c>
      <c r="J391" s="3">
        <f t="shared" si="30"/>
        <v>9.6058222583851602</v>
      </c>
      <c r="K391" s="95">
        <f t="shared" si="33"/>
        <v>2.0847255953448249E-2</v>
      </c>
      <c r="L391" s="174">
        <f t="shared" si="34"/>
        <v>0.72348527752293623</v>
      </c>
      <c r="M391" s="174" t="str">
        <f t="shared" si="35"/>
        <v/>
      </c>
      <c r="N391" s="174">
        <f t="shared" si="31"/>
        <v>0.3967871055775084</v>
      </c>
      <c r="O391" s="174">
        <v>384</v>
      </c>
      <c r="P391" s="174" t="e">
        <f t="shared" si="32"/>
        <v>#VALUE!</v>
      </c>
    </row>
    <row r="392" spans="2:16" x14ac:dyDescent="0.25">
      <c r="B392" s="174">
        <v>217928</v>
      </c>
      <c r="C392" s="174">
        <v>1003</v>
      </c>
      <c r="D392" s="174">
        <v>290</v>
      </c>
      <c r="E392" s="174">
        <v>490</v>
      </c>
      <c r="F392" s="174">
        <v>125.25</v>
      </c>
      <c r="G392" s="174">
        <v>1976</v>
      </c>
      <c r="H392" s="174">
        <v>50.9</v>
      </c>
      <c r="I392" s="174">
        <v>43.594630000000002</v>
      </c>
      <c r="J392" s="3">
        <f t="shared" ref="J392:J455" si="36">G392/I$6-I$5/I$6</f>
        <v>9.6058222583851602</v>
      </c>
      <c r="K392" s="95">
        <f t="shared" si="33"/>
        <v>2.0765757689361231E-2</v>
      </c>
      <c r="L392" s="174">
        <f t="shared" si="34"/>
        <v>0.72294925748011951</v>
      </c>
      <c r="M392" s="174" t="str">
        <f t="shared" si="35"/>
        <v/>
      </c>
      <c r="N392" s="174">
        <f t="shared" ref="N392:N455" si="37">IF(B392="","",K392+1/2.66)</f>
        <v>0.39670560731342136</v>
      </c>
      <c r="O392" s="174">
        <v>385</v>
      </c>
      <c r="P392" s="174" t="e">
        <f t="shared" ref="P392:P455" si="38">IF(B392="","",(F392-N$4)/N$4)</f>
        <v>#VALUE!</v>
      </c>
    </row>
    <row r="393" spans="2:16" x14ac:dyDescent="0.25">
      <c r="B393" s="174">
        <v>218493</v>
      </c>
      <c r="C393" s="174">
        <v>996</v>
      </c>
      <c r="D393" s="174">
        <v>295</v>
      </c>
      <c r="E393" s="174">
        <v>491</v>
      </c>
      <c r="F393" s="174">
        <v>125.25</v>
      </c>
      <c r="G393" s="174">
        <v>1977</v>
      </c>
      <c r="H393" s="174">
        <v>50.913640000000001</v>
      </c>
      <c r="I393" s="174">
        <v>43.603580000000001</v>
      </c>
      <c r="J393" s="3">
        <f t="shared" si="36"/>
        <v>10.170870626525584</v>
      </c>
      <c r="K393" s="95">
        <f t="shared" ref="K393:K456" si="39">IF(B393="",0,(F393-K$2)/K$2)</f>
        <v>2.0765757689361231E-2</v>
      </c>
      <c r="L393" s="174">
        <f t="shared" ref="L393:L456" si="40">IF(B393="","",H393*H393*I393/4*3.1416/K$2/1000)</f>
        <v>0.72348527752293623</v>
      </c>
      <c r="M393" s="174" t="str">
        <f t="shared" ref="M393:M456" si="41">IF(OR(J393="",-(J393-MAX(J$8:J$58))&lt;0),"",-(J393))</f>
        <v/>
      </c>
      <c r="N393" s="174">
        <f t="shared" si="37"/>
        <v>0.39670560731342136</v>
      </c>
      <c r="O393" s="174">
        <v>386</v>
      </c>
      <c r="P393" s="174" t="e">
        <f t="shared" si="38"/>
        <v>#VALUE!</v>
      </c>
    </row>
    <row r="394" spans="2:16" x14ac:dyDescent="0.25">
      <c r="B394" s="174">
        <v>219057</v>
      </c>
      <c r="C394" s="174">
        <v>995</v>
      </c>
      <c r="D394" s="174">
        <v>296</v>
      </c>
      <c r="E394" s="174">
        <v>491</v>
      </c>
      <c r="F394" s="174">
        <v>125.25</v>
      </c>
      <c r="G394" s="174">
        <v>1976</v>
      </c>
      <c r="H394" s="174">
        <v>50.909089999999999</v>
      </c>
      <c r="I394" s="174">
        <v>43.603580000000001</v>
      </c>
      <c r="J394" s="3">
        <f t="shared" si="36"/>
        <v>9.6058222583851602</v>
      </c>
      <c r="K394" s="95">
        <f t="shared" si="39"/>
        <v>2.0765757689361231E-2</v>
      </c>
      <c r="L394" s="174">
        <f t="shared" si="40"/>
        <v>0.72335597186256828</v>
      </c>
      <c r="M394" s="174" t="str">
        <f t="shared" si="41"/>
        <v/>
      </c>
      <c r="N394" s="174">
        <f t="shared" si="37"/>
        <v>0.39670560731342136</v>
      </c>
      <c r="O394" s="174">
        <v>387</v>
      </c>
      <c r="P394" s="174" t="e">
        <f t="shared" si="38"/>
        <v>#VALUE!</v>
      </c>
    </row>
    <row r="395" spans="2:16" x14ac:dyDescent="0.25">
      <c r="B395" s="174">
        <v>219621</v>
      </c>
      <c r="C395" s="174">
        <v>1007</v>
      </c>
      <c r="D395" s="174">
        <v>285</v>
      </c>
      <c r="E395" s="174">
        <v>491</v>
      </c>
      <c r="F395" s="174">
        <v>125.25</v>
      </c>
      <c r="G395" s="174">
        <v>1976</v>
      </c>
      <c r="H395" s="174">
        <v>50.904539999999997</v>
      </c>
      <c r="I395" s="174">
        <v>43.603580000000001</v>
      </c>
      <c r="J395" s="3">
        <f t="shared" si="36"/>
        <v>9.6058222583851602</v>
      </c>
      <c r="K395" s="95">
        <f t="shared" si="39"/>
        <v>2.0765757689361231E-2</v>
      </c>
      <c r="L395" s="174">
        <f t="shared" si="40"/>
        <v>0.72322667775837735</v>
      </c>
      <c r="M395" s="174" t="str">
        <f t="shared" si="41"/>
        <v/>
      </c>
      <c r="N395" s="174">
        <f t="shared" si="37"/>
        <v>0.39670560731342136</v>
      </c>
      <c r="O395" s="174">
        <v>388</v>
      </c>
      <c r="P395" s="174" t="e">
        <f t="shared" si="38"/>
        <v>#VALUE!</v>
      </c>
    </row>
    <row r="396" spans="2:16" x14ac:dyDescent="0.25">
      <c r="B396" s="174">
        <v>220186</v>
      </c>
      <c r="C396" s="174">
        <v>1006</v>
      </c>
      <c r="D396" s="174">
        <v>287</v>
      </c>
      <c r="E396" s="174">
        <v>490</v>
      </c>
      <c r="F396" s="174">
        <v>125.25</v>
      </c>
      <c r="G396" s="174">
        <v>1976</v>
      </c>
      <c r="H396" s="174">
        <v>50.9</v>
      </c>
      <c r="I396" s="174">
        <v>43.594630000000002</v>
      </c>
      <c r="J396" s="3">
        <f t="shared" si="36"/>
        <v>9.6058222583851602</v>
      </c>
      <c r="K396" s="95">
        <f t="shared" si="39"/>
        <v>2.0765757689361231E-2</v>
      </c>
      <c r="L396" s="174">
        <f t="shared" si="40"/>
        <v>0.72294925748011951</v>
      </c>
      <c r="M396" s="174" t="str">
        <f t="shared" si="41"/>
        <v/>
      </c>
      <c r="N396" s="174">
        <f t="shared" si="37"/>
        <v>0.39670560731342136</v>
      </c>
      <c r="O396" s="174">
        <v>389</v>
      </c>
      <c r="P396" s="174" t="e">
        <f t="shared" si="38"/>
        <v>#VALUE!</v>
      </c>
    </row>
    <row r="397" spans="2:16" x14ac:dyDescent="0.25">
      <c r="B397" s="174">
        <v>220751</v>
      </c>
      <c r="C397" s="174">
        <v>990</v>
      </c>
      <c r="D397" s="174">
        <v>302</v>
      </c>
      <c r="E397" s="174">
        <v>491</v>
      </c>
      <c r="F397" s="174">
        <v>125.24</v>
      </c>
      <c r="G397" s="174">
        <v>1975</v>
      </c>
      <c r="H397" s="174">
        <v>50.904539999999997</v>
      </c>
      <c r="I397" s="174">
        <v>43.603580000000001</v>
      </c>
      <c r="J397" s="3">
        <f t="shared" si="36"/>
        <v>9.0407738902449637</v>
      </c>
      <c r="K397" s="95">
        <f t="shared" si="39"/>
        <v>2.0684259425274215E-2</v>
      </c>
      <c r="L397" s="174">
        <f t="shared" si="40"/>
        <v>0.72322667775837735</v>
      </c>
      <c r="M397" s="174" t="str">
        <f t="shared" si="41"/>
        <v/>
      </c>
      <c r="N397" s="174">
        <f t="shared" si="37"/>
        <v>0.39662410904933432</v>
      </c>
      <c r="O397" s="174">
        <v>390</v>
      </c>
      <c r="P397" s="174" t="e">
        <f t="shared" si="38"/>
        <v>#VALUE!</v>
      </c>
    </row>
    <row r="398" spans="2:16" x14ac:dyDescent="0.25">
      <c r="B398" s="174">
        <v>221318</v>
      </c>
      <c r="C398" s="174">
        <v>997</v>
      </c>
      <c r="D398" s="174">
        <v>294</v>
      </c>
      <c r="E398" s="174">
        <v>490</v>
      </c>
      <c r="F398" s="174">
        <v>125.24</v>
      </c>
      <c r="G398" s="174">
        <v>1976</v>
      </c>
      <c r="H398" s="174">
        <v>50.909089999999999</v>
      </c>
      <c r="I398" s="174">
        <v>43.594630000000002</v>
      </c>
      <c r="J398" s="3">
        <f t="shared" si="36"/>
        <v>9.6058222583851602</v>
      </c>
      <c r="K398" s="95">
        <f t="shared" si="39"/>
        <v>2.0684259425274215E-2</v>
      </c>
      <c r="L398" s="174">
        <f t="shared" si="40"/>
        <v>0.72320749699082221</v>
      </c>
      <c r="M398" s="174" t="str">
        <f t="shared" si="41"/>
        <v/>
      </c>
      <c r="N398" s="174">
        <f t="shared" si="37"/>
        <v>0.39662410904933432</v>
      </c>
      <c r="O398" s="174">
        <v>391</v>
      </c>
      <c r="P398" s="174" t="e">
        <f t="shared" si="38"/>
        <v>#VALUE!</v>
      </c>
    </row>
    <row r="399" spans="2:16" x14ac:dyDescent="0.25">
      <c r="B399" s="174">
        <v>221887</v>
      </c>
      <c r="C399" s="174">
        <v>993</v>
      </c>
      <c r="D399" s="174">
        <v>296</v>
      </c>
      <c r="E399" s="174">
        <v>491</v>
      </c>
      <c r="F399" s="174">
        <v>125.25</v>
      </c>
      <c r="G399" s="174">
        <v>1976</v>
      </c>
      <c r="H399" s="174">
        <v>50.91818</v>
      </c>
      <c r="I399" s="174">
        <v>43.603580000000001</v>
      </c>
      <c r="J399" s="3">
        <f t="shared" si="36"/>
        <v>9.6058222583851602</v>
      </c>
      <c r="K399" s="95">
        <f t="shared" si="39"/>
        <v>2.0765757689361231E-2</v>
      </c>
      <c r="L399" s="174">
        <f t="shared" si="40"/>
        <v>0.72361431051314751</v>
      </c>
      <c r="M399" s="174" t="str">
        <f t="shared" si="41"/>
        <v/>
      </c>
      <c r="N399" s="174">
        <f t="shared" si="37"/>
        <v>0.39670560731342136</v>
      </c>
      <c r="O399" s="174">
        <v>392</v>
      </c>
      <c r="P399" s="174" t="e">
        <f t="shared" si="38"/>
        <v>#VALUE!</v>
      </c>
    </row>
    <row r="400" spans="2:16" x14ac:dyDescent="0.25">
      <c r="B400" s="174">
        <v>222457</v>
      </c>
      <c r="C400" s="174">
        <v>997</v>
      </c>
      <c r="D400" s="174">
        <v>294</v>
      </c>
      <c r="E400" s="174">
        <v>491</v>
      </c>
      <c r="F400" s="174">
        <v>125.25</v>
      </c>
      <c r="G400" s="174">
        <v>1976</v>
      </c>
      <c r="H400" s="174">
        <v>50.909089999999999</v>
      </c>
      <c r="I400" s="174">
        <v>43.603580000000001</v>
      </c>
      <c r="J400" s="3">
        <f t="shared" si="36"/>
        <v>9.6058222583851602</v>
      </c>
      <c r="K400" s="95">
        <f t="shared" si="39"/>
        <v>2.0765757689361231E-2</v>
      </c>
      <c r="L400" s="174">
        <f t="shared" si="40"/>
        <v>0.72335597186256828</v>
      </c>
      <c r="M400" s="174" t="str">
        <f t="shared" si="41"/>
        <v/>
      </c>
      <c r="N400" s="174">
        <f t="shared" si="37"/>
        <v>0.39670560731342136</v>
      </c>
      <c r="O400" s="174">
        <v>393</v>
      </c>
      <c r="P400" s="174" t="e">
        <f t="shared" si="38"/>
        <v>#VALUE!</v>
      </c>
    </row>
    <row r="401" spans="2:16" x14ac:dyDescent="0.25">
      <c r="B401" s="174">
        <v>223025</v>
      </c>
      <c r="C401" s="174">
        <v>1000</v>
      </c>
      <c r="D401" s="174">
        <v>291</v>
      </c>
      <c r="E401" s="174">
        <v>490</v>
      </c>
      <c r="F401" s="174">
        <v>125.25</v>
      </c>
      <c r="G401" s="174">
        <v>1975</v>
      </c>
      <c r="H401" s="174">
        <v>50.909089999999999</v>
      </c>
      <c r="I401" s="174">
        <v>43.594630000000002</v>
      </c>
      <c r="J401" s="3">
        <f t="shared" si="36"/>
        <v>9.0407738902449637</v>
      </c>
      <c r="K401" s="95">
        <f t="shared" si="39"/>
        <v>2.0765757689361231E-2</v>
      </c>
      <c r="L401" s="174">
        <f t="shared" si="40"/>
        <v>0.72320749699082221</v>
      </c>
      <c r="M401" s="174" t="str">
        <f t="shared" si="41"/>
        <v/>
      </c>
      <c r="N401" s="174">
        <f t="shared" si="37"/>
        <v>0.39670560731342136</v>
      </c>
      <c r="O401" s="174">
        <v>394</v>
      </c>
      <c r="P401" s="174" t="e">
        <f t="shared" si="38"/>
        <v>#VALUE!</v>
      </c>
    </row>
    <row r="402" spans="2:16" x14ac:dyDescent="0.25">
      <c r="B402" s="174">
        <v>223594</v>
      </c>
      <c r="C402" s="174">
        <v>981</v>
      </c>
      <c r="D402" s="174">
        <v>307</v>
      </c>
      <c r="E402" s="174">
        <v>491</v>
      </c>
      <c r="F402" s="174">
        <v>125.25</v>
      </c>
      <c r="G402" s="174">
        <v>1976</v>
      </c>
      <c r="H402" s="174">
        <v>50.922730000000001</v>
      </c>
      <c r="I402" s="174">
        <v>43.603580000000001</v>
      </c>
      <c r="J402" s="3">
        <f t="shared" si="36"/>
        <v>9.6058222583851602</v>
      </c>
      <c r="K402" s="95">
        <f t="shared" si="39"/>
        <v>2.0765757689361231E-2</v>
      </c>
      <c r="L402" s="174">
        <f t="shared" si="40"/>
        <v>0.72374363926047169</v>
      </c>
      <c r="M402" s="174" t="str">
        <f t="shared" si="41"/>
        <v/>
      </c>
      <c r="N402" s="174">
        <f t="shared" si="37"/>
        <v>0.39670560731342136</v>
      </c>
      <c r="O402" s="174">
        <v>395</v>
      </c>
      <c r="P402" s="174" t="e">
        <f t="shared" si="38"/>
        <v>#VALUE!</v>
      </c>
    </row>
    <row r="403" spans="2:16" x14ac:dyDescent="0.25">
      <c r="B403" s="174">
        <v>224160</v>
      </c>
      <c r="C403" s="174">
        <v>984</v>
      </c>
      <c r="D403" s="174">
        <v>305</v>
      </c>
      <c r="E403" s="174">
        <v>491</v>
      </c>
      <c r="F403" s="174">
        <v>125.25</v>
      </c>
      <c r="G403" s="174">
        <v>1977</v>
      </c>
      <c r="H403" s="174">
        <v>50.91818</v>
      </c>
      <c r="I403" s="174">
        <v>43.603580000000001</v>
      </c>
      <c r="J403" s="3">
        <f t="shared" si="36"/>
        <v>10.170870626525584</v>
      </c>
      <c r="K403" s="95">
        <f t="shared" si="39"/>
        <v>2.0765757689361231E-2</v>
      </c>
      <c r="L403" s="174">
        <f t="shared" si="40"/>
        <v>0.72361431051314751</v>
      </c>
      <c r="M403" s="174" t="str">
        <f t="shared" si="41"/>
        <v/>
      </c>
      <c r="N403" s="174">
        <f t="shared" si="37"/>
        <v>0.39670560731342136</v>
      </c>
      <c r="O403" s="174">
        <v>396</v>
      </c>
      <c r="P403" s="174" t="e">
        <f t="shared" si="38"/>
        <v>#VALUE!</v>
      </c>
    </row>
    <row r="404" spans="2:16" x14ac:dyDescent="0.25">
      <c r="B404" s="174">
        <v>224726</v>
      </c>
      <c r="C404" s="174">
        <v>1004</v>
      </c>
      <c r="D404" s="174">
        <v>288</v>
      </c>
      <c r="E404" s="174">
        <v>490</v>
      </c>
      <c r="F404" s="174">
        <v>125.25</v>
      </c>
      <c r="G404" s="174">
        <v>1976</v>
      </c>
      <c r="H404" s="174">
        <v>50.904539999999997</v>
      </c>
      <c r="I404" s="174">
        <v>43.594630000000002</v>
      </c>
      <c r="J404" s="3">
        <f t="shared" si="36"/>
        <v>9.6058222583851602</v>
      </c>
      <c r="K404" s="95">
        <f t="shared" si="39"/>
        <v>2.0765757689361231E-2</v>
      </c>
      <c r="L404" s="174">
        <f t="shared" si="40"/>
        <v>0.72307822942532929</v>
      </c>
      <c r="M404" s="174" t="str">
        <f t="shared" si="41"/>
        <v/>
      </c>
      <c r="N404" s="174">
        <f t="shared" si="37"/>
        <v>0.39670560731342136</v>
      </c>
      <c r="O404" s="174">
        <v>397</v>
      </c>
      <c r="P404" s="174" t="e">
        <f t="shared" si="38"/>
        <v>#VALUE!</v>
      </c>
    </row>
    <row r="405" spans="2:16" x14ac:dyDescent="0.25">
      <c r="B405" s="174">
        <v>225291</v>
      </c>
      <c r="C405" s="174">
        <v>1001</v>
      </c>
      <c r="D405" s="174">
        <v>291</v>
      </c>
      <c r="E405" s="174">
        <v>491</v>
      </c>
      <c r="F405" s="174">
        <v>125.25</v>
      </c>
      <c r="G405" s="174">
        <v>1976</v>
      </c>
      <c r="H405" s="174">
        <v>50.904539999999997</v>
      </c>
      <c r="I405" s="174">
        <v>43.603580000000001</v>
      </c>
      <c r="J405" s="3">
        <f t="shared" si="36"/>
        <v>9.6058222583851602</v>
      </c>
      <c r="K405" s="95">
        <f t="shared" si="39"/>
        <v>2.0765757689361231E-2</v>
      </c>
      <c r="L405" s="174">
        <f t="shared" si="40"/>
        <v>0.72322667775837735</v>
      </c>
      <c r="M405" s="174" t="str">
        <f t="shared" si="41"/>
        <v/>
      </c>
      <c r="N405" s="174">
        <f t="shared" si="37"/>
        <v>0.39670560731342136</v>
      </c>
      <c r="O405" s="174">
        <v>398</v>
      </c>
      <c r="P405" s="174" t="e">
        <f t="shared" si="38"/>
        <v>#VALUE!</v>
      </c>
    </row>
    <row r="406" spans="2:16" x14ac:dyDescent="0.25">
      <c r="B406" s="174">
        <v>225857</v>
      </c>
      <c r="C406" s="174">
        <v>994</v>
      </c>
      <c r="D406" s="174">
        <v>296</v>
      </c>
      <c r="E406" s="174">
        <v>491</v>
      </c>
      <c r="F406" s="174">
        <v>125.25</v>
      </c>
      <c r="G406" s="174">
        <v>1977</v>
      </c>
      <c r="H406" s="174">
        <v>50.913640000000001</v>
      </c>
      <c r="I406" s="174">
        <v>43.603580000000001</v>
      </c>
      <c r="J406" s="3">
        <f t="shared" si="36"/>
        <v>10.170870626525584</v>
      </c>
      <c r="K406" s="95">
        <f t="shared" si="39"/>
        <v>2.0765757689361231E-2</v>
      </c>
      <c r="L406" s="174">
        <f t="shared" si="40"/>
        <v>0.72348527752293623</v>
      </c>
      <c r="M406" s="174" t="str">
        <f t="shared" si="41"/>
        <v/>
      </c>
      <c r="N406" s="174">
        <f t="shared" si="37"/>
        <v>0.39670560731342136</v>
      </c>
      <c r="O406" s="174">
        <v>399</v>
      </c>
      <c r="P406" s="174" t="e">
        <f t="shared" si="38"/>
        <v>#VALUE!</v>
      </c>
    </row>
    <row r="407" spans="2:16" x14ac:dyDescent="0.25">
      <c r="B407" s="174">
        <v>226422</v>
      </c>
      <c r="C407" s="174">
        <v>991</v>
      </c>
      <c r="D407" s="174">
        <v>299</v>
      </c>
      <c r="E407" s="174">
        <v>491</v>
      </c>
      <c r="F407" s="174">
        <v>125.26</v>
      </c>
      <c r="G407" s="174">
        <v>1977</v>
      </c>
      <c r="H407" s="174">
        <v>50.913640000000001</v>
      </c>
      <c r="I407" s="174">
        <v>43.603580000000001</v>
      </c>
      <c r="J407" s="3">
        <f t="shared" si="36"/>
        <v>10.170870626525584</v>
      </c>
      <c r="K407" s="95">
        <f t="shared" si="39"/>
        <v>2.0847255953448249E-2</v>
      </c>
      <c r="L407" s="174">
        <f t="shared" si="40"/>
        <v>0.72348527752293623</v>
      </c>
      <c r="M407" s="174" t="str">
        <f t="shared" si="41"/>
        <v/>
      </c>
      <c r="N407" s="174">
        <f t="shared" si="37"/>
        <v>0.3967871055775084</v>
      </c>
      <c r="O407" s="174">
        <v>400</v>
      </c>
      <c r="P407" s="174" t="e">
        <f t="shared" si="38"/>
        <v>#VALUE!</v>
      </c>
    </row>
    <row r="408" spans="2:16" x14ac:dyDescent="0.25">
      <c r="B408" s="174">
        <v>226986</v>
      </c>
      <c r="C408" s="174">
        <v>980</v>
      </c>
      <c r="D408" s="174">
        <v>307</v>
      </c>
      <c r="E408" s="174">
        <v>491</v>
      </c>
      <c r="F408" s="174">
        <v>125.26</v>
      </c>
      <c r="G408" s="174">
        <v>1977</v>
      </c>
      <c r="H408" s="174">
        <v>50.92727</v>
      </c>
      <c r="I408" s="174">
        <v>43.603580000000001</v>
      </c>
      <c r="J408" s="3">
        <f t="shared" si="36"/>
        <v>10.170870626525584</v>
      </c>
      <c r="K408" s="95">
        <f t="shared" si="39"/>
        <v>2.0847255953448249E-2</v>
      </c>
      <c r="L408" s="174">
        <f t="shared" si="40"/>
        <v>0.72387269528689857</v>
      </c>
      <c r="M408" s="174" t="str">
        <f t="shared" si="41"/>
        <v/>
      </c>
      <c r="N408" s="174">
        <f t="shared" si="37"/>
        <v>0.3967871055775084</v>
      </c>
      <c r="O408" s="174">
        <v>401</v>
      </c>
      <c r="P408" s="174" t="e">
        <f t="shared" si="38"/>
        <v>#VALUE!</v>
      </c>
    </row>
    <row r="409" spans="2:16" x14ac:dyDescent="0.25">
      <c r="B409" s="174">
        <v>227550</v>
      </c>
      <c r="C409" s="174">
        <v>993</v>
      </c>
      <c r="D409" s="174">
        <v>297</v>
      </c>
      <c r="E409" s="174">
        <v>491</v>
      </c>
      <c r="F409" s="174">
        <v>125.26</v>
      </c>
      <c r="G409" s="174">
        <v>1976</v>
      </c>
      <c r="H409" s="174">
        <v>50.913640000000001</v>
      </c>
      <c r="I409" s="174">
        <v>43.603580000000001</v>
      </c>
      <c r="J409" s="3">
        <f t="shared" si="36"/>
        <v>9.6058222583851602</v>
      </c>
      <c r="K409" s="95">
        <f t="shared" si="39"/>
        <v>2.0847255953448249E-2</v>
      </c>
      <c r="L409" s="174">
        <f t="shared" si="40"/>
        <v>0.72348527752293623</v>
      </c>
      <c r="M409" s="174" t="str">
        <f t="shared" si="41"/>
        <v/>
      </c>
      <c r="N409" s="174">
        <f t="shared" si="37"/>
        <v>0.3967871055775084</v>
      </c>
      <c r="O409" s="174">
        <v>402</v>
      </c>
      <c r="P409" s="174" t="e">
        <f t="shared" si="38"/>
        <v>#VALUE!</v>
      </c>
    </row>
    <row r="410" spans="2:16" x14ac:dyDescent="0.25">
      <c r="B410" s="174">
        <v>228115</v>
      </c>
      <c r="C410" s="174">
        <v>1001</v>
      </c>
      <c r="D410" s="174">
        <v>291</v>
      </c>
      <c r="E410" s="174">
        <v>491</v>
      </c>
      <c r="F410" s="174">
        <v>125.26</v>
      </c>
      <c r="G410" s="174">
        <v>1977</v>
      </c>
      <c r="H410" s="174">
        <v>50.904539999999997</v>
      </c>
      <c r="I410" s="174">
        <v>43.603580000000001</v>
      </c>
      <c r="J410" s="3">
        <f t="shared" si="36"/>
        <v>10.170870626525584</v>
      </c>
      <c r="K410" s="95">
        <f t="shared" si="39"/>
        <v>2.0847255953448249E-2</v>
      </c>
      <c r="L410" s="174">
        <f t="shared" si="40"/>
        <v>0.72322667775837735</v>
      </c>
      <c r="M410" s="174" t="str">
        <f t="shared" si="41"/>
        <v/>
      </c>
      <c r="N410" s="174">
        <f t="shared" si="37"/>
        <v>0.3967871055775084</v>
      </c>
      <c r="O410" s="174">
        <v>403</v>
      </c>
      <c r="P410" s="174" t="e">
        <f t="shared" si="38"/>
        <v>#VALUE!</v>
      </c>
    </row>
    <row r="411" spans="2:16" x14ac:dyDescent="0.25">
      <c r="B411" s="174">
        <v>228680</v>
      </c>
      <c r="C411" s="174">
        <v>986</v>
      </c>
      <c r="D411" s="174">
        <v>303</v>
      </c>
      <c r="E411" s="174">
        <v>491</v>
      </c>
      <c r="F411" s="174">
        <v>125.26</v>
      </c>
      <c r="G411" s="174">
        <v>1976</v>
      </c>
      <c r="H411" s="174">
        <v>50.91818</v>
      </c>
      <c r="I411" s="174">
        <v>43.603580000000001</v>
      </c>
      <c r="J411" s="3">
        <f t="shared" si="36"/>
        <v>9.6058222583851602</v>
      </c>
      <c r="K411" s="95">
        <f t="shared" si="39"/>
        <v>2.0847255953448249E-2</v>
      </c>
      <c r="L411" s="174">
        <f t="shared" si="40"/>
        <v>0.72361431051314751</v>
      </c>
      <c r="M411" s="174" t="str">
        <f t="shared" si="41"/>
        <v/>
      </c>
      <c r="N411" s="174">
        <f t="shared" si="37"/>
        <v>0.3967871055775084</v>
      </c>
      <c r="O411" s="174">
        <v>404</v>
      </c>
      <c r="P411" s="174" t="e">
        <f t="shared" si="38"/>
        <v>#VALUE!</v>
      </c>
    </row>
    <row r="412" spans="2:16" x14ac:dyDescent="0.25">
      <c r="B412" s="174">
        <v>229247</v>
      </c>
      <c r="C412" s="174">
        <v>994</v>
      </c>
      <c r="D412" s="174">
        <v>297</v>
      </c>
      <c r="E412" s="174">
        <v>491</v>
      </c>
      <c r="F412" s="174">
        <v>125.26</v>
      </c>
      <c r="G412" s="174">
        <v>1976</v>
      </c>
      <c r="H412" s="174">
        <v>50.909089999999999</v>
      </c>
      <c r="I412" s="174">
        <v>43.603580000000001</v>
      </c>
      <c r="J412" s="3">
        <f t="shared" si="36"/>
        <v>9.6058222583851602</v>
      </c>
      <c r="K412" s="95">
        <f t="shared" si="39"/>
        <v>2.0847255953448249E-2</v>
      </c>
      <c r="L412" s="174">
        <f t="shared" si="40"/>
        <v>0.72335597186256828</v>
      </c>
      <c r="M412" s="174" t="str">
        <f t="shared" si="41"/>
        <v/>
      </c>
      <c r="N412" s="174">
        <f t="shared" si="37"/>
        <v>0.3967871055775084</v>
      </c>
      <c r="O412" s="174">
        <v>405</v>
      </c>
      <c r="P412" s="174" t="e">
        <f t="shared" si="38"/>
        <v>#VALUE!</v>
      </c>
    </row>
    <row r="413" spans="2:16" x14ac:dyDescent="0.25">
      <c r="B413" s="174">
        <v>229816</v>
      </c>
      <c r="C413" s="174">
        <v>990</v>
      </c>
      <c r="D413" s="174">
        <v>301</v>
      </c>
      <c r="E413" s="174">
        <v>491</v>
      </c>
      <c r="F413" s="174">
        <v>125.26</v>
      </c>
      <c r="G413" s="174">
        <v>1978</v>
      </c>
      <c r="H413" s="174">
        <v>50.909089999999999</v>
      </c>
      <c r="I413" s="174">
        <v>43.603580000000001</v>
      </c>
      <c r="J413" s="3">
        <f t="shared" si="36"/>
        <v>10.735918994665781</v>
      </c>
      <c r="K413" s="95">
        <f t="shared" si="39"/>
        <v>2.0847255953448249E-2</v>
      </c>
      <c r="L413" s="174">
        <f t="shared" si="40"/>
        <v>0.72335597186256828</v>
      </c>
      <c r="M413" s="174" t="str">
        <f t="shared" si="41"/>
        <v/>
      </c>
      <c r="N413" s="174">
        <f t="shared" si="37"/>
        <v>0.3967871055775084</v>
      </c>
      <c r="O413" s="174">
        <v>406</v>
      </c>
      <c r="P413" s="174" t="e">
        <f t="shared" si="38"/>
        <v>#VALUE!</v>
      </c>
    </row>
    <row r="414" spans="2:16" x14ac:dyDescent="0.25">
      <c r="B414" s="174">
        <v>230385</v>
      </c>
      <c r="C414" s="174">
        <v>994</v>
      </c>
      <c r="D414" s="174">
        <v>297</v>
      </c>
      <c r="E414" s="174">
        <v>491</v>
      </c>
      <c r="F414" s="174">
        <v>125.27</v>
      </c>
      <c r="G414" s="174">
        <v>1976</v>
      </c>
      <c r="H414" s="174">
        <v>50.909089999999999</v>
      </c>
      <c r="I414" s="174">
        <v>43.603580000000001</v>
      </c>
      <c r="J414" s="3">
        <f t="shared" si="36"/>
        <v>9.6058222583851602</v>
      </c>
      <c r="K414" s="95">
        <f t="shared" si="39"/>
        <v>2.092875421753515E-2</v>
      </c>
      <c r="L414" s="174">
        <f t="shared" si="40"/>
        <v>0.72335597186256828</v>
      </c>
      <c r="M414" s="174" t="str">
        <f t="shared" si="41"/>
        <v/>
      </c>
      <c r="N414" s="174">
        <f t="shared" si="37"/>
        <v>0.39686860384159528</v>
      </c>
      <c r="O414" s="174">
        <v>407</v>
      </c>
      <c r="P414" s="174" t="e">
        <f t="shared" si="38"/>
        <v>#VALUE!</v>
      </c>
    </row>
    <row r="415" spans="2:16" x14ac:dyDescent="0.25">
      <c r="B415" s="174">
        <v>230954</v>
      </c>
      <c r="C415" s="174">
        <v>995</v>
      </c>
      <c r="D415" s="174">
        <v>296</v>
      </c>
      <c r="E415" s="174">
        <v>491</v>
      </c>
      <c r="F415" s="174">
        <v>125.27</v>
      </c>
      <c r="G415" s="174">
        <v>1976</v>
      </c>
      <c r="H415" s="174">
        <v>50.909089999999999</v>
      </c>
      <c r="I415" s="174">
        <v>43.603580000000001</v>
      </c>
      <c r="J415" s="3">
        <f t="shared" si="36"/>
        <v>9.6058222583851602</v>
      </c>
      <c r="K415" s="95">
        <f t="shared" si="39"/>
        <v>2.092875421753515E-2</v>
      </c>
      <c r="L415" s="174">
        <f t="shared" si="40"/>
        <v>0.72335597186256828</v>
      </c>
      <c r="M415" s="174" t="str">
        <f t="shared" si="41"/>
        <v/>
      </c>
      <c r="N415" s="174">
        <f t="shared" si="37"/>
        <v>0.39686860384159528</v>
      </c>
      <c r="O415" s="174">
        <v>408</v>
      </c>
      <c r="P415" s="174" t="e">
        <f t="shared" si="38"/>
        <v>#VALUE!</v>
      </c>
    </row>
    <row r="416" spans="2:16" x14ac:dyDescent="0.25">
      <c r="B416" s="174">
        <v>231522</v>
      </c>
      <c r="C416" s="174">
        <v>979</v>
      </c>
      <c r="D416" s="174">
        <v>309</v>
      </c>
      <c r="E416" s="174">
        <v>491</v>
      </c>
      <c r="F416" s="174">
        <v>125.27</v>
      </c>
      <c r="G416" s="174">
        <v>1977</v>
      </c>
      <c r="H416" s="174">
        <v>50.922730000000001</v>
      </c>
      <c r="I416" s="174">
        <v>43.603580000000001</v>
      </c>
      <c r="J416" s="3">
        <f t="shared" si="36"/>
        <v>10.170870626525584</v>
      </c>
      <c r="K416" s="95">
        <f t="shared" si="39"/>
        <v>2.092875421753515E-2</v>
      </c>
      <c r="L416" s="174">
        <f t="shared" si="40"/>
        <v>0.72374363926047169</v>
      </c>
      <c r="M416" s="174" t="str">
        <f t="shared" si="41"/>
        <v/>
      </c>
      <c r="N416" s="174">
        <f t="shared" si="37"/>
        <v>0.39686860384159528</v>
      </c>
      <c r="O416" s="174">
        <v>409</v>
      </c>
      <c r="P416" s="174" t="e">
        <f t="shared" si="38"/>
        <v>#VALUE!</v>
      </c>
    </row>
    <row r="417" spans="2:16" x14ac:dyDescent="0.25">
      <c r="B417" s="174">
        <v>232089</v>
      </c>
      <c r="C417" s="174">
        <v>996</v>
      </c>
      <c r="D417" s="174">
        <v>296</v>
      </c>
      <c r="E417" s="174">
        <v>490</v>
      </c>
      <c r="F417" s="174">
        <v>125.27</v>
      </c>
      <c r="G417" s="174">
        <v>1977</v>
      </c>
      <c r="H417" s="174">
        <v>50.904539999999997</v>
      </c>
      <c r="I417" s="174">
        <v>43.594630000000002</v>
      </c>
      <c r="J417" s="3">
        <f t="shared" si="36"/>
        <v>10.170870626525584</v>
      </c>
      <c r="K417" s="95">
        <f t="shared" si="39"/>
        <v>2.092875421753515E-2</v>
      </c>
      <c r="L417" s="174">
        <f t="shared" si="40"/>
        <v>0.72307822942532929</v>
      </c>
      <c r="M417" s="174" t="str">
        <f t="shared" si="41"/>
        <v/>
      </c>
      <c r="N417" s="174">
        <f t="shared" si="37"/>
        <v>0.39686860384159528</v>
      </c>
      <c r="O417" s="174">
        <v>410</v>
      </c>
      <c r="P417" s="174" t="e">
        <f t="shared" si="38"/>
        <v>#VALUE!</v>
      </c>
    </row>
    <row r="418" spans="2:16" x14ac:dyDescent="0.25">
      <c r="B418" s="174">
        <v>232654</v>
      </c>
      <c r="C418" s="174">
        <v>991</v>
      </c>
      <c r="D418" s="174">
        <v>300</v>
      </c>
      <c r="E418" s="174">
        <v>491</v>
      </c>
      <c r="F418" s="174">
        <v>125.27</v>
      </c>
      <c r="G418" s="174">
        <v>1978</v>
      </c>
      <c r="H418" s="174">
        <v>50.909089999999999</v>
      </c>
      <c r="I418" s="174">
        <v>43.603580000000001</v>
      </c>
      <c r="J418" s="3">
        <f t="shared" si="36"/>
        <v>10.735918994665781</v>
      </c>
      <c r="K418" s="95">
        <f t="shared" si="39"/>
        <v>2.092875421753515E-2</v>
      </c>
      <c r="L418" s="174">
        <f t="shared" si="40"/>
        <v>0.72335597186256828</v>
      </c>
      <c r="M418" s="174" t="str">
        <f t="shared" si="41"/>
        <v/>
      </c>
      <c r="N418" s="174">
        <f t="shared" si="37"/>
        <v>0.39686860384159528</v>
      </c>
      <c r="O418" s="174">
        <v>411</v>
      </c>
      <c r="P418" s="174" t="e">
        <f t="shared" si="38"/>
        <v>#VALUE!</v>
      </c>
    </row>
    <row r="419" spans="2:16" x14ac:dyDescent="0.25">
      <c r="B419" s="174">
        <v>233220</v>
      </c>
      <c r="C419" s="174">
        <v>985</v>
      </c>
      <c r="D419" s="174">
        <v>303</v>
      </c>
      <c r="E419" s="174">
        <v>491</v>
      </c>
      <c r="F419" s="174">
        <v>125.27</v>
      </c>
      <c r="G419" s="174">
        <v>1977</v>
      </c>
      <c r="H419" s="174">
        <v>50.922730000000001</v>
      </c>
      <c r="I419" s="174">
        <v>43.603580000000001</v>
      </c>
      <c r="J419" s="3">
        <f t="shared" si="36"/>
        <v>10.170870626525584</v>
      </c>
      <c r="K419" s="95">
        <f t="shared" si="39"/>
        <v>2.092875421753515E-2</v>
      </c>
      <c r="L419" s="174">
        <f t="shared" si="40"/>
        <v>0.72374363926047169</v>
      </c>
      <c r="M419" s="174" t="str">
        <f t="shared" si="41"/>
        <v/>
      </c>
      <c r="N419" s="174">
        <f t="shared" si="37"/>
        <v>0.39686860384159528</v>
      </c>
      <c r="O419" s="174">
        <v>412</v>
      </c>
      <c r="P419" s="174" t="e">
        <f t="shared" si="38"/>
        <v>#VALUE!</v>
      </c>
    </row>
    <row r="420" spans="2:16" x14ac:dyDescent="0.25">
      <c r="B420" s="174">
        <v>233785</v>
      </c>
      <c r="C420" s="174">
        <v>990</v>
      </c>
      <c r="D420" s="174">
        <v>300</v>
      </c>
      <c r="E420" s="174">
        <v>491</v>
      </c>
      <c r="F420" s="174">
        <v>125.27</v>
      </c>
      <c r="G420" s="174">
        <v>1977</v>
      </c>
      <c r="H420" s="174">
        <v>50.913640000000001</v>
      </c>
      <c r="I420" s="174">
        <v>43.603580000000001</v>
      </c>
      <c r="J420" s="3">
        <f t="shared" si="36"/>
        <v>10.170870626525584</v>
      </c>
      <c r="K420" s="95">
        <f t="shared" si="39"/>
        <v>2.092875421753515E-2</v>
      </c>
      <c r="L420" s="174">
        <f t="shared" si="40"/>
        <v>0.72348527752293623</v>
      </c>
      <c r="M420" s="174" t="str">
        <f t="shared" si="41"/>
        <v/>
      </c>
      <c r="N420" s="174">
        <f t="shared" si="37"/>
        <v>0.39686860384159528</v>
      </c>
      <c r="O420" s="174">
        <v>413</v>
      </c>
      <c r="P420" s="174" t="e">
        <f t="shared" si="38"/>
        <v>#VALUE!</v>
      </c>
    </row>
    <row r="421" spans="2:16" x14ac:dyDescent="0.25">
      <c r="B421" s="174">
        <v>234350</v>
      </c>
      <c r="C421" s="174">
        <v>994</v>
      </c>
      <c r="D421" s="174">
        <v>296</v>
      </c>
      <c r="E421" s="174">
        <v>491</v>
      </c>
      <c r="F421" s="174">
        <v>125.28</v>
      </c>
      <c r="G421" s="174">
        <v>1978</v>
      </c>
      <c r="H421" s="174">
        <v>50.913640000000001</v>
      </c>
      <c r="I421" s="174">
        <v>43.603580000000001</v>
      </c>
      <c r="J421" s="3">
        <f t="shared" si="36"/>
        <v>10.735918994665781</v>
      </c>
      <c r="K421" s="95">
        <f t="shared" si="39"/>
        <v>2.1010252481622166E-2</v>
      </c>
      <c r="L421" s="174">
        <f t="shared" si="40"/>
        <v>0.72348527752293623</v>
      </c>
      <c r="M421" s="174" t="str">
        <f t="shared" si="41"/>
        <v/>
      </c>
      <c r="N421" s="174">
        <f t="shared" si="37"/>
        <v>0.39695010210568227</v>
      </c>
      <c r="O421" s="174">
        <v>414</v>
      </c>
      <c r="P421" s="174" t="e">
        <f t="shared" si="38"/>
        <v>#VALUE!</v>
      </c>
    </row>
    <row r="422" spans="2:16" x14ac:dyDescent="0.25">
      <c r="B422" s="174">
        <v>234916</v>
      </c>
      <c r="C422" s="174">
        <v>990</v>
      </c>
      <c r="D422" s="174">
        <v>301</v>
      </c>
      <c r="E422" s="174">
        <v>491</v>
      </c>
      <c r="F422" s="174">
        <v>125.28</v>
      </c>
      <c r="G422" s="174">
        <v>1979</v>
      </c>
      <c r="H422" s="174">
        <v>50.909089999999999</v>
      </c>
      <c r="I422" s="174">
        <v>43.603580000000001</v>
      </c>
      <c r="J422" s="3">
        <f t="shared" si="36"/>
        <v>11.300967362806205</v>
      </c>
      <c r="K422" s="95">
        <f t="shared" si="39"/>
        <v>2.1010252481622166E-2</v>
      </c>
      <c r="L422" s="174">
        <f t="shared" si="40"/>
        <v>0.72335597186256828</v>
      </c>
      <c r="M422" s="174" t="str">
        <f t="shared" si="41"/>
        <v/>
      </c>
      <c r="N422" s="174">
        <f t="shared" si="37"/>
        <v>0.39695010210568227</v>
      </c>
      <c r="O422" s="174">
        <v>415</v>
      </c>
      <c r="P422" s="174" t="e">
        <f t="shared" si="38"/>
        <v>#VALUE!</v>
      </c>
    </row>
    <row r="423" spans="2:16" x14ac:dyDescent="0.25">
      <c r="B423" s="174">
        <v>235481</v>
      </c>
      <c r="C423" s="174">
        <v>998</v>
      </c>
      <c r="D423" s="174">
        <v>293</v>
      </c>
      <c r="E423" s="174">
        <v>490</v>
      </c>
      <c r="F423" s="174">
        <v>125.28</v>
      </c>
      <c r="G423" s="174">
        <v>1979</v>
      </c>
      <c r="H423" s="174">
        <v>50.909089999999999</v>
      </c>
      <c r="I423" s="174">
        <v>43.594630000000002</v>
      </c>
      <c r="J423" s="3">
        <f t="shared" si="36"/>
        <v>11.300967362806205</v>
      </c>
      <c r="K423" s="95">
        <f t="shared" si="39"/>
        <v>2.1010252481622166E-2</v>
      </c>
      <c r="L423" s="174">
        <f t="shared" si="40"/>
        <v>0.72320749699082221</v>
      </c>
      <c r="M423" s="174" t="str">
        <f t="shared" si="41"/>
        <v/>
      </c>
      <c r="N423" s="174">
        <f t="shared" si="37"/>
        <v>0.39695010210568227</v>
      </c>
      <c r="O423" s="174">
        <v>416</v>
      </c>
      <c r="P423" s="174" t="e">
        <f t="shared" si="38"/>
        <v>#VALUE!</v>
      </c>
    </row>
    <row r="424" spans="2:16" x14ac:dyDescent="0.25">
      <c r="B424" s="174">
        <v>236046</v>
      </c>
      <c r="C424" s="174">
        <v>986</v>
      </c>
      <c r="D424" s="174">
        <v>303</v>
      </c>
      <c r="E424" s="174">
        <v>491</v>
      </c>
      <c r="F424" s="174">
        <v>125.28</v>
      </c>
      <c r="G424" s="174">
        <v>1978</v>
      </c>
      <c r="H424" s="174">
        <v>50.913640000000001</v>
      </c>
      <c r="I424" s="174">
        <v>43.603580000000001</v>
      </c>
      <c r="J424" s="3">
        <f t="shared" si="36"/>
        <v>10.735918994665781</v>
      </c>
      <c r="K424" s="95">
        <f t="shared" si="39"/>
        <v>2.1010252481622166E-2</v>
      </c>
      <c r="L424" s="174">
        <f t="shared" si="40"/>
        <v>0.72348527752293623</v>
      </c>
      <c r="M424" s="174" t="str">
        <f t="shared" si="41"/>
        <v/>
      </c>
      <c r="N424" s="174">
        <f t="shared" si="37"/>
        <v>0.39695010210568227</v>
      </c>
      <c r="O424" s="174">
        <v>417</v>
      </c>
      <c r="P424" s="174" t="e">
        <f t="shared" si="38"/>
        <v>#VALUE!</v>
      </c>
    </row>
    <row r="425" spans="2:16" x14ac:dyDescent="0.25">
      <c r="B425" s="174">
        <v>236611</v>
      </c>
      <c r="C425" s="174">
        <v>1002</v>
      </c>
      <c r="D425" s="174">
        <v>290</v>
      </c>
      <c r="E425" s="174">
        <v>491</v>
      </c>
      <c r="F425" s="174">
        <v>125.28</v>
      </c>
      <c r="G425" s="174">
        <v>1978</v>
      </c>
      <c r="H425" s="174">
        <v>50.904539999999997</v>
      </c>
      <c r="I425" s="174">
        <v>43.603580000000001</v>
      </c>
      <c r="J425" s="3">
        <f t="shared" si="36"/>
        <v>10.735918994665781</v>
      </c>
      <c r="K425" s="95">
        <f t="shared" si="39"/>
        <v>2.1010252481622166E-2</v>
      </c>
      <c r="L425" s="174">
        <f t="shared" si="40"/>
        <v>0.72322667775837735</v>
      </c>
      <c r="M425" s="174" t="str">
        <f t="shared" si="41"/>
        <v/>
      </c>
      <c r="N425" s="174">
        <f t="shared" si="37"/>
        <v>0.39695010210568227</v>
      </c>
      <c r="O425" s="174">
        <v>418</v>
      </c>
      <c r="P425" s="174" t="e">
        <f t="shared" si="38"/>
        <v>#VALUE!</v>
      </c>
    </row>
    <row r="426" spans="2:16" x14ac:dyDescent="0.25">
      <c r="B426" s="174">
        <v>237175</v>
      </c>
      <c r="C426" s="174">
        <v>1006</v>
      </c>
      <c r="D426" s="174">
        <v>287</v>
      </c>
      <c r="E426" s="174">
        <v>490</v>
      </c>
      <c r="F426" s="174">
        <v>125.28</v>
      </c>
      <c r="G426" s="174">
        <v>1979</v>
      </c>
      <c r="H426" s="174">
        <v>50.9</v>
      </c>
      <c r="I426" s="174">
        <v>43.594630000000002</v>
      </c>
      <c r="J426" s="3">
        <f t="shared" si="36"/>
        <v>11.300967362806205</v>
      </c>
      <c r="K426" s="95">
        <f t="shared" si="39"/>
        <v>2.1010252481622166E-2</v>
      </c>
      <c r="L426" s="174">
        <f t="shared" si="40"/>
        <v>0.72294925748011951</v>
      </c>
      <c r="M426" s="174" t="str">
        <f t="shared" si="41"/>
        <v/>
      </c>
      <c r="N426" s="174">
        <f t="shared" si="37"/>
        <v>0.39695010210568227</v>
      </c>
      <c r="O426" s="174">
        <v>419</v>
      </c>
      <c r="P426" s="174" t="e">
        <f t="shared" si="38"/>
        <v>#VALUE!</v>
      </c>
    </row>
    <row r="427" spans="2:16" x14ac:dyDescent="0.25">
      <c r="B427" s="174">
        <v>237739</v>
      </c>
      <c r="C427" s="174">
        <v>987</v>
      </c>
      <c r="D427" s="174">
        <v>302</v>
      </c>
      <c r="E427" s="174">
        <v>491</v>
      </c>
      <c r="F427" s="174">
        <v>125.28</v>
      </c>
      <c r="G427" s="174">
        <v>1978</v>
      </c>
      <c r="H427" s="174">
        <v>50.91818</v>
      </c>
      <c r="I427" s="174">
        <v>43.603580000000001</v>
      </c>
      <c r="J427" s="3">
        <f t="shared" si="36"/>
        <v>10.735918994665781</v>
      </c>
      <c r="K427" s="95">
        <f t="shared" si="39"/>
        <v>2.1010252481622166E-2</v>
      </c>
      <c r="L427" s="174">
        <f t="shared" si="40"/>
        <v>0.72361431051314751</v>
      </c>
      <c r="M427" s="174" t="str">
        <f t="shared" si="41"/>
        <v/>
      </c>
      <c r="N427" s="174">
        <f t="shared" si="37"/>
        <v>0.39695010210568227</v>
      </c>
      <c r="O427" s="174">
        <v>420</v>
      </c>
      <c r="P427" s="174" t="e">
        <f t="shared" si="38"/>
        <v>#VALUE!</v>
      </c>
    </row>
    <row r="428" spans="2:16" x14ac:dyDescent="0.25">
      <c r="B428" s="174">
        <v>238303</v>
      </c>
      <c r="C428" s="174">
        <v>996</v>
      </c>
      <c r="D428" s="174">
        <v>295</v>
      </c>
      <c r="E428" s="174">
        <v>491</v>
      </c>
      <c r="F428" s="174">
        <v>125.28</v>
      </c>
      <c r="G428" s="174">
        <v>1978</v>
      </c>
      <c r="H428" s="174">
        <v>50.909089999999999</v>
      </c>
      <c r="I428" s="174">
        <v>43.603580000000001</v>
      </c>
      <c r="J428" s="3">
        <f t="shared" si="36"/>
        <v>10.735918994665781</v>
      </c>
      <c r="K428" s="95">
        <f t="shared" si="39"/>
        <v>2.1010252481622166E-2</v>
      </c>
      <c r="L428" s="174">
        <f t="shared" si="40"/>
        <v>0.72335597186256828</v>
      </c>
      <c r="M428" s="174" t="str">
        <f t="shared" si="41"/>
        <v/>
      </c>
      <c r="N428" s="174">
        <f t="shared" si="37"/>
        <v>0.39695010210568227</v>
      </c>
      <c r="O428" s="174">
        <v>421</v>
      </c>
      <c r="P428" s="174" t="e">
        <f t="shared" si="38"/>
        <v>#VALUE!</v>
      </c>
    </row>
    <row r="429" spans="2:16" x14ac:dyDescent="0.25">
      <c r="B429" s="174">
        <v>238868</v>
      </c>
      <c r="C429" s="174">
        <v>1008</v>
      </c>
      <c r="D429" s="174">
        <v>285</v>
      </c>
      <c r="E429" s="174">
        <v>490</v>
      </c>
      <c r="F429" s="174">
        <v>125.28</v>
      </c>
      <c r="G429" s="174">
        <v>1979</v>
      </c>
      <c r="H429" s="174">
        <v>50.9</v>
      </c>
      <c r="I429" s="174">
        <v>43.594630000000002</v>
      </c>
      <c r="J429" s="3">
        <f t="shared" si="36"/>
        <v>11.300967362806205</v>
      </c>
      <c r="K429" s="95">
        <f t="shared" si="39"/>
        <v>2.1010252481622166E-2</v>
      </c>
      <c r="L429" s="174">
        <f t="shared" si="40"/>
        <v>0.72294925748011951</v>
      </c>
      <c r="M429" s="174" t="str">
        <f t="shared" si="41"/>
        <v/>
      </c>
      <c r="N429" s="174">
        <f t="shared" si="37"/>
        <v>0.39695010210568227</v>
      </c>
      <c r="O429" s="174">
        <v>422</v>
      </c>
      <c r="P429" s="174" t="e">
        <f t="shared" si="38"/>
        <v>#VALUE!</v>
      </c>
    </row>
    <row r="430" spans="2:16" x14ac:dyDescent="0.25">
      <c r="B430" s="174">
        <v>239434</v>
      </c>
      <c r="C430" s="174">
        <v>986</v>
      </c>
      <c r="D430" s="174">
        <v>303</v>
      </c>
      <c r="E430" s="174">
        <v>491</v>
      </c>
      <c r="F430" s="174">
        <v>125.28</v>
      </c>
      <c r="G430" s="174">
        <v>1980</v>
      </c>
      <c r="H430" s="174">
        <v>50.91818</v>
      </c>
      <c r="I430" s="174">
        <v>43.603580000000001</v>
      </c>
      <c r="J430" s="3">
        <f t="shared" si="36"/>
        <v>11.866015730946401</v>
      </c>
      <c r="K430" s="95">
        <f t="shared" si="39"/>
        <v>2.1010252481622166E-2</v>
      </c>
      <c r="L430" s="174">
        <f t="shared" si="40"/>
        <v>0.72361431051314751</v>
      </c>
      <c r="M430" s="174" t="str">
        <f t="shared" si="41"/>
        <v/>
      </c>
      <c r="N430" s="174">
        <f t="shared" si="37"/>
        <v>0.39695010210568227</v>
      </c>
      <c r="O430" s="174">
        <v>423</v>
      </c>
      <c r="P430" s="174" t="e">
        <f t="shared" si="38"/>
        <v>#VALUE!</v>
      </c>
    </row>
    <row r="431" spans="2:16" x14ac:dyDescent="0.25">
      <c r="B431" s="174">
        <v>240002</v>
      </c>
      <c r="C431" s="174">
        <v>997</v>
      </c>
      <c r="D431" s="174">
        <v>294</v>
      </c>
      <c r="E431" s="174">
        <v>491</v>
      </c>
      <c r="F431" s="174">
        <v>125.27</v>
      </c>
      <c r="G431" s="174">
        <v>1980</v>
      </c>
      <c r="H431" s="174">
        <v>50.909089999999999</v>
      </c>
      <c r="I431" s="174">
        <v>43.603580000000001</v>
      </c>
      <c r="J431" s="3">
        <f t="shared" si="36"/>
        <v>11.866015730946401</v>
      </c>
      <c r="K431" s="95">
        <f t="shared" si="39"/>
        <v>2.092875421753515E-2</v>
      </c>
      <c r="L431" s="174">
        <f t="shared" si="40"/>
        <v>0.72335597186256828</v>
      </c>
      <c r="M431" s="174" t="str">
        <f t="shared" si="41"/>
        <v/>
      </c>
      <c r="N431" s="174">
        <f t="shared" si="37"/>
        <v>0.39686860384159528</v>
      </c>
      <c r="O431" s="174">
        <v>424</v>
      </c>
      <c r="P431" s="174" t="e">
        <f t="shared" si="38"/>
        <v>#VALUE!</v>
      </c>
    </row>
    <row r="432" spans="2:16" x14ac:dyDescent="0.25">
      <c r="B432" s="174">
        <v>240571</v>
      </c>
      <c r="C432" s="174">
        <v>998</v>
      </c>
      <c r="D432" s="174">
        <v>294</v>
      </c>
      <c r="E432" s="174">
        <v>491</v>
      </c>
      <c r="F432" s="174">
        <v>125.27</v>
      </c>
      <c r="G432" s="174">
        <v>1980</v>
      </c>
      <c r="H432" s="174">
        <v>50.904539999999997</v>
      </c>
      <c r="I432" s="174">
        <v>43.603580000000001</v>
      </c>
      <c r="J432" s="3">
        <f t="shared" si="36"/>
        <v>11.866015730946401</v>
      </c>
      <c r="K432" s="95">
        <f t="shared" si="39"/>
        <v>2.092875421753515E-2</v>
      </c>
      <c r="L432" s="174">
        <f t="shared" si="40"/>
        <v>0.72322667775837735</v>
      </c>
      <c r="M432" s="174" t="str">
        <f t="shared" si="41"/>
        <v/>
      </c>
      <c r="N432" s="174">
        <f t="shared" si="37"/>
        <v>0.39686860384159528</v>
      </c>
      <c r="O432" s="174">
        <v>425</v>
      </c>
      <c r="P432" s="174" t="e">
        <f t="shared" si="38"/>
        <v>#VALUE!</v>
      </c>
    </row>
    <row r="433" spans="2:16" x14ac:dyDescent="0.25">
      <c r="B433" s="174">
        <v>241140</v>
      </c>
      <c r="C433" s="174">
        <v>986</v>
      </c>
      <c r="D433" s="174">
        <v>303</v>
      </c>
      <c r="E433" s="174">
        <v>491</v>
      </c>
      <c r="F433" s="174">
        <v>125.27</v>
      </c>
      <c r="G433" s="174">
        <v>1980</v>
      </c>
      <c r="H433" s="174">
        <v>50.91818</v>
      </c>
      <c r="I433" s="174">
        <v>43.603580000000001</v>
      </c>
      <c r="J433" s="3">
        <f t="shared" si="36"/>
        <v>11.866015730946401</v>
      </c>
      <c r="K433" s="95">
        <f t="shared" si="39"/>
        <v>2.092875421753515E-2</v>
      </c>
      <c r="L433" s="174">
        <f t="shared" si="40"/>
        <v>0.72361431051314751</v>
      </c>
      <c r="M433" s="174" t="str">
        <f t="shared" si="41"/>
        <v/>
      </c>
      <c r="N433" s="174">
        <f t="shared" si="37"/>
        <v>0.39686860384159528</v>
      </c>
      <c r="O433" s="174">
        <v>426</v>
      </c>
      <c r="P433" s="174" t="e">
        <f t="shared" si="38"/>
        <v>#VALUE!</v>
      </c>
    </row>
    <row r="434" spans="2:16" x14ac:dyDescent="0.25">
      <c r="B434" s="174">
        <v>241709</v>
      </c>
      <c r="C434" s="174">
        <v>1004</v>
      </c>
      <c r="D434" s="174">
        <v>289</v>
      </c>
      <c r="E434" s="174">
        <v>490</v>
      </c>
      <c r="F434" s="174">
        <v>125.26</v>
      </c>
      <c r="G434" s="174">
        <v>1980</v>
      </c>
      <c r="H434" s="174">
        <v>50.9</v>
      </c>
      <c r="I434" s="174">
        <v>43.603580000000001</v>
      </c>
      <c r="J434" s="3">
        <f t="shared" si="36"/>
        <v>11.866015730946401</v>
      </c>
      <c r="K434" s="95">
        <f t="shared" si="39"/>
        <v>2.0847255953448249E-2</v>
      </c>
      <c r="L434" s="174">
        <f t="shared" si="40"/>
        <v>0.723097679335161</v>
      </c>
      <c r="M434" s="174" t="str">
        <f t="shared" si="41"/>
        <v/>
      </c>
      <c r="N434" s="174">
        <f t="shared" si="37"/>
        <v>0.3967871055775084</v>
      </c>
      <c r="O434" s="174">
        <v>427</v>
      </c>
      <c r="P434" s="174" t="e">
        <f t="shared" si="38"/>
        <v>#VALUE!</v>
      </c>
    </row>
    <row r="435" spans="2:16" x14ac:dyDescent="0.25">
      <c r="B435" s="174">
        <v>242276</v>
      </c>
      <c r="C435" s="174">
        <v>994</v>
      </c>
      <c r="D435" s="174">
        <v>297</v>
      </c>
      <c r="E435" s="174">
        <v>490</v>
      </c>
      <c r="F435" s="174">
        <v>125.26</v>
      </c>
      <c r="G435" s="174">
        <v>1980</v>
      </c>
      <c r="H435" s="174">
        <v>50.909089999999999</v>
      </c>
      <c r="I435" s="174">
        <v>43.594630000000002</v>
      </c>
      <c r="J435" s="3">
        <f t="shared" si="36"/>
        <v>11.866015730946401</v>
      </c>
      <c r="K435" s="95">
        <f t="shared" si="39"/>
        <v>2.0847255953448249E-2</v>
      </c>
      <c r="L435" s="174">
        <f t="shared" si="40"/>
        <v>0.72320749699082221</v>
      </c>
      <c r="M435" s="174" t="str">
        <f t="shared" si="41"/>
        <v/>
      </c>
      <c r="N435" s="174">
        <f t="shared" si="37"/>
        <v>0.3967871055775084</v>
      </c>
      <c r="O435" s="174">
        <v>428</v>
      </c>
      <c r="P435" s="174" t="e">
        <f t="shared" si="38"/>
        <v>#VALUE!</v>
      </c>
    </row>
    <row r="436" spans="2:16" x14ac:dyDescent="0.25">
      <c r="B436" s="174">
        <v>242842</v>
      </c>
      <c r="C436" s="174">
        <v>993</v>
      </c>
      <c r="D436" s="174">
        <v>299</v>
      </c>
      <c r="E436" s="174">
        <v>490</v>
      </c>
      <c r="F436" s="174">
        <v>125.26</v>
      </c>
      <c r="G436" s="174">
        <v>1980</v>
      </c>
      <c r="H436" s="174">
        <v>50.909089999999999</v>
      </c>
      <c r="I436" s="174">
        <v>43.594630000000002</v>
      </c>
      <c r="J436" s="3">
        <f t="shared" si="36"/>
        <v>11.866015730946401</v>
      </c>
      <c r="K436" s="95">
        <f t="shared" si="39"/>
        <v>2.0847255953448249E-2</v>
      </c>
      <c r="L436" s="174">
        <f t="shared" si="40"/>
        <v>0.72320749699082221</v>
      </c>
      <c r="M436" s="174" t="str">
        <f t="shared" si="41"/>
        <v/>
      </c>
      <c r="N436" s="174">
        <f t="shared" si="37"/>
        <v>0.3967871055775084</v>
      </c>
      <c r="O436" s="174">
        <v>429</v>
      </c>
      <c r="P436" s="174" t="e">
        <f t="shared" si="38"/>
        <v>#VALUE!</v>
      </c>
    </row>
    <row r="437" spans="2:16" x14ac:dyDescent="0.25">
      <c r="B437" s="174">
        <v>243408</v>
      </c>
      <c r="C437" s="174">
        <v>1007</v>
      </c>
      <c r="D437" s="174">
        <v>286</v>
      </c>
      <c r="E437" s="174">
        <v>490</v>
      </c>
      <c r="F437" s="174">
        <v>125.25</v>
      </c>
      <c r="G437" s="174">
        <v>1980</v>
      </c>
      <c r="H437" s="174">
        <v>50.9</v>
      </c>
      <c r="I437" s="174">
        <v>43.594630000000002</v>
      </c>
      <c r="J437" s="3">
        <f t="shared" si="36"/>
        <v>11.866015730946401</v>
      </c>
      <c r="K437" s="95">
        <f t="shared" si="39"/>
        <v>2.0765757689361231E-2</v>
      </c>
      <c r="L437" s="174">
        <f t="shared" si="40"/>
        <v>0.72294925748011951</v>
      </c>
      <c r="M437" s="174" t="str">
        <f t="shared" si="41"/>
        <v/>
      </c>
      <c r="N437" s="174">
        <f t="shared" si="37"/>
        <v>0.39670560731342136</v>
      </c>
      <c r="O437" s="174">
        <v>430</v>
      </c>
      <c r="P437" s="174" t="e">
        <f t="shared" si="38"/>
        <v>#VALUE!</v>
      </c>
    </row>
    <row r="438" spans="2:16" x14ac:dyDescent="0.25">
      <c r="B438" s="174">
        <v>243973</v>
      </c>
      <c r="C438" s="174">
        <v>982</v>
      </c>
      <c r="D438" s="174">
        <v>306</v>
      </c>
      <c r="E438" s="174">
        <v>491</v>
      </c>
      <c r="F438" s="174">
        <v>125.25</v>
      </c>
      <c r="G438" s="174">
        <v>1980</v>
      </c>
      <c r="H438" s="174">
        <v>50.922730000000001</v>
      </c>
      <c r="I438" s="174">
        <v>43.603580000000001</v>
      </c>
      <c r="J438" s="3">
        <f t="shared" si="36"/>
        <v>11.866015730946401</v>
      </c>
      <c r="K438" s="95">
        <f t="shared" si="39"/>
        <v>2.0765757689361231E-2</v>
      </c>
      <c r="L438" s="174">
        <f t="shared" si="40"/>
        <v>0.72374363926047169</v>
      </c>
      <c r="M438" s="174" t="str">
        <f t="shared" si="41"/>
        <v/>
      </c>
      <c r="N438" s="174">
        <f t="shared" si="37"/>
        <v>0.39670560731342136</v>
      </c>
      <c r="O438" s="174">
        <v>431</v>
      </c>
      <c r="P438" s="174" t="e">
        <f t="shared" si="38"/>
        <v>#VALUE!</v>
      </c>
    </row>
    <row r="439" spans="2:16" x14ac:dyDescent="0.25">
      <c r="B439" s="174">
        <v>244537</v>
      </c>
      <c r="C439" s="174">
        <v>991</v>
      </c>
      <c r="D439" s="174">
        <v>300</v>
      </c>
      <c r="E439" s="174">
        <v>491</v>
      </c>
      <c r="F439" s="174">
        <v>125.25</v>
      </c>
      <c r="G439" s="174">
        <v>1981</v>
      </c>
      <c r="H439" s="174">
        <v>50.909089999999999</v>
      </c>
      <c r="I439" s="174">
        <v>43.603580000000001</v>
      </c>
      <c r="J439" s="3">
        <f t="shared" si="36"/>
        <v>12.431064099086825</v>
      </c>
      <c r="K439" s="95">
        <f t="shared" si="39"/>
        <v>2.0765757689361231E-2</v>
      </c>
      <c r="L439" s="174">
        <f t="shared" si="40"/>
        <v>0.72335597186256828</v>
      </c>
      <c r="M439" s="174" t="str">
        <f t="shared" si="41"/>
        <v/>
      </c>
      <c r="N439" s="174">
        <f t="shared" si="37"/>
        <v>0.39670560731342136</v>
      </c>
      <c r="O439" s="174">
        <v>432</v>
      </c>
      <c r="P439" s="174" t="e">
        <f t="shared" si="38"/>
        <v>#VALUE!</v>
      </c>
    </row>
    <row r="440" spans="2:16" x14ac:dyDescent="0.25">
      <c r="B440" s="174">
        <v>245102</v>
      </c>
      <c r="C440" s="174">
        <v>991</v>
      </c>
      <c r="D440" s="174">
        <v>300</v>
      </c>
      <c r="E440" s="174">
        <v>490</v>
      </c>
      <c r="F440" s="174">
        <v>125.24</v>
      </c>
      <c r="G440" s="174">
        <v>1980</v>
      </c>
      <c r="H440" s="174">
        <v>50.909089999999999</v>
      </c>
      <c r="I440" s="174">
        <v>43.594630000000002</v>
      </c>
      <c r="J440" s="3">
        <f t="shared" si="36"/>
        <v>11.866015730946401</v>
      </c>
      <c r="K440" s="95">
        <f t="shared" si="39"/>
        <v>2.0684259425274215E-2</v>
      </c>
      <c r="L440" s="174">
        <f t="shared" si="40"/>
        <v>0.72320749699082221</v>
      </c>
      <c r="M440" s="174" t="str">
        <f t="shared" si="41"/>
        <v/>
      </c>
      <c r="N440" s="174">
        <f t="shared" si="37"/>
        <v>0.39662410904933432</v>
      </c>
      <c r="O440" s="174">
        <v>433</v>
      </c>
      <c r="P440" s="174" t="e">
        <f t="shared" si="38"/>
        <v>#VALUE!</v>
      </c>
    </row>
    <row r="441" spans="2:16" x14ac:dyDescent="0.25">
      <c r="B441" s="174">
        <v>245666</v>
      </c>
      <c r="C441" s="174">
        <v>991</v>
      </c>
      <c r="D441" s="174">
        <v>301</v>
      </c>
      <c r="E441" s="174">
        <v>491</v>
      </c>
      <c r="F441" s="174">
        <v>125.24</v>
      </c>
      <c r="G441" s="174">
        <v>1981</v>
      </c>
      <c r="H441" s="174">
        <v>50.904539999999997</v>
      </c>
      <c r="I441" s="174">
        <v>43.603580000000001</v>
      </c>
      <c r="J441" s="3">
        <f t="shared" si="36"/>
        <v>12.431064099086825</v>
      </c>
      <c r="K441" s="95">
        <f t="shared" si="39"/>
        <v>2.0684259425274215E-2</v>
      </c>
      <c r="L441" s="174">
        <f t="shared" si="40"/>
        <v>0.72322667775837735</v>
      </c>
      <c r="M441" s="174" t="str">
        <f t="shared" si="41"/>
        <v/>
      </c>
      <c r="N441" s="174">
        <f t="shared" si="37"/>
        <v>0.39662410904933432</v>
      </c>
      <c r="O441" s="174">
        <v>434</v>
      </c>
      <c r="P441" s="174" t="e">
        <f t="shared" si="38"/>
        <v>#VALUE!</v>
      </c>
    </row>
    <row r="442" spans="2:16" x14ac:dyDescent="0.25">
      <c r="B442" s="174">
        <v>246231</v>
      </c>
      <c r="C442" s="174">
        <v>992</v>
      </c>
      <c r="D442" s="174">
        <v>299</v>
      </c>
      <c r="E442" s="174">
        <v>490</v>
      </c>
      <c r="F442" s="174">
        <v>125.24</v>
      </c>
      <c r="G442" s="174">
        <v>1980</v>
      </c>
      <c r="H442" s="174">
        <v>50.909089999999999</v>
      </c>
      <c r="I442" s="174">
        <v>43.594630000000002</v>
      </c>
      <c r="J442" s="3">
        <f t="shared" si="36"/>
        <v>11.866015730946401</v>
      </c>
      <c r="K442" s="95">
        <f t="shared" si="39"/>
        <v>2.0684259425274215E-2</v>
      </c>
      <c r="L442" s="174">
        <f t="shared" si="40"/>
        <v>0.72320749699082221</v>
      </c>
      <c r="M442" s="174" t="str">
        <f t="shared" si="41"/>
        <v/>
      </c>
      <c r="N442" s="174">
        <f t="shared" si="37"/>
        <v>0.39662410904933432</v>
      </c>
      <c r="O442" s="174">
        <v>435</v>
      </c>
      <c r="P442" s="174" t="e">
        <f t="shared" si="38"/>
        <v>#VALUE!</v>
      </c>
    </row>
    <row r="443" spans="2:16" x14ac:dyDescent="0.25">
      <c r="B443" s="174">
        <v>246798</v>
      </c>
      <c r="C443" s="174">
        <v>991</v>
      </c>
      <c r="D443" s="174">
        <v>300</v>
      </c>
      <c r="E443" s="174">
        <v>491</v>
      </c>
      <c r="F443" s="174">
        <v>125.24</v>
      </c>
      <c r="G443" s="174">
        <v>1980</v>
      </c>
      <c r="H443" s="174">
        <v>50.909089999999999</v>
      </c>
      <c r="I443" s="174">
        <v>43.603580000000001</v>
      </c>
      <c r="J443" s="3">
        <f t="shared" si="36"/>
        <v>11.866015730946401</v>
      </c>
      <c r="K443" s="95">
        <f t="shared" si="39"/>
        <v>2.0684259425274215E-2</v>
      </c>
      <c r="L443" s="174">
        <f t="shared" si="40"/>
        <v>0.72335597186256828</v>
      </c>
      <c r="M443" s="174" t="str">
        <f t="shared" si="41"/>
        <v/>
      </c>
      <c r="N443" s="174">
        <f t="shared" si="37"/>
        <v>0.39662410904933432</v>
      </c>
      <c r="O443" s="174">
        <v>436</v>
      </c>
      <c r="P443" s="174" t="e">
        <f t="shared" si="38"/>
        <v>#VALUE!</v>
      </c>
    </row>
    <row r="444" spans="2:16" x14ac:dyDescent="0.25">
      <c r="B444" s="174">
        <v>247367</v>
      </c>
      <c r="C444" s="174">
        <v>985</v>
      </c>
      <c r="D444" s="174">
        <v>304</v>
      </c>
      <c r="E444" s="174">
        <v>490</v>
      </c>
      <c r="F444" s="174">
        <v>125.23</v>
      </c>
      <c r="G444" s="174">
        <v>1981</v>
      </c>
      <c r="H444" s="174">
        <v>50.91818</v>
      </c>
      <c r="I444" s="174">
        <v>43.594630000000002</v>
      </c>
      <c r="J444" s="3">
        <f t="shared" si="36"/>
        <v>12.431064099086825</v>
      </c>
      <c r="K444" s="95">
        <f t="shared" si="39"/>
        <v>2.0602761161187314E-2</v>
      </c>
      <c r="L444" s="174">
        <f t="shared" si="40"/>
        <v>0.72346578261522965</v>
      </c>
      <c r="M444" s="174" t="str">
        <f t="shared" si="41"/>
        <v/>
      </c>
      <c r="N444" s="174">
        <f t="shared" si="37"/>
        <v>0.39654261078524744</v>
      </c>
      <c r="O444" s="174">
        <v>437</v>
      </c>
      <c r="P444" s="174" t="e">
        <f t="shared" si="38"/>
        <v>#VALUE!</v>
      </c>
    </row>
    <row r="445" spans="2:16" x14ac:dyDescent="0.25">
      <c r="B445" s="174">
        <v>247937</v>
      </c>
      <c r="C445" s="174">
        <v>1005</v>
      </c>
      <c r="D445" s="174">
        <v>288</v>
      </c>
      <c r="E445" s="174">
        <v>490</v>
      </c>
      <c r="F445" s="174">
        <v>125.23</v>
      </c>
      <c r="G445" s="174">
        <v>1980</v>
      </c>
      <c r="H445" s="174">
        <v>50.9</v>
      </c>
      <c r="I445" s="174">
        <v>43.594630000000002</v>
      </c>
      <c r="J445" s="3">
        <f t="shared" si="36"/>
        <v>11.866015730946401</v>
      </c>
      <c r="K445" s="95">
        <f t="shared" si="39"/>
        <v>2.0602761161187314E-2</v>
      </c>
      <c r="L445" s="174">
        <f t="shared" si="40"/>
        <v>0.72294925748011951</v>
      </c>
      <c r="M445" s="174" t="str">
        <f t="shared" si="41"/>
        <v/>
      </c>
      <c r="N445" s="174">
        <f t="shared" si="37"/>
        <v>0.39654261078524744</v>
      </c>
      <c r="O445" s="174">
        <v>438</v>
      </c>
      <c r="P445" s="174" t="e">
        <f t="shared" si="38"/>
        <v>#VALUE!</v>
      </c>
    </row>
    <row r="446" spans="2:16" x14ac:dyDescent="0.25">
      <c r="B446" s="174">
        <v>248506</v>
      </c>
      <c r="C446" s="174">
        <v>1001</v>
      </c>
      <c r="D446" s="174">
        <v>290</v>
      </c>
      <c r="E446" s="174">
        <v>490</v>
      </c>
      <c r="F446" s="174">
        <v>125.23</v>
      </c>
      <c r="G446" s="174">
        <v>1981</v>
      </c>
      <c r="H446" s="174">
        <v>50.909089999999999</v>
      </c>
      <c r="I446" s="174">
        <v>43.594630000000002</v>
      </c>
      <c r="J446" s="3">
        <f t="shared" si="36"/>
        <v>12.431064099086825</v>
      </c>
      <c r="K446" s="95">
        <f t="shared" si="39"/>
        <v>2.0602761161187314E-2</v>
      </c>
      <c r="L446" s="174">
        <f t="shared" si="40"/>
        <v>0.72320749699082221</v>
      </c>
      <c r="M446" s="174" t="str">
        <f t="shared" si="41"/>
        <v/>
      </c>
      <c r="N446" s="174">
        <f t="shared" si="37"/>
        <v>0.39654261078524744</v>
      </c>
      <c r="O446" s="174">
        <v>439</v>
      </c>
      <c r="P446" s="174" t="e">
        <f t="shared" si="38"/>
        <v>#VALUE!</v>
      </c>
    </row>
    <row r="447" spans="2:16" x14ac:dyDescent="0.25">
      <c r="B447" s="174">
        <v>249075</v>
      </c>
      <c r="C447" s="174">
        <v>992</v>
      </c>
      <c r="D447" s="174">
        <v>300</v>
      </c>
      <c r="E447" s="174">
        <v>491</v>
      </c>
      <c r="F447" s="174">
        <v>125.23</v>
      </c>
      <c r="G447" s="174">
        <v>1981</v>
      </c>
      <c r="H447" s="174">
        <v>50.904539999999997</v>
      </c>
      <c r="I447" s="174">
        <v>43.603580000000001</v>
      </c>
      <c r="J447" s="3">
        <f t="shared" si="36"/>
        <v>12.431064099086825</v>
      </c>
      <c r="K447" s="95">
        <f t="shared" si="39"/>
        <v>2.0602761161187314E-2</v>
      </c>
      <c r="L447" s="174">
        <f t="shared" si="40"/>
        <v>0.72322667775837735</v>
      </c>
      <c r="M447" s="174" t="str">
        <f t="shared" si="41"/>
        <v/>
      </c>
      <c r="N447" s="174">
        <f t="shared" si="37"/>
        <v>0.39654261078524744</v>
      </c>
      <c r="O447" s="174">
        <v>440</v>
      </c>
      <c r="P447" s="174" t="e">
        <f t="shared" si="38"/>
        <v>#VALUE!</v>
      </c>
    </row>
    <row r="448" spans="2:16" x14ac:dyDescent="0.25">
      <c r="B448" s="174">
        <v>249643</v>
      </c>
      <c r="C448" s="174">
        <v>987</v>
      </c>
      <c r="D448" s="174">
        <v>303</v>
      </c>
      <c r="E448" s="174">
        <v>491</v>
      </c>
      <c r="F448" s="174">
        <v>125.23</v>
      </c>
      <c r="G448" s="174">
        <v>1981</v>
      </c>
      <c r="H448" s="174">
        <v>50.913640000000001</v>
      </c>
      <c r="I448" s="174">
        <v>43.603580000000001</v>
      </c>
      <c r="J448" s="3">
        <f t="shared" si="36"/>
        <v>12.431064099086825</v>
      </c>
      <c r="K448" s="95">
        <f t="shared" si="39"/>
        <v>2.0602761161187314E-2</v>
      </c>
      <c r="L448" s="174">
        <f t="shared" si="40"/>
        <v>0.72348527752293623</v>
      </c>
      <c r="M448" s="174" t="str">
        <f t="shared" si="41"/>
        <v/>
      </c>
      <c r="N448" s="174">
        <f t="shared" si="37"/>
        <v>0.39654261078524744</v>
      </c>
      <c r="O448" s="174">
        <v>441</v>
      </c>
      <c r="P448" s="174" t="e">
        <f t="shared" si="38"/>
        <v>#VALUE!</v>
      </c>
    </row>
    <row r="449" spans="2:16" x14ac:dyDescent="0.25">
      <c r="B449" s="174">
        <v>250209</v>
      </c>
      <c r="C449" s="174">
        <v>982</v>
      </c>
      <c r="D449" s="174">
        <v>307</v>
      </c>
      <c r="E449" s="174">
        <v>491</v>
      </c>
      <c r="F449" s="174">
        <v>125.22</v>
      </c>
      <c r="G449" s="174">
        <v>1981</v>
      </c>
      <c r="H449" s="174">
        <v>50.91818</v>
      </c>
      <c r="I449" s="174">
        <v>43.603580000000001</v>
      </c>
      <c r="J449" s="3">
        <f t="shared" si="36"/>
        <v>12.431064099086825</v>
      </c>
      <c r="K449" s="95">
        <f t="shared" si="39"/>
        <v>2.0521262897100299E-2</v>
      </c>
      <c r="L449" s="174">
        <f t="shared" si="40"/>
        <v>0.72361431051314751</v>
      </c>
      <c r="M449" s="174" t="str">
        <f t="shared" si="41"/>
        <v/>
      </c>
      <c r="N449" s="174">
        <f t="shared" si="37"/>
        <v>0.39646111252116045</v>
      </c>
      <c r="O449" s="174">
        <v>442</v>
      </c>
      <c r="P449" s="174" t="e">
        <f t="shared" si="38"/>
        <v>#VALUE!</v>
      </c>
    </row>
    <row r="450" spans="2:16" x14ac:dyDescent="0.25">
      <c r="B450" s="174">
        <v>250775</v>
      </c>
      <c r="C450" s="174">
        <v>1001</v>
      </c>
      <c r="D450" s="174">
        <v>292</v>
      </c>
      <c r="E450" s="174">
        <v>490</v>
      </c>
      <c r="F450" s="174">
        <v>125.22</v>
      </c>
      <c r="G450" s="174">
        <v>1981</v>
      </c>
      <c r="H450" s="174">
        <v>50.9</v>
      </c>
      <c r="I450" s="174">
        <v>43.594630000000002</v>
      </c>
      <c r="J450" s="3">
        <f t="shared" si="36"/>
        <v>12.431064099086825</v>
      </c>
      <c r="K450" s="95">
        <f t="shared" si="39"/>
        <v>2.0521262897100299E-2</v>
      </c>
      <c r="L450" s="174">
        <f t="shared" si="40"/>
        <v>0.72294925748011951</v>
      </c>
      <c r="M450" s="174" t="str">
        <f t="shared" si="41"/>
        <v/>
      </c>
      <c r="N450" s="174">
        <f t="shared" si="37"/>
        <v>0.39646111252116045</v>
      </c>
      <c r="O450" s="174">
        <v>443</v>
      </c>
      <c r="P450" s="174" t="e">
        <f t="shared" si="38"/>
        <v>#VALUE!</v>
      </c>
    </row>
    <row r="451" spans="2:16" x14ac:dyDescent="0.25">
      <c r="B451" s="174">
        <v>251340</v>
      </c>
      <c r="C451" s="174">
        <v>991</v>
      </c>
      <c r="D451" s="174">
        <v>301</v>
      </c>
      <c r="E451" s="174">
        <v>491</v>
      </c>
      <c r="F451" s="174">
        <v>125.22</v>
      </c>
      <c r="G451" s="174">
        <v>1981</v>
      </c>
      <c r="H451" s="174">
        <v>50.904539999999997</v>
      </c>
      <c r="I451" s="174">
        <v>43.594630000000002</v>
      </c>
      <c r="J451" s="3">
        <f t="shared" si="36"/>
        <v>12.431064099086825</v>
      </c>
      <c r="K451" s="95">
        <f t="shared" si="39"/>
        <v>2.0521262897100299E-2</v>
      </c>
      <c r="L451" s="174">
        <f t="shared" si="40"/>
        <v>0.72307822942532929</v>
      </c>
      <c r="M451" s="174" t="str">
        <f t="shared" si="41"/>
        <v/>
      </c>
      <c r="N451" s="174">
        <f t="shared" si="37"/>
        <v>0.39646111252116045</v>
      </c>
      <c r="O451" s="174">
        <v>444</v>
      </c>
      <c r="P451" s="174" t="e">
        <f t="shared" si="38"/>
        <v>#VALUE!</v>
      </c>
    </row>
    <row r="452" spans="2:16" x14ac:dyDescent="0.25">
      <c r="B452" s="174">
        <v>251905</v>
      </c>
      <c r="C452" s="174">
        <v>984</v>
      </c>
      <c r="D452" s="174">
        <v>306</v>
      </c>
      <c r="E452" s="174">
        <v>491</v>
      </c>
      <c r="F452" s="174">
        <v>125.22</v>
      </c>
      <c r="G452" s="174">
        <v>1982</v>
      </c>
      <c r="H452" s="174">
        <v>50.913640000000001</v>
      </c>
      <c r="I452" s="174">
        <v>43.603580000000001</v>
      </c>
      <c r="J452" s="3">
        <f t="shared" si="36"/>
        <v>12.996112467227022</v>
      </c>
      <c r="K452" s="95">
        <f t="shared" si="39"/>
        <v>2.0521262897100299E-2</v>
      </c>
      <c r="L452" s="174">
        <f t="shared" si="40"/>
        <v>0.72348527752293623</v>
      </c>
      <c r="M452" s="174" t="str">
        <f t="shared" si="41"/>
        <v/>
      </c>
      <c r="N452" s="174">
        <f t="shared" si="37"/>
        <v>0.39646111252116045</v>
      </c>
      <c r="O452" s="174">
        <v>445</v>
      </c>
      <c r="P452" s="174" t="e">
        <f t="shared" si="38"/>
        <v>#VALUE!</v>
      </c>
    </row>
    <row r="453" spans="2:16" x14ac:dyDescent="0.25">
      <c r="B453" s="174">
        <v>252469</v>
      </c>
      <c r="C453" s="174">
        <v>998</v>
      </c>
      <c r="D453" s="174">
        <v>294</v>
      </c>
      <c r="E453" s="174">
        <v>489</v>
      </c>
      <c r="F453" s="174">
        <v>125.22</v>
      </c>
      <c r="G453" s="174">
        <v>1983</v>
      </c>
      <c r="H453" s="174">
        <v>50.904539999999997</v>
      </c>
      <c r="I453" s="174">
        <v>43.58569</v>
      </c>
      <c r="J453" s="3">
        <f t="shared" si="36"/>
        <v>13.561160835367446</v>
      </c>
      <c r="K453" s="95">
        <f t="shared" si="39"/>
        <v>2.0521262897100299E-2</v>
      </c>
      <c r="L453" s="174">
        <f t="shared" si="40"/>
        <v>0.72292994695634027</v>
      </c>
      <c r="M453" s="174" t="str">
        <f t="shared" si="41"/>
        <v/>
      </c>
      <c r="N453" s="174">
        <f t="shared" si="37"/>
        <v>0.39646111252116045</v>
      </c>
      <c r="O453" s="174">
        <v>446</v>
      </c>
      <c r="P453" s="174" t="e">
        <f t="shared" si="38"/>
        <v>#VALUE!</v>
      </c>
    </row>
    <row r="454" spans="2:16" x14ac:dyDescent="0.25">
      <c r="J454" s="3">
        <f t="shared" si="36"/>
        <v>-1106.9297531868729</v>
      </c>
      <c r="K454" s="95">
        <f t="shared" si="39"/>
        <v>0</v>
      </c>
      <c r="L454" s="174" t="str">
        <f t="shared" si="40"/>
        <v/>
      </c>
      <c r="M454" s="174">
        <f t="shared" si="41"/>
        <v>1106.9297531868729</v>
      </c>
      <c r="N454" s="174" t="str">
        <f t="shared" si="37"/>
        <v/>
      </c>
      <c r="O454" s="174">
        <v>447</v>
      </c>
      <c r="P454" s="174" t="str">
        <f t="shared" si="38"/>
        <v/>
      </c>
    </row>
    <row r="455" spans="2:16" x14ac:dyDescent="0.25">
      <c r="J455" s="3">
        <f t="shared" si="36"/>
        <v>-1106.9297531868729</v>
      </c>
      <c r="K455" s="95">
        <f t="shared" si="39"/>
        <v>0</v>
      </c>
      <c r="L455" s="174" t="str">
        <f t="shared" si="40"/>
        <v/>
      </c>
      <c r="M455" s="174">
        <f t="shared" si="41"/>
        <v>1106.9297531868729</v>
      </c>
      <c r="N455" s="174" t="str">
        <f t="shared" si="37"/>
        <v/>
      </c>
      <c r="O455" s="174">
        <v>448</v>
      </c>
      <c r="P455" s="174" t="str">
        <f t="shared" si="38"/>
        <v/>
      </c>
    </row>
    <row r="456" spans="2:16" x14ac:dyDescent="0.25">
      <c r="J456" s="3">
        <f t="shared" ref="J456:J519" si="42">G456/I$6-I$5/I$6</f>
        <v>-1106.9297531868729</v>
      </c>
      <c r="K456" s="95">
        <f t="shared" si="39"/>
        <v>0</v>
      </c>
      <c r="L456" s="174" t="str">
        <f t="shared" si="40"/>
        <v/>
      </c>
      <c r="M456" s="174">
        <f t="shared" si="41"/>
        <v>1106.9297531868729</v>
      </c>
      <c r="N456" s="174" t="str">
        <f t="shared" ref="N456:N519" si="43">IF(B456="","",K456+1/2.66)</f>
        <v/>
      </c>
      <c r="O456" s="174">
        <v>449</v>
      </c>
      <c r="P456" s="174" t="str">
        <f t="shared" ref="P456:P519" si="44">IF(B456="","",(F456-N$4)/N$4)</f>
        <v/>
      </c>
    </row>
    <row r="457" spans="2:16" x14ac:dyDescent="0.25">
      <c r="J457" s="3">
        <f t="shared" si="42"/>
        <v>-1106.9297531868729</v>
      </c>
      <c r="K457" s="95">
        <f t="shared" ref="K457:K520" si="45">IF(B457="",0,(F457-K$2)/K$2)</f>
        <v>0</v>
      </c>
      <c r="L457" s="174" t="str">
        <f t="shared" ref="L457:L520" si="46">IF(B457="","",H457*H457*I457/4*3.1416/K$2/1000)</f>
        <v/>
      </c>
      <c r="M457" s="174">
        <f t="shared" ref="M457:M520" si="47">IF(OR(J457="",-(J457-MAX(J$8:J$58))&lt;0),"",-(J457))</f>
        <v>1106.9297531868729</v>
      </c>
      <c r="N457" s="174" t="str">
        <f t="shared" si="43"/>
        <v/>
      </c>
      <c r="O457" s="174">
        <v>450</v>
      </c>
      <c r="P457" s="174" t="str">
        <f t="shared" si="44"/>
        <v/>
      </c>
    </row>
    <row r="458" spans="2:16" x14ac:dyDescent="0.25">
      <c r="J458" s="3">
        <f t="shared" si="42"/>
        <v>-1106.9297531868729</v>
      </c>
      <c r="K458" s="95">
        <f t="shared" si="45"/>
        <v>0</v>
      </c>
      <c r="L458" s="174" t="str">
        <f t="shared" si="46"/>
        <v/>
      </c>
      <c r="M458" s="174">
        <f t="shared" si="47"/>
        <v>1106.9297531868729</v>
      </c>
      <c r="N458" s="174" t="str">
        <f t="shared" si="43"/>
        <v/>
      </c>
      <c r="O458" s="174">
        <v>451</v>
      </c>
      <c r="P458" s="174" t="str">
        <f t="shared" si="44"/>
        <v/>
      </c>
    </row>
    <row r="459" spans="2:16" x14ac:dyDescent="0.25">
      <c r="J459" s="3">
        <f t="shared" si="42"/>
        <v>-1106.9297531868729</v>
      </c>
      <c r="K459" s="95">
        <f t="shared" si="45"/>
        <v>0</v>
      </c>
      <c r="L459" s="174" t="str">
        <f t="shared" si="46"/>
        <v/>
      </c>
      <c r="M459" s="174">
        <f t="shared" si="47"/>
        <v>1106.9297531868729</v>
      </c>
      <c r="N459" s="174" t="str">
        <f t="shared" si="43"/>
        <v/>
      </c>
      <c r="O459" s="174">
        <v>452</v>
      </c>
      <c r="P459" s="174" t="str">
        <f t="shared" si="44"/>
        <v/>
      </c>
    </row>
    <row r="460" spans="2:16" x14ac:dyDescent="0.25">
      <c r="J460" s="3">
        <f t="shared" si="42"/>
        <v>-1106.9297531868729</v>
      </c>
      <c r="K460" s="95">
        <f t="shared" si="45"/>
        <v>0</v>
      </c>
      <c r="L460" s="174" t="str">
        <f t="shared" si="46"/>
        <v/>
      </c>
      <c r="M460" s="174">
        <f t="shared" si="47"/>
        <v>1106.9297531868729</v>
      </c>
      <c r="N460" s="174" t="str">
        <f t="shared" si="43"/>
        <v/>
      </c>
      <c r="O460" s="174">
        <v>453</v>
      </c>
      <c r="P460" s="174" t="str">
        <f t="shared" si="44"/>
        <v/>
      </c>
    </row>
    <row r="461" spans="2:16" x14ac:dyDescent="0.25">
      <c r="J461" s="3">
        <f t="shared" si="42"/>
        <v>-1106.9297531868729</v>
      </c>
      <c r="K461" s="95">
        <f t="shared" si="45"/>
        <v>0</v>
      </c>
      <c r="L461" s="174" t="str">
        <f t="shared" si="46"/>
        <v/>
      </c>
      <c r="M461" s="174">
        <f t="shared" si="47"/>
        <v>1106.9297531868729</v>
      </c>
      <c r="N461" s="174" t="str">
        <f t="shared" si="43"/>
        <v/>
      </c>
      <c r="O461" s="174">
        <v>454</v>
      </c>
      <c r="P461" s="174" t="str">
        <f t="shared" si="44"/>
        <v/>
      </c>
    </row>
    <row r="462" spans="2:16" x14ac:dyDescent="0.25">
      <c r="J462" s="3">
        <f t="shared" si="42"/>
        <v>-1106.9297531868729</v>
      </c>
      <c r="K462" s="95">
        <f t="shared" si="45"/>
        <v>0</v>
      </c>
      <c r="L462" s="174" t="str">
        <f t="shared" si="46"/>
        <v/>
      </c>
      <c r="M462" s="174">
        <f t="shared" si="47"/>
        <v>1106.9297531868729</v>
      </c>
      <c r="N462" s="174" t="str">
        <f t="shared" si="43"/>
        <v/>
      </c>
      <c r="O462" s="174">
        <v>455</v>
      </c>
      <c r="P462" s="174" t="str">
        <f t="shared" si="44"/>
        <v/>
      </c>
    </row>
    <row r="463" spans="2:16" x14ac:dyDescent="0.25">
      <c r="J463" s="3">
        <f t="shared" si="42"/>
        <v>-1106.9297531868729</v>
      </c>
      <c r="K463" s="95">
        <f t="shared" si="45"/>
        <v>0</v>
      </c>
      <c r="L463" s="174" t="str">
        <f t="shared" si="46"/>
        <v/>
      </c>
      <c r="M463" s="174">
        <f t="shared" si="47"/>
        <v>1106.9297531868729</v>
      </c>
      <c r="N463" s="174" t="str">
        <f t="shared" si="43"/>
        <v/>
      </c>
      <c r="O463" s="174">
        <v>456</v>
      </c>
      <c r="P463" s="174" t="str">
        <f t="shared" si="44"/>
        <v/>
      </c>
    </row>
    <row r="464" spans="2:16" x14ac:dyDescent="0.25">
      <c r="J464" s="3">
        <f t="shared" si="42"/>
        <v>-1106.9297531868729</v>
      </c>
      <c r="K464" s="95">
        <f t="shared" si="45"/>
        <v>0</v>
      </c>
      <c r="L464" s="174" t="str">
        <f t="shared" si="46"/>
        <v/>
      </c>
      <c r="M464" s="174">
        <f t="shared" si="47"/>
        <v>1106.9297531868729</v>
      </c>
      <c r="N464" s="174" t="str">
        <f t="shared" si="43"/>
        <v/>
      </c>
      <c r="O464" s="174">
        <v>457</v>
      </c>
      <c r="P464" s="174" t="str">
        <f t="shared" si="44"/>
        <v/>
      </c>
    </row>
    <row r="465" spans="10:16" x14ac:dyDescent="0.25">
      <c r="J465" s="3">
        <f t="shared" si="42"/>
        <v>-1106.9297531868729</v>
      </c>
      <c r="K465" s="95">
        <f t="shared" si="45"/>
        <v>0</v>
      </c>
      <c r="L465" s="174" t="str">
        <f t="shared" si="46"/>
        <v/>
      </c>
      <c r="M465" s="174">
        <f t="shared" si="47"/>
        <v>1106.9297531868729</v>
      </c>
      <c r="N465" s="174" t="str">
        <f t="shared" si="43"/>
        <v/>
      </c>
      <c r="O465" s="174">
        <v>458</v>
      </c>
      <c r="P465" s="174" t="str">
        <f t="shared" si="44"/>
        <v/>
      </c>
    </row>
    <row r="466" spans="10:16" x14ac:dyDescent="0.25">
      <c r="J466" s="3">
        <f t="shared" si="42"/>
        <v>-1106.9297531868729</v>
      </c>
      <c r="K466" s="95">
        <f t="shared" si="45"/>
        <v>0</v>
      </c>
      <c r="L466" s="174" t="str">
        <f t="shared" si="46"/>
        <v/>
      </c>
      <c r="M466" s="174">
        <f t="shared" si="47"/>
        <v>1106.9297531868729</v>
      </c>
      <c r="N466" s="174" t="str">
        <f t="shared" si="43"/>
        <v/>
      </c>
      <c r="O466" s="174">
        <v>459</v>
      </c>
      <c r="P466" s="174" t="str">
        <f t="shared" si="44"/>
        <v/>
      </c>
    </row>
    <row r="467" spans="10:16" x14ac:dyDescent="0.25">
      <c r="J467" s="3">
        <f t="shared" si="42"/>
        <v>-1106.9297531868729</v>
      </c>
      <c r="K467" s="95">
        <f t="shared" si="45"/>
        <v>0</v>
      </c>
      <c r="L467" s="174" t="str">
        <f t="shared" si="46"/>
        <v/>
      </c>
      <c r="M467" s="174">
        <f t="shared" si="47"/>
        <v>1106.9297531868729</v>
      </c>
      <c r="N467" s="174" t="str">
        <f t="shared" si="43"/>
        <v/>
      </c>
      <c r="O467" s="174">
        <v>460</v>
      </c>
      <c r="P467" s="174" t="str">
        <f t="shared" si="44"/>
        <v/>
      </c>
    </row>
    <row r="468" spans="10:16" x14ac:dyDescent="0.25">
      <c r="J468" s="3">
        <f t="shared" si="42"/>
        <v>-1106.9297531868729</v>
      </c>
      <c r="K468" s="95">
        <f t="shared" si="45"/>
        <v>0</v>
      </c>
      <c r="L468" s="174" t="str">
        <f t="shared" si="46"/>
        <v/>
      </c>
      <c r="M468" s="174">
        <f t="shared" si="47"/>
        <v>1106.9297531868729</v>
      </c>
      <c r="N468" s="174" t="str">
        <f t="shared" si="43"/>
        <v/>
      </c>
      <c r="O468" s="174">
        <v>461</v>
      </c>
      <c r="P468" s="174" t="str">
        <f t="shared" si="44"/>
        <v/>
      </c>
    </row>
    <row r="469" spans="10:16" x14ac:dyDescent="0.25">
      <c r="J469" s="3">
        <f t="shared" si="42"/>
        <v>-1106.9297531868729</v>
      </c>
      <c r="K469" s="95">
        <f t="shared" si="45"/>
        <v>0</v>
      </c>
      <c r="L469" s="174" t="str">
        <f t="shared" si="46"/>
        <v/>
      </c>
      <c r="M469" s="174">
        <f t="shared" si="47"/>
        <v>1106.9297531868729</v>
      </c>
      <c r="N469" s="174" t="str">
        <f t="shared" si="43"/>
        <v/>
      </c>
      <c r="O469" s="174">
        <v>462</v>
      </c>
      <c r="P469" s="174" t="str">
        <f t="shared" si="44"/>
        <v/>
      </c>
    </row>
    <row r="470" spans="10:16" x14ac:dyDescent="0.25">
      <c r="J470" s="3">
        <f t="shared" si="42"/>
        <v>-1106.9297531868729</v>
      </c>
      <c r="K470" s="95">
        <f t="shared" si="45"/>
        <v>0</v>
      </c>
      <c r="L470" s="174" t="str">
        <f t="shared" si="46"/>
        <v/>
      </c>
      <c r="M470" s="174">
        <f t="shared" si="47"/>
        <v>1106.9297531868729</v>
      </c>
      <c r="N470" s="174" t="str">
        <f t="shared" si="43"/>
        <v/>
      </c>
      <c r="O470" s="174">
        <v>463</v>
      </c>
      <c r="P470" s="174" t="str">
        <f t="shared" si="44"/>
        <v/>
      </c>
    </row>
    <row r="471" spans="10:16" x14ac:dyDescent="0.25">
      <c r="J471" s="3">
        <f t="shared" si="42"/>
        <v>-1106.9297531868729</v>
      </c>
      <c r="K471" s="95">
        <f t="shared" si="45"/>
        <v>0</v>
      </c>
      <c r="L471" s="174" t="str">
        <f t="shared" si="46"/>
        <v/>
      </c>
      <c r="M471" s="174">
        <f t="shared" si="47"/>
        <v>1106.9297531868729</v>
      </c>
      <c r="N471" s="174" t="str">
        <f t="shared" si="43"/>
        <v/>
      </c>
      <c r="O471" s="174">
        <v>464</v>
      </c>
      <c r="P471" s="174" t="str">
        <f t="shared" si="44"/>
        <v/>
      </c>
    </row>
    <row r="472" spans="10:16" x14ac:dyDescent="0.25">
      <c r="J472" s="3">
        <f t="shared" si="42"/>
        <v>-1106.9297531868729</v>
      </c>
      <c r="K472" s="95">
        <f t="shared" si="45"/>
        <v>0</v>
      </c>
      <c r="L472" s="174" t="str">
        <f t="shared" si="46"/>
        <v/>
      </c>
      <c r="M472" s="174">
        <f t="shared" si="47"/>
        <v>1106.9297531868729</v>
      </c>
      <c r="N472" s="174" t="str">
        <f t="shared" si="43"/>
        <v/>
      </c>
      <c r="O472" s="174">
        <v>465</v>
      </c>
      <c r="P472" s="174" t="str">
        <f t="shared" si="44"/>
        <v/>
      </c>
    </row>
    <row r="473" spans="10:16" x14ac:dyDescent="0.25">
      <c r="J473" s="3">
        <f t="shared" si="42"/>
        <v>-1106.9297531868729</v>
      </c>
      <c r="K473" s="95">
        <f t="shared" si="45"/>
        <v>0</v>
      </c>
      <c r="L473" s="174" t="str">
        <f t="shared" si="46"/>
        <v/>
      </c>
      <c r="M473" s="174">
        <f t="shared" si="47"/>
        <v>1106.9297531868729</v>
      </c>
      <c r="N473" s="174" t="str">
        <f t="shared" si="43"/>
        <v/>
      </c>
      <c r="O473" s="174">
        <v>466</v>
      </c>
      <c r="P473" s="174" t="str">
        <f t="shared" si="44"/>
        <v/>
      </c>
    </row>
    <row r="474" spans="10:16" x14ac:dyDescent="0.25">
      <c r="J474" s="3">
        <f t="shared" si="42"/>
        <v>-1106.9297531868729</v>
      </c>
      <c r="K474" s="95">
        <f t="shared" si="45"/>
        <v>0</v>
      </c>
      <c r="L474" s="174" t="str">
        <f t="shared" si="46"/>
        <v/>
      </c>
      <c r="M474" s="174">
        <f t="shared" si="47"/>
        <v>1106.9297531868729</v>
      </c>
      <c r="N474" s="174" t="str">
        <f t="shared" si="43"/>
        <v/>
      </c>
      <c r="O474" s="174">
        <v>467</v>
      </c>
      <c r="P474" s="174" t="str">
        <f t="shared" si="44"/>
        <v/>
      </c>
    </row>
    <row r="475" spans="10:16" x14ac:dyDescent="0.25">
      <c r="J475" s="3">
        <f t="shared" si="42"/>
        <v>-1106.9297531868729</v>
      </c>
      <c r="K475" s="95">
        <f t="shared" si="45"/>
        <v>0</v>
      </c>
      <c r="L475" s="174" t="str">
        <f t="shared" si="46"/>
        <v/>
      </c>
      <c r="M475" s="174">
        <f t="shared" si="47"/>
        <v>1106.9297531868729</v>
      </c>
      <c r="N475" s="174" t="str">
        <f t="shared" si="43"/>
        <v/>
      </c>
      <c r="O475" s="174">
        <v>468</v>
      </c>
      <c r="P475" s="174" t="str">
        <f t="shared" si="44"/>
        <v/>
      </c>
    </row>
    <row r="476" spans="10:16" x14ac:dyDescent="0.25">
      <c r="J476" s="3">
        <f t="shared" si="42"/>
        <v>-1106.9297531868729</v>
      </c>
      <c r="K476" s="95">
        <f t="shared" si="45"/>
        <v>0</v>
      </c>
      <c r="L476" s="174" t="str">
        <f t="shared" si="46"/>
        <v/>
      </c>
      <c r="M476" s="174">
        <f t="shared" si="47"/>
        <v>1106.9297531868729</v>
      </c>
      <c r="N476" s="174" t="str">
        <f t="shared" si="43"/>
        <v/>
      </c>
      <c r="O476" s="174">
        <v>469</v>
      </c>
      <c r="P476" s="174" t="str">
        <f t="shared" si="44"/>
        <v/>
      </c>
    </row>
    <row r="477" spans="10:16" x14ac:dyDescent="0.25">
      <c r="J477" s="3">
        <f t="shared" si="42"/>
        <v>-1106.9297531868729</v>
      </c>
      <c r="K477" s="95">
        <f t="shared" si="45"/>
        <v>0</v>
      </c>
      <c r="L477" s="174" t="str">
        <f t="shared" si="46"/>
        <v/>
      </c>
      <c r="M477" s="174">
        <f t="shared" si="47"/>
        <v>1106.9297531868729</v>
      </c>
      <c r="N477" s="174" t="str">
        <f t="shared" si="43"/>
        <v/>
      </c>
      <c r="O477" s="174">
        <v>470</v>
      </c>
      <c r="P477" s="174" t="str">
        <f t="shared" si="44"/>
        <v/>
      </c>
    </row>
    <row r="478" spans="10:16" x14ac:dyDescent="0.25">
      <c r="J478" s="3">
        <f t="shared" si="42"/>
        <v>-1106.9297531868729</v>
      </c>
      <c r="K478" s="95">
        <f t="shared" si="45"/>
        <v>0</v>
      </c>
      <c r="L478" s="174" t="str">
        <f t="shared" si="46"/>
        <v/>
      </c>
      <c r="M478" s="174">
        <f t="shared" si="47"/>
        <v>1106.9297531868729</v>
      </c>
      <c r="N478" s="174" t="str">
        <f t="shared" si="43"/>
        <v/>
      </c>
      <c r="O478" s="174">
        <v>471</v>
      </c>
      <c r="P478" s="174" t="str">
        <f t="shared" si="44"/>
        <v/>
      </c>
    </row>
    <row r="479" spans="10:16" x14ac:dyDescent="0.25">
      <c r="J479" s="3">
        <f t="shared" si="42"/>
        <v>-1106.9297531868729</v>
      </c>
      <c r="K479" s="95">
        <f t="shared" si="45"/>
        <v>0</v>
      </c>
      <c r="L479" s="174" t="str">
        <f t="shared" si="46"/>
        <v/>
      </c>
      <c r="M479" s="174">
        <f t="shared" si="47"/>
        <v>1106.9297531868729</v>
      </c>
      <c r="N479" s="174" t="str">
        <f t="shared" si="43"/>
        <v/>
      </c>
      <c r="O479" s="174">
        <v>472</v>
      </c>
      <c r="P479" s="174" t="str">
        <f t="shared" si="44"/>
        <v/>
      </c>
    </row>
    <row r="480" spans="10:16" x14ac:dyDescent="0.25">
      <c r="J480" s="3">
        <f t="shared" si="42"/>
        <v>-1106.9297531868729</v>
      </c>
      <c r="K480" s="95">
        <f t="shared" si="45"/>
        <v>0</v>
      </c>
      <c r="L480" s="174" t="str">
        <f t="shared" si="46"/>
        <v/>
      </c>
      <c r="M480" s="174">
        <f t="shared" si="47"/>
        <v>1106.9297531868729</v>
      </c>
      <c r="N480" s="174" t="str">
        <f t="shared" si="43"/>
        <v/>
      </c>
      <c r="O480" s="174">
        <v>473</v>
      </c>
      <c r="P480" s="174" t="str">
        <f t="shared" si="44"/>
        <v/>
      </c>
    </row>
    <row r="481" spans="10:16" x14ac:dyDescent="0.25">
      <c r="J481" s="3">
        <f t="shared" si="42"/>
        <v>-1106.9297531868729</v>
      </c>
      <c r="K481" s="95">
        <f t="shared" si="45"/>
        <v>0</v>
      </c>
      <c r="L481" s="174" t="str">
        <f t="shared" si="46"/>
        <v/>
      </c>
      <c r="M481" s="174">
        <f t="shared" si="47"/>
        <v>1106.9297531868729</v>
      </c>
      <c r="N481" s="174" t="str">
        <f t="shared" si="43"/>
        <v/>
      </c>
      <c r="O481" s="174">
        <v>474</v>
      </c>
      <c r="P481" s="174" t="str">
        <f t="shared" si="44"/>
        <v/>
      </c>
    </row>
    <row r="482" spans="10:16" x14ac:dyDescent="0.25">
      <c r="J482" s="3">
        <f t="shared" si="42"/>
        <v>-1106.9297531868729</v>
      </c>
      <c r="K482" s="95">
        <f t="shared" si="45"/>
        <v>0</v>
      </c>
      <c r="L482" s="174" t="str">
        <f t="shared" si="46"/>
        <v/>
      </c>
      <c r="M482" s="174">
        <f t="shared" si="47"/>
        <v>1106.9297531868729</v>
      </c>
      <c r="N482" s="174" t="str">
        <f t="shared" si="43"/>
        <v/>
      </c>
      <c r="O482" s="174">
        <v>475</v>
      </c>
      <c r="P482" s="174" t="str">
        <f t="shared" si="44"/>
        <v/>
      </c>
    </row>
    <row r="483" spans="10:16" x14ac:dyDescent="0.25">
      <c r="J483" s="3">
        <f t="shared" si="42"/>
        <v>-1106.9297531868729</v>
      </c>
      <c r="K483" s="95">
        <f t="shared" si="45"/>
        <v>0</v>
      </c>
      <c r="L483" s="174" t="str">
        <f t="shared" si="46"/>
        <v/>
      </c>
      <c r="M483" s="174">
        <f t="shared" si="47"/>
        <v>1106.9297531868729</v>
      </c>
      <c r="N483" s="174" t="str">
        <f t="shared" si="43"/>
        <v/>
      </c>
      <c r="O483" s="174">
        <v>476</v>
      </c>
      <c r="P483" s="174" t="str">
        <f t="shared" si="44"/>
        <v/>
      </c>
    </row>
    <row r="484" spans="10:16" x14ac:dyDescent="0.25">
      <c r="J484" s="3">
        <f t="shared" si="42"/>
        <v>-1106.9297531868729</v>
      </c>
      <c r="K484" s="95">
        <f t="shared" si="45"/>
        <v>0</v>
      </c>
      <c r="L484" s="174" t="str">
        <f t="shared" si="46"/>
        <v/>
      </c>
      <c r="M484" s="174">
        <f t="shared" si="47"/>
        <v>1106.9297531868729</v>
      </c>
      <c r="N484" s="174" t="str">
        <f t="shared" si="43"/>
        <v/>
      </c>
      <c r="O484" s="174">
        <v>477</v>
      </c>
      <c r="P484" s="174" t="str">
        <f t="shared" si="44"/>
        <v/>
      </c>
    </row>
    <row r="485" spans="10:16" x14ac:dyDescent="0.25">
      <c r="J485" s="3">
        <f t="shared" si="42"/>
        <v>-1106.9297531868729</v>
      </c>
      <c r="K485" s="95">
        <f t="shared" si="45"/>
        <v>0</v>
      </c>
      <c r="L485" s="174" t="str">
        <f t="shared" si="46"/>
        <v/>
      </c>
      <c r="M485" s="174">
        <f t="shared" si="47"/>
        <v>1106.9297531868729</v>
      </c>
      <c r="N485" s="174" t="str">
        <f t="shared" si="43"/>
        <v/>
      </c>
      <c r="O485" s="174">
        <v>478</v>
      </c>
      <c r="P485" s="174" t="str">
        <f t="shared" si="44"/>
        <v/>
      </c>
    </row>
    <row r="486" spans="10:16" x14ac:dyDescent="0.25">
      <c r="J486" s="3">
        <f t="shared" si="42"/>
        <v>-1106.9297531868729</v>
      </c>
      <c r="K486" s="95">
        <f t="shared" si="45"/>
        <v>0</v>
      </c>
      <c r="L486" s="174" t="str">
        <f t="shared" si="46"/>
        <v/>
      </c>
      <c r="M486" s="174">
        <f t="shared" si="47"/>
        <v>1106.9297531868729</v>
      </c>
      <c r="N486" s="174" t="str">
        <f t="shared" si="43"/>
        <v/>
      </c>
      <c r="O486" s="174">
        <v>479</v>
      </c>
      <c r="P486" s="174" t="str">
        <f t="shared" si="44"/>
        <v/>
      </c>
    </row>
    <row r="487" spans="10:16" x14ac:dyDescent="0.25">
      <c r="J487" s="3">
        <f t="shared" si="42"/>
        <v>-1106.9297531868729</v>
      </c>
      <c r="K487" s="95">
        <f t="shared" si="45"/>
        <v>0</v>
      </c>
      <c r="L487" s="174" t="str">
        <f t="shared" si="46"/>
        <v/>
      </c>
      <c r="M487" s="174">
        <f t="shared" si="47"/>
        <v>1106.9297531868729</v>
      </c>
      <c r="N487" s="174" t="str">
        <f t="shared" si="43"/>
        <v/>
      </c>
      <c r="O487" s="174">
        <v>480</v>
      </c>
      <c r="P487" s="174" t="str">
        <f t="shared" si="44"/>
        <v/>
      </c>
    </row>
    <row r="488" spans="10:16" x14ac:dyDescent="0.25">
      <c r="J488" s="3">
        <f t="shared" si="42"/>
        <v>-1106.9297531868729</v>
      </c>
      <c r="K488" s="95">
        <f t="shared" si="45"/>
        <v>0</v>
      </c>
      <c r="L488" s="174" t="str">
        <f t="shared" si="46"/>
        <v/>
      </c>
      <c r="M488" s="174">
        <f t="shared" si="47"/>
        <v>1106.9297531868729</v>
      </c>
      <c r="N488" s="174" t="str">
        <f t="shared" si="43"/>
        <v/>
      </c>
      <c r="O488" s="174">
        <v>481</v>
      </c>
      <c r="P488" s="174" t="str">
        <f t="shared" si="44"/>
        <v/>
      </c>
    </row>
    <row r="489" spans="10:16" x14ac:dyDescent="0.25">
      <c r="J489" s="3">
        <f t="shared" si="42"/>
        <v>-1106.9297531868729</v>
      </c>
      <c r="K489" s="95">
        <f t="shared" si="45"/>
        <v>0</v>
      </c>
      <c r="L489" s="174" t="str">
        <f t="shared" si="46"/>
        <v/>
      </c>
      <c r="M489" s="174">
        <f t="shared" si="47"/>
        <v>1106.9297531868729</v>
      </c>
      <c r="N489" s="174" t="str">
        <f t="shared" si="43"/>
        <v/>
      </c>
      <c r="O489" s="174">
        <v>482</v>
      </c>
      <c r="P489" s="174" t="str">
        <f t="shared" si="44"/>
        <v/>
      </c>
    </row>
    <row r="490" spans="10:16" x14ac:dyDescent="0.25">
      <c r="J490" s="3">
        <f t="shared" si="42"/>
        <v>-1106.9297531868729</v>
      </c>
      <c r="K490" s="95">
        <f t="shared" si="45"/>
        <v>0</v>
      </c>
      <c r="L490" s="174" t="str">
        <f t="shared" si="46"/>
        <v/>
      </c>
      <c r="M490" s="174">
        <f t="shared" si="47"/>
        <v>1106.9297531868729</v>
      </c>
      <c r="N490" s="174" t="str">
        <f t="shared" si="43"/>
        <v/>
      </c>
      <c r="O490" s="174">
        <v>483</v>
      </c>
      <c r="P490" s="174" t="str">
        <f t="shared" si="44"/>
        <v/>
      </c>
    </row>
    <row r="491" spans="10:16" x14ac:dyDescent="0.25">
      <c r="J491" s="3">
        <f t="shared" si="42"/>
        <v>-1106.9297531868729</v>
      </c>
      <c r="K491" s="95">
        <f t="shared" si="45"/>
        <v>0</v>
      </c>
      <c r="L491" s="174" t="str">
        <f t="shared" si="46"/>
        <v/>
      </c>
      <c r="M491" s="174">
        <f t="shared" si="47"/>
        <v>1106.9297531868729</v>
      </c>
      <c r="N491" s="174" t="str">
        <f t="shared" si="43"/>
        <v/>
      </c>
      <c r="O491" s="174">
        <v>484</v>
      </c>
      <c r="P491" s="174" t="str">
        <f t="shared" si="44"/>
        <v/>
      </c>
    </row>
    <row r="492" spans="10:16" x14ac:dyDescent="0.25">
      <c r="J492" s="3">
        <f t="shared" si="42"/>
        <v>-1106.9297531868729</v>
      </c>
      <c r="K492" s="95">
        <f t="shared" si="45"/>
        <v>0</v>
      </c>
      <c r="L492" s="174" t="str">
        <f t="shared" si="46"/>
        <v/>
      </c>
      <c r="M492" s="174">
        <f t="shared" si="47"/>
        <v>1106.9297531868729</v>
      </c>
      <c r="N492" s="174" t="str">
        <f t="shared" si="43"/>
        <v/>
      </c>
      <c r="O492" s="174">
        <v>485</v>
      </c>
      <c r="P492" s="174" t="str">
        <f t="shared" si="44"/>
        <v/>
      </c>
    </row>
    <row r="493" spans="10:16" x14ac:dyDescent="0.25">
      <c r="J493" s="3">
        <f t="shared" si="42"/>
        <v>-1106.9297531868729</v>
      </c>
      <c r="K493" s="95">
        <f t="shared" si="45"/>
        <v>0</v>
      </c>
      <c r="L493" s="174" t="str">
        <f t="shared" si="46"/>
        <v/>
      </c>
      <c r="M493" s="174">
        <f t="shared" si="47"/>
        <v>1106.9297531868729</v>
      </c>
      <c r="N493" s="174" t="str">
        <f t="shared" si="43"/>
        <v/>
      </c>
      <c r="O493" s="174">
        <v>486</v>
      </c>
      <c r="P493" s="174" t="str">
        <f t="shared" si="44"/>
        <v/>
      </c>
    </row>
    <row r="494" spans="10:16" x14ac:dyDescent="0.25">
      <c r="J494" s="3">
        <f t="shared" si="42"/>
        <v>-1106.9297531868729</v>
      </c>
      <c r="K494" s="95">
        <f t="shared" si="45"/>
        <v>0</v>
      </c>
      <c r="L494" s="174" t="str">
        <f t="shared" si="46"/>
        <v/>
      </c>
      <c r="M494" s="174">
        <f t="shared" si="47"/>
        <v>1106.9297531868729</v>
      </c>
      <c r="N494" s="174" t="str">
        <f t="shared" si="43"/>
        <v/>
      </c>
      <c r="O494" s="174">
        <v>487</v>
      </c>
      <c r="P494" s="174" t="str">
        <f t="shared" si="44"/>
        <v/>
      </c>
    </row>
    <row r="495" spans="10:16" x14ac:dyDescent="0.25">
      <c r="J495" s="3">
        <f t="shared" si="42"/>
        <v>-1106.9297531868729</v>
      </c>
      <c r="K495" s="95">
        <f t="shared" si="45"/>
        <v>0</v>
      </c>
      <c r="L495" s="174" t="str">
        <f t="shared" si="46"/>
        <v/>
      </c>
      <c r="M495" s="174">
        <f t="shared" si="47"/>
        <v>1106.9297531868729</v>
      </c>
      <c r="N495" s="174" t="str">
        <f t="shared" si="43"/>
        <v/>
      </c>
      <c r="O495" s="174">
        <v>488</v>
      </c>
      <c r="P495" s="174" t="str">
        <f t="shared" si="44"/>
        <v/>
      </c>
    </row>
    <row r="496" spans="10:16" x14ac:dyDescent="0.25">
      <c r="J496" s="3">
        <f t="shared" si="42"/>
        <v>-1106.9297531868729</v>
      </c>
      <c r="K496" s="95">
        <f t="shared" si="45"/>
        <v>0</v>
      </c>
      <c r="L496" s="174" t="str">
        <f t="shared" si="46"/>
        <v/>
      </c>
      <c r="M496" s="174">
        <f t="shared" si="47"/>
        <v>1106.9297531868729</v>
      </c>
      <c r="N496" s="174" t="str">
        <f t="shared" si="43"/>
        <v/>
      </c>
      <c r="O496" s="174">
        <v>489</v>
      </c>
      <c r="P496" s="174" t="str">
        <f t="shared" si="44"/>
        <v/>
      </c>
    </row>
    <row r="497" spans="10:16" x14ac:dyDescent="0.25">
      <c r="J497" s="3">
        <f t="shared" si="42"/>
        <v>-1106.9297531868729</v>
      </c>
      <c r="K497" s="95">
        <f t="shared" si="45"/>
        <v>0</v>
      </c>
      <c r="L497" s="174" t="str">
        <f t="shared" si="46"/>
        <v/>
      </c>
      <c r="M497" s="174">
        <f t="shared" si="47"/>
        <v>1106.9297531868729</v>
      </c>
      <c r="N497" s="174" t="str">
        <f t="shared" si="43"/>
        <v/>
      </c>
      <c r="O497" s="174">
        <v>490</v>
      </c>
      <c r="P497" s="174" t="str">
        <f t="shared" si="44"/>
        <v/>
      </c>
    </row>
    <row r="498" spans="10:16" x14ac:dyDescent="0.25">
      <c r="J498" s="3">
        <f t="shared" si="42"/>
        <v>-1106.9297531868729</v>
      </c>
      <c r="K498" s="95">
        <f t="shared" si="45"/>
        <v>0</v>
      </c>
      <c r="L498" s="174" t="str">
        <f t="shared" si="46"/>
        <v/>
      </c>
      <c r="M498" s="174">
        <f t="shared" si="47"/>
        <v>1106.9297531868729</v>
      </c>
      <c r="N498" s="174" t="str">
        <f t="shared" si="43"/>
        <v/>
      </c>
      <c r="O498" s="174">
        <v>491</v>
      </c>
      <c r="P498" s="174" t="str">
        <f t="shared" si="44"/>
        <v/>
      </c>
    </row>
    <row r="499" spans="10:16" x14ac:dyDescent="0.25">
      <c r="J499" s="3">
        <f t="shared" si="42"/>
        <v>-1106.9297531868729</v>
      </c>
      <c r="K499" s="95">
        <f t="shared" si="45"/>
        <v>0</v>
      </c>
      <c r="L499" s="174" t="str">
        <f t="shared" si="46"/>
        <v/>
      </c>
      <c r="M499" s="174">
        <f t="shared" si="47"/>
        <v>1106.9297531868729</v>
      </c>
      <c r="N499" s="174" t="str">
        <f t="shared" si="43"/>
        <v/>
      </c>
      <c r="O499" s="174">
        <v>492</v>
      </c>
      <c r="P499" s="174" t="str">
        <f t="shared" si="44"/>
        <v/>
      </c>
    </row>
    <row r="500" spans="10:16" x14ac:dyDescent="0.25">
      <c r="J500" s="3">
        <f t="shared" si="42"/>
        <v>-1106.9297531868729</v>
      </c>
      <c r="K500" s="95">
        <f t="shared" si="45"/>
        <v>0</v>
      </c>
      <c r="L500" s="174" t="str">
        <f t="shared" si="46"/>
        <v/>
      </c>
      <c r="M500" s="174">
        <f t="shared" si="47"/>
        <v>1106.9297531868729</v>
      </c>
      <c r="N500" s="174" t="str">
        <f t="shared" si="43"/>
        <v/>
      </c>
      <c r="O500" s="174">
        <v>493</v>
      </c>
      <c r="P500" s="174" t="str">
        <f t="shared" si="44"/>
        <v/>
      </c>
    </row>
    <row r="501" spans="10:16" x14ac:dyDescent="0.25">
      <c r="J501" s="3">
        <f t="shared" si="42"/>
        <v>-1106.9297531868729</v>
      </c>
      <c r="K501" s="95">
        <f t="shared" si="45"/>
        <v>0</v>
      </c>
      <c r="L501" s="174" t="str">
        <f t="shared" si="46"/>
        <v/>
      </c>
      <c r="M501" s="174">
        <f t="shared" si="47"/>
        <v>1106.9297531868729</v>
      </c>
      <c r="N501" s="174" t="str">
        <f t="shared" si="43"/>
        <v/>
      </c>
      <c r="O501" s="174">
        <v>494</v>
      </c>
      <c r="P501" s="174" t="str">
        <f t="shared" si="44"/>
        <v/>
      </c>
    </row>
    <row r="502" spans="10:16" x14ac:dyDescent="0.25">
      <c r="J502" s="3">
        <f t="shared" si="42"/>
        <v>-1106.9297531868729</v>
      </c>
      <c r="K502" s="95">
        <f t="shared" si="45"/>
        <v>0</v>
      </c>
      <c r="L502" s="174" t="str">
        <f t="shared" si="46"/>
        <v/>
      </c>
      <c r="M502" s="174">
        <f t="shared" si="47"/>
        <v>1106.9297531868729</v>
      </c>
      <c r="N502" s="174" t="str">
        <f t="shared" si="43"/>
        <v/>
      </c>
      <c r="O502" s="174">
        <v>495</v>
      </c>
      <c r="P502" s="174" t="str">
        <f t="shared" si="44"/>
        <v/>
      </c>
    </row>
    <row r="503" spans="10:16" x14ac:dyDescent="0.25">
      <c r="J503" s="3">
        <f t="shared" si="42"/>
        <v>-1106.9297531868729</v>
      </c>
      <c r="K503" s="95">
        <f t="shared" si="45"/>
        <v>0</v>
      </c>
      <c r="L503" s="174" t="str">
        <f t="shared" si="46"/>
        <v/>
      </c>
      <c r="M503" s="174">
        <f t="shared" si="47"/>
        <v>1106.9297531868729</v>
      </c>
      <c r="N503" s="174" t="str">
        <f t="shared" si="43"/>
        <v/>
      </c>
      <c r="O503" s="174">
        <v>496</v>
      </c>
      <c r="P503" s="174" t="str">
        <f t="shared" si="44"/>
        <v/>
      </c>
    </row>
    <row r="504" spans="10:16" x14ac:dyDescent="0.25">
      <c r="J504" s="3">
        <f t="shared" si="42"/>
        <v>-1106.9297531868729</v>
      </c>
      <c r="K504" s="95">
        <f t="shared" si="45"/>
        <v>0</v>
      </c>
      <c r="L504" s="174" t="str">
        <f t="shared" si="46"/>
        <v/>
      </c>
      <c r="M504" s="174">
        <f t="shared" si="47"/>
        <v>1106.9297531868729</v>
      </c>
      <c r="N504" s="174" t="str">
        <f t="shared" si="43"/>
        <v/>
      </c>
      <c r="O504" s="174">
        <v>497</v>
      </c>
      <c r="P504" s="174" t="str">
        <f t="shared" si="44"/>
        <v/>
      </c>
    </row>
    <row r="505" spans="10:16" x14ac:dyDescent="0.25">
      <c r="J505" s="3">
        <f t="shared" si="42"/>
        <v>-1106.9297531868729</v>
      </c>
      <c r="K505" s="95">
        <f t="shared" si="45"/>
        <v>0</v>
      </c>
      <c r="L505" s="174" t="str">
        <f t="shared" si="46"/>
        <v/>
      </c>
      <c r="M505" s="174">
        <f t="shared" si="47"/>
        <v>1106.9297531868729</v>
      </c>
      <c r="N505" s="174" t="str">
        <f t="shared" si="43"/>
        <v/>
      </c>
      <c r="O505" s="174">
        <v>498</v>
      </c>
      <c r="P505" s="174" t="str">
        <f t="shared" si="44"/>
        <v/>
      </c>
    </row>
    <row r="506" spans="10:16" x14ac:dyDescent="0.25">
      <c r="J506" s="3">
        <f t="shared" si="42"/>
        <v>-1106.9297531868729</v>
      </c>
      <c r="K506" s="95">
        <f t="shared" si="45"/>
        <v>0</v>
      </c>
      <c r="L506" s="174" t="str">
        <f t="shared" si="46"/>
        <v/>
      </c>
      <c r="M506" s="174">
        <f t="shared" si="47"/>
        <v>1106.9297531868729</v>
      </c>
      <c r="N506" s="174" t="str">
        <f t="shared" si="43"/>
        <v/>
      </c>
      <c r="O506" s="174">
        <v>499</v>
      </c>
      <c r="P506" s="174" t="str">
        <f t="shared" si="44"/>
        <v/>
      </c>
    </row>
    <row r="507" spans="10:16" x14ac:dyDescent="0.25">
      <c r="J507" s="3">
        <f t="shared" si="42"/>
        <v>-1106.9297531868729</v>
      </c>
      <c r="K507" s="95">
        <f t="shared" si="45"/>
        <v>0</v>
      </c>
      <c r="L507" s="174" t="str">
        <f t="shared" si="46"/>
        <v/>
      </c>
      <c r="M507" s="174">
        <f t="shared" si="47"/>
        <v>1106.9297531868729</v>
      </c>
      <c r="N507" s="174" t="str">
        <f t="shared" si="43"/>
        <v/>
      </c>
      <c r="O507" s="174">
        <v>500</v>
      </c>
      <c r="P507" s="174" t="str">
        <f t="shared" si="44"/>
        <v/>
      </c>
    </row>
    <row r="508" spans="10:16" x14ac:dyDescent="0.25">
      <c r="J508" s="3">
        <f t="shared" si="42"/>
        <v>-1106.9297531868729</v>
      </c>
      <c r="K508" s="95">
        <f t="shared" si="45"/>
        <v>0</v>
      </c>
      <c r="L508" s="174" t="str">
        <f t="shared" si="46"/>
        <v/>
      </c>
      <c r="M508" s="174">
        <f t="shared" si="47"/>
        <v>1106.9297531868729</v>
      </c>
      <c r="N508" s="174" t="str">
        <f t="shared" si="43"/>
        <v/>
      </c>
      <c r="O508" s="174">
        <v>501</v>
      </c>
      <c r="P508" s="174" t="str">
        <f t="shared" si="44"/>
        <v/>
      </c>
    </row>
    <row r="509" spans="10:16" x14ac:dyDescent="0.25">
      <c r="J509" s="3">
        <f t="shared" si="42"/>
        <v>-1106.9297531868729</v>
      </c>
      <c r="K509" s="95">
        <f t="shared" si="45"/>
        <v>0</v>
      </c>
      <c r="L509" s="174" t="str">
        <f t="shared" si="46"/>
        <v/>
      </c>
      <c r="M509" s="174">
        <f t="shared" si="47"/>
        <v>1106.9297531868729</v>
      </c>
      <c r="N509" s="174" t="str">
        <f t="shared" si="43"/>
        <v/>
      </c>
      <c r="O509" s="174">
        <v>502</v>
      </c>
      <c r="P509" s="174" t="str">
        <f t="shared" si="44"/>
        <v/>
      </c>
    </row>
    <row r="510" spans="10:16" x14ac:dyDescent="0.25">
      <c r="J510" s="3">
        <f t="shared" si="42"/>
        <v>-1106.9297531868729</v>
      </c>
      <c r="K510" s="95">
        <f t="shared" si="45"/>
        <v>0</v>
      </c>
      <c r="L510" s="174" t="str">
        <f t="shared" si="46"/>
        <v/>
      </c>
      <c r="M510" s="174">
        <f t="shared" si="47"/>
        <v>1106.9297531868729</v>
      </c>
      <c r="N510" s="174" t="str">
        <f t="shared" si="43"/>
        <v/>
      </c>
      <c r="O510" s="174">
        <v>503</v>
      </c>
      <c r="P510" s="174" t="str">
        <f t="shared" si="44"/>
        <v/>
      </c>
    </row>
    <row r="511" spans="10:16" x14ac:dyDescent="0.25">
      <c r="J511" s="3">
        <f t="shared" si="42"/>
        <v>-1106.9297531868729</v>
      </c>
      <c r="K511" s="95">
        <f t="shared" si="45"/>
        <v>0</v>
      </c>
      <c r="L511" s="174" t="str">
        <f t="shared" si="46"/>
        <v/>
      </c>
      <c r="M511" s="174">
        <f t="shared" si="47"/>
        <v>1106.9297531868729</v>
      </c>
      <c r="N511" s="174" t="str">
        <f t="shared" si="43"/>
        <v/>
      </c>
      <c r="O511" s="174">
        <v>504</v>
      </c>
      <c r="P511" s="174" t="str">
        <f t="shared" si="44"/>
        <v/>
      </c>
    </row>
    <row r="512" spans="10:16" x14ac:dyDescent="0.25">
      <c r="J512" s="3">
        <f t="shared" si="42"/>
        <v>-1106.9297531868729</v>
      </c>
      <c r="K512" s="95">
        <f t="shared" si="45"/>
        <v>0</v>
      </c>
      <c r="L512" s="174" t="str">
        <f t="shared" si="46"/>
        <v/>
      </c>
      <c r="M512" s="174">
        <f t="shared" si="47"/>
        <v>1106.9297531868729</v>
      </c>
      <c r="N512" s="174" t="str">
        <f t="shared" si="43"/>
        <v/>
      </c>
      <c r="O512" s="174">
        <v>505</v>
      </c>
      <c r="P512" s="174" t="str">
        <f t="shared" si="44"/>
        <v/>
      </c>
    </row>
    <row r="513" spans="10:16" x14ac:dyDescent="0.25">
      <c r="J513" s="3">
        <f t="shared" si="42"/>
        <v>-1106.9297531868729</v>
      </c>
      <c r="K513" s="95">
        <f t="shared" si="45"/>
        <v>0</v>
      </c>
      <c r="L513" s="174" t="str">
        <f t="shared" si="46"/>
        <v/>
      </c>
      <c r="M513" s="174">
        <f t="shared" si="47"/>
        <v>1106.9297531868729</v>
      </c>
      <c r="N513" s="174" t="str">
        <f t="shared" si="43"/>
        <v/>
      </c>
      <c r="O513" s="174">
        <v>506</v>
      </c>
      <c r="P513" s="174" t="str">
        <f t="shared" si="44"/>
        <v/>
      </c>
    </row>
    <row r="514" spans="10:16" x14ac:dyDescent="0.25">
      <c r="J514" s="3">
        <f t="shared" si="42"/>
        <v>-1106.9297531868729</v>
      </c>
      <c r="K514" s="95">
        <f t="shared" si="45"/>
        <v>0</v>
      </c>
      <c r="L514" s="174" t="str">
        <f t="shared" si="46"/>
        <v/>
      </c>
      <c r="M514" s="174">
        <f t="shared" si="47"/>
        <v>1106.9297531868729</v>
      </c>
      <c r="N514" s="174" t="str">
        <f t="shared" si="43"/>
        <v/>
      </c>
      <c r="O514" s="174">
        <v>507</v>
      </c>
      <c r="P514" s="174" t="str">
        <f t="shared" si="44"/>
        <v/>
      </c>
    </row>
    <row r="515" spans="10:16" x14ac:dyDescent="0.25">
      <c r="J515" s="3">
        <f t="shared" si="42"/>
        <v>-1106.9297531868729</v>
      </c>
      <c r="K515" s="95">
        <f t="shared" si="45"/>
        <v>0</v>
      </c>
      <c r="L515" s="174" t="str">
        <f t="shared" si="46"/>
        <v/>
      </c>
      <c r="M515" s="174">
        <f t="shared" si="47"/>
        <v>1106.9297531868729</v>
      </c>
      <c r="N515" s="174" t="str">
        <f t="shared" si="43"/>
        <v/>
      </c>
      <c r="O515" s="174">
        <v>508</v>
      </c>
      <c r="P515" s="174" t="str">
        <f t="shared" si="44"/>
        <v/>
      </c>
    </row>
    <row r="516" spans="10:16" x14ac:dyDescent="0.25">
      <c r="J516" s="3">
        <f t="shared" si="42"/>
        <v>-1106.9297531868729</v>
      </c>
      <c r="K516" s="95">
        <f t="shared" si="45"/>
        <v>0</v>
      </c>
      <c r="L516" s="174" t="str">
        <f t="shared" si="46"/>
        <v/>
      </c>
      <c r="M516" s="174">
        <f t="shared" si="47"/>
        <v>1106.9297531868729</v>
      </c>
      <c r="N516" s="174" t="str">
        <f t="shared" si="43"/>
        <v/>
      </c>
      <c r="O516" s="174">
        <v>509</v>
      </c>
      <c r="P516" s="174" t="str">
        <f t="shared" si="44"/>
        <v/>
      </c>
    </row>
    <row r="517" spans="10:16" x14ac:dyDescent="0.25">
      <c r="J517" s="3">
        <f t="shared" si="42"/>
        <v>-1106.9297531868729</v>
      </c>
      <c r="K517" s="95">
        <f t="shared" si="45"/>
        <v>0</v>
      </c>
      <c r="L517" s="174" t="str">
        <f t="shared" si="46"/>
        <v/>
      </c>
      <c r="M517" s="174">
        <f t="shared" si="47"/>
        <v>1106.9297531868729</v>
      </c>
      <c r="N517" s="174" t="str">
        <f t="shared" si="43"/>
        <v/>
      </c>
      <c r="O517" s="174">
        <v>510</v>
      </c>
      <c r="P517" s="174" t="str">
        <f t="shared" si="44"/>
        <v/>
      </c>
    </row>
    <row r="518" spans="10:16" x14ac:dyDescent="0.25">
      <c r="J518" s="3">
        <f t="shared" si="42"/>
        <v>-1106.9297531868729</v>
      </c>
      <c r="K518" s="95">
        <f t="shared" si="45"/>
        <v>0</v>
      </c>
      <c r="L518" s="174" t="str">
        <f t="shared" si="46"/>
        <v/>
      </c>
      <c r="M518" s="174">
        <f t="shared" si="47"/>
        <v>1106.9297531868729</v>
      </c>
      <c r="N518" s="174" t="str">
        <f t="shared" si="43"/>
        <v/>
      </c>
      <c r="O518" s="174">
        <v>511</v>
      </c>
      <c r="P518" s="174" t="str">
        <f t="shared" si="44"/>
        <v/>
      </c>
    </row>
    <row r="519" spans="10:16" x14ac:dyDescent="0.25">
      <c r="J519" s="3">
        <f t="shared" si="42"/>
        <v>-1106.9297531868729</v>
      </c>
      <c r="K519" s="95">
        <f t="shared" si="45"/>
        <v>0</v>
      </c>
      <c r="L519" s="174" t="str">
        <f t="shared" si="46"/>
        <v/>
      </c>
      <c r="M519" s="174">
        <f t="shared" si="47"/>
        <v>1106.9297531868729</v>
      </c>
      <c r="N519" s="174" t="str">
        <f t="shared" si="43"/>
        <v/>
      </c>
      <c r="O519" s="174">
        <v>512</v>
      </c>
      <c r="P519" s="174" t="str">
        <f t="shared" si="44"/>
        <v/>
      </c>
    </row>
    <row r="520" spans="10:16" x14ac:dyDescent="0.25">
      <c r="J520" s="3">
        <f t="shared" ref="J520:J572" si="48">G520/I$6-I$5/I$6</f>
        <v>-1106.9297531868729</v>
      </c>
      <c r="K520" s="95">
        <f t="shared" si="45"/>
        <v>0</v>
      </c>
      <c r="L520" s="174" t="str">
        <f t="shared" si="46"/>
        <v/>
      </c>
      <c r="M520" s="174">
        <f t="shared" si="47"/>
        <v>1106.9297531868729</v>
      </c>
      <c r="N520" s="174" t="str">
        <f t="shared" ref="N520:N572" si="49">IF(B520="","",K520+1/2.66)</f>
        <v/>
      </c>
      <c r="O520" s="174">
        <v>513</v>
      </c>
      <c r="P520" s="174" t="str">
        <f t="shared" ref="P520:P572" si="50">IF(B520="","",(F520-N$4)/N$4)</f>
        <v/>
      </c>
    </row>
    <row r="521" spans="10:16" x14ac:dyDescent="0.25">
      <c r="J521" s="3">
        <f t="shared" si="48"/>
        <v>-1106.9297531868729</v>
      </c>
      <c r="K521" s="95">
        <f t="shared" ref="K521:K572" si="51">IF(B521="",0,(F521-K$2)/K$2)</f>
        <v>0</v>
      </c>
      <c r="L521" s="174" t="str">
        <f t="shared" ref="L521:L572" si="52">IF(B521="","",H521*H521*I521/4*3.1416/K$2/1000)</f>
        <v/>
      </c>
      <c r="M521" s="174">
        <f t="shared" ref="M521:M572" si="53">IF(OR(J521="",-(J521-MAX(J$8:J$58))&lt;0),"",-(J521))</f>
        <v>1106.9297531868729</v>
      </c>
      <c r="N521" s="174" t="str">
        <f t="shared" si="49"/>
        <v/>
      </c>
      <c r="O521" s="174">
        <v>514</v>
      </c>
      <c r="P521" s="174" t="str">
        <f t="shared" si="50"/>
        <v/>
      </c>
    </row>
    <row r="522" spans="10:16" x14ac:dyDescent="0.25">
      <c r="J522" s="3">
        <f t="shared" si="48"/>
        <v>-1106.9297531868729</v>
      </c>
      <c r="K522" s="95">
        <f t="shared" si="51"/>
        <v>0</v>
      </c>
      <c r="L522" s="174" t="str">
        <f t="shared" si="52"/>
        <v/>
      </c>
      <c r="M522" s="174">
        <f t="shared" si="53"/>
        <v>1106.9297531868729</v>
      </c>
      <c r="N522" s="174" t="str">
        <f t="shared" si="49"/>
        <v/>
      </c>
      <c r="O522" s="174">
        <v>515</v>
      </c>
      <c r="P522" s="174" t="str">
        <f t="shared" si="50"/>
        <v/>
      </c>
    </row>
    <row r="523" spans="10:16" x14ac:dyDescent="0.25">
      <c r="J523" s="3">
        <f t="shared" si="48"/>
        <v>-1106.9297531868729</v>
      </c>
      <c r="K523" s="95">
        <f t="shared" si="51"/>
        <v>0</v>
      </c>
      <c r="L523" s="174" t="str">
        <f t="shared" si="52"/>
        <v/>
      </c>
      <c r="M523" s="174">
        <f t="shared" si="53"/>
        <v>1106.9297531868729</v>
      </c>
      <c r="N523" s="174" t="str">
        <f t="shared" si="49"/>
        <v/>
      </c>
      <c r="O523" s="174">
        <v>516</v>
      </c>
      <c r="P523" s="174" t="str">
        <f t="shared" si="50"/>
        <v/>
      </c>
    </row>
    <row r="524" spans="10:16" x14ac:dyDescent="0.25">
      <c r="J524" s="3">
        <f t="shared" si="48"/>
        <v>-1106.9297531868729</v>
      </c>
      <c r="K524" s="95">
        <f t="shared" si="51"/>
        <v>0</v>
      </c>
      <c r="L524" s="174" t="str">
        <f t="shared" si="52"/>
        <v/>
      </c>
      <c r="M524" s="174">
        <f t="shared" si="53"/>
        <v>1106.9297531868729</v>
      </c>
      <c r="N524" s="174" t="str">
        <f t="shared" si="49"/>
        <v/>
      </c>
      <c r="O524" s="174">
        <v>517</v>
      </c>
      <c r="P524" s="174" t="str">
        <f t="shared" si="50"/>
        <v/>
      </c>
    </row>
    <row r="525" spans="10:16" x14ac:dyDescent="0.25">
      <c r="J525" s="3">
        <f t="shared" si="48"/>
        <v>-1106.9297531868729</v>
      </c>
      <c r="K525" s="95">
        <f t="shared" si="51"/>
        <v>0</v>
      </c>
      <c r="L525" s="174" t="str">
        <f t="shared" si="52"/>
        <v/>
      </c>
      <c r="M525" s="174">
        <f t="shared" si="53"/>
        <v>1106.9297531868729</v>
      </c>
      <c r="N525" s="174" t="str">
        <f t="shared" si="49"/>
        <v/>
      </c>
      <c r="O525" s="174">
        <v>518</v>
      </c>
      <c r="P525" s="174" t="str">
        <f t="shared" si="50"/>
        <v/>
      </c>
    </row>
    <row r="526" spans="10:16" x14ac:dyDescent="0.25">
      <c r="J526" s="3">
        <f t="shared" si="48"/>
        <v>-1106.9297531868729</v>
      </c>
      <c r="K526" s="95">
        <f t="shared" si="51"/>
        <v>0</v>
      </c>
      <c r="L526" s="174" t="str">
        <f t="shared" si="52"/>
        <v/>
      </c>
      <c r="M526" s="174">
        <f t="shared" si="53"/>
        <v>1106.9297531868729</v>
      </c>
      <c r="N526" s="174" t="str">
        <f t="shared" si="49"/>
        <v/>
      </c>
      <c r="O526" s="174">
        <v>519</v>
      </c>
      <c r="P526" s="174" t="str">
        <f t="shared" si="50"/>
        <v/>
      </c>
    </row>
    <row r="527" spans="10:16" x14ac:dyDescent="0.25">
      <c r="J527" s="3">
        <f t="shared" si="48"/>
        <v>-1106.9297531868729</v>
      </c>
      <c r="K527" s="95">
        <f t="shared" si="51"/>
        <v>0</v>
      </c>
      <c r="L527" s="174" t="str">
        <f t="shared" si="52"/>
        <v/>
      </c>
      <c r="M527" s="174">
        <f t="shared" si="53"/>
        <v>1106.9297531868729</v>
      </c>
      <c r="N527" s="174" t="str">
        <f t="shared" si="49"/>
        <v/>
      </c>
      <c r="O527" s="174">
        <v>520</v>
      </c>
      <c r="P527" s="174" t="str">
        <f t="shared" si="50"/>
        <v/>
      </c>
    </row>
    <row r="528" spans="10:16" x14ac:dyDescent="0.25">
      <c r="J528" s="3">
        <f t="shared" si="48"/>
        <v>-1106.9297531868729</v>
      </c>
      <c r="K528" s="95">
        <f t="shared" si="51"/>
        <v>0</v>
      </c>
      <c r="L528" s="174" t="str">
        <f t="shared" si="52"/>
        <v/>
      </c>
      <c r="M528" s="174">
        <f t="shared" si="53"/>
        <v>1106.9297531868729</v>
      </c>
      <c r="N528" s="174" t="str">
        <f t="shared" si="49"/>
        <v/>
      </c>
      <c r="O528" s="174">
        <v>521</v>
      </c>
      <c r="P528" s="174" t="str">
        <f t="shared" si="50"/>
        <v/>
      </c>
    </row>
    <row r="529" spans="10:16" x14ac:dyDescent="0.25">
      <c r="J529" s="3">
        <f t="shared" si="48"/>
        <v>-1106.9297531868729</v>
      </c>
      <c r="K529" s="95">
        <f t="shared" si="51"/>
        <v>0</v>
      </c>
      <c r="L529" s="174" t="str">
        <f t="shared" si="52"/>
        <v/>
      </c>
      <c r="M529" s="174">
        <f t="shared" si="53"/>
        <v>1106.9297531868729</v>
      </c>
      <c r="N529" s="174" t="str">
        <f t="shared" si="49"/>
        <v/>
      </c>
      <c r="O529" s="174">
        <v>522</v>
      </c>
      <c r="P529" s="174" t="str">
        <f t="shared" si="50"/>
        <v/>
      </c>
    </row>
    <row r="530" spans="10:16" x14ac:dyDescent="0.25">
      <c r="J530" s="3">
        <f t="shared" si="48"/>
        <v>-1106.9297531868729</v>
      </c>
      <c r="K530" s="95">
        <f t="shared" si="51"/>
        <v>0</v>
      </c>
      <c r="L530" s="174" t="str">
        <f t="shared" si="52"/>
        <v/>
      </c>
      <c r="M530" s="174">
        <f t="shared" si="53"/>
        <v>1106.9297531868729</v>
      </c>
      <c r="N530" s="174" t="str">
        <f t="shared" si="49"/>
        <v/>
      </c>
      <c r="O530" s="174">
        <v>523</v>
      </c>
      <c r="P530" s="174" t="str">
        <f t="shared" si="50"/>
        <v/>
      </c>
    </row>
    <row r="531" spans="10:16" x14ac:dyDescent="0.25">
      <c r="J531" s="3">
        <f t="shared" si="48"/>
        <v>-1106.9297531868729</v>
      </c>
      <c r="K531" s="95">
        <f t="shared" si="51"/>
        <v>0</v>
      </c>
      <c r="L531" s="174" t="str">
        <f t="shared" si="52"/>
        <v/>
      </c>
      <c r="M531" s="174">
        <f t="shared" si="53"/>
        <v>1106.9297531868729</v>
      </c>
      <c r="N531" s="174" t="str">
        <f t="shared" si="49"/>
        <v/>
      </c>
      <c r="O531" s="174">
        <v>524</v>
      </c>
      <c r="P531" s="174" t="str">
        <f t="shared" si="50"/>
        <v/>
      </c>
    </row>
    <row r="532" spans="10:16" x14ac:dyDescent="0.25">
      <c r="J532" s="3">
        <f t="shared" si="48"/>
        <v>-1106.9297531868729</v>
      </c>
      <c r="K532" s="95">
        <f t="shared" si="51"/>
        <v>0</v>
      </c>
      <c r="L532" s="174" t="str">
        <f t="shared" si="52"/>
        <v/>
      </c>
      <c r="M532" s="174">
        <f t="shared" si="53"/>
        <v>1106.9297531868729</v>
      </c>
      <c r="N532" s="174" t="str">
        <f t="shared" si="49"/>
        <v/>
      </c>
      <c r="O532" s="174">
        <v>525</v>
      </c>
      <c r="P532" s="174" t="str">
        <f t="shared" si="50"/>
        <v/>
      </c>
    </row>
    <row r="533" spans="10:16" x14ac:dyDescent="0.25">
      <c r="J533" s="3">
        <f t="shared" si="48"/>
        <v>-1106.9297531868729</v>
      </c>
      <c r="K533" s="95">
        <f t="shared" si="51"/>
        <v>0</v>
      </c>
      <c r="L533" s="174" t="str">
        <f t="shared" si="52"/>
        <v/>
      </c>
      <c r="M533" s="174">
        <f t="shared" si="53"/>
        <v>1106.9297531868729</v>
      </c>
      <c r="N533" s="174" t="str">
        <f t="shared" si="49"/>
        <v/>
      </c>
      <c r="O533" s="174">
        <v>526</v>
      </c>
      <c r="P533" s="174" t="str">
        <f t="shared" si="50"/>
        <v/>
      </c>
    </row>
    <row r="534" spans="10:16" x14ac:dyDescent="0.25">
      <c r="J534" s="3">
        <f t="shared" si="48"/>
        <v>-1106.9297531868729</v>
      </c>
      <c r="K534" s="95">
        <f t="shared" si="51"/>
        <v>0</v>
      </c>
      <c r="L534" s="174" t="str">
        <f t="shared" si="52"/>
        <v/>
      </c>
      <c r="M534" s="174">
        <f t="shared" si="53"/>
        <v>1106.9297531868729</v>
      </c>
      <c r="N534" s="174" t="str">
        <f t="shared" si="49"/>
        <v/>
      </c>
      <c r="O534" s="174">
        <v>527</v>
      </c>
      <c r="P534" s="174" t="str">
        <f t="shared" si="50"/>
        <v/>
      </c>
    </row>
    <row r="535" spans="10:16" x14ac:dyDescent="0.25">
      <c r="J535" s="3">
        <f t="shared" si="48"/>
        <v>-1106.9297531868729</v>
      </c>
      <c r="K535" s="95">
        <f t="shared" si="51"/>
        <v>0</v>
      </c>
      <c r="L535" s="174" t="str">
        <f t="shared" si="52"/>
        <v/>
      </c>
      <c r="M535" s="174">
        <f t="shared" si="53"/>
        <v>1106.9297531868729</v>
      </c>
      <c r="N535" s="174" t="str">
        <f t="shared" si="49"/>
        <v/>
      </c>
      <c r="O535" s="174">
        <v>528</v>
      </c>
      <c r="P535" s="174" t="str">
        <f t="shared" si="50"/>
        <v/>
      </c>
    </row>
    <row r="536" spans="10:16" x14ac:dyDescent="0.25">
      <c r="J536" s="3">
        <f t="shared" si="48"/>
        <v>-1106.9297531868729</v>
      </c>
      <c r="K536" s="95">
        <f t="shared" si="51"/>
        <v>0</v>
      </c>
      <c r="L536" s="174" t="str">
        <f t="shared" si="52"/>
        <v/>
      </c>
      <c r="M536" s="174">
        <f t="shared" si="53"/>
        <v>1106.9297531868729</v>
      </c>
      <c r="N536" s="174" t="str">
        <f t="shared" si="49"/>
        <v/>
      </c>
      <c r="O536" s="174">
        <v>529</v>
      </c>
      <c r="P536" s="174" t="str">
        <f t="shared" si="50"/>
        <v/>
      </c>
    </row>
    <row r="537" spans="10:16" x14ac:dyDescent="0.25">
      <c r="J537" s="3">
        <f t="shared" si="48"/>
        <v>-1106.9297531868729</v>
      </c>
      <c r="K537" s="95">
        <f t="shared" si="51"/>
        <v>0</v>
      </c>
      <c r="L537" s="174" t="str">
        <f t="shared" si="52"/>
        <v/>
      </c>
      <c r="M537" s="174">
        <f t="shared" si="53"/>
        <v>1106.9297531868729</v>
      </c>
      <c r="N537" s="174" t="str">
        <f t="shared" si="49"/>
        <v/>
      </c>
      <c r="O537" s="174">
        <v>530</v>
      </c>
      <c r="P537" s="174" t="str">
        <f t="shared" si="50"/>
        <v/>
      </c>
    </row>
    <row r="538" spans="10:16" x14ac:dyDescent="0.25">
      <c r="J538" s="3">
        <f t="shared" si="48"/>
        <v>-1106.9297531868729</v>
      </c>
      <c r="K538" s="95">
        <f t="shared" si="51"/>
        <v>0</v>
      </c>
      <c r="L538" s="174" t="str">
        <f t="shared" si="52"/>
        <v/>
      </c>
      <c r="M538" s="174">
        <f t="shared" si="53"/>
        <v>1106.9297531868729</v>
      </c>
      <c r="N538" s="174" t="str">
        <f t="shared" si="49"/>
        <v/>
      </c>
      <c r="O538" s="174">
        <v>531</v>
      </c>
      <c r="P538" s="174" t="str">
        <f t="shared" si="50"/>
        <v/>
      </c>
    </row>
    <row r="539" spans="10:16" x14ac:dyDescent="0.25">
      <c r="J539" s="3">
        <f t="shared" si="48"/>
        <v>-1106.9297531868729</v>
      </c>
      <c r="K539" s="95">
        <f t="shared" si="51"/>
        <v>0</v>
      </c>
      <c r="L539" s="174" t="str">
        <f t="shared" si="52"/>
        <v/>
      </c>
      <c r="M539" s="174">
        <f t="shared" si="53"/>
        <v>1106.9297531868729</v>
      </c>
      <c r="N539" s="174" t="str">
        <f t="shared" si="49"/>
        <v/>
      </c>
      <c r="O539" s="174">
        <v>532</v>
      </c>
      <c r="P539" s="174" t="str">
        <f t="shared" si="50"/>
        <v/>
      </c>
    </row>
    <row r="540" spans="10:16" x14ac:dyDescent="0.25">
      <c r="J540" s="3">
        <f t="shared" si="48"/>
        <v>-1106.9297531868729</v>
      </c>
      <c r="K540" s="95">
        <f t="shared" si="51"/>
        <v>0</v>
      </c>
      <c r="L540" s="174" t="str">
        <f t="shared" si="52"/>
        <v/>
      </c>
      <c r="M540" s="174">
        <f t="shared" si="53"/>
        <v>1106.9297531868729</v>
      </c>
      <c r="N540" s="174" t="str">
        <f t="shared" si="49"/>
        <v/>
      </c>
      <c r="O540" s="174">
        <v>533</v>
      </c>
      <c r="P540" s="174" t="str">
        <f t="shared" si="50"/>
        <v/>
      </c>
    </row>
    <row r="541" spans="10:16" x14ac:dyDescent="0.25">
      <c r="J541" s="3">
        <f t="shared" si="48"/>
        <v>-1106.9297531868729</v>
      </c>
      <c r="K541" s="95">
        <f t="shared" si="51"/>
        <v>0</v>
      </c>
      <c r="L541" s="174" t="str">
        <f t="shared" si="52"/>
        <v/>
      </c>
      <c r="M541" s="174">
        <f t="shared" si="53"/>
        <v>1106.9297531868729</v>
      </c>
      <c r="N541" s="174" t="str">
        <f t="shared" si="49"/>
        <v/>
      </c>
      <c r="O541" s="174">
        <v>534</v>
      </c>
      <c r="P541" s="174" t="str">
        <f t="shared" si="50"/>
        <v/>
      </c>
    </row>
    <row r="542" spans="10:16" x14ac:dyDescent="0.25">
      <c r="J542" s="3">
        <f t="shared" si="48"/>
        <v>-1106.9297531868729</v>
      </c>
      <c r="K542" s="95">
        <f t="shared" si="51"/>
        <v>0</v>
      </c>
      <c r="L542" s="174" t="str">
        <f t="shared" si="52"/>
        <v/>
      </c>
      <c r="M542" s="174">
        <f t="shared" si="53"/>
        <v>1106.9297531868729</v>
      </c>
      <c r="N542" s="174" t="str">
        <f t="shared" si="49"/>
        <v/>
      </c>
      <c r="O542" s="174">
        <v>535</v>
      </c>
      <c r="P542" s="174" t="str">
        <f t="shared" si="50"/>
        <v/>
      </c>
    </row>
    <row r="543" spans="10:16" x14ac:dyDescent="0.25">
      <c r="J543" s="3">
        <f t="shared" si="48"/>
        <v>-1106.9297531868729</v>
      </c>
      <c r="K543" s="95">
        <f t="shared" si="51"/>
        <v>0</v>
      </c>
      <c r="L543" s="174" t="str">
        <f t="shared" si="52"/>
        <v/>
      </c>
      <c r="M543" s="174">
        <f t="shared" si="53"/>
        <v>1106.9297531868729</v>
      </c>
      <c r="N543" s="174" t="str">
        <f t="shared" si="49"/>
        <v/>
      </c>
      <c r="O543" s="174">
        <v>536</v>
      </c>
      <c r="P543" s="174" t="str">
        <f t="shared" si="50"/>
        <v/>
      </c>
    </row>
    <row r="544" spans="10:16" x14ac:dyDescent="0.25">
      <c r="J544" s="3">
        <f t="shared" si="48"/>
        <v>-1106.9297531868729</v>
      </c>
      <c r="K544" s="95">
        <f t="shared" si="51"/>
        <v>0</v>
      </c>
      <c r="L544" s="174" t="str">
        <f t="shared" si="52"/>
        <v/>
      </c>
      <c r="M544" s="174">
        <f t="shared" si="53"/>
        <v>1106.9297531868729</v>
      </c>
      <c r="N544" s="174" t="str">
        <f t="shared" si="49"/>
        <v/>
      </c>
      <c r="O544" s="174">
        <v>537</v>
      </c>
      <c r="P544" s="174" t="str">
        <f t="shared" si="50"/>
        <v/>
      </c>
    </row>
    <row r="545" spans="10:16" x14ac:dyDescent="0.25">
      <c r="J545" s="3">
        <f t="shared" si="48"/>
        <v>-1106.9297531868729</v>
      </c>
      <c r="K545" s="95">
        <f t="shared" si="51"/>
        <v>0</v>
      </c>
      <c r="L545" s="174" t="str">
        <f t="shared" si="52"/>
        <v/>
      </c>
      <c r="M545" s="174">
        <f t="shared" si="53"/>
        <v>1106.9297531868729</v>
      </c>
      <c r="N545" s="174" t="str">
        <f t="shared" si="49"/>
        <v/>
      </c>
      <c r="O545" s="174">
        <v>538</v>
      </c>
      <c r="P545" s="174" t="str">
        <f t="shared" si="50"/>
        <v/>
      </c>
    </row>
    <row r="546" spans="10:16" x14ac:dyDescent="0.25">
      <c r="J546" s="3">
        <f t="shared" si="48"/>
        <v>-1106.9297531868729</v>
      </c>
      <c r="K546" s="95">
        <f t="shared" si="51"/>
        <v>0</v>
      </c>
      <c r="L546" s="174" t="str">
        <f t="shared" si="52"/>
        <v/>
      </c>
      <c r="M546" s="174">
        <f t="shared" si="53"/>
        <v>1106.9297531868729</v>
      </c>
      <c r="N546" s="174" t="str">
        <f t="shared" si="49"/>
        <v/>
      </c>
      <c r="O546" s="174">
        <v>539</v>
      </c>
      <c r="P546" s="174" t="str">
        <f t="shared" si="50"/>
        <v/>
      </c>
    </row>
    <row r="547" spans="10:16" x14ac:dyDescent="0.25">
      <c r="J547" s="3">
        <f t="shared" si="48"/>
        <v>-1106.9297531868729</v>
      </c>
      <c r="K547" s="95">
        <f t="shared" si="51"/>
        <v>0</v>
      </c>
      <c r="L547" s="174" t="str">
        <f t="shared" si="52"/>
        <v/>
      </c>
      <c r="M547" s="174">
        <f t="shared" si="53"/>
        <v>1106.9297531868729</v>
      </c>
      <c r="N547" s="174" t="str">
        <f t="shared" si="49"/>
        <v/>
      </c>
      <c r="O547" s="174">
        <v>540</v>
      </c>
      <c r="P547" s="174" t="str">
        <f t="shared" si="50"/>
        <v/>
      </c>
    </row>
    <row r="548" spans="10:16" x14ac:dyDescent="0.25">
      <c r="J548" s="3">
        <f t="shared" si="48"/>
        <v>-1106.9297531868729</v>
      </c>
      <c r="K548" s="95">
        <f t="shared" si="51"/>
        <v>0</v>
      </c>
      <c r="L548" s="174" t="str">
        <f t="shared" si="52"/>
        <v/>
      </c>
      <c r="M548" s="174">
        <f t="shared" si="53"/>
        <v>1106.9297531868729</v>
      </c>
      <c r="N548" s="174" t="str">
        <f t="shared" si="49"/>
        <v/>
      </c>
      <c r="O548" s="174">
        <v>541</v>
      </c>
      <c r="P548" s="174" t="str">
        <f t="shared" si="50"/>
        <v/>
      </c>
    </row>
    <row r="549" spans="10:16" x14ac:dyDescent="0.25">
      <c r="J549" s="3">
        <f t="shared" si="48"/>
        <v>-1106.9297531868729</v>
      </c>
      <c r="K549" s="95">
        <f t="shared" si="51"/>
        <v>0</v>
      </c>
      <c r="L549" s="174" t="str">
        <f t="shared" si="52"/>
        <v/>
      </c>
      <c r="M549" s="174">
        <f t="shared" si="53"/>
        <v>1106.9297531868729</v>
      </c>
      <c r="N549" s="174" t="str">
        <f t="shared" si="49"/>
        <v/>
      </c>
      <c r="O549" s="174">
        <v>542</v>
      </c>
      <c r="P549" s="174" t="str">
        <f t="shared" si="50"/>
        <v/>
      </c>
    </row>
    <row r="550" spans="10:16" x14ac:dyDescent="0.25">
      <c r="J550" s="3">
        <f t="shared" si="48"/>
        <v>-1106.9297531868729</v>
      </c>
      <c r="K550" s="95">
        <f t="shared" si="51"/>
        <v>0</v>
      </c>
      <c r="L550" s="174" t="str">
        <f t="shared" si="52"/>
        <v/>
      </c>
      <c r="M550" s="174">
        <f t="shared" si="53"/>
        <v>1106.9297531868729</v>
      </c>
      <c r="N550" s="174" t="str">
        <f t="shared" si="49"/>
        <v/>
      </c>
      <c r="O550" s="174">
        <v>543</v>
      </c>
      <c r="P550" s="174" t="str">
        <f t="shared" si="50"/>
        <v/>
      </c>
    </row>
    <row r="551" spans="10:16" x14ac:dyDescent="0.25">
      <c r="J551" s="3">
        <f t="shared" si="48"/>
        <v>-1106.9297531868729</v>
      </c>
      <c r="K551" s="95">
        <f t="shared" si="51"/>
        <v>0</v>
      </c>
      <c r="L551" s="174" t="str">
        <f t="shared" si="52"/>
        <v/>
      </c>
      <c r="M551" s="174">
        <f t="shared" si="53"/>
        <v>1106.9297531868729</v>
      </c>
      <c r="N551" s="174" t="str">
        <f t="shared" si="49"/>
        <v/>
      </c>
      <c r="O551" s="174">
        <v>544</v>
      </c>
      <c r="P551" s="174" t="str">
        <f t="shared" si="50"/>
        <v/>
      </c>
    </row>
    <row r="552" spans="10:16" x14ac:dyDescent="0.25">
      <c r="J552" s="3">
        <f t="shared" si="48"/>
        <v>-1106.9297531868729</v>
      </c>
      <c r="K552" s="95">
        <f t="shared" si="51"/>
        <v>0</v>
      </c>
      <c r="L552" s="174" t="str">
        <f t="shared" si="52"/>
        <v/>
      </c>
      <c r="M552" s="174">
        <f t="shared" si="53"/>
        <v>1106.9297531868729</v>
      </c>
      <c r="N552" s="174" t="str">
        <f t="shared" si="49"/>
        <v/>
      </c>
      <c r="O552" s="174">
        <v>545</v>
      </c>
      <c r="P552" s="174" t="str">
        <f t="shared" si="50"/>
        <v/>
      </c>
    </row>
    <row r="553" spans="10:16" x14ac:dyDescent="0.25">
      <c r="J553" s="3">
        <f t="shared" si="48"/>
        <v>-1106.9297531868729</v>
      </c>
      <c r="K553" s="95">
        <f t="shared" si="51"/>
        <v>0</v>
      </c>
      <c r="L553" s="174" t="str">
        <f t="shared" si="52"/>
        <v/>
      </c>
      <c r="M553" s="174">
        <f t="shared" si="53"/>
        <v>1106.9297531868729</v>
      </c>
      <c r="N553" s="174" t="str">
        <f t="shared" si="49"/>
        <v/>
      </c>
      <c r="O553" s="174">
        <v>546</v>
      </c>
      <c r="P553" s="174" t="str">
        <f t="shared" si="50"/>
        <v/>
      </c>
    </row>
    <row r="554" spans="10:16" x14ac:dyDescent="0.25">
      <c r="J554" s="3">
        <f t="shared" si="48"/>
        <v>-1106.9297531868729</v>
      </c>
      <c r="K554" s="95">
        <f t="shared" si="51"/>
        <v>0</v>
      </c>
      <c r="L554" s="174" t="str">
        <f t="shared" si="52"/>
        <v/>
      </c>
      <c r="M554" s="174">
        <f t="shared" si="53"/>
        <v>1106.9297531868729</v>
      </c>
      <c r="N554" s="174" t="str">
        <f t="shared" si="49"/>
        <v/>
      </c>
      <c r="O554" s="174">
        <v>547</v>
      </c>
      <c r="P554" s="174" t="str">
        <f t="shared" si="50"/>
        <v/>
      </c>
    </row>
    <row r="555" spans="10:16" x14ac:dyDescent="0.25">
      <c r="J555" s="3">
        <f t="shared" si="48"/>
        <v>-1106.9297531868729</v>
      </c>
      <c r="K555" s="95">
        <f t="shared" si="51"/>
        <v>0</v>
      </c>
      <c r="L555" s="174" t="str">
        <f t="shared" si="52"/>
        <v/>
      </c>
      <c r="M555" s="174">
        <f t="shared" si="53"/>
        <v>1106.9297531868729</v>
      </c>
      <c r="N555" s="174" t="str">
        <f t="shared" si="49"/>
        <v/>
      </c>
      <c r="O555" s="174">
        <v>548</v>
      </c>
      <c r="P555" s="174" t="str">
        <f t="shared" si="50"/>
        <v/>
      </c>
    </row>
    <row r="556" spans="10:16" x14ac:dyDescent="0.25">
      <c r="J556" s="3">
        <f t="shared" si="48"/>
        <v>-1106.9297531868729</v>
      </c>
      <c r="K556" s="95">
        <f t="shared" si="51"/>
        <v>0</v>
      </c>
      <c r="L556" s="174" t="str">
        <f t="shared" si="52"/>
        <v/>
      </c>
      <c r="M556" s="174">
        <f t="shared" si="53"/>
        <v>1106.9297531868729</v>
      </c>
      <c r="N556" s="174" t="str">
        <f t="shared" si="49"/>
        <v/>
      </c>
      <c r="O556" s="174">
        <v>549</v>
      </c>
      <c r="P556" s="174" t="str">
        <f t="shared" si="50"/>
        <v/>
      </c>
    </row>
    <row r="557" spans="10:16" x14ac:dyDescent="0.25">
      <c r="J557" s="3">
        <f t="shared" si="48"/>
        <v>-1106.9297531868729</v>
      </c>
      <c r="K557" s="95">
        <f t="shared" si="51"/>
        <v>0</v>
      </c>
      <c r="L557" s="174" t="str">
        <f t="shared" si="52"/>
        <v/>
      </c>
      <c r="M557" s="174">
        <f t="shared" si="53"/>
        <v>1106.9297531868729</v>
      </c>
      <c r="N557" s="174" t="str">
        <f t="shared" si="49"/>
        <v/>
      </c>
      <c r="O557" s="174">
        <v>550</v>
      </c>
      <c r="P557" s="174" t="str">
        <f t="shared" si="50"/>
        <v/>
      </c>
    </row>
    <row r="558" spans="10:16" x14ac:dyDescent="0.25">
      <c r="J558" s="3">
        <f t="shared" si="48"/>
        <v>-1106.9297531868729</v>
      </c>
      <c r="K558" s="95">
        <f t="shared" si="51"/>
        <v>0</v>
      </c>
      <c r="L558" s="174" t="str">
        <f t="shared" si="52"/>
        <v/>
      </c>
      <c r="M558" s="174">
        <f t="shared" si="53"/>
        <v>1106.9297531868729</v>
      </c>
      <c r="N558" s="174" t="str">
        <f t="shared" si="49"/>
        <v/>
      </c>
      <c r="O558" s="174">
        <v>551</v>
      </c>
      <c r="P558" s="174" t="str">
        <f t="shared" si="50"/>
        <v/>
      </c>
    </row>
    <row r="559" spans="10:16" x14ac:dyDescent="0.25">
      <c r="J559" s="3">
        <f t="shared" si="48"/>
        <v>-1106.9297531868729</v>
      </c>
      <c r="K559" s="95">
        <f t="shared" si="51"/>
        <v>0</v>
      </c>
      <c r="L559" s="174" t="str">
        <f t="shared" si="52"/>
        <v/>
      </c>
      <c r="M559" s="174">
        <f t="shared" si="53"/>
        <v>1106.9297531868729</v>
      </c>
      <c r="N559" s="174" t="str">
        <f t="shared" si="49"/>
        <v/>
      </c>
      <c r="O559" s="174">
        <v>552</v>
      </c>
      <c r="P559" s="174" t="str">
        <f t="shared" si="50"/>
        <v/>
      </c>
    </row>
    <row r="560" spans="10:16" x14ac:dyDescent="0.25">
      <c r="J560" s="3">
        <f t="shared" si="48"/>
        <v>-1106.9297531868729</v>
      </c>
      <c r="K560" s="95">
        <f t="shared" si="51"/>
        <v>0</v>
      </c>
      <c r="L560" s="174" t="str">
        <f t="shared" si="52"/>
        <v/>
      </c>
      <c r="M560" s="174">
        <f t="shared" si="53"/>
        <v>1106.9297531868729</v>
      </c>
      <c r="N560" s="174" t="str">
        <f t="shared" si="49"/>
        <v/>
      </c>
      <c r="O560" s="174">
        <v>553</v>
      </c>
      <c r="P560" s="174" t="str">
        <f t="shared" si="50"/>
        <v/>
      </c>
    </row>
    <row r="561" spans="10:16" x14ac:dyDescent="0.25">
      <c r="J561" s="3">
        <f t="shared" si="48"/>
        <v>-1106.9297531868729</v>
      </c>
      <c r="K561" s="95">
        <f t="shared" si="51"/>
        <v>0</v>
      </c>
      <c r="L561" s="174" t="str">
        <f t="shared" si="52"/>
        <v/>
      </c>
      <c r="M561" s="174">
        <f t="shared" si="53"/>
        <v>1106.9297531868729</v>
      </c>
      <c r="N561" s="174" t="str">
        <f t="shared" si="49"/>
        <v/>
      </c>
      <c r="O561" s="174">
        <v>554</v>
      </c>
      <c r="P561" s="174" t="str">
        <f t="shared" si="50"/>
        <v/>
      </c>
    </row>
    <row r="562" spans="10:16" x14ac:dyDescent="0.25">
      <c r="J562" s="3">
        <f t="shared" si="48"/>
        <v>-1106.9297531868729</v>
      </c>
      <c r="K562" s="95">
        <f t="shared" si="51"/>
        <v>0</v>
      </c>
      <c r="L562" s="174" t="str">
        <f t="shared" si="52"/>
        <v/>
      </c>
      <c r="M562" s="174">
        <f t="shared" si="53"/>
        <v>1106.9297531868729</v>
      </c>
      <c r="N562" s="174" t="str">
        <f t="shared" si="49"/>
        <v/>
      </c>
      <c r="O562" s="174">
        <v>555</v>
      </c>
      <c r="P562" s="174" t="str">
        <f t="shared" si="50"/>
        <v/>
      </c>
    </row>
    <row r="563" spans="10:16" x14ac:dyDescent="0.25">
      <c r="J563" s="3">
        <f t="shared" si="48"/>
        <v>-1106.9297531868729</v>
      </c>
      <c r="K563" s="95">
        <f t="shared" si="51"/>
        <v>0</v>
      </c>
      <c r="L563" s="174" t="str">
        <f t="shared" si="52"/>
        <v/>
      </c>
      <c r="M563" s="174">
        <f t="shared" si="53"/>
        <v>1106.9297531868729</v>
      </c>
      <c r="N563" s="174" t="str">
        <f t="shared" si="49"/>
        <v/>
      </c>
      <c r="O563" s="174">
        <v>556</v>
      </c>
      <c r="P563" s="174" t="str">
        <f t="shared" si="50"/>
        <v/>
      </c>
    </row>
    <row r="564" spans="10:16" x14ac:dyDescent="0.25">
      <c r="J564" s="3">
        <f t="shared" si="48"/>
        <v>-1106.9297531868729</v>
      </c>
      <c r="K564" s="95">
        <f t="shared" si="51"/>
        <v>0</v>
      </c>
      <c r="L564" s="174" t="str">
        <f t="shared" si="52"/>
        <v/>
      </c>
      <c r="M564" s="174">
        <f t="shared" si="53"/>
        <v>1106.9297531868729</v>
      </c>
      <c r="N564" s="174" t="str">
        <f t="shared" si="49"/>
        <v/>
      </c>
      <c r="O564" s="174">
        <v>557</v>
      </c>
      <c r="P564" s="174" t="str">
        <f t="shared" si="50"/>
        <v/>
      </c>
    </row>
    <row r="565" spans="10:16" x14ac:dyDescent="0.25">
      <c r="J565" s="3">
        <f t="shared" si="48"/>
        <v>-1106.9297531868729</v>
      </c>
      <c r="K565" s="95">
        <f t="shared" si="51"/>
        <v>0</v>
      </c>
      <c r="L565" s="174" t="str">
        <f t="shared" si="52"/>
        <v/>
      </c>
      <c r="M565" s="174">
        <f t="shared" si="53"/>
        <v>1106.9297531868729</v>
      </c>
      <c r="N565" s="174" t="str">
        <f t="shared" si="49"/>
        <v/>
      </c>
      <c r="O565" s="174">
        <v>558</v>
      </c>
      <c r="P565" s="174" t="str">
        <f t="shared" si="50"/>
        <v/>
      </c>
    </row>
    <row r="566" spans="10:16" x14ac:dyDescent="0.25">
      <c r="J566" s="3">
        <f t="shared" si="48"/>
        <v>-1106.9297531868729</v>
      </c>
      <c r="K566" s="95">
        <f t="shared" si="51"/>
        <v>0</v>
      </c>
      <c r="L566" s="174" t="str">
        <f t="shared" si="52"/>
        <v/>
      </c>
      <c r="M566" s="174">
        <f t="shared" si="53"/>
        <v>1106.9297531868729</v>
      </c>
      <c r="N566" s="174" t="str">
        <f t="shared" si="49"/>
        <v/>
      </c>
      <c r="O566" s="174">
        <v>559</v>
      </c>
      <c r="P566" s="174" t="str">
        <f t="shared" si="50"/>
        <v/>
      </c>
    </row>
    <row r="567" spans="10:16" x14ac:dyDescent="0.25">
      <c r="J567" s="3">
        <f t="shared" si="48"/>
        <v>-1106.9297531868729</v>
      </c>
      <c r="K567" s="95">
        <f t="shared" si="51"/>
        <v>0</v>
      </c>
      <c r="L567" s="174" t="str">
        <f t="shared" si="52"/>
        <v/>
      </c>
      <c r="M567" s="174">
        <f t="shared" si="53"/>
        <v>1106.9297531868729</v>
      </c>
      <c r="N567" s="174" t="str">
        <f t="shared" si="49"/>
        <v/>
      </c>
      <c r="O567" s="174">
        <v>560</v>
      </c>
      <c r="P567" s="174" t="str">
        <f t="shared" si="50"/>
        <v/>
      </c>
    </row>
    <row r="568" spans="10:16" x14ac:dyDescent="0.25">
      <c r="J568" s="3">
        <f t="shared" si="48"/>
        <v>-1106.9297531868729</v>
      </c>
      <c r="K568" s="95">
        <f t="shared" si="51"/>
        <v>0</v>
      </c>
      <c r="L568" s="174" t="str">
        <f t="shared" si="52"/>
        <v/>
      </c>
      <c r="M568" s="174">
        <f t="shared" si="53"/>
        <v>1106.9297531868729</v>
      </c>
      <c r="N568" s="174" t="str">
        <f t="shared" si="49"/>
        <v/>
      </c>
      <c r="O568" s="174">
        <v>561</v>
      </c>
      <c r="P568" s="174" t="str">
        <f t="shared" si="50"/>
        <v/>
      </c>
    </row>
    <row r="569" spans="10:16" x14ac:dyDescent="0.25">
      <c r="J569" s="3">
        <f t="shared" si="48"/>
        <v>-1106.9297531868729</v>
      </c>
      <c r="K569" s="95">
        <f t="shared" si="51"/>
        <v>0</v>
      </c>
      <c r="L569" s="174" t="str">
        <f t="shared" si="52"/>
        <v/>
      </c>
      <c r="M569" s="174">
        <f t="shared" si="53"/>
        <v>1106.9297531868729</v>
      </c>
      <c r="N569" s="174" t="str">
        <f t="shared" si="49"/>
        <v/>
      </c>
      <c r="O569" s="174">
        <v>562</v>
      </c>
      <c r="P569" s="174" t="str">
        <f t="shared" si="50"/>
        <v/>
      </c>
    </row>
    <row r="570" spans="10:16" x14ac:dyDescent="0.25">
      <c r="J570" s="3">
        <f t="shared" si="48"/>
        <v>-1106.9297531868729</v>
      </c>
      <c r="K570" s="95">
        <f t="shared" si="51"/>
        <v>0</v>
      </c>
      <c r="L570" s="174" t="str">
        <f t="shared" si="52"/>
        <v/>
      </c>
      <c r="M570" s="174">
        <f t="shared" si="53"/>
        <v>1106.9297531868729</v>
      </c>
      <c r="N570" s="174" t="str">
        <f t="shared" si="49"/>
        <v/>
      </c>
      <c r="O570" s="174">
        <v>563</v>
      </c>
      <c r="P570" s="174" t="str">
        <f t="shared" si="50"/>
        <v/>
      </c>
    </row>
    <row r="571" spans="10:16" x14ac:dyDescent="0.25">
      <c r="J571" s="3">
        <f t="shared" si="48"/>
        <v>-1106.9297531868729</v>
      </c>
      <c r="K571" s="95">
        <f t="shared" si="51"/>
        <v>0</v>
      </c>
      <c r="L571" s="174" t="str">
        <f t="shared" si="52"/>
        <v/>
      </c>
      <c r="M571" s="174">
        <f t="shared" si="53"/>
        <v>1106.9297531868729</v>
      </c>
      <c r="N571" s="174" t="str">
        <f t="shared" si="49"/>
        <v/>
      </c>
      <c r="O571" s="174">
        <v>564</v>
      </c>
      <c r="P571" s="174" t="str">
        <f t="shared" si="50"/>
        <v/>
      </c>
    </row>
    <row r="572" spans="10:16" x14ac:dyDescent="0.25">
      <c r="J572" s="3">
        <f t="shared" si="48"/>
        <v>-1106.9297531868729</v>
      </c>
      <c r="K572" s="95">
        <f t="shared" si="51"/>
        <v>0</v>
      </c>
      <c r="L572" s="174" t="str">
        <f t="shared" si="52"/>
        <v/>
      </c>
      <c r="M572" s="174">
        <f t="shared" si="53"/>
        <v>1106.9297531868729</v>
      </c>
      <c r="N572" s="174" t="str">
        <f t="shared" si="49"/>
        <v/>
      </c>
      <c r="O572" s="174">
        <v>565</v>
      </c>
      <c r="P572" s="174" t="str">
        <f t="shared" si="50"/>
        <v/>
      </c>
    </row>
    <row r="573" spans="10:16" x14ac:dyDescent="0.25">
      <c r="J573" s="3"/>
    </row>
    <row r="574" spans="10:16" x14ac:dyDescent="0.25">
      <c r="J574" s="3"/>
    </row>
    <row r="575" spans="10:16" x14ac:dyDescent="0.25">
      <c r="J575" s="3"/>
    </row>
    <row r="576" spans="10:16" x14ac:dyDescent="0.25">
      <c r="J576" s="3"/>
    </row>
    <row r="577" spans="10:10" x14ac:dyDescent="0.25">
      <c r="J577" s="3"/>
    </row>
    <row r="578" spans="10:10" x14ac:dyDescent="0.25">
      <c r="J578" s="3"/>
    </row>
    <row r="579" spans="10:10" x14ac:dyDescent="0.25">
      <c r="J579" s="3"/>
    </row>
    <row r="580" spans="10:10" x14ac:dyDescent="0.25">
      <c r="J580" s="3"/>
    </row>
    <row r="581" spans="10:10" x14ac:dyDescent="0.25">
      <c r="J581" s="3"/>
    </row>
    <row r="582" spans="10:10" x14ac:dyDescent="0.25">
      <c r="J582" s="3"/>
    </row>
    <row r="583" spans="10:10" x14ac:dyDescent="0.25">
      <c r="J583" s="3"/>
    </row>
    <row r="584" spans="10:10" x14ac:dyDescent="0.25">
      <c r="J584" s="3"/>
    </row>
    <row r="585" spans="10:10" x14ac:dyDescent="0.25">
      <c r="J585" s="3"/>
    </row>
    <row r="586" spans="10:10" x14ac:dyDescent="0.25">
      <c r="J586" s="3"/>
    </row>
    <row r="587" spans="10:10" x14ac:dyDescent="0.25">
      <c r="J587" s="3"/>
    </row>
    <row r="588" spans="10:10" x14ac:dyDescent="0.25">
      <c r="J588" s="3"/>
    </row>
    <row r="589" spans="10:10" x14ac:dyDescent="0.25">
      <c r="J589" s="3"/>
    </row>
    <row r="590" spans="10:10" x14ac:dyDescent="0.25">
      <c r="J590" s="3"/>
    </row>
    <row r="591" spans="10:10" x14ac:dyDescent="0.25">
      <c r="J591" s="3"/>
    </row>
    <row r="592" spans="10:10" x14ac:dyDescent="0.25">
      <c r="J592" s="3"/>
    </row>
    <row r="593" spans="10:10" x14ac:dyDescent="0.25">
      <c r="J593" s="3"/>
    </row>
    <row r="594" spans="10:10" x14ac:dyDescent="0.25">
      <c r="J594" s="3"/>
    </row>
    <row r="595" spans="10:10" x14ac:dyDescent="0.25">
      <c r="J595" s="3"/>
    </row>
    <row r="596" spans="10:10" x14ac:dyDescent="0.25">
      <c r="J596" s="3"/>
    </row>
    <row r="597" spans="10:10" x14ac:dyDescent="0.25">
      <c r="J597" s="3"/>
    </row>
    <row r="598" spans="10:10" x14ac:dyDescent="0.25">
      <c r="J598" s="3"/>
    </row>
    <row r="599" spans="10:10" x14ac:dyDescent="0.25">
      <c r="J599" s="3"/>
    </row>
    <row r="600" spans="10:10" x14ac:dyDescent="0.25">
      <c r="J600" s="3"/>
    </row>
    <row r="601" spans="10:10" x14ac:dyDescent="0.25">
      <c r="J601" s="3"/>
    </row>
    <row r="602" spans="10:10" x14ac:dyDescent="0.25">
      <c r="J602" s="3"/>
    </row>
    <row r="603" spans="10:10" x14ac:dyDescent="0.25">
      <c r="J603" s="3"/>
    </row>
    <row r="604" spans="10:10" x14ac:dyDescent="0.25">
      <c r="J604" s="3"/>
    </row>
    <row r="605" spans="10:10" x14ac:dyDescent="0.25">
      <c r="J605" s="3"/>
    </row>
    <row r="606" spans="10:10" x14ac:dyDescent="0.25">
      <c r="J606" s="3"/>
    </row>
    <row r="607" spans="10:10" x14ac:dyDescent="0.25">
      <c r="J607" s="3"/>
    </row>
    <row r="608" spans="10:10" x14ac:dyDescent="0.25">
      <c r="J608" s="3"/>
    </row>
    <row r="609" spans="10:10" x14ac:dyDescent="0.25">
      <c r="J609" s="3"/>
    </row>
    <row r="610" spans="10:10" x14ac:dyDescent="0.25">
      <c r="J610" s="3"/>
    </row>
    <row r="611" spans="10:10" x14ac:dyDescent="0.25">
      <c r="J611" s="3"/>
    </row>
    <row r="612" spans="10:10" x14ac:dyDescent="0.25">
      <c r="J612" s="3"/>
    </row>
    <row r="613" spans="10:10" x14ac:dyDescent="0.25">
      <c r="J613" s="3"/>
    </row>
    <row r="614" spans="10:10" x14ac:dyDescent="0.25">
      <c r="J614" s="3"/>
    </row>
    <row r="615" spans="10:10" x14ac:dyDescent="0.25">
      <c r="J615" s="3"/>
    </row>
    <row r="616" spans="10:10" x14ac:dyDescent="0.25">
      <c r="J616" s="3"/>
    </row>
    <row r="617" spans="10:10" x14ac:dyDescent="0.25">
      <c r="J617" s="3"/>
    </row>
    <row r="618" spans="10:10" x14ac:dyDescent="0.25">
      <c r="J618" s="3"/>
    </row>
    <row r="619" spans="10:10" x14ac:dyDescent="0.25">
      <c r="J619" s="3"/>
    </row>
    <row r="620" spans="10:10" x14ac:dyDescent="0.25">
      <c r="J620" s="3"/>
    </row>
    <row r="621" spans="10:10" x14ac:dyDescent="0.25">
      <c r="J621" s="3"/>
    </row>
    <row r="622" spans="10:10" x14ac:dyDescent="0.25">
      <c r="J622" s="3"/>
    </row>
    <row r="623" spans="10:10" x14ac:dyDescent="0.25">
      <c r="J623" s="3"/>
    </row>
    <row r="624" spans="10:10" x14ac:dyDescent="0.25">
      <c r="J624" s="3"/>
    </row>
    <row r="625" spans="10:10" x14ac:dyDescent="0.25">
      <c r="J625" s="3"/>
    </row>
    <row r="626" spans="10:10" x14ac:dyDescent="0.25">
      <c r="J626" s="3"/>
    </row>
    <row r="627" spans="10:10" x14ac:dyDescent="0.25">
      <c r="J627" s="3"/>
    </row>
    <row r="628" spans="10:10" x14ac:dyDescent="0.25">
      <c r="J628" s="3"/>
    </row>
    <row r="629" spans="10:10" x14ac:dyDescent="0.25">
      <c r="J629" s="3"/>
    </row>
    <row r="630" spans="10:10" x14ac:dyDescent="0.25">
      <c r="J630" s="3"/>
    </row>
    <row r="631" spans="10:10" x14ac:dyDescent="0.25">
      <c r="J631" s="3"/>
    </row>
    <row r="632" spans="10:10" x14ac:dyDescent="0.25">
      <c r="J632" s="3"/>
    </row>
    <row r="633" spans="10:10" x14ac:dyDescent="0.25">
      <c r="J633" s="3"/>
    </row>
    <row r="634" spans="10:10" x14ac:dyDescent="0.25">
      <c r="J634" s="3"/>
    </row>
    <row r="635" spans="10:10" x14ac:dyDescent="0.25">
      <c r="J635" s="3"/>
    </row>
    <row r="636" spans="10:10" x14ac:dyDescent="0.25">
      <c r="J636" s="3"/>
    </row>
    <row r="637" spans="10:10" x14ac:dyDescent="0.25">
      <c r="J637" s="3"/>
    </row>
    <row r="638" spans="10:10" x14ac:dyDescent="0.25">
      <c r="J638" s="3"/>
    </row>
    <row r="639" spans="10:10" x14ac:dyDescent="0.25">
      <c r="J639" s="3"/>
    </row>
    <row r="640" spans="10:10" x14ac:dyDescent="0.25">
      <c r="J640" s="3"/>
    </row>
    <row r="641" spans="10:10" x14ac:dyDescent="0.25">
      <c r="J641" s="3"/>
    </row>
    <row r="642" spans="10:10" x14ac:dyDescent="0.25">
      <c r="J642" s="3"/>
    </row>
    <row r="643" spans="10:10" x14ac:dyDescent="0.25">
      <c r="J643" s="3"/>
    </row>
    <row r="644" spans="10:10" x14ac:dyDescent="0.25">
      <c r="J644" s="3"/>
    </row>
    <row r="645" spans="10:10" x14ac:dyDescent="0.25">
      <c r="J645" s="3"/>
    </row>
    <row r="646" spans="10:10" x14ac:dyDescent="0.25">
      <c r="J646" s="3"/>
    </row>
    <row r="647" spans="10:10" x14ac:dyDescent="0.25">
      <c r="J647" s="3"/>
    </row>
    <row r="648" spans="10:10" x14ac:dyDescent="0.25">
      <c r="J648" s="3"/>
    </row>
    <row r="649" spans="10:10" x14ac:dyDescent="0.25">
      <c r="J649" s="3"/>
    </row>
    <row r="650" spans="10:10" x14ac:dyDescent="0.25">
      <c r="J650" s="3"/>
    </row>
    <row r="651" spans="10:10" x14ac:dyDescent="0.25">
      <c r="J651" s="3"/>
    </row>
    <row r="652" spans="10:10" x14ac:dyDescent="0.25">
      <c r="J652" s="3"/>
    </row>
    <row r="653" spans="10:10" x14ac:dyDescent="0.25">
      <c r="J653" s="3"/>
    </row>
    <row r="654" spans="10:10" x14ac:dyDescent="0.25">
      <c r="J654" s="3"/>
    </row>
    <row r="655" spans="10:10" x14ac:dyDescent="0.25">
      <c r="J655" s="3"/>
    </row>
    <row r="656" spans="10:10" x14ac:dyDescent="0.25">
      <c r="J656" s="3"/>
    </row>
    <row r="657" spans="10:10" x14ac:dyDescent="0.25">
      <c r="J657" s="3"/>
    </row>
    <row r="658" spans="10:10" x14ac:dyDescent="0.25">
      <c r="J658" s="3"/>
    </row>
    <row r="659" spans="10:10" x14ac:dyDescent="0.25">
      <c r="J659" s="3"/>
    </row>
    <row r="660" spans="10:10" x14ac:dyDescent="0.25">
      <c r="J660" s="3"/>
    </row>
    <row r="661" spans="10:10" x14ac:dyDescent="0.25">
      <c r="J661" s="3"/>
    </row>
    <row r="662" spans="10:10" x14ac:dyDescent="0.25">
      <c r="J662" s="3"/>
    </row>
    <row r="663" spans="10:10" x14ac:dyDescent="0.25">
      <c r="J663" s="3"/>
    </row>
    <row r="664" spans="10:10" x14ac:dyDescent="0.25">
      <c r="J664" s="3"/>
    </row>
    <row r="665" spans="10:10" x14ac:dyDescent="0.25">
      <c r="J665" s="3"/>
    </row>
    <row r="666" spans="10:10" x14ac:dyDescent="0.25">
      <c r="J666" s="3"/>
    </row>
    <row r="667" spans="10:10" x14ac:dyDescent="0.25">
      <c r="J667" s="3"/>
    </row>
    <row r="668" spans="10:10" x14ac:dyDescent="0.25">
      <c r="J668" s="3"/>
    </row>
    <row r="669" spans="10:10" x14ac:dyDescent="0.25">
      <c r="J669" s="3"/>
    </row>
    <row r="670" spans="10:10" x14ac:dyDescent="0.25">
      <c r="J670" s="3"/>
    </row>
    <row r="671" spans="10:10" x14ac:dyDescent="0.25">
      <c r="J671" s="3"/>
    </row>
    <row r="672" spans="10:10" x14ac:dyDescent="0.25">
      <c r="J672" s="3"/>
    </row>
    <row r="673" spans="10:10" x14ac:dyDescent="0.25">
      <c r="J673" s="3"/>
    </row>
    <row r="674" spans="10:10" x14ac:dyDescent="0.25">
      <c r="J674" s="3"/>
    </row>
    <row r="675" spans="10:10" x14ac:dyDescent="0.25">
      <c r="J675" s="3"/>
    </row>
    <row r="676" spans="10:10" x14ac:dyDescent="0.25">
      <c r="J676" s="3"/>
    </row>
    <row r="677" spans="10:10" x14ac:dyDescent="0.25">
      <c r="J677" s="3"/>
    </row>
    <row r="678" spans="10:10" x14ac:dyDescent="0.25">
      <c r="J678" s="3"/>
    </row>
    <row r="679" spans="10:10" x14ac:dyDescent="0.25">
      <c r="J679" s="3"/>
    </row>
    <row r="680" spans="10:10" x14ac:dyDescent="0.25">
      <c r="J680" s="3"/>
    </row>
    <row r="681" spans="10:10" x14ac:dyDescent="0.25">
      <c r="J681" s="3"/>
    </row>
    <row r="682" spans="10:10" x14ac:dyDescent="0.25">
      <c r="J682" s="3"/>
    </row>
    <row r="683" spans="10:10" x14ac:dyDescent="0.25">
      <c r="J683" s="3"/>
    </row>
    <row r="684" spans="10:10" x14ac:dyDescent="0.25">
      <c r="J684" s="3"/>
    </row>
    <row r="685" spans="10:10" x14ac:dyDescent="0.25">
      <c r="J685" s="3"/>
    </row>
    <row r="686" spans="10:10" x14ac:dyDescent="0.25">
      <c r="J686" s="3"/>
    </row>
    <row r="687" spans="10:10" x14ac:dyDescent="0.25">
      <c r="J687" s="3"/>
    </row>
    <row r="688" spans="10:10" x14ac:dyDescent="0.25">
      <c r="J688" s="3"/>
    </row>
    <row r="689" spans="10:10" x14ac:dyDescent="0.25">
      <c r="J689" s="3"/>
    </row>
    <row r="690" spans="10:10" x14ac:dyDescent="0.25">
      <c r="J690" s="3"/>
    </row>
    <row r="691" spans="10:10" x14ac:dyDescent="0.25">
      <c r="J691" s="3"/>
    </row>
    <row r="692" spans="10:10" x14ac:dyDescent="0.25">
      <c r="J692" s="3"/>
    </row>
    <row r="693" spans="10:10" x14ac:dyDescent="0.25">
      <c r="J693" s="3"/>
    </row>
    <row r="694" spans="10:10" x14ac:dyDescent="0.25">
      <c r="J694" s="3"/>
    </row>
    <row r="695" spans="10:10" x14ac:dyDescent="0.25">
      <c r="J695" s="3"/>
    </row>
    <row r="696" spans="10:10" x14ac:dyDescent="0.25">
      <c r="J696" s="3"/>
    </row>
    <row r="697" spans="10:10" x14ac:dyDescent="0.25">
      <c r="J697" s="3"/>
    </row>
    <row r="698" spans="10:10" x14ac:dyDescent="0.25">
      <c r="J698" s="3"/>
    </row>
    <row r="699" spans="10:10" x14ac:dyDescent="0.25">
      <c r="J699" s="3"/>
    </row>
    <row r="700" spans="10:10" x14ac:dyDescent="0.25">
      <c r="J700" s="3"/>
    </row>
    <row r="701" spans="10:10" x14ac:dyDescent="0.25">
      <c r="J701" s="3"/>
    </row>
    <row r="702" spans="10:10" x14ac:dyDescent="0.25">
      <c r="J702" s="3"/>
    </row>
    <row r="703" spans="10:10" x14ac:dyDescent="0.25">
      <c r="J703" s="3"/>
    </row>
    <row r="704" spans="10:10" x14ac:dyDescent="0.25">
      <c r="J704" s="3"/>
    </row>
    <row r="705" spans="10:10" x14ac:dyDescent="0.25">
      <c r="J705" s="3"/>
    </row>
    <row r="706" spans="10:10" x14ac:dyDescent="0.25">
      <c r="J706" s="3"/>
    </row>
    <row r="707" spans="10:10" x14ac:dyDescent="0.25">
      <c r="J707" s="3"/>
    </row>
    <row r="708" spans="10:10" x14ac:dyDescent="0.25">
      <c r="J708" s="3"/>
    </row>
    <row r="709" spans="10:10" x14ac:dyDescent="0.25">
      <c r="J709" s="3"/>
    </row>
    <row r="710" spans="10:10" x14ac:dyDescent="0.25">
      <c r="J710" s="3"/>
    </row>
    <row r="711" spans="10:10" x14ac:dyDescent="0.25">
      <c r="J711" s="3"/>
    </row>
    <row r="712" spans="10:10" x14ac:dyDescent="0.25">
      <c r="J712" s="3"/>
    </row>
    <row r="713" spans="10:10" x14ac:dyDescent="0.25">
      <c r="J713" s="3"/>
    </row>
    <row r="714" spans="10:10" x14ac:dyDescent="0.25">
      <c r="J714" s="3"/>
    </row>
    <row r="715" spans="10:10" x14ac:dyDescent="0.25">
      <c r="J715" s="3"/>
    </row>
    <row r="716" spans="10:10" x14ac:dyDescent="0.25">
      <c r="J716" s="3"/>
    </row>
    <row r="717" spans="10:10" x14ac:dyDescent="0.25">
      <c r="J717" s="3"/>
    </row>
    <row r="718" spans="10:10" x14ac:dyDescent="0.25">
      <c r="J718" s="3"/>
    </row>
    <row r="719" spans="10:10" x14ac:dyDescent="0.25">
      <c r="J719" s="3"/>
    </row>
    <row r="720" spans="10:10" x14ac:dyDescent="0.25">
      <c r="J720" s="3"/>
    </row>
    <row r="721" spans="10:10" x14ac:dyDescent="0.25">
      <c r="J721" s="3"/>
    </row>
    <row r="722" spans="10:10" x14ac:dyDescent="0.25">
      <c r="J722" s="3"/>
    </row>
    <row r="723" spans="10:10" x14ac:dyDescent="0.25">
      <c r="J723" s="3"/>
    </row>
    <row r="724" spans="10:10" x14ac:dyDescent="0.25">
      <c r="J724" s="3"/>
    </row>
    <row r="725" spans="10:10" x14ac:dyDescent="0.25">
      <c r="J725" s="3"/>
    </row>
    <row r="726" spans="10:10" x14ac:dyDescent="0.25">
      <c r="J726" s="3"/>
    </row>
    <row r="727" spans="10:10" x14ac:dyDescent="0.25">
      <c r="J727" s="3"/>
    </row>
    <row r="728" spans="10:10" x14ac:dyDescent="0.25">
      <c r="J728" s="3"/>
    </row>
    <row r="729" spans="10:10" x14ac:dyDescent="0.25">
      <c r="J729" s="3"/>
    </row>
    <row r="730" spans="10:10" x14ac:dyDescent="0.25">
      <c r="J730" s="3"/>
    </row>
    <row r="731" spans="10:10" x14ac:dyDescent="0.25">
      <c r="J731" s="3"/>
    </row>
    <row r="732" spans="10:10" x14ac:dyDescent="0.25">
      <c r="J732" s="3"/>
    </row>
    <row r="733" spans="10:10" x14ac:dyDescent="0.25">
      <c r="J733" s="3"/>
    </row>
    <row r="734" spans="10:10" x14ac:dyDescent="0.25">
      <c r="J734" s="3"/>
    </row>
    <row r="735" spans="10:10" x14ac:dyDescent="0.25">
      <c r="J735" s="3"/>
    </row>
    <row r="736" spans="10:10" x14ac:dyDescent="0.25">
      <c r="J736" s="3"/>
    </row>
    <row r="737" spans="10:10" x14ac:dyDescent="0.25">
      <c r="J737" s="3"/>
    </row>
    <row r="738" spans="10:10" x14ac:dyDescent="0.25">
      <c r="J738" s="3"/>
    </row>
    <row r="739" spans="10:10" x14ac:dyDescent="0.25">
      <c r="J739" s="3"/>
    </row>
    <row r="740" spans="10:10" x14ac:dyDescent="0.25">
      <c r="J740" s="3"/>
    </row>
    <row r="741" spans="10:10" x14ac:dyDescent="0.25">
      <c r="J741" s="3"/>
    </row>
    <row r="742" spans="10:10" x14ac:dyDescent="0.25">
      <c r="J742" s="3"/>
    </row>
    <row r="743" spans="10:10" x14ac:dyDescent="0.25">
      <c r="J743" s="3"/>
    </row>
    <row r="744" spans="10:10" x14ac:dyDescent="0.25">
      <c r="J744" s="3"/>
    </row>
    <row r="745" spans="10:10" x14ac:dyDescent="0.25">
      <c r="J745" s="3"/>
    </row>
    <row r="746" spans="10:10" x14ac:dyDescent="0.25">
      <c r="J746" s="3"/>
    </row>
    <row r="747" spans="10:10" x14ac:dyDescent="0.25">
      <c r="J747" s="3"/>
    </row>
    <row r="748" spans="10:10" x14ac:dyDescent="0.25">
      <c r="J748" s="3"/>
    </row>
    <row r="749" spans="10:10" x14ac:dyDescent="0.25">
      <c r="J749" s="3"/>
    </row>
    <row r="750" spans="10:10" x14ac:dyDescent="0.25">
      <c r="J750" s="3"/>
    </row>
    <row r="751" spans="10:10" x14ac:dyDescent="0.25">
      <c r="J751" s="3"/>
    </row>
    <row r="752" spans="10:10" x14ac:dyDescent="0.25">
      <c r="J752" s="3"/>
    </row>
    <row r="753" spans="10:10" x14ac:dyDescent="0.25">
      <c r="J753" s="3"/>
    </row>
    <row r="754" spans="10:10" x14ac:dyDescent="0.25">
      <c r="J754" s="3"/>
    </row>
    <row r="755" spans="10:10" x14ac:dyDescent="0.25">
      <c r="J755" s="3"/>
    </row>
    <row r="756" spans="10:10" x14ac:dyDescent="0.25">
      <c r="J756" s="3"/>
    </row>
    <row r="757" spans="10:10" x14ac:dyDescent="0.25">
      <c r="J757" s="3"/>
    </row>
    <row r="758" spans="10:10" x14ac:dyDescent="0.25">
      <c r="J758" s="3"/>
    </row>
    <row r="759" spans="10:10" x14ac:dyDescent="0.25">
      <c r="J759" s="3"/>
    </row>
    <row r="760" spans="10:10" x14ac:dyDescent="0.25">
      <c r="J760" s="3"/>
    </row>
    <row r="761" spans="10:10" x14ac:dyDescent="0.25">
      <c r="J761" s="3"/>
    </row>
    <row r="762" spans="10:10" x14ac:dyDescent="0.25">
      <c r="J762" s="3"/>
    </row>
    <row r="763" spans="10:10" x14ac:dyDescent="0.25">
      <c r="J763" s="3"/>
    </row>
    <row r="764" spans="10:10" x14ac:dyDescent="0.25">
      <c r="J764" s="3"/>
    </row>
    <row r="765" spans="10:10" x14ac:dyDescent="0.25">
      <c r="J765" s="3"/>
    </row>
    <row r="766" spans="10:10" x14ac:dyDescent="0.25">
      <c r="J766" s="3"/>
    </row>
    <row r="767" spans="10:10" x14ac:dyDescent="0.25">
      <c r="J767" s="3"/>
    </row>
    <row r="768" spans="10:10" x14ac:dyDescent="0.25">
      <c r="J768" s="3"/>
    </row>
    <row r="769" spans="10:10" x14ac:dyDescent="0.25">
      <c r="J769" s="3"/>
    </row>
    <row r="770" spans="10:10" x14ac:dyDescent="0.25">
      <c r="J770" s="3"/>
    </row>
    <row r="771" spans="10:10" x14ac:dyDescent="0.25">
      <c r="J771" s="3"/>
    </row>
    <row r="772" spans="10:10" x14ac:dyDescent="0.25">
      <c r="J772" s="3"/>
    </row>
    <row r="773" spans="10:10" x14ac:dyDescent="0.25">
      <c r="J773" s="3"/>
    </row>
    <row r="774" spans="10:10" x14ac:dyDescent="0.25">
      <c r="J774" s="3"/>
    </row>
    <row r="775" spans="10:10" x14ac:dyDescent="0.25">
      <c r="J775" s="3"/>
    </row>
    <row r="776" spans="10:10" x14ac:dyDescent="0.25">
      <c r="J776" s="3"/>
    </row>
    <row r="777" spans="10:10" x14ac:dyDescent="0.25">
      <c r="J777" s="3"/>
    </row>
    <row r="778" spans="10:10" x14ac:dyDescent="0.25">
      <c r="J778" s="3"/>
    </row>
    <row r="779" spans="10:10" x14ac:dyDescent="0.25">
      <c r="J779" s="3"/>
    </row>
    <row r="780" spans="10:10" x14ac:dyDescent="0.25">
      <c r="J780" s="3"/>
    </row>
    <row r="781" spans="10:10" x14ac:dyDescent="0.25">
      <c r="J781" s="3"/>
    </row>
    <row r="782" spans="10:10" x14ac:dyDescent="0.25">
      <c r="J782" s="3"/>
    </row>
    <row r="783" spans="10:10" x14ac:dyDescent="0.25">
      <c r="J783" s="3"/>
    </row>
    <row r="784" spans="10:10" x14ac:dyDescent="0.25">
      <c r="J784" s="3"/>
    </row>
    <row r="785" spans="1:16" x14ac:dyDescent="0.25">
      <c r="J785" s="3"/>
    </row>
    <row r="786" spans="1:16" x14ac:dyDescent="0.25">
      <c r="J786" s="3"/>
    </row>
    <row r="787" spans="1:16" x14ac:dyDescent="0.25">
      <c r="J787" s="3"/>
    </row>
    <row r="788" spans="1:16" x14ac:dyDescent="0.25">
      <c r="J788" s="3"/>
    </row>
    <row r="789" spans="1:16" x14ac:dyDescent="0.25">
      <c r="J789" s="3"/>
    </row>
    <row r="790" spans="1:16" x14ac:dyDescent="0.25">
      <c r="J790" s="3"/>
    </row>
    <row r="791" spans="1:16" x14ac:dyDescent="0.25">
      <c r="A791" s="5"/>
      <c r="B791" s="5"/>
      <c r="C791" s="5"/>
      <c r="D791" s="5"/>
      <c r="E791" s="5"/>
      <c r="F791" s="5"/>
      <c r="G791" s="5"/>
      <c r="H791" s="5"/>
      <c r="I791" s="5"/>
      <c r="J791" s="5"/>
      <c r="M791" s="174" t="str">
        <f t="shared" ref="M791:M806" si="54">IF(OR(J791="",-(J791-MAX(J$8:J$58))&lt;0),"",-(J791))</f>
        <v/>
      </c>
      <c r="N791" s="174" t="str">
        <f t="shared" ref="N791:N806" si="55">IF(B791="","",K791+1/2.66)</f>
        <v/>
      </c>
      <c r="O791" s="174">
        <v>784</v>
      </c>
      <c r="P791" s="174" t="str">
        <f t="shared" ref="P791:P806" si="56">IF(B791="","",(F791-N$4)/N$4)</f>
        <v/>
      </c>
    </row>
    <row r="792" spans="1:16" x14ac:dyDescent="0.25">
      <c r="A792" s="5"/>
      <c r="B792" s="5"/>
      <c r="C792" s="5"/>
      <c r="D792" s="5"/>
      <c r="E792" s="5"/>
      <c r="F792" s="5"/>
      <c r="G792" s="5"/>
      <c r="H792" s="5"/>
      <c r="I792" s="5"/>
      <c r="J792" s="5"/>
      <c r="M792" s="174" t="str">
        <f t="shared" si="54"/>
        <v/>
      </c>
      <c r="N792" s="174" t="str">
        <f t="shared" si="55"/>
        <v/>
      </c>
      <c r="O792" s="174">
        <v>785</v>
      </c>
      <c r="P792" s="174" t="str">
        <f t="shared" si="56"/>
        <v/>
      </c>
    </row>
    <row r="793" spans="1:16" x14ac:dyDescent="0.25">
      <c r="A793" s="5"/>
      <c r="B793" s="5"/>
      <c r="C793" s="5"/>
      <c r="D793" s="5"/>
      <c r="E793" s="5"/>
      <c r="F793" s="5"/>
      <c r="G793" s="5"/>
      <c r="H793" s="5"/>
      <c r="I793" s="5"/>
      <c r="J793" s="5"/>
      <c r="M793" s="174" t="str">
        <f t="shared" si="54"/>
        <v/>
      </c>
      <c r="N793" s="174" t="str">
        <f t="shared" si="55"/>
        <v/>
      </c>
      <c r="O793" s="174">
        <v>786</v>
      </c>
      <c r="P793" s="174" t="str">
        <f t="shared" si="56"/>
        <v/>
      </c>
    </row>
    <row r="794" spans="1:16" x14ac:dyDescent="0.25">
      <c r="A794" s="5"/>
      <c r="B794" s="5"/>
      <c r="C794" s="5"/>
      <c r="D794" s="5"/>
      <c r="E794" s="5"/>
      <c r="F794" s="5"/>
      <c r="G794" s="5"/>
      <c r="H794" s="5"/>
      <c r="I794" s="5"/>
      <c r="J794" s="5"/>
      <c r="M794" s="174" t="str">
        <f t="shared" si="54"/>
        <v/>
      </c>
      <c r="N794" s="174" t="str">
        <f t="shared" si="55"/>
        <v/>
      </c>
      <c r="O794" s="174">
        <v>787</v>
      </c>
      <c r="P794" s="174" t="str">
        <f t="shared" si="56"/>
        <v/>
      </c>
    </row>
    <row r="795" spans="1:16" x14ac:dyDescent="0.25">
      <c r="A795" s="5"/>
      <c r="B795" s="5"/>
      <c r="C795" s="5"/>
      <c r="D795" s="5"/>
      <c r="E795" s="5"/>
      <c r="F795" s="5"/>
      <c r="G795" s="5"/>
      <c r="H795" s="5"/>
      <c r="I795" s="5"/>
      <c r="J795" s="5"/>
      <c r="M795" s="174" t="str">
        <f t="shared" si="54"/>
        <v/>
      </c>
      <c r="N795" s="174" t="str">
        <f t="shared" si="55"/>
        <v/>
      </c>
      <c r="O795" s="174">
        <v>788</v>
      </c>
      <c r="P795" s="174" t="str">
        <f t="shared" si="56"/>
        <v/>
      </c>
    </row>
    <row r="796" spans="1:16" x14ac:dyDescent="0.25">
      <c r="A796" s="5"/>
      <c r="B796" s="5"/>
      <c r="C796" s="5"/>
      <c r="D796" s="5"/>
      <c r="E796" s="5"/>
      <c r="F796" s="5"/>
      <c r="G796" s="5"/>
      <c r="H796" s="5"/>
      <c r="I796" s="5"/>
      <c r="J796" s="5"/>
      <c r="M796" s="174" t="str">
        <f t="shared" si="54"/>
        <v/>
      </c>
      <c r="N796" s="174" t="str">
        <f t="shared" si="55"/>
        <v/>
      </c>
      <c r="O796" s="174">
        <v>789</v>
      </c>
      <c r="P796" s="174" t="str">
        <f t="shared" si="56"/>
        <v/>
      </c>
    </row>
    <row r="797" spans="1:16" x14ac:dyDescent="0.25">
      <c r="A797" s="5"/>
      <c r="B797" s="5"/>
      <c r="C797" s="5"/>
      <c r="D797" s="5"/>
      <c r="E797" s="5"/>
      <c r="F797" s="5"/>
      <c r="G797" s="5"/>
      <c r="H797" s="5"/>
      <c r="I797" s="5"/>
      <c r="J797" s="5"/>
      <c r="M797" s="174" t="str">
        <f t="shared" si="54"/>
        <v/>
      </c>
      <c r="N797" s="174" t="str">
        <f t="shared" si="55"/>
        <v/>
      </c>
      <c r="O797" s="174">
        <v>790</v>
      </c>
      <c r="P797" s="174" t="str">
        <f t="shared" si="56"/>
        <v/>
      </c>
    </row>
    <row r="798" spans="1:16" x14ac:dyDescent="0.25">
      <c r="A798" s="5"/>
      <c r="B798" s="5"/>
      <c r="C798" s="5"/>
      <c r="D798" s="5"/>
      <c r="E798" s="5"/>
      <c r="F798" s="5"/>
      <c r="G798" s="5"/>
      <c r="H798" s="5"/>
      <c r="I798" s="5"/>
      <c r="J798" s="5"/>
      <c r="M798" s="174" t="str">
        <f t="shared" si="54"/>
        <v/>
      </c>
      <c r="N798" s="174" t="str">
        <f t="shared" si="55"/>
        <v/>
      </c>
      <c r="O798" s="174">
        <v>791</v>
      </c>
      <c r="P798" s="174" t="str">
        <f t="shared" si="56"/>
        <v/>
      </c>
    </row>
    <row r="799" spans="1:16" x14ac:dyDescent="0.25">
      <c r="A799" s="5"/>
      <c r="B799" s="5"/>
      <c r="C799" s="5"/>
      <c r="D799" s="5"/>
      <c r="E799" s="5"/>
      <c r="F799" s="5"/>
      <c r="G799" s="5"/>
      <c r="H799" s="5"/>
      <c r="I799" s="5"/>
      <c r="J799" s="5"/>
      <c r="M799" s="174" t="str">
        <f t="shared" si="54"/>
        <v/>
      </c>
      <c r="N799" s="174" t="str">
        <f t="shared" si="55"/>
        <v/>
      </c>
      <c r="O799" s="174">
        <v>792</v>
      </c>
      <c r="P799" s="174" t="str">
        <f t="shared" si="56"/>
        <v/>
      </c>
    </row>
    <row r="800" spans="1:16" x14ac:dyDescent="0.25">
      <c r="A800" s="5"/>
      <c r="B800" s="5"/>
      <c r="C800" s="5"/>
      <c r="D800" s="5"/>
      <c r="E800" s="5"/>
      <c r="F800" s="5"/>
      <c r="G800" s="5"/>
      <c r="H800" s="5"/>
      <c r="I800" s="5"/>
      <c r="J800" s="5"/>
      <c r="M800" s="174" t="str">
        <f t="shared" si="54"/>
        <v/>
      </c>
      <c r="N800" s="174" t="str">
        <f t="shared" si="55"/>
        <v/>
      </c>
      <c r="O800" s="174">
        <v>793</v>
      </c>
      <c r="P800" s="174" t="str">
        <f t="shared" si="56"/>
        <v/>
      </c>
    </row>
    <row r="801" spans="1:16" x14ac:dyDescent="0.25">
      <c r="A801" s="5"/>
      <c r="B801" s="5"/>
      <c r="C801" s="5"/>
      <c r="D801" s="5"/>
      <c r="E801" s="5"/>
      <c r="F801" s="5"/>
      <c r="G801" s="5"/>
      <c r="H801" s="5"/>
      <c r="I801" s="5"/>
      <c r="J801" s="5"/>
      <c r="M801" s="174" t="str">
        <f t="shared" si="54"/>
        <v/>
      </c>
      <c r="N801" s="174" t="str">
        <f t="shared" si="55"/>
        <v/>
      </c>
      <c r="O801" s="174">
        <v>794</v>
      </c>
      <c r="P801" s="174" t="str">
        <f t="shared" si="56"/>
        <v/>
      </c>
    </row>
    <row r="802" spans="1:16" x14ac:dyDescent="0.25">
      <c r="A802" s="5"/>
      <c r="B802" s="5"/>
      <c r="C802" s="5"/>
      <c r="D802" s="5"/>
      <c r="E802" s="5"/>
      <c r="F802" s="5"/>
      <c r="G802" s="5"/>
      <c r="H802" s="5"/>
      <c r="I802" s="5"/>
      <c r="J802" s="5"/>
      <c r="M802" s="174" t="str">
        <f t="shared" si="54"/>
        <v/>
      </c>
      <c r="N802" s="174" t="str">
        <f t="shared" si="55"/>
        <v/>
      </c>
      <c r="O802" s="174">
        <v>795</v>
      </c>
      <c r="P802" s="174" t="str">
        <f t="shared" si="56"/>
        <v/>
      </c>
    </row>
    <row r="803" spans="1:16" x14ac:dyDescent="0.25">
      <c r="A803" s="5"/>
      <c r="B803" s="5"/>
      <c r="C803" s="5"/>
      <c r="D803" s="5"/>
      <c r="E803" s="5"/>
      <c r="F803" s="5"/>
      <c r="G803" s="5"/>
      <c r="H803" s="5"/>
      <c r="I803" s="5"/>
      <c r="J803" s="5"/>
      <c r="M803" s="174" t="str">
        <f t="shared" si="54"/>
        <v/>
      </c>
      <c r="N803" s="174" t="str">
        <f t="shared" si="55"/>
        <v/>
      </c>
      <c r="O803" s="174">
        <v>796</v>
      </c>
      <c r="P803" s="174" t="str">
        <f t="shared" si="56"/>
        <v/>
      </c>
    </row>
    <row r="804" spans="1:16" x14ac:dyDescent="0.25">
      <c r="A804" s="5"/>
      <c r="B804" s="5"/>
      <c r="C804" s="5"/>
      <c r="D804" s="5"/>
      <c r="E804" s="5"/>
      <c r="F804" s="5"/>
      <c r="G804" s="5"/>
      <c r="H804" s="5"/>
      <c r="I804" s="5"/>
      <c r="J804" s="5"/>
      <c r="M804" s="174" t="str">
        <f t="shared" si="54"/>
        <v/>
      </c>
      <c r="N804" s="174" t="str">
        <f t="shared" si="55"/>
        <v/>
      </c>
      <c r="O804" s="174">
        <v>797</v>
      </c>
      <c r="P804" s="174" t="str">
        <f t="shared" si="56"/>
        <v/>
      </c>
    </row>
    <row r="805" spans="1:16" x14ac:dyDescent="0.25">
      <c r="A805" s="5"/>
      <c r="B805" s="5"/>
      <c r="C805" s="5"/>
      <c r="D805" s="5"/>
      <c r="E805" s="5"/>
      <c r="F805" s="5"/>
      <c r="G805" s="5"/>
      <c r="H805" s="5"/>
      <c r="I805" s="5"/>
      <c r="J805" s="5"/>
      <c r="M805" s="174" t="str">
        <f t="shared" si="54"/>
        <v/>
      </c>
      <c r="N805" s="174" t="str">
        <f t="shared" si="55"/>
        <v/>
      </c>
      <c r="O805" s="174">
        <v>798</v>
      </c>
      <c r="P805" s="174" t="str">
        <f t="shared" si="56"/>
        <v/>
      </c>
    </row>
    <row r="806" spans="1:16" x14ac:dyDescent="0.25">
      <c r="A806" s="5"/>
      <c r="B806" s="5"/>
      <c r="C806" s="5"/>
      <c r="D806" s="5"/>
      <c r="E806" s="5"/>
      <c r="F806" s="5"/>
      <c r="G806" s="5"/>
      <c r="H806" s="5"/>
      <c r="I806" s="5"/>
      <c r="J806" s="5"/>
      <c r="M806" s="174" t="str">
        <f t="shared" si="54"/>
        <v/>
      </c>
      <c r="N806" s="174" t="str">
        <f t="shared" si="55"/>
        <v/>
      </c>
      <c r="O806" s="174">
        <v>799</v>
      </c>
      <c r="P806" s="174" t="str">
        <f t="shared" si="56"/>
        <v/>
      </c>
    </row>
    <row r="807" spans="1:16" x14ac:dyDescent="0.25">
      <c r="A807" s="5"/>
      <c r="B807" s="5"/>
      <c r="C807" s="5"/>
      <c r="D807" s="5"/>
      <c r="E807" s="5"/>
      <c r="F807" s="5"/>
      <c r="G807" s="5"/>
      <c r="H807" s="5"/>
      <c r="I807" s="5"/>
      <c r="J807" s="5"/>
    </row>
    <row r="808" spans="1:16" x14ac:dyDescent="0.25">
      <c r="A808" s="5"/>
      <c r="B808" s="5"/>
      <c r="C808" s="5"/>
      <c r="D808" s="5"/>
      <c r="E808" s="5"/>
      <c r="F808" s="5"/>
      <c r="G808" s="5"/>
      <c r="H808" s="5"/>
      <c r="I808" s="5"/>
      <c r="J808" s="5"/>
    </row>
    <row r="809" spans="1:16" x14ac:dyDescent="0.25">
      <c r="A809" s="5"/>
      <c r="B809" s="5"/>
      <c r="C809" s="5"/>
      <c r="D809" s="5"/>
      <c r="E809" s="5"/>
      <c r="F809" s="5"/>
      <c r="G809" s="5"/>
      <c r="H809" s="5"/>
      <c r="I809" s="5"/>
      <c r="J809" s="5"/>
    </row>
    <row r="810" spans="1:16" x14ac:dyDescent="0.25">
      <c r="A810" s="5"/>
      <c r="B810" s="5"/>
      <c r="C810" s="5"/>
      <c r="D810" s="5"/>
      <c r="E810" s="5"/>
      <c r="F810" s="5"/>
      <c r="G810" s="5"/>
      <c r="H810" s="5"/>
      <c r="I810" s="5"/>
      <c r="J810" s="5"/>
    </row>
    <row r="811" spans="1:16" x14ac:dyDescent="0.25">
      <c r="A811" s="5"/>
      <c r="B811" s="5"/>
      <c r="C811" s="5"/>
      <c r="D811" s="5"/>
      <c r="E811" s="5"/>
      <c r="F811" s="5"/>
      <c r="G811" s="5"/>
      <c r="H811" s="5"/>
      <c r="I811" s="5"/>
      <c r="J811" s="5"/>
    </row>
    <row r="812" spans="1:16" x14ac:dyDescent="0.25">
      <c r="A812" s="5"/>
      <c r="B812" s="5"/>
      <c r="C812" s="5"/>
      <c r="D812" s="5"/>
      <c r="E812" s="5"/>
      <c r="F812" s="5"/>
      <c r="G812" s="5"/>
      <c r="H812" s="5"/>
      <c r="I812" s="5"/>
      <c r="J812" s="5"/>
    </row>
    <row r="813" spans="1:16" x14ac:dyDescent="0.25">
      <c r="A813" s="5"/>
      <c r="B813" s="5"/>
      <c r="C813" s="5"/>
      <c r="D813" s="5"/>
      <c r="E813" s="5"/>
      <c r="F813" s="5"/>
      <c r="G813" s="5"/>
      <c r="H813" s="5"/>
      <c r="I813" s="5"/>
      <c r="J813" s="5"/>
    </row>
    <row r="814" spans="1:16" x14ac:dyDescent="0.25">
      <c r="A814" s="5"/>
      <c r="B814" s="5"/>
      <c r="C814" s="5"/>
      <c r="D814" s="5"/>
      <c r="E814" s="5"/>
      <c r="F814" s="5"/>
      <c r="G814" s="5"/>
      <c r="H814" s="5"/>
      <c r="I814" s="5"/>
      <c r="J814" s="5"/>
    </row>
    <row r="815" spans="1:16" x14ac:dyDescent="0.25">
      <c r="A815" s="5"/>
      <c r="B815" s="5"/>
      <c r="C815" s="5"/>
      <c r="D815" s="5"/>
      <c r="E815" s="5"/>
      <c r="F815" s="5"/>
      <c r="G815" s="5"/>
      <c r="H815" s="5"/>
      <c r="I815" s="5"/>
      <c r="J815" s="5"/>
    </row>
    <row r="816" spans="1:16" x14ac:dyDescent="0.25">
      <c r="A816" s="5"/>
      <c r="B816" s="5"/>
      <c r="C816" s="5"/>
      <c r="D816" s="5"/>
      <c r="E816" s="5"/>
      <c r="F816" s="5"/>
      <c r="G816" s="5"/>
      <c r="H816" s="5"/>
      <c r="I816" s="5"/>
      <c r="J816" s="5"/>
    </row>
    <row r="817" spans="1:10" x14ac:dyDescent="0.25">
      <c r="A817" s="5"/>
      <c r="B817" s="5"/>
      <c r="C817" s="5"/>
      <c r="D817" s="5"/>
      <c r="E817" s="5"/>
      <c r="F817" s="5"/>
      <c r="G817" s="5"/>
      <c r="H817" s="5"/>
      <c r="I817" s="5"/>
      <c r="J817" s="5"/>
    </row>
    <row r="818" spans="1:10" x14ac:dyDescent="0.25">
      <c r="A818" s="5"/>
      <c r="B818" s="5"/>
      <c r="C818" s="5"/>
      <c r="D818" s="5"/>
      <c r="E818" s="5"/>
      <c r="F818" s="5"/>
      <c r="G818" s="5"/>
      <c r="H818" s="5"/>
      <c r="I818" s="5"/>
      <c r="J818" s="5"/>
    </row>
    <row r="819" spans="1:10" x14ac:dyDescent="0.25">
      <c r="A819" s="5"/>
      <c r="B819" s="5"/>
      <c r="C819" s="5"/>
      <c r="D819" s="5"/>
      <c r="E819" s="5"/>
      <c r="F819" s="5"/>
      <c r="G819" s="5"/>
      <c r="H819" s="5"/>
      <c r="I819" s="5"/>
      <c r="J819" s="5"/>
    </row>
    <row r="820" spans="1:10" x14ac:dyDescent="0.25">
      <c r="A820" s="5"/>
      <c r="B820" s="5"/>
      <c r="C820" s="5"/>
      <c r="D820" s="5"/>
      <c r="E820" s="5"/>
      <c r="F820" s="5"/>
      <c r="G820" s="5"/>
      <c r="H820" s="5"/>
      <c r="I820" s="5"/>
      <c r="J820" s="5"/>
    </row>
    <row r="821" spans="1:10" x14ac:dyDescent="0.25">
      <c r="A821" s="5"/>
      <c r="B821" s="5"/>
      <c r="C821" s="5"/>
      <c r="D821" s="5"/>
      <c r="E821" s="5"/>
      <c r="F821" s="5"/>
      <c r="G821" s="5"/>
      <c r="H821" s="5"/>
      <c r="I821" s="5"/>
      <c r="J821" s="5"/>
    </row>
    <row r="822" spans="1:10" x14ac:dyDescent="0.25">
      <c r="A822" s="5"/>
      <c r="B822" s="5"/>
      <c r="C822" s="5"/>
      <c r="D822" s="5"/>
      <c r="E822" s="5"/>
      <c r="F822" s="5"/>
      <c r="G822" s="5"/>
      <c r="H822" s="5"/>
      <c r="I822" s="5"/>
      <c r="J822" s="5"/>
    </row>
    <row r="823" spans="1:10" x14ac:dyDescent="0.25">
      <c r="A823" s="5"/>
      <c r="B823" s="5"/>
      <c r="C823" s="5"/>
      <c r="D823" s="5"/>
      <c r="E823" s="5"/>
      <c r="F823" s="5"/>
      <c r="G823" s="5"/>
      <c r="H823" s="5"/>
      <c r="I823" s="5"/>
      <c r="J823" s="5"/>
    </row>
    <row r="824" spans="1:10" x14ac:dyDescent="0.25">
      <c r="A824" s="5"/>
      <c r="B824" s="5"/>
      <c r="C824" s="5"/>
      <c r="D824" s="5"/>
      <c r="E824" s="5"/>
      <c r="F824" s="5"/>
      <c r="G824" s="5"/>
      <c r="H824" s="5"/>
      <c r="I824" s="5"/>
      <c r="J824" s="5"/>
    </row>
    <row r="825" spans="1:10" x14ac:dyDescent="0.25">
      <c r="A825" s="5"/>
      <c r="B825" s="5"/>
      <c r="C825" s="5"/>
      <c r="D825" s="5"/>
      <c r="E825" s="5"/>
      <c r="F825" s="5"/>
      <c r="G825" s="5"/>
      <c r="H825" s="5"/>
      <c r="I825" s="5"/>
      <c r="J825" s="5"/>
    </row>
    <row r="826" spans="1:10" x14ac:dyDescent="0.25">
      <c r="A826" s="5"/>
      <c r="B826" s="5"/>
      <c r="C826" s="5"/>
      <c r="D826" s="5"/>
      <c r="E826" s="5"/>
      <c r="F826" s="5"/>
      <c r="G826" s="5"/>
      <c r="H826" s="5"/>
      <c r="I826" s="5"/>
      <c r="J826" s="5"/>
    </row>
    <row r="827" spans="1:10" x14ac:dyDescent="0.25">
      <c r="A827" s="5"/>
      <c r="B827" s="5"/>
      <c r="C827" s="5"/>
      <c r="D827" s="5"/>
      <c r="E827" s="5"/>
      <c r="F827" s="5"/>
      <c r="G827" s="5"/>
      <c r="H827" s="5"/>
      <c r="I827" s="5"/>
      <c r="J827" s="5"/>
    </row>
    <row r="828" spans="1:10" x14ac:dyDescent="0.25">
      <c r="A828" s="5"/>
      <c r="B828" s="5"/>
      <c r="C828" s="5"/>
      <c r="D828" s="5"/>
      <c r="E828" s="5"/>
      <c r="F828" s="5"/>
      <c r="G828" s="5"/>
      <c r="H828" s="5"/>
      <c r="I828" s="5"/>
      <c r="J828" s="5"/>
    </row>
    <row r="829" spans="1:10" x14ac:dyDescent="0.25">
      <c r="A829" s="5"/>
      <c r="B829" s="5"/>
      <c r="C829" s="5"/>
      <c r="D829" s="5"/>
      <c r="E829" s="5"/>
      <c r="F829" s="5"/>
      <c r="G829" s="5"/>
      <c r="H829" s="5"/>
      <c r="I829" s="5"/>
      <c r="J829" s="5"/>
    </row>
    <row r="830" spans="1:10" x14ac:dyDescent="0.25">
      <c r="A830" s="5"/>
      <c r="B830" s="5"/>
      <c r="C830" s="5"/>
      <c r="D830" s="5"/>
      <c r="E830" s="5"/>
      <c r="F830" s="5"/>
      <c r="G830" s="5"/>
      <c r="H830" s="5"/>
      <c r="I830" s="5"/>
      <c r="J830" s="5"/>
    </row>
    <row r="831" spans="1:10" x14ac:dyDescent="0.25">
      <c r="A831" s="5"/>
      <c r="B831" s="5"/>
      <c r="C831" s="5"/>
      <c r="D831" s="5"/>
      <c r="E831" s="5"/>
      <c r="F831" s="5"/>
      <c r="G831" s="5"/>
      <c r="H831" s="5"/>
      <c r="I831" s="5"/>
      <c r="J831" s="5"/>
    </row>
    <row r="832" spans="1:10" x14ac:dyDescent="0.25">
      <c r="A832" s="5"/>
      <c r="B832" s="5"/>
      <c r="C832" s="5"/>
      <c r="D832" s="5"/>
      <c r="E832" s="5"/>
      <c r="F832" s="5"/>
      <c r="G832" s="5"/>
      <c r="H832" s="5"/>
      <c r="I832" s="5"/>
      <c r="J832" s="5"/>
    </row>
    <row r="833" spans="1:10" x14ac:dyDescent="0.25">
      <c r="A833" s="5"/>
      <c r="B833" s="5"/>
      <c r="C833" s="5"/>
      <c r="D833" s="5"/>
      <c r="E833" s="5"/>
      <c r="F833" s="5"/>
      <c r="G833" s="5"/>
      <c r="H833" s="5"/>
      <c r="I833" s="5"/>
      <c r="J833" s="5"/>
    </row>
    <row r="834" spans="1:10" x14ac:dyDescent="0.25">
      <c r="A834" s="5"/>
      <c r="B834" s="5"/>
      <c r="C834" s="5"/>
      <c r="D834" s="5"/>
      <c r="E834" s="5"/>
      <c r="F834" s="5"/>
      <c r="G834" s="5"/>
      <c r="H834" s="5"/>
      <c r="I834" s="5"/>
      <c r="J834" s="5"/>
    </row>
    <row r="835" spans="1:10" x14ac:dyDescent="0.25">
      <c r="A835" s="5"/>
      <c r="B835" s="5"/>
      <c r="C835" s="5"/>
      <c r="D835" s="5"/>
      <c r="E835" s="5"/>
      <c r="F835" s="5"/>
      <c r="G835" s="5"/>
      <c r="H835" s="5"/>
      <c r="I835" s="5"/>
      <c r="J835" s="5"/>
    </row>
    <row r="836" spans="1:10" x14ac:dyDescent="0.25">
      <c r="A836" s="5"/>
      <c r="B836" s="5"/>
      <c r="C836" s="5"/>
      <c r="D836" s="5"/>
      <c r="E836" s="5"/>
      <c r="F836" s="5"/>
      <c r="G836" s="5"/>
      <c r="H836" s="5"/>
      <c r="I836" s="5"/>
      <c r="J836" s="5"/>
    </row>
    <row r="837" spans="1:10" x14ac:dyDescent="0.25">
      <c r="A837" s="5"/>
      <c r="B837" s="5"/>
      <c r="C837" s="5"/>
      <c r="D837" s="5"/>
      <c r="E837" s="5"/>
      <c r="F837" s="5"/>
      <c r="G837" s="5"/>
      <c r="H837" s="5"/>
      <c r="I837" s="5"/>
      <c r="J837" s="5"/>
    </row>
    <row r="838" spans="1:10" x14ac:dyDescent="0.25">
      <c r="A838" s="5"/>
      <c r="B838" s="5"/>
      <c r="C838" s="5"/>
      <c r="D838" s="5"/>
      <c r="E838" s="5"/>
      <c r="F838" s="5"/>
      <c r="G838" s="5"/>
      <c r="H838" s="5"/>
      <c r="I838" s="5"/>
      <c r="J838" s="5"/>
    </row>
    <row r="839" spans="1:10" x14ac:dyDescent="0.25">
      <c r="A839" s="5"/>
      <c r="B839" s="5"/>
      <c r="C839" s="5"/>
      <c r="D839" s="5"/>
      <c r="E839" s="5"/>
      <c r="F839" s="5"/>
      <c r="G839" s="5"/>
      <c r="H839" s="5"/>
      <c r="I839" s="5"/>
      <c r="J839" s="5"/>
    </row>
    <row r="840" spans="1:10" x14ac:dyDescent="0.25">
      <c r="A840" s="5"/>
      <c r="B840" s="5"/>
      <c r="C840" s="5"/>
      <c r="D840" s="5"/>
      <c r="E840" s="5"/>
      <c r="F840" s="5"/>
      <c r="G840" s="5"/>
      <c r="H840" s="5"/>
      <c r="I840" s="5"/>
      <c r="J840" s="5"/>
    </row>
    <row r="841" spans="1:10" x14ac:dyDescent="0.25">
      <c r="A841" s="5"/>
      <c r="B841" s="5"/>
      <c r="C841" s="5"/>
      <c r="D841" s="5"/>
      <c r="E841" s="5"/>
      <c r="F841" s="5"/>
      <c r="G841" s="5"/>
      <c r="H841" s="5"/>
      <c r="I841" s="5"/>
      <c r="J841" s="5"/>
    </row>
    <row r="842" spans="1:10" x14ac:dyDescent="0.25">
      <c r="A842" s="5"/>
      <c r="B842" s="5"/>
      <c r="C842" s="5"/>
      <c r="D842" s="5"/>
      <c r="E842" s="5"/>
      <c r="F842" s="5"/>
      <c r="G842" s="5"/>
      <c r="H842" s="5"/>
      <c r="I842" s="5"/>
      <c r="J842" s="5"/>
    </row>
    <row r="843" spans="1:10" x14ac:dyDescent="0.25">
      <c r="A843" s="5"/>
      <c r="B843" s="5"/>
      <c r="C843" s="5"/>
      <c r="D843" s="5"/>
      <c r="E843" s="5"/>
      <c r="F843" s="5"/>
      <c r="G843" s="5"/>
      <c r="H843" s="5"/>
      <c r="I843" s="5"/>
      <c r="J843" s="5"/>
    </row>
    <row r="844" spans="1:10" x14ac:dyDescent="0.25">
      <c r="A844" s="5"/>
      <c r="B844" s="5"/>
      <c r="C844" s="5"/>
      <c r="D844" s="5"/>
      <c r="E844" s="5"/>
      <c r="F844" s="5"/>
      <c r="G844" s="5"/>
      <c r="H844" s="5"/>
      <c r="I844" s="5"/>
      <c r="J844" s="5"/>
    </row>
    <row r="845" spans="1:10" x14ac:dyDescent="0.25">
      <c r="A845" s="5"/>
      <c r="B845" s="5"/>
      <c r="C845" s="5"/>
      <c r="D845" s="5"/>
      <c r="E845" s="5"/>
      <c r="F845" s="5"/>
      <c r="G845" s="5"/>
      <c r="H845" s="5"/>
      <c r="I845" s="5"/>
      <c r="J845" s="5"/>
    </row>
    <row r="846" spans="1:10" x14ac:dyDescent="0.25">
      <c r="A846" s="5"/>
      <c r="B846" s="5"/>
      <c r="C846" s="5"/>
      <c r="D846" s="5"/>
      <c r="E846" s="5"/>
      <c r="F846" s="5"/>
      <c r="G846" s="5"/>
      <c r="H846" s="5"/>
      <c r="I846" s="5"/>
      <c r="J846" s="5"/>
    </row>
    <row r="847" spans="1:10" x14ac:dyDescent="0.25">
      <c r="A847" s="5"/>
      <c r="B847" s="5"/>
      <c r="C847" s="5"/>
      <c r="D847" s="5"/>
      <c r="E847" s="5"/>
      <c r="F847" s="5"/>
      <c r="G847" s="5"/>
      <c r="H847" s="5"/>
      <c r="I847" s="5"/>
      <c r="J847" s="5"/>
    </row>
    <row r="848" spans="1:10" x14ac:dyDescent="0.25">
      <c r="A848" s="5"/>
      <c r="B848" s="5"/>
      <c r="C848" s="5"/>
      <c r="D848" s="5"/>
      <c r="E848" s="5"/>
      <c r="F848" s="5"/>
      <c r="G848" s="5"/>
      <c r="H848" s="5"/>
      <c r="I848" s="5"/>
      <c r="J848" s="5"/>
    </row>
    <row r="849" spans="1:10" x14ac:dyDescent="0.25">
      <c r="A849" s="5"/>
      <c r="B849" s="5"/>
      <c r="C849" s="5"/>
      <c r="D849" s="5"/>
      <c r="E849" s="5"/>
      <c r="F849" s="5"/>
      <c r="G849" s="5"/>
      <c r="H849" s="5"/>
      <c r="I849" s="5"/>
      <c r="J849" s="5"/>
    </row>
    <row r="850" spans="1:10" x14ac:dyDescent="0.25">
      <c r="A850" s="5"/>
      <c r="B850" s="5"/>
      <c r="C850" s="5"/>
      <c r="D850" s="5"/>
      <c r="E850" s="5"/>
      <c r="F850" s="5"/>
      <c r="G850" s="5"/>
      <c r="H850" s="5"/>
      <c r="I850" s="5"/>
      <c r="J850" s="5"/>
    </row>
    <row r="851" spans="1:10" x14ac:dyDescent="0.25">
      <c r="A851" s="5"/>
      <c r="B851" s="5"/>
      <c r="C851" s="5"/>
      <c r="D851" s="5"/>
      <c r="E851" s="5"/>
      <c r="F851" s="5"/>
      <c r="G851" s="5"/>
      <c r="H851" s="5"/>
      <c r="I851" s="5"/>
      <c r="J851" s="5"/>
    </row>
    <row r="852" spans="1:10" x14ac:dyDescent="0.25">
      <c r="A852" s="5"/>
      <c r="B852" s="5"/>
      <c r="C852" s="5"/>
      <c r="D852" s="5"/>
      <c r="E852" s="5"/>
      <c r="F852" s="5"/>
      <c r="G852" s="5"/>
      <c r="H852" s="5"/>
      <c r="I852" s="5"/>
      <c r="J852" s="5"/>
    </row>
    <row r="853" spans="1:10" x14ac:dyDescent="0.25">
      <c r="A853" s="5"/>
      <c r="B853" s="5"/>
      <c r="C853" s="5"/>
      <c r="D853" s="5"/>
      <c r="E853" s="5"/>
      <c r="F853" s="5"/>
      <c r="G853" s="5"/>
      <c r="H853" s="5"/>
      <c r="I853" s="5"/>
      <c r="J853" s="5"/>
    </row>
    <row r="854" spans="1:10" x14ac:dyDescent="0.25">
      <c r="A854" s="5"/>
      <c r="B854" s="5"/>
      <c r="C854" s="5"/>
      <c r="D854" s="5"/>
      <c r="E854" s="5"/>
      <c r="F854" s="5"/>
      <c r="G854" s="5"/>
      <c r="H854" s="5"/>
      <c r="I854" s="5"/>
      <c r="J854" s="5"/>
    </row>
    <row r="855" spans="1:10" x14ac:dyDescent="0.25">
      <c r="A855" s="5"/>
      <c r="B855" s="5"/>
      <c r="C855" s="5"/>
      <c r="D855" s="5"/>
      <c r="E855" s="5"/>
      <c r="F855" s="5"/>
      <c r="G855" s="5"/>
      <c r="H855" s="5"/>
      <c r="I855" s="5"/>
      <c r="J855" s="5"/>
    </row>
    <row r="856" spans="1:10" x14ac:dyDescent="0.25">
      <c r="A856" s="5"/>
      <c r="B856" s="5"/>
      <c r="C856" s="5"/>
      <c r="D856" s="5"/>
      <c r="E856" s="5"/>
      <c r="F856" s="5"/>
      <c r="G856" s="5"/>
      <c r="H856" s="5"/>
      <c r="I856" s="5"/>
      <c r="J856" s="5"/>
    </row>
    <row r="857" spans="1:10" x14ac:dyDescent="0.25">
      <c r="A857" s="5"/>
      <c r="B857" s="5"/>
      <c r="C857" s="5"/>
      <c r="D857" s="5"/>
      <c r="E857" s="5"/>
      <c r="F857" s="5"/>
      <c r="G857" s="5"/>
      <c r="H857" s="5"/>
      <c r="I857" s="5"/>
      <c r="J857" s="5"/>
    </row>
    <row r="858" spans="1:10" x14ac:dyDescent="0.25">
      <c r="A858" s="5"/>
      <c r="B858" s="5"/>
      <c r="C858" s="5"/>
      <c r="D858" s="5"/>
      <c r="E858" s="5"/>
      <c r="F858" s="5"/>
      <c r="G858" s="5"/>
      <c r="H858" s="5"/>
      <c r="I858" s="5"/>
      <c r="J858" s="5"/>
    </row>
    <row r="859" spans="1:10" x14ac:dyDescent="0.25">
      <c r="A859" s="5"/>
      <c r="B859" s="5"/>
      <c r="C859" s="5"/>
      <c r="D859" s="5"/>
      <c r="E859" s="5"/>
      <c r="F859" s="5"/>
      <c r="G859" s="5"/>
      <c r="H859" s="5"/>
      <c r="I859" s="5"/>
      <c r="J859" s="5"/>
    </row>
    <row r="860" spans="1:10" x14ac:dyDescent="0.25">
      <c r="A860" s="5"/>
      <c r="B860" s="5"/>
      <c r="C860" s="5"/>
      <c r="D860" s="5"/>
      <c r="E860" s="5"/>
      <c r="F860" s="5"/>
      <c r="G860" s="5"/>
      <c r="H860" s="5"/>
      <c r="I860" s="5"/>
      <c r="J860" s="5"/>
    </row>
    <row r="861" spans="1:10" x14ac:dyDescent="0.25">
      <c r="A861" s="5"/>
      <c r="B861" s="5"/>
      <c r="C861" s="5"/>
      <c r="D861" s="5"/>
      <c r="E861" s="5"/>
      <c r="F861" s="5"/>
      <c r="G861" s="5"/>
      <c r="H861" s="5"/>
      <c r="I861" s="5"/>
      <c r="J861" s="5"/>
    </row>
    <row r="862" spans="1:10" x14ac:dyDescent="0.25">
      <c r="A862" s="5"/>
      <c r="B862" s="5"/>
      <c r="C862" s="5"/>
      <c r="D862" s="5"/>
      <c r="E862" s="5"/>
      <c r="F862" s="5"/>
      <c r="G862" s="5"/>
      <c r="H862" s="5"/>
      <c r="I862" s="5"/>
      <c r="J862" s="5"/>
    </row>
    <row r="863" spans="1:10" x14ac:dyDescent="0.25">
      <c r="A863" s="5"/>
      <c r="B863" s="5"/>
      <c r="C863" s="5"/>
      <c r="D863" s="5"/>
      <c r="E863" s="5"/>
      <c r="F863" s="5"/>
      <c r="G863" s="5"/>
      <c r="H863" s="5"/>
      <c r="I863" s="5"/>
      <c r="J863" s="5"/>
    </row>
    <row r="864" spans="1:10" x14ac:dyDescent="0.25">
      <c r="A864" s="5"/>
      <c r="B864" s="5"/>
      <c r="C864" s="5"/>
      <c r="D864" s="5"/>
      <c r="E864" s="5"/>
      <c r="F864" s="5"/>
      <c r="G864" s="5"/>
      <c r="H864" s="5"/>
      <c r="I864" s="5"/>
      <c r="J864" s="5"/>
    </row>
    <row r="865" spans="1:10" x14ac:dyDescent="0.25">
      <c r="A865" s="5"/>
      <c r="B865" s="5"/>
      <c r="C865" s="5"/>
      <c r="D865" s="5"/>
      <c r="E865" s="5"/>
      <c r="F865" s="5"/>
      <c r="G865" s="5"/>
      <c r="H865" s="5"/>
      <c r="I865" s="5"/>
      <c r="J865" s="5"/>
    </row>
    <row r="866" spans="1:10" x14ac:dyDescent="0.25">
      <c r="A866" s="5"/>
      <c r="B866" s="5"/>
      <c r="C866" s="5"/>
      <c r="D866" s="5"/>
      <c r="E866" s="5"/>
      <c r="F866" s="5"/>
      <c r="G866" s="5"/>
      <c r="H866" s="5"/>
      <c r="I866" s="5"/>
      <c r="J866" s="5"/>
    </row>
    <row r="867" spans="1:10" x14ac:dyDescent="0.25">
      <c r="A867" s="5"/>
      <c r="B867" s="5"/>
      <c r="C867" s="5"/>
      <c r="D867" s="5"/>
      <c r="E867" s="5"/>
      <c r="F867" s="5"/>
      <c r="G867" s="5"/>
      <c r="H867" s="5"/>
      <c r="I867" s="5"/>
      <c r="J867" s="5"/>
    </row>
    <row r="868" spans="1:10" x14ac:dyDescent="0.25">
      <c r="A868" s="5"/>
      <c r="B868" s="5"/>
      <c r="C868" s="5"/>
      <c r="D868" s="5"/>
      <c r="E868" s="5"/>
      <c r="F868" s="5"/>
      <c r="G868" s="5"/>
      <c r="H868" s="5"/>
      <c r="I868" s="5"/>
      <c r="J868" s="5"/>
    </row>
    <row r="869" spans="1:10" x14ac:dyDescent="0.25">
      <c r="A869" s="5"/>
      <c r="B869" s="5"/>
      <c r="C869" s="5"/>
      <c r="D869" s="5"/>
      <c r="E869" s="5"/>
      <c r="F869" s="5"/>
      <c r="G869" s="5"/>
      <c r="H869" s="5"/>
      <c r="I869" s="5"/>
      <c r="J869" s="5"/>
    </row>
    <row r="870" spans="1:10" x14ac:dyDescent="0.25">
      <c r="A870" s="5"/>
      <c r="B870" s="5"/>
      <c r="C870" s="5"/>
      <c r="D870" s="5"/>
      <c r="E870" s="5"/>
      <c r="F870" s="5"/>
      <c r="G870" s="5"/>
      <c r="H870" s="5"/>
      <c r="I870" s="5"/>
      <c r="J870" s="5"/>
    </row>
    <row r="871" spans="1:10" x14ac:dyDescent="0.25">
      <c r="A871" s="5"/>
      <c r="B871" s="5"/>
      <c r="C871" s="5"/>
      <c r="D871" s="5"/>
      <c r="E871" s="5"/>
      <c r="F871" s="5"/>
      <c r="G871" s="5"/>
      <c r="H871" s="5"/>
      <c r="I871" s="5"/>
      <c r="J871" s="5"/>
    </row>
    <row r="872" spans="1:10" x14ac:dyDescent="0.25">
      <c r="A872" s="5"/>
      <c r="B872" s="5"/>
      <c r="C872" s="5"/>
      <c r="D872" s="5"/>
      <c r="E872" s="5"/>
      <c r="F872" s="5"/>
      <c r="G872" s="5"/>
      <c r="H872" s="5"/>
      <c r="I872" s="5"/>
      <c r="J872" s="5"/>
    </row>
    <row r="873" spans="1:10" x14ac:dyDescent="0.25">
      <c r="A873" s="5"/>
      <c r="B873" s="5"/>
      <c r="C873" s="5"/>
      <c r="D873" s="5"/>
      <c r="E873" s="5"/>
      <c r="F873" s="5"/>
      <c r="G873" s="5"/>
      <c r="H873" s="5"/>
      <c r="I873" s="5"/>
      <c r="J873" s="5"/>
    </row>
    <row r="874" spans="1:10" x14ac:dyDescent="0.25">
      <c r="A874" s="5"/>
      <c r="B874" s="5"/>
      <c r="C874" s="5"/>
      <c r="D874" s="5"/>
      <c r="E874" s="5"/>
      <c r="F874" s="5"/>
      <c r="G874" s="5"/>
      <c r="H874" s="5"/>
      <c r="I874" s="5"/>
      <c r="J874" s="5"/>
    </row>
    <row r="875" spans="1:10" x14ac:dyDescent="0.25">
      <c r="A875" s="5"/>
      <c r="B875" s="5"/>
      <c r="C875" s="5"/>
      <c r="D875" s="5"/>
      <c r="E875" s="5"/>
      <c r="F875" s="5"/>
      <c r="G875" s="5"/>
      <c r="H875" s="5"/>
      <c r="I875" s="5"/>
      <c r="J875" s="5"/>
    </row>
    <row r="876" spans="1:10" x14ac:dyDescent="0.25">
      <c r="A876" s="5"/>
      <c r="B876" s="5"/>
      <c r="C876" s="5"/>
      <c r="D876" s="5"/>
      <c r="E876" s="5"/>
      <c r="F876" s="5"/>
      <c r="G876" s="5"/>
      <c r="H876" s="5"/>
      <c r="I876" s="5"/>
      <c r="J876" s="5"/>
    </row>
    <row r="877" spans="1:10" x14ac:dyDescent="0.25">
      <c r="A877" s="5"/>
      <c r="B877" s="5"/>
      <c r="C877" s="5"/>
      <c r="D877" s="5"/>
      <c r="E877" s="5"/>
      <c r="F877" s="5"/>
      <c r="G877" s="5"/>
      <c r="H877" s="5"/>
      <c r="I877" s="5"/>
      <c r="J877" s="5"/>
    </row>
    <row r="878" spans="1:10" x14ac:dyDescent="0.25">
      <c r="A878" s="5"/>
      <c r="B878" s="5"/>
      <c r="C878" s="5"/>
      <c r="D878" s="5"/>
      <c r="E878" s="5"/>
      <c r="F878" s="5"/>
      <c r="G878" s="5"/>
      <c r="H878" s="5"/>
      <c r="I878" s="5"/>
      <c r="J878" s="5"/>
    </row>
    <row r="879" spans="1:10" x14ac:dyDescent="0.25">
      <c r="A879" s="5"/>
      <c r="B879" s="5"/>
      <c r="C879" s="5"/>
      <c r="D879" s="5"/>
      <c r="E879" s="5"/>
      <c r="F879" s="5"/>
      <c r="G879" s="5"/>
      <c r="H879" s="5"/>
      <c r="I879" s="5"/>
      <c r="J879" s="5"/>
    </row>
    <row r="880" spans="1:10" x14ac:dyDescent="0.25">
      <c r="A880" s="5"/>
      <c r="B880" s="5"/>
      <c r="C880" s="5"/>
      <c r="D880" s="5"/>
      <c r="E880" s="5"/>
      <c r="F880" s="5"/>
      <c r="G880" s="5"/>
      <c r="H880" s="5"/>
      <c r="I880" s="5"/>
      <c r="J880" s="5"/>
    </row>
    <row r="881" spans="1:10" x14ac:dyDescent="0.25">
      <c r="A881" s="5"/>
      <c r="B881" s="5"/>
      <c r="C881" s="5"/>
      <c r="D881" s="5"/>
      <c r="E881" s="5"/>
      <c r="F881" s="5"/>
      <c r="G881" s="5"/>
      <c r="H881" s="5"/>
      <c r="I881" s="5"/>
      <c r="J881" s="5"/>
    </row>
    <row r="882" spans="1:10" x14ac:dyDescent="0.25">
      <c r="A882" s="5"/>
      <c r="B882" s="5"/>
      <c r="C882" s="5"/>
      <c r="D882" s="5"/>
      <c r="E882" s="5"/>
      <c r="F882" s="5"/>
      <c r="G882" s="5"/>
      <c r="H882" s="5"/>
      <c r="I882" s="5"/>
      <c r="J882" s="5"/>
    </row>
    <row r="883" spans="1:10" x14ac:dyDescent="0.25">
      <c r="A883" s="5"/>
      <c r="B883" s="5"/>
      <c r="C883" s="5"/>
      <c r="D883" s="5"/>
      <c r="E883" s="5"/>
      <c r="F883" s="5"/>
      <c r="G883" s="5"/>
      <c r="H883" s="5"/>
      <c r="I883" s="5"/>
      <c r="J883" s="5"/>
    </row>
    <row r="884" spans="1:10" x14ac:dyDescent="0.25">
      <c r="A884" s="5"/>
      <c r="B884" s="5"/>
      <c r="C884" s="5"/>
      <c r="D884" s="5"/>
      <c r="E884" s="5"/>
      <c r="F884" s="5"/>
      <c r="G884" s="5"/>
      <c r="H884" s="5"/>
      <c r="I884" s="5"/>
      <c r="J884" s="5"/>
    </row>
    <row r="885" spans="1:10" x14ac:dyDescent="0.25">
      <c r="A885" s="5"/>
      <c r="B885" s="5"/>
      <c r="C885" s="5"/>
      <c r="D885" s="5"/>
      <c r="E885" s="5"/>
      <c r="F885" s="5"/>
      <c r="G885" s="5"/>
      <c r="H885" s="5"/>
      <c r="I885" s="5"/>
      <c r="J885" s="5"/>
    </row>
    <row r="886" spans="1:10" x14ac:dyDescent="0.25">
      <c r="A886" s="5"/>
      <c r="B886" s="5"/>
      <c r="C886" s="5"/>
      <c r="D886" s="5"/>
      <c r="E886" s="5"/>
      <c r="F886" s="5"/>
      <c r="G886" s="5"/>
      <c r="H886" s="5"/>
      <c r="I886" s="5"/>
      <c r="J886" s="5"/>
    </row>
    <row r="887" spans="1:10" x14ac:dyDescent="0.25">
      <c r="A887" s="5"/>
      <c r="B887" s="5"/>
      <c r="C887" s="5"/>
      <c r="D887" s="5"/>
      <c r="E887" s="5"/>
      <c r="F887" s="5"/>
      <c r="G887" s="5"/>
      <c r="H887" s="5"/>
      <c r="I887" s="5"/>
      <c r="J887" s="5"/>
    </row>
    <row r="888" spans="1:10" x14ac:dyDescent="0.25">
      <c r="A888" s="5"/>
      <c r="B888" s="5"/>
      <c r="C888" s="5"/>
      <c r="D888" s="5"/>
      <c r="E888" s="5"/>
      <c r="F888" s="5"/>
      <c r="G888" s="5"/>
      <c r="H888" s="5"/>
      <c r="I888" s="5"/>
      <c r="J888" s="5"/>
    </row>
    <row r="889" spans="1:10" x14ac:dyDescent="0.25">
      <c r="A889" s="5"/>
      <c r="B889" s="5"/>
      <c r="C889" s="5"/>
      <c r="D889" s="5"/>
      <c r="E889" s="5"/>
      <c r="F889" s="5"/>
      <c r="G889" s="5"/>
      <c r="H889" s="5"/>
      <c r="I889" s="5"/>
      <c r="J889" s="5"/>
    </row>
    <row r="890" spans="1:10" x14ac:dyDescent="0.25">
      <c r="A890" s="5"/>
      <c r="B890" s="5"/>
      <c r="C890" s="5"/>
      <c r="D890" s="5"/>
      <c r="E890" s="5"/>
      <c r="F890" s="5"/>
      <c r="G890" s="5"/>
      <c r="H890" s="5"/>
      <c r="I890" s="5"/>
      <c r="J890" s="5"/>
    </row>
    <row r="891" spans="1:10" x14ac:dyDescent="0.25">
      <c r="A891" s="5"/>
      <c r="B891" s="5"/>
      <c r="C891" s="5"/>
      <c r="D891" s="5"/>
      <c r="E891" s="5"/>
      <c r="F891" s="5"/>
      <c r="G891" s="5"/>
      <c r="H891" s="5"/>
      <c r="I891" s="5"/>
      <c r="J891" s="5"/>
    </row>
    <row r="892" spans="1:10" x14ac:dyDescent="0.25">
      <c r="A892" s="5"/>
      <c r="B892" s="5"/>
      <c r="C892" s="5"/>
      <c r="D892" s="5"/>
      <c r="E892" s="5"/>
      <c r="F892" s="5"/>
      <c r="G892" s="5"/>
      <c r="H892" s="5"/>
      <c r="I892" s="5"/>
      <c r="J892" s="5"/>
    </row>
    <row r="893" spans="1:10" x14ac:dyDescent="0.25">
      <c r="A893" s="5"/>
      <c r="B893" s="5"/>
      <c r="C893" s="5"/>
      <c r="D893" s="5"/>
      <c r="E893" s="5"/>
      <c r="F893" s="5"/>
      <c r="G893" s="5"/>
      <c r="H893" s="5"/>
      <c r="I893" s="5"/>
      <c r="J893" s="5"/>
    </row>
    <row r="894" spans="1:10" x14ac:dyDescent="0.25">
      <c r="A894" s="5"/>
      <c r="B894" s="5"/>
      <c r="C894" s="5"/>
      <c r="D894" s="5"/>
      <c r="E894" s="5"/>
      <c r="F894" s="5"/>
      <c r="G894" s="5"/>
      <c r="H894" s="5"/>
      <c r="I894" s="5"/>
      <c r="J894" s="5"/>
    </row>
    <row r="895" spans="1:10" x14ac:dyDescent="0.25">
      <c r="A895" s="5"/>
      <c r="B895" s="5"/>
      <c r="C895" s="5"/>
      <c r="D895" s="5"/>
      <c r="E895" s="5"/>
      <c r="F895" s="5"/>
      <c r="G895" s="5"/>
      <c r="H895" s="5"/>
      <c r="I895" s="5"/>
      <c r="J895" s="5"/>
    </row>
    <row r="896" spans="1:10" x14ac:dyDescent="0.25">
      <c r="A896" s="5"/>
      <c r="B896" s="5"/>
      <c r="C896" s="5"/>
      <c r="D896" s="5"/>
      <c r="E896" s="5"/>
      <c r="F896" s="5"/>
      <c r="G896" s="5"/>
      <c r="H896" s="5"/>
      <c r="I896" s="5"/>
      <c r="J896" s="5"/>
    </row>
    <row r="897" spans="1:10" x14ac:dyDescent="0.25">
      <c r="A897" s="5"/>
      <c r="B897" s="5"/>
      <c r="C897" s="5"/>
      <c r="D897" s="5"/>
      <c r="E897" s="5"/>
      <c r="F897" s="5"/>
      <c r="G897" s="5"/>
      <c r="H897" s="5"/>
      <c r="I897" s="5"/>
      <c r="J897" s="5"/>
    </row>
    <row r="898" spans="1:10" x14ac:dyDescent="0.25">
      <c r="A898" s="5"/>
      <c r="B898" s="5"/>
      <c r="C898" s="5"/>
      <c r="D898" s="5"/>
      <c r="E898" s="5"/>
      <c r="F898" s="5"/>
      <c r="G898" s="5"/>
      <c r="H898" s="5"/>
      <c r="I898" s="5"/>
      <c r="J898" s="5"/>
    </row>
    <row r="899" spans="1:10" x14ac:dyDescent="0.25">
      <c r="A899" s="5"/>
      <c r="B899" s="5"/>
      <c r="C899" s="5"/>
      <c r="D899" s="5"/>
      <c r="E899" s="5"/>
      <c r="F899" s="5"/>
      <c r="G899" s="5"/>
      <c r="H899" s="5"/>
      <c r="I899" s="5"/>
      <c r="J899" s="5"/>
    </row>
    <row r="900" spans="1:10" x14ac:dyDescent="0.25">
      <c r="A900" s="5"/>
      <c r="B900" s="5"/>
      <c r="C900" s="5"/>
      <c r="D900" s="5"/>
      <c r="E900" s="5"/>
      <c r="F900" s="5"/>
      <c r="G900" s="5"/>
      <c r="H900" s="5"/>
      <c r="I900" s="5"/>
      <c r="J900" s="5"/>
    </row>
    <row r="901" spans="1:10" x14ac:dyDescent="0.25">
      <c r="A901" s="5"/>
      <c r="B901" s="5"/>
      <c r="C901" s="5"/>
      <c r="D901" s="5"/>
      <c r="E901" s="5"/>
      <c r="F901" s="5"/>
      <c r="G901" s="5"/>
      <c r="H901" s="5"/>
      <c r="I901" s="5"/>
      <c r="J901" s="5"/>
    </row>
  </sheetData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706"/>
  <sheetViews>
    <sheetView topLeftCell="B1" workbookViewId="0">
      <selection activeCell="T28" sqref="T28"/>
    </sheetView>
  </sheetViews>
  <sheetFormatPr baseColWidth="10" defaultColWidth="11.42578125" defaultRowHeight="15" x14ac:dyDescent="0.25"/>
  <cols>
    <col min="1" max="1" width="0" style="174" hidden="1" customWidth="1"/>
    <col min="2" max="3" width="6.5703125" style="174" bestFit="1" customWidth="1"/>
    <col min="4" max="4" width="10.5703125" style="174" customWidth="1"/>
    <col min="5" max="5" width="8.5703125" style="174" bestFit="1" customWidth="1"/>
    <col min="6" max="8" width="7.5703125" style="174" bestFit="1" customWidth="1"/>
    <col min="9" max="10" width="9.85546875" style="174" bestFit="1" customWidth="1"/>
    <col min="11" max="11" width="7.5703125" style="174" bestFit="1" customWidth="1"/>
    <col min="12" max="12" width="7.7109375" style="174" customWidth="1"/>
    <col min="13" max="13" width="7.5703125" style="174" bestFit="1" customWidth="1"/>
    <col min="14" max="14" width="7.42578125" style="98" bestFit="1" customWidth="1"/>
    <col min="15" max="15" width="8.42578125" style="174" bestFit="1" customWidth="1"/>
    <col min="16" max="16" width="8.42578125" style="174" customWidth="1"/>
    <col min="17" max="17" width="4" style="174" bestFit="1" customWidth="1"/>
    <col min="18" max="18" width="6.5703125" style="9" bestFit="1" customWidth="1"/>
    <col min="19" max="21" width="11.42578125" style="174"/>
    <col min="22" max="22" width="11.7109375" style="174" bestFit="1" customWidth="1"/>
    <col min="23" max="16384" width="11.42578125" style="174"/>
  </cols>
  <sheetData>
    <row r="1" spans="1:32" x14ac:dyDescent="0.25">
      <c r="B1" s="101" t="s">
        <v>26</v>
      </c>
      <c r="C1" s="101" t="s">
        <v>27</v>
      </c>
      <c r="D1" s="101" t="s">
        <v>95</v>
      </c>
      <c r="E1" s="102" t="s">
        <v>28</v>
      </c>
      <c r="F1" s="102" t="s">
        <v>29</v>
      </c>
      <c r="G1" s="102" t="s">
        <v>30</v>
      </c>
      <c r="H1" s="102" t="s">
        <v>31</v>
      </c>
      <c r="I1" s="102" t="s">
        <v>126</v>
      </c>
      <c r="J1" s="102" t="s">
        <v>127</v>
      </c>
      <c r="K1" s="102" t="s">
        <v>32</v>
      </c>
      <c r="L1" s="106" t="s">
        <v>35</v>
      </c>
      <c r="M1" s="102" t="s">
        <v>33</v>
      </c>
      <c r="N1" s="103" t="s">
        <v>130</v>
      </c>
      <c r="O1" s="101" t="s">
        <v>36</v>
      </c>
      <c r="P1" s="101" t="s">
        <v>137</v>
      </c>
      <c r="Q1" s="102"/>
      <c r="R1" s="104" t="s">
        <v>37</v>
      </c>
      <c r="S1" s="170" t="s">
        <v>38</v>
      </c>
      <c r="T1" s="170" t="s">
        <v>146</v>
      </c>
      <c r="U1" s="6" t="s">
        <v>39</v>
      </c>
      <c r="V1" s="105">
        <f ca="1">SUM(INDIRECT("N"&amp;T3):INDIRECT("N"&amp;T2))</f>
        <v>1.8067467456142373E-4</v>
      </c>
      <c r="X1" s="8" t="s">
        <v>26</v>
      </c>
      <c r="Y1" s="8" t="s">
        <v>40</v>
      </c>
      <c r="Z1" s="8" t="s">
        <v>41</v>
      </c>
      <c r="AA1" s="8" t="s">
        <v>29</v>
      </c>
      <c r="AB1" s="8" t="s">
        <v>30</v>
      </c>
      <c r="AC1" s="8" t="s">
        <v>42</v>
      </c>
      <c r="AD1" s="8" t="s">
        <v>32</v>
      </c>
      <c r="AE1" s="8" t="s">
        <v>33</v>
      </c>
      <c r="AF1" s="8" t="s">
        <v>34</v>
      </c>
    </row>
    <row r="2" spans="1:32" x14ac:dyDescent="0.25">
      <c r="A2" s="9">
        <f>-B2</f>
        <v>-0.31847891639908071</v>
      </c>
      <c r="B2" s="88">
        <f>IF(Sample8!K8&gt;0,Sample8!K8,"" )</f>
        <v>0.31847891639908071</v>
      </c>
      <c r="C2" s="88">
        <f>IF(Sample8!L8&gt;0,Sample8!L8,"")</f>
        <v>0.79372408976564912</v>
      </c>
      <c r="D2" s="88">
        <f>IF(Sample8!M8&gt;0,Sample8!M8,)</f>
        <v>2.2601934725612409</v>
      </c>
      <c r="E2" s="162">
        <f t="shared" ref="E2:E65" si="0">IF(OR(B2="",B2=0),"",B2+1/$U$17)</f>
        <v>0.68884928676945112</v>
      </c>
      <c r="F2" s="162">
        <f t="shared" ref="F2:F65" si="1">IF(OR(B2="",B2=0),"",$V$18-(LN(1+EXP(-$S$11*(I2-V$18))))/$S$11)</f>
        <v>7.7738430479016962E-2</v>
      </c>
      <c r="G2" s="162">
        <f t="shared" ref="G2:G65" si="2">IF(OR(B2="",B2=0),"",B2-F2-H2-V$5*K2)</f>
        <v>0.16696570253799603</v>
      </c>
      <c r="H2" s="162">
        <f t="shared" ref="H2:H65" si="3">IF(OR(B2="",B2=0),"",1/2*(B2-V$5*K2+T$11)+1/2*POWER((B2-V$5*K2+T$11)^2-4*V$11*(B2-V$5*K2),0.5))</f>
        <v>7.3774783382067721E-2</v>
      </c>
      <c r="I2" s="162">
        <f t="shared" ref="I2:I65" si="4">B2-H2-V$5*K2</f>
        <v>0.24470413301701299</v>
      </c>
      <c r="J2" s="162">
        <f>B2-I2-V$5*K2</f>
        <v>7.3774783382067721E-2</v>
      </c>
      <c r="K2" s="162">
        <f t="shared" ref="K2:K65" si="5">IF(OR(B2="",B2=0),"",LN(1+EXP($U$11*(B2-$U$13)))/$U$11)</f>
        <v>1.9294035292225054E-2</v>
      </c>
      <c r="L2" s="59">
        <f t="shared" ref="L2:L65" si="6">IF(OR(B2="",B2=0),"",-LN(1+EXP($V$15*(B2-$V$13)))/$V$15)</f>
        <v>-2.8808574212623577E-6</v>
      </c>
      <c r="M2" s="162">
        <f>IF(OR(B2="",B2=0),"",$S$15*F2+$T$17+$T$15*G2+$U$15*J2+S$17*(K2+L2))</f>
        <v>0.79848477270370455</v>
      </c>
      <c r="N2" s="99">
        <f t="shared" ref="N2:N65" si="7">IF(OR(B2="",B2=0),"",(M2-C2)*(M2-C2))</f>
        <v>2.2664102036692055E-5</v>
      </c>
      <c r="O2" s="100">
        <f>IF(OR(B2="",B2=0),"",1/V$17*LN(1+EXP(V$17*(B2-V$5*K2-T$13))))</f>
        <v>8.0310608997046437E-2</v>
      </c>
      <c r="P2" s="100">
        <f>(O2-J2)^2</f>
        <v>4.2717016469411912E-5</v>
      </c>
      <c r="Q2" s="11"/>
      <c r="R2" s="9">
        <f t="shared" ref="R2:R65" si="8">IF(OR(B2="",B2=0),"",T$17+T$15*G2)</f>
        <v>0.74385466824740121</v>
      </c>
      <c r="S2" s="168">
        <v>3.7999999999999999E-2</v>
      </c>
      <c r="T2" s="169">
        <f>LOOKUP(-S2,A2:A700,Q2:Q700)</f>
        <v>224</v>
      </c>
      <c r="U2" s="6" t="s">
        <v>43</v>
      </c>
      <c r="V2" s="7">
        <f ca="1">SUM(INDIRECT("N"&amp;MAX(T2,T3)):N2)</f>
        <v>1.3844289648741134E-3</v>
      </c>
      <c r="W2" s="8">
        <v>1</v>
      </c>
      <c r="X2" s="8">
        <f t="shared" ref="X2:X21" si="9">Y2-1/U$17</f>
        <v>0.43153334518765785</v>
      </c>
      <c r="Y2" s="8">
        <f t="shared" ref="Y2:Y21" si="10">C$2+(C$2-T$17)/5-W2*0.005</f>
        <v>0.8019037155580282</v>
      </c>
      <c r="Z2" s="8">
        <f t="shared" ref="Z2:Z21" si="11">Y2</f>
        <v>0.8019037155580282</v>
      </c>
      <c r="AA2" s="8">
        <f t="shared" ref="AA2:AA21" si="12">IF(Z2="","",$S$13-(LN(1+EXP(-$S$11*(X2-AC2-AD2-$S$13))))/$S$11)</f>
        <v>7.8076426252741193E-2</v>
      </c>
      <c r="AB2" s="8">
        <f t="shared" ref="AB2:AB21" si="13">IF(Z2="","",X2-AC2-AD2-AA2)</f>
        <v>0.16809230287313362</v>
      </c>
      <c r="AC2" s="8">
        <f t="shared" ref="AC2:AC21" si="14">IF(Z2="","",1/2*(X2+T$11)+1/2*POWER((X2+T$11)^2-4*V$11*(X2),0.5)-AD2)</f>
        <v>7.6035714809337851E-2</v>
      </c>
      <c r="AD2" s="8">
        <f t="shared" ref="AD2:AD21" si="15">IF(Z2="","",LN(1+EXP($U$11*(X2-$U$13)))/$U$11)</f>
        <v>0.10932890125244518</v>
      </c>
      <c r="AE2" s="8">
        <f t="shared" ref="AE2:AE21" si="16">IF(Z2="","",$S$15*AA2+$T$17+$T$15*AB2+$U$15*AC2+$S$17*AD2)</f>
        <v>0.80026714229935469</v>
      </c>
      <c r="AF2" s="8" t="str">
        <f t="shared" ref="AF2:AF21" si="17">IF(Y2&lt;C$2+0.01,"",(AE2-Y2)*(AE2-Y2))</f>
        <v/>
      </c>
    </row>
    <row r="3" spans="1:32" x14ac:dyDescent="0.25">
      <c r="A3" s="9">
        <f t="shared" ref="A3:A66" si="18">-B3</f>
        <v>-0.31709344590960226</v>
      </c>
      <c r="B3" s="88">
        <f>IF(Sample8!K9&gt;0,Sample8!K9, )</f>
        <v>0.31709344590960226</v>
      </c>
      <c r="C3" s="88">
        <f>IF(Sample8!L9&gt;0,Sample8!L9,"")</f>
        <v>0.79147001327411259</v>
      </c>
      <c r="D3" s="88">
        <f>IF(Sample8!M9&gt;0,Sample8!M9,)</f>
        <v>4.5203869451224818</v>
      </c>
      <c r="E3" s="162">
        <f t="shared" si="0"/>
        <v>0.68746381627997266</v>
      </c>
      <c r="F3" s="162">
        <f t="shared" si="1"/>
        <v>7.7738427533376994E-2</v>
      </c>
      <c r="G3" s="162">
        <f t="shared" si="2"/>
        <v>0.16692095035819263</v>
      </c>
      <c r="H3" s="162">
        <f t="shared" si="3"/>
        <v>7.2434068018032621E-2</v>
      </c>
      <c r="I3" s="162">
        <f t="shared" si="4"/>
        <v>0.24465937789156963</v>
      </c>
      <c r="J3" s="162">
        <f t="shared" ref="J3:J66" si="19">B3-I3-V$5*K3</f>
        <v>7.2434068018032621E-2</v>
      </c>
      <c r="K3" s="162">
        <f t="shared" si="5"/>
        <v>1.8660824485090131E-2</v>
      </c>
      <c r="L3" s="59">
        <f t="shared" si="6"/>
        <v>-2.508185418963972E-6</v>
      </c>
      <c r="M3" s="162">
        <f t="shared" ref="M3:M66" si="20">IF(OR(B3="",B3=0),"",$S$15*F3+$T$17+$T$15*G3+$U$15*H3+S$17*(K3+L3))</f>
        <v>0.7974876789960883</v>
      </c>
      <c r="N3" s="99">
        <f t="shared" si="7"/>
        <v>3.6212300741441406E-5</v>
      </c>
      <c r="O3" s="100">
        <f t="shared" ref="O3:O66" si="21">IF(OR(B3="",B3=0),"",1/V$17*LN(1+EXP(V$17*(B3-V$5*K3-T$13))))</f>
        <v>7.9128092987295201E-2</v>
      </c>
      <c r="P3" s="100">
        <f t="shared" ref="P3:P66" si="22">(O3-J3)^2</f>
        <v>4.4809970289110882E-5</v>
      </c>
      <c r="Q3" s="11">
        <v>1</v>
      </c>
      <c r="R3" s="9">
        <f t="shared" si="8"/>
        <v>0.74385037203814008</v>
      </c>
      <c r="S3" s="168">
        <v>0.18</v>
      </c>
      <c r="T3" s="169">
        <f>IF(LOOKUP(-S$3,A:A,Q:Q)=0,1,LOOKUP(-S$3,A:A,Q:Q))</f>
        <v>89</v>
      </c>
      <c r="U3" s="12" t="s">
        <v>138</v>
      </c>
      <c r="V3" s="13">
        <f ca="1">SUM(INDIRECT("P"&amp;MAX(T2,T3)):P2)</f>
        <v>1.3920206455997E-2</v>
      </c>
      <c r="W3" s="8">
        <v>2</v>
      </c>
      <c r="X3" s="8">
        <f t="shared" si="9"/>
        <v>0.42653334518765784</v>
      </c>
      <c r="Y3" s="8">
        <f t="shared" si="10"/>
        <v>0.79690371555802819</v>
      </c>
      <c r="Z3" s="8">
        <f t="shared" si="11"/>
        <v>0.79690371555802819</v>
      </c>
      <c r="AA3" s="8">
        <f t="shared" si="12"/>
        <v>7.8076424597528032E-2</v>
      </c>
      <c r="AB3" s="8">
        <f t="shared" si="13"/>
        <v>0.16806545350288229</v>
      </c>
      <c r="AC3" s="8">
        <f t="shared" si="14"/>
        <v>7.5902193880005034E-2</v>
      </c>
      <c r="AD3" s="8">
        <f t="shared" si="15"/>
        <v>0.10448927320724248</v>
      </c>
      <c r="AE3" s="8">
        <f t="shared" si="16"/>
        <v>0.80016569273359561</v>
      </c>
      <c r="AF3" s="8" t="str">
        <f t="shared" si="17"/>
        <v/>
      </c>
    </row>
    <row r="4" spans="1:32" x14ac:dyDescent="0.25">
      <c r="A4" s="9">
        <f t="shared" si="18"/>
        <v>-0.31603396847647136</v>
      </c>
      <c r="B4" s="88">
        <f>IF(Sample8!K10&gt;0,Sample8!K10, )</f>
        <v>0.31603396847647136</v>
      </c>
      <c r="C4" s="88">
        <f>IF(Sample8!L10&gt;0,Sample8!L10,"")</f>
        <v>0.79187994524925631</v>
      </c>
      <c r="D4" s="88">
        <f>IF(Sample8!M10&gt;0,Sample8!M10,)</f>
        <v>4.5203869451224818</v>
      </c>
      <c r="E4" s="162">
        <f t="shared" si="0"/>
        <v>0.68640433884684171</v>
      </c>
      <c r="F4" s="162">
        <f t="shared" si="1"/>
        <v>7.7738425204081932E-2</v>
      </c>
      <c r="G4" s="162">
        <f t="shared" si="2"/>
        <v>0.16688564372187864</v>
      </c>
      <c r="H4" s="162">
        <f t="shared" si="3"/>
        <v>7.1409899550510789E-2</v>
      </c>
      <c r="I4" s="162">
        <f t="shared" si="4"/>
        <v>0.24462406892596056</v>
      </c>
      <c r="J4" s="162">
        <f t="shared" si="19"/>
        <v>7.1409899550510803E-2</v>
      </c>
      <c r="K4" s="162">
        <f t="shared" si="5"/>
        <v>1.8186930340682896E-2</v>
      </c>
      <c r="L4" s="59">
        <f t="shared" si="6"/>
        <v>-2.2560701183825545E-6</v>
      </c>
      <c r="M4" s="162">
        <f t="shared" si="20"/>
        <v>0.79672589451130937</v>
      </c>
      <c r="N4" s="99">
        <f t="shared" si="7"/>
        <v>2.3483224250392617E-5</v>
      </c>
      <c r="O4" s="100">
        <f t="shared" si="21"/>
        <v>7.8227756819469363E-2</v>
      </c>
      <c r="P4" s="100">
        <f t="shared" si="22"/>
        <v>4.6483177739891078E-5</v>
      </c>
      <c r="Q4" s="11">
        <v>2</v>
      </c>
      <c r="R4" s="9">
        <f t="shared" si="8"/>
        <v>0.74384698260105397</v>
      </c>
      <c r="S4" s="136" t="s">
        <v>58</v>
      </c>
      <c r="T4" s="137" t="s">
        <v>146</v>
      </c>
      <c r="U4" s="138" t="s">
        <v>101</v>
      </c>
      <c r="V4" s="91" t="s">
        <v>61</v>
      </c>
      <c r="W4" s="8">
        <v>3</v>
      </c>
      <c r="X4" s="8">
        <f t="shared" si="9"/>
        <v>0.42153334518765784</v>
      </c>
      <c r="Y4" s="8">
        <f t="shared" si="10"/>
        <v>0.79190371555802819</v>
      </c>
      <c r="Z4" s="8">
        <f t="shared" si="11"/>
        <v>0.79190371555802819</v>
      </c>
      <c r="AA4" s="8">
        <f t="shared" si="12"/>
        <v>7.807642284661552E-2</v>
      </c>
      <c r="AB4" s="8">
        <f t="shared" si="13"/>
        <v>0.16803709696765673</v>
      </c>
      <c r="AC4" s="8">
        <f t="shared" si="14"/>
        <v>7.574323168605239E-2</v>
      </c>
      <c r="AD4" s="8">
        <f t="shared" si="15"/>
        <v>9.9676593687333184E-2</v>
      </c>
      <c r="AE4" s="8">
        <f t="shared" si="16"/>
        <v>0.8000452592658398</v>
      </c>
      <c r="AF4" s="8" t="str">
        <f t="shared" si="17"/>
        <v/>
      </c>
    </row>
    <row r="5" spans="1:32" x14ac:dyDescent="0.25">
      <c r="A5" s="9">
        <f t="shared" si="18"/>
        <v>-0.31497449104334074</v>
      </c>
      <c r="B5" s="88">
        <f>IF(Sample8!K11&gt;0,Sample8!K11, )</f>
        <v>0.31497449104334074</v>
      </c>
      <c r="C5" s="88">
        <f>IF(Sample8!L11&gt;0,Sample8!L11,"")</f>
        <v>0.791765563132938</v>
      </c>
      <c r="D5" s="88">
        <f>IF(Sample8!M11&gt;0,Sample8!M11,)</f>
        <v>5.6504836814031023</v>
      </c>
      <c r="E5" s="162">
        <f t="shared" si="0"/>
        <v>0.68534486141371109</v>
      </c>
      <c r="F5" s="162">
        <f t="shared" si="1"/>
        <v>7.7738422805084306E-2</v>
      </c>
      <c r="G5" s="162">
        <f t="shared" si="2"/>
        <v>0.1668493555638102</v>
      </c>
      <c r="H5" s="162">
        <f t="shared" si="3"/>
        <v>7.0386712674446253E-2</v>
      </c>
      <c r="I5" s="162">
        <f t="shared" si="4"/>
        <v>0.2445877783688945</v>
      </c>
      <c r="J5" s="162">
        <f t="shared" si="19"/>
        <v>7.0386712674446239E-2</v>
      </c>
      <c r="K5" s="162">
        <f t="shared" si="5"/>
        <v>1.7721950336141094E-2</v>
      </c>
      <c r="L5" s="59">
        <f t="shared" si="6"/>
        <v>-2.0292941229268487E-6</v>
      </c>
      <c r="M5" s="162">
        <f t="shared" si="20"/>
        <v>0.79596474266728445</v>
      </c>
      <c r="N5" s="99">
        <f t="shared" si="7"/>
        <v>1.7633108761674097E-5</v>
      </c>
      <c r="O5" s="100">
        <f t="shared" si="21"/>
        <v>7.7330903927257694E-2</v>
      </c>
      <c r="P5" s="100">
        <f t="shared" si="22"/>
        <v>4.8221792155623118E-5</v>
      </c>
      <c r="Q5" s="11">
        <v>3</v>
      </c>
      <c r="R5" s="9">
        <f t="shared" si="8"/>
        <v>0.74384349893787938</v>
      </c>
      <c r="S5" s="166">
        <v>0</v>
      </c>
      <c r="T5" s="138">
        <f ca="1">Potentiel8!L3</f>
        <v>2</v>
      </c>
      <c r="U5" s="167">
        <f>Potentiel8!N3</f>
        <v>838.53177832022425</v>
      </c>
      <c r="V5" s="92">
        <f>IF(V28=1,1,0)</f>
        <v>0</v>
      </c>
      <c r="W5" s="8">
        <v>4</v>
      </c>
      <c r="X5" s="8">
        <f t="shared" si="9"/>
        <v>0.41653334518765783</v>
      </c>
      <c r="Y5" s="8">
        <f t="shared" si="10"/>
        <v>0.78690371555802818</v>
      </c>
      <c r="Z5" s="8">
        <f t="shared" si="11"/>
        <v>0.78690371555802818</v>
      </c>
      <c r="AA5" s="8">
        <f t="shared" si="12"/>
        <v>7.8076420991509701E-2</v>
      </c>
      <c r="AB5" s="8">
        <f t="shared" si="13"/>
        <v>0.16800710350788273</v>
      </c>
      <c r="AC5" s="8">
        <f t="shared" si="14"/>
        <v>7.5554634552803632E-2</v>
      </c>
      <c r="AD5" s="8">
        <f t="shared" si="15"/>
        <v>9.4895186135461787E-2</v>
      </c>
      <c r="AE5" s="8">
        <f t="shared" si="16"/>
        <v>0.7999027240300417</v>
      </c>
      <c r="AF5" s="8" t="str">
        <f t="shared" si="17"/>
        <v/>
      </c>
    </row>
    <row r="6" spans="1:32" x14ac:dyDescent="0.25">
      <c r="A6" s="9">
        <f t="shared" si="18"/>
        <v>-0.31383351534612319</v>
      </c>
      <c r="B6" s="88">
        <f>IF(Sample8!K12&gt;0,Sample8!K12, )</f>
        <v>0.31383351534612319</v>
      </c>
      <c r="C6" s="88">
        <f>IF(Sample8!L12&gt;0,Sample8!L12,"")</f>
        <v>0.79149235586516353</v>
      </c>
      <c r="D6" s="88">
        <f>IF(Sample8!M12&gt;0,Sample8!M12,)</f>
        <v>6.7805804176837228</v>
      </c>
      <c r="E6" s="162">
        <f t="shared" si="0"/>
        <v>0.6842038857164936</v>
      </c>
      <c r="F6" s="162">
        <f t="shared" si="1"/>
        <v>7.77384201400729E-2</v>
      </c>
      <c r="G6" s="162">
        <f t="shared" si="2"/>
        <v>0.16680913243432252</v>
      </c>
      <c r="H6" s="162">
        <f t="shared" si="3"/>
        <v>6.9285962771727772E-2</v>
      </c>
      <c r="I6" s="162">
        <f t="shared" si="4"/>
        <v>0.24454755257439542</v>
      </c>
      <c r="J6" s="162">
        <f t="shared" si="19"/>
        <v>6.9285962771727772E-2</v>
      </c>
      <c r="K6" s="162">
        <f t="shared" si="5"/>
        <v>1.7231129072417816E-2</v>
      </c>
      <c r="L6" s="59">
        <f t="shared" si="6"/>
        <v>-1.8104969767393508E-6</v>
      </c>
      <c r="M6" s="162">
        <f t="shared" si="20"/>
        <v>0.79514577777370132</v>
      </c>
      <c r="N6" s="99">
        <f t="shared" si="7"/>
        <v>1.3347491641783912E-5</v>
      </c>
      <c r="O6" s="100">
        <f t="shared" si="21"/>
        <v>7.6369029169496228E-2</v>
      </c>
      <c r="P6" s="100">
        <f t="shared" si="22"/>
        <v>5.0169829595196609E-5</v>
      </c>
      <c r="Q6" s="11">
        <v>4</v>
      </c>
      <c r="R6" s="9">
        <f t="shared" si="8"/>
        <v>0.74383963751744853</v>
      </c>
      <c r="S6" s="108">
        <v>700</v>
      </c>
      <c r="T6" s="138">
        <f ca="1">Potentiel8!L4</f>
        <v>55</v>
      </c>
      <c r="U6" s="138">
        <f>Potentiel8!N4</f>
        <v>60</v>
      </c>
      <c r="V6" s="115" t="s">
        <v>165</v>
      </c>
      <c r="W6" s="8">
        <v>5</v>
      </c>
      <c r="X6" s="8">
        <f t="shared" si="9"/>
        <v>0.41153334518765783</v>
      </c>
      <c r="Y6" s="8">
        <f t="shared" si="10"/>
        <v>0.78190371555802818</v>
      </c>
      <c r="Z6" s="8">
        <f t="shared" si="11"/>
        <v>0.78190371555802818</v>
      </c>
      <c r="AA6" s="8">
        <f t="shared" si="12"/>
        <v>7.8076419022687499E-2</v>
      </c>
      <c r="AB6" s="8">
        <f t="shared" si="13"/>
        <v>0.16797532813033353</v>
      </c>
      <c r="AC6" s="8">
        <f t="shared" si="14"/>
        <v>7.5331603750910844E-2</v>
      </c>
      <c r="AD6" s="8">
        <f t="shared" si="15"/>
        <v>9.0149994283725957E-2</v>
      </c>
      <c r="AE6" s="8">
        <f t="shared" si="16"/>
        <v>0.79973451965574638</v>
      </c>
      <c r="AF6" s="8" t="str">
        <f t="shared" si="17"/>
        <v/>
      </c>
    </row>
    <row r="7" spans="1:32" x14ac:dyDescent="0.25">
      <c r="A7" s="9">
        <f t="shared" si="18"/>
        <v>-0.31269253964890542</v>
      </c>
      <c r="B7" s="88">
        <f>IF(Sample8!K13&gt;0,Sample8!K13, )</f>
        <v>0.31269253964890542</v>
      </c>
      <c r="C7" s="88">
        <f>IF(Sample8!L13&gt;0,Sample8!L13,"")</f>
        <v>0.79053635151713653</v>
      </c>
      <c r="D7" s="88">
        <f>IF(Sample8!M13&gt;0,Sample8!M13,)</f>
        <v>7.3456287858241467</v>
      </c>
      <c r="E7" s="162">
        <f t="shared" si="0"/>
        <v>0.68306291001927577</v>
      </c>
      <c r="F7" s="162">
        <f t="shared" si="1"/>
        <v>7.7738417386598049E-2</v>
      </c>
      <c r="G7" s="162">
        <f t="shared" si="2"/>
        <v>0.16676767190909833</v>
      </c>
      <c r="H7" s="162">
        <f t="shared" si="3"/>
        <v>6.8186450353209055E-2</v>
      </c>
      <c r="I7" s="162">
        <f t="shared" si="4"/>
        <v>0.24450608929569637</v>
      </c>
      <c r="J7" s="162">
        <f t="shared" si="19"/>
        <v>6.8186450353209055E-2</v>
      </c>
      <c r="K7" s="162">
        <f t="shared" si="5"/>
        <v>1.6750550377088756E-2</v>
      </c>
      <c r="L7" s="59">
        <f t="shared" si="6"/>
        <v>-1.6152884884728161E-6</v>
      </c>
      <c r="M7" s="162">
        <f t="shared" si="20"/>
        <v>0.79432761044512046</v>
      </c>
      <c r="N7" s="99">
        <f t="shared" si="7"/>
        <v>1.4373644259017869E-5</v>
      </c>
      <c r="O7" s="100">
        <f t="shared" si="21"/>
        <v>7.5411344583766804E-2</v>
      </c>
      <c r="P7" s="100">
        <f t="shared" si="22"/>
        <v>5.2199096642746648E-5</v>
      </c>
      <c r="Q7" s="11">
        <v>5</v>
      </c>
      <c r="R7" s="9">
        <f t="shared" si="8"/>
        <v>0.74383565730702705</v>
      </c>
      <c r="S7" s="139" t="s">
        <v>142</v>
      </c>
      <c r="T7" s="139"/>
      <c r="U7" s="14"/>
      <c r="W7" s="8">
        <v>6</v>
      </c>
      <c r="X7" s="8">
        <f t="shared" si="9"/>
        <v>0.40653334518765782</v>
      </c>
      <c r="Y7" s="8">
        <f t="shared" si="10"/>
        <v>0.77690371555802817</v>
      </c>
      <c r="Z7" s="8">
        <f t="shared" si="11"/>
        <v>0.77690371555802817</v>
      </c>
      <c r="AA7" s="8">
        <f t="shared" si="12"/>
        <v>7.807641692943694E-2</v>
      </c>
      <c r="AB7" s="8">
        <f t="shared" si="13"/>
        <v>0.16794160832157534</v>
      </c>
      <c r="AC7" s="8">
        <f t="shared" si="14"/>
        <v>7.5068674643079952E-2</v>
      </c>
      <c r="AD7" s="8">
        <f t="shared" si="15"/>
        <v>8.5446645293565548E-2</v>
      </c>
      <c r="AE7" s="8">
        <f t="shared" si="16"/>
        <v>0.79953658398683203</v>
      </c>
      <c r="AF7" s="8" t="str">
        <f t="shared" si="17"/>
        <v/>
      </c>
    </row>
    <row r="8" spans="1:32" x14ac:dyDescent="0.25">
      <c r="A8" s="9">
        <f t="shared" si="18"/>
        <v>-0.31147006568760077</v>
      </c>
      <c r="B8" s="88">
        <f>IF(Sample8!K14&gt;0,Sample8!K14, )</f>
        <v>0.31147006568760077</v>
      </c>
      <c r="C8" s="88">
        <f>IF(Sample8!L14&gt;0,Sample8!L14,"")</f>
        <v>0.79026335642642176</v>
      </c>
      <c r="D8" s="88">
        <f>IF(Sample8!M14&gt;0,Sample8!M14,)</f>
        <v>9.0407738902449637</v>
      </c>
      <c r="E8" s="162">
        <f t="shared" si="0"/>
        <v>0.68184043605797107</v>
      </c>
      <c r="F8" s="162">
        <f t="shared" si="1"/>
        <v>7.7738414333367409E-2</v>
      </c>
      <c r="G8" s="162">
        <f t="shared" si="2"/>
        <v>0.16672181343485101</v>
      </c>
      <c r="H8" s="162">
        <f t="shared" si="3"/>
        <v>6.7009837919382337E-2</v>
      </c>
      <c r="I8" s="162">
        <f t="shared" si="4"/>
        <v>0.24446022776821844</v>
      </c>
      <c r="J8" s="162">
        <f t="shared" si="19"/>
        <v>6.7009837919382337E-2</v>
      </c>
      <c r="K8" s="162">
        <f t="shared" si="5"/>
        <v>1.6246943479533808E-2</v>
      </c>
      <c r="L8" s="59">
        <f t="shared" si="6"/>
        <v>-1.4294295783121992E-6</v>
      </c>
      <c r="M8" s="162">
        <f t="shared" si="20"/>
        <v>0.79345192848026347</v>
      </c>
      <c r="N8" s="99">
        <f t="shared" si="7"/>
        <v>1.0166991742540337E-5</v>
      </c>
      <c r="O8" s="100">
        <f t="shared" si="21"/>
        <v>7.4389993433415444E-2</v>
      </c>
      <c r="P8" s="100">
        <f t="shared" si="22"/>
        <v>5.4466695411313274E-5</v>
      </c>
      <c r="Q8" s="11">
        <v>6</v>
      </c>
      <c r="R8" s="9">
        <f t="shared" si="8"/>
        <v>0.74383125489349933</v>
      </c>
      <c r="S8" s="15">
        <v>0.1</v>
      </c>
      <c r="T8" s="16">
        <f>LOOKUP(-S8,A2:A700,Q:Q+1)</f>
        <v>141</v>
      </c>
      <c r="U8" s="164" t="s">
        <v>139</v>
      </c>
      <c r="V8" s="165">
        <f ca="1">(INDIRECT("C"&amp;T8)-INDIRECT("C"&amp;T9))/(INDIRECT("B"&amp;T8)-INDIRECT("B"&amp;T9))</f>
        <v>9.5903679637024841E-2</v>
      </c>
      <c r="W8" s="8">
        <v>7</v>
      </c>
      <c r="X8" s="8">
        <f t="shared" si="9"/>
        <v>0.40153334518765782</v>
      </c>
      <c r="Y8" s="8">
        <f t="shared" si="10"/>
        <v>0.77190371555802817</v>
      </c>
      <c r="Z8" s="8">
        <f t="shared" si="11"/>
        <v>0.77190371555802817</v>
      </c>
      <c r="AA8" s="8">
        <f t="shared" si="12"/>
        <v>7.8076414699667099E-2</v>
      </c>
      <c r="AB8" s="8">
        <f t="shared" si="13"/>
        <v>0.16790576134014579</v>
      </c>
      <c r="AC8" s="8">
        <f t="shared" si="14"/>
        <v>7.4759659088861424E-2</v>
      </c>
      <c r="AD8" s="8">
        <f t="shared" si="15"/>
        <v>8.0791510058983523E-2</v>
      </c>
      <c r="AE8" s="8">
        <f t="shared" si="16"/>
        <v>0.79930431717240213</v>
      </c>
      <c r="AF8" s="8" t="str">
        <f t="shared" si="17"/>
        <v/>
      </c>
    </row>
    <row r="9" spans="1:32" ht="15.75" thickBot="1" x14ac:dyDescent="0.3">
      <c r="A9" s="9">
        <f t="shared" si="18"/>
        <v>-0.31016609346220919</v>
      </c>
      <c r="B9" s="88">
        <f>IF(Sample8!K15&gt;0,Sample8!K15, )</f>
        <v>0.31016609346220919</v>
      </c>
      <c r="C9" s="88">
        <f>IF(Sample8!L15&gt;0,Sample8!L15,"")</f>
        <v>0.79039969791638331</v>
      </c>
      <c r="D9" s="88">
        <f>IF(Sample8!M15&gt;0,Sample8!M15,)</f>
        <v>10.170870626525584</v>
      </c>
      <c r="E9" s="162">
        <f t="shared" si="0"/>
        <v>0.68053646383257949</v>
      </c>
      <c r="F9" s="162">
        <f t="shared" si="1"/>
        <v>7.7738410952798528E-2</v>
      </c>
      <c r="G9" s="162">
        <f t="shared" si="2"/>
        <v>0.16667117955791672</v>
      </c>
      <c r="H9" s="162">
        <f t="shared" si="3"/>
        <v>6.5756502951493948E-2</v>
      </c>
      <c r="I9" s="162">
        <f t="shared" si="4"/>
        <v>0.24440959051071526</v>
      </c>
      <c r="J9" s="162">
        <f t="shared" si="19"/>
        <v>6.5756502951493934E-2</v>
      </c>
      <c r="K9" s="162">
        <f t="shared" si="5"/>
        <v>1.5722556829714268E-2</v>
      </c>
      <c r="L9" s="59">
        <f t="shared" si="6"/>
        <v>-1.2546880590205891E-6</v>
      </c>
      <c r="M9" s="162">
        <f t="shared" si="20"/>
        <v>0.79251897516781411</v>
      </c>
      <c r="N9" s="99">
        <f t="shared" si="7"/>
        <v>4.4913360684320678E-6</v>
      </c>
      <c r="O9" s="100">
        <f t="shared" si="21"/>
        <v>7.330606414034449E-2</v>
      </c>
      <c r="P9" s="100">
        <f t="shared" si="22"/>
        <v>5.6995874144198628E-5</v>
      </c>
      <c r="Q9" s="11">
        <v>7</v>
      </c>
      <c r="R9" s="9">
        <f t="shared" si="8"/>
        <v>0.74382639404131357</v>
      </c>
      <c r="S9" s="15">
        <v>0.18</v>
      </c>
      <c r="T9" s="16">
        <f>LOOKUP(-S9,A2:A700,Q2:Q700+1)</f>
        <v>90</v>
      </c>
      <c r="U9" s="174" t="s">
        <v>54</v>
      </c>
      <c r="V9" s="17">
        <f ca="1">(INDIRECT("M"&amp;T8)-INDIRECT("M"&amp;T9))/(INDIRECT("B"&amp;T8)-INDIRECT("B"&amp;T9))</f>
        <v>0.10332350329009962</v>
      </c>
      <c r="W9" s="8">
        <v>8</v>
      </c>
      <c r="X9" s="8">
        <f t="shared" si="9"/>
        <v>0.39653334518765782</v>
      </c>
      <c r="Y9" s="8">
        <f t="shared" si="10"/>
        <v>0.76690371555802817</v>
      </c>
      <c r="Z9" s="8">
        <f t="shared" si="11"/>
        <v>0.76690371555802817</v>
      </c>
      <c r="AA9" s="8">
        <f t="shared" si="12"/>
        <v>7.8076412319680571E-2</v>
      </c>
      <c r="AB9" s="8">
        <f t="shared" si="13"/>
        <v>0.16786758099485702</v>
      </c>
      <c r="AC9" s="8">
        <f t="shared" si="14"/>
        <v>7.4397595235927108E-2</v>
      </c>
      <c r="AD9" s="8">
        <f t="shared" si="15"/>
        <v>7.6191756637193145E-2</v>
      </c>
      <c r="AE9" s="8">
        <f t="shared" si="16"/>
        <v>0.7990325441780266</v>
      </c>
      <c r="AF9" s="8" t="str">
        <f t="shared" si="17"/>
        <v/>
      </c>
    </row>
    <row r="10" spans="1:32" x14ac:dyDescent="0.25">
      <c r="A10" s="9">
        <f t="shared" si="18"/>
        <v>-0.30886212123681761</v>
      </c>
      <c r="B10" s="88">
        <f>IF(Sample8!K16&gt;0,Sample8!K16, )</f>
        <v>0.30886212123681761</v>
      </c>
      <c r="C10" s="88">
        <f>IF(Sample8!L16&gt;0,Sample8!L16,"")</f>
        <v>0.78924211047223247</v>
      </c>
      <c r="D10" s="88">
        <f>IF(Sample8!M16&gt;0,Sample8!M16,)</f>
        <v>12.431064099087052</v>
      </c>
      <c r="E10" s="162">
        <f t="shared" si="0"/>
        <v>0.6792324916071879</v>
      </c>
      <c r="F10" s="162">
        <f t="shared" si="1"/>
        <v>7.7738407437225363E-2</v>
      </c>
      <c r="G10" s="162">
        <f t="shared" si="2"/>
        <v>0.16661867998497665</v>
      </c>
      <c r="H10" s="162">
        <f t="shared" si="3"/>
        <v>6.45050338146156E-2</v>
      </c>
      <c r="I10" s="162">
        <f t="shared" si="4"/>
        <v>0.24435708742220202</v>
      </c>
      <c r="J10" s="162">
        <f t="shared" si="19"/>
        <v>6.4505033814615587E-2</v>
      </c>
      <c r="K10" s="162">
        <f t="shared" si="5"/>
        <v>1.521127100203599E-2</v>
      </c>
      <c r="L10" s="59">
        <f t="shared" si="6"/>
        <v>-1.1013067505777714E-6</v>
      </c>
      <c r="M10" s="162">
        <f t="shared" si="20"/>
        <v>0.79158722439330953</v>
      </c>
      <c r="N10" s="99">
        <f t="shared" si="7"/>
        <v>5.4995593028294128E-6</v>
      </c>
      <c r="O10" s="100">
        <f t="shared" si="21"/>
        <v>7.222794172355966E-2</v>
      </c>
      <c r="P10" s="100">
        <f t="shared" si="22"/>
        <v>5.9643306570030929E-5</v>
      </c>
      <c r="Q10" s="11">
        <v>8</v>
      </c>
      <c r="R10" s="9">
        <f t="shared" si="8"/>
        <v>0.74382135408231131</v>
      </c>
      <c r="S10" s="118" t="s">
        <v>132</v>
      </c>
      <c r="T10" s="119" t="s">
        <v>44</v>
      </c>
      <c r="U10" s="120" t="s">
        <v>133</v>
      </c>
      <c r="V10" s="121" t="s">
        <v>45</v>
      </c>
      <c r="W10" s="8">
        <v>9</v>
      </c>
      <c r="X10" s="8">
        <f t="shared" si="9"/>
        <v>0.39153334518765781</v>
      </c>
      <c r="Y10" s="8">
        <f t="shared" si="10"/>
        <v>0.76190371555802816</v>
      </c>
      <c r="Z10" s="8">
        <f t="shared" si="11"/>
        <v>0.76190371555802816</v>
      </c>
      <c r="AA10" s="8">
        <f t="shared" si="12"/>
        <v>7.8076409773899721E-2</v>
      </c>
      <c r="AB10" s="8">
        <f t="shared" si="13"/>
        <v>0.16782683379282604</v>
      </c>
      <c r="AC10" s="8">
        <f t="shared" si="14"/>
        <v>7.3974710073664809E-2</v>
      </c>
      <c r="AD10" s="8">
        <f t="shared" si="15"/>
        <v>7.165539154726723E-2</v>
      </c>
      <c r="AE10" s="8">
        <f t="shared" si="16"/>
        <v>0.79871548668695158</v>
      </c>
      <c r="AF10" s="8" t="str">
        <f t="shared" si="17"/>
        <v/>
      </c>
    </row>
    <row r="11" spans="1:32" x14ac:dyDescent="0.25">
      <c r="A11" s="9">
        <f t="shared" si="18"/>
        <v>-0.30747665074733915</v>
      </c>
      <c r="B11" s="88">
        <f>IF(Sample8!K17&gt;0,Sample8!K17, )</f>
        <v>0.30747665074733915</v>
      </c>
      <c r="C11" s="88">
        <f>IF(Sample8!L17&gt;0,Sample8!L17,"")</f>
        <v>0.78828775377874782</v>
      </c>
      <c r="D11" s="88">
        <f>IF(Sample8!M17&gt;0,Sample8!M17,)</f>
        <v>14.126209203507869</v>
      </c>
      <c r="E11" s="162">
        <f t="shared" si="0"/>
        <v>0.67784702111770945</v>
      </c>
      <c r="F11" s="162">
        <f t="shared" si="1"/>
        <v>7.77384035451327E-2</v>
      </c>
      <c r="G11" s="162">
        <f t="shared" si="2"/>
        <v>0.16656074251347924</v>
      </c>
      <c r="H11" s="162">
        <f t="shared" si="3"/>
        <v>6.3177504688727223E-2</v>
      </c>
      <c r="I11" s="162">
        <f t="shared" si="4"/>
        <v>0.24429914605861192</v>
      </c>
      <c r="J11" s="162">
        <f t="shared" si="19"/>
        <v>6.3177504688727237E-2</v>
      </c>
      <c r="K11" s="162">
        <f t="shared" si="5"/>
        <v>1.4682252165294585E-2</v>
      </c>
      <c r="L11" s="59">
        <f t="shared" si="6"/>
        <v>-9.5882903414681083E-7</v>
      </c>
      <c r="M11" s="162">
        <f t="shared" si="20"/>
        <v>0.79059862928511848</v>
      </c>
      <c r="N11" s="99">
        <f t="shared" si="7"/>
        <v>5.340145605943843E-6</v>
      </c>
      <c r="O11" s="100">
        <f t="shared" si="21"/>
        <v>7.1088934034365461E-2</v>
      </c>
      <c r="P11" s="100">
        <f t="shared" si="22"/>
        <v>6.2590714291025655E-5</v>
      </c>
      <c r="Q11" s="11">
        <v>9</v>
      </c>
      <c r="R11" s="9">
        <f t="shared" si="8"/>
        <v>0.74381579208504767</v>
      </c>
      <c r="S11" s="122">
        <f>100*T24</f>
        <v>57.676072696245264</v>
      </c>
      <c r="T11" s="141">
        <f>-T26-V19</f>
        <v>-0.24788306587812978</v>
      </c>
      <c r="U11" s="123">
        <f>V25*100</f>
        <v>32.184120917871859</v>
      </c>
      <c r="V11" s="142">
        <f>IF(V5=0,(T11*(T29-T13)+(T29-T13)*(T13))/(T29),(T11*(U13-T13)+(U13-T13)*(T13))/(U13))</f>
        <v>-7.3639123702979486E-4</v>
      </c>
      <c r="W11" s="8">
        <v>10</v>
      </c>
      <c r="X11" s="8">
        <f t="shared" si="9"/>
        <v>0.38653334518765781</v>
      </c>
      <c r="Y11" s="8">
        <f t="shared" si="10"/>
        <v>0.75690371555802816</v>
      </c>
      <c r="Z11" s="8">
        <f t="shared" si="11"/>
        <v>0.75690371555802816</v>
      </c>
      <c r="AA11" s="8">
        <f t="shared" si="12"/>
        <v>7.8076407044535445E-2</v>
      </c>
      <c r="AB11" s="8">
        <f t="shared" si="13"/>
        <v>0.16778325431001834</v>
      </c>
      <c r="AC11" s="8">
        <f t="shared" si="14"/>
        <v>7.348240145330466E-2</v>
      </c>
      <c r="AD11" s="8">
        <f t="shared" si="15"/>
        <v>6.7191282379799364E-2</v>
      </c>
      <c r="AE11" s="8">
        <f t="shared" si="16"/>
        <v>0.79834674934160532</v>
      </c>
      <c r="AF11" s="8" t="str">
        <f t="shared" si="17"/>
        <v/>
      </c>
    </row>
    <row r="12" spans="1:32" x14ac:dyDescent="0.25">
      <c r="A12" s="9">
        <f t="shared" si="18"/>
        <v>-0.30609118025786047</v>
      </c>
      <c r="B12" s="88">
        <f>IF(Sample8!K18&gt;0,Sample8!K18, )</f>
        <v>0.30609118025786047</v>
      </c>
      <c r="C12" s="88">
        <f>IF(Sample8!L18&gt;0,Sample8!L18,"")</f>
        <v>0.78815133575071183</v>
      </c>
      <c r="D12" s="88">
        <f>IF(Sample8!M18&gt;0,Sample8!M18,)</f>
        <v>15.25630593978849</v>
      </c>
      <c r="E12" s="162">
        <f t="shared" si="0"/>
        <v>0.67646155062823077</v>
      </c>
      <c r="F12" s="162">
        <f t="shared" si="1"/>
        <v>7.7738399481428008E-2</v>
      </c>
      <c r="G12" s="162">
        <f t="shared" si="2"/>
        <v>0.166500456337979</v>
      </c>
      <c r="H12" s="162">
        <f t="shared" si="3"/>
        <v>6.1852324438453461E-2</v>
      </c>
      <c r="I12" s="162">
        <f t="shared" si="4"/>
        <v>0.24423885581940702</v>
      </c>
      <c r="J12" s="162">
        <f t="shared" si="19"/>
        <v>6.1852324438453454E-2</v>
      </c>
      <c r="K12" s="162">
        <f t="shared" si="5"/>
        <v>1.4167735897809163E-2</v>
      </c>
      <c r="L12" s="59">
        <f t="shared" si="6"/>
        <v>-8.3478310556853079E-7</v>
      </c>
      <c r="M12" s="162">
        <f t="shared" si="20"/>
        <v>0.78961154803983102</v>
      </c>
      <c r="N12" s="99">
        <f t="shared" si="7"/>
        <v>2.132219929294703E-6</v>
      </c>
      <c r="O12" s="100">
        <f t="shared" si="21"/>
        <v>6.9956763229074778E-2</v>
      </c>
      <c r="P12" s="100">
        <f t="shared" si="22"/>
        <v>6.5681928110927627E-5</v>
      </c>
      <c r="Q12" s="11">
        <v>10</v>
      </c>
      <c r="R12" s="9">
        <f t="shared" si="8"/>
        <v>0.74381000461219959</v>
      </c>
      <c r="S12" s="124" t="s">
        <v>131</v>
      </c>
      <c r="T12" s="125" t="s">
        <v>46</v>
      </c>
      <c r="U12" s="126" t="s">
        <v>47</v>
      </c>
      <c r="V12" s="125" t="s">
        <v>48</v>
      </c>
      <c r="W12" s="8">
        <v>11</v>
      </c>
      <c r="X12" s="8">
        <f t="shared" si="9"/>
        <v>0.3815333451876578</v>
      </c>
      <c r="Y12" s="8">
        <f t="shared" si="10"/>
        <v>0.75190371555802815</v>
      </c>
      <c r="Z12" s="8">
        <f t="shared" si="11"/>
        <v>0.75190371555802815</v>
      </c>
      <c r="AA12" s="8">
        <f t="shared" si="12"/>
        <v>7.8076404111184231E-2</v>
      </c>
      <c r="AB12" s="8">
        <f t="shared" si="13"/>
        <v>0.16773653959689633</v>
      </c>
      <c r="AC12" s="8">
        <f t="shared" si="14"/>
        <v>7.2911247555857039E-2</v>
      </c>
      <c r="AD12" s="8">
        <f t="shared" si="15"/>
        <v>6.2809153923720218E-2</v>
      </c>
      <c r="AE12" s="8">
        <f t="shared" si="16"/>
        <v>0.79791932621753248</v>
      </c>
      <c r="AF12" s="8" t="str">
        <f t="shared" si="17"/>
        <v/>
      </c>
    </row>
    <row r="13" spans="1:32" x14ac:dyDescent="0.25">
      <c r="A13" s="9">
        <f t="shared" si="18"/>
        <v>-0.30478720803246889</v>
      </c>
      <c r="B13" s="88">
        <f>IF(Sample8!K19&gt;0,Sample8!K19, )</f>
        <v>0.30478720803246889</v>
      </c>
      <c r="C13" s="88">
        <f>IF(Sample8!L19&gt;0,Sample8!L19,"")</f>
        <v>0.78699616853213361</v>
      </c>
      <c r="D13" s="88">
        <f>IF(Sample8!M19&gt;0,Sample8!M19,)</f>
        <v>17.516499412349731</v>
      </c>
      <c r="E13" s="162">
        <f t="shared" si="0"/>
        <v>0.67515757840283919</v>
      </c>
      <c r="F13" s="162">
        <f t="shared" si="1"/>
        <v>7.7738395490066087E-2</v>
      </c>
      <c r="G13" s="162">
        <f t="shared" si="2"/>
        <v>0.16644144675760858</v>
      </c>
      <c r="H13" s="162">
        <f t="shared" si="3"/>
        <v>6.060736578479424E-2</v>
      </c>
      <c r="I13" s="162">
        <f t="shared" si="4"/>
        <v>0.24417984224767464</v>
      </c>
      <c r="J13" s="162">
        <f t="shared" si="19"/>
        <v>6.0607365784794254E-2</v>
      </c>
      <c r="K13" s="162">
        <f t="shared" si="5"/>
        <v>1.3696585352786209E-2</v>
      </c>
      <c r="L13" s="59">
        <f t="shared" si="6"/>
        <v>-7.3273185572198423E-7</v>
      </c>
      <c r="M13" s="162">
        <f t="shared" si="20"/>
        <v>0.78868399330661432</v>
      </c>
      <c r="N13" s="99">
        <f t="shared" si="7"/>
        <v>2.848752469350847E-6</v>
      </c>
      <c r="O13" s="100">
        <f t="shared" si="21"/>
        <v>6.8897567190523645E-2</v>
      </c>
      <c r="P13" s="100">
        <f t="shared" si="22"/>
        <v>6.8727439347557583E-5</v>
      </c>
      <c r="Q13" s="11">
        <v>11</v>
      </c>
      <c r="R13" s="9">
        <f t="shared" si="8"/>
        <v>0.74380433969248405</v>
      </c>
      <c r="S13" s="127">
        <f>T25</f>
        <v>7.8077494260573352E-2</v>
      </c>
      <c r="T13" s="128">
        <f>T26</f>
        <v>0.24464106876919917</v>
      </c>
      <c r="U13" s="129">
        <f>V26</f>
        <v>0.32313929644478384</v>
      </c>
      <c r="V13" s="134">
        <f>V29</f>
        <v>0.4</v>
      </c>
      <c r="W13" s="8">
        <v>12</v>
      </c>
      <c r="X13" s="8">
        <f t="shared" si="9"/>
        <v>0.37653334518765791</v>
      </c>
      <c r="Y13" s="8">
        <f t="shared" si="10"/>
        <v>0.74690371555802826</v>
      </c>
      <c r="Z13" s="8">
        <f t="shared" si="11"/>
        <v>0.74690371555802826</v>
      </c>
      <c r="AA13" s="8">
        <f t="shared" si="12"/>
        <v>7.8076400950334357E-2</v>
      </c>
      <c r="AB13" s="8">
        <f t="shared" si="13"/>
        <v>0.16768634237895522</v>
      </c>
      <c r="AC13" s="8">
        <f t="shared" si="14"/>
        <v>7.2251052808378652E-2</v>
      </c>
      <c r="AD13" s="8">
        <f t="shared" si="15"/>
        <v>5.8519549049989711E-2</v>
      </c>
      <c r="AE13" s="8">
        <f t="shared" si="16"/>
        <v>0.79742563417156465</v>
      </c>
      <c r="AF13" s="8" t="str">
        <f t="shared" si="17"/>
        <v/>
      </c>
    </row>
    <row r="14" spans="1:32" x14ac:dyDescent="0.25">
      <c r="A14" s="9">
        <f t="shared" si="18"/>
        <v>-0.30332023927890328</v>
      </c>
      <c r="B14" s="88">
        <f>IF(Sample8!K20&gt;0,Sample8!K20, )</f>
        <v>0.30332023927890328</v>
      </c>
      <c r="C14" s="88">
        <f>IF(Sample8!L20&gt;0,Sample8!L20,"")</f>
        <v>0.78656595302637522</v>
      </c>
      <c r="D14" s="88">
        <f>IF(Sample8!M20&gt;0,Sample8!M20,)</f>
        <v>19.776692884910972</v>
      </c>
      <c r="E14" s="162">
        <f t="shared" si="0"/>
        <v>0.67369060964927363</v>
      </c>
      <c r="F14" s="162">
        <f t="shared" si="1"/>
        <v>7.7738390793834003E-2</v>
      </c>
      <c r="G14" s="162">
        <f t="shared" si="2"/>
        <v>0.1663722723609502</v>
      </c>
      <c r="H14" s="162">
        <f t="shared" si="3"/>
        <v>5.9209576124119097E-2</v>
      </c>
      <c r="I14" s="162">
        <f t="shared" si="4"/>
        <v>0.24411066315478419</v>
      </c>
      <c r="J14" s="162">
        <f t="shared" si="19"/>
        <v>5.920957612411909E-2</v>
      </c>
      <c r="K14" s="162">
        <f t="shared" si="5"/>
        <v>1.3181538366726567E-2</v>
      </c>
      <c r="L14" s="59">
        <f t="shared" si="6"/>
        <v>-6.3275793559487715E-7</v>
      </c>
      <c r="M14" s="162">
        <f t="shared" si="20"/>
        <v>0.78764229164439448</v>
      </c>
      <c r="N14" s="99">
        <f t="shared" si="7"/>
        <v>1.1585048206396038E-6</v>
      </c>
      <c r="O14" s="100">
        <f t="shared" si="21"/>
        <v>6.7713518256404828E-2</v>
      </c>
      <c r="P14" s="100">
        <f t="shared" si="22"/>
        <v>7.2317031789264504E-5</v>
      </c>
      <c r="Q14" s="11">
        <v>12</v>
      </c>
      <c r="R14" s="9">
        <f t="shared" si="8"/>
        <v>0.74379769895040482</v>
      </c>
      <c r="S14" s="124" t="s">
        <v>129</v>
      </c>
      <c r="T14" s="125" t="s">
        <v>49</v>
      </c>
      <c r="U14" s="126" t="s">
        <v>50</v>
      </c>
      <c r="V14" s="125" t="s">
        <v>124</v>
      </c>
      <c r="W14" s="8">
        <v>13</v>
      </c>
      <c r="X14" s="8">
        <f t="shared" si="9"/>
        <v>0.37153334518765779</v>
      </c>
      <c r="Y14" s="8">
        <f t="shared" si="10"/>
        <v>0.74190371555802814</v>
      </c>
      <c r="Z14" s="8">
        <f t="shared" si="11"/>
        <v>0.74190371555802814</v>
      </c>
      <c r="AA14" s="8">
        <f t="shared" si="12"/>
        <v>7.8076397534757369E-2</v>
      </c>
      <c r="AB14" s="8">
        <f t="shared" si="13"/>
        <v>0.16763226274200491</v>
      </c>
      <c r="AC14" s="8">
        <f t="shared" si="14"/>
        <v>7.1490939724419028E-2</v>
      </c>
      <c r="AD14" s="8">
        <f t="shared" si="15"/>
        <v>5.4333745186476511E-2</v>
      </c>
      <c r="AE14" s="8">
        <f t="shared" si="16"/>
        <v>0.79685758005130503</v>
      </c>
      <c r="AF14" s="8" t="str">
        <f t="shared" si="17"/>
        <v/>
      </c>
    </row>
    <row r="15" spans="1:32" x14ac:dyDescent="0.25">
      <c r="A15" s="9">
        <f t="shared" si="18"/>
        <v>-0.30185327052533789</v>
      </c>
      <c r="B15" s="88">
        <f>IF(Sample8!K21&gt;0,Sample8!K21, )</f>
        <v>0.30185327052533789</v>
      </c>
      <c r="C15" s="88">
        <f>IF(Sample8!L21&gt;0,Sample8!L21,"")</f>
        <v>0.78545561700345801</v>
      </c>
      <c r="D15" s="88">
        <f>IF(Sample8!M21&gt;0,Sample8!M21,)</f>
        <v>22.036886357472213</v>
      </c>
      <c r="E15" s="162">
        <f t="shared" si="0"/>
        <v>0.6722236408957083</v>
      </c>
      <c r="F15" s="162">
        <f t="shared" si="1"/>
        <v>7.7738385864597775E-2</v>
      </c>
      <c r="G15" s="162">
        <f t="shared" si="2"/>
        <v>0.16629996153488319</v>
      </c>
      <c r="H15" s="162">
        <f t="shared" si="3"/>
        <v>5.7814923125856926E-2</v>
      </c>
      <c r="I15" s="162">
        <f t="shared" si="4"/>
        <v>0.24403834739948096</v>
      </c>
      <c r="J15" s="162">
        <f t="shared" si="19"/>
        <v>5.7814923125856926E-2</v>
      </c>
      <c r="K15" s="162">
        <f t="shared" si="5"/>
        <v>1.2682157053239997E-2</v>
      </c>
      <c r="L15" s="59">
        <f t="shared" si="6"/>
        <v>-5.4642408251240377E-7</v>
      </c>
      <c r="M15" s="162">
        <f t="shared" si="20"/>
        <v>0.78660261157825395</v>
      </c>
      <c r="N15" s="99">
        <f t="shared" si="7"/>
        <v>1.3155965546113316E-6</v>
      </c>
      <c r="O15" s="100">
        <f t="shared" si="21"/>
        <v>6.6537628614582248E-2</v>
      </c>
      <c r="P15" s="100">
        <f t="shared" si="22"/>
        <v>7.6085591043038853E-5</v>
      </c>
      <c r="Q15" s="11">
        <v>13</v>
      </c>
      <c r="R15" s="9">
        <f t="shared" si="8"/>
        <v>0.74379075711110243</v>
      </c>
      <c r="S15" s="127">
        <v>0</v>
      </c>
      <c r="T15" s="130">
        <f>V24</f>
        <v>9.6000000000000002E-2</v>
      </c>
      <c r="U15" s="129">
        <f>V27</f>
        <v>0.74049833766888695</v>
      </c>
      <c r="V15" s="176">
        <f>V30*100</f>
        <v>100</v>
      </c>
      <c r="W15" s="8">
        <v>14</v>
      </c>
      <c r="X15" s="8">
        <f t="shared" si="9"/>
        <v>0.3665333451876579</v>
      </c>
      <c r="Y15" s="8">
        <f t="shared" si="10"/>
        <v>0.73690371555802825</v>
      </c>
      <c r="Z15" s="8">
        <f t="shared" si="11"/>
        <v>0.73690371555802825</v>
      </c>
      <c r="AA15" s="8">
        <f t="shared" si="12"/>
        <v>7.807639383275225E-2</v>
      </c>
      <c r="AB15" s="8">
        <f t="shared" si="13"/>
        <v>0.16757383789875116</v>
      </c>
      <c r="AC15" s="8">
        <f t="shared" si="14"/>
        <v>7.061949572346557E-2</v>
      </c>
      <c r="AD15" s="8">
        <f t="shared" si="15"/>
        <v>5.0263617732688899E-2</v>
      </c>
      <c r="AE15" s="8">
        <f t="shared" si="16"/>
        <v>0.79620666843227506</v>
      </c>
      <c r="AF15" s="8" t="str">
        <f t="shared" si="17"/>
        <v/>
      </c>
    </row>
    <row r="16" spans="1:32" x14ac:dyDescent="0.25">
      <c r="A16" s="9">
        <f t="shared" si="18"/>
        <v>-0.30014180697951137</v>
      </c>
      <c r="B16" s="88">
        <f>IF(Sample8!K22&gt;0,Sample8!K22, )</f>
        <v>0.30014180697951137</v>
      </c>
      <c r="C16" s="88">
        <f>IF(Sample8!L22&gt;0,Sample8!L22,"")</f>
        <v>0.783373773751599</v>
      </c>
      <c r="D16" s="88">
        <f>IF(Sample8!M22&gt;0,Sample8!M22,)</f>
        <v>25.427176566314074</v>
      </c>
      <c r="E16" s="162">
        <f t="shared" si="0"/>
        <v>0.67051217734988167</v>
      </c>
      <c r="F16" s="162">
        <f t="shared" si="1"/>
        <v>7.7738379796687879E-2</v>
      </c>
      <c r="G16" s="162">
        <f t="shared" si="2"/>
        <v>0.16621135878411333</v>
      </c>
      <c r="H16" s="162">
        <f t="shared" si="3"/>
        <v>5.619206839871016E-2</v>
      </c>
      <c r="I16" s="162">
        <f t="shared" si="4"/>
        <v>0.24394973858080121</v>
      </c>
      <c r="J16" s="162">
        <f t="shared" si="19"/>
        <v>5.619206839871016E-2</v>
      </c>
      <c r="K16" s="162">
        <f t="shared" si="5"/>
        <v>1.2119032043805178E-2</v>
      </c>
      <c r="L16" s="59">
        <f t="shared" si="6"/>
        <v>-4.604725870180947E-7</v>
      </c>
      <c r="M16" s="162">
        <f t="shared" si="20"/>
        <v>0.78539238448644977</v>
      </c>
      <c r="N16" s="99">
        <f t="shared" si="7"/>
        <v>4.0747892988547556E-6</v>
      </c>
      <c r="O16" s="100">
        <f t="shared" si="21"/>
        <v>6.5176304367956309E-2</v>
      </c>
      <c r="P16" s="100">
        <f t="shared" si="22"/>
        <v>8.071649595109629E-5</v>
      </c>
      <c r="Q16" s="11">
        <v>14</v>
      </c>
      <c r="R16" s="9">
        <f t="shared" si="8"/>
        <v>0.74378225124702846</v>
      </c>
      <c r="S16" s="124" t="s">
        <v>51</v>
      </c>
      <c r="T16" s="125" t="s">
        <v>128</v>
      </c>
      <c r="U16" s="126" t="s">
        <v>52</v>
      </c>
      <c r="V16" s="131" t="s">
        <v>53</v>
      </c>
      <c r="W16" s="8">
        <v>15</v>
      </c>
      <c r="X16" s="8">
        <f t="shared" si="9"/>
        <v>0.3615333451876579</v>
      </c>
      <c r="Y16" s="8">
        <f t="shared" si="10"/>
        <v>0.73190371555802824</v>
      </c>
      <c r="Z16" s="8">
        <f t="shared" si="11"/>
        <v>0.73190371555802824</v>
      </c>
      <c r="AA16" s="8">
        <f t="shared" si="12"/>
        <v>7.8076389807199886E-2</v>
      </c>
      <c r="AB16" s="8">
        <f t="shared" si="13"/>
        <v>0.16751052950766837</v>
      </c>
      <c r="AC16" s="8">
        <f t="shared" si="14"/>
        <v>6.9624982291056375E-2</v>
      </c>
      <c r="AD16" s="8">
        <f t="shared" si="15"/>
        <v>4.6321443581733242E-2</v>
      </c>
      <c r="AE16" s="8">
        <f t="shared" si="16"/>
        <v>0.79546415528324266</v>
      </c>
      <c r="AF16" s="8" t="str">
        <f t="shared" si="17"/>
        <v/>
      </c>
    </row>
    <row r="17" spans="1:32" ht="15.75" thickBot="1" x14ac:dyDescent="0.3">
      <c r="A17" s="9">
        <f t="shared" si="18"/>
        <v>-0.29859333996185888</v>
      </c>
      <c r="B17" s="88">
        <f>IF(Sample8!K23&gt;0,Sample8!K23, )</f>
        <v>0.29859333996185888</v>
      </c>
      <c r="C17" s="88">
        <f>IF(Sample8!L23&gt;0,Sample8!L23,"")</f>
        <v>0.78335220469603917</v>
      </c>
      <c r="D17" s="88">
        <f>IF(Sample8!M23&gt;0,Sample8!M23,)</f>
        <v>29.382515143296359</v>
      </c>
      <c r="E17" s="162">
        <f t="shared" si="0"/>
        <v>0.66896371033222923</v>
      </c>
      <c r="F17" s="162">
        <f t="shared" si="1"/>
        <v>7.7738373988873372E-2</v>
      </c>
      <c r="G17" s="162">
        <f t="shared" si="2"/>
        <v>0.16612697593051676</v>
      </c>
      <c r="H17" s="162">
        <f t="shared" si="3"/>
        <v>5.4727990042468755E-2</v>
      </c>
      <c r="I17" s="162">
        <f t="shared" si="4"/>
        <v>0.24386534991939013</v>
      </c>
      <c r="J17" s="162">
        <f t="shared" si="19"/>
        <v>5.4727990042468755E-2</v>
      </c>
      <c r="K17" s="162">
        <f t="shared" si="5"/>
        <v>1.1627309720947589E-2</v>
      </c>
      <c r="L17" s="59">
        <f t="shared" si="6"/>
        <v>-3.9441747367770418E-7</v>
      </c>
      <c r="M17" s="162">
        <f t="shared" si="20"/>
        <v>0.78430013614349081</v>
      </c>
      <c r="N17" s="99">
        <f t="shared" si="7"/>
        <v>8.9857402906776939E-7</v>
      </c>
      <c r="O17" s="100">
        <f t="shared" si="21"/>
        <v>6.3954639208311417E-2</v>
      </c>
      <c r="P17" s="100">
        <f t="shared" si="22"/>
        <v>8.5131054829545101E-5</v>
      </c>
      <c r="Q17" s="11">
        <v>15</v>
      </c>
      <c r="R17" s="9">
        <f t="shared" si="8"/>
        <v>0.74377415049308326</v>
      </c>
      <c r="S17" s="132">
        <f>V28</f>
        <v>0</v>
      </c>
      <c r="T17" s="140">
        <v>0.72782596080375361</v>
      </c>
      <c r="U17" s="133">
        <v>2.7</v>
      </c>
      <c r="V17" s="163">
        <v>24.095263731936456</v>
      </c>
      <c r="W17" s="8">
        <v>16</v>
      </c>
      <c r="X17" s="8">
        <f t="shared" si="9"/>
        <v>0.35653334518765789</v>
      </c>
      <c r="Y17" s="8">
        <f t="shared" si="10"/>
        <v>0.72690371555802824</v>
      </c>
      <c r="Z17" s="8">
        <f t="shared" si="11"/>
        <v>0.72690371555802824</v>
      </c>
      <c r="AA17" s="8">
        <f t="shared" si="12"/>
        <v>7.8076385414370481E-2</v>
      </c>
      <c r="AB17" s="8">
        <f t="shared" si="13"/>
        <v>0.16744170784473503</v>
      </c>
      <c r="AC17" s="8">
        <f t="shared" si="14"/>
        <v>6.8495610559048584E-2</v>
      </c>
      <c r="AD17" s="8">
        <f t="shared" si="15"/>
        <v>4.2519641369503827E-2</v>
      </c>
      <c r="AE17" s="8">
        <f t="shared" si="16"/>
        <v>0.79462125051343913</v>
      </c>
      <c r="AF17" s="8" t="str">
        <f t="shared" si="17"/>
        <v/>
      </c>
    </row>
    <row r="18" spans="1:32" x14ac:dyDescent="0.25">
      <c r="A18" s="9">
        <f t="shared" si="18"/>
        <v>-0.29712637120829327</v>
      </c>
      <c r="B18" s="88">
        <f>IF(Sample8!K24&gt;0,Sample8!K24, )</f>
        <v>0.29712637120829327</v>
      </c>
      <c r="C18" s="88">
        <f>IF(Sample8!L24&gt;0,Sample8!L24,"")</f>
        <v>0.78208760744425621</v>
      </c>
      <c r="D18" s="88">
        <f>IF(Sample8!M24&gt;0,Sample8!M24,)</f>
        <v>32.772805352138221</v>
      </c>
      <c r="E18" s="162">
        <f t="shared" si="0"/>
        <v>0.66749674157866368</v>
      </c>
      <c r="F18" s="162">
        <f t="shared" si="1"/>
        <v>7.7738368185544152E-2</v>
      </c>
      <c r="G18" s="162">
        <f t="shared" si="2"/>
        <v>0.16604306649234002</v>
      </c>
      <c r="H18" s="162">
        <f t="shared" si="3"/>
        <v>5.3344936530409129E-2</v>
      </c>
      <c r="I18" s="162">
        <f t="shared" si="4"/>
        <v>0.24378143467788416</v>
      </c>
      <c r="J18" s="162">
        <f t="shared" si="19"/>
        <v>5.3344936530409115E-2</v>
      </c>
      <c r="K18" s="162">
        <f t="shared" si="5"/>
        <v>1.117675632193081E-2</v>
      </c>
      <c r="L18" s="59">
        <f t="shared" si="6"/>
        <v>-3.4060237514593446E-7</v>
      </c>
      <c r="M18" s="162">
        <f t="shared" si="20"/>
        <v>0.78326793201083855</v>
      </c>
      <c r="N18" s="99">
        <f t="shared" si="7"/>
        <v>1.3931660824778052E-6</v>
      </c>
      <c r="O18" s="100">
        <f t="shared" si="21"/>
        <v>6.2806238054717106E-2</v>
      </c>
      <c r="P18" s="100">
        <f t="shared" si="22"/>
        <v>8.9516226533872716E-5</v>
      </c>
      <c r="Q18" s="11">
        <v>16</v>
      </c>
      <c r="R18" s="9">
        <f t="shared" si="8"/>
        <v>0.74376609518701831</v>
      </c>
      <c r="S18" s="174" t="s">
        <v>136</v>
      </c>
      <c r="U18" s="148" t="s">
        <v>125</v>
      </c>
      <c r="V18" s="147">
        <f>S13-(1/2*(S13+T$11)+1/2*POWER((S13+T$11)^2-4*V$11*(S13),0.5))</f>
        <v>7.77395701903624E-2</v>
      </c>
      <c r="W18" s="8">
        <v>17</v>
      </c>
      <c r="X18" s="8">
        <f t="shared" si="9"/>
        <v>0.35153334518765789</v>
      </c>
      <c r="Y18" s="8">
        <f t="shared" si="10"/>
        <v>0.72190371555802824</v>
      </c>
      <c r="Z18" s="8">
        <f t="shared" si="11"/>
        <v>0.72190371555802824</v>
      </c>
      <c r="AA18" s="8">
        <f t="shared" si="12"/>
        <v>7.8076380602406362E-2</v>
      </c>
      <c r="AB18" s="8">
        <f t="shared" si="13"/>
        <v>0.16736663189521156</v>
      </c>
      <c r="AC18" s="8">
        <f t="shared" si="14"/>
        <v>6.7219882377787532E-2</v>
      </c>
      <c r="AD18" s="8">
        <f t="shared" si="15"/>
        <v>3.887045031225244E-2</v>
      </c>
      <c r="AE18" s="8">
        <f t="shared" si="16"/>
        <v>0.79366936862474369</v>
      </c>
      <c r="AF18" s="8" t="str">
        <f t="shared" si="17"/>
        <v/>
      </c>
    </row>
    <row r="19" spans="1:32" x14ac:dyDescent="0.25">
      <c r="A19" s="9">
        <f t="shared" si="18"/>
        <v>-0.29574090071881476</v>
      </c>
      <c r="B19" s="88">
        <f>IF(Sample8!K25&gt;0,Sample8!K25, )</f>
        <v>0.29574090071881476</v>
      </c>
      <c r="C19" s="88">
        <f>IF(Sample8!L25&gt;0,Sample8!L25,"")</f>
        <v>0.78136642211020679</v>
      </c>
      <c r="D19" s="88">
        <f>IF(Sample8!M25&gt;0,Sample8!M25,)</f>
        <v>36.163095560980082</v>
      </c>
      <c r="E19" s="162">
        <f t="shared" si="0"/>
        <v>0.66611127108918511</v>
      </c>
      <c r="F19" s="162">
        <f t="shared" si="1"/>
        <v>7.7738362414742967E-2</v>
      </c>
      <c r="G19" s="162">
        <f t="shared" si="2"/>
        <v>0.16596002814587019</v>
      </c>
      <c r="H19" s="162">
        <f t="shared" si="3"/>
        <v>5.2042510158201591E-2</v>
      </c>
      <c r="I19" s="162">
        <f t="shared" si="4"/>
        <v>0.24369839056061315</v>
      </c>
      <c r="J19" s="162">
        <f t="shared" si="19"/>
        <v>5.2042510158201605E-2</v>
      </c>
      <c r="K19" s="162">
        <f t="shared" si="5"/>
        <v>1.076464645041157E-2</v>
      </c>
      <c r="L19" s="59">
        <f t="shared" si="6"/>
        <v>-2.9653667265665354E-7</v>
      </c>
      <c r="M19" s="162">
        <f t="shared" si="20"/>
        <v>0.78229551576602152</v>
      </c>
      <c r="N19" s="99">
        <f t="shared" si="7"/>
        <v>8.6321502127517593E-7</v>
      </c>
      <c r="O19" s="100">
        <f t="shared" si="21"/>
        <v>6.1729808808765864E-2</v>
      </c>
      <c r="P19" s="100">
        <f t="shared" si="22"/>
        <v>9.3843755145224118E-5</v>
      </c>
      <c r="Q19" s="11">
        <v>17</v>
      </c>
      <c r="R19" s="9">
        <f t="shared" si="8"/>
        <v>0.7437581235057571</v>
      </c>
      <c r="S19" s="174" t="s">
        <v>145</v>
      </c>
      <c r="U19" s="145" t="s">
        <v>63</v>
      </c>
      <c r="V19" s="146">
        <f>IF(V$5=0,-T13/T29*(T29-T13)/(1/T27-(T29-T13)/T29)-T13,-T13/U13*(U13-T13)/(1/T27-(U13-T13)/U13)-T13)</f>
        <v>3.241997108930611E-3</v>
      </c>
      <c r="W19" s="8">
        <v>18</v>
      </c>
      <c r="X19" s="8">
        <f t="shared" si="9"/>
        <v>0.34653334518765788</v>
      </c>
      <c r="Y19" s="8">
        <f t="shared" si="10"/>
        <v>0.71690371555802823</v>
      </c>
      <c r="Z19" s="8">
        <f t="shared" si="11"/>
        <v>0.71690371555802823</v>
      </c>
      <c r="AA19" s="8">
        <f t="shared" si="12"/>
        <v>7.8076375309374085E-2</v>
      </c>
      <c r="AB19" s="8">
        <f t="shared" si="13"/>
        <v>0.16728442411003333</v>
      </c>
      <c r="AC19" s="8">
        <f t="shared" si="14"/>
        <v>6.5786989406938404E-2</v>
      </c>
      <c r="AD19" s="8">
        <f t="shared" si="15"/>
        <v>3.5385556361312076E-2</v>
      </c>
      <c r="AE19" s="8">
        <f t="shared" si="16"/>
        <v>0.79260042181439538</v>
      </c>
      <c r="AF19" s="8" t="str">
        <f t="shared" si="17"/>
        <v/>
      </c>
    </row>
    <row r="20" spans="1:32" x14ac:dyDescent="0.25">
      <c r="A20" s="9">
        <f t="shared" si="18"/>
        <v>-0.29435543022933608</v>
      </c>
      <c r="B20" s="88">
        <f>IF(Sample8!K26&gt;0,Sample8!K26, )</f>
        <v>0.29435543022933608</v>
      </c>
      <c r="C20" s="88">
        <f>IF(Sample8!L26&gt;0,Sample8!L26,"")</f>
        <v>0.78064554747877091</v>
      </c>
      <c r="D20" s="88">
        <f>IF(Sample8!M26&gt;0,Sample8!M26,)</f>
        <v>40.118434137962367</v>
      </c>
      <c r="E20" s="162">
        <f t="shared" si="0"/>
        <v>0.66472580059970643</v>
      </c>
      <c r="F20" s="162">
        <f t="shared" si="1"/>
        <v>7.7738356340983819E-2</v>
      </c>
      <c r="G20" s="162">
        <f t="shared" si="2"/>
        <v>0.16587305789234741</v>
      </c>
      <c r="H20" s="162">
        <f t="shared" si="3"/>
        <v>5.0744015996004858E-2</v>
      </c>
      <c r="I20" s="162">
        <f t="shared" si="4"/>
        <v>0.24361141423333121</v>
      </c>
      <c r="J20" s="162">
        <f t="shared" si="19"/>
        <v>5.0744015996004865E-2</v>
      </c>
      <c r="K20" s="162">
        <f t="shared" si="5"/>
        <v>1.0365328552942223E-2</v>
      </c>
      <c r="L20" s="59">
        <f t="shared" si="6"/>
        <v>-2.5817193179215099E-7</v>
      </c>
      <c r="M20" s="162">
        <f t="shared" si="20"/>
        <v>0.78132563385310394</v>
      </c>
      <c r="N20" s="99">
        <f t="shared" si="7"/>
        <v>4.6251747655345058E-7</v>
      </c>
      <c r="O20" s="100">
        <f t="shared" si="21"/>
        <v>6.0661469024242888E-2</v>
      </c>
      <c r="P20" s="100">
        <f t="shared" si="22"/>
        <v>9.8355874567307533E-5</v>
      </c>
      <c r="Q20" s="11">
        <v>18</v>
      </c>
      <c r="R20" s="9">
        <f t="shared" si="8"/>
        <v>0.74374977436141898</v>
      </c>
      <c r="S20" s="135" t="s">
        <v>140</v>
      </c>
      <c r="T20" s="116"/>
      <c r="U20" s="116"/>
      <c r="W20" s="8">
        <v>19</v>
      </c>
      <c r="X20" s="8">
        <f t="shared" si="9"/>
        <v>0.34153334518765788</v>
      </c>
      <c r="Y20" s="8">
        <f t="shared" si="10"/>
        <v>0.71190371555802823</v>
      </c>
      <c r="Z20" s="8">
        <f t="shared" si="11"/>
        <v>0.71190371555802823</v>
      </c>
      <c r="AA20" s="8">
        <f t="shared" si="12"/>
        <v>7.8076369460738912E-2</v>
      </c>
      <c r="AB20" s="8">
        <f t="shared" si="13"/>
        <v>0.16719403812121636</v>
      </c>
      <c r="AC20" s="8">
        <f t="shared" si="14"/>
        <v>6.4187255310330177E-2</v>
      </c>
      <c r="AD20" s="8">
        <f t="shared" si="15"/>
        <v>3.2075682295372394E-2</v>
      </c>
      <c r="AE20" s="8">
        <f t="shared" si="16"/>
        <v>0.7914071443202183</v>
      </c>
      <c r="AF20" s="8" t="str">
        <f t="shared" si="17"/>
        <v/>
      </c>
    </row>
    <row r="21" spans="1:32" ht="15.75" thickBot="1" x14ac:dyDescent="0.3">
      <c r="A21" s="9">
        <f t="shared" si="18"/>
        <v>-0.29296995973985762</v>
      </c>
      <c r="B21" s="88">
        <f>IF(Sample8!K27&gt;0,Sample8!K27, )</f>
        <v>0.29296995973985762</v>
      </c>
      <c r="C21" s="88">
        <f>IF(Sample8!L27&gt;0,Sample8!L27,"")</f>
        <v>0.77956255418561737</v>
      </c>
      <c r="D21" s="88">
        <f>IF(Sample8!M27&gt;0,Sample8!M27,)</f>
        <v>43.508724346804229</v>
      </c>
      <c r="E21" s="162">
        <f t="shared" si="0"/>
        <v>0.66334033011022797</v>
      </c>
      <c r="F21" s="162">
        <f t="shared" si="1"/>
        <v>7.7738349941290225E-2</v>
      </c>
      <c r="G21" s="162">
        <f t="shared" si="2"/>
        <v>0.16578189016801353</v>
      </c>
      <c r="H21" s="162">
        <f t="shared" si="3"/>
        <v>4.9449719630553876E-2</v>
      </c>
      <c r="I21" s="162">
        <f t="shared" si="4"/>
        <v>0.24352024010930373</v>
      </c>
      <c r="J21" s="162">
        <f t="shared" si="19"/>
        <v>4.944971963055389E-2</v>
      </c>
      <c r="K21" s="162">
        <f t="shared" si="5"/>
        <v>9.9785633461474069E-3</v>
      </c>
      <c r="L21" s="59">
        <f t="shared" si="6"/>
        <v>-2.2477061345068081E-7</v>
      </c>
      <c r="M21" s="162">
        <f t="shared" si="20"/>
        <v>0.78035845744450061</v>
      </c>
      <c r="N21" s="99">
        <f t="shared" si="7"/>
        <v>6.3346199750095355E-7</v>
      </c>
      <c r="O21" s="100">
        <f t="shared" si="21"/>
        <v>5.9601366443648211E-2</v>
      </c>
      <c r="P21" s="100">
        <f t="shared" si="22"/>
        <v>1.030559330178081E-4</v>
      </c>
      <c r="Q21" s="11">
        <v>19</v>
      </c>
      <c r="R21" s="9">
        <f t="shared" si="8"/>
        <v>0.74374102225988292</v>
      </c>
      <c r="S21" s="18" t="s">
        <v>55</v>
      </c>
      <c r="T21" s="18" t="s">
        <v>56</v>
      </c>
      <c r="U21" s="18" t="s">
        <v>57</v>
      </c>
      <c r="W21" s="8">
        <v>20</v>
      </c>
      <c r="X21" s="8">
        <f t="shared" si="9"/>
        <v>0.33653334518765787</v>
      </c>
      <c r="Y21" s="8">
        <f t="shared" si="10"/>
        <v>0.70690371555802822</v>
      </c>
      <c r="Z21" s="8">
        <f t="shared" si="11"/>
        <v>0.70690371555802822</v>
      </c>
      <c r="AA21" s="8">
        <f t="shared" si="12"/>
        <v>7.8076362966055551E-2</v>
      </c>
      <c r="AB21" s="8">
        <f t="shared" si="13"/>
        <v>0.16709421707639874</v>
      </c>
      <c r="AC21" s="8">
        <f t="shared" si="14"/>
        <v>6.24125989466561E-2</v>
      </c>
      <c r="AD21" s="8">
        <f t="shared" si="15"/>
        <v>2.8950166198547508E-2</v>
      </c>
      <c r="AE21" s="8">
        <f t="shared" si="16"/>
        <v>0.79008343141268167</v>
      </c>
      <c r="AF21" s="8" t="str">
        <f t="shared" si="17"/>
        <v/>
      </c>
    </row>
    <row r="22" spans="1:32" x14ac:dyDescent="0.25">
      <c r="A22" s="9">
        <f t="shared" si="18"/>
        <v>-0.29166598751446604</v>
      </c>
      <c r="B22" s="88">
        <f>IF(Sample8!K28&gt;0,Sample8!K28, )</f>
        <v>0.29166598751446604</v>
      </c>
      <c r="C22" s="88">
        <f>IF(Sample8!L28&gt;0,Sample8!L28,"")</f>
        <v>0.77897804707010398</v>
      </c>
      <c r="D22" s="88">
        <f>IF(Sample8!M28&gt;0,Sample8!M28,)</f>
        <v>47.464062923786287</v>
      </c>
      <c r="E22" s="162">
        <f t="shared" si="0"/>
        <v>0.66203635788483639</v>
      </c>
      <c r="F22" s="162">
        <f t="shared" si="1"/>
        <v>7.7738343597770779E-2</v>
      </c>
      <c r="G22" s="162">
        <f t="shared" si="2"/>
        <v>0.16569199333875878</v>
      </c>
      <c r="H22" s="162">
        <f t="shared" si="3"/>
        <v>4.8235650577936509E-2</v>
      </c>
      <c r="I22" s="162">
        <f t="shared" si="4"/>
        <v>0.24343033693652955</v>
      </c>
      <c r="J22" s="162">
        <f t="shared" si="19"/>
        <v>4.8235650577936495E-2</v>
      </c>
      <c r="K22" s="162">
        <f t="shared" si="5"/>
        <v>9.6257967180267447E-3</v>
      </c>
      <c r="L22" s="59">
        <f t="shared" si="6"/>
        <v>-1.9729193548034544E-7</v>
      </c>
      <c r="M22" s="162">
        <f t="shared" si="20"/>
        <v>0.77945081123361371</v>
      </c>
      <c r="N22" s="99">
        <f t="shared" si="7"/>
        <v>2.2350595429904544E-7</v>
      </c>
      <c r="O22" s="100">
        <f t="shared" si="21"/>
        <v>5.8611279242717106E-2</v>
      </c>
      <c r="P22" s="100">
        <f t="shared" si="22"/>
        <v>1.0765367018941707E-4</v>
      </c>
      <c r="Q22" s="11">
        <v>20</v>
      </c>
      <c r="R22" s="9">
        <f t="shared" si="8"/>
        <v>0.74373239216427445</v>
      </c>
      <c r="S22" s="19">
        <f ca="1">Potentiel8!L5</f>
        <v>289.45220702361667</v>
      </c>
      <c r="T22" s="19">
        <f ca="1">1000*V1*Potentiel8!L5</f>
        <v>52.296683305077785</v>
      </c>
      <c r="U22" s="19">
        <f ca="1">1000*V2*Potentiel8!L5</f>
        <v>400.72601935023323</v>
      </c>
      <c r="X22" s="21" t="s">
        <v>64</v>
      </c>
      <c r="Y22" s="22" t="s">
        <v>65</v>
      </c>
      <c r="Z22" s="23" t="s">
        <v>66</v>
      </c>
      <c r="AA22" s="23" t="s">
        <v>67</v>
      </c>
      <c r="AB22" s="23" t="s">
        <v>68</v>
      </c>
      <c r="AC22" s="23" t="s">
        <v>69</v>
      </c>
      <c r="AD22" s="23" t="s">
        <v>70</v>
      </c>
      <c r="AE22" s="24" t="s">
        <v>71</v>
      </c>
      <c r="AF22" s="8"/>
    </row>
    <row r="23" spans="1:32" x14ac:dyDescent="0.25">
      <c r="A23" s="9">
        <f t="shared" si="18"/>
        <v>-0.29019901876090043</v>
      </c>
      <c r="B23" s="88">
        <f>IF(Sample8!K29&gt;0,Sample8!K29, )</f>
        <v>0.29019901876090043</v>
      </c>
      <c r="C23" s="88">
        <f>IF(Sample8!L29&gt;0,Sample8!L29,"")</f>
        <v>0.7786858318349813</v>
      </c>
      <c r="D23" s="88">
        <f>IF(Sample8!M29&gt;0,Sample8!M29,)</f>
        <v>51.984449868908769</v>
      </c>
      <c r="E23" s="162">
        <f t="shared" si="0"/>
        <v>0.66056938913127072</v>
      </c>
      <c r="F23" s="162">
        <f t="shared" si="1"/>
        <v>7.7738336060808252E-2</v>
      </c>
      <c r="G23" s="162">
        <f t="shared" si="2"/>
        <v>0.16558578611837144</v>
      </c>
      <c r="H23" s="162">
        <f t="shared" si="3"/>
        <v>4.6874896581720726E-2</v>
      </c>
      <c r="I23" s="162">
        <f t="shared" si="4"/>
        <v>0.2433241221791797</v>
      </c>
      <c r="J23" s="162">
        <f t="shared" si="19"/>
        <v>4.6874896581720726E-2</v>
      </c>
      <c r="K23" s="162">
        <f t="shared" si="5"/>
        <v>9.2417072005373576E-3</v>
      </c>
      <c r="L23" s="59">
        <f t="shared" si="6"/>
        <v>-1.7037280530767307E-7</v>
      </c>
      <c r="M23" s="162">
        <f t="shared" si="20"/>
        <v>0.77843297926828248</v>
      </c>
      <c r="N23" s="99">
        <f t="shared" si="7"/>
        <v>6.3934420486183555E-8</v>
      </c>
      <c r="O23" s="100">
        <f t="shared" si="21"/>
        <v>5.7506460522271735E-2</v>
      </c>
      <c r="P23" s="100">
        <f t="shared" si="22"/>
        <v>1.130301518220245E-4</v>
      </c>
      <c r="Q23" s="11">
        <v>21</v>
      </c>
      <c r="R23" s="9">
        <f t="shared" si="8"/>
        <v>0.74372219627111724</v>
      </c>
      <c r="S23" s="117" t="s">
        <v>141</v>
      </c>
      <c r="T23" s="117"/>
      <c r="U23" s="116"/>
      <c r="V23" s="116"/>
      <c r="W23" s="143" t="s">
        <v>143</v>
      </c>
      <c r="X23" s="27">
        <f>S11</f>
        <v>57.676072696245264</v>
      </c>
      <c r="Y23" s="28">
        <f>-V17</f>
        <v>-24.095263731936456</v>
      </c>
      <c r="Z23" s="29">
        <f>U11</f>
        <v>32.184120917871859</v>
      </c>
      <c r="AA23" s="90">
        <f>V15</f>
        <v>100</v>
      </c>
      <c r="AB23" s="30">
        <f>T15</f>
        <v>9.6000000000000002E-2</v>
      </c>
      <c r="AC23" s="30">
        <f>U15</f>
        <v>0.74049833766888695</v>
      </c>
      <c r="AD23" s="30">
        <f>S17</f>
        <v>0</v>
      </c>
      <c r="AE23" s="31">
        <f>T17</f>
        <v>0.72782596080375361</v>
      </c>
      <c r="AF23" s="8"/>
    </row>
    <row r="24" spans="1:32" x14ac:dyDescent="0.25">
      <c r="A24" s="9">
        <f t="shared" si="18"/>
        <v>-0.28881354827142175</v>
      </c>
      <c r="B24" s="88">
        <f>IF(Sample8!K30&gt;0,Sample8!K30, )</f>
        <v>0.28881354827142175</v>
      </c>
      <c r="C24" s="88">
        <f>IF(Sample8!L30&gt;0,Sample8!L30,"")</f>
        <v>0.77796662248042781</v>
      </c>
      <c r="D24" s="88">
        <f>IF(Sample8!M30&gt;0,Sample8!M30,)</f>
        <v>56.50483681403125</v>
      </c>
      <c r="E24" s="162">
        <f t="shared" si="0"/>
        <v>0.65918391864179204</v>
      </c>
      <c r="F24" s="162">
        <f t="shared" si="1"/>
        <v>7.77383285218817E-2</v>
      </c>
      <c r="G24" s="162">
        <f t="shared" si="2"/>
        <v>0.16548019814558743</v>
      </c>
      <c r="H24" s="162">
        <f t="shared" si="3"/>
        <v>4.5595021603952623E-2</v>
      </c>
      <c r="I24" s="162">
        <f t="shared" si="4"/>
        <v>0.24321852666746913</v>
      </c>
      <c r="J24" s="162">
        <f t="shared" si="19"/>
        <v>4.5595021603952623E-2</v>
      </c>
      <c r="K24" s="162">
        <f t="shared" si="5"/>
        <v>8.8911130780710904E-3</v>
      </c>
      <c r="L24" s="59">
        <f t="shared" si="6"/>
        <v>-1.4833052512219996E-7</v>
      </c>
      <c r="M24" s="162">
        <f t="shared" si="20"/>
        <v>0.77747509752943389</v>
      </c>
      <c r="N24" s="99">
        <f t="shared" si="7"/>
        <v>2.4159677744957121E-7</v>
      </c>
      <c r="O24" s="100">
        <f t="shared" si="21"/>
        <v>5.6471948750788169E-2</v>
      </c>
      <c r="P24" s="100">
        <f t="shared" si="22"/>
        <v>1.1830754415756804E-4</v>
      </c>
      <c r="Q24" s="11">
        <v>22</v>
      </c>
      <c r="R24" s="9">
        <f t="shared" si="8"/>
        <v>0.74371205982572997</v>
      </c>
      <c r="S24" s="149" t="s">
        <v>135</v>
      </c>
      <c r="T24" s="150">
        <v>0.57676072696245262</v>
      </c>
      <c r="U24" s="151" t="s">
        <v>49</v>
      </c>
      <c r="V24" s="152">
        <v>9.6000000000000002E-2</v>
      </c>
      <c r="W24" s="144">
        <f ca="1">$V$8</f>
        <v>9.5903679637024841E-2</v>
      </c>
      <c r="X24" s="34" t="s">
        <v>75</v>
      </c>
      <c r="Y24" s="35" t="s">
        <v>76</v>
      </c>
      <c r="Z24" s="35" t="s">
        <v>77</v>
      </c>
      <c r="AA24" s="35" t="s">
        <v>78</v>
      </c>
      <c r="AB24" s="35" t="s">
        <v>79</v>
      </c>
      <c r="AC24" s="36" t="s">
        <v>80</v>
      </c>
      <c r="AD24" s="35" t="s">
        <v>81</v>
      </c>
      <c r="AE24" s="37" t="s">
        <v>61</v>
      </c>
      <c r="AF24" s="8"/>
    </row>
    <row r="25" spans="1:32" ht="15.75" thickBot="1" x14ac:dyDescent="0.3">
      <c r="A25" s="9">
        <f t="shared" si="18"/>
        <v>-0.28742807778194324</v>
      </c>
      <c r="B25" s="88">
        <f>IF(Sample8!K31&gt;0,Sample8!K31, )</f>
        <v>0.28742807778194324</v>
      </c>
      <c r="C25" s="88">
        <f>IF(Sample8!L31&gt;0,Sample8!L31,"")</f>
        <v>0.77672951003234014</v>
      </c>
      <c r="D25" s="88">
        <f>IF(Sample8!M31&gt;0,Sample8!M31,)</f>
        <v>62.720368863574777</v>
      </c>
      <c r="E25" s="162">
        <f t="shared" si="0"/>
        <v>0.65779844815231359</v>
      </c>
      <c r="F25" s="162">
        <f t="shared" si="1"/>
        <v>7.7738320540130371E-2</v>
      </c>
      <c r="G25" s="162">
        <f t="shared" si="2"/>
        <v>0.16536910452944523</v>
      </c>
      <c r="H25" s="162">
        <f t="shared" si="3"/>
        <v>4.4320652712367653E-2</v>
      </c>
      <c r="I25" s="162">
        <f t="shared" si="4"/>
        <v>0.24310742506957558</v>
      </c>
      <c r="J25" s="162">
        <f t="shared" si="19"/>
        <v>4.4320652712367653E-2</v>
      </c>
      <c r="K25" s="162">
        <f t="shared" si="5"/>
        <v>8.5520666208366916E-3</v>
      </c>
      <c r="L25" s="59">
        <f t="shared" si="6"/>
        <v>-1.29139985142571E-7</v>
      </c>
      <c r="M25" s="162">
        <f t="shared" si="20"/>
        <v>0.77652076449648866</v>
      </c>
      <c r="N25" s="99">
        <f t="shared" si="7"/>
        <v>4.3574698737923392E-8</v>
      </c>
      <c r="O25" s="100">
        <f t="shared" si="21"/>
        <v>5.5446256927714307E-2</v>
      </c>
      <c r="P25" s="100">
        <f t="shared" si="22"/>
        <v>1.2377906915653924E-4</v>
      </c>
      <c r="Q25" s="11">
        <v>23</v>
      </c>
      <c r="R25" s="9">
        <f t="shared" si="8"/>
        <v>0.74370139483858033</v>
      </c>
      <c r="S25" s="153" t="s">
        <v>131</v>
      </c>
      <c r="T25" s="154">
        <v>7.8077494260573352E-2</v>
      </c>
      <c r="U25" s="113" t="s">
        <v>122</v>
      </c>
      <c r="V25" s="155">
        <v>0.32184120917871856</v>
      </c>
      <c r="X25" s="39">
        <f>S13</f>
        <v>7.8077494260573352E-2</v>
      </c>
      <c r="Y25" s="40">
        <f>T26</f>
        <v>0.24464106876919917</v>
      </c>
      <c r="Z25" s="40">
        <f>U13</f>
        <v>0.32313929644478384</v>
      </c>
      <c r="AA25" s="40">
        <f>V13</f>
        <v>0.4</v>
      </c>
      <c r="AB25" s="40">
        <f>T29</f>
        <v>0.3165404609599477</v>
      </c>
      <c r="AC25" s="40">
        <f>T27</f>
        <v>336.61870675968282</v>
      </c>
      <c r="AD25" s="40">
        <f>T28</f>
        <v>250.03757843018451</v>
      </c>
      <c r="AE25" s="41">
        <f>V5</f>
        <v>0</v>
      </c>
      <c r="AF25" s="8"/>
    </row>
    <row r="26" spans="1:32" x14ac:dyDescent="0.25">
      <c r="A26" s="9">
        <f t="shared" si="18"/>
        <v>-0.28596110902837762</v>
      </c>
      <c r="B26" s="88">
        <f>IF(Sample8!K32&gt;0,Sample8!K32, )</f>
        <v>0.28596110902837762</v>
      </c>
      <c r="C26" s="88">
        <f>IF(Sample8!L32&gt;0,Sample8!L32,"")</f>
        <v>0.77655138685783598</v>
      </c>
      <c r="D26" s="88">
        <f>IF(Sample8!M32&gt;0,Sample8!M32,)</f>
        <v>68.370852544977879</v>
      </c>
      <c r="E26" s="162">
        <f t="shared" si="0"/>
        <v>0.65633147939874803</v>
      </c>
      <c r="F26" s="162">
        <f t="shared" si="1"/>
        <v>7.7738311565004548E-2</v>
      </c>
      <c r="G26" s="162">
        <f t="shared" si="2"/>
        <v>0.16524502910906597</v>
      </c>
      <c r="H26" s="162">
        <f t="shared" si="3"/>
        <v>4.2977768354307111E-2</v>
      </c>
      <c r="I26" s="162">
        <f t="shared" si="4"/>
        <v>0.24298334067407051</v>
      </c>
      <c r="J26" s="162">
        <f t="shared" si="19"/>
        <v>4.2977768354307111E-2</v>
      </c>
      <c r="K26" s="162">
        <f t="shared" si="5"/>
        <v>8.2053739575369943E-3</v>
      </c>
      <c r="L26" s="59">
        <f t="shared" si="6"/>
        <v>-1.115196688745721E-7</v>
      </c>
      <c r="M26" s="162">
        <f t="shared" si="20"/>
        <v>0.77551444962130689</v>
      </c>
      <c r="N26" s="99">
        <f t="shared" si="7"/>
        <v>1.0752388325005852E-6</v>
      </c>
      <c r="O26" s="100">
        <f t="shared" si="21"/>
        <v>5.4370002231149697E-2</v>
      </c>
      <c r="P26" s="100">
        <f t="shared" si="22"/>
        <v>1.2978299270467985E-4</v>
      </c>
      <c r="Q26" s="11">
        <v>24</v>
      </c>
      <c r="R26" s="9">
        <f t="shared" si="8"/>
        <v>0.74368948359822395</v>
      </c>
      <c r="S26" s="156" t="s">
        <v>121</v>
      </c>
      <c r="T26" s="157">
        <v>0.24464106876919917</v>
      </c>
      <c r="U26" s="113" t="s">
        <v>134</v>
      </c>
      <c r="V26" s="155">
        <v>0.32313929644478384</v>
      </c>
      <c r="X26" s="42"/>
      <c r="Y26" s="4" t="s">
        <v>26</v>
      </c>
      <c r="AA26" s="43" t="s">
        <v>33</v>
      </c>
      <c r="AB26" s="174" t="s">
        <v>83</v>
      </c>
      <c r="AC26" s="174" t="s">
        <v>31</v>
      </c>
      <c r="AD26" s="174" t="s">
        <v>84</v>
      </c>
      <c r="AE26" s="174" t="s">
        <v>85</v>
      </c>
      <c r="AF26" s="8"/>
    </row>
    <row r="27" spans="1:32" ht="15.75" thickBot="1" x14ac:dyDescent="0.3">
      <c r="A27" s="9">
        <f t="shared" si="18"/>
        <v>-0.28449414027481229</v>
      </c>
      <c r="B27" s="88">
        <f>IF(Sample8!K33&gt;0,Sample8!K33, )</f>
        <v>0.28449414027481229</v>
      </c>
      <c r="C27" s="88">
        <f>IF(Sample8!L33&gt;0,Sample8!L33,"")</f>
        <v>0.77515914476617631</v>
      </c>
      <c r="D27" s="88">
        <f>IF(Sample8!M33&gt;0,Sample8!M33,)</f>
        <v>74.021336226380981</v>
      </c>
      <c r="E27" s="162">
        <f t="shared" si="0"/>
        <v>0.6548645106451827</v>
      </c>
      <c r="F27" s="162">
        <f t="shared" si="1"/>
        <v>7.7738302003192372E-2</v>
      </c>
      <c r="G27" s="162">
        <f t="shared" si="2"/>
        <v>0.1651138128198042</v>
      </c>
      <c r="H27" s="162">
        <f t="shared" si="3"/>
        <v>4.1642025451815737E-2</v>
      </c>
      <c r="I27" s="162">
        <f t="shared" si="4"/>
        <v>0.24285211482299657</v>
      </c>
      <c r="J27" s="162">
        <f t="shared" si="19"/>
        <v>4.1642025451815723E-2</v>
      </c>
      <c r="K27" s="162">
        <f t="shared" si="5"/>
        <v>7.8710249709774936E-3</v>
      </c>
      <c r="L27" s="59">
        <f t="shared" si="6"/>
        <v>-9.6303519294975957E-8</v>
      </c>
      <c r="M27" s="162">
        <f t="shared" si="20"/>
        <v>0.77451273745868976</v>
      </c>
      <c r="N27" s="99">
        <f t="shared" si="7"/>
        <v>4.1784240717201342E-7</v>
      </c>
      <c r="O27" s="100">
        <f t="shared" si="21"/>
        <v>5.330396287874449E-2</v>
      </c>
      <c r="P27" s="100">
        <f t="shared" si="22"/>
        <v>1.3600078454960196E-4</v>
      </c>
      <c r="Q27" s="11">
        <v>25</v>
      </c>
      <c r="R27" s="9">
        <f t="shared" si="8"/>
        <v>0.74367688683445476</v>
      </c>
      <c r="S27" s="158" t="s">
        <v>59</v>
      </c>
      <c r="T27" s="159">
        <v>336.61870675968282</v>
      </c>
      <c r="U27" s="160" t="s">
        <v>50</v>
      </c>
      <c r="V27" s="161">
        <v>0.74049833766888695</v>
      </c>
      <c r="X27" s="45" t="s">
        <v>87</v>
      </c>
      <c r="Y27" s="46">
        <f>IF(X25-(4.8*LN(2)/X23)&lt;0,0,X25-(4.8*LN(2)/X23))</f>
        <v>2.0391415594812647E-2</v>
      </c>
      <c r="Z27" s="174">
        <f t="shared" ref="Z27:Z33" ca="1" si="23">LOOKUP(-Y27,A$2:A$700,Q:Q)+2</f>
        <v>446</v>
      </c>
      <c r="AA27" s="47">
        <f t="shared" ref="AA27:AA33" ca="1" si="24">INDIRECT("L"&amp;$Z27)</f>
        <v>0</v>
      </c>
      <c r="AB27" s="48">
        <f t="shared" ref="AB27:AB33" ca="1" si="25">AA27-INDIRECT("F"&amp;$Z27)-INDIRECT("E"&amp;$Z27)-Y$34</f>
        <v>-9.4177568611917839E-2</v>
      </c>
      <c r="AC27" s="174">
        <f t="shared" ref="AC27:AC33" ca="1" si="26">INDIRECT("G"&amp;$Z27)</f>
        <v>6.2553981995243715E-4</v>
      </c>
      <c r="AD27" s="49">
        <f t="shared" ref="AD27:AD33" ca="1" si="27">INDIRECT("H"&amp;$Z27)+INDIRECT("K"&amp;$Z27)</f>
        <v>6.8276275074367291E-5</v>
      </c>
      <c r="AE27" s="50">
        <f t="shared" ref="AE27:AE32" ca="1" si="28">AB27-AC27-AD27</f>
        <v>-9.4871384706944645E-2</v>
      </c>
      <c r="AF27" s="8"/>
    </row>
    <row r="28" spans="1:32" ht="15.75" thickTop="1" x14ac:dyDescent="0.25">
      <c r="A28" s="9">
        <f t="shared" si="18"/>
        <v>-0.28302717152124668</v>
      </c>
      <c r="B28" s="88">
        <f>IF(Sample8!K34&gt;0,Sample8!K34, )</f>
        <v>0.28302717152124668</v>
      </c>
      <c r="C28" s="88">
        <f>IF(Sample8!L34&gt;0,Sample8!L34,"")</f>
        <v>0.77473327220530319</v>
      </c>
      <c r="D28" s="88">
        <f>IF(Sample8!M34&gt;0,Sample8!M34,)</f>
        <v>81.366965012205128</v>
      </c>
      <c r="E28" s="162">
        <f t="shared" si="0"/>
        <v>0.65339754189161703</v>
      </c>
      <c r="F28" s="162">
        <f t="shared" si="1"/>
        <v>7.773829180049753E-2</v>
      </c>
      <c r="G28" s="162">
        <f t="shared" si="2"/>
        <v>0.16497488834256774</v>
      </c>
      <c r="H28" s="162">
        <f t="shared" si="3"/>
        <v>4.0313991378181438E-2</v>
      </c>
      <c r="I28" s="162">
        <f t="shared" si="4"/>
        <v>0.24271318014306525</v>
      </c>
      <c r="J28" s="162">
        <f t="shared" si="19"/>
        <v>4.0313991378181424E-2</v>
      </c>
      <c r="K28" s="162">
        <f t="shared" si="5"/>
        <v>7.5487066315461119E-3</v>
      </c>
      <c r="L28" s="59">
        <f t="shared" si="6"/>
        <v>-8.316350792300418E-8</v>
      </c>
      <c r="M28" s="162">
        <f t="shared" si="20"/>
        <v>0.77351599368498136</v>
      </c>
      <c r="N28" s="99">
        <f t="shared" si="7"/>
        <v>1.4817669960369025E-6</v>
      </c>
      <c r="O28" s="100">
        <f t="shared" si="21"/>
        <v>5.2248303879816799E-2</v>
      </c>
      <c r="P28" s="100">
        <f t="shared" si="22"/>
        <v>1.4242781488669039E-4</v>
      </c>
      <c r="Q28" s="11">
        <v>26</v>
      </c>
      <c r="R28" s="9">
        <f t="shared" si="8"/>
        <v>0.74366355008464013</v>
      </c>
      <c r="S28" s="89" t="s">
        <v>60</v>
      </c>
      <c r="T28" s="112">
        <v>250.03757843018451</v>
      </c>
      <c r="U28" s="109" t="s">
        <v>51</v>
      </c>
      <c r="V28" s="110">
        <v>0</v>
      </c>
      <c r="X28" s="42" t="s">
        <v>88</v>
      </c>
      <c r="Y28" s="51">
        <f>X25+(3.46*LN(2)/X23)</f>
        <v>0.11965954263214251</v>
      </c>
      <c r="Z28" s="174">
        <f t="shared" ca="1" si="23"/>
        <v>128</v>
      </c>
      <c r="AA28" s="47">
        <f t="shared" ca="1" si="24"/>
        <v>-8.713030297254433E-15</v>
      </c>
      <c r="AB28" s="48">
        <f t="shared" ca="1" si="25"/>
        <v>-0.25254986706019789</v>
      </c>
      <c r="AC28" s="174">
        <f t="shared" ca="1" si="26"/>
        <v>4.518911626132259E-2</v>
      </c>
      <c r="AD28" s="49">
        <f t="shared" ca="1" si="27"/>
        <v>7.6165056803487586E-4</v>
      </c>
      <c r="AE28" s="50">
        <f t="shared" ca="1" si="28"/>
        <v>-0.29850063388955539</v>
      </c>
      <c r="AF28" s="8"/>
    </row>
    <row r="29" spans="1:32" ht="15.75" thickBot="1" x14ac:dyDescent="0.3">
      <c r="A29" s="9">
        <f t="shared" si="18"/>
        <v>-0.28156020276768107</v>
      </c>
      <c r="B29" s="88">
        <f>IF(Sample8!K35&gt;0,Sample8!K35, )</f>
        <v>0.28156020276768107</v>
      </c>
      <c r="C29" s="88">
        <f>IF(Sample8!L35&gt;0,Sample8!L35,"")</f>
        <v>0.77388181920754706</v>
      </c>
      <c r="D29" s="88">
        <f>IF(Sample8!M35&gt;0,Sample8!M35,)</f>
        <v>88.147545429888851</v>
      </c>
      <c r="E29" s="162">
        <f t="shared" si="0"/>
        <v>0.65193057313805136</v>
      </c>
      <c r="F29" s="162">
        <f t="shared" si="1"/>
        <v>7.773828089650707E-2</v>
      </c>
      <c r="G29" s="162">
        <f t="shared" si="2"/>
        <v>0.16482763512877036</v>
      </c>
      <c r="H29" s="162">
        <f t="shared" si="3"/>
        <v>3.8994286742403614E-2</v>
      </c>
      <c r="I29" s="162">
        <f t="shared" si="4"/>
        <v>0.24256591602527744</v>
      </c>
      <c r="J29" s="162">
        <f t="shared" si="19"/>
        <v>3.8994286742403628E-2</v>
      </c>
      <c r="K29" s="162">
        <f t="shared" si="5"/>
        <v>7.2381047714664198E-3</v>
      </c>
      <c r="L29" s="59">
        <f t="shared" si="6"/>
        <v>-7.1816362272875001E-8</v>
      </c>
      <c r="M29" s="162">
        <f t="shared" si="20"/>
        <v>0.77252461828744934</v>
      </c>
      <c r="N29" s="99">
        <f t="shared" si="7"/>
        <v>1.8419943375141062E-6</v>
      </c>
      <c r="O29" s="100">
        <f t="shared" si="21"/>
        <v>5.1203187634255916E-2</v>
      </c>
      <c r="P29" s="100">
        <f t="shared" si="22"/>
        <v>1.490572609870716E-4</v>
      </c>
      <c r="Q29" s="11">
        <v>27</v>
      </c>
      <c r="R29" s="9">
        <f t="shared" si="8"/>
        <v>0.7436494137761156</v>
      </c>
      <c r="S29" s="89" t="s">
        <v>74</v>
      </c>
      <c r="T29" s="107">
        <v>0.3165404609599477</v>
      </c>
      <c r="U29" s="109" t="s">
        <v>48</v>
      </c>
      <c r="V29" s="111">
        <v>0.4</v>
      </c>
      <c r="X29" s="52" t="s">
        <v>89</v>
      </c>
      <c r="Y29" s="53">
        <f>Y25+(3.46*LN(2)/Y23)</f>
        <v>0.14510743131169923</v>
      </c>
      <c r="Z29" s="174">
        <f t="shared" ca="1" si="23"/>
        <v>112</v>
      </c>
      <c r="AA29" s="47">
        <f t="shared" ca="1" si="24"/>
        <v>-1.0636380665062284E-13</v>
      </c>
      <c r="AB29" s="48">
        <f t="shared" ca="1" si="25"/>
        <v>-0.27856923499112707</v>
      </c>
      <c r="AC29" s="174">
        <f t="shared" ca="1" si="26"/>
        <v>6.8855249809128646E-2</v>
      </c>
      <c r="AD29" s="49">
        <f t="shared" ca="1" si="27"/>
        <v>1.1758813339843774E-3</v>
      </c>
      <c r="AE29" s="50">
        <f t="shared" ca="1" si="28"/>
        <v>-0.34860036613424011</v>
      </c>
      <c r="AF29" s="8"/>
    </row>
    <row r="30" spans="1:32" ht="15.75" thickBot="1" x14ac:dyDescent="0.3">
      <c r="A30" s="9">
        <f t="shared" si="18"/>
        <v>-0.28009323401411546</v>
      </c>
      <c r="B30" s="88">
        <f>IF(Sample8!K36&gt;0,Sample8!K36, )</f>
        <v>0.28009323401411546</v>
      </c>
      <c r="C30" s="88">
        <f>IF(Sample8!L36&gt;0,Sample8!L36,"")</f>
        <v>0.77318722479424895</v>
      </c>
      <c r="D30" s="88">
        <f>IF(Sample8!M36&gt;0,Sample8!M36,)</f>
        <v>95.493174215712884</v>
      </c>
      <c r="E30" s="162">
        <f t="shared" si="0"/>
        <v>0.65046360438448581</v>
      </c>
      <c r="F30" s="162">
        <f t="shared" si="1"/>
        <v>7.7738269223780951E-2</v>
      </c>
      <c r="G30" s="162">
        <f t="shared" si="2"/>
        <v>0.16467137438115931</v>
      </c>
      <c r="H30" s="162">
        <f t="shared" si="3"/>
        <v>3.7683590409175197E-2</v>
      </c>
      <c r="I30" s="162">
        <f t="shared" si="4"/>
        <v>0.24240964360494027</v>
      </c>
      <c r="J30" s="162">
        <f t="shared" si="19"/>
        <v>3.7683590409175183E-2</v>
      </c>
      <c r="K30" s="162">
        <f t="shared" si="5"/>
        <v>6.9389048249829249E-3</v>
      </c>
      <c r="L30" s="59">
        <f t="shared" si="6"/>
        <v>-6.2017459578629517E-8</v>
      </c>
      <c r="M30" s="162">
        <f t="shared" si="20"/>
        <v>0.77153904879973434</v>
      </c>
      <c r="N30" s="99">
        <f t="shared" si="7"/>
        <v>2.716484108894228E-6</v>
      </c>
      <c r="O30" s="100">
        <f t="shared" si="21"/>
        <v>5.0168773644280941E-2</v>
      </c>
      <c r="P30" s="100">
        <f t="shared" si="22"/>
        <v>1.558798004141659E-4</v>
      </c>
      <c r="Q30" s="11">
        <v>28</v>
      </c>
      <c r="R30" s="9">
        <f t="shared" si="8"/>
        <v>0.74363441274434494</v>
      </c>
      <c r="S30" s="113" t="s">
        <v>94</v>
      </c>
      <c r="T30" s="114">
        <v>0.27543508249251764</v>
      </c>
      <c r="U30" s="109" t="s">
        <v>123</v>
      </c>
      <c r="V30" s="111">
        <v>1</v>
      </c>
      <c r="X30" s="4" t="s">
        <v>90</v>
      </c>
      <c r="Y30" s="54">
        <f>Y25</f>
        <v>0.24464106876919917</v>
      </c>
      <c r="Z30" s="174">
        <f t="shared" ca="1" si="23"/>
        <v>51</v>
      </c>
      <c r="AA30" s="47">
        <f t="shared" ca="1" si="24"/>
        <v>-2.1415730693805756E-9</v>
      </c>
      <c r="AB30" s="48">
        <f t="shared" ca="1" si="25"/>
        <v>-0.37799889797770947</v>
      </c>
      <c r="AC30" s="174">
        <f t="shared" ca="1" si="26"/>
        <v>0.15593072342801839</v>
      </c>
      <c r="AD30" s="49">
        <f t="shared" ca="1" si="27"/>
        <v>1.5292415812084889E-2</v>
      </c>
      <c r="AE30" s="50">
        <f t="shared" ca="1" si="28"/>
        <v>-0.54922203721781271</v>
      </c>
      <c r="AF30" s="8"/>
    </row>
    <row r="31" spans="1:32" x14ac:dyDescent="0.25">
      <c r="A31" s="9">
        <f t="shared" si="18"/>
        <v>-0.27854476699646297</v>
      </c>
      <c r="B31" s="88">
        <f>IF(Sample8!K37&gt;0,Sample8!K37, )</f>
        <v>0.27854476699646297</v>
      </c>
      <c r="C31" s="88">
        <f>IF(Sample8!L37&gt;0,Sample8!L37,"")</f>
        <v>0.77260577258559637</v>
      </c>
      <c r="D31" s="88">
        <f>IF(Sample8!M37&gt;0,Sample8!M37,)</f>
        <v>103.40385136967734</v>
      </c>
      <c r="E31" s="162">
        <f t="shared" si="0"/>
        <v>0.64891513736683337</v>
      </c>
      <c r="F31" s="162">
        <f t="shared" si="1"/>
        <v>7.7738255985151702E-2</v>
      </c>
      <c r="G31" s="162">
        <f t="shared" si="2"/>
        <v>0.16449583908960203</v>
      </c>
      <c r="H31" s="162">
        <f t="shared" si="3"/>
        <v>3.6310671921709226E-2</v>
      </c>
      <c r="I31" s="162">
        <f t="shared" si="4"/>
        <v>0.24223409507475374</v>
      </c>
      <c r="J31" s="162">
        <f t="shared" si="19"/>
        <v>3.6310671921709226E-2</v>
      </c>
      <c r="K31" s="162">
        <f t="shared" si="5"/>
        <v>6.6351050931717885E-3</v>
      </c>
      <c r="L31" s="59">
        <f t="shared" si="6"/>
        <v>-5.3120859988587169E-8</v>
      </c>
      <c r="M31" s="162">
        <f t="shared" si="20"/>
        <v>0.77050555355402139</v>
      </c>
      <c r="N31" s="99">
        <f t="shared" si="7"/>
        <v>4.4109199805897429E-6</v>
      </c>
      <c r="O31" s="100">
        <f t="shared" si="21"/>
        <v>4.9088675505731483E-2</v>
      </c>
      <c r="P31" s="100">
        <f t="shared" si="22"/>
        <v>1.6327737559328564E-4</v>
      </c>
      <c r="Q31" s="11">
        <v>29</v>
      </c>
      <c r="R31" s="9">
        <f t="shared" si="8"/>
        <v>0.74361756135635537</v>
      </c>
      <c r="S31" s="25" t="s">
        <v>72</v>
      </c>
      <c r="T31" s="26">
        <f>F2+G2</f>
        <v>0.24470413301701299</v>
      </c>
      <c r="U31" s="25" t="s">
        <v>73</v>
      </c>
      <c r="X31" s="55" t="s">
        <v>1</v>
      </c>
      <c r="Y31" s="56">
        <f>IF(Y25-(4.8*LN(2)/Y23)&gt;B$2,B$2,Y25-(4.8*LN(2)/Y23))</f>
        <v>0.31847891639908071</v>
      </c>
      <c r="Z31" s="174">
        <f t="shared" ca="1" si="23"/>
        <v>2</v>
      </c>
      <c r="AA31" s="47">
        <f t="shared" ca="1" si="24"/>
        <v>-2.8808574212623577E-6</v>
      </c>
      <c r="AB31" s="48">
        <f t="shared" ca="1" si="25"/>
        <v>-0.45004725628852038</v>
      </c>
      <c r="AC31" s="174">
        <f t="shared" ca="1" si="26"/>
        <v>0.16696570253799603</v>
      </c>
      <c r="AD31" s="49">
        <f t="shared" ca="1" si="27"/>
        <v>9.3068818674292772E-2</v>
      </c>
      <c r="AE31" s="50">
        <f t="shared" ca="1" si="28"/>
        <v>-0.71008177750080914</v>
      </c>
      <c r="AF31" s="8"/>
    </row>
    <row r="32" spans="1:32" x14ac:dyDescent="0.25">
      <c r="A32" s="9">
        <f t="shared" si="18"/>
        <v>-0.27707779824289736</v>
      </c>
      <c r="B32" s="88">
        <f>IF(Sample8!K38&gt;0,Sample8!K38, )</f>
        <v>0.27707779824289736</v>
      </c>
      <c r="C32" s="88">
        <f>IF(Sample8!L38&gt;0,Sample8!L38,"")</f>
        <v>0.77189043278428127</v>
      </c>
      <c r="D32" s="88">
        <f>IF(Sample8!M38&gt;0,Sample8!M38,)</f>
        <v>111.31452852364168</v>
      </c>
      <c r="E32" s="162">
        <f t="shared" si="0"/>
        <v>0.6474481686132677</v>
      </c>
      <c r="F32" s="162">
        <f t="shared" si="1"/>
        <v>7.7738242485547199E-2</v>
      </c>
      <c r="G32" s="162">
        <f t="shared" si="2"/>
        <v>0.16431865506048576</v>
      </c>
      <c r="H32" s="162">
        <f t="shared" si="3"/>
        <v>3.5020900696864407E-2</v>
      </c>
      <c r="I32" s="162">
        <f t="shared" si="4"/>
        <v>0.24205689754603293</v>
      </c>
      <c r="J32" s="162">
        <f t="shared" si="19"/>
        <v>3.5020900696864421E-2</v>
      </c>
      <c r="K32" s="162">
        <f t="shared" si="5"/>
        <v>6.3583565795940836E-3</v>
      </c>
      <c r="L32" s="59">
        <f t="shared" si="6"/>
        <v>-4.5872838201154951E-8</v>
      </c>
      <c r="M32" s="162">
        <f t="shared" si="20"/>
        <v>0.76953347043925557</v>
      </c>
      <c r="N32" s="99">
        <f t="shared" si="7"/>
        <v>5.5552714958690122E-6</v>
      </c>
      <c r="O32" s="100">
        <f t="shared" si="21"/>
        <v>4.8076747640510765E-2</v>
      </c>
      <c r="P32" s="100">
        <f t="shared" si="22"/>
        <v>1.7045513941591958E-4</v>
      </c>
      <c r="Q32" s="11">
        <v>30</v>
      </c>
      <c r="R32" s="9">
        <f t="shared" si="8"/>
        <v>0.7436005516895603</v>
      </c>
      <c r="S32" s="32" t="s">
        <v>144</v>
      </c>
      <c r="T32" s="25">
        <f>(T11*T13+T13^2)/(T13+T11-V11)</f>
        <v>0.31654046095994887</v>
      </c>
      <c r="U32" s="33">
        <f>T11/V11</f>
        <v>336.61870675967901</v>
      </c>
      <c r="X32" s="4" t="s">
        <v>91</v>
      </c>
      <c r="Y32" s="51">
        <f>Z25-(4.8*LN(2)/Z23)</f>
        <v>0.21976202927698019</v>
      </c>
      <c r="Z32" s="174">
        <f t="shared" ca="1" si="23"/>
        <v>66</v>
      </c>
      <c r="AA32" s="47">
        <f t="shared" ca="1" si="24"/>
        <v>-1.7544038734420812E-10</v>
      </c>
      <c r="AB32" s="48">
        <f t="shared" ca="1" si="25"/>
        <v>-0.35297520454605358</v>
      </c>
      <c r="AC32" s="174">
        <f t="shared" ca="1" si="26"/>
        <v>0.13852502735414593</v>
      </c>
      <c r="AD32" s="49">
        <f t="shared" ca="1" si="27"/>
        <v>6.3103272006152372E-3</v>
      </c>
      <c r="AE32" s="50">
        <f t="shared" ca="1" si="28"/>
        <v>-0.49781055910081479</v>
      </c>
      <c r="AF32" s="8"/>
    </row>
    <row r="33" spans="1:32" x14ac:dyDescent="0.25">
      <c r="A33" s="9">
        <f t="shared" si="18"/>
        <v>-0.27552933122524487</v>
      </c>
      <c r="B33" s="88">
        <f>IF(Sample8!K39&gt;0,Sample8!K39, )</f>
        <v>0.27552933122524487</v>
      </c>
      <c r="C33" s="88">
        <f>IF(Sample8!L39&gt;0,Sample8!L39,"")</f>
        <v>0.77133124715676049</v>
      </c>
      <c r="D33" s="88">
        <f>IF(Sample8!M39&gt;0,Sample8!M39,)</f>
        <v>120.35530241388665</v>
      </c>
      <c r="E33" s="162">
        <f t="shared" si="0"/>
        <v>0.64589970159561516</v>
      </c>
      <c r="F33" s="162">
        <f t="shared" si="1"/>
        <v>7.7738227117951836E-2</v>
      </c>
      <c r="G33" s="162">
        <f t="shared" si="2"/>
        <v>0.16411913313096008</v>
      </c>
      <c r="H33" s="162">
        <f t="shared" si="3"/>
        <v>3.3671970976332954E-2</v>
      </c>
      <c r="I33" s="162">
        <f t="shared" si="4"/>
        <v>0.24185736024891191</v>
      </c>
      <c r="J33" s="162">
        <f t="shared" si="19"/>
        <v>3.3671970976332954E-2</v>
      </c>
      <c r="K33" s="162">
        <f t="shared" si="5"/>
        <v>6.07755889599305E-3</v>
      </c>
      <c r="L33" s="59">
        <f t="shared" si="6"/>
        <v>-3.9292230764334082E-8</v>
      </c>
      <c r="M33" s="162">
        <f t="shared" si="20"/>
        <v>0.76851543611833528</v>
      </c>
      <c r="N33" s="99">
        <f t="shared" si="7"/>
        <v>7.9287918041172536E-6</v>
      </c>
      <c r="O33" s="100">
        <f t="shared" si="21"/>
        <v>4.7020721074054708E-2</v>
      </c>
      <c r="P33" s="100">
        <f t="shared" si="22"/>
        <v>1.7818912917142652E-4</v>
      </c>
      <c r="Q33" s="11">
        <v>31</v>
      </c>
      <c r="R33" s="9">
        <f t="shared" si="8"/>
        <v>0.74358139758432573</v>
      </c>
      <c r="S33" s="32"/>
      <c r="T33" s="38"/>
      <c r="U33" s="33"/>
      <c r="X33" s="4" t="s">
        <v>92</v>
      </c>
      <c r="Y33" s="57">
        <f>IF(AB25&gt;B$2,B$2,AB25)</f>
        <v>0.3165404609599477</v>
      </c>
      <c r="Z33" s="174">
        <f t="shared" ca="1" si="23"/>
        <v>2</v>
      </c>
      <c r="AA33" s="47">
        <f t="shared" ca="1" si="24"/>
        <v>-2.8808574212623577E-6</v>
      </c>
      <c r="AB33" s="48">
        <f t="shared" ca="1" si="25"/>
        <v>-0.45004725628852038</v>
      </c>
      <c r="AC33" s="174">
        <f t="shared" ca="1" si="26"/>
        <v>0.16696570253799603</v>
      </c>
      <c r="AD33" s="49">
        <f t="shared" ca="1" si="27"/>
        <v>9.3068818674292772E-2</v>
      </c>
      <c r="AE33" s="50">
        <f ca="1">AB33-AC33-AD33</f>
        <v>-0.71008177750080914</v>
      </c>
      <c r="AF33" s="8"/>
    </row>
    <row r="34" spans="1:32" x14ac:dyDescent="0.25">
      <c r="A34" s="9">
        <f t="shared" si="18"/>
        <v>-0.27398086420759232</v>
      </c>
      <c r="B34" s="88">
        <f>IF(Sample8!K40&gt;0,Sample8!K40, )</f>
        <v>0.27398086420759232</v>
      </c>
      <c r="C34" s="88">
        <f>IF(Sample8!L40&gt;0,Sample8!L40,"")</f>
        <v>0.77061686246312555</v>
      </c>
      <c r="D34" s="88">
        <f>IF(Sample8!M40&gt;0,Sample8!M40,)</f>
        <v>129.96112467227204</v>
      </c>
      <c r="E34" s="162">
        <f t="shared" si="0"/>
        <v>0.64435123457796273</v>
      </c>
      <c r="F34" s="162">
        <f t="shared" si="1"/>
        <v>7.7738210478201591E-2</v>
      </c>
      <c r="G34" s="162">
        <f t="shared" si="2"/>
        <v>0.1639056526122214</v>
      </c>
      <c r="H34" s="162">
        <f t="shared" si="3"/>
        <v>3.2337001117169348E-2</v>
      </c>
      <c r="I34" s="162">
        <f t="shared" si="4"/>
        <v>0.24164386309042296</v>
      </c>
      <c r="J34" s="162">
        <f t="shared" si="19"/>
        <v>3.2337001117169362E-2</v>
      </c>
      <c r="K34" s="162">
        <f t="shared" si="5"/>
        <v>5.8080357052434171E-3</v>
      </c>
      <c r="L34" s="59">
        <f t="shared" si="6"/>
        <v>-3.3655631221487137E-8</v>
      </c>
      <c r="M34" s="162">
        <f t="shared" si="20"/>
        <v>0.7675063990269877</v>
      </c>
      <c r="N34" s="99">
        <f t="shared" si="7"/>
        <v>9.6749827875505164E-6</v>
      </c>
      <c r="O34" s="100">
        <f t="shared" si="21"/>
        <v>4.5977308638032066E-2</v>
      </c>
      <c r="P34" s="100">
        <f t="shared" si="22"/>
        <v>1.8605798926370367E-4</v>
      </c>
      <c r="Q34" s="11">
        <v>32</v>
      </c>
      <c r="R34" s="9">
        <f t="shared" si="8"/>
        <v>0.74356090345452686</v>
      </c>
      <c r="T34" s="32" t="s">
        <v>82</v>
      </c>
      <c r="U34" s="25">
        <f>0.5*(T32-T11)-0.5*POWER((T32-T11)^2+4*(T32*(T11-V11)),0.5)</f>
        <v>0.24464106876919928</v>
      </c>
      <c r="V34" s="25"/>
      <c r="X34" s="58" t="s">
        <v>93</v>
      </c>
      <c r="Y34" s="59">
        <f ca="1">AA33-Y33</f>
        <v>-0.31654334181736898</v>
      </c>
      <c r="AA34" s="42"/>
    </row>
    <row r="35" spans="1:32" x14ac:dyDescent="0.25">
      <c r="A35" s="9">
        <f t="shared" si="18"/>
        <v>-0.27243239718993983</v>
      </c>
      <c r="B35" s="88">
        <f>IF(Sample8!K41&gt;0,Sample8!K41, )</f>
        <v>0.27243239718993983</v>
      </c>
      <c r="C35" s="88">
        <f>IF(Sample8!L41&gt;0,Sample8!L41,"")</f>
        <v>0.77097620825791358</v>
      </c>
      <c r="D35" s="88">
        <f>IF(Sample8!M41&gt;0,Sample8!M41,)</f>
        <v>139.56694693065731</v>
      </c>
      <c r="E35" s="162">
        <f t="shared" si="0"/>
        <v>0.64280276756031018</v>
      </c>
      <c r="F35" s="162">
        <f t="shared" si="1"/>
        <v>7.7738192424006522E-2</v>
      </c>
      <c r="G35" s="162">
        <f t="shared" si="2"/>
        <v>0.16367696066046733</v>
      </c>
      <c r="H35" s="162">
        <f t="shared" si="3"/>
        <v>3.1017244105465983E-2</v>
      </c>
      <c r="I35" s="162">
        <f t="shared" si="4"/>
        <v>0.24141515308447387</v>
      </c>
      <c r="J35" s="162">
        <f t="shared" si="19"/>
        <v>3.1017244105465969E-2</v>
      </c>
      <c r="K35" s="162">
        <f t="shared" si="5"/>
        <v>5.5494266784087126E-3</v>
      </c>
      <c r="L35" s="59">
        <f t="shared" si="6"/>
        <v>-2.8827619229095518E-8</v>
      </c>
      <c r="M35" s="162">
        <f t="shared" si="20"/>
        <v>0.76650716672632613</v>
      </c>
      <c r="N35" s="99">
        <f t="shared" si="7"/>
        <v>1.9972332211053481E-5</v>
      </c>
      <c r="O35" s="100">
        <f t="shared" si="21"/>
        <v>4.4946675001897522E-2</v>
      </c>
      <c r="P35" s="100">
        <f t="shared" si="22"/>
        <v>1.9402904509846196E-4</v>
      </c>
      <c r="Q35" s="11">
        <v>33</v>
      </c>
      <c r="R35" s="9">
        <f t="shared" si="8"/>
        <v>0.74353894902715845</v>
      </c>
      <c r="T35" s="44" t="s">
        <v>86</v>
      </c>
      <c r="U35" s="44">
        <f>(T11-V11)/V11</f>
        <v>335.61870675967901</v>
      </c>
      <c r="V35" s="25"/>
    </row>
    <row r="36" spans="1:32" x14ac:dyDescent="0.25">
      <c r="A36" s="9">
        <f t="shared" si="18"/>
        <v>-0.27080243190820041</v>
      </c>
      <c r="B36" s="88">
        <f>IF(Sample8!K42&gt;0,Sample8!K42, )</f>
        <v>0.27080243190820041</v>
      </c>
      <c r="C36" s="88">
        <f>IF(Sample8!L42&gt;0,Sample8!L42,"")</f>
        <v>0.76961246876599787</v>
      </c>
      <c r="D36" s="88">
        <f>IF(Sample8!M42&gt;0,Sample8!M42,)</f>
        <v>150.30286592532332</v>
      </c>
      <c r="E36" s="162">
        <f t="shared" si="0"/>
        <v>0.64117280227857076</v>
      </c>
      <c r="F36" s="162">
        <f t="shared" si="1"/>
        <v>7.7738171714403823E-2</v>
      </c>
      <c r="G36" s="162">
        <f t="shared" si="2"/>
        <v>0.16341829463865304</v>
      </c>
      <c r="H36" s="162">
        <f t="shared" si="3"/>
        <v>2.9645965555143549E-2</v>
      </c>
      <c r="I36" s="162">
        <f t="shared" si="4"/>
        <v>0.24115646635305688</v>
      </c>
      <c r="J36" s="162">
        <f t="shared" si="19"/>
        <v>2.9645965555143539E-2</v>
      </c>
      <c r="K36" s="162">
        <f t="shared" si="5"/>
        <v>5.2886060391326593E-3</v>
      </c>
      <c r="L36" s="59">
        <f t="shared" si="6"/>
        <v>-2.4491781619733385E-8</v>
      </c>
      <c r="M36" s="162">
        <f t="shared" si="20"/>
        <v>0.76546690530123718</v>
      </c>
      <c r="N36" s="99">
        <f t="shared" si="7"/>
        <v>1.7185696440358683E-5</v>
      </c>
      <c r="O36" s="100">
        <f t="shared" si="21"/>
        <v>4.3875777375234896E-2</v>
      </c>
      <c r="P36" s="100">
        <f t="shared" si="22"/>
        <v>2.0248754443521173E-4</v>
      </c>
      <c r="Q36" s="11">
        <v>34</v>
      </c>
      <c r="R36" s="9">
        <f t="shared" si="8"/>
        <v>0.74351411708906434</v>
      </c>
      <c r="AC36" s="8"/>
    </row>
    <row r="37" spans="1:32" x14ac:dyDescent="0.25">
      <c r="A37" s="9">
        <f t="shared" si="18"/>
        <v>-0.26925396489054793</v>
      </c>
      <c r="B37" s="88">
        <f>IF(Sample8!K43&gt;0,Sample8!K43, )</f>
        <v>0.26925396489054793</v>
      </c>
      <c r="C37" s="88">
        <f>IF(Sample8!L43&gt;0,Sample8!L43,"")</f>
        <v>0.7690330210513231</v>
      </c>
      <c r="D37" s="88">
        <f>IF(Sample8!M43&gt;0,Sample8!M43,)</f>
        <v>161.03878491998921</v>
      </c>
      <c r="E37" s="162">
        <f t="shared" si="0"/>
        <v>0.63962433526091833</v>
      </c>
      <c r="F37" s="162">
        <f t="shared" si="1"/>
        <v>7.7738150229787445E-2</v>
      </c>
      <c r="G37" s="162">
        <f t="shared" si="2"/>
        <v>0.16315396587668174</v>
      </c>
      <c r="H37" s="162">
        <f t="shared" si="3"/>
        <v>2.8361848784078741E-2</v>
      </c>
      <c r="I37" s="162">
        <f t="shared" si="4"/>
        <v>0.24089211610646918</v>
      </c>
      <c r="J37" s="162">
        <f t="shared" si="19"/>
        <v>2.8361848784078741E-2</v>
      </c>
      <c r="K37" s="162">
        <f t="shared" si="5"/>
        <v>5.0512888645119882E-3</v>
      </c>
      <c r="L37" s="59">
        <f t="shared" si="6"/>
        <v>-2.0978352885987987E-8</v>
      </c>
      <c r="M37" s="162">
        <f t="shared" si="20"/>
        <v>0.7644906434057418</v>
      </c>
      <c r="N37" s="99">
        <f t="shared" si="7"/>
        <v>2.0633194675076688E-5</v>
      </c>
      <c r="O37" s="100">
        <f t="shared" si="21"/>
        <v>4.2871864771622858E-2</v>
      </c>
      <c r="P37" s="100">
        <f t="shared" si="22"/>
        <v>2.1054056395878587E-4</v>
      </c>
      <c r="Q37" s="11">
        <v>35</v>
      </c>
      <c r="R37" s="9">
        <f t="shared" si="8"/>
        <v>0.74348874152791511</v>
      </c>
      <c r="AC37" s="8"/>
    </row>
    <row r="38" spans="1:32" x14ac:dyDescent="0.25">
      <c r="A38" s="9">
        <f t="shared" si="18"/>
        <v>-0.26770549787289544</v>
      </c>
      <c r="B38" s="88">
        <f>IF(Sample8!K44&gt;0,Sample8!K44, )</f>
        <v>0.26770549787289544</v>
      </c>
      <c r="C38" s="88">
        <f>IF(Sample8!L44&gt;0,Sample8!L44,"")</f>
        <v>0.76930116024485073</v>
      </c>
      <c r="D38" s="88">
        <f>IF(Sample8!M44&gt;0,Sample8!M44,)</f>
        <v>173.46984901907615</v>
      </c>
      <c r="E38" s="162">
        <f t="shared" si="0"/>
        <v>0.63807586824326579</v>
      </c>
      <c r="F38" s="162">
        <f t="shared" si="1"/>
        <v>7.7738126770842714E-2</v>
      </c>
      <c r="G38" s="162">
        <f t="shared" si="2"/>
        <v>0.16286987612156609</v>
      </c>
      <c r="H38" s="162">
        <f t="shared" si="3"/>
        <v>2.7097494980486646E-2</v>
      </c>
      <c r="I38" s="162">
        <f t="shared" si="4"/>
        <v>0.2406080028924088</v>
      </c>
      <c r="J38" s="162">
        <f t="shared" si="19"/>
        <v>2.7097494980486636E-2</v>
      </c>
      <c r="K38" s="162">
        <f t="shared" si="5"/>
        <v>4.8238136806780796E-3</v>
      </c>
      <c r="L38" s="59">
        <f t="shared" si="6"/>
        <v>-1.7968936908027704E-8</v>
      </c>
      <c r="M38" s="162">
        <f t="shared" si="20"/>
        <v>0.76352711889946534</v>
      </c>
      <c r="N38" s="99">
        <f t="shared" si="7"/>
        <v>3.3339553458219976E-5</v>
      </c>
      <c r="O38" s="100">
        <f t="shared" si="21"/>
        <v>4.188119609394627E-2</v>
      </c>
      <c r="P38" s="100">
        <f t="shared" si="22"/>
        <v>2.1855781861210763E-4</v>
      </c>
      <c r="Q38" s="11">
        <v>36</v>
      </c>
      <c r="R38" s="9">
        <f t="shared" si="8"/>
        <v>0.74346146891142395</v>
      </c>
      <c r="AC38" s="8"/>
    </row>
    <row r="39" spans="1:32" x14ac:dyDescent="0.25">
      <c r="A39" s="9">
        <f t="shared" si="18"/>
        <v>-0.26607553259115579</v>
      </c>
      <c r="B39" s="88">
        <f>IF(Sample8!K45&gt;0,Sample8!K45, )</f>
        <v>0.26607553259115579</v>
      </c>
      <c r="C39" s="88">
        <f>IF(Sample8!L45&gt;0,Sample8!L45,"")</f>
        <v>0.76791800928914156</v>
      </c>
      <c r="D39" s="88">
        <f>IF(Sample8!M45&gt;0,Sample8!M45,)</f>
        <v>186.46596148630329</v>
      </c>
      <c r="E39" s="162">
        <f t="shared" si="0"/>
        <v>0.63644590296152614</v>
      </c>
      <c r="F39" s="162">
        <f t="shared" si="1"/>
        <v>7.7738099686805881E-2</v>
      </c>
      <c r="G39" s="162">
        <f t="shared" si="2"/>
        <v>0.16254757346288151</v>
      </c>
      <c r="H39" s="162">
        <f t="shared" si="3"/>
        <v>2.5789859441468388E-2</v>
      </c>
      <c r="I39" s="162">
        <f t="shared" si="4"/>
        <v>0.24028567314968741</v>
      </c>
      <c r="J39" s="162">
        <f t="shared" si="19"/>
        <v>2.5789859441468388E-2</v>
      </c>
      <c r="K39" s="162">
        <f t="shared" si="5"/>
        <v>4.5946247398992732E-3</v>
      </c>
      <c r="L39" s="59">
        <f t="shared" si="6"/>
        <v>-1.5266305526286455E-8</v>
      </c>
      <c r="M39" s="162">
        <f t="shared" si="20"/>
        <v>0.76252787590131188</v>
      </c>
      <c r="N39" s="99">
        <f t="shared" si="7"/>
        <v>2.9053537938596226E-5</v>
      </c>
      <c r="O39" s="100">
        <f t="shared" si="21"/>
        <v>4.0852847318609303E-2</v>
      </c>
      <c r="P39" s="100">
        <f t="shared" si="22"/>
        <v>2.2689360378689419E-4</v>
      </c>
      <c r="Q39" s="11">
        <v>37</v>
      </c>
      <c r="R39" s="9">
        <f t="shared" si="8"/>
        <v>0.74343052785619024</v>
      </c>
      <c r="AA39" s="8"/>
      <c r="AB39" s="8"/>
      <c r="AC39" s="8"/>
    </row>
    <row r="40" spans="1:32" x14ac:dyDescent="0.25">
      <c r="A40" s="9">
        <f t="shared" si="18"/>
        <v>-0.26452706557350325</v>
      </c>
      <c r="B40" s="88">
        <f>IF(Sample8!K46&gt;0,Sample8!K46, )</f>
        <v>0.26452706557350325</v>
      </c>
      <c r="C40" s="88">
        <f>IF(Sample8!L46&gt;0,Sample8!L46,"")</f>
        <v>0.76760696081244961</v>
      </c>
      <c r="D40" s="88">
        <f>IF(Sample8!M46&gt;0,Sample8!M46,)</f>
        <v>201.15721905795147</v>
      </c>
      <c r="E40" s="162">
        <f t="shared" si="0"/>
        <v>0.6348974359438736</v>
      </c>
      <c r="F40" s="162">
        <f t="shared" si="1"/>
        <v>7.773807140956035E-2</v>
      </c>
      <c r="G40" s="162">
        <f t="shared" si="2"/>
        <v>0.16221734525818626</v>
      </c>
      <c r="H40" s="162">
        <f t="shared" si="3"/>
        <v>2.4571648905756631E-2</v>
      </c>
      <c r="I40" s="162">
        <f t="shared" si="4"/>
        <v>0.23995541666774661</v>
      </c>
      <c r="J40" s="162">
        <f t="shared" si="19"/>
        <v>2.4571648905756638E-2</v>
      </c>
      <c r="K40" s="162">
        <f t="shared" si="5"/>
        <v>4.3862921587707162E-3</v>
      </c>
      <c r="L40" s="59">
        <f t="shared" si="6"/>
        <v>-1.3076301609634447E-8</v>
      </c>
      <c r="M40" s="162">
        <f t="shared" si="20"/>
        <v>0.7615940911170358</v>
      </c>
      <c r="N40" s="99">
        <f t="shared" si="7"/>
        <v>3.6154601974025809E-5</v>
      </c>
      <c r="O40" s="100">
        <f t="shared" si="21"/>
        <v>3.9889790523019275E-2</v>
      </c>
      <c r="P40" s="100">
        <f t="shared" si="22"/>
        <v>2.346454626065136E-4</v>
      </c>
      <c r="Q40" s="11">
        <v>38</v>
      </c>
      <c r="R40" s="9">
        <f t="shared" si="8"/>
        <v>0.74339882594853945</v>
      </c>
      <c r="AC40" s="8"/>
    </row>
    <row r="41" spans="1:32" x14ac:dyDescent="0.25">
      <c r="A41" s="9">
        <f t="shared" si="18"/>
        <v>-0.26289710029176389</v>
      </c>
      <c r="B41" s="88">
        <f>IF(Sample8!K47&gt;0,Sample8!K47, )</f>
        <v>0.26289710029176389</v>
      </c>
      <c r="C41" s="88">
        <f>IF(Sample8!L47&gt;0,Sample8!L47,"")</f>
        <v>0.76691620798964377</v>
      </c>
      <c r="D41" s="88">
        <f>IF(Sample8!M47&gt;0,Sample8!M47,)</f>
        <v>216.41352499773984</v>
      </c>
      <c r="E41" s="162">
        <f t="shared" si="0"/>
        <v>0.63326747066213418</v>
      </c>
      <c r="F41" s="162">
        <f t="shared" si="1"/>
        <v>7.7738038627864048E-2</v>
      </c>
      <c r="G41" s="162">
        <f t="shared" si="2"/>
        <v>0.16184222383068586</v>
      </c>
      <c r="H41" s="162">
        <f t="shared" si="3"/>
        <v>2.331683783321397E-2</v>
      </c>
      <c r="I41" s="162">
        <f t="shared" si="4"/>
        <v>0.23958026245854991</v>
      </c>
      <c r="J41" s="162">
        <f t="shared" si="19"/>
        <v>2.3316837833213977E-2</v>
      </c>
      <c r="K41" s="162">
        <f t="shared" si="5"/>
        <v>4.1765202406393084E-3</v>
      </c>
      <c r="L41" s="59">
        <f t="shared" si="6"/>
        <v>-1.1109550288113516E-8</v>
      </c>
      <c r="M41" s="162">
        <f t="shared" si="20"/>
        <v>0.76062889394668942</v>
      </c>
      <c r="N41" s="99">
        <f t="shared" si="7"/>
        <v>3.9530317874730982E-5</v>
      </c>
      <c r="O41" s="100">
        <f t="shared" si="21"/>
        <v>3.8890789492207221E-2</v>
      </c>
      <c r="P41" s="100">
        <f t="shared" si="22"/>
        <v>2.4254797027665844E-4</v>
      </c>
      <c r="Q41" s="11">
        <v>39</v>
      </c>
      <c r="R41" s="9">
        <f t="shared" si="8"/>
        <v>0.74336281429149942</v>
      </c>
    </row>
    <row r="42" spans="1:32" x14ac:dyDescent="0.25">
      <c r="A42" s="9">
        <f t="shared" si="18"/>
        <v>-0.26126713501002424</v>
      </c>
      <c r="B42" s="88">
        <f>IF(Sample8!K48&gt;0,Sample8!K48, )</f>
        <v>0.26126713501002424</v>
      </c>
      <c r="C42" s="88">
        <f>IF(Sample8!L48&gt;0,Sample8!L48,"")</f>
        <v>0.76635944918917476</v>
      </c>
      <c r="D42" s="88">
        <f>IF(Sample8!M48&gt;0,Sample8!M48,)</f>
        <v>233.93002441008957</v>
      </c>
      <c r="E42" s="162">
        <f t="shared" si="0"/>
        <v>0.63163750538039465</v>
      </c>
      <c r="F42" s="162">
        <f t="shared" si="1"/>
        <v>7.773800236496789E-2</v>
      </c>
      <c r="G42" s="162">
        <f t="shared" si="2"/>
        <v>0.16143650863009468</v>
      </c>
      <c r="H42" s="162">
        <f t="shared" si="3"/>
        <v>2.2092624014961669E-2</v>
      </c>
      <c r="I42" s="162">
        <f t="shared" si="4"/>
        <v>0.23917451099506257</v>
      </c>
      <c r="J42" s="162">
        <f t="shared" si="19"/>
        <v>2.2092624014961676E-2</v>
      </c>
      <c r="K42" s="162">
        <f t="shared" si="5"/>
        <v>3.9761509694895602E-3</v>
      </c>
      <c r="L42" s="59">
        <f t="shared" si="6"/>
        <v>-9.4386095893085671E-9</v>
      </c>
      <c r="M42" s="162">
        <f t="shared" si="20"/>
        <v>0.75968341699006559</v>
      </c>
      <c r="N42" s="99">
        <f t="shared" si="7"/>
        <v>4.4569405923542446E-5</v>
      </c>
      <c r="O42" s="100">
        <f t="shared" si="21"/>
        <v>3.7907041728673492E-2</v>
      </c>
      <c r="P42" s="100">
        <f t="shared" si="22"/>
        <v>2.5009580762376207E-4</v>
      </c>
      <c r="Q42" s="11">
        <v>40</v>
      </c>
      <c r="R42" s="9">
        <f t="shared" si="8"/>
        <v>0.74332386563224273</v>
      </c>
    </row>
    <row r="43" spans="1:32" x14ac:dyDescent="0.25">
      <c r="A43" s="9">
        <f t="shared" si="18"/>
        <v>-0.25963716972828482</v>
      </c>
      <c r="B43" s="88">
        <f>IF(Sample8!K49&gt;0,Sample8!K49, )</f>
        <v>0.25963716972828482</v>
      </c>
      <c r="C43" s="88">
        <f>IF(Sample8!L49&gt;0,Sample8!L49,"")</f>
        <v>0.76553591293236833</v>
      </c>
      <c r="D43" s="88">
        <f>IF(Sample8!M49&gt;0,Sample8!M49,)</f>
        <v>252.57662055871992</v>
      </c>
      <c r="E43" s="162">
        <f t="shared" si="0"/>
        <v>0.63000754009865512</v>
      </c>
      <c r="F43" s="162">
        <f t="shared" si="1"/>
        <v>7.7737962176977038E-2</v>
      </c>
      <c r="G43" s="162">
        <f t="shared" si="2"/>
        <v>0.16099769969847089</v>
      </c>
      <c r="H43" s="162">
        <f t="shared" si="3"/>
        <v>2.0901507852836898E-2</v>
      </c>
      <c r="I43" s="162">
        <f t="shared" si="4"/>
        <v>0.23873566187544792</v>
      </c>
      <c r="J43" s="162">
        <f t="shared" si="19"/>
        <v>2.0901507852836898E-2</v>
      </c>
      <c r="K43" s="162">
        <f t="shared" si="5"/>
        <v>3.784819676820234E-3</v>
      </c>
      <c r="L43" s="59">
        <f t="shared" si="6"/>
        <v>-8.0189879469971466E-9</v>
      </c>
      <c r="M43" s="162">
        <f t="shared" si="20"/>
        <v>0.75875927179460578</v>
      </c>
      <c r="N43" s="99">
        <f t="shared" si="7"/>
        <v>4.5922865110015727E-5</v>
      </c>
      <c r="O43" s="100">
        <f t="shared" si="21"/>
        <v>3.6938671768165759E-2</v>
      </c>
      <c r="P43" s="100">
        <f t="shared" si="22"/>
        <v>2.5719062644712613E-4</v>
      </c>
      <c r="Q43" s="11">
        <v>41</v>
      </c>
      <c r="R43" s="9">
        <f t="shared" si="8"/>
        <v>0.74328173997480684</v>
      </c>
    </row>
    <row r="44" spans="1:32" x14ac:dyDescent="0.25">
      <c r="A44" s="9">
        <f t="shared" si="18"/>
        <v>-0.2580072044465454</v>
      </c>
      <c r="B44" s="88">
        <f>IF(Sample8!K50&gt;0,Sample8!K50, )</f>
        <v>0.2580072044465454</v>
      </c>
      <c r="C44" s="88">
        <f>IF(Sample8!L50&gt;0,Sample8!L50,"")</f>
        <v>0.76466957838533212</v>
      </c>
      <c r="D44" s="88">
        <f>IF(Sample8!M50&gt;0,Sample8!M50,)</f>
        <v>272.91836181177121</v>
      </c>
      <c r="E44" s="162">
        <f t="shared" si="0"/>
        <v>0.62837757481691581</v>
      </c>
      <c r="F44" s="162">
        <f t="shared" si="1"/>
        <v>7.773791756533098E-2</v>
      </c>
      <c r="G44" s="162">
        <f t="shared" si="2"/>
        <v>0.16052325389904307</v>
      </c>
      <c r="H44" s="162">
        <f t="shared" si="3"/>
        <v>1.9746032982171348E-2</v>
      </c>
      <c r="I44" s="162">
        <f t="shared" si="4"/>
        <v>0.23826117146437406</v>
      </c>
      <c r="J44" s="162">
        <f t="shared" si="19"/>
        <v>1.9746032982171341E-2</v>
      </c>
      <c r="K44" s="162">
        <f t="shared" si="5"/>
        <v>3.602170783484915E-3</v>
      </c>
      <c r="L44" s="59">
        <f t="shared" si="6"/>
        <v>-6.8128855641839194E-9</v>
      </c>
      <c r="M44" s="162">
        <f t="shared" si="20"/>
        <v>0.75785809777691471</v>
      </c>
      <c r="N44" s="99">
        <f t="shared" si="7"/>
        <v>4.6396268078846388E-5</v>
      </c>
      <c r="O44" s="100">
        <f t="shared" si="21"/>
        <v>3.5985793680431012E-2</v>
      </c>
      <c r="P44" s="100">
        <f t="shared" si="22"/>
        <v>2.6372982753673942E-4</v>
      </c>
      <c r="Q44" s="11">
        <v>42</v>
      </c>
      <c r="R44" s="9">
        <f t="shared" si="8"/>
        <v>0.74323619317806178</v>
      </c>
    </row>
    <row r="45" spans="1:32" x14ac:dyDescent="0.25">
      <c r="A45" s="9">
        <f t="shared" si="18"/>
        <v>-0.25637723916480576</v>
      </c>
      <c r="B45" s="88">
        <f>IF(Sample8!K51&gt;0,Sample8!K51, )</f>
        <v>0.25637723916480576</v>
      </c>
      <c r="C45" s="88">
        <f>IF(Sample8!L51&gt;0,Sample8!L51,"")</f>
        <v>0.76342524242958909</v>
      </c>
      <c r="D45" s="88">
        <f>IF(Sample8!M51&gt;0,Sample8!M51,)</f>
        <v>295.52029653738362</v>
      </c>
      <c r="E45" s="162">
        <f t="shared" si="0"/>
        <v>0.62674760953517605</v>
      </c>
      <c r="F45" s="162">
        <f t="shared" si="1"/>
        <v>7.7737867972657609E-2</v>
      </c>
      <c r="G45" s="162">
        <f t="shared" si="2"/>
        <v>0.16001064009308552</v>
      </c>
      <c r="H45" s="162">
        <f t="shared" si="3"/>
        <v>1.8628731099062615E-2</v>
      </c>
      <c r="I45" s="162">
        <f t="shared" si="4"/>
        <v>0.23774850806574316</v>
      </c>
      <c r="J45" s="162">
        <f t="shared" si="19"/>
        <v>1.8628731099062601E-2</v>
      </c>
      <c r="K45" s="162">
        <f t="shared" si="5"/>
        <v>3.4278580384233116E-3</v>
      </c>
      <c r="L45" s="59">
        <f t="shared" si="6"/>
        <v>-5.7881879346781035E-9</v>
      </c>
      <c r="M45" s="162">
        <f t="shared" si="20"/>
        <v>0.75698152666442642</v>
      </c>
      <c r="N45" s="99">
        <f t="shared" si="7"/>
        <v>4.1521472862205959E-5</v>
      </c>
      <c r="O45" s="100">
        <f t="shared" si="21"/>
        <v>3.5048510736314237E-2</v>
      </c>
      <c r="P45" s="100">
        <f t="shared" si="22"/>
        <v>2.6960916333590348E-4</v>
      </c>
      <c r="Q45" s="11">
        <v>43</v>
      </c>
      <c r="R45" s="9">
        <f t="shared" si="8"/>
        <v>0.74318698225268987</v>
      </c>
    </row>
    <row r="46" spans="1:32" x14ac:dyDescent="0.25">
      <c r="A46" s="9">
        <f t="shared" si="18"/>
        <v>-0.25466577561897924</v>
      </c>
      <c r="B46" s="88">
        <f>IF(Sample8!K52&gt;0,Sample8!K52, )</f>
        <v>0.25466577561897924</v>
      </c>
      <c r="C46" s="88">
        <f>IF(Sample8!L52&gt;0,Sample8!L52,"")</f>
        <v>0.76315845381362524</v>
      </c>
      <c r="D46" s="88">
        <f>IF(Sample8!M52&gt;0,Sample8!M52,)</f>
        <v>320.38242473555738</v>
      </c>
      <c r="E46" s="162">
        <f t="shared" si="0"/>
        <v>0.62503614598934965</v>
      </c>
      <c r="F46" s="162">
        <f t="shared" si="1"/>
        <v>7.773780986039272E-2</v>
      </c>
      <c r="G46" s="162">
        <f t="shared" si="2"/>
        <v>0.15942863678149552</v>
      </c>
      <c r="H46" s="162">
        <f t="shared" si="3"/>
        <v>1.7499328977091E-2</v>
      </c>
      <c r="I46" s="162">
        <f t="shared" si="4"/>
        <v>0.23716644664188824</v>
      </c>
      <c r="J46" s="162">
        <f t="shared" si="19"/>
        <v>1.7499328977091E-2</v>
      </c>
      <c r="K46" s="162">
        <f t="shared" si="5"/>
        <v>3.2534331135284133E-3</v>
      </c>
      <c r="L46" s="59">
        <f t="shared" si="6"/>
        <v>-4.8776959588127125E-9</v>
      </c>
      <c r="M46" s="162">
        <f t="shared" si="20"/>
        <v>0.756089333952634</v>
      </c>
      <c r="N46" s="99">
        <f t="shared" si="7"/>
        <v>4.9972455609060742E-5</v>
      </c>
      <c r="O46" s="100">
        <f t="shared" si="21"/>
        <v>3.4081248611674851E-2</v>
      </c>
      <c r="P46" s="100">
        <f t="shared" si="22"/>
        <v>2.7496005876779747E-4</v>
      </c>
      <c r="Q46" s="11">
        <v>44</v>
      </c>
      <c r="R46" s="9">
        <f t="shared" si="8"/>
        <v>0.74313110993477716</v>
      </c>
    </row>
    <row r="47" spans="1:32" x14ac:dyDescent="0.25">
      <c r="A47" s="9">
        <f t="shared" si="18"/>
        <v>-0.25303581033723982</v>
      </c>
      <c r="B47" s="88">
        <f>IF(Sample8!K53&gt;0,Sample8!K53, )</f>
        <v>0.25303581033723982</v>
      </c>
      <c r="C47" s="88">
        <f>IF(Sample8!L53&gt;0,Sample8!L53,"")</f>
        <v>0.76216080616208759</v>
      </c>
      <c r="D47" s="88">
        <f>IF(Sample8!M53&gt;0,Sample8!M53,)</f>
        <v>346.93969803815207</v>
      </c>
      <c r="E47" s="162">
        <f t="shared" si="0"/>
        <v>0.62340618070761011</v>
      </c>
      <c r="F47" s="162">
        <f t="shared" si="1"/>
        <v>7.7737748047042685E-2</v>
      </c>
      <c r="G47" s="162">
        <f t="shared" si="2"/>
        <v>0.15883028814246627</v>
      </c>
      <c r="H47" s="162">
        <f t="shared" si="3"/>
        <v>1.6467774147730842E-2</v>
      </c>
      <c r="I47" s="162">
        <f t="shared" si="4"/>
        <v>0.23656803618950897</v>
      </c>
      <c r="J47" s="162">
        <f t="shared" si="19"/>
        <v>1.6467774147730846E-2</v>
      </c>
      <c r="K47" s="162">
        <f t="shared" si="5"/>
        <v>3.0951673070171034E-3</v>
      </c>
      <c r="L47" s="59">
        <f t="shared" si="6"/>
        <v>-4.1440620475013501E-9</v>
      </c>
      <c r="M47" s="162">
        <f t="shared" si="20"/>
        <v>0.7552680278469317</v>
      </c>
      <c r="N47" s="99">
        <f t="shared" si="7"/>
        <v>4.7510392901883267E-5</v>
      </c>
      <c r="O47" s="100">
        <f t="shared" si="21"/>
        <v>3.3176211396983027E-2</v>
      </c>
      <c r="P47" s="100">
        <f t="shared" si="22"/>
        <v>2.7917187531219776E-4</v>
      </c>
      <c r="Q47" s="11">
        <v>45</v>
      </c>
      <c r="R47" s="9">
        <f t="shared" si="8"/>
        <v>0.74307366846543033</v>
      </c>
    </row>
    <row r="48" spans="1:32" x14ac:dyDescent="0.25">
      <c r="A48" s="9">
        <f t="shared" si="18"/>
        <v>-0.25140584505550045</v>
      </c>
      <c r="B48" s="88">
        <f>IF(Sample8!K54&gt;0,Sample8!K54, )</f>
        <v>0.25140584505550045</v>
      </c>
      <c r="C48" s="88">
        <f>IF(Sample8!L54&gt;0,Sample8!L54,"")</f>
        <v>0.76120667680284393</v>
      </c>
      <c r="D48" s="88">
        <f>IF(Sample8!M54&gt;0,Sample8!M54,)</f>
        <v>376.88726154958874</v>
      </c>
      <c r="E48" s="162">
        <f t="shared" si="0"/>
        <v>0.6217762154258708</v>
      </c>
      <c r="F48" s="162">
        <f t="shared" si="1"/>
        <v>7.7737679154607817E-2</v>
      </c>
      <c r="G48" s="162">
        <f t="shared" si="2"/>
        <v>0.15818688001084735</v>
      </c>
      <c r="H48" s="162">
        <f t="shared" si="3"/>
        <v>1.5481285890045274E-2</v>
      </c>
      <c r="I48" s="162">
        <f t="shared" si="4"/>
        <v>0.23592455916545518</v>
      </c>
      <c r="J48" s="162">
        <f t="shared" si="19"/>
        <v>1.5481285890045271E-2</v>
      </c>
      <c r="K48" s="162">
        <f t="shared" si="5"/>
        <v>2.9442408652093073E-3</v>
      </c>
      <c r="L48" s="59">
        <f t="shared" si="6"/>
        <v>-3.5207709322876121E-9</v>
      </c>
      <c r="M48" s="162">
        <f t="shared" si="20"/>
        <v>0.75447576775135028</v>
      </c>
      <c r="N48" s="99">
        <f t="shared" si="7"/>
        <v>4.5305136659479144E-5</v>
      </c>
      <c r="O48" s="100">
        <f t="shared" si="21"/>
        <v>3.2287014600753401E-2</v>
      </c>
      <c r="P48" s="100">
        <f t="shared" si="22"/>
        <v>2.8243251749791957E-4</v>
      </c>
      <c r="Q48" s="11">
        <v>46</v>
      </c>
      <c r="R48" s="9">
        <f t="shared" si="8"/>
        <v>0.743011901284795</v>
      </c>
    </row>
    <row r="49" spans="1:18" x14ac:dyDescent="0.25">
      <c r="A49" s="9">
        <f t="shared" si="18"/>
        <v>-0.24977587977376078</v>
      </c>
      <c r="B49" s="88">
        <f>IF(Sample8!K55&gt;0,Sample8!K55, )</f>
        <v>0.24977587977376078</v>
      </c>
      <c r="C49" s="88">
        <f>IF(Sample8!L55&gt;0,Sample8!L55,"")</f>
        <v>0.76080740191395779</v>
      </c>
      <c r="D49" s="88">
        <f>IF(Sample8!M55&gt;0,Sample8!M55,)</f>
        <v>407.96492179730592</v>
      </c>
      <c r="E49" s="162">
        <f t="shared" si="0"/>
        <v>0.62014625014413116</v>
      </c>
      <c r="F49" s="162">
        <f t="shared" si="1"/>
        <v>7.7737602356550708E-2</v>
      </c>
      <c r="G49" s="162">
        <f t="shared" si="2"/>
        <v>0.15749670753555378</v>
      </c>
      <c r="H49" s="162">
        <f t="shared" si="3"/>
        <v>1.4541569881656292E-2</v>
      </c>
      <c r="I49" s="162">
        <f t="shared" si="4"/>
        <v>0.2352343098921045</v>
      </c>
      <c r="J49" s="162">
        <f t="shared" si="19"/>
        <v>1.454156988165628E-2</v>
      </c>
      <c r="K49" s="162">
        <f t="shared" si="5"/>
        <v>2.8003467183115006E-3</v>
      </c>
      <c r="L49" s="59">
        <f t="shared" si="6"/>
        <v>-2.9912264254897533E-9</v>
      </c>
      <c r="M49" s="162">
        <f t="shared" si="20"/>
        <v>0.75371365305162918</v>
      </c>
      <c r="N49" s="99">
        <f t="shared" si="7"/>
        <v>5.0321272921788422E-5</v>
      </c>
      <c r="O49" s="100">
        <f t="shared" si="21"/>
        <v>3.1413714965522262E-2</v>
      </c>
      <c r="P49" s="100">
        <f t="shared" si="22"/>
        <v>2.8466927973102299E-4</v>
      </c>
      <c r="Q49" s="11">
        <v>47</v>
      </c>
      <c r="R49" s="9">
        <f t="shared" si="8"/>
        <v>0.74294564472716673</v>
      </c>
    </row>
    <row r="50" spans="1:18" x14ac:dyDescent="0.25">
      <c r="A50" s="9">
        <f t="shared" si="18"/>
        <v>-0.24814591449202139</v>
      </c>
      <c r="B50" s="88">
        <f>IF(Sample8!K56&gt;0,Sample8!K56, )</f>
        <v>0.24814591449202139</v>
      </c>
      <c r="C50" s="88">
        <f>IF(Sample8!L56&gt;0,Sample8!L56,"")</f>
        <v>0.75981184742980534</v>
      </c>
      <c r="D50" s="88">
        <f>IF(Sample8!M56&gt;0,Sample8!M56,)</f>
        <v>441.30277551758434</v>
      </c>
      <c r="E50" s="162">
        <f t="shared" si="0"/>
        <v>0.61851628486239174</v>
      </c>
      <c r="F50" s="162">
        <f t="shared" si="1"/>
        <v>7.7737516755232411E-2</v>
      </c>
      <c r="G50" s="162">
        <f t="shared" si="2"/>
        <v>0.15675847686827518</v>
      </c>
      <c r="H50" s="162">
        <f t="shared" si="3"/>
        <v>1.3649920868513795E-2</v>
      </c>
      <c r="I50" s="162">
        <f t="shared" si="4"/>
        <v>0.23449599362350759</v>
      </c>
      <c r="J50" s="162">
        <f t="shared" si="19"/>
        <v>1.3649920868513798E-2</v>
      </c>
      <c r="K50" s="162">
        <f t="shared" si="5"/>
        <v>2.6631875935406567E-3</v>
      </c>
      <c r="L50" s="59">
        <f t="shared" si="6"/>
        <v>-2.5413284933570046E-9</v>
      </c>
      <c r="M50" s="162">
        <f t="shared" si="20"/>
        <v>0.75298251829555429</v>
      </c>
      <c r="N50" s="99">
        <f t="shared" si="7"/>
        <v>4.6639736423930197E-5</v>
      </c>
      <c r="O50" s="100">
        <f t="shared" si="21"/>
        <v>3.055635722175087E-2</v>
      </c>
      <c r="P50" s="100">
        <f t="shared" si="22"/>
        <v>2.85827590166056E-4</v>
      </c>
      <c r="Q50" s="11">
        <v>48</v>
      </c>
      <c r="R50" s="9">
        <f t="shared" si="8"/>
        <v>0.74287477458310802</v>
      </c>
    </row>
    <row r="51" spans="1:18" x14ac:dyDescent="0.25">
      <c r="A51" s="9">
        <f t="shared" si="18"/>
        <v>-0.24643445094619484</v>
      </c>
      <c r="B51" s="88">
        <f>IF(Sample8!K57&gt;0,Sample8!K57, )</f>
        <v>0.24643445094619484</v>
      </c>
      <c r="C51" s="88">
        <f>IF(Sample8!L57&gt;0,Sample8!L57,"")</f>
        <v>0.75861521464111958</v>
      </c>
      <c r="D51" s="88">
        <f>IF(Sample8!M57&gt;0,Sample8!M57,)</f>
        <v>479.16101618298535</v>
      </c>
      <c r="E51" s="162">
        <f t="shared" si="0"/>
        <v>0.61680482131656522</v>
      </c>
      <c r="F51" s="162">
        <f t="shared" si="1"/>
        <v>7.7737416336940104E-2</v>
      </c>
      <c r="G51" s="162">
        <f t="shared" si="2"/>
        <v>0.15593072342801839</v>
      </c>
      <c r="H51" s="162">
        <f t="shared" si="3"/>
        <v>1.2766311181236336E-2</v>
      </c>
      <c r="I51" s="162">
        <f t="shared" si="4"/>
        <v>0.23366813976495851</v>
      </c>
      <c r="J51" s="162">
        <f t="shared" si="19"/>
        <v>1.2766311181236334E-2</v>
      </c>
      <c r="K51" s="162">
        <f t="shared" si="5"/>
        <v>2.5261046308485526E-3</v>
      </c>
      <c r="L51" s="59">
        <f t="shared" si="6"/>
        <v>-2.1415730693805756E-9</v>
      </c>
      <c r="M51" s="162">
        <f t="shared" si="20"/>
        <v>0.7522487424607126</v>
      </c>
      <c r="N51" s="99">
        <f t="shared" si="7"/>
        <v>4.0531968023895995E-5</v>
      </c>
      <c r="O51" s="100">
        <f t="shared" si="21"/>
        <v>2.967332453450065E-2</v>
      </c>
      <c r="P51" s="100">
        <f t="shared" si="22"/>
        <v>2.8584710052745787E-4</v>
      </c>
      <c r="Q51" s="11">
        <v>49</v>
      </c>
      <c r="R51" s="9">
        <f t="shared" si="8"/>
        <v>0.7427953102528434</v>
      </c>
    </row>
    <row r="52" spans="1:18" x14ac:dyDescent="0.25">
      <c r="A52" s="9">
        <f t="shared" si="18"/>
        <v>-0.24480448566445545</v>
      </c>
      <c r="B52" s="88">
        <f>IF(Sample8!K58&gt;0,Sample8!K58, )</f>
        <v>0.24480448566445545</v>
      </c>
      <c r="C52" s="88">
        <f>IF(Sample8!L58&gt;0,Sample8!L58,"")</f>
        <v>0.75802001085648218</v>
      </c>
      <c r="D52" s="88">
        <f>IF(Sample8!M58&gt;0,Sample8!M58,)</f>
        <v>518.71440195280718</v>
      </c>
      <c r="E52" s="162">
        <f t="shared" si="0"/>
        <v>0.6151748560348258</v>
      </c>
      <c r="F52" s="162">
        <f t="shared" si="1"/>
        <v>7.7737309575279551E-2</v>
      </c>
      <c r="G52" s="162">
        <f t="shared" si="2"/>
        <v>0.15509198166785226</v>
      </c>
      <c r="H52" s="162">
        <f t="shared" si="3"/>
        <v>1.1975194421323644E-2</v>
      </c>
      <c r="I52" s="162">
        <f t="shared" si="4"/>
        <v>0.23282929124313181</v>
      </c>
      <c r="J52" s="162">
        <f t="shared" si="19"/>
        <v>1.1975194421323637E-2</v>
      </c>
      <c r="K52" s="162">
        <f t="shared" si="5"/>
        <v>2.401864119305356E-3</v>
      </c>
      <c r="L52" s="59">
        <f t="shared" si="6"/>
        <v>-1.8194679550886527E-9</v>
      </c>
      <c r="M52" s="162">
        <f t="shared" si="20"/>
        <v>0.7515824026061193</v>
      </c>
      <c r="N52" s="99">
        <f t="shared" si="7"/>
        <v>4.1442799985140232E-5</v>
      </c>
      <c r="O52" s="100">
        <f t="shared" si="21"/>
        <v>2.8848736122876379E-2</v>
      </c>
      <c r="P52" s="100">
        <f t="shared" si="22"/>
        <v>2.8471640955403941E-4</v>
      </c>
      <c r="Q52" s="11">
        <v>50</v>
      </c>
      <c r="R52" s="9">
        <f t="shared" si="8"/>
        <v>0.7427147910438674</v>
      </c>
    </row>
    <row r="53" spans="1:18" x14ac:dyDescent="0.25">
      <c r="A53" s="9">
        <f t="shared" si="18"/>
        <v>-0.24317452038271581</v>
      </c>
      <c r="B53" s="88">
        <f>IF(Sample8!K59&gt;0,Sample8!K59, )</f>
        <v>0.24317452038271581</v>
      </c>
      <c r="C53" s="88">
        <f>IF(Sample8!L59&gt;0,Sample8!L59,"")</f>
        <v>0.7573349624618585</v>
      </c>
      <c r="D53" s="88">
        <f>IF(Sample8!M59&gt;0,Sample8!M59,)</f>
        <v>559.39788445890974</v>
      </c>
      <c r="E53" s="162">
        <f t="shared" si="0"/>
        <v>0.61354489075308616</v>
      </c>
      <c r="F53" s="162">
        <f t="shared" si="1"/>
        <v>7.7737190817179516E-2</v>
      </c>
      <c r="G53" s="162">
        <f t="shared" si="2"/>
        <v>0.15420432200961554</v>
      </c>
      <c r="H53" s="162">
        <f t="shared" si="3"/>
        <v>1.1233007555920778E-2</v>
      </c>
      <c r="I53" s="162">
        <f t="shared" si="4"/>
        <v>0.23194151282679504</v>
      </c>
      <c r="J53" s="162">
        <f t="shared" si="19"/>
        <v>1.1233007555920771E-2</v>
      </c>
      <c r="K53" s="162">
        <f t="shared" si="5"/>
        <v>2.2835120082380757E-3</v>
      </c>
      <c r="L53" s="59">
        <f t="shared" si="6"/>
        <v>-1.54580932985625E-9</v>
      </c>
      <c r="M53" s="162">
        <f t="shared" si="20"/>
        <v>0.75094759913885811</v>
      </c>
      <c r="N53" s="99">
        <f t="shared" si="7"/>
        <v>4.0798410220010499E-5</v>
      </c>
      <c r="O53" s="100">
        <f t="shared" si="21"/>
        <v>2.8040150615537329E-2</v>
      </c>
      <c r="P53" s="100">
        <f t="shared" si="22"/>
        <v>2.8248005782641704E-4</v>
      </c>
      <c r="Q53" s="11">
        <v>51</v>
      </c>
      <c r="R53" s="9">
        <f t="shared" si="8"/>
        <v>0.74262957571667676</v>
      </c>
    </row>
    <row r="54" spans="1:18" x14ac:dyDescent="0.25">
      <c r="A54" s="9">
        <f t="shared" si="18"/>
        <v>-0.24154455510097639</v>
      </c>
      <c r="B54" s="88">
        <f>IF(Sample8!K60&gt;0,Sample8!K60, )</f>
        <v>0.24154455510097639</v>
      </c>
      <c r="C54" s="88">
        <f>IF(Sample8!L60&gt;0,Sample8!L60,"")</f>
        <v>0.75640603044288512</v>
      </c>
      <c r="D54" s="88">
        <f>IF(Sample8!M60&gt;0,Sample8!M60,)</f>
        <v>604.60175391013479</v>
      </c>
      <c r="E54" s="162">
        <f t="shared" si="0"/>
        <v>0.61191492547134674</v>
      </c>
      <c r="F54" s="162">
        <f t="shared" si="1"/>
        <v>7.7737058856634164E-2</v>
      </c>
      <c r="G54" s="162">
        <f t="shared" si="2"/>
        <v>0.1532685251449066</v>
      </c>
      <c r="H54" s="162">
        <f t="shared" si="3"/>
        <v>1.0538971099435598E-2</v>
      </c>
      <c r="I54" s="162">
        <f t="shared" si="4"/>
        <v>0.23100558400154078</v>
      </c>
      <c r="J54" s="162">
        <f t="shared" si="19"/>
        <v>1.0538971099435607E-2</v>
      </c>
      <c r="K54" s="162">
        <f t="shared" si="5"/>
        <v>2.1707901123818102E-3</v>
      </c>
      <c r="L54" s="59">
        <f t="shared" si="6"/>
        <v>-1.3133105606606438E-9</v>
      </c>
      <c r="M54" s="162">
        <f t="shared" si="20"/>
        <v>0.75034382979753722</v>
      </c>
      <c r="N54" s="99">
        <f t="shared" si="7"/>
        <v>3.6750276664456541E-5</v>
      </c>
      <c r="O54" s="100">
        <f t="shared" si="21"/>
        <v>2.7247563080799508E-2</v>
      </c>
      <c r="P54" s="100">
        <f t="shared" si="22"/>
        <v>2.7917704599969806E-4</v>
      </c>
      <c r="Q54" s="11">
        <v>52</v>
      </c>
      <c r="R54" s="9">
        <f t="shared" si="8"/>
        <v>0.7425397392176647</v>
      </c>
    </row>
    <row r="55" spans="1:18" x14ac:dyDescent="0.25">
      <c r="A55" s="9">
        <f t="shared" si="18"/>
        <v>-0.23983309155514987</v>
      </c>
      <c r="B55" s="88">
        <f>IF(Sample8!K61&gt;0,Sample8!K61, )</f>
        <v>0.23983309155514987</v>
      </c>
      <c r="C55" s="88">
        <f>IF(Sample8!L61&gt;0,Sample8!L61,"")</f>
        <v>0.75543568260358729</v>
      </c>
      <c r="D55" s="88">
        <f>IF(Sample8!M61&gt;0,Sample8!M61,)</f>
        <v>652.63086520206139</v>
      </c>
      <c r="E55" s="162">
        <f t="shared" si="0"/>
        <v>0.61020346192552022</v>
      </c>
      <c r="F55" s="162">
        <f t="shared" si="1"/>
        <v>7.7736904672512319E-2</v>
      </c>
      <c r="G55" s="162">
        <f t="shared" si="2"/>
        <v>0.15223551566502513</v>
      </c>
      <c r="H55" s="162">
        <f t="shared" si="3"/>
        <v>9.8606712176124139E-3</v>
      </c>
      <c r="I55" s="162">
        <f t="shared" si="4"/>
        <v>0.22997242033753745</v>
      </c>
      <c r="J55" s="162">
        <f t="shared" si="19"/>
        <v>9.8606712176124156E-3</v>
      </c>
      <c r="K55" s="162">
        <f t="shared" si="5"/>
        <v>2.0582195157452261E-3</v>
      </c>
      <c r="L55" s="59">
        <f t="shared" si="6"/>
        <v>-1.1067244996422732E-9</v>
      </c>
      <c r="M55" s="162">
        <f t="shared" si="20"/>
        <v>0.74974238095253742</v>
      </c>
      <c r="N55" s="99">
        <f t="shared" si="7"/>
        <v>3.2413683689847117E-5</v>
      </c>
      <c r="O55" s="100">
        <f t="shared" si="21"/>
        <v>2.6432544941442919E-2</v>
      </c>
      <c r="P55" s="100">
        <f t="shared" si="22"/>
        <v>2.7462699871858389E-4</v>
      </c>
      <c r="Q55" s="11">
        <v>53</v>
      </c>
      <c r="R55" s="9">
        <f t="shared" si="8"/>
        <v>0.74244057030759603</v>
      </c>
    </row>
    <row r="56" spans="1:18" x14ac:dyDescent="0.25">
      <c r="A56" s="9">
        <f t="shared" si="18"/>
        <v>-0.23812162800932332</v>
      </c>
      <c r="B56" s="88">
        <f>IF(Sample8!K62&gt;0,Sample8!K62, )</f>
        <v>0.23812162800932332</v>
      </c>
      <c r="C56" s="88">
        <f>IF(Sample8!L62&gt;0,Sample8!L62,"")</f>
        <v>0.75433377737904328</v>
      </c>
      <c r="D56" s="88">
        <f>IF(Sample8!M62&gt;0,Sample8!M62,)</f>
        <v>701.79007323026849</v>
      </c>
      <c r="E56" s="162">
        <f t="shared" si="0"/>
        <v>0.6084919983796937</v>
      </c>
      <c r="F56" s="162">
        <f t="shared" si="1"/>
        <v>7.7736732894962857E-2</v>
      </c>
      <c r="G56" s="162">
        <f t="shared" si="2"/>
        <v>0.15115277955210865</v>
      </c>
      <c r="H56" s="162">
        <f t="shared" si="3"/>
        <v>9.2321155622518102E-3</v>
      </c>
      <c r="I56" s="162">
        <f t="shared" si="4"/>
        <v>0.22888951244707151</v>
      </c>
      <c r="J56" s="162">
        <f t="shared" si="19"/>
        <v>9.2321155622518136E-3</v>
      </c>
      <c r="K56" s="162">
        <f t="shared" si="5"/>
        <v>1.9513048902050562E-3</v>
      </c>
      <c r="L56" s="59">
        <f t="shared" si="6"/>
        <v>-9.3263478587440335E-10</v>
      </c>
      <c r="M56" s="162">
        <f t="shared" si="20"/>
        <v>0.74917299386777059</v>
      </c>
      <c r="N56" s="99">
        <f t="shared" si="7"/>
        <v>2.6633686450224107E-5</v>
      </c>
      <c r="O56" s="100">
        <f t="shared" si="21"/>
        <v>2.5635110903258512E-2</v>
      </c>
      <c r="P56" s="100">
        <f t="shared" si="22"/>
        <v>2.6905825615708748E-4</v>
      </c>
      <c r="Q56" s="11">
        <v>54</v>
      </c>
      <c r="R56" s="9">
        <f t="shared" si="8"/>
        <v>0.74233662764075603</v>
      </c>
    </row>
    <row r="57" spans="1:18" x14ac:dyDescent="0.25">
      <c r="A57" s="9">
        <f t="shared" si="18"/>
        <v>-0.2364916627275839</v>
      </c>
      <c r="B57" s="88">
        <f>IF(Sample8!K63&gt;0,Sample8!K63, )</f>
        <v>0.2364916627275839</v>
      </c>
      <c r="C57" s="88">
        <f>IF(Sample8!L63&gt;0,Sample8!L63,"")</f>
        <v>0.75325378943926136</v>
      </c>
      <c r="D57" s="88">
        <f>IF(Sample8!M63&gt;0,Sample8!M63,)</f>
        <v>751.51432962661602</v>
      </c>
      <c r="E57" s="162">
        <f t="shared" si="0"/>
        <v>0.60686203309795428</v>
      </c>
      <c r="F57" s="162">
        <f t="shared" si="1"/>
        <v>7.7736551349416108E-2</v>
      </c>
      <c r="G57" s="162">
        <f t="shared" si="2"/>
        <v>0.15007752507286987</v>
      </c>
      <c r="H57" s="162">
        <f t="shared" si="3"/>
        <v>8.6775863052979216E-3</v>
      </c>
      <c r="I57" s="162">
        <f t="shared" si="4"/>
        <v>0.22781407642228599</v>
      </c>
      <c r="J57" s="162">
        <f t="shared" si="19"/>
        <v>8.677586305297913E-3</v>
      </c>
      <c r="K57" s="162">
        <f t="shared" si="5"/>
        <v>1.8544962112396119E-3</v>
      </c>
      <c r="L57" s="59">
        <f t="shared" si="6"/>
        <v>-7.923610520208266E-10</v>
      </c>
      <c r="M57" s="162">
        <f t="shared" si="20"/>
        <v>0.74865914144480061</v>
      </c>
      <c r="N57" s="99">
        <f t="shared" si="7"/>
        <v>2.1110790193002129E-5</v>
      </c>
      <c r="O57" s="100">
        <f t="shared" si="21"/>
        <v>2.489195297871228E-2</v>
      </c>
      <c r="P57" s="100">
        <f t="shared" si="22"/>
        <v>2.6290568661993047E-4</v>
      </c>
      <c r="Q57" s="11">
        <v>55</v>
      </c>
      <c r="R57" s="9">
        <f t="shared" si="8"/>
        <v>0.74223340321074915</v>
      </c>
    </row>
    <row r="58" spans="1:18" x14ac:dyDescent="0.25">
      <c r="A58" s="9">
        <f t="shared" si="18"/>
        <v>-0.23478019918175738</v>
      </c>
      <c r="B58" s="88">
        <f>IF(Sample8!K64&gt;0,Sample8!K64, )</f>
        <v>0.23478019918175738</v>
      </c>
      <c r="C58" s="88">
        <f>IF(Sample8!L64&gt;0,Sample8!L64,"")</f>
        <v>0.75310034209931676</v>
      </c>
      <c r="D58" s="88">
        <f>IF(Sample8!M64&gt;0,Sample8!M64,)</f>
        <v>795.02305397342025</v>
      </c>
      <c r="E58" s="162">
        <f t="shared" si="0"/>
        <v>0.60515056955212776</v>
      </c>
      <c r="F58" s="162">
        <f t="shared" si="1"/>
        <v>7.7736340071977703E-2</v>
      </c>
      <c r="G58" s="162">
        <f t="shared" si="2"/>
        <v>0.14890477305866343</v>
      </c>
      <c r="H58" s="162">
        <f t="shared" si="3"/>
        <v>8.1390860511162712E-3</v>
      </c>
      <c r="I58" s="162">
        <f t="shared" si="4"/>
        <v>0.22664111313064111</v>
      </c>
      <c r="J58" s="162">
        <f t="shared" si="19"/>
        <v>8.1390860511162677E-3</v>
      </c>
      <c r="K58" s="162">
        <f t="shared" si="5"/>
        <v>1.7578670176695995E-3</v>
      </c>
      <c r="L58" s="59">
        <f t="shared" si="6"/>
        <v>-6.677212626378379E-10</v>
      </c>
      <c r="M58" s="162">
        <f t="shared" si="20"/>
        <v>0.748147798708381</v>
      </c>
      <c r="N58" s="99">
        <f t="shared" si="7"/>
        <v>2.4527686039101474E-5</v>
      </c>
      <c r="O58" s="100">
        <f t="shared" si="21"/>
        <v>2.4128694271393272E-2</v>
      </c>
      <c r="P58" s="100">
        <f t="shared" si="22"/>
        <v>2.5566757103794995E-4</v>
      </c>
      <c r="Q58" s="11">
        <v>56</v>
      </c>
      <c r="R58" s="9">
        <f t="shared" si="8"/>
        <v>0.74212081901738536</v>
      </c>
    </row>
    <row r="59" spans="1:18" x14ac:dyDescent="0.25">
      <c r="A59" s="9">
        <f t="shared" si="18"/>
        <v>-0.23315023390001796</v>
      </c>
      <c r="B59" s="88">
        <f>IF(Sample8!K65&gt;0,Sample8!K65, )</f>
        <v>0.23315023390001796</v>
      </c>
      <c r="C59" s="88">
        <f>IF(Sample8!L65&gt;0,Sample8!L65,"")</f>
        <v>0.75243898143562671</v>
      </c>
      <c r="D59" s="88">
        <f>IF(Sample8!M65&gt;0,Sample8!M65,)</f>
        <v>817.05994033089246</v>
      </c>
      <c r="E59" s="162">
        <f t="shared" si="0"/>
        <v>0.60352060427038834</v>
      </c>
      <c r="F59" s="162">
        <f t="shared" si="1"/>
        <v>7.7736117344062647E-2</v>
      </c>
      <c r="G59" s="162">
        <f t="shared" si="2"/>
        <v>0.14774877038353335</v>
      </c>
      <c r="H59" s="162">
        <f t="shared" si="3"/>
        <v>7.6653461724219916E-3</v>
      </c>
      <c r="I59" s="162">
        <f t="shared" si="4"/>
        <v>0.22548488772759598</v>
      </c>
      <c r="J59" s="162">
        <f t="shared" si="19"/>
        <v>7.6653461724219829E-3</v>
      </c>
      <c r="K59" s="162">
        <f t="shared" si="5"/>
        <v>1.6703991859512895E-3</v>
      </c>
      <c r="L59" s="59">
        <f t="shared" si="6"/>
        <v>-5.6729207276895684E-10</v>
      </c>
      <c r="M59" s="162">
        <f t="shared" si="20"/>
        <v>0.74768601885890784</v>
      </c>
      <c r="N59" s="99">
        <f t="shared" si="7"/>
        <v>2.2590653255690046E-5</v>
      </c>
      <c r="O59" s="100">
        <f t="shared" si="21"/>
        <v>2.3417956157203299E-2</v>
      </c>
      <c r="P59" s="100">
        <f t="shared" si="22"/>
        <v>2.4814472133263203E-4</v>
      </c>
      <c r="Q59" s="11">
        <v>57</v>
      </c>
      <c r="R59" s="9">
        <f t="shared" si="8"/>
        <v>0.7420098427605728</v>
      </c>
    </row>
    <row r="60" spans="1:18" x14ac:dyDescent="0.25">
      <c r="A60" s="9">
        <f t="shared" si="18"/>
        <v>-0.23143877035419141</v>
      </c>
      <c r="B60" s="88">
        <f>IF(Sample8!K66&gt;0,Sample8!K66, )</f>
        <v>0.23143877035419141</v>
      </c>
      <c r="C60" s="88">
        <f>IF(Sample8!L66&gt;0,Sample8!L66,"")</f>
        <v>0.75133965620454157</v>
      </c>
      <c r="D60" s="88">
        <f>IF(Sample8!M66&gt;0,Sample8!M66,)</f>
        <v>838.53177832022425</v>
      </c>
      <c r="E60" s="162">
        <f t="shared" si="0"/>
        <v>0.60180914072456182</v>
      </c>
      <c r="F60" s="162">
        <f t="shared" si="1"/>
        <v>7.7735858754402837E-2</v>
      </c>
      <c r="G60" s="162">
        <f t="shared" si="2"/>
        <v>0.14649673488314272</v>
      </c>
      <c r="H60" s="162">
        <f t="shared" si="3"/>
        <v>7.2061767166458728E-3</v>
      </c>
      <c r="I60" s="162">
        <f t="shared" si="4"/>
        <v>0.22423259363754555</v>
      </c>
      <c r="J60" s="162">
        <f t="shared" si="19"/>
        <v>7.2061767166458623E-3</v>
      </c>
      <c r="K60" s="162">
        <f t="shared" si="5"/>
        <v>1.5831197765447105E-3</v>
      </c>
      <c r="L60" s="59">
        <f t="shared" si="6"/>
        <v>-4.7805602999282689E-10</v>
      </c>
      <c r="M60" s="162">
        <f t="shared" si="20"/>
        <v>0.74722580923215975</v>
      </c>
      <c r="N60" s="99">
        <f t="shared" si="7"/>
        <v>1.6923736912175053E-5</v>
      </c>
      <c r="O60" s="100">
        <f t="shared" si="21"/>
        <v>2.2688576907764109E-2</v>
      </c>
      <c r="P60" s="100">
        <f t="shared" si="22"/>
        <v>2.3970471567793831E-4</v>
      </c>
      <c r="Q60" s="11">
        <v>58</v>
      </c>
      <c r="R60" s="9">
        <f t="shared" si="8"/>
        <v>0.74188964735253526</v>
      </c>
    </row>
    <row r="61" spans="1:18" x14ac:dyDescent="0.25">
      <c r="A61" s="9">
        <f t="shared" si="18"/>
        <v>-0.2297273068083649</v>
      </c>
      <c r="B61" s="88">
        <f>IF(Sample8!K67&gt;0,Sample8!K67, )</f>
        <v>0.2297273068083649</v>
      </c>
      <c r="C61" s="88">
        <f>IF(Sample8!L67&gt;0,Sample8!L67,"")</f>
        <v>0.75065851492203384</v>
      </c>
      <c r="D61" s="88">
        <f>IF(Sample8!M67&gt;0,Sample8!M67,)</f>
        <v>829.49100442997928</v>
      </c>
      <c r="E61" s="162">
        <f t="shared" si="0"/>
        <v>0.60009767717873519</v>
      </c>
      <c r="F61" s="162">
        <f t="shared" si="1"/>
        <v>7.7735572441870016E-2</v>
      </c>
      <c r="G61" s="162">
        <f t="shared" si="2"/>
        <v>0.14520843259322841</v>
      </c>
      <c r="H61" s="162">
        <f t="shared" si="3"/>
        <v>6.7833017732664737E-3</v>
      </c>
      <c r="I61" s="162">
        <f t="shared" si="4"/>
        <v>0.22294400503509842</v>
      </c>
      <c r="J61" s="162">
        <f t="shared" si="19"/>
        <v>6.7833017732664702E-3</v>
      </c>
      <c r="K61" s="162">
        <f t="shared" si="5"/>
        <v>1.5002914557326868E-3</v>
      </c>
      <c r="L61" s="59">
        <f t="shared" si="6"/>
        <v>-4.0285697299295942E-10</v>
      </c>
      <c r="M61" s="162">
        <f t="shared" si="20"/>
        <v>0.74678899401971377</v>
      </c>
      <c r="N61" s="99">
        <f t="shared" si="7"/>
        <v>1.4973192013491907E-5</v>
      </c>
      <c r="O61" s="100">
        <f t="shared" si="21"/>
        <v>2.1976401971843133E-2</v>
      </c>
      <c r="P61" s="100">
        <f t="shared" si="22"/>
        <v>2.3083029364399024E-4</v>
      </c>
      <c r="Q61" s="11">
        <v>59</v>
      </c>
      <c r="R61" s="9">
        <f t="shared" si="8"/>
        <v>0.74176597033270353</v>
      </c>
    </row>
    <row r="62" spans="1:18" x14ac:dyDescent="0.25">
      <c r="A62" s="9">
        <f t="shared" si="18"/>
        <v>-0.22809734152662547</v>
      </c>
      <c r="B62" s="88">
        <f>IF(Sample8!K68&gt;0,Sample8!K68, )</f>
        <v>0.22809734152662547</v>
      </c>
      <c r="C62" s="88">
        <f>IF(Sample8!L68&gt;0,Sample8!L68,"")</f>
        <v>0.75024168535284164</v>
      </c>
      <c r="D62" s="88">
        <f>IF(Sample8!M68&gt;0,Sample8!M68,)</f>
        <v>806.88906970436676</v>
      </c>
      <c r="E62" s="162">
        <f t="shared" si="0"/>
        <v>0.59846771189699588</v>
      </c>
      <c r="F62" s="162">
        <f t="shared" si="1"/>
        <v>7.7735271552942978E-2</v>
      </c>
      <c r="G62" s="162">
        <f t="shared" si="2"/>
        <v>0.14395040500147888</v>
      </c>
      <c r="H62" s="162">
        <f t="shared" si="3"/>
        <v>6.4116649722036276E-3</v>
      </c>
      <c r="I62" s="162">
        <f t="shared" si="4"/>
        <v>0.22168567655442184</v>
      </c>
      <c r="J62" s="162">
        <f t="shared" si="19"/>
        <v>6.4116649722036345E-3</v>
      </c>
      <c r="K62" s="162">
        <f t="shared" si="5"/>
        <v>1.4253477995609459E-3</v>
      </c>
      <c r="L62" s="59">
        <f t="shared" si="6"/>
        <v>-3.4226492387406448E-10</v>
      </c>
      <c r="M62" s="162">
        <f t="shared" si="20"/>
        <v>0.7463930269375022</v>
      </c>
      <c r="N62" s="99">
        <f t="shared" si="7"/>
        <v>1.4812171597963046E-5</v>
      </c>
      <c r="O62" s="100">
        <f t="shared" si="21"/>
        <v>2.1314026712530628E-2</v>
      </c>
      <c r="P62" s="100">
        <f t="shared" si="22"/>
        <v>2.2208038543956179E-4</v>
      </c>
      <c r="Q62" s="11">
        <v>60</v>
      </c>
      <c r="R62" s="9">
        <f t="shared" si="8"/>
        <v>0.74164519968389564</v>
      </c>
    </row>
    <row r="63" spans="1:18" x14ac:dyDescent="0.25">
      <c r="A63" s="9">
        <f t="shared" si="18"/>
        <v>-0.22638587798079896</v>
      </c>
      <c r="B63" s="88">
        <f>IF(Sample8!K69&gt;0,Sample8!K69, )</f>
        <v>0.22638587798079896</v>
      </c>
      <c r="C63" s="88">
        <f>IF(Sample8!L69&gt;0,Sample8!L69,"")</f>
        <v>0.74874898296880843</v>
      </c>
      <c r="D63" s="88">
        <f>IF(Sample8!M69&gt;0,Sample8!M69,)</f>
        <v>788.80752192387672</v>
      </c>
      <c r="E63" s="162">
        <f t="shared" si="0"/>
        <v>0.59675624835116925</v>
      </c>
      <c r="F63" s="162">
        <f t="shared" si="1"/>
        <v>7.7734923191154617E-2</v>
      </c>
      <c r="G63" s="162">
        <f t="shared" si="2"/>
        <v>0.14259952348220842</v>
      </c>
      <c r="H63" s="162">
        <f t="shared" si="3"/>
        <v>6.0514313074359442E-3</v>
      </c>
      <c r="I63" s="162">
        <f t="shared" si="4"/>
        <v>0.22033444667336302</v>
      </c>
      <c r="J63" s="162">
        <f t="shared" si="19"/>
        <v>6.0514313074359338E-3</v>
      </c>
      <c r="K63" s="162">
        <f t="shared" si="5"/>
        <v>1.3505957271752044E-3</v>
      </c>
      <c r="L63" s="59">
        <f t="shared" si="6"/>
        <v>-2.8842604555098704E-10</v>
      </c>
      <c r="M63" s="162">
        <f t="shared" si="20"/>
        <v>0.74599658988171935</v>
      </c>
      <c r="N63" s="99">
        <f t="shared" si="7"/>
        <v>7.5756677058557441E-6</v>
      </c>
      <c r="O63" s="100">
        <f t="shared" si="21"/>
        <v>2.0635087344947931E-2</v>
      </c>
      <c r="P63" s="100">
        <f t="shared" si="22"/>
        <v>2.1268302342046012E-4</v>
      </c>
      <c r="Q63" s="11">
        <v>61</v>
      </c>
      <c r="R63" s="9">
        <f t="shared" si="8"/>
        <v>0.74151551505804558</v>
      </c>
    </row>
    <row r="64" spans="1:18" x14ac:dyDescent="0.25">
      <c r="A64" s="9">
        <f t="shared" si="18"/>
        <v>-0.22475591269905953</v>
      </c>
      <c r="B64" s="88">
        <f>IF(Sample8!K70&gt;0,Sample8!K70, )</f>
        <v>0.22475591269905953</v>
      </c>
      <c r="C64" s="88">
        <f>IF(Sample8!L70&gt;0,Sample8!L70,"")</f>
        <v>0.74872833909914815</v>
      </c>
      <c r="D64" s="88">
        <f>IF(Sample8!M70&gt;0,Sample8!M70,)</f>
        <v>775.24636108850927</v>
      </c>
      <c r="E64" s="162">
        <f t="shared" si="0"/>
        <v>0.59512628306942994</v>
      </c>
      <c r="F64" s="162">
        <f t="shared" si="1"/>
        <v>7.7734557645855823E-2</v>
      </c>
      <c r="G64" s="162">
        <f t="shared" si="2"/>
        <v>0.14128682226268618</v>
      </c>
      <c r="H64" s="162">
        <f t="shared" si="3"/>
        <v>5.7345327905175374E-3</v>
      </c>
      <c r="I64" s="162">
        <f t="shared" si="4"/>
        <v>0.21902137990854201</v>
      </c>
      <c r="J64" s="162">
        <f t="shared" si="19"/>
        <v>5.734532790517527E-3</v>
      </c>
      <c r="K64" s="162">
        <f t="shared" si="5"/>
        <v>1.2829762787927672E-3</v>
      </c>
      <c r="L64" s="59">
        <f t="shared" si="6"/>
        <v>-2.4504507900115982E-10</v>
      </c>
      <c r="M64" s="162">
        <f t="shared" si="20"/>
        <v>0.74563590773965738</v>
      </c>
      <c r="N64" s="99">
        <f t="shared" si="7"/>
        <v>9.5631317131619765E-6</v>
      </c>
      <c r="O64" s="100">
        <f t="shared" si="21"/>
        <v>2.0004115260256944E-2</v>
      </c>
      <c r="P64" s="100">
        <f t="shared" si="22"/>
        <v>2.0362098386069447E-4</v>
      </c>
      <c r="Q64" s="11">
        <v>62</v>
      </c>
      <c r="R64" s="9">
        <f t="shared" si="8"/>
        <v>0.74138949574097146</v>
      </c>
    </row>
    <row r="65" spans="1:18" x14ac:dyDescent="0.25">
      <c r="A65" s="9">
        <f t="shared" si="18"/>
        <v>-0.22304444915323299</v>
      </c>
      <c r="B65" s="88">
        <f>IF(Sample8!K71&gt;0,Sample8!K71, )</f>
        <v>0.22304444915323299</v>
      </c>
      <c r="C65" s="88">
        <f>IF(Sample8!L71&gt;0,Sample8!L71,"")</f>
        <v>0.74793778638461661</v>
      </c>
      <c r="D65" s="88">
        <f>IF(Sample8!M71&gt;0,Sample8!M71,)</f>
        <v>762.25024862128203</v>
      </c>
      <c r="E65" s="162">
        <f t="shared" si="0"/>
        <v>0.59341481952360331</v>
      </c>
      <c r="F65" s="162">
        <f t="shared" si="1"/>
        <v>7.7734134975789029E-2</v>
      </c>
      <c r="G65" s="162">
        <f t="shared" si="2"/>
        <v>0.13988341291358347</v>
      </c>
      <c r="H65" s="162">
        <f t="shared" si="3"/>
        <v>5.4269012638604661E-3</v>
      </c>
      <c r="I65" s="162">
        <f t="shared" si="4"/>
        <v>0.21761754788937251</v>
      </c>
      <c r="J65" s="162">
        <f t="shared" si="19"/>
        <v>5.426901263860473E-3</v>
      </c>
      <c r="K65" s="162">
        <f t="shared" si="5"/>
        <v>1.2155455845942532E-3</v>
      </c>
      <c r="L65" s="59">
        <f t="shared" si="6"/>
        <v>-2.0649905572110032E-10</v>
      </c>
      <c r="M65" s="162">
        <f t="shared" si="20"/>
        <v>0.74527337980803943</v>
      </c>
      <c r="N65" s="99">
        <f t="shared" si="7"/>
        <v>7.0990624053077434E-6</v>
      </c>
      <c r="O65" s="100">
        <f t="shared" si="21"/>
        <v>1.9357863519539151E-2</v>
      </c>
      <c r="P65" s="100">
        <f t="shared" si="22"/>
        <v>1.9407170936914394E-4</v>
      </c>
      <c r="Q65" s="11">
        <v>63</v>
      </c>
      <c r="R65" s="9">
        <f t="shared" si="8"/>
        <v>0.74125476844345761</v>
      </c>
    </row>
    <row r="66" spans="1:18" x14ac:dyDescent="0.25">
      <c r="A66" s="9">
        <f t="shared" si="18"/>
        <v>-0.22141448387149359</v>
      </c>
      <c r="B66" s="88">
        <f>IF(Sample8!K72&gt;0,Sample8!K72, )</f>
        <v>0.22141448387149359</v>
      </c>
      <c r="C66" s="88">
        <f>IF(Sample8!L72&gt;0,Sample8!L72,"")</f>
        <v>0.7469950802900408</v>
      </c>
      <c r="D66" s="88">
        <f>IF(Sample8!M72&gt;0,Sample8!M72,)</f>
        <v>749.8191845221952</v>
      </c>
      <c r="E66" s="162">
        <f t="shared" ref="E66:E129" si="29">IF(OR(B66="",B66=0),"",B66+1/$U$17)</f>
        <v>0.591784854241864</v>
      </c>
      <c r="F66" s="162">
        <f t="shared" ref="F66:F129" si="30">IF(OR(B66="",B66=0),"",$V$18-(LN(1+EXP(-$S$11*(I66-V$18))))/$S$11)</f>
        <v>7.7733691946118177E-2</v>
      </c>
      <c r="G66" s="162">
        <f t="shared" ref="G66:G129" si="31">IF(OR(B66="",B66=0),"",B66-F66-H66-V$5*K66)</f>
        <v>0.13852502735414593</v>
      </c>
      <c r="H66" s="162">
        <f t="shared" ref="H66:H129" si="32">IF(OR(B66="",B66=0),"",1/2*(B66-V$5*K66+T$11)+1/2*POWER((B66-V$5*K66+T$11)^2-4*V$11*(B66-V$5*K66),0.5))</f>
        <v>5.1557645712294979E-3</v>
      </c>
      <c r="I66" s="162">
        <f t="shared" ref="I66:I129" si="33">B66-H66-V$5*K66</f>
        <v>0.21625871930026411</v>
      </c>
      <c r="J66" s="162">
        <f t="shared" si="19"/>
        <v>5.1557645712294875E-3</v>
      </c>
      <c r="K66" s="162">
        <f t="shared" ref="K66:K129" si="34">IF(OR(B66="",B66=0),"",LN(1+EXP($U$11*(B66-$U$13)))/$U$11)</f>
        <v>1.1545626293857391E-3</v>
      </c>
      <c r="L66" s="59">
        <f t="shared" ref="L66:L129" si="35">IF(OR(B66="",B66=0),"",-LN(1+EXP($V$15*(B66-$V$13)))/$V$15)</f>
        <v>-1.7544038734420812E-10</v>
      </c>
      <c r="M66" s="162">
        <f t="shared" si="20"/>
        <v>0.74494219852415922</v>
      </c>
      <c r="N66" s="99">
        <f t="shared" ref="N66:N129" si="36">IF(OR(B66="",B66=0),"",(M66-C66)*(M66-C66))</f>
        <v>4.2143235446891023E-6</v>
      </c>
      <c r="O66" s="100">
        <f t="shared" si="21"/>
        <v>1.8757729225305487E-2</v>
      </c>
      <c r="P66" s="100">
        <f t="shared" si="22"/>
        <v>1.8501344245073283E-4</v>
      </c>
      <c r="Q66" s="11">
        <v>64</v>
      </c>
      <c r="R66" s="9">
        <f t="shared" ref="R66:R129" si="37">IF(OR(B66="",B66=0),"",T$17+T$15*G66)</f>
        <v>0.74112436342975163</v>
      </c>
    </row>
    <row r="67" spans="1:18" x14ac:dyDescent="0.25">
      <c r="A67" s="9">
        <f t="shared" ref="A67:A130" si="38">-B67</f>
        <v>-0.21978451858975395</v>
      </c>
      <c r="B67" s="88">
        <f>IF(Sample8!K73&gt;0,Sample8!K73, )</f>
        <v>0.21978451858975395</v>
      </c>
      <c r="C67" s="88">
        <f>IF(Sample8!L73&gt;0,Sample8!L73,"")</f>
        <v>0.74655909437612022</v>
      </c>
      <c r="D67" s="88">
        <f>IF(Sample8!M73&gt;0,Sample8!M73,)</f>
        <v>739.08326552752919</v>
      </c>
      <c r="E67" s="162">
        <f t="shared" si="29"/>
        <v>0.59015488896012425</v>
      </c>
      <c r="F67" s="162">
        <f t="shared" si="30"/>
        <v>7.7733205677375711E-2</v>
      </c>
      <c r="G67" s="162">
        <f t="shared" si="31"/>
        <v>0.13714723636580622</v>
      </c>
      <c r="H67" s="162">
        <f t="shared" si="32"/>
        <v>4.904076546572031E-3</v>
      </c>
      <c r="I67" s="162">
        <f t="shared" si="33"/>
        <v>0.21488044204318191</v>
      </c>
      <c r="J67" s="162">
        <f t="shared" ref="J67:J130" si="39">B67-I67-V$5*K67</f>
        <v>4.9040765465720448E-3</v>
      </c>
      <c r="K67" s="162">
        <f t="shared" si="34"/>
        <v>1.0965854350596799E-3</v>
      </c>
      <c r="L67" s="59">
        <f t="shared" si="35"/>
        <v>-1.4905312428697166E-10</v>
      </c>
      <c r="M67" s="162">
        <f t="shared" ref="M67:M130" si="40">IF(OR(B67="",B67=0),"",$S$15*F67+$T$17+$T$15*G67+$U$15*H67+S$17*(K67+L67))</f>
        <v>0.74462355602540853</v>
      </c>
      <c r="N67" s="99">
        <f t="shared" si="36"/>
        <v>3.7463087070757535E-6</v>
      </c>
      <c r="O67" s="100">
        <f t="shared" ref="O67:O130" si="41">IF(OR(B67="",B67=0),"",1/V$17*LN(1+EXP(V$17*(B67-V$5*K67-T$13))))</f>
        <v>1.8172407665517913E-2</v>
      </c>
      <c r="P67" s="100">
        <f t="shared" ref="P67:P130" si="42">(O67-J67)^2</f>
        <v>1.7604861068198731E-4</v>
      </c>
      <c r="Q67" s="11">
        <v>65</v>
      </c>
      <c r="R67" s="9">
        <f t="shared" si="37"/>
        <v>0.74099209549487099</v>
      </c>
    </row>
    <row r="68" spans="1:18" x14ac:dyDescent="0.25">
      <c r="A68" s="9">
        <f t="shared" si="38"/>
        <v>-0.21807305504392765</v>
      </c>
      <c r="B68" s="88">
        <f>IF(Sample8!K74&gt;0,Sample8!K74, )</f>
        <v>0.21807305504392765</v>
      </c>
      <c r="C68" s="88">
        <f>IF(Sample8!L74&gt;0,Sample8!L74,"")</f>
        <v>0.74563829773940626</v>
      </c>
      <c r="D68" s="88">
        <f>IF(Sample8!M74&gt;0,Sample8!M74,)</f>
        <v>728.91239490100361</v>
      </c>
      <c r="E68" s="162">
        <f t="shared" si="29"/>
        <v>0.58844342541429806</v>
      </c>
      <c r="F68" s="162">
        <f t="shared" si="30"/>
        <v>7.7732644131008027E-2</v>
      </c>
      <c r="G68" s="162">
        <f t="shared" si="31"/>
        <v>0.1356815140288315</v>
      </c>
      <c r="H68" s="162">
        <f t="shared" si="32"/>
        <v>4.6588968840881456E-3</v>
      </c>
      <c r="I68" s="162">
        <f t="shared" si="33"/>
        <v>0.2134141581598395</v>
      </c>
      <c r="J68" s="162">
        <f t="shared" si="39"/>
        <v>4.6588968840881595E-3</v>
      </c>
      <c r="K68" s="162">
        <f t="shared" si="34"/>
        <v>1.0387880099149071E-3</v>
      </c>
      <c r="L68" s="59">
        <f t="shared" si="35"/>
        <v>-1.2560680416824785E-10</v>
      </c>
      <c r="M68" s="162">
        <f t="shared" si="40"/>
        <v>0.74430129154855951</v>
      </c>
      <c r="N68" s="99">
        <f t="shared" si="36"/>
        <v>1.7875855543625542E-6</v>
      </c>
      <c r="O68" s="100">
        <f t="shared" si="41"/>
        <v>1.757358375634618E-2</v>
      </c>
      <c r="P68" s="100">
        <f t="shared" si="42"/>
        <v>1.6678913700847366E-4</v>
      </c>
      <c r="Q68" s="11">
        <v>66</v>
      </c>
      <c r="R68" s="9">
        <f t="shared" si="37"/>
        <v>0.74085138615052148</v>
      </c>
    </row>
    <row r="69" spans="1:18" x14ac:dyDescent="0.25">
      <c r="A69" s="9">
        <f t="shared" si="38"/>
        <v>-0.21644308976218801</v>
      </c>
      <c r="B69" s="88">
        <f>IF(Sample8!K75&gt;0,Sample8!K75, )</f>
        <v>0.21644308976218801</v>
      </c>
      <c r="C69" s="88">
        <f>IF(Sample8!L75&gt;0,Sample8!L75,"")</f>
        <v>0.74522334559586156</v>
      </c>
      <c r="D69" s="88">
        <f>IF(Sample8!M75&gt;0,Sample8!M75,)</f>
        <v>716.48133080191678</v>
      </c>
      <c r="E69" s="162">
        <f t="shared" si="29"/>
        <v>0.58681346013255831</v>
      </c>
      <c r="F69" s="162">
        <f t="shared" si="30"/>
        <v>7.7732056152809648E-2</v>
      </c>
      <c r="G69" s="162">
        <f t="shared" si="31"/>
        <v>0.13426905700218639</v>
      </c>
      <c r="H69" s="162">
        <f t="shared" si="32"/>
        <v>4.4419766071919775E-3</v>
      </c>
      <c r="I69" s="162">
        <f t="shared" si="33"/>
        <v>0.21200111315499603</v>
      </c>
      <c r="J69" s="162">
        <f t="shared" si="39"/>
        <v>4.4419766071919775E-3</v>
      </c>
      <c r="K69" s="162">
        <f t="shared" si="34"/>
        <v>9.8653263063332337E-4</v>
      </c>
      <c r="L69" s="59">
        <f t="shared" si="35"/>
        <v>-1.0671480531146731E-10</v>
      </c>
      <c r="M69" s="162">
        <f t="shared" si="40"/>
        <v>0.74400506656955323</v>
      </c>
      <c r="N69" s="99">
        <f t="shared" si="36"/>
        <v>1.4842037859427803E-6</v>
      </c>
      <c r="O69" s="100">
        <f t="shared" si="41"/>
        <v>1.7018109483689182E-2</v>
      </c>
      <c r="P69" s="100">
        <f t="shared" si="42"/>
        <v>1.5815911812731387E-4</v>
      </c>
      <c r="Q69" s="11">
        <v>67</v>
      </c>
      <c r="R69" s="9">
        <f t="shared" si="37"/>
        <v>0.74071579027596346</v>
      </c>
    </row>
    <row r="70" spans="1:18" x14ac:dyDescent="0.25">
      <c r="A70" s="9">
        <f t="shared" si="38"/>
        <v>-0.21473162621636172</v>
      </c>
      <c r="B70" s="88">
        <f>IF(Sample8!K76&gt;0,Sample8!K76, )</f>
        <v>0.21473162621636172</v>
      </c>
      <c r="C70" s="88">
        <f>IF(Sample8!L76&gt;0,Sample8!L76,"")</f>
        <v>0.74469771378202976</v>
      </c>
      <c r="D70" s="88">
        <f>IF(Sample8!M76&gt;0,Sample8!M76,)</f>
        <v>701.79007323026849</v>
      </c>
      <c r="E70" s="162">
        <f t="shared" si="29"/>
        <v>0.58510199658673212</v>
      </c>
      <c r="F70" s="162">
        <f t="shared" si="30"/>
        <v>7.7731377502391161E-2</v>
      </c>
      <c r="G70" s="162">
        <f t="shared" si="31"/>
        <v>0.13277017666444665</v>
      </c>
      <c r="H70" s="162">
        <f t="shared" si="32"/>
        <v>4.2300720495238933E-3</v>
      </c>
      <c r="I70" s="162">
        <f t="shared" si="33"/>
        <v>0.21050155416683783</v>
      </c>
      <c r="J70" s="162">
        <f t="shared" si="39"/>
        <v>4.2300720495238864E-3</v>
      </c>
      <c r="K70" s="162">
        <f t="shared" si="34"/>
        <v>9.3444886433140294E-4</v>
      </c>
      <c r="L70" s="59">
        <f t="shared" si="35"/>
        <v>-8.9928377673174956E-11</v>
      </c>
      <c r="M70" s="162">
        <f t="shared" si="40"/>
        <v>0.74370425908443261</v>
      </c>
      <c r="N70" s="99">
        <f t="shared" si="36"/>
        <v>9.8695223617784769E-7</v>
      </c>
      <c r="O70" s="100">
        <f t="shared" si="41"/>
        <v>1.6450237469025637E-2</v>
      </c>
      <c r="P70" s="100">
        <f t="shared" si="42"/>
        <v>1.4933244287998641E-4</v>
      </c>
      <c r="Q70" s="11">
        <v>68</v>
      </c>
      <c r="R70" s="9">
        <f t="shared" si="37"/>
        <v>0.74057189776354049</v>
      </c>
    </row>
    <row r="71" spans="1:18" x14ac:dyDescent="0.25">
      <c r="A71" s="9">
        <f t="shared" si="38"/>
        <v>-0.21302016267053517</v>
      </c>
      <c r="B71" s="88">
        <f>IF(Sample8!K77&gt;0,Sample8!K77, )</f>
        <v>0.21302016267053517</v>
      </c>
      <c r="C71" s="88">
        <f>IF(Sample8!L77&gt;0,Sample8!L77,"")</f>
        <v>0.74428294530045391</v>
      </c>
      <c r="D71" s="88">
        <f>IF(Sample8!M77&gt;0,Sample8!M77,)</f>
        <v>565.61341650845316</v>
      </c>
      <c r="E71" s="162">
        <f t="shared" si="29"/>
        <v>0.58339053304090549</v>
      </c>
      <c r="F71" s="162">
        <f t="shared" si="30"/>
        <v>7.7730629942616564E-2</v>
      </c>
      <c r="G71" s="162">
        <f t="shared" si="31"/>
        <v>0.13125655594154509</v>
      </c>
      <c r="H71" s="162">
        <f t="shared" si="32"/>
        <v>4.0329767863735155E-3</v>
      </c>
      <c r="I71" s="162">
        <f t="shared" si="33"/>
        <v>0.20898718588416165</v>
      </c>
      <c r="J71" s="162">
        <f t="shared" si="39"/>
        <v>4.0329767863735155E-3</v>
      </c>
      <c r="K71" s="162">
        <f t="shared" si="34"/>
        <v>8.8507584914104744E-4</v>
      </c>
      <c r="L71" s="59">
        <f t="shared" si="35"/>
        <v>-7.5782484444796246E-11</v>
      </c>
      <c r="M71" s="162">
        <f t="shared" si="40"/>
        <v>0.74341300278030875</v>
      </c>
      <c r="N71" s="99">
        <f t="shared" si="36"/>
        <v>7.5679998835651485E-7</v>
      </c>
      <c r="O71" s="100">
        <f t="shared" si="41"/>
        <v>1.5897902792613595E-2</v>
      </c>
      <c r="P71" s="100">
        <f t="shared" si="42"/>
        <v>1.4077646913355216E-4</v>
      </c>
      <c r="Q71" s="11">
        <v>69</v>
      </c>
      <c r="R71" s="9">
        <f t="shared" si="37"/>
        <v>0.74042659017414192</v>
      </c>
    </row>
    <row r="72" spans="1:18" x14ac:dyDescent="0.25">
      <c r="A72" s="9">
        <f t="shared" si="38"/>
        <v>-0.21139019738879553</v>
      </c>
      <c r="B72" s="88">
        <f>IF(Sample8!K78&gt;0,Sample8!K78, )</f>
        <v>0.21139019738879553</v>
      </c>
      <c r="C72" s="88">
        <f>IF(Sample8!L78&gt;0,Sample8!L78,"")</f>
        <v>0.74373707684362111</v>
      </c>
      <c r="D72" s="88">
        <f>IF(Sample8!M78&gt;0,Sample8!M78,)</f>
        <v>423.22122773709441</v>
      </c>
      <c r="E72" s="162">
        <f t="shared" si="29"/>
        <v>0.58176056775916585</v>
      </c>
      <c r="F72" s="162">
        <f t="shared" si="30"/>
        <v>7.7729847633508667E-2</v>
      </c>
      <c r="G72" s="162">
        <f t="shared" si="31"/>
        <v>0.12980252532439399</v>
      </c>
      <c r="H72" s="162">
        <f t="shared" si="32"/>
        <v>3.8578244308928589E-3</v>
      </c>
      <c r="I72" s="162">
        <f t="shared" si="33"/>
        <v>0.20753237295790267</v>
      </c>
      <c r="J72" s="162">
        <f t="shared" si="39"/>
        <v>3.8578244308928589E-3</v>
      </c>
      <c r="K72" s="162">
        <f t="shared" si="34"/>
        <v>8.404486147484282E-4</v>
      </c>
      <c r="L72" s="59">
        <f t="shared" si="35"/>
        <v>-6.4384355417457519E-11</v>
      </c>
      <c r="M72" s="162">
        <f t="shared" si="40"/>
        <v>0.74314371581298999</v>
      </c>
      <c r="N72" s="99">
        <f t="shared" si="36"/>
        <v>3.5207731267162873E-7</v>
      </c>
      <c r="O72" s="100">
        <f t="shared" si="41"/>
        <v>1.538610870088118E-2</v>
      </c>
      <c r="P72" s="100">
        <f t="shared" si="42"/>
        <v>1.3290133820966017E-4</v>
      </c>
      <c r="Q72" s="11">
        <v>70</v>
      </c>
      <c r="R72" s="9">
        <f t="shared" si="37"/>
        <v>0.74028700323489538</v>
      </c>
    </row>
    <row r="73" spans="1:18" x14ac:dyDescent="0.25">
      <c r="A73" s="9">
        <f t="shared" si="38"/>
        <v>-0.20967873384296923</v>
      </c>
      <c r="B73" s="88">
        <f>IF(Sample8!K79&gt;0,Sample8!K79, )</f>
        <v>0.20967873384296923</v>
      </c>
      <c r="C73" s="88">
        <f>IF(Sample8!L79&gt;0,Sample8!L79,"")</f>
        <v>0.74347455360510495</v>
      </c>
      <c r="D73" s="88">
        <f>IF(Sample8!M79&gt;0,Sample8!M79,)</f>
        <v>268.39797486664861</v>
      </c>
      <c r="E73" s="162">
        <f t="shared" si="29"/>
        <v>0.58004910421333955</v>
      </c>
      <c r="F73" s="162">
        <f t="shared" si="30"/>
        <v>7.7728945079160019E-2</v>
      </c>
      <c r="G73" s="162">
        <f t="shared" si="31"/>
        <v>0.12826383663274316</v>
      </c>
      <c r="H73" s="162">
        <f t="shared" si="32"/>
        <v>3.6859521310660497E-3</v>
      </c>
      <c r="I73" s="162">
        <f t="shared" si="33"/>
        <v>0.20599278171190319</v>
      </c>
      <c r="J73" s="162">
        <f t="shared" si="39"/>
        <v>3.6859521310660393E-3</v>
      </c>
      <c r="K73" s="162">
        <f t="shared" si="34"/>
        <v>7.9597885036592723E-4</v>
      </c>
      <c r="L73" s="59">
        <f t="shared" si="35"/>
        <v>-5.4256581302674174E-11</v>
      </c>
      <c r="M73" s="162">
        <f t="shared" si="40"/>
        <v>0.74286873054627844</v>
      </c>
      <c r="N73" s="99">
        <f t="shared" si="36"/>
        <v>3.6702157860590238E-7</v>
      </c>
      <c r="O73" s="100">
        <f t="shared" si="41"/>
        <v>1.4863451793584472E-2</v>
      </c>
      <c r="P73" s="100">
        <f t="shared" si="42"/>
        <v>1.2493649870559968E-4</v>
      </c>
      <c r="Q73" s="11">
        <v>71</v>
      </c>
      <c r="R73" s="9">
        <f t="shared" si="37"/>
        <v>0.74013928912049698</v>
      </c>
    </row>
    <row r="74" spans="1:18" x14ac:dyDescent="0.25">
      <c r="A74" s="9">
        <f t="shared" si="38"/>
        <v>-0.20804876856122959</v>
      </c>
      <c r="B74" s="88">
        <f>IF(Sample8!K80&gt;0,Sample8!K80, )</f>
        <v>0.20804876856122959</v>
      </c>
      <c r="C74" s="88">
        <f>IF(Sample8!L80&gt;0,Sample8!L80,"")</f>
        <v>0.74251496564489927</v>
      </c>
      <c r="D74" s="88">
        <f>IF(Sample8!M80&gt;0,Sample8!M80,)</f>
        <v>157.64849471114735</v>
      </c>
      <c r="E74" s="162">
        <f t="shared" si="29"/>
        <v>0.57841913893159991</v>
      </c>
      <c r="F74" s="162">
        <f t="shared" si="30"/>
        <v>7.7728000748742115E-2</v>
      </c>
      <c r="G74" s="162">
        <f t="shared" si="31"/>
        <v>0.12678801027227379</v>
      </c>
      <c r="H74" s="162">
        <f t="shared" si="32"/>
        <v>3.5327575402136803E-3</v>
      </c>
      <c r="I74" s="162">
        <f t="shared" si="33"/>
        <v>0.20451601102101591</v>
      </c>
      <c r="J74" s="162">
        <f t="shared" si="39"/>
        <v>3.5327575402136768E-3</v>
      </c>
      <c r="K74" s="162">
        <f t="shared" si="34"/>
        <v>7.5578960352562714E-4</v>
      </c>
      <c r="L74" s="59">
        <f t="shared" si="35"/>
        <v>-4.6096073518581533E-11</v>
      </c>
      <c r="M74" s="162">
        <f t="shared" si="40"/>
        <v>0.74261361087580735</v>
      </c>
      <c r="N74" s="99">
        <f t="shared" si="36"/>
        <v>9.730881580908175E-9</v>
      </c>
      <c r="O74" s="100">
        <f t="shared" si="41"/>
        <v>1.437949266140387E-2</v>
      </c>
      <c r="P74" s="100">
        <f t="shared" si="42"/>
        <v>1.1765166278926083E-4</v>
      </c>
      <c r="Q74" s="11">
        <v>72</v>
      </c>
      <c r="R74" s="9">
        <f t="shared" si="37"/>
        <v>0.73999760978989193</v>
      </c>
    </row>
    <row r="75" spans="1:18" x14ac:dyDescent="0.25">
      <c r="A75" s="9">
        <f t="shared" si="38"/>
        <v>-0.20641880327949017</v>
      </c>
      <c r="B75" s="88">
        <f>IF(Sample8!K81&gt;0,Sample8!K81, )</f>
        <v>0.20641880327949017</v>
      </c>
      <c r="C75" s="88">
        <f>IF(Sample8!L81&gt;0,Sample8!L81,"")</f>
        <v>0.74185927358910597</v>
      </c>
      <c r="D75" s="88">
        <f>IF(Sample8!M81&gt;0,Sample8!M81,)</f>
        <v>68.935900913118303</v>
      </c>
      <c r="E75" s="162">
        <f t="shared" si="29"/>
        <v>0.57678917364986049</v>
      </c>
      <c r="F75" s="162">
        <f t="shared" si="30"/>
        <v>7.7726965703965284E-2</v>
      </c>
      <c r="G75" s="162">
        <f t="shared" si="31"/>
        <v>0.12530289373078385</v>
      </c>
      <c r="H75" s="162">
        <f t="shared" si="32"/>
        <v>3.3889438447410325E-3</v>
      </c>
      <c r="I75" s="162">
        <f t="shared" si="33"/>
        <v>0.20302985943474913</v>
      </c>
      <c r="J75" s="162">
        <f t="shared" si="39"/>
        <v>3.3889438447410325E-3</v>
      </c>
      <c r="K75" s="162">
        <f t="shared" si="34"/>
        <v>7.1760617347391771E-4</v>
      </c>
      <c r="L75" s="59">
        <f t="shared" si="35"/>
        <v>-3.9162955024403945E-11</v>
      </c>
      <c r="M75" s="162">
        <f t="shared" si="40"/>
        <v>0.7423645458853928</v>
      </c>
      <c r="N75" s="99">
        <f t="shared" si="36"/>
        <v>2.5530009339496557E-7</v>
      </c>
      <c r="O75" s="100">
        <f t="shared" si="41"/>
        <v>1.3908789460518897E-2</v>
      </c>
      <c r="P75" s="100">
        <f t="shared" si="42"/>
        <v>1.1066715177980075E-4</v>
      </c>
      <c r="Q75" s="11">
        <v>73</v>
      </c>
      <c r="R75" s="9">
        <f t="shared" si="37"/>
        <v>0.73985503860190882</v>
      </c>
    </row>
    <row r="76" spans="1:18" x14ac:dyDescent="0.25">
      <c r="A76" s="9">
        <f t="shared" si="38"/>
        <v>-0.20470733973366365</v>
      </c>
      <c r="B76" s="88">
        <f>IF(Sample8!K82&gt;0,Sample8!K82, )</f>
        <v>0.20470733973366365</v>
      </c>
      <c r="C76" s="88">
        <f>IF(Sample8!L82&gt;0,Sample8!L82,"")</f>
        <v>0.74159713553664208</v>
      </c>
      <c r="D76" s="88">
        <f>IF(Sample8!M82&gt;0,Sample8!M82,)</f>
        <v>14.691257571648293</v>
      </c>
      <c r="E76" s="162">
        <f t="shared" si="29"/>
        <v>0.57507771010403397</v>
      </c>
      <c r="F76" s="162">
        <f t="shared" si="30"/>
        <v>7.772577177387234E-2</v>
      </c>
      <c r="G76" s="162">
        <f t="shared" si="31"/>
        <v>0.12373436463064275</v>
      </c>
      <c r="H76" s="162">
        <f t="shared" si="32"/>
        <v>3.2472033291485701E-3</v>
      </c>
      <c r="I76" s="162">
        <f t="shared" si="33"/>
        <v>0.20146013640451507</v>
      </c>
      <c r="J76" s="162">
        <f t="shared" si="39"/>
        <v>3.2472033291485736E-3</v>
      </c>
      <c r="K76" s="162">
        <f t="shared" si="34"/>
        <v>6.7956535700505131E-4</v>
      </c>
      <c r="L76" s="59">
        <f t="shared" si="35"/>
        <v>-3.3002551748038364E-11</v>
      </c>
      <c r="M76" s="162">
        <f t="shared" si="40"/>
        <v>0.74210900847560279</v>
      </c>
      <c r="N76" s="99">
        <f t="shared" si="36"/>
        <v>2.6201390564027605E-7</v>
      </c>
      <c r="O76" s="100">
        <f t="shared" si="41"/>
        <v>1.3428579112195128E-2</v>
      </c>
      <c r="P76" s="100">
        <f t="shared" si="42"/>
        <v>1.0366041283560684E-4</v>
      </c>
      <c r="Q76" s="11">
        <v>74</v>
      </c>
      <c r="R76" s="9">
        <f t="shared" si="37"/>
        <v>0.73970445980829536</v>
      </c>
    </row>
    <row r="77" spans="1:18" x14ac:dyDescent="0.25">
      <c r="A77" s="9">
        <f t="shared" si="38"/>
        <v>-0.20307737445192423</v>
      </c>
      <c r="B77" s="88">
        <f>IF(Sample8!K83&gt;0,Sample8!K83, )</f>
        <v>0.20307737445192423</v>
      </c>
      <c r="C77" s="88">
        <f>IF(Sample8!L83&gt;0,Sample8!L83,"")</f>
        <v>0.74183902690992365</v>
      </c>
      <c r="D77" s="88" t="str">
        <f>IF(Sample8!M83&gt;0,Sample8!M83,)</f>
        <v/>
      </c>
      <c r="E77" s="162">
        <f t="shared" si="29"/>
        <v>0.57344774482229455</v>
      </c>
      <c r="F77" s="162">
        <f t="shared" si="30"/>
        <v>7.772452272485382E-2</v>
      </c>
      <c r="G77" s="162">
        <f t="shared" si="31"/>
        <v>0.12223253354870973</v>
      </c>
      <c r="H77" s="162">
        <f t="shared" si="32"/>
        <v>3.120318178360653E-3</v>
      </c>
      <c r="I77" s="162">
        <f t="shared" si="33"/>
        <v>0.19995705627356358</v>
      </c>
      <c r="J77" s="162">
        <f t="shared" si="39"/>
        <v>3.1203181783606426E-3</v>
      </c>
      <c r="K77" s="162">
        <f t="shared" si="34"/>
        <v>6.4519300233237568E-4</v>
      </c>
      <c r="L77" s="59">
        <f t="shared" si="35"/>
        <v>-2.803877570633375E-11</v>
      </c>
      <c r="M77" s="162">
        <f t="shared" si="40"/>
        <v>0.74187087444850386</v>
      </c>
      <c r="N77" s="99">
        <f t="shared" si="36"/>
        <v>1.0142657136179467E-9</v>
      </c>
      <c r="O77" s="100">
        <f t="shared" si="41"/>
        <v>1.2984363916020987E-2</v>
      </c>
      <c r="P77" s="100">
        <f t="shared" si="42"/>
        <v>9.7299398314655203E-5</v>
      </c>
      <c r="Q77" s="11">
        <v>75</v>
      </c>
      <c r="R77" s="9">
        <f t="shared" si="37"/>
        <v>0.73956028402442975</v>
      </c>
    </row>
    <row r="78" spans="1:18" x14ac:dyDescent="0.25">
      <c r="A78" s="9">
        <f t="shared" si="38"/>
        <v>-0.20136591090609768</v>
      </c>
      <c r="B78" s="88">
        <f>IF(Sample8!K84&gt;0,Sample8!K84, )</f>
        <v>0.20136591090609768</v>
      </c>
      <c r="C78" s="88">
        <f>IF(Sample8!L84&gt;0,Sample8!L84,"")</f>
        <v>0.74077041843069602</v>
      </c>
      <c r="D78" s="88" t="str">
        <f>IF(Sample8!M84&gt;0,Sample8!M84,)</f>
        <v/>
      </c>
      <c r="E78" s="162">
        <f t="shared" si="29"/>
        <v>0.57173628127646803</v>
      </c>
      <c r="F78" s="162">
        <f t="shared" si="30"/>
        <v>7.7723081983863018E-2</v>
      </c>
      <c r="G78" s="162">
        <f t="shared" si="31"/>
        <v>0.12064792056539957</v>
      </c>
      <c r="H78" s="162">
        <f t="shared" si="32"/>
        <v>2.9949083568350937E-3</v>
      </c>
      <c r="I78" s="162">
        <f t="shared" si="33"/>
        <v>0.1983710025492626</v>
      </c>
      <c r="J78" s="162">
        <f t="shared" si="39"/>
        <v>2.9949083568350798E-3</v>
      </c>
      <c r="K78" s="162">
        <f t="shared" si="34"/>
        <v>6.1095322147462837E-4</v>
      </c>
      <c r="L78" s="59">
        <f t="shared" si="35"/>
        <v>-2.3628226014490124E-11</v>
      </c>
      <c r="M78" s="162">
        <f t="shared" si="40"/>
        <v>0.74162588583773903</v>
      </c>
      <c r="N78" s="99">
        <f t="shared" si="36"/>
        <v>7.3182448451288937E-7</v>
      </c>
      <c r="O78" s="100">
        <f t="shared" si="41"/>
        <v>1.2531470226216E-2</v>
      </c>
      <c r="P78" s="100">
        <f t="shared" si="42"/>
        <v>9.0946012288530117E-5</v>
      </c>
      <c r="Q78" s="11">
        <v>76</v>
      </c>
      <c r="R78" s="9">
        <f t="shared" si="37"/>
        <v>0.73940816117803199</v>
      </c>
    </row>
    <row r="79" spans="1:18" x14ac:dyDescent="0.25">
      <c r="A79" s="9">
        <f t="shared" si="38"/>
        <v>-0.19973594562435829</v>
      </c>
      <c r="B79" s="88">
        <f>IF(Sample8!K85&gt;0,Sample8!K85, )</f>
        <v>0.19973594562435829</v>
      </c>
      <c r="C79" s="88">
        <f>IF(Sample8!L85&gt;0,Sample8!L85,"")</f>
        <v>0.7412943415651525</v>
      </c>
      <c r="D79" s="88" t="str">
        <f>IF(Sample8!M85&gt;0,Sample8!M85,)</f>
        <v/>
      </c>
      <c r="E79" s="162">
        <f t="shared" si="29"/>
        <v>0.57010631599472861</v>
      </c>
      <c r="F79" s="162">
        <f t="shared" si="30"/>
        <v>7.7721574741160024E-2</v>
      </c>
      <c r="G79" s="162">
        <f t="shared" si="31"/>
        <v>0.1191320393115996</v>
      </c>
      <c r="H79" s="162">
        <f t="shared" si="32"/>
        <v>2.8823315715986557E-3</v>
      </c>
      <c r="I79" s="162">
        <f t="shared" si="33"/>
        <v>0.19685361405275964</v>
      </c>
      <c r="J79" s="162">
        <f t="shared" si="39"/>
        <v>2.8823315715986453E-3</v>
      </c>
      <c r="K79" s="162">
        <f t="shared" si="34"/>
        <v>5.8001895386158386E-4</v>
      </c>
      <c r="L79" s="59">
        <f t="shared" si="35"/>
        <v>-2.0074402120430569E-11</v>
      </c>
      <c r="M79" s="162">
        <f t="shared" si="40"/>
        <v>0.74139699831504657</v>
      </c>
      <c r="N79" s="99">
        <f t="shared" si="36"/>
        <v>1.0538408298813647E-8</v>
      </c>
      <c r="O79" s="100">
        <f t="shared" si="41"/>
        <v>1.2112790825079324E-2</v>
      </c>
      <c r="P79" s="100">
        <f t="shared" si="42"/>
        <v>8.5201378030167092E-5</v>
      </c>
      <c r="Q79" s="11">
        <v>77</v>
      </c>
      <c r="R79" s="9">
        <f t="shared" si="37"/>
        <v>0.73926263657766722</v>
      </c>
    </row>
    <row r="80" spans="1:18" x14ac:dyDescent="0.25">
      <c r="A80" s="9">
        <f t="shared" si="38"/>
        <v>-0.19810598034261864</v>
      </c>
      <c r="B80" s="88">
        <f>IF(Sample8!K86&gt;0,Sample8!K86, )</f>
        <v>0.19810598034261864</v>
      </c>
      <c r="C80" s="88">
        <f>IF(Sample8!L86&gt;0,Sample8!L86,"")</f>
        <v>0.74022624386862479</v>
      </c>
      <c r="D80" s="88" t="str">
        <f>IF(Sample8!M86&gt;0,Sample8!M86,)</f>
        <v/>
      </c>
      <c r="E80" s="162">
        <f t="shared" si="29"/>
        <v>0.56847635071298896</v>
      </c>
      <c r="F80" s="162">
        <f t="shared" si="30"/>
        <v>7.7719922801562161E-2</v>
      </c>
      <c r="G80" s="162">
        <f t="shared" si="31"/>
        <v>0.11761012726069672</v>
      </c>
      <c r="H80" s="162">
        <f t="shared" si="32"/>
        <v>2.7759302803597556E-3</v>
      </c>
      <c r="I80" s="162">
        <f t="shared" si="33"/>
        <v>0.1953300500622589</v>
      </c>
      <c r="J80" s="162">
        <f t="shared" si="39"/>
        <v>2.7759302803597452E-3</v>
      </c>
      <c r="K80" s="162">
        <f t="shared" si="34"/>
        <v>5.5063713232134548E-4</v>
      </c>
      <c r="L80" s="59">
        <f t="shared" si="35"/>
        <v>-1.7055095099416491E-11</v>
      </c>
      <c r="M80" s="162">
        <f t="shared" si="40"/>
        <v>0.74117210477887163</v>
      </c>
      <c r="N80" s="99">
        <f t="shared" si="36"/>
        <v>8.9465286153298625E-7</v>
      </c>
      <c r="O80" s="100">
        <f t="shared" si="41"/>
        <v>1.170621369218286E-2</v>
      </c>
      <c r="P80" s="100">
        <f t="shared" si="42"/>
        <v>7.9749961815483091E-5</v>
      </c>
      <c r="Q80" s="11">
        <v>78</v>
      </c>
      <c r="R80" s="9">
        <f t="shared" si="37"/>
        <v>0.73911653302078051</v>
      </c>
    </row>
    <row r="81" spans="1:18" x14ac:dyDescent="0.25">
      <c r="A81" s="9">
        <f t="shared" si="38"/>
        <v>-0.19639451679679235</v>
      </c>
      <c r="B81" s="88">
        <f>IF(Sample8!K87&gt;0,Sample8!K87, )</f>
        <v>0.19639451679679235</v>
      </c>
      <c r="C81" s="88">
        <f>IF(Sample8!L87&gt;0,Sample8!L87,"")</f>
        <v>0.73968262190000289</v>
      </c>
      <c r="D81" s="88" t="str">
        <f>IF(Sample8!M87&gt;0,Sample8!M87,)</f>
        <v/>
      </c>
      <c r="E81" s="162">
        <f t="shared" si="29"/>
        <v>0.56676488716716267</v>
      </c>
      <c r="F81" s="162">
        <f t="shared" si="30"/>
        <v>7.7718017287596669E-2</v>
      </c>
      <c r="G81" s="162">
        <f t="shared" si="31"/>
        <v>0.11600614977300333</v>
      </c>
      <c r="H81" s="162">
        <f t="shared" si="32"/>
        <v>2.6703497361923491E-3</v>
      </c>
      <c r="I81" s="162">
        <f t="shared" si="33"/>
        <v>0.1937241670606</v>
      </c>
      <c r="J81" s="162">
        <f t="shared" si="39"/>
        <v>2.6703497361923456E-3</v>
      </c>
      <c r="K81" s="162">
        <f t="shared" si="34"/>
        <v>5.2137332991930487E-4</v>
      </c>
      <c r="L81" s="59">
        <f t="shared" si="35"/>
        <v>-1.4372298896222748E-11</v>
      </c>
      <c r="M81" s="162">
        <f t="shared" si="40"/>
        <v>0.74093994072260694</v>
      </c>
      <c r="N81" s="99">
        <f t="shared" si="36"/>
        <v>1.5808506216744287E-6</v>
      </c>
      <c r="O81" s="100">
        <f t="shared" si="41"/>
        <v>1.12920747019634E-2</v>
      </c>
      <c r="P81" s="100">
        <f t="shared" si="42"/>
        <v>7.4334141385399885E-5</v>
      </c>
      <c r="Q81" s="11">
        <v>79</v>
      </c>
      <c r="R81" s="9">
        <f t="shared" si="37"/>
        <v>0.73896255118196197</v>
      </c>
    </row>
    <row r="82" spans="1:18" x14ac:dyDescent="0.25">
      <c r="A82" s="9">
        <f t="shared" si="38"/>
        <v>-0.1947645515150527</v>
      </c>
      <c r="B82" s="88">
        <f>IF(Sample8!K88&gt;0,Sample8!K88, )</f>
        <v>0.1947645515150527</v>
      </c>
      <c r="C82" s="88">
        <f>IF(Sample8!L88&gt;0,Sample8!L88,"")</f>
        <v>0.73981331845460607</v>
      </c>
      <c r="D82" s="88" t="str">
        <f>IF(Sample8!M88&gt;0,Sample8!M88,)</f>
        <v/>
      </c>
      <c r="E82" s="162">
        <f t="shared" si="29"/>
        <v>0.56513492188542302</v>
      </c>
      <c r="F82" s="162">
        <f t="shared" si="30"/>
        <v>7.7716023728073139E-2</v>
      </c>
      <c r="G82" s="162">
        <f t="shared" si="31"/>
        <v>0.11447331996476645</v>
      </c>
      <c r="H82" s="162">
        <f t="shared" si="32"/>
        <v>2.5752078222131061E-3</v>
      </c>
      <c r="I82" s="162">
        <f t="shared" si="33"/>
        <v>0.1921893436928396</v>
      </c>
      <c r="J82" s="162">
        <f t="shared" si="39"/>
        <v>2.5752078222130992E-3</v>
      </c>
      <c r="K82" s="162">
        <f t="shared" si="34"/>
        <v>4.9493869028507161E-4</v>
      </c>
      <c r="L82" s="59">
        <f t="shared" si="35"/>
        <v>-1.221061917498508E-11</v>
      </c>
      <c r="M82" s="162">
        <f t="shared" si="40"/>
        <v>0.74072233663187192</v>
      </c>
      <c r="N82" s="99">
        <f t="shared" si="36"/>
        <v>8.2631404659973252E-7</v>
      </c>
      <c r="O82" s="100">
        <f t="shared" si="41"/>
        <v>1.0909567725013178E-2</v>
      </c>
      <c r="P82" s="100">
        <f t="shared" si="42"/>
        <v>6.9461554989401744E-5</v>
      </c>
      <c r="Q82" s="11">
        <v>80</v>
      </c>
      <c r="R82" s="9">
        <f t="shared" si="37"/>
        <v>0.73881539952037123</v>
      </c>
    </row>
    <row r="83" spans="1:18" x14ac:dyDescent="0.25">
      <c r="A83" s="9">
        <f t="shared" si="38"/>
        <v>-0.19305308796922616</v>
      </c>
      <c r="B83" s="88">
        <f>IF(Sample8!K89&gt;0,Sample8!K89, )</f>
        <v>0.19305308796922616</v>
      </c>
      <c r="C83" s="88">
        <f>IF(Sample8!L89&gt;0,Sample8!L89,"")</f>
        <v>0.73940054626089458</v>
      </c>
      <c r="D83" s="88" t="str">
        <f>IF(Sample8!M89&gt;0,Sample8!M89,)</f>
        <v/>
      </c>
      <c r="E83" s="162">
        <f t="shared" si="29"/>
        <v>0.56342345833959651</v>
      </c>
      <c r="F83" s="162">
        <f t="shared" si="30"/>
        <v>7.7713724052182909E-2</v>
      </c>
      <c r="G83" s="162">
        <f t="shared" si="31"/>
        <v>0.11285879765613244</v>
      </c>
      <c r="H83" s="162">
        <f t="shared" si="32"/>
        <v>2.4805662609108069E-3</v>
      </c>
      <c r="I83" s="162">
        <f t="shared" si="33"/>
        <v>0.19057252170831535</v>
      </c>
      <c r="J83" s="162">
        <f t="shared" si="39"/>
        <v>2.4805662609108103E-3</v>
      </c>
      <c r="K83" s="162">
        <f t="shared" si="34"/>
        <v>4.686127249686638E-4</v>
      </c>
      <c r="L83" s="59">
        <f t="shared" si="35"/>
        <v>-1.0289868951609022E-11</v>
      </c>
      <c r="M83" s="162">
        <f t="shared" si="40"/>
        <v>0.74049726057142429</v>
      </c>
      <c r="N83" s="99">
        <f t="shared" si="36"/>
        <v>1.2027822789206609E-6</v>
      </c>
      <c r="O83" s="100">
        <f t="shared" si="41"/>
        <v>1.0520175639493279E-2</v>
      </c>
      <c r="P83" s="100">
        <f t="shared" si="42"/>
        <v>6.4635318960191193E-5</v>
      </c>
      <c r="Q83" s="11">
        <v>81</v>
      </c>
      <c r="R83" s="9">
        <f t="shared" si="37"/>
        <v>0.73866040537874234</v>
      </c>
    </row>
    <row r="84" spans="1:18" x14ac:dyDescent="0.25">
      <c r="A84" s="9">
        <f t="shared" si="38"/>
        <v>-0.19142312268748676</v>
      </c>
      <c r="B84" s="88">
        <f>IF(Sample8!K90&gt;0,Sample8!K90, )</f>
        <v>0.19142312268748676</v>
      </c>
      <c r="C84" s="88">
        <f>IF(Sample8!L90&gt;0,Sample8!L90,"")</f>
        <v>0.73846503363143245</v>
      </c>
      <c r="D84" s="88" t="str">
        <f>IF(Sample8!M90&gt;0,Sample8!M90,)</f>
        <v/>
      </c>
      <c r="E84" s="162">
        <f t="shared" si="29"/>
        <v>0.56179349305785709</v>
      </c>
      <c r="F84" s="162">
        <f t="shared" si="30"/>
        <v>7.7711317996645324E-2</v>
      </c>
      <c r="G84" s="162">
        <f t="shared" si="31"/>
        <v>0.11131672761053463</v>
      </c>
      <c r="H84" s="162">
        <f t="shared" si="32"/>
        <v>2.3950770803068087E-3</v>
      </c>
      <c r="I84" s="162">
        <f t="shared" si="33"/>
        <v>0.18902804560717995</v>
      </c>
      <c r="J84" s="162">
        <f t="shared" si="39"/>
        <v>2.3950770803068122E-3</v>
      </c>
      <c r="K84" s="162">
        <f t="shared" si="34"/>
        <v>4.4483403909985526E-4</v>
      </c>
      <c r="L84" s="59">
        <f t="shared" si="35"/>
        <v>-8.7422113954161631E-12</v>
      </c>
      <c r="M84" s="162">
        <f t="shared" si="40"/>
        <v>0.74028591725092097</v>
      </c>
      <c r="N84" s="99">
        <f t="shared" si="36"/>
        <v>3.315617155721582E-6</v>
      </c>
      <c r="O84" s="100">
        <f t="shared" si="41"/>
        <v>1.0160732519368998E-2</v>
      </c>
      <c r="P84" s="100">
        <f t="shared" si="42"/>
        <v>6.0305404398236109E-5</v>
      </c>
      <c r="Q84" s="11">
        <v>82</v>
      </c>
      <c r="R84" s="9">
        <f t="shared" si="37"/>
        <v>0.73851236665436493</v>
      </c>
    </row>
    <row r="85" spans="1:18" x14ac:dyDescent="0.25">
      <c r="A85" s="9">
        <f t="shared" si="38"/>
        <v>-0.18971165914166022</v>
      </c>
      <c r="B85" s="88">
        <f>IF(Sample8!K91&gt;0,Sample8!K91, )</f>
        <v>0.18971165914166022</v>
      </c>
      <c r="C85" s="88">
        <f>IF(Sample8!L91&gt;0,Sample8!L91,"")</f>
        <v>0.7390083529679804</v>
      </c>
      <c r="D85" s="88" t="str">
        <f>IF(Sample8!M91&gt;0,Sample8!M91,)</f>
        <v/>
      </c>
      <c r="E85" s="162">
        <f t="shared" si="29"/>
        <v>0.56008202951203057</v>
      </c>
      <c r="F85" s="162">
        <f t="shared" si="30"/>
        <v>7.7708542333885591E-2</v>
      </c>
      <c r="G85" s="162">
        <f t="shared" si="31"/>
        <v>0.10969327680152319</v>
      </c>
      <c r="H85" s="162">
        <f t="shared" si="32"/>
        <v>2.3098400062514443E-3</v>
      </c>
      <c r="I85" s="162">
        <f t="shared" si="33"/>
        <v>0.18740181913540876</v>
      </c>
      <c r="J85" s="162">
        <f t="shared" si="39"/>
        <v>2.3098400062514512E-3</v>
      </c>
      <c r="K85" s="162">
        <f t="shared" si="34"/>
        <v>4.2115512952974255E-4</v>
      </c>
      <c r="L85" s="59">
        <f t="shared" si="35"/>
        <v>-7.3670469697481528E-12</v>
      </c>
      <c r="M85" s="162">
        <f t="shared" si="40"/>
        <v>0.74006694806161022</v>
      </c>
      <c r="N85" s="99">
        <f t="shared" si="36"/>
        <v>1.1206235722571309E-6</v>
      </c>
      <c r="O85" s="100">
        <f t="shared" si="41"/>
        <v>9.7950254613459898E-3</v>
      </c>
      <c r="P85" s="100">
        <f t="shared" si="42"/>
        <v>5.6028001297158832E-5</v>
      </c>
      <c r="Q85" s="11">
        <v>83</v>
      </c>
      <c r="R85" s="9">
        <f t="shared" si="37"/>
        <v>0.73835651537669988</v>
      </c>
    </row>
    <row r="86" spans="1:18" x14ac:dyDescent="0.25">
      <c r="A86" s="9">
        <f t="shared" si="38"/>
        <v>-0.1881631921240077</v>
      </c>
      <c r="B86" s="88">
        <f>IF(Sample8!K92&gt;0,Sample8!K92, )</f>
        <v>0.1881631921240077</v>
      </c>
      <c r="C86" s="88">
        <f>IF(Sample8!L92&gt;0,Sample8!L92,"")</f>
        <v>0.73885733032566292</v>
      </c>
      <c r="D86" s="88" t="str">
        <f>IF(Sample8!M92&gt;0,Sample8!M92,)</f>
        <v/>
      </c>
      <c r="E86" s="162">
        <f t="shared" si="29"/>
        <v>0.55853356249437802</v>
      </c>
      <c r="F86" s="162">
        <f t="shared" si="30"/>
        <v>7.770578974155018E-2</v>
      </c>
      <c r="G86" s="162">
        <f t="shared" si="31"/>
        <v>0.10822096008501131</v>
      </c>
      <c r="H86" s="162">
        <f t="shared" si="32"/>
        <v>2.2364422974462117E-3</v>
      </c>
      <c r="I86" s="162">
        <f t="shared" si="33"/>
        <v>0.18592674982656149</v>
      </c>
      <c r="J86" s="162">
        <f t="shared" si="39"/>
        <v>2.2364422974462117E-3</v>
      </c>
      <c r="K86" s="162">
        <f t="shared" si="34"/>
        <v>4.0081231455852361E-4</v>
      </c>
      <c r="L86" s="59">
        <f t="shared" si="35"/>
        <v>-6.3102167915459955E-12</v>
      </c>
      <c r="M86" s="162">
        <f t="shared" si="40"/>
        <v>0.739871254775466</v>
      </c>
      <c r="N86" s="99">
        <f t="shared" si="36"/>
        <v>1.0280427899084846E-6</v>
      </c>
      <c r="O86" s="100">
        <f t="shared" si="41"/>
        <v>9.4742526652508083E-3</v>
      </c>
      <c r="P86" s="100">
        <f t="shared" si="42"/>
        <v>5.2385898920299709E-5</v>
      </c>
      <c r="Q86" s="11">
        <v>84</v>
      </c>
      <c r="R86" s="9">
        <f t="shared" si="37"/>
        <v>0.73821517297191475</v>
      </c>
    </row>
    <row r="87" spans="1:18" x14ac:dyDescent="0.25">
      <c r="A87" s="9">
        <f t="shared" si="38"/>
        <v>-0.1864517285781814</v>
      </c>
      <c r="B87" s="88">
        <f>IF(Sample8!K93&gt;0,Sample8!K93, )</f>
        <v>0.1864517285781814</v>
      </c>
      <c r="C87" s="88">
        <f>IF(Sample8!L93&gt;0,Sample8!L93,"")</f>
        <v>0.73848539868429341</v>
      </c>
      <c r="D87" s="88" t="str">
        <f>IF(Sample8!M93&gt;0,Sample8!M93,)</f>
        <v/>
      </c>
      <c r="E87" s="162">
        <f t="shared" si="29"/>
        <v>0.55682209894855172</v>
      </c>
      <c r="F87" s="162">
        <f t="shared" si="30"/>
        <v>7.7702454545311897E-2</v>
      </c>
      <c r="G87" s="162">
        <f t="shared" si="31"/>
        <v>0.10659012375301477</v>
      </c>
      <c r="H87" s="162">
        <f t="shared" si="32"/>
        <v>2.1591502798547282E-3</v>
      </c>
      <c r="I87" s="162">
        <f t="shared" si="33"/>
        <v>0.18429257829832668</v>
      </c>
      <c r="J87" s="162">
        <f t="shared" si="39"/>
        <v>2.1591502798547213E-3</v>
      </c>
      <c r="K87" s="162">
        <f t="shared" si="34"/>
        <v>3.7946243524079594E-4</v>
      </c>
      <c r="L87" s="59">
        <f t="shared" si="35"/>
        <v>-5.3176085742806735E-12</v>
      </c>
      <c r="M87" s="162">
        <f t="shared" si="40"/>
        <v>0.73965745987705278</v>
      </c>
      <c r="N87" s="99">
        <f t="shared" si="36"/>
        <v>1.3737274395725079E-6</v>
      </c>
      <c r="O87" s="100">
        <f t="shared" si="41"/>
        <v>9.1306248884776269E-3</v>
      </c>
      <c r="P87" s="100">
        <f t="shared" si="42"/>
        <v>4.8601458218673892E-5</v>
      </c>
      <c r="Q87" s="11">
        <v>85</v>
      </c>
      <c r="R87" s="9">
        <f t="shared" si="37"/>
        <v>0.73805861268404305</v>
      </c>
    </row>
    <row r="88" spans="1:18" x14ac:dyDescent="0.25">
      <c r="A88" s="9">
        <f t="shared" si="38"/>
        <v>-0.18490326156052866</v>
      </c>
      <c r="B88" s="88">
        <f>IF(Sample8!K94&gt;0,Sample8!K94, )</f>
        <v>0.18490326156052866</v>
      </c>
      <c r="C88" s="88">
        <f>IF(Sample8!L94&gt;0,Sample8!L94,"")</f>
        <v>0.73846503363143245</v>
      </c>
      <c r="D88" s="88" t="str">
        <f>IF(Sample8!M94&gt;0,Sample8!M94,)</f>
        <v/>
      </c>
      <c r="E88" s="162">
        <f t="shared" si="29"/>
        <v>0.55527363193089907</v>
      </c>
      <c r="F88" s="162">
        <f t="shared" si="30"/>
        <v>7.7699146894532306E-2</v>
      </c>
      <c r="G88" s="162">
        <f t="shared" si="31"/>
        <v>0.10511165419971895</v>
      </c>
      <c r="H88" s="162">
        <f t="shared" si="32"/>
        <v>2.0924604662774099E-3</v>
      </c>
      <c r="I88" s="162">
        <f t="shared" si="33"/>
        <v>0.18281080109425124</v>
      </c>
      <c r="J88" s="162">
        <f t="shared" si="39"/>
        <v>2.0924604662774238E-3</v>
      </c>
      <c r="K88" s="162">
        <f t="shared" si="34"/>
        <v>3.6112179447478772E-4</v>
      </c>
      <c r="L88" s="59">
        <f t="shared" si="35"/>
        <v>-4.5547787753293744E-12</v>
      </c>
      <c r="M88" s="162">
        <f t="shared" si="40"/>
        <v>0.73946614310384295</v>
      </c>
      <c r="N88" s="99">
        <f t="shared" si="36"/>
        <v>1.002220175750029E-6</v>
      </c>
      <c r="O88" s="100">
        <f t="shared" si="41"/>
        <v>8.8293695374964901E-3</v>
      </c>
      <c r="P88" s="100">
        <f t="shared" si="42"/>
        <v>4.5385943833873741E-5</v>
      </c>
      <c r="Q88" s="11">
        <v>86</v>
      </c>
      <c r="R88" s="9">
        <f t="shared" si="37"/>
        <v>0.73791667960692664</v>
      </c>
    </row>
    <row r="89" spans="1:18" x14ac:dyDescent="0.25">
      <c r="A89" s="9">
        <f t="shared" si="38"/>
        <v>-0.18327329627878927</v>
      </c>
      <c r="B89" s="88">
        <f>IF(Sample8!K95&gt;0,Sample8!K95, )</f>
        <v>0.18327329627878927</v>
      </c>
      <c r="C89" s="88">
        <f>IF(Sample8!L95&gt;0,Sample8!L95,"")</f>
        <v>0.73794232506395463</v>
      </c>
      <c r="D89" s="88" t="str">
        <f>IF(Sample8!M95&gt;0,Sample8!M95,)</f>
        <v/>
      </c>
      <c r="E89" s="162">
        <f t="shared" si="29"/>
        <v>0.55364366664915965</v>
      </c>
      <c r="F89" s="162">
        <f t="shared" si="30"/>
        <v>7.7695338704067238E-2</v>
      </c>
      <c r="G89" s="162">
        <f t="shared" si="31"/>
        <v>0.10355258704063119</v>
      </c>
      <c r="H89" s="162">
        <f t="shared" si="32"/>
        <v>2.0253705340908396E-3</v>
      </c>
      <c r="I89" s="162">
        <f t="shared" si="33"/>
        <v>0.18124792574469845</v>
      </c>
      <c r="J89" s="162">
        <f t="shared" si="39"/>
        <v>2.0253705340908257E-3</v>
      </c>
      <c r="K89" s="162">
        <f t="shared" si="34"/>
        <v>3.4276743992700228E-4</v>
      </c>
      <c r="L89" s="59">
        <f t="shared" si="35"/>
        <v>-3.8697134378269383E-12</v>
      </c>
      <c r="M89" s="162">
        <f t="shared" si="40"/>
        <v>0.73926679267331197</v>
      </c>
      <c r="N89" s="99">
        <f t="shared" si="36"/>
        <v>1.7542144482367427E-6</v>
      </c>
      <c r="O89" s="100">
        <f t="shared" si="41"/>
        <v>8.5219238207430072E-3</v>
      </c>
      <c r="P89" s="100">
        <f t="shared" si="42"/>
        <v>4.2205204606311264E-5</v>
      </c>
      <c r="Q89" s="11">
        <v>87</v>
      </c>
      <c r="R89" s="9">
        <f t="shared" si="37"/>
        <v>0.73776700915965421</v>
      </c>
    </row>
    <row r="90" spans="1:18" x14ac:dyDescent="0.25">
      <c r="A90" s="9">
        <f t="shared" si="38"/>
        <v>-0.18164333099704985</v>
      </c>
      <c r="B90" s="88">
        <f>IF(Sample8!K96&gt;0,Sample8!K96, )</f>
        <v>0.18164333099704985</v>
      </c>
      <c r="C90" s="88">
        <f>IF(Sample8!L96&gt;0,Sample8!L96,"")</f>
        <v>0.73794232506395463</v>
      </c>
      <c r="D90" s="88" t="str">
        <f>IF(Sample8!M96&gt;0,Sample8!M96,)</f>
        <v/>
      </c>
      <c r="E90" s="162">
        <f t="shared" si="29"/>
        <v>0.55201370136742023</v>
      </c>
      <c r="F90" s="162">
        <f t="shared" si="30"/>
        <v>7.7691163920147646E-2</v>
      </c>
      <c r="G90" s="162">
        <f t="shared" si="31"/>
        <v>0.10199089747073187</v>
      </c>
      <c r="H90" s="162">
        <f t="shared" si="32"/>
        <v>1.9612696061703308E-3</v>
      </c>
      <c r="I90" s="162">
        <f t="shared" si="33"/>
        <v>0.17968206139087953</v>
      </c>
      <c r="J90" s="162">
        <f t="shared" si="39"/>
        <v>1.9612696061703239E-3</v>
      </c>
      <c r="K90" s="162">
        <f t="shared" si="34"/>
        <v>3.2534108626921794E-4</v>
      </c>
      <c r="L90" s="59">
        <f t="shared" si="35"/>
        <v>-3.2876856787136383E-12</v>
      </c>
      <c r="M90" s="162">
        <f t="shared" si="40"/>
        <v>0.73906940384403352</v>
      </c>
      <c r="N90" s="99">
        <f t="shared" si="36"/>
        <v>1.2703065765041278E-6</v>
      </c>
      <c r="O90" s="100">
        <f t="shared" si="41"/>
        <v>8.2241555304562904E-3</v>
      </c>
      <c r="P90" s="100">
        <f t="shared" si="42"/>
        <v>3.9223740100619286E-5</v>
      </c>
      <c r="Q90" s="11">
        <v>88</v>
      </c>
      <c r="R90" s="9">
        <f t="shared" si="37"/>
        <v>0.73761708696094386</v>
      </c>
    </row>
    <row r="91" spans="1:18" x14ac:dyDescent="0.25">
      <c r="A91" s="9">
        <f t="shared" si="38"/>
        <v>-0.18009486397939736</v>
      </c>
      <c r="B91" s="88">
        <f>IF(Sample8!K97&gt;0,Sample8!K97, )</f>
        <v>0.18009486397939736</v>
      </c>
      <c r="C91" s="88">
        <f>IF(Sample8!L97&gt;0,Sample8!L97,"")</f>
        <v>0.73779132072903819</v>
      </c>
      <c r="D91" s="88" t="str">
        <f>IF(Sample8!M97&gt;0,Sample8!M97,)</f>
        <v/>
      </c>
      <c r="E91" s="162">
        <f t="shared" si="29"/>
        <v>0.55046523434976768</v>
      </c>
      <c r="F91" s="162">
        <f t="shared" si="30"/>
        <v>7.7686826124977015E-2</v>
      </c>
      <c r="G91" s="162">
        <f t="shared" si="31"/>
        <v>0.10050506687277064</v>
      </c>
      <c r="H91" s="162">
        <f t="shared" si="32"/>
        <v>1.9029709816497167E-3</v>
      </c>
      <c r="I91" s="162">
        <f t="shared" si="33"/>
        <v>0.17819189299774765</v>
      </c>
      <c r="J91" s="162">
        <f t="shared" si="39"/>
        <v>1.9029709816497098E-3</v>
      </c>
      <c r="K91" s="162">
        <f t="shared" si="34"/>
        <v>3.0960328847190585E-4</v>
      </c>
      <c r="L91" s="59">
        <f t="shared" si="35"/>
        <v>-2.8160562766586594E-12</v>
      </c>
      <c r="M91" s="162">
        <f t="shared" si="40"/>
        <v>0.73888359407208337</v>
      </c>
      <c r="N91" s="99">
        <f t="shared" si="36"/>
        <v>1.1930610559270942E-6</v>
      </c>
      <c r="O91" s="100">
        <f t="shared" si="41"/>
        <v>7.9500223970664936E-3</v>
      </c>
      <c r="P91" s="100">
        <f t="shared" si="42"/>
        <v>3.6566830820694125E-5</v>
      </c>
      <c r="Q91" s="11">
        <v>89</v>
      </c>
      <c r="R91" s="9">
        <f t="shared" si="37"/>
        <v>0.73747444722353961</v>
      </c>
    </row>
    <row r="92" spans="1:18" x14ac:dyDescent="0.25">
      <c r="A92" s="9">
        <f t="shared" si="38"/>
        <v>-0.17846489869765772</v>
      </c>
      <c r="B92" s="88">
        <f>IF(Sample8!K98&gt;0,Sample8!K98, )</f>
        <v>0.17846489869765772</v>
      </c>
      <c r="C92" s="88">
        <f>IF(Sample8!L98&gt;0,Sample8!L98,"")</f>
        <v>0.73739934727910506</v>
      </c>
      <c r="D92" s="88" t="str">
        <f>IF(Sample8!M98&gt;0,Sample8!M98,)</f>
        <v/>
      </c>
      <c r="E92" s="162">
        <f t="shared" si="29"/>
        <v>0.54883526906802804</v>
      </c>
      <c r="F92" s="162">
        <f t="shared" si="30"/>
        <v>7.7681831595627082E-2</v>
      </c>
      <c r="G92" s="162">
        <f t="shared" si="31"/>
        <v>9.8938895417361838E-2</v>
      </c>
      <c r="H92" s="162">
        <f t="shared" si="32"/>
        <v>1.8441716846687925E-3</v>
      </c>
      <c r="I92" s="162">
        <f t="shared" si="33"/>
        <v>0.17662072701298892</v>
      </c>
      <c r="J92" s="162">
        <f t="shared" si="39"/>
        <v>1.8441716846687994E-3</v>
      </c>
      <c r="K92" s="162">
        <f t="shared" si="34"/>
        <v>2.9385504322411974E-4</v>
      </c>
      <c r="L92" s="59">
        <f t="shared" si="35"/>
        <v>-2.3925039724284175E-12</v>
      </c>
      <c r="M92" s="162">
        <f t="shared" si="40"/>
        <v>0.73868970083069363</v>
      </c>
      <c r="N92" s="99">
        <f t="shared" si="36"/>
        <v>1.6650122880972479E-6</v>
      </c>
      <c r="O92" s="100">
        <f t="shared" si="41"/>
        <v>7.6704414890185696E-3</v>
      </c>
      <c r="P92" s="100">
        <f t="shared" si="42"/>
        <v>3.3945419833077911E-5</v>
      </c>
      <c r="Q92" s="11">
        <v>90</v>
      </c>
      <c r="R92" s="9">
        <f t="shared" si="37"/>
        <v>0.73732409476382033</v>
      </c>
    </row>
    <row r="93" spans="1:18" x14ac:dyDescent="0.25">
      <c r="A93" s="9">
        <f t="shared" si="38"/>
        <v>-0.1769164316800052</v>
      </c>
      <c r="B93" s="88">
        <f>IF(Sample8!K99&gt;0,Sample8!K99, )</f>
        <v>0.1769164316800052</v>
      </c>
      <c r="C93" s="88">
        <f>IF(Sample8!L99&gt;0,Sample8!L99,"")</f>
        <v>0.73698748318161056</v>
      </c>
      <c r="D93" s="88" t="str">
        <f>IF(Sample8!M99&gt;0,Sample8!M99,)</f>
        <v/>
      </c>
      <c r="E93" s="162">
        <f t="shared" si="29"/>
        <v>0.54728680205037561</v>
      </c>
      <c r="F93" s="162">
        <f t="shared" si="30"/>
        <v>7.7676641873624205E-2</v>
      </c>
      <c r="G93" s="162">
        <f t="shared" si="31"/>
        <v>9.7449181671731416E-2</v>
      </c>
      <c r="H93" s="162">
        <f t="shared" si="32"/>
        <v>1.7906081346495822E-3</v>
      </c>
      <c r="I93" s="162">
        <f t="shared" si="33"/>
        <v>0.17512582354535561</v>
      </c>
      <c r="J93" s="162">
        <f t="shared" si="39"/>
        <v>1.7906081346495961E-3</v>
      </c>
      <c r="K93" s="162">
        <f t="shared" si="34"/>
        <v>2.7963348176308992E-4</v>
      </c>
      <c r="L93" s="59">
        <f t="shared" si="35"/>
        <v>-2.0492918471180699E-12</v>
      </c>
      <c r="M93" s="162">
        <f t="shared" si="40"/>
        <v>0.73850702459136419</v>
      </c>
      <c r="N93" s="99">
        <f t="shared" si="36"/>
        <v>2.3090060959560584E-6</v>
      </c>
      <c r="O93" s="100">
        <f t="shared" si="41"/>
        <v>7.413160769406609E-3</v>
      </c>
      <c r="P93" s="100">
        <f t="shared" si="42"/>
        <v>3.1613098130613028E-5</v>
      </c>
      <c r="Q93" s="11">
        <v>91</v>
      </c>
      <c r="R93" s="9">
        <f t="shared" si="37"/>
        <v>0.73718108224423984</v>
      </c>
    </row>
    <row r="94" spans="1:18" x14ac:dyDescent="0.25">
      <c r="A94" s="9">
        <f t="shared" si="38"/>
        <v>-0.17528646639826581</v>
      </c>
      <c r="B94" s="88">
        <f>IF(Sample8!K100&gt;0,Sample8!K100, )</f>
        <v>0.17528646639826581</v>
      </c>
      <c r="C94" s="88">
        <f>IF(Sample8!L100&gt;0,Sample8!L100,"")</f>
        <v>0.73711817533414625</v>
      </c>
      <c r="D94" s="88" t="str">
        <f>IF(Sample8!M100&gt;0,Sample8!M100,)</f>
        <v/>
      </c>
      <c r="E94" s="162">
        <f t="shared" si="29"/>
        <v>0.54565683676863619</v>
      </c>
      <c r="F94" s="162">
        <f t="shared" si="30"/>
        <v>7.767066627112254E-2</v>
      </c>
      <c r="G94" s="162">
        <f t="shared" si="31"/>
        <v>9.5879300250992783E-2</v>
      </c>
      <c r="H94" s="162">
        <f t="shared" si="32"/>
        <v>1.736499876150481E-3</v>
      </c>
      <c r="I94" s="162">
        <f t="shared" si="33"/>
        <v>0.17354996652211532</v>
      </c>
      <c r="J94" s="162">
        <f t="shared" si="39"/>
        <v>1.736499876150488E-3</v>
      </c>
      <c r="K94" s="162">
        <f t="shared" si="34"/>
        <v>2.6540317422423838E-4</v>
      </c>
      <c r="L94" s="59">
        <f t="shared" si="35"/>
        <v>-1.7410650697419006E-12</v>
      </c>
      <c r="M94" s="162">
        <f t="shared" si="40"/>
        <v>0.73831624889950065</v>
      </c>
      <c r="N94" s="99">
        <f t="shared" si="36"/>
        <v>1.4353802680009945E-6</v>
      </c>
      <c r="O94" s="100">
        <f t="shared" si="41"/>
        <v>7.1508751021153996E-3</v>
      </c>
      <c r="P94" s="100">
        <f t="shared" si="42"/>
        <v>2.9315459087542588E-5</v>
      </c>
      <c r="Q94" s="11">
        <v>92</v>
      </c>
      <c r="R94" s="9">
        <f t="shared" si="37"/>
        <v>0.73703037362784896</v>
      </c>
    </row>
    <row r="95" spans="1:18" x14ac:dyDescent="0.25">
      <c r="A95" s="9">
        <f t="shared" si="38"/>
        <v>-0.17373799938061329</v>
      </c>
      <c r="B95" s="88">
        <f>IF(Sample8!K101&gt;0,Sample8!K101, )</f>
        <v>0.17373799938061329</v>
      </c>
      <c r="C95" s="88">
        <f>IF(Sample8!L101&gt;0,Sample8!L101,"")</f>
        <v>0.73724859179999525</v>
      </c>
      <c r="D95" s="88" t="str">
        <f>IF(Sample8!M101&gt;0,Sample8!M101,)</f>
        <v/>
      </c>
      <c r="E95" s="162">
        <f t="shared" si="29"/>
        <v>0.54410836975098364</v>
      </c>
      <c r="F95" s="162">
        <f t="shared" si="30"/>
        <v>7.7664456999992693E-2</v>
      </c>
      <c r="G95" s="162">
        <f t="shared" si="31"/>
        <v>9.4386407651398732E-2</v>
      </c>
      <c r="H95" s="162">
        <f t="shared" si="32"/>
        <v>1.6871347292218702E-3</v>
      </c>
      <c r="I95" s="162">
        <f t="shared" si="33"/>
        <v>0.17205086465139141</v>
      </c>
      <c r="J95" s="162">
        <f t="shared" si="39"/>
        <v>1.6871347292218841E-3</v>
      </c>
      <c r="K95" s="162">
        <f t="shared" si="34"/>
        <v>2.5255299436695799E-4</v>
      </c>
      <c r="L95" s="59">
        <f t="shared" si="35"/>
        <v>-1.4913048572704928E-12</v>
      </c>
      <c r="M95" s="162">
        <f t="shared" si="40"/>
        <v>0.73813637640070007</v>
      </c>
      <c r="N95" s="99">
        <f t="shared" si="36"/>
        <v>7.8816149724861986E-7</v>
      </c>
      <c r="O95" s="100">
        <f t="shared" si="41"/>
        <v>6.9096069480938582E-3</v>
      </c>
      <c r="P95" s="100">
        <f t="shared" si="42"/>
        <v>2.7274216076889559E-5</v>
      </c>
      <c r="Q95" s="11">
        <v>93</v>
      </c>
      <c r="R95" s="9">
        <f t="shared" si="37"/>
        <v>0.73688705593828785</v>
      </c>
    </row>
    <row r="96" spans="1:18" x14ac:dyDescent="0.25">
      <c r="A96" s="9">
        <f t="shared" si="38"/>
        <v>-0.17210803409887365</v>
      </c>
      <c r="B96" s="88">
        <f>IF(Sample8!K102&gt;0,Sample8!K102, )</f>
        <v>0.17210803409887365</v>
      </c>
      <c r="C96" s="88">
        <f>IF(Sample8!L102&gt;0,Sample8!L102,"")</f>
        <v>0.7368367810950136</v>
      </c>
      <c r="D96" s="88" t="str">
        <f>IF(Sample8!M102&gt;0,Sample8!M102,)</f>
        <v/>
      </c>
      <c r="E96" s="162">
        <f t="shared" si="29"/>
        <v>0.542478404469244</v>
      </c>
      <c r="F96" s="162">
        <f t="shared" si="30"/>
        <v>7.7657307352077654E-2</v>
      </c>
      <c r="G96" s="162">
        <f t="shared" si="31"/>
        <v>9.2813532537301832E-2</v>
      </c>
      <c r="H96" s="162">
        <f t="shared" si="32"/>
        <v>1.6371942094941666E-3</v>
      </c>
      <c r="I96" s="162">
        <f t="shared" si="33"/>
        <v>0.1704708398893795</v>
      </c>
      <c r="J96" s="162">
        <f t="shared" si="39"/>
        <v>1.6371942094941527E-3</v>
      </c>
      <c r="K96" s="162">
        <f t="shared" si="34"/>
        <v>2.3969547960684445E-4</v>
      </c>
      <c r="L96" s="59">
        <f t="shared" si="35"/>
        <v>-1.2670020587443087E-12</v>
      </c>
      <c r="M96" s="162">
        <f t="shared" si="40"/>
        <v>0.73794839951790614</v>
      </c>
      <c r="N96" s="99">
        <f t="shared" si="36"/>
        <v>1.2356955181140872E-6</v>
      </c>
      <c r="O96" s="100">
        <f t="shared" si="41"/>
        <v>6.6637414284045262E-3</v>
      </c>
      <c r="P96" s="100">
        <f t="shared" si="42"/>
        <v>2.526617694393561E-5</v>
      </c>
      <c r="Q96" s="11">
        <v>94</v>
      </c>
      <c r="R96" s="9">
        <f t="shared" si="37"/>
        <v>0.7367360599273346</v>
      </c>
    </row>
    <row r="97" spans="1:18" x14ac:dyDescent="0.25">
      <c r="A97" s="9">
        <f t="shared" si="38"/>
        <v>-0.17055956708122116</v>
      </c>
      <c r="B97" s="88">
        <f>IF(Sample8!K103&gt;0,Sample8!K103, )</f>
        <v>0.17055956708122116</v>
      </c>
      <c r="C97" s="88">
        <f>IF(Sample8!L103&gt;0,Sample8!L103,"")</f>
        <v>0.73685708981338804</v>
      </c>
      <c r="D97" s="88" t="str">
        <f>IF(Sample8!M103&gt;0,Sample8!M103,)</f>
        <v/>
      </c>
      <c r="E97" s="162">
        <f t="shared" si="29"/>
        <v>0.54092993745159146</v>
      </c>
      <c r="F97" s="162">
        <f t="shared" si="30"/>
        <v>7.7649878071006817E-2</v>
      </c>
      <c r="G97" s="162">
        <f t="shared" si="31"/>
        <v>9.1318122555945555E-2</v>
      </c>
      <c r="H97" s="162">
        <f t="shared" si="32"/>
        <v>1.5915664542687918E-3</v>
      </c>
      <c r="I97" s="162">
        <f t="shared" si="33"/>
        <v>0.16896800062695239</v>
      </c>
      <c r="J97" s="162">
        <f t="shared" si="39"/>
        <v>1.591566454268778E-3</v>
      </c>
      <c r="K97" s="162">
        <f t="shared" si="34"/>
        <v>2.2808544028137071E-4</v>
      </c>
      <c r="L97" s="59">
        <f t="shared" si="35"/>
        <v>-1.085247447404301E-12</v>
      </c>
      <c r="M97" s="162">
        <f t="shared" si="40"/>
        <v>0.73777105288279998</v>
      </c>
      <c r="N97" s="99">
        <f t="shared" si="36"/>
        <v>8.3532849224889151E-7</v>
      </c>
      <c r="O97" s="100">
        <f t="shared" si="41"/>
        <v>6.4376637614352019E-3</v>
      </c>
      <c r="P97" s="100">
        <f t="shared" si="42"/>
        <v>2.3484659110525667E-5</v>
      </c>
      <c r="Q97" s="11">
        <v>95</v>
      </c>
      <c r="R97" s="9">
        <f t="shared" si="37"/>
        <v>0.7365925005691244</v>
      </c>
    </row>
    <row r="98" spans="1:18" x14ac:dyDescent="0.25">
      <c r="A98" s="9">
        <f t="shared" si="38"/>
        <v>-0.16901110006356865</v>
      </c>
      <c r="B98" s="88">
        <f>IF(Sample8!K104&gt;0,Sample8!K104, )</f>
        <v>0.16901110006356865</v>
      </c>
      <c r="C98" s="88">
        <f>IF(Sample8!L104&gt;0,Sample8!L104,"")</f>
        <v>0.73627447469873197</v>
      </c>
      <c r="D98" s="88" t="str">
        <f>IF(Sample8!M104&gt;0,Sample8!M104,)</f>
        <v/>
      </c>
      <c r="E98" s="162">
        <f t="shared" si="29"/>
        <v>0.53938147043393903</v>
      </c>
      <c r="F98" s="162">
        <f t="shared" si="30"/>
        <v>7.7641770319577891E-2</v>
      </c>
      <c r="G98" s="162">
        <f t="shared" si="31"/>
        <v>8.9821717873471485E-2</v>
      </c>
      <c r="H98" s="162">
        <f t="shared" si="32"/>
        <v>1.547611870519279E-3</v>
      </c>
      <c r="I98" s="162">
        <f t="shared" si="33"/>
        <v>0.16746348819304938</v>
      </c>
      <c r="J98" s="162">
        <f t="shared" si="39"/>
        <v>1.5476118705192721E-3</v>
      </c>
      <c r="K98" s="162">
        <f t="shared" si="34"/>
        <v>2.1703579004307748E-4</v>
      </c>
      <c r="L98" s="59">
        <f t="shared" si="35"/>
        <v>-9.2956531356889725E-13</v>
      </c>
      <c r="M98" s="162">
        <f t="shared" si="40"/>
        <v>0.737594849737083</v>
      </c>
      <c r="N98" s="99">
        <f t="shared" si="36"/>
        <v>1.7433902419004822E-6</v>
      </c>
      <c r="O98" s="100">
        <f t="shared" si="41"/>
        <v>6.2186948611373727E-3</v>
      </c>
      <c r="P98" s="100">
        <f t="shared" si="42"/>
        <v>2.1819016305241739E-5</v>
      </c>
      <c r="Q98" s="11">
        <v>96</v>
      </c>
      <c r="R98" s="9">
        <f t="shared" si="37"/>
        <v>0.73644884571960689</v>
      </c>
    </row>
    <row r="99" spans="1:18" x14ac:dyDescent="0.25">
      <c r="A99" s="9">
        <f t="shared" si="38"/>
        <v>-0.16738113478182923</v>
      </c>
      <c r="B99" s="88">
        <f>IF(Sample8!K105&gt;0,Sample8!K105, )</f>
        <v>0.16738113478182923</v>
      </c>
      <c r="C99" s="88">
        <f>IF(Sample8!L105&gt;0,Sample8!L105,"")</f>
        <v>0.73644542849384109</v>
      </c>
      <c r="D99" s="88" t="str">
        <f>IF(Sample8!M105&gt;0,Sample8!M105,)</f>
        <v/>
      </c>
      <c r="E99" s="162">
        <f t="shared" si="29"/>
        <v>0.5377515051521996</v>
      </c>
      <c r="F99" s="162">
        <f t="shared" si="30"/>
        <v>7.7632434742766501E-2</v>
      </c>
      <c r="G99" s="162">
        <f t="shared" si="31"/>
        <v>8.8245645080729768E-2</v>
      </c>
      <c r="H99" s="162">
        <f t="shared" si="32"/>
        <v>1.5030549583329583E-3</v>
      </c>
      <c r="I99" s="162">
        <f t="shared" si="33"/>
        <v>0.16587807982349628</v>
      </c>
      <c r="J99" s="162">
        <f t="shared" si="39"/>
        <v>1.5030549583329444E-3</v>
      </c>
      <c r="K99" s="162">
        <f t="shared" si="34"/>
        <v>2.0598047360109877E-4</v>
      </c>
      <c r="L99" s="59">
        <f t="shared" si="35"/>
        <v>-7.8975270764382113E-13</v>
      </c>
      <c r="M99" s="162">
        <f t="shared" si="40"/>
        <v>0.73741055242957421</v>
      </c>
      <c r="N99" s="99">
        <f t="shared" si="36"/>
        <v>9.3146421132497645E-7</v>
      </c>
      <c r="O99" s="100">
        <f t="shared" si="41"/>
        <v>5.995674835872611E-3</v>
      </c>
      <c r="P99" s="100">
        <f t="shared" si="42"/>
        <v>2.018363336406453E-5</v>
      </c>
      <c r="Q99" s="11">
        <v>97</v>
      </c>
      <c r="R99" s="9">
        <f t="shared" si="37"/>
        <v>0.73629754273150372</v>
      </c>
    </row>
    <row r="100" spans="1:18" x14ac:dyDescent="0.25">
      <c r="A100" s="9">
        <f t="shared" si="38"/>
        <v>-0.16583266776417674</v>
      </c>
      <c r="B100" s="88">
        <f>IF(Sample8!K106&gt;0,Sample8!K106, )</f>
        <v>0.16583266776417674</v>
      </c>
      <c r="C100" s="88">
        <f>IF(Sample8!L106&gt;0,Sample8!L106,"")</f>
        <v>0.73614418440400642</v>
      </c>
      <c r="D100" s="88" t="str">
        <f>IF(Sample8!M106&gt;0,Sample8!M106,)</f>
        <v/>
      </c>
      <c r="E100" s="162">
        <f t="shared" si="29"/>
        <v>0.53620303813454706</v>
      </c>
      <c r="F100" s="162">
        <f t="shared" si="30"/>
        <v>7.7622734242002528E-2</v>
      </c>
      <c r="G100" s="162">
        <f t="shared" si="31"/>
        <v>8.6747667592176503E-2</v>
      </c>
      <c r="H100" s="162">
        <f t="shared" si="32"/>
        <v>1.4622659299977012E-3</v>
      </c>
      <c r="I100" s="162">
        <f t="shared" si="33"/>
        <v>0.16437040183417903</v>
      </c>
      <c r="J100" s="162">
        <f t="shared" si="39"/>
        <v>1.4622659299977081E-3</v>
      </c>
      <c r="K100" s="162">
        <f t="shared" si="34"/>
        <v>1.959983288026809E-4</v>
      </c>
      <c r="L100" s="59">
        <f t="shared" si="35"/>
        <v>-6.7645888888122804E-13</v>
      </c>
      <c r="M100" s="162">
        <f t="shared" si="40"/>
        <v>0.73723654238299574</v>
      </c>
      <c r="N100" s="99">
        <f t="shared" si="36"/>
        <v>1.1932459542616367E-6</v>
      </c>
      <c r="O100" s="100">
        <f t="shared" si="41"/>
        <v>5.7907125924444077E-3</v>
      </c>
      <c r="P100" s="100">
        <f t="shared" si="42"/>
        <v>1.8735450509645972E-5</v>
      </c>
      <c r="Q100" s="11">
        <v>98</v>
      </c>
      <c r="R100" s="9">
        <f t="shared" si="37"/>
        <v>0.73615373689260255</v>
      </c>
    </row>
    <row r="101" spans="1:18" x14ac:dyDescent="0.25">
      <c r="A101" s="9">
        <f t="shared" si="38"/>
        <v>-0.16428420074652422</v>
      </c>
      <c r="B101" s="88">
        <f>IF(Sample8!K107&gt;0,Sample8!K107, )</f>
        <v>0.16428420074652422</v>
      </c>
      <c r="C101" s="88">
        <f>IF(Sample8!L107&gt;0,Sample8!L107,"")</f>
        <v>0.73601361869340343</v>
      </c>
      <c r="D101" s="88" t="str">
        <f>IF(Sample8!M107&gt;0,Sample8!M107,)</f>
        <v/>
      </c>
      <c r="E101" s="162">
        <f t="shared" si="29"/>
        <v>0.53465457111689463</v>
      </c>
      <c r="F101" s="162">
        <f t="shared" si="30"/>
        <v>7.7612148221310073E-2</v>
      </c>
      <c r="G101" s="162">
        <f t="shared" si="31"/>
        <v>8.5249152800460498E-2</v>
      </c>
      <c r="H101" s="162">
        <f t="shared" si="32"/>
        <v>1.4228997247536582E-3</v>
      </c>
      <c r="I101" s="162">
        <f t="shared" si="33"/>
        <v>0.16286130102177057</v>
      </c>
      <c r="J101" s="162">
        <f t="shared" si="39"/>
        <v>1.4228997247536512E-3</v>
      </c>
      <c r="K101" s="162">
        <f t="shared" si="34"/>
        <v>1.8649848427546899E-4</v>
      </c>
      <c r="L101" s="59">
        <f t="shared" si="35"/>
        <v>-5.7941873519693515E-13</v>
      </c>
      <c r="M101" s="162">
        <f t="shared" si="40"/>
        <v>0.7370635343534474</v>
      </c>
      <c r="N101" s="99">
        <f t="shared" si="36"/>
        <v>1.1023228932055784E-6</v>
      </c>
      <c r="O101" s="100">
        <f t="shared" si="41"/>
        <v>5.592294794002842E-3</v>
      </c>
      <c r="P101" s="100">
        <f t="shared" si="42"/>
        <v>1.7383855243479463E-5</v>
      </c>
      <c r="Q101" s="11">
        <v>99</v>
      </c>
      <c r="R101" s="9">
        <f t="shared" si="37"/>
        <v>0.73600987947259777</v>
      </c>
    </row>
    <row r="102" spans="1:18" x14ac:dyDescent="0.25">
      <c r="A102" s="9">
        <f t="shared" si="38"/>
        <v>-0.16273573372887148</v>
      </c>
      <c r="B102" s="88">
        <f>IF(Sample8!K108&gt;0,Sample8!K108, )</f>
        <v>0.16273573372887148</v>
      </c>
      <c r="C102" s="88">
        <f>IF(Sample8!L108&gt;0,Sample8!L108,"")</f>
        <v>0.73534155672491119</v>
      </c>
      <c r="D102" s="88" t="str">
        <f>IF(Sample8!M108&gt;0,Sample8!M108,)</f>
        <v/>
      </c>
      <c r="E102" s="162">
        <f t="shared" si="29"/>
        <v>0.53310610409924186</v>
      </c>
      <c r="F102" s="162">
        <f t="shared" si="30"/>
        <v>7.7600596094090174E-2</v>
      </c>
      <c r="G102" s="162">
        <f t="shared" si="31"/>
        <v>8.3750252649308576E-2</v>
      </c>
      <c r="H102" s="162">
        <f t="shared" si="32"/>
        <v>1.3848849854727271E-3</v>
      </c>
      <c r="I102" s="162">
        <f t="shared" si="33"/>
        <v>0.16135084874339875</v>
      </c>
      <c r="J102" s="162">
        <f t="shared" si="39"/>
        <v>1.3848849854727341E-3</v>
      </c>
      <c r="K102" s="162">
        <f t="shared" si="34"/>
        <v>1.7745777402110183E-4</v>
      </c>
      <c r="L102" s="59">
        <f t="shared" si="35"/>
        <v>-4.9629855779376963E-13</v>
      </c>
      <c r="M102" s="162">
        <f t="shared" si="40"/>
        <v>0.73689149008769239</v>
      </c>
      <c r="N102" s="99">
        <f t="shared" si="36"/>
        <v>2.4022934290622307E-6</v>
      </c>
      <c r="O102" s="100">
        <f t="shared" si="41"/>
        <v>5.4002423498408416E-3</v>
      </c>
      <c r="P102" s="100">
        <f t="shared" si="42"/>
        <v>1.6123094763585194E-5</v>
      </c>
      <c r="Q102" s="11">
        <v>100</v>
      </c>
      <c r="R102" s="9">
        <f t="shared" si="37"/>
        <v>0.7358659850580872</v>
      </c>
    </row>
    <row r="103" spans="1:18" x14ac:dyDescent="0.25">
      <c r="A103" s="9">
        <f t="shared" si="38"/>
        <v>-0.161187266711219</v>
      </c>
      <c r="B103" s="88">
        <f>IF(Sample8!K109&gt;0,Sample8!K109, )</f>
        <v>0.161187266711219</v>
      </c>
      <c r="C103" s="88">
        <f>IF(Sample8!L109&gt;0,Sample8!L109,"")</f>
        <v>0.7358833514821348</v>
      </c>
      <c r="D103" s="88" t="str">
        <f>IF(Sample8!M109&gt;0,Sample8!M109,)</f>
        <v/>
      </c>
      <c r="E103" s="162">
        <f t="shared" si="29"/>
        <v>0.53155763708158932</v>
      </c>
      <c r="F103" s="162">
        <f t="shared" si="30"/>
        <v>7.7587990034410373E-2</v>
      </c>
      <c r="G103" s="162">
        <f t="shared" si="31"/>
        <v>8.2251121747317815E-2</v>
      </c>
      <c r="H103" s="162">
        <f t="shared" si="32"/>
        <v>1.348154929490808E-3</v>
      </c>
      <c r="I103" s="162">
        <f t="shared" si="33"/>
        <v>0.15983911178172819</v>
      </c>
      <c r="J103" s="162">
        <f t="shared" si="39"/>
        <v>1.348154929490808E-3</v>
      </c>
      <c r="K103" s="162">
        <f t="shared" si="34"/>
        <v>1.6885413183285967E-4</v>
      </c>
      <c r="L103" s="59">
        <f t="shared" si="35"/>
        <v>-4.2510439611993676E-13</v>
      </c>
      <c r="M103" s="162">
        <f t="shared" si="40"/>
        <v>0.7367203749757042</v>
      </c>
      <c r="N103" s="99">
        <f t="shared" si="36"/>
        <v>7.006083287871232E-7</v>
      </c>
      <c r="O103" s="100">
        <f t="shared" si="41"/>
        <v>5.2143791710515782E-3</v>
      </c>
      <c r="P103" s="100">
        <f t="shared" si="42"/>
        <v>1.4947689886032153E-5</v>
      </c>
      <c r="Q103" s="11">
        <v>101</v>
      </c>
      <c r="R103" s="9">
        <f t="shared" si="37"/>
        <v>0.73572206849149613</v>
      </c>
    </row>
    <row r="104" spans="1:18" x14ac:dyDescent="0.25">
      <c r="A104" s="9">
        <f t="shared" si="38"/>
        <v>-0.15963879969356648</v>
      </c>
      <c r="B104" s="88">
        <f>IF(Sample8!K110&gt;0,Sample8!K110, )</f>
        <v>0.15963879969356648</v>
      </c>
      <c r="C104" s="88">
        <f>IF(Sample8!L110&gt;0,Sample8!L110,"")</f>
        <v>0.73575280890583361</v>
      </c>
      <c r="D104" s="88" t="str">
        <f>IF(Sample8!M110&gt;0,Sample8!M110,)</f>
        <v/>
      </c>
      <c r="E104" s="162">
        <f t="shared" si="29"/>
        <v>0.53000917006393689</v>
      </c>
      <c r="F104" s="162">
        <f t="shared" si="30"/>
        <v>7.7574234347886309E-2</v>
      </c>
      <c r="G104" s="162">
        <f t="shared" si="31"/>
        <v>8.0751918348284796E-2</v>
      </c>
      <c r="H104" s="162">
        <f t="shared" si="32"/>
        <v>1.3126469973953822E-3</v>
      </c>
      <c r="I104" s="162">
        <f t="shared" si="33"/>
        <v>0.15832615269617109</v>
      </c>
      <c r="J104" s="162">
        <f t="shared" si="39"/>
        <v>1.3126469973953891E-3</v>
      </c>
      <c r="K104" s="162">
        <f t="shared" si="34"/>
        <v>1.6066654030412743E-4</v>
      </c>
      <c r="L104" s="59">
        <f t="shared" si="35"/>
        <v>-3.6412206582573256E-13</v>
      </c>
      <c r="M104" s="162">
        <f t="shared" si="40"/>
        <v>0.73655015788470624</v>
      </c>
      <c r="N104" s="99">
        <f t="shared" si="36"/>
        <v>6.3576539410921797E-7</v>
      </c>
      <c r="O104" s="100">
        <f t="shared" si="41"/>
        <v>5.0345322450672091E-3</v>
      </c>
      <c r="P104" s="100">
        <f t="shared" si="42"/>
        <v>1.3852429796837125E-5</v>
      </c>
      <c r="Q104" s="11">
        <v>102</v>
      </c>
      <c r="R104" s="9">
        <f t="shared" si="37"/>
        <v>0.73557814496518892</v>
      </c>
    </row>
    <row r="105" spans="1:18" x14ac:dyDescent="0.25">
      <c r="A105" s="9">
        <f t="shared" si="38"/>
        <v>-0.15809033267591396</v>
      </c>
      <c r="B105" s="88">
        <f>IF(Sample8!K111&gt;0,Sample8!K111, )</f>
        <v>0.15809033267591396</v>
      </c>
      <c r="C105" s="88">
        <f>IF(Sample8!L111&gt;0,Sample8!L111,"")</f>
        <v>0.73547204946140132</v>
      </c>
      <c r="D105" s="88" t="str">
        <f>IF(Sample8!M111&gt;0,Sample8!M111,)</f>
        <v/>
      </c>
      <c r="E105" s="162">
        <f t="shared" si="29"/>
        <v>0.52846070304628434</v>
      </c>
      <c r="F105" s="162">
        <f t="shared" si="30"/>
        <v>7.755922479210943E-2</v>
      </c>
      <c r="G105" s="162">
        <f t="shared" si="31"/>
        <v>7.9252805351038347E-2</v>
      </c>
      <c r="H105" s="162">
        <f t="shared" si="32"/>
        <v>1.2783025327661943E-3</v>
      </c>
      <c r="I105" s="162">
        <f t="shared" si="33"/>
        <v>0.15681203014314776</v>
      </c>
      <c r="J105" s="162">
        <f t="shared" si="39"/>
        <v>1.2783025327662012E-3</v>
      </c>
      <c r="K105" s="162">
        <f t="shared" si="34"/>
        <v>1.5287498208535493E-4</v>
      </c>
      <c r="L105" s="59">
        <f t="shared" si="35"/>
        <v>-3.1188607251888458E-13</v>
      </c>
      <c r="M105" s="162">
        <f t="shared" si="40"/>
        <v>0.73638081101800468</v>
      </c>
      <c r="N105" s="99">
        <f t="shared" si="36"/>
        <v>8.2584756676015221E-7</v>
      </c>
      <c r="O105" s="100">
        <f t="shared" si="41"/>
        <v>4.8605317001657418E-3</v>
      </c>
      <c r="P105" s="100">
        <f t="shared" si="42"/>
        <v>1.2832365807768005E-5</v>
      </c>
      <c r="Q105" s="11">
        <v>103</v>
      </c>
      <c r="R105" s="9">
        <f t="shared" si="37"/>
        <v>0.73543423011745335</v>
      </c>
    </row>
    <row r="106" spans="1:18" x14ac:dyDescent="0.25">
      <c r="A106" s="9">
        <f t="shared" si="38"/>
        <v>-0.15654186565826148</v>
      </c>
      <c r="B106" s="88">
        <f>IF(Sample8!K112&gt;0,Sample8!K112, )</f>
        <v>0.15654186565826148</v>
      </c>
      <c r="C106" s="88">
        <f>IF(Sample8!L112&gt;0,Sample8!L112,"")</f>
        <v>0.73547204946140132</v>
      </c>
      <c r="D106" s="88" t="str">
        <f>IF(Sample8!M112&gt;0,Sample8!M112,)</f>
        <v/>
      </c>
      <c r="E106" s="162">
        <f t="shared" si="29"/>
        <v>0.5269122360286318</v>
      </c>
      <c r="F106" s="162">
        <f t="shared" si="30"/>
        <v>7.7542847843408119E-2</v>
      </c>
      <c r="G106" s="162">
        <f t="shared" si="31"/>
        <v>7.7753951325019832E-2</v>
      </c>
      <c r="H106" s="162">
        <f t="shared" si="32"/>
        <v>1.245066489833524E-3</v>
      </c>
      <c r="I106" s="162">
        <f t="shared" si="33"/>
        <v>0.15529679916842795</v>
      </c>
      <c r="J106" s="162">
        <f t="shared" si="39"/>
        <v>1.245066489833524E-3</v>
      </c>
      <c r="K106" s="162">
        <f t="shared" si="34"/>
        <v>1.4546039330150872E-4</v>
      </c>
      <c r="L106" s="59">
        <f t="shared" si="35"/>
        <v>-2.6714630507383532E-13</v>
      </c>
      <c r="M106" s="162">
        <f t="shared" si="40"/>
        <v>0.7362123097969645</v>
      </c>
      <c r="N106" s="99">
        <f t="shared" si="36"/>
        <v>5.4798536440811322E-7</v>
      </c>
      <c r="O106" s="100">
        <f t="shared" si="41"/>
        <v>4.6922108603875941E-3</v>
      </c>
      <c r="P106" s="100">
        <f t="shared" si="42"/>
        <v>1.1882804311442617E-5</v>
      </c>
      <c r="Q106" s="11">
        <v>104</v>
      </c>
      <c r="R106" s="9">
        <f t="shared" si="37"/>
        <v>0.73529034013095551</v>
      </c>
    </row>
    <row r="107" spans="1:18" x14ac:dyDescent="0.25">
      <c r="A107" s="9">
        <f t="shared" si="38"/>
        <v>-0.15499339864060896</v>
      </c>
      <c r="B107" s="88">
        <f>IF(Sample8!K113&gt;0,Sample8!K113, )</f>
        <v>0.15499339864060896</v>
      </c>
      <c r="C107" s="88">
        <f>IF(Sample8!L113&gt;0,Sample8!L113,"")</f>
        <v>0.73506044535604498</v>
      </c>
      <c r="D107" s="88" t="str">
        <f>IF(Sample8!M113&gt;0,Sample8!M113,)</f>
        <v/>
      </c>
      <c r="E107" s="162">
        <f t="shared" si="29"/>
        <v>0.52536376901097936</v>
      </c>
      <c r="F107" s="162">
        <f t="shared" si="30"/>
        <v>7.7524979906696559E-2</v>
      </c>
      <c r="G107" s="162">
        <f t="shared" si="31"/>
        <v>7.6255531567570756E-2</v>
      </c>
      <c r="H107" s="162">
        <f t="shared" si="32"/>
        <v>1.2128871663416377E-3</v>
      </c>
      <c r="I107" s="162">
        <f t="shared" si="33"/>
        <v>0.15378051147426733</v>
      </c>
      <c r="J107" s="162">
        <f t="shared" si="39"/>
        <v>1.2128871663416307E-3</v>
      </c>
      <c r="K107" s="162">
        <f t="shared" si="34"/>
        <v>1.3840461904432853E-4</v>
      </c>
      <c r="L107" s="59">
        <f t="shared" si="35"/>
        <v>-2.288214062647253E-13</v>
      </c>
      <c r="M107" s="162">
        <f t="shared" si="40"/>
        <v>0.73604463276469634</v>
      </c>
      <c r="N107" s="99">
        <f t="shared" si="36"/>
        <v>9.6862485534787959E-7</v>
      </c>
      <c r="O107" s="100">
        <f t="shared" si="41"/>
        <v>4.5294062913108545E-3</v>
      </c>
      <c r="P107" s="100">
        <f t="shared" si="42"/>
        <v>1.0999299106286625E-5</v>
      </c>
      <c r="Q107" s="11">
        <v>105</v>
      </c>
      <c r="R107" s="9">
        <f t="shared" si="37"/>
        <v>0.73514649183424041</v>
      </c>
    </row>
    <row r="108" spans="1:18" x14ac:dyDescent="0.25">
      <c r="A108" s="9">
        <f t="shared" si="38"/>
        <v>-0.15344493162295647</v>
      </c>
      <c r="B108" s="88">
        <f>IF(Sample8!K114&gt;0,Sample8!K114, )</f>
        <v>0.15344493162295647</v>
      </c>
      <c r="C108" s="88">
        <f>IF(Sample8!L114&gt;0,Sample8!L114,"")</f>
        <v>0.73466972477701042</v>
      </c>
      <c r="D108" s="88" t="str">
        <f>IF(Sample8!M114&gt;0,Sample8!M114,)</f>
        <v/>
      </c>
      <c r="E108" s="162">
        <f t="shared" si="29"/>
        <v>0.52381530199332682</v>
      </c>
      <c r="F108" s="162">
        <f t="shared" si="30"/>
        <v>7.7505486465174633E-2</v>
      </c>
      <c r="G108" s="162">
        <f t="shared" si="31"/>
        <v>7.4757729198590694E-2</v>
      </c>
      <c r="H108" s="162">
        <f t="shared" si="32"/>
        <v>1.181715959191143E-3</v>
      </c>
      <c r="I108" s="162">
        <f t="shared" si="33"/>
        <v>0.15226321566376533</v>
      </c>
      <c r="J108" s="162">
        <f t="shared" si="39"/>
        <v>1.181715959191143E-3</v>
      </c>
      <c r="K108" s="162">
        <f t="shared" si="34"/>
        <v>1.3169037085600658E-4</v>
      </c>
      <c r="L108" s="59">
        <f t="shared" si="35"/>
        <v>-1.9599655231935514E-13</v>
      </c>
      <c r="M108" s="162">
        <f t="shared" si="40"/>
        <v>0.73587776151019613</v>
      </c>
      <c r="N108" s="99">
        <f t="shared" si="36"/>
        <v>1.4593527487259835E-6</v>
      </c>
      <c r="O108" s="100">
        <f t="shared" si="41"/>
        <v>4.3719578371376093E-3</v>
      </c>
      <c r="P108" s="100">
        <f t="shared" si="42"/>
        <v>1.0177643239803396E-5</v>
      </c>
      <c r="Q108" s="11">
        <v>106</v>
      </c>
      <c r="R108" s="9">
        <f t="shared" si="37"/>
        <v>0.73500270280681834</v>
      </c>
    </row>
    <row r="109" spans="1:18" x14ac:dyDescent="0.25">
      <c r="A109" s="9">
        <f t="shared" si="38"/>
        <v>-0.15189646460530395</v>
      </c>
      <c r="B109" s="88">
        <f>IF(Sample8!K115&gt;0,Sample8!K115, )</f>
        <v>0.15189646460530395</v>
      </c>
      <c r="C109" s="88">
        <f>IF(Sample8!L115&gt;0,Sample8!L115,"")</f>
        <v>0.73479985787895219</v>
      </c>
      <c r="D109" s="88" t="str">
        <f>IF(Sample8!M115&gt;0,Sample8!M115,)</f>
        <v/>
      </c>
      <c r="E109" s="162">
        <f t="shared" si="29"/>
        <v>0.52226683497567428</v>
      </c>
      <c r="F109" s="162">
        <f t="shared" si="30"/>
        <v>7.7484221166706224E-2</v>
      </c>
      <c r="G109" s="162">
        <f t="shared" si="31"/>
        <v>7.3260736297909052E-2</v>
      </c>
      <c r="H109" s="162">
        <f t="shared" si="32"/>
        <v>1.151507140688672E-3</v>
      </c>
      <c r="I109" s="162">
        <f t="shared" si="33"/>
        <v>0.15074495746461528</v>
      </c>
      <c r="J109" s="162">
        <f t="shared" si="39"/>
        <v>1.151507140688679E-3</v>
      </c>
      <c r="K109" s="162">
        <f t="shared" si="34"/>
        <v>1.2530118612351143E-4</v>
      </c>
      <c r="L109" s="59">
        <f t="shared" si="35"/>
        <v>-1.6788126444425921E-13</v>
      </c>
      <c r="M109" s="162">
        <f t="shared" si="40"/>
        <v>0.73571168061184666</v>
      </c>
      <c r="N109" s="99">
        <f t="shared" si="36"/>
        <v>8.3142069622314712E-7</v>
      </c>
      <c r="O109" s="100">
        <f t="shared" si="41"/>
        <v>4.2197086495447261E-3</v>
      </c>
      <c r="P109" s="100">
        <f t="shared" si="42"/>
        <v>9.4138604989465249E-6</v>
      </c>
      <c r="Q109" s="11">
        <v>107</v>
      </c>
      <c r="R109" s="9">
        <f t="shared" si="37"/>
        <v>0.73485899148835288</v>
      </c>
    </row>
    <row r="110" spans="1:18" x14ac:dyDescent="0.25">
      <c r="A110" s="9">
        <f t="shared" si="38"/>
        <v>-0.15034799758765144</v>
      </c>
      <c r="B110" s="88">
        <f>IF(Sample8!K116&gt;0,Sample8!K116, )</f>
        <v>0.15034799758765144</v>
      </c>
      <c r="C110" s="88">
        <f>IF(Sample8!L116&gt;0,Sample8!L116,"")</f>
        <v>0.73466972477701042</v>
      </c>
      <c r="D110" s="88" t="str">
        <f>IF(Sample8!M116&gt;0,Sample8!M116,)</f>
        <v/>
      </c>
      <c r="E110" s="162">
        <f t="shared" si="29"/>
        <v>0.52071836795802184</v>
      </c>
      <c r="F110" s="162">
        <f t="shared" si="30"/>
        <v>7.7461024843831841E-2</v>
      </c>
      <c r="G110" s="162">
        <f t="shared" si="31"/>
        <v>7.1764755090361759E-2</v>
      </c>
      <c r="H110" s="162">
        <f t="shared" si="32"/>
        <v>1.1222176534578451E-3</v>
      </c>
      <c r="I110" s="162">
        <f t="shared" si="33"/>
        <v>0.14922577993419359</v>
      </c>
      <c r="J110" s="162">
        <f t="shared" si="39"/>
        <v>1.1222176534578521E-3</v>
      </c>
      <c r="K110" s="162">
        <f t="shared" si="34"/>
        <v>1.1922138930513764E-4</v>
      </c>
      <c r="L110" s="59">
        <f t="shared" si="35"/>
        <v>-1.4379830659446563E-13</v>
      </c>
      <c r="M110" s="162">
        <f t="shared" si="40"/>
        <v>0.73554637759931651</v>
      </c>
      <c r="N110" s="99">
        <f t="shared" si="36"/>
        <v>7.6852017085723274E-7</v>
      </c>
      <c r="O110" s="100">
        <f t="shared" si="41"/>
        <v>4.0725052087512131E-3</v>
      </c>
      <c r="P110" s="100">
        <f t="shared" si="42"/>
        <v>8.7041966589188774E-6</v>
      </c>
      <c r="Q110" s="11">
        <v>108</v>
      </c>
      <c r="R110" s="9">
        <f t="shared" si="37"/>
        <v>0.73471537729242831</v>
      </c>
    </row>
    <row r="111" spans="1:18" x14ac:dyDescent="0.25">
      <c r="A111" s="9">
        <f t="shared" si="38"/>
        <v>-0.14879953056999895</v>
      </c>
      <c r="B111" s="88">
        <f>IF(Sample8!K117&gt;0,Sample8!K117, )</f>
        <v>0.14879953056999895</v>
      </c>
      <c r="C111" s="88">
        <f>IF(Sample8!L117&gt;0,Sample8!L117,"")</f>
        <v>0.73440920657275821</v>
      </c>
      <c r="D111" s="88" t="str">
        <f>IF(Sample8!M117&gt;0,Sample8!M117,)</f>
        <v/>
      </c>
      <c r="E111" s="162">
        <f t="shared" si="29"/>
        <v>0.5191699009403693</v>
      </c>
      <c r="F111" s="162">
        <f t="shared" si="30"/>
        <v>7.7435724464583799E-2</v>
      </c>
      <c r="G111" s="162">
        <f t="shared" si="31"/>
        <v>7.0269999183148399E-2</v>
      </c>
      <c r="H111" s="162">
        <f t="shared" si="32"/>
        <v>1.0938069222667518E-3</v>
      </c>
      <c r="I111" s="162">
        <f t="shared" si="33"/>
        <v>0.14770572364773221</v>
      </c>
      <c r="J111" s="162">
        <f t="shared" si="39"/>
        <v>1.0938069222667379E-3</v>
      </c>
      <c r="K111" s="162">
        <f t="shared" si="34"/>
        <v>1.1343605491340069E-4</v>
      </c>
      <c r="L111" s="59">
        <f t="shared" si="35"/>
        <v>-1.2316814235115636E-13</v>
      </c>
      <c r="M111" s="162">
        <f t="shared" si="40"/>
        <v>0.73538184293300513</v>
      </c>
      <c r="N111" s="99">
        <f t="shared" si="36"/>
        <v>9.4602148927436578E-7</v>
      </c>
      <c r="O111" s="100">
        <f t="shared" si="41"/>
        <v>3.9301973372504158E-3</v>
      </c>
      <c r="P111" s="100">
        <f t="shared" si="42"/>
        <v>8.04511058621128E-6</v>
      </c>
      <c r="Q111" s="11">
        <v>109</v>
      </c>
      <c r="R111" s="9">
        <f t="shared" si="37"/>
        <v>0.73457188072533586</v>
      </c>
    </row>
    <row r="112" spans="1:18" x14ac:dyDescent="0.25">
      <c r="A112" s="9">
        <f t="shared" si="38"/>
        <v>-0.14733256181643334</v>
      </c>
      <c r="B112" s="88">
        <f>IF(Sample8!K118&gt;0,Sample8!K118, )</f>
        <v>0.14733256181643334</v>
      </c>
      <c r="C112" s="88">
        <f>IF(Sample8!L118&gt;0,Sample8!L118,"")</f>
        <v>0.73477985391421563</v>
      </c>
      <c r="D112" s="88" t="str">
        <f>IF(Sample8!M118&gt;0,Sample8!M118,)</f>
        <v/>
      </c>
      <c r="E112" s="162">
        <f t="shared" si="29"/>
        <v>0.51770293218680363</v>
      </c>
      <c r="F112" s="162">
        <f t="shared" si="30"/>
        <v>7.7409644621586032E-2</v>
      </c>
      <c r="G112" s="162">
        <f t="shared" si="31"/>
        <v>6.8855249809128646E-2</v>
      </c>
      <c r="H112" s="162">
        <f t="shared" si="32"/>
        <v>1.0676673857186597E-3</v>
      </c>
      <c r="I112" s="162">
        <f t="shared" si="33"/>
        <v>0.14626489443071466</v>
      </c>
      <c r="J112" s="162">
        <f t="shared" si="39"/>
        <v>1.0676673857186736E-3</v>
      </c>
      <c r="K112" s="162">
        <f t="shared" si="34"/>
        <v>1.0821394826571761E-4</v>
      </c>
      <c r="L112" s="59">
        <f t="shared" si="35"/>
        <v>-1.0636380665062284E-13</v>
      </c>
      <c r="M112" s="162">
        <f t="shared" si="40"/>
        <v>0.73522667070973791</v>
      </c>
      <c r="N112" s="99">
        <f t="shared" si="36"/>
        <v>1.9964524876079513E-7</v>
      </c>
      <c r="O112" s="100">
        <f t="shared" si="41"/>
        <v>3.799762107420745E-3</v>
      </c>
      <c r="P112" s="100">
        <f t="shared" si="42"/>
        <v>7.464341568352319E-6</v>
      </c>
      <c r="Q112" s="11">
        <v>110</v>
      </c>
      <c r="R112" s="9">
        <f t="shared" si="37"/>
        <v>0.73443606478543</v>
      </c>
    </row>
    <row r="113" spans="1:18" x14ac:dyDescent="0.25">
      <c r="A113" s="9">
        <f t="shared" si="38"/>
        <v>-0.14578409479878082</v>
      </c>
      <c r="B113" s="88">
        <f>IF(Sample8!K119&gt;0,Sample8!K119, )</f>
        <v>0.14578409479878082</v>
      </c>
      <c r="C113" s="88">
        <f>IF(Sample8!L119&gt;0,Sample8!L119,"")</f>
        <v>0.73477985391421563</v>
      </c>
      <c r="D113" s="88" t="str">
        <f>IF(Sample8!M119&gt;0,Sample8!M119,)</f>
        <v/>
      </c>
      <c r="E113" s="162">
        <f t="shared" si="29"/>
        <v>0.5161544651691512</v>
      </c>
      <c r="F113" s="162">
        <f t="shared" si="30"/>
        <v>7.7379692647616641E-2</v>
      </c>
      <c r="G113" s="162">
        <f t="shared" si="31"/>
        <v>6.7363542099994511E-2</v>
      </c>
      <c r="H113" s="162">
        <f t="shared" si="32"/>
        <v>1.0408600511696703E-3</v>
      </c>
      <c r="I113" s="162">
        <f t="shared" si="33"/>
        <v>0.14474323474761114</v>
      </c>
      <c r="J113" s="162">
        <f t="shared" si="39"/>
        <v>1.0408600511696842E-3</v>
      </c>
      <c r="K113" s="162">
        <f t="shared" si="34"/>
        <v>1.0296187610235476E-4</v>
      </c>
      <c r="L113" s="59">
        <f t="shared" si="35"/>
        <v>-9.1104901400325332E-14</v>
      </c>
      <c r="M113" s="162">
        <f t="shared" si="40"/>
        <v>0.73506361598299019</v>
      </c>
      <c r="N113" s="99">
        <f t="shared" si="36"/>
        <v>8.0520911675219439E-8</v>
      </c>
      <c r="O113" s="100">
        <f t="shared" si="41"/>
        <v>3.6665693794977945E-3</v>
      </c>
      <c r="P113" s="100">
        <f t="shared" si="42"/>
        <v>6.8943494768692562E-6</v>
      </c>
      <c r="Q113" s="11">
        <v>111</v>
      </c>
      <c r="R113" s="9">
        <f t="shared" si="37"/>
        <v>0.73429286084535306</v>
      </c>
    </row>
    <row r="114" spans="1:18" x14ac:dyDescent="0.25">
      <c r="A114" s="9">
        <f t="shared" si="38"/>
        <v>-0.14431712604521524</v>
      </c>
      <c r="B114" s="88">
        <f>IF(Sample8!K120&gt;0,Sample8!K120, )</f>
        <v>0.14431712604521524</v>
      </c>
      <c r="C114" s="88">
        <f>IF(Sample8!L120&gt;0,Sample8!L120,"")</f>
        <v>0.73425887796896638</v>
      </c>
      <c r="D114" s="88" t="str">
        <f>IF(Sample8!M120&gt;0,Sample8!M120,)</f>
        <v/>
      </c>
      <c r="E114" s="162">
        <f t="shared" si="29"/>
        <v>0.51468749641558564</v>
      </c>
      <c r="F114" s="162">
        <f t="shared" si="30"/>
        <v>7.7348824955784615E-2</v>
      </c>
      <c r="G114" s="162">
        <f t="shared" si="31"/>
        <v>6.5952124797433537E-2</v>
      </c>
      <c r="H114" s="162">
        <f t="shared" si="32"/>
        <v>1.0161762919970799E-3</v>
      </c>
      <c r="I114" s="162">
        <f t="shared" si="33"/>
        <v>0.14330094975321817</v>
      </c>
      <c r="J114" s="162">
        <f t="shared" si="39"/>
        <v>1.0161762919970729E-3</v>
      </c>
      <c r="K114" s="162">
        <f t="shared" si="34"/>
        <v>9.8221193668697555E-5</v>
      </c>
      <c r="L114" s="59">
        <f t="shared" si="35"/>
        <v>-7.8674844416727606E-14</v>
      </c>
      <c r="M114" s="162">
        <f t="shared" si="40"/>
        <v>0.73490984163930961</v>
      </c>
      <c r="N114" s="99">
        <f t="shared" si="36"/>
        <v>4.2375370010672911E-7</v>
      </c>
      <c r="O114" s="100">
        <f t="shared" si="41"/>
        <v>3.5445145540671137E-3</v>
      </c>
      <c r="P114" s="100">
        <f t="shared" si="42"/>
        <v>6.3924943674473543E-6</v>
      </c>
      <c r="Q114" s="11">
        <v>112</v>
      </c>
      <c r="R114" s="9">
        <f t="shared" si="37"/>
        <v>0.73415736478430726</v>
      </c>
    </row>
    <row r="115" spans="1:18" x14ac:dyDescent="0.25">
      <c r="A115" s="9">
        <f t="shared" si="38"/>
        <v>-0.14276865902756272</v>
      </c>
      <c r="B115" s="88">
        <f>IF(Sample8!K121&gt;0,Sample8!K121, )</f>
        <v>0.14276865902756272</v>
      </c>
      <c r="C115" s="88">
        <f>IF(Sample8!L121&gt;0,Sample8!L121,"")</f>
        <v>0.73438896136425891</v>
      </c>
      <c r="D115" s="88" t="str">
        <f>IF(Sample8!M121&gt;0,Sample8!M121,)</f>
        <v/>
      </c>
      <c r="E115" s="162">
        <f t="shared" si="29"/>
        <v>0.5131390293979331</v>
      </c>
      <c r="F115" s="162">
        <f t="shared" si="30"/>
        <v>7.7313383268404992E-2</v>
      </c>
      <c r="G115" s="162">
        <f t="shared" si="31"/>
        <v>6.4464433269421861E-2</v>
      </c>
      <c r="H115" s="162">
        <f t="shared" si="32"/>
        <v>9.9084248973587558E-4</v>
      </c>
      <c r="I115" s="162">
        <f t="shared" si="33"/>
        <v>0.14177781653782684</v>
      </c>
      <c r="J115" s="162">
        <f t="shared" si="39"/>
        <v>9.9084248973588251E-4</v>
      </c>
      <c r="K115" s="162">
        <f t="shared" si="34"/>
        <v>9.3453382321631576E-5</v>
      </c>
      <c r="L115" s="59">
        <f t="shared" si="35"/>
        <v>-6.7388317148470688E-14</v>
      </c>
      <c r="M115" s="162">
        <f t="shared" si="40"/>
        <v>0.73474826361415924</v>
      </c>
      <c r="N115" s="99">
        <f t="shared" si="36"/>
        <v>1.2909810678343808E-7</v>
      </c>
      <c r="O115" s="100">
        <f t="shared" si="41"/>
        <v>3.4199048672568632E-3</v>
      </c>
      <c r="P115" s="100">
        <f t="shared" si="42"/>
        <v>5.9003440338878794E-6</v>
      </c>
      <c r="Q115" s="11">
        <v>113</v>
      </c>
      <c r="R115" s="9">
        <f t="shared" si="37"/>
        <v>0.7340145463976181</v>
      </c>
    </row>
    <row r="116" spans="1:18" x14ac:dyDescent="0.25">
      <c r="A116" s="9">
        <f t="shared" si="38"/>
        <v>-0.14122019200991021</v>
      </c>
      <c r="B116" s="88">
        <f>IF(Sample8!K122&gt;0,Sample8!K122, )</f>
        <v>0.14122019200991021</v>
      </c>
      <c r="C116" s="88">
        <f>IF(Sample8!L122&gt;0,Sample8!L122,"")</f>
        <v>0.73412851960641945</v>
      </c>
      <c r="D116" s="88" t="str">
        <f>IF(Sample8!M122&gt;0,Sample8!M122,)</f>
        <v/>
      </c>
      <c r="E116" s="162">
        <f t="shared" si="29"/>
        <v>0.51159056238028056</v>
      </c>
      <c r="F116" s="162">
        <f t="shared" si="30"/>
        <v>7.7274750989834426E-2</v>
      </c>
      <c r="G116" s="162">
        <f t="shared" si="31"/>
        <v>6.2979221675625141E-2</v>
      </c>
      <c r="H116" s="162">
        <f t="shared" si="32"/>
        <v>9.6621934445063895E-4</v>
      </c>
      <c r="I116" s="162">
        <f t="shared" si="33"/>
        <v>0.14025397266545958</v>
      </c>
      <c r="J116" s="162">
        <f t="shared" si="39"/>
        <v>9.6621934445062507E-4</v>
      </c>
      <c r="K116" s="162">
        <f t="shared" si="34"/>
        <v>8.8916677030892639E-5</v>
      </c>
      <c r="L116" s="59">
        <f t="shared" si="35"/>
        <v>-5.7720495050095304E-14</v>
      </c>
      <c r="M116" s="162">
        <f t="shared" si="40"/>
        <v>0.73458744990300284</v>
      </c>
      <c r="N116" s="99">
        <f t="shared" si="36"/>
        <v>2.1061701712212108E-7</v>
      </c>
      <c r="O116" s="100">
        <f t="shared" si="41"/>
        <v>3.2995039142288177E-3</v>
      </c>
      <c r="P116" s="100">
        <f t="shared" si="42"/>
        <v>5.4442168835650055E-6</v>
      </c>
      <c r="Q116" s="11">
        <v>114</v>
      </c>
      <c r="R116" s="9">
        <f t="shared" si="37"/>
        <v>0.73387196608461358</v>
      </c>
    </row>
    <row r="117" spans="1:18" x14ac:dyDescent="0.25">
      <c r="A117" s="9">
        <f t="shared" si="38"/>
        <v>-0.13967172499225772</v>
      </c>
      <c r="B117" s="88">
        <f>IF(Sample8!K123&gt;0,Sample8!K123, )</f>
        <v>0.13967172499225772</v>
      </c>
      <c r="C117" s="88">
        <f>IF(Sample8!L123&gt;0,Sample8!L123,"")</f>
        <v>0.73373780036827285</v>
      </c>
      <c r="D117" s="88" t="str">
        <f>IF(Sample8!M123&gt;0,Sample8!M123,)</f>
        <v/>
      </c>
      <c r="E117" s="162">
        <f t="shared" si="29"/>
        <v>0.51004209536262812</v>
      </c>
      <c r="F117" s="162">
        <f t="shared" si="30"/>
        <v>7.723264810095079E-2</v>
      </c>
      <c r="G117" s="162">
        <f t="shared" si="31"/>
        <v>6.1496799067075586E-2</v>
      </c>
      <c r="H117" s="162">
        <f t="shared" si="32"/>
        <v>9.4227782423134121E-4</v>
      </c>
      <c r="I117" s="162">
        <f t="shared" si="33"/>
        <v>0.13872944716802638</v>
      </c>
      <c r="J117" s="162">
        <f t="shared" si="39"/>
        <v>9.4227782423134121E-4</v>
      </c>
      <c r="K117" s="162">
        <f t="shared" si="34"/>
        <v>8.4599906921635983E-5</v>
      </c>
      <c r="L117" s="59">
        <f t="shared" si="35"/>
        <v>-4.9440451732485254E-14</v>
      </c>
      <c r="M117" s="162">
        <f t="shared" si="40"/>
        <v>0.73442740867665846</v>
      </c>
      <c r="N117" s="99">
        <f t="shared" si="36"/>
        <v>4.7555961899445299E-7</v>
      </c>
      <c r="O117" s="100">
        <f t="shared" si="41"/>
        <v>3.1831811577770893E-3</v>
      </c>
      <c r="P117" s="100">
        <f t="shared" si="42"/>
        <v>5.0216477502964464E-6</v>
      </c>
      <c r="Q117" s="11">
        <v>115</v>
      </c>
      <c r="R117" s="9">
        <f t="shared" si="37"/>
        <v>0.73372965351419284</v>
      </c>
    </row>
    <row r="118" spans="1:18" x14ac:dyDescent="0.25">
      <c r="A118" s="9">
        <f t="shared" si="38"/>
        <v>-0.1381232579746052</v>
      </c>
      <c r="B118" s="88">
        <f>IF(Sample8!K124&gt;0,Sample8!K124, )</f>
        <v>0.1381232579746052</v>
      </c>
      <c r="C118" s="88">
        <f>IF(Sample8!L124&gt;0,Sample8!L124,"")</f>
        <v>0.73397821769156679</v>
      </c>
      <c r="D118" s="88" t="str">
        <f>IF(Sample8!M124&gt;0,Sample8!M124,)</f>
        <v/>
      </c>
      <c r="E118" s="162">
        <f t="shared" si="29"/>
        <v>0.50849362834497558</v>
      </c>
      <c r="F118" s="162">
        <f t="shared" si="30"/>
        <v>7.7186771467266671E-2</v>
      </c>
      <c r="G118" s="162">
        <f t="shared" si="31"/>
        <v>6.0017496074380623E-2</v>
      </c>
      <c r="H118" s="162">
        <f t="shared" si="32"/>
        <v>9.1899043295790711E-4</v>
      </c>
      <c r="I118" s="162">
        <f t="shared" si="33"/>
        <v>0.1372042675416473</v>
      </c>
      <c r="J118" s="162">
        <f t="shared" si="39"/>
        <v>9.1899043295790017E-4</v>
      </c>
      <c r="K118" s="162">
        <f t="shared" si="34"/>
        <v>8.0492438115921473E-5</v>
      </c>
      <c r="L118" s="59">
        <f t="shared" si="35"/>
        <v>-4.2348347051212306E-14</v>
      </c>
      <c r="M118" s="162">
        <f t="shared" si="40"/>
        <v>0.73426815131483314</v>
      </c>
      <c r="N118" s="99">
        <f t="shared" si="36"/>
        <v>8.4061505900352275E-8</v>
      </c>
      <c r="O118" s="100">
        <f t="shared" si="41"/>
        <v>3.0708093327000302E-3</v>
      </c>
      <c r="P118" s="100">
        <f t="shared" si="42"/>
        <v>4.6303245772874305E-6</v>
      </c>
      <c r="Q118" s="11">
        <v>116</v>
      </c>
      <c r="R118" s="9">
        <f t="shared" si="37"/>
        <v>0.73358764042689417</v>
      </c>
    </row>
    <row r="119" spans="1:18" x14ac:dyDescent="0.25">
      <c r="A119" s="9">
        <f t="shared" si="38"/>
        <v>-0.13657479095695269</v>
      </c>
      <c r="B119" s="88">
        <f>IF(Sample8!K125&gt;0,Sample8!K125, )</f>
        <v>0.13657479095695269</v>
      </c>
      <c r="C119" s="88">
        <f>IF(Sample8!L125&gt;0,Sample8!L125,"")</f>
        <v>0.73371787543523237</v>
      </c>
      <c r="D119" s="88" t="str">
        <f>IF(Sample8!M125&gt;0,Sample8!M125,)</f>
        <v/>
      </c>
      <c r="E119" s="162">
        <f t="shared" si="29"/>
        <v>0.50694516132732304</v>
      </c>
      <c r="F119" s="162">
        <f t="shared" si="30"/>
        <v>7.7136793209767879E-2</v>
      </c>
      <c r="G119" s="162">
        <f t="shared" si="31"/>
        <v>5.854166663551516E-2</v>
      </c>
      <c r="H119" s="162">
        <f t="shared" si="32"/>
        <v>8.9633111166964596E-4</v>
      </c>
      <c r="I119" s="162">
        <f t="shared" si="33"/>
        <v>0.13567845984528304</v>
      </c>
      <c r="J119" s="162">
        <f t="shared" si="39"/>
        <v>8.9633111166964596E-4</v>
      </c>
      <c r="K119" s="162">
        <f t="shared" si="34"/>
        <v>7.6584148199339909E-5</v>
      </c>
      <c r="L119" s="59">
        <f t="shared" si="35"/>
        <v>-3.6273206660487327E-14</v>
      </c>
      <c r="M119" s="162">
        <f t="shared" si="40"/>
        <v>0.7341096924989553</v>
      </c>
      <c r="N119" s="99">
        <f t="shared" si="36"/>
        <v>1.5352061142446042E-7</v>
      </c>
      <c r="O119" s="100">
        <f t="shared" si="41"/>
        <v>2.9622644164124354E-3</v>
      </c>
      <c r="P119" s="100">
        <f t="shared" si="42"/>
        <v>4.2680804196454629E-6</v>
      </c>
      <c r="Q119" s="11">
        <v>117</v>
      </c>
      <c r="R119" s="9">
        <f t="shared" si="37"/>
        <v>0.73344596080076307</v>
      </c>
    </row>
    <row r="120" spans="1:18" x14ac:dyDescent="0.25">
      <c r="A120" s="9">
        <f t="shared" si="38"/>
        <v>-0.13494482567521307</v>
      </c>
      <c r="B120" s="88">
        <f>IF(Sample8!K126&gt;0,Sample8!K126, )</f>
        <v>0.13494482567521307</v>
      </c>
      <c r="C120" s="88">
        <f>IF(Sample8!L126&gt;0,Sample8!L126,"")</f>
        <v>0.73330721605507254</v>
      </c>
      <c r="D120" s="88" t="str">
        <f>IF(Sample8!M126&gt;0,Sample8!M126,)</f>
        <v/>
      </c>
      <c r="E120" s="162">
        <f t="shared" si="29"/>
        <v>0.50531519604558339</v>
      </c>
      <c r="F120" s="162">
        <f t="shared" si="30"/>
        <v>7.7079363505138776E-2</v>
      </c>
      <c r="G120" s="162">
        <f t="shared" si="31"/>
        <v>5.6992331599426412E-2</v>
      </c>
      <c r="H120" s="162">
        <f t="shared" si="32"/>
        <v>8.7313057064788285E-4</v>
      </c>
      <c r="I120" s="162">
        <f t="shared" si="33"/>
        <v>0.13407169510456518</v>
      </c>
      <c r="J120" s="162">
        <f t="shared" si="39"/>
        <v>8.7313057064788979E-4</v>
      </c>
      <c r="K120" s="162">
        <f t="shared" si="34"/>
        <v>7.2674753051214271E-5</v>
      </c>
      <c r="L120" s="59">
        <f t="shared" si="35"/>
        <v>-3.081757071749761E-14</v>
      </c>
      <c r="M120" s="162">
        <f t="shared" si="40"/>
        <v>0.73394377637343111</v>
      </c>
      <c r="N120" s="99">
        <f t="shared" si="36"/>
        <v>4.0520903890876393E-7</v>
      </c>
      <c r="O120" s="100">
        <f t="shared" si="41"/>
        <v>2.8520081812712038E-3</v>
      </c>
      <c r="P120" s="100">
        <f t="shared" si="42"/>
        <v>3.9159565978262369E-6</v>
      </c>
      <c r="Q120" s="11">
        <v>118</v>
      </c>
      <c r="R120" s="9">
        <f t="shared" si="37"/>
        <v>0.73329722463729852</v>
      </c>
    </row>
    <row r="121" spans="1:18" x14ac:dyDescent="0.25">
      <c r="A121" s="9">
        <f t="shared" si="38"/>
        <v>-0.13339635865756055</v>
      </c>
      <c r="B121" s="88">
        <f>IF(Sample8!K127&gt;0,Sample8!K127, )</f>
        <v>0.13339635865756055</v>
      </c>
      <c r="C121" s="88">
        <f>IF(Sample8!L127&gt;0,Sample8!L127,"")</f>
        <v>0.73369745426697575</v>
      </c>
      <c r="D121" s="88" t="str">
        <f>IF(Sample8!M127&gt;0,Sample8!M127,)</f>
        <v/>
      </c>
      <c r="E121" s="162">
        <f t="shared" si="29"/>
        <v>0.50376672902793085</v>
      </c>
      <c r="F121" s="162">
        <f t="shared" si="30"/>
        <v>7.7019825068437339E-2</v>
      </c>
      <c r="G121" s="162">
        <f t="shared" si="31"/>
        <v>5.5524849183074661E-2</v>
      </c>
      <c r="H121" s="162">
        <f t="shared" si="32"/>
        <v>8.5168440604855428E-4</v>
      </c>
      <c r="I121" s="162">
        <f t="shared" si="33"/>
        <v>0.13254467425151201</v>
      </c>
      <c r="J121" s="162">
        <f t="shared" si="39"/>
        <v>8.5168440604854734E-4</v>
      </c>
      <c r="K121" s="162">
        <f t="shared" si="34"/>
        <v>6.9145626616829242E-5</v>
      </c>
      <c r="L121" s="59">
        <f t="shared" si="35"/>
        <v>-2.6396662633452882E-14</v>
      </c>
      <c r="M121" s="162">
        <f t="shared" si="40"/>
        <v>0.73378701721222628</v>
      </c>
      <c r="N121" s="99">
        <f t="shared" si="36"/>
        <v>8.0215211619497913E-9</v>
      </c>
      <c r="O121" s="100">
        <f t="shared" si="41"/>
        <v>2.7509434830432652E-3</v>
      </c>
      <c r="P121" s="100">
        <f t="shared" si="42"/>
        <v>3.6071850415468273E-6</v>
      </c>
      <c r="Q121" s="11">
        <v>119</v>
      </c>
      <c r="R121" s="9">
        <f t="shared" si="37"/>
        <v>0.73315634632532878</v>
      </c>
    </row>
    <row r="122" spans="1:18" x14ac:dyDescent="0.25">
      <c r="A122" s="9">
        <f t="shared" si="38"/>
        <v>-0.13176639337582116</v>
      </c>
      <c r="B122" s="88">
        <f>IF(Sample8!K128&gt;0,Sample8!K128, )</f>
        <v>0.13176639337582116</v>
      </c>
      <c r="C122" s="88">
        <f>IF(Sample8!L128&gt;0,Sample8!L128,"")</f>
        <v>0.73317696888952877</v>
      </c>
      <c r="D122" s="88" t="str">
        <f>IF(Sample8!M128&gt;0,Sample8!M128,)</f>
        <v/>
      </c>
      <c r="E122" s="162">
        <f t="shared" si="29"/>
        <v>0.50213676374619154</v>
      </c>
      <c r="F122" s="162">
        <f t="shared" si="30"/>
        <v>7.6951447633941544E-2</v>
      </c>
      <c r="G122" s="162">
        <f t="shared" si="31"/>
        <v>5.3985235449876511E-2</v>
      </c>
      <c r="H122" s="162">
        <f t="shared" si="32"/>
        <v>8.2971029200310659E-4</v>
      </c>
      <c r="I122" s="162">
        <f t="shared" si="33"/>
        <v>0.13093668308381806</v>
      </c>
      <c r="J122" s="162">
        <f t="shared" si="39"/>
        <v>8.2971029200309965E-4</v>
      </c>
      <c r="K122" s="162">
        <f t="shared" si="34"/>
        <v>6.5615545261681795E-5</v>
      </c>
      <c r="L122" s="59">
        <f t="shared" si="35"/>
        <v>-2.2426505097403016E-14</v>
      </c>
      <c r="M122" s="162">
        <f t="shared" si="40"/>
        <v>0.7336229424989168</v>
      </c>
      <c r="N122" s="99">
        <f t="shared" si="36"/>
        <v>1.9889246027058577E-7</v>
      </c>
      <c r="O122" s="100">
        <f t="shared" si="41"/>
        <v>2.6483040690468691E-3</v>
      </c>
      <c r="P122" s="100">
        <f t="shared" si="42"/>
        <v>3.3072833259023235E-6</v>
      </c>
      <c r="Q122" s="11">
        <v>120</v>
      </c>
      <c r="R122" s="9">
        <f t="shared" si="37"/>
        <v>0.73300854340694177</v>
      </c>
    </row>
    <row r="123" spans="1:18" x14ac:dyDescent="0.25">
      <c r="A123" s="9">
        <f t="shared" si="38"/>
        <v>-0.13013642809408152</v>
      </c>
      <c r="B123" s="88">
        <f>IF(Sample8!K129&gt;0,Sample8!K129, )</f>
        <v>0.13013642809408152</v>
      </c>
      <c r="C123" s="88">
        <f>IF(Sample8!L129&gt;0,Sample8!L129,"")</f>
        <v>0.73289687750456467</v>
      </c>
      <c r="D123" s="88" t="str">
        <f>IF(Sample8!M129&gt;0,Sample8!M129,)</f>
        <v/>
      </c>
      <c r="E123" s="162">
        <f t="shared" si="29"/>
        <v>0.5005067984644519</v>
      </c>
      <c r="F123" s="162">
        <f t="shared" si="30"/>
        <v>7.6876705533401132E-2</v>
      </c>
      <c r="G123" s="162">
        <f t="shared" si="31"/>
        <v>5.2451394335447397E-2</v>
      </c>
      <c r="H123" s="162">
        <f t="shared" si="32"/>
        <v>8.0832822523298903E-4</v>
      </c>
      <c r="I123" s="162">
        <f t="shared" si="33"/>
        <v>0.12932809986884852</v>
      </c>
      <c r="J123" s="162">
        <f t="shared" si="39"/>
        <v>8.0832822523299597E-4</v>
      </c>
      <c r="K123" s="162">
        <f t="shared" si="34"/>
        <v>6.2265504098948484E-5</v>
      </c>
      <c r="L123" s="59">
        <f t="shared" si="35"/>
        <v>-1.9053647548598787E-14</v>
      </c>
      <c r="M123" s="162">
        <f t="shared" si="40"/>
        <v>0.73345986036703237</v>
      </c>
      <c r="N123" s="99">
        <f t="shared" si="36"/>
        <v>3.1694970343232299E-7</v>
      </c>
      <c r="O123" s="100">
        <f t="shared" si="41"/>
        <v>2.5493776851747119E-3</v>
      </c>
      <c r="P123" s="100">
        <f t="shared" si="42"/>
        <v>3.0312532219633409E-6</v>
      </c>
      <c r="Q123" s="11">
        <v>121</v>
      </c>
      <c r="R123" s="9">
        <f t="shared" si="37"/>
        <v>0.73286129465995653</v>
      </c>
    </row>
    <row r="124" spans="1:18" x14ac:dyDescent="0.25">
      <c r="A124" s="9">
        <f t="shared" si="38"/>
        <v>-0.128587961076429</v>
      </c>
      <c r="B124" s="88">
        <f>IF(Sample8!K130&gt;0,Sample8!K130, )</f>
        <v>0.128587961076429</v>
      </c>
      <c r="C124" s="88">
        <f>IF(Sample8!L130&gt;0,Sample8!L130,"")</f>
        <v>0.73330721605507254</v>
      </c>
      <c r="D124" s="88" t="str">
        <f>IF(Sample8!M130&gt;0,Sample8!M130,)</f>
        <v/>
      </c>
      <c r="E124" s="162">
        <f t="shared" si="29"/>
        <v>0.49895833144679935</v>
      </c>
      <c r="F124" s="162">
        <f t="shared" si="30"/>
        <v>7.6799293282889647E-2</v>
      </c>
      <c r="G124" s="162">
        <f t="shared" si="31"/>
        <v>5.1000125390569043E-2</v>
      </c>
      <c r="H124" s="162">
        <f t="shared" si="32"/>
        <v>7.8854240297031308E-4</v>
      </c>
      <c r="I124" s="162">
        <f t="shared" si="33"/>
        <v>0.12779941867345868</v>
      </c>
      <c r="J124" s="162">
        <f t="shared" si="39"/>
        <v>7.8854240297032696E-4</v>
      </c>
      <c r="K124" s="162">
        <f t="shared" si="34"/>
        <v>5.9241374820054406E-5</v>
      </c>
      <c r="L124" s="59">
        <f t="shared" si="35"/>
        <v>-1.6320278461976482E-14</v>
      </c>
      <c r="M124" s="162">
        <f t="shared" si="40"/>
        <v>0.73330588717982925</v>
      </c>
      <c r="N124" s="99">
        <f t="shared" si="36"/>
        <v>1.7659094122274508E-12</v>
      </c>
      <c r="O124" s="100">
        <f t="shared" si="41"/>
        <v>2.4587220693848941E-3</v>
      </c>
      <c r="P124" s="100">
        <f t="shared" si="42"/>
        <v>2.7895001181046746E-6</v>
      </c>
      <c r="Q124" s="11">
        <v>122</v>
      </c>
      <c r="R124" s="9">
        <f t="shared" si="37"/>
        <v>0.73272197284124829</v>
      </c>
    </row>
    <row r="125" spans="1:18" x14ac:dyDescent="0.25">
      <c r="A125" s="9">
        <f t="shared" si="38"/>
        <v>-0.12695799579468961</v>
      </c>
      <c r="B125" s="88">
        <f>IF(Sample8!K131&gt;0,Sample8!K131, )</f>
        <v>0.12695799579468961</v>
      </c>
      <c r="C125" s="88">
        <f>IF(Sample8!L131&gt;0,Sample8!L131,"")</f>
        <v>0.73330721605507254</v>
      </c>
      <c r="D125" s="88" t="str">
        <f>IF(Sample8!M131&gt;0,Sample8!M131,)</f>
        <v/>
      </c>
      <c r="E125" s="162">
        <f t="shared" si="29"/>
        <v>0.49732836616505993</v>
      </c>
      <c r="F125" s="162">
        <f t="shared" si="30"/>
        <v>7.6710481861758467E-2</v>
      </c>
      <c r="G125" s="162">
        <f t="shared" si="31"/>
        <v>4.9479265056385863E-2</v>
      </c>
      <c r="H125" s="162">
        <f t="shared" si="32"/>
        <v>7.6824887654527996E-4</v>
      </c>
      <c r="I125" s="162">
        <f t="shared" si="33"/>
        <v>0.12618974691814433</v>
      </c>
      <c r="J125" s="162">
        <f t="shared" si="39"/>
        <v>7.6824887654527996E-4</v>
      </c>
      <c r="K125" s="162">
        <f t="shared" si="34"/>
        <v>5.6216476436712062E-5</v>
      </c>
      <c r="L125" s="59">
        <f t="shared" si="35"/>
        <v>-1.3864465131509344E-14</v>
      </c>
      <c r="M125" s="162">
        <f t="shared" si="40"/>
        <v>0.73314485726516443</v>
      </c>
      <c r="N125" s="99">
        <f t="shared" si="36"/>
        <v>2.6360376660426606E-8</v>
      </c>
      <c r="O125" s="100">
        <f t="shared" si="41"/>
        <v>2.3666772187034332E-3</v>
      </c>
      <c r="P125" s="100">
        <f t="shared" si="42"/>
        <v>2.5549731650144619E-6</v>
      </c>
      <c r="Q125" s="11">
        <v>123</v>
      </c>
      <c r="R125" s="9">
        <f t="shared" si="37"/>
        <v>0.73257597024916665</v>
      </c>
    </row>
    <row r="126" spans="1:18" x14ac:dyDescent="0.25">
      <c r="A126" s="9">
        <f t="shared" si="38"/>
        <v>-0.12540952877703709</v>
      </c>
      <c r="B126" s="88">
        <f>IF(Sample8!K132&gt;0,Sample8!K132, )</f>
        <v>0.12540952877703709</v>
      </c>
      <c r="C126" s="88">
        <f>IF(Sample8!L132&gt;0,Sample8!L132,"")</f>
        <v>0.73302680026657574</v>
      </c>
      <c r="D126" s="88" t="str">
        <f>IF(Sample8!M132&gt;0,Sample8!M132,)</f>
        <v/>
      </c>
      <c r="E126" s="162">
        <f t="shared" si="29"/>
        <v>0.49577989914740744</v>
      </c>
      <c r="F126" s="162">
        <f t="shared" si="30"/>
        <v>7.6618570268535163E-2</v>
      </c>
      <c r="G126" s="162">
        <f t="shared" si="31"/>
        <v>4.8041500358718889E-2</v>
      </c>
      <c r="H126" s="162">
        <f t="shared" si="32"/>
        <v>7.4945814978304159E-4</v>
      </c>
      <c r="I126" s="162">
        <f t="shared" si="33"/>
        <v>0.12466007062725405</v>
      </c>
      <c r="J126" s="162">
        <f t="shared" si="39"/>
        <v>7.4945814978304159E-4</v>
      </c>
      <c r="K126" s="162">
        <f t="shared" si="34"/>
        <v>5.3485885303732694E-5</v>
      </c>
      <c r="L126" s="59">
        <f t="shared" si="35"/>
        <v>-1.1877165917432871E-14</v>
      </c>
      <c r="M126" s="162">
        <f t="shared" si="40"/>
        <v>0.73299291735225736</v>
      </c>
      <c r="N126" s="99">
        <f t="shared" si="36"/>
        <v>1.148051882706942E-9</v>
      </c>
      <c r="O126" s="100">
        <f t="shared" si="41"/>
        <v>2.282341218097388E-3</v>
      </c>
      <c r="P126" s="100">
        <f t="shared" si="42"/>
        <v>2.3497305011248054E-6</v>
      </c>
      <c r="Q126" s="11">
        <v>124</v>
      </c>
      <c r="R126" s="9">
        <f t="shared" si="37"/>
        <v>0.73243794483819058</v>
      </c>
    </row>
    <row r="127" spans="1:18" x14ac:dyDescent="0.25">
      <c r="A127" s="9">
        <f t="shared" si="38"/>
        <v>-0.12386106175938459</v>
      </c>
      <c r="B127" s="88">
        <f>IF(Sample8!K133&gt;0,Sample8!K133, )</f>
        <v>0.12386106175938459</v>
      </c>
      <c r="C127" s="88">
        <f>IF(Sample8!L133&gt;0,Sample8!L133,"")</f>
        <v>0.73315702075501643</v>
      </c>
      <c r="D127" s="88" t="str">
        <f>IF(Sample8!M133&gt;0,Sample8!M133,)</f>
        <v/>
      </c>
      <c r="E127" s="162">
        <f t="shared" si="29"/>
        <v>0.49423143212975496</v>
      </c>
      <c r="F127" s="162">
        <f t="shared" si="30"/>
        <v>7.6518703695145185E-2</v>
      </c>
      <c r="G127" s="162">
        <f t="shared" si="31"/>
        <v>4.6611232514673452E-2</v>
      </c>
      <c r="H127" s="162">
        <f t="shared" si="32"/>
        <v>7.3112554956595438E-4</v>
      </c>
      <c r="I127" s="162">
        <f t="shared" si="33"/>
        <v>0.12312993620981863</v>
      </c>
      <c r="J127" s="162">
        <f t="shared" si="39"/>
        <v>7.3112554956596132E-4</v>
      </c>
      <c r="K127" s="162">
        <f t="shared" si="34"/>
        <v>5.0887818016925101E-5</v>
      </c>
      <c r="L127" s="59">
        <f t="shared" si="35"/>
        <v>-1.017186335161051E-14</v>
      </c>
      <c r="M127" s="162">
        <f t="shared" si="40"/>
        <v>0.73284203637924317</v>
      </c>
      <c r="N127" s="99">
        <f t="shared" si="36"/>
        <v>9.9215156981272782E-8</v>
      </c>
      <c r="O127" s="100">
        <f t="shared" si="41"/>
        <v>2.2009314748657081E-3</v>
      </c>
      <c r="P127" s="100">
        <f t="shared" si="42"/>
        <v>2.1603294580462448E-6</v>
      </c>
      <c r="Q127" s="11">
        <v>125</v>
      </c>
      <c r="R127" s="9">
        <f t="shared" si="37"/>
        <v>0.7323006391251623</v>
      </c>
    </row>
    <row r="128" spans="1:18" x14ac:dyDescent="0.25">
      <c r="A128" s="9">
        <f t="shared" si="38"/>
        <v>-0.12231259474173209</v>
      </c>
      <c r="B128" s="88">
        <f>IF(Sample8!K134&gt;0,Sample8!K134, )</f>
        <v>0.12231259474173209</v>
      </c>
      <c r="C128" s="88">
        <f>IF(Sample8!L134&gt;0,Sample8!L134,"")</f>
        <v>0.73263649430511846</v>
      </c>
      <c r="D128" s="88" t="str">
        <f>IF(Sample8!M134&gt;0,Sample8!M134,)</f>
        <v/>
      </c>
      <c r="E128" s="162">
        <f t="shared" si="29"/>
        <v>0.49268296511210241</v>
      </c>
      <c r="F128" s="162">
        <f t="shared" si="30"/>
        <v>7.6410243765455785E-2</v>
      </c>
      <c r="G128" s="162">
        <f t="shared" si="31"/>
        <v>4.518911626132259E-2</v>
      </c>
      <c r="H128" s="162">
        <f t="shared" si="32"/>
        <v>7.1323471495371438E-4</v>
      </c>
      <c r="I128" s="162">
        <f t="shared" si="33"/>
        <v>0.12159936002677837</v>
      </c>
      <c r="J128" s="162">
        <f t="shared" si="39"/>
        <v>7.1323471495371438E-4</v>
      </c>
      <c r="K128" s="162">
        <f t="shared" si="34"/>
        <v>4.8415853081161528E-5</v>
      </c>
      <c r="L128" s="59">
        <f t="shared" si="35"/>
        <v>-8.713030297254433E-15</v>
      </c>
      <c r="M128" s="162">
        <f t="shared" si="40"/>
        <v>0.73269226508563157</v>
      </c>
      <c r="N128" s="99">
        <f t="shared" si="36"/>
        <v>3.1103799590413932E-9</v>
      </c>
      <c r="O128" s="100">
        <f t="shared" si="41"/>
        <v>2.1223519047310012E-3</v>
      </c>
      <c r="P128" s="100">
        <f t="shared" si="42"/>
        <v>1.9856112545258381E-6</v>
      </c>
      <c r="Q128" s="11">
        <v>126</v>
      </c>
      <c r="R128" s="9">
        <f t="shared" si="37"/>
        <v>0.73216411596484055</v>
      </c>
    </row>
    <row r="129" spans="1:18" x14ac:dyDescent="0.25">
      <c r="A129" s="9">
        <f t="shared" si="38"/>
        <v>-0.12076412772407957</v>
      </c>
      <c r="B129" s="88">
        <f>IF(Sample8!K135&gt;0,Sample8!K135, )</f>
        <v>0.12076412772407957</v>
      </c>
      <c r="C129" s="88">
        <f>IF(Sample8!L135&gt;0,Sample8!L135,"")</f>
        <v>0.7324864056406456</v>
      </c>
      <c r="D129" s="88" t="str">
        <f>IF(Sample8!M135&gt;0,Sample8!M135,)</f>
        <v/>
      </c>
      <c r="E129" s="162">
        <f t="shared" si="29"/>
        <v>0.49113449809444992</v>
      </c>
      <c r="F129" s="162">
        <f t="shared" si="30"/>
        <v>7.6292509981246634E-2</v>
      </c>
      <c r="G129" s="162">
        <f t="shared" si="31"/>
        <v>4.3775847696835013E-2</v>
      </c>
      <c r="H129" s="162">
        <f t="shared" si="32"/>
        <v>6.9577004599792602E-4</v>
      </c>
      <c r="I129" s="162">
        <f t="shared" si="33"/>
        <v>0.12006835767808165</v>
      </c>
      <c r="J129" s="162">
        <f t="shared" si="39"/>
        <v>6.9577004599792602E-4</v>
      </c>
      <c r="K129" s="162">
        <f t="shared" si="34"/>
        <v>4.6063879182794345E-5</v>
      </c>
      <c r="L129" s="59">
        <f t="shared" si="35"/>
        <v>-7.4629191715275175E-15</v>
      </c>
      <c r="M129" s="162">
        <f t="shared" si="40"/>
        <v>0.73254365874511096</v>
      </c>
      <c r="N129" s="99">
        <f t="shared" si="36"/>
        <v>3.2779179709214412E-9</v>
      </c>
      <c r="O129" s="100">
        <f t="shared" si="41"/>
        <v>2.0465092049711656E-3</v>
      </c>
      <c r="P129" s="100">
        <f t="shared" si="42"/>
        <v>1.8244962755837347E-6</v>
      </c>
      <c r="Q129" s="11">
        <v>127</v>
      </c>
      <c r="R129" s="9">
        <f t="shared" si="37"/>
        <v>0.73202844218264973</v>
      </c>
    </row>
    <row r="130" spans="1:18" x14ac:dyDescent="0.25">
      <c r="A130" s="9">
        <f t="shared" si="38"/>
        <v>-0.11921566070642707</v>
      </c>
      <c r="B130" s="88">
        <f>IF(Sample8!K136&gt;0,Sample8!K136, )</f>
        <v>0.11921566070642707</v>
      </c>
      <c r="C130" s="88">
        <f>IF(Sample8!L136&gt;0,Sample8!L136,"")</f>
        <v>0.73207637264707892</v>
      </c>
      <c r="D130" s="88" t="str">
        <f>IF(Sample8!M136&gt;0,Sample8!M136,)</f>
        <v/>
      </c>
      <c r="E130" s="162">
        <f t="shared" ref="E130:E193" si="43">IF(OR(B130="",B130=0),"",B130+1/$U$17)</f>
        <v>0.48958603107679743</v>
      </c>
      <c r="F130" s="162">
        <f t="shared" ref="F130:F193" si="44">IF(OR(B130="",B130=0),"",$V$18-(LN(1+EXP(-$S$11*(I130-V$18))))/$S$11)</f>
        <v>7.6164778561825311E-2</v>
      </c>
      <c r="G130" s="162">
        <f t="shared" ref="G130:G193" si="45">IF(OR(B130="",B130=0),"",B130-F130-H130-V$5*K130)</f>
        <v>4.2372165484083679E-2</v>
      </c>
      <c r="H130" s="162">
        <f t="shared" ref="H130:H193" si="46">IF(OR(B130="",B130=0),"",1/2*(B130-V$5*K130+T$11)+1/2*POWER((B130-V$5*K130+T$11)^2-4*V$11*(B130-V$5*K130),0.5))</f>
        <v>6.7871666051808055E-4</v>
      </c>
      <c r="I130" s="162">
        <f t="shared" ref="I130:I193" si="47">B130-H130-V$5*K130</f>
        <v>0.11853694404590899</v>
      </c>
      <c r="J130" s="162">
        <f t="shared" si="39"/>
        <v>6.7871666051808055E-4</v>
      </c>
      <c r="K130" s="162">
        <f t="shared" ref="K130:K193" si="48">IF(OR(B130="",B130=0),"",LN(1+EXP($U$11*(B130-$U$13)))/$U$11)</f>
        <v>4.3826080299139459E-5</v>
      </c>
      <c r="L130" s="59">
        <f t="shared" ref="L130:L193" si="49">IF(OR(B130="",B130=0),"",-LN(1+EXP($V$15*(B130-$V$13)))/$V$15)</f>
        <v>-6.392664175789608E-15</v>
      </c>
      <c r="M130" s="162">
        <f t="shared" si="40"/>
        <v>0.73239627724908751</v>
      </c>
      <c r="N130" s="99">
        <f t="shared" ref="N130:N193" si="50">IF(OR(B130="",B130=0),"",(M130-C130)*(M130-C130))</f>
        <v>1.0233895438627539E-7</v>
      </c>
      <c r="O130" s="100">
        <f t="shared" si="41"/>
        <v>1.9733127996553268E-3</v>
      </c>
      <c r="P130" s="100">
        <f t="shared" si="42"/>
        <v>1.6759791634690644E-6</v>
      </c>
      <c r="Q130" s="11">
        <v>128</v>
      </c>
      <c r="R130" s="9">
        <f t="shared" ref="R130:R193" si="51">IF(OR(B130="",B130=0),"",T$17+T$15*G130)</f>
        <v>0.73189368869022564</v>
      </c>
    </row>
    <row r="131" spans="1:18" x14ac:dyDescent="0.25">
      <c r="A131" s="9">
        <f t="shared" ref="A131:A194" si="52">-B131</f>
        <v>-0.11766719368877433</v>
      </c>
      <c r="B131" s="88">
        <f>IF(Sample8!K137&gt;0,Sample8!K137, )</f>
        <v>0.11766719368877433</v>
      </c>
      <c r="C131" s="88">
        <f>IF(Sample8!L137&gt;0,Sample8!L137,"")</f>
        <v>0.73166649233472025</v>
      </c>
      <c r="D131" s="88" t="str">
        <f>IF(Sample8!M137&gt;0,Sample8!M137,)</f>
        <v/>
      </c>
      <c r="E131" s="162">
        <f t="shared" si="43"/>
        <v>0.48803756405914467</v>
      </c>
      <c r="F131" s="162">
        <f t="shared" si="44"/>
        <v>7.6026281561033526E-2</v>
      </c>
      <c r="G131" s="162">
        <f t="shared" si="45"/>
        <v>4.097885177398515E-2</v>
      </c>
      <c r="H131" s="162">
        <f t="shared" si="46"/>
        <v>6.6206035375565575E-4</v>
      </c>
      <c r="I131" s="162">
        <f t="shared" si="47"/>
        <v>0.11700513333501868</v>
      </c>
      <c r="J131" s="162">
        <f t="shared" ref="J131:J194" si="53">B131-I131-V$5*K131</f>
        <v>6.6206035375565575E-4</v>
      </c>
      <c r="K131" s="162">
        <f t="shared" si="48"/>
        <v>4.1696921513989182E-5</v>
      </c>
      <c r="L131" s="59">
        <f t="shared" si="49"/>
        <v>-5.4756199574497725E-15</v>
      </c>
      <c r="M131" s="162">
        <f t="shared" ref="M131:M194" si="54">IF(OR(B131="",B131=0),"",$S$15*F131+$T$17+$T$15*G131+$U$15*H131+S$17*(K131+L131))</f>
        <v>0.73225018516544871</v>
      </c>
      <c r="N131" s="99">
        <f t="shared" si="50"/>
        <v>3.4069732064379686E-7</v>
      </c>
      <c r="O131" s="100">
        <f t="shared" ref="O131:O194" si="55">IF(OR(B131="",B131=0),"",1/V$17*LN(1+EXP(V$17*(B131-V$5*K131-T$13))))</f>
        <v>1.9026747840715744E-3</v>
      </c>
      <c r="P131" s="100">
        <f t="shared" ref="P131:P194" si="56">(O131-J131)^2</f>
        <v>1.5391241647080914E-6</v>
      </c>
      <c r="Q131" s="11">
        <v>129</v>
      </c>
      <c r="R131" s="9">
        <f t="shared" si="51"/>
        <v>0.73175993057405619</v>
      </c>
    </row>
    <row r="132" spans="1:18" x14ac:dyDescent="0.25">
      <c r="A132" s="9">
        <f t="shared" si="52"/>
        <v>-0.11611872667112183</v>
      </c>
      <c r="B132" s="88">
        <f>IF(Sample8!K138&gt;0,Sample8!K138, )</f>
        <v>0.11611872667112183</v>
      </c>
      <c r="C132" s="88">
        <f>IF(Sample8!L138&gt;0,Sample8!L138,"")</f>
        <v>0.73153673007699993</v>
      </c>
      <c r="D132" s="88" t="str">
        <f>IF(Sample8!M138&gt;0,Sample8!M138,)</f>
        <v/>
      </c>
      <c r="E132" s="162">
        <f t="shared" si="43"/>
        <v>0.48648909704149218</v>
      </c>
      <c r="F132" s="162">
        <f t="shared" si="44"/>
        <v>7.5876206326157117E-2</v>
      </c>
      <c r="G132" s="162">
        <f t="shared" si="45"/>
        <v>3.9596732784276917E-2</v>
      </c>
      <c r="H132" s="162">
        <f t="shared" si="46"/>
        <v>6.4578756068779664E-4</v>
      </c>
      <c r="I132" s="162">
        <f t="shared" si="47"/>
        <v>0.11547293911043403</v>
      </c>
      <c r="J132" s="162">
        <f t="shared" si="53"/>
        <v>6.4578756068779664E-4</v>
      </c>
      <c r="K132" s="162">
        <f t="shared" si="48"/>
        <v>3.9671135506540647E-5</v>
      </c>
      <c r="L132" s="59">
        <f t="shared" si="49"/>
        <v>-4.6895820560155618E-15</v>
      </c>
      <c r="M132" s="162">
        <f t="shared" si="54"/>
        <v>0.73210545176622077</v>
      </c>
      <c r="N132" s="99">
        <f t="shared" si="50"/>
        <v>3.2344435979020723E-7</v>
      </c>
      <c r="O132" s="100">
        <f t="shared" si="55"/>
        <v>1.8345098685245548E-3</v>
      </c>
      <c r="P132" s="100">
        <f t="shared" si="56"/>
        <v>1.4130607251487485E-6</v>
      </c>
      <c r="Q132" s="11">
        <v>130</v>
      </c>
      <c r="R132" s="9">
        <f t="shared" si="51"/>
        <v>0.73162724715104421</v>
      </c>
    </row>
    <row r="133" spans="1:18" x14ac:dyDescent="0.25">
      <c r="A133" s="9">
        <f t="shared" si="52"/>
        <v>-0.11465175791755645</v>
      </c>
      <c r="B133" s="88">
        <f>IF(Sample8!K139&gt;0,Sample8!K139, )</f>
        <v>0.11465175791755645</v>
      </c>
      <c r="C133" s="88">
        <f>IF(Sample8!L139&gt;0,Sample8!L139,"")</f>
        <v>0.73194656074411968</v>
      </c>
      <c r="D133" s="88" t="str">
        <f>IF(Sample8!M139&gt;0,Sample8!M139,)</f>
        <v/>
      </c>
      <c r="E133" s="162">
        <f t="shared" si="43"/>
        <v>0.48502212828792679</v>
      </c>
      <c r="F133" s="162">
        <f t="shared" si="44"/>
        <v>7.5722573018157782E-2</v>
      </c>
      <c r="G133" s="162">
        <f t="shared" si="45"/>
        <v>3.8298471653924859E-2</v>
      </c>
      <c r="H133" s="162">
        <f t="shared" si="46"/>
        <v>6.3071324547381291E-4</v>
      </c>
      <c r="I133" s="162">
        <f t="shared" si="47"/>
        <v>0.11402104467208264</v>
      </c>
      <c r="J133" s="162">
        <f t="shared" si="53"/>
        <v>6.3071324547381291E-4</v>
      </c>
      <c r="K133" s="162">
        <f t="shared" si="48"/>
        <v>3.7842779152363682E-5</v>
      </c>
      <c r="L133" s="59">
        <f t="shared" si="49"/>
        <v>-4.0500935938317511E-15</v>
      </c>
      <c r="M133" s="162">
        <f t="shared" si="54"/>
        <v>0.73196965619234944</v>
      </c>
      <c r="N133" s="99">
        <f t="shared" si="50"/>
        <v>5.333997289335067E-10</v>
      </c>
      <c r="O133" s="100">
        <f t="shared" si="55"/>
        <v>1.7721388551251893E-3</v>
      </c>
      <c r="P133" s="100">
        <f t="shared" si="56"/>
        <v>1.3028524223680164E-6</v>
      </c>
      <c r="Q133" s="11">
        <v>131</v>
      </c>
      <c r="R133" s="9">
        <f t="shared" si="51"/>
        <v>0.73150261408253037</v>
      </c>
    </row>
    <row r="134" spans="1:18" x14ac:dyDescent="0.25">
      <c r="A134" s="9">
        <f t="shared" si="52"/>
        <v>-0.11318478916399086</v>
      </c>
      <c r="B134" s="88">
        <f>IF(Sample8!K140&gt;0,Sample8!K140, )</f>
        <v>0.11318478916399086</v>
      </c>
      <c r="C134" s="88">
        <f>IF(Sample8!L140&gt;0,Sample8!L140,"")</f>
        <v>0.73155662241514652</v>
      </c>
      <c r="D134" s="88" t="str">
        <f>IF(Sample8!M140&gt;0,Sample8!M140,)</f>
        <v/>
      </c>
      <c r="E134" s="162">
        <f t="shared" si="43"/>
        <v>0.48355515953436123</v>
      </c>
      <c r="F134" s="162">
        <f t="shared" si="44"/>
        <v>7.5557012968794496E-2</v>
      </c>
      <c r="G134" s="162">
        <f t="shared" si="45"/>
        <v>3.7011815241331888E-2</v>
      </c>
      <c r="H134" s="162">
        <f t="shared" si="46"/>
        <v>6.1596095386447225E-4</v>
      </c>
      <c r="I134" s="162">
        <f t="shared" si="47"/>
        <v>0.11256882821012638</v>
      </c>
      <c r="J134" s="162">
        <f t="shared" si="53"/>
        <v>6.1596095386447225E-4</v>
      </c>
      <c r="K134" s="162">
        <f t="shared" si="48"/>
        <v>3.6098638824910172E-5</v>
      </c>
      <c r="L134" s="59">
        <f t="shared" si="49"/>
        <v>-3.4972025275686317E-15</v>
      </c>
      <c r="M134" s="162">
        <f t="shared" si="54"/>
        <v>0.73183521312932698</v>
      </c>
      <c r="N134" s="99">
        <f t="shared" si="50"/>
        <v>7.7612786027578757E-8</v>
      </c>
      <c r="O134" s="100">
        <f t="shared" si="55"/>
        <v>1.7118449231632012E-3</v>
      </c>
      <c r="P134" s="100">
        <f t="shared" si="56"/>
        <v>1.2009616741659375E-6</v>
      </c>
      <c r="Q134" s="11">
        <v>132</v>
      </c>
      <c r="R134" s="9">
        <f t="shared" si="51"/>
        <v>0.73137909506692145</v>
      </c>
    </row>
    <row r="135" spans="1:18" x14ac:dyDescent="0.25">
      <c r="A135" s="9">
        <f t="shared" si="52"/>
        <v>-0.11171782041042524</v>
      </c>
      <c r="B135" s="88">
        <f>IF(Sample8!K141&gt;0,Sample8!K141, )</f>
        <v>0.11171782041042524</v>
      </c>
      <c r="C135" s="88">
        <f>IF(Sample8!L141&gt;0,Sample8!L141,"")</f>
        <v>0.73088723436396463</v>
      </c>
      <c r="D135" s="88" t="str">
        <f>IF(Sample8!M141&gt;0,Sample8!M141,)</f>
        <v/>
      </c>
      <c r="E135" s="162">
        <f t="shared" si="43"/>
        <v>0.48208819078079557</v>
      </c>
      <c r="F135" s="162">
        <f t="shared" si="44"/>
        <v>7.5378725099991675E-2</v>
      </c>
      <c r="G135" s="162">
        <f t="shared" si="45"/>
        <v>3.5737574733836347E-2</v>
      </c>
      <c r="H135" s="162">
        <f t="shared" si="46"/>
        <v>6.0152057659722258E-4</v>
      </c>
      <c r="I135" s="162">
        <f t="shared" si="47"/>
        <v>0.11111629983382802</v>
      </c>
      <c r="J135" s="162">
        <f t="shared" si="53"/>
        <v>6.0152057659722258E-4</v>
      </c>
      <c r="K135" s="162">
        <f t="shared" si="48"/>
        <v>3.443483985080048E-5</v>
      </c>
      <c r="L135" s="59">
        <f t="shared" si="49"/>
        <v>-3.0198066269799697E-15</v>
      </c>
      <c r="M135" s="162">
        <f t="shared" si="54"/>
        <v>0.73170219296524586</v>
      </c>
      <c r="N135" s="99">
        <f t="shared" si="50"/>
        <v>6.6415752180224861E-7</v>
      </c>
      <c r="O135" s="100">
        <f t="shared" si="55"/>
        <v>1.6535617720918345E-3</v>
      </c>
      <c r="P135" s="100">
        <f t="shared" si="56"/>
        <v>1.1067906770177323E-6</v>
      </c>
      <c r="Q135" s="11">
        <v>133</v>
      </c>
      <c r="R135" s="9">
        <f t="shared" si="51"/>
        <v>0.73125676797820194</v>
      </c>
    </row>
    <row r="136" spans="1:18" x14ac:dyDescent="0.25">
      <c r="A136" s="9">
        <f t="shared" si="52"/>
        <v>-0.11025085165685965</v>
      </c>
      <c r="B136" s="88">
        <f>IF(Sample8!K142&gt;0,Sample8!K142, )</f>
        <v>0.11025085165685965</v>
      </c>
      <c r="C136" s="88">
        <f>IF(Sample8!L142&gt;0,Sample8!L142,"")</f>
        <v>0.73116707374633438</v>
      </c>
      <c r="D136" s="88" t="str">
        <f>IF(Sample8!M142&gt;0,Sample8!M142,)</f>
        <v/>
      </c>
      <c r="E136" s="162">
        <f t="shared" si="43"/>
        <v>0.48062122202723001</v>
      </c>
      <c r="F136" s="162">
        <f t="shared" si="44"/>
        <v>7.5186874349234531E-2</v>
      </c>
      <c r="G136" s="162">
        <f t="shared" si="45"/>
        <v>3.4476594888571674E-2</v>
      </c>
      <c r="H136" s="162">
        <f t="shared" si="46"/>
        <v>5.8738241905344213E-4</v>
      </c>
      <c r="I136" s="162">
        <f t="shared" si="47"/>
        <v>0.1096634692378062</v>
      </c>
      <c r="J136" s="162">
        <f t="shared" si="53"/>
        <v>5.8738241905344213E-4</v>
      </c>
      <c r="K136" s="162">
        <f t="shared" si="48"/>
        <v>3.2847685428936766E-5</v>
      </c>
      <c r="L136" s="59">
        <f t="shared" si="49"/>
        <v>-2.6090241078687775E-15</v>
      </c>
      <c r="M136" s="162">
        <f t="shared" si="54"/>
        <v>0.73157066961794159</v>
      </c>
      <c r="N136" s="99">
        <f t="shared" si="50"/>
        <v>1.6288962757838326E-7</v>
      </c>
      <c r="O136" s="100">
        <f t="shared" si="55"/>
        <v>1.5972250290187749E-3</v>
      </c>
      <c r="P136" s="100">
        <f t="shared" si="56"/>
        <v>1.0197820969015952E-6</v>
      </c>
      <c r="Q136" s="11">
        <v>134</v>
      </c>
      <c r="R136" s="9">
        <f t="shared" si="51"/>
        <v>0.73113571391305654</v>
      </c>
    </row>
    <row r="137" spans="1:18" x14ac:dyDescent="0.25">
      <c r="A137" s="9">
        <f t="shared" si="52"/>
        <v>-0.10878388290329427</v>
      </c>
      <c r="B137" s="88">
        <f>IF(Sample8!K143&gt;0,Sample8!K143, )</f>
        <v>0.10878388290329427</v>
      </c>
      <c r="C137" s="88">
        <f>IF(Sample8!L143&gt;0,Sample8!L143,"")</f>
        <v>0.73146677181417952</v>
      </c>
      <c r="D137" s="88" t="str">
        <f>IF(Sample8!M143&gt;0,Sample8!M143,)</f>
        <v/>
      </c>
      <c r="E137" s="162">
        <f t="shared" si="43"/>
        <v>0.47915425327366462</v>
      </c>
      <c r="F137" s="162">
        <f t="shared" si="44"/>
        <v>7.4980593347971441E-2</v>
      </c>
      <c r="G137" s="162">
        <f t="shared" si="45"/>
        <v>3.3229752374898378E-2</v>
      </c>
      <c r="H137" s="162">
        <f t="shared" si="46"/>
        <v>5.7353718042445212E-4</v>
      </c>
      <c r="I137" s="162">
        <f t="shared" si="47"/>
        <v>0.10821034572286982</v>
      </c>
      <c r="J137" s="162">
        <f t="shared" si="53"/>
        <v>5.7353718042445212E-4</v>
      </c>
      <c r="K137" s="162">
        <f t="shared" si="48"/>
        <v>3.1333648500697186E-5</v>
      </c>
      <c r="L137" s="59">
        <f t="shared" si="49"/>
        <v>-2.251532293939564E-15</v>
      </c>
      <c r="M137" s="162">
        <f t="shared" si="54"/>
        <v>0.7314407203604395</v>
      </c>
      <c r="N137" s="99">
        <f t="shared" si="50"/>
        <v>6.7867824196824255E-10</v>
      </c>
      <c r="O137" s="100">
        <f t="shared" si="55"/>
        <v>1.542772205117837E-3</v>
      </c>
      <c r="P137" s="100">
        <f t="shared" si="56"/>
        <v>9.3941653309238631E-7</v>
      </c>
      <c r="Q137" s="11">
        <v>135</v>
      </c>
      <c r="R137" s="9">
        <f t="shared" si="51"/>
        <v>0.7310160170317439</v>
      </c>
    </row>
    <row r="138" spans="1:18" x14ac:dyDescent="0.25">
      <c r="A138" s="9">
        <f t="shared" si="52"/>
        <v>-0.10731691414972866</v>
      </c>
      <c r="B138" s="88">
        <f>IF(Sample8!K144&gt;0,Sample8!K144, )</f>
        <v>0.10731691414972866</v>
      </c>
      <c r="C138" s="88">
        <f>IF(Sample8!L144&gt;0,Sample8!L144,"")</f>
        <v>0.73092711229346885</v>
      </c>
      <c r="D138" s="88" t="str">
        <f>IF(Sample8!M144&gt;0,Sample8!M144,)</f>
        <v/>
      </c>
      <c r="E138" s="162">
        <f t="shared" si="43"/>
        <v>0.47768728452009901</v>
      </c>
      <c r="F138" s="162">
        <f t="shared" si="44"/>
        <v>7.4758984674489631E-2</v>
      </c>
      <c r="G138" s="162">
        <f t="shared" si="45"/>
        <v>3.1997953541130456E-2</v>
      </c>
      <c r="H138" s="162">
        <f t="shared" si="46"/>
        <v>5.5997593410857249E-4</v>
      </c>
      <c r="I138" s="162">
        <f t="shared" si="47"/>
        <v>0.10675693821562009</v>
      </c>
      <c r="J138" s="162">
        <f t="shared" si="53"/>
        <v>5.5997593410857249E-4</v>
      </c>
      <c r="K138" s="162">
        <f t="shared" si="48"/>
        <v>2.9889363988543639E-5</v>
      </c>
      <c r="L138" s="59">
        <f t="shared" si="49"/>
        <v>-1.9451107391430853E-15</v>
      </c>
      <c r="M138" s="162">
        <f t="shared" si="54"/>
        <v>0.73131242559204412</v>
      </c>
      <c r="N138" s="99">
        <f t="shared" si="50"/>
        <v>1.4846633805895813E-7</v>
      </c>
      <c r="O138" s="100">
        <f t="shared" si="55"/>
        <v>1.4901426521699188E-3</v>
      </c>
      <c r="P138" s="100">
        <f t="shared" si="56"/>
        <v>8.6521012338901616E-7</v>
      </c>
      <c r="Q138" s="11">
        <v>136</v>
      </c>
      <c r="R138" s="9">
        <f t="shared" si="51"/>
        <v>0.73089776434370213</v>
      </c>
    </row>
    <row r="139" spans="1:18" x14ac:dyDescent="0.25">
      <c r="A139" s="9">
        <f t="shared" si="52"/>
        <v>-0.10584994539616306</v>
      </c>
      <c r="B139" s="88">
        <f>IF(Sample8!K145&gt;0,Sample8!K145, )</f>
        <v>0.10584994539616306</v>
      </c>
      <c r="C139" s="88">
        <f>IF(Sample8!L145&gt;0,Sample8!L145,"")</f>
        <v>0.73105713283342466</v>
      </c>
      <c r="D139" s="88" t="str">
        <f>IF(Sample8!M145&gt;0,Sample8!M145,)</f>
        <v/>
      </c>
      <c r="E139" s="162">
        <f t="shared" si="43"/>
        <v>0.4762203157665334</v>
      </c>
      <c r="F139" s="162">
        <f t="shared" si="44"/>
        <v>7.4521123731201927E-2</v>
      </c>
      <c r="G139" s="162">
        <f t="shared" si="45"/>
        <v>3.0782131555705125E-2</v>
      </c>
      <c r="H139" s="162">
        <f t="shared" si="46"/>
        <v>5.4669010925600947E-4</v>
      </c>
      <c r="I139" s="162">
        <f t="shared" si="47"/>
        <v>0.10530325528690705</v>
      </c>
      <c r="J139" s="162">
        <f t="shared" si="53"/>
        <v>5.4669010925600947E-4</v>
      </c>
      <c r="K139" s="162">
        <f t="shared" si="48"/>
        <v>2.8511621386554487E-5</v>
      </c>
      <c r="L139" s="59">
        <f t="shared" si="49"/>
        <v>-1.6786572132330958E-15</v>
      </c>
      <c r="M139" s="162">
        <f t="shared" si="54"/>
        <v>0.73118586855022538</v>
      </c>
      <c r="N139" s="99">
        <f t="shared" si="50"/>
        <v>1.6572884780195392E-8</v>
      </c>
      <c r="O139" s="100">
        <f t="shared" si="55"/>
        <v>1.4392775193038439E-3</v>
      </c>
      <c r="P139" s="100">
        <f t="shared" si="56"/>
        <v>7.96712284575901E-7</v>
      </c>
      <c r="Q139" s="11">
        <v>137</v>
      </c>
      <c r="R139" s="9">
        <f t="shared" si="51"/>
        <v>0.7307810454331013</v>
      </c>
    </row>
    <row r="140" spans="1:18" x14ac:dyDescent="0.25">
      <c r="A140" s="9">
        <f t="shared" si="52"/>
        <v>-0.10446447490668459</v>
      </c>
      <c r="B140" s="88">
        <f>IF(Sample8!K146&gt;0,Sample8!K146, )</f>
        <v>0.10446447490668459</v>
      </c>
      <c r="C140" s="88">
        <f>IF(Sample8!L146&gt;0,Sample8!L146,"")</f>
        <v>0.73081710754236762</v>
      </c>
      <c r="D140" s="88" t="str">
        <f>IF(Sample8!M146&gt;0,Sample8!M146,)</f>
        <v/>
      </c>
      <c r="E140" s="162">
        <f t="shared" si="43"/>
        <v>0.47483484527705494</v>
      </c>
      <c r="F140" s="162">
        <f t="shared" si="44"/>
        <v>7.428069999637367E-2</v>
      </c>
      <c r="G140" s="162">
        <f t="shared" si="45"/>
        <v>2.9649387053052742E-2</v>
      </c>
      <c r="H140" s="162">
        <f t="shared" si="46"/>
        <v>5.3438785725817839E-4</v>
      </c>
      <c r="I140" s="162">
        <f t="shared" si="47"/>
        <v>0.10393008704942641</v>
      </c>
      <c r="J140" s="162">
        <f t="shared" si="53"/>
        <v>5.3438785725817839E-4</v>
      </c>
      <c r="K140" s="162">
        <f t="shared" si="48"/>
        <v>2.7268757299681539E-5</v>
      </c>
      <c r="L140" s="59">
        <f t="shared" si="49"/>
        <v>-1.4632739464558492E-15</v>
      </c>
      <c r="M140" s="162">
        <f t="shared" si="54"/>
        <v>0.73106801528081677</v>
      </c>
      <c r="N140" s="99">
        <f t="shared" si="50"/>
        <v>6.2954693213670872E-8</v>
      </c>
      <c r="O140" s="100">
        <f t="shared" si="55"/>
        <v>1.392806857837697E-3</v>
      </c>
      <c r="P140" s="100">
        <f t="shared" si="56"/>
        <v>7.3688318055593966E-7</v>
      </c>
      <c r="Q140" s="11">
        <v>138</v>
      </c>
      <c r="R140" s="9">
        <f t="shared" si="51"/>
        <v>0.73067230196084665</v>
      </c>
    </row>
    <row r="141" spans="1:18" x14ac:dyDescent="0.25">
      <c r="A141" s="9">
        <f t="shared" si="52"/>
        <v>-0.10307900441720588</v>
      </c>
      <c r="B141" s="88">
        <f>IF(Sample8!K147&gt;0,Sample8!K147, )</f>
        <v>0.10307900441720588</v>
      </c>
      <c r="C141" s="88">
        <f>IF(Sample8!L147&gt;0,Sample8!L147,"")</f>
        <v>0.73040771705674268</v>
      </c>
      <c r="D141" s="88" t="str">
        <f>IF(Sample8!M147&gt;0,Sample8!M147,)</f>
        <v/>
      </c>
      <c r="E141" s="162">
        <f t="shared" si="43"/>
        <v>0.4734493747875762</v>
      </c>
      <c r="F141" s="162">
        <f t="shared" si="44"/>
        <v>7.4024119206491046E-2</v>
      </c>
      <c r="G141" s="162">
        <f t="shared" si="45"/>
        <v>2.8532567953215029E-2</v>
      </c>
      <c r="H141" s="162">
        <f t="shared" si="46"/>
        <v>5.2231725749980751E-4</v>
      </c>
      <c r="I141" s="162">
        <f t="shared" si="47"/>
        <v>0.10255668715970608</v>
      </c>
      <c r="J141" s="162">
        <f t="shared" si="53"/>
        <v>5.2231725749980751E-4</v>
      </c>
      <c r="K141" s="162">
        <f t="shared" si="48"/>
        <v>2.6080048776694947E-5</v>
      </c>
      <c r="L141" s="59">
        <f t="shared" si="49"/>
        <v>-1.2723155862203484E-15</v>
      </c>
      <c r="M141" s="162">
        <f t="shared" si="54"/>
        <v>0.73095186238817655</v>
      </c>
      <c r="N141" s="99">
        <f t="shared" si="50"/>
        <v>2.96094141721283E-7</v>
      </c>
      <c r="O141" s="100">
        <f t="shared" si="55"/>
        <v>1.3478123766464834E-3</v>
      </c>
      <c r="P141" s="100">
        <f t="shared" si="56"/>
        <v>6.8144219173498468E-7</v>
      </c>
      <c r="Q141" s="11">
        <v>139</v>
      </c>
      <c r="R141" s="9">
        <f t="shared" si="51"/>
        <v>0.73056508732726222</v>
      </c>
    </row>
    <row r="142" spans="1:18" x14ac:dyDescent="0.25">
      <c r="A142" s="9">
        <f t="shared" si="52"/>
        <v>-0.10169353392772741</v>
      </c>
      <c r="B142" s="88">
        <f>IF(Sample8!K148&gt;0,Sample8!K148, )</f>
        <v>0.10169353392772741</v>
      </c>
      <c r="C142" s="88">
        <f>IF(Sample8!L148&gt;0,Sample8!L148,"")</f>
        <v>0.73053740572382109</v>
      </c>
      <c r="D142" s="88" t="str">
        <f>IF(Sample8!M148&gt;0,Sample8!M148,)</f>
        <v/>
      </c>
      <c r="E142" s="162">
        <f t="shared" si="43"/>
        <v>0.47206390429809775</v>
      </c>
      <c r="F142" s="162">
        <f t="shared" si="44"/>
        <v>7.3750554860417677E-2</v>
      </c>
      <c r="G142" s="162">
        <f t="shared" si="45"/>
        <v>2.7432507183942731E-2</v>
      </c>
      <c r="H142" s="162">
        <f t="shared" si="46"/>
        <v>5.10471883367003E-4</v>
      </c>
      <c r="I142" s="162">
        <f t="shared" si="47"/>
        <v>0.10118306204436041</v>
      </c>
      <c r="J142" s="162">
        <f t="shared" si="53"/>
        <v>5.10471883367003E-4</v>
      </c>
      <c r="K142" s="162">
        <f t="shared" si="48"/>
        <v>2.4943138024881185E-5</v>
      </c>
      <c r="L142" s="59">
        <f t="shared" si="49"/>
        <v>-1.1080025785758449E-15</v>
      </c>
      <c r="M142" s="162">
        <f t="shared" si="54"/>
        <v>0.7308374850744721</v>
      </c>
      <c r="N142" s="99">
        <f t="shared" si="50"/>
        <v>9.0047616687135941E-8</v>
      </c>
      <c r="O142" s="100">
        <f t="shared" si="55"/>
        <v>1.3042487093416928E-3</v>
      </c>
      <c r="P142" s="100">
        <f t="shared" si="56"/>
        <v>6.3008164945445302E-7</v>
      </c>
      <c r="Q142" s="11">
        <v>140</v>
      </c>
      <c r="R142" s="9">
        <f t="shared" si="51"/>
        <v>0.73045948149341211</v>
      </c>
    </row>
    <row r="143" spans="1:18" x14ac:dyDescent="0.25">
      <c r="A143" s="9">
        <f t="shared" si="52"/>
        <v>-0.1003080634382487</v>
      </c>
      <c r="B143" s="88">
        <f>IF(Sample8!K149&gt;0,Sample8!K149, )</f>
        <v>0.1003080634382487</v>
      </c>
      <c r="C143" s="88">
        <f>IF(Sample8!L149&gt;0,Sample8!L149,"")</f>
        <v>0.73027775428238539</v>
      </c>
      <c r="D143" s="88" t="str">
        <f>IF(Sample8!M149&gt;0,Sample8!M149,)</f>
        <v/>
      </c>
      <c r="E143" s="162">
        <f t="shared" si="43"/>
        <v>0.47067843380861907</v>
      </c>
      <c r="F143" s="162">
        <f t="shared" si="44"/>
        <v>7.3459172990833738E-2</v>
      </c>
      <c r="G143" s="162">
        <f t="shared" si="45"/>
        <v>2.6350044905638373E-2</v>
      </c>
      <c r="H143" s="162">
        <f t="shared" si="46"/>
        <v>4.9884554177659357E-4</v>
      </c>
      <c r="I143" s="162">
        <f t="shared" si="47"/>
        <v>9.9809217896472111E-2</v>
      </c>
      <c r="J143" s="162">
        <f t="shared" si="53"/>
        <v>4.9884554177659357E-4</v>
      </c>
      <c r="K143" s="162">
        <f t="shared" si="48"/>
        <v>2.3855769738457396E-5</v>
      </c>
      <c r="L143" s="59">
        <f t="shared" si="49"/>
        <v>-9.6589403142383957E-16</v>
      </c>
      <c r="M143" s="162">
        <f t="shared" si="54"/>
        <v>0.73072495940913396</v>
      </c>
      <c r="N143" s="99">
        <f t="shared" si="50"/>
        <v>1.9999242539019755E-7</v>
      </c>
      <c r="O143" s="100">
        <f t="shared" si="55"/>
        <v>1.2620717881040089E-3</v>
      </c>
      <c r="P143" s="100">
        <f t="shared" si="56"/>
        <v>5.8251430308303658E-7</v>
      </c>
      <c r="Q143" s="11">
        <v>141</v>
      </c>
      <c r="R143" s="9">
        <f t="shared" si="51"/>
        <v>0.7303555651146949</v>
      </c>
    </row>
    <row r="144" spans="1:18" x14ac:dyDescent="0.25">
      <c r="A144" s="9">
        <f t="shared" si="52"/>
        <v>-9.8922592948770233E-2</v>
      </c>
      <c r="B144" s="88">
        <f>IF(Sample8!K150&gt;0,Sample8!K150, )</f>
        <v>9.8922592948770233E-2</v>
      </c>
      <c r="C144" s="88">
        <f>IF(Sample8!L150&gt;0,Sample8!L150,"")</f>
        <v>0.7300181489924914</v>
      </c>
      <c r="D144" s="88" t="str">
        <f>IF(Sample8!M150&gt;0,Sample8!M150,)</f>
        <v/>
      </c>
      <c r="E144" s="162">
        <f t="shared" si="43"/>
        <v>0.46929296331914061</v>
      </c>
      <c r="F144" s="162">
        <f t="shared" si="44"/>
        <v>7.3149136922710314E-2</v>
      </c>
      <c r="G144" s="162">
        <f t="shared" si="45"/>
        <v>2.5286023763305229E-2</v>
      </c>
      <c r="H144" s="162">
        <f t="shared" si="46"/>
        <v>4.8743226275468898E-4</v>
      </c>
      <c r="I144" s="162">
        <f t="shared" si="47"/>
        <v>9.8435160686015544E-2</v>
      </c>
      <c r="J144" s="162">
        <f t="shared" si="53"/>
        <v>4.8743226275468898E-4</v>
      </c>
      <c r="K144" s="162">
        <f t="shared" si="48"/>
        <v>2.2815786657802705E-5</v>
      </c>
      <c r="L144" s="59">
        <f t="shared" si="49"/>
        <v>-8.393286066165831E-16</v>
      </c>
      <c r="M144" s="162">
        <f t="shared" si="54"/>
        <v>0.73061436186532702</v>
      </c>
      <c r="N144" s="99">
        <f t="shared" si="50"/>
        <v>3.5546978973490555E-7</v>
      </c>
      <c r="O144" s="100">
        <f t="shared" si="55"/>
        <v>1.2212388125277559E-3</v>
      </c>
      <c r="P144" s="100">
        <f t="shared" si="56"/>
        <v>5.3847205248985256E-7</v>
      </c>
      <c r="Q144" s="11">
        <v>142</v>
      </c>
      <c r="R144" s="9">
        <f t="shared" si="51"/>
        <v>0.73025341908503094</v>
      </c>
    </row>
    <row r="145" spans="1:18" x14ac:dyDescent="0.25">
      <c r="A145" s="9">
        <f t="shared" si="52"/>
        <v>-9.7618620723378666E-2</v>
      </c>
      <c r="B145" s="88">
        <f>IF(Sample8!K151&gt;0,Sample8!K151, )</f>
        <v>9.7618620723378666E-2</v>
      </c>
      <c r="C145" s="88">
        <f>IF(Sample8!L151&gt;0,Sample8!L151,"")</f>
        <v>0.72986856608121853</v>
      </c>
      <c r="D145" s="88" t="str">
        <f>IF(Sample8!M151&gt;0,Sample8!M151,)</f>
        <v/>
      </c>
      <c r="E145" s="162">
        <f t="shared" si="43"/>
        <v>0.46798899109374903</v>
      </c>
      <c r="F145" s="162">
        <f t="shared" si="44"/>
        <v>7.28395506342224E-2</v>
      </c>
      <c r="G145" s="162">
        <f t="shared" si="45"/>
        <v>2.4302190262866619E-2</v>
      </c>
      <c r="H145" s="162">
        <f t="shared" si="46"/>
        <v>4.7687982628964731E-4</v>
      </c>
      <c r="I145" s="162">
        <f t="shared" si="47"/>
        <v>9.7141740897089018E-2</v>
      </c>
      <c r="J145" s="162">
        <f t="shared" si="53"/>
        <v>4.7687982628964731E-4</v>
      </c>
      <c r="K145" s="162">
        <f t="shared" si="48"/>
        <v>2.1878415996541471E-5</v>
      </c>
      <c r="L145" s="59">
        <f t="shared" si="49"/>
        <v>-7.3718808835107679E-16</v>
      </c>
      <c r="M145" s="162">
        <f t="shared" si="54"/>
        <v>0.73051209978762421</v>
      </c>
      <c r="N145" s="99">
        <f t="shared" si="50"/>
        <v>4.1413563128023922E-7</v>
      </c>
      <c r="O145" s="100">
        <f t="shared" si="55"/>
        <v>1.1839982242780754E-3</v>
      </c>
      <c r="P145" s="100">
        <f t="shared" si="56"/>
        <v>5.0001642877372094E-7</v>
      </c>
      <c r="Q145" s="11">
        <v>143</v>
      </c>
      <c r="R145" s="9">
        <f t="shared" si="51"/>
        <v>0.73015897106898886</v>
      </c>
    </row>
    <row r="146" spans="1:18" x14ac:dyDescent="0.25">
      <c r="A146" s="9">
        <f t="shared" si="52"/>
        <v>-9.6314648497987099E-2</v>
      </c>
      <c r="B146" s="88">
        <f>IF(Sample8!K152&gt;0,Sample8!K152, )</f>
        <v>9.6314648497987099E-2</v>
      </c>
      <c r="C146" s="88">
        <f>IF(Sample8!L152&gt;0,Sample8!L152,"")</f>
        <v>0.72958939373193943</v>
      </c>
      <c r="D146" s="88" t="str">
        <f>IF(Sample8!M152&gt;0,Sample8!M152,)</f>
        <v/>
      </c>
      <c r="E146" s="162">
        <f t="shared" si="43"/>
        <v>0.46668501886835745</v>
      </c>
      <c r="F146" s="162">
        <f t="shared" si="44"/>
        <v>7.2512012388551719E-2</v>
      </c>
      <c r="G146" s="162">
        <f t="shared" si="45"/>
        <v>2.3336129721339707E-2</v>
      </c>
      <c r="H146" s="162">
        <f t="shared" si="46"/>
        <v>4.6650638809567213E-4</v>
      </c>
      <c r="I146" s="162">
        <f t="shared" si="47"/>
        <v>9.5848142109891427E-2</v>
      </c>
      <c r="J146" s="162">
        <f t="shared" si="53"/>
        <v>4.6650638809567213E-4</v>
      </c>
      <c r="K146" s="162">
        <f t="shared" si="48"/>
        <v>2.0979543554073276E-5</v>
      </c>
      <c r="L146" s="59">
        <f t="shared" si="49"/>
        <v>-6.483702463810703E-16</v>
      </c>
      <c r="M146" s="162">
        <f t="shared" si="54"/>
        <v>0.73041167646189897</v>
      </c>
      <c r="N146" s="99">
        <f t="shared" si="50"/>
        <v>6.7614888798972164E-7</v>
      </c>
      <c r="O146" s="100">
        <f t="shared" si="55"/>
        <v>1.1478776176050347E-3</v>
      </c>
      <c r="P146" s="100">
        <f t="shared" si="56"/>
        <v>4.6426675240310037E-7</v>
      </c>
      <c r="Q146" s="11">
        <v>144</v>
      </c>
      <c r="R146" s="9">
        <f t="shared" si="51"/>
        <v>0.73006622925700226</v>
      </c>
    </row>
    <row r="147" spans="1:18" x14ac:dyDescent="0.25">
      <c r="A147" s="9">
        <f t="shared" si="52"/>
        <v>-9.5010676272595518E-2</v>
      </c>
      <c r="B147" s="88">
        <f>IF(Sample8!K153&gt;0,Sample8!K153, )</f>
        <v>9.5010676272595518E-2</v>
      </c>
      <c r="C147" s="88">
        <f>IF(Sample8!L153&gt;0,Sample8!L153,"")</f>
        <v>0.72962897033821483</v>
      </c>
      <c r="D147" s="88" t="str">
        <f>IF(Sample8!M153&gt;0,Sample8!M153,)</f>
        <v/>
      </c>
      <c r="E147" s="162">
        <f t="shared" si="43"/>
        <v>0.46538104664296587</v>
      </c>
      <c r="F147" s="162">
        <f t="shared" si="44"/>
        <v>7.2165844316529157E-2</v>
      </c>
      <c r="G147" s="162">
        <f t="shared" si="45"/>
        <v>2.23885244887293E-2</v>
      </c>
      <c r="H147" s="162">
        <f t="shared" si="46"/>
        <v>4.5630746733706096E-4</v>
      </c>
      <c r="I147" s="162">
        <f t="shared" si="47"/>
        <v>9.4554368805258457E-2</v>
      </c>
      <c r="J147" s="162">
        <f t="shared" si="53"/>
        <v>4.5630746733706096E-4</v>
      </c>
      <c r="K147" s="162">
        <f t="shared" si="48"/>
        <v>2.0117589237942968E-5</v>
      </c>
      <c r="L147" s="59">
        <f t="shared" si="49"/>
        <v>-5.6843418860806399E-16</v>
      </c>
      <c r="M147" s="162">
        <f t="shared" si="54"/>
        <v>0.73031315407570063</v>
      </c>
      <c r="N147" s="99">
        <f t="shared" si="50"/>
        <v>4.6810738664003744E-7</v>
      </c>
      <c r="O147" s="100">
        <f t="shared" si="55"/>
        <v>1.1128442415511105E-3</v>
      </c>
      <c r="P147" s="100">
        <f t="shared" si="56"/>
        <v>4.3104053589538986E-7</v>
      </c>
      <c r="Q147" s="11">
        <v>145</v>
      </c>
      <c r="R147" s="9">
        <f t="shared" si="51"/>
        <v>0.72997525915467165</v>
      </c>
    </row>
    <row r="148" spans="1:18" x14ac:dyDescent="0.25">
      <c r="A148" s="9">
        <f t="shared" si="52"/>
        <v>-9.3706704047203715E-2</v>
      </c>
      <c r="B148" s="88">
        <f>IF(Sample8!K154&gt;0,Sample8!K154, )</f>
        <v>9.3706704047203715E-2</v>
      </c>
      <c r="C148" s="88">
        <f>IF(Sample8!L154&gt;0,Sample8!L154,"")</f>
        <v>0.73014808866569181</v>
      </c>
      <c r="D148" s="88" t="str">
        <f>IF(Sample8!M154&gt;0,Sample8!M154,)</f>
        <v/>
      </c>
      <c r="E148" s="162">
        <f t="shared" si="43"/>
        <v>0.46407707441757406</v>
      </c>
      <c r="F148" s="162">
        <f t="shared" si="44"/>
        <v>7.1800384321873828E-2</v>
      </c>
      <c r="G148" s="162">
        <f t="shared" si="45"/>
        <v>2.1460040994991145E-2</v>
      </c>
      <c r="H148" s="162">
        <f t="shared" si="46"/>
        <v>4.4627873033874221E-4</v>
      </c>
      <c r="I148" s="162">
        <f t="shared" si="47"/>
        <v>9.3260425316864973E-2</v>
      </c>
      <c r="J148" s="162">
        <f t="shared" si="53"/>
        <v>4.4627873033874221E-4</v>
      </c>
      <c r="K148" s="162">
        <f t="shared" si="48"/>
        <v>1.92910377237161E-5</v>
      </c>
      <c r="L148" s="59">
        <f t="shared" si="49"/>
        <v>-4.9960036108130792E-16</v>
      </c>
      <c r="M148" s="162">
        <f t="shared" si="54"/>
        <v>0.73021659339722556</v>
      </c>
      <c r="N148" s="99">
        <f t="shared" si="50"/>
        <v>4.6928982425107854E-9</v>
      </c>
      <c r="O148" s="100">
        <f t="shared" si="55"/>
        <v>1.0788662475667778E-3</v>
      </c>
      <c r="P148" s="100">
        <f t="shared" si="56"/>
        <v>4.0016696695273019E-7</v>
      </c>
      <c r="Q148" s="11">
        <v>146</v>
      </c>
      <c r="R148" s="9">
        <f t="shared" si="51"/>
        <v>0.72988612473927272</v>
      </c>
    </row>
    <row r="149" spans="1:18" x14ac:dyDescent="0.25">
      <c r="A149" s="9">
        <f t="shared" si="52"/>
        <v>-9.2484230085899274E-2</v>
      </c>
      <c r="B149" s="88">
        <f>IF(Sample8!K155&gt;0,Sample8!K155, )</f>
        <v>9.2484230085899274E-2</v>
      </c>
      <c r="C149" s="88">
        <f>IF(Sample8!L155&gt;0,Sample8!L155,"")</f>
        <v>0.7300181489924914</v>
      </c>
      <c r="D149" s="88" t="str">
        <f>IF(Sample8!M155&gt;0,Sample8!M155,)</f>
        <v/>
      </c>
      <c r="E149" s="162">
        <f t="shared" si="43"/>
        <v>0.46285460045626964</v>
      </c>
      <c r="F149" s="162">
        <f t="shared" si="44"/>
        <v>7.1439673899082623E-2</v>
      </c>
      <c r="G149" s="162">
        <f t="shared" si="45"/>
        <v>2.0607528566170263E-2</v>
      </c>
      <c r="H149" s="162">
        <f t="shared" si="46"/>
        <v>4.37027620646388E-4</v>
      </c>
      <c r="I149" s="162">
        <f t="shared" si="47"/>
        <v>9.2047202465252886E-2</v>
      </c>
      <c r="J149" s="162">
        <f t="shared" si="53"/>
        <v>4.37027620646388E-4</v>
      </c>
      <c r="K149" s="162">
        <f t="shared" si="48"/>
        <v>1.8547005470299202E-5</v>
      </c>
      <c r="L149" s="59">
        <f t="shared" si="49"/>
        <v>-4.4186876380080254E-16</v>
      </c>
      <c r="M149" s="162">
        <f t="shared" si="54"/>
        <v>0.73012790177271003</v>
      </c>
      <c r="N149" s="99">
        <f t="shared" si="50"/>
        <v>1.2045672765718997E-8</v>
      </c>
      <c r="O149" s="100">
        <f t="shared" si="55"/>
        <v>1.0479428284561226E-3</v>
      </c>
      <c r="P149" s="100">
        <f t="shared" si="56"/>
        <v>3.7321739113321114E-7</v>
      </c>
      <c r="Q149" s="11">
        <v>147</v>
      </c>
      <c r="R149" s="9">
        <f t="shared" si="51"/>
        <v>0.72980428354610594</v>
      </c>
    </row>
    <row r="150" spans="1:18" x14ac:dyDescent="0.25">
      <c r="A150" s="9">
        <f t="shared" si="52"/>
        <v>-9.1180257860507472E-2</v>
      </c>
      <c r="B150" s="88">
        <f>IF(Sample8!K156&gt;0,Sample8!K156, )</f>
        <v>9.1180257860507472E-2</v>
      </c>
      <c r="C150" s="88">
        <f>IF(Sample8!L156&gt;0,Sample8!L156,"")</f>
        <v>0.72934960031549245</v>
      </c>
      <c r="D150" s="88" t="str">
        <f>IF(Sample8!M156&gt;0,Sample8!M156,)</f>
        <v/>
      </c>
      <c r="E150" s="162">
        <f t="shared" si="43"/>
        <v>0.46155062823087784</v>
      </c>
      <c r="F150" s="162">
        <f t="shared" si="44"/>
        <v>7.1035033586367896E-2</v>
      </c>
      <c r="G150" s="162">
        <f t="shared" si="45"/>
        <v>1.9717907469329082E-2</v>
      </c>
      <c r="H150" s="162">
        <f t="shared" si="46"/>
        <v>4.2731680481049306E-4</v>
      </c>
      <c r="I150" s="162">
        <f t="shared" si="47"/>
        <v>9.0752941055696978E-2</v>
      </c>
      <c r="J150" s="162">
        <f t="shared" si="53"/>
        <v>4.2731680481049306E-4</v>
      </c>
      <c r="K150" s="162">
        <f t="shared" si="48"/>
        <v>1.778496451323327E-5</v>
      </c>
      <c r="L150" s="59">
        <f t="shared" si="49"/>
        <v>-3.8635761256954703E-16</v>
      </c>
      <c r="M150" s="162">
        <f t="shared" si="54"/>
        <v>0.73003530730442934</v>
      </c>
      <c r="N150" s="99">
        <f t="shared" si="50"/>
        <v>4.7019407467688929E-7</v>
      </c>
      <c r="O150" s="100">
        <f t="shared" si="55"/>
        <v>1.0159222770088345E-3</v>
      </c>
      <c r="P150" s="100">
        <f t="shared" si="56"/>
        <v>3.4645640190183255E-7</v>
      </c>
      <c r="Q150" s="11">
        <v>148</v>
      </c>
      <c r="R150" s="9">
        <f t="shared" si="51"/>
        <v>0.72971887992080919</v>
      </c>
    </row>
    <row r="151" spans="1:18" x14ac:dyDescent="0.25">
      <c r="A151" s="9">
        <f t="shared" si="52"/>
        <v>-8.9957783899203031E-2</v>
      </c>
      <c r="B151" s="88">
        <f>IF(Sample8!K157&gt;0,Sample8!K157, )</f>
        <v>8.9957783899203031E-2</v>
      </c>
      <c r="C151" s="88">
        <f>IF(Sample8!L157&gt;0,Sample8!L157,"")</f>
        <v>0.72962897033821483</v>
      </c>
      <c r="D151" s="88" t="str">
        <f>IF(Sample8!M157&gt;0,Sample8!M157,)</f>
        <v/>
      </c>
      <c r="E151" s="162">
        <f t="shared" si="43"/>
        <v>0.46032815426957341</v>
      </c>
      <c r="F151" s="162">
        <f t="shared" si="44"/>
        <v>7.0636532805459673E-2</v>
      </c>
      <c r="G151" s="162">
        <f t="shared" si="45"/>
        <v>1.8902894383525007E-2</v>
      </c>
      <c r="H151" s="162">
        <f t="shared" si="46"/>
        <v>4.1835671021835108E-4</v>
      </c>
      <c r="I151" s="162">
        <f t="shared" si="47"/>
        <v>8.953942718898468E-2</v>
      </c>
      <c r="J151" s="162">
        <f t="shared" si="53"/>
        <v>4.1835671021835108E-4</v>
      </c>
      <c r="K151" s="162">
        <f t="shared" si="48"/>
        <v>1.7099003720361188E-5</v>
      </c>
      <c r="L151" s="59">
        <f t="shared" si="49"/>
        <v>-3.4194869158454236E-16</v>
      </c>
      <c r="M151" s="162">
        <f t="shared" si="54"/>
        <v>0.72995043111304125</v>
      </c>
      <c r="N151" s="99">
        <f t="shared" si="50"/>
        <v>1.0333702975200287E-7</v>
      </c>
      <c r="O151" s="100">
        <f t="shared" si="55"/>
        <v>9.8678164219412703E-4</v>
      </c>
      <c r="P151" s="100">
        <f t="shared" si="56"/>
        <v>3.231069032916655E-7</v>
      </c>
      <c r="Q151" s="11">
        <v>149</v>
      </c>
      <c r="R151" s="9">
        <f t="shared" si="51"/>
        <v>0.72964063866457196</v>
      </c>
    </row>
    <row r="152" spans="1:18" x14ac:dyDescent="0.25">
      <c r="A152" s="9">
        <f t="shared" si="52"/>
        <v>-8.8735309937898368E-2</v>
      </c>
      <c r="B152" s="88">
        <f>IF(Sample8!K158&gt;0,Sample8!K158, )</f>
        <v>8.8735309937898368E-2</v>
      </c>
      <c r="C152" s="88">
        <f>IF(Sample8!L158&gt;0,Sample8!L158,"")</f>
        <v>0.72934960031549245</v>
      </c>
      <c r="D152" s="88" t="str">
        <f>IF(Sample8!M158&gt;0,Sample8!M158,)</f>
        <v/>
      </c>
      <c r="E152" s="162">
        <f t="shared" si="43"/>
        <v>0.4591056803082687</v>
      </c>
      <c r="F152" s="162">
        <f t="shared" si="44"/>
        <v>7.0219033794318972E-2</v>
      </c>
      <c r="G152" s="162">
        <f t="shared" si="45"/>
        <v>1.8106743584659413E-2</v>
      </c>
      <c r="H152" s="162">
        <f t="shared" si="46"/>
        <v>4.0953255891998386E-4</v>
      </c>
      <c r="I152" s="162">
        <f t="shared" si="47"/>
        <v>8.8325777378978385E-2</v>
      </c>
      <c r="J152" s="162">
        <f t="shared" si="53"/>
        <v>4.0953255891998386E-4</v>
      </c>
      <c r="K152" s="162">
        <f t="shared" si="48"/>
        <v>1.6439493232705807E-5</v>
      </c>
      <c r="L152" s="59">
        <f t="shared" si="49"/>
        <v>-3.0420110874728828E-16</v>
      </c>
      <c r="M152" s="162">
        <f t="shared" si="54"/>
        <v>0.72986746636698241</v>
      </c>
      <c r="N152" s="99">
        <f t="shared" si="50"/>
        <v>2.681852472857987E-7</v>
      </c>
      <c r="O152" s="100">
        <f t="shared" si="55"/>
        <v>9.5846725799562612E-4</v>
      </c>
      <c r="P152" s="100">
        <f t="shared" si="56"/>
        <v>3.0132930384926591E-7</v>
      </c>
      <c r="Q152" s="11">
        <v>150</v>
      </c>
      <c r="R152" s="9">
        <f t="shared" si="51"/>
        <v>0.72956420818788092</v>
      </c>
    </row>
    <row r="153" spans="1:18" x14ac:dyDescent="0.25">
      <c r="A153" s="9">
        <f t="shared" si="52"/>
        <v>-8.7512835976593692E-2</v>
      </c>
      <c r="B153" s="88">
        <f>IF(Sample8!K159&gt;0,Sample8!K159, )</f>
        <v>8.7512835976593692E-2</v>
      </c>
      <c r="C153" s="88">
        <f>IF(Sample8!L159&gt;0,Sample8!L159,"")</f>
        <v>0.72870101001654342</v>
      </c>
      <c r="D153" s="88" t="str">
        <f>IF(Sample8!M159&gt;0,Sample8!M159,)</f>
        <v/>
      </c>
      <c r="E153" s="162">
        <f t="shared" si="43"/>
        <v>0.45788320634696406</v>
      </c>
      <c r="F153" s="162">
        <f t="shared" si="44"/>
        <v>6.9782112964576537E-2</v>
      </c>
      <c r="G153" s="162">
        <f t="shared" si="45"/>
        <v>1.7329881709796088E-2</v>
      </c>
      <c r="H153" s="162">
        <f t="shared" si="46"/>
        <v>4.0084130222106662E-4</v>
      </c>
      <c r="I153" s="162">
        <f t="shared" si="47"/>
        <v>8.7111994674372625E-2</v>
      </c>
      <c r="J153" s="162">
        <f t="shared" si="53"/>
        <v>4.0084130222106662E-4</v>
      </c>
      <c r="K153" s="162">
        <f t="shared" si="48"/>
        <v>1.5805413669102403E-5</v>
      </c>
      <c r="L153" s="59">
        <f t="shared" si="49"/>
        <v>-2.6867397195928428E-16</v>
      </c>
      <c r="M153" s="162">
        <f t="shared" si="54"/>
        <v>0.72978645176585777</v>
      </c>
      <c r="N153" s="99">
        <f t="shared" si="50"/>
        <v>1.178183791154603E-6</v>
      </c>
      <c r="O153" s="100">
        <f t="shared" si="55"/>
        <v>9.309562371174158E-4</v>
      </c>
      <c r="P153" s="100">
        <f t="shared" si="56"/>
        <v>2.8102184420016053E-7</v>
      </c>
      <c r="Q153" s="11">
        <v>151</v>
      </c>
      <c r="R153" s="9">
        <f t="shared" si="51"/>
        <v>0.72948962944789408</v>
      </c>
    </row>
    <row r="154" spans="1:18" x14ac:dyDescent="0.25">
      <c r="A154" s="9">
        <f t="shared" si="52"/>
        <v>-8.6371860279376156E-2</v>
      </c>
      <c r="B154" s="88">
        <f>IF(Sample8!K160&gt;0,Sample8!K160, )</f>
        <v>8.6371860279376156E-2</v>
      </c>
      <c r="C154" s="88">
        <f>IF(Sample8!L160&gt;0,Sample8!L160,"")</f>
        <v>0.72936948040178884</v>
      </c>
      <c r="D154" s="88" t="str">
        <f>IF(Sample8!M160&gt;0,Sample8!M160,)</f>
        <v/>
      </c>
      <c r="E154" s="162">
        <f t="shared" si="43"/>
        <v>0.45674223064974651</v>
      </c>
      <c r="F154" s="162">
        <f t="shared" si="44"/>
        <v>6.9356453910063259E-2</v>
      </c>
      <c r="G154" s="162">
        <f t="shared" si="45"/>
        <v>1.6622559617719163E-2</v>
      </c>
      <c r="H154" s="162">
        <f t="shared" si="46"/>
        <v>3.9284675159373394E-4</v>
      </c>
      <c r="I154" s="162">
        <f t="shared" si="47"/>
        <v>8.5979013527782422E-2</v>
      </c>
      <c r="J154" s="162">
        <f t="shared" si="53"/>
        <v>3.9284675159373394E-4</v>
      </c>
      <c r="K154" s="162">
        <f t="shared" si="48"/>
        <v>1.5235685213462663E-5</v>
      </c>
      <c r="L154" s="59">
        <f t="shared" si="49"/>
        <v>-2.3980817331903092E-16</v>
      </c>
      <c r="M154" s="162">
        <f t="shared" si="54"/>
        <v>0.72971262889356836</v>
      </c>
      <c r="N154" s="99">
        <f t="shared" si="50"/>
        <v>1.1775088741056022E-7</v>
      </c>
      <c r="O154" s="100">
        <f t="shared" si="55"/>
        <v>9.0598442987579249E-4</v>
      </c>
      <c r="P154" s="100">
        <f t="shared" si="56"/>
        <v>2.6331027687270142E-7</v>
      </c>
      <c r="Q154" s="11">
        <v>152</v>
      </c>
      <c r="R154" s="9">
        <f t="shared" si="51"/>
        <v>0.72942172652705461</v>
      </c>
    </row>
    <row r="155" spans="1:18" x14ac:dyDescent="0.25">
      <c r="A155" s="9">
        <f t="shared" si="52"/>
        <v>-8.5230884582158384E-2</v>
      </c>
      <c r="B155" s="88">
        <f>IF(Sample8!K161&gt;0,Sample8!K161, )</f>
        <v>8.5230884582158384E-2</v>
      </c>
      <c r="C155" s="88">
        <f>IF(Sample8!L161&gt;0,Sample8!L161,"")</f>
        <v>0.72896063978058467</v>
      </c>
      <c r="D155" s="88" t="str">
        <f>IF(Sample8!M161&gt;0,Sample8!M161,)</f>
        <v/>
      </c>
      <c r="E155" s="162">
        <f t="shared" si="43"/>
        <v>0.45560125495252873</v>
      </c>
      <c r="F155" s="162">
        <f t="shared" si="44"/>
        <v>6.8913251189809441E-2</v>
      </c>
      <c r="G155" s="162">
        <f t="shared" si="45"/>
        <v>1.593267034124822E-2</v>
      </c>
      <c r="H155" s="162">
        <f t="shared" si="46"/>
        <v>3.8496305110072293E-4</v>
      </c>
      <c r="I155" s="162">
        <f t="shared" si="47"/>
        <v>8.4845921531057661E-2</v>
      </c>
      <c r="J155" s="162">
        <f t="shared" si="53"/>
        <v>3.8496305110072293E-4</v>
      </c>
      <c r="K155" s="162">
        <f t="shared" si="48"/>
        <v>1.4686488571362749E-5</v>
      </c>
      <c r="L155" s="59">
        <f t="shared" si="49"/>
        <v>-2.1316282072802778E-16</v>
      </c>
      <c r="M155" s="162">
        <f t="shared" si="54"/>
        <v>0.72964056165591751</v>
      </c>
      <c r="N155" s="99">
        <f t="shared" si="50"/>
        <v>4.6229375655611785E-7</v>
      </c>
      <c r="O155" s="100">
        <f t="shared" si="55"/>
        <v>8.8167537070193416E-4</v>
      </c>
      <c r="P155" s="100">
        <f t="shared" si="56"/>
        <v>2.4672312844361582E-7</v>
      </c>
      <c r="Q155" s="11">
        <v>153</v>
      </c>
      <c r="R155" s="9">
        <f t="shared" si="51"/>
        <v>0.72935549715651349</v>
      </c>
    </row>
    <row r="156" spans="1:18" x14ac:dyDescent="0.25">
      <c r="A156" s="9">
        <f t="shared" si="52"/>
        <v>-8.4008410620853721E-2</v>
      </c>
      <c r="B156" s="88">
        <f>IF(Sample8!K162&gt;0,Sample8!K162, )</f>
        <v>8.4008410620853721E-2</v>
      </c>
      <c r="C156" s="88">
        <f>IF(Sample8!L162&gt;0,Sample8!L162,"")</f>
        <v>0.72911003661690432</v>
      </c>
      <c r="D156" s="88" t="str">
        <f>IF(Sample8!M162&gt;0,Sample8!M162,)</f>
        <v/>
      </c>
      <c r="E156" s="162">
        <f t="shared" si="43"/>
        <v>0.45437878099122408</v>
      </c>
      <c r="F156" s="162">
        <f t="shared" si="44"/>
        <v>6.841863409382902E-2</v>
      </c>
      <c r="G156" s="162">
        <f t="shared" si="45"/>
        <v>1.5213139870489542E-2</v>
      </c>
      <c r="H156" s="162">
        <f t="shared" si="46"/>
        <v>3.7663665653515921E-4</v>
      </c>
      <c r="I156" s="162">
        <f t="shared" si="47"/>
        <v>8.3631773964318562E-2</v>
      </c>
      <c r="J156" s="162">
        <f t="shared" si="53"/>
        <v>3.7663665653515921E-4</v>
      </c>
      <c r="K156" s="162">
        <f t="shared" si="48"/>
        <v>1.4120007921282784E-5</v>
      </c>
      <c r="L156" s="59">
        <f t="shared" si="49"/>
        <v>-1.8873791418627486E-16</v>
      </c>
      <c r="M156" s="162">
        <f t="shared" si="54"/>
        <v>0.72956532104938998</v>
      </c>
      <c r="N156" s="99">
        <f t="shared" si="50"/>
        <v>2.0728391446378826E-7</v>
      </c>
      <c r="O156" s="100">
        <f t="shared" si="55"/>
        <v>8.5634584669623027E-4</v>
      </c>
      <c r="P156" s="100">
        <f t="shared" si="56"/>
        <v>2.3012090712499065E-7</v>
      </c>
      <c r="Q156" s="11">
        <v>154</v>
      </c>
      <c r="R156" s="9">
        <f t="shared" si="51"/>
        <v>0.72928642223132056</v>
      </c>
    </row>
    <row r="157" spans="1:18" x14ac:dyDescent="0.25">
      <c r="A157" s="9">
        <f t="shared" si="52"/>
        <v>-8.2948933187723076E-2</v>
      </c>
      <c r="B157" s="88">
        <f>IF(Sample8!K163&gt;0,Sample8!K163, )</f>
        <v>8.2948933187723076E-2</v>
      </c>
      <c r="C157" s="88">
        <f>IF(Sample8!L163&gt;0,Sample8!L163,"")</f>
        <v>0.72911003661690432</v>
      </c>
      <c r="D157" s="88" t="str">
        <f>IF(Sample8!M163&gt;0,Sample8!M163,)</f>
        <v/>
      </c>
      <c r="E157" s="162">
        <f t="shared" si="43"/>
        <v>0.45331930355809341</v>
      </c>
      <c r="F157" s="162">
        <f t="shared" si="44"/>
        <v>6.7973228332893543E-2</v>
      </c>
      <c r="G157" s="162">
        <f t="shared" si="45"/>
        <v>1.4606185689133286E-2</v>
      </c>
      <c r="H157" s="162">
        <f t="shared" si="46"/>
        <v>3.695191656962471E-4</v>
      </c>
      <c r="I157" s="162">
        <f t="shared" si="47"/>
        <v>8.2579414022026829E-2</v>
      </c>
      <c r="J157" s="162">
        <f t="shared" si="53"/>
        <v>3.695191656962471E-4</v>
      </c>
      <c r="K157" s="162">
        <f t="shared" si="48"/>
        <v>1.364675902484873E-5</v>
      </c>
      <c r="L157" s="59">
        <f t="shared" si="49"/>
        <v>-1.7097434579227266E-16</v>
      </c>
      <c r="M157" s="162">
        <f t="shared" si="54"/>
        <v>0.72950178295784529</v>
      </c>
      <c r="N157" s="99">
        <f t="shared" si="50"/>
        <v>1.5346519564063735E-7</v>
      </c>
      <c r="O157" s="100">
        <f t="shared" si="55"/>
        <v>8.349770592030848E-4</v>
      </c>
      <c r="P157" s="100">
        <f t="shared" si="56"/>
        <v>2.1665105062782267E-7</v>
      </c>
      <c r="Q157" s="11">
        <v>155</v>
      </c>
      <c r="R157" s="9">
        <f t="shared" si="51"/>
        <v>0.72922815462991042</v>
      </c>
    </row>
    <row r="158" spans="1:18" x14ac:dyDescent="0.25">
      <c r="A158" s="9">
        <f t="shared" si="52"/>
        <v>-8.180795749050554E-2</v>
      </c>
      <c r="B158" s="88">
        <f>IF(Sample8!K164&gt;0,Sample8!K164, )</f>
        <v>8.180795749050554E-2</v>
      </c>
      <c r="C158" s="88">
        <f>IF(Sample8!L164&gt;0,Sample8!L164,"")</f>
        <v>0.72816295854262014</v>
      </c>
      <c r="D158" s="88" t="str">
        <f>IF(Sample8!M164&gt;0,Sample8!M164,)</f>
        <v/>
      </c>
      <c r="E158" s="162">
        <f t="shared" si="43"/>
        <v>0.45217832786087586</v>
      </c>
      <c r="F158" s="162">
        <f t="shared" si="44"/>
        <v>6.747599982765097E-2</v>
      </c>
      <c r="G158" s="162">
        <f t="shared" si="45"/>
        <v>1.3970003048127538E-2</v>
      </c>
      <c r="H158" s="162">
        <f t="shared" si="46"/>
        <v>3.6195461472703083E-4</v>
      </c>
      <c r="I158" s="162">
        <f t="shared" si="47"/>
        <v>8.1446002875778509E-2</v>
      </c>
      <c r="J158" s="162">
        <f t="shared" si="53"/>
        <v>3.6195461472703083E-4</v>
      </c>
      <c r="K158" s="162">
        <f t="shared" si="48"/>
        <v>1.3154825853332577E-5</v>
      </c>
      <c r="L158" s="59">
        <f t="shared" si="49"/>
        <v>-1.5099033134902014E-16</v>
      </c>
      <c r="M158" s="162">
        <f t="shared" si="54"/>
        <v>0.72943510788689081</v>
      </c>
      <c r="N158" s="99">
        <f t="shared" si="50"/>
        <v>1.6183639541282899E-6</v>
      </c>
      <c r="O158" s="100">
        <f t="shared" si="55"/>
        <v>8.1255464776774249E-4</v>
      </c>
      <c r="P158" s="100">
        <f t="shared" si="56"/>
        <v>2.0304038977629043E-7</v>
      </c>
      <c r="Q158" s="11">
        <v>156</v>
      </c>
      <c r="R158" s="9">
        <f t="shared" si="51"/>
        <v>0.72916708109637385</v>
      </c>
    </row>
    <row r="159" spans="1:18" x14ac:dyDescent="0.25">
      <c r="A159" s="9">
        <f t="shared" si="52"/>
        <v>-8.0748480057374908E-2</v>
      </c>
      <c r="B159" s="88">
        <f>IF(Sample8!K165&gt;0,Sample8!K165, )</f>
        <v>8.0748480057374908E-2</v>
      </c>
      <c r="C159" s="88">
        <f>IF(Sample8!L165&gt;0,Sample8!L165,"")</f>
        <v>0.72870101001654342</v>
      </c>
      <c r="D159" s="88" t="str">
        <f>IF(Sample8!M165&gt;0,Sample8!M165,)</f>
        <v/>
      </c>
      <c r="E159" s="162">
        <f t="shared" si="43"/>
        <v>0.45111885042774524</v>
      </c>
      <c r="F159" s="162">
        <f t="shared" si="44"/>
        <v>6.6997853179119563E-2</v>
      </c>
      <c r="G159" s="162">
        <f t="shared" si="45"/>
        <v>1.3395605011890924E-2</v>
      </c>
      <c r="H159" s="162">
        <f t="shared" si="46"/>
        <v>3.5502186636442168E-4</v>
      </c>
      <c r="I159" s="162">
        <f t="shared" si="47"/>
        <v>8.0393458191010486E-2</v>
      </c>
      <c r="J159" s="162">
        <f t="shared" si="53"/>
        <v>3.5502186636442168E-4</v>
      </c>
      <c r="K159" s="162">
        <f t="shared" si="48"/>
        <v>1.2713919566361689E-5</v>
      </c>
      <c r="L159" s="59">
        <f t="shared" si="49"/>
        <v>-1.3544720900426818E-16</v>
      </c>
      <c r="M159" s="162">
        <f t="shared" si="54"/>
        <v>0.72937483198677411</v>
      </c>
      <c r="N159" s="99">
        <f t="shared" si="50"/>
        <v>4.5403604756557217E-7</v>
      </c>
      <c r="O159" s="100">
        <f t="shared" si="55"/>
        <v>7.9226820229360531E-4</v>
      </c>
      <c r="P159" s="100">
        <f t="shared" si="56"/>
        <v>1.911843582834965E-7</v>
      </c>
      <c r="Q159" s="11">
        <v>157</v>
      </c>
      <c r="R159" s="9">
        <f t="shared" si="51"/>
        <v>0.72911193888489512</v>
      </c>
    </row>
    <row r="160" spans="1:18" x14ac:dyDescent="0.25">
      <c r="A160" s="9">
        <f t="shared" si="52"/>
        <v>-7.968900262424404E-2</v>
      </c>
      <c r="B160" s="88">
        <f>IF(Sample8!K166&gt;0,Sample8!K166, )</f>
        <v>7.968900262424404E-2</v>
      </c>
      <c r="C160" s="88">
        <f>IF(Sample8!L166&gt;0,Sample8!L166,"")</f>
        <v>0.7288308191181061</v>
      </c>
      <c r="D160" s="88" t="str">
        <f>IF(Sample8!M166&gt;0,Sample8!M166,)</f>
        <v/>
      </c>
      <c r="E160" s="162">
        <f t="shared" si="43"/>
        <v>0.4500593729946144</v>
      </c>
      <c r="F160" s="162">
        <f t="shared" si="44"/>
        <v>6.6503786800972658E-2</v>
      </c>
      <c r="G160" s="162">
        <f t="shared" si="45"/>
        <v>1.2837040293838781E-2</v>
      </c>
      <c r="H160" s="162">
        <f t="shared" si="46"/>
        <v>3.4817552943260111E-4</v>
      </c>
      <c r="I160" s="162">
        <f t="shared" si="47"/>
        <v>7.9340827094811439E-2</v>
      </c>
      <c r="J160" s="162">
        <f t="shared" si="53"/>
        <v>3.4817552943260111E-4</v>
      </c>
      <c r="K160" s="162">
        <f t="shared" si="48"/>
        <v>1.2287788079061412E-5</v>
      </c>
      <c r="L160" s="59">
        <f t="shared" si="49"/>
        <v>-1.2212453270876649E-16</v>
      </c>
      <c r="M160" s="162">
        <f t="shared" si="54"/>
        <v>0.72931614007272394</v>
      </c>
      <c r="N160" s="99">
        <f t="shared" si="50"/>
        <v>2.3553642899117203E-7</v>
      </c>
      <c r="O160" s="100">
        <f t="shared" si="55"/>
        <v>7.7248353365183368E-4</v>
      </c>
      <c r="P160" s="100">
        <f t="shared" si="56"/>
        <v>1.8003728244450828E-7</v>
      </c>
      <c r="Q160" s="11">
        <v>158</v>
      </c>
      <c r="R160" s="9">
        <f t="shared" si="51"/>
        <v>0.72905831667196208</v>
      </c>
    </row>
    <row r="161" spans="1:18" x14ac:dyDescent="0.25">
      <c r="A161" s="9">
        <f t="shared" si="52"/>
        <v>-7.8629525191113395E-2</v>
      </c>
      <c r="B161" s="88">
        <f>IF(Sample8!K167&gt;0,Sample8!K167, )</f>
        <v>7.8629525191113395E-2</v>
      </c>
      <c r="C161" s="88">
        <f>IF(Sample8!L167&gt;0,Sample8!L167,"")</f>
        <v>0.72870101001654342</v>
      </c>
      <c r="D161" s="88" t="str">
        <f>IF(Sample8!M167&gt;0,Sample8!M167,)</f>
        <v/>
      </c>
      <c r="E161" s="162">
        <f t="shared" si="43"/>
        <v>0.44899989556148373</v>
      </c>
      <c r="F161" s="162">
        <f t="shared" si="44"/>
        <v>6.5993738400291768E-2</v>
      </c>
      <c r="G161" s="162">
        <f t="shared" si="45"/>
        <v>1.2294372782212307E-2</v>
      </c>
      <c r="H161" s="162">
        <f t="shared" si="46"/>
        <v>3.4141400860931981E-4</v>
      </c>
      <c r="I161" s="162">
        <f t="shared" si="47"/>
        <v>7.8288111182504075E-2</v>
      </c>
      <c r="J161" s="162">
        <f t="shared" si="53"/>
        <v>3.4141400860931981E-4</v>
      </c>
      <c r="K161" s="162">
        <f t="shared" si="48"/>
        <v>1.1875936479455188E-5</v>
      </c>
      <c r="L161" s="59">
        <f t="shared" si="49"/>
        <v>-1.1102230246251504E-16</v>
      </c>
      <c r="M161" s="162">
        <f t="shared" si="54"/>
        <v>0.72925903709667805</v>
      </c>
      <c r="N161" s="99">
        <f t="shared" si="50"/>
        <v>3.1139422216358933E-7</v>
      </c>
      <c r="O161" s="100">
        <f t="shared" si="55"/>
        <v>7.5318846105648435E-4</v>
      </c>
      <c r="P161" s="100">
        <f t="shared" si="56"/>
        <v>1.6955819968816217E-7</v>
      </c>
      <c r="Q161" s="11">
        <v>159</v>
      </c>
      <c r="R161" s="9">
        <f t="shared" si="51"/>
        <v>0.72900622059084597</v>
      </c>
    </row>
    <row r="162" spans="1:18" x14ac:dyDescent="0.25">
      <c r="A162" s="9">
        <f t="shared" si="52"/>
        <v>-7.7570047757982763E-2</v>
      </c>
      <c r="B162" s="88">
        <f>IF(Sample8!K168&gt;0,Sample8!K168, )</f>
        <v>7.7570047757982763E-2</v>
      </c>
      <c r="C162" s="88">
        <f>IF(Sample8!L168&gt;0,Sample8!L168,"")</f>
        <v>0.72790378256893196</v>
      </c>
      <c r="D162" s="88" t="str">
        <f>IF(Sample8!M168&gt;0,Sample8!M168,)</f>
        <v/>
      </c>
      <c r="E162" s="162">
        <f t="shared" si="43"/>
        <v>0.44794041812835311</v>
      </c>
      <c r="F162" s="162">
        <f t="shared" si="44"/>
        <v>6.5467674902354542E-2</v>
      </c>
      <c r="G162" s="162">
        <f t="shared" si="45"/>
        <v>1.176763710827515E-2</v>
      </c>
      <c r="H162" s="162">
        <f t="shared" si="46"/>
        <v>3.3473574735307099E-4</v>
      </c>
      <c r="I162" s="162">
        <f t="shared" si="47"/>
        <v>7.7235312010629692E-2</v>
      </c>
      <c r="J162" s="162">
        <f t="shared" si="53"/>
        <v>3.3473574735307099E-4</v>
      </c>
      <c r="K162" s="162">
        <f t="shared" si="48"/>
        <v>1.1477886420958559E-5</v>
      </c>
      <c r="L162" s="59">
        <f t="shared" si="49"/>
        <v>-9.9920072216263586E-17</v>
      </c>
      <c r="M162" s="162">
        <f t="shared" si="54"/>
        <v>0.72920352523062137</v>
      </c>
      <c r="N162" s="99">
        <f t="shared" si="50"/>
        <v>1.6893309866154931E-6</v>
      </c>
      <c r="O162" s="100">
        <f t="shared" si="55"/>
        <v>7.3437108814132762E-4</v>
      </c>
      <c r="P162" s="100">
        <f t="shared" si="56"/>
        <v>1.5970840560694601E-7</v>
      </c>
      <c r="Q162" s="11">
        <v>160</v>
      </c>
      <c r="R162" s="9">
        <f t="shared" si="51"/>
        <v>0.72895565396614803</v>
      </c>
    </row>
    <row r="163" spans="1:18" x14ac:dyDescent="0.25">
      <c r="A163" s="9">
        <f t="shared" si="52"/>
        <v>-7.6592068588939022E-2</v>
      </c>
      <c r="B163" s="88">
        <f>IF(Sample8!K169&gt;0,Sample8!K169, )</f>
        <v>7.6592068588939022E-2</v>
      </c>
      <c r="C163" s="88">
        <f>IF(Sample8!L169&gt;0,Sample8!L169,"")</f>
        <v>0.72857149773254026</v>
      </c>
      <c r="D163" s="88" t="str">
        <f>IF(Sample8!M169&gt;0,Sample8!M169,)</f>
        <v/>
      </c>
      <c r="E163" s="162">
        <f t="shared" si="43"/>
        <v>0.44696243895930937</v>
      </c>
      <c r="F163" s="162">
        <f t="shared" si="44"/>
        <v>6.4967859627192204E-2</v>
      </c>
      <c r="G163" s="162">
        <f t="shared" si="45"/>
        <v>1.1295565178422229E-2</v>
      </c>
      <c r="H163" s="162">
        <f t="shared" si="46"/>
        <v>3.2864378332458921E-4</v>
      </c>
      <c r="I163" s="162">
        <f t="shared" si="47"/>
        <v>7.6263424805614433E-2</v>
      </c>
      <c r="J163" s="162">
        <f t="shared" si="53"/>
        <v>3.2864378332458921E-4</v>
      </c>
      <c r="K163" s="162">
        <f t="shared" si="48"/>
        <v>1.1122305392618811E-5</v>
      </c>
      <c r="L163" s="59">
        <f t="shared" si="49"/>
        <v>-9.1038288019262424E-17</v>
      </c>
      <c r="M163" s="162">
        <f t="shared" si="54"/>
        <v>0.72915369523611917</v>
      </c>
      <c r="N163" s="99">
        <f t="shared" si="50"/>
        <v>3.3895393317351181E-7</v>
      </c>
      <c r="O163" s="100">
        <f t="shared" si="55"/>
        <v>7.1741514723974416E-4</v>
      </c>
      <c r="P163" s="100">
        <f t="shared" si="56"/>
        <v>1.5114317340044985E-7</v>
      </c>
      <c r="Q163" s="11">
        <v>161</v>
      </c>
      <c r="R163" s="9">
        <f t="shared" si="51"/>
        <v>0.7289103350608821</v>
      </c>
    </row>
    <row r="164" spans="1:18" x14ac:dyDescent="0.25">
      <c r="A164" s="9">
        <f t="shared" si="52"/>
        <v>-7.553259115580839E-2</v>
      </c>
      <c r="B164" s="88">
        <f>IF(Sample8!K170&gt;0,Sample8!K170, )</f>
        <v>7.553259115580839E-2</v>
      </c>
      <c r="C164" s="88">
        <f>IF(Sample8!L170&gt;0,Sample8!L170,"")</f>
        <v>0.72803322222816291</v>
      </c>
      <c r="D164" s="88" t="str">
        <f>IF(Sample8!M170&gt;0,Sample8!M170,)</f>
        <v/>
      </c>
      <c r="E164" s="162">
        <f t="shared" si="43"/>
        <v>0.44590296152617875</v>
      </c>
      <c r="F164" s="162">
        <f t="shared" si="44"/>
        <v>6.4411013207732293E-2</v>
      </c>
      <c r="G164" s="162">
        <f t="shared" si="45"/>
        <v>1.0799456549042977E-2</v>
      </c>
      <c r="H164" s="162">
        <f t="shared" si="46"/>
        <v>3.2212139903312065E-4</v>
      </c>
      <c r="I164" s="162">
        <f t="shared" si="47"/>
        <v>7.5210469756775269E-2</v>
      </c>
      <c r="J164" s="162">
        <f t="shared" si="53"/>
        <v>3.2212139903312065E-4</v>
      </c>
      <c r="K164" s="162">
        <f t="shared" si="48"/>
        <v>1.0749510690600578E-5</v>
      </c>
      <c r="L164" s="59">
        <f t="shared" si="49"/>
        <v>-7.993605777301096E-17</v>
      </c>
      <c r="M164" s="162">
        <f t="shared" si="54"/>
        <v>0.7291012389929733</v>
      </c>
      <c r="N164" s="99">
        <f t="shared" si="50"/>
        <v>1.1406598099160447E-6</v>
      </c>
      <c r="O164" s="100">
        <f t="shared" si="55"/>
        <v>6.9948400893979422E-4</v>
      </c>
      <c r="P164" s="100">
        <f t="shared" si="56"/>
        <v>1.4240253935557628E-7</v>
      </c>
      <c r="Q164" s="11">
        <v>162</v>
      </c>
      <c r="R164" s="9">
        <f t="shared" si="51"/>
        <v>0.72886270863246172</v>
      </c>
    </row>
    <row r="165" spans="1:18" x14ac:dyDescent="0.25">
      <c r="A165" s="9">
        <f t="shared" si="52"/>
        <v>-7.4554611986764649E-2</v>
      </c>
      <c r="B165" s="88">
        <f>IF(Sample8!K171&gt;0,Sample8!K171, )</f>
        <v>7.4554611986764649E-2</v>
      </c>
      <c r="C165" s="88">
        <f>IF(Sample8!L171&gt;0,Sample8!L171,"")</f>
        <v>0.72816295854262014</v>
      </c>
      <c r="D165" s="88" t="str">
        <f>IF(Sample8!M171&gt;0,Sample8!M171,)</f>
        <v/>
      </c>
      <c r="E165" s="162">
        <f t="shared" si="43"/>
        <v>0.44492498235713501</v>
      </c>
      <c r="F165" s="162">
        <f t="shared" si="44"/>
        <v>6.3882848891783778E-2</v>
      </c>
      <c r="G165" s="162">
        <f t="shared" si="45"/>
        <v>1.0355592277489334E-2</v>
      </c>
      <c r="H165" s="162">
        <f t="shared" si="46"/>
        <v>3.161708174915373E-4</v>
      </c>
      <c r="I165" s="162">
        <f t="shared" si="47"/>
        <v>7.4238441169273112E-2</v>
      </c>
      <c r="J165" s="162">
        <f t="shared" si="53"/>
        <v>3.161708174915373E-4</v>
      </c>
      <c r="K165" s="162">
        <f t="shared" si="48"/>
        <v>1.0416490713151872E-5</v>
      </c>
      <c r="L165" s="59">
        <f t="shared" si="49"/>
        <v>-7.3274719625260064E-17</v>
      </c>
      <c r="M165" s="162">
        <f t="shared" si="54"/>
        <v>0.72905422162716449</v>
      </c>
      <c r="N165" s="99">
        <f t="shared" si="50"/>
        <v>7.943498858715038E-7</v>
      </c>
      <c r="O165" s="100">
        <f t="shared" si="55"/>
        <v>6.8332696352507499E-4</v>
      </c>
      <c r="P165" s="100">
        <f t="shared" si="56"/>
        <v>1.3480363557020044E-7</v>
      </c>
      <c r="Q165" s="11">
        <v>163</v>
      </c>
      <c r="R165" s="9">
        <f t="shared" si="51"/>
        <v>0.72882009766239264</v>
      </c>
    </row>
    <row r="166" spans="1:18" x14ac:dyDescent="0.25">
      <c r="A166" s="9">
        <f t="shared" si="52"/>
        <v>-7.3576632817720922E-2</v>
      </c>
      <c r="B166" s="88">
        <f>IF(Sample8!K172&gt;0,Sample8!K172, )</f>
        <v>7.3576632817720922E-2</v>
      </c>
      <c r="C166" s="88">
        <f>IF(Sample8!L172&gt;0,Sample8!L172,"")</f>
        <v>0.72872081481614381</v>
      </c>
      <c r="D166" s="88" t="str">
        <f>IF(Sample8!M172&gt;0,Sample8!M172,)</f>
        <v/>
      </c>
      <c r="E166" s="162">
        <f t="shared" si="43"/>
        <v>0.44394700318809127</v>
      </c>
      <c r="F166" s="162">
        <f t="shared" si="44"/>
        <v>6.3341163263093914E-2</v>
      </c>
      <c r="G166" s="162">
        <f t="shared" si="45"/>
        <v>9.9251831866635221E-3</v>
      </c>
      <c r="H166" s="162">
        <f t="shared" si="46"/>
        <v>3.1028636796348597E-4</v>
      </c>
      <c r="I166" s="162">
        <f t="shared" si="47"/>
        <v>7.3266346449757436E-2</v>
      </c>
      <c r="J166" s="162">
        <f t="shared" si="53"/>
        <v>3.1028636796348597E-4</v>
      </c>
      <c r="K166" s="162">
        <f t="shared" si="48"/>
        <v>1.0093786023131128E-5</v>
      </c>
      <c r="L166" s="59">
        <f t="shared" si="49"/>
        <v>-6.6613381477509168E-17</v>
      </c>
      <c r="M166" s="162">
        <f t="shared" si="54"/>
        <v>0.72900854492935163</v>
      </c>
      <c r="N166" s="99">
        <f t="shared" si="50"/>
        <v>8.2788618046583786E-8</v>
      </c>
      <c r="O166" s="100">
        <f t="shared" si="55"/>
        <v>6.6754012819874686E-4</v>
      </c>
      <c r="P166" s="100">
        <f t="shared" si="56"/>
        <v>1.2763024920223329E-7</v>
      </c>
      <c r="Q166" s="11">
        <v>164</v>
      </c>
      <c r="R166" s="9">
        <f t="shared" si="51"/>
        <v>0.72877877838967331</v>
      </c>
    </row>
    <row r="167" spans="1:18" x14ac:dyDescent="0.25">
      <c r="A167" s="9">
        <f t="shared" si="52"/>
        <v>-7.2680151912764307E-2</v>
      </c>
      <c r="B167" s="88">
        <f>IF(Sample8!K173&gt;0,Sample8!K173, )</f>
        <v>7.2680151912764307E-2</v>
      </c>
      <c r="C167" s="88">
        <f>IF(Sample8!L173&gt;0,Sample8!L173,"")</f>
        <v>0.72751496259679393</v>
      </c>
      <c r="D167" s="88" t="str">
        <f>IF(Sample8!M173&gt;0,Sample8!M173,)</f>
        <v/>
      </c>
      <c r="E167" s="162">
        <f t="shared" si="43"/>
        <v>0.44305052228313468</v>
      </c>
      <c r="F167" s="162">
        <f t="shared" si="44"/>
        <v>6.2832811497659388E-2</v>
      </c>
      <c r="G167" s="162">
        <f t="shared" si="45"/>
        <v>9.54239096194609E-3</v>
      </c>
      <c r="H167" s="162">
        <f t="shared" si="46"/>
        <v>3.0494945315882871E-4</v>
      </c>
      <c r="I167" s="162">
        <f t="shared" si="47"/>
        <v>7.2375202459605478E-2</v>
      </c>
      <c r="J167" s="162">
        <f t="shared" si="53"/>
        <v>3.0494945315882871E-4</v>
      </c>
      <c r="K167" s="162">
        <f t="shared" si="48"/>
        <v>9.8067621053544917E-6</v>
      </c>
      <c r="L167" s="59">
        <f t="shared" si="49"/>
        <v>-5.9952043329758272E-17</v>
      </c>
      <c r="M167" s="162">
        <f t="shared" si="54"/>
        <v>0.7289678448992376</v>
      </c>
      <c r="N167" s="99">
        <f t="shared" si="50"/>
        <v>2.1108669847540195E-6</v>
      </c>
      <c r="O167" s="100">
        <f t="shared" si="55"/>
        <v>6.5338694987242675E-4</v>
      </c>
      <c r="P167" s="100">
        <f t="shared" si="56"/>
        <v>1.2140868911603865E-7</v>
      </c>
      <c r="Q167" s="11">
        <v>165</v>
      </c>
      <c r="R167" s="9">
        <f t="shared" si="51"/>
        <v>0.72874203033610041</v>
      </c>
    </row>
    <row r="168" spans="1:18" x14ac:dyDescent="0.25">
      <c r="A168" s="9">
        <f t="shared" si="52"/>
        <v>-7.170217274372058E-2</v>
      </c>
      <c r="B168" s="88">
        <f>IF(Sample8!K174&gt;0,Sample8!K174, )</f>
        <v>7.170217274372058E-2</v>
      </c>
      <c r="C168" s="88">
        <f>IF(Sample8!L174&gt;0,Sample8!L174,"")</f>
        <v>0.72790378256893196</v>
      </c>
      <c r="D168" s="88" t="str">
        <f>IF(Sample8!M174&gt;0,Sample8!M174,)</f>
        <v/>
      </c>
      <c r="E168" s="162">
        <f t="shared" si="43"/>
        <v>0.44207254311409094</v>
      </c>
      <c r="F168" s="162">
        <f t="shared" si="44"/>
        <v>6.2265462340350561E-2</v>
      </c>
      <c r="G168" s="162">
        <f t="shared" si="45"/>
        <v>9.1375216726846259E-3</v>
      </c>
      <c r="H168" s="162">
        <f t="shared" si="46"/>
        <v>2.9918873068539298E-4</v>
      </c>
      <c r="I168" s="162">
        <f t="shared" si="47"/>
        <v>7.1402984013035187E-2</v>
      </c>
      <c r="J168" s="162">
        <f t="shared" si="53"/>
        <v>2.9918873068539298E-4</v>
      </c>
      <c r="K168" s="162">
        <f t="shared" si="48"/>
        <v>9.5029440249305772E-6</v>
      </c>
      <c r="L168" s="59">
        <f t="shared" si="49"/>
        <v>-5.5511151231257667E-17</v>
      </c>
      <c r="M168" s="162">
        <f t="shared" si="54"/>
        <v>0.72892471164205319</v>
      </c>
      <c r="N168" s="99">
        <f t="shared" si="50"/>
        <v>1.042296172344184E-6</v>
      </c>
      <c r="O168" s="100">
        <f t="shared" si="55"/>
        <v>6.3828650931630566E-4</v>
      </c>
      <c r="P168" s="100">
        <f t="shared" si="56"/>
        <v>1.1498730347241947E-7</v>
      </c>
      <c r="Q168" s="11">
        <v>166</v>
      </c>
      <c r="R168" s="9">
        <f t="shared" si="51"/>
        <v>0.72870316288433135</v>
      </c>
    </row>
    <row r="169" spans="1:18" x14ac:dyDescent="0.25">
      <c r="A169" s="9">
        <f t="shared" si="52"/>
        <v>-7.0805691838763743E-2</v>
      </c>
      <c r="B169" s="88">
        <f>IF(Sample8!K175&gt;0,Sample8!K175, )</f>
        <v>7.0805691838763743E-2</v>
      </c>
      <c r="C169" s="88">
        <f>IF(Sample8!L175&gt;0,Sample8!L175,"")</f>
        <v>0.72792325357537058</v>
      </c>
      <c r="D169" s="88" t="str">
        <f>IF(Sample8!M175&gt;0,Sample8!M175,)</f>
        <v/>
      </c>
      <c r="E169" s="162">
        <f t="shared" si="43"/>
        <v>0.44117606220913408</v>
      </c>
      <c r="F169" s="162">
        <f t="shared" si="44"/>
        <v>6.173377527752804E-2</v>
      </c>
      <c r="G169" s="162">
        <f t="shared" si="45"/>
        <v>8.7779531072821534E-3</v>
      </c>
      <c r="H169" s="162">
        <f t="shared" si="46"/>
        <v>2.9396345395354961E-4</v>
      </c>
      <c r="I169" s="162">
        <f t="shared" si="47"/>
        <v>7.0511728384810193E-2</v>
      </c>
      <c r="J169" s="162">
        <f t="shared" si="53"/>
        <v>2.9396345395354961E-4</v>
      </c>
      <c r="K169" s="162">
        <f t="shared" si="48"/>
        <v>9.2327186196119817E-6</v>
      </c>
      <c r="L169" s="59">
        <f t="shared" si="49"/>
        <v>-5.1070259132757067E-17</v>
      </c>
      <c r="M169" s="162">
        <f t="shared" si="54"/>
        <v>0.72888632375104068</v>
      </c>
      <c r="N169" s="99">
        <f t="shared" si="50"/>
        <v>9.2750416326523712E-7</v>
      </c>
      <c r="O169" s="100">
        <f t="shared" si="55"/>
        <v>6.2474890844495029E-4</v>
      </c>
      <c r="P169" s="100">
        <f t="shared" si="56"/>
        <v>1.0941901690308251E-7</v>
      </c>
      <c r="Q169" s="11">
        <v>167</v>
      </c>
      <c r="R169" s="9">
        <f t="shared" si="51"/>
        <v>0.72866864430205269</v>
      </c>
    </row>
    <row r="170" spans="1:18" x14ac:dyDescent="0.25">
      <c r="A170" s="9">
        <f t="shared" si="52"/>
        <v>-6.9909210933807128E-2</v>
      </c>
      <c r="B170" s="88">
        <f>IF(Sample8!K176&gt;0,Sample8!K176, )</f>
        <v>6.9909210933807128E-2</v>
      </c>
      <c r="C170" s="88">
        <f>IF(Sample8!L176&gt;0,Sample8!L176,"")</f>
        <v>0.72779381042835312</v>
      </c>
      <c r="D170" s="88" t="str">
        <f>IF(Sample8!M176&gt;0,Sample8!M176,)</f>
        <v/>
      </c>
      <c r="E170" s="162">
        <f t="shared" si="43"/>
        <v>0.44027958130417749</v>
      </c>
      <c r="F170" s="162">
        <f t="shared" si="44"/>
        <v>6.1191087179418097E-2</v>
      </c>
      <c r="G170" s="162">
        <f t="shared" si="45"/>
        <v>8.4293334122699515E-3</v>
      </c>
      <c r="H170" s="162">
        <f t="shared" si="46"/>
        <v>2.8879034211908017E-4</v>
      </c>
      <c r="I170" s="162">
        <f t="shared" si="47"/>
        <v>6.9620420591688048E-2</v>
      </c>
      <c r="J170" s="162">
        <f t="shared" si="53"/>
        <v>2.8879034211908017E-4</v>
      </c>
      <c r="K170" s="162">
        <f t="shared" si="48"/>
        <v>8.9701762259370689E-6</v>
      </c>
      <c r="L170" s="59">
        <f t="shared" si="49"/>
        <v>-4.6629367034256462E-17</v>
      </c>
      <c r="M170" s="162">
        <f t="shared" si="54"/>
        <v>0.72884902557960551</v>
      </c>
      <c r="N170" s="99">
        <f t="shared" si="50"/>
        <v>1.1134790154326206E-6</v>
      </c>
      <c r="O170" s="100">
        <f t="shared" si="55"/>
        <v>6.1149632012523665E-4</v>
      </c>
      <c r="P170" s="100">
        <f t="shared" si="56"/>
        <v>1.0413914824090995E-7</v>
      </c>
      <c r="Q170" s="11">
        <v>168</v>
      </c>
      <c r="R170" s="9">
        <f t="shared" si="51"/>
        <v>0.7286351768113315</v>
      </c>
    </row>
    <row r="171" spans="1:18" x14ac:dyDescent="0.25">
      <c r="A171" s="9">
        <f t="shared" si="52"/>
        <v>-6.9012730028850305E-2</v>
      </c>
      <c r="B171" s="88">
        <f>IF(Sample8!K177&gt;0,Sample8!K177, )</f>
        <v>6.9012730028850305E-2</v>
      </c>
      <c r="C171" s="88">
        <f>IF(Sample8!L177&gt;0,Sample8!L177,"")</f>
        <v>0.72753467361112723</v>
      </c>
      <c r="D171" s="88" t="str">
        <f>IF(Sample8!M177&gt;0,Sample8!M177,)</f>
        <v/>
      </c>
      <c r="E171" s="162">
        <f t="shared" si="43"/>
        <v>0.43938310039922068</v>
      </c>
      <c r="F171" s="162">
        <f t="shared" si="44"/>
        <v>6.0637518683760966E-2</v>
      </c>
      <c r="G171" s="162">
        <f t="shared" si="45"/>
        <v>8.0915427227404718E-3</v>
      </c>
      <c r="H171" s="162">
        <f t="shared" si="46"/>
        <v>2.8366862234886769E-4</v>
      </c>
      <c r="I171" s="162">
        <f t="shared" si="47"/>
        <v>6.8729061406501438E-2</v>
      </c>
      <c r="J171" s="162">
        <f t="shared" si="53"/>
        <v>2.8366862234886769E-4</v>
      </c>
      <c r="K171" s="162">
        <f t="shared" si="48"/>
        <v>8.7150984637442707E-6</v>
      </c>
      <c r="L171" s="59">
        <f t="shared" si="49"/>
        <v>-4.2188474935755863E-17</v>
      </c>
      <c r="M171" s="162">
        <f t="shared" si="54"/>
        <v>0.72881280504843482</v>
      </c>
      <c r="N171" s="99">
        <f t="shared" si="50"/>
        <v>1.6336199710339779E-6</v>
      </c>
      <c r="O171" s="100">
        <f t="shared" si="55"/>
        <v>5.9852283204447161E-4</v>
      </c>
      <c r="P171" s="100">
        <f t="shared" si="56"/>
        <v>9.9133173363043321E-8</v>
      </c>
      <c r="Q171" s="11">
        <v>169</v>
      </c>
      <c r="R171" s="9">
        <f t="shared" si="51"/>
        <v>0.72860274890513665</v>
      </c>
    </row>
    <row r="172" spans="1:18" x14ac:dyDescent="0.25">
      <c r="A172" s="9">
        <f t="shared" si="52"/>
        <v>-6.8116249123893691E-2</v>
      </c>
      <c r="B172" s="88">
        <f>IF(Sample8!K178&gt;0,Sample8!K178, )</f>
        <v>6.8116249123893691E-2</v>
      </c>
      <c r="C172" s="88">
        <f>IF(Sample8!L178&gt;0,Sample8!L178,"")</f>
        <v>0.72792325357537058</v>
      </c>
      <c r="D172" s="88" t="str">
        <f>IF(Sample8!M178&gt;0,Sample8!M178,)</f>
        <v/>
      </c>
      <c r="E172" s="162">
        <f t="shared" si="43"/>
        <v>0.43848661949426404</v>
      </c>
      <c r="F172" s="162">
        <f t="shared" si="44"/>
        <v>6.0073202555325028E-2</v>
      </c>
      <c r="G172" s="162">
        <f t="shared" si="45"/>
        <v>7.7644490316546716E-3</v>
      </c>
      <c r="H172" s="162">
        <f t="shared" si="46"/>
        <v>2.7859753691399092E-4</v>
      </c>
      <c r="I172" s="162">
        <f t="shared" si="47"/>
        <v>6.78376515869797E-2</v>
      </c>
      <c r="J172" s="162">
        <f t="shared" si="53"/>
        <v>2.7859753691399092E-4</v>
      </c>
      <c r="K172" s="162">
        <f t="shared" si="48"/>
        <v>8.4672731565841578E-6</v>
      </c>
      <c r="L172" s="59">
        <f t="shared" si="49"/>
        <v>-3.7747582837255251E-17</v>
      </c>
      <c r="M172" s="162">
        <f t="shared" si="54"/>
        <v>0.72877764892375596</v>
      </c>
      <c r="N172" s="99">
        <f t="shared" si="50"/>
        <v>7.2999141134258149E-7</v>
      </c>
      <c r="O172" s="100">
        <f t="shared" si="55"/>
        <v>5.8582265085887694E-4</v>
      </c>
      <c r="P172" s="100">
        <f t="shared" si="56"/>
        <v>9.4387270638448196E-8</v>
      </c>
      <c r="Q172" s="11">
        <v>170</v>
      </c>
      <c r="R172" s="9">
        <f t="shared" si="51"/>
        <v>0.72857134791079248</v>
      </c>
    </row>
    <row r="173" spans="1:18" x14ac:dyDescent="0.25">
      <c r="A173" s="9">
        <f t="shared" si="52"/>
        <v>-6.7301266483023994E-2</v>
      </c>
      <c r="B173" s="88">
        <f>IF(Sample8!K179&gt;0,Sample8!K179, )</f>
        <v>6.7301266483023994E-2</v>
      </c>
      <c r="C173" s="88">
        <f>IF(Sample8!L179&gt;0,Sample8!L179,"")</f>
        <v>0.72790378256893196</v>
      </c>
      <c r="D173" s="88" t="str">
        <f>IF(Sample8!M179&gt;0,Sample8!M179,)</f>
        <v/>
      </c>
      <c r="E173" s="162">
        <f t="shared" si="43"/>
        <v>0.43767163685339433</v>
      </c>
      <c r="F173" s="162">
        <f t="shared" si="44"/>
        <v>5.9550982608523567E-2</v>
      </c>
      <c r="G173" s="162">
        <f t="shared" si="45"/>
        <v>7.476253101850544E-3</v>
      </c>
      <c r="H173" s="162">
        <f t="shared" si="46"/>
        <v>2.7403077264988307E-4</v>
      </c>
      <c r="I173" s="162">
        <f t="shared" si="47"/>
        <v>6.7027235710374111E-2</v>
      </c>
      <c r="J173" s="162">
        <f t="shared" si="53"/>
        <v>2.7403077264988307E-4</v>
      </c>
      <c r="K173" s="162">
        <f t="shared" si="48"/>
        <v>8.2480972942559441E-6</v>
      </c>
      <c r="L173" s="59">
        <f t="shared" si="49"/>
        <v>-3.5527136788004948E-17</v>
      </c>
      <c r="M173" s="162">
        <f t="shared" si="54"/>
        <v>0.72874660043314854</v>
      </c>
      <c r="N173" s="99">
        <f t="shared" si="50"/>
        <v>7.1034195224260234E-7</v>
      </c>
      <c r="O173" s="100">
        <f t="shared" si="55"/>
        <v>5.745094198241833E-4</v>
      </c>
      <c r="P173" s="100">
        <f t="shared" si="56"/>
        <v>9.0287417407697601E-8</v>
      </c>
      <c r="Q173" s="11">
        <v>171</v>
      </c>
      <c r="R173" s="9">
        <f t="shared" si="51"/>
        <v>0.72854368110153123</v>
      </c>
    </row>
    <row r="174" spans="1:18" x14ac:dyDescent="0.25">
      <c r="A174" s="9">
        <f t="shared" si="52"/>
        <v>-6.6486283842154284E-2</v>
      </c>
      <c r="B174" s="88">
        <f>IF(Sample8!K180&gt;0,Sample8!K180, )</f>
        <v>6.6486283842154284E-2</v>
      </c>
      <c r="C174" s="88">
        <f>IF(Sample8!L180&gt;0,Sample8!L180,"")</f>
        <v>0.7272755829359866</v>
      </c>
      <c r="D174" s="88" t="str">
        <f>IF(Sample8!M180&gt;0,Sample8!M180,)</f>
        <v/>
      </c>
      <c r="E174" s="162">
        <f t="shared" si="43"/>
        <v>0.43685665421252462</v>
      </c>
      <c r="F174" s="162">
        <f t="shared" si="44"/>
        <v>5.9020115556022906E-2</v>
      </c>
      <c r="G174" s="162">
        <f t="shared" si="45"/>
        <v>7.1966635932924489E-3</v>
      </c>
      <c r="H174" s="162">
        <f t="shared" si="46"/>
        <v>2.6950469283892886E-4</v>
      </c>
      <c r="I174" s="162">
        <f t="shared" si="47"/>
        <v>6.6216779149315355E-2</v>
      </c>
      <c r="J174" s="162">
        <f t="shared" si="53"/>
        <v>2.6950469283892886E-4</v>
      </c>
      <c r="K174" s="162">
        <f t="shared" si="48"/>
        <v>8.034594078480831E-6</v>
      </c>
      <c r="L174" s="59">
        <f t="shared" si="49"/>
        <v>-3.330669073875464E-17</v>
      </c>
      <c r="M174" s="162">
        <f t="shared" si="54"/>
        <v>0.72871640828575091</v>
      </c>
      <c r="N174" s="99">
        <f t="shared" si="50"/>
        <v>2.0759776885234393E-6</v>
      </c>
      <c r="O174" s="100">
        <f t="shared" si="55"/>
        <v>5.6341318674804511E-4</v>
      </c>
      <c r="P174" s="100">
        <f t="shared" si="56"/>
        <v>8.6382202791925027E-8</v>
      </c>
      <c r="Q174" s="11">
        <v>172</v>
      </c>
      <c r="R174" s="9">
        <f t="shared" si="51"/>
        <v>0.72851684050870968</v>
      </c>
    </row>
    <row r="175" spans="1:18" x14ac:dyDescent="0.25">
      <c r="A175" s="9">
        <f t="shared" si="52"/>
        <v>-6.5589802937197447E-2</v>
      </c>
      <c r="B175" s="88">
        <f>IF(Sample8!K181&gt;0,Sample8!K181, )</f>
        <v>6.5589802937197447E-2</v>
      </c>
      <c r="C175" s="88">
        <f>IF(Sample8!L181&gt;0,Sample8!L181,"")</f>
        <v>0.72792325357537058</v>
      </c>
      <c r="D175" s="88" t="str">
        <f>IF(Sample8!M181&gt;0,Sample8!M181,)</f>
        <v/>
      </c>
      <c r="E175" s="162">
        <f t="shared" si="43"/>
        <v>0.43596017330756781</v>
      </c>
      <c r="F175" s="162">
        <f t="shared" si="44"/>
        <v>5.8426321487553161E-2</v>
      </c>
      <c r="G175" s="162">
        <f t="shared" si="45"/>
        <v>6.8989090962112906E-3</v>
      </c>
      <c r="H175" s="162">
        <f t="shared" si="46"/>
        <v>2.6457235343299579E-4</v>
      </c>
      <c r="I175" s="162">
        <f t="shared" si="47"/>
        <v>6.5325230583764451E-2</v>
      </c>
      <c r="J175" s="162">
        <f t="shared" si="53"/>
        <v>2.6457235343299579E-4</v>
      </c>
      <c r="K175" s="162">
        <f t="shared" si="48"/>
        <v>7.8061173793741185E-6</v>
      </c>
      <c r="L175" s="59">
        <f t="shared" si="49"/>
        <v>-2.8865798640254028E-17</v>
      </c>
      <c r="M175" s="162">
        <f t="shared" si="54"/>
        <v>0.72868417146490017</v>
      </c>
      <c r="N175" s="99">
        <f t="shared" si="50"/>
        <v>5.7899603460616335E-7</v>
      </c>
      <c r="O175" s="100">
        <f t="shared" si="55"/>
        <v>5.5145306493612704E-4</v>
      </c>
      <c r="P175" s="100">
        <f t="shared" si="56"/>
        <v>8.2300542632542827E-8</v>
      </c>
      <c r="Q175" s="11">
        <v>173</v>
      </c>
      <c r="R175" s="9">
        <f t="shared" si="51"/>
        <v>0.72848825607698986</v>
      </c>
    </row>
    <row r="176" spans="1:18" x14ac:dyDescent="0.25">
      <c r="A176" s="9">
        <f t="shared" si="52"/>
        <v>-6.4774820296327751E-2</v>
      </c>
      <c r="B176" s="88">
        <f>IF(Sample8!K182&gt;0,Sample8!K182, )</f>
        <v>6.4774820296327751E-2</v>
      </c>
      <c r="C176" s="88">
        <f>IF(Sample8!L182&gt;0,Sample8!L182,"")</f>
        <v>0.72766409371248308</v>
      </c>
      <c r="D176" s="88" t="str">
        <f>IF(Sample8!M182&gt;0,Sample8!M182,)</f>
        <v/>
      </c>
      <c r="E176" s="162">
        <f t="shared" si="43"/>
        <v>0.4351451906666981</v>
      </c>
      <c r="F176" s="162">
        <f t="shared" si="44"/>
        <v>5.7877703863661492E-2</v>
      </c>
      <c r="G176" s="162">
        <f t="shared" si="45"/>
        <v>6.6369864625837188E-3</v>
      </c>
      <c r="H176" s="162">
        <f t="shared" si="46"/>
        <v>2.6012997008253991E-4</v>
      </c>
      <c r="I176" s="162">
        <f t="shared" si="47"/>
        <v>6.4514690326245211E-2</v>
      </c>
      <c r="J176" s="162">
        <f t="shared" si="53"/>
        <v>2.6012997008253991E-4</v>
      </c>
      <c r="K176" s="162">
        <f t="shared" si="48"/>
        <v>7.6040534790339712E-6</v>
      </c>
      <c r="L176" s="59">
        <f t="shared" si="49"/>
        <v>-2.6645352591003722E-17</v>
      </c>
      <c r="M176" s="162">
        <f t="shared" si="54"/>
        <v>0.72865573731458566</v>
      </c>
      <c r="N176" s="99">
        <f t="shared" si="50"/>
        <v>9.8335703359097306E-7</v>
      </c>
      <c r="O176" s="100">
        <f t="shared" si="55"/>
        <v>5.4079925315581663E-4</v>
      </c>
      <c r="P176" s="100">
        <f t="shared" si="56"/>
        <v>7.8775246460867141E-8</v>
      </c>
      <c r="Q176" s="11">
        <v>174</v>
      </c>
      <c r="R176" s="9">
        <f t="shared" si="51"/>
        <v>0.72846311150416165</v>
      </c>
    </row>
    <row r="177" spans="1:18" x14ac:dyDescent="0.25">
      <c r="A177" s="9">
        <f t="shared" si="52"/>
        <v>-6.3959837655458041E-2</v>
      </c>
      <c r="B177" s="88">
        <f>IF(Sample8!K183&gt;0,Sample8!K183, )</f>
        <v>6.3959837655458041E-2</v>
      </c>
      <c r="C177" s="88">
        <f>IF(Sample8!L183&gt;0,Sample8!L183,"")</f>
        <v>0.7272755829359866</v>
      </c>
      <c r="D177" s="88" t="str">
        <f>IF(Sample8!M183&gt;0,Sample8!M183,)</f>
        <v/>
      </c>
      <c r="E177" s="162">
        <f t="shared" si="43"/>
        <v>0.43433020802582839</v>
      </c>
      <c r="F177" s="162">
        <f t="shared" si="44"/>
        <v>5.7320841200329917E-2</v>
      </c>
      <c r="G177" s="162">
        <f t="shared" si="45"/>
        <v>6.3832698222548445E-3</v>
      </c>
      <c r="H177" s="162">
        <f t="shared" si="46"/>
        <v>2.5572663287327935E-4</v>
      </c>
      <c r="I177" s="162">
        <f t="shared" si="47"/>
        <v>6.3704111022584761E-2</v>
      </c>
      <c r="J177" s="162">
        <f t="shared" si="53"/>
        <v>2.5572663287327935E-4</v>
      </c>
      <c r="K177" s="162">
        <f t="shared" si="48"/>
        <v>7.4072194453792168E-6</v>
      </c>
      <c r="L177" s="59">
        <f t="shared" si="49"/>
        <v>-2.4424906541753413E-17</v>
      </c>
      <c r="M177" s="162">
        <f t="shared" si="54"/>
        <v>0.72862811985323039</v>
      </c>
      <c r="N177" s="99">
        <f t="shared" si="50"/>
        <v>1.8293561125073516E-6</v>
      </c>
      <c r="O177" s="100">
        <f t="shared" si="55"/>
        <v>5.3034995553646739E-4</v>
      </c>
      <c r="P177" s="100">
        <f t="shared" si="56"/>
        <v>7.5417969350569494E-8</v>
      </c>
      <c r="Q177" s="11">
        <v>175</v>
      </c>
      <c r="R177" s="9">
        <f t="shared" si="51"/>
        <v>0.72843875470669006</v>
      </c>
    </row>
    <row r="178" spans="1:18" x14ac:dyDescent="0.25">
      <c r="A178" s="9">
        <f t="shared" si="52"/>
        <v>-6.3226353278675249E-2</v>
      </c>
      <c r="B178" s="88">
        <f>IF(Sample8!K184&gt;0,Sample8!K184, )</f>
        <v>6.3226353278675249E-2</v>
      </c>
      <c r="C178" s="88">
        <f>IF(Sample8!L184&gt;0,Sample8!L184,"")</f>
        <v>0.7272755829359866</v>
      </c>
      <c r="D178" s="88" t="str">
        <f>IF(Sample8!M184&gt;0,Sample8!M184,)</f>
        <v/>
      </c>
      <c r="E178" s="162">
        <f t="shared" si="43"/>
        <v>0.43359672364904561</v>
      </c>
      <c r="F178" s="162">
        <f t="shared" si="44"/>
        <v>5.6812732220535497E-2</v>
      </c>
      <c r="G178" s="162">
        <f t="shared" si="45"/>
        <v>6.1618244658288995E-3</v>
      </c>
      <c r="H178" s="162">
        <f t="shared" si="46"/>
        <v>2.5179659231085172E-4</v>
      </c>
      <c r="I178" s="162">
        <f t="shared" si="47"/>
        <v>6.2974556686364397E-2</v>
      </c>
      <c r="J178" s="162">
        <f t="shared" si="53"/>
        <v>2.5179659231085172E-4</v>
      </c>
      <c r="K178" s="162">
        <f t="shared" si="48"/>
        <v>7.234428429095704E-6</v>
      </c>
      <c r="L178" s="59">
        <f t="shared" si="49"/>
        <v>-2.4424906541753413E-17</v>
      </c>
      <c r="M178" s="162">
        <f t="shared" si="54"/>
        <v>0.72860395091051011</v>
      </c>
      <c r="N178" s="99">
        <f t="shared" si="50"/>
        <v>1.7645614757397043E-6</v>
      </c>
      <c r="O178" s="100">
        <f t="shared" si="55"/>
        <v>5.2111724237318725E-4</v>
      </c>
      <c r="P178" s="100">
        <f t="shared" si="56"/>
        <v>7.2533612549998995E-8</v>
      </c>
      <c r="Q178" s="11">
        <v>176</v>
      </c>
      <c r="R178" s="9">
        <f t="shared" si="51"/>
        <v>0.72841749595247318</v>
      </c>
    </row>
    <row r="179" spans="1:18" x14ac:dyDescent="0.25">
      <c r="A179" s="9">
        <f t="shared" si="52"/>
        <v>-6.2411370637805538E-2</v>
      </c>
      <c r="B179" s="88">
        <f>IF(Sample8!K185&gt;0,Sample8!K185, )</f>
        <v>6.2411370637805538E-2</v>
      </c>
      <c r="C179" s="88">
        <f>IF(Sample8!L185&gt;0,Sample8!L185,"")</f>
        <v>0.72779381042835312</v>
      </c>
      <c r="D179" s="88" t="str">
        <f>IF(Sample8!M185&gt;0,Sample8!M185,)</f>
        <v/>
      </c>
      <c r="E179" s="162">
        <f t="shared" si="43"/>
        <v>0.4327817410081759</v>
      </c>
      <c r="F179" s="162">
        <f t="shared" si="44"/>
        <v>5.6240598209433758E-2</v>
      </c>
      <c r="G179" s="162">
        <f t="shared" si="45"/>
        <v>5.923306382808767E-3</v>
      </c>
      <c r="H179" s="162">
        <f t="shared" si="46"/>
        <v>2.4746604556301344E-4</v>
      </c>
      <c r="I179" s="162">
        <f t="shared" si="47"/>
        <v>6.2163904592242525E-2</v>
      </c>
      <c r="J179" s="162">
        <f t="shared" si="53"/>
        <v>2.4746604556301344E-4</v>
      </c>
      <c r="K179" s="162">
        <f t="shared" si="48"/>
        <v>7.0471612060098274E-6</v>
      </c>
      <c r="L179" s="59">
        <f t="shared" si="49"/>
        <v>-2.2204460492503107E-17</v>
      </c>
      <c r="M179" s="162">
        <f t="shared" si="54"/>
        <v>0.72857784641187207</v>
      </c>
      <c r="N179" s="99">
        <f t="shared" si="50"/>
        <v>6.1471242345252595E-7</v>
      </c>
      <c r="O179" s="100">
        <f t="shared" si="55"/>
        <v>5.1104590272514172E-4</v>
      </c>
      <c r="P179" s="100">
        <f t="shared" si="56"/>
        <v>6.9474341101607952E-8</v>
      </c>
      <c r="Q179" s="11">
        <v>177</v>
      </c>
      <c r="R179" s="9">
        <f t="shared" si="51"/>
        <v>0.72839459821650321</v>
      </c>
    </row>
    <row r="180" spans="1:18" x14ac:dyDescent="0.25">
      <c r="A180" s="9">
        <f t="shared" si="52"/>
        <v>-6.1677886261022739E-2</v>
      </c>
      <c r="B180" s="88">
        <f>IF(Sample8!K186&gt;0,Sample8!K186, )</f>
        <v>6.1677886261022739E-2</v>
      </c>
      <c r="C180" s="88">
        <f>IF(Sample8!L186&gt;0,Sample8!L186,"")</f>
        <v>0.72751496259679393</v>
      </c>
      <c r="D180" s="88" t="str">
        <f>IF(Sample8!M186&gt;0,Sample8!M186,)</f>
        <v/>
      </c>
      <c r="E180" s="162">
        <f t="shared" si="43"/>
        <v>0.43204825663139307</v>
      </c>
      <c r="F180" s="162">
        <f t="shared" si="44"/>
        <v>5.5718986180556096E-2</v>
      </c>
      <c r="G180" s="162">
        <f t="shared" si="45"/>
        <v>5.7152993721013082E-3</v>
      </c>
      <c r="H180" s="162">
        <f t="shared" si="46"/>
        <v>2.4360070836533521E-4</v>
      </c>
      <c r="I180" s="162">
        <f t="shared" si="47"/>
        <v>6.1434285552657404E-2</v>
      </c>
      <c r="J180" s="162">
        <f t="shared" si="53"/>
        <v>2.4360070836533521E-4</v>
      </c>
      <c r="K180" s="162">
        <f t="shared" si="48"/>
        <v>6.8827684745373731E-6</v>
      </c>
      <c r="L180" s="59">
        <f t="shared" si="49"/>
        <v>-1.9984014443252798E-17</v>
      </c>
      <c r="M180" s="162">
        <f t="shared" si="54"/>
        <v>0.72855501546307477</v>
      </c>
      <c r="N180" s="99">
        <f t="shared" si="50"/>
        <v>1.0817099646589875E-6</v>
      </c>
      <c r="O180" s="100">
        <f t="shared" si="55"/>
        <v>5.0214721920429359E-4</v>
      </c>
      <c r="P180" s="100">
        <f t="shared" si="56"/>
        <v>6.6846298266999632E-8</v>
      </c>
      <c r="Q180" s="11">
        <v>178</v>
      </c>
      <c r="R180" s="9">
        <f t="shared" si="51"/>
        <v>0.72837462954347532</v>
      </c>
    </row>
    <row r="181" spans="1:18" x14ac:dyDescent="0.25">
      <c r="A181" s="9">
        <f t="shared" si="52"/>
        <v>-6.094440188423994E-2</v>
      </c>
      <c r="B181" s="88">
        <f>IF(Sample8!K187&gt;0,Sample8!K187, )</f>
        <v>6.094440188423994E-2</v>
      </c>
      <c r="C181" s="88">
        <f>IF(Sample8!L187&gt;0,Sample8!L187,"")</f>
        <v>0.7272755829359866</v>
      </c>
      <c r="D181" s="88" t="str">
        <f>IF(Sample8!M187&gt;0,Sample8!M187,)</f>
        <v/>
      </c>
      <c r="E181" s="162">
        <f t="shared" si="43"/>
        <v>0.43131477225461029</v>
      </c>
      <c r="F181" s="162">
        <f t="shared" si="44"/>
        <v>5.5191151636800828E-2</v>
      </c>
      <c r="G181" s="162">
        <f t="shared" si="45"/>
        <v>5.5134847807509213E-3</v>
      </c>
      <c r="H181" s="162">
        <f t="shared" si="46"/>
        <v>2.3976546668819099E-4</v>
      </c>
      <c r="I181" s="162">
        <f t="shared" si="47"/>
        <v>6.0704636417551749E-2</v>
      </c>
      <c r="J181" s="162">
        <f t="shared" si="53"/>
        <v>2.3976546668819099E-4</v>
      </c>
      <c r="K181" s="162">
        <f t="shared" si="48"/>
        <v>6.7222102015180147E-6</v>
      </c>
      <c r="L181" s="59">
        <f t="shared" si="49"/>
        <v>-1.776356839400249E-17</v>
      </c>
      <c r="M181" s="162">
        <f t="shared" si="54"/>
        <v>0.72853280127221876</v>
      </c>
      <c r="N181" s="99">
        <f t="shared" si="50"/>
        <v>1.5805979449583546E-6</v>
      </c>
      <c r="O181" s="100">
        <f t="shared" si="55"/>
        <v>4.934025663799785E-4</v>
      </c>
      <c r="P181" s="100">
        <f t="shared" si="56"/>
        <v>6.4331778340061757E-8</v>
      </c>
      <c r="Q181" s="11">
        <v>179</v>
      </c>
      <c r="R181" s="9">
        <f t="shared" si="51"/>
        <v>0.72835525534270573</v>
      </c>
    </row>
    <row r="182" spans="1:18" x14ac:dyDescent="0.25">
      <c r="A182" s="9">
        <f t="shared" si="52"/>
        <v>-6.0210917507457135E-2</v>
      </c>
      <c r="B182" s="88">
        <f>IF(Sample8!K188&gt;0,Sample8!K188, )</f>
        <v>6.0210917507457135E-2</v>
      </c>
      <c r="C182" s="88">
        <f>IF(Sample8!L188&gt;0,Sample8!L188,"")</f>
        <v>0.72766409371248308</v>
      </c>
      <c r="D182" s="88" t="str">
        <f>IF(Sample8!M188&gt;0,Sample8!M188,)</f>
        <v/>
      </c>
      <c r="E182" s="162">
        <f t="shared" si="43"/>
        <v>0.43058128787782746</v>
      </c>
      <c r="F182" s="162">
        <f t="shared" si="44"/>
        <v>5.4657209567866794E-2</v>
      </c>
      <c r="G182" s="162">
        <f t="shared" si="45"/>
        <v>5.317747967362299E-3</v>
      </c>
      <c r="H182" s="162">
        <f t="shared" si="46"/>
        <v>2.3595997222804199E-4</v>
      </c>
      <c r="I182" s="162">
        <f t="shared" si="47"/>
        <v>5.9974957535229093E-2</v>
      </c>
      <c r="J182" s="162">
        <f t="shared" si="53"/>
        <v>2.3595997222804199E-4</v>
      </c>
      <c r="K182" s="162">
        <f t="shared" si="48"/>
        <v>6.5653969673807002E-6</v>
      </c>
      <c r="L182" s="59">
        <f t="shared" si="49"/>
        <v>-1.776356839400249E-17</v>
      </c>
      <c r="M182" s="162">
        <f t="shared" si="54"/>
        <v>0.72851119257581176</v>
      </c>
      <c r="N182" s="99">
        <f t="shared" si="50"/>
        <v>7.1757648425273647E-7</v>
      </c>
      <c r="O182" s="100">
        <f t="shared" si="55"/>
        <v>4.8480930969671971E-4</v>
      </c>
      <c r="P182" s="100">
        <f t="shared" si="56"/>
        <v>6.1925992758599854E-8</v>
      </c>
      <c r="Q182" s="11">
        <v>180</v>
      </c>
      <c r="R182" s="9">
        <f t="shared" si="51"/>
        <v>0.72833646460862045</v>
      </c>
    </row>
    <row r="183" spans="1:18" x14ac:dyDescent="0.25">
      <c r="A183" s="9">
        <f t="shared" si="52"/>
        <v>-5.9477433130674336E-2</v>
      </c>
      <c r="B183" s="88">
        <f>IF(Sample8!K189&gt;0,Sample8!K189, )</f>
        <v>5.9477433130674336E-2</v>
      </c>
      <c r="C183" s="88">
        <f>IF(Sample8!L189&gt;0,Sample8!L189,"")</f>
        <v>0.7272755829359866</v>
      </c>
      <c r="D183" s="88" t="str">
        <f>IF(Sample8!M189&gt;0,Sample8!M189,)</f>
        <v/>
      </c>
      <c r="E183" s="162">
        <f t="shared" si="43"/>
        <v>0.42984780350104468</v>
      </c>
      <c r="F183" s="162">
        <f t="shared" si="44"/>
        <v>5.4117277039388331E-2</v>
      </c>
      <c r="G183" s="162">
        <f t="shared" si="45"/>
        <v>5.127972209278471E-3</v>
      </c>
      <c r="H183" s="162">
        <f t="shared" si="46"/>
        <v>2.3218388200753337E-4</v>
      </c>
      <c r="I183" s="162">
        <f t="shared" si="47"/>
        <v>5.9245249248666802E-2</v>
      </c>
      <c r="J183" s="162">
        <f t="shared" si="53"/>
        <v>2.3218388200753337E-4</v>
      </c>
      <c r="K183" s="162">
        <f t="shared" si="48"/>
        <v>6.4122414369424581E-6</v>
      </c>
      <c r="L183" s="59">
        <f t="shared" si="49"/>
        <v>-1.5543122344752181E-17</v>
      </c>
      <c r="M183" s="162">
        <f t="shared" si="54"/>
        <v>0.72849017791450443</v>
      </c>
      <c r="N183" s="99">
        <f t="shared" si="50"/>
        <v>1.4752409618407415E-6</v>
      </c>
      <c r="O183" s="100">
        <f t="shared" si="55"/>
        <v>4.7636485857499512E-4</v>
      </c>
      <c r="P183" s="100">
        <f t="shared" si="56"/>
        <v>5.9624349317439309E-8</v>
      </c>
      <c r="Q183" s="11">
        <v>181</v>
      </c>
      <c r="R183" s="9">
        <f t="shared" si="51"/>
        <v>0.72831824613584439</v>
      </c>
    </row>
    <row r="184" spans="1:18" x14ac:dyDescent="0.25">
      <c r="A184" s="9">
        <f t="shared" si="52"/>
        <v>-5.874394875389153E-2</v>
      </c>
      <c r="B184" s="88">
        <f>IF(Sample8!K190&gt;0,Sample8!K190, )</f>
        <v>5.874394875389153E-2</v>
      </c>
      <c r="C184" s="88">
        <f>IF(Sample8!L190&gt;0,Sample8!L190,"")</f>
        <v>0.7279429681288343</v>
      </c>
      <c r="D184" s="88" t="str">
        <f>IF(Sample8!M190&gt;0,Sample8!M190,)</f>
        <v/>
      </c>
      <c r="E184" s="162">
        <f t="shared" si="43"/>
        <v>0.4291143191242619</v>
      </c>
      <c r="F184" s="162">
        <f t="shared" si="44"/>
        <v>5.3571472910965534E-2</v>
      </c>
      <c r="G184" s="162">
        <f t="shared" si="45"/>
        <v>4.9440389846514901E-3</v>
      </c>
      <c r="H184" s="162">
        <f t="shared" si="46"/>
        <v>2.2843685827450555E-4</v>
      </c>
      <c r="I184" s="162">
        <f t="shared" si="47"/>
        <v>5.8515511895617024E-2</v>
      </c>
      <c r="J184" s="162">
        <f t="shared" si="53"/>
        <v>2.2843685827450555E-4</v>
      </c>
      <c r="K184" s="162">
        <f t="shared" si="48"/>
        <v>6.2626583108459072E-6</v>
      </c>
      <c r="L184" s="59">
        <f t="shared" si="49"/>
        <v>-1.5543122344752181E-17</v>
      </c>
      <c r="M184" s="162">
        <f t="shared" si="54"/>
        <v>0.7284697456600947</v>
      </c>
      <c r="N184" s="99">
        <f t="shared" si="50"/>
        <v>2.7749456744080466E-7</v>
      </c>
      <c r="O184" s="100">
        <f t="shared" si="55"/>
        <v>4.6806666571447487E-4</v>
      </c>
      <c r="P184" s="100">
        <f t="shared" si="56"/>
        <v>5.7422444613716775E-8</v>
      </c>
      <c r="Q184" s="11">
        <v>182</v>
      </c>
      <c r="R184" s="9">
        <f t="shared" si="51"/>
        <v>0.7283005885462801</v>
      </c>
    </row>
    <row r="185" spans="1:18" x14ac:dyDescent="0.25">
      <c r="A185" s="9">
        <f t="shared" si="52"/>
        <v>-5.8091962641195857E-2</v>
      </c>
      <c r="B185" s="88">
        <f>IF(Sample8!K191&gt;0,Sample8!K191, )</f>
        <v>5.8091962641195857E-2</v>
      </c>
      <c r="C185" s="88">
        <f>IF(Sample8!L191&gt;0,Sample8!L191,"")</f>
        <v>0.72753467361112723</v>
      </c>
      <c r="D185" s="88" t="str">
        <f>IF(Sample8!M191&gt;0,Sample8!M191,)</f>
        <v/>
      </c>
      <c r="E185" s="162">
        <f t="shared" si="43"/>
        <v>0.42846233301156622</v>
      </c>
      <c r="F185" s="162">
        <f t="shared" si="44"/>
        <v>5.3081481726324431E-2</v>
      </c>
      <c r="G185" s="162">
        <f t="shared" si="45"/>
        <v>4.7853506118762934E-3</v>
      </c>
      <c r="H185" s="162">
        <f t="shared" si="46"/>
        <v>2.2513030299513292E-4</v>
      </c>
      <c r="I185" s="162">
        <f t="shared" si="47"/>
        <v>5.7866832338200724E-2</v>
      </c>
      <c r="J185" s="162">
        <f t="shared" si="53"/>
        <v>2.2513030299513292E-4</v>
      </c>
      <c r="K185" s="162">
        <f t="shared" si="48"/>
        <v>6.1326271940811607E-6</v>
      </c>
      <c r="L185" s="59">
        <f t="shared" si="49"/>
        <v>-1.332267629550187E-17</v>
      </c>
      <c r="M185" s="162">
        <f t="shared" si="54"/>
        <v>0.72845206307762056</v>
      </c>
      <c r="N185" s="99">
        <f t="shared" si="50"/>
        <v>8.4160343323292514E-7</v>
      </c>
      <c r="O185" s="100">
        <f t="shared" si="55"/>
        <v>4.60811253211916E-4</v>
      </c>
      <c r="P185" s="100">
        <f t="shared" si="56"/>
        <v>5.554551029508578E-8</v>
      </c>
      <c r="Q185" s="11">
        <v>183</v>
      </c>
      <c r="R185" s="9">
        <f t="shared" si="51"/>
        <v>0.72828535446249376</v>
      </c>
    </row>
    <row r="186" spans="1:18" x14ac:dyDescent="0.25">
      <c r="A186" s="9">
        <f t="shared" si="52"/>
        <v>-5.7439976528499956E-2</v>
      </c>
      <c r="B186" s="88">
        <f>IF(Sample8!K192&gt;0,Sample8!K192, )</f>
        <v>5.7439976528499956E-2</v>
      </c>
      <c r="C186" s="88">
        <f>IF(Sample8!L192&gt;0,Sample8!L192,"")</f>
        <v>0.72701625345085519</v>
      </c>
      <c r="D186" s="88" t="str">
        <f>IF(Sample8!M192&gt;0,Sample8!M192,)</f>
        <v/>
      </c>
      <c r="E186" s="162">
        <f t="shared" si="43"/>
        <v>0.42781034689887032</v>
      </c>
      <c r="F186" s="162">
        <f t="shared" si="44"/>
        <v>5.258703172992002E-2</v>
      </c>
      <c r="G186" s="162">
        <f t="shared" si="45"/>
        <v>4.6310985779087627E-3</v>
      </c>
      <c r="H186" s="162">
        <f t="shared" si="46"/>
        <v>2.2184622067117354E-4</v>
      </c>
      <c r="I186" s="162">
        <f t="shared" si="47"/>
        <v>5.7218130307828782E-2</v>
      </c>
      <c r="J186" s="162">
        <f t="shared" si="53"/>
        <v>2.2184622067117354E-4</v>
      </c>
      <c r="K186" s="162">
        <f t="shared" si="48"/>
        <v>6.0052956429909997E-6</v>
      </c>
      <c r="L186" s="59">
        <f t="shared" si="49"/>
        <v>-1.332267629550187E-17</v>
      </c>
      <c r="M186" s="162">
        <f t="shared" si="54"/>
        <v>0.72843482302485796</v>
      </c>
      <c r="N186" s="99">
        <f t="shared" si="50"/>
        <v>2.0123396362864013E-6</v>
      </c>
      <c r="O186" s="100">
        <f t="shared" si="55"/>
        <v>4.5366769187520838E-4</v>
      </c>
      <c r="P186" s="100">
        <f t="shared" si="56"/>
        <v>5.3741194511203151E-8</v>
      </c>
      <c r="Q186" s="11">
        <v>184</v>
      </c>
      <c r="R186" s="9">
        <f t="shared" si="51"/>
        <v>0.72827054626723287</v>
      </c>
    </row>
    <row r="187" spans="1:18" x14ac:dyDescent="0.25">
      <c r="A187" s="9">
        <f t="shared" si="52"/>
        <v>-5.6787990415804054E-2</v>
      </c>
      <c r="B187" s="88">
        <f>IF(Sample8!K193&gt;0,Sample8!K193, )</f>
        <v>5.6787990415804054E-2</v>
      </c>
      <c r="C187" s="88">
        <f>IF(Sample8!L193&gt;0,Sample8!L193,"")</f>
        <v>0.72740497999168052</v>
      </c>
      <c r="D187" s="88" t="str">
        <f>IF(Sample8!M193&gt;0,Sample8!M193,)</f>
        <v/>
      </c>
      <c r="E187" s="162">
        <f t="shared" si="43"/>
        <v>0.42715836078617442</v>
      </c>
      <c r="F187" s="162">
        <f t="shared" si="44"/>
        <v>5.2088208935769903E-2</v>
      </c>
      <c r="G187" s="162">
        <f t="shared" si="45"/>
        <v>4.4811970959170166E-3</v>
      </c>
      <c r="H187" s="162">
        <f t="shared" si="46"/>
        <v>2.1858438411713477E-4</v>
      </c>
      <c r="I187" s="162">
        <f t="shared" si="47"/>
        <v>5.656940603168692E-2</v>
      </c>
      <c r="J187" s="162">
        <f t="shared" si="53"/>
        <v>2.1858438411713477E-4</v>
      </c>
      <c r="K187" s="162">
        <f t="shared" si="48"/>
        <v>5.8806076228327138E-6</v>
      </c>
      <c r="L187" s="59">
        <f t="shared" si="49"/>
        <v>-1.332267629550187E-17</v>
      </c>
      <c r="M187" s="162">
        <f t="shared" si="54"/>
        <v>0.72841801709804077</v>
      </c>
      <c r="N187" s="99">
        <f t="shared" si="50"/>
        <v>1.0262441788627452E-6</v>
      </c>
      <c r="O187" s="100">
        <f t="shared" si="55"/>
        <v>4.4663427619131483E-4</v>
      </c>
      <c r="P187" s="100">
        <f t="shared" si="56"/>
        <v>5.2006753275045178E-8</v>
      </c>
      <c r="Q187" s="11">
        <v>185</v>
      </c>
      <c r="R187" s="9">
        <f t="shared" si="51"/>
        <v>0.72825615572496161</v>
      </c>
    </row>
    <row r="188" spans="1:18" x14ac:dyDescent="0.25">
      <c r="A188" s="9">
        <f t="shared" si="52"/>
        <v>-5.6054506039021484E-2</v>
      </c>
      <c r="B188" s="88">
        <f>IF(Sample8!K194&gt;0,Sample8!K194, )</f>
        <v>5.6054506039021484E-2</v>
      </c>
      <c r="C188" s="88">
        <f>IF(Sample8!L194&gt;0,Sample8!L194,"")</f>
        <v>0.72753467361112723</v>
      </c>
      <c r="D188" s="88" t="str">
        <f>IF(Sample8!M194&gt;0,Sample8!M194,)</f>
        <v/>
      </c>
      <c r="E188" s="162">
        <f t="shared" si="43"/>
        <v>0.42642487640939186</v>
      </c>
      <c r="F188" s="162">
        <f t="shared" si="44"/>
        <v>5.1521914155214343E-2</v>
      </c>
      <c r="G188" s="162">
        <f t="shared" si="45"/>
        <v>4.3176507541415193E-3</v>
      </c>
      <c r="H188" s="162">
        <f t="shared" si="46"/>
        <v>2.1494112966562173E-4</v>
      </c>
      <c r="I188" s="162">
        <f t="shared" si="47"/>
        <v>5.5839564909355863E-2</v>
      </c>
      <c r="J188" s="162">
        <f t="shared" si="53"/>
        <v>2.1494112966562173E-4</v>
      </c>
      <c r="K188" s="162">
        <f t="shared" si="48"/>
        <v>5.7434251680122563E-6</v>
      </c>
      <c r="L188" s="59">
        <f t="shared" si="49"/>
        <v>-1.110223024625156E-17</v>
      </c>
      <c r="M188" s="162">
        <f t="shared" si="54"/>
        <v>0.7283996188253653</v>
      </c>
      <c r="N188" s="99">
        <f t="shared" si="50"/>
        <v>7.4813022363335388E-7</v>
      </c>
      <c r="O188" s="100">
        <f t="shared" si="55"/>
        <v>4.3885125110015334E-4</v>
      </c>
      <c r="P188" s="100">
        <f t="shared" si="56"/>
        <v>5.0135742480826693E-8</v>
      </c>
      <c r="Q188" s="11">
        <v>186</v>
      </c>
      <c r="R188" s="9">
        <f t="shared" si="51"/>
        <v>0.72824045527615122</v>
      </c>
    </row>
    <row r="189" spans="1:18" x14ac:dyDescent="0.25">
      <c r="A189" s="9">
        <f t="shared" si="52"/>
        <v>-5.5402519926325583E-2</v>
      </c>
      <c r="B189" s="88">
        <f>IF(Sample8!K195&gt;0,Sample8!K195, )</f>
        <v>5.5402519926325583E-2</v>
      </c>
      <c r="C189" s="88">
        <f>IF(Sample8!L195&gt;0,Sample8!L195,"")</f>
        <v>0.72701625345085519</v>
      </c>
      <c r="D189" s="88" t="str">
        <f>IF(Sample8!M195&gt;0,Sample8!M195,)</f>
        <v/>
      </c>
      <c r="E189" s="162">
        <f t="shared" si="43"/>
        <v>0.42577289029669596</v>
      </c>
      <c r="F189" s="162">
        <f t="shared" si="44"/>
        <v>5.1014086821095483E-2</v>
      </c>
      <c r="G189" s="162">
        <f t="shared" si="45"/>
        <v>4.1767072803853833E-3</v>
      </c>
      <c r="H189" s="162">
        <f t="shared" si="46"/>
        <v>2.1172582484471625E-4</v>
      </c>
      <c r="I189" s="162">
        <f t="shared" si="47"/>
        <v>5.5190794101480867E-2</v>
      </c>
      <c r="J189" s="162">
        <f t="shared" si="53"/>
        <v>2.1172582484471625E-4</v>
      </c>
      <c r="K189" s="162">
        <f t="shared" si="48"/>
        <v>5.624173875353818E-6</v>
      </c>
      <c r="L189" s="59">
        <f t="shared" si="49"/>
        <v>-1.110223024625156E-17</v>
      </c>
      <c r="M189" s="162">
        <f t="shared" si="54"/>
        <v>0.7283837073240097</v>
      </c>
      <c r="N189" s="99">
        <f t="shared" si="50"/>
        <v>1.8699300952052751E-6</v>
      </c>
      <c r="O189" s="100">
        <f t="shared" si="55"/>
        <v>4.3204634772701933E-4</v>
      </c>
      <c r="P189" s="100">
        <f t="shared" si="56"/>
        <v>4.8541132803131435E-8</v>
      </c>
      <c r="Q189" s="11">
        <v>187</v>
      </c>
      <c r="R189" s="9">
        <f t="shared" si="51"/>
        <v>0.72822692470267059</v>
      </c>
    </row>
    <row r="190" spans="1:18" x14ac:dyDescent="0.25">
      <c r="A190" s="9">
        <f t="shared" si="52"/>
        <v>-5.4832032077716815E-2</v>
      </c>
      <c r="B190" s="88">
        <f>IF(Sample8!K196&gt;0,Sample8!K196, )</f>
        <v>5.4832032077716815E-2</v>
      </c>
      <c r="C190" s="88">
        <f>IF(Sample8!L196&gt;0,Sample8!L196,"")</f>
        <v>0.7274246344283356</v>
      </c>
      <c r="D190" s="88" t="str">
        <f>IF(Sample8!M196&gt;0,Sample8!M196,)</f>
        <v/>
      </c>
      <c r="E190" s="162">
        <f t="shared" si="43"/>
        <v>0.42520240244808716</v>
      </c>
      <c r="F190" s="162">
        <f t="shared" si="44"/>
        <v>5.0566370440127961E-2</v>
      </c>
      <c r="G190" s="162">
        <f t="shared" si="45"/>
        <v>4.0567315151208636E-3</v>
      </c>
      <c r="H190" s="162">
        <f t="shared" si="46"/>
        <v>2.0893012246799014E-4</v>
      </c>
      <c r="I190" s="162">
        <f t="shared" si="47"/>
        <v>5.4623101955248825E-2</v>
      </c>
      <c r="J190" s="162">
        <f t="shared" si="53"/>
        <v>2.0893012246799014E-4</v>
      </c>
      <c r="K190" s="162">
        <f t="shared" si="48"/>
        <v>5.521861696365623E-6</v>
      </c>
      <c r="L190" s="59">
        <f t="shared" si="49"/>
        <v>-1.110223024625156E-17</v>
      </c>
      <c r="M190" s="162">
        <f t="shared" si="54"/>
        <v>0.72837011943758168</v>
      </c>
      <c r="N190" s="99">
        <f t="shared" si="50"/>
        <v>8.9394190270904491E-7</v>
      </c>
      <c r="O190" s="100">
        <f t="shared" si="55"/>
        <v>4.2617822721145065E-4</v>
      </c>
      <c r="P190" s="100">
        <f t="shared" si="56"/>
        <v>4.7196739014625587E-8</v>
      </c>
      <c r="Q190" s="11">
        <v>188</v>
      </c>
      <c r="R190" s="9">
        <f t="shared" si="51"/>
        <v>0.72821540702920518</v>
      </c>
    </row>
    <row r="191" spans="1:18" x14ac:dyDescent="0.25">
      <c r="A191" s="9">
        <f t="shared" si="52"/>
        <v>-5.4180045965020913E-2</v>
      </c>
      <c r="B191" s="88">
        <f>IF(Sample8!K197&gt;0,Sample8!K197, )</f>
        <v>5.4180045965020913E-2</v>
      </c>
      <c r="C191" s="88">
        <f>IF(Sample8!L197&gt;0,Sample8!L197,"")</f>
        <v>0.72673791914445385</v>
      </c>
      <c r="D191" s="88" t="str">
        <f>IF(Sample8!M197&gt;0,Sample8!M197,)</f>
        <v/>
      </c>
      <c r="E191" s="162">
        <f t="shared" si="43"/>
        <v>0.42455041633539126</v>
      </c>
      <c r="F191" s="162">
        <f t="shared" si="44"/>
        <v>5.0050924363931312E-2</v>
      </c>
      <c r="G191" s="162">
        <f t="shared" si="45"/>
        <v>3.9233665439673202E-3</v>
      </c>
      <c r="H191" s="162">
        <f t="shared" si="46"/>
        <v>2.0575505712228104E-4</v>
      </c>
      <c r="I191" s="162">
        <f t="shared" si="47"/>
        <v>5.3974290907898632E-2</v>
      </c>
      <c r="J191" s="162">
        <f t="shared" si="53"/>
        <v>2.0575505712228104E-4</v>
      </c>
      <c r="K191" s="162">
        <f t="shared" si="48"/>
        <v>5.4072103472353778E-6</v>
      </c>
      <c r="L191" s="59">
        <f t="shared" si="49"/>
        <v>-8.8817841970012479E-18</v>
      </c>
      <c r="M191" s="162">
        <f t="shared" si="54"/>
        <v>0.72835496526974042</v>
      </c>
      <c r="N191" s="99">
        <f t="shared" si="50"/>
        <v>2.6148381713043089E-6</v>
      </c>
      <c r="O191" s="100">
        <f t="shared" si="55"/>
        <v>4.1956884221275472E-4</v>
      </c>
      <c r="P191" s="100">
        <f t="shared" si="56"/>
        <v>4.5716334694715265E-8</v>
      </c>
      <c r="Q191" s="11">
        <v>189</v>
      </c>
      <c r="R191" s="9">
        <f t="shared" si="51"/>
        <v>0.72820260399197445</v>
      </c>
    </row>
    <row r="192" spans="1:18" x14ac:dyDescent="0.25">
      <c r="A192" s="9">
        <f t="shared" si="52"/>
        <v>-5.3528059852325248E-2</v>
      </c>
      <c r="B192" s="88">
        <f>IF(Sample8!K198&gt;0,Sample8!K198, )</f>
        <v>5.3528059852325248E-2</v>
      </c>
      <c r="C192" s="88">
        <f>IF(Sample8!L198&gt;0,Sample8!L198,"")</f>
        <v>0.72675725511064559</v>
      </c>
      <c r="D192" s="88" t="str">
        <f>IF(Sample8!M198&gt;0,Sample8!M198,)</f>
        <v/>
      </c>
      <c r="E192" s="162">
        <f t="shared" si="43"/>
        <v>0.42389843022269558</v>
      </c>
      <c r="F192" s="162">
        <f t="shared" si="44"/>
        <v>4.9531540231760623E-2</v>
      </c>
      <c r="G192" s="162">
        <f t="shared" si="45"/>
        <v>3.793918474387821E-3</v>
      </c>
      <c r="H192" s="162">
        <f t="shared" si="46"/>
        <v>2.0260114617680347E-4</v>
      </c>
      <c r="I192" s="162">
        <f t="shared" si="47"/>
        <v>5.3325458706148444E-2</v>
      </c>
      <c r="J192" s="162">
        <f t="shared" si="53"/>
        <v>2.0260114617680347E-4</v>
      </c>
      <c r="K192" s="162">
        <f t="shared" si="48"/>
        <v>5.2949393206403622E-6</v>
      </c>
      <c r="L192" s="59">
        <f t="shared" si="49"/>
        <v>-8.8817841970012479E-18</v>
      </c>
      <c r="M192" s="162">
        <f t="shared" si="54"/>
        <v>0.7283402027892486</v>
      </c>
      <c r="N192" s="99">
        <f t="shared" si="50"/>
        <v>2.5057233531946532E-6</v>
      </c>
      <c r="O192" s="100">
        <f t="shared" si="55"/>
        <v>4.1306144958945924E-4</v>
      </c>
      <c r="P192" s="100">
        <f t="shared" si="56"/>
        <v>4.4293539312547125E-8</v>
      </c>
      <c r="Q192" s="11">
        <v>190</v>
      </c>
      <c r="R192" s="9">
        <f t="shared" si="51"/>
        <v>0.72819017697729482</v>
      </c>
    </row>
    <row r="193" spans="1:18" x14ac:dyDescent="0.25">
      <c r="A193" s="9">
        <f t="shared" si="52"/>
        <v>-5.2957572003716244E-2</v>
      </c>
      <c r="B193" s="88">
        <f>IF(Sample8!K199&gt;0,Sample8!K199, )</f>
        <v>5.2957572003716244E-2</v>
      </c>
      <c r="C193" s="88">
        <f>IF(Sample8!L199&gt;0,Sample8!L199,"")</f>
        <v>0.72753467361112723</v>
      </c>
      <c r="D193" s="88" t="str">
        <f>IF(Sample8!M199&gt;0,Sample8!M199,)</f>
        <v/>
      </c>
      <c r="E193" s="162">
        <f t="shared" si="43"/>
        <v>0.42332794237408661</v>
      </c>
      <c r="F193" s="162">
        <f t="shared" si="44"/>
        <v>4.9073917068552908E-2</v>
      </c>
      <c r="G193" s="162">
        <f t="shared" si="45"/>
        <v>3.6837962727655077E-3</v>
      </c>
      <c r="H193" s="162">
        <f t="shared" si="46"/>
        <v>1.9985866239782824E-4</v>
      </c>
      <c r="I193" s="162">
        <f t="shared" si="47"/>
        <v>5.2757713341318416E-2</v>
      </c>
      <c r="J193" s="162">
        <f t="shared" si="53"/>
        <v>1.9985866239782824E-4</v>
      </c>
      <c r="K193" s="162">
        <f t="shared" si="48"/>
        <v>5.1986159121887458E-6</v>
      </c>
      <c r="L193" s="59">
        <f t="shared" si="49"/>
        <v>-8.8817841970012479E-18</v>
      </c>
      <c r="M193" s="162">
        <f t="shared" si="54"/>
        <v>0.72832760025321341</v>
      </c>
      <c r="N193" s="99">
        <f t="shared" si="50"/>
        <v>6.2873265973007951E-7</v>
      </c>
      <c r="O193" s="100">
        <f t="shared" si="55"/>
        <v>4.0744992108639346E-4</v>
      </c>
      <c r="P193" s="100">
        <f t="shared" si="56"/>
        <v>4.3094130683902809E-8</v>
      </c>
      <c r="Q193" s="11">
        <v>191</v>
      </c>
      <c r="R193" s="9">
        <f t="shared" si="51"/>
        <v>0.72817960524593905</v>
      </c>
    </row>
    <row r="194" spans="1:18" x14ac:dyDescent="0.25">
      <c r="A194" s="9">
        <f t="shared" si="52"/>
        <v>-5.2387084155107476E-2</v>
      </c>
      <c r="B194" s="88">
        <f>IF(Sample8!K200&gt;0,Sample8!K200, )</f>
        <v>5.2387084155107476E-2</v>
      </c>
      <c r="C194" s="88">
        <f>IF(Sample8!L200&gt;0,Sample8!L200,"")</f>
        <v>0.727145912412963</v>
      </c>
      <c r="D194" s="88" t="str">
        <f>IF(Sample8!M200&gt;0,Sample8!M200,)</f>
        <v/>
      </c>
      <c r="E194" s="162">
        <f t="shared" ref="E194:E257" si="57">IF(OR(B194="",B194=0),"",B194+1/$U$17)</f>
        <v>0.4227574545254778</v>
      </c>
      <c r="F194" s="162">
        <f t="shared" ref="F194:F257" si="58">IF(OR(B194="",B194=0),"",$V$18-(LN(1+EXP(-$S$11*(I194-V$18))))/$S$11)</f>
        <v>4.8613403548617977E-2</v>
      </c>
      <c r="G194" s="162">
        <f t="shared" ref="G194:G257" si="59">IF(OR(B194="",B194=0),"",B194-F194-H194-V$5*K194)</f>
        <v>3.5765485308812545E-3</v>
      </c>
      <c r="H194" s="162">
        <f t="shared" ref="H194:H257" si="60">IF(OR(B194="",B194=0),"",1/2*(B194-V$5*K194+T$11)+1/2*POWER((B194-V$5*K194+T$11)^2-4*V$11*(B194-V$5*K194),0.5))</f>
        <v>1.9713207560824453E-4</v>
      </c>
      <c r="I194" s="162">
        <f t="shared" ref="I194:I257" si="61">B194-H194-V$5*K194</f>
        <v>5.2189952079499231E-2</v>
      </c>
      <c r="J194" s="162">
        <f t="shared" si="53"/>
        <v>1.9713207560824453E-4</v>
      </c>
      <c r="K194" s="162">
        <f t="shared" ref="K194:K257" si="62">IF(OR(B194="",B194=0),"",LN(1+EXP($U$11*(B194-$U$13)))/$U$11)</f>
        <v>5.1040446365635932E-6</v>
      </c>
      <c r="L194" s="59">
        <f t="shared" ref="L194:L257" si="63">IF(OR(B194="",B194=0),"",-LN(1+EXP($V$15*(B194-$V$13)))/$V$15)</f>
        <v>-8.8817841970012479E-18</v>
      </c>
      <c r="M194" s="162">
        <f t="shared" si="54"/>
        <v>0.7283152854370073</v>
      </c>
      <c r="N194" s="99">
        <f t="shared" ref="N194:N257" si="64">IF(OR(B194="",B194=0),"",(M194-C194)*(M194-C194))</f>
        <v>1.3674332693625008E-6</v>
      </c>
      <c r="O194" s="100">
        <f t="shared" si="55"/>
        <v>4.0191425784950294E-4</v>
      </c>
      <c r="P194" s="100">
        <f t="shared" si="56"/>
        <v>4.1935742163491973E-8</v>
      </c>
      <c r="Q194" s="11">
        <v>192</v>
      </c>
      <c r="R194" s="9">
        <f t="shared" ref="R194:R257" si="65">IF(OR(B194="",B194=0),"",T$17+T$15*G194)</f>
        <v>0.72816930946271818</v>
      </c>
    </row>
    <row r="195" spans="1:18" x14ac:dyDescent="0.25">
      <c r="A195" s="9">
        <f t="shared" ref="A195:A258" si="66">-B195</f>
        <v>-5.1816596306498708E-2</v>
      </c>
      <c r="B195" s="88">
        <f>IF(Sample8!K201&gt;0,Sample8!K201, )</f>
        <v>5.1816596306498708E-2</v>
      </c>
      <c r="C195" s="88">
        <f>IF(Sample8!L201&gt;0,Sample8!L201,"")</f>
        <v>0.72649830291252104</v>
      </c>
      <c r="D195" s="88" t="str">
        <f>IF(Sample8!M201&gt;0,Sample8!M201,)</f>
        <v/>
      </c>
      <c r="E195" s="162">
        <f t="shared" si="57"/>
        <v>0.42218696667686906</v>
      </c>
      <c r="F195" s="162">
        <f t="shared" si="58"/>
        <v>4.8150057577692543E-2</v>
      </c>
      <c r="G195" s="162">
        <f t="shared" si="59"/>
        <v>3.4721174801644328E-3</v>
      </c>
      <c r="H195" s="162">
        <f t="shared" si="60"/>
        <v>1.9442124864173238E-4</v>
      </c>
      <c r="I195" s="162">
        <f t="shared" si="61"/>
        <v>5.1622175057856975E-2</v>
      </c>
      <c r="J195" s="162">
        <f t="shared" ref="J195:J258" si="67">B195-I195-V$5*K195</f>
        <v>1.9442124864173238E-4</v>
      </c>
      <c r="K195" s="162">
        <f t="shared" si="62"/>
        <v>5.0111936274650713E-6</v>
      </c>
      <c r="L195" s="59">
        <f t="shared" si="63"/>
        <v>-6.6613381477509375E-18</v>
      </c>
      <c r="M195" s="162">
        <f t="shared" ref="M195:M258" si="68">IF(OR(B195="",B195=0),"",$S$15*F195+$T$17+$T$15*G195+$U$15*H195+S$17*(K195+L195))</f>
        <v>0.72830325269327612</v>
      </c>
      <c r="N195" s="99">
        <f t="shared" si="64"/>
        <v>3.2578437110477818E-6</v>
      </c>
      <c r="O195" s="100">
        <f t="shared" ref="O195:O258" si="69">IF(OR(B195="",B195=0),"",1/V$17*LN(1+EXP(V$17*(B195-V$5*K195-T$13))))</f>
        <v>3.9645344413104689E-4</v>
      </c>
      <c r="P195" s="100">
        <f t="shared" ref="P195:P258" si="70">(O195-J195)^2</f>
        <v>4.0817008014232592E-8</v>
      </c>
      <c r="Q195" s="11">
        <v>193</v>
      </c>
      <c r="R195" s="9">
        <f t="shared" si="65"/>
        <v>0.72815928408184938</v>
      </c>
    </row>
    <row r="196" spans="1:18" x14ac:dyDescent="0.25">
      <c r="A196" s="9">
        <f t="shared" si="66"/>
        <v>-5.124610845788994E-2</v>
      </c>
      <c r="B196" s="88">
        <f>IF(Sample8!K202&gt;0,Sample8!K202, )</f>
        <v>5.124610845788994E-2</v>
      </c>
      <c r="C196" s="88">
        <f>IF(Sample8!L202&gt;0,Sample8!L202,"")</f>
        <v>0.72675725511064559</v>
      </c>
      <c r="D196" s="88" t="str">
        <f>IF(Sample8!M202&gt;0,Sample8!M202,)</f>
        <v/>
      </c>
      <c r="E196" s="162">
        <f t="shared" si="57"/>
        <v>0.42161647882826031</v>
      </c>
      <c r="F196" s="162">
        <f t="shared" si="58"/>
        <v>4.7683936800628379E-2</v>
      </c>
      <c r="G196" s="162">
        <f t="shared" si="59"/>
        <v>3.3704456113635775E-3</v>
      </c>
      <c r="H196" s="162">
        <f t="shared" si="60"/>
        <v>1.9172604589798303E-4</v>
      </c>
      <c r="I196" s="162">
        <f t="shared" si="61"/>
        <v>5.1054382411991957E-2</v>
      </c>
      <c r="J196" s="162">
        <f t="shared" si="67"/>
        <v>1.9172604589798303E-4</v>
      </c>
      <c r="K196" s="162">
        <f t="shared" si="62"/>
        <v>4.9200315979778085E-6</v>
      </c>
      <c r="L196" s="59">
        <f t="shared" si="63"/>
        <v>-6.6613381477509375E-18</v>
      </c>
      <c r="M196" s="162">
        <f t="shared" si="68"/>
        <v>0.72829149640071988</v>
      </c>
      <c r="N196" s="99">
        <f t="shared" si="64"/>
        <v>2.3538963361688207E-6</v>
      </c>
      <c r="O196" s="100">
        <f t="shared" si="69"/>
        <v>3.9106647751658571E-4</v>
      </c>
      <c r="P196" s="100">
        <f t="shared" si="70"/>
        <v>3.9736607677890808E-8</v>
      </c>
      <c r="Q196" s="11">
        <v>194</v>
      </c>
      <c r="R196" s="9">
        <f t="shared" si="65"/>
        <v>0.72814952358244456</v>
      </c>
    </row>
    <row r="197" spans="1:18" x14ac:dyDescent="0.25">
      <c r="A197" s="9">
        <f t="shared" si="66"/>
        <v>-5.0675620609280936E-2</v>
      </c>
      <c r="B197" s="88">
        <f>IF(Sample8!K203&gt;0,Sample8!K203, )</f>
        <v>5.0675620609280936E-2</v>
      </c>
      <c r="C197" s="88">
        <f>IF(Sample8!L203&gt;0,Sample8!L203,"")</f>
        <v>0.7274246344283356</v>
      </c>
      <c r="D197" s="88" t="str">
        <f>IF(Sample8!M203&gt;0,Sample8!M203,)</f>
        <v/>
      </c>
      <c r="E197" s="162">
        <f t="shared" si="57"/>
        <v>0.42104599097965129</v>
      </c>
      <c r="F197" s="162">
        <f t="shared" si="58"/>
        <v>4.7215098551519868E-2</v>
      </c>
      <c r="G197" s="162">
        <f t="shared" si="59"/>
        <v>3.2714757244405729E-3</v>
      </c>
      <c r="H197" s="162">
        <f t="shared" si="60"/>
        <v>1.8904633332049448E-4</v>
      </c>
      <c r="I197" s="162">
        <f t="shared" si="61"/>
        <v>5.0486574275960441E-2</v>
      </c>
      <c r="J197" s="162">
        <f t="shared" si="67"/>
        <v>1.8904633332049448E-4</v>
      </c>
      <c r="K197" s="162">
        <f t="shared" si="62"/>
        <v>4.8305278300287958E-6</v>
      </c>
      <c r="L197" s="59">
        <f t="shared" si="63"/>
        <v>-6.6613381477509375E-18</v>
      </c>
      <c r="M197" s="162">
        <f t="shared" si="68"/>
        <v>0.72828001096886608</v>
      </c>
      <c r="N197" s="99">
        <f t="shared" si="64"/>
        <v>7.3166902608987909E-7</v>
      </c>
      <c r="O197" s="100">
        <f t="shared" si="69"/>
        <v>3.8575236875712326E-4</v>
      </c>
      <c r="P197" s="100">
        <f t="shared" si="70"/>
        <v>3.8693264377196258E-8</v>
      </c>
      <c r="Q197" s="11">
        <v>195</v>
      </c>
      <c r="R197" s="9">
        <f t="shared" si="65"/>
        <v>0.7281400224732999</v>
      </c>
    </row>
    <row r="198" spans="1:18" x14ac:dyDescent="0.25">
      <c r="A198" s="9">
        <f t="shared" si="66"/>
        <v>-5.0105132760672168E-2</v>
      </c>
      <c r="B198" s="88">
        <f>IF(Sample8!K204&gt;0,Sample8!K204, )</f>
        <v>5.0105132760672168E-2</v>
      </c>
      <c r="C198" s="88">
        <f>IF(Sample8!L204&gt;0,Sample8!L204,"")</f>
        <v>0.72686725510678685</v>
      </c>
      <c r="D198" s="88" t="str">
        <f>IF(Sample8!M204&gt;0,Sample8!M204,)</f>
        <v/>
      </c>
      <c r="E198" s="162">
        <f t="shared" si="57"/>
        <v>0.42047550313104254</v>
      </c>
      <c r="F198" s="162">
        <f t="shared" si="58"/>
        <v>4.6743599806382465E-2</v>
      </c>
      <c r="G198" s="162">
        <f t="shared" si="59"/>
        <v>3.175150975914906E-3</v>
      </c>
      <c r="H198" s="162">
        <f t="shared" si="60"/>
        <v>1.863819783747972E-4</v>
      </c>
      <c r="I198" s="162">
        <f t="shared" si="61"/>
        <v>4.9918750782297371E-2</v>
      </c>
      <c r="J198" s="162">
        <f t="shared" si="67"/>
        <v>1.863819783747972E-4</v>
      </c>
      <c r="K198" s="162">
        <f t="shared" si="62"/>
        <v>4.7426521640374838E-6</v>
      </c>
      <c r="L198" s="59">
        <f t="shared" si="63"/>
        <v>-6.6613381477509375E-18</v>
      </c>
      <c r="M198" s="162">
        <f t="shared" si="68"/>
        <v>0.72826879084259943</v>
      </c>
      <c r="N198" s="99">
        <f t="shared" si="64"/>
        <v>1.9643024187597293E-6</v>
      </c>
      <c r="O198" s="100">
        <f t="shared" si="69"/>
        <v>3.805101416031459E-4</v>
      </c>
      <c r="P198" s="100">
        <f t="shared" si="70"/>
        <v>3.7685743758412401E-8</v>
      </c>
      <c r="Q198" s="11">
        <v>196</v>
      </c>
      <c r="R198" s="9">
        <f t="shared" si="65"/>
        <v>0.72813077529744141</v>
      </c>
    </row>
    <row r="199" spans="1:18" x14ac:dyDescent="0.25">
      <c r="A199" s="9">
        <f t="shared" si="66"/>
        <v>-4.95346449120634E-2</v>
      </c>
      <c r="B199" s="88">
        <f>IF(Sample8!K205&gt;0,Sample8!K205, )</f>
        <v>4.95346449120634E-2</v>
      </c>
      <c r="C199" s="88">
        <f>IF(Sample8!L205&gt;0,Sample8!L205,"")</f>
        <v>0.727145912412963</v>
      </c>
      <c r="D199" s="88" t="str">
        <f>IF(Sample8!M205&gt;0,Sample8!M205,)</f>
        <v/>
      </c>
      <c r="E199" s="162">
        <f t="shared" si="57"/>
        <v>0.41990501528243374</v>
      </c>
      <c r="F199" s="162">
        <f t="shared" si="58"/>
        <v>4.6269497138378399E-2</v>
      </c>
      <c r="G199" s="162">
        <f t="shared" si="59"/>
        <v>3.0814149236580157E-3</v>
      </c>
      <c r="H199" s="162">
        <f t="shared" si="60"/>
        <v>1.8373285002698525E-4</v>
      </c>
      <c r="I199" s="162">
        <f t="shared" si="61"/>
        <v>4.9350912062036414E-2</v>
      </c>
      <c r="J199" s="162">
        <f t="shared" si="67"/>
        <v>1.8373285002698525E-4</v>
      </c>
      <c r="K199" s="162">
        <f t="shared" si="62"/>
        <v>4.6563749888063791E-6</v>
      </c>
      <c r="L199" s="59">
        <f t="shared" si="63"/>
        <v>-6.6613381477509375E-18</v>
      </c>
      <c r="M199" s="162">
        <f t="shared" si="68"/>
        <v>0.72825783050644488</v>
      </c>
      <c r="N199" s="99">
        <f t="shared" si="64"/>
        <v>1.2363618466123754E-6</v>
      </c>
      <c r="O199" s="100">
        <f t="shared" si="69"/>
        <v>3.7533883264061224E-4</v>
      </c>
      <c r="P199" s="100">
        <f t="shared" si="70"/>
        <v>3.6712852573333525E-8</v>
      </c>
      <c r="Q199" s="11">
        <v>197</v>
      </c>
      <c r="R199" s="9">
        <f t="shared" si="65"/>
        <v>0.72812177663642474</v>
      </c>
    </row>
    <row r="200" spans="1:18" x14ac:dyDescent="0.25">
      <c r="A200" s="9">
        <f t="shared" si="66"/>
        <v>-4.9045655327541529E-2</v>
      </c>
      <c r="B200" s="88">
        <f>IF(Sample8!K206&gt;0,Sample8!K206, )</f>
        <v>4.9045655327541529E-2</v>
      </c>
      <c r="C200" s="88">
        <f>IF(Sample8!L206&gt;0,Sample8!L206,"")</f>
        <v>0.72673791914445385</v>
      </c>
      <c r="D200" s="88" t="str">
        <f>IF(Sample8!M206&gt;0,Sample8!M206,)</f>
        <v/>
      </c>
      <c r="E200" s="162">
        <f t="shared" si="57"/>
        <v>0.41941602569791187</v>
      </c>
      <c r="F200" s="162">
        <f t="shared" si="58"/>
        <v>4.5861093471861687E-2</v>
      </c>
      <c r="G200" s="162">
        <f t="shared" si="59"/>
        <v>3.0030876662090408E-3</v>
      </c>
      <c r="H200" s="162">
        <f t="shared" si="60"/>
        <v>1.8147418947080107E-4</v>
      </c>
      <c r="I200" s="162">
        <f t="shared" si="61"/>
        <v>4.8864181138070728E-2</v>
      </c>
      <c r="J200" s="162">
        <f t="shared" si="67"/>
        <v>1.8147418947080107E-4</v>
      </c>
      <c r="K200" s="162">
        <f t="shared" si="62"/>
        <v>4.5836733403883249E-6</v>
      </c>
      <c r="L200" s="59">
        <f t="shared" si="63"/>
        <v>-6.6613381477509375E-18</v>
      </c>
      <c r="M200" s="162">
        <f t="shared" si="68"/>
        <v>0.72824863855534261</v>
      </c>
      <c r="N200" s="99">
        <f t="shared" si="64"/>
        <v>2.2822731384360855E-6</v>
      </c>
      <c r="O200" s="100">
        <f t="shared" si="69"/>
        <v>3.7096200617458126E-4</v>
      </c>
      <c r="P200" s="100">
        <f t="shared" si="70"/>
        <v>3.5905632679165396E-8</v>
      </c>
      <c r="Q200" s="11">
        <v>198</v>
      </c>
      <c r="R200" s="9">
        <f t="shared" si="65"/>
        <v>0.72811425721970968</v>
      </c>
    </row>
    <row r="201" spans="1:18" x14ac:dyDescent="0.25">
      <c r="A201" s="9">
        <f t="shared" si="66"/>
        <v>-4.8475167478932761E-2</v>
      </c>
      <c r="B201" s="88">
        <f>IF(Sample8!K207&gt;0,Sample8!K207, )</f>
        <v>4.8475167478932761E-2</v>
      </c>
      <c r="C201" s="88">
        <f>IF(Sample8!L207&gt;0,Sample8!L207,"")</f>
        <v>0.72634941071982428</v>
      </c>
      <c r="D201" s="88" t="str">
        <f>IF(Sample8!M207&gt;0,Sample8!M207,)</f>
        <v/>
      </c>
      <c r="E201" s="162">
        <f t="shared" si="57"/>
        <v>0.41884553784930312</v>
      </c>
      <c r="F201" s="162">
        <f t="shared" si="58"/>
        <v>4.5382303491863681E-2</v>
      </c>
      <c r="G201" s="162">
        <f t="shared" si="59"/>
        <v>2.9140109905880229E-3</v>
      </c>
      <c r="H201" s="162">
        <f t="shared" si="60"/>
        <v>1.7885299648105757E-4</v>
      </c>
      <c r="I201" s="162">
        <f t="shared" si="61"/>
        <v>4.8296314482451703E-2</v>
      </c>
      <c r="J201" s="162">
        <f t="shared" si="67"/>
        <v>1.7885299648105757E-4</v>
      </c>
      <c r="K201" s="162">
        <f t="shared" si="62"/>
        <v>4.5002880598308588E-6</v>
      </c>
      <c r="L201" s="59">
        <f t="shared" si="63"/>
        <v>-4.4408920985006255E-18</v>
      </c>
      <c r="M201" s="162">
        <f t="shared" si="68"/>
        <v>0.72823814620543137</v>
      </c>
      <c r="N201" s="99">
        <f t="shared" si="64"/>
        <v>3.5673217345914306E-6</v>
      </c>
      <c r="O201" s="100">
        <f t="shared" si="69"/>
        <v>3.6591988954071786E-4</v>
      </c>
      <c r="P201" s="100">
        <f t="shared" si="70"/>
        <v>3.4994022478994381E-8</v>
      </c>
      <c r="Q201" s="11">
        <v>199</v>
      </c>
      <c r="R201" s="9">
        <f t="shared" si="65"/>
        <v>0.72810570585885004</v>
      </c>
    </row>
    <row r="202" spans="1:18" x14ac:dyDescent="0.25">
      <c r="A202" s="9">
        <f t="shared" si="66"/>
        <v>-4.798617789441089E-2</v>
      </c>
      <c r="B202" s="88">
        <f>IF(Sample8!K208&gt;0,Sample8!K208, )</f>
        <v>4.798617789441089E-2</v>
      </c>
      <c r="C202" s="88">
        <f>IF(Sample8!L208&gt;0,Sample8!L208,"")</f>
        <v>0.72649830291252104</v>
      </c>
      <c r="D202" s="88" t="str">
        <f>IF(Sample8!M208&gt;0,Sample8!M208,)</f>
        <v/>
      </c>
      <c r="E202" s="162">
        <f t="shared" si="57"/>
        <v>0.41835654826478125</v>
      </c>
      <c r="F202" s="162">
        <f t="shared" si="58"/>
        <v>4.4969964085052702E-2</v>
      </c>
      <c r="G202" s="162">
        <f t="shared" si="59"/>
        <v>2.8395957173724048E-3</v>
      </c>
      <c r="H202" s="162">
        <f t="shared" si="60"/>
        <v>1.7661809198578349E-4</v>
      </c>
      <c r="I202" s="162">
        <f t="shared" si="61"/>
        <v>4.7809559802425107E-2</v>
      </c>
      <c r="J202" s="162">
        <f t="shared" si="67"/>
        <v>1.7661809198578349E-4</v>
      </c>
      <c r="K202" s="162">
        <f t="shared" si="62"/>
        <v>4.4300232787494487E-6</v>
      </c>
      <c r="L202" s="59">
        <f t="shared" si="63"/>
        <v>-4.4408920985006255E-18</v>
      </c>
      <c r="M202" s="162">
        <f t="shared" si="68"/>
        <v>0.72822934739613909</v>
      </c>
      <c r="N202" s="99">
        <f t="shared" si="64"/>
        <v>2.9965150042644795E-6</v>
      </c>
      <c r="O202" s="100">
        <f t="shared" si="69"/>
        <v>3.6165241949317946E-4</v>
      </c>
      <c r="P202" s="100">
        <f t="shared" si="70"/>
        <v>3.4237702356114273E-8</v>
      </c>
      <c r="Q202" s="11">
        <v>200</v>
      </c>
      <c r="R202" s="9">
        <f t="shared" si="65"/>
        <v>0.72809856199262135</v>
      </c>
    </row>
    <row r="203" spans="1:18" x14ac:dyDescent="0.25">
      <c r="A203" s="9">
        <f t="shared" si="66"/>
        <v>-4.7497188309889027E-2</v>
      </c>
      <c r="B203" s="88">
        <f>IF(Sample8!K209&gt;0,Sample8!K209, )</f>
        <v>4.7497188309889027E-2</v>
      </c>
      <c r="C203" s="88">
        <f>IF(Sample8!L209&gt;0,Sample8!L209,"")</f>
        <v>0.72675725511064559</v>
      </c>
      <c r="D203" s="88" t="str">
        <f>IF(Sample8!M209&gt;0,Sample8!M209,)</f>
        <v/>
      </c>
      <c r="E203" s="162">
        <f t="shared" si="57"/>
        <v>0.41786755868025938</v>
      </c>
      <c r="F203" s="162">
        <f t="shared" si="58"/>
        <v>4.4555862894044618E-2</v>
      </c>
      <c r="G203" s="162">
        <f t="shared" si="59"/>
        <v>2.7669313896651476E-3</v>
      </c>
      <c r="H203" s="162">
        <f t="shared" si="60"/>
        <v>1.7439402617926147E-4</v>
      </c>
      <c r="I203" s="162">
        <f t="shared" si="61"/>
        <v>4.7322794283709765E-2</v>
      </c>
      <c r="J203" s="162">
        <f t="shared" si="67"/>
        <v>1.7439402617926147E-4</v>
      </c>
      <c r="K203" s="162">
        <f t="shared" si="62"/>
        <v>4.3608554925572206E-6</v>
      </c>
      <c r="L203" s="59">
        <f t="shared" si="63"/>
        <v>-4.4408920985006255E-18</v>
      </c>
      <c r="M203" s="162">
        <f t="shared" si="68"/>
        <v>0.72822072470364652</v>
      </c>
      <c r="N203" s="99">
        <f t="shared" si="64"/>
        <v>2.1417432496382819E-6</v>
      </c>
      <c r="O203" s="100">
        <f t="shared" si="69"/>
        <v>3.5743450397600964E-4</v>
      </c>
      <c r="P203" s="100">
        <f t="shared" si="70"/>
        <v>3.3503816512061858E-8</v>
      </c>
      <c r="Q203" s="11">
        <v>201</v>
      </c>
      <c r="R203" s="9">
        <f t="shared" si="65"/>
        <v>0.72809158621716141</v>
      </c>
    </row>
    <row r="204" spans="1:18" x14ac:dyDescent="0.25">
      <c r="A204" s="9">
        <f t="shared" si="66"/>
        <v>-4.7008198725367156E-2</v>
      </c>
      <c r="B204" s="88">
        <f>IF(Sample8!K210&gt;0,Sample8!K210, )</f>
        <v>4.7008198725367156E-2</v>
      </c>
      <c r="C204" s="88">
        <f>IF(Sample8!L210&gt;0,Sample8!L210,"")</f>
        <v>0.72649830291252104</v>
      </c>
      <c r="D204" s="88" t="str">
        <f>IF(Sample8!M210&gt;0,Sample8!M210,)</f>
        <v/>
      </c>
      <c r="E204" s="162">
        <f t="shared" si="57"/>
        <v>0.41737856909573751</v>
      </c>
      <c r="F204" s="162">
        <f t="shared" si="58"/>
        <v>4.4140034044545466E-2</v>
      </c>
      <c r="G204" s="162">
        <f t="shared" si="59"/>
        <v>2.6959839600598015E-3</v>
      </c>
      <c r="H204" s="162">
        <f t="shared" si="60"/>
        <v>1.7218072076188862E-4</v>
      </c>
      <c r="I204" s="162">
        <f t="shared" si="61"/>
        <v>4.6836018004605268E-2</v>
      </c>
      <c r="J204" s="162">
        <f t="shared" si="67"/>
        <v>1.7218072076188862E-4</v>
      </c>
      <c r="K204" s="162">
        <f t="shared" si="62"/>
        <v>4.2927675770184723E-6</v>
      </c>
      <c r="L204" s="59">
        <f t="shared" si="63"/>
        <v>-4.4408920985006255E-18</v>
      </c>
      <c r="M204" s="162">
        <f t="shared" si="68"/>
        <v>0.72821227480142214</v>
      </c>
      <c r="N204" s="99">
        <f t="shared" si="64"/>
        <v>2.9376996359432054E-6</v>
      </c>
      <c r="O204" s="100">
        <f t="shared" si="69"/>
        <v>3.5326557250342787E-4</v>
      </c>
      <c r="P204" s="100">
        <f t="shared" si="70"/>
        <v>3.2791723530255252E-8</v>
      </c>
      <c r="Q204" s="11">
        <v>202</v>
      </c>
      <c r="R204" s="9">
        <f t="shared" si="65"/>
        <v>0.72808477526391935</v>
      </c>
    </row>
    <row r="205" spans="1:18" x14ac:dyDescent="0.25">
      <c r="A205" s="9">
        <f t="shared" si="66"/>
        <v>-4.6519209140845286E-2</v>
      </c>
      <c r="B205" s="88">
        <f>IF(Sample8!K211&gt;0,Sample8!K211, )</f>
        <v>4.6519209140845286E-2</v>
      </c>
      <c r="C205" s="88">
        <f>IF(Sample8!L211&gt;0,Sample8!L211,"")</f>
        <v>0.72660830984699132</v>
      </c>
      <c r="D205" s="88" t="str">
        <f>IF(Sample8!M211&gt;0,Sample8!M211,)</f>
        <v/>
      </c>
      <c r="E205" s="162">
        <f t="shared" si="57"/>
        <v>0.41688957951121564</v>
      </c>
      <c r="F205" s="162">
        <f t="shared" si="58"/>
        <v>4.3722511334824056E-2</v>
      </c>
      <c r="G205" s="162">
        <f t="shared" si="59"/>
        <v>2.6267197078381557E-3</v>
      </c>
      <c r="H205" s="162">
        <f t="shared" si="60"/>
        <v>1.6997809818307397E-4</v>
      </c>
      <c r="I205" s="162">
        <f t="shared" si="61"/>
        <v>4.6349231042662212E-2</v>
      </c>
      <c r="J205" s="162">
        <f t="shared" si="67"/>
        <v>1.6997809818307397E-4</v>
      </c>
      <c r="K205" s="162">
        <f t="shared" si="62"/>
        <v>4.2257426751549689E-6</v>
      </c>
      <c r="L205" s="59">
        <f t="shared" si="63"/>
        <v>-4.4408920985006255E-18</v>
      </c>
      <c r="M205" s="162">
        <f t="shared" si="68"/>
        <v>0.72820399439485073</v>
      </c>
      <c r="N205" s="99">
        <f t="shared" si="64"/>
        <v>2.5462091762772916E-6</v>
      </c>
      <c r="O205" s="100">
        <f t="shared" si="69"/>
        <v>3.4914506104293728E-4</v>
      </c>
      <c r="P205" s="100">
        <f t="shared" si="70"/>
        <v>3.2100800580427639E-8</v>
      </c>
      <c r="Q205" s="11">
        <v>203</v>
      </c>
      <c r="R205" s="9">
        <f t="shared" si="65"/>
        <v>0.72807812589570609</v>
      </c>
    </row>
    <row r="206" spans="1:18" x14ac:dyDescent="0.25">
      <c r="A206" s="9">
        <f t="shared" si="66"/>
        <v>-4.6030219556323422E-2</v>
      </c>
      <c r="B206" s="88">
        <f>IF(Sample8!K212&gt;0,Sample8!K212, )</f>
        <v>4.6030219556323422E-2</v>
      </c>
      <c r="C206" s="88">
        <f>IF(Sample8!L212&gt;0,Sample8!L212,"")</f>
        <v>0.72675725511064559</v>
      </c>
      <c r="D206" s="88" t="str">
        <f>IF(Sample8!M212&gt;0,Sample8!M212,)</f>
        <v/>
      </c>
      <c r="E206" s="162">
        <f t="shared" si="57"/>
        <v>0.41640058992669376</v>
      </c>
      <c r="F206" s="162">
        <f t="shared" si="58"/>
        <v>4.3303328222393987E-2</v>
      </c>
      <c r="G206" s="162">
        <f t="shared" si="59"/>
        <v>2.5591052522972307E-3</v>
      </c>
      <c r="H206" s="162">
        <f t="shared" si="60"/>
        <v>1.677860816322041E-4</v>
      </c>
      <c r="I206" s="162">
        <f t="shared" si="61"/>
        <v>4.5862433474691218E-2</v>
      </c>
      <c r="J206" s="162">
        <f t="shared" si="67"/>
        <v>1.677860816322041E-4</v>
      </c>
      <c r="K206" s="162">
        <f t="shared" si="62"/>
        <v>4.1597641930398389E-6</v>
      </c>
      <c r="L206" s="59">
        <f t="shared" si="63"/>
        <v>-4.4408920985006255E-18</v>
      </c>
      <c r="M206" s="162">
        <f t="shared" si="68"/>
        <v>0.7281958802225067</v>
      </c>
      <c r="N206" s="99">
        <f t="shared" si="64"/>
        <v>2.0696422124773703E-6</v>
      </c>
      <c r="O206" s="100">
        <f t="shared" si="69"/>
        <v>3.4507241194496315E-4</v>
      </c>
      <c r="P206" s="100">
        <f t="shared" si="70"/>
        <v>3.1430442915764707E-8</v>
      </c>
      <c r="Q206" s="11">
        <v>204</v>
      </c>
      <c r="R206" s="9">
        <f t="shared" si="65"/>
        <v>0.72807163490797411</v>
      </c>
    </row>
    <row r="207" spans="1:18" x14ac:dyDescent="0.25">
      <c r="A207" s="9">
        <f t="shared" si="66"/>
        <v>-4.5541229971801551E-2</v>
      </c>
      <c r="B207" s="88">
        <f>IF(Sample8!K213&gt;0,Sample8!K213, )</f>
        <v>4.5541229971801551E-2</v>
      </c>
      <c r="C207" s="88">
        <f>IF(Sample8!L213&gt;0,Sample8!L213,"")</f>
        <v>0.72636898652931969</v>
      </c>
      <c r="D207" s="88" t="str">
        <f>IF(Sample8!M213&gt;0,Sample8!M213,)</f>
        <v/>
      </c>
      <c r="E207" s="162">
        <f t="shared" si="57"/>
        <v>0.41591160034217189</v>
      </c>
      <c r="F207" s="162">
        <f t="shared" si="58"/>
        <v>4.2882517811608289E-2</v>
      </c>
      <c r="G207" s="162">
        <f t="shared" si="59"/>
        <v>2.4931075651632509E-3</v>
      </c>
      <c r="H207" s="162">
        <f t="shared" si="60"/>
        <v>1.6560459503001113E-4</v>
      </c>
      <c r="I207" s="162">
        <f t="shared" si="61"/>
        <v>4.537562537677154E-2</v>
      </c>
      <c r="J207" s="162">
        <f t="shared" si="67"/>
        <v>1.6560459503001113E-4</v>
      </c>
      <c r="K207" s="162">
        <f t="shared" si="62"/>
        <v>4.0948157957153608E-6</v>
      </c>
      <c r="L207" s="59">
        <f t="shared" si="63"/>
        <v>-4.4408920985006255E-18</v>
      </c>
      <c r="M207" s="162">
        <f t="shared" si="68"/>
        <v>0.72818792905733931</v>
      </c>
      <c r="N207" s="99">
        <f t="shared" si="64"/>
        <v>3.3085519202383992E-6</v>
      </c>
      <c r="O207" s="100">
        <f t="shared" si="69"/>
        <v>3.4104707387323352E-4</v>
      </c>
      <c r="P207" s="100">
        <f t="shared" si="70"/>
        <v>3.0780063382654537E-8</v>
      </c>
      <c r="Q207" s="11">
        <v>205</v>
      </c>
      <c r="R207" s="9">
        <f t="shared" si="65"/>
        <v>0.72806529913000928</v>
      </c>
    </row>
    <row r="208" spans="1:18" x14ac:dyDescent="0.25">
      <c r="A208" s="9">
        <f t="shared" si="66"/>
        <v>-4.5052240387279681E-2</v>
      </c>
      <c r="B208" s="88">
        <f>IF(Sample8!K214&gt;0,Sample8!K214, )</f>
        <v>4.5052240387279681E-2</v>
      </c>
      <c r="C208" s="88">
        <f>IF(Sample8!L214&gt;0,Sample8!L214,"")</f>
        <v>0.72609055772528563</v>
      </c>
      <c r="D208" s="88" t="str">
        <f>IF(Sample8!M214&gt;0,Sample8!M214,)</f>
        <v/>
      </c>
      <c r="E208" s="162">
        <f t="shared" si="57"/>
        <v>0.41542261075765002</v>
      </c>
      <c r="F208" s="162">
        <f t="shared" si="58"/>
        <v>4.2460112842147742E-2</v>
      </c>
      <c r="G208" s="162">
        <f t="shared" si="59"/>
        <v>2.4286939821120679E-3</v>
      </c>
      <c r="H208" s="162">
        <f t="shared" si="60"/>
        <v>1.6343356301987133E-4</v>
      </c>
      <c r="I208" s="162">
        <f t="shared" si="61"/>
        <v>4.488880682425981E-2</v>
      </c>
      <c r="J208" s="162">
        <f t="shared" si="67"/>
        <v>1.6343356301987133E-4</v>
      </c>
      <c r="K208" s="162">
        <f t="shared" si="62"/>
        <v>4.030881403158774E-6</v>
      </c>
      <c r="L208" s="59">
        <f t="shared" si="63"/>
        <v>-4.4408920985006255E-18</v>
      </c>
      <c r="M208" s="162">
        <f t="shared" si="68"/>
        <v>0.7281801377077719</v>
      </c>
      <c r="N208" s="99">
        <f t="shared" si="64"/>
        <v>4.3663445032073081E-6</v>
      </c>
      <c r="O208" s="100">
        <f t="shared" si="69"/>
        <v>3.370685017357796E-4</v>
      </c>
      <c r="P208" s="100">
        <f t="shared" si="70"/>
        <v>3.014909194287722E-8</v>
      </c>
      <c r="Q208" s="11">
        <v>206</v>
      </c>
      <c r="R208" s="9">
        <f t="shared" si="65"/>
        <v>0.72805911542603641</v>
      </c>
    </row>
    <row r="209" spans="1:18" x14ac:dyDescent="0.25">
      <c r="A209" s="9">
        <f t="shared" si="66"/>
        <v>-4.4644749066844951E-2</v>
      </c>
      <c r="B209" s="88">
        <f>IF(Sample8!K215&gt;0,Sample8!K215, )</f>
        <v>4.4644749066844951E-2</v>
      </c>
      <c r="C209" s="88">
        <f>IF(Sample8!L215&gt;0,Sample8!L215,"")</f>
        <v>0.72662791568178253</v>
      </c>
      <c r="D209" s="88" t="str">
        <f>IF(Sample8!M215&gt;0,Sample8!M215,)</f>
        <v/>
      </c>
      <c r="E209" s="162">
        <f t="shared" si="57"/>
        <v>0.41501511943721531</v>
      </c>
      <c r="F209" s="162">
        <f t="shared" si="58"/>
        <v>4.2106913996082088E-2</v>
      </c>
      <c r="G209" s="162">
        <f t="shared" si="59"/>
        <v>2.3762027688102386E-3</v>
      </c>
      <c r="H209" s="162">
        <f t="shared" si="60"/>
        <v>1.6163230195262446E-4</v>
      </c>
      <c r="I209" s="162">
        <f t="shared" si="61"/>
        <v>4.4483116764892326E-2</v>
      </c>
      <c r="J209" s="162">
        <f t="shared" si="67"/>
        <v>1.6163230195262446E-4</v>
      </c>
      <c r="K209" s="162">
        <f t="shared" si="62"/>
        <v>3.9783659023035309E-6</v>
      </c>
      <c r="L209" s="59">
        <f t="shared" si="63"/>
        <v>-4.4408920985006255E-18</v>
      </c>
      <c r="M209" s="162">
        <f t="shared" si="68"/>
        <v>0.72817376472046891</v>
      </c>
      <c r="N209" s="99">
        <f t="shared" si="64"/>
        <v>2.3896492504075911E-6</v>
      </c>
      <c r="O209" s="100">
        <f t="shared" si="69"/>
        <v>3.3378835994685857E-4</v>
      </c>
      <c r="P209" s="100">
        <f t="shared" si="70"/>
        <v>2.96377083041141E-8</v>
      </c>
      <c r="Q209" s="11">
        <v>207</v>
      </c>
      <c r="R209" s="9">
        <f t="shared" si="65"/>
        <v>0.72805407626955942</v>
      </c>
    </row>
    <row r="210" spans="1:18" x14ac:dyDescent="0.25">
      <c r="A210" s="9">
        <f t="shared" si="66"/>
        <v>-4.415575948232308E-2</v>
      </c>
      <c r="B210" s="88">
        <f>IF(Sample8!K216&gt;0,Sample8!K216, )</f>
        <v>4.415575948232308E-2</v>
      </c>
      <c r="C210" s="88">
        <f>IF(Sample8!L216&gt;0,Sample8!L216,"")</f>
        <v>0.72583175086337548</v>
      </c>
      <c r="D210" s="88" t="str">
        <f>IF(Sample8!M216&gt;0,Sample8!M216,)</f>
        <v/>
      </c>
      <c r="E210" s="162">
        <f t="shared" si="57"/>
        <v>0.41452612985269344</v>
      </c>
      <c r="F210" s="162">
        <f t="shared" si="58"/>
        <v>4.1681669448955648E-2</v>
      </c>
      <c r="G210" s="162">
        <f t="shared" si="59"/>
        <v>2.3146097900266643E-3</v>
      </c>
      <c r="H210" s="162">
        <f t="shared" si="60"/>
        <v>1.5948024334076771E-4</v>
      </c>
      <c r="I210" s="162">
        <f t="shared" si="61"/>
        <v>4.3996279238982312E-2</v>
      </c>
      <c r="J210" s="162">
        <f t="shared" si="67"/>
        <v>1.5948024334076771E-4</v>
      </c>
      <c r="K210" s="162">
        <f t="shared" si="62"/>
        <v>3.9162495851814434E-6</v>
      </c>
      <c r="L210" s="59">
        <f t="shared" si="63"/>
        <v>-4.4408920985006255E-18</v>
      </c>
      <c r="M210" s="162">
        <f t="shared" si="68"/>
        <v>0.72816625819868097</v>
      </c>
      <c r="N210" s="99">
        <f t="shared" si="64"/>
        <v>5.4499244985951455E-6</v>
      </c>
      <c r="O210" s="100">
        <f t="shared" si="69"/>
        <v>3.2989413008027328E-4</v>
      </c>
      <c r="P210" s="100">
        <f t="shared" si="70"/>
        <v>2.9040892793665031E-8</v>
      </c>
      <c r="Q210" s="11">
        <v>208</v>
      </c>
      <c r="R210" s="9">
        <f t="shared" si="65"/>
        <v>0.72804816334359612</v>
      </c>
    </row>
    <row r="211" spans="1:18" x14ac:dyDescent="0.25">
      <c r="A211" s="9">
        <f t="shared" si="66"/>
        <v>-4.3748268161888114E-2</v>
      </c>
      <c r="B211" s="88">
        <f>IF(Sample8!K217&gt;0,Sample8!K217, )</f>
        <v>4.3748268161888114E-2</v>
      </c>
      <c r="C211" s="88">
        <f>IF(Sample8!L217&gt;0,Sample8!L217,"")</f>
        <v>0.72675725511064559</v>
      </c>
      <c r="D211" s="88" t="str">
        <f>IF(Sample8!M217&gt;0,Sample8!M217,)</f>
        <v/>
      </c>
      <c r="E211" s="162">
        <f t="shared" si="57"/>
        <v>0.41411863853225844</v>
      </c>
      <c r="F211" s="162">
        <f t="shared" si="58"/>
        <v>4.1326148875019598E-2</v>
      </c>
      <c r="G211" s="162">
        <f t="shared" si="59"/>
        <v>2.2644245966224191E-3</v>
      </c>
      <c r="H211" s="162">
        <f t="shared" si="60"/>
        <v>1.5769469024609628E-4</v>
      </c>
      <c r="I211" s="162">
        <f t="shared" si="61"/>
        <v>4.3590573471642018E-2</v>
      </c>
      <c r="J211" s="162">
        <f t="shared" si="67"/>
        <v>1.5769469024609628E-4</v>
      </c>
      <c r="K211" s="162">
        <f t="shared" si="62"/>
        <v>3.8652274482590323E-6</v>
      </c>
      <c r="L211" s="59">
        <f t="shared" si="63"/>
        <v>-4.4408920985006255E-18</v>
      </c>
      <c r="M211" s="162">
        <f t="shared" si="68"/>
        <v>0.72816011822101578</v>
      </c>
      <c r="N211" s="99">
        <f t="shared" si="64"/>
        <v>1.9680249064375221E-6</v>
      </c>
      <c r="O211" s="100">
        <f t="shared" si="69"/>
        <v>3.2668353039823887E-4</v>
      </c>
      <c r="P211" s="100">
        <f t="shared" si="70"/>
        <v>2.85572280959664E-8</v>
      </c>
      <c r="Q211" s="11">
        <v>209</v>
      </c>
      <c r="R211" s="9">
        <f t="shared" si="65"/>
        <v>0.72804334556502937</v>
      </c>
    </row>
    <row r="212" spans="1:18" x14ac:dyDescent="0.25">
      <c r="A212" s="9">
        <f t="shared" si="66"/>
        <v>-4.3340776841453377E-2</v>
      </c>
      <c r="B212" s="88">
        <f>IF(Sample8!K218&gt;0,Sample8!K218, )</f>
        <v>4.3340776841453377E-2</v>
      </c>
      <c r="C212" s="88">
        <f>IF(Sample8!L218&gt;0,Sample8!L218,"")</f>
        <v>0.72610981874455927</v>
      </c>
      <c r="D212" s="88" t="str">
        <f>IF(Sample8!M218&gt;0,Sample8!M218,)</f>
        <v/>
      </c>
      <c r="E212" s="162">
        <f t="shared" si="57"/>
        <v>0.41371114721182373</v>
      </c>
      <c r="F212" s="162">
        <f t="shared" si="58"/>
        <v>4.0969602061065973E-2</v>
      </c>
      <c r="G212" s="162">
        <f t="shared" si="59"/>
        <v>2.2152585707962483E-3</v>
      </c>
      <c r="H212" s="162">
        <f t="shared" si="60"/>
        <v>1.5591620959115593E-4</v>
      </c>
      <c r="I212" s="162">
        <f t="shared" si="61"/>
        <v>4.3184860631862221E-2</v>
      </c>
      <c r="J212" s="162">
        <f t="shared" si="67"/>
        <v>1.5591620959115593E-4</v>
      </c>
      <c r="K212" s="162">
        <f t="shared" si="62"/>
        <v>3.814870003055021E-6</v>
      </c>
      <c r="L212" s="59">
        <f t="shared" si="63"/>
        <v>-2.2204460492503127E-18</v>
      </c>
      <c r="M212" s="162">
        <f t="shared" si="68"/>
        <v>0.72815408132056791</v>
      </c>
      <c r="N212" s="99">
        <f t="shared" si="64"/>
        <v>4.1790094796695155E-6</v>
      </c>
      <c r="O212" s="100">
        <f t="shared" si="69"/>
        <v>3.2350405532784404E-4</v>
      </c>
      <c r="P212" s="100">
        <f t="shared" si="70"/>
        <v>2.8085686038663974E-8</v>
      </c>
      <c r="Q212" s="11">
        <v>210</v>
      </c>
      <c r="R212" s="9">
        <f t="shared" si="65"/>
        <v>0.72803862562655008</v>
      </c>
    </row>
    <row r="213" spans="1:18" x14ac:dyDescent="0.25">
      <c r="A213" s="9">
        <f t="shared" si="66"/>
        <v>-4.2933285521018411E-2</v>
      </c>
      <c r="B213" s="88">
        <f>IF(Sample8!K219&gt;0,Sample8!K219, )</f>
        <v>4.2933285521018411E-2</v>
      </c>
      <c r="C213" s="88">
        <f>IF(Sample8!L219&gt;0,Sample8!L219,"")</f>
        <v>0.72623939685648153</v>
      </c>
      <c r="D213" s="88" t="str">
        <f>IF(Sample8!M219&gt;0,Sample8!M219,)</f>
        <v/>
      </c>
      <c r="E213" s="162">
        <f t="shared" si="57"/>
        <v>0.41330365589138873</v>
      </c>
      <c r="F213" s="162">
        <f t="shared" si="58"/>
        <v>4.0612046915187307E-2</v>
      </c>
      <c r="G213" s="162">
        <f t="shared" si="59"/>
        <v>2.1670938462094516E-3</v>
      </c>
      <c r="H213" s="162">
        <f t="shared" si="60"/>
        <v>1.5414475962165219E-4</v>
      </c>
      <c r="I213" s="162">
        <f t="shared" si="61"/>
        <v>4.2779140761396758E-2</v>
      </c>
      <c r="J213" s="162">
        <f t="shared" si="67"/>
        <v>1.5414475962165219E-4</v>
      </c>
      <c r="K213" s="162">
        <f t="shared" si="62"/>
        <v>3.7651685913428879E-6</v>
      </c>
      <c r="L213" s="59">
        <f t="shared" si="63"/>
        <v>-2.2204460492503127E-18</v>
      </c>
      <c r="M213" s="162">
        <f t="shared" si="68"/>
        <v>0.72814814575124998</v>
      </c>
      <c r="N213" s="99">
        <f t="shared" si="64"/>
        <v>3.6433223432797476E-6</v>
      </c>
      <c r="O213" s="100">
        <f t="shared" si="69"/>
        <v>3.2035540548682124E-4</v>
      </c>
      <c r="P213" s="100">
        <f t="shared" si="70"/>
        <v>2.7625978798916633E-8</v>
      </c>
      <c r="Q213" s="11">
        <v>211</v>
      </c>
      <c r="R213" s="9">
        <f t="shared" si="65"/>
        <v>0.72803400181298972</v>
      </c>
    </row>
    <row r="214" spans="1:18" x14ac:dyDescent="0.25">
      <c r="A214" s="9">
        <f t="shared" si="66"/>
        <v>-4.2525794200583555E-2</v>
      </c>
      <c r="B214" s="88">
        <f>IF(Sample8!K220&gt;0,Sample8!K220, )</f>
        <v>4.2525794200583555E-2</v>
      </c>
      <c r="C214" s="88">
        <f>IF(Sample8!L220&gt;0,Sample8!L220,"")</f>
        <v>0.72649830291252104</v>
      </c>
      <c r="D214" s="88" t="str">
        <f>IF(Sample8!M220&gt;0,Sample8!M220,)</f>
        <v/>
      </c>
      <c r="E214" s="162">
        <f t="shared" si="57"/>
        <v>0.41289616457095391</v>
      </c>
      <c r="F214" s="162">
        <f t="shared" si="58"/>
        <v>4.0253501146293932E-2</v>
      </c>
      <c r="G214" s="162">
        <f t="shared" si="59"/>
        <v>2.1199127553797187E-3</v>
      </c>
      <c r="H214" s="162">
        <f t="shared" si="60"/>
        <v>1.5238029890990434E-4</v>
      </c>
      <c r="I214" s="162">
        <f t="shared" si="61"/>
        <v>4.2373413901673651E-2</v>
      </c>
      <c r="J214" s="162">
        <f t="shared" si="67"/>
        <v>1.5238029890990434E-4</v>
      </c>
      <c r="K214" s="162">
        <f t="shared" si="62"/>
        <v>3.7161146676423502E-6</v>
      </c>
      <c r="L214" s="59">
        <f t="shared" si="63"/>
        <v>-2.2204460492503127E-18</v>
      </c>
      <c r="M214" s="162">
        <f t="shared" si="68"/>
        <v>0.72814230978630634</v>
      </c>
      <c r="N214" s="99">
        <f t="shared" si="64"/>
        <v>2.702758601053307E-6</v>
      </c>
      <c r="O214" s="100">
        <f t="shared" si="69"/>
        <v>3.1723728432727765E-4</v>
      </c>
      <c r="P214" s="100">
        <f t="shared" si="70"/>
        <v>2.7177825640904036E-8</v>
      </c>
      <c r="Q214" s="11">
        <v>212</v>
      </c>
      <c r="R214" s="9">
        <f t="shared" si="65"/>
        <v>0.7280294724282701</v>
      </c>
    </row>
    <row r="215" spans="1:18" x14ac:dyDescent="0.25">
      <c r="A215" s="9">
        <f t="shared" si="66"/>
        <v>-4.2118302880148707E-2</v>
      </c>
      <c r="B215" s="88">
        <f>IF(Sample8!K221&gt;0,Sample8!K221, )</f>
        <v>4.2118302880148707E-2</v>
      </c>
      <c r="C215" s="88">
        <f>IF(Sample8!L221&gt;0,Sample8!L221,"")</f>
        <v>0.72598053694252696</v>
      </c>
      <c r="D215" s="88" t="str">
        <f>IF(Sample8!M221&gt;0,Sample8!M221,)</f>
        <v/>
      </c>
      <c r="E215" s="162">
        <f t="shared" si="57"/>
        <v>0.41248867325051908</v>
      </c>
      <c r="F215" s="162">
        <f t="shared" si="58"/>
        <v>3.9893982261578143E-2</v>
      </c>
      <c r="G215" s="162">
        <f t="shared" si="59"/>
        <v>2.0736978322189251E-3</v>
      </c>
      <c r="H215" s="162">
        <f t="shared" si="60"/>
        <v>1.5062278635163961E-4</v>
      </c>
      <c r="I215" s="162">
        <f t="shared" si="61"/>
        <v>4.1967680093797068E-2</v>
      </c>
      <c r="J215" s="162">
        <f t="shared" si="67"/>
        <v>1.5062278635163961E-4</v>
      </c>
      <c r="K215" s="162">
        <f t="shared" si="62"/>
        <v>3.6676997977734064E-6</v>
      </c>
      <c r="L215" s="59">
        <f t="shared" si="63"/>
        <v>-2.2204460492503127E-18</v>
      </c>
      <c r="M215" s="162">
        <f t="shared" si="68"/>
        <v>0.72813657171855506</v>
      </c>
      <c r="N215" s="99">
        <f t="shared" si="64"/>
        <v>4.6484859554425565E-6</v>
      </c>
      <c r="O215" s="100">
        <f t="shared" si="69"/>
        <v>3.1414939810972119E-4</v>
      </c>
      <c r="P215" s="100">
        <f t="shared" si="70"/>
        <v>2.6740952753078344E-8</v>
      </c>
      <c r="Q215" s="11">
        <v>213</v>
      </c>
      <c r="R215" s="9">
        <f t="shared" si="65"/>
        <v>0.72802503579564659</v>
      </c>
    </row>
    <row r="216" spans="1:18" x14ac:dyDescent="0.25">
      <c r="A216" s="9">
        <f t="shared" si="66"/>
        <v>-4.1710811559713741E-2</v>
      </c>
      <c r="B216" s="88">
        <f>IF(Sample8!K222&gt;0,Sample8!K222, )</f>
        <v>4.1710811559713741E-2</v>
      </c>
      <c r="C216" s="88">
        <f>IF(Sample8!L222&gt;0,Sample8!L222,"")</f>
        <v>0.72636898652931969</v>
      </c>
      <c r="D216" s="88" t="str">
        <f>IF(Sample8!M222&gt;0,Sample8!M222,)</f>
        <v/>
      </c>
      <c r="E216" s="162">
        <f t="shared" si="57"/>
        <v>0.41208118193008408</v>
      </c>
      <c r="F216" s="162">
        <f t="shared" si="58"/>
        <v>3.9533507564222088E-2</v>
      </c>
      <c r="G216" s="162">
        <f t="shared" si="59"/>
        <v>2.0284318143287683E-3</v>
      </c>
      <c r="H216" s="162">
        <f t="shared" si="60"/>
        <v>1.4887218116288459E-4</v>
      </c>
      <c r="I216" s="162">
        <f t="shared" si="61"/>
        <v>4.1561939378550856E-2</v>
      </c>
      <c r="J216" s="162">
        <f t="shared" si="67"/>
        <v>1.4887218116288459E-4</v>
      </c>
      <c r="K216" s="162">
        <f t="shared" si="62"/>
        <v>3.6199156573895981E-6</v>
      </c>
      <c r="L216" s="59">
        <f t="shared" si="63"/>
        <v>-2.2204460492503127E-18</v>
      </c>
      <c r="M216" s="162">
        <f t="shared" si="68"/>
        <v>0.72813092986060546</v>
      </c>
      <c r="N216" s="99">
        <f t="shared" si="64"/>
        <v>3.1044443026623779E-6</v>
      </c>
      <c r="O216" s="100">
        <f t="shared" si="69"/>
        <v>3.1109145587729614E-4</v>
      </c>
      <c r="P216" s="100">
        <f t="shared" si="70"/>
        <v>2.6315093088869722E-8</v>
      </c>
      <c r="Q216" s="11">
        <v>214</v>
      </c>
      <c r="R216" s="9">
        <f t="shared" si="65"/>
        <v>0.72802069025792915</v>
      </c>
    </row>
    <row r="217" spans="1:18" x14ac:dyDescent="0.25">
      <c r="A217" s="9">
        <f t="shared" si="66"/>
        <v>-4.1303320239278886E-2</v>
      </c>
      <c r="B217" s="88">
        <f>IF(Sample8!K223&gt;0,Sample8!K223, )</f>
        <v>4.1303320239278886E-2</v>
      </c>
      <c r="C217" s="88">
        <f>IF(Sample8!L223&gt;0,Sample8!L223,"")</f>
        <v>0.72636898652931969</v>
      </c>
      <c r="D217" s="88" t="str">
        <f>IF(Sample8!M223&gt;0,Sample8!M223,)</f>
        <v/>
      </c>
      <c r="E217" s="162">
        <f t="shared" si="57"/>
        <v>0.41167369060964926</v>
      </c>
      <c r="F217" s="162">
        <f t="shared" si="58"/>
        <v>3.9172094151340674E-2</v>
      </c>
      <c r="G217" s="162">
        <f t="shared" si="59"/>
        <v>1.9840976450613695E-3</v>
      </c>
      <c r="H217" s="162">
        <f t="shared" si="60"/>
        <v>1.4712844287684268E-4</v>
      </c>
      <c r="I217" s="162">
        <f t="shared" si="61"/>
        <v>4.1156191796402043E-2</v>
      </c>
      <c r="J217" s="162">
        <f t="shared" si="67"/>
        <v>1.4712844287684268E-4</v>
      </c>
      <c r="K217" s="162">
        <f t="shared" si="62"/>
        <v>3.5727540305457029E-6</v>
      </c>
      <c r="L217" s="59">
        <f t="shared" si="63"/>
        <v>-2.2204460492503127E-18</v>
      </c>
      <c r="M217" s="162">
        <f t="shared" si="68"/>
        <v>0.72812538254505355</v>
      </c>
      <c r="N217" s="99">
        <f t="shared" si="64"/>
        <v>3.0849269640857501E-6</v>
      </c>
      <c r="O217" s="100">
        <f t="shared" si="69"/>
        <v>3.0806316943032006E-4</v>
      </c>
      <c r="P217" s="100">
        <f t="shared" si="70"/>
        <v>2.5899986210842537E-8</v>
      </c>
      <c r="Q217" s="11">
        <v>215</v>
      </c>
      <c r="R217" s="9">
        <f t="shared" si="65"/>
        <v>0.72801643417767947</v>
      </c>
    </row>
    <row r="218" spans="1:18" x14ac:dyDescent="0.25">
      <c r="A218" s="9">
        <f t="shared" si="66"/>
        <v>-4.0895828918844038E-2</v>
      </c>
      <c r="B218" s="88">
        <f>IF(Sample8!K224&gt;0,Sample8!K224, )</f>
        <v>4.0895828918844038E-2</v>
      </c>
      <c r="C218" s="88">
        <f>IF(Sample8!L224&gt;0,Sample8!L224,"")</f>
        <v>0.72585098192702779</v>
      </c>
      <c r="D218" s="88" t="str">
        <f>IF(Sample8!M224&gt;0,Sample8!M224,)</f>
        <v/>
      </c>
      <c r="E218" s="162">
        <f t="shared" si="57"/>
        <v>0.41126619928921437</v>
      </c>
      <c r="F218" s="162">
        <f t="shared" si="58"/>
        <v>3.8809758912151569E-2</v>
      </c>
      <c r="G218" s="162">
        <f t="shared" si="59"/>
        <v>1.9406784753516274E-3</v>
      </c>
      <c r="H218" s="162">
        <f t="shared" si="60"/>
        <v>1.4539153134084104E-4</v>
      </c>
      <c r="I218" s="162">
        <f t="shared" si="61"/>
        <v>4.0750437387503197E-2</v>
      </c>
      <c r="J218" s="162">
        <f t="shared" si="67"/>
        <v>1.4539153134084104E-4</v>
      </c>
      <c r="K218" s="162">
        <f t="shared" si="62"/>
        <v>3.5262068083067453E-6</v>
      </c>
      <c r="L218" s="59">
        <f t="shared" si="63"/>
        <v>-2.2204460492503127E-18</v>
      </c>
      <c r="M218" s="162">
        <f t="shared" si="68"/>
        <v>0.72811992812465631</v>
      </c>
      <c r="N218" s="99">
        <f t="shared" si="64"/>
        <v>5.1481168477329127E-6</v>
      </c>
      <c r="O218" s="100">
        <f t="shared" si="69"/>
        <v>3.0506425330092268E-4</v>
      </c>
      <c r="P218" s="100">
        <f t="shared" si="70"/>
        <v>2.5495378138141537E-8</v>
      </c>
      <c r="Q218" s="11">
        <v>216</v>
      </c>
      <c r="R218" s="9">
        <f t="shared" si="65"/>
        <v>0.72801226593738733</v>
      </c>
    </row>
    <row r="219" spans="1:18" x14ac:dyDescent="0.25">
      <c r="A219" s="9">
        <f t="shared" si="66"/>
        <v>-4.0488337598409183E-2</v>
      </c>
      <c r="B219" s="88">
        <f>IF(Sample8!K225&gt;0,Sample8!K225, )</f>
        <v>4.0488337598409183E-2</v>
      </c>
      <c r="C219" s="88">
        <f>IF(Sample8!L225&gt;0,Sample8!L225,"")</f>
        <v>0.72610981874455927</v>
      </c>
      <c r="D219" s="88" t="str">
        <f>IF(Sample8!M225&gt;0,Sample8!M225,)</f>
        <v/>
      </c>
      <c r="E219" s="162">
        <f t="shared" si="57"/>
        <v>0.41085870796877955</v>
      </c>
      <c r="F219" s="162">
        <f t="shared" si="58"/>
        <v>3.8446518526367018E-2</v>
      </c>
      <c r="G219" s="162">
        <f t="shared" si="59"/>
        <v>1.8981576653288312E-3</v>
      </c>
      <c r="H219" s="162">
        <f t="shared" si="60"/>
        <v>1.4366140671333294E-4</v>
      </c>
      <c r="I219" s="162">
        <f t="shared" si="61"/>
        <v>4.034467619169585E-2</v>
      </c>
      <c r="J219" s="162">
        <f t="shared" si="67"/>
        <v>1.4366140671333294E-4</v>
      </c>
      <c r="K219" s="162">
        <f t="shared" si="62"/>
        <v>3.4802659873293462E-6</v>
      </c>
      <c r="L219" s="59">
        <f t="shared" si="63"/>
        <v>-2.2204460492503127E-18</v>
      </c>
      <c r="M219" s="162">
        <f t="shared" si="68"/>
        <v>0.72811456497248361</v>
      </c>
      <c r="N219" s="99">
        <f t="shared" si="64"/>
        <v>4.0190074383769009E-6</v>
      </c>
      <c r="O219" s="100">
        <f t="shared" si="69"/>
        <v>3.0209442472799858E-4</v>
      </c>
      <c r="P219" s="100">
        <f t="shared" si="70"/>
        <v>2.5101021197235368E-8</v>
      </c>
      <c r="Q219" s="11">
        <v>217</v>
      </c>
      <c r="R219" s="9">
        <f t="shared" si="65"/>
        <v>0.72800818393962519</v>
      </c>
    </row>
    <row r="220" spans="1:18" x14ac:dyDescent="0.25">
      <c r="A220" s="9">
        <f t="shared" si="66"/>
        <v>-4.0162344542061232E-2</v>
      </c>
      <c r="B220" s="88">
        <f>IF(Sample8!K226&gt;0,Sample8!K226, )</f>
        <v>4.0162344542061232E-2</v>
      </c>
      <c r="C220" s="88">
        <f>IF(Sample8!L226&gt;0,Sample8!L226,"")</f>
        <v>0.72623939685648153</v>
      </c>
      <c r="D220" s="88" t="str">
        <f>IF(Sample8!M226&gt;0,Sample8!M226,)</f>
        <v/>
      </c>
      <c r="E220" s="162">
        <f t="shared" si="57"/>
        <v>0.4105327149124316</v>
      </c>
      <c r="F220" s="162">
        <f t="shared" si="58"/>
        <v>3.8155285586349841E-2</v>
      </c>
      <c r="G220" s="162">
        <f t="shared" si="59"/>
        <v>1.8647767887027267E-3</v>
      </c>
      <c r="H220" s="162">
        <f t="shared" si="60"/>
        <v>1.4228216700866436E-4</v>
      </c>
      <c r="I220" s="162">
        <f t="shared" si="61"/>
        <v>4.0020062375052567E-2</v>
      </c>
      <c r="J220" s="162">
        <f t="shared" si="67"/>
        <v>1.4228216700866436E-4</v>
      </c>
      <c r="K220" s="162">
        <f t="shared" si="62"/>
        <v>3.4439446277919707E-6</v>
      </c>
      <c r="L220" s="59">
        <f t="shared" si="63"/>
        <v>-2.2204460492503127E-18</v>
      </c>
      <c r="M220" s="162">
        <f t="shared" si="68"/>
        <v>0.72811033908361888</v>
      </c>
      <c r="N220" s="99">
        <f t="shared" si="64"/>
        <v>3.5004248172856713E-6</v>
      </c>
      <c r="O220" s="100">
        <f t="shared" si="69"/>
        <v>2.9973931660759505E-4</v>
      </c>
      <c r="P220" s="100">
        <f t="shared" si="70"/>
        <v>2.4792753959820039E-8</v>
      </c>
      <c r="Q220" s="11">
        <v>218</v>
      </c>
      <c r="R220" s="9">
        <f t="shared" si="65"/>
        <v>0.72800497937546904</v>
      </c>
    </row>
    <row r="221" spans="1:18" x14ac:dyDescent="0.25">
      <c r="A221" s="9">
        <f t="shared" si="66"/>
        <v>-3.9754853221626384E-2</v>
      </c>
      <c r="B221" s="88">
        <f>IF(Sample8!K227&gt;0,Sample8!K227, )</f>
        <v>3.9754853221626384E-2</v>
      </c>
      <c r="C221" s="88">
        <f>IF(Sample8!L227&gt;0,Sample8!L227,"")</f>
        <v>0.72610981874455927</v>
      </c>
      <c r="D221" s="88" t="str">
        <f>IF(Sample8!M227&gt;0,Sample8!M227,)</f>
        <v/>
      </c>
      <c r="E221" s="162">
        <f t="shared" si="57"/>
        <v>0.41012522359199671</v>
      </c>
      <c r="F221" s="162">
        <f t="shared" si="58"/>
        <v>3.7790457295610799E-2</v>
      </c>
      <c r="G221" s="162">
        <f t="shared" si="59"/>
        <v>1.8238317666183709E-3</v>
      </c>
      <c r="H221" s="162">
        <f t="shared" si="60"/>
        <v>1.4056415939721345E-4</v>
      </c>
      <c r="I221" s="162">
        <f t="shared" si="61"/>
        <v>3.961428906222917E-2</v>
      </c>
      <c r="J221" s="162">
        <f t="shared" si="67"/>
        <v>1.4056415939721345E-4</v>
      </c>
      <c r="K221" s="162">
        <f t="shared" si="62"/>
        <v>3.3990754925060499E-6</v>
      </c>
      <c r="L221" s="59">
        <f t="shared" si="63"/>
        <v>-2.2204460492503127E-18</v>
      </c>
      <c r="M221" s="162">
        <f t="shared" si="68"/>
        <v>0.7281051361797185</v>
      </c>
      <c r="N221" s="99">
        <f t="shared" si="64"/>
        <v>3.9812916670504415E-6</v>
      </c>
      <c r="O221" s="100">
        <f t="shared" si="69"/>
        <v>2.9682114162315803E-4</v>
      </c>
      <c r="P221" s="100">
        <f t="shared" si="70"/>
        <v>2.4416244494359163E-8</v>
      </c>
      <c r="Q221" s="11">
        <v>219</v>
      </c>
      <c r="R221" s="9">
        <f t="shared" si="65"/>
        <v>0.72800104865334903</v>
      </c>
    </row>
    <row r="222" spans="1:18" x14ac:dyDescent="0.25">
      <c r="A222" s="9">
        <f t="shared" si="66"/>
        <v>-3.9428860165278544E-2</v>
      </c>
      <c r="B222" s="88">
        <f>IF(Sample8!K228&gt;0,Sample8!K228, )</f>
        <v>3.9428860165278544E-2</v>
      </c>
      <c r="C222" s="88">
        <f>IF(Sample8!L228&gt;0,Sample8!L228,"")</f>
        <v>0.7253142755374401</v>
      </c>
      <c r="D222" s="88" t="str">
        <f>IF(Sample8!M228&gt;0,Sample8!M228,)</f>
        <v/>
      </c>
      <c r="E222" s="162">
        <f t="shared" si="57"/>
        <v>0.40979923053564887</v>
      </c>
      <c r="F222" s="162">
        <f t="shared" si="58"/>
        <v>3.7497975008330554E-2</v>
      </c>
      <c r="G222" s="162">
        <f t="shared" si="59"/>
        <v>1.7916905943518302E-3</v>
      </c>
      <c r="H222" s="162">
        <f t="shared" si="60"/>
        <v>1.3919456259615937E-4</v>
      </c>
      <c r="I222" s="162">
        <f t="shared" si="61"/>
        <v>3.9289665602682385E-2</v>
      </c>
      <c r="J222" s="162">
        <f t="shared" si="67"/>
        <v>1.3919456259615937E-4</v>
      </c>
      <c r="K222" s="162">
        <f t="shared" si="62"/>
        <v>3.3636014215249125E-6</v>
      </c>
      <c r="L222" s="59">
        <f t="shared" si="63"/>
        <v>-2.2204460492503127E-18</v>
      </c>
      <c r="M222" s="162">
        <f t="shared" si="68"/>
        <v>0.72810103644302648</v>
      </c>
      <c r="N222" s="99">
        <f t="shared" si="64"/>
        <v>7.7660363449046367E-6</v>
      </c>
      <c r="O222" s="100">
        <f t="shared" si="69"/>
        <v>2.9450699797306507E-4</v>
      </c>
      <c r="P222" s="100">
        <f t="shared" si="70"/>
        <v>2.412195258270551E-8</v>
      </c>
      <c r="Q222" s="11">
        <v>220</v>
      </c>
      <c r="R222" s="9">
        <f t="shared" si="65"/>
        <v>0.72799796310081144</v>
      </c>
    </row>
    <row r="223" spans="1:18" x14ac:dyDescent="0.25">
      <c r="A223" s="9">
        <f t="shared" si="66"/>
        <v>-3.9102867108930593E-2</v>
      </c>
      <c r="B223" s="88">
        <f>IF(Sample8!K229&gt;0,Sample8!K229, )</f>
        <v>3.9102867108930593E-2</v>
      </c>
      <c r="C223" s="88">
        <f>IF(Sample8!L229&gt;0,Sample8!L229,"")</f>
        <v>0.72570222239952853</v>
      </c>
      <c r="D223" s="88" t="str">
        <f>IF(Sample8!M229&gt;0,Sample8!M229,)</f>
        <v/>
      </c>
      <c r="E223" s="162">
        <f t="shared" si="57"/>
        <v>0.40947323747930092</v>
      </c>
      <c r="F223" s="162">
        <f t="shared" si="58"/>
        <v>3.720495073870448E-2</v>
      </c>
      <c r="G223" s="162">
        <f t="shared" si="59"/>
        <v>1.7600871509911437E-3</v>
      </c>
      <c r="H223" s="162">
        <f t="shared" si="60"/>
        <v>1.3782921923496949E-4</v>
      </c>
      <c r="I223" s="162">
        <f t="shared" si="61"/>
        <v>3.8965037889695624E-2</v>
      </c>
      <c r="J223" s="162">
        <f t="shared" si="67"/>
        <v>1.3782921923496949E-4</v>
      </c>
      <c r="K223" s="162">
        <f t="shared" si="62"/>
        <v>3.3284975518810173E-6</v>
      </c>
      <c r="L223" s="59">
        <f t="shared" si="63"/>
        <v>-2.2204460492503127E-18</v>
      </c>
      <c r="M223" s="162">
        <f t="shared" si="68"/>
        <v>0.72809699147797446</v>
      </c>
      <c r="N223" s="99">
        <f t="shared" si="64"/>
        <v>5.7349189390807935E-6</v>
      </c>
      <c r="O223" s="100">
        <f t="shared" si="69"/>
        <v>2.9221083292671712E-4</v>
      </c>
      <c r="P223" s="100">
        <f t="shared" si="70"/>
        <v>2.3833682646067999E-8</v>
      </c>
      <c r="Q223" s="11">
        <v>221</v>
      </c>
      <c r="R223" s="9">
        <f t="shared" si="65"/>
        <v>0.72799492917024877</v>
      </c>
    </row>
    <row r="224" spans="1:18" x14ac:dyDescent="0.25">
      <c r="A224" s="9">
        <f t="shared" si="66"/>
        <v>-3.8695375788495745E-2</v>
      </c>
      <c r="B224" s="88">
        <f>IF(Sample8!K230&gt;0,Sample8!K230, )</f>
        <v>3.8695375788495745E-2</v>
      </c>
      <c r="C224" s="88">
        <f>IF(Sample8!L230&gt;0,Sample8!L230,"")</f>
        <v>0.72623939685648153</v>
      </c>
      <c r="D224" s="88" t="str">
        <f>IF(Sample8!M230&gt;0,Sample8!M230,)</f>
        <v/>
      </c>
      <c r="E224" s="162">
        <f t="shared" si="57"/>
        <v>0.40906574615886609</v>
      </c>
      <c r="F224" s="162">
        <f t="shared" si="58"/>
        <v>3.6837920494268456E-2</v>
      </c>
      <c r="G224" s="162">
        <f t="shared" si="59"/>
        <v>1.7213268027952977E-3</v>
      </c>
      <c r="H224" s="162">
        <f t="shared" si="60"/>
        <v>1.3612849143199157E-4</v>
      </c>
      <c r="I224" s="162">
        <f t="shared" si="61"/>
        <v>3.8559247297063753E-2</v>
      </c>
      <c r="J224" s="162">
        <f t="shared" si="67"/>
        <v>1.3612849143199157E-4</v>
      </c>
      <c r="K224" s="162">
        <f t="shared" si="62"/>
        <v>3.2851324293474033E-6</v>
      </c>
      <c r="L224" s="59">
        <f t="shared" si="63"/>
        <v>-2.2204460492503127E-18</v>
      </c>
      <c r="M224" s="162">
        <f t="shared" si="68"/>
        <v>0.72809201109843669</v>
      </c>
      <c r="N224" s="99">
        <f t="shared" si="64"/>
        <v>3.4321795294950655E-6</v>
      </c>
      <c r="O224" s="100">
        <f t="shared" si="69"/>
        <v>2.8936569784104106E-4</v>
      </c>
      <c r="P224" s="100">
        <f t="shared" si="70"/>
        <v>2.3481641428049638E-8</v>
      </c>
      <c r="Q224" s="11">
        <v>222</v>
      </c>
      <c r="R224" s="9">
        <f t="shared" si="65"/>
        <v>0.72799120817682195</v>
      </c>
    </row>
    <row r="225" spans="1:18" x14ac:dyDescent="0.25">
      <c r="A225" s="9">
        <f t="shared" si="66"/>
        <v>-3.8369382732147794E-2</v>
      </c>
      <c r="B225" s="88">
        <f>IF(Sample8!K231&gt;0,Sample8!K231, )</f>
        <v>3.8369382732147794E-2</v>
      </c>
      <c r="C225" s="88">
        <f>IF(Sample8!L231&gt;0,Sample8!L231,"")</f>
        <v>0.72544348476193632</v>
      </c>
      <c r="D225" s="88" t="str">
        <f>IF(Sample8!M231&gt;0,Sample8!M231,)</f>
        <v/>
      </c>
      <c r="E225" s="162">
        <f t="shared" si="57"/>
        <v>0.40873975310251814</v>
      </c>
      <c r="F225" s="162">
        <f t="shared" si="58"/>
        <v>3.6543706063123765E-2</v>
      </c>
      <c r="G225" s="162">
        <f t="shared" si="59"/>
        <v>1.6909040225602384E-3</v>
      </c>
      <c r="H225" s="162">
        <f t="shared" si="60"/>
        <v>1.347726464637905E-4</v>
      </c>
      <c r="I225" s="162">
        <f t="shared" si="61"/>
        <v>3.8234610085684004E-2</v>
      </c>
      <c r="J225" s="162">
        <f t="shared" si="67"/>
        <v>1.347726464637905E-4</v>
      </c>
      <c r="K225" s="162">
        <f t="shared" si="62"/>
        <v>3.2508474501847868E-6</v>
      </c>
      <c r="L225" s="59">
        <f t="shared" si="63"/>
        <v>-2.2204460492503127E-18</v>
      </c>
      <c r="M225" s="162">
        <f t="shared" si="68"/>
        <v>0.72808808651058909</v>
      </c>
      <c r="N225" s="99">
        <f t="shared" si="64"/>
        <v>6.9939184089773159E-6</v>
      </c>
      <c r="O225" s="100">
        <f t="shared" si="69"/>
        <v>2.871094791636614E-4</v>
      </c>
      <c r="P225" s="100">
        <f t="shared" si="70"/>
        <v>2.3206510597028456E-8</v>
      </c>
      <c r="Q225" s="11">
        <v>223</v>
      </c>
      <c r="R225" s="9">
        <f t="shared" si="65"/>
        <v>0.7279882875899194</v>
      </c>
    </row>
    <row r="226" spans="1:18" x14ac:dyDescent="0.25">
      <c r="A226" s="9">
        <f t="shared" si="66"/>
        <v>-3.8043389675799955E-2</v>
      </c>
      <c r="B226" s="88">
        <f>IF(Sample8!K232&gt;0,Sample8!K232, )</f>
        <v>3.8043389675799955E-2</v>
      </c>
      <c r="C226" s="88">
        <f>IF(Sample8!L232&gt;0,Sample8!L232,"")</f>
        <v>0.72557299013409349</v>
      </c>
      <c r="D226" s="88" t="str">
        <f>IF(Sample8!M232&gt;0,Sample8!M232,)</f>
        <v/>
      </c>
      <c r="E226" s="162">
        <f t="shared" si="57"/>
        <v>0.4084137600461703</v>
      </c>
      <c r="F226" s="162">
        <f t="shared" si="58"/>
        <v>3.6248975490361296E-2</v>
      </c>
      <c r="G226" s="162">
        <f t="shared" si="59"/>
        <v>1.6609931940898132E-3</v>
      </c>
      <c r="H226" s="162">
        <f t="shared" si="60"/>
        <v>1.3342099134884544E-4</v>
      </c>
      <c r="I226" s="162">
        <f t="shared" si="61"/>
        <v>3.7909968684451109E-2</v>
      </c>
      <c r="J226" s="162">
        <f t="shared" si="67"/>
        <v>1.3342099134884544E-4</v>
      </c>
      <c r="K226" s="162">
        <f t="shared" si="62"/>
        <v>3.216920264497165E-6</v>
      </c>
      <c r="L226" s="59">
        <f t="shared" si="63"/>
        <v>-2.2204460492503127E-18</v>
      </c>
      <c r="M226" s="162">
        <f t="shared" si="68"/>
        <v>0.7280842141726902</v>
      </c>
      <c r="N226" s="99">
        <f t="shared" si="64"/>
        <v>6.306246172025998E-6</v>
      </c>
      <c r="O226" s="100">
        <f t="shared" si="69"/>
        <v>2.8487079218289773E-4</v>
      </c>
      <c r="P226" s="100">
        <f t="shared" si="70"/>
        <v>2.2937042172674107E-8</v>
      </c>
      <c r="Q226" s="11">
        <v>224</v>
      </c>
      <c r="R226" s="9">
        <f t="shared" si="65"/>
        <v>0.72798541615038626</v>
      </c>
    </row>
    <row r="227" spans="1:18" x14ac:dyDescent="0.25">
      <c r="A227" s="9">
        <f t="shared" si="66"/>
        <v>-3.7717396619452004E-2</v>
      </c>
      <c r="B227" s="88">
        <f>IF(Sample8!K233&gt;0,Sample8!K233, )</f>
        <v>3.7717396619452004E-2</v>
      </c>
      <c r="C227" s="88">
        <f>IF(Sample8!L233&gt;0,Sample8!L233,"")</f>
        <v>0.72557299013409349</v>
      </c>
      <c r="D227" s="88" t="str">
        <f>IF(Sample8!M233&gt;0,Sample8!M233,)</f>
        <v/>
      </c>
      <c r="E227" s="162">
        <f t="shared" si="57"/>
        <v>0.40808776698982235</v>
      </c>
      <c r="F227" s="162">
        <f t="shared" si="58"/>
        <v>3.5953736539775891E-2</v>
      </c>
      <c r="G227" s="162">
        <f t="shared" si="59"/>
        <v>1.6315865728999679E-3</v>
      </c>
      <c r="H227" s="162">
        <f t="shared" si="60"/>
        <v>1.3207350677614527E-4</v>
      </c>
      <c r="I227" s="162">
        <f t="shared" si="61"/>
        <v>3.7585323112675859E-2</v>
      </c>
      <c r="J227" s="162">
        <f t="shared" si="67"/>
        <v>1.3207350677614527E-4</v>
      </c>
      <c r="K227" s="162">
        <f t="shared" si="62"/>
        <v>3.1833471387793535E-6</v>
      </c>
      <c r="L227" s="59">
        <f t="shared" si="63"/>
        <v>-2.2204460492503127E-18</v>
      </c>
      <c r="M227" s="162">
        <f t="shared" si="68"/>
        <v>0.72808039332696983</v>
      </c>
      <c r="N227" s="99">
        <f t="shared" si="64"/>
        <v>6.2870707716464906E-6</v>
      </c>
      <c r="O227" s="100">
        <f t="shared" si="69"/>
        <v>2.8264950160535165E-4</v>
      </c>
      <c r="P227" s="100">
        <f t="shared" si="70"/>
        <v>2.2673130218805189E-8</v>
      </c>
      <c r="Q227" s="11">
        <v>225</v>
      </c>
      <c r="R227" s="9">
        <f t="shared" si="65"/>
        <v>0.727982593114752</v>
      </c>
    </row>
    <row r="228" spans="1:18" x14ac:dyDescent="0.25">
      <c r="A228" s="9">
        <f t="shared" si="66"/>
        <v>-3.7391403563104171E-2</v>
      </c>
      <c r="B228" s="88">
        <f>IF(Sample8!K234&gt;0,Sample8!K234, )</f>
        <v>3.7391403563104171E-2</v>
      </c>
      <c r="C228" s="88">
        <f>IF(Sample8!L234&gt;0,Sample8!L234,"")</f>
        <v>0.7257217231706572</v>
      </c>
      <c r="D228" s="88" t="str">
        <f>IF(Sample8!M234&gt;0,Sample8!M234,)</f>
        <v/>
      </c>
      <c r="E228" s="162">
        <f t="shared" si="57"/>
        <v>0.40776177393347451</v>
      </c>
      <c r="F228" s="162">
        <f t="shared" si="58"/>
        <v>3.565799688698057E-2</v>
      </c>
      <c r="G228" s="162">
        <f t="shared" si="59"/>
        <v>1.6026765025709058E-3</v>
      </c>
      <c r="H228" s="162">
        <f t="shared" si="60"/>
        <v>1.3073017355269556E-4</v>
      </c>
      <c r="I228" s="162">
        <f t="shared" si="61"/>
        <v>3.7260673389551476E-2</v>
      </c>
      <c r="J228" s="162">
        <f t="shared" si="67"/>
        <v>1.3073017355269556E-4</v>
      </c>
      <c r="K228" s="162">
        <f t="shared" si="62"/>
        <v>3.1501243784881521E-6</v>
      </c>
      <c r="L228" s="59">
        <f t="shared" si="63"/>
        <v>-2.2204460492503127E-18</v>
      </c>
      <c r="M228" s="162">
        <f t="shared" si="68"/>
        <v>0.72807662322419942</v>
      </c>
      <c r="N228" s="99">
        <f t="shared" si="64"/>
        <v>5.5455542621731473E-6</v>
      </c>
      <c r="O228" s="100">
        <f t="shared" si="69"/>
        <v>2.8044547316726615E-4</v>
      </c>
      <c r="P228" s="100">
        <f t="shared" si="70"/>
        <v>2.2414670938680641E-8</v>
      </c>
      <c r="Q228" s="11">
        <v>226</v>
      </c>
      <c r="R228" s="9">
        <f t="shared" si="65"/>
        <v>0.72797981774800047</v>
      </c>
    </row>
    <row r="229" spans="1:18" x14ac:dyDescent="0.25">
      <c r="A229" s="9">
        <f t="shared" si="66"/>
        <v>-3.706541050675622E-2</v>
      </c>
      <c r="B229" s="88">
        <f>IF(Sample8!K235&gt;0,Sample8!K235, )</f>
        <v>3.706541050675622E-2</v>
      </c>
      <c r="C229" s="88">
        <f>IF(Sample8!L235&gt;0,Sample8!L235,"")</f>
        <v>0.72623939685648153</v>
      </c>
      <c r="D229" s="88" t="str">
        <f>IF(Sample8!M235&gt;0,Sample8!M235,)</f>
        <v/>
      </c>
      <c r="E229" s="162">
        <f t="shared" si="57"/>
        <v>0.40743578087712656</v>
      </c>
      <c r="F229" s="162">
        <f t="shared" si="58"/>
        <v>3.5361764119420359E-2</v>
      </c>
      <c r="G229" s="162">
        <f t="shared" si="59"/>
        <v>1.574255414733286E-3</v>
      </c>
      <c r="H229" s="162">
        <f t="shared" si="60"/>
        <v>1.2939097260257493E-4</v>
      </c>
      <c r="I229" s="162">
        <f t="shared" si="61"/>
        <v>3.6936019534153645E-2</v>
      </c>
      <c r="J229" s="162">
        <f t="shared" si="67"/>
        <v>1.2939097260257493E-4</v>
      </c>
      <c r="K229" s="162">
        <f t="shared" si="62"/>
        <v>3.1172483276152632E-6</v>
      </c>
      <c r="L229" s="59">
        <f t="shared" si="63"/>
        <v>-2.2204460492503127E-18</v>
      </c>
      <c r="M229" s="162">
        <f t="shared" si="68"/>
        <v>0.72807290312368955</v>
      </c>
      <c r="N229" s="99">
        <f t="shared" si="64"/>
        <v>3.3617452318910806E-6</v>
      </c>
      <c r="O229" s="100">
        <f t="shared" si="69"/>
        <v>2.782585736268218E-4</v>
      </c>
      <c r="P229" s="100">
        <f t="shared" si="70"/>
        <v>2.2161562634714348E-8</v>
      </c>
      <c r="Q229" s="11">
        <v>227</v>
      </c>
      <c r="R229" s="9">
        <f t="shared" si="65"/>
        <v>0.72797708932356797</v>
      </c>
    </row>
    <row r="230" spans="1:18" x14ac:dyDescent="0.25">
      <c r="A230" s="9">
        <f t="shared" si="66"/>
        <v>-3.673941745040827E-2</v>
      </c>
      <c r="B230" s="88">
        <f>IF(Sample8!K236&gt;0,Sample8!K236, )</f>
        <v>3.673941745040827E-2</v>
      </c>
      <c r="C230" s="88">
        <f>IF(Sample8!L236&gt;0,Sample8!L236,"")</f>
        <v>0.72559219125158103</v>
      </c>
      <c r="D230" s="88" t="str">
        <f>IF(Sample8!M236&gt;0,Sample8!M236,)</f>
        <v/>
      </c>
      <c r="E230" s="162">
        <f t="shared" si="57"/>
        <v>0.40710978782077861</v>
      </c>
      <c r="F230" s="162">
        <f t="shared" si="58"/>
        <v>3.5065045736427575E-2</v>
      </c>
      <c r="G230" s="162">
        <f t="shared" si="59"/>
        <v>1.5463158290145787E-3</v>
      </c>
      <c r="H230" s="162">
        <f t="shared" si="60"/>
        <v>1.280558849661162E-4</v>
      </c>
      <c r="I230" s="162">
        <f t="shared" si="61"/>
        <v>3.6611361565442153E-2</v>
      </c>
      <c r="J230" s="162">
        <f t="shared" si="67"/>
        <v>1.280558849661162E-4</v>
      </c>
      <c r="K230" s="162">
        <f t="shared" si="62"/>
        <v>3.0847153682946952E-6</v>
      </c>
      <c r="L230" s="59">
        <f t="shared" si="63"/>
        <v>-2.2204460492503127E-18</v>
      </c>
      <c r="M230" s="162">
        <f t="shared" si="68"/>
        <v>0.72806923229328513</v>
      </c>
      <c r="N230" s="99">
        <f t="shared" si="64"/>
        <v>6.1357323222865221E-6</v>
      </c>
      <c r="O230" s="100">
        <f t="shared" si="69"/>
        <v>2.7608867075665808E-4</v>
      </c>
      <c r="P230" s="100">
        <f t="shared" si="70"/>
        <v>2.1913705668908459E-8</v>
      </c>
      <c r="Q230" s="11">
        <v>228</v>
      </c>
      <c r="R230" s="9">
        <f t="shared" si="65"/>
        <v>0.72797440712333905</v>
      </c>
    </row>
    <row r="231" spans="1:18" x14ac:dyDescent="0.25">
      <c r="A231" s="9">
        <f t="shared" si="66"/>
        <v>-3.6494922658147452E-2</v>
      </c>
      <c r="B231" s="88">
        <f>IF(Sample8!K237&gt;0,Sample8!K237, )</f>
        <v>3.6494922658147452E-2</v>
      </c>
      <c r="C231" s="88">
        <f>IF(Sample8!L237&gt;0,Sample8!L237,"")</f>
        <v>0.72505560707341499</v>
      </c>
      <c r="D231" s="88" t="str">
        <f>IF(Sample8!M237&gt;0,Sample8!M237,)</f>
        <v/>
      </c>
      <c r="E231" s="162">
        <f t="shared" si="57"/>
        <v>0.40686529302851782</v>
      </c>
      <c r="F231" s="162">
        <f t="shared" si="58"/>
        <v>3.4842192725728936E-2</v>
      </c>
      <c r="G231" s="162">
        <f t="shared" si="59"/>
        <v>1.5256726751580255E-3</v>
      </c>
      <c r="H231" s="162">
        <f t="shared" si="60"/>
        <v>1.2705725726049055E-4</v>
      </c>
      <c r="I231" s="162">
        <f t="shared" si="61"/>
        <v>3.6367865400886962E-2</v>
      </c>
      <c r="J231" s="162">
        <f t="shared" si="67"/>
        <v>1.2705725726049055E-4</v>
      </c>
      <c r="K231" s="162">
        <f t="shared" si="62"/>
        <v>3.0605386475670177E-6</v>
      </c>
      <c r="L231" s="59">
        <f t="shared" si="63"/>
        <v>-2.2204460492503127E-18</v>
      </c>
      <c r="M231" s="162">
        <f t="shared" si="68"/>
        <v>0.72806651106835896</v>
      </c>
      <c r="N231" s="99">
        <f t="shared" si="64"/>
        <v>9.0655428667695567E-6</v>
      </c>
      <c r="O231" s="100">
        <f t="shared" si="69"/>
        <v>2.7447231869395306E-4</v>
      </c>
      <c r="P231" s="100">
        <f t="shared" si="70"/>
        <v>2.1731200337431525E-8</v>
      </c>
      <c r="Q231" s="11">
        <v>229</v>
      </c>
      <c r="R231" s="9">
        <f t="shared" si="65"/>
        <v>0.72797242538056883</v>
      </c>
    </row>
    <row r="232" spans="1:18" x14ac:dyDescent="0.25">
      <c r="A232" s="9">
        <f t="shared" si="66"/>
        <v>-3.6168929601799502E-2</v>
      </c>
      <c r="B232" s="88">
        <f>IF(Sample8!K238&gt;0,Sample8!K238, )</f>
        <v>3.6168929601799502E-2</v>
      </c>
      <c r="C232" s="88">
        <f>IF(Sample8!L238&gt;0,Sample8!L238,"")</f>
        <v>0.72598053694252696</v>
      </c>
      <c r="D232" s="88" t="str">
        <f>IF(Sample8!M238&gt;0,Sample8!M238,)</f>
        <v/>
      </c>
      <c r="E232" s="162">
        <f t="shared" si="57"/>
        <v>0.40653929997216987</v>
      </c>
      <c r="F232" s="162">
        <f t="shared" si="58"/>
        <v>3.4544642296322266E-2</v>
      </c>
      <c r="G232" s="162">
        <f t="shared" si="59"/>
        <v>1.4985579828296555E-3</v>
      </c>
      <c r="H232" s="162">
        <f t="shared" si="60"/>
        <v>1.257293226475803E-4</v>
      </c>
      <c r="I232" s="162">
        <f t="shared" si="61"/>
        <v>3.6043200279151921E-2</v>
      </c>
      <c r="J232" s="162">
        <f t="shared" si="67"/>
        <v>1.257293226475803E-4</v>
      </c>
      <c r="K232" s="162">
        <f t="shared" si="62"/>
        <v>3.0285975062870656E-6</v>
      </c>
      <c r="L232" s="59">
        <f t="shared" si="63"/>
        <v>-2.2204460492503127E-18</v>
      </c>
      <c r="M232" s="162">
        <f t="shared" si="68"/>
        <v>0.72806292472452194</v>
      </c>
      <c r="N232" s="99">
        <f t="shared" si="64"/>
        <v>4.3363388746020038E-6</v>
      </c>
      <c r="O232" s="100">
        <f t="shared" si="69"/>
        <v>2.7233184484909845E-4</v>
      </c>
      <c r="P232" s="100">
        <f t="shared" si="70"/>
        <v>2.1492299515846623E-8</v>
      </c>
      <c r="Q232" s="11">
        <v>230</v>
      </c>
      <c r="R232" s="9">
        <f t="shared" si="65"/>
        <v>0.72796982237010521</v>
      </c>
    </row>
    <row r="233" spans="1:18" x14ac:dyDescent="0.25">
      <c r="A233" s="9">
        <f t="shared" si="66"/>
        <v>-3.5842936545451551E-2</v>
      </c>
      <c r="B233" s="88">
        <f>IF(Sample8!K239&gt;0,Sample8!K239, )</f>
        <v>3.5842936545451551E-2</v>
      </c>
      <c r="C233" s="88">
        <f>IF(Sample8!L239&gt;0,Sample8!L239,"")</f>
        <v>0.72585098192702779</v>
      </c>
      <c r="D233" s="88" t="str">
        <f>IF(Sample8!M239&gt;0,Sample8!M239,)</f>
        <v/>
      </c>
      <c r="E233" s="162">
        <f t="shared" si="57"/>
        <v>0.40621330691582191</v>
      </c>
      <c r="F233" s="162">
        <f t="shared" si="58"/>
        <v>3.4246626421205711E-2</v>
      </c>
      <c r="G233" s="162">
        <f t="shared" si="59"/>
        <v>1.4719046744445935E-3</v>
      </c>
      <c r="H233" s="162">
        <f t="shared" si="60"/>
        <v>1.244054498012459E-4</v>
      </c>
      <c r="I233" s="162">
        <f t="shared" si="61"/>
        <v>3.5718531095650305E-2</v>
      </c>
      <c r="J233" s="162">
        <f t="shared" si="67"/>
        <v>1.244054498012459E-4</v>
      </c>
      <c r="K233" s="162">
        <f t="shared" si="62"/>
        <v>2.9969897008771041E-6</v>
      </c>
      <c r="L233" s="59">
        <f t="shared" si="63"/>
        <v>-2.2204460492503127E-18</v>
      </c>
      <c r="M233" s="162">
        <f t="shared" si="68"/>
        <v>0.72805938568127504</v>
      </c>
      <c r="N233" s="99">
        <f t="shared" si="64"/>
        <v>4.8770471417733291E-6</v>
      </c>
      <c r="O233" s="100">
        <f t="shared" si="69"/>
        <v>2.7020800921879725E-4</v>
      </c>
      <c r="P233" s="100">
        <f t="shared" si="70"/>
        <v>2.1258386332708591E-8</v>
      </c>
      <c r="Q233" s="11">
        <v>231</v>
      </c>
      <c r="R233" s="9">
        <f t="shared" si="65"/>
        <v>0.72796726365250031</v>
      </c>
    </row>
    <row r="234" spans="1:18" x14ac:dyDescent="0.25">
      <c r="A234" s="9">
        <f t="shared" si="66"/>
        <v>-3.5598441753190616E-2</v>
      </c>
      <c r="B234" s="88">
        <f>IF(Sample8!K240&gt;0,Sample8!K240, )</f>
        <v>3.5598441753190616E-2</v>
      </c>
      <c r="C234" s="88">
        <f>IF(Sample8!L240&gt;0,Sample8!L240,"")</f>
        <v>0.7254629555408727</v>
      </c>
      <c r="D234" s="88" t="str">
        <f>IF(Sample8!M240&gt;0,Sample8!M240,)</f>
        <v/>
      </c>
      <c r="E234" s="162">
        <f t="shared" si="57"/>
        <v>0.40596881212356095</v>
      </c>
      <c r="F234" s="162">
        <f t="shared" si="58"/>
        <v>3.4022813382632314E-2</v>
      </c>
      <c r="G234" s="162">
        <f t="shared" si="59"/>
        <v>1.4522131710096725E-3</v>
      </c>
      <c r="H234" s="162">
        <f t="shared" si="60"/>
        <v>1.2341519954862934E-4</v>
      </c>
      <c r="I234" s="162">
        <f t="shared" si="61"/>
        <v>3.5475026553641986E-2</v>
      </c>
      <c r="J234" s="162">
        <f t="shared" si="67"/>
        <v>1.2341519954862934E-4</v>
      </c>
      <c r="K234" s="162">
        <f t="shared" si="62"/>
        <v>2.9735005046796644E-6</v>
      </c>
      <c r="L234" s="59">
        <f t="shared" si="63"/>
        <v>-2.2204460492503127E-18</v>
      </c>
      <c r="M234" s="162">
        <f t="shared" si="68"/>
        <v>0.7280567620182794</v>
      </c>
      <c r="N234" s="99">
        <f t="shared" si="64"/>
        <v>6.7278320422369619E-6</v>
      </c>
      <c r="O234" s="100">
        <f t="shared" si="69"/>
        <v>2.68625973992915E-4</v>
      </c>
      <c r="P234" s="100">
        <f t="shared" si="70"/>
        <v>2.1086169014709206E-8</v>
      </c>
      <c r="Q234" s="11">
        <v>232</v>
      </c>
      <c r="R234" s="9">
        <f t="shared" si="65"/>
        <v>0.72796537326817057</v>
      </c>
    </row>
    <row r="235" spans="1:18" x14ac:dyDescent="0.25">
      <c r="A235" s="9">
        <f t="shared" si="66"/>
        <v>-3.5272448696842783E-2</v>
      </c>
      <c r="B235" s="88">
        <f>IF(Sample8!K241&gt;0,Sample8!K241, )</f>
        <v>3.5272448696842783E-2</v>
      </c>
      <c r="C235" s="88">
        <f>IF(Sample8!L241&gt;0,Sample8!L241,"")</f>
        <v>0.72533344671821987</v>
      </c>
      <c r="D235" s="88" t="str">
        <f>IF(Sample8!M241&gt;0,Sample8!M241,)</f>
        <v/>
      </c>
      <c r="E235" s="162">
        <f t="shared" si="57"/>
        <v>0.40564281906721311</v>
      </c>
      <c r="F235" s="162">
        <f t="shared" si="58"/>
        <v>3.3724000177865386E-2</v>
      </c>
      <c r="G235" s="162">
        <f t="shared" si="59"/>
        <v>1.42635012870794E-3</v>
      </c>
      <c r="H235" s="162">
        <f t="shared" si="60"/>
        <v>1.2209839026945668E-4</v>
      </c>
      <c r="I235" s="162">
        <f t="shared" si="61"/>
        <v>3.5150350306573326E-2</v>
      </c>
      <c r="J235" s="162">
        <f t="shared" si="67"/>
        <v>1.2209839026945668E-4</v>
      </c>
      <c r="K235" s="162">
        <f t="shared" si="62"/>
        <v>2.9424676891215731E-6</v>
      </c>
      <c r="L235" s="59">
        <f t="shared" si="63"/>
        <v>-2.2204460492503127E-18</v>
      </c>
      <c r="M235" s="162">
        <f t="shared" si="68"/>
        <v>0.72805330407113622</v>
      </c>
      <c r="N235" s="99">
        <f t="shared" si="64"/>
        <v>7.3976240202131614E-6</v>
      </c>
      <c r="O235" s="100">
        <f t="shared" si="69"/>
        <v>2.6653094664912813E-4</v>
      </c>
      <c r="P235" s="100">
        <f t="shared" si="70"/>
        <v>2.0860763342366973E-8</v>
      </c>
      <c r="Q235" s="11">
        <v>233</v>
      </c>
      <c r="R235" s="9">
        <f t="shared" si="65"/>
        <v>0.72796289041610962</v>
      </c>
    </row>
    <row r="236" spans="1:18" x14ac:dyDescent="0.25">
      <c r="A236" s="9">
        <f t="shared" si="66"/>
        <v>-3.5027953904581847E-2</v>
      </c>
      <c r="B236" s="88">
        <f>IF(Sample8!K242&gt;0,Sample8!K242, )</f>
        <v>3.5027953904581847E-2</v>
      </c>
      <c r="C236" s="88">
        <f>IF(Sample8!L242&gt;0,Sample8!L242,"")</f>
        <v>0.7253142755374401</v>
      </c>
      <c r="D236" s="88" t="str">
        <f>IF(Sample8!M242&gt;0,Sample8!M242,)</f>
        <v/>
      </c>
      <c r="E236" s="162">
        <f t="shared" si="57"/>
        <v>0.4053983242749522</v>
      </c>
      <c r="F236" s="162">
        <f t="shared" si="58"/>
        <v>3.3499597246889973E-2</v>
      </c>
      <c r="G236" s="162">
        <f t="shared" si="59"/>
        <v>1.4072432411160671E-3</v>
      </c>
      <c r="H236" s="162">
        <f t="shared" si="60"/>
        <v>1.2111341657580765E-4</v>
      </c>
      <c r="I236" s="162">
        <f t="shared" si="61"/>
        <v>3.490684048800604E-2</v>
      </c>
      <c r="J236" s="162">
        <f t="shared" si="67"/>
        <v>1.2111341657580765E-4</v>
      </c>
      <c r="K236" s="162">
        <f t="shared" si="62"/>
        <v>2.9194057943802098E-6</v>
      </c>
      <c r="L236" s="59">
        <f t="shared" si="63"/>
        <v>-2.2204460492503127E-18</v>
      </c>
      <c r="M236" s="162">
        <f t="shared" si="68"/>
        <v>0.72805074043854456</v>
      </c>
      <c r="N236" s="99">
        <f t="shared" si="64"/>
        <v>7.4882401549766573E-6</v>
      </c>
      <c r="O236" s="100">
        <f t="shared" si="69"/>
        <v>2.6497037152620884E-4</v>
      </c>
      <c r="P236" s="100">
        <f t="shared" si="70"/>
        <v>2.0694823487601756E-8</v>
      </c>
      <c r="Q236" s="11">
        <v>234</v>
      </c>
      <c r="R236" s="9">
        <f t="shared" si="65"/>
        <v>0.72796105615490081</v>
      </c>
    </row>
    <row r="237" spans="1:18" x14ac:dyDescent="0.25">
      <c r="A237" s="9">
        <f t="shared" si="66"/>
        <v>-3.4783459112320912E-2</v>
      </c>
      <c r="B237" s="88">
        <f>IF(Sample8!K243&gt;0,Sample8!K243, )</f>
        <v>3.4783459112320912E-2</v>
      </c>
      <c r="C237" s="88">
        <f>IF(Sample8!L243&gt;0,Sample8!L243,"")</f>
        <v>0.72505560707341499</v>
      </c>
      <c r="D237" s="88" t="str">
        <f>IF(Sample8!M243&gt;0,Sample8!M243,)</f>
        <v/>
      </c>
      <c r="E237" s="162">
        <f t="shared" si="57"/>
        <v>0.40515382948269124</v>
      </c>
      <c r="F237" s="162">
        <f t="shared" si="58"/>
        <v>3.3274946405843546E-2</v>
      </c>
      <c r="G237" s="162">
        <f t="shared" si="59"/>
        <v>1.3883820150631249E-3</v>
      </c>
      <c r="H237" s="162">
        <f t="shared" si="60"/>
        <v>1.2013069141424138E-4</v>
      </c>
      <c r="I237" s="162">
        <f t="shared" si="61"/>
        <v>3.4663328420906671E-2</v>
      </c>
      <c r="J237" s="162">
        <f t="shared" si="67"/>
        <v>1.2013069141424138E-4</v>
      </c>
      <c r="K237" s="162">
        <f t="shared" si="62"/>
        <v>2.8965246411950451E-6</v>
      </c>
      <c r="L237" s="59">
        <f t="shared" si="63"/>
        <v>-2.2204460492503127E-18</v>
      </c>
      <c r="M237" s="162">
        <f t="shared" si="68"/>
        <v>0.72804820205449494</v>
      </c>
      <c r="N237" s="99">
        <f t="shared" si="64"/>
        <v>8.9556247207849346E-6</v>
      </c>
      <c r="O237" s="100">
        <f t="shared" si="69"/>
        <v>2.634189048161007E-4</v>
      </c>
      <c r="P237" s="100">
        <f t="shared" si="70"/>
        <v>2.0531512099896778E-8</v>
      </c>
      <c r="Q237" s="11">
        <v>235</v>
      </c>
      <c r="R237" s="9">
        <f t="shared" si="65"/>
        <v>0.7279592454771997</v>
      </c>
    </row>
    <row r="238" spans="1:18" x14ac:dyDescent="0.25">
      <c r="A238" s="9">
        <f t="shared" si="66"/>
        <v>-3.4457466055973079E-2</v>
      </c>
      <c r="B238" s="88">
        <f>IF(Sample8!K244&gt;0,Sample8!K244, )</f>
        <v>3.4457466055973079E-2</v>
      </c>
      <c r="C238" s="88">
        <f>IF(Sample8!L244&gt;0,Sample8!L244,"")</f>
        <v>0.72559219125158103</v>
      </c>
      <c r="D238" s="88" t="str">
        <f>IF(Sample8!M244&gt;0,Sample8!M244,)</f>
        <v/>
      </c>
      <c r="E238" s="162">
        <f t="shared" si="57"/>
        <v>0.40482783642634346</v>
      </c>
      <c r="F238" s="162">
        <f t="shared" si="58"/>
        <v>3.2975031323253676E-2</v>
      </c>
      <c r="G238" s="162">
        <f t="shared" si="59"/>
        <v>1.3636108570382749E-3</v>
      </c>
      <c r="H238" s="162">
        <f t="shared" si="60"/>
        <v>1.1882387568112884E-4</v>
      </c>
      <c r="I238" s="162">
        <f t="shared" si="61"/>
        <v>3.4338642180291951E-2</v>
      </c>
      <c r="J238" s="162">
        <f t="shared" si="67"/>
        <v>1.1882387568112884E-4</v>
      </c>
      <c r="K238" s="162">
        <f t="shared" si="62"/>
        <v>2.8662951440155898E-6</v>
      </c>
      <c r="L238" s="59">
        <f t="shared" si="63"/>
        <v>-2.2204460492503127E-18</v>
      </c>
      <c r="M238" s="162">
        <f t="shared" si="68"/>
        <v>0.72804485632844651</v>
      </c>
      <c r="N238" s="99">
        <f t="shared" si="64"/>
        <v>6.0155659792755457E-6</v>
      </c>
      <c r="O238" s="100">
        <f t="shared" si="69"/>
        <v>2.6136435992027526E-4</v>
      </c>
      <c r="P238" s="100">
        <f t="shared" si="70"/>
        <v>2.0317789647130349E-8</v>
      </c>
      <c r="Q238" s="11">
        <v>236</v>
      </c>
      <c r="R238" s="9">
        <f t="shared" si="65"/>
        <v>0.72795686744602928</v>
      </c>
    </row>
    <row r="239" spans="1:18" x14ac:dyDescent="0.25">
      <c r="A239" s="9">
        <f t="shared" si="66"/>
        <v>-3.4212971263712144E-2</v>
      </c>
      <c r="B239" s="88">
        <f>IF(Sample8!K245&gt;0,Sample8!K245, )</f>
        <v>3.4212971263712144E-2</v>
      </c>
      <c r="C239" s="88">
        <f>IF(Sample8!L245&gt;0,Sample8!L245,"")</f>
        <v>0.7251847932569726</v>
      </c>
      <c r="D239" s="88" t="str">
        <f>IF(Sample8!M245&gt;0,Sample8!M245,)</f>
        <v/>
      </c>
      <c r="E239" s="162">
        <f t="shared" si="57"/>
        <v>0.40458334163408249</v>
      </c>
      <c r="F239" s="162">
        <f t="shared" si="58"/>
        <v>3.2749813259557829E-2</v>
      </c>
      <c r="G239" s="162">
        <f t="shared" si="59"/>
        <v>1.3453116367883669E-3</v>
      </c>
      <c r="H239" s="162">
        <f t="shared" si="60"/>
        <v>1.17846367365948E-4</v>
      </c>
      <c r="I239" s="162">
        <f t="shared" si="61"/>
        <v>3.4095124896346196E-2</v>
      </c>
      <c r="J239" s="162">
        <f t="shared" si="67"/>
        <v>1.17846367365948E-4</v>
      </c>
      <c r="K239" s="162">
        <f t="shared" si="62"/>
        <v>2.8438302321534783E-6</v>
      </c>
      <c r="L239" s="59">
        <f t="shared" si="63"/>
        <v>-2.2204460492503127E-18</v>
      </c>
      <c r="M239" s="162">
        <f t="shared" si="68"/>
        <v>0.72804237576002007</v>
      </c>
      <c r="N239" s="99">
        <f t="shared" si="64"/>
        <v>8.1657777617229985E-6</v>
      </c>
      <c r="O239" s="100">
        <f t="shared" si="69"/>
        <v>2.5983394126764255E-4</v>
      </c>
      <c r="P239" s="100">
        <f t="shared" si="70"/>
        <v>2.0160471142489174E-8</v>
      </c>
      <c r="Q239" s="11">
        <v>237</v>
      </c>
      <c r="R239" s="9">
        <f t="shared" si="65"/>
        <v>0.72795511072088526</v>
      </c>
    </row>
    <row r="240" spans="1:18" x14ac:dyDescent="0.25">
      <c r="A240" s="9">
        <f t="shared" si="66"/>
        <v>-3.3968476471451209E-2</v>
      </c>
      <c r="B240" s="88">
        <f>IF(Sample8!K246&gt;0,Sample8!K246, )</f>
        <v>3.3968476471451209E-2</v>
      </c>
      <c r="C240" s="88">
        <f>IF(Sample8!L246&gt;0,Sample8!L246,"")</f>
        <v>0.72492614788463716</v>
      </c>
      <c r="D240" s="88" t="str">
        <f>IF(Sample8!M246&gt;0,Sample8!M246,)</f>
        <v/>
      </c>
      <c r="E240" s="162">
        <f t="shared" si="57"/>
        <v>0.40433884684182153</v>
      </c>
      <c r="F240" s="162">
        <f t="shared" si="58"/>
        <v>3.2524356849408409E-2</v>
      </c>
      <c r="G240" s="162">
        <f t="shared" si="59"/>
        <v>1.3272485398584527E-3</v>
      </c>
      <c r="H240" s="162">
        <f t="shared" si="60"/>
        <v>1.1687108218434716E-4</v>
      </c>
      <c r="I240" s="162">
        <f t="shared" si="61"/>
        <v>3.3851605389266862E-2</v>
      </c>
      <c r="J240" s="162">
        <f t="shared" si="67"/>
        <v>1.1687108218434716E-4</v>
      </c>
      <c r="K240" s="162">
        <f t="shared" si="62"/>
        <v>2.8215413835749536E-6</v>
      </c>
      <c r="L240" s="59">
        <f t="shared" si="63"/>
        <v>-2.2204460492503127E-18</v>
      </c>
      <c r="M240" s="162">
        <f t="shared" si="68"/>
        <v>0.72803991950565916</v>
      </c>
      <c r="N240" s="99">
        <f t="shared" si="64"/>
        <v>9.6955737078819667E-6</v>
      </c>
      <c r="O240" s="100">
        <f t="shared" si="69"/>
        <v>2.5831245611968604E-4</v>
      </c>
      <c r="P240" s="100">
        <f t="shared" si="70"/>
        <v>2.0005662260716359E-8</v>
      </c>
      <c r="Q240" s="11">
        <v>238</v>
      </c>
      <c r="R240" s="9">
        <f t="shared" si="65"/>
        <v>0.72795337666358007</v>
      </c>
    </row>
    <row r="241" spans="1:18" x14ac:dyDescent="0.25">
      <c r="A241" s="9">
        <f t="shared" si="66"/>
        <v>-3.3723981679190274E-2</v>
      </c>
      <c r="B241" s="88">
        <f>IF(Sample8!K247&gt;0,Sample8!K247, )</f>
        <v>3.3723981679190274E-2</v>
      </c>
      <c r="C241" s="88">
        <f>IF(Sample8!L247&gt;0,Sample8!L247,"")</f>
        <v>0.72559219125158103</v>
      </c>
      <c r="D241" s="88" t="str">
        <f>IF(Sample8!M247&gt;0,Sample8!M247,)</f>
        <v/>
      </c>
      <c r="E241" s="162">
        <f t="shared" si="57"/>
        <v>0.40409435204956062</v>
      </c>
      <c r="F241" s="162">
        <f t="shared" si="58"/>
        <v>3.2298664902944127E-2</v>
      </c>
      <c r="G241" s="162">
        <f t="shared" si="59"/>
        <v>1.3094187636550486E-3</v>
      </c>
      <c r="H241" s="162">
        <f t="shared" si="60"/>
        <v>1.15898012591098E-4</v>
      </c>
      <c r="I241" s="162">
        <f t="shared" si="61"/>
        <v>3.3608083666599176E-2</v>
      </c>
      <c r="J241" s="162">
        <f t="shared" si="67"/>
        <v>1.15898012591098E-4</v>
      </c>
      <c r="K241" s="162">
        <f t="shared" si="62"/>
        <v>2.7994272185574265E-6</v>
      </c>
      <c r="L241" s="59">
        <f t="shared" si="63"/>
        <v>-2.2204460492503127E-18</v>
      </c>
      <c r="M241" s="162">
        <f t="shared" si="68"/>
        <v>0.72803748729072726</v>
      </c>
      <c r="N241" s="99">
        <f t="shared" si="64"/>
        <v>5.9794727190642287E-6</v>
      </c>
      <c r="O241" s="100">
        <f t="shared" si="69"/>
        <v>2.5679985265355442E-4</v>
      </c>
      <c r="P241" s="100">
        <f t="shared" si="70"/>
        <v>1.9853328532986047E-8</v>
      </c>
      <c r="Q241" s="11">
        <v>239</v>
      </c>
      <c r="R241" s="9">
        <f t="shared" si="65"/>
        <v>0.72795166500506447</v>
      </c>
    </row>
    <row r="242" spans="1:18" x14ac:dyDescent="0.25">
      <c r="A242" s="9">
        <f t="shared" si="66"/>
        <v>-3.3560985151016243E-2</v>
      </c>
      <c r="B242" s="88">
        <f>IF(Sample8!K248&gt;0,Sample8!K248, )</f>
        <v>3.3560985151016243E-2</v>
      </c>
      <c r="C242" s="88">
        <f>IF(Sample8!L248&gt;0,Sample8!L248,"")</f>
        <v>0.72479670025440601</v>
      </c>
      <c r="D242" s="88" t="str">
        <f>IF(Sample8!M248&gt;0,Sample8!M248,)</f>
        <v/>
      </c>
      <c r="E242" s="162">
        <f t="shared" si="57"/>
        <v>0.40393135552138659</v>
      </c>
      <c r="F242" s="162">
        <f t="shared" si="58"/>
        <v>3.214807412727088E-2</v>
      </c>
      <c r="G242" s="162">
        <f t="shared" si="59"/>
        <v>1.2976604970446684E-3</v>
      </c>
      <c r="H242" s="162">
        <f t="shared" si="60"/>
        <v>1.1525052670069424E-4</v>
      </c>
      <c r="I242" s="162">
        <f t="shared" si="61"/>
        <v>3.3445734624315548E-2</v>
      </c>
      <c r="J242" s="162">
        <f t="shared" si="67"/>
        <v>1.1525052670069424E-4</v>
      </c>
      <c r="K242" s="162">
        <f t="shared" si="62"/>
        <v>2.7847808118528292E-6</v>
      </c>
      <c r="L242" s="59">
        <f t="shared" si="63"/>
        <v>-2.2204460492503127E-18</v>
      </c>
      <c r="M242" s="162">
        <f t="shared" si="68"/>
        <v>0.72803587903490719</v>
      </c>
      <c r="N242" s="99">
        <f t="shared" si="64"/>
        <v>1.0492279172049065E-5</v>
      </c>
      <c r="O242" s="100">
        <f t="shared" si="69"/>
        <v>2.5579635915337249E-4</v>
      </c>
      <c r="P242" s="100">
        <f t="shared" si="70"/>
        <v>1.9753131019816306E-8</v>
      </c>
      <c r="Q242" s="11">
        <v>240</v>
      </c>
      <c r="R242" s="9">
        <f t="shared" si="65"/>
        <v>0.72795053621146988</v>
      </c>
    </row>
    <row r="243" spans="1:18" x14ac:dyDescent="0.25">
      <c r="A243" s="9">
        <f t="shared" si="66"/>
        <v>-3.3316490358755425E-2</v>
      </c>
      <c r="B243" s="88">
        <f>IF(Sample8!K249&gt;0,Sample8!K249, )</f>
        <v>3.3316490358755425E-2</v>
      </c>
      <c r="C243" s="88">
        <f>IF(Sample8!L249&gt;0,Sample8!L249,"")</f>
        <v>0.72479670025440601</v>
      </c>
      <c r="D243" s="88" t="str">
        <f>IF(Sample8!M249&gt;0,Sample8!M249,)</f>
        <v/>
      </c>
      <c r="E243" s="162">
        <f t="shared" si="57"/>
        <v>0.4036868607291258</v>
      </c>
      <c r="F243" s="162">
        <f t="shared" si="58"/>
        <v>3.1921995791627404E-2</v>
      </c>
      <c r="G243" s="162">
        <f t="shared" si="59"/>
        <v>1.2802134340482579E-3</v>
      </c>
      <c r="H243" s="162">
        <f t="shared" si="60"/>
        <v>1.1428113307976329E-4</v>
      </c>
      <c r="I243" s="162">
        <f t="shared" si="61"/>
        <v>3.3202209225675662E-2</v>
      </c>
      <c r="J243" s="162">
        <f t="shared" si="67"/>
        <v>1.1428113307976329E-4</v>
      </c>
      <c r="K243" s="162">
        <f t="shared" si="62"/>
        <v>2.7629547493598722E-6</v>
      </c>
      <c r="L243" s="59">
        <f t="shared" si="63"/>
        <v>-2.2204460492503127E-18</v>
      </c>
      <c r="M243" s="162">
        <f t="shared" si="68"/>
        <v>0.72803348628249476</v>
      </c>
      <c r="N243" s="99">
        <f t="shared" si="64"/>
        <v>1.0476783791630514E-5</v>
      </c>
      <c r="O243" s="100">
        <f t="shared" si="69"/>
        <v>2.5429844413389575E-4</v>
      </c>
      <c r="P243" s="100">
        <f t="shared" si="70"/>
        <v>1.9604847394829688E-8</v>
      </c>
      <c r="Q243" s="11">
        <v>241</v>
      </c>
      <c r="R243" s="9">
        <f t="shared" si="65"/>
        <v>0.72794886129342229</v>
      </c>
    </row>
    <row r="244" spans="1:18" x14ac:dyDescent="0.25">
      <c r="A244" s="9">
        <f t="shared" si="66"/>
        <v>-3.3153493830581394E-2</v>
      </c>
      <c r="B244" s="88">
        <f>IF(Sample8!K250&gt;0,Sample8!K250, )</f>
        <v>3.3153493830581394E-2</v>
      </c>
      <c r="C244" s="88">
        <f>IF(Sample8!L250&gt;0,Sample8!L250,"")</f>
        <v>0.72559219125158103</v>
      </c>
      <c r="D244" s="88" t="str">
        <f>IF(Sample8!M250&gt;0,Sample8!M250,)</f>
        <v/>
      </c>
      <c r="E244" s="162">
        <f t="shared" si="57"/>
        <v>0.40352386420095177</v>
      </c>
      <c r="F244" s="162">
        <f t="shared" si="58"/>
        <v>3.1771149969632151E-2</v>
      </c>
      <c r="G244" s="162">
        <f t="shared" si="59"/>
        <v>1.2687077700283336E-3</v>
      </c>
      <c r="H244" s="162">
        <f t="shared" si="60"/>
        <v>1.1363609092090998E-4</v>
      </c>
      <c r="I244" s="162">
        <f t="shared" si="61"/>
        <v>3.3039857739660485E-2</v>
      </c>
      <c r="J244" s="162">
        <f t="shared" si="67"/>
        <v>1.1363609092090998E-4</v>
      </c>
      <c r="K244" s="162">
        <f t="shared" si="62"/>
        <v>2.7484991556101458E-6</v>
      </c>
      <c r="L244" s="59">
        <f t="shared" si="63"/>
        <v>-2.2204460492503127E-18</v>
      </c>
      <c r="M244" s="162">
        <f t="shared" si="68"/>
        <v>0.72803190408610252</v>
      </c>
      <c r="N244" s="99">
        <f t="shared" si="64"/>
        <v>5.952198714928884E-6</v>
      </c>
      <c r="O244" s="100">
        <f t="shared" si="69"/>
        <v>2.5330469555599571E-4</v>
      </c>
      <c r="P244" s="100">
        <f t="shared" si="70"/>
        <v>1.9507319120711889E-8</v>
      </c>
      <c r="Q244" s="11">
        <v>242</v>
      </c>
      <c r="R244" s="9">
        <f t="shared" si="65"/>
        <v>0.72794775674967638</v>
      </c>
    </row>
    <row r="245" spans="1:18" x14ac:dyDescent="0.25">
      <c r="A245" s="9">
        <f t="shared" si="66"/>
        <v>-3.2908999038320459E-2</v>
      </c>
      <c r="B245" s="88">
        <f>IF(Sample8!K251&gt;0,Sample8!K251, )</f>
        <v>3.2908999038320459E-2</v>
      </c>
      <c r="C245" s="88">
        <f>IF(Sample8!L251&gt;0,Sample8!L251,"")</f>
        <v>0.72520423405317291</v>
      </c>
      <c r="D245" s="88" t="str">
        <f>IF(Sample8!M251&gt;0,Sample8!M251,)</f>
        <v/>
      </c>
      <c r="E245" s="162">
        <f t="shared" si="57"/>
        <v>0.4032793694086908</v>
      </c>
      <c r="F245" s="162">
        <f t="shared" si="58"/>
        <v>3.1544692851085472E-2</v>
      </c>
      <c r="G245" s="162">
        <f t="shared" si="59"/>
        <v>1.2516358346712914E-3</v>
      </c>
      <c r="H245" s="162">
        <f t="shared" si="60"/>
        <v>1.1267035256369573E-4</v>
      </c>
      <c r="I245" s="162">
        <f t="shared" si="61"/>
        <v>3.2796328685756763E-2</v>
      </c>
      <c r="J245" s="162">
        <f t="shared" si="67"/>
        <v>1.1267035256369573E-4</v>
      </c>
      <c r="K245" s="162">
        <f t="shared" si="62"/>
        <v>2.7269574425977239E-6</v>
      </c>
      <c r="L245" s="59">
        <f t="shared" si="63"/>
        <v>-2.2204460492503127E-18</v>
      </c>
      <c r="M245" s="162">
        <f t="shared" si="68"/>
        <v>0.72802955005266001</v>
      </c>
      <c r="N245" s="99">
        <f t="shared" si="64"/>
        <v>7.982410496957785E-6</v>
      </c>
      <c r="O245" s="100">
        <f t="shared" si="69"/>
        <v>2.5182132721874928E-4</v>
      </c>
      <c r="P245" s="100">
        <f t="shared" si="70"/>
        <v>1.9362993747451354E-8</v>
      </c>
      <c r="Q245" s="11">
        <v>243</v>
      </c>
      <c r="R245" s="9">
        <f t="shared" si="65"/>
        <v>0.72794611784388208</v>
      </c>
    </row>
    <row r="246" spans="1:18" x14ac:dyDescent="0.25">
      <c r="A246" s="9">
        <f t="shared" si="66"/>
        <v>-3.2746002510146539E-2</v>
      </c>
      <c r="B246" s="88">
        <f>IF(Sample8!K252&gt;0,Sample8!K252, )</f>
        <v>3.2746002510146539E-2</v>
      </c>
      <c r="C246" s="88">
        <f>IF(Sample8!L252&gt;0,Sample8!L252,"")</f>
        <v>0.72492614788463716</v>
      </c>
      <c r="D246" s="88" t="str">
        <f>IF(Sample8!M252&gt;0,Sample8!M252,)</f>
        <v/>
      </c>
      <c r="E246" s="162">
        <f t="shared" si="57"/>
        <v>0.40311637288051688</v>
      </c>
      <c r="F246" s="162">
        <f t="shared" si="58"/>
        <v>3.1393597012288041E-2</v>
      </c>
      <c r="G246" s="162">
        <f t="shared" si="59"/>
        <v>1.2403777574761313E-3</v>
      </c>
      <c r="H246" s="162">
        <f t="shared" si="60"/>
        <v>1.1202774038236718E-4</v>
      </c>
      <c r="I246" s="162">
        <f t="shared" si="61"/>
        <v>3.2633974769764172E-2</v>
      </c>
      <c r="J246" s="162">
        <f t="shared" si="67"/>
        <v>1.1202774038236718E-4</v>
      </c>
      <c r="K246" s="162">
        <f t="shared" si="62"/>
        <v>2.7126901761175616E-6</v>
      </c>
      <c r="L246" s="59">
        <f t="shared" si="63"/>
        <v>-2.2204460492503127E-18</v>
      </c>
      <c r="M246" s="162">
        <f t="shared" si="68"/>
        <v>0.72802799342399727</v>
      </c>
      <c r="N246" s="99">
        <f t="shared" si="64"/>
        <v>9.6214457500481751E-6</v>
      </c>
      <c r="O246" s="100">
        <f t="shared" si="69"/>
        <v>2.5083722950510249E-4</v>
      </c>
      <c r="P246" s="100">
        <f t="shared" si="70"/>
        <v>1.9268074270514773E-8</v>
      </c>
      <c r="Q246" s="11">
        <v>244</v>
      </c>
      <c r="R246" s="9">
        <f t="shared" si="65"/>
        <v>0.72794503706847136</v>
      </c>
    </row>
    <row r="247" spans="1:18" x14ac:dyDescent="0.25">
      <c r="A247" s="9">
        <f t="shared" si="66"/>
        <v>-3.2501507717885604E-2</v>
      </c>
      <c r="B247" s="88">
        <f>IF(Sample8!K253&gt;0,Sample8!K253, )</f>
        <v>3.2501507717885604E-2</v>
      </c>
      <c r="C247" s="88">
        <f>IF(Sample8!L253&gt;0,Sample8!L253,"")</f>
        <v>0.72559219125158103</v>
      </c>
      <c r="D247" s="88" t="str">
        <f>IF(Sample8!M253&gt;0,Sample8!M253,)</f>
        <v/>
      </c>
      <c r="E247" s="162">
        <f t="shared" si="57"/>
        <v>0.40287187808825597</v>
      </c>
      <c r="F247" s="162">
        <f t="shared" si="58"/>
        <v>3.1166768593345828E-2</v>
      </c>
      <c r="G247" s="162">
        <f t="shared" si="59"/>
        <v>1.2236734878047703E-3</v>
      </c>
      <c r="H247" s="162">
        <f t="shared" si="60"/>
        <v>1.1106563673500547E-4</v>
      </c>
      <c r="I247" s="162">
        <f t="shared" si="61"/>
        <v>3.2390442081150599E-2</v>
      </c>
      <c r="J247" s="162">
        <f t="shared" si="67"/>
        <v>1.1106563673500547E-4</v>
      </c>
      <c r="K247" s="162">
        <f t="shared" si="62"/>
        <v>2.6914291083946554E-6</v>
      </c>
      <c r="L247" s="59">
        <f t="shared" si="63"/>
        <v>0</v>
      </c>
      <c r="M247" s="162">
        <f t="shared" si="68"/>
        <v>0.72802567737795731</v>
      </c>
      <c r="N247" s="99">
        <f t="shared" si="64"/>
        <v>5.921854727265847E-6</v>
      </c>
      <c r="O247" s="100">
        <f t="shared" si="69"/>
        <v>2.4936826743709241E-4</v>
      </c>
      <c r="P247" s="100">
        <f t="shared" si="70"/>
        <v>1.9127617659117842E-8</v>
      </c>
      <c r="Q247" s="11">
        <v>245</v>
      </c>
      <c r="R247" s="9">
        <f t="shared" si="65"/>
        <v>0.72794343345858292</v>
      </c>
    </row>
    <row r="248" spans="1:18" x14ac:dyDescent="0.25">
      <c r="A248" s="9">
        <f t="shared" si="66"/>
        <v>-3.2338511189711691E-2</v>
      </c>
      <c r="B248" s="88">
        <f>IF(Sample8!K254&gt;0,Sample8!K254, )</f>
        <v>3.2338511189711691E-2</v>
      </c>
      <c r="C248" s="88">
        <f>IF(Sample8!L254&gt;0,Sample8!L254,"")</f>
        <v>0.7254629555408727</v>
      </c>
      <c r="D248" s="88" t="str">
        <f>IF(Sample8!M254&gt;0,Sample8!M254,)</f>
        <v/>
      </c>
      <c r="E248" s="162">
        <f t="shared" si="57"/>
        <v>0.40270888156008205</v>
      </c>
      <c r="F248" s="162">
        <f t="shared" si="58"/>
        <v>3.1015427685038129E-2</v>
      </c>
      <c r="G248" s="162">
        <f t="shared" si="59"/>
        <v>1.212658063793802E-3</v>
      </c>
      <c r="H248" s="162">
        <f t="shared" si="60"/>
        <v>1.1042544087976058E-4</v>
      </c>
      <c r="I248" s="162">
        <f t="shared" si="61"/>
        <v>3.2228085748831931E-2</v>
      </c>
      <c r="J248" s="162">
        <f t="shared" si="67"/>
        <v>1.1042544087976058E-4</v>
      </c>
      <c r="K248" s="162">
        <f t="shared" si="62"/>
        <v>2.6773477158745498E-6</v>
      </c>
      <c r="L248" s="59">
        <f t="shared" si="63"/>
        <v>0</v>
      </c>
      <c r="M248" s="162">
        <f t="shared" si="68"/>
        <v>0.72802414583328567</v>
      </c>
      <c r="N248" s="99">
        <f t="shared" si="64"/>
        <v>6.5596957139504541E-6</v>
      </c>
      <c r="O248" s="100">
        <f t="shared" si="69"/>
        <v>2.4839372742641361E-4</v>
      </c>
      <c r="P248" s="100">
        <f t="shared" si="70"/>
        <v>1.9035248092619358E-8</v>
      </c>
      <c r="Q248" s="11">
        <v>246</v>
      </c>
      <c r="R248" s="9">
        <f t="shared" si="65"/>
        <v>0.72794237597787781</v>
      </c>
    </row>
    <row r="249" spans="1:18" x14ac:dyDescent="0.25">
      <c r="A249" s="9">
        <f t="shared" si="66"/>
        <v>-3.2175514661537771E-2</v>
      </c>
      <c r="B249" s="88">
        <f>IF(Sample8!K255&gt;0,Sample8!K255, )</f>
        <v>3.2175514661537771E-2</v>
      </c>
      <c r="C249" s="88">
        <f>IF(Sample8!L255&gt;0,Sample8!L255,"")</f>
        <v>0.72466754864493022</v>
      </c>
      <c r="D249" s="88" t="str">
        <f>IF(Sample8!M255&gt;0,Sample8!M255,)</f>
        <v/>
      </c>
      <c r="E249" s="162">
        <f t="shared" si="57"/>
        <v>0.40254588503190813</v>
      </c>
      <c r="F249" s="162">
        <f t="shared" si="58"/>
        <v>3.0863990115861543E-2</v>
      </c>
      <c r="G249" s="162">
        <f t="shared" si="59"/>
        <v>1.2017383379208588E-3</v>
      </c>
      <c r="H249" s="162">
        <f t="shared" si="60"/>
        <v>1.0978620775536907E-4</v>
      </c>
      <c r="I249" s="162">
        <f t="shared" si="61"/>
        <v>3.2065728453782402E-2</v>
      </c>
      <c r="J249" s="162">
        <f t="shared" si="67"/>
        <v>1.0978620775536907E-4</v>
      </c>
      <c r="K249" s="162">
        <f t="shared" si="62"/>
        <v>2.6633399931822439E-6</v>
      </c>
      <c r="L249" s="59">
        <f t="shared" si="63"/>
        <v>0</v>
      </c>
      <c r="M249" s="162">
        <f t="shared" si="68"/>
        <v>0.72802262418853592</v>
      </c>
      <c r="N249" s="99">
        <f t="shared" si="64"/>
        <v>1.1256531903301091E-5</v>
      </c>
      <c r="O249" s="100">
        <f t="shared" si="69"/>
        <v>2.4742298461105568E-4</v>
      </c>
      <c r="P249" s="100">
        <f t="shared" si="70"/>
        <v>1.8943882343222071E-8</v>
      </c>
      <c r="Q249" s="11">
        <v>247</v>
      </c>
      <c r="R249" s="9">
        <f t="shared" si="65"/>
        <v>0.72794132768419406</v>
      </c>
    </row>
    <row r="250" spans="1:18" x14ac:dyDescent="0.25">
      <c r="A250" s="9">
        <f t="shared" si="66"/>
        <v>-3.1931019869276836E-2</v>
      </c>
      <c r="B250" s="88">
        <f>IF(Sample8!K256&gt;0,Sample8!K256, )</f>
        <v>3.1931019869276836E-2</v>
      </c>
      <c r="C250" s="88">
        <f>IF(Sample8!L256&gt;0,Sample8!L256,"")</f>
        <v>0.72533344671821987</v>
      </c>
      <c r="D250" s="88" t="str">
        <f>IF(Sample8!M256&gt;0,Sample8!M256,)</f>
        <v/>
      </c>
      <c r="E250" s="162">
        <f t="shared" si="57"/>
        <v>0.40230139023964717</v>
      </c>
      <c r="F250" s="162">
        <f t="shared" si="58"/>
        <v>3.0636654213147589E-2</v>
      </c>
      <c r="G250" s="162">
        <f t="shared" si="59"/>
        <v>1.1855364976666102E-3</v>
      </c>
      <c r="H250" s="162">
        <f t="shared" si="60"/>
        <v>1.0882915846263663E-4</v>
      </c>
      <c r="I250" s="162">
        <f t="shared" si="61"/>
        <v>3.1822190710814199E-2</v>
      </c>
      <c r="J250" s="162">
        <f t="shared" si="67"/>
        <v>1.0882915846263663E-4</v>
      </c>
      <c r="K250" s="162">
        <f t="shared" si="62"/>
        <v>2.6424656975897989E-6</v>
      </c>
      <c r="L250" s="59">
        <f t="shared" si="63"/>
        <v>0</v>
      </c>
      <c r="M250" s="162">
        <f t="shared" si="68"/>
        <v>0.72802036011846105</v>
      </c>
      <c r="N250" s="99">
        <f t="shared" si="64"/>
        <v>7.2195036203956543E-6</v>
      </c>
      <c r="O250" s="100">
        <f t="shared" si="69"/>
        <v>2.4597395797286593E-4</v>
      </c>
      <c r="P250" s="100">
        <f t="shared" si="70"/>
        <v>1.8808696032700993E-8</v>
      </c>
      <c r="Q250" s="11">
        <v>248</v>
      </c>
      <c r="R250" s="9">
        <f t="shared" si="65"/>
        <v>0.7279397723075296</v>
      </c>
    </row>
    <row r="251" spans="1:18" x14ac:dyDescent="0.25">
      <c r="A251" s="9">
        <f t="shared" si="66"/>
        <v>-3.1768023341102805E-2</v>
      </c>
      <c r="B251" s="88">
        <f>IF(Sample8!K257&gt;0,Sample8!K257, )</f>
        <v>3.1768023341102805E-2</v>
      </c>
      <c r="C251" s="88">
        <f>IF(Sample8!L257&gt;0,Sample8!L257,"")</f>
        <v>0.7254629555408727</v>
      </c>
      <c r="D251" s="88" t="str">
        <f>IF(Sample8!M257&gt;0,Sample8!M257,)</f>
        <v/>
      </c>
      <c r="E251" s="162">
        <f t="shared" si="57"/>
        <v>0.40213839371147314</v>
      </c>
      <c r="F251" s="162">
        <f t="shared" si="58"/>
        <v>3.0484978363665122E-2</v>
      </c>
      <c r="G251" s="162">
        <f t="shared" si="59"/>
        <v>1.1748526547147309E-3</v>
      </c>
      <c r="H251" s="162">
        <f t="shared" si="60"/>
        <v>1.0819232272295254E-4</v>
      </c>
      <c r="I251" s="162">
        <f t="shared" si="61"/>
        <v>3.1659831018379853E-2</v>
      </c>
      <c r="J251" s="162">
        <f t="shared" si="67"/>
        <v>1.0819232272295254E-4</v>
      </c>
      <c r="K251" s="162">
        <f t="shared" si="62"/>
        <v>2.6286404678089453E-6</v>
      </c>
      <c r="L251" s="59">
        <f t="shared" si="63"/>
        <v>0</v>
      </c>
      <c r="M251" s="162">
        <f t="shared" si="68"/>
        <v>0.72801886289373108</v>
      </c>
      <c r="N251" s="99">
        <f t="shared" si="64"/>
        <v>6.5326623963955192E-6</v>
      </c>
      <c r="O251" s="100">
        <f t="shared" si="69"/>
        <v>2.4501264392533213E-4</v>
      </c>
      <c r="P251" s="100">
        <f t="shared" si="70"/>
        <v>1.8719800293922323E-8</v>
      </c>
      <c r="Q251" s="11">
        <v>249</v>
      </c>
      <c r="R251" s="9">
        <f t="shared" si="65"/>
        <v>0.72793874665860625</v>
      </c>
    </row>
    <row r="252" spans="1:18" x14ac:dyDescent="0.25">
      <c r="A252" s="9">
        <f t="shared" si="66"/>
        <v>-3.1605026812928885E-2</v>
      </c>
      <c r="B252" s="88">
        <f>IF(Sample8!K258&gt;0,Sample8!K258, )</f>
        <v>3.1605026812928885E-2</v>
      </c>
      <c r="C252" s="88">
        <f>IF(Sample8!L258&gt;0,Sample8!L258,"")</f>
        <v>0.72505560707341499</v>
      </c>
      <c r="D252" s="88" t="str">
        <f>IF(Sample8!M258&gt;0,Sample8!M258,)</f>
        <v/>
      </c>
      <c r="E252" s="162">
        <f t="shared" si="57"/>
        <v>0.40197539718329922</v>
      </c>
      <c r="F252" s="162">
        <f t="shared" si="58"/>
        <v>3.0333208537241016E-2</v>
      </c>
      <c r="G252" s="162">
        <f t="shared" si="59"/>
        <v>1.1642618335108296E-3</v>
      </c>
      <c r="H252" s="162">
        <f t="shared" si="60"/>
        <v>1.0755644217703975E-4</v>
      </c>
      <c r="I252" s="162">
        <f t="shared" si="61"/>
        <v>3.1497470370751846E-2</v>
      </c>
      <c r="J252" s="162">
        <f t="shared" si="67"/>
        <v>1.0755644217703975E-4</v>
      </c>
      <c r="K252" s="162">
        <f t="shared" si="62"/>
        <v>2.6148875677926996E-6</v>
      </c>
      <c r="L252" s="59">
        <f t="shared" si="63"/>
        <v>0</v>
      </c>
      <c r="M252" s="162">
        <f t="shared" si="68"/>
        <v>0.72801737530640831</v>
      </c>
      <c r="N252" s="99">
        <f t="shared" si="64"/>
        <v>8.7720710659683889E-6</v>
      </c>
      <c r="O252" s="100">
        <f t="shared" si="69"/>
        <v>2.4405507584407247E-4</v>
      </c>
      <c r="P252" s="100">
        <f t="shared" si="70"/>
        <v>1.8631876992966799E-8</v>
      </c>
      <c r="Q252" s="11">
        <v>250</v>
      </c>
      <c r="R252" s="9">
        <f t="shared" si="65"/>
        <v>0.72793772993977068</v>
      </c>
    </row>
    <row r="253" spans="1:18" x14ac:dyDescent="0.25">
      <c r="A253" s="9">
        <f t="shared" si="66"/>
        <v>-3.1442030284754965E-2</v>
      </c>
      <c r="B253" s="88">
        <f>IF(Sample8!K259&gt;0,Sample8!K259, )</f>
        <v>3.1442030284754965E-2</v>
      </c>
      <c r="C253" s="88">
        <f>IF(Sample8!L259&gt;0,Sample8!L259,"")</f>
        <v>0.72507474832694341</v>
      </c>
      <c r="D253" s="88" t="str">
        <f>IF(Sample8!M259&gt;0,Sample8!M259,)</f>
        <v/>
      </c>
      <c r="E253" s="162">
        <f t="shared" si="57"/>
        <v>0.4018124006551253</v>
      </c>
      <c r="F253" s="162">
        <f t="shared" si="58"/>
        <v>3.0181345489118327E-2</v>
      </c>
      <c r="G253" s="162">
        <f t="shared" si="59"/>
        <v>1.1537632809507925E-3</v>
      </c>
      <c r="H253" s="162">
        <f t="shared" si="60"/>
        <v>1.0692151468584543E-4</v>
      </c>
      <c r="I253" s="162">
        <f t="shared" si="61"/>
        <v>3.133510877006912E-2</v>
      </c>
      <c r="J253" s="162">
        <f t="shared" si="67"/>
        <v>1.0692151468584543E-4</v>
      </c>
      <c r="K253" s="162">
        <f t="shared" si="62"/>
        <v>2.6012066191719233E-6</v>
      </c>
      <c r="L253" s="59">
        <f t="shared" si="63"/>
        <v>0</v>
      </c>
      <c r="M253" s="162">
        <f t="shared" si="68"/>
        <v>0.72801589728261074</v>
      </c>
      <c r="N253" s="99">
        <f t="shared" si="64"/>
        <v>8.6503571794230116E-6</v>
      </c>
      <c r="O253" s="100">
        <f t="shared" si="69"/>
        <v>2.431012392180506E-4</v>
      </c>
      <c r="P253" s="100">
        <f t="shared" si="70"/>
        <v>1.8544917373667283E-8</v>
      </c>
      <c r="Q253" s="11">
        <v>251</v>
      </c>
      <c r="R253" s="9">
        <f t="shared" si="65"/>
        <v>0.72793672207872484</v>
      </c>
    </row>
    <row r="254" spans="1:18" x14ac:dyDescent="0.25">
      <c r="A254" s="9">
        <f t="shared" si="66"/>
        <v>-3.1279033756581053E-2</v>
      </c>
      <c r="B254" s="88">
        <f>IF(Sample8!K260&gt;0,Sample8!K260, )</f>
        <v>3.1279033756581053E-2</v>
      </c>
      <c r="C254" s="88">
        <f>IF(Sample8!L260&gt;0,Sample8!L260,"")</f>
        <v>0.72520423405317291</v>
      </c>
      <c r="D254" s="88" t="str">
        <f>IF(Sample8!M260&gt;0,Sample8!M260,)</f>
        <v/>
      </c>
      <c r="E254" s="162">
        <f t="shared" si="57"/>
        <v>0.40164940412695138</v>
      </c>
      <c r="F254" s="162">
        <f t="shared" si="58"/>
        <v>3.002938996941925E-2</v>
      </c>
      <c r="G254" s="162">
        <f t="shared" si="59"/>
        <v>1.143356249045116E-3</v>
      </c>
      <c r="H254" s="162">
        <f t="shared" si="60"/>
        <v>1.0628753811668668E-4</v>
      </c>
      <c r="I254" s="162">
        <f t="shared" si="61"/>
        <v>3.1172746218464366E-2</v>
      </c>
      <c r="J254" s="162">
        <f t="shared" si="67"/>
        <v>1.0628753811668668E-4</v>
      </c>
      <c r="K254" s="162">
        <f t="shared" si="62"/>
        <v>2.587597245542418E-6</v>
      </c>
      <c r="L254" s="59">
        <f t="shared" si="63"/>
        <v>0</v>
      </c>
      <c r="M254" s="162">
        <f t="shared" si="68"/>
        <v>0.72801442874895228</v>
      </c>
      <c r="N254" s="99">
        <f t="shared" si="64"/>
        <v>7.8971942281864864E-6</v>
      </c>
      <c r="O254" s="100">
        <f t="shared" si="69"/>
        <v>2.421511195917675E-4</v>
      </c>
      <c r="P254" s="100">
        <f t="shared" si="70"/>
        <v>1.8458912771235925E-8</v>
      </c>
      <c r="Q254" s="11">
        <v>252</v>
      </c>
      <c r="R254" s="9">
        <f t="shared" si="65"/>
        <v>0.72793572300366194</v>
      </c>
    </row>
    <row r="255" spans="1:18" x14ac:dyDescent="0.25">
      <c r="A255" s="9">
        <f t="shared" si="66"/>
        <v>-3.1116037228407018E-2</v>
      </c>
      <c r="B255" s="88">
        <f>IF(Sample8!K261&gt;0,Sample8!K261, )</f>
        <v>3.1116037228407018E-2</v>
      </c>
      <c r="C255" s="88">
        <f>IF(Sample8!L261&gt;0,Sample8!L261,"")</f>
        <v>0.72507474832694341</v>
      </c>
      <c r="D255" s="88" t="str">
        <f>IF(Sample8!M261&gt;0,Sample8!M261,)</f>
        <v/>
      </c>
      <c r="E255" s="162">
        <f t="shared" si="57"/>
        <v>0.40148640759877735</v>
      </c>
      <c r="F255" s="162">
        <f t="shared" si="58"/>
        <v>2.9877342723162482E-2</v>
      </c>
      <c r="G255" s="162">
        <f t="shared" si="59"/>
        <v>1.1330399949013407E-3</v>
      </c>
      <c r="H255" s="162">
        <f t="shared" si="60"/>
        <v>1.0565451034319495E-4</v>
      </c>
      <c r="I255" s="162">
        <f t="shared" si="61"/>
        <v>3.1010382718063823E-2</v>
      </c>
      <c r="J255" s="162">
        <f t="shared" si="67"/>
        <v>1.0565451034319495E-4</v>
      </c>
      <c r="K255" s="162">
        <f t="shared" si="62"/>
        <v>2.5740590724787348E-6</v>
      </c>
      <c r="L255" s="59">
        <f t="shared" si="63"/>
        <v>0</v>
      </c>
      <c r="M255" s="162">
        <f t="shared" si="68"/>
        <v>0.72801296963254047</v>
      </c>
      <c r="N255" s="99">
        <f t="shared" si="64"/>
        <v>8.6331444406645294E-6</v>
      </c>
      <c r="O255" s="100">
        <f t="shared" si="69"/>
        <v>2.4120470256507046E-4</v>
      </c>
      <c r="P255" s="100">
        <f t="shared" si="70"/>
        <v>1.8373854611387398E-8</v>
      </c>
      <c r="Q255" s="11">
        <v>253</v>
      </c>
      <c r="R255" s="9">
        <f t="shared" si="65"/>
        <v>0.72793473264326414</v>
      </c>
    </row>
    <row r="256" spans="1:18" x14ac:dyDescent="0.25">
      <c r="A256" s="9">
        <f t="shared" si="66"/>
        <v>-3.0953040700233102E-2</v>
      </c>
      <c r="B256" s="88">
        <f>IF(Sample8!K262&gt;0,Sample8!K262, )</f>
        <v>3.0953040700233102E-2</v>
      </c>
      <c r="C256" s="88">
        <f>IF(Sample8!L262&gt;0,Sample8!L262,"")</f>
        <v>0.72494527416162968</v>
      </c>
      <c r="D256" s="88" t="str">
        <f>IF(Sample8!M262&gt;0,Sample8!M262,)</f>
        <v/>
      </c>
      <c r="E256" s="162">
        <f t="shared" si="57"/>
        <v>0.40132341107060343</v>
      </c>
      <c r="F256" s="162">
        <f t="shared" si="58"/>
        <v>2.9725204490281577E-2</v>
      </c>
      <c r="G256" s="162">
        <f t="shared" si="59"/>
        <v>1.1228137807061944E-3</v>
      </c>
      <c r="H256" s="162">
        <f t="shared" si="60"/>
        <v>1.0502242924533001E-4</v>
      </c>
      <c r="I256" s="162">
        <f t="shared" si="61"/>
        <v>3.0848018270987772E-2</v>
      </c>
      <c r="J256" s="162">
        <f t="shared" si="67"/>
        <v>1.0502242924533001E-4</v>
      </c>
      <c r="K256" s="162">
        <f t="shared" si="62"/>
        <v>2.5605917275134911E-6</v>
      </c>
      <c r="L256" s="59">
        <f t="shared" si="63"/>
        <v>0</v>
      </c>
      <c r="M256" s="162">
        <f t="shared" si="68"/>
        <v>0.72801151986097556</v>
      </c>
      <c r="N256" s="99">
        <f t="shared" si="64"/>
        <v>9.4018626887571161E-6</v>
      </c>
      <c r="O256" s="100">
        <f t="shared" si="69"/>
        <v>2.4026197379295252E-4</v>
      </c>
      <c r="P256" s="100">
        <f t="shared" si="70"/>
        <v>1.8289734409448373E-8</v>
      </c>
      <c r="Q256" s="11">
        <v>254</v>
      </c>
      <c r="R256" s="9">
        <f t="shared" si="65"/>
        <v>0.72793375092670143</v>
      </c>
    </row>
    <row r="257" spans="1:18" x14ac:dyDescent="0.25">
      <c r="A257" s="9">
        <f t="shared" si="66"/>
        <v>-3.0790044172059182E-2</v>
      </c>
      <c r="B257" s="88">
        <f>IF(Sample8!K263&gt;0,Sample8!K263, )</f>
        <v>3.0790044172059182E-2</v>
      </c>
      <c r="C257" s="88">
        <f>IF(Sample8!L263&gt;0,Sample8!L263,"")</f>
        <v>0.72507474832694341</v>
      </c>
      <c r="D257" s="88" t="str">
        <f>IF(Sample8!M263&gt;0,Sample8!M263,)</f>
        <v/>
      </c>
      <c r="E257" s="162">
        <f t="shared" si="57"/>
        <v>0.40116041454242951</v>
      </c>
      <c r="F257" s="162">
        <f t="shared" si="58"/>
        <v>2.9572976005642453E-2</v>
      </c>
      <c r="G257" s="162">
        <f t="shared" si="59"/>
        <v>1.112676873707405E-3</v>
      </c>
      <c r="H257" s="162">
        <f t="shared" si="60"/>
        <v>1.0439129270932435E-4</v>
      </c>
      <c r="I257" s="162">
        <f t="shared" si="61"/>
        <v>3.0685652879349858E-2</v>
      </c>
      <c r="J257" s="162">
        <f t="shared" si="67"/>
        <v>1.0439129270932435E-4</v>
      </c>
      <c r="K257" s="162">
        <f t="shared" si="62"/>
        <v>2.5471948401097901E-6</v>
      </c>
      <c r="L257" s="59">
        <f t="shared" si="63"/>
        <v>0</v>
      </c>
      <c r="M257" s="162">
        <f t="shared" si="68"/>
        <v>0.72801007936234785</v>
      </c>
      <c r="N257" s="99">
        <f t="shared" si="64"/>
        <v>8.6161682874085177E-6</v>
      </c>
      <c r="O257" s="100">
        <f t="shared" si="69"/>
        <v>2.3932291898529702E-4</v>
      </c>
      <c r="P257" s="100">
        <f t="shared" si="70"/>
        <v>1.8206543769478762E-8</v>
      </c>
      <c r="Q257" s="11">
        <v>255</v>
      </c>
      <c r="R257" s="9">
        <f t="shared" si="65"/>
        <v>0.72793277778362953</v>
      </c>
    </row>
    <row r="258" spans="1:18" x14ac:dyDescent="0.25">
      <c r="A258" s="9">
        <f t="shared" si="66"/>
        <v>-3.0627047643885151E-2</v>
      </c>
      <c r="B258" s="88">
        <f>IF(Sample8!K264&gt;0,Sample8!K264, )</f>
        <v>3.0627047643885151E-2</v>
      </c>
      <c r="C258" s="88">
        <f>IF(Sample8!L264&gt;0,Sample8!L264,"")</f>
        <v>0.72466754864493022</v>
      </c>
      <c r="D258" s="88" t="str">
        <f>IF(Sample8!M264&gt;0,Sample8!M264,)</f>
        <v/>
      </c>
      <c r="E258" s="162">
        <f t="shared" ref="E258:E321" si="71">IF(OR(B258="",B258=0),"",B258+1/$U$17)</f>
        <v>0.40099741801425548</v>
      </c>
      <c r="F258" s="162">
        <f t="shared" ref="F258:F321" si="72">IF(OR(B258="",B258=0),"",$V$18-(LN(1+EXP(-$S$11*(I258-V$18))))/$S$11)</f>
        <v>2.9420657999062093E-2</v>
      </c>
      <c r="G258" s="162">
        <f t="shared" ref="G258:G321" si="73">IF(OR(B258="",B258=0),"",B258-F258-H258-V$5*K258)</f>
        <v>1.1026285461953611E-3</v>
      </c>
      <c r="H258" s="162">
        <f t="shared" ref="H258:H321" si="74">IF(OR(B258="",B258=0),"",1/2*(B258-V$5*K258+T$11)+1/2*POWER((B258-V$5*K258+T$11)^2-4*V$11*(B258-V$5*K258),0.5))</f>
        <v>1.0376109862769711E-4</v>
      </c>
      <c r="I258" s="162">
        <f t="shared" ref="I258:I321" si="75">B258-H258-V$5*K258</f>
        <v>3.0523286545257454E-2</v>
      </c>
      <c r="J258" s="162">
        <f t="shared" si="67"/>
        <v>1.0376109862769711E-4</v>
      </c>
      <c r="K258" s="162">
        <f t="shared" ref="K258:K321" si="76">IF(OR(B258="",B258=0),"",LN(1+EXP($U$11*(B258-$U$13)))/$U$11)</f>
        <v>2.5338680416957253E-6</v>
      </c>
      <c r="L258" s="59">
        <f t="shared" ref="L258:L321" si="77">IF(OR(B258="",B258=0),"",-LN(1+EXP($V$15*(B258-$V$13)))/$V$15)</f>
        <v>0</v>
      </c>
      <c r="M258" s="162">
        <f t="shared" si="68"/>
        <v>0.72800864806523691</v>
      </c>
      <c r="N258" s="99">
        <f t="shared" ref="N258:N321" si="78">IF(OR(B258="",B258=0),"",(M258-C258)*(M258-C258))</f>
        <v>1.1162945336373716E-5</v>
      </c>
      <c r="O258" s="100">
        <f t="shared" si="69"/>
        <v>2.3838752390673148E-4</v>
      </c>
      <c r="P258" s="100">
        <f t="shared" si="70"/>
        <v>1.8124274383411424E-8</v>
      </c>
      <c r="Q258" s="11">
        <v>256</v>
      </c>
      <c r="R258" s="9">
        <f t="shared" ref="R258:R321" si="79">IF(OR(B258="",B258=0),"",T$17+T$15*G258)</f>
        <v>0.72793181314418842</v>
      </c>
    </row>
    <row r="259" spans="1:18" x14ac:dyDescent="0.25">
      <c r="A259" s="9">
        <f t="shared" ref="A259:A322" si="80">-B259</f>
        <v>-3.0464051115711231E-2</v>
      </c>
      <c r="B259" s="88">
        <f>IF(Sample8!K265&gt;0,Sample8!K265, )</f>
        <v>3.0464051115711231E-2</v>
      </c>
      <c r="C259" s="88">
        <f>IF(Sample8!L265&gt;0,Sample8!L265,"")</f>
        <v>0.72533344671821987</v>
      </c>
      <c r="D259" s="88" t="str">
        <f>IF(Sample8!M265&gt;0,Sample8!M265,)</f>
        <v/>
      </c>
      <c r="E259" s="162">
        <f t="shared" si="71"/>
        <v>0.40083442148608156</v>
      </c>
      <c r="F259" s="162">
        <f t="shared" si="72"/>
        <v>2.9268251195327603E-2</v>
      </c>
      <c r="G259" s="162">
        <f t="shared" si="73"/>
        <v>1.0926680754844709E-3</v>
      </c>
      <c r="H259" s="162">
        <f t="shared" si="74"/>
        <v>1.0313184489915694E-4</v>
      </c>
      <c r="I259" s="162">
        <f t="shared" si="75"/>
        <v>3.0360919270812074E-2</v>
      </c>
      <c r="J259" s="162">
        <f t="shared" ref="J259:J322" si="81">B259-I259-V$5*K259</f>
        <v>1.0313184489915694E-4</v>
      </c>
      <c r="K259" s="162">
        <f t="shared" si="76"/>
        <v>2.5206109656023064E-6</v>
      </c>
      <c r="L259" s="59">
        <f t="shared" si="77"/>
        <v>0</v>
      </c>
      <c r="M259" s="162">
        <f t="shared" ref="M259:M322" si="82">IF(OR(B259="",B259=0),"",$S$15*F259+$T$17+$T$15*G259+$U$15*H259+S$17*(K259+L259))</f>
        <v>0.7280072258987087</v>
      </c>
      <c r="N259" s="99">
        <f t="shared" si="78"/>
        <v>7.1490951060155368E-6</v>
      </c>
      <c r="O259" s="100">
        <f t="shared" ref="O259:O322" si="83">IF(OR(B259="",B259=0),"",1/V$17*LN(1+EXP(V$17*(B259-V$5*K259-T$13))))</f>
        <v>2.3745577437639032E-4</v>
      </c>
      <c r="P259" s="100">
        <f t="shared" ref="P259:P322" si="84">(O259-J259)^2</f>
        <v>1.8042918030204767E-8</v>
      </c>
      <c r="Q259" s="11">
        <v>257</v>
      </c>
      <c r="R259" s="9">
        <f t="shared" si="79"/>
        <v>0.72793085693900017</v>
      </c>
    </row>
    <row r="260" spans="1:18" x14ac:dyDescent="0.25">
      <c r="A260" s="9">
        <f t="shared" si="80"/>
        <v>-3.038255285162433E-2</v>
      </c>
      <c r="B260" s="88">
        <f>IF(Sample8!K266&gt;0,Sample8!K266, )</f>
        <v>3.038255285162433E-2</v>
      </c>
      <c r="C260" s="88">
        <f>IF(Sample8!L266&gt;0,Sample8!L266,"")</f>
        <v>0.72533344671821987</v>
      </c>
      <c r="D260" s="88" t="str">
        <f>IF(Sample8!M266&gt;0,Sample8!M266,)</f>
        <v/>
      </c>
      <c r="E260" s="162">
        <f t="shared" si="71"/>
        <v>0.40075292322199468</v>
      </c>
      <c r="F260" s="162">
        <f t="shared" si="72"/>
        <v>2.9192014719652624E-2</v>
      </c>
      <c r="G260" s="162">
        <f t="shared" si="73"/>
        <v>1.0877205619593301E-3</v>
      </c>
      <c r="H260" s="162">
        <f t="shared" si="74"/>
        <v>1.0281757001237568E-4</v>
      </c>
      <c r="I260" s="162">
        <f t="shared" si="75"/>
        <v>3.0279735281611955E-2</v>
      </c>
      <c r="J260" s="162">
        <f t="shared" si="81"/>
        <v>1.0281757001237568E-4</v>
      </c>
      <c r="K260" s="162">
        <f t="shared" si="76"/>
        <v>2.514008459374399E-6</v>
      </c>
      <c r="L260" s="59">
        <f t="shared" si="77"/>
        <v>0</v>
      </c>
      <c r="M260" s="162">
        <f t="shared" si="82"/>
        <v>0.72800651821737894</v>
      </c>
      <c r="N260" s="99">
        <f t="shared" si="78"/>
        <v>7.1453112396165407E-6</v>
      </c>
      <c r="O260" s="100">
        <f t="shared" si="83"/>
        <v>2.3699126227514435E-4</v>
      </c>
      <c r="P260" s="100">
        <f t="shared" si="84"/>
        <v>1.8002579695424149E-8</v>
      </c>
      <c r="Q260" s="11">
        <v>258</v>
      </c>
      <c r="R260" s="9">
        <f t="shared" si="79"/>
        <v>0.72793038197770166</v>
      </c>
    </row>
    <row r="261" spans="1:18" x14ac:dyDescent="0.25">
      <c r="A261" s="9">
        <f t="shared" si="80"/>
        <v>-3.0219556323450299E-2</v>
      </c>
      <c r="B261" s="88">
        <f>IF(Sample8!K267&gt;0,Sample8!K267, )</f>
        <v>3.0219556323450299E-2</v>
      </c>
      <c r="C261" s="88">
        <f>IF(Sample8!L267&gt;0,Sample8!L267,"")</f>
        <v>0.72494527416162968</v>
      </c>
      <c r="D261" s="88" t="str">
        <f>IF(Sample8!M267&gt;0,Sample8!M267,)</f>
        <v/>
      </c>
      <c r="E261" s="162">
        <f t="shared" si="71"/>
        <v>0.40058992669382065</v>
      </c>
      <c r="F261" s="162">
        <f t="shared" si="72"/>
        <v>2.9039476068204846E-2</v>
      </c>
      <c r="G261" s="162">
        <f t="shared" si="73"/>
        <v>1.0778905323582284E-3</v>
      </c>
      <c r="H261" s="162">
        <f t="shared" si="74"/>
        <v>1.0218972288722483E-4</v>
      </c>
      <c r="I261" s="162">
        <f t="shared" si="75"/>
        <v>3.0117366600563075E-2</v>
      </c>
      <c r="J261" s="162">
        <f t="shared" si="81"/>
        <v>1.0218972288722483E-4</v>
      </c>
      <c r="K261" s="162">
        <f t="shared" si="76"/>
        <v>2.5008552834875108E-6</v>
      </c>
      <c r="L261" s="59">
        <f t="shared" si="77"/>
        <v>0</v>
      </c>
      <c r="M261" s="162">
        <f t="shared" si="82"/>
        <v>0.72800510961478482</v>
      </c>
      <c r="N261" s="99">
        <f t="shared" si="78"/>
        <v>9.3625930003850916E-6</v>
      </c>
      <c r="O261" s="100">
        <f t="shared" si="83"/>
        <v>2.3606495459676261E-4</v>
      </c>
      <c r="P261" s="100">
        <f t="shared" si="84"/>
        <v>1.7922577665282429E-8</v>
      </c>
      <c r="Q261" s="11">
        <v>259</v>
      </c>
      <c r="R261" s="9">
        <f t="shared" si="79"/>
        <v>0.72792943829486001</v>
      </c>
    </row>
    <row r="262" spans="1:18" x14ac:dyDescent="0.25">
      <c r="A262" s="9">
        <f t="shared" si="80"/>
        <v>-3.005655979527638E-2</v>
      </c>
      <c r="B262" s="88">
        <f>IF(Sample8!K268&gt;0,Sample8!K268, )</f>
        <v>3.005655979527638E-2</v>
      </c>
      <c r="C262" s="88">
        <f>IF(Sample8!L268&gt;0,Sample8!L268,"")</f>
        <v>0.72507474832694341</v>
      </c>
      <c r="D262" s="88" t="str">
        <f>IF(Sample8!M268&gt;0,Sample8!M268,)</f>
        <v/>
      </c>
      <c r="E262" s="162">
        <f t="shared" si="71"/>
        <v>0.40042693016564673</v>
      </c>
      <c r="F262" s="162">
        <f t="shared" si="72"/>
        <v>2.8886850409687144E-2</v>
      </c>
      <c r="G262" s="162">
        <f t="shared" si="73"/>
        <v>1.068146574700047E-3</v>
      </c>
      <c r="H262" s="162">
        <f t="shared" si="74"/>
        <v>1.0156281088918861E-4</v>
      </c>
      <c r="I262" s="162">
        <f t="shared" si="75"/>
        <v>2.9954996984387191E-2</v>
      </c>
      <c r="J262" s="162">
        <f t="shared" si="81"/>
        <v>1.0156281088918861E-4</v>
      </c>
      <c r="K262" s="162">
        <f t="shared" si="76"/>
        <v>2.4877709216534618E-6</v>
      </c>
      <c r="L262" s="59">
        <f t="shared" si="77"/>
        <v>0</v>
      </c>
      <c r="M262" s="162">
        <f t="shared" si="82"/>
        <v>0.72800370996755726</v>
      </c>
      <c r="N262" s="99">
        <f t="shared" si="78"/>
        <v>8.5788162921873613E-6</v>
      </c>
      <c r="O262" s="100">
        <f t="shared" si="83"/>
        <v>2.3514225725160625E-4</v>
      </c>
      <c r="P262" s="100">
        <f t="shared" si="84"/>
        <v>1.7843468490490012E-8</v>
      </c>
      <c r="Q262" s="11">
        <v>260</v>
      </c>
      <c r="R262" s="9">
        <f t="shared" si="79"/>
        <v>0.72792850287492483</v>
      </c>
    </row>
    <row r="263" spans="1:18" x14ac:dyDescent="0.25">
      <c r="A263" s="9">
        <f t="shared" si="80"/>
        <v>-2.9893563267102463E-2</v>
      </c>
      <c r="B263" s="88">
        <f>IF(Sample8!K269&gt;0,Sample8!K269, )</f>
        <v>2.9893563267102463E-2</v>
      </c>
      <c r="C263" s="88">
        <f>IF(Sample8!L269&gt;0,Sample8!L269,"")</f>
        <v>0.72451900121210844</v>
      </c>
      <c r="D263" s="88" t="str">
        <f>IF(Sample8!M269&gt;0,Sample8!M269,)</f>
        <v/>
      </c>
      <c r="E263" s="162">
        <f t="shared" si="71"/>
        <v>0.40026393363747281</v>
      </c>
      <c r="F263" s="162">
        <f t="shared" si="72"/>
        <v>2.873413845143058E-2</v>
      </c>
      <c r="G263" s="162">
        <f t="shared" si="73"/>
        <v>1.0584879837332029E-3</v>
      </c>
      <c r="H263" s="162">
        <f t="shared" si="74"/>
        <v>1.0093683193868053E-4</v>
      </c>
      <c r="I263" s="162">
        <f t="shared" si="75"/>
        <v>2.9792626435163783E-2</v>
      </c>
      <c r="J263" s="162">
        <f t="shared" si="81"/>
        <v>1.0093683193868053E-4</v>
      </c>
      <c r="K263" s="162">
        <f t="shared" si="76"/>
        <v>2.4747550138842598E-6</v>
      </c>
      <c r="L263" s="59">
        <f t="shared" si="77"/>
        <v>0</v>
      </c>
      <c r="M263" s="162">
        <f t="shared" si="82"/>
        <v>0.72800231920645209</v>
      </c>
      <c r="N263" s="99">
        <f t="shared" si="78"/>
        <v>1.213350424971826E-5</v>
      </c>
      <c r="O263" s="100">
        <f t="shared" si="83"/>
        <v>2.3422315624799865E-4</v>
      </c>
      <c r="P263" s="100">
        <f t="shared" si="84"/>
        <v>1.7765244247888727E-8</v>
      </c>
      <c r="Q263" s="11">
        <v>261</v>
      </c>
      <c r="R263" s="9">
        <f t="shared" si="79"/>
        <v>0.72792757565019195</v>
      </c>
    </row>
    <row r="264" spans="1:18" x14ac:dyDescent="0.25">
      <c r="A264" s="9">
        <f t="shared" si="80"/>
        <v>-2.9812065003015448E-2</v>
      </c>
      <c r="B264" s="88">
        <f>IF(Sample8!K270&gt;0,Sample8!K270, )</f>
        <v>2.9812065003015448E-2</v>
      </c>
      <c r="C264" s="88">
        <f>IF(Sample8!L270&gt;0,Sample8!L270,"")</f>
        <v>0.72494527416162968</v>
      </c>
      <c r="D264" s="88" t="str">
        <f>IF(Sample8!M270&gt;0,Sample8!M270,)</f>
        <v/>
      </c>
      <c r="E264" s="162">
        <f t="shared" si="71"/>
        <v>0.40018243537338583</v>
      </c>
      <c r="F264" s="162">
        <f t="shared" si="72"/>
        <v>2.8657750329588845E-2</v>
      </c>
      <c r="G264" s="162">
        <f t="shared" si="73"/>
        <v>1.0536904817185291E-3</v>
      </c>
      <c r="H264" s="162">
        <f t="shared" si="74"/>
        <v>1.0062419170807357E-4</v>
      </c>
      <c r="I264" s="162">
        <f t="shared" si="75"/>
        <v>2.9711440811307374E-2</v>
      </c>
      <c r="J264" s="162">
        <f t="shared" si="81"/>
        <v>1.0062419170807357E-4</v>
      </c>
      <c r="K264" s="162">
        <f t="shared" si="76"/>
        <v>2.4682726182857831E-6</v>
      </c>
      <c r="L264" s="59">
        <f t="shared" si="77"/>
        <v>0</v>
      </c>
      <c r="M264" s="162">
        <f t="shared" si="82"/>
        <v>0.7280016271366877</v>
      </c>
      <c r="N264" s="99">
        <f t="shared" si="78"/>
        <v>9.3412935081460026E-6</v>
      </c>
      <c r="O264" s="100">
        <f t="shared" si="83"/>
        <v>2.3376495001655432E-4</v>
      </c>
      <c r="P264" s="100">
        <f t="shared" si="84"/>
        <v>1.7726461522957285E-8</v>
      </c>
      <c r="Q264" s="11">
        <v>262</v>
      </c>
      <c r="R264" s="9">
        <f t="shared" si="79"/>
        <v>0.72792711508999863</v>
      </c>
    </row>
    <row r="265" spans="1:18" x14ac:dyDescent="0.25">
      <c r="A265" s="9">
        <f t="shared" si="80"/>
        <v>-2.9649068474841528E-2</v>
      </c>
      <c r="B265" s="88">
        <f>IF(Sample8!K271&gt;0,Sample8!K271, )</f>
        <v>2.9649068474841528E-2</v>
      </c>
      <c r="C265" s="88">
        <f>IF(Sample8!L271&gt;0,Sample8!L271,"")</f>
        <v>0.72520423405317291</v>
      </c>
      <c r="D265" s="88" t="str">
        <f>IF(Sample8!M271&gt;0,Sample8!M271,)</f>
        <v/>
      </c>
      <c r="E265" s="162">
        <f t="shared" si="71"/>
        <v>0.40001943884521185</v>
      </c>
      <c r="F265" s="162">
        <f t="shared" si="72"/>
        <v>2.8504910237161375E-2</v>
      </c>
      <c r="G265" s="162">
        <f t="shared" si="73"/>
        <v>1.0441586292371449E-3</v>
      </c>
      <c r="H265" s="162">
        <f t="shared" si="74"/>
        <v>9.9999608443007704E-5</v>
      </c>
      <c r="I265" s="162">
        <f t="shared" si="75"/>
        <v>2.954906886639852E-2</v>
      </c>
      <c r="J265" s="162">
        <f t="shared" si="81"/>
        <v>9.9999608443007704E-5</v>
      </c>
      <c r="K265" s="162">
        <f t="shared" si="76"/>
        <v>2.45535872074996E-6</v>
      </c>
      <c r="L265" s="59">
        <f t="shared" si="77"/>
        <v>0</v>
      </c>
      <c r="M265" s="162">
        <f t="shared" si="82"/>
        <v>0.72800024957597997</v>
      </c>
      <c r="N265" s="99">
        <f t="shared" si="78"/>
        <v>7.8177028037780394E-6</v>
      </c>
      <c r="O265" s="100">
        <f t="shared" si="83"/>
        <v>2.3285121740811954E-4</v>
      </c>
      <c r="P265" s="100">
        <f t="shared" si="84"/>
        <v>1.7649550004618985E-8</v>
      </c>
      <c r="Q265" s="11">
        <v>263</v>
      </c>
      <c r="R265" s="9">
        <f t="shared" si="79"/>
        <v>0.72792620003216035</v>
      </c>
    </row>
    <row r="266" spans="1:18" x14ac:dyDescent="0.25">
      <c r="A266" s="9">
        <f t="shared" si="80"/>
        <v>-2.9567570210754512E-2</v>
      </c>
      <c r="B266" s="88">
        <f>IF(Sample8!K272&gt;0,Sample8!K272, )</f>
        <v>2.9567570210754512E-2</v>
      </c>
      <c r="C266" s="88">
        <f>IF(Sample8!L272&gt;0,Sample8!L272,"")</f>
        <v>0.72453812410638851</v>
      </c>
      <c r="D266" s="88" t="str">
        <f>IF(Sample8!M272&gt;0,Sample8!M272,)</f>
        <v/>
      </c>
      <c r="E266" s="162">
        <f t="shared" si="71"/>
        <v>0.39993794058112486</v>
      </c>
      <c r="F266" s="162">
        <f t="shared" si="72"/>
        <v>2.8428458440327591E-2</v>
      </c>
      <c r="G266" s="162">
        <f t="shared" si="73"/>
        <v>1.0394241055344047E-3</v>
      </c>
      <c r="H266" s="162">
        <f t="shared" si="74"/>
        <v>9.9687664892517125E-5</v>
      </c>
      <c r="I266" s="162">
        <f t="shared" si="75"/>
        <v>2.9467882545861995E-2</v>
      </c>
      <c r="J266" s="162">
        <f t="shared" si="81"/>
        <v>9.9687664892517125E-5</v>
      </c>
      <c r="K266" s="162">
        <f t="shared" si="76"/>
        <v>2.4489271299791074E-6</v>
      </c>
      <c r="L266" s="59">
        <f t="shared" si="77"/>
        <v>0</v>
      </c>
      <c r="M266" s="162">
        <f t="shared" si="82"/>
        <v>0.72799956406802391</v>
      </c>
      <c r="N266" s="99">
        <f t="shared" si="78"/>
        <v>1.198156660800643E-5</v>
      </c>
      <c r="O266" s="100">
        <f t="shared" si="83"/>
        <v>2.3239568756662463E-4</v>
      </c>
      <c r="P266" s="100">
        <f t="shared" si="84"/>
        <v>1.7611419282071434E-8</v>
      </c>
      <c r="Q266" s="11">
        <v>264</v>
      </c>
      <c r="R266" s="9">
        <f t="shared" si="79"/>
        <v>0.72792574551788491</v>
      </c>
    </row>
    <row r="267" spans="1:18" x14ac:dyDescent="0.25">
      <c r="A267" s="9">
        <f t="shared" si="80"/>
        <v>-2.9404573682580596E-2</v>
      </c>
      <c r="B267" s="88">
        <f>IF(Sample8!K273&gt;0,Sample8!K273, )</f>
        <v>2.9404573682580596E-2</v>
      </c>
      <c r="C267" s="88">
        <f>IF(Sample8!L273&gt;0,Sample8!L273,"")</f>
        <v>0.72494527416162968</v>
      </c>
      <c r="D267" s="88" t="str">
        <f>IF(Sample8!M273&gt;0,Sample8!M273,)</f>
        <v/>
      </c>
      <c r="E267" s="162">
        <f t="shared" si="71"/>
        <v>0.39977494405295094</v>
      </c>
      <c r="F267" s="162">
        <f t="shared" si="72"/>
        <v>2.8275491777505636E-2</v>
      </c>
      <c r="G267" s="162">
        <f t="shared" si="73"/>
        <v>1.0300174324067123E-3</v>
      </c>
      <c r="H267" s="162">
        <f t="shared" si="74"/>
        <v>9.9064472668247694E-5</v>
      </c>
      <c r="I267" s="162">
        <f t="shared" si="75"/>
        <v>2.9305509209912348E-2</v>
      </c>
      <c r="J267" s="162">
        <f t="shared" si="81"/>
        <v>9.9064472668247694E-5</v>
      </c>
      <c r="K267" s="162">
        <f t="shared" si="76"/>
        <v>2.4361144432440961E-6</v>
      </c>
      <c r="L267" s="59">
        <f t="shared" si="77"/>
        <v>0</v>
      </c>
      <c r="M267" s="162">
        <f t="shared" si="82"/>
        <v>0.72799819955459755</v>
      </c>
      <c r="N267" s="99">
        <f t="shared" si="78"/>
        <v>9.320353455027991E-6</v>
      </c>
      <c r="O267" s="100">
        <f t="shared" si="83"/>
        <v>2.3148729217273726E-4</v>
      </c>
      <c r="P267" s="100">
        <f t="shared" si="84"/>
        <v>1.7535803125518622E-8</v>
      </c>
      <c r="Q267" s="11">
        <v>265</v>
      </c>
      <c r="R267" s="9">
        <f t="shared" si="79"/>
        <v>0.72792484247726463</v>
      </c>
    </row>
    <row r="268" spans="1:18" x14ac:dyDescent="0.25">
      <c r="A268" s="9">
        <f t="shared" si="80"/>
        <v>-2.9241577154406676E-2</v>
      </c>
      <c r="B268" s="88">
        <f>IF(Sample8!K274&gt;0,Sample8!K274, )</f>
        <v>2.9241577154406676E-2</v>
      </c>
      <c r="C268" s="88">
        <f>IF(Sample8!L274&gt;0,Sample8!L274,"")</f>
        <v>0.72481609607775188</v>
      </c>
      <c r="D268" s="88" t="str">
        <f>IF(Sample8!M274&gt;0,Sample8!M274,)</f>
        <v/>
      </c>
      <c r="E268" s="162">
        <f t="shared" si="71"/>
        <v>0.39961194752477702</v>
      </c>
      <c r="F268" s="162">
        <f t="shared" si="72"/>
        <v>2.8122441595033819E-2</v>
      </c>
      <c r="G268" s="162">
        <f t="shared" si="73"/>
        <v>1.0206933541386069E-3</v>
      </c>
      <c r="H268" s="162">
        <f t="shared" si="74"/>
        <v>9.8442205234250402E-5</v>
      </c>
      <c r="I268" s="162">
        <f t="shared" si="75"/>
        <v>2.9143134949172426E-2</v>
      </c>
      <c r="J268" s="162">
        <f t="shared" si="81"/>
        <v>9.8442205234250402E-5</v>
      </c>
      <c r="K268" s="162">
        <f t="shared" si="76"/>
        <v>2.4233687893551356E-6</v>
      </c>
      <c r="L268" s="59">
        <f t="shared" si="77"/>
        <v>0</v>
      </c>
      <c r="M268" s="162">
        <f t="shared" si="82"/>
        <v>0.72799684365508333</v>
      </c>
      <c r="N268" s="99">
        <f t="shared" si="78"/>
        <v>1.0117155150699852E-5</v>
      </c>
      <c r="O268" s="100">
        <f t="shared" si="83"/>
        <v>2.3058243768777094E-4</v>
      </c>
      <c r="P268" s="100">
        <f t="shared" si="84"/>
        <v>1.746104103287044E-8</v>
      </c>
      <c r="Q268" s="11">
        <v>266</v>
      </c>
      <c r="R268" s="9">
        <f t="shared" si="79"/>
        <v>0.72792394736575095</v>
      </c>
    </row>
    <row r="269" spans="1:18" x14ac:dyDescent="0.25">
      <c r="A269" s="9">
        <f t="shared" si="80"/>
        <v>-2.9160078890319661E-2</v>
      </c>
      <c r="B269" s="88">
        <f>IF(Sample8!K275&gt;0,Sample8!K275, )</f>
        <v>2.9160078890319661E-2</v>
      </c>
      <c r="C269" s="88">
        <f>IF(Sample8!L275&gt;0,Sample8!L275,"")</f>
        <v>0.72426050110505791</v>
      </c>
      <c r="D269" s="88" t="str">
        <f>IF(Sample8!M275&gt;0,Sample8!M275,)</f>
        <v/>
      </c>
      <c r="E269" s="162">
        <f t="shared" si="71"/>
        <v>0.39953044926069003</v>
      </c>
      <c r="F269" s="162">
        <f t="shared" si="72"/>
        <v>2.8045885397497944E-2</v>
      </c>
      <c r="G269" s="162">
        <f t="shared" si="73"/>
        <v>1.0160620751486805E-3</v>
      </c>
      <c r="H269" s="162">
        <f t="shared" si="74"/>
        <v>9.8131417673036347E-5</v>
      </c>
      <c r="I269" s="162">
        <f t="shared" si="75"/>
        <v>2.9061947472646624E-2</v>
      </c>
      <c r="J269" s="162">
        <f t="shared" si="81"/>
        <v>9.8131417673036347E-5</v>
      </c>
      <c r="K269" s="162">
        <f t="shared" si="76"/>
        <v>2.4170209900641518E-6</v>
      </c>
      <c r="L269" s="59">
        <f t="shared" si="77"/>
        <v>0</v>
      </c>
      <c r="M269" s="162">
        <f t="shared" si="82"/>
        <v>0.72799616891462793</v>
      </c>
      <c r="N269" s="99">
        <f t="shared" si="78"/>
        <v>1.3955213983457673E-5</v>
      </c>
      <c r="O269" s="100">
        <f t="shared" si="83"/>
        <v>2.3013133399481781E-4</v>
      </c>
      <c r="P269" s="100">
        <f t="shared" si="84"/>
        <v>1.742397790895731E-8</v>
      </c>
      <c r="Q269" s="11">
        <v>267</v>
      </c>
      <c r="R269" s="9">
        <f t="shared" si="79"/>
        <v>0.72792350276296791</v>
      </c>
    </row>
    <row r="270" spans="1:18" x14ac:dyDescent="0.25">
      <c r="A270" s="9">
        <f t="shared" si="80"/>
        <v>-2.8997082362145744E-2</v>
      </c>
      <c r="B270" s="88">
        <f>IF(Sample8!K276&gt;0,Sample8!K276, )</f>
        <v>2.8997082362145744E-2</v>
      </c>
      <c r="C270" s="88">
        <f>IF(Sample8!L276&gt;0,Sample8!L276,"")</f>
        <v>0.72440899553785165</v>
      </c>
      <c r="D270" s="88" t="str">
        <f>IF(Sample8!M276&gt;0,Sample8!M276,)</f>
        <v/>
      </c>
      <c r="E270" s="162">
        <f t="shared" si="71"/>
        <v>0.39936745273251611</v>
      </c>
      <c r="F270" s="162">
        <f t="shared" si="72"/>
        <v>2.7892711214313741E-2</v>
      </c>
      <c r="G270" s="162">
        <f t="shared" si="73"/>
        <v>1.0068606142477621E-3</v>
      </c>
      <c r="H270" s="162">
        <f t="shared" si="74"/>
        <v>9.7510533584241332E-5</v>
      </c>
      <c r="I270" s="162">
        <f t="shared" si="75"/>
        <v>2.8899571828561503E-2</v>
      </c>
      <c r="J270" s="162">
        <f t="shared" si="81"/>
        <v>9.7510533584241332E-5</v>
      </c>
      <c r="K270" s="162">
        <f t="shared" si="76"/>
        <v>2.4043752284907088E-6</v>
      </c>
      <c r="L270" s="59">
        <f t="shared" si="77"/>
        <v>0</v>
      </c>
      <c r="M270" s="162">
        <f t="shared" si="82"/>
        <v>0.7279948258107457</v>
      </c>
      <c r="N270" s="99">
        <f t="shared" si="78"/>
        <v>1.2858178746003436E-5</v>
      </c>
      <c r="O270" s="100">
        <f t="shared" si="83"/>
        <v>2.292317651540948E-4</v>
      </c>
      <c r="P270" s="100">
        <f t="shared" si="84"/>
        <v>1.7350482846278963E-8</v>
      </c>
      <c r="Q270" s="11">
        <v>268</v>
      </c>
      <c r="R270" s="9">
        <f t="shared" si="79"/>
        <v>0.72792261942272141</v>
      </c>
    </row>
    <row r="271" spans="1:18" x14ac:dyDescent="0.25">
      <c r="A271" s="9">
        <f t="shared" si="80"/>
        <v>-2.883408583397171E-2</v>
      </c>
      <c r="B271" s="88">
        <f>IF(Sample8!K277&gt;0,Sample8!K277, )</f>
        <v>2.883408583397171E-2</v>
      </c>
      <c r="C271" s="88">
        <f>IF(Sample8!L277&gt;0,Sample8!L277,"")</f>
        <v>0.72507474832694341</v>
      </c>
      <c r="D271" s="88" t="str">
        <f>IF(Sample8!M277&gt;0,Sample8!M277,)</f>
        <v/>
      </c>
      <c r="E271" s="162">
        <f t="shared" si="71"/>
        <v>0.39920445620434208</v>
      </c>
      <c r="F271" s="162">
        <f t="shared" si="72"/>
        <v>2.7739455209441988E-2</v>
      </c>
      <c r="G271" s="162">
        <f t="shared" si="73"/>
        <v>9.9774005535552615E-4</v>
      </c>
      <c r="H271" s="162">
        <f t="shared" si="74"/>
        <v>9.6890569174196139E-5</v>
      </c>
      <c r="I271" s="162">
        <f t="shared" si="75"/>
        <v>2.8737195264797514E-2</v>
      </c>
      <c r="J271" s="162">
        <f t="shared" si="81"/>
        <v>9.6890569174196139E-5</v>
      </c>
      <c r="K271" s="162">
        <f t="shared" si="76"/>
        <v>2.3917956265142593E-6</v>
      </c>
      <c r="L271" s="59">
        <f t="shared" si="77"/>
        <v>0</v>
      </c>
      <c r="M271" s="162">
        <f t="shared" si="82"/>
        <v>0.72799349115447698</v>
      </c>
      <c r="N271" s="99">
        <f t="shared" si="78"/>
        <v>8.5190596932786667E-6</v>
      </c>
      <c r="O271" s="100">
        <f t="shared" si="83"/>
        <v>2.2833570300676015E-4</v>
      </c>
      <c r="P271" s="100">
        <f t="shared" si="84"/>
        <v>1.7277823208260663E-8</v>
      </c>
      <c r="Q271" s="11">
        <v>269</v>
      </c>
      <c r="R271" s="9">
        <f t="shared" si="79"/>
        <v>0.72792174384906772</v>
      </c>
    </row>
    <row r="272" spans="1:18" x14ac:dyDescent="0.25">
      <c r="A272" s="9">
        <f t="shared" si="80"/>
        <v>-2.8671089305797794E-2</v>
      </c>
      <c r="B272" s="88">
        <f>IF(Sample8!K278&gt;0,Sample8!K278, )</f>
        <v>2.8671089305797794E-2</v>
      </c>
      <c r="C272" s="88">
        <f>IF(Sample8!L278&gt;0,Sample8!L278,"")</f>
        <v>0.72453812410638851</v>
      </c>
      <c r="D272" s="88" t="str">
        <f>IF(Sample8!M278&gt;0,Sample8!M278,)</f>
        <v/>
      </c>
      <c r="E272" s="162">
        <f t="shared" si="71"/>
        <v>0.39904145967616816</v>
      </c>
      <c r="F272" s="162">
        <f t="shared" si="72"/>
        <v>2.7586118053630294E-2</v>
      </c>
      <c r="G272" s="162">
        <f t="shared" si="73"/>
        <v>9.8869972975869358E-4</v>
      </c>
      <c r="H272" s="162">
        <f t="shared" si="74"/>
        <v>9.6271522408805654E-5</v>
      </c>
      <c r="I272" s="162">
        <f t="shared" si="75"/>
        <v>2.8574817783388988E-2</v>
      </c>
      <c r="J272" s="162">
        <f t="shared" si="81"/>
        <v>9.6271522408805654E-5</v>
      </c>
      <c r="K272" s="162">
        <f t="shared" si="76"/>
        <v>2.3792818380330451E-6</v>
      </c>
      <c r="L272" s="59">
        <f t="shared" si="77"/>
        <v>0</v>
      </c>
      <c r="M272" s="162">
        <f t="shared" si="82"/>
        <v>0.72799216488011897</v>
      </c>
      <c r="N272" s="99">
        <f t="shared" si="78"/>
        <v>1.1930397666592516E-5</v>
      </c>
      <c r="O272" s="100">
        <f t="shared" si="83"/>
        <v>2.2744313395830877E-4</v>
      </c>
      <c r="P272" s="100">
        <f t="shared" si="84"/>
        <v>1.7205991676493738E-8</v>
      </c>
      <c r="Q272" s="11">
        <v>270</v>
      </c>
      <c r="R272" s="9">
        <f t="shared" si="79"/>
        <v>0.72792087597781041</v>
      </c>
    </row>
    <row r="273" spans="1:18" x14ac:dyDescent="0.25">
      <c r="A273" s="9">
        <f t="shared" si="80"/>
        <v>-2.8508092777623874E-2</v>
      </c>
      <c r="B273" s="88">
        <f>IF(Sample8!K279&gt;0,Sample8!K279, )</f>
        <v>2.8508092777623874E-2</v>
      </c>
      <c r="C273" s="88">
        <f>IF(Sample8!L279&gt;0,Sample8!L279,"")</f>
        <v>0.72426050110505791</v>
      </c>
      <c r="D273" s="88" t="str">
        <f>IF(Sample8!M279&gt;0,Sample8!M279,)</f>
        <v/>
      </c>
      <c r="E273" s="162">
        <f t="shared" si="71"/>
        <v>0.39887846314799424</v>
      </c>
      <c r="F273" s="162">
        <f t="shared" si="72"/>
        <v>2.7432700412835923E-2</v>
      </c>
      <c r="G273" s="162">
        <f t="shared" si="73"/>
        <v>9.7973897352803679E-4</v>
      </c>
      <c r="H273" s="162">
        <f t="shared" si="74"/>
        <v>9.5653391259914455E-5</v>
      </c>
      <c r="I273" s="162">
        <f t="shared" si="75"/>
        <v>2.8412439386363959E-2</v>
      </c>
      <c r="J273" s="162">
        <f t="shared" si="81"/>
        <v>9.5653391259914455E-5</v>
      </c>
      <c r="K273" s="162">
        <f t="shared" si="76"/>
        <v>2.3668335187448835E-6</v>
      </c>
      <c r="L273" s="59">
        <f t="shared" si="77"/>
        <v>0</v>
      </c>
      <c r="M273" s="162">
        <f t="shared" si="82"/>
        <v>0.72799084692243266</v>
      </c>
      <c r="N273" s="99">
        <f t="shared" si="78"/>
        <v>1.3915479917205272E-5</v>
      </c>
      <c r="O273" s="100">
        <f t="shared" si="83"/>
        <v>2.2655404446635615E-4</v>
      </c>
      <c r="P273" s="100">
        <f t="shared" si="84"/>
        <v>1.7134981009873113E-8</v>
      </c>
      <c r="Q273" s="11">
        <v>271</v>
      </c>
      <c r="R273" s="9">
        <f t="shared" si="79"/>
        <v>0.72792001574521226</v>
      </c>
    </row>
    <row r="274" spans="1:18" x14ac:dyDescent="0.25">
      <c r="A274" s="9">
        <f t="shared" si="80"/>
        <v>-2.8345096249449957E-2</v>
      </c>
      <c r="B274" s="88">
        <f>IF(Sample8!K280&gt;0,Sample8!K280, )</f>
        <v>2.8345096249449957E-2</v>
      </c>
      <c r="C274" s="88">
        <f>IF(Sample8!L280&gt;0,Sample8!L280,"")</f>
        <v>0.72466754864493022</v>
      </c>
      <c r="D274" s="88" t="str">
        <f>IF(Sample8!M280&gt;0,Sample8!M280,)</f>
        <v/>
      </c>
      <c r="E274" s="162">
        <f t="shared" si="71"/>
        <v>0.39871546661982032</v>
      </c>
      <c r="F274" s="162">
        <f t="shared" si="72"/>
        <v>2.7279202948247386E-2</v>
      </c>
      <c r="G274" s="162">
        <f t="shared" si="73"/>
        <v>9.7085712749722317E-4</v>
      </c>
      <c r="H274" s="162">
        <f t="shared" si="74"/>
        <v>9.5036173705348448E-5</v>
      </c>
      <c r="I274" s="162">
        <f t="shared" si="75"/>
        <v>2.8250060075744609E-2</v>
      </c>
      <c r="J274" s="162">
        <f t="shared" si="81"/>
        <v>9.5036173705348448E-5</v>
      </c>
      <c r="K274" s="162">
        <f t="shared" si="76"/>
        <v>2.3544503261609766E-6</v>
      </c>
      <c r="L274" s="59">
        <f t="shared" si="77"/>
        <v>0</v>
      </c>
      <c r="M274" s="162">
        <f t="shared" si="82"/>
        <v>0.7279895372166405</v>
      </c>
      <c r="N274" s="99">
        <f t="shared" si="78"/>
        <v>1.103560807057376E-5</v>
      </c>
      <c r="O274" s="100">
        <f t="shared" si="83"/>
        <v>2.2566842104045366E-4</v>
      </c>
      <c r="P274" s="100">
        <f t="shared" si="84"/>
        <v>1.7064784043820103E-8</v>
      </c>
      <c r="Q274" s="11">
        <v>272</v>
      </c>
      <c r="R274" s="9">
        <f t="shared" si="79"/>
        <v>0.72791916308799332</v>
      </c>
    </row>
    <row r="275" spans="1:18" x14ac:dyDescent="0.25">
      <c r="A275" s="9">
        <f t="shared" si="80"/>
        <v>-2.8182099721275923E-2</v>
      </c>
      <c r="B275" s="88">
        <f>IF(Sample8!K281&gt;0,Sample8!K281, )</f>
        <v>2.8182099721275923E-2</v>
      </c>
      <c r="C275" s="88">
        <f>IF(Sample8!L281&gt;0,Sample8!L281,"")</f>
        <v>0.72507474832694341</v>
      </c>
      <c r="D275" s="88" t="str">
        <f>IF(Sample8!M281&gt;0,Sample8!M281,)</f>
        <v/>
      </c>
      <c r="E275" s="162">
        <f t="shared" si="71"/>
        <v>0.39855247009164629</v>
      </c>
      <c r="F275" s="162">
        <f t="shared" si="72"/>
        <v>2.7125626316305655E-2</v>
      </c>
      <c r="G275" s="162">
        <f t="shared" si="73"/>
        <v>9.6205353724143627E-4</v>
      </c>
      <c r="H275" s="162">
        <f t="shared" si="74"/>
        <v>9.4419867728831597E-5</v>
      </c>
      <c r="I275" s="162">
        <f t="shared" si="75"/>
        <v>2.8087679853547091E-2</v>
      </c>
      <c r="J275" s="162">
        <f t="shared" si="81"/>
        <v>9.4419867728831597E-5</v>
      </c>
      <c r="K275" s="162">
        <f t="shared" si="76"/>
        <v>2.3421319195714286E-6</v>
      </c>
      <c r="L275" s="59">
        <f t="shared" si="77"/>
        <v>0</v>
      </c>
      <c r="M275" s="162">
        <f t="shared" si="82"/>
        <v>0.72798823569842497</v>
      </c>
      <c r="N275" s="99">
        <f t="shared" si="78"/>
        <v>8.4884086637825311E-6</v>
      </c>
      <c r="O275" s="100">
        <f t="shared" si="83"/>
        <v>2.2478625024185844E-4</v>
      </c>
      <c r="P275" s="100">
        <f t="shared" si="84"/>
        <v>1.6995393689532832E-8</v>
      </c>
      <c r="Q275" s="11">
        <v>273</v>
      </c>
      <c r="R275" s="9">
        <f t="shared" si="79"/>
        <v>0.72791831794332884</v>
      </c>
    </row>
    <row r="276" spans="1:18" x14ac:dyDescent="0.25">
      <c r="A276" s="9">
        <f t="shared" si="80"/>
        <v>-2.8019103193102007E-2</v>
      </c>
      <c r="B276" s="88">
        <f>IF(Sample8!K282&gt;0,Sample8!K282, )</f>
        <v>2.8019103193102007E-2</v>
      </c>
      <c r="C276" s="88">
        <f>IF(Sample8!L282&gt;0,Sample8!L282,"")</f>
        <v>0.72427959409099962</v>
      </c>
      <c r="D276" s="88" t="str">
        <f>IF(Sample8!M282&gt;0,Sample8!M282,)</f>
        <v/>
      </c>
      <c r="E276" s="162">
        <f t="shared" si="71"/>
        <v>0.39838947356347237</v>
      </c>
      <c r="F276" s="162">
        <f t="shared" si="72"/>
        <v>2.6971971168725996E-2</v>
      </c>
      <c r="G276" s="162">
        <f t="shared" si="73"/>
        <v>9.5332755305599717E-4</v>
      </c>
      <c r="H276" s="162">
        <f t="shared" si="74"/>
        <v>9.3804471320013683E-5</v>
      </c>
      <c r="I276" s="162">
        <f t="shared" si="75"/>
        <v>2.7925298721781993E-2</v>
      </c>
      <c r="J276" s="162">
        <f t="shared" si="81"/>
        <v>9.3804471320013683E-5</v>
      </c>
      <c r="K276" s="162">
        <f t="shared" si="76"/>
        <v>2.3298779600728508E-6</v>
      </c>
      <c r="L276" s="59">
        <f t="shared" si="77"/>
        <v>0</v>
      </c>
      <c r="M276" s="162">
        <f t="shared" si="82"/>
        <v>0.72798694230392536</v>
      </c>
      <c r="N276" s="99">
        <f t="shared" si="78"/>
        <v>1.3744430771883617E-5</v>
      </c>
      <c r="O276" s="100">
        <f t="shared" si="83"/>
        <v>2.2390751868337568E-4</v>
      </c>
      <c r="P276" s="100">
        <f t="shared" si="84"/>
        <v>1.6926802933233214E-8</v>
      </c>
      <c r="Q276" s="11">
        <v>274</v>
      </c>
      <c r="R276" s="9">
        <f t="shared" si="79"/>
        <v>0.72791748024884695</v>
      </c>
    </row>
    <row r="277" spans="1:18" x14ac:dyDescent="0.25">
      <c r="A277" s="9">
        <f t="shared" si="80"/>
        <v>-2.785610666492809E-2</v>
      </c>
      <c r="B277" s="88">
        <f>IF(Sample8!K283&gt;0,Sample8!K283, )</f>
        <v>2.785610666492809E-2</v>
      </c>
      <c r="C277" s="88">
        <f>IF(Sample8!L283&gt;0,Sample8!L283,"")</f>
        <v>0.72453812410638851</v>
      </c>
      <c r="D277" s="88" t="str">
        <f>IF(Sample8!M283&gt;0,Sample8!M283,)</f>
        <v/>
      </c>
      <c r="E277" s="162">
        <f t="shared" si="71"/>
        <v>0.39822647703529845</v>
      </c>
      <c r="F277" s="162">
        <f t="shared" si="72"/>
        <v>2.6818238152518936E-2</v>
      </c>
      <c r="G277" s="162">
        <f t="shared" si="73"/>
        <v>9.446785299346977E-4</v>
      </c>
      <c r="H277" s="162">
        <f t="shared" si="74"/>
        <v>9.3189982474456423E-5</v>
      </c>
      <c r="I277" s="162">
        <f t="shared" si="75"/>
        <v>2.7762916682453634E-2</v>
      </c>
      <c r="J277" s="162">
        <f t="shared" si="81"/>
        <v>9.3189982474456423E-5</v>
      </c>
      <c r="K277" s="162">
        <f t="shared" si="76"/>
        <v>2.3176881105062819E-6</v>
      </c>
      <c r="L277" s="59">
        <f t="shared" si="77"/>
        <v>0</v>
      </c>
      <c r="M277" s="162">
        <f t="shared" si="82"/>
        <v>0.72798565696973716</v>
      </c>
      <c r="N277" s="99">
        <f t="shared" si="78"/>
        <v>1.1885482843868912E-5</v>
      </c>
      <c r="O277" s="100">
        <f t="shared" si="83"/>
        <v>2.2303221302913748E-4</v>
      </c>
      <c r="P277" s="100">
        <f t="shared" si="84"/>
        <v>1.6859004835414951E-8</v>
      </c>
      <c r="Q277" s="11">
        <v>275</v>
      </c>
      <c r="R277" s="9">
        <f t="shared" si="79"/>
        <v>0.72791664994262739</v>
      </c>
    </row>
    <row r="278" spans="1:18" x14ac:dyDescent="0.25">
      <c r="A278" s="9">
        <f t="shared" si="80"/>
        <v>-2.7693110136754056E-2</v>
      </c>
      <c r="B278" s="88">
        <f>IF(Sample8!K284&gt;0,Sample8!K284, )</f>
        <v>2.7693110136754056E-2</v>
      </c>
      <c r="C278" s="88">
        <f>IF(Sample8!L284&gt;0,Sample8!L284,"")</f>
        <v>0.72481609607775188</v>
      </c>
      <c r="D278" s="88" t="str">
        <f>IF(Sample8!M284&gt;0,Sample8!M284,)</f>
        <v/>
      </c>
      <c r="E278" s="162">
        <f t="shared" si="71"/>
        <v>0.39806348050712442</v>
      </c>
      <c r="F278" s="162">
        <f t="shared" si="72"/>
        <v>2.66644279100125E-2</v>
      </c>
      <c r="G278" s="162">
        <f t="shared" si="73"/>
        <v>9.3610582754803315E-4</v>
      </c>
      <c r="H278" s="162">
        <f t="shared" si="74"/>
        <v>9.2576399193522452E-5</v>
      </c>
      <c r="I278" s="162">
        <f t="shared" si="75"/>
        <v>2.7600533737560533E-2</v>
      </c>
      <c r="J278" s="162">
        <f t="shared" si="81"/>
        <v>9.2576399193522452E-5</v>
      </c>
      <c r="K278" s="162">
        <f t="shared" si="76"/>
        <v>2.3055620354847998E-6</v>
      </c>
      <c r="L278" s="59">
        <f t="shared" si="77"/>
        <v>0</v>
      </c>
      <c r="M278" s="162">
        <f t="shared" si="82"/>
        <v>0.72798437963290841</v>
      </c>
      <c r="N278" s="99">
        <f t="shared" si="78"/>
        <v>1.0038020685875274E-5</v>
      </c>
      <c r="O278" s="100">
        <f t="shared" si="83"/>
        <v>2.2216031999442663E-4</v>
      </c>
      <c r="P278" s="100">
        <f t="shared" si="84"/>
        <v>1.6791992530135005E-8</v>
      </c>
      <c r="Q278" s="11">
        <v>276</v>
      </c>
      <c r="R278" s="9">
        <f t="shared" si="79"/>
        <v>0.72791582696319823</v>
      </c>
    </row>
    <row r="279" spans="1:18" x14ac:dyDescent="0.25">
      <c r="A279" s="9">
        <f t="shared" si="80"/>
        <v>-2.7611611872667155E-2</v>
      </c>
      <c r="B279" s="88">
        <f>IF(Sample8!K285&gt;0,Sample8!K285, )</f>
        <v>2.7611611872667155E-2</v>
      </c>
      <c r="C279" s="88">
        <f>IF(Sample8!L285&gt;0,Sample8!L285,"")</f>
        <v>0.72481609607775188</v>
      </c>
      <c r="D279" s="88" t="str">
        <f>IF(Sample8!M285&gt;0,Sample8!M285,)</f>
        <v/>
      </c>
      <c r="E279" s="162">
        <f t="shared" si="71"/>
        <v>0.39798198224303749</v>
      </c>
      <c r="F279" s="162">
        <f t="shared" si="72"/>
        <v>2.6587494028349652E-2</v>
      </c>
      <c r="G279" s="162">
        <f t="shared" si="73"/>
        <v>9.3184789780067362E-4</v>
      </c>
      <c r="H279" s="162">
        <f t="shared" si="74"/>
        <v>9.2269946516829182E-5</v>
      </c>
      <c r="I279" s="162">
        <f t="shared" si="75"/>
        <v>2.7519341926150326E-2</v>
      </c>
      <c r="J279" s="162">
        <f t="shared" si="81"/>
        <v>9.2269946516829182E-5</v>
      </c>
      <c r="K279" s="162">
        <f t="shared" si="76"/>
        <v>2.2995228091074514E-6</v>
      </c>
      <c r="L279" s="59">
        <f t="shared" si="77"/>
        <v>0</v>
      </c>
      <c r="M279" s="162">
        <f t="shared" si="82"/>
        <v>0.72798374394395504</v>
      </c>
      <c r="N279" s="99">
        <f t="shared" si="78"/>
        <v>1.0033993004261435E-5</v>
      </c>
      <c r="O279" s="100">
        <f t="shared" si="83"/>
        <v>2.2172564907186934E-4</v>
      </c>
      <c r="P279" s="100">
        <f t="shared" si="84"/>
        <v>1.6758778924019031E-8</v>
      </c>
      <c r="Q279" s="11">
        <v>277</v>
      </c>
      <c r="R279" s="9">
        <f t="shared" si="79"/>
        <v>0.7279154182019425</v>
      </c>
    </row>
    <row r="280" spans="1:18" x14ac:dyDescent="0.25">
      <c r="A280" s="9">
        <f t="shared" si="80"/>
        <v>-2.7448615344493121E-2</v>
      </c>
      <c r="B280" s="88">
        <f>IF(Sample8!K286&gt;0,Sample8!K286, )</f>
        <v>2.7448615344493121E-2</v>
      </c>
      <c r="C280" s="88">
        <f>IF(Sample8!L286&gt;0,Sample8!L286,"")</f>
        <v>0.72466754864493022</v>
      </c>
      <c r="D280" s="88" t="str">
        <f>IF(Sample8!M286&gt;0,Sample8!M286,)</f>
        <v/>
      </c>
      <c r="E280" s="162">
        <f t="shared" si="71"/>
        <v>0.39781898571486346</v>
      </c>
      <c r="F280" s="162">
        <f t="shared" si="72"/>
        <v>2.6433569140570122E-2</v>
      </c>
      <c r="G280" s="162">
        <f t="shared" si="73"/>
        <v>9.2338848607475058E-4</v>
      </c>
      <c r="H280" s="162">
        <f t="shared" si="74"/>
        <v>9.1657717848248055E-5</v>
      </c>
      <c r="I280" s="162">
        <f t="shared" si="75"/>
        <v>2.7356957626644873E-2</v>
      </c>
      <c r="J280" s="162">
        <f t="shared" si="81"/>
        <v>9.1657717848248055E-5</v>
      </c>
      <c r="K280" s="162">
        <f t="shared" si="76"/>
        <v>2.2874917709048888E-6</v>
      </c>
      <c r="L280" s="59">
        <f t="shared" si="77"/>
        <v>0</v>
      </c>
      <c r="M280" s="162">
        <f t="shared" si="82"/>
        <v>0.72798247848611786</v>
      </c>
      <c r="N280" s="99">
        <f t="shared" si="78"/>
        <v>1.0988759851996323E-5</v>
      </c>
      <c r="O280" s="100">
        <f t="shared" si="83"/>
        <v>2.2085885016903209E-4</v>
      </c>
      <c r="P280" s="100">
        <f t="shared" si="84"/>
        <v>1.6692932592972744E-8</v>
      </c>
      <c r="Q280" s="11">
        <v>278</v>
      </c>
      <c r="R280" s="9">
        <f t="shared" si="79"/>
        <v>0.72791460609841674</v>
      </c>
    </row>
    <row r="281" spans="1:18" x14ac:dyDescent="0.25">
      <c r="A281" s="9">
        <f t="shared" si="80"/>
        <v>-2.7285618816319204E-2</v>
      </c>
      <c r="B281" s="88">
        <f>IF(Sample8!K287&gt;0,Sample8!K287, )</f>
        <v>2.7285618816319204E-2</v>
      </c>
      <c r="C281" s="88">
        <f>IF(Sample8!L287&gt;0,Sample8!L287,"")</f>
        <v>0.72440899553785165</v>
      </c>
      <c r="D281" s="88" t="str">
        <f>IF(Sample8!M287&gt;0,Sample8!M287,)</f>
        <v/>
      </c>
      <c r="E281" s="162">
        <f t="shared" si="71"/>
        <v>0.39765598918668954</v>
      </c>
      <c r="F281" s="162">
        <f t="shared" si="72"/>
        <v>2.627956861196918E-2</v>
      </c>
      <c r="G281" s="162">
        <f t="shared" si="73"/>
        <v>9.150038145767439E-4</v>
      </c>
      <c r="H281" s="162">
        <f t="shared" si="74"/>
        <v>9.1046389773280501E-5</v>
      </c>
      <c r="I281" s="162">
        <f t="shared" si="75"/>
        <v>2.7194572426545924E-2</v>
      </c>
      <c r="J281" s="162">
        <f t="shared" si="81"/>
        <v>9.1046389773280501E-5</v>
      </c>
      <c r="K281" s="162">
        <f t="shared" si="76"/>
        <v>2.2755236764508985E-6</v>
      </c>
      <c r="L281" s="59">
        <f t="shared" si="77"/>
        <v>0</v>
      </c>
      <c r="M281" s="162">
        <f t="shared" si="82"/>
        <v>0.72798122087023087</v>
      </c>
      <c r="N281" s="99">
        <f t="shared" si="78"/>
        <v>1.2760793825291826E-5</v>
      </c>
      <c r="O281" s="100">
        <f t="shared" si="83"/>
        <v>2.1999543089645763E-4</v>
      </c>
      <c r="P281" s="100">
        <f t="shared" si="84"/>
        <v>1.6627855206586828E-8</v>
      </c>
      <c r="Q281" s="11">
        <v>279</v>
      </c>
      <c r="R281" s="9">
        <f t="shared" si="79"/>
        <v>0.72791380116995297</v>
      </c>
    </row>
    <row r="282" spans="1:18" x14ac:dyDescent="0.25">
      <c r="A282" s="9">
        <f t="shared" si="80"/>
        <v>-2.7122622288145288E-2</v>
      </c>
      <c r="B282" s="88">
        <f>IF(Sample8!K288&gt;0,Sample8!K288, )</f>
        <v>2.7122622288145288E-2</v>
      </c>
      <c r="C282" s="88">
        <f>IF(Sample8!L288&gt;0,Sample8!L288,"")</f>
        <v>0.72374363926047169</v>
      </c>
      <c r="D282" s="88" t="str">
        <f>IF(Sample8!M288&gt;0,Sample8!M288,)</f>
        <v/>
      </c>
      <c r="E282" s="162">
        <f t="shared" si="71"/>
        <v>0.39749299265851562</v>
      </c>
      <c r="F282" s="162">
        <f t="shared" si="72"/>
        <v>2.6125493068658842E-2</v>
      </c>
      <c r="G282" s="162">
        <f t="shared" si="73"/>
        <v>9.0669325917274238E-4</v>
      </c>
      <c r="H282" s="162">
        <f t="shared" si="74"/>
        <v>9.0435960313703379E-5</v>
      </c>
      <c r="I282" s="162">
        <f t="shared" si="75"/>
        <v>2.7032186327831585E-2</v>
      </c>
      <c r="J282" s="162">
        <f t="shared" si="81"/>
        <v>9.0435960313703379E-5</v>
      </c>
      <c r="K282" s="162">
        <f t="shared" si="76"/>
        <v>2.263618196453829E-6</v>
      </c>
      <c r="L282" s="59">
        <f t="shared" si="77"/>
        <v>0</v>
      </c>
      <c r="M282" s="162">
        <f t="shared" si="82"/>
        <v>0.72797997103491197</v>
      </c>
      <c r="N282" s="99">
        <f t="shared" si="78"/>
        <v>1.7946506903132263E-5</v>
      </c>
      <c r="O282" s="100">
        <f t="shared" si="83"/>
        <v>2.1913537814694032E-4</v>
      </c>
      <c r="P282" s="100">
        <f t="shared" si="84"/>
        <v>1.6563540150614109E-8</v>
      </c>
      <c r="Q282" s="11">
        <v>280</v>
      </c>
      <c r="R282" s="9">
        <f t="shared" si="79"/>
        <v>0.72791300335663423</v>
      </c>
    </row>
    <row r="283" spans="1:18" x14ac:dyDescent="0.25">
      <c r="A283" s="9">
        <f t="shared" si="80"/>
        <v>-2.6959625759971368E-2</v>
      </c>
      <c r="B283" s="88">
        <f>IF(Sample8!K289&gt;0,Sample8!K289, )</f>
        <v>2.6959625759971368E-2</v>
      </c>
      <c r="C283" s="88">
        <f>IF(Sample8!L289&gt;0,Sample8!L289,"")</f>
        <v>0.72427959409099962</v>
      </c>
      <c r="D283" s="88" t="str">
        <f>IF(Sample8!M289&gt;0,Sample8!M289,)</f>
        <v/>
      </c>
      <c r="E283" s="162">
        <f t="shared" si="71"/>
        <v>0.3973299961303417</v>
      </c>
      <c r="F283" s="162">
        <f t="shared" si="72"/>
        <v>2.5971343132168125E-2</v>
      </c>
      <c r="G283" s="162">
        <f t="shared" si="73"/>
        <v>8.9845620030620452E-4</v>
      </c>
      <c r="H283" s="162">
        <f t="shared" si="74"/>
        <v>8.9826427497038952E-5</v>
      </c>
      <c r="I283" s="162">
        <f t="shared" si="75"/>
        <v>2.6869799332474329E-2</v>
      </c>
      <c r="J283" s="162">
        <f t="shared" si="81"/>
        <v>8.9826427497038952E-5</v>
      </c>
      <c r="K283" s="162">
        <f t="shared" si="76"/>
        <v>2.2517750033665144E-6</v>
      </c>
      <c r="L283" s="59">
        <f t="shared" si="77"/>
        <v>0</v>
      </c>
      <c r="M283" s="162">
        <f t="shared" si="82"/>
        <v>0.72797872891922322</v>
      </c>
      <c r="N283" s="99">
        <f t="shared" si="78"/>
        <v>1.3683598477376795E-5</v>
      </c>
      <c r="O283" s="100">
        <f t="shared" si="83"/>
        <v>2.1827867886356378E-4</v>
      </c>
      <c r="P283" s="100">
        <f t="shared" si="84"/>
        <v>1.6499980881128878E-8</v>
      </c>
      <c r="Q283" s="11">
        <v>281</v>
      </c>
      <c r="R283" s="9">
        <f t="shared" si="79"/>
        <v>0.72791221259898298</v>
      </c>
    </row>
    <row r="284" spans="1:18" x14ac:dyDescent="0.25">
      <c r="A284" s="9">
        <f t="shared" si="80"/>
        <v>-2.6878127495884353E-2</v>
      </c>
      <c r="B284" s="88">
        <f>IF(Sample8!K290&gt;0,Sample8!K290, )</f>
        <v>2.6878127495884353E-2</v>
      </c>
      <c r="C284" s="88">
        <f>IF(Sample8!L290&gt;0,Sample8!L290,"")</f>
        <v>0.72440899553785165</v>
      </c>
      <c r="D284" s="88" t="str">
        <f>IF(Sample8!M290&gt;0,Sample8!M290,)</f>
        <v/>
      </c>
      <c r="E284" s="162">
        <f t="shared" si="71"/>
        <v>0.39724849786625471</v>
      </c>
      <c r="F284" s="162">
        <f t="shared" si="72"/>
        <v>2.5894240459460191E-2</v>
      </c>
      <c r="G284" s="162">
        <f t="shared" si="73"/>
        <v>8.9436503970920581E-4</v>
      </c>
      <c r="H284" s="162">
        <f t="shared" si="74"/>
        <v>8.9521996714955754E-5</v>
      </c>
      <c r="I284" s="162">
        <f t="shared" si="75"/>
        <v>2.6788605499169397E-2</v>
      </c>
      <c r="J284" s="162">
        <f t="shared" si="81"/>
        <v>8.9521996714955754E-5</v>
      </c>
      <c r="K284" s="162">
        <f t="shared" si="76"/>
        <v>2.2458766625097383E-6</v>
      </c>
      <c r="L284" s="59">
        <f t="shared" si="77"/>
        <v>0</v>
      </c>
      <c r="M284" s="162">
        <f t="shared" si="82"/>
        <v>0.72797811073731789</v>
      </c>
      <c r="N284" s="99">
        <f t="shared" si="78"/>
        <v>1.2738583307060887E-5</v>
      </c>
      <c r="O284" s="100">
        <f t="shared" si="83"/>
        <v>2.1785158270509362E-4</v>
      </c>
      <c r="P284" s="100">
        <f t="shared" si="84"/>
        <v>1.646848264040019E-8</v>
      </c>
      <c r="Q284" s="11">
        <v>282</v>
      </c>
      <c r="R284" s="9">
        <f t="shared" si="79"/>
        <v>0.7279118198475657</v>
      </c>
    </row>
    <row r="285" spans="1:18" x14ac:dyDescent="0.25">
      <c r="A285" s="9">
        <f t="shared" si="80"/>
        <v>-2.6715130967710436E-2</v>
      </c>
      <c r="B285" s="88">
        <f>IF(Sample8!K291&gt;0,Sample8!K291, )</f>
        <v>2.6715130967710436E-2</v>
      </c>
      <c r="C285" s="88">
        <f>IF(Sample8!L291&gt;0,Sample8!L291,"")</f>
        <v>0.72440899553785165</v>
      </c>
      <c r="D285" s="88" t="str">
        <f>IF(Sample8!M291&gt;0,Sample8!M291,)</f>
        <v/>
      </c>
      <c r="E285" s="162">
        <f t="shared" si="71"/>
        <v>0.39708550133808079</v>
      </c>
      <c r="F285" s="162">
        <f t="shared" si="72"/>
        <v>2.5739980088595293E-2</v>
      </c>
      <c r="G285" s="162">
        <f t="shared" si="73"/>
        <v>8.8623707393837431E-4</v>
      </c>
      <c r="H285" s="162">
        <f t="shared" si="74"/>
        <v>8.8913805176768501E-5</v>
      </c>
      <c r="I285" s="162">
        <f t="shared" si="75"/>
        <v>2.6626217162533668E-2</v>
      </c>
      <c r="J285" s="162">
        <f t="shared" si="81"/>
        <v>8.8913805176768501E-5</v>
      </c>
      <c r="K285" s="162">
        <f t="shared" si="76"/>
        <v>2.234126289337086E-6</v>
      </c>
      <c r="L285" s="59">
        <f t="shared" si="77"/>
        <v>0</v>
      </c>
      <c r="M285" s="162">
        <f t="shared" si="82"/>
        <v>0.72797688008778094</v>
      </c>
      <c r="N285" s="99">
        <f t="shared" si="78"/>
        <v>1.2729800161624132E-5</v>
      </c>
      <c r="O285" s="100">
        <f t="shared" si="83"/>
        <v>2.1699988924876176E-4</v>
      </c>
      <c r="P285" s="100">
        <f t="shared" si="84"/>
        <v>1.6406044932897725E-8</v>
      </c>
      <c r="Q285" s="11">
        <v>283</v>
      </c>
      <c r="R285" s="9">
        <f t="shared" si="79"/>
        <v>0.72791103956285175</v>
      </c>
    </row>
    <row r="286" spans="1:18" x14ac:dyDescent="0.25">
      <c r="A286" s="9">
        <f t="shared" si="80"/>
        <v>-2.6633632703623417E-2</v>
      </c>
      <c r="B286" s="88">
        <f>IF(Sample8!K292&gt;0,Sample8!K292, )</f>
        <v>2.6633632703623417E-2</v>
      </c>
      <c r="C286" s="88">
        <f>IF(Sample8!L292&gt;0,Sample8!L292,"")</f>
        <v>0.72468664500886115</v>
      </c>
      <c r="D286" s="88" t="str">
        <f>IF(Sample8!M292&gt;0,Sample8!M292,)</f>
        <v/>
      </c>
      <c r="E286" s="162">
        <f t="shared" si="71"/>
        <v>0.39700400307399375</v>
      </c>
      <c r="F286" s="162">
        <f t="shared" si="72"/>
        <v>2.5662822542980177E-2</v>
      </c>
      <c r="G286" s="162">
        <f t="shared" si="73"/>
        <v>8.8220011671210144E-4</v>
      </c>
      <c r="H286" s="162">
        <f t="shared" si="74"/>
        <v>8.861004393113936E-5</v>
      </c>
      <c r="I286" s="162">
        <f t="shared" si="75"/>
        <v>2.6545022659692278E-2</v>
      </c>
      <c r="J286" s="162">
        <f t="shared" si="81"/>
        <v>8.861004393113936E-5</v>
      </c>
      <c r="K286" s="162">
        <f t="shared" si="76"/>
        <v>2.2282741761928256E-6</v>
      </c>
      <c r="L286" s="59">
        <f t="shared" si="77"/>
        <v>0</v>
      </c>
      <c r="M286" s="162">
        <f t="shared" si="82"/>
        <v>0.72797626760518974</v>
      </c>
      <c r="N286" s="99">
        <f t="shared" si="78"/>
        <v>1.0821616826275651E-5</v>
      </c>
      <c r="O286" s="100">
        <f t="shared" si="83"/>
        <v>2.1657528871788832E-4</v>
      </c>
      <c r="P286" s="100">
        <f t="shared" si="84"/>
        <v>1.6375103873332582E-8</v>
      </c>
      <c r="Q286" s="11">
        <v>284</v>
      </c>
      <c r="R286" s="9">
        <f t="shared" si="79"/>
        <v>0.72791065201495797</v>
      </c>
    </row>
    <row r="287" spans="1:18" x14ac:dyDescent="0.25">
      <c r="A287" s="9">
        <f t="shared" si="80"/>
        <v>-2.6470636175449501E-2</v>
      </c>
      <c r="B287" s="88">
        <f>IF(Sample8!K293&gt;0,Sample8!K293, )</f>
        <v>2.6470636175449501E-2</v>
      </c>
      <c r="C287" s="88">
        <f>IF(Sample8!L293&gt;0,Sample8!L293,"")</f>
        <v>0.72440899553785165</v>
      </c>
      <c r="D287" s="88" t="str">
        <f>IF(Sample8!M293&gt;0,Sample8!M293,)</f>
        <v/>
      </c>
      <c r="E287" s="162">
        <f t="shared" si="71"/>
        <v>0.39684100654581983</v>
      </c>
      <c r="F287" s="162">
        <f t="shared" si="72"/>
        <v>2.5508453110627376E-2</v>
      </c>
      <c r="G287" s="162">
        <f t="shared" si="73"/>
        <v>8.74179875556505E-4</v>
      </c>
      <c r="H287" s="162">
        <f t="shared" si="74"/>
        <v>8.800318926562023E-5</v>
      </c>
      <c r="I287" s="162">
        <f t="shared" si="75"/>
        <v>2.6382632986183881E-2</v>
      </c>
      <c r="J287" s="162">
        <f t="shared" si="81"/>
        <v>8.800318926562023E-5</v>
      </c>
      <c r="K287" s="162">
        <f t="shared" si="76"/>
        <v>2.2166158955276764E-6</v>
      </c>
      <c r="L287" s="59">
        <f t="shared" si="77"/>
        <v>0</v>
      </c>
      <c r="M287" s="162">
        <f t="shared" si="82"/>
        <v>0.72797504828716786</v>
      </c>
      <c r="N287" s="99">
        <f t="shared" si="78"/>
        <v>1.2716732210905675E-5</v>
      </c>
      <c r="O287" s="100">
        <f t="shared" si="83"/>
        <v>2.1572857199151098E-4</v>
      </c>
      <c r="P287" s="100">
        <f t="shared" si="84"/>
        <v>1.6313773392475271E-8</v>
      </c>
      <c r="Q287" s="11">
        <v>285</v>
      </c>
      <c r="R287" s="9">
        <f t="shared" si="79"/>
        <v>0.72790988207180707</v>
      </c>
    </row>
    <row r="288" spans="1:18" x14ac:dyDescent="0.25">
      <c r="A288" s="9">
        <f t="shared" si="80"/>
        <v>-2.6389137911362485E-2</v>
      </c>
      <c r="B288" s="88">
        <f>IF(Sample8!K294&gt;0,Sample8!K294, )</f>
        <v>2.6389137911362485E-2</v>
      </c>
      <c r="C288" s="88">
        <f>IF(Sample8!L294&gt;0,Sample8!L294,"")</f>
        <v>0.72481609607775188</v>
      </c>
      <c r="D288" s="88" t="str">
        <f>IF(Sample8!M294&gt;0,Sample8!M294,)</f>
        <v/>
      </c>
      <c r="E288" s="162">
        <f t="shared" si="71"/>
        <v>0.39675950828173284</v>
      </c>
      <c r="F288" s="162">
        <f t="shared" si="72"/>
        <v>2.5431241374744555E-2</v>
      </c>
      <c r="G288" s="162">
        <f t="shared" si="73"/>
        <v>8.7019644125961582E-4</v>
      </c>
      <c r="H288" s="162">
        <f t="shared" si="74"/>
        <v>8.7700095358314578E-5</v>
      </c>
      <c r="I288" s="162">
        <f t="shared" si="75"/>
        <v>2.6301437816004171E-2</v>
      </c>
      <c r="J288" s="162">
        <f t="shared" si="81"/>
        <v>8.7700095358314578E-5</v>
      </c>
      <c r="K288" s="162">
        <f t="shared" si="76"/>
        <v>2.2108096478127663E-6</v>
      </c>
      <c r="L288" s="59">
        <f t="shared" si="77"/>
        <v>0</v>
      </c>
      <c r="M288" s="162">
        <f t="shared" si="82"/>
        <v>0.72797444143694068</v>
      </c>
      <c r="N288" s="99">
        <f t="shared" si="78"/>
        <v>9.975145407909409E-6</v>
      </c>
      <c r="O288" s="100">
        <f t="shared" si="83"/>
        <v>2.1530645258159515E-4</v>
      </c>
      <c r="P288" s="100">
        <f t="shared" si="84"/>
        <v>1.6283382403795492E-8</v>
      </c>
      <c r="Q288" s="11">
        <v>286</v>
      </c>
      <c r="R288" s="9">
        <f t="shared" si="79"/>
        <v>0.72790949966211449</v>
      </c>
    </row>
    <row r="289" spans="1:18" x14ac:dyDescent="0.25">
      <c r="A289" s="9">
        <f t="shared" si="80"/>
        <v>-2.6226141383188566E-2</v>
      </c>
      <c r="B289" s="88">
        <f>IF(Sample8!K295&gt;0,Sample8!K295, )</f>
        <v>2.6226141383188566E-2</v>
      </c>
      <c r="C289" s="88">
        <f>IF(Sample8!L295&gt;0,Sample8!L295,"")</f>
        <v>0.72494527416162968</v>
      </c>
      <c r="D289" s="88" t="str">
        <f>IF(Sample8!M295&gt;0,Sample8!M295,)</f>
        <v/>
      </c>
      <c r="E289" s="162">
        <f t="shared" si="71"/>
        <v>0.39659651175355892</v>
      </c>
      <c r="F289" s="162">
        <f t="shared" si="72"/>
        <v>2.5276764238607287E-2</v>
      </c>
      <c r="G289" s="162">
        <f t="shared" si="73"/>
        <v>8.6228257140250064E-4</v>
      </c>
      <c r="H289" s="162">
        <f t="shared" si="74"/>
        <v>8.7094573178778112E-5</v>
      </c>
      <c r="I289" s="162">
        <f t="shared" si="75"/>
        <v>2.6139046810009788E-2</v>
      </c>
      <c r="J289" s="162">
        <f t="shared" si="81"/>
        <v>8.7094573178778112E-5</v>
      </c>
      <c r="K289" s="162">
        <f t="shared" si="76"/>
        <v>2.1992427379296263E-6</v>
      </c>
      <c r="L289" s="59">
        <f t="shared" si="77"/>
        <v>0</v>
      </c>
      <c r="M289" s="162">
        <f t="shared" si="82"/>
        <v>0.72797323331726704</v>
      </c>
      <c r="N289" s="99">
        <f t="shared" si="78"/>
        <v>9.1685366482081197E-6</v>
      </c>
      <c r="O289" s="100">
        <f t="shared" si="83"/>
        <v>2.1446468365544366E-4</v>
      </c>
      <c r="P289" s="100">
        <f t="shared" si="84"/>
        <v>1.6223145042837986E-8</v>
      </c>
      <c r="Q289" s="11">
        <v>287</v>
      </c>
      <c r="R289" s="9">
        <f t="shared" si="79"/>
        <v>0.72790873993060823</v>
      </c>
    </row>
    <row r="290" spans="1:18" x14ac:dyDescent="0.25">
      <c r="A290" s="9">
        <f t="shared" si="80"/>
        <v>-2.614464311910155E-2</v>
      </c>
      <c r="B290" s="88">
        <f>IF(Sample8!K296&gt;0,Sample8!K296, )</f>
        <v>2.614464311910155E-2</v>
      </c>
      <c r="C290" s="88">
        <f>IF(Sample8!L296&gt;0,Sample8!L296,"")</f>
        <v>0.72402111020823912</v>
      </c>
      <c r="D290" s="88" t="str">
        <f>IF(Sample8!M296&gt;0,Sample8!M296,)</f>
        <v/>
      </c>
      <c r="E290" s="162">
        <f t="shared" si="71"/>
        <v>0.39651501348947188</v>
      </c>
      <c r="F290" s="162">
        <f t="shared" si="72"/>
        <v>2.5199498987533528E-2</v>
      </c>
      <c r="G290" s="162">
        <f t="shared" si="73"/>
        <v>8.5835198714675348E-4</v>
      </c>
      <c r="H290" s="162">
        <f t="shared" si="74"/>
        <v>8.6792144421268813E-5</v>
      </c>
      <c r="I290" s="162">
        <f t="shared" si="75"/>
        <v>2.6057850974680281E-2</v>
      </c>
      <c r="J290" s="162">
        <f t="shared" si="81"/>
        <v>8.6792144421268813E-5</v>
      </c>
      <c r="K290" s="162">
        <f t="shared" si="76"/>
        <v>2.1934819962017435E-6</v>
      </c>
      <c r="L290" s="59">
        <f t="shared" si="77"/>
        <v>0</v>
      </c>
      <c r="M290" s="162">
        <f t="shared" si="82"/>
        <v>0.72797263203318641</v>
      </c>
      <c r="N290" s="99">
        <f t="shared" si="78"/>
        <v>1.5614524733034764E-5</v>
      </c>
      <c r="O290" s="100">
        <f t="shared" si="83"/>
        <v>2.1404503094329456E-4</v>
      </c>
      <c r="P290" s="100">
        <f t="shared" si="84"/>
        <v>1.6193297128187561E-8</v>
      </c>
      <c r="Q290" s="11">
        <v>288</v>
      </c>
      <c r="R290" s="9">
        <f t="shared" si="79"/>
        <v>0.72790836259451974</v>
      </c>
    </row>
    <row r="291" spans="1:18" x14ac:dyDescent="0.25">
      <c r="A291" s="9">
        <f t="shared" si="80"/>
        <v>-2.5981646590927634E-2</v>
      </c>
      <c r="B291" s="88">
        <f>IF(Sample8!K297&gt;0,Sample8!K297, )</f>
        <v>2.5981646590927634E-2</v>
      </c>
      <c r="C291" s="88">
        <f>IF(Sample8!L297&gt;0,Sample8!L297,"")</f>
        <v>0.72415048856340136</v>
      </c>
      <c r="D291" s="88" t="str">
        <f>IF(Sample8!M297&gt;0,Sample8!M297,)</f>
        <v/>
      </c>
      <c r="E291" s="162">
        <f t="shared" si="71"/>
        <v>0.39635201696129796</v>
      </c>
      <c r="F291" s="162">
        <f t="shared" si="72"/>
        <v>2.5044915490247635E-2</v>
      </c>
      <c r="G291" s="162">
        <f t="shared" si="73"/>
        <v>8.5054315031983171E-4</v>
      </c>
      <c r="H291" s="162">
        <f t="shared" si="74"/>
        <v>8.618795036016702E-5</v>
      </c>
      <c r="I291" s="162">
        <f t="shared" si="75"/>
        <v>2.5895458640567467E-2</v>
      </c>
      <c r="J291" s="162">
        <f t="shared" si="81"/>
        <v>8.618795036016702E-5</v>
      </c>
      <c r="K291" s="162">
        <f t="shared" si="76"/>
        <v>2.182005741049933E-6</v>
      </c>
      <c r="L291" s="59">
        <f t="shared" si="77"/>
        <v>0</v>
      </c>
      <c r="M291" s="162">
        <f t="shared" si="82"/>
        <v>0.72797143498015315</v>
      </c>
      <c r="N291" s="99">
        <f t="shared" si="78"/>
        <v>1.4599631519688355E-5</v>
      </c>
      <c r="O291" s="100">
        <f t="shared" si="83"/>
        <v>2.1320818105406225E-4</v>
      </c>
      <c r="P291" s="100">
        <f t="shared" si="84"/>
        <v>1.6134139005530366E-8</v>
      </c>
      <c r="Q291" s="11">
        <v>289</v>
      </c>
      <c r="R291" s="9">
        <f t="shared" si="79"/>
        <v>0.72790761294618433</v>
      </c>
    </row>
    <row r="292" spans="1:18" x14ac:dyDescent="0.25">
      <c r="A292" s="9">
        <f t="shared" si="80"/>
        <v>-2.5900148326840615E-2</v>
      </c>
      <c r="B292" s="88">
        <f>IF(Sample8!K298&gt;0,Sample8!K298, )</f>
        <v>2.5900148326840615E-2</v>
      </c>
      <c r="C292" s="88">
        <f>IF(Sample8!L298&gt;0,Sample8!L298,"")</f>
        <v>0.72453812410638851</v>
      </c>
      <c r="D292" s="88" t="str">
        <f>IF(Sample8!M298&gt;0,Sample8!M298,)</f>
        <v/>
      </c>
      <c r="E292" s="162">
        <f t="shared" si="71"/>
        <v>0.39627051869721097</v>
      </c>
      <c r="F292" s="162">
        <f t="shared" si="72"/>
        <v>2.4967597391554866E-2</v>
      </c>
      <c r="G292" s="162">
        <f t="shared" si="73"/>
        <v>8.4666475071232955E-4</v>
      </c>
      <c r="H292" s="162">
        <f t="shared" si="74"/>
        <v>8.5886184573419344E-5</v>
      </c>
      <c r="I292" s="162">
        <f t="shared" si="75"/>
        <v>2.5814262142267196E-2</v>
      </c>
      <c r="J292" s="162">
        <f t="shared" si="81"/>
        <v>8.5886184573419344E-5</v>
      </c>
      <c r="K292" s="162">
        <f t="shared" si="76"/>
        <v>2.1762901486869269E-6</v>
      </c>
      <c r="L292" s="59">
        <f t="shared" si="77"/>
        <v>0</v>
      </c>
      <c r="M292" s="162">
        <f t="shared" si="82"/>
        <v>0.72797083919672734</v>
      </c>
      <c r="N292" s="99">
        <f t="shared" si="78"/>
        <v>1.1783532891439872E-5</v>
      </c>
      <c r="O292" s="100">
        <f t="shared" si="83"/>
        <v>2.1279098069945348E-4</v>
      </c>
      <c r="P292" s="100">
        <f t="shared" si="84"/>
        <v>1.6104827279790287E-8</v>
      </c>
      <c r="Q292" s="11">
        <v>290</v>
      </c>
      <c r="R292" s="9">
        <f t="shared" si="79"/>
        <v>0.72790724061982204</v>
      </c>
    </row>
    <row r="293" spans="1:18" x14ac:dyDescent="0.25">
      <c r="A293" s="9">
        <f t="shared" si="80"/>
        <v>-2.5818650062753714E-2</v>
      </c>
      <c r="B293" s="88">
        <f>IF(Sample8!K299&gt;0,Sample8!K299, )</f>
        <v>2.5818650062753714E-2</v>
      </c>
      <c r="C293" s="88">
        <f>IF(Sample8!L299&gt;0,Sample8!L299,"")</f>
        <v>0.72453812410638851</v>
      </c>
      <c r="D293" s="88" t="str">
        <f>IF(Sample8!M299&gt;0,Sample8!M299,)</f>
        <v/>
      </c>
      <c r="E293" s="162">
        <f t="shared" si="71"/>
        <v>0.39618902043312404</v>
      </c>
      <c r="F293" s="162">
        <f t="shared" si="72"/>
        <v>2.4890261824049735E-2</v>
      </c>
      <c r="G293" s="162">
        <f t="shared" si="73"/>
        <v>8.4280359940963959E-4</v>
      </c>
      <c r="H293" s="162">
        <f t="shared" si="74"/>
        <v>8.5584639294339349E-5</v>
      </c>
      <c r="I293" s="162">
        <f t="shared" si="75"/>
        <v>2.5733065423459375E-2</v>
      </c>
      <c r="J293" s="162">
        <f t="shared" si="81"/>
        <v>8.5584639294339349E-5</v>
      </c>
      <c r="K293" s="162">
        <f t="shared" si="76"/>
        <v>2.1705895273409183E-6</v>
      </c>
      <c r="L293" s="59">
        <f t="shared" si="77"/>
        <v>0</v>
      </c>
      <c r="M293" s="162">
        <f t="shared" si="82"/>
        <v>0.72797024523242448</v>
      </c>
      <c r="N293" s="99">
        <f t="shared" si="78"/>
        <v>1.1779455423782413E-5</v>
      </c>
      <c r="O293" s="100">
        <f t="shared" si="83"/>
        <v>2.1237459462491041E-4</v>
      </c>
      <c r="P293" s="100">
        <f t="shared" si="84"/>
        <v>1.6075692772728205E-8</v>
      </c>
      <c r="Q293" s="11">
        <v>291</v>
      </c>
      <c r="R293" s="9">
        <f t="shared" si="79"/>
        <v>0.72790686994929699</v>
      </c>
    </row>
    <row r="294" spans="1:18" x14ac:dyDescent="0.25">
      <c r="A294" s="9">
        <f t="shared" si="80"/>
        <v>-2.5655653534579683E-2</v>
      </c>
      <c r="B294" s="88">
        <f>IF(Sample8!K300&gt;0,Sample8!K300, )</f>
        <v>2.5655653534579683E-2</v>
      </c>
      <c r="C294" s="88">
        <f>IF(Sample8!L300&gt;0,Sample8!L300,"")</f>
        <v>0.72415048856340136</v>
      </c>
      <c r="D294" s="88" t="str">
        <f>IF(Sample8!M300&gt;0,Sample8!M300,)</f>
        <v/>
      </c>
      <c r="E294" s="162">
        <f t="shared" si="71"/>
        <v>0.39602602390495001</v>
      </c>
      <c r="F294" s="162">
        <f t="shared" si="72"/>
        <v>2.4735538574617764E-2</v>
      </c>
      <c r="G294" s="162">
        <f t="shared" si="73"/>
        <v>8.3513275066523021E-4</v>
      </c>
      <c r="H294" s="162">
        <f t="shared" si="74"/>
        <v>8.4982209296688427E-5</v>
      </c>
      <c r="I294" s="162">
        <f t="shared" si="75"/>
        <v>2.5570671325282995E-2</v>
      </c>
      <c r="J294" s="162">
        <f t="shared" si="81"/>
        <v>8.4982209296688427E-5</v>
      </c>
      <c r="K294" s="162">
        <f t="shared" si="76"/>
        <v>2.1592330409801624E-6</v>
      </c>
      <c r="L294" s="59">
        <f t="shared" si="77"/>
        <v>0</v>
      </c>
      <c r="M294" s="162">
        <f t="shared" si="82"/>
        <v>0.72796906273253315</v>
      </c>
      <c r="N294" s="99">
        <f t="shared" si="78"/>
        <v>1.4581508685160488E-5</v>
      </c>
      <c r="O294" s="100">
        <f t="shared" si="83"/>
        <v>2.115442589944915E-4</v>
      </c>
      <c r="P294" s="100">
        <f t="shared" si="84"/>
        <v>1.6017952423709173E-8</v>
      </c>
      <c r="Q294" s="11">
        <v>292</v>
      </c>
      <c r="R294" s="9">
        <f t="shared" si="79"/>
        <v>0.72790613354781752</v>
      </c>
    </row>
    <row r="295" spans="1:18" x14ac:dyDescent="0.25">
      <c r="A295" s="9">
        <f t="shared" si="80"/>
        <v>-2.5574155270492782E-2</v>
      </c>
      <c r="B295" s="88">
        <f>IF(Sample8!K301&gt;0,Sample8!K301, )</f>
        <v>2.5574155270492782E-2</v>
      </c>
      <c r="C295" s="88">
        <f>IF(Sample8!L301&gt;0,Sample8!L301,"")</f>
        <v>0.72466754864493022</v>
      </c>
      <c r="D295" s="88" t="str">
        <f>IF(Sample8!M301&gt;0,Sample8!M301,)</f>
        <v/>
      </c>
      <c r="E295" s="162">
        <f t="shared" si="71"/>
        <v>0.39594452564086313</v>
      </c>
      <c r="F295" s="162">
        <f t="shared" si="72"/>
        <v>2.4658151038015691E-2</v>
      </c>
      <c r="G295" s="162">
        <f t="shared" si="73"/>
        <v>8.313229083793533E-4</v>
      </c>
      <c r="H295" s="162">
        <f t="shared" si="74"/>
        <v>8.4681324097737876E-5</v>
      </c>
      <c r="I295" s="162">
        <f t="shared" si="75"/>
        <v>2.5489473946395044E-2</v>
      </c>
      <c r="J295" s="162">
        <f t="shared" si="81"/>
        <v>8.4681324097737876E-5</v>
      </c>
      <c r="K295" s="162">
        <f t="shared" si="76"/>
        <v>2.153577097846879E-6</v>
      </c>
      <c r="L295" s="59">
        <f t="shared" si="77"/>
        <v>0</v>
      </c>
      <c r="M295" s="162">
        <f t="shared" si="82"/>
        <v>0.72796847418268396</v>
      </c>
      <c r="N295" s="99">
        <f t="shared" si="78"/>
        <v>1.0896109405794822E-5</v>
      </c>
      <c r="O295" s="100">
        <f t="shared" si="83"/>
        <v>2.1113030628544315E-4</v>
      </c>
      <c r="P295" s="100">
        <f t="shared" si="84"/>
        <v>1.5989345096306606E-8</v>
      </c>
      <c r="Q295" s="11">
        <v>293</v>
      </c>
      <c r="R295" s="9">
        <f t="shared" si="79"/>
        <v>0.72790576780295801</v>
      </c>
    </row>
    <row r="296" spans="1:18" x14ac:dyDescent="0.25">
      <c r="A296" s="9">
        <f t="shared" si="80"/>
        <v>-2.5492657006405763E-2</v>
      </c>
      <c r="B296" s="88">
        <f>IF(Sample8!K302&gt;0,Sample8!K302, )</f>
        <v>2.5492657006405763E-2</v>
      </c>
      <c r="C296" s="88">
        <f>IF(Sample8!L302&gt;0,Sample8!L302,"")</f>
        <v>0.72427959409099962</v>
      </c>
      <c r="D296" s="88" t="str">
        <f>IF(Sample8!M302&gt;0,Sample8!M302,)</f>
        <v/>
      </c>
      <c r="E296" s="162">
        <f t="shared" si="71"/>
        <v>0.39586302737677609</v>
      </c>
      <c r="F296" s="162">
        <f t="shared" si="72"/>
        <v>2.4580746323251614E-2</v>
      </c>
      <c r="G296" s="162">
        <f t="shared" si="73"/>
        <v>8.2753002470845397E-4</v>
      </c>
      <c r="H296" s="162">
        <f t="shared" si="74"/>
        <v>8.4380658445695755E-5</v>
      </c>
      <c r="I296" s="162">
        <f t="shared" si="75"/>
        <v>2.5408276347960067E-2</v>
      </c>
      <c r="J296" s="162">
        <f t="shared" si="81"/>
        <v>8.4380658445695755E-5</v>
      </c>
      <c r="K296" s="162">
        <f t="shared" si="76"/>
        <v>2.1479359695004209E-6</v>
      </c>
      <c r="L296" s="59">
        <f t="shared" si="77"/>
        <v>0</v>
      </c>
      <c r="M296" s="162">
        <f t="shared" si="82"/>
        <v>0.7279678874234361</v>
      </c>
      <c r="N296" s="99">
        <f t="shared" si="78"/>
        <v>1.3603507706095368E-5</v>
      </c>
      <c r="O296" s="100">
        <f t="shared" si="83"/>
        <v>2.10717161550089E-4</v>
      </c>
      <c r="P296" s="100">
        <f t="shared" si="84"/>
        <v>1.5960912016646366E-8</v>
      </c>
      <c r="Q296" s="11">
        <v>294</v>
      </c>
      <c r="R296" s="9">
        <f t="shared" si="79"/>
        <v>0.72790540368612566</v>
      </c>
    </row>
    <row r="297" spans="1:18" x14ac:dyDescent="0.25">
      <c r="A297" s="9">
        <f t="shared" si="80"/>
        <v>-2.5411158742318748E-2</v>
      </c>
      <c r="B297" s="88">
        <f>IF(Sample8!K303&gt;0,Sample8!K303, )</f>
        <v>2.5411158742318748E-2</v>
      </c>
      <c r="C297" s="88">
        <f>IF(Sample8!L303&gt;0,Sample8!L303,"")</f>
        <v>0.72400204712117877</v>
      </c>
      <c r="D297" s="88" t="str">
        <f>IF(Sample8!M303&gt;0,Sample8!M303,)</f>
        <v/>
      </c>
      <c r="E297" s="162">
        <f t="shared" si="71"/>
        <v>0.3957815291126891</v>
      </c>
      <c r="F297" s="162">
        <f t="shared" si="72"/>
        <v>2.4503324502307737E-2</v>
      </c>
      <c r="G297" s="162">
        <f t="shared" si="73"/>
        <v>8.237540279097573E-4</v>
      </c>
      <c r="H297" s="162">
        <f t="shared" si="74"/>
        <v>8.4080212101253493E-5</v>
      </c>
      <c r="I297" s="162">
        <f t="shared" si="75"/>
        <v>2.5327078530217494E-2</v>
      </c>
      <c r="J297" s="162">
        <f t="shared" si="81"/>
        <v>8.4080212101253493E-5</v>
      </c>
      <c r="K297" s="162">
        <f t="shared" si="76"/>
        <v>2.1423096171504469E-6</v>
      </c>
      <c r="L297" s="59">
        <f t="shared" si="77"/>
        <v>0</v>
      </c>
      <c r="M297" s="162">
        <f t="shared" si="82"/>
        <v>0.72796730244772478</v>
      </c>
      <c r="N297" s="99">
        <f t="shared" si="78"/>
        <v>1.572324980470153E-5</v>
      </c>
      <c r="O297" s="100">
        <f t="shared" si="83"/>
        <v>2.1030482321941909E-4</v>
      </c>
      <c r="P297" s="100">
        <f t="shared" si="84"/>
        <v>1.5932652451932135E-8</v>
      </c>
      <c r="Q297" s="11">
        <v>295</v>
      </c>
      <c r="R297" s="9">
        <f t="shared" si="79"/>
        <v>0.72790504119043298</v>
      </c>
    </row>
    <row r="298" spans="1:18" x14ac:dyDescent="0.25">
      <c r="A298" s="9">
        <f t="shared" si="80"/>
        <v>-2.5248162214144831E-2</v>
      </c>
      <c r="B298" s="88">
        <f>IF(Sample8!K304&gt;0,Sample8!K304, )</f>
        <v>2.5248162214144831E-2</v>
      </c>
      <c r="C298" s="88">
        <f>IF(Sample8!L304&gt;0,Sample8!L304,"")</f>
        <v>0.72427959409099962</v>
      </c>
      <c r="D298" s="88" t="str">
        <f>IF(Sample8!M304&gt;0,Sample8!M304,)</f>
        <v/>
      </c>
      <c r="E298" s="162">
        <f t="shared" si="71"/>
        <v>0.39561853258451518</v>
      </c>
      <c r="F298" s="162">
        <f t="shared" si="72"/>
        <v>2.4348429828456288E-2</v>
      </c>
      <c r="G298" s="162">
        <f t="shared" si="73"/>
        <v>8.1625240930893045E-4</v>
      </c>
      <c r="H298" s="162">
        <f t="shared" si="74"/>
        <v>8.3479976379613463E-5</v>
      </c>
      <c r="I298" s="162">
        <f t="shared" si="75"/>
        <v>2.5164682237765218E-2</v>
      </c>
      <c r="J298" s="162">
        <f t="shared" si="81"/>
        <v>8.3479976379613463E-5</v>
      </c>
      <c r="K298" s="162">
        <f t="shared" si="76"/>
        <v>2.1311010857060539E-6</v>
      </c>
      <c r="L298" s="59">
        <f t="shared" si="77"/>
        <v>0</v>
      </c>
      <c r="M298" s="162">
        <f t="shared" si="82"/>
        <v>0.72796613781878505</v>
      </c>
      <c r="N298" s="99">
        <f t="shared" si="78"/>
        <v>1.3590604656874092E-5</v>
      </c>
      <c r="O298" s="100">
        <f t="shared" si="83"/>
        <v>2.0948255951109307E-4</v>
      </c>
      <c r="P298" s="100">
        <f t="shared" si="84"/>
        <v>1.5876650955805429E-8</v>
      </c>
      <c r="Q298" s="11">
        <v>296</v>
      </c>
      <c r="R298" s="9">
        <f t="shared" si="79"/>
        <v>0.72790432103504732</v>
      </c>
    </row>
    <row r="299" spans="1:18" x14ac:dyDescent="0.25">
      <c r="A299" s="9">
        <f t="shared" si="80"/>
        <v>-2.516666395005793E-2</v>
      </c>
      <c r="B299" s="88">
        <f>IF(Sample8!K305&gt;0,Sample8!K305, )</f>
        <v>2.516666395005793E-2</v>
      </c>
      <c r="C299" s="88">
        <f>IF(Sample8!L305&gt;0,Sample8!L305,"")</f>
        <v>0.72374363926047169</v>
      </c>
      <c r="D299" s="88" t="str">
        <f>IF(Sample8!M305&gt;0,Sample8!M305,)</f>
        <v/>
      </c>
      <c r="E299" s="162">
        <f t="shared" si="71"/>
        <v>0.3955370343204283</v>
      </c>
      <c r="F299" s="162">
        <f t="shared" si="72"/>
        <v>2.4270957118162115E-2</v>
      </c>
      <c r="G299" s="162">
        <f t="shared" si="73"/>
        <v>8.1252664537031019E-4</v>
      </c>
      <c r="H299" s="162">
        <f t="shared" si="74"/>
        <v>8.3180186525505517E-5</v>
      </c>
      <c r="I299" s="162">
        <f t="shared" si="75"/>
        <v>2.5083483763532425E-2</v>
      </c>
      <c r="J299" s="162">
        <f t="shared" si="81"/>
        <v>8.3180186525505517E-5</v>
      </c>
      <c r="K299" s="162">
        <f t="shared" si="76"/>
        <v>2.1255188295205164E-6</v>
      </c>
      <c r="L299" s="59">
        <f t="shared" si="77"/>
        <v>0</v>
      </c>
      <c r="M299" s="162">
        <f t="shared" si="82"/>
        <v>0.72796555815155828</v>
      </c>
      <c r="N299" s="99">
        <f t="shared" si="78"/>
        <v>1.7824599122913777E-5</v>
      </c>
      <c r="O299" s="100">
        <f t="shared" si="83"/>
        <v>2.0907263101044705E-4</v>
      </c>
      <c r="P299" s="100">
        <f t="shared" si="84"/>
        <v>1.5848907578394088E-8</v>
      </c>
      <c r="Q299" s="11">
        <v>297</v>
      </c>
      <c r="R299" s="9">
        <f t="shared" si="79"/>
        <v>0.72790396336170915</v>
      </c>
    </row>
    <row r="300" spans="1:18" x14ac:dyDescent="0.25">
      <c r="A300" s="9">
        <f t="shared" si="80"/>
        <v>-2.5085165685970912E-2</v>
      </c>
      <c r="B300" s="88">
        <f>IF(Sample8!K306&gt;0,Sample8!K306, )</f>
        <v>2.5085165685970912E-2</v>
      </c>
      <c r="C300" s="88">
        <f>IF(Sample8!L306&gt;0,Sample8!L306,"")</f>
        <v>0.72400204712117877</v>
      </c>
      <c r="D300" s="88" t="str">
        <f>IF(Sample8!M306&gt;0,Sample8!M306,)</f>
        <v/>
      </c>
      <c r="E300" s="162">
        <f t="shared" si="71"/>
        <v>0.39545553605634126</v>
      </c>
      <c r="F300" s="162">
        <f t="shared" si="72"/>
        <v>2.4193467586916345E-2</v>
      </c>
      <c r="G300" s="162">
        <f t="shared" si="73"/>
        <v>8.0881748402940323E-4</v>
      </c>
      <c r="H300" s="162">
        <f t="shared" si="74"/>
        <v>8.2880615025163196E-5</v>
      </c>
      <c r="I300" s="162">
        <f t="shared" si="75"/>
        <v>2.5002285070945748E-2</v>
      </c>
      <c r="J300" s="162">
        <f t="shared" si="81"/>
        <v>8.2880615025163196E-5</v>
      </c>
      <c r="K300" s="162">
        <f t="shared" si="76"/>
        <v>2.1199511951285268E-6</v>
      </c>
      <c r="L300" s="59">
        <f t="shared" si="77"/>
        <v>0</v>
      </c>
      <c r="M300" s="162">
        <f t="shared" si="82"/>
        <v>0.72796498023987155</v>
      </c>
      <c r="N300" s="99">
        <f t="shared" si="78"/>
        <v>1.5704838903232082E-5</v>
      </c>
      <c r="O300" s="100">
        <f t="shared" si="83"/>
        <v>2.0866350266847885E-4</v>
      </c>
      <c r="P300" s="100">
        <f t="shared" si="84"/>
        <v>1.5821334823890972E-8</v>
      </c>
      <c r="Q300" s="11">
        <v>298</v>
      </c>
      <c r="R300" s="9">
        <f t="shared" si="79"/>
        <v>0.72790360728222048</v>
      </c>
    </row>
    <row r="301" spans="1:18" x14ac:dyDescent="0.25">
      <c r="A301" s="9">
        <f t="shared" si="80"/>
        <v>-2.5003667421883896E-2</v>
      </c>
      <c r="B301" s="88">
        <f>IF(Sample8!K307&gt;0,Sample8!K307, )</f>
        <v>2.5003667421883896E-2</v>
      </c>
      <c r="C301" s="88">
        <f>IF(Sample8!L307&gt;0,Sample8!L307,"")</f>
        <v>0.72453812410638851</v>
      </c>
      <c r="D301" s="88" t="str">
        <f>IF(Sample8!M307&gt;0,Sample8!M307,)</f>
        <v/>
      </c>
      <c r="E301" s="162">
        <f t="shared" si="71"/>
        <v>0.39537403779225422</v>
      </c>
      <c r="F301" s="162">
        <f t="shared" si="72"/>
        <v>2.4115961305354691E-2</v>
      </c>
      <c r="G301" s="162">
        <f t="shared" si="73"/>
        <v>8.0512485488817842E-4</v>
      </c>
      <c r="H301" s="162">
        <f t="shared" si="74"/>
        <v>8.2581261641026527E-5</v>
      </c>
      <c r="I301" s="162">
        <f t="shared" si="75"/>
        <v>2.492108616024287E-2</v>
      </c>
      <c r="J301" s="162">
        <f t="shared" si="81"/>
        <v>8.2581261641026527E-5</v>
      </c>
      <c r="K301" s="162">
        <f t="shared" si="76"/>
        <v>2.1143981442362088E-6</v>
      </c>
      <c r="L301" s="59">
        <f t="shared" si="77"/>
        <v>0</v>
      </c>
      <c r="M301" s="162">
        <f t="shared" si="82"/>
        <v>0.72796440407679075</v>
      </c>
      <c r="N301" s="99">
        <f t="shared" si="78"/>
        <v>1.1739394435579541E-5</v>
      </c>
      <c r="O301" s="100">
        <f t="shared" si="83"/>
        <v>2.0825517293118377E-4</v>
      </c>
      <c r="P301" s="100">
        <f t="shared" si="84"/>
        <v>1.5793931978966313E-8</v>
      </c>
      <c r="Q301" s="11">
        <v>299</v>
      </c>
      <c r="R301" s="9">
        <f t="shared" si="79"/>
        <v>0.72790325278982293</v>
      </c>
    </row>
    <row r="302" spans="1:18" x14ac:dyDescent="0.25">
      <c r="A302" s="9">
        <f t="shared" si="80"/>
        <v>-2.4922169157796995E-2</v>
      </c>
      <c r="B302" s="88">
        <f>IF(Sample8!K308&gt;0,Sample8!K308, )</f>
        <v>2.4922169157796995E-2</v>
      </c>
      <c r="C302" s="88">
        <f>IF(Sample8!L308&gt;0,Sample8!L308,"")</f>
        <v>0.72402111020823912</v>
      </c>
      <c r="D302" s="88" t="str">
        <f>IF(Sample8!M308&gt;0,Sample8!M308,)</f>
        <v/>
      </c>
      <c r="E302" s="162">
        <f t="shared" si="71"/>
        <v>0.39529253952816734</v>
      </c>
      <c r="F302" s="162">
        <f t="shared" si="72"/>
        <v>2.4038438343845815E-2</v>
      </c>
      <c r="G302" s="162">
        <f t="shared" si="73"/>
        <v>8.0144868781538078E-4</v>
      </c>
      <c r="H302" s="162">
        <f t="shared" si="74"/>
        <v>8.2282126135799216E-5</v>
      </c>
      <c r="I302" s="162">
        <f t="shared" si="75"/>
        <v>2.4839887031661196E-2</v>
      </c>
      <c r="J302" s="162">
        <f t="shared" si="81"/>
        <v>8.2282126135799216E-5</v>
      </c>
      <c r="K302" s="162">
        <f t="shared" si="76"/>
        <v>2.1088596386462177E-6</v>
      </c>
      <c r="L302" s="59">
        <f t="shared" si="77"/>
        <v>0</v>
      </c>
      <c r="M302" s="162">
        <f t="shared" si="82"/>
        <v>0.72796382965540729</v>
      </c>
      <c r="N302" s="99">
        <f t="shared" si="78"/>
        <v>1.5545036639078118E-5</v>
      </c>
      <c r="O302" s="100">
        <f t="shared" si="83"/>
        <v>2.0784764024756684E-4</v>
      </c>
      <c r="P302" s="100">
        <f t="shared" si="84"/>
        <v>1.5766698334152514E-8</v>
      </c>
      <c r="Q302" s="11">
        <v>300</v>
      </c>
      <c r="R302" s="9">
        <f t="shared" si="79"/>
        <v>0.72790289987778389</v>
      </c>
    </row>
    <row r="303" spans="1:18" x14ac:dyDescent="0.25">
      <c r="A303" s="9">
        <f t="shared" si="80"/>
        <v>-2.484067089370998E-2</v>
      </c>
      <c r="B303" s="88">
        <f>IF(Sample8!K309&gt;0,Sample8!K309, )</f>
        <v>2.484067089370998E-2</v>
      </c>
      <c r="C303" s="88">
        <f>IF(Sample8!L309&gt;0,Sample8!L309,"")</f>
        <v>0.72427959409099962</v>
      </c>
      <c r="D303" s="88" t="str">
        <f>IF(Sample8!M309&gt;0,Sample8!M309,)</f>
        <v/>
      </c>
      <c r="E303" s="162">
        <f t="shared" si="71"/>
        <v>0.39521104126408035</v>
      </c>
      <c r="F303" s="162">
        <f t="shared" si="72"/>
        <v>2.3960898772491614E-2</v>
      </c>
      <c r="G303" s="162">
        <f t="shared" si="73"/>
        <v>7.9778891294575091E-4</v>
      </c>
      <c r="H303" s="162">
        <f t="shared" si="74"/>
        <v>8.1983208272615182E-5</v>
      </c>
      <c r="I303" s="162">
        <f t="shared" si="75"/>
        <v>2.4758687685437365E-2</v>
      </c>
      <c r="J303" s="162">
        <f t="shared" si="81"/>
        <v>8.1983208272615182E-5</v>
      </c>
      <c r="K303" s="162">
        <f t="shared" si="76"/>
        <v>2.1033356402577466E-6</v>
      </c>
      <c r="L303" s="59">
        <f t="shared" si="77"/>
        <v>0</v>
      </c>
      <c r="M303" s="162">
        <f t="shared" si="82"/>
        <v>0.72796325696883901</v>
      </c>
      <c r="N303" s="99">
        <f t="shared" si="78"/>
        <v>1.3569372197571967E-5</v>
      </c>
      <c r="O303" s="100">
        <f t="shared" si="83"/>
        <v>2.0744090306957914E-4</v>
      </c>
      <c r="P303" s="100">
        <f t="shared" si="84"/>
        <v>1.5739633183768158E-8</v>
      </c>
      <c r="Q303" s="11">
        <v>301</v>
      </c>
      <c r="R303" s="9">
        <f t="shared" si="79"/>
        <v>0.7279025485393964</v>
      </c>
    </row>
    <row r="304" spans="1:18" x14ac:dyDescent="0.25">
      <c r="A304" s="9">
        <f t="shared" si="80"/>
        <v>-2.4677674365536063E-2</v>
      </c>
      <c r="B304" s="88">
        <f>IF(Sample8!K310&gt;0,Sample8!K310, )</f>
        <v>2.4677674365536063E-2</v>
      </c>
      <c r="C304" s="88">
        <f>IF(Sample8!L310&gt;0,Sample8!L310,"")</f>
        <v>0.72413112618382125</v>
      </c>
      <c r="D304" s="88" t="str">
        <f>IF(Sample8!M310&gt;0,Sample8!M310,)</f>
        <v/>
      </c>
      <c r="E304" s="162">
        <f t="shared" si="71"/>
        <v>0.39504804473590643</v>
      </c>
      <c r="F304" s="162">
        <f t="shared" si="72"/>
        <v>2.38057700793287E-2</v>
      </c>
      <c r="G304" s="162">
        <f t="shared" si="73"/>
        <v>7.9051826168096556E-4</v>
      </c>
      <c r="H304" s="162">
        <f t="shared" si="74"/>
        <v>8.1386024526397538E-5</v>
      </c>
      <c r="I304" s="162">
        <f t="shared" si="75"/>
        <v>2.4596288341009666E-2</v>
      </c>
      <c r="J304" s="162">
        <f t="shared" si="81"/>
        <v>8.1386024526397538E-5</v>
      </c>
      <c r="K304" s="162">
        <f t="shared" si="76"/>
        <v>2.0923310132061941E-6</v>
      </c>
      <c r="L304" s="59">
        <f t="shared" si="77"/>
        <v>0</v>
      </c>
      <c r="M304" s="162">
        <f t="shared" si="82"/>
        <v>0.72796211677274625</v>
      </c>
      <c r="N304" s="99">
        <f t="shared" si="78"/>
        <v>1.4676488892431907E-5</v>
      </c>
      <c r="O304" s="100">
        <f t="shared" si="83"/>
        <v>2.0662980905323961E-4</v>
      </c>
      <c r="P304" s="100">
        <f t="shared" si="84"/>
        <v>1.5686005562606044E-8</v>
      </c>
      <c r="Q304" s="11">
        <v>302</v>
      </c>
      <c r="R304" s="9">
        <f t="shared" si="79"/>
        <v>0.72790185055687495</v>
      </c>
    </row>
    <row r="305" spans="1:18" x14ac:dyDescent="0.25">
      <c r="A305" s="9">
        <f t="shared" si="80"/>
        <v>-2.4596176101449044E-2</v>
      </c>
      <c r="B305" s="88">
        <f>IF(Sample8!K311&gt;0,Sample8!K311, )</f>
        <v>2.4596176101449044E-2</v>
      </c>
      <c r="C305" s="88">
        <f>IF(Sample8!L311&gt;0,Sample8!L311,"")</f>
        <v>0.72374363926047169</v>
      </c>
      <c r="D305" s="88" t="str">
        <f>IF(Sample8!M311&gt;0,Sample8!M311,)</f>
        <v/>
      </c>
      <c r="E305" s="162">
        <f t="shared" si="71"/>
        <v>0.39496654647181939</v>
      </c>
      <c r="F305" s="162">
        <f t="shared" si="72"/>
        <v>2.3728181096398765E-2</v>
      </c>
      <c r="G305" s="162">
        <f t="shared" si="73"/>
        <v>7.8690724687902405E-4</v>
      </c>
      <c r="H305" s="162">
        <f t="shared" si="74"/>
        <v>8.1087758171255464E-5</v>
      </c>
      <c r="I305" s="162">
        <f t="shared" si="75"/>
        <v>2.4515088343277789E-2</v>
      </c>
      <c r="J305" s="162">
        <f t="shared" si="81"/>
        <v>8.1087758171255464E-5</v>
      </c>
      <c r="K305" s="162">
        <f t="shared" si="76"/>
        <v>2.0868503088448675E-6</v>
      </c>
      <c r="L305" s="59">
        <f t="shared" si="77"/>
        <v>0</v>
      </c>
      <c r="M305" s="162">
        <f t="shared" si="82"/>
        <v>0.72796154924958512</v>
      </c>
      <c r="N305" s="99">
        <f t="shared" si="78"/>
        <v>1.7790764676262788E-5</v>
      </c>
      <c r="O305" s="100">
        <f t="shared" si="83"/>
        <v>2.0622544913367994E-4</v>
      </c>
      <c r="P305" s="100">
        <f t="shared" si="84"/>
        <v>1.5659441699407251E-8</v>
      </c>
      <c r="Q305" s="11">
        <v>303</v>
      </c>
      <c r="R305" s="9">
        <f t="shared" si="79"/>
        <v>0.72790150389945396</v>
      </c>
    </row>
    <row r="306" spans="1:18" x14ac:dyDescent="0.25">
      <c r="A306" s="9">
        <f t="shared" si="80"/>
        <v>-2.4514677837362029E-2</v>
      </c>
      <c r="B306" s="88">
        <f>IF(Sample8!K312&gt;0,Sample8!K312, )</f>
        <v>2.4514677837362029E-2</v>
      </c>
      <c r="C306" s="88">
        <f>IF(Sample8!L312&gt;0,Sample8!L312,"")</f>
        <v>0.72374363926047169</v>
      </c>
      <c r="D306" s="88" t="str">
        <f>IF(Sample8!M312&gt;0,Sample8!M312,)</f>
        <v/>
      </c>
      <c r="E306" s="162">
        <f t="shared" si="71"/>
        <v>0.3948850482077324</v>
      </c>
      <c r="F306" s="162">
        <f t="shared" si="72"/>
        <v>2.3650575781382924E-2</v>
      </c>
      <c r="G306" s="162">
        <f t="shared" si="73"/>
        <v>7.8331234746517944E-4</v>
      </c>
      <c r="H306" s="162">
        <f t="shared" si="74"/>
        <v>8.0789708513925862E-5</v>
      </c>
      <c r="I306" s="162">
        <f t="shared" si="75"/>
        <v>2.4433888128848103E-2</v>
      </c>
      <c r="J306" s="162">
        <f t="shared" si="81"/>
        <v>8.0789708513925862E-5</v>
      </c>
      <c r="K306" s="162">
        <f t="shared" si="76"/>
        <v>2.0813839603023666E-6</v>
      </c>
      <c r="L306" s="59">
        <f t="shared" si="77"/>
        <v>0</v>
      </c>
      <c r="M306" s="162">
        <f t="shared" si="82"/>
        <v>0.72796098343396565</v>
      </c>
      <c r="N306" s="99">
        <f t="shared" si="78"/>
        <v>1.7785991877703394E-5</v>
      </c>
      <c r="O306" s="100">
        <f t="shared" si="83"/>
        <v>2.0582187855732554E-4</v>
      </c>
      <c r="P306" s="100">
        <f t="shared" si="84"/>
        <v>1.5633043545761614E-8</v>
      </c>
      <c r="Q306" s="11">
        <v>304</v>
      </c>
      <c r="R306" s="9">
        <f t="shared" si="79"/>
        <v>0.72790115878911033</v>
      </c>
    </row>
    <row r="307" spans="1:18" x14ac:dyDescent="0.25">
      <c r="A307" s="9">
        <f t="shared" si="80"/>
        <v>-2.4433179573275128E-2</v>
      </c>
      <c r="B307" s="88">
        <f>IF(Sample8!K313&gt;0,Sample8!K313, )</f>
        <v>2.4433179573275128E-2</v>
      </c>
      <c r="C307" s="88">
        <f>IF(Sample8!L313&gt;0,Sample8!L313,"")</f>
        <v>0.72415048856340136</v>
      </c>
      <c r="D307" s="88" t="str">
        <f>IF(Sample8!M313&gt;0,Sample8!M313,)</f>
        <v/>
      </c>
      <c r="E307" s="162">
        <f t="shared" si="71"/>
        <v>0.39480354994364547</v>
      </c>
      <c r="F307" s="162">
        <f t="shared" si="72"/>
        <v>2.3572954203062414E-2</v>
      </c>
      <c r="G307" s="162">
        <f t="shared" si="73"/>
        <v>7.7973349489350585E-4</v>
      </c>
      <c r="H307" s="162">
        <f t="shared" si="74"/>
        <v>8.0491875319207984E-5</v>
      </c>
      <c r="I307" s="162">
        <f t="shared" si="75"/>
        <v>2.435268769795592E-2</v>
      </c>
      <c r="J307" s="162">
        <f t="shared" si="81"/>
        <v>8.0491875319207984E-5</v>
      </c>
      <c r="K307" s="162">
        <f t="shared" si="76"/>
        <v>2.0759319299743564E-6</v>
      </c>
      <c r="L307" s="59">
        <f t="shared" si="77"/>
        <v>0</v>
      </c>
      <c r="M307" s="162">
        <f t="shared" si="82"/>
        <v>0.72796041931913313</v>
      </c>
      <c r="N307" s="99">
        <f t="shared" si="78"/>
        <v>1.4515572363470871E-5</v>
      </c>
      <c r="O307" s="100">
        <f t="shared" si="83"/>
        <v>2.0541909579096523E-4</v>
      </c>
      <c r="P307" s="100">
        <f t="shared" si="84"/>
        <v>1.5606810414799043E-8</v>
      </c>
      <c r="Q307" s="11">
        <v>305</v>
      </c>
      <c r="R307" s="9">
        <f t="shared" si="79"/>
        <v>0.72790081521926342</v>
      </c>
    </row>
    <row r="308" spans="1:18" x14ac:dyDescent="0.25">
      <c r="A308" s="9">
        <f t="shared" si="80"/>
        <v>-2.4351681309188113E-2</v>
      </c>
      <c r="B308" s="88">
        <f>IF(Sample8!K314&gt;0,Sample8!K314, )</f>
        <v>2.4351681309188113E-2</v>
      </c>
      <c r="C308" s="88">
        <f>IF(Sample8!L314&gt;0,Sample8!L314,"")</f>
        <v>0.72374363926047169</v>
      </c>
      <c r="D308" s="88" t="str">
        <f>IF(Sample8!M314&gt;0,Sample8!M314,)</f>
        <v/>
      </c>
      <c r="E308" s="162">
        <f t="shared" si="71"/>
        <v>0.39472205167955848</v>
      </c>
      <c r="F308" s="162">
        <f t="shared" si="72"/>
        <v>2.3495316429956191E-2</v>
      </c>
      <c r="G308" s="162">
        <f t="shared" si="73"/>
        <v>7.7617062087968758E-4</v>
      </c>
      <c r="H308" s="162">
        <f t="shared" si="74"/>
        <v>8.0194258352234149E-5</v>
      </c>
      <c r="I308" s="162">
        <f t="shared" si="75"/>
        <v>2.4271487050835878E-2</v>
      </c>
      <c r="J308" s="162">
        <f t="shared" si="81"/>
        <v>8.0194258352234149E-5</v>
      </c>
      <c r="K308" s="162">
        <f t="shared" si="76"/>
        <v>2.0704941803530395E-6</v>
      </c>
      <c r="L308" s="59">
        <f t="shared" si="77"/>
        <v>0</v>
      </c>
      <c r="M308" s="162">
        <f t="shared" si="82"/>
        <v>0.72795985689835851</v>
      </c>
      <c r="N308" s="99">
        <f t="shared" si="78"/>
        <v>1.7776491170027926E-5</v>
      </c>
      <c r="O308" s="100">
        <f t="shared" si="83"/>
        <v>2.0501709930434547E-4</v>
      </c>
      <c r="P308" s="100">
        <f t="shared" si="84"/>
        <v>1.5580741623356079E-8</v>
      </c>
      <c r="Q308" s="11">
        <v>306</v>
      </c>
      <c r="R308" s="9">
        <f t="shared" si="79"/>
        <v>0.72790047318335804</v>
      </c>
    </row>
    <row r="309" spans="1:18" x14ac:dyDescent="0.25">
      <c r="A309" s="9">
        <f t="shared" si="80"/>
        <v>-2.4270183045101212E-2</v>
      </c>
      <c r="B309" s="88">
        <f>IF(Sample8!K315&gt;0,Sample8!K315, )</f>
        <v>2.4270183045101212E-2</v>
      </c>
      <c r="C309" s="88">
        <f>IF(Sample8!L315&gt;0,Sample8!L315,"")</f>
        <v>0.72415048856340136</v>
      </c>
      <c r="D309" s="88" t="str">
        <f>IF(Sample8!M315&gt;0,Sample8!M315,)</f>
        <v/>
      </c>
      <c r="E309" s="162">
        <f t="shared" si="71"/>
        <v>0.39464055341547155</v>
      </c>
      <c r="F309" s="162">
        <f t="shared" si="72"/>
        <v>2.3417662530322382E-2</v>
      </c>
      <c r="G309" s="162">
        <f t="shared" si="73"/>
        <v>7.7262365740034603E-4</v>
      </c>
      <c r="H309" s="162">
        <f t="shared" si="74"/>
        <v>7.9896857378483621E-5</v>
      </c>
      <c r="I309" s="162">
        <f t="shared" si="75"/>
        <v>2.4190286187722728E-2</v>
      </c>
      <c r="J309" s="162">
        <f t="shared" si="81"/>
        <v>7.9896857378483621E-5</v>
      </c>
      <c r="K309" s="162">
        <f t="shared" si="76"/>
        <v>2.0650706740409503E-6</v>
      </c>
      <c r="L309" s="59">
        <f t="shared" si="77"/>
        <v>0</v>
      </c>
      <c r="M309" s="162">
        <f t="shared" si="82"/>
        <v>0.72795929616493782</v>
      </c>
      <c r="N309" s="99">
        <f t="shared" si="78"/>
        <v>1.4507015345521898E-5</v>
      </c>
      <c r="O309" s="100">
        <f t="shared" si="83"/>
        <v>2.0461588757014369E-4</v>
      </c>
      <c r="P309" s="100">
        <f t="shared" si="84"/>
        <v>1.5554836491948216E-8</v>
      </c>
      <c r="Q309" s="11">
        <v>307</v>
      </c>
      <c r="R309" s="9">
        <f t="shared" si="79"/>
        <v>0.72790013267486409</v>
      </c>
    </row>
    <row r="310" spans="1:18" x14ac:dyDescent="0.25">
      <c r="A310" s="9">
        <f t="shared" si="80"/>
        <v>-2.4188684781014193E-2</v>
      </c>
      <c r="B310" s="88">
        <f>IF(Sample8!K316&gt;0,Sample8!K316, )</f>
        <v>2.4188684781014193E-2</v>
      </c>
      <c r="C310" s="88">
        <f>IF(Sample8!L316&gt;0,Sample8!L316,"")</f>
        <v>0.72402111020823912</v>
      </c>
      <c r="D310" s="88" t="str">
        <f>IF(Sample8!M316&gt;0,Sample8!M316,)</f>
        <v/>
      </c>
      <c r="E310" s="162">
        <f t="shared" si="71"/>
        <v>0.39455905515138456</v>
      </c>
      <c r="F310" s="162">
        <f t="shared" si="72"/>
        <v>2.333999257215813E-2</v>
      </c>
      <c r="G310" s="162">
        <f t="shared" si="73"/>
        <v>7.6909253669230765E-4</v>
      </c>
      <c r="H310" s="162">
        <f t="shared" si="74"/>
        <v>7.9599672163754853E-5</v>
      </c>
      <c r="I310" s="162">
        <f t="shared" si="75"/>
        <v>2.4109085108850438E-2</v>
      </c>
      <c r="J310" s="162">
        <f t="shared" si="81"/>
        <v>7.9599672163754853E-5</v>
      </c>
      <c r="K310" s="162">
        <f t="shared" si="76"/>
        <v>2.0596613737302634E-6</v>
      </c>
      <c r="L310" s="59">
        <f t="shared" si="77"/>
        <v>0</v>
      </c>
      <c r="M310" s="162">
        <f t="shared" si="82"/>
        <v>0.72795873711219239</v>
      </c>
      <c r="N310" s="99">
        <f t="shared" si="78"/>
        <v>1.5504905634736639E-5</v>
      </c>
      <c r="O310" s="100">
        <f t="shared" si="83"/>
        <v>2.0421545906397756E-4</v>
      </c>
      <c r="P310" s="100">
        <f t="shared" si="84"/>
        <v>1.5529094344761716E-8</v>
      </c>
      <c r="Q310" s="11">
        <v>308</v>
      </c>
      <c r="R310" s="9">
        <f t="shared" si="79"/>
        <v>0.72789979368727609</v>
      </c>
    </row>
    <row r="311" spans="1:18" x14ac:dyDescent="0.25">
      <c r="A311" s="9">
        <f t="shared" si="80"/>
        <v>-2.4107186516927177E-2</v>
      </c>
      <c r="B311" s="88">
        <f>IF(Sample8!K317&gt;0,Sample8!K317, )</f>
        <v>2.4107186516927177E-2</v>
      </c>
      <c r="C311" s="88">
        <f>IF(Sample8!L317&gt;0,Sample8!L317,"")</f>
        <v>0.72402111020823912</v>
      </c>
      <c r="D311" s="88" t="str">
        <f>IF(Sample8!M317&gt;0,Sample8!M317,)</f>
        <v/>
      </c>
      <c r="E311" s="162">
        <f t="shared" si="71"/>
        <v>0.39447755688729752</v>
      </c>
      <c r="F311" s="162">
        <f t="shared" si="72"/>
        <v>2.3262306623201112E-2</v>
      </c>
      <c r="G311" s="162">
        <f t="shared" si="73"/>
        <v>7.6557719125184415E-4</v>
      </c>
      <c r="H311" s="162">
        <f t="shared" si="74"/>
        <v>7.9302702474220998E-5</v>
      </c>
      <c r="I311" s="162">
        <f t="shared" si="75"/>
        <v>2.4027883814452956E-2</v>
      </c>
      <c r="J311" s="162">
        <f t="shared" si="81"/>
        <v>7.9302702474220998E-5</v>
      </c>
      <c r="K311" s="162">
        <f t="shared" si="76"/>
        <v>2.0542662422234855E-6</v>
      </c>
      <c r="L311" s="59">
        <f t="shared" si="77"/>
        <v>0</v>
      </c>
      <c r="M311" s="162">
        <f t="shared" si="82"/>
        <v>0.72795817973346855</v>
      </c>
      <c r="N311" s="99">
        <f t="shared" si="78"/>
        <v>1.5500516446490296E-5</v>
      </c>
      <c r="O311" s="100">
        <f t="shared" si="83"/>
        <v>2.038158122644056E-4</v>
      </c>
      <c r="P311" s="100">
        <f t="shared" si="84"/>
        <v>1.5503514509622562E-8</v>
      </c>
      <c r="Q311" s="11">
        <v>309</v>
      </c>
      <c r="R311" s="9">
        <f t="shared" si="79"/>
        <v>0.72789945621411378</v>
      </c>
    </row>
    <row r="312" spans="1:18" x14ac:dyDescent="0.25">
      <c r="A312" s="9">
        <f t="shared" si="80"/>
        <v>-2.4025688252840276E-2</v>
      </c>
      <c r="B312" s="88">
        <f>IF(Sample8!K318&gt;0,Sample8!K318, )</f>
        <v>2.4025688252840276E-2</v>
      </c>
      <c r="C312" s="88">
        <f>IF(Sample8!L318&gt;0,Sample8!L318,"")</f>
        <v>0.72374363926047169</v>
      </c>
      <c r="D312" s="88" t="str">
        <f>IF(Sample8!M318&gt;0,Sample8!M318,)</f>
        <v/>
      </c>
      <c r="E312" s="162">
        <f t="shared" si="71"/>
        <v>0.39439605862321064</v>
      </c>
      <c r="F312" s="162">
        <f t="shared" si="72"/>
        <v>2.3184604750929969E-2</v>
      </c>
      <c r="G312" s="162">
        <f t="shared" si="73"/>
        <v>7.6207755383396122E-4</v>
      </c>
      <c r="H312" s="162">
        <f t="shared" si="74"/>
        <v>7.9005948076346644E-5</v>
      </c>
      <c r="I312" s="162">
        <f t="shared" si="75"/>
        <v>2.394668230476393E-2</v>
      </c>
      <c r="J312" s="162">
        <f t="shared" si="81"/>
        <v>7.9005948076346644E-5</v>
      </c>
      <c r="K312" s="162">
        <f t="shared" si="76"/>
        <v>2.0488852423920666E-6</v>
      </c>
      <c r="L312" s="59">
        <f t="shared" si="77"/>
        <v>0</v>
      </c>
      <c r="M312" s="162">
        <f t="shared" si="82"/>
        <v>0.72795762402213815</v>
      </c>
      <c r="N312" s="99">
        <f t="shared" si="78"/>
        <v>1.7757667571557098E-5</v>
      </c>
      <c r="O312" s="100">
        <f t="shared" si="83"/>
        <v>2.0341694565290013E-4</v>
      </c>
      <c r="P312" s="100">
        <f t="shared" si="84"/>
        <v>1.5478096317993197E-8</v>
      </c>
      <c r="Q312" s="11">
        <v>310</v>
      </c>
      <c r="R312" s="9">
        <f t="shared" si="79"/>
        <v>0.72789912024892167</v>
      </c>
    </row>
    <row r="313" spans="1:18" x14ac:dyDescent="0.25">
      <c r="A313" s="9">
        <f t="shared" si="80"/>
        <v>-2.3944189988753261E-2</v>
      </c>
      <c r="B313" s="88">
        <f>IF(Sample8!K319&gt;0,Sample8!K319, )</f>
        <v>2.3944189988753261E-2</v>
      </c>
      <c r="C313" s="88">
        <f>IF(Sample8!L319&gt;0,Sample8!L319,"")</f>
        <v>0.72348527752293623</v>
      </c>
      <c r="D313" s="88" t="str">
        <f>IF(Sample8!M319&gt;0,Sample8!M319,)</f>
        <v/>
      </c>
      <c r="E313" s="162">
        <f t="shared" si="71"/>
        <v>0.3943145603591236</v>
      </c>
      <c r="F313" s="162">
        <f t="shared" si="72"/>
        <v>2.3106887022564651E-2</v>
      </c>
      <c r="G313" s="162">
        <f t="shared" si="73"/>
        <v>7.5859355745165266E-4</v>
      </c>
      <c r="H313" s="162">
        <f t="shared" si="74"/>
        <v>7.8709408736957198E-5</v>
      </c>
      <c r="I313" s="162">
        <f t="shared" si="75"/>
        <v>2.3865480580016304E-2</v>
      </c>
      <c r="J313" s="162">
        <f t="shared" si="81"/>
        <v>7.8709408736957198E-5</v>
      </c>
      <c r="K313" s="162">
        <f t="shared" si="76"/>
        <v>2.0435183372315893E-6</v>
      </c>
      <c r="L313" s="59">
        <f t="shared" si="77"/>
        <v>0</v>
      </c>
      <c r="M313" s="162">
        <f t="shared" si="82"/>
        <v>0.72795706997159759</v>
      </c>
      <c r="N313" s="99">
        <f t="shared" si="78"/>
        <v>1.9996927703904764E-5</v>
      </c>
      <c r="O313" s="100">
        <f t="shared" si="83"/>
        <v>2.0301885771385669E-4</v>
      </c>
      <c r="P313" s="100">
        <f t="shared" si="84"/>
        <v>1.5452839104940375E-8</v>
      </c>
      <c r="Q313" s="11">
        <v>311</v>
      </c>
      <c r="R313" s="9">
        <f t="shared" si="79"/>
        <v>0.72789878578526901</v>
      </c>
    </row>
    <row r="314" spans="1:18" x14ac:dyDescent="0.25">
      <c r="A314" s="9">
        <f t="shared" si="80"/>
        <v>-2.3862691724666242E-2</v>
      </c>
      <c r="B314" s="88">
        <f>IF(Sample8!K320&gt;0,Sample8!K320, )</f>
        <v>2.3862691724666242E-2</v>
      </c>
      <c r="C314" s="88">
        <f>IF(Sample8!L320&gt;0,Sample8!L320,"")</f>
        <v>0.72389202772157946</v>
      </c>
      <c r="D314" s="88" t="str">
        <f>IF(Sample8!M320&gt;0,Sample8!M320,)</f>
        <v/>
      </c>
      <c r="E314" s="162">
        <f t="shared" si="71"/>
        <v>0.39423306209503661</v>
      </c>
      <c r="F314" s="162">
        <f t="shared" si="72"/>
        <v>2.3029153505067866E-2</v>
      </c>
      <c r="G314" s="162">
        <f t="shared" si="73"/>
        <v>7.5512513537516479E-4</v>
      </c>
      <c r="H314" s="162">
        <f t="shared" si="74"/>
        <v>7.8413084223211138E-5</v>
      </c>
      <c r="I314" s="162">
        <f t="shared" si="75"/>
        <v>2.3784278640443031E-2</v>
      </c>
      <c r="J314" s="162">
        <f t="shared" si="81"/>
        <v>7.8413084223211138E-5</v>
      </c>
      <c r="K314" s="162">
        <f t="shared" si="76"/>
        <v>2.0381654898272749E-6</v>
      </c>
      <c r="L314" s="59">
        <f t="shared" si="77"/>
        <v>0</v>
      </c>
      <c r="M314" s="162">
        <f t="shared" si="82"/>
        <v>0.72795651757526836</v>
      </c>
      <c r="N314" s="99">
        <f t="shared" si="78"/>
        <v>1.6520077770740031E-5</v>
      </c>
      <c r="O314" s="100">
        <f t="shared" si="83"/>
        <v>2.0262154693459462E-4</v>
      </c>
      <c r="P314" s="100">
        <f t="shared" si="84"/>
        <v>1.542774220912514E-8</v>
      </c>
      <c r="Q314" s="11">
        <v>312</v>
      </c>
      <c r="R314" s="9">
        <f t="shared" si="79"/>
        <v>0.72789845281674959</v>
      </c>
    </row>
    <row r="315" spans="1:18" x14ac:dyDescent="0.25">
      <c r="A315" s="9">
        <f t="shared" si="80"/>
        <v>-2.3781193460579341E-2</v>
      </c>
      <c r="B315" s="88">
        <f>IF(Sample8!K321&gt;0,Sample8!K321, )</f>
        <v>2.3781193460579341E-2</v>
      </c>
      <c r="C315" s="88">
        <f>IF(Sample8!L321&gt;0,Sample8!L321,"")</f>
        <v>0.72400204712117877</v>
      </c>
      <c r="D315" s="88" t="str">
        <f>IF(Sample8!M321&gt;0,Sample8!M321,)</f>
        <v/>
      </c>
      <c r="E315" s="162">
        <f t="shared" si="71"/>
        <v>0.39415156383094968</v>
      </c>
      <c r="F315" s="162">
        <f t="shared" si="72"/>
        <v>2.2951404265145456E-2</v>
      </c>
      <c r="G315" s="162">
        <f t="shared" si="73"/>
        <v>7.5167222113128526E-4</v>
      </c>
      <c r="H315" s="162">
        <f t="shared" si="74"/>
        <v>7.8116974302600006E-5</v>
      </c>
      <c r="I315" s="162">
        <f t="shared" si="75"/>
        <v>2.3703076486276741E-2</v>
      </c>
      <c r="J315" s="162">
        <f t="shared" si="81"/>
        <v>7.8116974302600006E-5</v>
      </c>
      <c r="K315" s="162">
        <f t="shared" si="76"/>
        <v>2.0328266633608819E-6</v>
      </c>
      <c r="L315" s="59">
        <f t="shared" si="77"/>
        <v>0</v>
      </c>
      <c r="M315" s="162">
        <f t="shared" si="82"/>
        <v>0.72795596682659702</v>
      </c>
      <c r="N315" s="99">
        <f t="shared" si="78"/>
        <v>1.5633481036894756E-5</v>
      </c>
      <c r="O315" s="100">
        <f t="shared" si="83"/>
        <v>2.0222501180533001E-4</v>
      </c>
      <c r="P315" s="100">
        <f t="shared" si="84"/>
        <v>1.5402804972779038E-8</v>
      </c>
      <c r="Q315" s="11">
        <v>313</v>
      </c>
      <c r="R315" s="9">
        <f t="shared" si="79"/>
        <v>0.72789812133698217</v>
      </c>
    </row>
    <row r="316" spans="1:18" x14ac:dyDescent="0.25">
      <c r="A316" s="9">
        <f t="shared" si="80"/>
        <v>-2.3699695196492326E-2</v>
      </c>
      <c r="B316" s="88">
        <f>IF(Sample8!K322&gt;0,Sample8!K322, )</f>
        <v>2.3699695196492326E-2</v>
      </c>
      <c r="C316" s="88">
        <f>IF(Sample8!L322&gt;0,Sample8!L322,"")</f>
        <v>0.72426050110505791</v>
      </c>
      <c r="D316" s="88" t="str">
        <f>IF(Sample8!M322&gt;0,Sample8!M322,)</f>
        <v/>
      </c>
      <c r="E316" s="162">
        <f t="shared" si="71"/>
        <v>0.39407006556686269</v>
      </c>
      <c r="F316" s="162">
        <f t="shared" si="72"/>
        <v>2.2873639369246815E-2</v>
      </c>
      <c r="G316" s="162">
        <f t="shared" si="73"/>
        <v>7.4823474850254854E-4</v>
      </c>
      <c r="H316" s="162">
        <f t="shared" si="74"/>
        <v>7.7821078742962291E-5</v>
      </c>
      <c r="I316" s="162">
        <f t="shared" si="75"/>
        <v>2.3621874117749363E-2</v>
      </c>
      <c r="J316" s="162">
        <f t="shared" si="81"/>
        <v>7.7821078742962291E-5</v>
      </c>
      <c r="K316" s="162">
        <f t="shared" si="76"/>
        <v>2.0275018211038092E-6</v>
      </c>
      <c r="L316" s="59">
        <f t="shared" si="77"/>
        <v>0</v>
      </c>
      <c r="M316" s="162">
        <f t="shared" si="82"/>
        <v>0.72795541771905459</v>
      </c>
      <c r="N316" s="99">
        <f t="shared" si="78"/>
        <v>1.3652408784388686E-5</v>
      </c>
      <c r="O316" s="100">
        <f t="shared" si="83"/>
        <v>2.0182925081919435E-4</v>
      </c>
      <c r="P316" s="100">
        <f t="shared" si="84"/>
        <v>1.5378026741688382E-8</v>
      </c>
      <c r="Q316" s="11">
        <v>314</v>
      </c>
      <c r="R316" s="9">
        <f t="shared" si="79"/>
        <v>0.72789779133960986</v>
      </c>
    </row>
    <row r="317" spans="1:18" x14ac:dyDescent="0.25">
      <c r="A317" s="9">
        <f t="shared" si="80"/>
        <v>-2.361819693240531E-2</v>
      </c>
      <c r="B317" s="88">
        <f>IF(Sample8!K323&gt;0,Sample8!K323, )</f>
        <v>2.361819693240531E-2</v>
      </c>
      <c r="C317" s="88">
        <f>IF(Sample8!L323&gt;0,Sample8!L323,"")</f>
        <v>0.72376267245810688</v>
      </c>
      <c r="D317" s="88" t="str">
        <f>IF(Sample8!M323&gt;0,Sample8!M323,)</f>
        <v/>
      </c>
      <c r="E317" s="162">
        <f t="shared" si="71"/>
        <v>0.39398856730277565</v>
      </c>
      <c r="F317" s="162">
        <f t="shared" si="72"/>
        <v>2.2795858883566292E-2</v>
      </c>
      <c r="G317" s="162">
        <f t="shared" si="73"/>
        <v>7.4481265152659057E-4</v>
      </c>
      <c r="H317" s="162">
        <f t="shared" si="74"/>
        <v>7.7525397312427913E-5</v>
      </c>
      <c r="I317" s="162">
        <f t="shared" si="75"/>
        <v>2.3540671535092882E-2</v>
      </c>
      <c r="J317" s="162">
        <f t="shared" si="81"/>
        <v>7.7525397312427913E-5</v>
      </c>
      <c r="K317" s="162">
        <f t="shared" si="76"/>
        <v>2.0221909264377909E-6</v>
      </c>
      <c r="L317" s="59">
        <f t="shared" si="77"/>
        <v>0</v>
      </c>
      <c r="M317" s="162">
        <f t="shared" si="82"/>
        <v>0.72795487024613714</v>
      </c>
      <c r="N317" s="99">
        <f t="shared" si="78"/>
        <v>1.7574522293965813E-5</v>
      </c>
      <c r="O317" s="100">
        <f t="shared" si="83"/>
        <v>2.0143426247220742E-4</v>
      </c>
      <c r="P317" s="100">
        <f t="shared" si="84"/>
        <v>1.5353406865184419E-8</v>
      </c>
      <c r="Q317" s="11">
        <v>315</v>
      </c>
      <c r="R317" s="9">
        <f t="shared" si="79"/>
        <v>0.72789746281830014</v>
      </c>
    </row>
    <row r="318" spans="1:18" x14ac:dyDescent="0.25">
      <c r="A318" s="9">
        <f t="shared" si="80"/>
        <v>-2.3536698668318409E-2</v>
      </c>
      <c r="B318" s="88">
        <f>IF(Sample8!K324&gt;0,Sample8!K324, )</f>
        <v>2.3536698668318409E-2</v>
      </c>
      <c r="C318" s="88">
        <f>IF(Sample8!L324&gt;0,Sample8!L324,"")</f>
        <v>0.72402111020823912</v>
      </c>
      <c r="D318" s="88" t="str">
        <f>IF(Sample8!M324&gt;0,Sample8!M324,)</f>
        <v/>
      </c>
      <c r="E318" s="162">
        <f t="shared" si="71"/>
        <v>0.39390706903868877</v>
      </c>
      <c r="F318" s="162">
        <f t="shared" si="72"/>
        <v>2.2718062874043529E-2</v>
      </c>
      <c r="G318" s="162">
        <f t="shared" si="73"/>
        <v>7.4140586449535084E-4</v>
      </c>
      <c r="H318" s="162">
        <f t="shared" si="74"/>
        <v>7.7229929779529249E-5</v>
      </c>
      <c r="I318" s="162">
        <f t="shared" si="75"/>
        <v>2.345946873853888E-2</v>
      </c>
      <c r="J318" s="162">
        <f t="shared" si="81"/>
        <v>7.7229929779529249E-5</v>
      </c>
      <c r="K318" s="162">
        <f t="shared" si="76"/>
        <v>2.016893942820403E-6</v>
      </c>
      <c r="L318" s="59">
        <f t="shared" si="77"/>
        <v>0</v>
      </c>
      <c r="M318" s="162">
        <f t="shared" si="82"/>
        <v>0.7279543244013652</v>
      </c>
      <c r="N318" s="99">
        <f t="shared" si="78"/>
        <v>1.5470173889008511E-5</v>
      </c>
      <c r="O318" s="100">
        <f t="shared" si="83"/>
        <v>2.0104004526329614E-4</v>
      </c>
      <c r="P318" s="100">
        <f t="shared" si="84"/>
        <v>1.5328944696103693E-8</v>
      </c>
      <c r="Q318" s="11">
        <v>316</v>
      </c>
      <c r="R318" s="9">
        <f t="shared" si="79"/>
        <v>0.7278971357667452</v>
      </c>
    </row>
    <row r="319" spans="1:18" x14ac:dyDescent="0.25">
      <c r="A319" s="9">
        <f t="shared" si="80"/>
        <v>-2.345520040423139E-2</v>
      </c>
      <c r="B319" s="88">
        <f>IF(Sample8!K325&gt;0,Sample8!K325, )</f>
        <v>2.345520040423139E-2</v>
      </c>
      <c r="C319" s="88">
        <f>IF(Sample8!L325&gt;0,Sample8!L325,"")</f>
        <v>0.72389202772157946</v>
      </c>
      <c r="D319" s="88" t="str">
        <f>IF(Sample8!M325&gt;0,Sample8!M325,)</f>
        <v/>
      </c>
      <c r="E319" s="162">
        <f t="shared" si="71"/>
        <v>0.39382557077460173</v>
      </c>
      <c r="F319" s="162">
        <f t="shared" si="72"/>
        <v>2.2640251406364026E-2</v>
      </c>
      <c r="G319" s="162">
        <f t="shared" si="73"/>
        <v>7.3801432195430214E-4</v>
      </c>
      <c r="H319" s="162">
        <f t="shared" si="74"/>
        <v>7.6934675913062356E-5</v>
      </c>
      <c r="I319" s="162">
        <f t="shared" si="75"/>
        <v>2.3378265728318328E-2</v>
      </c>
      <c r="J319" s="162">
        <f t="shared" si="81"/>
        <v>7.6934675913062356E-5</v>
      </c>
      <c r="K319" s="162">
        <f t="shared" si="76"/>
        <v>2.01161083381956E-6</v>
      </c>
      <c r="L319" s="59">
        <f t="shared" si="77"/>
        <v>0</v>
      </c>
      <c r="M319" s="162">
        <f t="shared" si="82"/>
        <v>0.72795378017828394</v>
      </c>
      <c r="N319" s="99">
        <f t="shared" si="78"/>
        <v>1.6497833019544892E-5</v>
      </c>
      <c r="O319" s="100">
        <f t="shared" si="83"/>
        <v>2.0064659769425839E-4</v>
      </c>
      <c r="P319" s="100">
        <f t="shared" si="84"/>
        <v>1.5304639590796767E-8</v>
      </c>
      <c r="Q319" s="11">
        <v>317</v>
      </c>
      <c r="R319" s="9">
        <f t="shared" si="79"/>
        <v>0.72789681017866126</v>
      </c>
    </row>
    <row r="320" spans="1:18" x14ac:dyDescent="0.25">
      <c r="A320" s="9">
        <f t="shared" si="80"/>
        <v>-2.345520040423139E-2</v>
      </c>
      <c r="B320" s="88">
        <f>IF(Sample8!K326&gt;0,Sample8!K326, )</f>
        <v>2.345520040423139E-2</v>
      </c>
      <c r="C320" s="88">
        <f>IF(Sample8!L326&gt;0,Sample8!L326,"")</f>
        <v>0.72374363926047169</v>
      </c>
      <c r="D320" s="88" t="str">
        <f>IF(Sample8!M326&gt;0,Sample8!M326,)</f>
        <v/>
      </c>
      <c r="E320" s="162">
        <f t="shared" si="71"/>
        <v>0.39382557077460173</v>
      </c>
      <c r="F320" s="162">
        <f t="shared" si="72"/>
        <v>2.2640251406364026E-2</v>
      </c>
      <c r="G320" s="162">
        <f t="shared" si="73"/>
        <v>7.3801432195430214E-4</v>
      </c>
      <c r="H320" s="162">
        <f t="shared" si="74"/>
        <v>7.6934675913062356E-5</v>
      </c>
      <c r="I320" s="162">
        <f t="shared" si="75"/>
        <v>2.3378265728318328E-2</v>
      </c>
      <c r="J320" s="162">
        <f t="shared" si="81"/>
        <v>7.6934675913062356E-5</v>
      </c>
      <c r="K320" s="162">
        <f t="shared" si="76"/>
        <v>2.01161083381956E-6</v>
      </c>
      <c r="L320" s="59">
        <f t="shared" si="77"/>
        <v>0</v>
      </c>
      <c r="M320" s="162">
        <f t="shared" si="82"/>
        <v>0.72795378017828394</v>
      </c>
      <c r="N320" s="99">
        <f t="shared" si="78"/>
        <v>1.7725286547836925E-5</v>
      </c>
      <c r="O320" s="100">
        <f t="shared" si="83"/>
        <v>2.0064659769425839E-4</v>
      </c>
      <c r="P320" s="100">
        <f t="shared" si="84"/>
        <v>1.5304639590796767E-8</v>
      </c>
      <c r="Q320" s="11">
        <v>318</v>
      </c>
      <c r="R320" s="9">
        <f t="shared" si="79"/>
        <v>0.72789681017866126</v>
      </c>
    </row>
    <row r="321" spans="1:18" x14ac:dyDescent="0.25">
      <c r="A321" s="9">
        <f t="shared" si="80"/>
        <v>-2.3373702140144375E-2</v>
      </c>
      <c r="B321" s="88">
        <f>IF(Sample8!K327&gt;0,Sample8!K327, )</f>
        <v>2.3373702140144375E-2</v>
      </c>
      <c r="C321" s="88">
        <f>IF(Sample8!L327&gt;0,Sample8!L327,"")</f>
        <v>0.72387269528689857</v>
      </c>
      <c r="D321" s="88" t="str">
        <f>IF(Sample8!M327&gt;0,Sample8!M327,)</f>
        <v/>
      </c>
      <c r="E321" s="162">
        <f t="shared" si="71"/>
        <v>0.39374407251051474</v>
      </c>
      <c r="F321" s="162">
        <f t="shared" si="72"/>
        <v>2.2562424545960337E-2</v>
      </c>
      <c r="G321" s="162">
        <f t="shared" si="73"/>
        <v>7.3463795870182605E-4</v>
      </c>
      <c r="H321" s="162">
        <f t="shared" si="74"/>
        <v>7.6639635482211865E-5</v>
      </c>
      <c r="I321" s="162">
        <f t="shared" si="75"/>
        <v>2.3297062504662163E-2</v>
      </c>
      <c r="J321" s="162">
        <f t="shared" si="81"/>
        <v>7.6639635482211865E-5</v>
      </c>
      <c r="K321" s="162">
        <f t="shared" si="76"/>
        <v>2.0063415630997126E-6</v>
      </c>
      <c r="L321" s="59">
        <f t="shared" si="77"/>
        <v>0</v>
      </c>
      <c r="M321" s="162">
        <f t="shared" si="82"/>
        <v>0.72795323757046315</v>
      </c>
      <c r="N321" s="99">
        <f t="shared" si="78"/>
        <v>1.6650825327958447E-5</v>
      </c>
      <c r="O321" s="100">
        <f t="shared" si="83"/>
        <v>2.0025391826979075E-4</v>
      </c>
      <c r="P321" s="100">
        <f t="shared" si="84"/>
        <v>1.5280490909087523E-8</v>
      </c>
      <c r="Q321" s="11">
        <v>319</v>
      </c>
      <c r="R321" s="9">
        <f t="shared" si="79"/>
        <v>0.727896486047789</v>
      </c>
    </row>
    <row r="322" spans="1:18" x14ac:dyDescent="0.25">
      <c r="A322" s="9">
        <f t="shared" si="80"/>
        <v>-2.3292203876057474E-2</v>
      </c>
      <c r="B322" s="88">
        <f>IF(Sample8!K328&gt;0,Sample8!K328, )</f>
        <v>2.3292203876057474E-2</v>
      </c>
      <c r="C322" s="88">
        <f>IF(Sample8!L328&gt;0,Sample8!L328,"")</f>
        <v>0.72346578261522965</v>
      </c>
      <c r="D322" s="88" t="str">
        <f>IF(Sample8!M328&gt;0,Sample8!M328,)</f>
        <v/>
      </c>
      <c r="E322" s="162">
        <f t="shared" ref="E322:E385" si="85">IF(OR(B322="",B322=0),"",B322+1/$U$17)</f>
        <v>0.39366257424642781</v>
      </c>
      <c r="F322" s="162">
        <f t="shared" ref="F322:F385" si="86">IF(OR(B322="",B322=0),"",$V$18-(LN(1+EXP(-$S$11*(I322-V$18))))/$S$11)</f>
        <v>2.2484582358012664E-2</v>
      </c>
      <c r="G322" s="162">
        <f t="shared" ref="G322:G385" si="87">IF(OR(B322="",B322=0),"",B322-F322-H322-V$5*K322)</f>
        <v>7.3127670978838377E-4</v>
      </c>
      <c r="H322" s="162">
        <f t="shared" ref="H322:H385" si="88">IF(OR(B322="",B322=0),"",1/2*(B322-V$5*K322+T$11)+1/2*POWER((B322-V$5*K322+T$11)^2-4*V$11*(B322-V$5*K322),0.5))</f>
        <v>7.6344808256426089E-5</v>
      </c>
      <c r="I322" s="162">
        <f t="shared" ref="I322:I385" si="89">B322-H322-V$5*K322</f>
        <v>2.3215859067801048E-2</v>
      </c>
      <c r="J322" s="162">
        <f t="shared" si="81"/>
        <v>7.6344808256426089E-5</v>
      </c>
      <c r="K322" s="162">
        <f t="shared" ref="K322:K385" si="90">IF(OR(B322="",B322=0),"",LN(1+EXP($U$11*(B322-$U$13)))/$U$11)</f>
        <v>2.0010860944080564E-6</v>
      </c>
      <c r="L322" s="59">
        <f t="shared" ref="L322:L385" si="91">IF(OR(B322="",B322=0),"",-LN(1+EXP($V$15*(B322-$V$13)))/$V$15)</f>
        <v>0</v>
      </c>
      <c r="M322" s="162">
        <f t="shared" si="82"/>
        <v>0.72795269657149686</v>
      </c>
      <c r="N322" s="99">
        <f t="shared" ref="N322:N385" si="92">IF(OR(B322="",B322=0),"",(M322-C322)*(M322-C322))</f>
        <v>2.0132396850945497E-5</v>
      </c>
      <c r="O322" s="100">
        <f t="shared" si="83"/>
        <v>1.9986200549744314E-4</v>
      </c>
      <c r="P322" s="100">
        <f t="shared" si="84"/>
        <v>1.5256498014276308E-8</v>
      </c>
      <c r="Q322" s="11">
        <v>320</v>
      </c>
      <c r="R322" s="9">
        <f t="shared" ref="R322:R385" si="93">IF(OR(B322="",B322=0),"",T$17+T$15*G322)</f>
        <v>0.72789616336789331</v>
      </c>
    </row>
    <row r="323" spans="1:18" x14ac:dyDescent="0.25">
      <c r="A323" s="9">
        <f t="shared" ref="A323:A386" si="94">-B323</f>
        <v>-2.3210705611970459E-2</v>
      </c>
      <c r="B323" s="88">
        <f>IF(Sample8!K329&gt;0,Sample8!K329, )</f>
        <v>2.3210705611970459E-2</v>
      </c>
      <c r="C323" s="88">
        <f>IF(Sample8!L329&gt;0,Sample8!L329,"")</f>
        <v>0.72333677611012059</v>
      </c>
      <c r="D323" s="88" t="str">
        <f>IF(Sample8!M329&gt;0,Sample8!M329,)</f>
        <v/>
      </c>
      <c r="E323" s="162">
        <f t="shared" si="85"/>
        <v>0.39358107598234082</v>
      </c>
      <c r="F323" s="162">
        <f t="shared" si="86"/>
        <v>2.2406724907449112E-2</v>
      </c>
      <c r="G323" s="162">
        <f t="shared" si="87"/>
        <v>7.2793051051580487E-4</v>
      </c>
      <c r="H323" s="162">
        <f t="shared" si="88"/>
        <v>7.6050194005541916E-5</v>
      </c>
      <c r="I323" s="162">
        <f t="shared" si="89"/>
        <v>2.3134655417964917E-2</v>
      </c>
      <c r="J323" s="162">
        <f t="shared" ref="J323:J386" si="95">B323-I323-V$5*K323</f>
        <v>7.6050194005541916E-5</v>
      </c>
      <c r="K323" s="162">
        <f t="shared" si="90"/>
        <v>1.9958443916090203E-6</v>
      </c>
      <c r="L323" s="59">
        <f t="shared" si="91"/>
        <v>0</v>
      </c>
      <c r="M323" s="162">
        <f t="shared" ref="M323:M386" si="96">IF(OR(B323="",B323=0),"",$S$15*F323+$T$17+$T$15*G323+$U$15*H323+S$17*(K323+L323))</f>
        <v>0.72795215717500361</v>
      </c>
      <c r="N323" s="99">
        <f t="shared" si="92"/>
        <v>2.1301742374080695E-5</v>
      </c>
      <c r="O323" s="100">
        <f t="shared" ref="O323:O386" si="97">IF(OR(B323="",B323=0),"",1/V$17*LN(1+EXP(V$17*(B323-V$5*K323-T$13))))</f>
        <v>1.9947085788767432E-4</v>
      </c>
      <c r="P323" s="100">
        <f t="shared" ref="P323:P386" si="98">(O323-J323)^2</f>
        <v>1.5232660273106304E-8</v>
      </c>
      <c r="Q323" s="11">
        <v>321</v>
      </c>
      <c r="R323" s="9">
        <f t="shared" si="93"/>
        <v>0.72789584213276315</v>
      </c>
    </row>
    <row r="324" spans="1:18" x14ac:dyDescent="0.25">
      <c r="A324" s="9">
        <f t="shared" si="94"/>
        <v>-2.3129207347883558E-2</v>
      </c>
      <c r="B324" s="88">
        <f>IF(Sample8!K330&gt;0,Sample8!K330, )</f>
        <v>2.3129207347883558E-2</v>
      </c>
      <c r="C324" s="88">
        <f>IF(Sample8!L330&gt;0,Sample8!L330,"")</f>
        <v>0.72413112618382125</v>
      </c>
      <c r="D324" s="88" t="str">
        <f>IF(Sample8!M330&gt;0,Sample8!M330,)</f>
        <v/>
      </c>
      <c r="E324" s="162">
        <f t="shared" si="85"/>
        <v>0.39349957771825389</v>
      </c>
      <c r="F324" s="162">
        <f t="shared" si="86"/>
        <v>2.232885225894729E-2</v>
      </c>
      <c r="G324" s="162">
        <f t="shared" si="87"/>
        <v>7.2459929643655177E-4</v>
      </c>
      <c r="H324" s="162">
        <f t="shared" si="88"/>
        <v>7.5755792499715424E-5</v>
      </c>
      <c r="I324" s="162">
        <f t="shared" si="89"/>
        <v>2.3053451555383842E-2</v>
      </c>
      <c r="J324" s="162">
        <f t="shared" si="95"/>
        <v>7.5755792499715424E-5</v>
      </c>
      <c r="K324" s="162">
        <f t="shared" si="90"/>
        <v>1.99061641862908E-6</v>
      </c>
      <c r="L324" s="59">
        <f t="shared" si="91"/>
        <v>0</v>
      </c>
      <c r="M324" s="162">
        <f t="shared" si="96"/>
        <v>0.72795161937462638</v>
      </c>
      <c r="N324" s="99">
        <f t="shared" si="92"/>
        <v>1.4596168220988362E-5</v>
      </c>
      <c r="O324" s="100">
        <f t="shared" si="97"/>
        <v>1.9908047395376965E-4</v>
      </c>
      <c r="P324" s="100">
        <f t="shared" si="98"/>
        <v>1.5208977055743946E-8</v>
      </c>
      <c r="Q324" s="11">
        <v>322</v>
      </c>
      <c r="R324" s="9">
        <f t="shared" si="93"/>
        <v>0.72789552233621158</v>
      </c>
    </row>
    <row r="325" spans="1:18" x14ac:dyDescent="0.25">
      <c r="A325" s="9">
        <f t="shared" si="94"/>
        <v>-2.3129207347883558E-2</v>
      </c>
      <c r="B325" s="88">
        <f>IF(Sample8!K331&gt;0,Sample8!K331, )</f>
        <v>2.3129207347883558E-2</v>
      </c>
      <c r="C325" s="88">
        <f>IF(Sample8!L331&gt;0,Sample8!L331,"")</f>
        <v>0.72415048856340136</v>
      </c>
      <c r="D325" s="88" t="str">
        <f>IF(Sample8!M331&gt;0,Sample8!M331,)</f>
        <v/>
      </c>
      <c r="E325" s="162">
        <f t="shared" si="85"/>
        <v>0.39349957771825389</v>
      </c>
      <c r="F325" s="162">
        <f t="shared" si="86"/>
        <v>2.232885225894729E-2</v>
      </c>
      <c r="G325" s="162">
        <f t="shared" si="87"/>
        <v>7.2459929643655177E-4</v>
      </c>
      <c r="H325" s="162">
        <f t="shared" si="88"/>
        <v>7.5755792499715424E-5</v>
      </c>
      <c r="I325" s="162">
        <f t="shared" si="89"/>
        <v>2.3053451555383842E-2</v>
      </c>
      <c r="J325" s="162">
        <f t="shared" si="95"/>
        <v>7.5755792499715424E-5</v>
      </c>
      <c r="K325" s="162">
        <f t="shared" si="90"/>
        <v>1.99061641862908E-6</v>
      </c>
      <c r="L325" s="59">
        <f t="shared" si="91"/>
        <v>0</v>
      </c>
      <c r="M325" s="162">
        <f t="shared" si="96"/>
        <v>0.72795161937462638</v>
      </c>
      <c r="N325" s="99">
        <f t="shared" si="92"/>
        <v>1.444859544404416E-5</v>
      </c>
      <c r="O325" s="100">
        <f t="shared" si="97"/>
        <v>1.9908047395376965E-4</v>
      </c>
      <c r="P325" s="100">
        <f t="shared" si="98"/>
        <v>1.5208977055743946E-8</v>
      </c>
      <c r="Q325" s="11">
        <v>323</v>
      </c>
      <c r="R325" s="9">
        <f t="shared" si="93"/>
        <v>0.72789552233621158</v>
      </c>
    </row>
    <row r="326" spans="1:18" x14ac:dyDescent="0.25">
      <c r="A326" s="9">
        <f t="shared" si="94"/>
        <v>-2.3047709083796539E-2</v>
      </c>
      <c r="B326" s="88">
        <f>IF(Sample8!K332&gt;0,Sample8!K332, )</f>
        <v>2.3047709083796539E-2</v>
      </c>
      <c r="C326" s="88">
        <f>IF(Sample8!L332&gt;0,Sample8!L332,"")</f>
        <v>0.72333677611012059</v>
      </c>
      <c r="D326" s="88" t="str">
        <f>IF(Sample8!M332&gt;0,Sample8!M332,)</f>
        <v/>
      </c>
      <c r="E326" s="162">
        <f t="shared" si="85"/>
        <v>0.3934180794541669</v>
      </c>
      <c r="F326" s="162">
        <f t="shared" si="86"/>
        <v>2.2250964476934101E-2</v>
      </c>
      <c r="G326" s="162">
        <f t="shared" si="87"/>
        <v>7.2128300335301543E-4</v>
      </c>
      <c r="H326" s="162">
        <f t="shared" si="88"/>
        <v>7.5461603509421882E-5</v>
      </c>
      <c r="I326" s="162">
        <f t="shared" si="89"/>
        <v>2.2972247480287117E-2</v>
      </c>
      <c r="J326" s="162">
        <f t="shared" si="95"/>
        <v>7.5461603509421882E-5</v>
      </c>
      <c r="K326" s="162">
        <f t="shared" si="90"/>
        <v>1.9854021395188474E-6</v>
      </c>
      <c r="L326" s="59">
        <f t="shared" si="91"/>
        <v>0</v>
      </c>
      <c r="M326" s="162">
        <f t="shared" si="96"/>
        <v>0.72795108316403212</v>
      </c>
      <c r="N326" s="99">
        <f t="shared" si="92"/>
        <v>2.1291829587777668E-5</v>
      </c>
      <c r="O326" s="100">
        <f t="shared" si="97"/>
        <v>1.9869085221189668E-4</v>
      </c>
      <c r="P326" s="100">
        <f t="shared" si="98"/>
        <v>1.5185447735776387E-8</v>
      </c>
      <c r="Q326" s="11">
        <v>324</v>
      </c>
      <c r="R326" s="9">
        <f t="shared" si="93"/>
        <v>0.72789520397207552</v>
      </c>
    </row>
    <row r="327" spans="1:18" x14ac:dyDescent="0.25">
      <c r="A327" s="9">
        <f t="shared" si="94"/>
        <v>-2.2966210819709523E-2</v>
      </c>
      <c r="B327" s="88">
        <f>IF(Sample8!K333&gt;0,Sample8!K333, )</f>
        <v>2.2966210819709523E-2</v>
      </c>
      <c r="C327" s="88">
        <f>IF(Sample8!L333&gt;0,Sample8!L333,"")</f>
        <v>0.72361431051314751</v>
      </c>
      <c r="D327" s="88" t="str">
        <f>IF(Sample8!M333&gt;0,Sample8!M333,)</f>
        <v/>
      </c>
      <c r="E327" s="162">
        <f t="shared" si="85"/>
        <v>0.39333658119007986</v>
      </c>
      <c r="F327" s="162">
        <f t="shared" si="86"/>
        <v>2.2173061625587326E-2</v>
      </c>
      <c r="G327" s="162">
        <f t="shared" si="87"/>
        <v>7.1798156731671392E-4</v>
      </c>
      <c r="H327" s="162">
        <f t="shared" si="88"/>
        <v>7.5167626805483501E-5</v>
      </c>
      <c r="I327" s="162">
        <f t="shared" si="89"/>
        <v>2.289104319290404E-2</v>
      </c>
      <c r="J327" s="162">
        <f t="shared" si="95"/>
        <v>7.5167626805483501E-5</v>
      </c>
      <c r="K327" s="162">
        <f t="shared" si="90"/>
        <v>1.9802015184116761E-6</v>
      </c>
      <c r="L327" s="59">
        <f t="shared" si="91"/>
        <v>0</v>
      </c>
      <c r="M327" s="162">
        <f t="shared" si="96"/>
        <v>0.72795054853691199</v>
      </c>
      <c r="N327" s="99">
        <f t="shared" si="92"/>
        <v>1.8802960198740906E-5</v>
      </c>
      <c r="O327" s="100">
        <f t="shared" si="97"/>
        <v>1.9830199118106868E-4</v>
      </c>
      <c r="P327" s="100">
        <f t="shared" si="98"/>
        <v>1.5162071690179383E-8</v>
      </c>
      <c r="Q327" s="11">
        <v>325</v>
      </c>
      <c r="R327" s="9">
        <f t="shared" si="93"/>
        <v>0.72789488703421601</v>
      </c>
    </row>
    <row r="328" spans="1:18" x14ac:dyDescent="0.25">
      <c r="A328" s="9">
        <f t="shared" si="94"/>
        <v>-2.2966210819709523E-2</v>
      </c>
      <c r="B328" s="88">
        <f>IF(Sample8!K334&gt;0,Sample8!K334, )</f>
        <v>2.2966210819709523E-2</v>
      </c>
      <c r="C328" s="88">
        <f>IF(Sample8!L334&gt;0,Sample8!L334,"")</f>
        <v>0.72346578261522965</v>
      </c>
      <c r="D328" s="88" t="str">
        <f>IF(Sample8!M334&gt;0,Sample8!M334,)</f>
        <v/>
      </c>
      <c r="E328" s="162">
        <f t="shared" si="85"/>
        <v>0.39333658119007986</v>
      </c>
      <c r="F328" s="162">
        <f t="shared" si="86"/>
        <v>2.2173061625587326E-2</v>
      </c>
      <c r="G328" s="162">
        <f t="shared" si="87"/>
        <v>7.1798156731671392E-4</v>
      </c>
      <c r="H328" s="162">
        <f t="shared" si="88"/>
        <v>7.5167626805483501E-5</v>
      </c>
      <c r="I328" s="162">
        <f t="shared" si="89"/>
        <v>2.289104319290404E-2</v>
      </c>
      <c r="J328" s="162">
        <f t="shared" si="95"/>
        <v>7.5167626805483501E-5</v>
      </c>
      <c r="K328" s="162">
        <f t="shared" si="90"/>
        <v>1.9802015184116761E-6</v>
      </c>
      <c r="L328" s="59">
        <f t="shared" si="91"/>
        <v>0</v>
      </c>
      <c r="M328" s="162">
        <f t="shared" si="96"/>
        <v>0.72795054853691199</v>
      </c>
      <c r="N328" s="99">
        <f t="shared" si="92"/>
        <v>2.0113125372283277E-5</v>
      </c>
      <c r="O328" s="100">
        <f t="shared" si="97"/>
        <v>1.9830199118106868E-4</v>
      </c>
      <c r="P328" s="100">
        <f t="shared" si="98"/>
        <v>1.5162071690179383E-8</v>
      </c>
      <c r="Q328" s="11">
        <v>326</v>
      </c>
      <c r="R328" s="9">
        <f t="shared" si="93"/>
        <v>0.72789488703421601</v>
      </c>
    </row>
    <row r="329" spans="1:18" x14ac:dyDescent="0.25">
      <c r="A329" s="9">
        <f t="shared" si="94"/>
        <v>-2.2884712555622622E-2</v>
      </c>
      <c r="B329" s="88">
        <f>IF(Sample8!K335&gt;0,Sample8!K335, )</f>
        <v>2.2884712555622622E-2</v>
      </c>
      <c r="C329" s="88">
        <f>IF(Sample8!L335&gt;0,Sample8!L335,"")</f>
        <v>0.72402111020823912</v>
      </c>
      <c r="D329" s="88" t="str">
        <f>IF(Sample8!M335&gt;0,Sample8!M335,)</f>
        <v/>
      </c>
      <c r="E329" s="162">
        <f t="shared" si="85"/>
        <v>0.39325508292599298</v>
      </c>
      <c r="F329" s="162">
        <f t="shared" si="86"/>
        <v>2.2095143768835972E-2</v>
      </c>
      <c r="G329" s="162">
        <f t="shared" si="87"/>
        <v>7.1469492462765058E-4</v>
      </c>
      <c r="H329" s="162">
        <f t="shared" si="88"/>
        <v>7.4873862159000049E-5</v>
      </c>
      <c r="I329" s="162">
        <f t="shared" si="89"/>
        <v>2.2809838693463622E-2</v>
      </c>
      <c r="J329" s="162">
        <f t="shared" si="95"/>
        <v>7.4873862159000049E-5</v>
      </c>
      <c r="K329" s="162">
        <f t="shared" si="90"/>
        <v>1.9750145195305624E-6</v>
      </c>
      <c r="L329" s="59">
        <f t="shared" si="91"/>
        <v>0</v>
      </c>
      <c r="M329" s="162">
        <f t="shared" si="96"/>
        <v>0.72795001548698146</v>
      </c>
      <c r="N329" s="99">
        <f t="shared" si="92"/>
        <v>1.5436296689329465E-5</v>
      </c>
      <c r="O329" s="100">
        <f t="shared" si="97"/>
        <v>1.9791388938316361E-4</v>
      </c>
      <c r="P329" s="100">
        <f t="shared" si="98"/>
        <v>1.513884829932291E-8</v>
      </c>
      <c r="Q329" s="11">
        <v>327</v>
      </c>
      <c r="R329" s="9">
        <f t="shared" si="93"/>
        <v>0.72789457151651782</v>
      </c>
    </row>
    <row r="330" spans="1:18" x14ac:dyDescent="0.25">
      <c r="A330" s="9">
        <f t="shared" si="94"/>
        <v>-2.2803214291535607E-2</v>
      </c>
      <c r="B330" s="88">
        <f>IF(Sample8!K336&gt;0,Sample8!K336, )</f>
        <v>2.2803214291535607E-2</v>
      </c>
      <c r="C330" s="88">
        <f>IF(Sample8!L336&gt;0,Sample8!L336,"")</f>
        <v>0.72387269528689857</v>
      </c>
      <c r="D330" s="88" t="str">
        <f>IF(Sample8!M336&gt;0,Sample8!M336,)</f>
        <v/>
      </c>
      <c r="E330" s="162">
        <f t="shared" si="85"/>
        <v>0.39317358466190594</v>
      </c>
      <c r="F330" s="162">
        <f t="shared" si="86"/>
        <v>2.2017210970360718E-2</v>
      </c>
      <c r="G330" s="162">
        <f t="shared" si="87"/>
        <v>7.1142301183342929E-4</v>
      </c>
      <c r="H330" s="162">
        <f t="shared" si="88"/>
        <v>7.4580309341459872E-5</v>
      </c>
      <c r="I330" s="162">
        <f t="shared" si="89"/>
        <v>2.2728633982194147E-2</v>
      </c>
      <c r="J330" s="162">
        <f t="shared" si="95"/>
        <v>7.4580309341459872E-5</v>
      </c>
      <c r="K330" s="162">
        <f t="shared" si="90"/>
        <v>1.9698411072019406E-6</v>
      </c>
      <c r="L330" s="59">
        <f t="shared" si="91"/>
        <v>0</v>
      </c>
      <c r="M330" s="162">
        <f t="shared" si="96"/>
        <v>0.72794948400797976</v>
      </c>
      <c r="N330" s="99">
        <f t="shared" si="92"/>
        <v>1.6620206276334826E-5</v>
      </c>
      <c r="O330" s="100">
        <f t="shared" si="97"/>
        <v>1.975265453428968E-4</v>
      </c>
      <c r="P330" s="100">
        <f t="shared" si="98"/>
        <v>1.5115776946921024E-8</v>
      </c>
      <c r="Q330" s="11">
        <v>328</v>
      </c>
      <c r="R330" s="9">
        <f t="shared" si="93"/>
        <v>0.7278942574128896</v>
      </c>
    </row>
    <row r="331" spans="1:18" x14ac:dyDescent="0.25">
      <c r="A331" s="9">
        <f t="shared" si="94"/>
        <v>-2.2803214291535607E-2</v>
      </c>
      <c r="B331" s="88">
        <f>IF(Sample8!K337&gt;0,Sample8!K337, )</f>
        <v>2.2803214291535607E-2</v>
      </c>
      <c r="C331" s="88">
        <f>IF(Sample8!L337&gt;0,Sample8!L337,"")</f>
        <v>0.72361431051314751</v>
      </c>
      <c r="D331" s="88" t="str">
        <f>IF(Sample8!M337&gt;0,Sample8!M337,)</f>
        <v/>
      </c>
      <c r="E331" s="162">
        <f t="shared" si="85"/>
        <v>0.39317358466190594</v>
      </c>
      <c r="F331" s="162">
        <f t="shared" si="86"/>
        <v>2.2017210970360718E-2</v>
      </c>
      <c r="G331" s="162">
        <f t="shared" si="87"/>
        <v>7.1142301183342929E-4</v>
      </c>
      <c r="H331" s="162">
        <f t="shared" si="88"/>
        <v>7.4580309341459872E-5</v>
      </c>
      <c r="I331" s="162">
        <f t="shared" si="89"/>
        <v>2.2728633982194147E-2</v>
      </c>
      <c r="J331" s="162">
        <f t="shared" si="95"/>
        <v>7.4580309341459872E-5</v>
      </c>
      <c r="K331" s="162">
        <f t="shared" si="90"/>
        <v>1.9698411072019406E-6</v>
      </c>
      <c r="L331" s="59">
        <f t="shared" si="91"/>
        <v>0</v>
      </c>
      <c r="M331" s="162">
        <f t="shared" si="96"/>
        <v>0.72794948400797976</v>
      </c>
      <c r="N331" s="99">
        <f t="shared" si="92"/>
        <v>1.8793729230296117E-5</v>
      </c>
      <c r="O331" s="100">
        <f t="shared" si="97"/>
        <v>1.975265453428968E-4</v>
      </c>
      <c r="P331" s="100">
        <f t="shared" si="98"/>
        <v>1.5115776946921024E-8</v>
      </c>
      <c r="Q331" s="11">
        <v>329</v>
      </c>
      <c r="R331" s="9">
        <f t="shared" si="93"/>
        <v>0.7278942574128896</v>
      </c>
    </row>
    <row r="332" spans="1:18" x14ac:dyDescent="0.25">
      <c r="A332" s="9">
        <f t="shared" si="94"/>
        <v>-2.2721716027448588E-2</v>
      </c>
      <c r="B332" s="88">
        <f>IF(Sample8!K338&gt;0,Sample8!K338, )</f>
        <v>2.2721716027448588E-2</v>
      </c>
      <c r="C332" s="88">
        <f>IF(Sample8!L338&gt;0,Sample8!L338,"")</f>
        <v>0.72361431051314751</v>
      </c>
      <c r="D332" s="88" t="str">
        <f>IF(Sample8!M338&gt;0,Sample8!M338,)</f>
        <v/>
      </c>
      <c r="E332" s="162">
        <f t="shared" si="85"/>
        <v>0.39309208639781895</v>
      </c>
      <c r="F332" s="162">
        <f t="shared" si="86"/>
        <v>2.1939263293595239E-2</v>
      </c>
      <c r="G332" s="162">
        <f t="shared" si="87"/>
        <v>7.0816576572870632E-4</v>
      </c>
      <c r="H332" s="162">
        <f t="shared" si="88"/>
        <v>7.4286968124642749E-5</v>
      </c>
      <c r="I332" s="162">
        <f t="shared" si="89"/>
        <v>2.2647429059323945E-2</v>
      </c>
      <c r="J332" s="162">
        <f t="shared" si="95"/>
        <v>7.4286968124642749E-5</v>
      </c>
      <c r="K332" s="162">
        <f t="shared" si="90"/>
        <v>1.9646812458349903E-6</v>
      </c>
      <c r="L332" s="59">
        <f t="shared" si="91"/>
        <v>0</v>
      </c>
      <c r="M332" s="162">
        <f t="shared" si="96"/>
        <v>0.72794895409367033</v>
      </c>
      <c r="N332" s="99">
        <f t="shared" si="92"/>
        <v>1.8789134970167722E-5</v>
      </c>
      <c r="O332" s="100">
        <f t="shared" si="97"/>
        <v>1.9713995758780323E-4</v>
      </c>
      <c r="P332" s="100">
        <f t="shared" si="98"/>
        <v>1.5092857020035419E-8</v>
      </c>
      <c r="Q332" s="11">
        <v>330</v>
      </c>
      <c r="R332" s="9">
        <f t="shared" si="93"/>
        <v>0.72789394471726354</v>
      </c>
    </row>
    <row r="333" spans="1:18" x14ac:dyDescent="0.25">
      <c r="A333" s="9">
        <f t="shared" si="94"/>
        <v>-2.2640217763361687E-2</v>
      </c>
      <c r="B333" s="88">
        <f>IF(Sample8!K339&gt;0,Sample8!K339, )</f>
        <v>2.2640217763361687E-2</v>
      </c>
      <c r="C333" s="88">
        <f>IF(Sample8!L339&gt;0,Sample8!L339,"")</f>
        <v>0.72402111020823912</v>
      </c>
      <c r="D333" s="88" t="str">
        <f>IF(Sample8!M339&gt;0,Sample8!M339,)</f>
        <v/>
      </c>
      <c r="E333" s="162">
        <f t="shared" si="85"/>
        <v>0.39301058813373202</v>
      </c>
      <c r="F333" s="162">
        <f t="shared" si="86"/>
        <v>2.1861300801726713E-2</v>
      </c>
      <c r="G333" s="162">
        <f t="shared" si="87"/>
        <v>7.0492312335429866E-4</v>
      </c>
      <c r="H333" s="162">
        <f t="shared" si="88"/>
        <v>7.3993838280675406E-5</v>
      </c>
      <c r="I333" s="162">
        <f t="shared" si="89"/>
        <v>2.2566223925081012E-2</v>
      </c>
      <c r="J333" s="162">
        <f t="shared" si="95"/>
        <v>7.3993838280675406E-5</v>
      </c>
      <c r="K333" s="162">
        <f t="shared" si="90"/>
        <v>1.9595348999354311E-6</v>
      </c>
      <c r="L333" s="59">
        <f t="shared" si="91"/>
        <v>0</v>
      </c>
      <c r="M333" s="162">
        <f t="shared" si="96"/>
        <v>0.72794842573784013</v>
      </c>
      <c r="N333" s="99">
        <f t="shared" si="92"/>
        <v>1.5423807269045313E-5</v>
      </c>
      <c r="O333" s="100">
        <f t="shared" si="97"/>
        <v>1.967541246482836E-4</v>
      </c>
      <c r="P333" s="100">
        <f t="shared" si="98"/>
        <v>1.5070087909057173E-8</v>
      </c>
      <c r="Q333" s="11">
        <v>331</v>
      </c>
      <c r="R333" s="9">
        <f t="shared" si="93"/>
        <v>0.72789363342359559</v>
      </c>
    </row>
    <row r="334" spans="1:18" x14ac:dyDescent="0.25">
      <c r="A334" s="9">
        <f t="shared" si="94"/>
        <v>-2.2640217763361687E-2</v>
      </c>
      <c r="B334" s="88">
        <f>IF(Sample8!K340&gt;0,Sample8!K340, )</f>
        <v>2.2640217763361687E-2</v>
      </c>
      <c r="C334" s="88">
        <f>IF(Sample8!L340&gt;0,Sample8!L340,"")</f>
        <v>0.72348527752293623</v>
      </c>
      <c r="D334" s="88" t="str">
        <f>IF(Sample8!M340&gt;0,Sample8!M340,)</f>
        <v/>
      </c>
      <c r="E334" s="162">
        <f t="shared" si="85"/>
        <v>0.39301058813373202</v>
      </c>
      <c r="F334" s="162">
        <f t="shared" si="86"/>
        <v>2.1861300801726713E-2</v>
      </c>
      <c r="G334" s="162">
        <f t="shared" si="87"/>
        <v>7.0492312335429866E-4</v>
      </c>
      <c r="H334" s="162">
        <f t="shared" si="88"/>
        <v>7.3993838280675406E-5</v>
      </c>
      <c r="I334" s="162">
        <f t="shared" si="89"/>
        <v>2.2566223925081012E-2</v>
      </c>
      <c r="J334" s="162">
        <f t="shared" si="95"/>
        <v>7.3993838280675406E-5</v>
      </c>
      <c r="K334" s="162">
        <f t="shared" si="90"/>
        <v>1.9595348999354311E-6</v>
      </c>
      <c r="L334" s="59">
        <f t="shared" si="91"/>
        <v>0</v>
      </c>
      <c r="M334" s="162">
        <f t="shared" si="96"/>
        <v>0.72794842573784013</v>
      </c>
      <c r="N334" s="99">
        <f t="shared" si="92"/>
        <v>1.9919691988199872E-5</v>
      </c>
      <c r="O334" s="100">
        <f t="shared" si="97"/>
        <v>1.967541246482836E-4</v>
      </c>
      <c r="P334" s="100">
        <f t="shared" si="98"/>
        <v>1.5070087909057173E-8</v>
      </c>
      <c r="Q334" s="11">
        <v>332</v>
      </c>
      <c r="R334" s="9">
        <f t="shared" si="93"/>
        <v>0.72789363342359559</v>
      </c>
    </row>
    <row r="335" spans="1:18" x14ac:dyDescent="0.25">
      <c r="A335" s="9">
        <f t="shared" si="94"/>
        <v>-2.2558719499274672E-2</v>
      </c>
      <c r="B335" s="88">
        <f>IF(Sample8!K341&gt;0,Sample8!K341, )</f>
        <v>2.2558719499274672E-2</v>
      </c>
      <c r="C335" s="88">
        <f>IF(Sample8!L341&gt;0,Sample8!L341,"")</f>
        <v>0.72348527752293623</v>
      </c>
      <c r="D335" s="88" t="str">
        <f>IF(Sample8!M341&gt;0,Sample8!M341,)</f>
        <v/>
      </c>
      <c r="E335" s="162">
        <f t="shared" si="85"/>
        <v>0.39292908986964503</v>
      </c>
      <c r="F335" s="162">
        <f t="shared" si="86"/>
        <v>2.1783323557696146E-2</v>
      </c>
      <c r="G335" s="162">
        <f t="shared" si="87"/>
        <v>7.0169502199653525E-4</v>
      </c>
      <c r="H335" s="162">
        <f t="shared" si="88"/>
        <v>7.3700919581989877E-5</v>
      </c>
      <c r="I335" s="162">
        <f t="shared" si="89"/>
        <v>2.2485018579692682E-2</v>
      </c>
      <c r="J335" s="162">
        <f t="shared" si="95"/>
        <v>7.3700919581989877E-5</v>
      </c>
      <c r="K335" s="162">
        <f t="shared" si="90"/>
        <v>1.9544020341055253E-6</v>
      </c>
      <c r="L335" s="59">
        <f t="shared" si="91"/>
        <v>0</v>
      </c>
      <c r="M335" s="162">
        <f t="shared" si="96"/>
        <v>0.72794789893430045</v>
      </c>
      <c r="N335" s="99">
        <f t="shared" si="92"/>
        <v>1.9914989861166388E-5</v>
      </c>
      <c r="O335" s="100">
        <f t="shared" si="97"/>
        <v>1.963690450575406E-4</v>
      </c>
      <c r="P335" s="100">
        <f t="shared" si="98"/>
        <v>1.5047469007685457E-8</v>
      </c>
      <c r="Q335" s="11">
        <v>333</v>
      </c>
      <c r="R335" s="9">
        <f t="shared" si="93"/>
        <v>0.72789332352586533</v>
      </c>
    </row>
    <row r="336" spans="1:18" x14ac:dyDescent="0.25">
      <c r="A336" s="9">
        <f t="shared" si="94"/>
        <v>-2.2477221235187656E-2</v>
      </c>
      <c r="B336" s="88">
        <f>IF(Sample8!K342&gt;0,Sample8!K342, )</f>
        <v>2.2477221235187656E-2</v>
      </c>
      <c r="C336" s="88">
        <f>IF(Sample8!L342&gt;0,Sample8!L342,"")</f>
        <v>0.72361431051314751</v>
      </c>
      <c r="D336" s="88" t="str">
        <f>IF(Sample8!M342&gt;0,Sample8!M342,)</f>
        <v/>
      </c>
      <c r="E336" s="162">
        <f t="shared" si="85"/>
        <v>0.39284759160555799</v>
      </c>
      <c r="F336" s="162">
        <f t="shared" si="86"/>
        <v>2.1705331624199832E-2</v>
      </c>
      <c r="G336" s="162">
        <f t="shared" si="87"/>
        <v>6.9848139918647287E-4</v>
      </c>
      <c r="H336" s="162">
        <f t="shared" si="88"/>
        <v>7.3408211801351264E-5</v>
      </c>
      <c r="I336" s="162">
        <f t="shared" si="89"/>
        <v>2.2403813023386305E-2</v>
      </c>
      <c r="J336" s="162">
        <f t="shared" si="95"/>
        <v>7.3408211801351264E-5</v>
      </c>
      <c r="K336" s="162">
        <f t="shared" si="90"/>
        <v>1.9492826130440754E-6</v>
      </c>
      <c r="L336" s="59">
        <f t="shared" si="91"/>
        <v>0</v>
      </c>
      <c r="M336" s="162">
        <f t="shared" si="96"/>
        <v>0.72794737367688556</v>
      </c>
      <c r="N336" s="99">
        <f t="shared" si="92"/>
        <v>1.877543638094359E-5</v>
      </c>
      <c r="O336" s="100">
        <f t="shared" si="97"/>
        <v>1.9598471735161608E-4</v>
      </c>
      <c r="P336" s="100">
        <f t="shared" si="98"/>
        <v>1.5024999712914101E-8</v>
      </c>
      <c r="Q336" s="11">
        <v>334</v>
      </c>
      <c r="R336" s="9">
        <f t="shared" si="93"/>
        <v>0.72789301501807546</v>
      </c>
    </row>
    <row r="337" spans="1:18" x14ac:dyDescent="0.25">
      <c r="A337" s="9">
        <f t="shared" si="94"/>
        <v>-2.2477221235187656E-2</v>
      </c>
      <c r="B337" s="88">
        <f>IF(Sample8!K343&gt;0,Sample8!K343, )</f>
        <v>2.2477221235187656E-2</v>
      </c>
      <c r="C337" s="88">
        <f>IF(Sample8!L343&gt;0,Sample8!L343,"")</f>
        <v>0.72387269528689857</v>
      </c>
      <c r="D337" s="88" t="str">
        <f>IF(Sample8!M343&gt;0,Sample8!M343,)</f>
        <v/>
      </c>
      <c r="E337" s="162">
        <f t="shared" si="85"/>
        <v>0.39284759160555799</v>
      </c>
      <c r="F337" s="162">
        <f t="shared" si="86"/>
        <v>2.1705331624199832E-2</v>
      </c>
      <c r="G337" s="162">
        <f t="shared" si="87"/>
        <v>6.9848139918647287E-4</v>
      </c>
      <c r="H337" s="162">
        <f t="shared" si="88"/>
        <v>7.3408211801351264E-5</v>
      </c>
      <c r="I337" s="162">
        <f t="shared" si="89"/>
        <v>2.2403813023386305E-2</v>
      </c>
      <c r="J337" s="162">
        <f t="shared" si="95"/>
        <v>7.3408211801351264E-5</v>
      </c>
      <c r="K337" s="162">
        <f t="shared" si="90"/>
        <v>1.9492826130440754E-6</v>
      </c>
      <c r="L337" s="59">
        <f t="shared" si="91"/>
        <v>0</v>
      </c>
      <c r="M337" s="162">
        <f t="shared" si="96"/>
        <v>0.72794737367688556</v>
      </c>
      <c r="N337" s="99">
        <f t="shared" si="92"/>
        <v>1.6603003981826933E-5</v>
      </c>
      <c r="O337" s="100">
        <f t="shared" si="97"/>
        <v>1.9598471735161608E-4</v>
      </c>
      <c r="P337" s="100">
        <f t="shared" si="98"/>
        <v>1.5024999712914101E-8</v>
      </c>
      <c r="Q337" s="11">
        <v>335</v>
      </c>
      <c r="R337" s="9">
        <f t="shared" si="93"/>
        <v>0.72789301501807546</v>
      </c>
    </row>
    <row r="338" spans="1:18" x14ac:dyDescent="0.25">
      <c r="A338" s="9">
        <f t="shared" si="94"/>
        <v>-2.2395722971100755E-2</v>
      </c>
      <c r="B338" s="88">
        <f>IF(Sample8!K344&gt;0,Sample8!K344, )</f>
        <v>2.2395722971100755E-2</v>
      </c>
      <c r="C338" s="88">
        <f>IF(Sample8!L344&gt;0,Sample8!L344,"")</f>
        <v>0.72348527752293623</v>
      </c>
      <c r="D338" s="88" t="str">
        <f>IF(Sample8!M344&gt;0,Sample8!M344,)</f>
        <v/>
      </c>
      <c r="E338" s="162">
        <f t="shared" si="85"/>
        <v>0.39276609334147111</v>
      </c>
      <c r="F338" s="162">
        <f t="shared" si="86"/>
        <v>2.1627325063689695E-2</v>
      </c>
      <c r="G338" s="162">
        <f t="shared" si="87"/>
        <v>6.9528219269918839E-4</v>
      </c>
      <c r="H338" s="162">
        <f t="shared" si="88"/>
        <v>7.3115714711871616E-5</v>
      </c>
      <c r="I338" s="162">
        <f t="shared" si="89"/>
        <v>2.2322607256388884E-2</v>
      </c>
      <c r="J338" s="162">
        <f t="shared" si="95"/>
        <v>7.3115714711871616E-5</v>
      </c>
      <c r="K338" s="162">
        <f t="shared" si="90"/>
        <v>1.9441766015326297E-6</v>
      </c>
      <c r="L338" s="59">
        <f t="shared" si="91"/>
        <v>0</v>
      </c>
      <c r="M338" s="162">
        <f t="shared" si="96"/>
        <v>0.72794684995945436</v>
      </c>
      <c r="N338" s="99">
        <f t="shared" si="92"/>
        <v>1.990562860629827E-5</v>
      </c>
      <c r="O338" s="100">
        <f t="shared" si="97"/>
        <v>1.9560114006937296E-4</v>
      </c>
      <c r="P338" s="100">
        <f t="shared" si="98"/>
        <v>1.5002679425008031E-8</v>
      </c>
      <c r="Q338" s="11">
        <v>336</v>
      </c>
      <c r="R338" s="9">
        <f t="shared" si="93"/>
        <v>0.72789270789425276</v>
      </c>
    </row>
    <row r="339" spans="1:18" x14ac:dyDescent="0.25">
      <c r="A339" s="9">
        <f t="shared" si="94"/>
        <v>-2.2395722971100755E-2</v>
      </c>
      <c r="B339" s="88">
        <f>IF(Sample8!K345&gt;0,Sample8!K345, )</f>
        <v>2.2395722971100755E-2</v>
      </c>
      <c r="C339" s="88">
        <f>IF(Sample8!L345&gt;0,Sample8!L345,"")</f>
        <v>0.72389202772157946</v>
      </c>
      <c r="D339" s="88" t="str">
        <f>IF(Sample8!M345&gt;0,Sample8!M345,)</f>
        <v/>
      </c>
      <c r="E339" s="162">
        <f t="shared" si="85"/>
        <v>0.39276609334147111</v>
      </c>
      <c r="F339" s="162">
        <f t="shared" si="86"/>
        <v>2.1627325063689695E-2</v>
      </c>
      <c r="G339" s="162">
        <f t="shared" si="87"/>
        <v>6.9528219269918839E-4</v>
      </c>
      <c r="H339" s="162">
        <f t="shared" si="88"/>
        <v>7.3115714711871616E-5</v>
      </c>
      <c r="I339" s="162">
        <f t="shared" si="89"/>
        <v>2.2322607256388884E-2</v>
      </c>
      <c r="J339" s="162">
        <f t="shared" si="95"/>
        <v>7.3115714711871616E-5</v>
      </c>
      <c r="K339" s="162">
        <f t="shared" si="90"/>
        <v>1.9441766015326297E-6</v>
      </c>
      <c r="L339" s="59">
        <f t="shared" si="91"/>
        <v>0</v>
      </c>
      <c r="M339" s="162">
        <f t="shared" si="96"/>
        <v>0.72794684995945436</v>
      </c>
      <c r="N339" s="99">
        <f t="shared" si="92"/>
        <v>1.6441583380764812E-5</v>
      </c>
      <c r="O339" s="100">
        <f t="shared" si="97"/>
        <v>1.9560114006937296E-4</v>
      </c>
      <c r="P339" s="100">
        <f t="shared" si="98"/>
        <v>1.5002679425008031E-8</v>
      </c>
      <c r="Q339" s="11">
        <v>337</v>
      </c>
      <c r="R339" s="9">
        <f t="shared" si="93"/>
        <v>0.72789270789425276</v>
      </c>
    </row>
    <row r="340" spans="1:18" x14ac:dyDescent="0.25">
      <c r="A340" s="9">
        <f t="shared" si="94"/>
        <v>-2.2314224707013736E-2</v>
      </c>
      <c r="B340" s="88">
        <f>IF(Sample8!K346&gt;0,Sample8!K346, )</f>
        <v>2.2314224707013736E-2</v>
      </c>
      <c r="C340" s="88">
        <f>IF(Sample8!L346&gt;0,Sample8!L346,"")</f>
        <v>0.72348527752293623</v>
      </c>
      <c r="D340" s="88" t="str">
        <f>IF(Sample8!M346&gt;0,Sample8!M346,)</f>
        <v/>
      </c>
      <c r="E340" s="162">
        <f t="shared" si="85"/>
        <v>0.39268459507738407</v>
      </c>
      <c r="F340" s="162">
        <f t="shared" si="86"/>
        <v>2.1549303938373753E-2</v>
      </c>
      <c r="G340" s="162">
        <f t="shared" si="87"/>
        <v>6.9209734055304326E-4</v>
      </c>
      <c r="H340" s="162">
        <f t="shared" si="88"/>
        <v>7.2823428086940534E-5</v>
      </c>
      <c r="I340" s="162">
        <f t="shared" si="89"/>
        <v>2.2241401278926796E-2</v>
      </c>
      <c r="J340" s="162">
        <f t="shared" si="95"/>
        <v>7.2823428086940534E-5</v>
      </c>
      <c r="K340" s="162">
        <f t="shared" si="90"/>
        <v>1.9390839644492782E-6</v>
      </c>
      <c r="L340" s="59">
        <f t="shared" si="91"/>
        <v>0</v>
      </c>
      <c r="M340" s="162">
        <f t="shared" si="96"/>
        <v>0.72794632777588852</v>
      </c>
      <c r="N340" s="99">
        <f t="shared" si="92"/>
        <v>1.9900969359365712E-5</v>
      </c>
      <c r="O340" s="100">
        <f t="shared" si="97"/>
        <v>1.9521831175245912E-4</v>
      </c>
      <c r="P340" s="100">
        <f t="shared" si="98"/>
        <v>1.4980507547495828E-8</v>
      </c>
      <c r="Q340" s="11">
        <v>338</v>
      </c>
      <c r="R340" s="9">
        <f t="shared" si="93"/>
        <v>0.72789240214844675</v>
      </c>
    </row>
    <row r="341" spans="1:18" x14ac:dyDescent="0.25">
      <c r="A341" s="9">
        <f t="shared" si="94"/>
        <v>-2.2314224707013736E-2</v>
      </c>
      <c r="B341" s="88">
        <f>IF(Sample8!K347&gt;0,Sample8!K347, )</f>
        <v>2.2314224707013736E-2</v>
      </c>
      <c r="C341" s="88">
        <f>IF(Sample8!L347&gt;0,Sample8!L347,"")</f>
        <v>0.72335597186256828</v>
      </c>
      <c r="D341" s="88" t="str">
        <f>IF(Sample8!M347&gt;0,Sample8!M347,)</f>
        <v/>
      </c>
      <c r="E341" s="162">
        <f t="shared" si="85"/>
        <v>0.39268459507738407</v>
      </c>
      <c r="F341" s="162">
        <f t="shared" si="86"/>
        <v>2.1549303938373753E-2</v>
      </c>
      <c r="G341" s="162">
        <f t="shared" si="87"/>
        <v>6.9209734055304326E-4</v>
      </c>
      <c r="H341" s="162">
        <f t="shared" si="88"/>
        <v>7.2823428086940534E-5</v>
      </c>
      <c r="I341" s="162">
        <f t="shared" si="89"/>
        <v>2.2241401278926796E-2</v>
      </c>
      <c r="J341" s="162">
        <f t="shared" si="95"/>
        <v>7.2823428086940534E-5</v>
      </c>
      <c r="K341" s="162">
        <f t="shared" si="90"/>
        <v>1.9390839644492782E-6</v>
      </c>
      <c r="L341" s="59">
        <f t="shared" si="91"/>
        <v>0</v>
      </c>
      <c r="M341" s="162">
        <f t="shared" si="96"/>
        <v>0.72794632777588852</v>
      </c>
      <c r="N341" s="99">
        <f t="shared" si="92"/>
        <v>2.1071367410954124E-5</v>
      </c>
      <c r="O341" s="100">
        <f t="shared" si="97"/>
        <v>1.9521831175245912E-4</v>
      </c>
      <c r="P341" s="100">
        <f t="shared" si="98"/>
        <v>1.4980507547495828E-8</v>
      </c>
      <c r="Q341" s="11">
        <v>339</v>
      </c>
      <c r="R341" s="9">
        <f t="shared" si="93"/>
        <v>0.72789240214844675</v>
      </c>
    </row>
    <row r="342" spans="1:18" x14ac:dyDescent="0.25">
      <c r="A342" s="9">
        <f t="shared" si="94"/>
        <v>-2.2232726442926835E-2</v>
      </c>
      <c r="B342" s="88">
        <f>IF(Sample8!K348&gt;0,Sample8!K348, )</f>
        <v>2.2232726442926835E-2</v>
      </c>
      <c r="C342" s="88">
        <f>IF(Sample8!L348&gt;0,Sample8!L348,"")</f>
        <v>0.72374363926047169</v>
      </c>
      <c r="D342" s="88" t="str">
        <f>IF(Sample8!M348&gt;0,Sample8!M348,)</f>
        <v/>
      </c>
      <c r="E342" s="162">
        <f t="shared" si="85"/>
        <v>0.39260309681329719</v>
      </c>
      <c r="F342" s="162">
        <f t="shared" si="86"/>
        <v>2.1471268310217576E-2</v>
      </c>
      <c r="G342" s="162">
        <f t="shared" si="87"/>
        <v>6.8892678100893751E-4</v>
      </c>
      <c r="H342" s="162">
        <f t="shared" si="88"/>
        <v>7.2531351700322322E-5</v>
      </c>
      <c r="I342" s="162">
        <f t="shared" si="89"/>
        <v>2.2160195091226513E-2</v>
      </c>
      <c r="J342" s="162">
        <f t="shared" si="95"/>
        <v>7.2531351700322322E-5</v>
      </c>
      <c r="K342" s="162">
        <f t="shared" si="90"/>
        <v>1.9340046667686526E-6</v>
      </c>
      <c r="L342" s="59">
        <f t="shared" si="91"/>
        <v>0</v>
      </c>
      <c r="M342" s="162">
        <f t="shared" si="96"/>
        <v>0.72794580712009349</v>
      </c>
      <c r="N342" s="99">
        <f t="shared" si="92"/>
        <v>1.7658214720438437E-5</v>
      </c>
      <c r="O342" s="100">
        <f t="shared" si="97"/>
        <v>1.9483623094536254E-4</v>
      </c>
      <c r="P342" s="100">
        <f t="shared" si="98"/>
        <v>1.4958483487143871E-8</v>
      </c>
      <c r="Q342" s="11">
        <v>340</v>
      </c>
      <c r="R342" s="9">
        <f t="shared" si="93"/>
        <v>0.72789209777473052</v>
      </c>
    </row>
    <row r="343" spans="1:18" x14ac:dyDescent="0.25">
      <c r="A343" s="9">
        <f t="shared" si="94"/>
        <v>-2.215122817883982E-2</v>
      </c>
      <c r="B343" s="88">
        <f>IF(Sample8!K349&gt;0,Sample8!K349, )</f>
        <v>2.215122817883982E-2</v>
      </c>
      <c r="C343" s="88">
        <f>IF(Sample8!L349&gt;0,Sample8!L349,"")</f>
        <v>0.72348527752293623</v>
      </c>
      <c r="D343" s="88" t="str">
        <f>IF(Sample8!M349&gt;0,Sample8!M349,)</f>
        <v/>
      </c>
      <c r="E343" s="162">
        <f t="shared" si="85"/>
        <v>0.39252159854921015</v>
      </c>
      <c r="F343" s="162">
        <f t="shared" si="86"/>
        <v>2.1393218240944194E-2</v>
      </c>
      <c r="G343" s="162">
        <f t="shared" si="87"/>
        <v>6.8577045256955349E-4</v>
      </c>
      <c r="H343" s="162">
        <f t="shared" si="88"/>
        <v>7.2239485326072717E-5</v>
      </c>
      <c r="I343" s="162">
        <f t="shared" si="89"/>
        <v>2.2078988693513747E-2</v>
      </c>
      <c r="J343" s="162">
        <f t="shared" si="95"/>
        <v>7.2239485326072717E-5</v>
      </c>
      <c r="K343" s="162">
        <f t="shared" si="90"/>
        <v>1.9289386735412327E-6</v>
      </c>
      <c r="L343" s="59">
        <f t="shared" si="91"/>
        <v>0</v>
      </c>
      <c r="M343" s="162">
        <f t="shared" si="96"/>
        <v>0.72794528798599833</v>
      </c>
      <c r="N343" s="99">
        <f t="shared" si="92"/>
        <v>1.9891693330623433E-5</v>
      </c>
      <c r="O343" s="100">
        <f t="shared" si="97"/>
        <v>1.9445489619535701E-4</v>
      </c>
      <c r="P343" s="100">
        <f t="shared" si="98"/>
        <v>1.4936606653947975E-8</v>
      </c>
      <c r="Q343" s="11">
        <v>341</v>
      </c>
      <c r="R343" s="9">
        <f t="shared" si="93"/>
        <v>0.72789179476720034</v>
      </c>
    </row>
    <row r="344" spans="1:18" x14ac:dyDescent="0.25">
      <c r="A344" s="9">
        <f t="shared" si="94"/>
        <v>-2.215122817883982E-2</v>
      </c>
      <c r="B344" s="88">
        <f>IF(Sample8!K350&gt;0,Sample8!K350, )</f>
        <v>2.215122817883982E-2</v>
      </c>
      <c r="C344" s="88">
        <f>IF(Sample8!L350&gt;0,Sample8!L350,"")</f>
        <v>0.72348527752293623</v>
      </c>
      <c r="D344" s="88" t="str">
        <f>IF(Sample8!M350&gt;0,Sample8!M350,)</f>
        <v/>
      </c>
      <c r="E344" s="162">
        <f t="shared" si="85"/>
        <v>0.39252159854921015</v>
      </c>
      <c r="F344" s="162">
        <f t="shared" si="86"/>
        <v>2.1393218240944194E-2</v>
      </c>
      <c r="G344" s="162">
        <f t="shared" si="87"/>
        <v>6.8577045256955349E-4</v>
      </c>
      <c r="H344" s="162">
        <f t="shared" si="88"/>
        <v>7.2239485326072717E-5</v>
      </c>
      <c r="I344" s="162">
        <f t="shared" si="89"/>
        <v>2.2078988693513747E-2</v>
      </c>
      <c r="J344" s="162">
        <f t="shared" si="95"/>
        <v>7.2239485326072717E-5</v>
      </c>
      <c r="K344" s="162">
        <f t="shared" si="90"/>
        <v>1.9289386735412327E-6</v>
      </c>
      <c r="L344" s="59">
        <f t="shared" si="91"/>
        <v>0</v>
      </c>
      <c r="M344" s="162">
        <f t="shared" si="96"/>
        <v>0.72794528798599833</v>
      </c>
      <c r="N344" s="99">
        <f t="shared" si="92"/>
        <v>1.9891693330623433E-5</v>
      </c>
      <c r="O344" s="100">
        <f t="shared" si="97"/>
        <v>1.9445489619535701E-4</v>
      </c>
      <c r="P344" s="100">
        <f t="shared" si="98"/>
        <v>1.4936606653947975E-8</v>
      </c>
      <c r="Q344" s="11">
        <v>342</v>
      </c>
      <c r="R344" s="9">
        <f t="shared" si="93"/>
        <v>0.72789179476720034</v>
      </c>
    </row>
    <row r="345" spans="1:18" x14ac:dyDescent="0.25">
      <c r="A345" s="9">
        <f t="shared" si="94"/>
        <v>-2.2069729914752804E-2</v>
      </c>
      <c r="B345" s="88">
        <f>IF(Sample8!K351&gt;0,Sample8!K351, )</f>
        <v>2.2069729914752804E-2</v>
      </c>
      <c r="C345" s="88">
        <f>IF(Sample8!L351&gt;0,Sample8!L351,"")</f>
        <v>0.72348527752293623</v>
      </c>
      <c r="D345" s="88" t="str">
        <f>IF(Sample8!M351&gt;0,Sample8!M351,)</f>
        <v/>
      </c>
      <c r="E345" s="162">
        <f t="shared" si="85"/>
        <v>0.39244010028512316</v>
      </c>
      <c r="F345" s="162">
        <f t="shared" si="86"/>
        <v>2.1315153792035517E-2</v>
      </c>
      <c r="G345" s="162">
        <f t="shared" si="87"/>
        <v>6.8262829397870706E-4</v>
      </c>
      <c r="H345" s="162">
        <f t="shared" si="88"/>
        <v>7.1947828738580522E-5</v>
      </c>
      <c r="I345" s="162">
        <f t="shared" si="89"/>
        <v>2.1997782086014224E-2</v>
      </c>
      <c r="J345" s="162">
        <f t="shared" si="95"/>
        <v>7.1947828738580522E-5</v>
      </c>
      <c r="K345" s="162">
        <f t="shared" si="90"/>
        <v>1.9238859499278366E-6</v>
      </c>
      <c r="L345" s="59">
        <f t="shared" si="91"/>
        <v>0</v>
      </c>
      <c r="M345" s="162">
        <f t="shared" si="96"/>
        <v>0.72794477036755534</v>
      </c>
      <c r="N345" s="99">
        <f t="shared" si="92"/>
        <v>1.9887076431209009E-5</v>
      </c>
      <c r="O345" s="100">
        <f t="shared" si="97"/>
        <v>1.9407430605251146E-4</v>
      </c>
      <c r="P345" s="100">
        <f t="shared" si="98"/>
        <v>1.4914876461110087E-8</v>
      </c>
      <c r="Q345" s="11">
        <v>343</v>
      </c>
      <c r="R345" s="9">
        <f t="shared" si="93"/>
        <v>0.72789149311997559</v>
      </c>
    </row>
    <row r="346" spans="1:18" x14ac:dyDescent="0.25">
      <c r="A346" s="9">
        <f t="shared" si="94"/>
        <v>-2.2069729914752804E-2</v>
      </c>
      <c r="B346" s="88">
        <f>IF(Sample8!K352&gt;0,Sample8!K352, )</f>
        <v>2.2069729914752804E-2</v>
      </c>
      <c r="C346" s="88">
        <f>IF(Sample8!L352&gt;0,Sample8!L352,"")</f>
        <v>0.72348527752293623</v>
      </c>
      <c r="D346" s="88" t="str">
        <f>IF(Sample8!M352&gt;0,Sample8!M352,)</f>
        <v/>
      </c>
      <c r="E346" s="162">
        <f t="shared" si="85"/>
        <v>0.39244010028512316</v>
      </c>
      <c r="F346" s="162">
        <f t="shared" si="86"/>
        <v>2.1315153792035517E-2</v>
      </c>
      <c r="G346" s="162">
        <f t="shared" si="87"/>
        <v>6.8262829397870706E-4</v>
      </c>
      <c r="H346" s="162">
        <f t="shared" si="88"/>
        <v>7.1947828738580522E-5</v>
      </c>
      <c r="I346" s="162">
        <f t="shared" si="89"/>
        <v>2.1997782086014224E-2</v>
      </c>
      <c r="J346" s="162">
        <f t="shared" si="95"/>
        <v>7.1947828738580522E-5</v>
      </c>
      <c r="K346" s="162">
        <f t="shared" si="90"/>
        <v>1.9238859499278366E-6</v>
      </c>
      <c r="L346" s="59">
        <f t="shared" si="91"/>
        <v>0</v>
      </c>
      <c r="M346" s="162">
        <f t="shared" si="96"/>
        <v>0.72794477036755534</v>
      </c>
      <c r="N346" s="99">
        <f t="shared" si="92"/>
        <v>1.9887076431209009E-5</v>
      </c>
      <c r="O346" s="100">
        <f t="shared" si="97"/>
        <v>1.9407430605251146E-4</v>
      </c>
      <c r="P346" s="100">
        <f t="shared" si="98"/>
        <v>1.4914876461110087E-8</v>
      </c>
      <c r="Q346" s="11">
        <v>344</v>
      </c>
      <c r="R346" s="9">
        <f t="shared" si="93"/>
        <v>0.72789149311997559</v>
      </c>
    </row>
    <row r="347" spans="1:18" x14ac:dyDescent="0.25">
      <c r="A347" s="9">
        <f t="shared" si="94"/>
        <v>-2.1988231650665904E-2</v>
      </c>
      <c r="B347" s="88">
        <f>IF(Sample8!K353&gt;0,Sample8!K353, )</f>
        <v>2.1988231650665904E-2</v>
      </c>
      <c r="C347" s="88">
        <f>IF(Sample8!L353&gt;0,Sample8!L353,"")</f>
        <v>0.72335597186256828</v>
      </c>
      <c r="D347" s="88" t="str">
        <f>IF(Sample8!M353&gt;0,Sample8!M353,)</f>
        <v/>
      </c>
      <c r="E347" s="162">
        <f t="shared" si="85"/>
        <v>0.39235860202103623</v>
      </c>
      <c r="F347" s="162">
        <f t="shared" si="86"/>
        <v>2.123707502473289E-2</v>
      </c>
      <c r="G347" s="162">
        <f t="shared" si="87"/>
        <v>6.7950024422048713E-4</v>
      </c>
      <c r="H347" s="162">
        <f t="shared" si="88"/>
        <v>7.1656381712525974E-5</v>
      </c>
      <c r="I347" s="162">
        <f t="shared" si="89"/>
        <v>2.1916575268953378E-2</v>
      </c>
      <c r="J347" s="162">
        <f t="shared" si="95"/>
        <v>7.1656381712525974E-5</v>
      </c>
      <c r="K347" s="162">
        <f t="shared" si="90"/>
        <v>1.9188464611720295E-6</v>
      </c>
      <c r="L347" s="59">
        <f t="shared" si="91"/>
        <v>0</v>
      </c>
      <c r="M347" s="162">
        <f t="shared" si="96"/>
        <v>0.72794425425874032</v>
      </c>
      <c r="N347" s="99">
        <f t="shared" si="92"/>
        <v>2.1052335347022227E-5</v>
      </c>
      <c r="O347" s="100">
        <f t="shared" si="97"/>
        <v>1.9369445906968131E-4</v>
      </c>
      <c r="P347" s="100">
        <f t="shared" si="98"/>
        <v>1.489329232503103E-8</v>
      </c>
      <c r="Q347" s="11">
        <v>345</v>
      </c>
      <c r="R347" s="9">
        <f t="shared" si="93"/>
        <v>0.72789119282719883</v>
      </c>
    </row>
    <row r="348" spans="1:18" x14ac:dyDescent="0.25">
      <c r="A348" s="9">
        <f t="shared" si="94"/>
        <v>-2.1988231650665904E-2</v>
      </c>
      <c r="B348" s="88">
        <f>IF(Sample8!K354&gt;0,Sample8!K354, )</f>
        <v>2.1988231650665904E-2</v>
      </c>
      <c r="C348" s="88">
        <f>IF(Sample8!L354&gt;0,Sample8!L354,"")</f>
        <v>0.72387269528689857</v>
      </c>
      <c r="D348" s="88" t="str">
        <f>IF(Sample8!M354&gt;0,Sample8!M354,)</f>
        <v/>
      </c>
      <c r="E348" s="162">
        <f t="shared" si="85"/>
        <v>0.39235860202103623</v>
      </c>
      <c r="F348" s="162">
        <f t="shared" si="86"/>
        <v>2.123707502473289E-2</v>
      </c>
      <c r="G348" s="162">
        <f t="shared" si="87"/>
        <v>6.7950024422048713E-4</v>
      </c>
      <c r="H348" s="162">
        <f t="shared" si="88"/>
        <v>7.1656381712525974E-5</v>
      </c>
      <c r="I348" s="162">
        <f t="shared" si="89"/>
        <v>2.1916575268953378E-2</v>
      </c>
      <c r="J348" s="162">
        <f t="shared" si="95"/>
        <v>7.1656381712525974E-5</v>
      </c>
      <c r="K348" s="162">
        <f t="shared" si="90"/>
        <v>1.9188464611720295E-6</v>
      </c>
      <c r="L348" s="59">
        <f t="shared" si="91"/>
        <v>0</v>
      </c>
      <c r="M348" s="162">
        <f t="shared" si="96"/>
        <v>0.72794425425874032</v>
      </c>
      <c r="N348" s="99">
        <f t="shared" si="92"/>
        <v>1.6577592461185039E-5</v>
      </c>
      <c r="O348" s="100">
        <f t="shared" si="97"/>
        <v>1.9369445906968131E-4</v>
      </c>
      <c r="P348" s="100">
        <f t="shared" si="98"/>
        <v>1.489329232503103E-8</v>
      </c>
      <c r="Q348" s="11">
        <v>346</v>
      </c>
      <c r="R348" s="9">
        <f t="shared" si="93"/>
        <v>0.72789119282719883</v>
      </c>
    </row>
    <row r="349" spans="1:18" x14ac:dyDescent="0.25">
      <c r="A349" s="9">
        <f t="shared" si="94"/>
        <v>-2.1906733386578885E-2</v>
      </c>
      <c r="B349" s="88">
        <f>IF(Sample8!K355&gt;0,Sample8!K355, )</f>
        <v>2.1906733386578885E-2</v>
      </c>
      <c r="C349" s="88">
        <f>IF(Sample8!L355&gt;0,Sample8!L355,"")</f>
        <v>0.72322667775837735</v>
      </c>
      <c r="D349" s="88" t="str">
        <f>IF(Sample8!M355&gt;0,Sample8!M355,)</f>
        <v/>
      </c>
      <c r="E349" s="162">
        <f t="shared" si="85"/>
        <v>0.39227710375694924</v>
      </c>
      <c r="F349" s="162">
        <f t="shared" si="86"/>
        <v>2.1158982000037303E-2</v>
      </c>
      <c r="G349" s="162">
        <f t="shared" si="87"/>
        <v>6.7638624251860346E-4</v>
      </c>
      <c r="H349" s="162">
        <f t="shared" si="88"/>
        <v>7.1365144022977889E-5</v>
      </c>
      <c r="I349" s="162">
        <f t="shared" si="89"/>
        <v>2.1835368242555907E-2</v>
      </c>
      <c r="J349" s="162">
        <f t="shared" si="95"/>
        <v>7.1365144022977889E-5</v>
      </c>
      <c r="K349" s="162">
        <f t="shared" si="90"/>
        <v>1.9138201726070208E-6</v>
      </c>
      <c r="L349" s="59">
        <f t="shared" si="91"/>
        <v>0</v>
      </c>
      <c r="M349" s="162">
        <f t="shared" si="96"/>
        <v>0.72794373965355197</v>
      </c>
      <c r="N349" s="99">
        <f t="shared" si="92"/>
        <v>2.2250672922908411E-5</v>
      </c>
      <c r="O349" s="100">
        <f t="shared" si="97"/>
        <v>1.9331535380253621E-4</v>
      </c>
      <c r="P349" s="100">
        <f t="shared" si="98"/>
        <v>1.4871853665278282E-8</v>
      </c>
      <c r="Q349" s="11">
        <v>347</v>
      </c>
      <c r="R349" s="9">
        <f t="shared" si="93"/>
        <v>0.72789089388303541</v>
      </c>
    </row>
    <row r="350" spans="1:18" x14ac:dyDescent="0.25">
      <c r="A350" s="9">
        <f t="shared" si="94"/>
        <v>-2.1906733386578885E-2</v>
      </c>
      <c r="B350" s="88">
        <f>IF(Sample8!K356&gt;0,Sample8!K356, )</f>
        <v>2.1906733386578885E-2</v>
      </c>
      <c r="C350" s="88">
        <f>IF(Sample8!L356&gt;0,Sample8!L356,"")</f>
        <v>0.72374363926047169</v>
      </c>
      <c r="D350" s="88" t="str">
        <f>IF(Sample8!M356&gt;0,Sample8!M356,)</f>
        <v/>
      </c>
      <c r="E350" s="162">
        <f t="shared" si="85"/>
        <v>0.39227710375694924</v>
      </c>
      <c r="F350" s="162">
        <f t="shared" si="86"/>
        <v>2.1158982000037303E-2</v>
      </c>
      <c r="G350" s="162">
        <f t="shared" si="87"/>
        <v>6.7638624251860346E-4</v>
      </c>
      <c r="H350" s="162">
        <f t="shared" si="88"/>
        <v>7.1365144022977889E-5</v>
      </c>
      <c r="I350" s="162">
        <f t="shared" si="89"/>
        <v>2.1835368242555907E-2</v>
      </c>
      <c r="J350" s="162">
        <f t="shared" si="95"/>
        <v>7.1365144022977889E-5</v>
      </c>
      <c r="K350" s="162">
        <f t="shared" si="90"/>
        <v>1.9138201726070208E-6</v>
      </c>
      <c r="L350" s="59">
        <f t="shared" si="91"/>
        <v>0</v>
      </c>
      <c r="M350" s="162">
        <f t="shared" si="96"/>
        <v>0.72794373965355197</v>
      </c>
      <c r="N350" s="99">
        <f t="shared" si="92"/>
        <v>1.764084331195308E-5</v>
      </c>
      <c r="O350" s="100">
        <f t="shared" si="97"/>
        <v>1.9331535380253621E-4</v>
      </c>
      <c r="P350" s="100">
        <f t="shared" si="98"/>
        <v>1.4871853665278282E-8</v>
      </c>
      <c r="Q350" s="11">
        <v>348</v>
      </c>
      <c r="R350" s="9">
        <f t="shared" si="93"/>
        <v>0.72789089388303541</v>
      </c>
    </row>
    <row r="351" spans="1:18" x14ac:dyDescent="0.25">
      <c r="A351" s="9">
        <f t="shared" si="94"/>
        <v>-2.1825235122491869E-2</v>
      </c>
      <c r="B351" s="88">
        <f>IF(Sample8!K357&gt;0,Sample8!K357, )</f>
        <v>2.1825235122491869E-2</v>
      </c>
      <c r="C351" s="88">
        <f>IF(Sample8!L357&gt;0,Sample8!L357,"")</f>
        <v>0.72361431051314751</v>
      </c>
      <c r="D351" s="88" t="str">
        <f>IF(Sample8!M357&gt;0,Sample8!M357,)</f>
        <v/>
      </c>
      <c r="E351" s="162">
        <f t="shared" si="85"/>
        <v>0.3921956054928622</v>
      </c>
      <c r="F351" s="162">
        <f t="shared" si="86"/>
        <v>2.1080874778710942E-2</v>
      </c>
      <c r="G351" s="162">
        <f t="shared" si="87"/>
        <v>6.7328622833565804E-4</v>
      </c>
      <c r="H351" s="162">
        <f t="shared" si="88"/>
        <v>7.107411544526876E-5</v>
      </c>
      <c r="I351" s="162">
        <f t="shared" si="89"/>
        <v>2.17541610070466E-2</v>
      </c>
      <c r="J351" s="162">
        <f t="shared" si="95"/>
        <v>7.107411544526876E-5</v>
      </c>
      <c r="K351" s="162">
        <f t="shared" si="90"/>
        <v>1.908807049662563E-6</v>
      </c>
      <c r="L351" s="59">
        <f t="shared" si="91"/>
        <v>0</v>
      </c>
      <c r="M351" s="162">
        <f t="shared" si="96"/>
        <v>0.7279432265460124</v>
      </c>
      <c r="N351" s="99">
        <f t="shared" si="92"/>
        <v>1.8739514019594729E-5</v>
      </c>
      <c r="O351" s="100">
        <f t="shared" si="97"/>
        <v>1.929369888094872E-4</v>
      </c>
      <c r="P351" s="100">
        <f t="shared" si="98"/>
        <v>1.4850559904583539E-8</v>
      </c>
      <c r="Q351" s="11">
        <v>349</v>
      </c>
      <c r="R351" s="9">
        <f t="shared" si="93"/>
        <v>0.72789059628167385</v>
      </c>
    </row>
    <row r="352" spans="1:18" x14ac:dyDescent="0.25">
      <c r="A352" s="9">
        <f t="shared" si="94"/>
        <v>-2.1825235122491869E-2</v>
      </c>
      <c r="B352" s="88">
        <f>IF(Sample8!K358&gt;0,Sample8!K358, )</f>
        <v>2.1825235122491869E-2</v>
      </c>
      <c r="C352" s="88">
        <f>IF(Sample8!L358&gt;0,Sample8!L358,"")</f>
        <v>0.72389202772157946</v>
      </c>
      <c r="D352" s="88" t="str">
        <f>IF(Sample8!M358&gt;0,Sample8!M358,)</f>
        <v/>
      </c>
      <c r="E352" s="162">
        <f t="shared" si="85"/>
        <v>0.3921956054928622</v>
      </c>
      <c r="F352" s="162">
        <f t="shared" si="86"/>
        <v>2.1080874778710942E-2</v>
      </c>
      <c r="G352" s="162">
        <f t="shared" si="87"/>
        <v>6.7328622833565804E-4</v>
      </c>
      <c r="H352" s="162">
        <f t="shared" si="88"/>
        <v>7.107411544526876E-5</v>
      </c>
      <c r="I352" s="162">
        <f t="shared" si="89"/>
        <v>2.17541610070466E-2</v>
      </c>
      <c r="J352" s="162">
        <f t="shared" si="95"/>
        <v>7.107411544526876E-5</v>
      </c>
      <c r="K352" s="162">
        <f t="shared" si="90"/>
        <v>1.908807049662563E-6</v>
      </c>
      <c r="L352" s="59">
        <f t="shared" si="91"/>
        <v>0</v>
      </c>
      <c r="M352" s="162">
        <f t="shared" si="96"/>
        <v>0.7279432265460124</v>
      </c>
      <c r="N352" s="99">
        <f t="shared" si="92"/>
        <v>1.6412211915086869E-5</v>
      </c>
      <c r="O352" s="100">
        <f t="shared" si="97"/>
        <v>1.929369888094872E-4</v>
      </c>
      <c r="P352" s="100">
        <f t="shared" si="98"/>
        <v>1.4850559904583539E-8</v>
      </c>
      <c r="Q352" s="11">
        <v>350</v>
      </c>
      <c r="R352" s="9">
        <f t="shared" si="93"/>
        <v>0.72789059628167385</v>
      </c>
    </row>
    <row r="353" spans="1:18" x14ac:dyDescent="0.25">
      <c r="A353" s="9">
        <f t="shared" si="94"/>
        <v>-2.1743736858404968E-2</v>
      </c>
      <c r="B353" s="88">
        <f>IF(Sample8!K359&gt;0,Sample8!K359, )</f>
        <v>2.1743736858404968E-2</v>
      </c>
      <c r="C353" s="88">
        <f>IF(Sample8!L359&gt;0,Sample8!L359,"")</f>
        <v>0.72387269528689857</v>
      </c>
      <c r="D353" s="88" t="str">
        <f>IF(Sample8!M359&gt;0,Sample8!M359,)</f>
        <v/>
      </c>
      <c r="E353" s="162">
        <f t="shared" si="85"/>
        <v>0.39211410722877532</v>
      </c>
      <c r="F353" s="162">
        <f t="shared" si="86"/>
        <v>2.1002753421277533E-2</v>
      </c>
      <c r="G353" s="162">
        <f t="shared" si="87"/>
        <v>6.7020014137238529E-4</v>
      </c>
      <c r="H353" s="162">
        <f t="shared" si="88"/>
        <v>7.0783295755050268E-5</v>
      </c>
      <c r="I353" s="162">
        <f t="shared" si="89"/>
        <v>2.1672953562649918E-2</v>
      </c>
      <c r="J353" s="162">
        <f t="shared" si="95"/>
        <v>7.0783295755050268E-5</v>
      </c>
      <c r="K353" s="162">
        <f t="shared" si="90"/>
        <v>1.9038070578511556E-6</v>
      </c>
      <c r="L353" s="59">
        <f t="shared" si="91"/>
        <v>0</v>
      </c>
      <c r="M353" s="162">
        <f t="shared" si="96"/>
        <v>0.72794271493016671</v>
      </c>
      <c r="N353" s="99">
        <f t="shared" si="92"/>
        <v>1.6565059896588528E-5</v>
      </c>
      <c r="O353" s="100">
        <f t="shared" si="97"/>
        <v>1.925593626517514E-4</v>
      </c>
      <c r="P353" s="100">
        <f t="shared" si="98"/>
        <v>1.482941046882983E-8</v>
      </c>
      <c r="Q353" s="11">
        <v>351</v>
      </c>
      <c r="R353" s="9">
        <f t="shared" si="93"/>
        <v>0.72789030001732535</v>
      </c>
    </row>
    <row r="354" spans="1:18" x14ac:dyDescent="0.25">
      <c r="A354" s="9">
        <f t="shared" si="94"/>
        <v>-2.1743736858404968E-2</v>
      </c>
      <c r="B354" s="88">
        <f>IF(Sample8!K360&gt;0,Sample8!K360, )</f>
        <v>2.1743736858404968E-2</v>
      </c>
      <c r="C354" s="88">
        <f>IF(Sample8!L360&gt;0,Sample8!L360,"")</f>
        <v>0.72361431051314751</v>
      </c>
      <c r="D354" s="88" t="str">
        <f>IF(Sample8!M360&gt;0,Sample8!M360,)</f>
        <v/>
      </c>
      <c r="E354" s="162">
        <f t="shared" si="85"/>
        <v>0.39211410722877532</v>
      </c>
      <c r="F354" s="162">
        <f t="shared" si="86"/>
        <v>2.1002753421277533E-2</v>
      </c>
      <c r="G354" s="162">
        <f t="shared" si="87"/>
        <v>6.7020014137238529E-4</v>
      </c>
      <c r="H354" s="162">
        <f t="shared" si="88"/>
        <v>7.0783295755050268E-5</v>
      </c>
      <c r="I354" s="162">
        <f t="shared" si="89"/>
        <v>2.1672953562649918E-2</v>
      </c>
      <c r="J354" s="162">
        <f t="shared" si="95"/>
        <v>7.0783295755050268E-5</v>
      </c>
      <c r="K354" s="162">
        <f t="shared" si="90"/>
        <v>1.9038070578511556E-6</v>
      </c>
      <c r="L354" s="59">
        <f t="shared" si="91"/>
        <v>0</v>
      </c>
      <c r="M354" s="162">
        <f t="shared" si="96"/>
        <v>0.72794271493016671</v>
      </c>
      <c r="N354" s="99">
        <f t="shared" si="92"/>
        <v>1.8735084797271363E-5</v>
      </c>
      <c r="O354" s="100">
        <f t="shared" si="97"/>
        <v>1.925593626517514E-4</v>
      </c>
      <c r="P354" s="100">
        <f t="shared" si="98"/>
        <v>1.482941046882983E-8</v>
      </c>
      <c r="Q354" s="11">
        <v>352</v>
      </c>
      <c r="R354" s="9">
        <f t="shared" si="93"/>
        <v>0.72789030001732535</v>
      </c>
    </row>
    <row r="355" spans="1:18" x14ac:dyDescent="0.25">
      <c r="A355" s="9">
        <f t="shared" si="94"/>
        <v>-2.1743736858404968E-2</v>
      </c>
      <c r="B355" s="88">
        <f>IF(Sample8!K361&gt;0,Sample8!K361, )</f>
        <v>2.1743736858404968E-2</v>
      </c>
      <c r="C355" s="88">
        <f>IF(Sample8!L361&gt;0,Sample8!L361,"")</f>
        <v>0.72348527752293623</v>
      </c>
      <c r="D355" s="88" t="str">
        <f>IF(Sample8!M361&gt;0,Sample8!M361,)</f>
        <v/>
      </c>
      <c r="E355" s="162">
        <f t="shared" si="85"/>
        <v>0.39211410722877532</v>
      </c>
      <c r="F355" s="162">
        <f t="shared" si="86"/>
        <v>2.1002753421277533E-2</v>
      </c>
      <c r="G355" s="162">
        <f t="shared" si="87"/>
        <v>6.7020014137238529E-4</v>
      </c>
      <c r="H355" s="162">
        <f t="shared" si="88"/>
        <v>7.0783295755050268E-5</v>
      </c>
      <c r="I355" s="162">
        <f t="shared" si="89"/>
        <v>2.1672953562649918E-2</v>
      </c>
      <c r="J355" s="162">
        <f t="shared" si="95"/>
        <v>7.0783295755050268E-5</v>
      </c>
      <c r="K355" s="162">
        <f t="shared" si="90"/>
        <v>1.9038070578511556E-6</v>
      </c>
      <c r="L355" s="59">
        <f t="shared" si="91"/>
        <v>0</v>
      </c>
      <c r="M355" s="162">
        <f t="shared" si="96"/>
        <v>0.72794271493016671</v>
      </c>
      <c r="N355" s="99">
        <f t="shared" si="92"/>
        <v>1.9868748239377585E-5</v>
      </c>
      <c r="O355" s="100">
        <f t="shared" si="97"/>
        <v>1.925593626517514E-4</v>
      </c>
      <c r="P355" s="100">
        <f t="shared" si="98"/>
        <v>1.482941046882983E-8</v>
      </c>
      <c r="Q355" s="11">
        <v>353</v>
      </c>
      <c r="R355" s="9">
        <f t="shared" si="93"/>
        <v>0.72789030001732535</v>
      </c>
    </row>
    <row r="356" spans="1:18" x14ac:dyDescent="0.25">
      <c r="A356" s="9">
        <f t="shared" si="94"/>
        <v>-2.1662238594317953E-2</v>
      </c>
      <c r="B356" s="88">
        <f>IF(Sample8!K362&gt;0,Sample8!K362, )</f>
        <v>2.1662238594317953E-2</v>
      </c>
      <c r="C356" s="88">
        <f>IF(Sample8!L362&gt;0,Sample8!L362,"")</f>
        <v>0.72348527752293623</v>
      </c>
      <c r="D356" s="88" t="str">
        <f>IF(Sample8!M362&gt;0,Sample8!M362,)</f>
        <v/>
      </c>
      <c r="E356" s="162">
        <f t="shared" si="85"/>
        <v>0.39203260896468828</v>
      </c>
      <c r="F356" s="162">
        <f t="shared" si="86"/>
        <v>2.0924617988022726E-2</v>
      </c>
      <c r="G356" s="162">
        <f t="shared" si="87"/>
        <v>6.6712792156687836E-4</v>
      </c>
      <c r="H356" s="162">
        <f t="shared" si="88"/>
        <v>7.0492684728348798E-5</v>
      </c>
      <c r="I356" s="162">
        <f t="shared" si="89"/>
        <v>2.1591745909589604E-2</v>
      </c>
      <c r="J356" s="162">
        <f t="shared" si="95"/>
        <v>7.0492684728348798E-5</v>
      </c>
      <c r="K356" s="162">
        <f t="shared" si="90"/>
        <v>1.8988201627818413E-6</v>
      </c>
      <c r="L356" s="59">
        <f t="shared" si="91"/>
        <v>0</v>
      </c>
      <c r="M356" s="162">
        <f t="shared" si="96"/>
        <v>0.7279422048000832</v>
      </c>
      <c r="N356" s="99">
        <f t="shared" si="92"/>
        <v>1.9864200753776716E-5</v>
      </c>
      <c r="O356" s="100">
        <f t="shared" si="97"/>
        <v>1.9218247389328781E-4</v>
      </c>
      <c r="P356" s="100">
        <f t="shared" si="98"/>
        <v>1.4808404787007308E-8</v>
      </c>
      <c r="Q356" s="11">
        <v>354</v>
      </c>
      <c r="R356" s="9">
        <f t="shared" si="93"/>
        <v>0.72789000508422408</v>
      </c>
    </row>
    <row r="357" spans="1:18" x14ac:dyDescent="0.25">
      <c r="A357" s="9">
        <f t="shared" si="94"/>
        <v>-2.1662238594317953E-2</v>
      </c>
      <c r="B357" s="88">
        <f>IF(Sample8!K363&gt;0,Sample8!K363, )</f>
        <v>2.1662238594317953E-2</v>
      </c>
      <c r="C357" s="88">
        <f>IF(Sample8!L363&gt;0,Sample8!L363,"")</f>
        <v>0.72335597186256828</v>
      </c>
      <c r="D357" s="88" t="str">
        <f>IF(Sample8!M363&gt;0,Sample8!M363,)</f>
        <v/>
      </c>
      <c r="E357" s="162">
        <f t="shared" si="85"/>
        <v>0.39203260896468828</v>
      </c>
      <c r="F357" s="162">
        <f t="shared" si="86"/>
        <v>2.0924617988022726E-2</v>
      </c>
      <c r="G357" s="162">
        <f t="shared" si="87"/>
        <v>6.6712792156687836E-4</v>
      </c>
      <c r="H357" s="162">
        <f t="shared" si="88"/>
        <v>7.0492684728348798E-5</v>
      </c>
      <c r="I357" s="162">
        <f t="shared" si="89"/>
        <v>2.1591745909589604E-2</v>
      </c>
      <c r="J357" s="162">
        <f t="shared" si="95"/>
        <v>7.0492684728348798E-5</v>
      </c>
      <c r="K357" s="162">
        <f t="shared" si="90"/>
        <v>1.8988201627818413E-6</v>
      </c>
      <c r="L357" s="59">
        <f t="shared" si="91"/>
        <v>0</v>
      </c>
      <c r="M357" s="162">
        <f t="shared" si="96"/>
        <v>0.7279422048000832</v>
      </c>
      <c r="N357" s="99">
        <f t="shared" si="92"/>
        <v>2.1033532557146755E-5</v>
      </c>
      <c r="O357" s="100">
        <f t="shared" si="97"/>
        <v>1.9218247389328781E-4</v>
      </c>
      <c r="P357" s="100">
        <f t="shared" si="98"/>
        <v>1.4808404787007308E-8</v>
      </c>
      <c r="Q357" s="11">
        <v>355</v>
      </c>
      <c r="R357" s="9">
        <f t="shared" si="93"/>
        <v>0.72789000508422408</v>
      </c>
    </row>
    <row r="358" spans="1:18" x14ac:dyDescent="0.25">
      <c r="A358" s="9">
        <f t="shared" si="94"/>
        <v>-2.1580740330230934E-2</v>
      </c>
      <c r="B358" s="88">
        <f>IF(Sample8!K364&gt;0,Sample8!K364, )</f>
        <v>2.1580740330230934E-2</v>
      </c>
      <c r="C358" s="88">
        <f>IF(Sample8!L364&gt;0,Sample8!L364,"")</f>
        <v>0.72294925748011951</v>
      </c>
      <c r="D358" s="88" t="str">
        <f>IF(Sample8!M364&gt;0,Sample8!M364,)</f>
        <v/>
      </c>
      <c r="E358" s="162">
        <f t="shared" si="85"/>
        <v>0.39195111070060129</v>
      </c>
      <c r="F358" s="162">
        <f t="shared" si="86"/>
        <v>2.0846468538995522E-2</v>
      </c>
      <c r="G358" s="162">
        <f t="shared" si="87"/>
        <v>6.6406950909395773E-4</v>
      </c>
      <c r="H358" s="162">
        <f t="shared" si="88"/>
        <v>7.0202282141454408E-5</v>
      </c>
      <c r="I358" s="162">
        <f t="shared" si="89"/>
        <v>2.151053804808948E-2</v>
      </c>
      <c r="J358" s="162">
        <f t="shared" si="95"/>
        <v>7.0202282141454408E-5</v>
      </c>
      <c r="K358" s="162">
        <f t="shared" si="90"/>
        <v>1.893846330153308E-6</v>
      </c>
      <c r="L358" s="59">
        <f t="shared" si="91"/>
        <v>0</v>
      </c>
      <c r="M358" s="162">
        <f t="shared" si="96"/>
        <v>0.72794169614985293</v>
      </c>
      <c r="N358" s="99">
        <f t="shared" si="92"/>
        <v>2.4924443871049634E-5</v>
      </c>
      <c r="O358" s="100">
        <f t="shared" si="97"/>
        <v>1.9180632110086233E-4</v>
      </c>
      <c r="P358" s="100">
        <f t="shared" si="98"/>
        <v>1.4787542291241199E-8</v>
      </c>
      <c r="Q358" s="11">
        <v>356</v>
      </c>
      <c r="R358" s="9">
        <f t="shared" si="93"/>
        <v>0.72788971147662662</v>
      </c>
    </row>
    <row r="359" spans="1:18" x14ac:dyDescent="0.25">
      <c r="A359" s="9">
        <f t="shared" si="94"/>
        <v>-2.1580740330230934E-2</v>
      </c>
      <c r="B359" s="88">
        <f>IF(Sample8!K365&gt;0,Sample8!K365, )</f>
        <v>2.1580740330230934E-2</v>
      </c>
      <c r="C359" s="88">
        <f>IF(Sample8!L365&gt;0,Sample8!L365,"")</f>
        <v>0.72307822942532929</v>
      </c>
      <c r="D359" s="88" t="str">
        <f>IF(Sample8!M365&gt;0,Sample8!M365,)</f>
        <v/>
      </c>
      <c r="E359" s="162">
        <f t="shared" si="85"/>
        <v>0.39195111070060129</v>
      </c>
      <c r="F359" s="162">
        <f t="shared" si="86"/>
        <v>2.0846468538995522E-2</v>
      </c>
      <c r="G359" s="162">
        <f t="shared" si="87"/>
        <v>6.6406950909395773E-4</v>
      </c>
      <c r="H359" s="162">
        <f t="shared" si="88"/>
        <v>7.0202282141454408E-5</v>
      </c>
      <c r="I359" s="162">
        <f t="shared" si="89"/>
        <v>2.151053804808948E-2</v>
      </c>
      <c r="J359" s="162">
        <f t="shared" si="95"/>
        <v>7.0202282141454408E-5</v>
      </c>
      <c r="K359" s="162">
        <f t="shared" si="90"/>
        <v>1.893846330153308E-6</v>
      </c>
      <c r="L359" s="59">
        <f t="shared" si="91"/>
        <v>0</v>
      </c>
      <c r="M359" s="162">
        <f t="shared" si="96"/>
        <v>0.72794169614985293</v>
      </c>
      <c r="N359" s="99">
        <f t="shared" si="92"/>
        <v>2.3653308580548763E-5</v>
      </c>
      <c r="O359" s="100">
        <f t="shared" si="97"/>
        <v>1.9180632110086233E-4</v>
      </c>
      <c r="P359" s="100">
        <f t="shared" si="98"/>
        <v>1.4787542291241199E-8</v>
      </c>
      <c r="Q359" s="11">
        <v>357</v>
      </c>
      <c r="R359" s="9">
        <f t="shared" si="93"/>
        <v>0.72788971147662662</v>
      </c>
    </row>
    <row r="360" spans="1:18" x14ac:dyDescent="0.25">
      <c r="A360" s="9">
        <f t="shared" si="94"/>
        <v>-2.1499242066144033E-2</v>
      </c>
      <c r="B360" s="88">
        <f>IF(Sample8!K366&gt;0,Sample8!K366, )</f>
        <v>2.1499242066144033E-2</v>
      </c>
      <c r="C360" s="88">
        <f>IF(Sample8!L366&gt;0,Sample8!L366,"")</f>
        <v>0.72307822942532929</v>
      </c>
      <c r="D360" s="88" t="str">
        <f>IF(Sample8!M366&gt;0,Sample8!M366,)</f>
        <v/>
      </c>
      <c r="E360" s="162">
        <f t="shared" si="85"/>
        <v>0.39186961243651436</v>
      </c>
      <c r="F360" s="162">
        <f t="shared" si="86"/>
        <v>2.0768305134008701E-2</v>
      </c>
      <c r="G360" s="162">
        <f t="shared" si="87"/>
        <v>6.6102484436434197E-4</v>
      </c>
      <c r="H360" s="162">
        <f t="shared" si="88"/>
        <v>6.9912087770990228E-5</v>
      </c>
      <c r="I360" s="162">
        <f t="shared" si="89"/>
        <v>2.1429329978373043E-2</v>
      </c>
      <c r="J360" s="162">
        <f t="shared" si="95"/>
        <v>6.9912087770990228E-5</v>
      </c>
      <c r="K360" s="162">
        <f t="shared" si="90"/>
        <v>1.8888855257538906E-6</v>
      </c>
      <c r="L360" s="59">
        <f t="shared" si="91"/>
        <v>0</v>
      </c>
      <c r="M360" s="162">
        <f t="shared" si="96"/>
        <v>0.72794118897358995</v>
      </c>
      <c r="N360" s="99">
        <f t="shared" si="92"/>
        <v>2.3648375568019516E-5</v>
      </c>
      <c r="O360" s="100">
        <f t="shared" si="97"/>
        <v>1.9143090284394701E-4</v>
      </c>
      <c r="P360" s="100">
        <f t="shared" si="98"/>
        <v>1.4766822416735469E-8</v>
      </c>
      <c r="Q360" s="11">
        <v>358</v>
      </c>
      <c r="R360" s="9">
        <f t="shared" si="93"/>
        <v>0.72788941918881256</v>
      </c>
    </row>
    <row r="361" spans="1:18" x14ac:dyDescent="0.25">
      <c r="A361" s="9">
        <f t="shared" si="94"/>
        <v>-2.1499242066144033E-2</v>
      </c>
      <c r="B361" s="88">
        <f>IF(Sample8!K367&gt;0,Sample8!K367, )</f>
        <v>2.1499242066144033E-2</v>
      </c>
      <c r="C361" s="88">
        <f>IF(Sample8!L367&gt;0,Sample8!L367,"")</f>
        <v>0.72322667775837735</v>
      </c>
      <c r="D361" s="88" t="str">
        <f>IF(Sample8!M367&gt;0,Sample8!M367,)</f>
        <v/>
      </c>
      <c r="E361" s="162">
        <f t="shared" si="85"/>
        <v>0.39186961243651436</v>
      </c>
      <c r="F361" s="162">
        <f t="shared" si="86"/>
        <v>2.0768305134008701E-2</v>
      </c>
      <c r="G361" s="162">
        <f t="shared" si="87"/>
        <v>6.6102484436434197E-4</v>
      </c>
      <c r="H361" s="162">
        <f t="shared" si="88"/>
        <v>6.9912087770990228E-5</v>
      </c>
      <c r="I361" s="162">
        <f t="shared" si="89"/>
        <v>2.1429329978373043E-2</v>
      </c>
      <c r="J361" s="162">
        <f t="shared" si="95"/>
        <v>6.9912087770990228E-5</v>
      </c>
      <c r="K361" s="162">
        <f t="shared" si="90"/>
        <v>1.8888855257538906E-6</v>
      </c>
      <c r="L361" s="59">
        <f t="shared" si="91"/>
        <v>0</v>
      </c>
      <c r="M361" s="162">
        <f t="shared" si="96"/>
        <v>0.72794118897358995</v>
      </c>
      <c r="N361" s="99">
        <f t="shared" si="92"/>
        <v>2.2226615998365408E-5</v>
      </c>
      <c r="O361" s="100">
        <f t="shared" si="97"/>
        <v>1.9143090284394701E-4</v>
      </c>
      <c r="P361" s="100">
        <f t="shared" si="98"/>
        <v>1.4766822416735469E-8</v>
      </c>
      <c r="Q361" s="11">
        <v>359</v>
      </c>
      <c r="R361" s="9">
        <f t="shared" si="93"/>
        <v>0.72788941918881256</v>
      </c>
    </row>
    <row r="362" spans="1:18" x14ac:dyDescent="0.25">
      <c r="A362" s="9">
        <f t="shared" si="94"/>
        <v>-2.1499242066144033E-2</v>
      </c>
      <c r="B362" s="88">
        <f>IF(Sample8!K368&gt;0,Sample8!K368, )</f>
        <v>2.1499242066144033E-2</v>
      </c>
      <c r="C362" s="88">
        <f>IF(Sample8!L368&gt;0,Sample8!L368,"")</f>
        <v>0.72374363926047169</v>
      </c>
      <c r="D362" s="88" t="str">
        <f>IF(Sample8!M368&gt;0,Sample8!M368,)</f>
        <v/>
      </c>
      <c r="E362" s="162">
        <f t="shared" si="85"/>
        <v>0.39186961243651436</v>
      </c>
      <c r="F362" s="162">
        <f t="shared" si="86"/>
        <v>2.0768305134008701E-2</v>
      </c>
      <c r="G362" s="162">
        <f t="shared" si="87"/>
        <v>6.6102484436434197E-4</v>
      </c>
      <c r="H362" s="162">
        <f t="shared" si="88"/>
        <v>6.9912087770990228E-5</v>
      </c>
      <c r="I362" s="162">
        <f t="shared" si="89"/>
        <v>2.1429329978373043E-2</v>
      </c>
      <c r="J362" s="162">
        <f t="shared" si="95"/>
        <v>6.9912087770990228E-5</v>
      </c>
      <c r="K362" s="162">
        <f t="shared" si="90"/>
        <v>1.8888855257538906E-6</v>
      </c>
      <c r="L362" s="59">
        <f t="shared" si="91"/>
        <v>0</v>
      </c>
      <c r="M362" s="162">
        <f t="shared" si="96"/>
        <v>0.72794118897358995</v>
      </c>
      <c r="N362" s="99">
        <f t="shared" si="92"/>
        <v>1.7619423594099133E-5</v>
      </c>
      <c r="O362" s="100">
        <f t="shared" si="97"/>
        <v>1.9143090284394701E-4</v>
      </c>
      <c r="P362" s="100">
        <f t="shared" si="98"/>
        <v>1.4766822416735469E-8</v>
      </c>
      <c r="Q362" s="11">
        <v>360</v>
      </c>
      <c r="R362" s="9">
        <f t="shared" si="93"/>
        <v>0.72788941918881256</v>
      </c>
    </row>
    <row r="363" spans="1:18" x14ac:dyDescent="0.25">
      <c r="A363" s="9">
        <f t="shared" si="94"/>
        <v>-2.1417743802057018E-2</v>
      </c>
      <c r="B363" s="88">
        <f>IF(Sample8!K369&gt;0,Sample8!K369, )</f>
        <v>2.1417743802057018E-2</v>
      </c>
      <c r="C363" s="88">
        <f>IF(Sample8!L369&gt;0,Sample8!L369,"")</f>
        <v>0.72361431051314751</v>
      </c>
      <c r="D363" s="88" t="str">
        <f>IF(Sample8!M369&gt;0,Sample8!M369,)</f>
        <v/>
      </c>
      <c r="E363" s="162">
        <f t="shared" si="85"/>
        <v>0.39178811417242737</v>
      </c>
      <c r="F363" s="162">
        <f t="shared" si="86"/>
        <v>2.0690127832639169E-2</v>
      </c>
      <c r="G363" s="162">
        <f t="shared" si="87"/>
        <v>6.5799386802395041E-4</v>
      </c>
      <c r="H363" s="162">
        <f t="shared" si="88"/>
        <v>6.9622101393898572E-5</v>
      </c>
      <c r="I363" s="162">
        <f t="shared" si="89"/>
        <v>2.1348121700663119E-2</v>
      </c>
      <c r="J363" s="162">
        <f t="shared" si="95"/>
        <v>6.9622101393898572E-5</v>
      </c>
      <c r="K363" s="162">
        <f t="shared" si="90"/>
        <v>1.8839377154546697E-6</v>
      </c>
      <c r="L363" s="59">
        <f t="shared" si="91"/>
        <v>0</v>
      </c>
      <c r="M363" s="162">
        <f t="shared" si="96"/>
        <v>0.72794068326543104</v>
      </c>
      <c r="N363" s="99">
        <f t="shared" si="92"/>
        <v>1.8717501191701419E-5</v>
      </c>
      <c r="O363" s="100">
        <f t="shared" si="97"/>
        <v>1.9105621769482126E-4</v>
      </c>
      <c r="P363" s="100">
        <f t="shared" si="98"/>
        <v>1.4746244601786017E-8</v>
      </c>
      <c r="Q363" s="11">
        <v>361</v>
      </c>
      <c r="R363" s="9">
        <f t="shared" si="93"/>
        <v>0.72788912821508389</v>
      </c>
    </row>
    <row r="364" spans="1:18" x14ac:dyDescent="0.25">
      <c r="A364" s="9">
        <f t="shared" si="94"/>
        <v>-2.1417743802057018E-2</v>
      </c>
      <c r="B364" s="88">
        <f>IF(Sample8!K370&gt;0,Sample8!K370, )</f>
        <v>2.1417743802057018E-2</v>
      </c>
      <c r="C364" s="88">
        <f>IF(Sample8!L370&gt;0,Sample8!L370,"")</f>
        <v>0.72348527752293623</v>
      </c>
      <c r="D364" s="88" t="str">
        <f>IF(Sample8!M370&gt;0,Sample8!M370,)</f>
        <v/>
      </c>
      <c r="E364" s="162">
        <f t="shared" si="85"/>
        <v>0.39178811417242737</v>
      </c>
      <c r="F364" s="162">
        <f t="shared" si="86"/>
        <v>2.0690127832639169E-2</v>
      </c>
      <c r="G364" s="162">
        <f t="shared" si="87"/>
        <v>6.5799386802395041E-4</v>
      </c>
      <c r="H364" s="162">
        <f t="shared" si="88"/>
        <v>6.9622101393898572E-5</v>
      </c>
      <c r="I364" s="162">
        <f t="shared" si="89"/>
        <v>2.1348121700663119E-2</v>
      </c>
      <c r="J364" s="162">
        <f t="shared" si="95"/>
        <v>6.9622101393898572E-5</v>
      </c>
      <c r="K364" s="162">
        <f t="shared" si="90"/>
        <v>1.8839377154546697E-6</v>
      </c>
      <c r="L364" s="59">
        <f t="shared" si="91"/>
        <v>0</v>
      </c>
      <c r="M364" s="162">
        <f t="shared" si="96"/>
        <v>0.72794068326543104</v>
      </c>
      <c r="N364" s="99">
        <f t="shared" si="92"/>
        <v>1.9850640330255739E-5</v>
      </c>
      <c r="O364" s="100">
        <f t="shared" si="97"/>
        <v>1.9105621769482126E-4</v>
      </c>
      <c r="P364" s="100">
        <f t="shared" si="98"/>
        <v>1.4746244601786017E-8</v>
      </c>
      <c r="Q364" s="11">
        <v>362</v>
      </c>
      <c r="R364" s="9">
        <f t="shared" si="93"/>
        <v>0.72788912821508389</v>
      </c>
    </row>
    <row r="365" spans="1:18" x14ac:dyDescent="0.25">
      <c r="A365" s="9">
        <f t="shared" si="94"/>
        <v>-2.1336245537970002E-2</v>
      </c>
      <c r="B365" s="88">
        <f>IF(Sample8!K371&gt;0,Sample8!K371, )</f>
        <v>2.1336245537970002E-2</v>
      </c>
      <c r="C365" s="88">
        <f>IF(Sample8!L371&gt;0,Sample8!L371,"")</f>
        <v>0.72363361301238605</v>
      </c>
      <c r="D365" s="88" t="str">
        <f>IF(Sample8!M371&gt;0,Sample8!M371,)</f>
        <v/>
      </c>
      <c r="E365" s="162">
        <f t="shared" si="85"/>
        <v>0.39170661590834033</v>
      </c>
      <c r="F365" s="162">
        <f t="shared" si="86"/>
        <v>2.0611936694229317E-2</v>
      </c>
      <c r="G365" s="162">
        <f t="shared" si="87"/>
        <v>6.5497652095323003E-4</v>
      </c>
      <c r="H365" s="162">
        <f t="shared" si="88"/>
        <v>6.9332322787454825E-5</v>
      </c>
      <c r="I365" s="162">
        <f t="shared" si="89"/>
        <v>2.1266913215182547E-2</v>
      </c>
      <c r="J365" s="162">
        <f t="shared" si="95"/>
        <v>6.9332322787454825E-5</v>
      </c>
      <c r="K365" s="162">
        <f t="shared" si="90"/>
        <v>1.8790028652232714E-6</v>
      </c>
      <c r="L365" s="59">
        <f t="shared" si="91"/>
        <v>0</v>
      </c>
      <c r="M365" s="162">
        <f t="shared" si="96"/>
        <v>0.727940179019536</v>
      </c>
      <c r="N365" s="99">
        <f t="shared" si="92"/>
        <v>1.854651077393954E-5</v>
      </c>
      <c r="O365" s="100">
        <f t="shared" si="97"/>
        <v>1.9068226422847164E-4</v>
      </c>
      <c r="P365" s="100">
        <f t="shared" si="98"/>
        <v>1.472580828773821E-8</v>
      </c>
      <c r="Q365" s="11">
        <v>363</v>
      </c>
      <c r="R365" s="9">
        <f t="shared" si="93"/>
        <v>0.72788883854976516</v>
      </c>
    </row>
    <row r="366" spans="1:18" x14ac:dyDescent="0.25">
      <c r="A366" s="9">
        <f t="shared" si="94"/>
        <v>-2.1336245537970002E-2</v>
      </c>
      <c r="B366" s="88">
        <f>IF(Sample8!K372&gt;0,Sample8!K372, )</f>
        <v>2.1336245537970002E-2</v>
      </c>
      <c r="C366" s="88">
        <f>IF(Sample8!L372&gt;0,Sample8!L372,"")</f>
        <v>0.72350428084060292</v>
      </c>
      <c r="D366" s="88" t="str">
        <f>IF(Sample8!M372&gt;0,Sample8!M372,)</f>
        <v/>
      </c>
      <c r="E366" s="162">
        <f t="shared" si="85"/>
        <v>0.39170661590834033</v>
      </c>
      <c r="F366" s="162">
        <f t="shared" si="86"/>
        <v>2.0611936694229317E-2</v>
      </c>
      <c r="G366" s="162">
        <f t="shared" si="87"/>
        <v>6.5497652095323003E-4</v>
      </c>
      <c r="H366" s="162">
        <f t="shared" si="88"/>
        <v>6.9332322787454825E-5</v>
      </c>
      <c r="I366" s="162">
        <f t="shared" si="89"/>
        <v>2.1266913215182547E-2</v>
      </c>
      <c r="J366" s="162">
        <f t="shared" si="95"/>
        <v>6.9332322787454825E-5</v>
      </c>
      <c r="K366" s="162">
        <f t="shared" si="90"/>
        <v>1.8790028652232714E-6</v>
      </c>
      <c r="L366" s="59">
        <f t="shared" si="91"/>
        <v>0</v>
      </c>
      <c r="M366" s="162">
        <f t="shared" si="96"/>
        <v>0.727940179019536</v>
      </c>
      <c r="N366" s="99">
        <f t="shared" si="92"/>
        <v>1.9677192653861852E-5</v>
      </c>
      <c r="O366" s="100">
        <f t="shared" si="97"/>
        <v>1.9068226422847164E-4</v>
      </c>
      <c r="P366" s="100">
        <f t="shared" si="98"/>
        <v>1.472580828773821E-8</v>
      </c>
      <c r="Q366" s="11">
        <v>364</v>
      </c>
      <c r="R366" s="9">
        <f t="shared" si="93"/>
        <v>0.72788883854976516</v>
      </c>
    </row>
    <row r="367" spans="1:18" x14ac:dyDescent="0.25">
      <c r="A367" s="9">
        <f t="shared" si="94"/>
        <v>-2.1254747273883101E-2</v>
      </c>
      <c r="B367" s="88">
        <f>IF(Sample8!K373&gt;0,Sample8!K373, )</f>
        <v>2.1254747273883101E-2</v>
      </c>
      <c r="C367" s="88">
        <f>IF(Sample8!L373&gt;0,Sample8!L373,"")</f>
        <v>0.72348527752293623</v>
      </c>
      <c r="D367" s="88" t="str">
        <f>IF(Sample8!M373&gt;0,Sample8!M373,)</f>
        <v/>
      </c>
      <c r="E367" s="162">
        <f t="shared" si="85"/>
        <v>0.39162511764425345</v>
      </c>
      <c r="F367" s="162">
        <f t="shared" si="86"/>
        <v>2.0533731777887573E-2</v>
      </c>
      <c r="G367" s="162">
        <f t="shared" si="87"/>
        <v>6.5197274426630203E-4</v>
      </c>
      <c r="H367" s="162">
        <f t="shared" si="88"/>
        <v>6.9042751729225804E-5</v>
      </c>
      <c r="I367" s="162">
        <f t="shared" si="89"/>
        <v>2.1185704522153875E-2</v>
      </c>
      <c r="J367" s="162">
        <f t="shared" si="95"/>
        <v>6.9042751729225804E-5</v>
      </c>
      <c r="K367" s="162">
        <f t="shared" si="90"/>
        <v>1.8740809411169682E-6</v>
      </c>
      <c r="L367" s="59">
        <f t="shared" si="91"/>
        <v>0</v>
      </c>
      <c r="M367" s="162">
        <f t="shared" si="96"/>
        <v>0.72793967623008682</v>
      </c>
      <c r="N367" s="99">
        <f t="shared" si="92"/>
        <v>1.9841667842264816E-5</v>
      </c>
      <c r="O367" s="100">
        <f t="shared" si="97"/>
        <v>1.9030904102265611E-4</v>
      </c>
      <c r="P367" s="100">
        <f t="shared" si="98"/>
        <v>1.470551291899793E-8</v>
      </c>
      <c r="Q367" s="11">
        <v>365</v>
      </c>
      <c r="R367" s="9">
        <f t="shared" si="93"/>
        <v>0.72788855018720322</v>
      </c>
    </row>
    <row r="368" spans="1:18" x14ac:dyDescent="0.25">
      <c r="A368" s="9">
        <f t="shared" si="94"/>
        <v>-2.1254747273883101E-2</v>
      </c>
      <c r="B368" s="88">
        <f>IF(Sample8!K374&gt;0,Sample8!K374, )</f>
        <v>2.1254747273883101E-2</v>
      </c>
      <c r="C368" s="88">
        <f>IF(Sample8!L374&gt;0,Sample8!L374,"")</f>
        <v>0.72361431051314751</v>
      </c>
      <c r="D368" s="88" t="str">
        <f>IF(Sample8!M374&gt;0,Sample8!M374,)</f>
        <v/>
      </c>
      <c r="E368" s="162">
        <f t="shared" si="85"/>
        <v>0.39162511764425345</v>
      </c>
      <c r="F368" s="162">
        <f t="shared" si="86"/>
        <v>2.0533731777887573E-2</v>
      </c>
      <c r="G368" s="162">
        <f t="shared" si="87"/>
        <v>6.5197274426630203E-4</v>
      </c>
      <c r="H368" s="162">
        <f t="shared" si="88"/>
        <v>6.9042751729225804E-5</v>
      </c>
      <c r="I368" s="162">
        <f t="shared" si="89"/>
        <v>2.1185704522153875E-2</v>
      </c>
      <c r="J368" s="162">
        <f t="shared" si="95"/>
        <v>6.9042751729225804E-5</v>
      </c>
      <c r="K368" s="162">
        <f t="shared" si="90"/>
        <v>1.8740809411169682E-6</v>
      </c>
      <c r="L368" s="59">
        <f t="shared" si="91"/>
        <v>0</v>
      </c>
      <c r="M368" s="162">
        <f t="shared" si="96"/>
        <v>0.72793967623008682</v>
      </c>
      <c r="N368" s="99">
        <f t="shared" si="92"/>
        <v>1.8708788585273922E-5</v>
      </c>
      <c r="O368" s="100">
        <f t="shared" si="97"/>
        <v>1.9030904102265611E-4</v>
      </c>
      <c r="P368" s="100">
        <f t="shared" si="98"/>
        <v>1.470551291899793E-8</v>
      </c>
      <c r="Q368" s="11">
        <v>366</v>
      </c>
      <c r="R368" s="9">
        <f t="shared" si="93"/>
        <v>0.72788855018720322</v>
      </c>
    </row>
    <row r="369" spans="1:18" x14ac:dyDescent="0.25">
      <c r="A369" s="9">
        <f t="shared" si="94"/>
        <v>-2.1254747273883101E-2</v>
      </c>
      <c r="B369" s="88">
        <f>IF(Sample8!K375&gt;0,Sample8!K375, )</f>
        <v>2.1254747273883101E-2</v>
      </c>
      <c r="C369" s="88">
        <f>IF(Sample8!L375&gt;0,Sample8!L375,"")</f>
        <v>0.72292994695634027</v>
      </c>
      <c r="D369" s="88" t="str">
        <f>IF(Sample8!M375&gt;0,Sample8!M375,)</f>
        <v/>
      </c>
      <c r="E369" s="162">
        <f t="shared" si="85"/>
        <v>0.39162511764425345</v>
      </c>
      <c r="F369" s="162">
        <f t="shared" si="86"/>
        <v>2.0533731777887573E-2</v>
      </c>
      <c r="G369" s="162">
        <f t="shared" si="87"/>
        <v>6.5197274426630203E-4</v>
      </c>
      <c r="H369" s="162">
        <f t="shared" si="88"/>
        <v>6.9042751729225804E-5</v>
      </c>
      <c r="I369" s="162">
        <f t="shared" si="89"/>
        <v>2.1185704522153875E-2</v>
      </c>
      <c r="J369" s="162">
        <f t="shared" si="95"/>
        <v>6.9042751729225804E-5</v>
      </c>
      <c r="K369" s="162">
        <f t="shared" si="90"/>
        <v>1.8740809411169682E-6</v>
      </c>
      <c r="L369" s="59">
        <f t="shared" si="91"/>
        <v>0</v>
      </c>
      <c r="M369" s="162">
        <f t="shared" si="96"/>
        <v>0.72793967623008682</v>
      </c>
      <c r="N369" s="99">
        <f t="shared" si="92"/>
        <v>2.5097387396233074E-5</v>
      </c>
      <c r="O369" s="100">
        <f t="shared" si="97"/>
        <v>1.9030904102265611E-4</v>
      </c>
      <c r="P369" s="100">
        <f t="shared" si="98"/>
        <v>1.470551291899793E-8</v>
      </c>
      <c r="Q369" s="11">
        <v>367</v>
      </c>
      <c r="R369" s="9">
        <f t="shared" si="93"/>
        <v>0.72788855018720322</v>
      </c>
    </row>
    <row r="370" spans="1:18" x14ac:dyDescent="0.25">
      <c r="A370" s="9">
        <f t="shared" si="94"/>
        <v>-2.1173249009796082E-2</v>
      </c>
      <c r="B370" s="88">
        <f>IF(Sample8!K376&gt;0,Sample8!K376, )</f>
        <v>2.1173249009796082E-2</v>
      </c>
      <c r="C370" s="88">
        <f>IF(Sample8!L376&gt;0,Sample8!L376,"")</f>
        <v>0.72374363926047169</v>
      </c>
      <c r="D370" s="88" t="str">
        <f>IF(Sample8!M376&gt;0,Sample8!M376,)</f>
        <v/>
      </c>
      <c r="E370" s="162">
        <f t="shared" si="85"/>
        <v>0.39154361938016641</v>
      </c>
      <c r="F370" s="162">
        <f t="shared" si="86"/>
        <v>2.0455513142488634E-2</v>
      </c>
      <c r="G370" s="162">
        <f t="shared" si="87"/>
        <v>6.4898247931033728E-4</v>
      </c>
      <c r="H370" s="162">
        <f t="shared" si="88"/>
        <v>6.8753387997111393E-5</v>
      </c>
      <c r="I370" s="162">
        <f t="shared" si="89"/>
        <v>2.1104495621798971E-2</v>
      </c>
      <c r="J370" s="162">
        <f t="shared" si="95"/>
        <v>6.8753387997111393E-5</v>
      </c>
      <c r="K370" s="162">
        <f t="shared" si="90"/>
        <v>1.86917190927578E-6</v>
      </c>
      <c r="L370" s="59">
        <f t="shared" si="91"/>
        <v>0</v>
      </c>
      <c r="M370" s="162">
        <f t="shared" si="96"/>
        <v>0.72793917489128834</v>
      </c>
      <c r="N370" s="99">
        <f t="shared" si="92"/>
        <v>1.7602519229452059E-5</v>
      </c>
      <c r="O370" s="100">
        <f t="shared" si="97"/>
        <v>1.8993654665785872E-4</v>
      </c>
      <c r="P370" s="100">
        <f t="shared" si="98"/>
        <v>1.4685357942995859E-8</v>
      </c>
      <c r="Q370" s="11">
        <v>368</v>
      </c>
      <c r="R370" s="9">
        <f t="shared" si="93"/>
        <v>0.72788826312176735</v>
      </c>
    </row>
    <row r="371" spans="1:18" x14ac:dyDescent="0.25">
      <c r="A371" s="9">
        <f t="shared" si="94"/>
        <v>-2.1173249009796082E-2</v>
      </c>
      <c r="B371" s="88">
        <f>IF(Sample8!K377&gt;0,Sample8!K377, )</f>
        <v>2.1173249009796082E-2</v>
      </c>
      <c r="C371" s="88">
        <f>IF(Sample8!L377&gt;0,Sample8!L377,"")</f>
        <v>0.72361431051314751</v>
      </c>
      <c r="D371" s="88" t="str">
        <f>IF(Sample8!M377&gt;0,Sample8!M377,)</f>
        <v/>
      </c>
      <c r="E371" s="162">
        <f t="shared" si="85"/>
        <v>0.39154361938016641</v>
      </c>
      <c r="F371" s="162">
        <f t="shared" si="86"/>
        <v>2.0455513142488634E-2</v>
      </c>
      <c r="G371" s="162">
        <f t="shared" si="87"/>
        <v>6.4898247931033728E-4</v>
      </c>
      <c r="H371" s="162">
        <f t="shared" si="88"/>
        <v>6.8753387997111393E-5</v>
      </c>
      <c r="I371" s="162">
        <f t="shared" si="89"/>
        <v>2.1104495621798971E-2</v>
      </c>
      <c r="J371" s="162">
        <f t="shared" si="95"/>
        <v>6.8753387997111393E-5</v>
      </c>
      <c r="K371" s="162">
        <f t="shared" si="90"/>
        <v>1.86917190927578E-6</v>
      </c>
      <c r="L371" s="59">
        <f t="shared" si="91"/>
        <v>0</v>
      </c>
      <c r="M371" s="162">
        <f t="shared" si="96"/>
        <v>0.72793917489128834</v>
      </c>
      <c r="N371" s="99">
        <f t="shared" si="92"/>
        <v>1.8704451889311519E-5</v>
      </c>
      <c r="O371" s="100">
        <f t="shared" si="97"/>
        <v>1.8993654665785872E-4</v>
      </c>
      <c r="P371" s="100">
        <f t="shared" si="98"/>
        <v>1.4685357942995859E-8</v>
      </c>
      <c r="Q371" s="11">
        <v>369</v>
      </c>
      <c r="R371" s="9">
        <f t="shared" si="93"/>
        <v>0.72788826312176735</v>
      </c>
    </row>
    <row r="372" spans="1:18" x14ac:dyDescent="0.25">
      <c r="A372" s="9">
        <f t="shared" si="94"/>
        <v>-2.1173249009796082E-2</v>
      </c>
      <c r="B372" s="88">
        <f>IF(Sample8!K378&gt;0,Sample8!K378, )</f>
        <v>2.1173249009796082E-2</v>
      </c>
      <c r="C372" s="88">
        <f>IF(Sample8!L378&gt;0,Sample8!L378,"")</f>
        <v>0.72294925748011951</v>
      </c>
      <c r="D372" s="88" t="str">
        <f>IF(Sample8!M378&gt;0,Sample8!M378,)</f>
        <v/>
      </c>
      <c r="E372" s="162">
        <f t="shared" si="85"/>
        <v>0.39154361938016641</v>
      </c>
      <c r="F372" s="162">
        <f t="shared" si="86"/>
        <v>2.0455513142488634E-2</v>
      </c>
      <c r="G372" s="162">
        <f t="shared" si="87"/>
        <v>6.4898247931033728E-4</v>
      </c>
      <c r="H372" s="162">
        <f t="shared" si="88"/>
        <v>6.8753387997111393E-5</v>
      </c>
      <c r="I372" s="162">
        <f t="shared" si="89"/>
        <v>2.1104495621798971E-2</v>
      </c>
      <c r="J372" s="162">
        <f t="shared" si="95"/>
        <v>6.8753387997111393E-5</v>
      </c>
      <c r="K372" s="162">
        <f t="shared" si="90"/>
        <v>1.86917190927578E-6</v>
      </c>
      <c r="L372" s="59">
        <f t="shared" si="91"/>
        <v>0</v>
      </c>
      <c r="M372" s="162">
        <f t="shared" si="96"/>
        <v>0.72793917489128834</v>
      </c>
      <c r="N372" s="99">
        <f t="shared" si="92"/>
        <v>2.4899275770285856E-5</v>
      </c>
      <c r="O372" s="100">
        <f t="shared" si="97"/>
        <v>1.8993654665785872E-4</v>
      </c>
      <c r="P372" s="100">
        <f t="shared" si="98"/>
        <v>1.4685357942995859E-8</v>
      </c>
      <c r="Q372" s="11">
        <v>370</v>
      </c>
      <c r="R372" s="9">
        <f t="shared" si="93"/>
        <v>0.72788826312176735</v>
      </c>
    </row>
    <row r="373" spans="1:18" x14ac:dyDescent="0.25">
      <c r="A373" s="9">
        <f t="shared" si="94"/>
        <v>-2.1091750745709181E-2</v>
      </c>
      <c r="B373" s="88">
        <f>IF(Sample8!K379&gt;0,Sample8!K379, )</f>
        <v>2.1091750745709181E-2</v>
      </c>
      <c r="C373" s="88">
        <f>IF(Sample8!L379&gt;0,Sample8!L379,"")</f>
        <v>0.72374363926047169</v>
      </c>
      <c r="D373" s="88" t="str">
        <f>IF(Sample8!M379&gt;0,Sample8!M379,)</f>
        <v/>
      </c>
      <c r="E373" s="162">
        <f t="shared" si="85"/>
        <v>0.39146212111607953</v>
      </c>
      <c r="F373" s="162">
        <f t="shared" si="86"/>
        <v>2.0377280846675075E-2</v>
      </c>
      <c r="G373" s="162">
        <f t="shared" si="87"/>
        <v>6.4600566766478962E-4</v>
      </c>
      <c r="H373" s="162">
        <f t="shared" si="88"/>
        <v>6.8464231369316786E-5</v>
      </c>
      <c r="I373" s="162">
        <f t="shared" si="89"/>
        <v>2.1023286514339865E-2</v>
      </c>
      <c r="J373" s="162">
        <f t="shared" si="95"/>
        <v>6.8464231369316786E-5</v>
      </c>
      <c r="K373" s="162">
        <f t="shared" si="90"/>
        <v>1.8642757359431712E-6</v>
      </c>
      <c r="L373" s="59">
        <f t="shared" si="91"/>
        <v>0</v>
      </c>
      <c r="M373" s="162">
        <f t="shared" si="96"/>
        <v>0.72793867499736808</v>
      </c>
      <c r="N373" s="99">
        <f t="shared" si="92"/>
        <v>1.7598324833837844E-5</v>
      </c>
      <c r="O373" s="100">
        <f t="shared" si="97"/>
        <v>1.8956477971729917E-4</v>
      </c>
      <c r="P373" s="100">
        <f t="shared" si="98"/>
        <v>1.4665342810182019E-8</v>
      </c>
      <c r="Q373" s="11">
        <v>371</v>
      </c>
      <c r="R373" s="9">
        <f t="shared" si="93"/>
        <v>0.72788797734784938</v>
      </c>
    </row>
    <row r="374" spans="1:18" x14ac:dyDescent="0.25">
      <c r="A374" s="9">
        <f t="shared" si="94"/>
        <v>-2.1091750745709181E-2</v>
      </c>
      <c r="B374" s="88">
        <f>IF(Sample8!K380&gt;0,Sample8!K380, )</f>
        <v>2.1091750745709181E-2</v>
      </c>
      <c r="C374" s="88">
        <f>IF(Sample8!L380&gt;0,Sample8!L380,"")</f>
        <v>0.72348527752293623</v>
      </c>
      <c r="D374" s="88" t="str">
        <f>IF(Sample8!M380&gt;0,Sample8!M380,)</f>
        <v/>
      </c>
      <c r="E374" s="162">
        <f t="shared" si="85"/>
        <v>0.39146212111607953</v>
      </c>
      <c r="F374" s="162">
        <f t="shared" si="86"/>
        <v>2.0377280846675075E-2</v>
      </c>
      <c r="G374" s="162">
        <f t="shared" si="87"/>
        <v>6.4600566766478962E-4</v>
      </c>
      <c r="H374" s="162">
        <f t="shared" si="88"/>
        <v>6.8464231369316786E-5</v>
      </c>
      <c r="I374" s="162">
        <f t="shared" si="89"/>
        <v>2.1023286514339865E-2</v>
      </c>
      <c r="J374" s="162">
        <f t="shared" si="95"/>
        <v>6.8464231369316786E-5</v>
      </c>
      <c r="K374" s="162">
        <f t="shared" si="90"/>
        <v>1.8642757359431712E-6</v>
      </c>
      <c r="L374" s="59">
        <f t="shared" si="91"/>
        <v>0</v>
      </c>
      <c r="M374" s="162">
        <f t="shared" si="96"/>
        <v>0.72793867499736808</v>
      </c>
      <c r="N374" s="99">
        <f t="shared" si="92"/>
        <v>1.9832749065276006E-5</v>
      </c>
      <c r="O374" s="100">
        <f t="shared" si="97"/>
        <v>1.8956477971729917E-4</v>
      </c>
      <c r="P374" s="100">
        <f t="shared" si="98"/>
        <v>1.4665342810182019E-8</v>
      </c>
      <c r="Q374" s="11">
        <v>372</v>
      </c>
      <c r="R374" s="9">
        <f t="shared" si="93"/>
        <v>0.72788797734784938</v>
      </c>
    </row>
    <row r="375" spans="1:18" x14ac:dyDescent="0.25">
      <c r="A375" s="9">
        <f t="shared" si="94"/>
        <v>-2.1091750745709181E-2</v>
      </c>
      <c r="B375" s="88">
        <f>IF(Sample8!K381&gt;0,Sample8!K381, )</f>
        <v>2.1091750745709181E-2</v>
      </c>
      <c r="C375" s="88">
        <f>IF(Sample8!L381&gt;0,Sample8!L381,"")</f>
        <v>0.72348527752293623</v>
      </c>
      <c r="D375" s="88" t="str">
        <f>IF(Sample8!M381&gt;0,Sample8!M381,)</f>
        <v/>
      </c>
      <c r="E375" s="162">
        <f t="shared" si="85"/>
        <v>0.39146212111607953</v>
      </c>
      <c r="F375" s="162">
        <f t="shared" si="86"/>
        <v>2.0377280846675075E-2</v>
      </c>
      <c r="G375" s="162">
        <f t="shared" si="87"/>
        <v>6.4600566766478962E-4</v>
      </c>
      <c r="H375" s="162">
        <f t="shared" si="88"/>
        <v>6.8464231369316786E-5</v>
      </c>
      <c r="I375" s="162">
        <f t="shared" si="89"/>
        <v>2.1023286514339865E-2</v>
      </c>
      <c r="J375" s="162">
        <f t="shared" si="95"/>
        <v>6.8464231369316786E-5</v>
      </c>
      <c r="K375" s="162">
        <f t="shared" si="90"/>
        <v>1.8642757359431712E-6</v>
      </c>
      <c r="L375" s="59">
        <f t="shared" si="91"/>
        <v>0</v>
      </c>
      <c r="M375" s="162">
        <f t="shared" si="96"/>
        <v>0.72793867499736808</v>
      </c>
      <c r="N375" s="99">
        <f t="shared" si="92"/>
        <v>1.9832749065276006E-5</v>
      </c>
      <c r="O375" s="100">
        <f t="shared" si="97"/>
        <v>1.8956477971729917E-4</v>
      </c>
      <c r="P375" s="100">
        <f t="shared" si="98"/>
        <v>1.4665342810182019E-8</v>
      </c>
      <c r="Q375" s="11">
        <v>373</v>
      </c>
      <c r="R375" s="9">
        <f t="shared" si="93"/>
        <v>0.72788797734784938</v>
      </c>
    </row>
    <row r="376" spans="1:18" x14ac:dyDescent="0.25">
      <c r="A376" s="9">
        <f t="shared" si="94"/>
        <v>-2.1010252481622166E-2</v>
      </c>
      <c r="B376" s="88">
        <f>IF(Sample8!K382&gt;0,Sample8!K382, )</f>
        <v>2.1010252481622166E-2</v>
      </c>
      <c r="C376" s="88">
        <f>IF(Sample8!L382&gt;0,Sample8!L382,"")</f>
        <v>0.72335597186256828</v>
      </c>
      <c r="D376" s="88" t="str">
        <f>IF(Sample8!M382&gt;0,Sample8!M382,)</f>
        <v/>
      </c>
      <c r="E376" s="162">
        <f t="shared" si="85"/>
        <v>0.39138062285199249</v>
      </c>
      <c r="F376" s="162">
        <f t="shared" si="86"/>
        <v>2.0299034948857146E-2</v>
      </c>
      <c r="G376" s="162">
        <f t="shared" si="87"/>
        <v>6.4304225114062558E-4</v>
      </c>
      <c r="H376" s="162">
        <f t="shared" si="88"/>
        <v>6.8175281624394124E-5</v>
      </c>
      <c r="I376" s="162">
        <f t="shared" si="89"/>
        <v>2.0942077199997772E-2</v>
      </c>
      <c r="J376" s="162">
        <f t="shared" si="95"/>
        <v>6.8175281624394124E-5</v>
      </c>
      <c r="K376" s="162">
        <f t="shared" si="90"/>
        <v>1.8593923874246578E-6</v>
      </c>
      <c r="L376" s="59">
        <f t="shared" si="91"/>
        <v>0</v>
      </c>
      <c r="M376" s="162">
        <f t="shared" si="96"/>
        <v>0.72793817654257609</v>
      </c>
      <c r="N376" s="99">
        <f t="shared" si="92"/>
        <v>2.0996599729485444E-5</v>
      </c>
      <c r="O376" s="100">
        <f t="shared" si="97"/>
        <v>1.8919373878692396E-4</v>
      </c>
      <c r="P376" s="100">
        <f t="shared" si="98"/>
        <v>1.4645466973999069E-8</v>
      </c>
      <c r="Q376" s="11">
        <v>374</v>
      </c>
      <c r="R376" s="9">
        <f t="shared" si="93"/>
        <v>0.7278876928598631</v>
      </c>
    </row>
    <row r="377" spans="1:18" x14ac:dyDescent="0.25">
      <c r="A377" s="9">
        <f t="shared" si="94"/>
        <v>-2.1010252481622166E-2</v>
      </c>
      <c r="B377" s="88">
        <f>IF(Sample8!K383&gt;0,Sample8!K383, )</f>
        <v>2.1010252481622166E-2</v>
      </c>
      <c r="C377" s="88">
        <f>IF(Sample8!L383&gt;0,Sample8!L383,"")</f>
        <v>0.72322667775837735</v>
      </c>
      <c r="D377" s="88" t="str">
        <f>IF(Sample8!M383&gt;0,Sample8!M383,)</f>
        <v/>
      </c>
      <c r="E377" s="162">
        <f t="shared" si="85"/>
        <v>0.39138062285199249</v>
      </c>
      <c r="F377" s="162">
        <f t="shared" si="86"/>
        <v>2.0299034948857146E-2</v>
      </c>
      <c r="G377" s="162">
        <f t="shared" si="87"/>
        <v>6.4304225114062558E-4</v>
      </c>
      <c r="H377" s="162">
        <f t="shared" si="88"/>
        <v>6.8175281624394124E-5</v>
      </c>
      <c r="I377" s="162">
        <f t="shared" si="89"/>
        <v>2.0942077199997772E-2</v>
      </c>
      <c r="J377" s="162">
        <f t="shared" si="95"/>
        <v>6.8175281624394124E-5</v>
      </c>
      <c r="K377" s="162">
        <f t="shared" si="90"/>
        <v>1.8593923874246578E-6</v>
      </c>
      <c r="L377" s="59">
        <f t="shared" si="91"/>
        <v>0</v>
      </c>
      <c r="M377" s="162">
        <f t="shared" si="96"/>
        <v>0.72793817654257609</v>
      </c>
      <c r="N377" s="99">
        <f t="shared" si="92"/>
        <v>2.2198220793506227E-5</v>
      </c>
      <c r="O377" s="100">
        <f t="shared" si="97"/>
        <v>1.8919373878692396E-4</v>
      </c>
      <c r="P377" s="100">
        <f t="shared" si="98"/>
        <v>1.4645466973999069E-8</v>
      </c>
      <c r="Q377" s="11">
        <v>375</v>
      </c>
      <c r="R377" s="9">
        <f t="shared" si="93"/>
        <v>0.7278876928598631</v>
      </c>
    </row>
    <row r="378" spans="1:18" x14ac:dyDescent="0.25">
      <c r="A378" s="9">
        <f t="shared" si="94"/>
        <v>-2.1010252481622166E-2</v>
      </c>
      <c r="B378" s="88">
        <f>IF(Sample8!K384&gt;0,Sample8!K384, )</f>
        <v>2.1010252481622166E-2</v>
      </c>
      <c r="C378" s="88">
        <f>IF(Sample8!L384&gt;0,Sample8!L384,"")</f>
        <v>0.72294925748011951</v>
      </c>
      <c r="D378" s="88" t="str">
        <f>IF(Sample8!M384&gt;0,Sample8!M384,)</f>
        <v/>
      </c>
      <c r="E378" s="162">
        <f t="shared" si="85"/>
        <v>0.39138062285199249</v>
      </c>
      <c r="F378" s="162">
        <f t="shared" si="86"/>
        <v>2.0299034948857146E-2</v>
      </c>
      <c r="G378" s="162">
        <f t="shared" si="87"/>
        <v>6.4304225114062558E-4</v>
      </c>
      <c r="H378" s="162">
        <f t="shared" si="88"/>
        <v>6.8175281624394124E-5</v>
      </c>
      <c r="I378" s="162">
        <f t="shared" si="89"/>
        <v>2.0942077199997772E-2</v>
      </c>
      <c r="J378" s="162">
        <f t="shared" si="95"/>
        <v>6.8175281624394124E-5</v>
      </c>
      <c r="K378" s="162">
        <f t="shared" si="90"/>
        <v>1.8593923874246578E-6</v>
      </c>
      <c r="L378" s="59">
        <f t="shared" si="91"/>
        <v>0</v>
      </c>
      <c r="M378" s="162">
        <f t="shared" si="96"/>
        <v>0.72793817654257609</v>
      </c>
      <c r="N378" s="99">
        <f t="shared" si="92"/>
        <v>2.4889313411742602E-5</v>
      </c>
      <c r="O378" s="100">
        <f t="shared" si="97"/>
        <v>1.8919373878692396E-4</v>
      </c>
      <c r="P378" s="100">
        <f t="shared" si="98"/>
        <v>1.4645466973999069E-8</v>
      </c>
      <c r="Q378" s="11">
        <v>376</v>
      </c>
      <c r="R378" s="9">
        <f t="shared" si="93"/>
        <v>0.7278876928598631</v>
      </c>
    </row>
    <row r="379" spans="1:18" x14ac:dyDescent="0.25">
      <c r="A379" s="9">
        <f t="shared" si="94"/>
        <v>-2.092875421753515E-2</v>
      </c>
      <c r="B379" s="88">
        <f>IF(Sample8!K385&gt;0,Sample8!K385, )</f>
        <v>2.092875421753515E-2</v>
      </c>
      <c r="C379" s="88">
        <f>IF(Sample8!L385&gt;0,Sample8!L385,"")</f>
        <v>0.72374363926047169</v>
      </c>
      <c r="D379" s="88" t="str">
        <f>IF(Sample8!M385&gt;0,Sample8!M385,)</f>
        <v/>
      </c>
      <c r="E379" s="162">
        <f t="shared" si="85"/>
        <v>0.3912991245879055</v>
      </c>
      <c r="F379" s="162">
        <f t="shared" si="86"/>
        <v>2.0220775507214329E-2</v>
      </c>
      <c r="G379" s="162">
        <f t="shared" si="87"/>
        <v>6.4009217177967564E-4</v>
      </c>
      <c r="H379" s="162">
        <f t="shared" si="88"/>
        <v>6.7886538541145347E-5</v>
      </c>
      <c r="I379" s="162">
        <f t="shared" si="89"/>
        <v>2.0860867678994005E-2</v>
      </c>
      <c r="J379" s="162">
        <f t="shared" si="95"/>
        <v>6.7886538541145347E-5</v>
      </c>
      <c r="K379" s="162">
        <f t="shared" si="90"/>
        <v>1.8545218301360993E-6</v>
      </c>
      <c r="L379" s="59">
        <f t="shared" si="91"/>
        <v>0</v>
      </c>
      <c r="M379" s="162">
        <f t="shared" si="96"/>
        <v>0.72793767952118427</v>
      </c>
      <c r="N379" s="99">
        <f t="shared" si="92"/>
        <v>1.7589973708477983E-5</v>
      </c>
      <c r="O379" s="100">
        <f t="shared" si="97"/>
        <v>1.8882342245541586E-4</v>
      </c>
      <c r="P379" s="100">
        <f t="shared" si="98"/>
        <v>1.462572989089374E-8</v>
      </c>
      <c r="Q379" s="11">
        <v>377</v>
      </c>
      <c r="R379" s="9">
        <f t="shared" si="93"/>
        <v>0.72788740965224441</v>
      </c>
    </row>
    <row r="380" spans="1:18" x14ac:dyDescent="0.25">
      <c r="A380" s="9">
        <f t="shared" si="94"/>
        <v>-2.092875421753515E-2</v>
      </c>
      <c r="B380" s="88">
        <f>IF(Sample8!K386&gt;0,Sample8!K386, )</f>
        <v>2.092875421753515E-2</v>
      </c>
      <c r="C380" s="88">
        <f>IF(Sample8!L386&gt;0,Sample8!L386,"")</f>
        <v>0.72335597186256828</v>
      </c>
      <c r="D380" s="88" t="str">
        <f>IF(Sample8!M386&gt;0,Sample8!M386,)</f>
        <v/>
      </c>
      <c r="E380" s="162">
        <f t="shared" si="85"/>
        <v>0.3912991245879055</v>
      </c>
      <c r="F380" s="162">
        <f t="shared" si="86"/>
        <v>2.0220775507214329E-2</v>
      </c>
      <c r="G380" s="162">
        <f t="shared" si="87"/>
        <v>6.4009217177967564E-4</v>
      </c>
      <c r="H380" s="162">
        <f t="shared" si="88"/>
        <v>6.7886538541145347E-5</v>
      </c>
      <c r="I380" s="162">
        <f t="shared" si="89"/>
        <v>2.0860867678994005E-2</v>
      </c>
      <c r="J380" s="162">
        <f t="shared" si="95"/>
        <v>6.7886538541145347E-5</v>
      </c>
      <c r="K380" s="162">
        <f t="shared" si="90"/>
        <v>1.8545218301360993E-6</v>
      </c>
      <c r="L380" s="59">
        <f t="shared" si="91"/>
        <v>0</v>
      </c>
      <c r="M380" s="162">
        <f t="shared" si="96"/>
        <v>0.72793767952118427</v>
      </c>
      <c r="N380" s="99">
        <f t="shared" si="92"/>
        <v>2.0992045069020376E-5</v>
      </c>
      <c r="O380" s="100">
        <f t="shared" si="97"/>
        <v>1.8882342245541586E-4</v>
      </c>
      <c r="P380" s="100">
        <f t="shared" si="98"/>
        <v>1.462572989089374E-8</v>
      </c>
      <c r="Q380" s="11">
        <v>378</v>
      </c>
      <c r="R380" s="9">
        <f t="shared" si="93"/>
        <v>0.72788740965224441</v>
      </c>
    </row>
    <row r="381" spans="1:18" x14ac:dyDescent="0.25">
      <c r="A381" s="9">
        <f t="shared" si="94"/>
        <v>-2.092875421753515E-2</v>
      </c>
      <c r="B381" s="88">
        <f>IF(Sample8!K387&gt;0,Sample8!K387, )</f>
        <v>2.092875421753515E-2</v>
      </c>
      <c r="C381" s="88">
        <f>IF(Sample8!L387&gt;0,Sample8!L387,"")</f>
        <v>0.723097679335161</v>
      </c>
      <c r="D381" s="88" t="str">
        <f>IF(Sample8!M387&gt;0,Sample8!M387,)</f>
        <v/>
      </c>
      <c r="E381" s="162">
        <f t="shared" si="85"/>
        <v>0.3912991245879055</v>
      </c>
      <c r="F381" s="162">
        <f t="shared" si="86"/>
        <v>2.0220775507214329E-2</v>
      </c>
      <c r="G381" s="162">
        <f t="shared" si="87"/>
        <v>6.4009217177967564E-4</v>
      </c>
      <c r="H381" s="162">
        <f t="shared" si="88"/>
        <v>6.7886538541145347E-5</v>
      </c>
      <c r="I381" s="162">
        <f t="shared" si="89"/>
        <v>2.0860867678994005E-2</v>
      </c>
      <c r="J381" s="162">
        <f t="shared" si="95"/>
        <v>6.7886538541145347E-5</v>
      </c>
      <c r="K381" s="162">
        <f t="shared" si="90"/>
        <v>1.8545218301360993E-6</v>
      </c>
      <c r="L381" s="59">
        <f t="shared" si="91"/>
        <v>0</v>
      </c>
      <c r="M381" s="162">
        <f t="shared" si="96"/>
        <v>0.72793767952118427</v>
      </c>
      <c r="N381" s="99">
        <f t="shared" si="92"/>
        <v>2.3425601800705223E-5</v>
      </c>
      <c r="O381" s="100">
        <f t="shared" si="97"/>
        <v>1.8882342245541586E-4</v>
      </c>
      <c r="P381" s="100">
        <f t="shared" si="98"/>
        <v>1.462572989089374E-8</v>
      </c>
      <c r="Q381" s="11">
        <v>379</v>
      </c>
      <c r="R381" s="9">
        <f t="shared" si="93"/>
        <v>0.72788740965224441</v>
      </c>
    </row>
    <row r="382" spans="1:18" x14ac:dyDescent="0.25">
      <c r="A382" s="9">
        <f t="shared" si="94"/>
        <v>-2.0847255953448249E-2</v>
      </c>
      <c r="B382" s="88">
        <f>IF(Sample8!K388&gt;0,Sample8!K388, )</f>
        <v>2.0847255953448249E-2</v>
      </c>
      <c r="C382" s="88">
        <f>IF(Sample8!L388&gt;0,Sample8!L388,"")</f>
        <v>0.72335597186256828</v>
      </c>
      <c r="D382" s="88" t="str">
        <f>IF(Sample8!M388&gt;0,Sample8!M388,)</f>
        <v/>
      </c>
      <c r="E382" s="162">
        <f t="shared" si="85"/>
        <v>0.39121762632381862</v>
      </c>
      <c r="F382" s="162">
        <f t="shared" si="86"/>
        <v>2.0142502579695638E-2</v>
      </c>
      <c r="G382" s="162">
        <f t="shared" si="87"/>
        <v>6.3715537185385016E-4</v>
      </c>
      <c r="H382" s="162">
        <f t="shared" si="88"/>
        <v>6.7598001898760973E-5</v>
      </c>
      <c r="I382" s="162">
        <f t="shared" si="89"/>
        <v>2.0779657951549488E-2</v>
      </c>
      <c r="J382" s="162">
        <f t="shared" si="95"/>
        <v>6.7598001898760973E-5</v>
      </c>
      <c r="K382" s="162">
        <f t="shared" si="90"/>
        <v>1.8496640305830024E-6</v>
      </c>
      <c r="L382" s="59">
        <f t="shared" si="91"/>
        <v>0</v>
      </c>
      <c r="M382" s="162">
        <f t="shared" si="96"/>
        <v>0.72793718392748741</v>
      </c>
      <c r="N382" s="99">
        <f t="shared" si="92"/>
        <v>2.0987503983760569E-5</v>
      </c>
      <c r="O382" s="100">
        <f t="shared" si="97"/>
        <v>1.8845382931414862E-4</v>
      </c>
      <c r="P382" s="100">
        <f t="shared" si="98"/>
        <v>1.4606131020257965E-8</v>
      </c>
      <c r="Q382" s="11">
        <v>380</v>
      </c>
      <c r="R382" s="9">
        <f t="shared" si="93"/>
        <v>0.72788712771945163</v>
      </c>
    </row>
    <row r="383" spans="1:18" x14ac:dyDescent="0.25">
      <c r="A383" s="9">
        <f t="shared" si="94"/>
        <v>-2.0847255953448249E-2</v>
      </c>
      <c r="B383" s="88">
        <f>IF(Sample8!K389&gt;0,Sample8!K389, )</f>
        <v>2.0847255953448249E-2</v>
      </c>
      <c r="C383" s="88">
        <f>IF(Sample8!L389&gt;0,Sample8!L389,"")</f>
        <v>0.72348527752293623</v>
      </c>
      <c r="D383" s="88" t="str">
        <f>IF(Sample8!M389&gt;0,Sample8!M389,)</f>
        <v/>
      </c>
      <c r="E383" s="162">
        <f t="shared" si="85"/>
        <v>0.39121762632381862</v>
      </c>
      <c r="F383" s="162">
        <f t="shared" si="86"/>
        <v>2.0142502579695638E-2</v>
      </c>
      <c r="G383" s="162">
        <f t="shared" si="87"/>
        <v>6.3715537185385016E-4</v>
      </c>
      <c r="H383" s="162">
        <f t="shared" si="88"/>
        <v>6.7598001898760973E-5</v>
      </c>
      <c r="I383" s="162">
        <f t="shared" si="89"/>
        <v>2.0779657951549488E-2</v>
      </c>
      <c r="J383" s="162">
        <f t="shared" si="95"/>
        <v>6.7598001898760973E-5</v>
      </c>
      <c r="K383" s="162">
        <f t="shared" si="90"/>
        <v>1.8496640305830024E-6</v>
      </c>
      <c r="L383" s="59">
        <f t="shared" si="91"/>
        <v>0</v>
      </c>
      <c r="M383" s="162">
        <f t="shared" si="96"/>
        <v>0.72793718392748741</v>
      </c>
      <c r="N383" s="99">
        <f t="shared" si="92"/>
        <v>1.9819470634883778E-5</v>
      </c>
      <c r="O383" s="100">
        <f t="shared" si="97"/>
        <v>1.8845382931414862E-4</v>
      </c>
      <c r="P383" s="100">
        <f t="shared" si="98"/>
        <v>1.4606131020257965E-8</v>
      </c>
      <c r="Q383" s="11">
        <v>381</v>
      </c>
      <c r="R383" s="9">
        <f t="shared" si="93"/>
        <v>0.72788712771945163</v>
      </c>
    </row>
    <row r="384" spans="1:18" x14ac:dyDescent="0.25">
      <c r="A384" s="9">
        <f t="shared" si="94"/>
        <v>-2.0847255953448249E-2</v>
      </c>
      <c r="B384" s="88">
        <f>IF(Sample8!K390&gt;0,Sample8!K390, )</f>
        <v>2.0847255953448249E-2</v>
      </c>
      <c r="C384" s="88">
        <f>IF(Sample8!L390&gt;0,Sample8!L390,"")</f>
        <v>0.72348527752293623</v>
      </c>
      <c r="D384" s="88" t="str">
        <f>IF(Sample8!M390&gt;0,Sample8!M390,)</f>
        <v/>
      </c>
      <c r="E384" s="162">
        <f t="shared" si="85"/>
        <v>0.39121762632381862</v>
      </c>
      <c r="F384" s="162">
        <f t="shared" si="86"/>
        <v>2.0142502579695638E-2</v>
      </c>
      <c r="G384" s="162">
        <f t="shared" si="87"/>
        <v>6.3715537185385016E-4</v>
      </c>
      <c r="H384" s="162">
        <f t="shared" si="88"/>
        <v>6.7598001898760973E-5</v>
      </c>
      <c r="I384" s="162">
        <f t="shared" si="89"/>
        <v>2.0779657951549488E-2</v>
      </c>
      <c r="J384" s="162">
        <f t="shared" si="95"/>
        <v>6.7598001898760973E-5</v>
      </c>
      <c r="K384" s="162">
        <f t="shared" si="90"/>
        <v>1.8496640305830024E-6</v>
      </c>
      <c r="L384" s="59">
        <f t="shared" si="91"/>
        <v>0</v>
      </c>
      <c r="M384" s="162">
        <f t="shared" si="96"/>
        <v>0.72793718392748741</v>
      </c>
      <c r="N384" s="99">
        <f t="shared" si="92"/>
        <v>1.9819470634883778E-5</v>
      </c>
      <c r="O384" s="100">
        <f t="shared" si="97"/>
        <v>1.8845382931414862E-4</v>
      </c>
      <c r="P384" s="100">
        <f t="shared" si="98"/>
        <v>1.4606131020257965E-8</v>
      </c>
      <c r="Q384" s="11">
        <v>382</v>
      </c>
      <c r="R384" s="9">
        <f t="shared" si="93"/>
        <v>0.72788712771945163</v>
      </c>
    </row>
    <row r="385" spans="1:18" x14ac:dyDescent="0.25">
      <c r="A385" s="9">
        <f t="shared" si="94"/>
        <v>-2.0847255953448249E-2</v>
      </c>
      <c r="B385" s="88">
        <f>IF(Sample8!K391&gt;0,Sample8!K391, )</f>
        <v>2.0847255953448249E-2</v>
      </c>
      <c r="C385" s="88">
        <f>IF(Sample8!L391&gt;0,Sample8!L391,"")</f>
        <v>0.72348527752293623</v>
      </c>
      <c r="D385" s="88" t="str">
        <f>IF(Sample8!M391&gt;0,Sample8!M391,)</f>
        <v/>
      </c>
      <c r="E385" s="162">
        <f t="shared" si="85"/>
        <v>0.39121762632381862</v>
      </c>
      <c r="F385" s="162">
        <f t="shared" si="86"/>
        <v>2.0142502579695638E-2</v>
      </c>
      <c r="G385" s="162">
        <f t="shared" si="87"/>
        <v>6.3715537185385016E-4</v>
      </c>
      <c r="H385" s="162">
        <f t="shared" si="88"/>
        <v>6.7598001898760973E-5</v>
      </c>
      <c r="I385" s="162">
        <f t="shared" si="89"/>
        <v>2.0779657951549488E-2</v>
      </c>
      <c r="J385" s="162">
        <f t="shared" si="95"/>
        <v>6.7598001898760973E-5</v>
      </c>
      <c r="K385" s="162">
        <f t="shared" si="90"/>
        <v>1.8496640305830024E-6</v>
      </c>
      <c r="L385" s="59">
        <f t="shared" si="91"/>
        <v>0</v>
      </c>
      <c r="M385" s="162">
        <f t="shared" si="96"/>
        <v>0.72793718392748741</v>
      </c>
      <c r="N385" s="99">
        <f t="shared" si="92"/>
        <v>1.9819470634883778E-5</v>
      </c>
      <c r="O385" s="100">
        <f t="shared" si="97"/>
        <v>1.8845382931414862E-4</v>
      </c>
      <c r="P385" s="100">
        <f t="shared" si="98"/>
        <v>1.4606131020257965E-8</v>
      </c>
      <c r="Q385" s="11">
        <v>383</v>
      </c>
      <c r="R385" s="9">
        <f t="shared" si="93"/>
        <v>0.72788712771945163</v>
      </c>
    </row>
    <row r="386" spans="1:18" x14ac:dyDescent="0.25">
      <c r="A386" s="9">
        <f t="shared" si="94"/>
        <v>-2.0765757689361231E-2</v>
      </c>
      <c r="B386" s="88">
        <f>IF(Sample8!K392&gt;0,Sample8!K392, )</f>
        <v>2.0765757689361231E-2</v>
      </c>
      <c r="C386" s="88">
        <f>IF(Sample8!L392&gt;0,Sample8!L392,"")</f>
        <v>0.72294925748011951</v>
      </c>
      <c r="D386" s="88" t="str">
        <f>IF(Sample8!M392&gt;0,Sample8!M392,)</f>
        <v/>
      </c>
      <c r="E386" s="162">
        <f t="shared" ref="E386:E449" si="99">IF(OR(B386="",B386=0),"",B386+1/$U$17)</f>
        <v>0.39113612805973158</v>
      </c>
      <c r="F386" s="162">
        <f t="shared" ref="F386:F449" si="100">IF(OR(B386="",B386=0),"",$V$18-(LN(1+EXP(-$S$11*(I386-V$18))))/$S$11)</f>
        <v>2.0064216224020139E-2</v>
      </c>
      <c r="G386" s="162">
        <f t="shared" ref="G386:G449" si="101">IF(OR(B386="",B386=0),"",B386-F386-H386-V$5*K386)</f>
        <v>6.342317938644107E-4</v>
      </c>
      <c r="H386" s="162">
        <f t="shared" ref="H386:H449" si="102">IF(OR(B386="",B386=0),"",1/2*(B386-V$5*K386+T$11)+1/2*POWER((B386-V$5*K386+T$11)^2-4*V$11*(B386-V$5*K386),0.5))</f>
        <v>6.7309671476681321E-5</v>
      </c>
      <c r="I386" s="162">
        <f t="shared" ref="I386:I449" si="103">B386-H386-V$5*K386</f>
        <v>2.0698448017884549E-2</v>
      </c>
      <c r="J386" s="162">
        <f t="shared" si="95"/>
        <v>6.7309671476681321E-5</v>
      </c>
      <c r="K386" s="162">
        <f t="shared" ref="K386:K449" si="104">IF(OR(B386="",B386=0),"",LN(1+EXP($U$11*(B386-$U$13)))/$U$11)</f>
        <v>1.8448189553398257E-6</v>
      </c>
      <c r="L386" s="59">
        <f t="shared" ref="L386:L449" si="105">IF(OR(B386="",B386=0),"",-LN(1+EXP($V$15*(B386-$V$13)))/$V$15)</f>
        <v>0</v>
      </c>
      <c r="M386" s="162">
        <f t="shared" si="96"/>
        <v>0.72793668975580217</v>
      </c>
      <c r="N386" s="99">
        <f t="shared" ref="N386:N449" si="106">IF(OR(B386="",B386=0),"",(M386-C386)*(M386-C386))</f>
        <v>2.4874480704521089E-5</v>
      </c>
      <c r="O386" s="100">
        <f t="shared" si="97"/>
        <v>1.880849579572513E-4</v>
      </c>
      <c r="P386" s="100">
        <f t="shared" si="98"/>
        <v>1.4586669824463748E-8</v>
      </c>
      <c r="Q386" s="11">
        <v>384</v>
      </c>
      <c r="R386" s="9">
        <f t="shared" ref="R386:R449" si="107">IF(OR(B386="",B386=0),"",T$17+T$15*G386)</f>
        <v>0.72788684705596463</v>
      </c>
    </row>
    <row r="387" spans="1:18" x14ac:dyDescent="0.25">
      <c r="A387" s="9">
        <f t="shared" ref="A387:A450" si="108">-B387</f>
        <v>-2.0765757689361231E-2</v>
      </c>
      <c r="B387" s="88">
        <f>IF(Sample8!K393&gt;0,Sample8!K393, )</f>
        <v>2.0765757689361231E-2</v>
      </c>
      <c r="C387" s="88">
        <f>IF(Sample8!L393&gt;0,Sample8!L393,"")</f>
        <v>0.72348527752293623</v>
      </c>
      <c r="D387" s="88" t="str">
        <f>IF(Sample8!M393&gt;0,Sample8!M393,)</f>
        <v/>
      </c>
      <c r="E387" s="162">
        <f t="shared" si="99"/>
        <v>0.39113612805973158</v>
      </c>
      <c r="F387" s="162">
        <f t="shared" si="100"/>
        <v>2.0064216224020139E-2</v>
      </c>
      <c r="G387" s="162">
        <f t="shared" si="101"/>
        <v>6.342317938644107E-4</v>
      </c>
      <c r="H387" s="162">
        <f t="shared" si="102"/>
        <v>6.7309671476681321E-5</v>
      </c>
      <c r="I387" s="162">
        <f t="shared" si="103"/>
        <v>2.0698448017884549E-2</v>
      </c>
      <c r="J387" s="162">
        <f t="shared" ref="J387:J450" si="109">B387-I387-V$5*K387</f>
        <v>6.7309671476681321E-5</v>
      </c>
      <c r="K387" s="162">
        <f t="shared" si="104"/>
        <v>1.8448189553398257E-6</v>
      </c>
      <c r="L387" s="59">
        <f t="shared" si="105"/>
        <v>0</v>
      </c>
      <c r="M387" s="162">
        <f t="shared" ref="M387:M450" si="110">IF(OR(B387="",B387=0),"",$S$15*F387+$T$17+$T$15*G387+$U$15*H387+S$17*(K387+L387))</f>
        <v>0.72793668975580217</v>
      </c>
      <c r="N387" s="99">
        <f t="shared" si="106"/>
        <v>1.9815070866908505E-5</v>
      </c>
      <c r="O387" s="100">
        <f t="shared" ref="O387:O450" si="111">IF(OR(B387="",B387=0),"",1/V$17*LN(1+EXP(V$17*(B387-V$5*K387-T$13))))</f>
        <v>1.880849579572513E-4</v>
      </c>
      <c r="P387" s="100">
        <f t="shared" ref="P387:P450" si="112">(O387-J387)^2</f>
        <v>1.4586669824463748E-8</v>
      </c>
      <c r="Q387" s="11">
        <v>385</v>
      </c>
      <c r="R387" s="9">
        <f t="shared" si="107"/>
        <v>0.72788684705596463</v>
      </c>
    </row>
    <row r="388" spans="1:18" x14ac:dyDescent="0.25">
      <c r="A388" s="9">
        <f t="shared" si="108"/>
        <v>-2.0765757689361231E-2</v>
      </c>
      <c r="B388" s="88">
        <f>IF(Sample8!K394&gt;0,Sample8!K394, )</f>
        <v>2.0765757689361231E-2</v>
      </c>
      <c r="C388" s="88">
        <f>IF(Sample8!L394&gt;0,Sample8!L394,"")</f>
        <v>0.72335597186256828</v>
      </c>
      <c r="D388" s="88" t="str">
        <f>IF(Sample8!M394&gt;0,Sample8!M394,)</f>
        <v/>
      </c>
      <c r="E388" s="162">
        <f t="shared" si="99"/>
        <v>0.39113612805973158</v>
      </c>
      <c r="F388" s="162">
        <f t="shared" si="100"/>
        <v>2.0064216224020139E-2</v>
      </c>
      <c r="G388" s="162">
        <f t="shared" si="101"/>
        <v>6.342317938644107E-4</v>
      </c>
      <c r="H388" s="162">
        <f t="shared" si="102"/>
        <v>6.7309671476681321E-5</v>
      </c>
      <c r="I388" s="162">
        <f t="shared" si="103"/>
        <v>2.0698448017884549E-2</v>
      </c>
      <c r="J388" s="162">
        <f t="shared" si="109"/>
        <v>6.7309671476681321E-5</v>
      </c>
      <c r="K388" s="162">
        <f t="shared" si="104"/>
        <v>1.8448189553398257E-6</v>
      </c>
      <c r="L388" s="59">
        <f t="shared" si="105"/>
        <v>0</v>
      </c>
      <c r="M388" s="162">
        <f t="shared" si="110"/>
        <v>0.72793668975580217</v>
      </c>
      <c r="N388" s="99">
        <f t="shared" si="106"/>
        <v>2.0982976417393106E-5</v>
      </c>
      <c r="O388" s="100">
        <f t="shared" si="111"/>
        <v>1.880849579572513E-4</v>
      </c>
      <c r="P388" s="100">
        <f t="shared" si="112"/>
        <v>1.4586669824463748E-8</v>
      </c>
      <c r="Q388" s="11">
        <v>386</v>
      </c>
      <c r="R388" s="9">
        <f t="shared" si="107"/>
        <v>0.72788684705596463</v>
      </c>
    </row>
    <row r="389" spans="1:18" x14ac:dyDescent="0.25">
      <c r="A389" s="9">
        <f t="shared" si="108"/>
        <v>-2.0765757689361231E-2</v>
      </c>
      <c r="B389" s="88">
        <f>IF(Sample8!K395&gt;0,Sample8!K395, )</f>
        <v>2.0765757689361231E-2</v>
      </c>
      <c r="C389" s="88">
        <f>IF(Sample8!L395&gt;0,Sample8!L395,"")</f>
        <v>0.72322667775837735</v>
      </c>
      <c r="D389" s="88" t="str">
        <f>IF(Sample8!M395&gt;0,Sample8!M395,)</f>
        <v/>
      </c>
      <c r="E389" s="162">
        <f t="shared" si="99"/>
        <v>0.39113612805973158</v>
      </c>
      <c r="F389" s="162">
        <f t="shared" si="100"/>
        <v>2.0064216224020139E-2</v>
      </c>
      <c r="G389" s="162">
        <f t="shared" si="101"/>
        <v>6.342317938644107E-4</v>
      </c>
      <c r="H389" s="162">
        <f t="shared" si="102"/>
        <v>6.7309671476681321E-5</v>
      </c>
      <c r="I389" s="162">
        <f t="shared" si="103"/>
        <v>2.0698448017884549E-2</v>
      </c>
      <c r="J389" s="162">
        <f t="shared" si="109"/>
        <v>6.7309671476681321E-5</v>
      </c>
      <c r="K389" s="162">
        <f t="shared" si="104"/>
        <v>1.8448189553398257E-6</v>
      </c>
      <c r="L389" s="59">
        <f t="shared" si="105"/>
        <v>0</v>
      </c>
      <c r="M389" s="162">
        <f t="shared" si="110"/>
        <v>0.72793668975580217</v>
      </c>
      <c r="N389" s="99">
        <f t="shared" si="106"/>
        <v>2.2184213015885773E-5</v>
      </c>
      <c r="O389" s="100">
        <f t="shared" si="111"/>
        <v>1.880849579572513E-4</v>
      </c>
      <c r="P389" s="100">
        <f t="shared" si="112"/>
        <v>1.4586669824463748E-8</v>
      </c>
      <c r="Q389" s="11">
        <v>387</v>
      </c>
      <c r="R389" s="9">
        <f t="shared" si="107"/>
        <v>0.72788684705596463</v>
      </c>
    </row>
    <row r="390" spans="1:18" x14ac:dyDescent="0.25">
      <c r="A390" s="9">
        <f t="shared" si="108"/>
        <v>-2.0765757689361231E-2</v>
      </c>
      <c r="B390" s="88">
        <f>IF(Sample8!K396&gt;0,Sample8!K396, )</f>
        <v>2.0765757689361231E-2</v>
      </c>
      <c r="C390" s="88">
        <f>IF(Sample8!L396&gt;0,Sample8!L396,"")</f>
        <v>0.72294925748011951</v>
      </c>
      <c r="D390" s="88" t="str">
        <f>IF(Sample8!M396&gt;0,Sample8!M396,)</f>
        <v/>
      </c>
      <c r="E390" s="162">
        <f t="shared" si="99"/>
        <v>0.39113612805973158</v>
      </c>
      <c r="F390" s="162">
        <f t="shared" si="100"/>
        <v>2.0064216224020139E-2</v>
      </c>
      <c r="G390" s="162">
        <f t="shared" si="101"/>
        <v>6.342317938644107E-4</v>
      </c>
      <c r="H390" s="162">
        <f t="shared" si="102"/>
        <v>6.7309671476681321E-5</v>
      </c>
      <c r="I390" s="162">
        <f t="shared" si="103"/>
        <v>2.0698448017884549E-2</v>
      </c>
      <c r="J390" s="162">
        <f t="shared" si="109"/>
        <v>6.7309671476681321E-5</v>
      </c>
      <c r="K390" s="162">
        <f t="shared" si="104"/>
        <v>1.8448189553398257E-6</v>
      </c>
      <c r="L390" s="59">
        <f t="shared" si="105"/>
        <v>0</v>
      </c>
      <c r="M390" s="162">
        <f t="shared" si="110"/>
        <v>0.72793668975580217</v>
      </c>
      <c r="N390" s="99">
        <f t="shared" si="106"/>
        <v>2.4874480704521089E-5</v>
      </c>
      <c r="O390" s="100">
        <f t="shared" si="111"/>
        <v>1.880849579572513E-4</v>
      </c>
      <c r="P390" s="100">
        <f t="shared" si="112"/>
        <v>1.4586669824463748E-8</v>
      </c>
      <c r="Q390" s="11">
        <v>388</v>
      </c>
      <c r="R390" s="9">
        <f t="shared" si="107"/>
        <v>0.72788684705596463</v>
      </c>
    </row>
    <row r="391" spans="1:18" x14ac:dyDescent="0.25">
      <c r="A391" s="9">
        <f t="shared" si="108"/>
        <v>-2.0684259425274215E-2</v>
      </c>
      <c r="B391" s="88">
        <f>IF(Sample8!K397&gt;0,Sample8!K397, )</f>
        <v>2.0684259425274215E-2</v>
      </c>
      <c r="C391" s="88">
        <f>IF(Sample8!L397&gt;0,Sample8!L397,"")</f>
        <v>0.72322667775837735</v>
      </c>
      <c r="D391" s="88" t="str">
        <f>IF(Sample8!M397&gt;0,Sample8!M397,)</f>
        <v/>
      </c>
      <c r="E391" s="162">
        <f t="shared" si="99"/>
        <v>0.39105462979564454</v>
      </c>
      <c r="F391" s="162">
        <f t="shared" si="100"/>
        <v>1.9985916497678211E-2</v>
      </c>
      <c r="G391" s="162">
        <f t="shared" si="101"/>
        <v>6.3132138054129705E-4</v>
      </c>
      <c r="H391" s="162">
        <f t="shared" si="102"/>
        <v>6.7021547054707531E-5</v>
      </c>
      <c r="I391" s="162">
        <f t="shared" si="103"/>
        <v>2.0617237878219508E-2</v>
      </c>
      <c r="J391" s="162">
        <f t="shared" si="109"/>
        <v>6.7021547054707531E-5</v>
      </c>
      <c r="K391" s="162">
        <f t="shared" si="104"/>
        <v>1.8399865710775735E-6</v>
      </c>
      <c r="L391" s="59">
        <f t="shared" si="105"/>
        <v>0</v>
      </c>
      <c r="M391" s="162">
        <f t="shared" si="110"/>
        <v>0.72793619700046752</v>
      </c>
      <c r="N391" s="99">
        <f t="shared" si="106"/>
        <v>2.2179571491617632E-5</v>
      </c>
      <c r="O391" s="100">
        <f t="shared" si="111"/>
        <v>1.8771680698150803E-4</v>
      </c>
      <c r="P391" s="100">
        <f t="shared" si="112"/>
        <v>1.4567345768797933E-8</v>
      </c>
      <c r="Q391" s="11">
        <v>389</v>
      </c>
      <c r="R391" s="9">
        <f t="shared" si="107"/>
        <v>0.72788656765628557</v>
      </c>
    </row>
    <row r="392" spans="1:18" x14ac:dyDescent="0.25">
      <c r="A392" s="9">
        <f t="shared" si="108"/>
        <v>-2.0684259425274215E-2</v>
      </c>
      <c r="B392" s="88">
        <f>IF(Sample8!K398&gt;0,Sample8!K398, )</f>
        <v>2.0684259425274215E-2</v>
      </c>
      <c r="C392" s="88">
        <f>IF(Sample8!L398&gt;0,Sample8!L398,"")</f>
        <v>0.72320749699082221</v>
      </c>
      <c r="D392" s="88" t="str">
        <f>IF(Sample8!M398&gt;0,Sample8!M398,)</f>
        <v/>
      </c>
      <c r="E392" s="162">
        <f t="shared" si="99"/>
        <v>0.39105462979564454</v>
      </c>
      <c r="F392" s="162">
        <f t="shared" si="100"/>
        <v>1.9985916497678211E-2</v>
      </c>
      <c r="G392" s="162">
        <f t="shared" si="101"/>
        <v>6.3132138054129705E-4</v>
      </c>
      <c r="H392" s="162">
        <f t="shared" si="102"/>
        <v>6.7021547054707531E-5</v>
      </c>
      <c r="I392" s="162">
        <f t="shared" si="103"/>
        <v>2.0617237878219508E-2</v>
      </c>
      <c r="J392" s="162">
        <f t="shared" si="109"/>
        <v>6.7021547054707531E-5</v>
      </c>
      <c r="K392" s="162">
        <f t="shared" si="104"/>
        <v>1.8399865710775735E-6</v>
      </c>
      <c r="L392" s="59">
        <f t="shared" si="105"/>
        <v>0</v>
      </c>
      <c r="M392" s="162">
        <f t="shared" si="110"/>
        <v>0.72793619700046752</v>
      </c>
      <c r="N392" s="99">
        <f t="shared" si="106"/>
        <v>2.2360603781219597E-5</v>
      </c>
      <c r="O392" s="100">
        <f t="shared" si="111"/>
        <v>1.8771680698150803E-4</v>
      </c>
      <c r="P392" s="100">
        <f t="shared" si="112"/>
        <v>1.4567345768797933E-8</v>
      </c>
      <c r="Q392" s="11">
        <v>390</v>
      </c>
      <c r="R392" s="9">
        <f t="shared" si="107"/>
        <v>0.72788656765628557</v>
      </c>
    </row>
    <row r="393" spans="1:18" x14ac:dyDescent="0.25">
      <c r="A393" s="9">
        <f t="shared" si="108"/>
        <v>-2.0765757689361231E-2</v>
      </c>
      <c r="B393" s="88">
        <f>IF(Sample8!K399&gt;0,Sample8!K399, )</f>
        <v>2.0765757689361231E-2</v>
      </c>
      <c r="C393" s="88">
        <f>IF(Sample8!L399&gt;0,Sample8!L399,"")</f>
        <v>0.72361431051314751</v>
      </c>
      <c r="D393" s="88" t="str">
        <f>IF(Sample8!M399&gt;0,Sample8!M399,)</f>
        <v/>
      </c>
      <c r="E393" s="162">
        <f t="shared" si="99"/>
        <v>0.39113612805973158</v>
      </c>
      <c r="F393" s="162">
        <f t="shared" si="100"/>
        <v>2.0064216224020139E-2</v>
      </c>
      <c r="G393" s="162">
        <f t="shared" si="101"/>
        <v>6.342317938644107E-4</v>
      </c>
      <c r="H393" s="162">
        <f t="shared" si="102"/>
        <v>6.7309671476681321E-5</v>
      </c>
      <c r="I393" s="162">
        <f t="shared" si="103"/>
        <v>2.0698448017884549E-2</v>
      </c>
      <c r="J393" s="162">
        <f t="shared" si="109"/>
        <v>6.7309671476681321E-5</v>
      </c>
      <c r="K393" s="162">
        <f t="shared" si="104"/>
        <v>1.8448189553398257E-6</v>
      </c>
      <c r="L393" s="59">
        <f t="shared" si="105"/>
        <v>0</v>
      </c>
      <c r="M393" s="162">
        <f t="shared" si="110"/>
        <v>0.72793668975580217</v>
      </c>
      <c r="N393" s="99">
        <f t="shared" si="106"/>
        <v>1.8682962317331885E-5</v>
      </c>
      <c r="O393" s="100">
        <f t="shared" si="111"/>
        <v>1.880849579572513E-4</v>
      </c>
      <c r="P393" s="100">
        <f t="shared" si="112"/>
        <v>1.4586669824463748E-8</v>
      </c>
      <c r="Q393" s="11">
        <v>391</v>
      </c>
      <c r="R393" s="9">
        <f t="shared" si="107"/>
        <v>0.72788684705596463</v>
      </c>
    </row>
    <row r="394" spans="1:18" x14ac:dyDescent="0.25">
      <c r="A394" s="9">
        <f t="shared" si="108"/>
        <v>-2.0765757689361231E-2</v>
      </c>
      <c r="B394" s="88">
        <f>IF(Sample8!K400&gt;0,Sample8!K400, )</f>
        <v>2.0765757689361231E-2</v>
      </c>
      <c r="C394" s="88">
        <f>IF(Sample8!L400&gt;0,Sample8!L400,"")</f>
        <v>0.72335597186256828</v>
      </c>
      <c r="D394" s="88" t="str">
        <f>IF(Sample8!M400&gt;0,Sample8!M400,)</f>
        <v/>
      </c>
      <c r="E394" s="162">
        <f t="shared" si="99"/>
        <v>0.39113612805973158</v>
      </c>
      <c r="F394" s="162">
        <f t="shared" si="100"/>
        <v>2.0064216224020139E-2</v>
      </c>
      <c r="G394" s="162">
        <f t="shared" si="101"/>
        <v>6.342317938644107E-4</v>
      </c>
      <c r="H394" s="162">
        <f t="shared" si="102"/>
        <v>6.7309671476681321E-5</v>
      </c>
      <c r="I394" s="162">
        <f t="shared" si="103"/>
        <v>2.0698448017884549E-2</v>
      </c>
      <c r="J394" s="162">
        <f t="shared" si="109"/>
        <v>6.7309671476681321E-5</v>
      </c>
      <c r="K394" s="162">
        <f t="shared" si="104"/>
        <v>1.8448189553398257E-6</v>
      </c>
      <c r="L394" s="59">
        <f t="shared" si="105"/>
        <v>0</v>
      </c>
      <c r="M394" s="162">
        <f t="shared" si="110"/>
        <v>0.72793668975580217</v>
      </c>
      <c r="N394" s="99">
        <f t="shared" si="106"/>
        <v>2.0982976417393106E-5</v>
      </c>
      <c r="O394" s="100">
        <f t="shared" si="111"/>
        <v>1.880849579572513E-4</v>
      </c>
      <c r="P394" s="100">
        <f t="shared" si="112"/>
        <v>1.4586669824463748E-8</v>
      </c>
      <c r="Q394" s="11">
        <v>392</v>
      </c>
      <c r="R394" s="9">
        <f t="shared" si="107"/>
        <v>0.72788684705596463</v>
      </c>
    </row>
    <row r="395" spans="1:18" x14ac:dyDescent="0.25">
      <c r="A395" s="9">
        <f t="shared" si="108"/>
        <v>-2.0765757689361231E-2</v>
      </c>
      <c r="B395" s="88">
        <f>IF(Sample8!K401&gt;0,Sample8!K401, )</f>
        <v>2.0765757689361231E-2</v>
      </c>
      <c r="C395" s="88">
        <f>IF(Sample8!L401&gt;0,Sample8!L401,"")</f>
        <v>0.72320749699082221</v>
      </c>
      <c r="D395" s="88" t="str">
        <f>IF(Sample8!M401&gt;0,Sample8!M401,)</f>
        <v/>
      </c>
      <c r="E395" s="162">
        <f t="shared" si="99"/>
        <v>0.39113612805973158</v>
      </c>
      <c r="F395" s="162">
        <f t="shared" si="100"/>
        <v>2.0064216224020139E-2</v>
      </c>
      <c r="G395" s="162">
        <f t="shared" si="101"/>
        <v>6.342317938644107E-4</v>
      </c>
      <c r="H395" s="162">
        <f t="shared" si="102"/>
        <v>6.7309671476681321E-5</v>
      </c>
      <c r="I395" s="162">
        <f t="shared" si="103"/>
        <v>2.0698448017884549E-2</v>
      </c>
      <c r="J395" s="162">
        <f t="shared" si="109"/>
        <v>6.7309671476681321E-5</v>
      </c>
      <c r="K395" s="162">
        <f t="shared" si="104"/>
        <v>1.8448189553398257E-6</v>
      </c>
      <c r="L395" s="59">
        <f t="shared" si="105"/>
        <v>0</v>
      </c>
      <c r="M395" s="162">
        <f t="shared" si="110"/>
        <v>0.72793668975580217</v>
      </c>
      <c r="N395" s="99">
        <f t="shared" si="106"/>
        <v>2.2365264208338811E-5</v>
      </c>
      <c r="O395" s="100">
        <f t="shared" si="111"/>
        <v>1.880849579572513E-4</v>
      </c>
      <c r="P395" s="100">
        <f t="shared" si="112"/>
        <v>1.4586669824463748E-8</v>
      </c>
      <c r="Q395" s="11">
        <v>393</v>
      </c>
      <c r="R395" s="9">
        <f t="shared" si="107"/>
        <v>0.72788684705596463</v>
      </c>
    </row>
    <row r="396" spans="1:18" x14ac:dyDescent="0.25">
      <c r="A396" s="9">
        <f t="shared" si="108"/>
        <v>-2.0765757689361231E-2</v>
      </c>
      <c r="B396" s="88">
        <f>IF(Sample8!K402&gt;0,Sample8!K402, )</f>
        <v>2.0765757689361231E-2</v>
      </c>
      <c r="C396" s="88">
        <f>IF(Sample8!L402&gt;0,Sample8!L402,"")</f>
        <v>0.72374363926047169</v>
      </c>
      <c r="D396" s="88" t="str">
        <f>IF(Sample8!M402&gt;0,Sample8!M402,)</f>
        <v/>
      </c>
      <c r="E396" s="162">
        <f t="shared" si="99"/>
        <v>0.39113612805973158</v>
      </c>
      <c r="F396" s="162">
        <f t="shared" si="100"/>
        <v>2.0064216224020139E-2</v>
      </c>
      <c r="G396" s="162">
        <f t="shared" si="101"/>
        <v>6.342317938644107E-4</v>
      </c>
      <c r="H396" s="162">
        <f t="shared" si="102"/>
        <v>6.7309671476681321E-5</v>
      </c>
      <c r="I396" s="162">
        <f t="shared" si="103"/>
        <v>2.0698448017884549E-2</v>
      </c>
      <c r="J396" s="162">
        <f t="shared" si="109"/>
        <v>6.7309671476681321E-5</v>
      </c>
      <c r="K396" s="162">
        <f t="shared" si="104"/>
        <v>1.8448189553398257E-6</v>
      </c>
      <c r="L396" s="59">
        <f t="shared" si="105"/>
        <v>0</v>
      </c>
      <c r="M396" s="162">
        <f t="shared" si="110"/>
        <v>0.72793668975580217</v>
      </c>
      <c r="N396" s="99">
        <f t="shared" si="106"/>
        <v>1.7581672456391138E-5</v>
      </c>
      <c r="O396" s="100">
        <f t="shared" si="111"/>
        <v>1.880849579572513E-4</v>
      </c>
      <c r="P396" s="100">
        <f t="shared" si="112"/>
        <v>1.4586669824463748E-8</v>
      </c>
      <c r="Q396" s="11">
        <v>394</v>
      </c>
      <c r="R396" s="9">
        <f t="shared" si="107"/>
        <v>0.72788684705596463</v>
      </c>
    </row>
    <row r="397" spans="1:18" x14ac:dyDescent="0.25">
      <c r="A397" s="9">
        <f t="shared" si="108"/>
        <v>-2.0765757689361231E-2</v>
      </c>
      <c r="B397" s="88">
        <f>IF(Sample8!K403&gt;0,Sample8!K403, )</f>
        <v>2.0765757689361231E-2</v>
      </c>
      <c r="C397" s="88">
        <f>IF(Sample8!L403&gt;0,Sample8!L403,"")</f>
        <v>0.72361431051314751</v>
      </c>
      <c r="D397" s="88" t="str">
        <f>IF(Sample8!M403&gt;0,Sample8!M403,)</f>
        <v/>
      </c>
      <c r="E397" s="162">
        <f t="shared" si="99"/>
        <v>0.39113612805973158</v>
      </c>
      <c r="F397" s="162">
        <f t="shared" si="100"/>
        <v>2.0064216224020139E-2</v>
      </c>
      <c r="G397" s="162">
        <f t="shared" si="101"/>
        <v>6.342317938644107E-4</v>
      </c>
      <c r="H397" s="162">
        <f t="shared" si="102"/>
        <v>6.7309671476681321E-5</v>
      </c>
      <c r="I397" s="162">
        <f t="shared" si="103"/>
        <v>2.0698448017884549E-2</v>
      </c>
      <c r="J397" s="162">
        <f t="shared" si="109"/>
        <v>6.7309671476681321E-5</v>
      </c>
      <c r="K397" s="162">
        <f t="shared" si="104"/>
        <v>1.8448189553398257E-6</v>
      </c>
      <c r="L397" s="59">
        <f t="shared" si="105"/>
        <v>0</v>
      </c>
      <c r="M397" s="162">
        <f t="shared" si="110"/>
        <v>0.72793668975580217</v>
      </c>
      <c r="N397" s="99">
        <f t="shared" si="106"/>
        <v>1.8682962317331885E-5</v>
      </c>
      <c r="O397" s="100">
        <f t="shared" si="111"/>
        <v>1.880849579572513E-4</v>
      </c>
      <c r="P397" s="100">
        <f t="shared" si="112"/>
        <v>1.4586669824463748E-8</v>
      </c>
      <c r="Q397" s="11">
        <v>395</v>
      </c>
      <c r="R397" s="9">
        <f t="shared" si="107"/>
        <v>0.72788684705596463</v>
      </c>
    </row>
    <row r="398" spans="1:18" x14ac:dyDescent="0.25">
      <c r="A398" s="9">
        <f t="shared" si="108"/>
        <v>-2.0765757689361231E-2</v>
      </c>
      <c r="B398" s="88">
        <f>IF(Sample8!K404&gt;0,Sample8!K404, )</f>
        <v>2.0765757689361231E-2</v>
      </c>
      <c r="C398" s="88">
        <f>IF(Sample8!L404&gt;0,Sample8!L404,"")</f>
        <v>0.72307822942532929</v>
      </c>
      <c r="D398" s="88" t="str">
        <f>IF(Sample8!M404&gt;0,Sample8!M404,)</f>
        <v/>
      </c>
      <c r="E398" s="162">
        <f t="shared" si="99"/>
        <v>0.39113612805973158</v>
      </c>
      <c r="F398" s="162">
        <f t="shared" si="100"/>
        <v>2.0064216224020139E-2</v>
      </c>
      <c r="G398" s="162">
        <f t="shared" si="101"/>
        <v>6.342317938644107E-4</v>
      </c>
      <c r="H398" s="162">
        <f t="shared" si="102"/>
        <v>6.7309671476681321E-5</v>
      </c>
      <c r="I398" s="162">
        <f t="shared" si="103"/>
        <v>2.0698448017884549E-2</v>
      </c>
      <c r="J398" s="162">
        <f t="shared" si="109"/>
        <v>6.7309671476681321E-5</v>
      </c>
      <c r="K398" s="162">
        <f t="shared" si="104"/>
        <v>1.8448189553398257E-6</v>
      </c>
      <c r="L398" s="59">
        <f t="shared" si="105"/>
        <v>0</v>
      </c>
      <c r="M398" s="162">
        <f t="shared" si="110"/>
        <v>0.72793668975580217</v>
      </c>
      <c r="N398" s="99">
        <f t="shared" si="106"/>
        <v>2.3604636782778647E-5</v>
      </c>
      <c r="O398" s="100">
        <f t="shared" si="111"/>
        <v>1.880849579572513E-4</v>
      </c>
      <c r="P398" s="100">
        <f t="shared" si="112"/>
        <v>1.4586669824463748E-8</v>
      </c>
      <c r="Q398" s="11">
        <v>396</v>
      </c>
      <c r="R398" s="9">
        <f t="shared" si="107"/>
        <v>0.72788684705596463</v>
      </c>
    </row>
    <row r="399" spans="1:18" x14ac:dyDescent="0.25">
      <c r="A399" s="9">
        <f t="shared" si="108"/>
        <v>-2.0765757689361231E-2</v>
      </c>
      <c r="B399" s="88">
        <f>IF(Sample8!K405&gt;0,Sample8!K405, )</f>
        <v>2.0765757689361231E-2</v>
      </c>
      <c r="C399" s="88">
        <f>IF(Sample8!L405&gt;0,Sample8!L405,"")</f>
        <v>0.72322667775837735</v>
      </c>
      <c r="D399" s="88" t="str">
        <f>IF(Sample8!M405&gt;0,Sample8!M405,)</f>
        <v/>
      </c>
      <c r="E399" s="162">
        <f t="shared" si="99"/>
        <v>0.39113612805973158</v>
      </c>
      <c r="F399" s="162">
        <f t="shared" si="100"/>
        <v>2.0064216224020139E-2</v>
      </c>
      <c r="G399" s="162">
        <f t="shared" si="101"/>
        <v>6.342317938644107E-4</v>
      </c>
      <c r="H399" s="162">
        <f t="shared" si="102"/>
        <v>6.7309671476681321E-5</v>
      </c>
      <c r="I399" s="162">
        <f t="shared" si="103"/>
        <v>2.0698448017884549E-2</v>
      </c>
      <c r="J399" s="162">
        <f t="shared" si="109"/>
        <v>6.7309671476681321E-5</v>
      </c>
      <c r="K399" s="162">
        <f t="shared" si="104"/>
        <v>1.8448189553398257E-6</v>
      </c>
      <c r="L399" s="59">
        <f t="shared" si="105"/>
        <v>0</v>
      </c>
      <c r="M399" s="162">
        <f t="shared" si="110"/>
        <v>0.72793668975580217</v>
      </c>
      <c r="N399" s="99">
        <f t="shared" si="106"/>
        <v>2.2184213015885773E-5</v>
      </c>
      <c r="O399" s="100">
        <f t="shared" si="111"/>
        <v>1.880849579572513E-4</v>
      </c>
      <c r="P399" s="100">
        <f t="shared" si="112"/>
        <v>1.4586669824463748E-8</v>
      </c>
      <c r="Q399" s="11">
        <v>397</v>
      </c>
      <c r="R399" s="9">
        <f t="shared" si="107"/>
        <v>0.72788684705596463</v>
      </c>
    </row>
    <row r="400" spans="1:18" x14ac:dyDescent="0.25">
      <c r="A400" s="9">
        <f t="shared" si="108"/>
        <v>-2.0765757689361231E-2</v>
      </c>
      <c r="B400" s="88">
        <f>IF(Sample8!K406&gt;0,Sample8!K406, )</f>
        <v>2.0765757689361231E-2</v>
      </c>
      <c r="C400" s="88">
        <f>IF(Sample8!L406&gt;0,Sample8!L406,"")</f>
        <v>0.72348527752293623</v>
      </c>
      <c r="D400" s="88" t="str">
        <f>IF(Sample8!M406&gt;0,Sample8!M406,)</f>
        <v/>
      </c>
      <c r="E400" s="162">
        <f t="shared" si="99"/>
        <v>0.39113612805973158</v>
      </c>
      <c r="F400" s="162">
        <f t="shared" si="100"/>
        <v>2.0064216224020139E-2</v>
      </c>
      <c r="G400" s="162">
        <f t="shared" si="101"/>
        <v>6.342317938644107E-4</v>
      </c>
      <c r="H400" s="162">
        <f t="shared" si="102"/>
        <v>6.7309671476681321E-5</v>
      </c>
      <c r="I400" s="162">
        <f t="shared" si="103"/>
        <v>2.0698448017884549E-2</v>
      </c>
      <c r="J400" s="162">
        <f t="shared" si="109"/>
        <v>6.7309671476681321E-5</v>
      </c>
      <c r="K400" s="162">
        <f t="shared" si="104"/>
        <v>1.8448189553398257E-6</v>
      </c>
      <c r="L400" s="59">
        <f t="shared" si="105"/>
        <v>0</v>
      </c>
      <c r="M400" s="162">
        <f t="shared" si="110"/>
        <v>0.72793668975580217</v>
      </c>
      <c r="N400" s="99">
        <f t="shared" si="106"/>
        <v>1.9815070866908505E-5</v>
      </c>
      <c r="O400" s="100">
        <f t="shared" si="111"/>
        <v>1.880849579572513E-4</v>
      </c>
      <c r="P400" s="100">
        <f t="shared" si="112"/>
        <v>1.4586669824463748E-8</v>
      </c>
      <c r="Q400" s="11">
        <v>398</v>
      </c>
      <c r="R400" s="9">
        <f t="shared" si="107"/>
        <v>0.72788684705596463</v>
      </c>
    </row>
    <row r="401" spans="1:18" x14ac:dyDescent="0.25">
      <c r="A401" s="9">
        <f t="shared" si="108"/>
        <v>-2.0847255953448249E-2</v>
      </c>
      <c r="B401" s="88">
        <f>IF(Sample8!K407&gt;0,Sample8!K407, )</f>
        <v>2.0847255953448249E-2</v>
      </c>
      <c r="C401" s="88">
        <f>IF(Sample8!L407&gt;0,Sample8!L407,"")</f>
        <v>0.72348527752293623</v>
      </c>
      <c r="D401" s="88" t="str">
        <f>IF(Sample8!M407&gt;0,Sample8!M407,)</f>
        <v/>
      </c>
      <c r="E401" s="162">
        <f t="shared" si="99"/>
        <v>0.39121762632381862</v>
      </c>
      <c r="F401" s="162">
        <f t="shared" si="100"/>
        <v>2.0142502579695638E-2</v>
      </c>
      <c r="G401" s="162">
        <f t="shared" si="101"/>
        <v>6.3715537185385016E-4</v>
      </c>
      <c r="H401" s="162">
        <f t="shared" si="102"/>
        <v>6.7598001898760973E-5</v>
      </c>
      <c r="I401" s="162">
        <f t="shared" si="103"/>
        <v>2.0779657951549488E-2</v>
      </c>
      <c r="J401" s="162">
        <f t="shared" si="109"/>
        <v>6.7598001898760973E-5</v>
      </c>
      <c r="K401" s="162">
        <f t="shared" si="104"/>
        <v>1.8496640305830024E-6</v>
      </c>
      <c r="L401" s="59">
        <f t="shared" si="105"/>
        <v>0</v>
      </c>
      <c r="M401" s="162">
        <f t="shared" si="110"/>
        <v>0.72793718392748741</v>
      </c>
      <c r="N401" s="99">
        <f t="shared" si="106"/>
        <v>1.9819470634883778E-5</v>
      </c>
      <c r="O401" s="100">
        <f t="shared" si="111"/>
        <v>1.8845382931414862E-4</v>
      </c>
      <c r="P401" s="100">
        <f t="shared" si="112"/>
        <v>1.4606131020257965E-8</v>
      </c>
      <c r="Q401" s="11">
        <v>399</v>
      </c>
      <c r="R401" s="9">
        <f t="shared" si="107"/>
        <v>0.72788712771945163</v>
      </c>
    </row>
    <row r="402" spans="1:18" x14ac:dyDescent="0.25">
      <c r="A402" s="9">
        <f t="shared" si="108"/>
        <v>-2.0847255953448249E-2</v>
      </c>
      <c r="B402" s="88">
        <f>IF(Sample8!K408&gt;0,Sample8!K408, )</f>
        <v>2.0847255953448249E-2</v>
      </c>
      <c r="C402" s="88">
        <f>IF(Sample8!L408&gt;0,Sample8!L408,"")</f>
        <v>0.72387269528689857</v>
      </c>
      <c r="D402" s="88" t="str">
        <f>IF(Sample8!M408&gt;0,Sample8!M408,)</f>
        <v/>
      </c>
      <c r="E402" s="162">
        <f t="shared" si="99"/>
        <v>0.39121762632381862</v>
      </c>
      <c r="F402" s="162">
        <f t="shared" si="100"/>
        <v>2.0142502579695638E-2</v>
      </c>
      <c r="G402" s="162">
        <f t="shared" si="101"/>
        <v>6.3715537185385016E-4</v>
      </c>
      <c r="H402" s="162">
        <f t="shared" si="102"/>
        <v>6.7598001898760973E-5</v>
      </c>
      <c r="I402" s="162">
        <f t="shared" si="103"/>
        <v>2.0779657951549488E-2</v>
      </c>
      <c r="J402" s="162">
        <f t="shared" si="109"/>
        <v>6.7598001898760973E-5</v>
      </c>
      <c r="K402" s="162">
        <f t="shared" si="104"/>
        <v>1.8496640305830024E-6</v>
      </c>
      <c r="L402" s="59">
        <f t="shared" si="105"/>
        <v>0</v>
      </c>
      <c r="M402" s="162">
        <f t="shared" si="110"/>
        <v>0.72793718392748741</v>
      </c>
      <c r="N402" s="99">
        <f t="shared" si="106"/>
        <v>1.6520067909475692E-5</v>
      </c>
      <c r="O402" s="100">
        <f t="shared" si="111"/>
        <v>1.8845382931414862E-4</v>
      </c>
      <c r="P402" s="100">
        <f t="shared" si="112"/>
        <v>1.4606131020257965E-8</v>
      </c>
      <c r="Q402" s="11">
        <v>400</v>
      </c>
      <c r="R402" s="9">
        <f t="shared" si="107"/>
        <v>0.72788712771945163</v>
      </c>
    </row>
    <row r="403" spans="1:18" x14ac:dyDescent="0.25">
      <c r="A403" s="9">
        <f t="shared" si="108"/>
        <v>-2.0847255953448249E-2</v>
      </c>
      <c r="B403" s="88">
        <f>IF(Sample8!K409&gt;0,Sample8!K409, )</f>
        <v>2.0847255953448249E-2</v>
      </c>
      <c r="C403" s="88">
        <f>IF(Sample8!L409&gt;0,Sample8!L409,"")</f>
        <v>0.72348527752293623</v>
      </c>
      <c r="D403" s="88" t="str">
        <f>IF(Sample8!M409&gt;0,Sample8!M409,)</f>
        <v/>
      </c>
      <c r="E403" s="162">
        <f t="shared" si="99"/>
        <v>0.39121762632381862</v>
      </c>
      <c r="F403" s="162">
        <f t="shared" si="100"/>
        <v>2.0142502579695638E-2</v>
      </c>
      <c r="G403" s="162">
        <f t="shared" si="101"/>
        <v>6.3715537185385016E-4</v>
      </c>
      <c r="H403" s="162">
        <f t="shared" si="102"/>
        <v>6.7598001898760973E-5</v>
      </c>
      <c r="I403" s="162">
        <f t="shared" si="103"/>
        <v>2.0779657951549488E-2</v>
      </c>
      <c r="J403" s="162">
        <f t="shared" si="109"/>
        <v>6.7598001898760973E-5</v>
      </c>
      <c r="K403" s="162">
        <f t="shared" si="104"/>
        <v>1.8496640305830024E-6</v>
      </c>
      <c r="L403" s="59">
        <f t="shared" si="105"/>
        <v>0</v>
      </c>
      <c r="M403" s="162">
        <f t="shared" si="110"/>
        <v>0.72793718392748741</v>
      </c>
      <c r="N403" s="99">
        <f t="shared" si="106"/>
        <v>1.9819470634883778E-5</v>
      </c>
      <c r="O403" s="100">
        <f t="shared" si="111"/>
        <v>1.8845382931414862E-4</v>
      </c>
      <c r="P403" s="100">
        <f t="shared" si="112"/>
        <v>1.4606131020257965E-8</v>
      </c>
      <c r="Q403" s="11">
        <v>401</v>
      </c>
      <c r="R403" s="9">
        <f t="shared" si="107"/>
        <v>0.72788712771945163</v>
      </c>
    </row>
    <row r="404" spans="1:18" x14ac:dyDescent="0.25">
      <c r="A404" s="9">
        <f t="shared" si="108"/>
        <v>-2.0847255953448249E-2</v>
      </c>
      <c r="B404" s="88">
        <f>IF(Sample8!K410&gt;0,Sample8!K410, )</f>
        <v>2.0847255953448249E-2</v>
      </c>
      <c r="C404" s="88">
        <f>IF(Sample8!L410&gt;0,Sample8!L410,"")</f>
        <v>0.72322667775837735</v>
      </c>
      <c r="D404" s="88" t="str">
        <f>IF(Sample8!M410&gt;0,Sample8!M410,)</f>
        <v/>
      </c>
      <c r="E404" s="162">
        <f t="shared" si="99"/>
        <v>0.39121762632381862</v>
      </c>
      <c r="F404" s="162">
        <f t="shared" si="100"/>
        <v>2.0142502579695638E-2</v>
      </c>
      <c r="G404" s="162">
        <f t="shared" si="101"/>
        <v>6.3715537185385016E-4</v>
      </c>
      <c r="H404" s="162">
        <f t="shared" si="102"/>
        <v>6.7598001898760973E-5</v>
      </c>
      <c r="I404" s="162">
        <f t="shared" si="103"/>
        <v>2.0779657951549488E-2</v>
      </c>
      <c r="J404" s="162">
        <f t="shared" si="109"/>
        <v>6.7598001898760973E-5</v>
      </c>
      <c r="K404" s="162">
        <f t="shared" si="104"/>
        <v>1.8496640305830024E-6</v>
      </c>
      <c r="L404" s="59">
        <f t="shared" si="105"/>
        <v>0</v>
      </c>
      <c r="M404" s="162">
        <f t="shared" si="110"/>
        <v>0.72793718392748741</v>
      </c>
      <c r="N404" s="99">
        <f t="shared" si="106"/>
        <v>2.2188868369223955E-5</v>
      </c>
      <c r="O404" s="100">
        <f t="shared" si="111"/>
        <v>1.8845382931414862E-4</v>
      </c>
      <c r="P404" s="100">
        <f t="shared" si="112"/>
        <v>1.4606131020257965E-8</v>
      </c>
      <c r="Q404" s="11">
        <v>402</v>
      </c>
      <c r="R404" s="9">
        <f t="shared" si="107"/>
        <v>0.72788712771945163</v>
      </c>
    </row>
    <row r="405" spans="1:18" x14ac:dyDescent="0.25">
      <c r="A405" s="9">
        <f t="shared" si="108"/>
        <v>-2.0847255953448249E-2</v>
      </c>
      <c r="B405" s="88">
        <f>IF(Sample8!K411&gt;0,Sample8!K411, )</f>
        <v>2.0847255953448249E-2</v>
      </c>
      <c r="C405" s="88">
        <f>IF(Sample8!L411&gt;0,Sample8!L411,"")</f>
        <v>0.72361431051314751</v>
      </c>
      <c r="D405" s="88" t="str">
        <f>IF(Sample8!M411&gt;0,Sample8!M411,)</f>
        <v/>
      </c>
      <c r="E405" s="162">
        <f t="shared" si="99"/>
        <v>0.39121762632381862</v>
      </c>
      <c r="F405" s="162">
        <f t="shared" si="100"/>
        <v>2.0142502579695638E-2</v>
      </c>
      <c r="G405" s="162">
        <f t="shared" si="101"/>
        <v>6.3715537185385016E-4</v>
      </c>
      <c r="H405" s="162">
        <f t="shared" si="102"/>
        <v>6.7598001898760973E-5</v>
      </c>
      <c r="I405" s="162">
        <f t="shared" si="103"/>
        <v>2.0779657951549488E-2</v>
      </c>
      <c r="J405" s="162">
        <f t="shared" si="109"/>
        <v>6.7598001898760973E-5</v>
      </c>
      <c r="K405" s="162">
        <f t="shared" si="104"/>
        <v>1.8496640305830024E-6</v>
      </c>
      <c r="L405" s="59">
        <f t="shared" si="105"/>
        <v>0</v>
      </c>
      <c r="M405" s="162">
        <f t="shared" si="110"/>
        <v>0.72793718392748741</v>
      </c>
      <c r="N405" s="99">
        <f t="shared" si="106"/>
        <v>1.868723455640671E-5</v>
      </c>
      <c r="O405" s="100">
        <f t="shared" si="111"/>
        <v>1.8845382931414862E-4</v>
      </c>
      <c r="P405" s="100">
        <f t="shared" si="112"/>
        <v>1.4606131020257965E-8</v>
      </c>
      <c r="Q405" s="11">
        <v>403</v>
      </c>
      <c r="R405" s="9">
        <f t="shared" si="107"/>
        <v>0.72788712771945163</v>
      </c>
    </row>
    <row r="406" spans="1:18" x14ac:dyDescent="0.25">
      <c r="A406" s="9">
        <f t="shared" si="108"/>
        <v>-2.0847255953448249E-2</v>
      </c>
      <c r="B406" s="88">
        <f>IF(Sample8!K412&gt;0,Sample8!K412, )</f>
        <v>2.0847255953448249E-2</v>
      </c>
      <c r="C406" s="88">
        <f>IF(Sample8!L412&gt;0,Sample8!L412,"")</f>
        <v>0.72335597186256828</v>
      </c>
      <c r="D406" s="88" t="str">
        <f>IF(Sample8!M412&gt;0,Sample8!M412,)</f>
        <v/>
      </c>
      <c r="E406" s="162">
        <f t="shared" si="99"/>
        <v>0.39121762632381862</v>
      </c>
      <c r="F406" s="162">
        <f t="shared" si="100"/>
        <v>2.0142502579695638E-2</v>
      </c>
      <c r="G406" s="162">
        <f t="shared" si="101"/>
        <v>6.3715537185385016E-4</v>
      </c>
      <c r="H406" s="162">
        <f t="shared" si="102"/>
        <v>6.7598001898760973E-5</v>
      </c>
      <c r="I406" s="162">
        <f t="shared" si="103"/>
        <v>2.0779657951549488E-2</v>
      </c>
      <c r="J406" s="162">
        <f t="shared" si="109"/>
        <v>6.7598001898760973E-5</v>
      </c>
      <c r="K406" s="162">
        <f t="shared" si="104"/>
        <v>1.8496640305830024E-6</v>
      </c>
      <c r="L406" s="59">
        <f t="shared" si="105"/>
        <v>0</v>
      </c>
      <c r="M406" s="162">
        <f t="shared" si="110"/>
        <v>0.72793718392748741</v>
      </c>
      <c r="N406" s="99">
        <f t="shared" si="106"/>
        <v>2.0987503983760569E-5</v>
      </c>
      <c r="O406" s="100">
        <f t="shared" si="111"/>
        <v>1.8845382931414862E-4</v>
      </c>
      <c r="P406" s="100">
        <f t="shared" si="112"/>
        <v>1.4606131020257965E-8</v>
      </c>
      <c r="Q406" s="11">
        <v>404</v>
      </c>
      <c r="R406" s="9">
        <f t="shared" si="107"/>
        <v>0.72788712771945163</v>
      </c>
    </row>
    <row r="407" spans="1:18" x14ac:dyDescent="0.25">
      <c r="A407" s="9">
        <f t="shared" si="108"/>
        <v>-2.0847255953448249E-2</v>
      </c>
      <c r="B407" s="88">
        <f>IF(Sample8!K413&gt;0,Sample8!K413, )</f>
        <v>2.0847255953448249E-2</v>
      </c>
      <c r="C407" s="88">
        <f>IF(Sample8!L413&gt;0,Sample8!L413,"")</f>
        <v>0.72335597186256828</v>
      </c>
      <c r="D407" s="88" t="str">
        <f>IF(Sample8!M413&gt;0,Sample8!M413,)</f>
        <v/>
      </c>
      <c r="E407" s="162">
        <f t="shared" si="99"/>
        <v>0.39121762632381862</v>
      </c>
      <c r="F407" s="162">
        <f t="shared" si="100"/>
        <v>2.0142502579695638E-2</v>
      </c>
      <c r="G407" s="162">
        <f t="shared" si="101"/>
        <v>6.3715537185385016E-4</v>
      </c>
      <c r="H407" s="162">
        <f t="shared" si="102"/>
        <v>6.7598001898760973E-5</v>
      </c>
      <c r="I407" s="162">
        <f t="shared" si="103"/>
        <v>2.0779657951549488E-2</v>
      </c>
      <c r="J407" s="162">
        <f t="shared" si="109"/>
        <v>6.7598001898760973E-5</v>
      </c>
      <c r="K407" s="162">
        <f t="shared" si="104"/>
        <v>1.8496640305830024E-6</v>
      </c>
      <c r="L407" s="59">
        <f t="shared" si="105"/>
        <v>0</v>
      </c>
      <c r="M407" s="162">
        <f t="shared" si="110"/>
        <v>0.72793718392748741</v>
      </c>
      <c r="N407" s="99">
        <f t="shared" si="106"/>
        <v>2.0987503983760569E-5</v>
      </c>
      <c r="O407" s="100">
        <f t="shared" si="111"/>
        <v>1.8845382931414862E-4</v>
      </c>
      <c r="P407" s="100">
        <f t="shared" si="112"/>
        <v>1.4606131020257965E-8</v>
      </c>
      <c r="Q407" s="11">
        <v>405</v>
      </c>
      <c r="R407" s="9">
        <f t="shared" si="107"/>
        <v>0.72788712771945163</v>
      </c>
    </row>
    <row r="408" spans="1:18" x14ac:dyDescent="0.25">
      <c r="A408" s="9">
        <f t="shared" si="108"/>
        <v>-2.092875421753515E-2</v>
      </c>
      <c r="B408" s="88">
        <f>IF(Sample8!K414&gt;0,Sample8!K414, )</f>
        <v>2.092875421753515E-2</v>
      </c>
      <c r="C408" s="88">
        <f>IF(Sample8!L414&gt;0,Sample8!L414,"")</f>
        <v>0.72335597186256828</v>
      </c>
      <c r="D408" s="88" t="str">
        <f>IF(Sample8!M414&gt;0,Sample8!M414,)</f>
        <v/>
      </c>
      <c r="E408" s="162">
        <f t="shared" si="99"/>
        <v>0.3912991245879055</v>
      </c>
      <c r="F408" s="162">
        <f t="shared" si="100"/>
        <v>2.0220775507214329E-2</v>
      </c>
      <c r="G408" s="162">
        <f t="shared" si="101"/>
        <v>6.4009217177967564E-4</v>
      </c>
      <c r="H408" s="162">
        <f t="shared" si="102"/>
        <v>6.7886538541145347E-5</v>
      </c>
      <c r="I408" s="162">
        <f t="shared" si="103"/>
        <v>2.0860867678994005E-2</v>
      </c>
      <c r="J408" s="162">
        <f t="shared" si="109"/>
        <v>6.7886538541145347E-5</v>
      </c>
      <c r="K408" s="162">
        <f t="shared" si="104"/>
        <v>1.8545218301360993E-6</v>
      </c>
      <c r="L408" s="59">
        <f t="shared" si="105"/>
        <v>0</v>
      </c>
      <c r="M408" s="162">
        <f t="shared" si="110"/>
        <v>0.72793767952118427</v>
      </c>
      <c r="N408" s="99">
        <f t="shared" si="106"/>
        <v>2.0992045069020376E-5</v>
      </c>
      <c r="O408" s="100">
        <f t="shared" si="111"/>
        <v>1.8882342245541586E-4</v>
      </c>
      <c r="P408" s="100">
        <f t="shared" si="112"/>
        <v>1.462572989089374E-8</v>
      </c>
      <c r="Q408" s="11">
        <v>406</v>
      </c>
      <c r="R408" s="9">
        <f t="shared" si="107"/>
        <v>0.72788740965224441</v>
      </c>
    </row>
    <row r="409" spans="1:18" x14ac:dyDescent="0.25">
      <c r="A409" s="9">
        <f t="shared" si="108"/>
        <v>-2.092875421753515E-2</v>
      </c>
      <c r="B409" s="88">
        <f>IF(Sample8!K415&gt;0,Sample8!K415, )</f>
        <v>2.092875421753515E-2</v>
      </c>
      <c r="C409" s="88">
        <f>IF(Sample8!L415&gt;0,Sample8!L415,"")</f>
        <v>0.72335597186256828</v>
      </c>
      <c r="D409" s="88" t="str">
        <f>IF(Sample8!M415&gt;0,Sample8!M415,)</f>
        <v/>
      </c>
      <c r="E409" s="162">
        <f t="shared" si="99"/>
        <v>0.3912991245879055</v>
      </c>
      <c r="F409" s="162">
        <f t="shared" si="100"/>
        <v>2.0220775507214329E-2</v>
      </c>
      <c r="G409" s="162">
        <f t="shared" si="101"/>
        <v>6.4009217177967564E-4</v>
      </c>
      <c r="H409" s="162">
        <f t="shared" si="102"/>
        <v>6.7886538541145347E-5</v>
      </c>
      <c r="I409" s="162">
        <f t="shared" si="103"/>
        <v>2.0860867678994005E-2</v>
      </c>
      <c r="J409" s="162">
        <f t="shared" si="109"/>
        <v>6.7886538541145347E-5</v>
      </c>
      <c r="K409" s="162">
        <f t="shared" si="104"/>
        <v>1.8545218301360993E-6</v>
      </c>
      <c r="L409" s="59">
        <f t="shared" si="105"/>
        <v>0</v>
      </c>
      <c r="M409" s="162">
        <f t="shared" si="110"/>
        <v>0.72793767952118427</v>
      </c>
      <c r="N409" s="99">
        <f t="shared" si="106"/>
        <v>2.0992045069020376E-5</v>
      </c>
      <c r="O409" s="100">
        <f t="shared" si="111"/>
        <v>1.8882342245541586E-4</v>
      </c>
      <c r="P409" s="100">
        <f t="shared" si="112"/>
        <v>1.462572989089374E-8</v>
      </c>
      <c r="Q409" s="11">
        <v>407</v>
      </c>
      <c r="R409" s="9">
        <f t="shared" si="107"/>
        <v>0.72788740965224441</v>
      </c>
    </row>
    <row r="410" spans="1:18" x14ac:dyDescent="0.25">
      <c r="A410" s="9">
        <f t="shared" si="108"/>
        <v>-2.092875421753515E-2</v>
      </c>
      <c r="B410" s="88">
        <f>IF(Sample8!K416&gt;0,Sample8!K416, )</f>
        <v>2.092875421753515E-2</v>
      </c>
      <c r="C410" s="88">
        <f>IF(Sample8!L416&gt;0,Sample8!L416,"")</f>
        <v>0.72374363926047169</v>
      </c>
      <c r="D410" s="88" t="str">
        <f>IF(Sample8!M416&gt;0,Sample8!M416,)</f>
        <v/>
      </c>
      <c r="E410" s="162">
        <f t="shared" si="99"/>
        <v>0.3912991245879055</v>
      </c>
      <c r="F410" s="162">
        <f t="shared" si="100"/>
        <v>2.0220775507214329E-2</v>
      </c>
      <c r="G410" s="162">
        <f t="shared" si="101"/>
        <v>6.4009217177967564E-4</v>
      </c>
      <c r="H410" s="162">
        <f t="shared" si="102"/>
        <v>6.7886538541145347E-5</v>
      </c>
      <c r="I410" s="162">
        <f t="shared" si="103"/>
        <v>2.0860867678994005E-2</v>
      </c>
      <c r="J410" s="162">
        <f t="shared" si="109"/>
        <v>6.7886538541145347E-5</v>
      </c>
      <c r="K410" s="162">
        <f t="shared" si="104"/>
        <v>1.8545218301360993E-6</v>
      </c>
      <c r="L410" s="59">
        <f t="shared" si="105"/>
        <v>0</v>
      </c>
      <c r="M410" s="162">
        <f t="shared" si="110"/>
        <v>0.72793767952118427</v>
      </c>
      <c r="N410" s="99">
        <f t="shared" si="106"/>
        <v>1.7589973708477983E-5</v>
      </c>
      <c r="O410" s="100">
        <f t="shared" si="111"/>
        <v>1.8882342245541586E-4</v>
      </c>
      <c r="P410" s="100">
        <f t="shared" si="112"/>
        <v>1.462572989089374E-8</v>
      </c>
      <c r="Q410" s="11">
        <v>408</v>
      </c>
      <c r="R410" s="9">
        <f t="shared" si="107"/>
        <v>0.72788740965224441</v>
      </c>
    </row>
    <row r="411" spans="1:18" x14ac:dyDescent="0.25">
      <c r="A411" s="9">
        <f t="shared" si="108"/>
        <v>-2.092875421753515E-2</v>
      </c>
      <c r="B411" s="88">
        <f>IF(Sample8!K417&gt;0,Sample8!K417, )</f>
        <v>2.092875421753515E-2</v>
      </c>
      <c r="C411" s="88">
        <f>IF(Sample8!L417&gt;0,Sample8!L417,"")</f>
        <v>0.72307822942532929</v>
      </c>
      <c r="D411" s="88" t="str">
        <f>IF(Sample8!M417&gt;0,Sample8!M417,)</f>
        <v/>
      </c>
      <c r="E411" s="162">
        <f t="shared" si="99"/>
        <v>0.3912991245879055</v>
      </c>
      <c r="F411" s="162">
        <f t="shared" si="100"/>
        <v>2.0220775507214329E-2</v>
      </c>
      <c r="G411" s="162">
        <f t="shared" si="101"/>
        <v>6.4009217177967564E-4</v>
      </c>
      <c r="H411" s="162">
        <f t="shared" si="102"/>
        <v>6.7886538541145347E-5</v>
      </c>
      <c r="I411" s="162">
        <f t="shared" si="103"/>
        <v>2.0860867678994005E-2</v>
      </c>
      <c r="J411" s="162">
        <f t="shared" si="109"/>
        <v>6.7886538541145347E-5</v>
      </c>
      <c r="K411" s="162">
        <f t="shared" si="104"/>
        <v>1.8545218301360993E-6</v>
      </c>
      <c r="L411" s="59">
        <f t="shared" si="105"/>
        <v>0</v>
      </c>
      <c r="M411" s="162">
        <f t="shared" si="110"/>
        <v>0.72793767952118427</v>
      </c>
      <c r="N411" s="99">
        <f t="shared" si="106"/>
        <v>2.3614255234104954E-5</v>
      </c>
      <c r="O411" s="100">
        <f t="shared" si="111"/>
        <v>1.8882342245541586E-4</v>
      </c>
      <c r="P411" s="100">
        <f t="shared" si="112"/>
        <v>1.462572989089374E-8</v>
      </c>
      <c r="Q411" s="11">
        <v>409</v>
      </c>
      <c r="R411" s="9">
        <f t="shared" si="107"/>
        <v>0.72788740965224441</v>
      </c>
    </row>
    <row r="412" spans="1:18" x14ac:dyDescent="0.25">
      <c r="A412" s="9">
        <f t="shared" si="108"/>
        <v>-2.092875421753515E-2</v>
      </c>
      <c r="B412" s="88">
        <f>IF(Sample8!K418&gt;0,Sample8!K418, )</f>
        <v>2.092875421753515E-2</v>
      </c>
      <c r="C412" s="88">
        <f>IF(Sample8!L418&gt;0,Sample8!L418,"")</f>
        <v>0.72335597186256828</v>
      </c>
      <c r="D412" s="88" t="str">
        <f>IF(Sample8!M418&gt;0,Sample8!M418,)</f>
        <v/>
      </c>
      <c r="E412" s="162">
        <f t="shared" si="99"/>
        <v>0.3912991245879055</v>
      </c>
      <c r="F412" s="162">
        <f t="shared" si="100"/>
        <v>2.0220775507214329E-2</v>
      </c>
      <c r="G412" s="162">
        <f t="shared" si="101"/>
        <v>6.4009217177967564E-4</v>
      </c>
      <c r="H412" s="162">
        <f t="shared" si="102"/>
        <v>6.7886538541145347E-5</v>
      </c>
      <c r="I412" s="162">
        <f t="shared" si="103"/>
        <v>2.0860867678994005E-2</v>
      </c>
      <c r="J412" s="162">
        <f t="shared" si="109"/>
        <v>6.7886538541145347E-5</v>
      </c>
      <c r="K412" s="162">
        <f t="shared" si="104"/>
        <v>1.8545218301360993E-6</v>
      </c>
      <c r="L412" s="59">
        <f t="shared" si="105"/>
        <v>0</v>
      </c>
      <c r="M412" s="162">
        <f t="shared" si="110"/>
        <v>0.72793767952118427</v>
      </c>
      <c r="N412" s="99">
        <f t="shared" si="106"/>
        <v>2.0992045069020376E-5</v>
      </c>
      <c r="O412" s="100">
        <f t="shared" si="111"/>
        <v>1.8882342245541586E-4</v>
      </c>
      <c r="P412" s="100">
        <f t="shared" si="112"/>
        <v>1.462572989089374E-8</v>
      </c>
      <c r="Q412" s="11">
        <v>410</v>
      </c>
      <c r="R412" s="9">
        <f t="shared" si="107"/>
        <v>0.72788740965224441</v>
      </c>
    </row>
    <row r="413" spans="1:18" x14ac:dyDescent="0.25">
      <c r="A413" s="9">
        <f t="shared" si="108"/>
        <v>-2.092875421753515E-2</v>
      </c>
      <c r="B413" s="88">
        <f>IF(Sample8!K419&gt;0,Sample8!K419, )</f>
        <v>2.092875421753515E-2</v>
      </c>
      <c r="C413" s="88">
        <f>IF(Sample8!L419&gt;0,Sample8!L419,"")</f>
        <v>0.72374363926047169</v>
      </c>
      <c r="D413" s="88" t="str">
        <f>IF(Sample8!M419&gt;0,Sample8!M419,)</f>
        <v/>
      </c>
      <c r="E413" s="162">
        <f t="shared" si="99"/>
        <v>0.3912991245879055</v>
      </c>
      <c r="F413" s="162">
        <f t="shared" si="100"/>
        <v>2.0220775507214329E-2</v>
      </c>
      <c r="G413" s="162">
        <f t="shared" si="101"/>
        <v>6.4009217177967564E-4</v>
      </c>
      <c r="H413" s="162">
        <f t="shared" si="102"/>
        <v>6.7886538541145347E-5</v>
      </c>
      <c r="I413" s="162">
        <f t="shared" si="103"/>
        <v>2.0860867678994005E-2</v>
      </c>
      <c r="J413" s="162">
        <f t="shared" si="109"/>
        <v>6.7886538541145347E-5</v>
      </c>
      <c r="K413" s="162">
        <f t="shared" si="104"/>
        <v>1.8545218301360993E-6</v>
      </c>
      <c r="L413" s="59">
        <f t="shared" si="105"/>
        <v>0</v>
      </c>
      <c r="M413" s="162">
        <f t="shared" si="110"/>
        <v>0.72793767952118427</v>
      </c>
      <c r="N413" s="99">
        <f t="shared" si="106"/>
        <v>1.7589973708477983E-5</v>
      </c>
      <c r="O413" s="100">
        <f t="shared" si="111"/>
        <v>1.8882342245541586E-4</v>
      </c>
      <c r="P413" s="100">
        <f t="shared" si="112"/>
        <v>1.462572989089374E-8</v>
      </c>
      <c r="Q413" s="11">
        <v>411</v>
      </c>
      <c r="R413" s="9">
        <f t="shared" si="107"/>
        <v>0.72788740965224441</v>
      </c>
    </row>
    <row r="414" spans="1:18" x14ac:dyDescent="0.25">
      <c r="A414" s="9">
        <f t="shared" si="108"/>
        <v>-2.092875421753515E-2</v>
      </c>
      <c r="B414" s="88">
        <f>IF(Sample8!K420&gt;0,Sample8!K420, )</f>
        <v>2.092875421753515E-2</v>
      </c>
      <c r="C414" s="88">
        <f>IF(Sample8!L420&gt;0,Sample8!L420,"")</f>
        <v>0.72348527752293623</v>
      </c>
      <c r="D414" s="88" t="str">
        <f>IF(Sample8!M420&gt;0,Sample8!M420,)</f>
        <v/>
      </c>
      <c r="E414" s="162">
        <f t="shared" si="99"/>
        <v>0.3912991245879055</v>
      </c>
      <c r="F414" s="162">
        <f t="shared" si="100"/>
        <v>2.0220775507214329E-2</v>
      </c>
      <c r="G414" s="162">
        <f t="shared" si="101"/>
        <v>6.4009217177967564E-4</v>
      </c>
      <c r="H414" s="162">
        <f t="shared" si="102"/>
        <v>6.7886538541145347E-5</v>
      </c>
      <c r="I414" s="162">
        <f t="shared" si="103"/>
        <v>2.0860867678994005E-2</v>
      </c>
      <c r="J414" s="162">
        <f t="shared" si="109"/>
        <v>6.7886538541145347E-5</v>
      </c>
      <c r="K414" s="162">
        <f t="shared" si="104"/>
        <v>1.8545218301360993E-6</v>
      </c>
      <c r="L414" s="59">
        <f t="shared" si="105"/>
        <v>0</v>
      </c>
      <c r="M414" s="162">
        <f t="shared" si="110"/>
        <v>0.72793767952118427</v>
      </c>
      <c r="N414" s="99">
        <f t="shared" si="106"/>
        <v>1.982388355400309E-5</v>
      </c>
      <c r="O414" s="100">
        <f t="shared" si="111"/>
        <v>1.8882342245541586E-4</v>
      </c>
      <c r="P414" s="100">
        <f t="shared" si="112"/>
        <v>1.462572989089374E-8</v>
      </c>
      <c r="Q414" s="11">
        <v>412</v>
      </c>
      <c r="R414" s="9">
        <f t="shared" si="107"/>
        <v>0.72788740965224441</v>
      </c>
    </row>
    <row r="415" spans="1:18" x14ac:dyDescent="0.25">
      <c r="A415" s="9">
        <f t="shared" si="108"/>
        <v>-2.1010252481622166E-2</v>
      </c>
      <c r="B415" s="88">
        <f>IF(Sample8!K421&gt;0,Sample8!K421, )</f>
        <v>2.1010252481622166E-2</v>
      </c>
      <c r="C415" s="88">
        <f>IF(Sample8!L421&gt;0,Sample8!L421,"")</f>
        <v>0.72348527752293623</v>
      </c>
      <c r="D415" s="88" t="str">
        <f>IF(Sample8!M421&gt;0,Sample8!M421,)</f>
        <v/>
      </c>
      <c r="E415" s="162">
        <f t="shared" si="99"/>
        <v>0.39138062285199249</v>
      </c>
      <c r="F415" s="162">
        <f t="shared" si="100"/>
        <v>2.0299034948857146E-2</v>
      </c>
      <c r="G415" s="162">
        <f t="shared" si="101"/>
        <v>6.4304225114062558E-4</v>
      </c>
      <c r="H415" s="162">
        <f t="shared" si="102"/>
        <v>6.8175281624394124E-5</v>
      </c>
      <c r="I415" s="162">
        <f t="shared" si="103"/>
        <v>2.0942077199997772E-2</v>
      </c>
      <c r="J415" s="162">
        <f t="shared" si="109"/>
        <v>6.8175281624394124E-5</v>
      </c>
      <c r="K415" s="162">
        <f t="shared" si="104"/>
        <v>1.8593923874246578E-6</v>
      </c>
      <c r="L415" s="59">
        <f t="shared" si="105"/>
        <v>0</v>
      </c>
      <c r="M415" s="162">
        <f t="shared" si="110"/>
        <v>0.72793817654257609</v>
      </c>
      <c r="N415" s="99">
        <f t="shared" si="106"/>
        <v>1.9828309679109586E-5</v>
      </c>
      <c r="O415" s="100">
        <f t="shared" si="111"/>
        <v>1.8919373878692396E-4</v>
      </c>
      <c r="P415" s="100">
        <f t="shared" si="112"/>
        <v>1.4645466973999069E-8</v>
      </c>
      <c r="Q415" s="11">
        <v>413</v>
      </c>
      <c r="R415" s="9">
        <f t="shared" si="107"/>
        <v>0.7278876928598631</v>
      </c>
    </row>
    <row r="416" spans="1:18" x14ac:dyDescent="0.25">
      <c r="A416" s="9">
        <f t="shared" si="108"/>
        <v>-2.1010252481622166E-2</v>
      </c>
      <c r="B416" s="88">
        <f>IF(Sample8!K422&gt;0,Sample8!K422, )</f>
        <v>2.1010252481622166E-2</v>
      </c>
      <c r="C416" s="88">
        <f>IF(Sample8!L422&gt;0,Sample8!L422,"")</f>
        <v>0.72335597186256828</v>
      </c>
      <c r="D416" s="88" t="str">
        <f>IF(Sample8!M422&gt;0,Sample8!M422,)</f>
        <v/>
      </c>
      <c r="E416" s="162">
        <f t="shared" si="99"/>
        <v>0.39138062285199249</v>
      </c>
      <c r="F416" s="162">
        <f t="shared" si="100"/>
        <v>2.0299034948857146E-2</v>
      </c>
      <c r="G416" s="162">
        <f t="shared" si="101"/>
        <v>6.4304225114062558E-4</v>
      </c>
      <c r="H416" s="162">
        <f t="shared" si="102"/>
        <v>6.8175281624394124E-5</v>
      </c>
      <c r="I416" s="162">
        <f t="shared" si="103"/>
        <v>2.0942077199997772E-2</v>
      </c>
      <c r="J416" s="162">
        <f t="shared" si="109"/>
        <v>6.8175281624394124E-5</v>
      </c>
      <c r="K416" s="162">
        <f t="shared" si="104"/>
        <v>1.8593923874246578E-6</v>
      </c>
      <c r="L416" s="59">
        <f t="shared" si="105"/>
        <v>0</v>
      </c>
      <c r="M416" s="162">
        <f t="shared" si="110"/>
        <v>0.72793817654257609</v>
      </c>
      <c r="N416" s="99">
        <f t="shared" si="106"/>
        <v>2.0996599729485444E-5</v>
      </c>
      <c r="O416" s="100">
        <f t="shared" si="111"/>
        <v>1.8919373878692396E-4</v>
      </c>
      <c r="P416" s="100">
        <f t="shared" si="112"/>
        <v>1.4645466973999069E-8</v>
      </c>
      <c r="Q416" s="11">
        <v>414</v>
      </c>
      <c r="R416" s="9">
        <f t="shared" si="107"/>
        <v>0.7278876928598631</v>
      </c>
    </row>
    <row r="417" spans="1:18" x14ac:dyDescent="0.25">
      <c r="A417" s="9">
        <f t="shared" si="108"/>
        <v>-2.1010252481622166E-2</v>
      </c>
      <c r="B417" s="88">
        <f>IF(Sample8!K423&gt;0,Sample8!K423, )</f>
        <v>2.1010252481622166E-2</v>
      </c>
      <c r="C417" s="88">
        <f>IF(Sample8!L423&gt;0,Sample8!L423,"")</f>
        <v>0.72320749699082221</v>
      </c>
      <c r="D417" s="88" t="str">
        <f>IF(Sample8!M423&gt;0,Sample8!M423,)</f>
        <v/>
      </c>
      <c r="E417" s="162">
        <f t="shared" si="99"/>
        <v>0.39138062285199249</v>
      </c>
      <c r="F417" s="162">
        <f t="shared" si="100"/>
        <v>2.0299034948857146E-2</v>
      </c>
      <c r="G417" s="162">
        <f t="shared" si="101"/>
        <v>6.4304225114062558E-4</v>
      </c>
      <c r="H417" s="162">
        <f t="shared" si="102"/>
        <v>6.8175281624394124E-5</v>
      </c>
      <c r="I417" s="162">
        <f t="shared" si="103"/>
        <v>2.0942077199997772E-2</v>
      </c>
      <c r="J417" s="162">
        <f t="shared" si="109"/>
        <v>6.8175281624394124E-5</v>
      </c>
      <c r="K417" s="162">
        <f t="shared" si="104"/>
        <v>1.8593923874246578E-6</v>
      </c>
      <c r="L417" s="59">
        <f t="shared" si="105"/>
        <v>0</v>
      </c>
      <c r="M417" s="162">
        <f t="shared" si="110"/>
        <v>0.72793817654257609</v>
      </c>
      <c r="N417" s="99">
        <f t="shared" si="106"/>
        <v>2.2379329021382293E-5</v>
      </c>
      <c r="O417" s="100">
        <f t="shared" si="111"/>
        <v>1.8919373878692396E-4</v>
      </c>
      <c r="P417" s="100">
        <f t="shared" si="112"/>
        <v>1.4645466973999069E-8</v>
      </c>
      <c r="Q417" s="11">
        <v>415</v>
      </c>
      <c r="R417" s="9">
        <f t="shared" si="107"/>
        <v>0.7278876928598631</v>
      </c>
    </row>
    <row r="418" spans="1:18" x14ac:dyDescent="0.25">
      <c r="A418" s="9">
        <f t="shared" si="108"/>
        <v>-2.1010252481622166E-2</v>
      </c>
      <c r="B418" s="88">
        <f>IF(Sample8!K424&gt;0,Sample8!K424, )</f>
        <v>2.1010252481622166E-2</v>
      </c>
      <c r="C418" s="88">
        <f>IF(Sample8!L424&gt;0,Sample8!L424,"")</f>
        <v>0.72348527752293623</v>
      </c>
      <c r="D418" s="88" t="str">
        <f>IF(Sample8!M424&gt;0,Sample8!M424,)</f>
        <v/>
      </c>
      <c r="E418" s="162">
        <f t="shared" si="99"/>
        <v>0.39138062285199249</v>
      </c>
      <c r="F418" s="162">
        <f t="shared" si="100"/>
        <v>2.0299034948857146E-2</v>
      </c>
      <c r="G418" s="162">
        <f t="shared" si="101"/>
        <v>6.4304225114062558E-4</v>
      </c>
      <c r="H418" s="162">
        <f t="shared" si="102"/>
        <v>6.8175281624394124E-5</v>
      </c>
      <c r="I418" s="162">
        <f t="shared" si="103"/>
        <v>2.0942077199997772E-2</v>
      </c>
      <c r="J418" s="162">
        <f t="shared" si="109"/>
        <v>6.8175281624394124E-5</v>
      </c>
      <c r="K418" s="162">
        <f t="shared" si="104"/>
        <v>1.8593923874246578E-6</v>
      </c>
      <c r="L418" s="59">
        <f t="shared" si="105"/>
        <v>0</v>
      </c>
      <c r="M418" s="162">
        <f t="shared" si="110"/>
        <v>0.72793817654257609</v>
      </c>
      <c r="N418" s="99">
        <f t="shared" si="106"/>
        <v>1.9828309679109586E-5</v>
      </c>
      <c r="O418" s="100">
        <f t="shared" si="111"/>
        <v>1.8919373878692396E-4</v>
      </c>
      <c r="P418" s="100">
        <f t="shared" si="112"/>
        <v>1.4645466973999069E-8</v>
      </c>
      <c r="Q418" s="11">
        <v>416</v>
      </c>
      <c r="R418" s="9">
        <f t="shared" si="107"/>
        <v>0.7278876928598631</v>
      </c>
    </row>
    <row r="419" spans="1:18" x14ac:dyDescent="0.25">
      <c r="A419" s="9">
        <f t="shared" si="108"/>
        <v>-2.1010252481622166E-2</v>
      </c>
      <c r="B419" s="88">
        <f>IF(Sample8!K425&gt;0,Sample8!K425, )</f>
        <v>2.1010252481622166E-2</v>
      </c>
      <c r="C419" s="88">
        <f>IF(Sample8!L425&gt;0,Sample8!L425,"")</f>
        <v>0.72322667775837735</v>
      </c>
      <c r="D419" s="88" t="str">
        <f>IF(Sample8!M425&gt;0,Sample8!M425,)</f>
        <v/>
      </c>
      <c r="E419" s="162">
        <f t="shared" si="99"/>
        <v>0.39138062285199249</v>
      </c>
      <c r="F419" s="162">
        <f t="shared" si="100"/>
        <v>2.0299034948857146E-2</v>
      </c>
      <c r="G419" s="162">
        <f t="shared" si="101"/>
        <v>6.4304225114062558E-4</v>
      </c>
      <c r="H419" s="162">
        <f t="shared" si="102"/>
        <v>6.8175281624394124E-5</v>
      </c>
      <c r="I419" s="162">
        <f t="shared" si="103"/>
        <v>2.0942077199997772E-2</v>
      </c>
      <c r="J419" s="162">
        <f t="shared" si="109"/>
        <v>6.8175281624394124E-5</v>
      </c>
      <c r="K419" s="162">
        <f t="shared" si="104"/>
        <v>1.8593923874246578E-6</v>
      </c>
      <c r="L419" s="59">
        <f t="shared" si="105"/>
        <v>0</v>
      </c>
      <c r="M419" s="162">
        <f t="shared" si="110"/>
        <v>0.72793817654257609</v>
      </c>
      <c r="N419" s="99">
        <f t="shared" si="106"/>
        <v>2.2198220793506227E-5</v>
      </c>
      <c r="O419" s="100">
        <f t="shared" si="111"/>
        <v>1.8919373878692396E-4</v>
      </c>
      <c r="P419" s="100">
        <f t="shared" si="112"/>
        <v>1.4645466973999069E-8</v>
      </c>
      <c r="Q419" s="11">
        <v>417</v>
      </c>
      <c r="R419" s="9">
        <f t="shared" si="107"/>
        <v>0.7278876928598631</v>
      </c>
    </row>
    <row r="420" spans="1:18" x14ac:dyDescent="0.25">
      <c r="A420" s="9">
        <f t="shared" si="108"/>
        <v>-2.1010252481622166E-2</v>
      </c>
      <c r="B420" s="88">
        <f>IF(Sample8!K426&gt;0,Sample8!K426, )</f>
        <v>2.1010252481622166E-2</v>
      </c>
      <c r="C420" s="88">
        <f>IF(Sample8!L426&gt;0,Sample8!L426,"")</f>
        <v>0.72294925748011951</v>
      </c>
      <c r="D420" s="88" t="str">
        <f>IF(Sample8!M426&gt;0,Sample8!M426,)</f>
        <v/>
      </c>
      <c r="E420" s="162">
        <f t="shared" si="99"/>
        <v>0.39138062285199249</v>
      </c>
      <c r="F420" s="162">
        <f t="shared" si="100"/>
        <v>2.0299034948857146E-2</v>
      </c>
      <c r="G420" s="162">
        <f t="shared" si="101"/>
        <v>6.4304225114062558E-4</v>
      </c>
      <c r="H420" s="162">
        <f t="shared" si="102"/>
        <v>6.8175281624394124E-5</v>
      </c>
      <c r="I420" s="162">
        <f t="shared" si="103"/>
        <v>2.0942077199997772E-2</v>
      </c>
      <c r="J420" s="162">
        <f t="shared" si="109"/>
        <v>6.8175281624394124E-5</v>
      </c>
      <c r="K420" s="162">
        <f t="shared" si="104"/>
        <v>1.8593923874246578E-6</v>
      </c>
      <c r="L420" s="59">
        <f t="shared" si="105"/>
        <v>0</v>
      </c>
      <c r="M420" s="162">
        <f t="shared" si="110"/>
        <v>0.72793817654257609</v>
      </c>
      <c r="N420" s="99">
        <f t="shared" si="106"/>
        <v>2.4889313411742602E-5</v>
      </c>
      <c r="O420" s="100">
        <f t="shared" si="111"/>
        <v>1.8919373878692396E-4</v>
      </c>
      <c r="P420" s="100">
        <f t="shared" si="112"/>
        <v>1.4645466973999069E-8</v>
      </c>
      <c r="Q420" s="11">
        <v>418</v>
      </c>
      <c r="R420" s="9">
        <f t="shared" si="107"/>
        <v>0.7278876928598631</v>
      </c>
    </row>
    <row r="421" spans="1:18" x14ac:dyDescent="0.25">
      <c r="A421" s="9">
        <f t="shared" si="108"/>
        <v>-2.1010252481622166E-2</v>
      </c>
      <c r="B421" s="88">
        <f>IF(Sample8!K427&gt;0,Sample8!K427, )</f>
        <v>2.1010252481622166E-2</v>
      </c>
      <c r="C421" s="88">
        <f>IF(Sample8!L427&gt;0,Sample8!L427,"")</f>
        <v>0.72361431051314751</v>
      </c>
      <c r="D421" s="88" t="str">
        <f>IF(Sample8!M427&gt;0,Sample8!M427,)</f>
        <v/>
      </c>
      <c r="E421" s="162">
        <f t="shared" si="99"/>
        <v>0.39138062285199249</v>
      </c>
      <c r="F421" s="162">
        <f t="shared" si="100"/>
        <v>2.0299034948857146E-2</v>
      </c>
      <c r="G421" s="162">
        <f t="shared" si="101"/>
        <v>6.4304225114062558E-4</v>
      </c>
      <c r="H421" s="162">
        <f t="shared" si="102"/>
        <v>6.8175281624394124E-5</v>
      </c>
      <c r="I421" s="162">
        <f t="shared" si="103"/>
        <v>2.0942077199997772E-2</v>
      </c>
      <c r="J421" s="162">
        <f t="shared" si="109"/>
        <v>6.8175281624394124E-5</v>
      </c>
      <c r="K421" s="162">
        <f t="shared" si="104"/>
        <v>1.8593923874246578E-6</v>
      </c>
      <c r="L421" s="59">
        <f t="shared" si="105"/>
        <v>0</v>
      </c>
      <c r="M421" s="162">
        <f t="shared" si="110"/>
        <v>0.72793817654257609</v>
      </c>
      <c r="N421" s="99">
        <f t="shared" si="106"/>
        <v>1.8695817440446475E-5</v>
      </c>
      <c r="O421" s="100">
        <f t="shared" si="111"/>
        <v>1.8919373878692396E-4</v>
      </c>
      <c r="P421" s="100">
        <f t="shared" si="112"/>
        <v>1.4645466973999069E-8</v>
      </c>
      <c r="Q421" s="11">
        <v>419</v>
      </c>
      <c r="R421" s="9">
        <f t="shared" si="107"/>
        <v>0.7278876928598631</v>
      </c>
    </row>
    <row r="422" spans="1:18" x14ac:dyDescent="0.25">
      <c r="A422" s="9">
        <f t="shared" si="108"/>
        <v>-2.1010252481622166E-2</v>
      </c>
      <c r="B422" s="88">
        <f>IF(Sample8!K428&gt;0,Sample8!K428, )</f>
        <v>2.1010252481622166E-2</v>
      </c>
      <c r="C422" s="88">
        <f>IF(Sample8!L428&gt;0,Sample8!L428,"")</f>
        <v>0.72335597186256828</v>
      </c>
      <c r="D422" s="88" t="str">
        <f>IF(Sample8!M428&gt;0,Sample8!M428,)</f>
        <v/>
      </c>
      <c r="E422" s="162">
        <f t="shared" si="99"/>
        <v>0.39138062285199249</v>
      </c>
      <c r="F422" s="162">
        <f t="shared" si="100"/>
        <v>2.0299034948857146E-2</v>
      </c>
      <c r="G422" s="162">
        <f t="shared" si="101"/>
        <v>6.4304225114062558E-4</v>
      </c>
      <c r="H422" s="162">
        <f t="shared" si="102"/>
        <v>6.8175281624394124E-5</v>
      </c>
      <c r="I422" s="162">
        <f t="shared" si="103"/>
        <v>2.0942077199997772E-2</v>
      </c>
      <c r="J422" s="162">
        <f t="shared" si="109"/>
        <v>6.8175281624394124E-5</v>
      </c>
      <c r="K422" s="162">
        <f t="shared" si="104"/>
        <v>1.8593923874246578E-6</v>
      </c>
      <c r="L422" s="59">
        <f t="shared" si="105"/>
        <v>0</v>
      </c>
      <c r="M422" s="162">
        <f t="shared" si="110"/>
        <v>0.72793817654257609</v>
      </c>
      <c r="N422" s="99">
        <f t="shared" si="106"/>
        <v>2.0996599729485444E-5</v>
      </c>
      <c r="O422" s="100">
        <f t="shared" si="111"/>
        <v>1.8919373878692396E-4</v>
      </c>
      <c r="P422" s="100">
        <f t="shared" si="112"/>
        <v>1.4645466973999069E-8</v>
      </c>
      <c r="Q422" s="11">
        <v>420</v>
      </c>
      <c r="R422" s="9">
        <f t="shared" si="107"/>
        <v>0.7278876928598631</v>
      </c>
    </row>
    <row r="423" spans="1:18" x14ac:dyDescent="0.25">
      <c r="A423" s="9">
        <f t="shared" si="108"/>
        <v>-2.1010252481622166E-2</v>
      </c>
      <c r="B423" s="88">
        <f>IF(Sample8!K429&gt;0,Sample8!K429, )</f>
        <v>2.1010252481622166E-2</v>
      </c>
      <c r="C423" s="88">
        <f>IF(Sample8!L429&gt;0,Sample8!L429,"")</f>
        <v>0.72294925748011951</v>
      </c>
      <c r="D423" s="88" t="str">
        <f>IF(Sample8!M429&gt;0,Sample8!M429,)</f>
        <v/>
      </c>
      <c r="E423" s="162">
        <f t="shared" si="99"/>
        <v>0.39138062285199249</v>
      </c>
      <c r="F423" s="162">
        <f t="shared" si="100"/>
        <v>2.0299034948857146E-2</v>
      </c>
      <c r="G423" s="162">
        <f t="shared" si="101"/>
        <v>6.4304225114062558E-4</v>
      </c>
      <c r="H423" s="162">
        <f t="shared" si="102"/>
        <v>6.8175281624394124E-5</v>
      </c>
      <c r="I423" s="162">
        <f t="shared" si="103"/>
        <v>2.0942077199997772E-2</v>
      </c>
      <c r="J423" s="162">
        <f t="shared" si="109"/>
        <v>6.8175281624394124E-5</v>
      </c>
      <c r="K423" s="162">
        <f t="shared" si="104"/>
        <v>1.8593923874246578E-6</v>
      </c>
      <c r="L423" s="59">
        <f t="shared" si="105"/>
        <v>0</v>
      </c>
      <c r="M423" s="162">
        <f t="shared" si="110"/>
        <v>0.72793817654257609</v>
      </c>
      <c r="N423" s="99">
        <f t="shared" si="106"/>
        <v>2.4889313411742602E-5</v>
      </c>
      <c r="O423" s="100">
        <f t="shared" si="111"/>
        <v>1.8919373878692396E-4</v>
      </c>
      <c r="P423" s="100">
        <f t="shared" si="112"/>
        <v>1.4645466973999069E-8</v>
      </c>
      <c r="Q423" s="11">
        <v>421</v>
      </c>
      <c r="R423" s="9">
        <f t="shared" si="107"/>
        <v>0.7278876928598631</v>
      </c>
    </row>
    <row r="424" spans="1:18" x14ac:dyDescent="0.25">
      <c r="A424" s="9">
        <f t="shared" si="108"/>
        <v>-2.1010252481622166E-2</v>
      </c>
      <c r="B424" s="88">
        <f>IF(Sample8!K430&gt;0,Sample8!K430, )</f>
        <v>2.1010252481622166E-2</v>
      </c>
      <c r="C424" s="88">
        <f>IF(Sample8!L430&gt;0,Sample8!L430,"")</f>
        <v>0.72361431051314751</v>
      </c>
      <c r="D424" s="88" t="str">
        <f>IF(Sample8!M430&gt;0,Sample8!M430,)</f>
        <v/>
      </c>
      <c r="E424" s="162">
        <f t="shared" si="99"/>
        <v>0.39138062285199249</v>
      </c>
      <c r="F424" s="162">
        <f t="shared" si="100"/>
        <v>2.0299034948857146E-2</v>
      </c>
      <c r="G424" s="162">
        <f t="shared" si="101"/>
        <v>6.4304225114062558E-4</v>
      </c>
      <c r="H424" s="162">
        <f t="shared" si="102"/>
        <v>6.8175281624394124E-5</v>
      </c>
      <c r="I424" s="162">
        <f t="shared" si="103"/>
        <v>2.0942077199997772E-2</v>
      </c>
      <c r="J424" s="162">
        <f t="shared" si="109"/>
        <v>6.8175281624394124E-5</v>
      </c>
      <c r="K424" s="162">
        <f t="shared" si="104"/>
        <v>1.8593923874246578E-6</v>
      </c>
      <c r="L424" s="59">
        <f t="shared" si="105"/>
        <v>0</v>
      </c>
      <c r="M424" s="162">
        <f t="shared" si="110"/>
        <v>0.72793817654257609</v>
      </c>
      <c r="N424" s="99">
        <f t="shared" si="106"/>
        <v>1.8695817440446475E-5</v>
      </c>
      <c r="O424" s="100">
        <f t="shared" si="111"/>
        <v>1.8919373878692396E-4</v>
      </c>
      <c r="P424" s="100">
        <f t="shared" si="112"/>
        <v>1.4645466973999069E-8</v>
      </c>
      <c r="Q424" s="11">
        <v>422</v>
      </c>
      <c r="R424" s="9">
        <f t="shared" si="107"/>
        <v>0.7278876928598631</v>
      </c>
    </row>
    <row r="425" spans="1:18" x14ac:dyDescent="0.25">
      <c r="A425" s="9">
        <f t="shared" si="108"/>
        <v>-2.092875421753515E-2</v>
      </c>
      <c r="B425" s="88">
        <f>IF(Sample8!K431&gt;0,Sample8!K431, )</f>
        <v>2.092875421753515E-2</v>
      </c>
      <c r="C425" s="88">
        <f>IF(Sample8!L431&gt;0,Sample8!L431,"")</f>
        <v>0.72335597186256828</v>
      </c>
      <c r="D425" s="88" t="str">
        <f>IF(Sample8!M431&gt;0,Sample8!M431,)</f>
        <v/>
      </c>
      <c r="E425" s="162">
        <f t="shared" si="99"/>
        <v>0.3912991245879055</v>
      </c>
      <c r="F425" s="162">
        <f t="shared" si="100"/>
        <v>2.0220775507214329E-2</v>
      </c>
      <c r="G425" s="162">
        <f t="shared" si="101"/>
        <v>6.4009217177967564E-4</v>
      </c>
      <c r="H425" s="162">
        <f t="shared" si="102"/>
        <v>6.7886538541145347E-5</v>
      </c>
      <c r="I425" s="162">
        <f t="shared" si="103"/>
        <v>2.0860867678994005E-2</v>
      </c>
      <c r="J425" s="162">
        <f t="shared" si="109"/>
        <v>6.7886538541145347E-5</v>
      </c>
      <c r="K425" s="162">
        <f t="shared" si="104"/>
        <v>1.8545218301360993E-6</v>
      </c>
      <c r="L425" s="59">
        <f t="shared" si="105"/>
        <v>0</v>
      </c>
      <c r="M425" s="162">
        <f t="shared" si="110"/>
        <v>0.72793767952118427</v>
      </c>
      <c r="N425" s="99">
        <f t="shared" si="106"/>
        <v>2.0992045069020376E-5</v>
      </c>
      <c r="O425" s="100">
        <f t="shared" si="111"/>
        <v>1.8882342245541586E-4</v>
      </c>
      <c r="P425" s="100">
        <f t="shared" si="112"/>
        <v>1.462572989089374E-8</v>
      </c>
      <c r="Q425" s="11">
        <v>423</v>
      </c>
      <c r="R425" s="9">
        <f t="shared" si="107"/>
        <v>0.72788740965224441</v>
      </c>
    </row>
    <row r="426" spans="1:18" x14ac:dyDescent="0.25">
      <c r="A426" s="9">
        <f t="shared" si="108"/>
        <v>-2.092875421753515E-2</v>
      </c>
      <c r="B426" s="88">
        <f>IF(Sample8!K432&gt;0,Sample8!K432, )</f>
        <v>2.092875421753515E-2</v>
      </c>
      <c r="C426" s="88">
        <f>IF(Sample8!L432&gt;0,Sample8!L432,"")</f>
        <v>0.72322667775837735</v>
      </c>
      <c r="D426" s="88" t="str">
        <f>IF(Sample8!M432&gt;0,Sample8!M432,)</f>
        <v/>
      </c>
      <c r="E426" s="162">
        <f t="shared" si="99"/>
        <v>0.3912991245879055</v>
      </c>
      <c r="F426" s="162">
        <f t="shared" si="100"/>
        <v>2.0220775507214329E-2</v>
      </c>
      <c r="G426" s="162">
        <f t="shared" si="101"/>
        <v>6.4009217177967564E-4</v>
      </c>
      <c r="H426" s="162">
        <f t="shared" si="102"/>
        <v>6.7886538541145347E-5</v>
      </c>
      <c r="I426" s="162">
        <f t="shared" si="103"/>
        <v>2.0860867678994005E-2</v>
      </c>
      <c r="J426" s="162">
        <f t="shared" si="109"/>
        <v>6.7886538541145347E-5</v>
      </c>
      <c r="K426" s="162">
        <f t="shared" si="104"/>
        <v>1.8545218301360993E-6</v>
      </c>
      <c r="L426" s="59">
        <f t="shared" si="105"/>
        <v>0</v>
      </c>
      <c r="M426" s="162">
        <f t="shared" si="110"/>
        <v>0.72793767952118427</v>
      </c>
      <c r="N426" s="99">
        <f t="shared" si="106"/>
        <v>2.2193537609169919E-5</v>
      </c>
      <c r="O426" s="100">
        <f t="shared" si="111"/>
        <v>1.8882342245541586E-4</v>
      </c>
      <c r="P426" s="100">
        <f t="shared" si="112"/>
        <v>1.462572989089374E-8</v>
      </c>
      <c r="Q426" s="11">
        <v>424</v>
      </c>
      <c r="R426" s="9">
        <f t="shared" si="107"/>
        <v>0.72788740965224441</v>
      </c>
    </row>
    <row r="427" spans="1:18" x14ac:dyDescent="0.25">
      <c r="A427" s="9">
        <f t="shared" si="108"/>
        <v>-2.092875421753515E-2</v>
      </c>
      <c r="B427" s="88">
        <f>IF(Sample8!K433&gt;0,Sample8!K433, )</f>
        <v>2.092875421753515E-2</v>
      </c>
      <c r="C427" s="88">
        <f>IF(Sample8!L433&gt;0,Sample8!L433,"")</f>
        <v>0.72361431051314751</v>
      </c>
      <c r="D427" s="88" t="str">
        <f>IF(Sample8!M433&gt;0,Sample8!M433,)</f>
        <v/>
      </c>
      <c r="E427" s="162">
        <f t="shared" si="99"/>
        <v>0.3912991245879055</v>
      </c>
      <c r="F427" s="162">
        <f t="shared" si="100"/>
        <v>2.0220775507214329E-2</v>
      </c>
      <c r="G427" s="162">
        <f t="shared" si="101"/>
        <v>6.4009217177967564E-4</v>
      </c>
      <c r="H427" s="162">
        <f t="shared" si="102"/>
        <v>6.7886538541145347E-5</v>
      </c>
      <c r="I427" s="162">
        <f t="shared" si="103"/>
        <v>2.0860867678994005E-2</v>
      </c>
      <c r="J427" s="162">
        <f t="shared" si="109"/>
        <v>6.7886538541145347E-5</v>
      </c>
      <c r="K427" s="162">
        <f t="shared" si="104"/>
        <v>1.8545218301360993E-6</v>
      </c>
      <c r="L427" s="59">
        <f t="shared" si="105"/>
        <v>0</v>
      </c>
      <c r="M427" s="162">
        <f t="shared" si="110"/>
        <v>0.72793767952118427</v>
      </c>
      <c r="N427" s="99">
        <f t="shared" si="106"/>
        <v>1.8691519579652751E-5</v>
      </c>
      <c r="O427" s="100">
        <f t="shared" si="111"/>
        <v>1.8882342245541586E-4</v>
      </c>
      <c r="P427" s="100">
        <f t="shared" si="112"/>
        <v>1.462572989089374E-8</v>
      </c>
      <c r="Q427" s="11">
        <v>425</v>
      </c>
      <c r="R427" s="9">
        <f t="shared" si="107"/>
        <v>0.72788740965224441</v>
      </c>
    </row>
    <row r="428" spans="1:18" x14ac:dyDescent="0.25">
      <c r="A428" s="9">
        <f t="shared" si="108"/>
        <v>-2.0847255953448249E-2</v>
      </c>
      <c r="B428" s="88">
        <f>IF(Sample8!K434&gt;0,Sample8!K434, )</f>
        <v>2.0847255953448249E-2</v>
      </c>
      <c r="C428" s="88">
        <f>IF(Sample8!L434&gt;0,Sample8!L434,"")</f>
        <v>0.723097679335161</v>
      </c>
      <c r="D428" s="88" t="str">
        <f>IF(Sample8!M434&gt;0,Sample8!M434,)</f>
        <v/>
      </c>
      <c r="E428" s="162">
        <f t="shared" si="99"/>
        <v>0.39121762632381862</v>
      </c>
      <c r="F428" s="162">
        <f t="shared" si="100"/>
        <v>2.0142502579695638E-2</v>
      </c>
      <c r="G428" s="162">
        <f t="shared" si="101"/>
        <v>6.3715537185385016E-4</v>
      </c>
      <c r="H428" s="162">
        <f t="shared" si="102"/>
        <v>6.7598001898760973E-5</v>
      </c>
      <c r="I428" s="162">
        <f t="shared" si="103"/>
        <v>2.0779657951549488E-2</v>
      </c>
      <c r="J428" s="162">
        <f t="shared" si="109"/>
        <v>6.7598001898760973E-5</v>
      </c>
      <c r="K428" s="162">
        <f t="shared" si="104"/>
        <v>1.8496640305830024E-6</v>
      </c>
      <c r="L428" s="59">
        <f t="shared" si="105"/>
        <v>0</v>
      </c>
      <c r="M428" s="162">
        <f t="shared" si="110"/>
        <v>0.72793718392748741</v>
      </c>
      <c r="N428" s="99">
        <f t="shared" si="106"/>
        <v>2.3420804699148359E-5</v>
      </c>
      <c r="O428" s="100">
        <f t="shared" si="111"/>
        <v>1.8845382931414862E-4</v>
      </c>
      <c r="P428" s="100">
        <f t="shared" si="112"/>
        <v>1.4606131020257965E-8</v>
      </c>
      <c r="Q428" s="11">
        <v>426</v>
      </c>
      <c r="R428" s="9">
        <f t="shared" si="107"/>
        <v>0.72788712771945163</v>
      </c>
    </row>
    <row r="429" spans="1:18" x14ac:dyDescent="0.25">
      <c r="A429" s="9">
        <f t="shared" si="108"/>
        <v>-2.0847255953448249E-2</v>
      </c>
      <c r="B429" s="88">
        <f>IF(Sample8!K435&gt;0,Sample8!K435, )</f>
        <v>2.0847255953448249E-2</v>
      </c>
      <c r="C429" s="88">
        <f>IF(Sample8!L435&gt;0,Sample8!L435,"")</f>
        <v>0.72320749699082221</v>
      </c>
      <c r="D429" s="88" t="str">
        <f>IF(Sample8!M435&gt;0,Sample8!M435,)</f>
        <v/>
      </c>
      <c r="E429" s="162">
        <f t="shared" si="99"/>
        <v>0.39121762632381862</v>
      </c>
      <c r="F429" s="162">
        <f t="shared" si="100"/>
        <v>2.0142502579695638E-2</v>
      </c>
      <c r="G429" s="162">
        <f t="shared" si="101"/>
        <v>6.3715537185385016E-4</v>
      </c>
      <c r="H429" s="162">
        <f t="shared" si="102"/>
        <v>6.7598001898760973E-5</v>
      </c>
      <c r="I429" s="162">
        <f t="shared" si="103"/>
        <v>2.0779657951549488E-2</v>
      </c>
      <c r="J429" s="162">
        <f t="shared" si="109"/>
        <v>6.7598001898760973E-5</v>
      </c>
      <c r="K429" s="162">
        <f t="shared" si="104"/>
        <v>1.8496640305830024E-6</v>
      </c>
      <c r="L429" s="59">
        <f t="shared" si="105"/>
        <v>0</v>
      </c>
      <c r="M429" s="162">
        <f t="shared" si="110"/>
        <v>0.72793718392748741</v>
      </c>
      <c r="N429" s="99">
        <f t="shared" si="106"/>
        <v>2.2369938518861448E-5</v>
      </c>
      <c r="O429" s="100">
        <f t="shared" si="111"/>
        <v>1.8845382931414862E-4</v>
      </c>
      <c r="P429" s="100">
        <f t="shared" si="112"/>
        <v>1.4606131020257965E-8</v>
      </c>
      <c r="Q429" s="11">
        <v>427</v>
      </c>
      <c r="R429" s="9">
        <f t="shared" si="107"/>
        <v>0.72788712771945163</v>
      </c>
    </row>
    <row r="430" spans="1:18" x14ac:dyDescent="0.25">
      <c r="A430" s="9">
        <f t="shared" si="108"/>
        <v>-2.0847255953448249E-2</v>
      </c>
      <c r="B430" s="88">
        <f>IF(Sample8!K436&gt;0,Sample8!K436, )</f>
        <v>2.0847255953448249E-2</v>
      </c>
      <c r="C430" s="88">
        <f>IF(Sample8!L436&gt;0,Sample8!L436,"")</f>
        <v>0.72320749699082221</v>
      </c>
      <c r="D430" s="88" t="str">
        <f>IF(Sample8!M436&gt;0,Sample8!M436,)</f>
        <v/>
      </c>
      <c r="E430" s="162">
        <f t="shared" si="99"/>
        <v>0.39121762632381862</v>
      </c>
      <c r="F430" s="162">
        <f t="shared" si="100"/>
        <v>2.0142502579695638E-2</v>
      </c>
      <c r="G430" s="162">
        <f t="shared" si="101"/>
        <v>6.3715537185385016E-4</v>
      </c>
      <c r="H430" s="162">
        <f t="shared" si="102"/>
        <v>6.7598001898760973E-5</v>
      </c>
      <c r="I430" s="162">
        <f t="shared" si="103"/>
        <v>2.0779657951549488E-2</v>
      </c>
      <c r="J430" s="162">
        <f t="shared" si="109"/>
        <v>6.7598001898760973E-5</v>
      </c>
      <c r="K430" s="162">
        <f t="shared" si="104"/>
        <v>1.8496640305830024E-6</v>
      </c>
      <c r="L430" s="59">
        <f t="shared" si="105"/>
        <v>0</v>
      </c>
      <c r="M430" s="162">
        <f t="shared" si="110"/>
        <v>0.72793718392748741</v>
      </c>
      <c r="N430" s="99">
        <f t="shared" si="106"/>
        <v>2.2369938518861448E-5</v>
      </c>
      <c r="O430" s="100">
        <f t="shared" si="111"/>
        <v>1.8845382931414862E-4</v>
      </c>
      <c r="P430" s="100">
        <f t="shared" si="112"/>
        <v>1.4606131020257965E-8</v>
      </c>
      <c r="Q430" s="11">
        <v>428</v>
      </c>
      <c r="R430" s="9">
        <f t="shared" si="107"/>
        <v>0.72788712771945163</v>
      </c>
    </row>
    <row r="431" spans="1:18" x14ac:dyDescent="0.25">
      <c r="A431" s="9">
        <f t="shared" si="108"/>
        <v>-2.0765757689361231E-2</v>
      </c>
      <c r="B431" s="88">
        <f>IF(Sample8!K437&gt;0,Sample8!K437, )</f>
        <v>2.0765757689361231E-2</v>
      </c>
      <c r="C431" s="88">
        <f>IF(Sample8!L437&gt;0,Sample8!L437,"")</f>
        <v>0.72294925748011951</v>
      </c>
      <c r="D431" s="88" t="str">
        <f>IF(Sample8!M437&gt;0,Sample8!M437,)</f>
        <v/>
      </c>
      <c r="E431" s="162">
        <f t="shared" si="99"/>
        <v>0.39113612805973158</v>
      </c>
      <c r="F431" s="162">
        <f t="shared" si="100"/>
        <v>2.0064216224020139E-2</v>
      </c>
      <c r="G431" s="162">
        <f t="shared" si="101"/>
        <v>6.342317938644107E-4</v>
      </c>
      <c r="H431" s="162">
        <f t="shared" si="102"/>
        <v>6.7309671476681321E-5</v>
      </c>
      <c r="I431" s="162">
        <f t="shared" si="103"/>
        <v>2.0698448017884549E-2</v>
      </c>
      <c r="J431" s="162">
        <f t="shared" si="109"/>
        <v>6.7309671476681321E-5</v>
      </c>
      <c r="K431" s="162">
        <f t="shared" si="104"/>
        <v>1.8448189553398257E-6</v>
      </c>
      <c r="L431" s="59">
        <f t="shared" si="105"/>
        <v>0</v>
      </c>
      <c r="M431" s="162">
        <f t="shared" si="110"/>
        <v>0.72793668975580217</v>
      </c>
      <c r="N431" s="99">
        <f t="shared" si="106"/>
        <v>2.4874480704521089E-5</v>
      </c>
      <c r="O431" s="100">
        <f t="shared" si="111"/>
        <v>1.880849579572513E-4</v>
      </c>
      <c r="P431" s="100">
        <f t="shared" si="112"/>
        <v>1.4586669824463748E-8</v>
      </c>
      <c r="Q431" s="11">
        <v>429</v>
      </c>
      <c r="R431" s="9">
        <f t="shared" si="107"/>
        <v>0.72788684705596463</v>
      </c>
    </row>
    <row r="432" spans="1:18" x14ac:dyDescent="0.25">
      <c r="A432" s="9">
        <f t="shared" si="108"/>
        <v>-2.0765757689361231E-2</v>
      </c>
      <c r="B432" s="88">
        <f>IF(Sample8!K438&gt;0,Sample8!K438, )</f>
        <v>2.0765757689361231E-2</v>
      </c>
      <c r="C432" s="88">
        <f>IF(Sample8!L438&gt;0,Sample8!L438,"")</f>
        <v>0.72374363926047169</v>
      </c>
      <c r="D432" s="88" t="str">
        <f>IF(Sample8!M438&gt;0,Sample8!M438,)</f>
        <v/>
      </c>
      <c r="E432" s="162">
        <f t="shared" si="99"/>
        <v>0.39113612805973158</v>
      </c>
      <c r="F432" s="162">
        <f t="shared" si="100"/>
        <v>2.0064216224020139E-2</v>
      </c>
      <c r="G432" s="162">
        <f t="shared" si="101"/>
        <v>6.342317938644107E-4</v>
      </c>
      <c r="H432" s="162">
        <f t="shared" si="102"/>
        <v>6.7309671476681321E-5</v>
      </c>
      <c r="I432" s="162">
        <f t="shared" si="103"/>
        <v>2.0698448017884549E-2</v>
      </c>
      <c r="J432" s="162">
        <f t="shared" si="109"/>
        <v>6.7309671476681321E-5</v>
      </c>
      <c r="K432" s="162">
        <f t="shared" si="104"/>
        <v>1.8448189553398257E-6</v>
      </c>
      <c r="L432" s="59">
        <f t="shared" si="105"/>
        <v>0</v>
      </c>
      <c r="M432" s="162">
        <f t="shared" si="110"/>
        <v>0.72793668975580217</v>
      </c>
      <c r="N432" s="99">
        <f t="shared" si="106"/>
        <v>1.7581672456391138E-5</v>
      </c>
      <c r="O432" s="100">
        <f t="shared" si="111"/>
        <v>1.880849579572513E-4</v>
      </c>
      <c r="P432" s="100">
        <f t="shared" si="112"/>
        <v>1.4586669824463748E-8</v>
      </c>
      <c r="Q432" s="11">
        <v>430</v>
      </c>
      <c r="R432" s="9">
        <f t="shared" si="107"/>
        <v>0.72788684705596463</v>
      </c>
    </row>
    <row r="433" spans="1:18" x14ac:dyDescent="0.25">
      <c r="A433" s="9">
        <f t="shared" si="108"/>
        <v>-2.0765757689361231E-2</v>
      </c>
      <c r="B433" s="88">
        <f>IF(Sample8!K439&gt;0,Sample8!K439, )</f>
        <v>2.0765757689361231E-2</v>
      </c>
      <c r="C433" s="88">
        <f>IF(Sample8!L439&gt;0,Sample8!L439,"")</f>
        <v>0.72335597186256828</v>
      </c>
      <c r="D433" s="88" t="str">
        <f>IF(Sample8!M439&gt;0,Sample8!M439,)</f>
        <v/>
      </c>
      <c r="E433" s="162">
        <f t="shared" si="99"/>
        <v>0.39113612805973158</v>
      </c>
      <c r="F433" s="162">
        <f t="shared" si="100"/>
        <v>2.0064216224020139E-2</v>
      </c>
      <c r="G433" s="162">
        <f t="shared" si="101"/>
        <v>6.342317938644107E-4</v>
      </c>
      <c r="H433" s="162">
        <f t="shared" si="102"/>
        <v>6.7309671476681321E-5</v>
      </c>
      <c r="I433" s="162">
        <f t="shared" si="103"/>
        <v>2.0698448017884549E-2</v>
      </c>
      <c r="J433" s="162">
        <f t="shared" si="109"/>
        <v>6.7309671476681321E-5</v>
      </c>
      <c r="K433" s="162">
        <f t="shared" si="104"/>
        <v>1.8448189553398257E-6</v>
      </c>
      <c r="L433" s="59">
        <f t="shared" si="105"/>
        <v>0</v>
      </c>
      <c r="M433" s="162">
        <f t="shared" si="110"/>
        <v>0.72793668975580217</v>
      </c>
      <c r="N433" s="99">
        <f t="shared" si="106"/>
        <v>2.0982976417393106E-5</v>
      </c>
      <c r="O433" s="100">
        <f t="shared" si="111"/>
        <v>1.880849579572513E-4</v>
      </c>
      <c r="P433" s="100">
        <f t="shared" si="112"/>
        <v>1.4586669824463748E-8</v>
      </c>
      <c r="Q433" s="11">
        <v>431</v>
      </c>
      <c r="R433" s="9">
        <f t="shared" si="107"/>
        <v>0.72788684705596463</v>
      </c>
    </row>
    <row r="434" spans="1:18" x14ac:dyDescent="0.25">
      <c r="A434" s="9">
        <f t="shared" si="108"/>
        <v>-2.0684259425274215E-2</v>
      </c>
      <c r="B434" s="88">
        <f>IF(Sample8!K440&gt;0,Sample8!K440, )</f>
        <v>2.0684259425274215E-2</v>
      </c>
      <c r="C434" s="88">
        <f>IF(Sample8!L440&gt;0,Sample8!L440,"")</f>
        <v>0.72320749699082221</v>
      </c>
      <c r="D434" s="88" t="str">
        <f>IF(Sample8!M440&gt;0,Sample8!M440,)</f>
        <v/>
      </c>
      <c r="E434" s="162">
        <f t="shared" si="99"/>
        <v>0.39105462979564454</v>
      </c>
      <c r="F434" s="162">
        <f t="shared" si="100"/>
        <v>1.9985916497678211E-2</v>
      </c>
      <c r="G434" s="162">
        <f t="shared" si="101"/>
        <v>6.3132138054129705E-4</v>
      </c>
      <c r="H434" s="162">
        <f t="shared" si="102"/>
        <v>6.7021547054707531E-5</v>
      </c>
      <c r="I434" s="162">
        <f t="shared" si="103"/>
        <v>2.0617237878219508E-2</v>
      </c>
      <c r="J434" s="162">
        <f t="shared" si="109"/>
        <v>6.7021547054707531E-5</v>
      </c>
      <c r="K434" s="162">
        <f t="shared" si="104"/>
        <v>1.8399865710775735E-6</v>
      </c>
      <c r="L434" s="59">
        <f t="shared" si="105"/>
        <v>0</v>
      </c>
      <c r="M434" s="162">
        <f t="shared" si="110"/>
        <v>0.72793619700046752</v>
      </c>
      <c r="N434" s="99">
        <f t="shared" si="106"/>
        <v>2.2360603781219597E-5</v>
      </c>
      <c r="O434" s="100">
        <f t="shared" si="111"/>
        <v>1.8771680698150803E-4</v>
      </c>
      <c r="P434" s="100">
        <f t="shared" si="112"/>
        <v>1.4567345768797933E-8</v>
      </c>
      <c r="Q434" s="11">
        <v>432</v>
      </c>
      <c r="R434" s="9">
        <f t="shared" si="107"/>
        <v>0.72788656765628557</v>
      </c>
    </row>
    <row r="435" spans="1:18" x14ac:dyDescent="0.25">
      <c r="A435" s="9">
        <f t="shared" si="108"/>
        <v>-2.0684259425274215E-2</v>
      </c>
      <c r="B435" s="88">
        <f>IF(Sample8!K441&gt;0,Sample8!K441, )</f>
        <v>2.0684259425274215E-2</v>
      </c>
      <c r="C435" s="88">
        <f>IF(Sample8!L441&gt;0,Sample8!L441,"")</f>
        <v>0.72322667775837735</v>
      </c>
      <c r="D435" s="88" t="str">
        <f>IF(Sample8!M441&gt;0,Sample8!M441,)</f>
        <v/>
      </c>
      <c r="E435" s="162">
        <f t="shared" si="99"/>
        <v>0.39105462979564454</v>
      </c>
      <c r="F435" s="162">
        <f t="shared" si="100"/>
        <v>1.9985916497678211E-2</v>
      </c>
      <c r="G435" s="162">
        <f t="shared" si="101"/>
        <v>6.3132138054129705E-4</v>
      </c>
      <c r="H435" s="162">
        <f t="shared" si="102"/>
        <v>6.7021547054707531E-5</v>
      </c>
      <c r="I435" s="162">
        <f t="shared" si="103"/>
        <v>2.0617237878219508E-2</v>
      </c>
      <c r="J435" s="162">
        <f t="shared" si="109"/>
        <v>6.7021547054707531E-5</v>
      </c>
      <c r="K435" s="162">
        <f t="shared" si="104"/>
        <v>1.8399865710775735E-6</v>
      </c>
      <c r="L435" s="59">
        <f t="shared" si="105"/>
        <v>0</v>
      </c>
      <c r="M435" s="162">
        <f t="shared" si="110"/>
        <v>0.72793619700046752</v>
      </c>
      <c r="N435" s="99">
        <f t="shared" si="106"/>
        <v>2.2179571491617632E-5</v>
      </c>
      <c r="O435" s="100">
        <f t="shared" si="111"/>
        <v>1.8771680698150803E-4</v>
      </c>
      <c r="P435" s="100">
        <f t="shared" si="112"/>
        <v>1.4567345768797933E-8</v>
      </c>
      <c r="Q435" s="11">
        <v>433</v>
      </c>
      <c r="R435" s="9">
        <f t="shared" si="107"/>
        <v>0.72788656765628557</v>
      </c>
    </row>
    <row r="436" spans="1:18" x14ac:dyDescent="0.25">
      <c r="A436" s="9">
        <f t="shared" si="108"/>
        <v>-2.0684259425274215E-2</v>
      </c>
      <c r="B436" s="88">
        <f>IF(Sample8!K442&gt;0,Sample8!K442, )</f>
        <v>2.0684259425274215E-2</v>
      </c>
      <c r="C436" s="88">
        <f>IF(Sample8!L442&gt;0,Sample8!L442,"")</f>
        <v>0.72320749699082221</v>
      </c>
      <c r="D436" s="88" t="str">
        <f>IF(Sample8!M442&gt;0,Sample8!M442,)</f>
        <v/>
      </c>
      <c r="E436" s="162">
        <f t="shared" si="99"/>
        <v>0.39105462979564454</v>
      </c>
      <c r="F436" s="162">
        <f t="shared" si="100"/>
        <v>1.9985916497678211E-2</v>
      </c>
      <c r="G436" s="162">
        <f t="shared" si="101"/>
        <v>6.3132138054129705E-4</v>
      </c>
      <c r="H436" s="162">
        <f t="shared" si="102"/>
        <v>6.7021547054707531E-5</v>
      </c>
      <c r="I436" s="162">
        <f t="shared" si="103"/>
        <v>2.0617237878219508E-2</v>
      </c>
      <c r="J436" s="162">
        <f t="shared" si="109"/>
        <v>6.7021547054707531E-5</v>
      </c>
      <c r="K436" s="162">
        <f t="shared" si="104"/>
        <v>1.8399865710775735E-6</v>
      </c>
      <c r="L436" s="59">
        <f t="shared" si="105"/>
        <v>0</v>
      </c>
      <c r="M436" s="162">
        <f t="shared" si="110"/>
        <v>0.72793619700046752</v>
      </c>
      <c r="N436" s="99">
        <f t="shared" si="106"/>
        <v>2.2360603781219597E-5</v>
      </c>
      <c r="O436" s="100">
        <f t="shared" si="111"/>
        <v>1.8771680698150803E-4</v>
      </c>
      <c r="P436" s="100">
        <f t="shared" si="112"/>
        <v>1.4567345768797933E-8</v>
      </c>
      <c r="Q436" s="11">
        <v>434</v>
      </c>
      <c r="R436" s="9">
        <f t="shared" si="107"/>
        <v>0.72788656765628557</v>
      </c>
    </row>
    <row r="437" spans="1:18" x14ac:dyDescent="0.25">
      <c r="A437" s="9">
        <f t="shared" si="108"/>
        <v>-2.0684259425274215E-2</v>
      </c>
      <c r="B437" s="88">
        <f>IF(Sample8!K443&gt;0,Sample8!K443, )</f>
        <v>2.0684259425274215E-2</v>
      </c>
      <c r="C437" s="88">
        <f>IF(Sample8!L443&gt;0,Sample8!L443,"")</f>
        <v>0.72335597186256828</v>
      </c>
      <c r="D437" s="88" t="str">
        <f>IF(Sample8!M443&gt;0,Sample8!M443,)</f>
        <v/>
      </c>
      <c r="E437" s="162">
        <f t="shared" si="99"/>
        <v>0.39105462979564454</v>
      </c>
      <c r="F437" s="162">
        <f t="shared" si="100"/>
        <v>1.9985916497678211E-2</v>
      </c>
      <c r="G437" s="162">
        <f t="shared" si="101"/>
        <v>6.3132138054129705E-4</v>
      </c>
      <c r="H437" s="162">
        <f t="shared" si="102"/>
        <v>6.7021547054707531E-5</v>
      </c>
      <c r="I437" s="162">
        <f t="shared" si="103"/>
        <v>2.0617237878219508E-2</v>
      </c>
      <c r="J437" s="162">
        <f t="shared" si="109"/>
        <v>6.7021547054707531E-5</v>
      </c>
      <c r="K437" s="162">
        <f t="shared" si="104"/>
        <v>1.8399865710775735E-6</v>
      </c>
      <c r="L437" s="59">
        <f t="shared" si="105"/>
        <v>0</v>
      </c>
      <c r="M437" s="162">
        <f t="shared" si="110"/>
        <v>0.72793619700046752</v>
      </c>
      <c r="N437" s="99">
        <f t="shared" si="106"/>
        <v>2.097846231384412E-5</v>
      </c>
      <c r="O437" s="100">
        <f t="shared" si="111"/>
        <v>1.8771680698150803E-4</v>
      </c>
      <c r="P437" s="100">
        <f t="shared" si="112"/>
        <v>1.4567345768797933E-8</v>
      </c>
      <c r="Q437" s="11">
        <v>435</v>
      </c>
      <c r="R437" s="9">
        <f t="shared" si="107"/>
        <v>0.72788656765628557</v>
      </c>
    </row>
    <row r="438" spans="1:18" x14ac:dyDescent="0.25">
      <c r="A438" s="9">
        <f t="shared" si="108"/>
        <v>-2.0602761161187314E-2</v>
      </c>
      <c r="B438" s="88">
        <f>IF(Sample8!K444&gt;0,Sample8!K444, )</f>
        <v>2.0602761161187314E-2</v>
      </c>
      <c r="C438" s="88">
        <f>IF(Sample8!L444&gt;0,Sample8!L444,"")</f>
        <v>0.72346578261522965</v>
      </c>
      <c r="D438" s="88" t="str">
        <f>IF(Sample8!M444&gt;0,Sample8!M444,)</f>
        <v/>
      </c>
      <c r="E438" s="162">
        <f t="shared" si="99"/>
        <v>0.39097313153155766</v>
      </c>
      <c r="F438" s="162">
        <f t="shared" si="100"/>
        <v>1.9907603457932091E-2</v>
      </c>
      <c r="G438" s="162">
        <f t="shared" si="101"/>
        <v>6.2842407484230492E-4</v>
      </c>
      <c r="H438" s="162">
        <f t="shared" si="102"/>
        <v>6.67336284129183E-5</v>
      </c>
      <c r="I438" s="162">
        <f t="shared" si="103"/>
        <v>2.0536027532774396E-2</v>
      </c>
      <c r="J438" s="162">
        <f t="shared" si="109"/>
        <v>6.67336284129183E-5</v>
      </c>
      <c r="K438" s="162">
        <f t="shared" si="104"/>
        <v>1.8351668445637972E-6</v>
      </c>
      <c r="L438" s="59">
        <f t="shared" si="105"/>
        <v>0</v>
      </c>
      <c r="M438" s="162">
        <f t="shared" si="110"/>
        <v>0.72793570565584487</v>
      </c>
      <c r="N438" s="99">
        <f t="shared" si="106"/>
        <v>1.9980211989022814E-5</v>
      </c>
      <c r="O438" s="100">
        <f t="shared" si="111"/>
        <v>1.8734937498645886E-4</v>
      </c>
      <c r="P438" s="100">
        <f t="shared" si="112"/>
        <v>1.4548158321492561E-8</v>
      </c>
      <c r="Q438" s="11">
        <v>436</v>
      </c>
      <c r="R438" s="9">
        <f t="shared" si="107"/>
        <v>0.7278862895149385</v>
      </c>
    </row>
    <row r="439" spans="1:18" x14ac:dyDescent="0.25">
      <c r="A439" s="9">
        <f t="shared" si="108"/>
        <v>-2.0602761161187314E-2</v>
      </c>
      <c r="B439" s="88">
        <f>IF(Sample8!K445&gt;0,Sample8!K445, )</f>
        <v>2.0602761161187314E-2</v>
      </c>
      <c r="C439" s="88">
        <f>IF(Sample8!L445&gt;0,Sample8!L445,"")</f>
        <v>0.72294925748011951</v>
      </c>
      <c r="D439" s="88" t="str">
        <f>IF(Sample8!M445&gt;0,Sample8!M445,)</f>
        <v/>
      </c>
      <c r="E439" s="162">
        <f t="shared" si="99"/>
        <v>0.39097313153155766</v>
      </c>
      <c r="F439" s="162">
        <f t="shared" si="100"/>
        <v>1.9907603457932091E-2</v>
      </c>
      <c r="G439" s="162">
        <f t="shared" si="101"/>
        <v>6.2842407484230492E-4</v>
      </c>
      <c r="H439" s="162">
        <f t="shared" si="102"/>
        <v>6.67336284129183E-5</v>
      </c>
      <c r="I439" s="162">
        <f t="shared" si="103"/>
        <v>2.0536027532774396E-2</v>
      </c>
      <c r="J439" s="162">
        <f t="shared" si="109"/>
        <v>6.67336284129183E-5</v>
      </c>
      <c r="K439" s="162">
        <f t="shared" si="104"/>
        <v>1.8351668445637972E-6</v>
      </c>
      <c r="L439" s="59">
        <f t="shared" si="105"/>
        <v>0</v>
      </c>
      <c r="M439" s="162">
        <f t="shared" si="110"/>
        <v>0.72793570565584487</v>
      </c>
      <c r="N439" s="99">
        <f t="shared" si="106"/>
        <v>2.4864665409194726E-5</v>
      </c>
      <c r="O439" s="100">
        <f t="shared" si="111"/>
        <v>1.8734937498645886E-4</v>
      </c>
      <c r="P439" s="100">
        <f t="shared" si="112"/>
        <v>1.4548158321492561E-8</v>
      </c>
      <c r="Q439" s="11">
        <v>437</v>
      </c>
      <c r="R439" s="9">
        <f t="shared" si="107"/>
        <v>0.7278862895149385</v>
      </c>
    </row>
    <row r="440" spans="1:18" x14ac:dyDescent="0.25">
      <c r="A440" s="9">
        <f t="shared" si="108"/>
        <v>-2.0602761161187314E-2</v>
      </c>
      <c r="B440" s="88">
        <f>IF(Sample8!K446&gt;0,Sample8!K446, )</f>
        <v>2.0602761161187314E-2</v>
      </c>
      <c r="C440" s="88">
        <f>IF(Sample8!L446&gt;0,Sample8!L446,"")</f>
        <v>0.72320749699082221</v>
      </c>
      <c r="D440" s="88" t="str">
        <f>IF(Sample8!M446&gt;0,Sample8!M446,)</f>
        <v/>
      </c>
      <c r="E440" s="162">
        <f t="shared" si="99"/>
        <v>0.39097313153155766</v>
      </c>
      <c r="F440" s="162">
        <f t="shared" si="100"/>
        <v>1.9907603457932091E-2</v>
      </c>
      <c r="G440" s="162">
        <f t="shared" si="101"/>
        <v>6.2842407484230492E-4</v>
      </c>
      <c r="H440" s="162">
        <f t="shared" si="102"/>
        <v>6.67336284129183E-5</v>
      </c>
      <c r="I440" s="162">
        <f t="shared" si="103"/>
        <v>2.0536027532774396E-2</v>
      </c>
      <c r="J440" s="162">
        <f t="shared" si="109"/>
        <v>6.67336284129183E-5</v>
      </c>
      <c r="K440" s="162">
        <f t="shared" si="104"/>
        <v>1.8351668445637972E-6</v>
      </c>
      <c r="L440" s="59">
        <f t="shared" si="105"/>
        <v>0</v>
      </c>
      <c r="M440" s="162">
        <f t="shared" si="110"/>
        <v>0.72793570565584487</v>
      </c>
      <c r="N440" s="99">
        <f t="shared" si="106"/>
        <v>2.2355957179995362E-5</v>
      </c>
      <c r="O440" s="100">
        <f t="shared" si="111"/>
        <v>1.8734937498645886E-4</v>
      </c>
      <c r="P440" s="100">
        <f t="shared" si="112"/>
        <v>1.4548158321492561E-8</v>
      </c>
      <c r="Q440" s="11">
        <v>438</v>
      </c>
      <c r="R440" s="9">
        <f t="shared" si="107"/>
        <v>0.7278862895149385</v>
      </c>
    </row>
    <row r="441" spans="1:18" x14ac:dyDescent="0.25">
      <c r="A441" s="9">
        <f t="shared" si="108"/>
        <v>-2.0602761161187314E-2</v>
      </c>
      <c r="B441" s="88">
        <f>IF(Sample8!K447&gt;0,Sample8!K447, )</f>
        <v>2.0602761161187314E-2</v>
      </c>
      <c r="C441" s="88">
        <f>IF(Sample8!L447&gt;0,Sample8!L447,"")</f>
        <v>0.72322667775837735</v>
      </c>
      <c r="D441" s="88" t="str">
        <f>IF(Sample8!M447&gt;0,Sample8!M447,)</f>
        <v/>
      </c>
      <c r="E441" s="162">
        <f t="shared" si="99"/>
        <v>0.39097313153155766</v>
      </c>
      <c r="F441" s="162">
        <f t="shared" si="100"/>
        <v>1.9907603457932091E-2</v>
      </c>
      <c r="G441" s="162">
        <f t="shared" si="101"/>
        <v>6.2842407484230492E-4</v>
      </c>
      <c r="H441" s="162">
        <f t="shared" si="102"/>
        <v>6.67336284129183E-5</v>
      </c>
      <c r="I441" s="162">
        <f t="shared" si="103"/>
        <v>2.0536027532774396E-2</v>
      </c>
      <c r="J441" s="162">
        <f t="shared" si="109"/>
        <v>6.67336284129183E-5</v>
      </c>
      <c r="K441" s="162">
        <f t="shared" si="104"/>
        <v>1.8351668445637972E-6</v>
      </c>
      <c r="L441" s="59">
        <f t="shared" si="105"/>
        <v>0</v>
      </c>
      <c r="M441" s="162">
        <f t="shared" si="110"/>
        <v>0.72793570565584487</v>
      </c>
      <c r="N441" s="99">
        <f t="shared" si="106"/>
        <v>2.2174943739127385E-5</v>
      </c>
      <c r="O441" s="100">
        <f t="shared" si="111"/>
        <v>1.8734937498645886E-4</v>
      </c>
      <c r="P441" s="100">
        <f t="shared" si="112"/>
        <v>1.4548158321492561E-8</v>
      </c>
      <c r="Q441" s="11">
        <v>439</v>
      </c>
      <c r="R441" s="9">
        <f t="shared" si="107"/>
        <v>0.7278862895149385</v>
      </c>
    </row>
    <row r="442" spans="1:18" x14ac:dyDescent="0.25">
      <c r="A442" s="9">
        <f t="shared" si="108"/>
        <v>-2.0602761161187314E-2</v>
      </c>
      <c r="B442" s="88">
        <f>IF(Sample8!K448&gt;0,Sample8!K448, )</f>
        <v>2.0602761161187314E-2</v>
      </c>
      <c r="C442" s="88">
        <f>IF(Sample8!L448&gt;0,Sample8!L448,"")</f>
        <v>0.72348527752293623</v>
      </c>
      <c r="D442" s="88" t="str">
        <f>IF(Sample8!M448&gt;0,Sample8!M448,)</f>
        <v/>
      </c>
      <c r="E442" s="162">
        <f t="shared" si="99"/>
        <v>0.39097313153155766</v>
      </c>
      <c r="F442" s="162">
        <f t="shared" si="100"/>
        <v>1.9907603457932091E-2</v>
      </c>
      <c r="G442" s="162">
        <f t="shared" si="101"/>
        <v>6.2842407484230492E-4</v>
      </c>
      <c r="H442" s="162">
        <f t="shared" si="102"/>
        <v>6.67336284129183E-5</v>
      </c>
      <c r="I442" s="162">
        <f t="shared" si="103"/>
        <v>2.0536027532774396E-2</v>
      </c>
      <c r="J442" s="162">
        <f t="shared" si="109"/>
        <v>6.67336284129183E-5</v>
      </c>
      <c r="K442" s="162">
        <f t="shared" si="104"/>
        <v>1.8351668445637972E-6</v>
      </c>
      <c r="L442" s="59">
        <f t="shared" si="105"/>
        <v>0</v>
      </c>
      <c r="M442" s="162">
        <f t="shared" si="110"/>
        <v>0.72793570565584487</v>
      </c>
      <c r="N442" s="99">
        <f t="shared" si="106"/>
        <v>1.9806310566184636E-5</v>
      </c>
      <c r="O442" s="100">
        <f t="shared" si="111"/>
        <v>1.8734937498645886E-4</v>
      </c>
      <c r="P442" s="100">
        <f t="shared" si="112"/>
        <v>1.4548158321492561E-8</v>
      </c>
      <c r="Q442" s="11">
        <v>440</v>
      </c>
      <c r="R442" s="9">
        <f t="shared" si="107"/>
        <v>0.7278862895149385</v>
      </c>
    </row>
    <row r="443" spans="1:18" x14ac:dyDescent="0.25">
      <c r="A443" s="9">
        <f t="shared" si="108"/>
        <v>-2.0521262897100299E-2</v>
      </c>
      <c r="B443" s="88">
        <f>IF(Sample8!K449&gt;0,Sample8!K449, )</f>
        <v>2.0521262897100299E-2</v>
      </c>
      <c r="C443" s="88">
        <f>IF(Sample8!L449&gt;0,Sample8!L449,"")</f>
        <v>0.72361431051314751</v>
      </c>
      <c r="D443" s="88" t="str">
        <f>IF(Sample8!M449&gt;0,Sample8!M449,)</f>
        <v/>
      </c>
      <c r="E443" s="162">
        <f t="shared" si="99"/>
        <v>0.39089163326747067</v>
      </c>
      <c r="F443" s="162">
        <f t="shared" si="100"/>
        <v>1.9829277161816136E-2</v>
      </c>
      <c r="G443" s="162">
        <f t="shared" si="101"/>
        <v>6.2553981995243715E-4</v>
      </c>
      <c r="H443" s="162">
        <f t="shared" si="102"/>
        <v>6.6445915331725391E-5</v>
      </c>
      <c r="I443" s="162">
        <f t="shared" si="103"/>
        <v>2.0454816981768573E-2</v>
      </c>
      <c r="J443" s="162">
        <f t="shared" si="109"/>
        <v>6.6445915331725391E-5</v>
      </c>
      <c r="K443" s="162">
        <f t="shared" si="104"/>
        <v>1.8303597426418987E-6</v>
      </c>
      <c r="L443" s="59">
        <f t="shared" si="105"/>
        <v>0</v>
      </c>
      <c r="M443" s="162">
        <f t="shared" si="110"/>
        <v>0.72793521571631703</v>
      </c>
      <c r="N443" s="99">
        <f t="shared" si="106"/>
        <v>1.8670221774777456E-5</v>
      </c>
      <c r="O443" s="100">
        <f t="shared" si="111"/>
        <v>1.8698266057429972E-4</v>
      </c>
      <c r="P443" s="100">
        <f t="shared" si="112"/>
        <v>1.4529106953673265E-8</v>
      </c>
      <c r="Q443" s="11">
        <v>441</v>
      </c>
      <c r="R443" s="9">
        <f t="shared" si="107"/>
        <v>0.72788601262646901</v>
      </c>
    </row>
    <row r="444" spans="1:18" x14ac:dyDescent="0.25">
      <c r="A444" s="9">
        <f t="shared" si="108"/>
        <v>-2.0521262897100299E-2</v>
      </c>
      <c r="B444" s="88">
        <f>IF(Sample8!K450&gt;0,Sample8!K450, )</f>
        <v>2.0521262897100299E-2</v>
      </c>
      <c r="C444" s="88">
        <f>IF(Sample8!L450&gt;0,Sample8!L450,"")</f>
        <v>0.72294925748011951</v>
      </c>
      <c r="D444" s="88" t="str">
        <f>IF(Sample8!M450&gt;0,Sample8!M450,)</f>
        <v/>
      </c>
      <c r="E444" s="162">
        <f t="shared" si="99"/>
        <v>0.39089163326747067</v>
      </c>
      <c r="F444" s="162">
        <f t="shared" si="100"/>
        <v>1.9829277161816136E-2</v>
      </c>
      <c r="G444" s="162">
        <f t="shared" si="101"/>
        <v>6.2553981995243715E-4</v>
      </c>
      <c r="H444" s="162">
        <f t="shared" si="102"/>
        <v>6.6445915331725391E-5</v>
      </c>
      <c r="I444" s="162">
        <f t="shared" si="103"/>
        <v>2.0454816981768573E-2</v>
      </c>
      <c r="J444" s="162">
        <f t="shared" si="109"/>
        <v>6.6445915331725391E-5</v>
      </c>
      <c r="K444" s="162">
        <f t="shared" si="104"/>
        <v>1.8303597426418987E-6</v>
      </c>
      <c r="L444" s="59">
        <f t="shared" si="105"/>
        <v>0</v>
      </c>
      <c r="M444" s="162">
        <f t="shared" si="110"/>
        <v>0.72793521571631703</v>
      </c>
      <c r="N444" s="99">
        <f t="shared" si="106"/>
        <v>2.4859779533105869E-5</v>
      </c>
      <c r="O444" s="100">
        <f t="shared" si="111"/>
        <v>1.8698266057429972E-4</v>
      </c>
      <c r="P444" s="100">
        <f t="shared" si="112"/>
        <v>1.4529106953673265E-8</v>
      </c>
      <c r="Q444" s="11">
        <v>442</v>
      </c>
      <c r="R444" s="9">
        <f t="shared" si="107"/>
        <v>0.72788601262646901</v>
      </c>
    </row>
    <row r="445" spans="1:18" x14ac:dyDescent="0.25">
      <c r="A445" s="9">
        <f t="shared" si="108"/>
        <v>-2.0521262897100299E-2</v>
      </c>
      <c r="B445" s="88">
        <f>IF(Sample8!K451&gt;0,Sample8!K451, )</f>
        <v>2.0521262897100299E-2</v>
      </c>
      <c r="C445" s="88">
        <f>IF(Sample8!L451&gt;0,Sample8!L451,"")</f>
        <v>0.72307822942532929</v>
      </c>
      <c r="D445" s="88" t="str">
        <f>IF(Sample8!M451&gt;0,Sample8!M451,)</f>
        <v/>
      </c>
      <c r="E445" s="162">
        <f t="shared" si="99"/>
        <v>0.39089163326747067</v>
      </c>
      <c r="F445" s="162">
        <f t="shared" si="100"/>
        <v>1.9829277161816136E-2</v>
      </c>
      <c r="G445" s="162">
        <f t="shared" si="101"/>
        <v>6.2553981995243715E-4</v>
      </c>
      <c r="H445" s="162">
        <f t="shared" si="102"/>
        <v>6.6445915331725391E-5</v>
      </c>
      <c r="I445" s="162">
        <f t="shared" si="103"/>
        <v>2.0454816981768573E-2</v>
      </c>
      <c r="J445" s="162">
        <f t="shared" si="109"/>
        <v>6.6445915331725391E-5</v>
      </c>
      <c r="K445" s="162">
        <f t="shared" si="104"/>
        <v>1.8303597426418987E-6</v>
      </c>
      <c r="L445" s="59">
        <f t="shared" si="105"/>
        <v>0</v>
      </c>
      <c r="M445" s="162">
        <f t="shared" si="110"/>
        <v>0.72793521571631703</v>
      </c>
      <c r="N445" s="99">
        <f t="shared" si="106"/>
        <v>2.3590315830842859E-5</v>
      </c>
      <c r="O445" s="100">
        <f t="shared" si="111"/>
        <v>1.8698266057429972E-4</v>
      </c>
      <c r="P445" s="100">
        <f t="shared" si="112"/>
        <v>1.4529106953673265E-8</v>
      </c>
      <c r="Q445" s="11">
        <v>443</v>
      </c>
      <c r="R445" s="9">
        <f t="shared" si="107"/>
        <v>0.72788601262646901</v>
      </c>
    </row>
    <row r="446" spans="1:18" x14ac:dyDescent="0.25">
      <c r="A446" s="9">
        <f t="shared" si="108"/>
        <v>-2.0521262897100299E-2</v>
      </c>
      <c r="B446" s="88">
        <f>IF(Sample8!K452&gt;0,Sample8!K452, )</f>
        <v>2.0521262897100299E-2</v>
      </c>
      <c r="C446" s="88">
        <f>IF(Sample8!L452&gt;0,Sample8!L452,"")</f>
        <v>0.72348527752293623</v>
      </c>
      <c r="D446" s="88" t="str">
        <f>IF(Sample8!M452&gt;0,Sample8!M452,)</f>
        <v/>
      </c>
      <c r="E446" s="162">
        <f t="shared" si="99"/>
        <v>0.39089163326747067</v>
      </c>
      <c r="F446" s="162">
        <f t="shared" si="100"/>
        <v>1.9829277161816136E-2</v>
      </c>
      <c r="G446" s="162">
        <f t="shared" si="101"/>
        <v>6.2553981995243715E-4</v>
      </c>
      <c r="H446" s="162">
        <f t="shared" si="102"/>
        <v>6.6445915331725391E-5</v>
      </c>
      <c r="I446" s="162">
        <f t="shared" si="103"/>
        <v>2.0454816981768573E-2</v>
      </c>
      <c r="J446" s="162">
        <f t="shared" si="109"/>
        <v>6.6445915331725391E-5</v>
      </c>
      <c r="K446" s="162">
        <f t="shared" si="104"/>
        <v>1.8303597426418987E-6</v>
      </c>
      <c r="L446" s="59">
        <f t="shared" si="105"/>
        <v>0</v>
      </c>
      <c r="M446" s="162">
        <f t="shared" si="110"/>
        <v>0.72793521571631703</v>
      </c>
      <c r="N446" s="99">
        <f t="shared" si="106"/>
        <v>1.9801949924909161E-5</v>
      </c>
      <c r="O446" s="100">
        <f t="shared" si="111"/>
        <v>1.8698266057429972E-4</v>
      </c>
      <c r="P446" s="100">
        <f t="shared" si="112"/>
        <v>1.4529106953673265E-8</v>
      </c>
      <c r="Q446" s="11">
        <v>444</v>
      </c>
      <c r="R446" s="9">
        <f t="shared" si="107"/>
        <v>0.72788601262646901</v>
      </c>
    </row>
    <row r="447" spans="1:18" x14ac:dyDescent="0.25">
      <c r="A447" s="9">
        <f t="shared" si="108"/>
        <v>-2.0521262897100299E-2</v>
      </c>
      <c r="B447" s="88">
        <f>IF(Sample8!K453&gt;0,Sample8!K453, )</f>
        <v>2.0521262897100299E-2</v>
      </c>
      <c r="C447" s="88">
        <f>IF(Sample8!L453&gt;0,Sample8!L453,"")</f>
        <v>0.72292994695634027</v>
      </c>
      <c r="D447" s="88" t="str">
        <f>IF(Sample8!M453&gt;0,Sample8!M453,)</f>
        <v/>
      </c>
      <c r="E447" s="162">
        <f t="shared" si="99"/>
        <v>0.39089163326747067</v>
      </c>
      <c r="F447" s="162">
        <f t="shared" si="100"/>
        <v>1.9829277161816136E-2</v>
      </c>
      <c r="G447" s="162">
        <f t="shared" si="101"/>
        <v>6.2553981995243715E-4</v>
      </c>
      <c r="H447" s="162">
        <f t="shared" si="102"/>
        <v>6.6445915331725391E-5</v>
      </c>
      <c r="I447" s="162">
        <f t="shared" si="103"/>
        <v>2.0454816981768573E-2</v>
      </c>
      <c r="J447" s="162">
        <f t="shared" si="109"/>
        <v>6.6445915331725391E-5</v>
      </c>
      <c r="K447" s="162">
        <f t="shared" si="104"/>
        <v>1.8303597426418987E-6</v>
      </c>
      <c r="L447" s="59">
        <f t="shared" si="105"/>
        <v>0</v>
      </c>
      <c r="M447" s="162">
        <f t="shared" si="110"/>
        <v>0.72793521571631703</v>
      </c>
      <c r="N447" s="99">
        <f t="shared" si="106"/>
        <v>2.5052715359599245E-5</v>
      </c>
      <c r="O447" s="100">
        <f t="shared" si="111"/>
        <v>1.8698266057429972E-4</v>
      </c>
      <c r="P447" s="100">
        <f t="shared" si="112"/>
        <v>1.4529106953673265E-8</v>
      </c>
      <c r="Q447" s="11">
        <v>445</v>
      </c>
      <c r="R447" s="9">
        <f t="shared" si="107"/>
        <v>0.72788601262646901</v>
      </c>
    </row>
    <row r="448" spans="1:18" x14ac:dyDescent="0.25">
      <c r="A448" s="9">
        <f t="shared" si="108"/>
        <v>0</v>
      </c>
      <c r="B448" s="88">
        <f>IF(Sample8!K454&gt;0,Sample8!K454, )</f>
        <v>0</v>
      </c>
      <c r="C448" s="88" t="str">
        <f>IF(Sample8!L454&gt;0,Sample8!L454,"")</f>
        <v/>
      </c>
      <c r="D448" s="88">
        <f>IF(Sample8!M454&gt;0,Sample8!M454,)</f>
        <v>1106.9297531868729</v>
      </c>
      <c r="E448" s="162" t="str">
        <f t="shared" si="99"/>
        <v/>
      </c>
      <c r="F448" s="162" t="str">
        <f t="shared" si="100"/>
        <v/>
      </c>
      <c r="G448" s="162" t="str">
        <f t="shared" si="101"/>
        <v/>
      </c>
      <c r="H448" s="162" t="str">
        <f t="shared" si="102"/>
        <v/>
      </c>
      <c r="I448" s="162" t="e">
        <f t="shared" si="103"/>
        <v>#VALUE!</v>
      </c>
      <c r="J448" s="162" t="e">
        <f t="shared" si="109"/>
        <v>#VALUE!</v>
      </c>
      <c r="K448" s="162" t="str">
        <f t="shared" si="104"/>
        <v/>
      </c>
      <c r="L448" s="59" t="str">
        <f t="shared" si="105"/>
        <v/>
      </c>
      <c r="M448" s="162" t="str">
        <f t="shared" si="110"/>
        <v/>
      </c>
      <c r="N448" s="99" t="str">
        <f t="shared" si="106"/>
        <v/>
      </c>
      <c r="O448" s="100" t="str">
        <f t="shared" si="111"/>
        <v/>
      </c>
      <c r="P448" s="100" t="e">
        <f t="shared" si="112"/>
        <v>#VALUE!</v>
      </c>
      <c r="Q448" s="11">
        <v>446</v>
      </c>
      <c r="R448" s="9" t="str">
        <f t="shared" si="107"/>
        <v/>
      </c>
    </row>
    <row r="449" spans="1:18" x14ac:dyDescent="0.25">
      <c r="A449" s="9">
        <f t="shared" si="108"/>
        <v>0</v>
      </c>
      <c r="B449" s="88">
        <f>IF(Sample8!K455&gt;0,Sample8!K455, )</f>
        <v>0</v>
      </c>
      <c r="C449" s="88" t="str">
        <f>IF(Sample8!L455&gt;0,Sample8!L455,"")</f>
        <v/>
      </c>
      <c r="D449" s="88">
        <f>IF(Sample8!M455&gt;0,Sample8!M455,)</f>
        <v>1106.9297531868729</v>
      </c>
      <c r="E449" s="162" t="str">
        <f t="shared" si="99"/>
        <v/>
      </c>
      <c r="F449" s="162" t="str">
        <f t="shared" si="100"/>
        <v/>
      </c>
      <c r="G449" s="162" t="str">
        <f t="shared" si="101"/>
        <v/>
      </c>
      <c r="H449" s="162" t="str">
        <f t="shared" si="102"/>
        <v/>
      </c>
      <c r="I449" s="162" t="e">
        <f t="shared" si="103"/>
        <v>#VALUE!</v>
      </c>
      <c r="J449" s="162" t="e">
        <f t="shared" si="109"/>
        <v>#VALUE!</v>
      </c>
      <c r="K449" s="162" t="str">
        <f t="shared" si="104"/>
        <v/>
      </c>
      <c r="L449" s="59" t="str">
        <f t="shared" si="105"/>
        <v/>
      </c>
      <c r="M449" s="162" t="str">
        <f t="shared" si="110"/>
        <v/>
      </c>
      <c r="N449" s="99" t="str">
        <f t="shared" si="106"/>
        <v/>
      </c>
      <c r="O449" s="100" t="str">
        <f t="shared" si="111"/>
        <v/>
      </c>
      <c r="P449" s="100" t="e">
        <f t="shared" si="112"/>
        <v>#VALUE!</v>
      </c>
      <c r="Q449" s="11">
        <v>447</v>
      </c>
      <c r="R449" s="9" t="str">
        <f t="shared" si="107"/>
        <v/>
      </c>
    </row>
    <row r="450" spans="1:18" x14ac:dyDescent="0.25">
      <c r="A450" s="9">
        <f t="shared" si="108"/>
        <v>0</v>
      </c>
      <c r="B450" s="88">
        <f>IF(Sample8!K456&gt;0,Sample8!K456, )</f>
        <v>0</v>
      </c>
      <c r="C450" s="88" t="str">
        <f>IF(Sample8!L456&gt;0,Sample8!L456,"")</f>
        <v/>
      </c>
      <c r="D450" s="88">
        <f>IF(Sample8!M456&gt;0,Sample8!M456,)</f>
        <v>1106.9297531868729</v>
      </c>
      <c r="E450" s="162" t="str">
        <f t="shared" ref="E450:E513" si="113">IF(OR(B450="",B450=0),"",B450+1/$U$17)</f>
        <v/>
      </c>
      <c r="F450" s="162" t="str">
        <f t="shared" ref="F450:F513" si="114">IF(OR(B450="",B450=0),"",$V$18-(LN(1+EXP(-$S$11*(I450-V$18))))/$S$11)</f>
        <v/>
      </c>
      <c r="G450" s="162" t="str">
        <f t="shared" ref="G450:G513" si="115">IF(OR(B450="",B450=0),"",B450-F450-H450-V$5*K450)</f>
        <v/>
      </c>
      <c r="H450" s="162" t="str">
        <f t="shared" ref="H450:H513" si="116">IF(OR(B450="",B450=0),"",1/2*(B450-V$5*K450+T$11)+1/2*POWER((B450-V$5*K450+T$11)^2-4*V$11*(B450-V$5*K450),0.5))</f>
        <v/>
      </c>
      <c r="I450" s="162" t="e">
        <f t="shared" ref="I450:I513" si="117">B450-H450-V$5*K450</f>
        <v>#VALUE!</v>
      </c>
      <c r="J450" s="162" t="e">
        <f t="shared" si="109"/>
        <v>#VALUE!</v>
      </c>
      <c r="K450" s="162" t="str">
        <f t="shared" ref="K450:K513" si="118">IF(OR(B450="",B450=0),"",LN(1+EXP($U$11*(B450-$U$13)))/$U$11)</f>
        <v/>
      </c>
      <c r="L450" s="59" t="str">
        <f t="shared" ref="L450:L513" si="119">IF(OR(B450="",B450=0),"",-LN(1+EXP($V$15*(B450-$V$13)))/$V$15)</f>
        <v/>
      </c>
      <c r="M450" s="162" t="str">
        <f t="shared" si="110"/>
        <v/>
      </c>
      <c r="N450" s="99" t="str">
        <f t="shared" ref="N450:N513" si="120">IF(OR(B450="",B450=0),"",(M450-C450)*(M450-C450))</f>
        <v/>
      </c>
      <c r="O450" s="100" t="str">
        <f t="shared" si="111"/>
        <v/>
      </c>
      <c r="P450" s="100" t="e">
        <f t="shared" si="112"/>
        <v>#VALUE!</v>
      </c>
      <c r="Q450" s="11">
        <v>448</v>
      </c>
      <c r="R450" s="9" t="str">
        <f t="shared" ref="R450:R513" si="121">IF(OR(B450="",B450=0),"",T$17+T$15*G450)</f>
        <v/>
      </c>
    </row>
    <row r="451" spans="1:18" x14ac:dyDescent="0.25">
      <c r="A451" s="9">
        <f t="shared" ref="A451:A514" si="122">-B451</f>
        <v>0</v>
      </c>
      <c r="B451" s="88">
        <f>IF(Sample8!K457&gt;0,Sample8!K457, )</f>
        <v>0</v>
      </c>
      <c r="C451" s="88" t="str">
        <f>IF(Sample8!L457&gt;0,Sample8!L457,"")</f>
        <v/>
      </c>
      <c r="D451" s="88">
        <f>IF(Sample8!M457&gt;0,Sample8!M457,)</f>
        <v>1106.9297531868729</v>
      </c>
      <c r="E451" s="162" t="str">
        <f t="shared" si="113"/>
        <v/>
      </c>
      <c r="F451" s="162" t="str">
        <f t="shared" si="114"/>
        <v/>
      </c>
      <c r="G451" s="162" t="str">
        <f t="shared" si="115"/>
        <v/>
      </c>
      <c r="H451" s="162" t="str">
        <f t="shared" si="116"/>
        <v/>
      </c>
      <c r="I451" s="162" t="e">
        <f t="shared" si="117"/>
        <v>#VALUE!</v>
      </c>
      <c r="J451" s="162" t="e">
        <f t="shared" ref="J451:J514" si="123">B451-I451-V$5*K451</f>
        <v>#VALUE!</v>
      </c>
      <c r="K451" s="162" t="str">
        <f t="shared" si="118"/>
        <v/>
      </c>
      <c r="L451" s="59" t="str">
        <f t="shared" si="119"/>
        <v/>
      </c>
      <c r="M451" s="162" t="str">
        <f t="shared" ref="M451:M514" si="124">IF(OR(B451="",B451=0),"",$S$15*F451+$T$17+$T$15*G451+$U$15*H451+S$17*(K451+L451))</f>
        <v/>
      </c>
      <c r="N451" s="99" t="str">
        <f t="shared" si="120"/>
        <v/>
      </c>
      <c r="O451" s="100" t="str">
        <f t="shared" ref="O451:O514" si="125">IF(OR(B451="",B451=0),"",1/V$17*LN(1+EXP(V$17*(B451-V$5*K451-T$13))))</f>
        <v/>
      </c>
      <c r="P451" s="100" t="e">
        <f t="shared" ref="P451:P514" si="126">(O451-J451)^2</f>
        <v>#VALUE!</v>
      </c>
      <c r="Q451" s="11">
        <v>449</v>
      </c>
      <c r="R451" s="9" t="str">
        <f t="shared" si="121"/>
        <v/>
      </c>
    </row>
    <row r="452" spans="1:18" x14ac:dyDescent="0.25">
      <c r="A452" s="9">
        <f t="shared" si="122"/>
        <v>0</v>
      </c>
      <c r="B452" s="88">
        <f>IF(Sample8!K458&gt;0,Sample8!K458, )</f>
        <v>0</v>
      </c>
      <c r="C452" s="88" t="str">
        <f>IF(Sample8!L458&gt;0,Sample8!L458,"")</f>
        <v/>
      </c>
      <c r="D452" s="88">
        <f>IF(Sample8!M458&gt;0,Sample8!M458,)</f>
        <v>1106.9297531868729</v>
      </c>
      <c r="E452" s="162" t="str">
        <f t="shared" si="113"/>
        <v/>
      </c>
      <c r="F452" s="162" t="str">
        <f t="shared" si="114"/>
        <v/>
      </c>
      <c r="G452" s="162" t="str">
        <f t="shared" si="115"/>
        <v/>
      </c>
      <c r="H452" s="162" t="str">
        <f t="shared" si="116"/>
        <v/>
      </c>
      <c r="I452" s="162" t="e">
        <f t="shared" si="117"/>
        <v>#VALUE!</v>
      </c>
      <c r="J452" s="162" t="e">
        <f t="shared" si="123"/>
        <v>#VALUE!</v>
      </c>
      <c r="K452" s="162" t="str">
        <f t="shared" si="118"/>
        <v/>
      </c>
      <c r="L452" s="59" t="str">
        <f t="shared" si="119"/>
        <v/>
      </c>
      <c r="M452" s="162" t="str">
        <f t="shared" si="124"/>
        <v/>
      </c>
      <c r="N452" s="99" t="str">
        <f t="shared" si="120"/>
        <v/>
      </c>
      <c r="O452" s="100" t="str">
        <f t="shared" si="125"/>
        <v/>
      </c>
      <c r="P452" s="100" t="e">
        <f t="shared" si="126"/>
        <v>#VALUE!</v>
      </c>
      <c r="Q452" s="11">
        <v>450</v>
      </c>
      <c r="R452" s="9" t="str">
        <f t="shared" si="121"/>
        <v/>
      </c>
    </row>
    <row r="453" spans="1:18" x14ac:dyDescent="0.25">
      <c r="A453" s="9">
        <f t="shared" si="122"/>
        <v>0</v>
      </c>
      <c r="B453" s="88">
        <f>IF(Sample8!K459&gt;0,Sample8!K459, )</f>
        <v>0</v>
      </c>
      <c r="C453" s="88" t="str">
        <f>IF(Sample8!L459&gt;0,Sample8!L459,"")</f>
        <v/>
      </c>
      <c r="D453" s="88">
        <f>IF(Sample8!M459&gt;0,Sample8!M459,)</f>
        <v>1106.9297531868729</v>
      </c>
      <c r="E453" s="162" t="str">
        <f t="shared" si="113"/>
        <v/>
      </c>
      <c r="F453" s="162" t="str">
        <f t="shared" si="114"/>
        <v/>
      </c>
      <c r="G453" s="162" t="str">
        <f t="shared" si="115"/>
        <v/>
      </c>
      <c r="H453" s="162" t="str">
        <f t="shared" si="116"/>
        <v/>
      </c>
      <c r="I453" s="162" t="e">
        <f t="shared" si="117"/>
        <v>#VALUE!</v>
      </c>
      <c r="J453" s="162" t="e">
        <f t="shared" si="123"/>
        <v>#VALUE!</v>
      </c>
      <c r="K453" s="162" t="str">
        <f t="shared" si="118"/>
        <v/>
      </c>
      <c r="L453" s="59" t="str">
        <f t="shared" si="119"/>
        <v/>
      </c>
      <c r="M453" s="162" t="str">
        <f t="shared" si="124"/>
        <v/>
      </c>
      <c r="N453" s="99" t="str">
        <f t="shared" si="120"/>
        <v/>
      </c>
      <c r="O453" s="100" t="str">
        <f t="shared" si="125"/>
        <v/>
      </c>
      <c r="P453" s="100" t="e">
        <f t="shared" si="126"/>
        <v>#VALUE!</v>
      </c>
      <c r="Q453" s="11">
        <v>451</v>
      </c>
      <c r="R453" s="9" t="str">
        <f t="shared" si="121"/>
        <v/>
      </c>
    </row>
    <row r="454" spans="1:18" x14ac:dyDescent="0.25">
      <c r="A454" s="9">
        <f t="shared" si="122"/>
        <v>0</v>
      </c>
      <c r="B454" s="88">
        <f>IF(Sample8!K460&gt;0,Sample8!K460, )</f>
        <v>0</v>
      </c>
      <c r="C454" s="88" t="str">
        <f>IF(Sample8!L460&gt;0,Sample8!L460,"")</f>
        <v/>
      </c>
      <c r="D454" s="88">
        <f>IF(Sample8!M460&gt;0,Sample8!M460,)</f>
        <v>1106.9297531868729</v>
      </c>
      <c r="E454" s="162" t="str">
        <f t="shared" si="113"/>
        <v/>
      </c>
      <c r="F454" s="162" t="str">
        <f t="shared" si="114"/>
        <v/>
      </c>
      <c r="G454" s="162" t="str">
        <f t="shared" si="115"/>
        <v/>
      </c>
      <c r="H454" s="162" t="str">
        <f t="shared" si="116"/>
        <v/>
      </c>
      <c r="I454" s="162" t="e">
        <f t="shared" si="117"/>
        <v>#VALUE!</v>
      </c>
      <c r="J454" s="162" t="e">
        <f t="shared" si="123"/>
        <v>#VALUE!</v>
      </c>
      <c r="K454" s="162" t="str">
        <f t="shared" si="118"/>
        <v/>
      </c>
      <c r="L454" s="59" t="str">
        <f t="shared" si="119"/>
        <v/>
      </c>
      <c r="M454" s="162" t="str">
        <f t="shared" si="124"/>
        <v/>
      </c>
      <c r="N454" s="99" t="str">
        <f t="shared" si="120"/>
        <v/>
      </c>
      <c r="O454" s="100" t="str">
        <f t="shared" si="125"/>
        <v/>
      </c>
      <c r="P454" s="100" t="e">
        <f t="shared" si="126"/>
        <v>#VALUE!</v>
      </c>
      <c r="Q454" s="11">
        <v>452</v>
      </c>
      <c r="R454" s="9" t="str">
        <f t="shared" si="121"/>
        <v/>
      </c>
    </row>
    <row r="455" spans="1:18" x14ac:dyDescent="0.25">
      <c r="A455" s="9">
        <f t="shared" si="122"/>
        <v>0</v>
      </c>
      <c r="B455" s="88">
        <f>IF(Sample8!K461&gt;0,Sample8!K461, )</f>
        <v>0</v>
      </c>
      <c r="C455" s="88" t="str">
        <f>IF(Sample8!L461&gt;0,Sample8!L461,"")</f>
        <v/>
      </c>
      <c r="D455" s="88">
        <f>IF(Sample8!M461&gt;0,Sample8!M461,)</f>
        <v>1106.9297531868729</v>
      </c>
      <c r="E455" s="162" t="str">
        <f t="shared" si="113"/>
        <v/>
      </c>
      <c r="F455" s="162" t="str">
        <f t="shared" si="114"/>
        <v/>
      </c>
      <c r="G455" s="162" t="str">
        <f t="shared" si="115"/>
        <v/>
      </c>
      <c r="H455" s="162" t="str">
        <f t="shared" si="116"/>
        <v/>
      </c>
      <c r="I455" s="162" t="e">
        <f t="shared" si="117"/>
        <v>#VALUE!</v>
      </c>
      <c r="J455" s="162" t="e">
        <f t="shared" si="123"/>
        <v>#VALUE!</v>
      </c>
      <c r="K455" s="162" t="str">
        <f t="shared" si="118"/>
        <v/>
      </c>
      <c r="L455" s="59" t="str">
        <f t="shared" si="119"/>
        <v/>
      </c>
      <c r="M455" s="162" t="str">
        <f t="shared" si="124"/>
        <v/>
      </c>
      <c r="N455" s="99" t="str">
        <f t="shared" si="120"/>
        <v/>
      </c>
      <c r="O455" s="100" t="str">
        <f t="shared" si="125"/>
        <v/>
      </c>
      <c r="P455" s="100" t="e">
        <f t="shared" si="126"/>
        <v>#VALUE!</v>
      </c>
      <c r="Q455" s="11">
        <v>453</v>
      </c>
      <c r="R455" s="9" t="str">
        <f t="shared" si="121"/>
        <v/>
      </c>
    </row>
    <row r="456" spans="1:18" x14ac:dyDescent="0.25">
      <c r="A456" s="9">
        <f t="shared" si="122"/>
        <v>0</v>
      </c>
      <c r="B456" s="88">
        <f>IF(Sample8!K462&gt;0,Sample8!K462, )</f>
        <v>0</v>
      </c>
      <c r="C456" s="88" t="str">
        <f>IF(Sample8!L462&gt;0,Sample8!L462,"")</f>
        <v/>
      </c>
      <c r="D456" s="88">
        <f>IF(Sample8!M462&gt;0,Sample8!M462,)</f>
        <v>1106.9297531868729</v>
      </c>
      <c r="E456" s="162" t="str">
        <f t="shared" si="113"/>
        <v/>
      </c>
      <c r="F456" s="162" t="str">
        <f t="shared" si="114"/>
        <v/>
      </c>
      <c r="G456" s="162" t="str">
        <f t="shared" si="115"/>
        <v/>
      </c>
      <c r="H456" s="162" t="str">
        <f t="shared" si="116"/>
        <v/>
      </c>
      <c r="I456" s="162" t="e">
        <f t="shared" si="117"/>
        <v>#VALUE!</v>
      </c>
      <c r="J456" s="162" t="e">
        <f t="shared" si="123"/>
        <v>#VALUE!</v>
      </c>
      <c r="K456" s="162" t="str">
        <f t="shared" si="118"/>
        <v/>
      </c>
      <c r="L456" s="59" t="str">
        <f t="shared" si="119"/>
        <v/>
      </c>
      <c r="M456" s="162" t="str">
        <f t="shared" si="124"/>
        <v/>
      </c>
      <c r="N456" s="99" t="str">
        <f t="shared" si="120"/>
        <v/>
      </c>
      <c r="O456" s="100" t="str">
        <f t="shared" si="125"/>
        <v/>
      </c>
      <c r="P456" s="100" t="e">
        <f t="shared" si="126"/>
        <v>#VALUE!</v>
      </c>
      <c r="Q456" s="11">
        <v>454</v>
      </c>
      <c r="R456" s="9" t="str">
        <f t="shared" si="121"/>
        <v/>
      </c>
    </row>
    <row r="457" spans="1:18" x14ac:dyDescent="0.25">
      <c r="A457" s="9">
        <f t="shared" si="122"/>
        <v>0</v>
      </c>
      <c r="B457" s="88">
        <f>IF(Sample8!K463&gt;0,Sample8!K463, )</f>
        <v>0</v>
      </c>
      <c r="C457" s="88" t="str">
        <f>IF(Sample8!L463&gt;0,Sample8!L463,"")</f>
        <v/>
      </c>
      <c r="D457" s="88">
        <f>IF(Sample8!M463&gt;0,Sample8!M463,)</f>
        <v>1106.9297531868729</v>
      </c>
      <c r="E457" s="162" t="str">
        <f t="shared" si="113"/>
        <v/>
      </c>
      <c r="F457" s="162" t="str">
        <f t="shared" si="114"/>
        <v/>
      </c>
      <c r="G457" s="162" t="str">
        <f t="shared" si="115"/>
        <v/>
      </c>
      <c r="H457" s="162" t="str">
        <f t="shared" si="116"/>
        <v/>
      </c>
      <c r="I457" s="162" t="e">
        <f t="shared" si="117"/>
        <v>#VALUE!</v>
      </c>
      <c r="J457" s="162" t="e">
        <f t="shared" si="123"/>
        <v>#VALUE!</v>
      </c>
      <c r="K457" s="162" t="str">
        <f t="shared" si="118"/>
        <v/>
      </c>
      <c r="L457" s="59" t="str">
        <f t="shared" si="119"/>
        <v/>
      </c>
      <c r="M457" s="162" t="str">
        <f t="shared" si="124"/>
        <v/>
      </c>
      <c r="N457" s="99" t="str">
        <f t="shared" si="120"/>
        <v/>
      </c>
      <c r="O457" s="100" t="str">
        <f t="shared" si="125"/>
        <v/>
      </c>
      <c r="P457" s="100" t="e">
        <f t="shared" si="126"/>
        <v>#VALUE!</v>
      </c>
      <c r="Q457" s="11">
        <v>455</v>
      </c>
      <c r="R457" s="9" t="str">
        <f t="shared" si="121"/>
        <v/>
      </c>
    </row>
    <row r="458" spans="1:18" x14ac:dyDescent="0.25">
      <c r="A458" s="9">
        <f t="shared" si="122"/>
        <v>0</v>
      </c>
      <c r="B458" s="88">
        <f>IF(Sample8!K464&gt;0,Sample8!K464, )</f>
        <v>0</v>
      </c>
      <c r="C458" s="88" t="str">
        <f>IF(Sample8!L464&gt;0,Sample8!L464,"")</f>
        <v/>
      </c>
      <c r="D458" s="88">
        <f>IF(Sample8!M464&gt;0,Sample8!M464,)</f>
        <v>1106.9297531868729</v>
      </c>
      <c r="E458" s="162" t="str">
        <f t="shared" si="113"/>
        <v/>
      </c>
      <c r="F458" s="162" t="str">
        <f t="shared" si="114"/>
        <v/>
      </c>
      <c r="G458" s="162" t="str">
        <f t="shared" si="115"/>
        <v/>
      </c>
      <c r="H458" s="162" t="str">
        <f t="shared" si="116"/>
        <v/>
      </c>
      <c r="I458" s="162" t="e">
        <f t="shared" si="117"/>
        <v>#VALUE!</v>
      </c>
      <c r="J458" s="162" t="e">
        <f t="shared" si="123"/>
        <v>#VALUE!</v>
      </c>
      <c r="K458" s="162" t="str">
        <f t="shared" si="118"/>
        <v/>
      </c>
      <c r="L458" s="59" t="str">
        <f t="shared" si="119"/>
        <v/>
      </c>
      <c r="M458" s="162" t="str">
        <f t="shared" si="124"/>
        <v/>
      </c>
      <c r="N458" s="99" t="str">
        <f t="shared" si="120"/>
        <v/>
      </c>
      <c r="O458" s="100" t="str">
        <f t="shared" si="125"/>
        <v/>
      </c>
      <c r="P458" s="100" t="e">
        <f t="shared" si="126"/>
        <v>#VALUE!</v>
      </c>
      <c r="Q458" s="11">
        <v>456</v>
      </c>
      <c r="R458" s="9" t="str">
        <f t="shared" si="121"/>
        <v/>
      </c>
    </row>
    <row r="459" spans="1:18" x14ac:dyDescent="0.25">
      <c r="A459" s="9">
        <f t="shared" si="122"/>
        <v>0</v>
      </c>
      <c r="B459" s="88">
        <f>IF(Sample8!K465&gt;0,Sample8!K465, )</f>
        <v>0</v>
      </c>
      <c r="C459" s="88" t="str">
        <f>IF(Sample8!L465&gt;0,Sample8!L465,"")</f>
        <v/>
      </c>
      <c r="D459" s="88">
        <f>IF(Sample8!M465&gt;0,Sample8!M465,)</f>
        <v>1106.9297531868729</v>
      </c>
      <c r="E459" s="162" t="str">
        <f t="shared" si="113"/>
        <v/>
      </c>
      <c r="F459" s="162" t="str">
        <f t="shared" si="114"/>
        <v/>
      </c>
      <c r="G459" s="162" t="str">
        <f t="shared" si="115"/>
        <v/>
      </c>
      <c r="H459" s="162" t="str">
        <f t="shared" si="116"/>
        <v/>
      </c>
      <c r="I459" s="162" t="e">
        <f t="shared" si="117"/>
        <v>#VALUE!</v>
      </c>
      <c r="J459" s="162" t="e">
        <f t="shared" si="123"/>
        <v>#VALUE!</v>
      </c>
      <c r="K459" s="162" t="str">
        <f t="shared" si="118"/>
        <v/>
      </c>
      <c r="L459" s="59" t="str">
        <f t="shared" si="119"/>
        <v/>
      </c>
      <c r="M459" s="162" t="str">
        <f t="shared" si="124"/>
        <v/>
      </c>
      <c r="N459" s="99" t="str">
        <f t="shared" si="120"/>
        <v/>
      </c>
      <c r="O459" s="100" t="str">
        <f t="shared" si="125"/>
        <v/>
      </c>
      <c r="P459" s="100" t="e">
        <f t="shared" si="126"/>
        <v>#VALUE!</v>
      </c>
      <c r="Q459" s="11">
        <v>457</v>
      </c>
      <c r="R459" s="9" t="str">
        <f t="shared" si="121"/>
        <v/>
      </c>
    </row>
    <row r="460" spans="1:18" x14ac:dyDescent="0.25">
      <c r="A460" s="9">
        <f t="shared" si="122"/>
        <v>0</v>
      </c>
      <c r="B460" s="88">
        <f>IF(Sample8!K466&gt;0,Sample8!K466, )</f>
        <v>0</v>
      </c>
      <c r="C460" s="88" t="str">
        <f>IF(Sample8!L466&gt;0,Sample8!L466,"")</f>
        <v/>
      </c>
      <c r="D460" s="88">
        <f>IF(Sample8!M466&gt;0,Sample8!M466,)</f>
        <v>1106.9297531868729</v>
      </c>
      <c r="E460" s="162" t="str">
        <f t="shared" si="113"/>
        <v/>
      </c>
      <c r="F460" s="162" t="str">
        <f t="shared" si="114"/>
        <v/>
      </c>
      <c r="G460" s="162" t="str">
        <f t="shared" si="115"/>
        <v/>
      </c>
      <c r="H460" s="162" t="str">
        <f t="shared" si="116"/>
        <v/>
      </c>
      <c r="I460" s="162" t="e">
        <f t="shared" si="117"/>
        <v>#VALUE!</v>
      </c>
      <c r="J460" s="162" t="e">
        <f t="shared" si="123"/>
        <v>#VALUE!</v>
      </c>
      <c r="K460" s="162" t="str">
        <f t="shared" si="118"/>
        <v/>
      </c>
      <c r="L460" s="59" t="str">
        <f t="shared" si="119"/>
        <v/>
      </c>
      <c r="M460" s="162" t="str">
        <f t="shared" si="124"/>
        <v/>
      </c>
      <c r="N460" s="99" t="str">
        <f t="shared" si="120"/>
        <v/>
      </c>
      <c r="O460" s="100" t="str">
        <f t="shared" si="125"/>
        <v/>
      </c>
      <c r="P460" s="100" t="e">
        <f t="shared" si="126"/>
        <v>#VALUE!</v>
      </c>
      <c r="Q460" s="11">
        <v>458</v>
      </c>
      <c r="R460" s="9" t="str">
        <f t="shared" si="121"/>
        <v/>
      </c>
    </row>
    <row r="461" spans="1:18" x14ac:dyDescent="0.25">
      <c r="A461" s="9">
        <f t="shared" si="122"/>
        <v>0</v>
      </c>
      <c r="B461" s="88">
        <f>IF(Sample8!K467&gt;0,Sample8!K467, )</f>
        <v>0</v>
      </c>
      <c r="C461" s="88" t="str">
        <f>IF(Sample8!L467&gt;0,Sample8!L467,"")</f>
        <v/>
      </c>
      <c r="D461" s="88">
        <f>IF(Sample8!M467&gt;0,Sample8!M467,)</f>
        <v>1106.9297531868729</v>
      </c>
      <c r="E461" s="162" t="str">
        <f t="shared" si="113"/>
        <v/>
      </c>
      <c r="F461" s="162" t="str">
        <f t="shared" si="114"/>
        <v/>
      </c>
      <c r="G461" s="162" t="str">
        <f t="shared" si="115"/>
        <v/>
      </c>
      <c r="H461" s="162" t="str">
        <f t="shared" si="116"/>
        <v/>
      </c>
      <c r="I461" s="162" t="e">
        <f t="shared" si="117"/>
        <v>#VALUE!</v>
      </c>
      <c r="J461" s="162" t="e">
        <f t="shared" si="123"/>
        <v>#VALUE!</v>
      </c>
      <c r="K461" s="162" t="str">
        <f t="shared" si="118"/>
        <v/>
      </c>
      <c r="L461" s="59" t="str">
        <f t="shared" si="119"/>
        <v/>
      </c>
      <c r="M461" s="162" t="str">
        <f t="shared" si="124"/>
        <v/>
      </c>
      <c r="N461" s="99" t="str">
        <f t="shared" si="120"/>
        <v/>
      </c>
      <c r="O461" s="100" t="str">
        <f t="shared" si="125"/>
        <v/>
      </c>
      <c r="P461" s="100" t="e">
        <f t="shared" si="126"/>
        <v>#VALUE!</v>
      </c>
      <c r="Q461" s="11">
        <v>459</v>
      </c>
      <c r="R461" s="9" t="str">
        <f t="shared" si="121"/>
        <v/>
      </c>
    </row>
    <row r="462" spans="1:18" x14ac:dyDescent="0.25">
      <c r="A462" s="9">
        <f t="shared" si="122"/>
        <v>0</v>
      </c>
      <c r="B462" s="88">
        <f>IF(Sample8!K468&gt;0,Sample8!K468, )</f>
        <v>0</v>
      </c>
      <c r="C462" s="88" t="str">
        <f>IF(Sample8!L468&gt;0,Sample8!L468,"")</f>
        <v/>
      </c>
      <c r="D462" s="88">
        <f>IF(Sample8!M468&gt;0,Sample8!M468,)</f>
        <v>1106.9297531868729</v>
      </c>
      <c r="E462" s="162" t="str">
        <f t="shared" si="113"/>
        <v/>
      </c>
      <c r="F462" s="162" t="str">
        <f t="shared" si="114"/>
        <v/>
      </c>
      <c r="G462" s="162" t="str">
        <f t="shared" si="115"/>
        <v/>
      </c>
      <c r="H462" s="162" t="str">
        <f t="shared" si="116"/>
        <v/>
      </c>
      <c r="I462" s="162" t="e">
        <f t="shared" si="117"/>
        <v>#VALUE!</v>
      </c>
      <c r="J462" s="162" t="e">
        <f t="shared" si="123"/>
        <v>#VALUE!</v>
      </c>
      <c r="K462" s="162" t="str">
        <f t="shared" si="118"/>
        <v/>
      </c>
      <c r="L462" s="59" t="str">
        <f t="shared" si="119"/>
        <v/>
      </c>
      <c r="M462" s="162" t="str">
        <f t="shared" si="124"/>
        <v/>
      </c>
      <c r="N462" s="99" t="str">
        <f t="shared" si="120"/>
        <v/>
      </c>
      <c r="O462" s="100" t="str">
        <f t="shared" si="125"/>
        <v/>
      </c>
      <c r="P462" s="100" t="e">
        <f t="shared" si="126"/>
        <v>#VALUE!</v>
      </c>
      <c r="Q462" s="11">
        <v>460</v>
      </c>
      <c r="R462" s="9" t="str">
        <f t="shared" si="121"/>
        <v/>
      </c>
    </row>
    <row r="463" spans="1:18" x14ac:dyDescent="0.25">
      <c r="A463" s="9">
        <f t="shared" si="122"/>
        <v>0</v>
      </c>
      <c r="B463" s="88">
        <f>IF(Sample8!K469&gt;0,Sample8!K469, )</f>
        <v>0</v>
      </c>
      <c r="C463" s="88" t="str">
        <f>IF(Sample8!L469&gt;0,Sample8!L469,"")</f>
        <v/>
      </c>
      <c r="D463" s="88">
        <f>IF(Sample8!M469&gt;0,Sample8!M469,)</f>
        <v>1106.9297531868729</v>
      </c>
      <c r="E463" s="162" t="str">
        <f t="shared" si="113"/>
        <v/>
      </c>
      <c r="F463" s="162" t="str">
        <f t="shared" si="114"/>
        <v/>
      </c>
      <c r="G463" s="162" t="str">
        <f t="shared" si="115"/>
        <v/>
      </c>
      <c r="H463" s="162" t="str">
        <f t="shared" si="116"/>
        <v/>
      </c>
      <c r="I463" s="162" t="e">
        <f t="shared" si="117"/>
        <v>#VALUE!</v>
      </c>
      <c r="J463" s="162" t="e">
        <f t="shared" si="123"/>
        <v>#VALUE!</v>
      </c>
      <c r="K463" s="162" t="str">
        <f t="shared" si="118"/>
        <v/>
      </c>
      <c r="L463" s="59" t="str">
        <f t="shared" si="119"/>
        <v/>
      </c>
      <c r="M463" s="162" t="str">
        <f t="shared" si="124"/>
        <v/>
      </c>
      <c r="N463" s="99" t="str">
        <f t="shared" si="120"/>
        <v/>
      </c>
      <c r="O463" s="100" t="str">
        <f t="shared" si="125"/>
        <v/>
      </c>
      <c r="P463" s="100" t="e">
        <f t="shared" si="126"/>
        <v>#VALUE!</v>
      </c>
      <c r="Q463" s="11">
        <v>461</v>
      </c>
      <c r="R463" s="9" t="str">
        <f t="shared" si="121"/>
        <v/>
      </c>
    </row>
    <row r="464" spans="1:18" x14ac:dyDescent="0.25">
      <c r="A464" s="9">
        <f t="shared" si="122"/>
        <v>0</v>
      </c>
      <c r="B464" s="88">
        <f>IF(Sample8!K470&gt;0,Sample8!K470, )</f>
        <v>0</v>
      </c>
      <c r="C464" s="88" t="str">
        <f>IF(Sample8!L470&gt;0,Sample8!L470,"")</f>
        <v/>
      </c>
      <c r="D464" s="88">
        <f>IF(Sample8!M470&gt;0,Sample8!M470,)</f>
        <v>1106.9297531868729</v>
      </c>
      <c r="E464" s="162" t="str">
        <f t="shared" si="113"/>
        <v/>
      </c>
      <c r="F464" s="162" t="str">
        <f t="shared" si="114"/>
        <v/>
      </c>
      <c r="G464" s="162" t="str">
        <f t="shared" si="115"/>
        <v/>
      </c>
      <c r="H464" s="162" t="str">
        <f t="shared" si="116"/>
        <v/>
      </c>
      <c r="I464" s="162" t="e">
        <f t="shared" si="117"/>
        <v>#VALUE!</v>
      </c>
      <c r="J464" s="162" t="e">
        <f t="shared" si="123"/>
        <v>#VALUE!</v>
      </c>
      <c r="K464" s="162" t="str">
        <f t="shared" si="118"/>
        <v/>
      </c>
      <c r="L464" s="59" t="str">
        <f t="shared" si="119"/>
        <v/>
      </c>
      <c r="M464" s="162" t="str">
        <f t="shared" si="124"/>
        <v/>
      </c>
      <c r="N464" s="99" t="str">
        <f t="shared" si="120"/>
        <v/>
      </c>
      <c r="O464" s="100" t="str">
        <f t="shared" si="125"/>
        <v/>
      </c>
      <c r="P464" s="100" t="e">
        <f t="shared" si="126"/>
        <v>#VALUE!</v>
      </c>
      <c r="Q464" s="11">
        <v>462</v>
      </c>
      <c r="R464" s="9" t="str">
        <f t="shared" si="121"/>
        <v/>
      </c>
    </row>
    <row r="465" spans="1:18" x14ac:dyDescent="0.25">
      <c r="A465" s="9">
        <f t="shared" si="122"/>
        <v>0</v>
      </c>
      <c r="B465" s="88">
        <f>IF(Sample8!K471&gt;0,Sample8!K471, )</f>
        <v>0</v>
      </c>
      <c r="C465" s="88" t="str">
        <f>IF(Sample8!L471&gt;0,Sample8!L471,"")</f>
        <v/>
      </c>
      <c r="D465" s="88">
        <f>IF(Sample8!M471&gt;0,Sample8!M471,)</f>
        <v>1106.9297531868729</v>
      </c>
      <c r="E465" s="162" t="str">
        <f t="shared" si="113"/>
        <v/>
      </c>
      <c r="F465" s="162" t="str">
        <f t="shared" si="114"/>
        <v/>
      </c>
      <c r="G465" s="162" t="str">
        <f t="shared" si="115"/>
        <v/>
      </c>
      <c r="H465" s="162" t="str">
        <f t="shared" si="116"/>
        <v/>
      </c>
      <c r="I465" s="162" t="e">
        <f t="shared" si="117"/>
        <v>#VALUE!</v>
      </c>
      <c r="J465" s="162" t="e">
        <f t="shared" si="123"/>
        <v>#VALUE!</v>
      </c>
      <c r="K465" s="162" t="str">
        <f t="shared" si="118"/>
        <v/>
      </c>
      <c r="L465" s="59" t="str">
        <f t="shared" si="119"/>
        <v/>
      </c>
      <c r="M465" s="162" t="str">
        <f t="shared" si="124"/>
        <v/>
      </c>
      <c r="N465" s="99" t="str">
        <f t="shared" si="120"/>
        <v/>
      </c>
      <c r="O465" s="100" t="str">
        <f t="shared" si="125"/>
        <v/>
      </c>
      <c r="P465" s="100" t="e">
        <f t="shared" si="126"/>
        <v>#VALUE!</v>
      </c>
      <c r="Q465" s="11">
        <v>463</v>
      </c>
      <c r="R465" s="9" t="str">
        <f t="shared" si="121"/>
        <v/>
      </c>
    </row>
    <row r="466" spans="1:18" x14ac:dyDescent="0.25">
      <c r="A466" s="9">
        <f t="shared" si="122"/>
        <v>0</v>
      </c>
      <c r="B466" s="88">
        <f>IF(Sample8!K472&gt;0,Sample8!K472, )</f>
        <v>0</v>
      </c>
      <c r="C466" s="88" t="str">
        <f>IF(Sample8!L472&gt;0,Sample8!L472,"")</f>
        <v/>
      </c>
      <c r="D466" s="88">
        <f>IF(Sample8!M472&gt;0,Sample8!M472,)</f>
        <v>1106.9297531868729</v>
      </c>
      <c r="E466" s="162" t="str">
        <f t="shared" si="113"/>
        <v/>
      </c>
      <c r="F466" s="162" t="str">
        <f t="shared" si="114"/>
        <v/>
      </c>
      <c r="G466" s="162" t="str">
        <f t="shared" si="115"/>
        <v/>
      </c>
      <c r="H466" s="162" t="str">
        <f t="shared" si="116"/>
        <v/>
      </c>
      <c r="I466" s="162" t="e">
        <f t="shared" si="117"/>
        <v>#VALUE!</v>
      </c>
      <c r="J466" s="162" t="e">
        <f t="shared" si="123"/>
        <v>#VALUE!</v>
      </c>
      <c r="K466" s="162" t="str">
        <f t="shared" si="118"/>
        <v/>
      </c>
      <c r="L466" s="59" t="str">
        <f t="shared" si="119"/>
        <v/>
      </c>
      <c r="M466" s="162" t="str">
        <f t="shared" si="124"/>
        <v/>
      </c>
      <c r="N466" s="99" t="str">
        <f t="shared" si="120"/>
        <v/>
      </c>
      <c r="O466" s="100" t="str">
        <f t="shared" si="125"/>
        <v/>
      </c>
      <c r="P466" s="100" t="e">
        <f t="shared" si="126"/>
        <v>#VALUE!</v>
      </c>
      <c r="Q466" s="11">
        <v>464</v>
      </c>
      <c r="R466" s="9" t="str">
        <f t="shared" si="121"/>
        <v/>
      </c>
    </row>
    <row r="467" spans="1:18" x14ac:dyDescent="0.25">
      <c r="A467" s="9">
        <f t="shared" si="122"/>
        <v>0</v>
      </c>
      <c r="B467" s="88">
        <f>IF(Sample8!K473&gt;0,Sample8!K473, )</f>
        <v>0</v>
      </c>
      <c r="C467" s="88" t="str">
        <f>IF(Sample8!L473&gt;0,Sample8!L473,"")</f>
        <v/>
      </c>
      <c r="D467" s="88">
        <f>IF(Sample8!M473&gt;0,Sample8!M473,)</f>
        <v>1106.9297531868729</v>
      </c>
      <c r="E467" s="162" t="str">
        <f t="shared" si="113"/>
        <v/>
      </c>
      <c r="F467" s="162" t="str">
        <f t="shared" si="114"/>
        <v/>
      </c>
      <c r="G467" s="162" t="str">
        <f t="shared" si="115"/>
        <v/>
      </c>
      <c r="H467" s="162" t="str">
        <f t="shared" si="116"/>
        <v/>
      </c>
      <c r="I467" s="162" t="e">
        <f t="shared" si="117"/>
        <v>#VALUE!</v>
      </c>
      <c r="J467" s="162" t="e">
        <f t="shared" si="123"/>
        <v>#VALUE!</v>
      </c>
      <c r="K467" s="162" t="str">
        <f t="shared" si="118"/>
        <v/>
      </c>
      <c r="L467" s="59" t="str">
        <f t="shared" si="119"/>
        <v/>
      </c>
      <c r="M467" s="162" t="str">
        <f t="shared" si="124"/>
        <v/>
      </c>
      <c r="N467" s="99" t="str">
        <f t="shared" si="120"/>
        <v/>
      </c>
      <c r="O467" s="100" t="str">
        <f t="shared" si="125"/>
        <v/>
      </c>
      <c r="P467" s="100" t="e">
        <f t="shared" si="126"/>
        <v>#VALUE!</v>
      </c>
      <c r="Q467" s="11">
        <v>465</v>
      </c>
      <c r="R467" s="9" t="str">
        <f t="shared" si="121"/>
        <v/>
      </c>
    </row>
    <row r="468" spans="1:18" x14ac:dyDescent="0.25">
      <c r="A468" s="9">
        <f t="shared" si="122"/>
        <v>0</v>
      </c>
      <c r="B468" s="88">
        <f>IF(Sample8!K474&gt;0,Sample8!K474, )</f>
        <v>0</v>
      </c>
      <c r="C468" s="88" t="str">
        <f>IF(Sample8!L474&gt;0,Sample8!L474,"")</f>
        <v/>
      </c>
      <c r="D468" s="88">
        <f>IF(Sample8!M474&gt;0,Sample8!M474,)</f>
        <v>1106.9297531868729</v>
      </c>
      <c r="E468" s="162" t="str">
        <f t="shared" si="113"/>
        <v/>
      </c>
      <c r="F468" s="162" t="str">
        <f t="shared" si="114"/>
        <v/>
      </c>
      <c r="G468" s="162" t="str">
        <f t="shared" si="115"/>
        <v/>
      </c>
      <c r="H468" s="162" t="str">
        <f t="shared" si="116"/>
        <v/>
      </c>
      <c r="I468" s="162" t="e">
        <f t="shared" si="117"/>
        <v>#VALUE!</v>
      </c>
      <c r="J468" s="162" t="e">
        <f t="shared" si="123"/>
        <v>#VALUE!</v>
      </c>
      <c r="K468" s="162" t="str">
        <f t="shared" si="118"/>
        <v/>
      </c>
      <c r="L468" s="59" t="str">
        <f t="shared" si="119"/>
        <v/>
      </c>
      <c r="M468" s="162" t="str">
        <f t="shared" si="124"/>
        <v/>
      </c>
      <c r="N468" s="99" t="str">
        <f t="shared" si="120"/>
        <v/>
      </c>
      <c r="O468" s="100" t="str">
        <f t="shared" si="125"/>
        <v/>
      </c>
      <c r="P468" s="100" t="e">
        <f t="shared" si="126"/>
        <v>#VALUE!</v>
      </c>
      <c r="Q468" s="11">
        <v>466</v>
      </c>
      <c r="R468" s="9" t="str">
        <f t="shared" si="121"/>
        <v/>
      </c>
    </row>
    <row r="469" spans="1:18" x14ac:dyDescent="0.25">
      <c r="A469" s="9">
        <f t="shared" si="122"/>
        <v>0</v>
      </c>
      <c r="B469" s="88">
        <f>IF(Sample8!K475&gt;0,Sample8!K475, )</f>
        <v>0</v>
      </c>
      <c r="C469" s="88" t="str">
        <f>IF(Sample8!L475&gt;0,Sample8!L475,"")</f>
        <v/>
      </c>
      <c r="D469" s="88">
        <f>IF(Sample8!M475&gt;0,Sample8!M475,)</f>
        <v>1106.9297531868729</v>
      </c>
      <c r="E469" s="162" t="str">
        <f t="shared" si="113"/>
        <v/>
      </c>
      <c r="F469" s="162" t="str">
        <f t="shared" si="114"/>
        <v/>
      </c>
      <c r="G469" s="162" t="str">
        <f t="shared" si="115"/>
        <v/>
      </c>
      <c r="H469" s="162" t="str">
        <f t="shared" si="116"/>
        <v/>
      </c>
      <c r="I469" s="162" t="e">
        <f t="shared" si="117"/>
        <v>#VALUE!</v>
      </c>
      <c r="J469" s="162" t="e">
        <f t="shared" si="123"/>
        <v>#VALUE!</v>
      </c>
      <c r="K469" s="162" t="str">
        <f t="shared" si="118"/>
        <v/>
      </c>
      <c r="L469" s="59" t="str">
        <f t="shared" si="119"/>
        <v/>
      </c>
      <c r="M469" s="162" t="str">
        <f t="shared" si="124"/>
        <v/>
      </c>
      <c r="N469" s="99" t="str">
        <f t="shared" si="120"/>
        <v/>
      </c>
      <c r="O469" s="100" t="str">
        <f t="shared" si="125"/>
        <v/>
      </c>
      <c r="P469" s="100" t="e">
        <f t="shared" si="126"/>
        <v>#VALUE!</v>
      </c>
      <c r="Q469" s="11">
        <v>467</v>
      </c>
      <c r="R469" s="9" t="str">
        <f t="shared" si="121"/>
        <v/>
      </c>
    </row>
    <row r="470" spans="1:18" x14ac:dyDescent="0.25">
      <c r="A470" s="9">
        <f t="shared" si="122"/>
        <v>0</v>
      </c>
      <c r="B470" s="88">
        <f>IF(Sample8!K476&gt;0,Sample8!K476, )</f>
        <v>0</v>
      </c>
      <c r="C470" s="88" t="str">
        <f>IF(Sample8!L476&gt;0,Sample8!L476,"")</f>
        <v/>
      </c>
      <c r="D470" s="88">
        <f>IF(Sample8!M476&gt;0,Sample8!M476,)</f>
        <v>1106.9297531868729</v>
      </c>
      <c r="E470" s="162" t="str">
        <f t="shared" si="113"/>
        <v/>
      </c>
      <c r="F470" s="162" t="str">
        <f t="shared" si="114"/>
        <v/>
      </c>
      <c r="G470" s="162" t="str">
        <f t="shared" si="115"/>
        <v/>
      </c>
      <c r="H470" s="162" t="str">
        <f t="shared" si="116"/>
        <v/>
      </c>
      <c r="I470" s="162" t="e">
        <f t="shared" si="117"/>
        <v>#VALUE!</v>
      </c>
      <c r="J470" s="162" t="e">
        <f t="shared" si="123"/>
        <v>#VALUE!</v>
      </c>
      <c r="K470" s="162" t="str">
        <f t="shared" si="118"/>
        <v/>
      </c>
      <c r="L470" s="59" t="str">
        <f t="shared" si="119"/>
        <v/>
      </c>
      <c r="M470" s="162" t="str">
        <f t="shared" si="124"/>
        <v/>
      </c>
      <c r="N470" s="99" t="str">
        <f t="shared" si="120"/>
        <v/>
      </c>
      <c r="O470" s="100" t="str">
        <f t="shared" si="125"/>
        <v/>
      </c>
      <c r="P470" s="100" t="e">
        <f t="shared" si="126"/>
        <v>#VALUE!</v>
      </c>
      <c r="Q470" s="11">
        <v>468</v>
      </c>
      <c r="R470" s="9" t="str">
        <f t="shared" si="121"/>
        <v/>
      </c>
    </row>
    <row r="471" spans="1:18" x14ac:dyDescent="0.25">
      <c r="A471" s="9">
        <f t="shared" si="122"/>
        <v>0</v>
      </c>
      <c r="B471" s="88">
        <f>IF(Sample8!K477&gt;0,Sample8!K477, )</f>
        <v>0</v>
      </c>
      <c r="C471" s="88" t="str">
        <f>IF(Sample8!L477&gt;0,Sample8!L477,"")</f>
        <v/>
      </c>
      <c r="D471" s="88">
        <f>IF(Sample8!M477&gt;0,Sample8!M477,)</f>
        <v>1106.9297531868729</v>
      </c>
      <c r="E471" s="162" t="str">
        <f t="shared" si="113"/>
        <v/>
      </c>
      <c r="F471" s="162" t="str">
        <f t="shared" si="114"/>
        <v/>
      </c>
      <c r="G471" s="162" t="str">
        <f t="shared" si="115"/>
        <v/>
      </c>
      <c r="H471" s="162" t="str">
        <f t="shared" si="116"/>
        <v/>
      </c>
      <c r="I471" s="162" t="e">
        <f t="shared" si="117"/>
        <v>#VALUE!</v>
      </c>
      <c r="J471" s="162" t="e">
        <f t="shared" si="123"/>
        <v>#VALUE!</v>
      </c>
      <c r="K471" s="162" t="str">
        <f t="shared" si="118"/>
        <v/>
      </c>
      <c r="L471" s="59" t="str">
        <f t="shared" si="119"/>
        <v/>
      </c>
      <c r="M471" s="162" t="str">
        <f t="shared" si="124"/>
        <v/>
      </c>
      <c r="N471" s="99" t="str">
        <f t="shared" si="120"/>
        <v/>
      </c>
      <c r="O471" s="100" t="str">
        <f t="shared" si="125"/>
        <v/>
      </c>
      <c r="P471" s="100" t="e">
        <f t="shared" si="126"/>
        <v>#VALUE!</v>
      </c>
      <c r="Q471" s="11">
        <v>469</v>
      </c>
      <c r="R471" s="9" t="str">
        <f t="shared" si="121"/>
        <v/>
      </c>
    </row>
    <row r="472" spans="1:18" x14ac:dyDescent="0.25">
      <c r="A472" s="9">
        <f t="shared" si="122"/>
        <v>0</v>
      </c>
      <c r="B472" s="88">
        <f>IF(Sample8!K478&gt;0,Sample8!K478, )</f>
        <v>0</v>
      </c>
      <c r="C472" s="88" t="str">
        <f>IF(Sample8!L478&gt;0,Sample8!L478,"")</f>
        <v/>
      </c>
      <c r="D472" s="88">
        <f>IF(Sample8!M478&gt;0,Sample8!M478,)</f>
        <v>1106.9297531868729</v>
      </c>
      <c r="E472" s="162" t="str">
        <f t="shared" si="113"/>
        <v/>
      </c>
      <c r="F472" s="162" t="str">
        <f t="shared" si="114"/>
        <v/>
      </c>
      <c r="G472" s="162" t="str">
        <f t="shared" si="115"/>
        <v/>
      </c>
      <c r="H472" s="162" t="str">
        <f t="shared" si="116"/>
        <v/>
      </c>
      <c r="I472" s="162" t="e">
        <f t="shared" si="117"/>
        <v>#VALUE!</v>
      </c>
      <c r="J472" s="162" t="e">
        <f t="shared" si="123"/>
        <v>#VALUE!</v>
      </c>
      <c r="K472" s="162" t="str">
        <f t="shared" si="118"/>
        <v/>
      </c>
      <c r="L472" s="59" t="str">
        <f t="shared" si="119"/>
        <v/>
      </c>
      <c r="M472" s="162" t="str">
        <f t="shared" si="124"/>
        <v/>
      </c>
      <c r="N472" s="99" t="str">
        <f t="shared" si="120"/>
        <v/>
      </c>
      <c r="O472" s="100" t="str">
        <f t="shared" si="125"/>
        <v/>
      </c>
      <c r="P472" s="100" t="e">
        <f t="shared" si="126"/>
        <v>#VALUE!</v>
      </c>
      <c r="Q472" s="11">
        <v>470</v>
      </c>
      <c r="R472" s="9" t="str">
        <f t="shared" si="121"/>
        <v/>
      </c>
    </row>
    <row r="473" spans="1:18" x14ac:dyDescent="0.25">
      <c r="A473" s="9">
        <f t="shared" si="122"/>
        <v>0</v>
      </c>
      <c r="B473" s="88">
        <f>IF(Sample8!K479&gt;0,Sample8!K479, )</f>
        <v>0</v>
      </c>
      <c r="C473" s="88" t="str">
        <f>IF(Sample8!L479&gt;0,Sample8!L479,"")</f>
        <v/>
      </c>
      <c r="D473" s="88">
        <f>IF(Sample8!M479&gt;0,Sample8!M479,)</f>
        <v>1106.9297531868729</v>
      </c>
      <c r="E473" s="162" t="str">
        <f t="shared" si="113"/>
        <v/>
      </c>
      <c r="F473" s="162" t="str">
        <f t="shared" si="114"/>
        <v/>
      </c>
      <c r="G473" s="162" t="str">
        <f t="shared" si="115"/>
        <v/>
      </c>
      <c r="H473" s="162" t="str">
        <f t="shared" si="116"/>
        <v/>
      </c>
      <c r="I473" s="162" t="e">
        <f t="shared" si="117"/>
        <v>#VALUE!</v>
      </c>
      <c r="J473" s="162" t="e">
        <f t="shared" si="123"/>
        <v>#VALUE!</v>
      </c>
      <c r="K473" s="162" t="str">
        <f t="shared" si="118"/>
        <v/>
      </c>
      <c r="L473" s="59" t="str">
        <f t="shared" si="119"/>
        <v/>
      </c>
      <c r="M473" s="162" t="str">
        <f t="shared" si="124"/>
        <v/>
      </c>
      <c r="N473" s="99" t="str">
        <f t="shared" si="120"/>
        <v/>
      </c>
      <c r="O473" s="100" t="str">
        <f t="shared" si="125"/>
        <v/>
      </c>
      <c r="P473" s="100" t="e">
        <f t="shared" si="126"/>
        <v>#VALUE!</v>
      </c>
      <c r="Q473" s="11">
        <v>471</v>
      </c>
      <c r="R473" s="9" t="str">
        <f t="shared" si="121"/>
        <v/>
      </c>
    </row>
    <row r="474" spans="1:18" x14ac:dyDescent="0.25">
      <c r="A474" s="9">
        <f t="shared" si="122"/>
        <v>0</v>
      </c>
      <c r="B474" s="88">
        <f>IF(Sample8!K480&gt;0,Sample8!K480, )</f>
        <v>0</v>
      </c>
      <c r="C474" s="88" t="str">
        <f>IF(Sample8!L480&gt;0,Sample8!L480,"")</f>
        <v/>
      </c>
      <c r="D474" s="88">
        <f>IF(Sample8!M480&gt;0,Sample8!M480,)</f>
        <v>1106.9297531868729</v>
      </c>
      <c r="E474" s="162" t="str">
        <f t="shared" si="113"/>
        <v/>
      </c>
      <c r="F474" s="162" t="str">
        <f t="shared" si="114"/>
        <v/>
      </c>
      <c r="G474" s="162" t="str">
        <f t="shared" si="115"/>
        <v/>
      </c>
      <c r="H474" s="162" t="str">
        <f t="shared" si="116"/>
        <v/>
      </c>
      <c r="I474" s="162" t="e">
        <f t="shared" si="117"/>
        <v>#VALUE!</v>
      </c>
      <c r="J474" s="162" t="e">
        <f t="shared" si="123"/>
        <v>#VALUE!</v>
      </c>
      <c r="K474" s="162" t="str">
        <f t="shared" si="118"/>
        <v/>
      </c>
      <c r="L474" s="59" t="str">
        <f t="shared" si="119"/>
        <v/>
      </c>
      <c r="M474" s="162" t="str">
        <f t="shared" si="124"/>
        <v/>
      </c>
      <c r="N474" s="99" t="str">
        <f t="shared" si="120"/>
        <v/>
      </c>
      <c r="O474" s="100" t="str">
        <f t="shared" si="125"/>
        <v/>
      </c>
      <c r="P474" s="100" t="e">
        <f t="shared" si="126"/>
        <v>#VALUE!</v>
      </c>
      <c r="Q474" s="11">
        <v>472</v>
      </c>
      <c r="R474" s="9" t="str">
        <f t="shared" si="121"/>
        <v/>
      </c>
    </row>
    <row r="475" spans="1:18" x14ac:dyDescent="0.25">
      <c r="A475" s="9">
        <f t="shared" si="122"/>
        <v>0</v>
      </c>
      <c r="B475" s="88">
        <f>IF(Sample8!K481&gt;0,Sample8!K481, )</f>
        <v>0</v>
      </c>
      <c r="C475" s="88" t="str">
        <f>IF(Sample8!L481&gt;0,Sample8!L481,"")</f>
        <v/>
      </c>
      <c r="D475" s="88">
        <f>IF(Sample8!M481&gt;0,Sample8!M481,)</f>
        <v>1106.9297531868729</v>
      </c>
      <c r="E475" s="162" t="str">
        <f t="shared" si="113"/>
        <v/>
      </c>
      <c r="F475" s="162" t="str">
        <f t="shared" si="114"/>
        <v/>
      </c>
      <c r="G475" s="162" t="str">
        <f t="shared" si="115"/>
        <v/>
      </c>
      <c r="H475" s="162" t="str">
        <f t="shared" si="116"/>
        <v/>
      </c>
      <c r="I475" s="162" t="e">
        <f t="shared" si="117"/>
        <v>#VALUE!</v>
      </c>
      <c r="J475" s="162" t="e">
        <f t="shared" si="123"/>
        <v>#VALUE!</v>
      </c>
      <c r="K475" s="162" t="str">
        <f t="shared" si="118"/>
        <v/>
      </c>
      <c r="L475" s="59" t="str">
        <f t="shared" si="119"/>
        <v/>
      </c>
      <c r="M475" s="162" t="str">
        <f t="shared" si="124"/>
        <v/>
      </c>
      <c r="N475" s="99" t="str">
        <f t="shared" si="120"/>
        <v/>
      </c>
      <c r="O475" s="100" t="str">
        <f t="shared" si="125"/>
        <v/>
      </c>
      <c r="P475" s="100" t="e">
        <f t="shared" si="126"/>
        <v>#VALUE!</v>
      </c>
      <c r="Q475" s="11">
        <v>473</v>
      </c>
      <c r="R475" s="9" t="str">
        <f t="shared" si="121"/>
        <v/>
      </c>
    </row>
    <row r="476" spans="1:18" x14ac:dyDescent="0.25">
      <c r="A476" s="9">
        <f t="shared" si="122"/>
        <v>0</v>
      </c>
      <c r="B476" s="88">
        <f>IF(Sample8!K482&gt;0,Sample8!K482, )</f>
        <v>0</v>
      </c>
      <c r="C476" s="88" t="str">
        <f>IF(Sample8!L482&gt;0,Sample8!L482,"")</f>
        <v/>
      </c>
      <c r="D476" s="88">
        <f>IF(Sample8!M482&gt;0,Sample8!M482,)</f>
        <v>1106.9297531868729</v>
      </c>
      <c r="E476" s="162" t="str">
        <f t="shared" si="113"/>
        <v/>
      </c>
      <c r="F476" s="162" t="str">
        <f t="shared" si="114"/>
        <v/>
      </c>
      <c r="G476" s="162" t="str">
        <f t="shared" si="115"/>
        <v/>
      </c>
      <c r="H476" s="162" t="str">
        <f t="shared" si="116"/>
        <v/>
      </c>
      <c r="I476" s="162" t="e">
        <f t="shared" si="117"/>
        <v>#VALUE!</v>
      </c>
      <c r="J476" s="162" t="e">
        <f t="shared" si="123"/>
        <v>#VALUE!</v>
      </c>
      <c r="K476" s="162" t="str">
        <f t="shared" si="118"/>
        <v/>
      </c>
      <c r="L476" s="59" t="str">
        <f t="shared" si="119"/>
        <v/>
      </c>
      <c r="M476" s="162" t="str">
        <f t="shared" si="124"/>
        <v/>
      </c>
      <c r="N476" s="99" t="str">
        <f t="shared" si="120"/>
        <v/>
      </c>
      <c r="O476" s="100" t="str">
        <f t="shared" si="125"/>
        <v/>
      </c>
      <c r="P476" s="100" t="e">
        <f t="shared" si="126"/>
        <v>#VALUE!</v>
      </c>
      <c r="Q476" s="11">
        <v>474</v>
      </c>
      <c r="R476" s="9" t="str">
        <f t="shared" si="121"/>
        <v/>
      </c>
    </row>
    <row r="477" spans="1:18" x14ac:dyDescent="0.25">
      <c r="A477" s="9">
        <f t="shared" si="122"/>
        <v>0</v>
      </c>
      <c r="B477" s="88">
        <f>IF(Sample8!K483&gt;0,Sample8!K483, )</f>
        <v>0</v>
      </c>
      <c r="C477" s="88" t="str">
        <f>IF(Sample8!L483&gt;0,Sample8!L483,"")</f>
        <v/>
      </c>
      <c r="D477" s="88">
        <f>IF(Sample8!M483&gt;0,Sample8!M483,)</f>
        <v>1106.9297531868729</v>
      </c>
      <c r="E477" s="162" t="str">
        <f t="shared" si="113"/>
        <v/>
      </c>
      <c r="F477" s="162" t="str">
        <f t="shared" si="114"/>
        <v/>
      </c>
      <c r="G477" s="162" t="str">
        <f t="shared" si="115"/>
        <v/>
      </c>
      <c r="H477" s="162" t="str">
        <f t="shared" si="116"/>
        <v/>
      </c>
      <c r="I477" s="162" t="e">
        <f t="shared" si="117"/>
        <v>#VALUE!</v>
      </c>
      <c r="J477" s="162" t="e">
        <f t="shared" si="123"/>
        <v>#VALUE!</v>
      </c>
      <c r="K477" s="162" t="str">
        <f t="shared" si="118"/>
        <v/>
      </c>
      <c r="L477" s="59" t="str">
        <f t="shared" si="119"/>
        <v/>
      </c>
      <c r="M477" s="162" t="str">
        <f t="shared" si="124"/>
        <v/>
      </c>
      <c r="N477" s="99" t="str">
        <f t="shared" si="120"/>
        <v/>
      </c>
      <c r="O477" s="100" t="str">
        <f t="shared" si="125"/>
        <v/>
      </c>
      <c r="P477" s="100" t="e">
        <f t="shared" si="126"/>
        <v>#VALUE!</v>
      </c>
      <c r="Q477" s="11">
        <v>475</v>
      </c>
      <c r="R477" s="9" t="str">
        <f t="shared" si="121"/>
        <v/>
      </c>
    </row>
    <row r="478" spans="1:18" x14ac:dyDescent="0.25">
      <c r="A478" s="9">
        <f t="shared" si="122"/>
        <v>0</v>
      </c>
      <c r="B478" s="88">
        <f>IF(Sample8!K484&gt;0,Sample8!K484, )</f>
        <v>0</v>
      </c>
      <c r="C478" s="88" t="str">
        <f>IF(Sample8!L484&gt;0,Sample8!L484,"")</f>
        <v/>
      </c>
      <c r="D478" s="88">
        <f>IF(Sample8!M484&gt;0,Sample8!M484,)</f>
        <v>1106.9297531868729</v>
      </c>
      <c r="E478" s="162" t="str">
        <f t="shared" si="113"/>
        <v/>
      </c>
      <c r="F478" s="162" t="str">
        <f t="shared" si="114"/>
        <v/>
      </c>
      <c r="G478" s="162" t="str">
        <f t="shared" si="115"/>
        <v/>
      </c>
      <c r="H478" s="162" t="str">
        <f t="shared" si="116"/>
        <v/>
      </c>
      <c r="I478" s="162" t="e">
        <f t="shared" si="117"/>
        <v>#VALUE!</v>
      </c>
      <c r="J478" s="162" t="e">
        <f t="shared" si="123"/>
        <v>#VALUE!</v>
      </c>
      <c r="K478" s="162" t="str">
        <f t="shared" si="118"/>
        <v/>
      </c>
      <c r="L478" s="59" t="str">
        <f t="shared" si="119"/>
        <v/>
      </c>
      <c r="M478" s="162" t="str">
        <f t="shared" si="124"/>
        <v/>
      </c>
      <c r="N478" s="99" t="str">
        <f t="shared" si="120"/>
        <v/>
      </c>
      <c r="O478" s="100" t="str">
        <f t="shared" si="125"/>
        <v/>
      </c>
      <c r="P478" s="100" t="e">
        <f t="shared" si="126"/>
        <v>#VALUE!</v>
      </c>
      <c r="Q478" s="11">
        <v>476</v>
      </c>
      <c r="R478" s="9" t="str">
        <f t="shared" si="121"/>
        <v/>
      </c>
    </row>
    <row r="479" spans="1:18" x14ac:dyDescent="0.25">
      <c r="A479" s="9">
        <f t="shared" si="122"/>
        <v>0</v>
      </c>
      <c r="B479" s="88">
        <f>IF(Sample8!K485&gt;0,Sample8!K485, )</f>
        <v>0</v>
      </c>
      <c r="C479" s="88" t="str">
        <f>IF(Sample8!L485&gt;0,Sample8!L485,"")</f>
        <v/>
      </c>
      <c r="D479" s="88">
        <f>IF(Sample8!M485&gt;0,Sample8!M485,)</f>
        <v>1106.9297531868729</v>
      </c>
      <c r="E479" s="162" t="str">
        <f t="shared" si="113"/>
        <v/>
      </c>
      <c r="F479" s="162" t="str">
        <f t="shared" si="114"/>
        <v/>
      </c>
      <c r="G479" s="162" t="str">
        <f t="shared" si="115"/>
        <v/>
      </c>
      <c r="H479" s="162" t="str">
        <f t="shared" si="116"/>
        <v/>
      </c>
      <c r="I479" s="162" t="e">
        <f t="shared" si="117"/>
        <v>#VALUE!</v>
      </c>
      <c r="J479" s="162" t="e">
        <f t="shared" si="123"/>
        <v>#VALUE!</v>
      </c>
      <c r="K479" s="162" t="str">
        <f t="shared" si="118"/>
        <v/>
      </c>
      <c r="L479" s="59" t="str">
        <f t="shared" si="119"/>
        <v/>
      </c>
      <c r="M479" s="162" t="str">
        <f t="shared" si="124"/>
        <v/>
      </c>
      <c r="N479" s="99" t="str">
        <f t="shared" si="120"/>
        <v/>
      </c>
      <c r="O479" s="100" t="str">
        <f t="shared" si="125"/>
        <v/>
      </c>
      <c r="P479" s="100" t="e">
        <f t="shared" si="126"/>
        <v>#VALUE!</v>
      </c>
      <c r="Q479" s="11">
        <v>477</v>
      </c>
      <c r="R479" s="9" t="str">
        <f t="shared" si="121"/>
        <v/>
      </c>
    </row>
    <row r="480" spans="1:18" x14ac:dyDescent="0.25">
      <c r="A480" s="9">
        <f t="shared" si="122"/>
        <v>0</v>
      </c>
      <c r="B480" s="88">
        <f>IF(Sample8!K486&gt;0,Sample8!K486, )</f>
        <v>0</v>
      </c>
      <c r="C480" s="88" t="str">
        <f>IF(Sample8!L486&gt;0,Sample8!L486,"")</f>
        <v/>
      </c>
      <c r="D480" s="88">
        <f>IF(Sample8!M486&gt;0,Sample8!M486,)</f>
        <v>1106.9297531868729</v>
      </c>
      <c r="E480" s="162" t="str">
        <f t="shared" si="113"/>
        <v/>
      </c>
      <c r="F480" s="162" t="str">
        <f t="shared" si="114"/>
        <v/>
      </c>
      <c r="G480" s="162" t="str">
        <f t="shared" si="115"/>
        <v/>
      </c>
      <c r="H480" s="162" t="str">
        <f t="shared" si="116"/>
        <v/>
      </c>
      <c r="I480" s="162" t="e">
        <f t="shared" si="117"/>
        <v>#VALUE!</v>
      </c>
      <c r="J480" s="162" t="e">
        <f t="shared" si="123"/>
        <v>#VALUE!</v>
      </c>
      <c r="K480" s="162" t="str">
        <f t="shared" si="118"/>
        <v/>
      </c>
      <c r="L480" s="59" t="str">
        <f t="shared" si="119"/>
        <v/>
      </c>
      <c r="M480" s="162" t="str">
        <f t="shared" si="124"/>
        <v/>
      </c>
      <c r="N480" s="99" t="str">
        <f t="shared" si="120"/>
        <v/>
      </c>
      <c r="O480" s="100" t="str">
        <f t="shared" si="125"/>
        <v/>
      </c>
      <c r="P480" s="100" t="e">
        <f t="shared" si="126"/>
        <v>#VALUE!</v>
      </c>
      <c r="Q480" s="11">
        <v>478</v>
      </c>
      <c r="R480" s="9" t="str">
        <f t="shared" si="121"/>
        <v/>
      </c>
    </row>
    <row r="481" spans="1:18" x14ac:dyDescent="0.25">
      <c r="A481" s="9">
        <f t="shared" si="122"/>
        <v>0</v>
      </c>
      <c r="B481" s="88">
        <f>IF(Sample8!K487&gt;0,Sample8!K487, )</f>
        <v>0</v>
      </c>
      <c r="C481" s="88" t="str">
        <f>IF(Sample8!L487&gt;0,Sample8!L487,"")</f>
        <v/>
      </c>
      <c r="D481" s="88">
        <f>IF(Sample8!M487&gt;0,Sample8!M487,)</f>
        <v>1106.9297531868729</v>
      </c>
      <c r="E481" s="162" t="str">
        <f t="shared" si="113"/>
        <v/>
      </c>
      <c r="F481" s="162" t="str">
        <f t="shared" si="114"/>
        <v/>
      </c>
      <c r="G481" s="162" t="str">
        <f t="shared" si="115"/>
        <v/>
      </c>
      <c r="H481" s="162" t="str">
        <f t="shared" si="116"/>
        <v/>
      </c>
      <c r="I481" s="162" t="e">
        <f t="shared" si="117"/>
        <v>#VALUE!</v>
      </c>
      <c r="J481" s="162" t="e">
        <f t="shared" si="123"/>
        <v>#VALUE!</v>
      </c>
      <c r="K481" s="162" t="str">
        <f t="shared" si="118"/>
        <v/>
      </c>
      <c r="L481" s="59" t="str">
        <f t="shared" si="119"/>
        <v/>
      </c>
      <c r="M481" s="162" t="str">
        <f t="shared" si="124"/>
        <v/>
      </c>
      <c r="N481" s="99" t="str">
        <f t="shared" si="120"/>
        <v/>
      </c>
      <c r="O481" s="100" t="str">
        <f t="shared" si="125"/>
        <v/>
      </c>
      <c r="P481" s="100" t="e">
        <f t="shared" si="126"/>
        <v>#VALUE!</v>
      </c>
      <c r="Q481" s="11">
        <v>479</v>
      </c>
      <c r="R481" s="9" t="str">
        <f t="shared" si="121"/>
        <v/>
      </c>
    </row>
    <row r="482" spans="1:18" x14ac:dyDescent="0.25">
      <c r="A482" s="9">
        <f t="shared" si="122"/>
        <v>0</v>
      </c>
      <c r="B482" s="88">
        <f>IF(Sample8!K488&gt;0,Sample8!K488, )</f>
        <v>0</v>
      </c>
      <c r="C482" s="88" t="str">
        <f>IF(Sample8!L488&gt;0,Sample8!L488,"")</f>
        <v/>
      </c>
      <c r="D482" s="88">
        <f>IF(Sample8!M488&gt;0,Sample8!M488,)</f>
        <v>1106.9297531868729</v>
      </c>
      <c r="E482" s="162" t="str">
        <f t="shared" si="113"/>
        <v/>
      </c>
      <c r="F482" s="162" t="str">
        <f t="shared" si="114"/>
        <v/>
      </c>
      <c r="G482" s="162" t="str">
        <f t="shared" si="115"/>
        <v/>
      </c>
      <c r="H482" s="162" t="str">
        <f t="shared" si="116"/>
        <v/>
      </c>
      <c r="I482" s="162" t="e">
        <f t="shared" si="117"/>
        <v>#VALUE!</v>
      </c>
      <c r="J482" s="162" t="e">
        <f t="shared" si="123"/>
        <v>#VALUE!</v>
      </c>
      <c r="K482" s="162" t="str">
        <f t="shared" si="118"/>
        <v/>
      </c>
      <c r="L482" s="59" t="str">
        <f t="shared" si="119"/>
        <v/>
      </c>
      <c r="M482" s="162" t="str">
        <f t="shared" si="124"/>
        <v/>
      </c>
      <c r="N482" s="99" t="str">
        <f t="shared" si="120"/>
        <v/>
      </c>
      <c r="O482" s="100" t="str">
        <f t="shared" si="125"/>
        <v/>
      </c>
      <c r="P482" s="100" t="e">
        <f t="shared" si="126"/>
        <v>#VALUE!</v>
      </c>
      <c r="Q482" s="11">
        <v>480</v>
      </c>
      <c r="R482" s="9" t="str">
        <f t="shared" si="121"/>
        <v/>
      </c>
    </row>
    <row r="483" spans="1:18" x14ac:dyDescent="0.25">
      <c r="A483" s="9">
        <f t="shared" si="122"/>
        <v>0</v>
      </c>
      <c r="B483" s="88">
        <f>IF(Sample8!K489&gt;0,Sample8!K489, )</f>
        <v>0</v>
      </c>
      <c r="C483" s="88" t="str">
        <f>IF(Sample8!L489&gt;0,Sample8!L489,"")</f>
        <v/>
      </c>
      <c r="D483" s="88">
        <f>IF(Sample8!M489&gt;0,Sample8!M489,)</f>
        <v>1106.9297531868729</v>
      </c>
      <c r="E483" s="162" t="str">
        <f t="shared" si="113"/>
        <v/>
      </c>
      <c r="F483" s="162" t="str">
        <f t="shared" si="114"/>
        <v/>
      </c>
      <c r="G483" s="162" t="str">
        <f t="shared" si="115"/>
        <v/>
      </c>
      <c r="H483" s="162" t="str">
        <f t="shared" si="116"/>
        <v/>
      </c>
      <c r="I483" s="162" t="e">
        <f t="shared" si="117"/>
        <v>#VALUE!</v>
      </c>
      <c r="J483" s="162" t="e">
        <f t="shared" si="123"/>
        <v>#VALUE!</v>
      </c>
      <c r="K483" s="162" t="str">
        <f t="shared" si="118"/>
        <v/>
      </c>
      <c r="L483" s="59" t="str">
        <f t="shared" si="119"/>
        <v/>
      </c>
      <c r="M483" s="162" t="str">
        <f t="shared" si="124"/>
        <v/>
      </c>
      <c r="N483" s="99" t="str">
        <f t="shared" si="120"/>
        <v/>
      </c>
      <c r="O483" s="100" t="str">
        <f t="shared" si="125"/>
        <v/>
      </c>
      <c r="P483" s="100" t="e">
        <f t="shared" si="126"/>
        <v>#VALUE!</v>
      </c>
      <c r="Q483" s="11">
        <v>481</v>
      </c>
      <c r="R483" s="9" t="str">
        <f t="shared" si="121"/>
        <v/>
      </c>
    </row>
    <row r="484" spans="1:18" x14ac:dyDescent="0.25">
      <c r="A484" s="9">
        <f t="shared" si="122"/>
        <v>0</v>
      </c>
      <c r="B484" s="88">
        <f>IF(Sample8!K490&gt;0,Sample8!K490, )</f>
        <v>0</v>
      </c>
      <c r="C484" s="88" t="str">
        <f>IF(Sample8!L490&gt;0,Sample8!L490,"")</f>
        <v/>
      </c>
      <c r="D484" s="88">
        <f>IF(Sample8!M490&gt;0,Sample8!M490,)</f>
        <v>1106.9297531868729</v>
      </c>
      <c r="E484" s="162" t="str">
        <f t="shared" si="113"/>
        <v/>
      </c>
      <c r="F484" s="162" t="str">
        <f t="shared" si="114"/>
        <v/>
      </c>
      <c r="G484" s="162" t="str">
        <f t="shared" si="115"/>
        <v/>
      </c>
      <c r="H484" s="162" t="str">
        <f t="shared" si="116"/>
        <v/>
      </c>
      <c r="I484" s="162" t="e">
        <f t="shared" si="117"/>
        <v>#VALUE!</v>
      </c>
      <c r="J484" s="162" t="e">
        <f t="shared" si="123"/>
        <v>#VALUE!</v>
      </c>
      <c r="K484" s="162" t="str">
        <f t="shared" si="118"/>
        <v/>
      </c>
      <c r="L484" s="59" t="str">
        <f t="shared" si="119"/>
        <v/>
      </c>
      <c r="M484" s="162" t="str">
        <f t="shared" si="124"/>
        <v/>
      </c>
      <c r="N484" s="99" t="str">
        <f t="shared" si="120"/>
        <v/>
      </c>
      <c r="O484" s="100" t="str">
        <f t="shared" si="125"/>
        <v/>
      </c>
      <c r="P484" s="100" t="e">
        <f t="shared" si="126"/>
        <v>#VALUE!</v>
      </c>
      <c r="Q484" s="11">
        <v>482</v>
      </c>
      <c r="R484" s="9" t="str">
        <f t="shared" si="121"/>
        <v/>
      </c>
    </row>
    <row r="485" spans="1:18" x14ac:dyDescent="0.25">
      <c r="A485" s="9">
        <f t="shared" si="122"/>
        <v>0</v>
      </c>
      <c r="B485" s="88">
        <f>IF(Sample8!K491&gt;0,Sample8!K491, )</f>
        <v>0</v>
      </c>
      <c r="C485" s="88" t="str">
        <f>IF(Sample8!L491&gt;0,Sample8!L491,"")</f>
        <v/>
      </c>
      <c r="D485" s="88">
        <f>IF(Sample8!M491&gt;0,Sample8!M491,)</f>
        <v>1106.9297531868729</v>
      </c>
      <c r="E485" s="162" t="str">
        <f t="shared" si="113"/>
        <v/>
      </c>
      <c r="F485" s="162" t="str">
        <f t="shared" si="114"/>
        <v/>
      </c>
      <c r="G485" s="162" t="str">
        <f t="shared" si="115"/>
        <v/>
      </c>
      <c r="H485" s="162" t="str">
        <f t="shared" si="116"/>
        <v/>
      </c>
      <c r="I485" s="162" t="e">
        <f t="shared" si="117"/>
        <v>#VALUE!</v>
      </c>
      <c r="J485" s="162" t="e">
        <f t="shared" si="123"/>
        <v>#VALUE!</v>
      </c>
      <c r="K485" s="162" t="str">
        <f t="shared" si="118"/>
        <v/>
      </c>
      <c r="L485" s="59" t="str">
        <f t="shared" si="119"/>
        <v/>
      </c>
      <c r="M485" s="162" t="str">
        <f t="shared" si="124"/>
        <v/>
      </c>
      <c r="N485" s="99" t="str">
        <f t="shared" si="120"/>
        <v/>
      </c>
      <c r="O485" s="100" t="str">
        <f t="shared" si="125"/>
        <v/>
      </c>
      <c r="P485" s="100" t="e">
        <f t="shared" si="126"/>
        <v>#VALUE!</v>
      </c>
      <c r="Q485" s="11">
        <v>483</v>
      </c>
      <c r="R485" s="9" t="str">
        <f t="shared" si="121"/>
        <v/>
      </c>
    </row>
    <row r="486" spans="1:18" x14ac:dyDescent="0.25">
      <c r="A486" s="9">
        <f t="shared" si="122"/>
        <v>0</v>
      </c>
      <c r="B486" s="88">
        <f>IF(Sample8!K492&gt;0,Sample8!K492, )</f>
        <v>0</v>
      </c>
      <c r="C486" s="88" t="str">
        <f>IF(Sample8!L492&gt;0,Sample8!L492,"")</f>
        <v/>
      </c>
      <c r="D486" s="88">
        <f>IF(Sample8!M492&gt;0,Sample8!M492,)</f>
        <v>1106.9297531868729</v>
      </c>
      <c r="E486" s="162" t="str">
        <f t="shared" si="113"/>
        <v/>
      </c>
      <c r="F486" s="162" t="str">
        <f t="shared" si="114"/>
        <v/>
      </c>
      <c r="G486" s="162" t="str">
        <f t="shared" si="115"/>
        <v/>
      </c>
      <c r="H486" s="162" t="str">
        <f t="shared" si="116"/>
        <v/>
      </c>
      <c r="I486" s="162" t="e">
        <f t="shared" si="117"/>
        <v>#VALUE!</v>
      </c>
      <c r="J486" s="162" t="e">
        <f t="shared" si="123"/>
        <v>#VALUE!</v>
      </c>
      <c r="K486" s="162" t="str">
        <f t="shared" si="118"/>
        <v/>
      </c>
      <c r="L486" s="59" t="str">
        <f t="shared" si="119"/>
        <v/>
      </c>
      <c r="M486" s="162" t="str">
        <f t="shared" si="124"/>
        <v/>
      </c>
      <c r="N486" s="99" t="str">
        <f t="shared" si="120"/>
        <v/>
      </c>
      <c r="O486" s="100" t="str">
        <f t="shared" si="125"/>
        <v/>
      </c>
      <c r="P486" s="100" t="e">
        <f t="shared" si="126"/>
        <v>#VALUE!</v>
      </c>
      <c r="Q486" s="11">
        <v>484</v>
      </c>
      <c r="R486" s="9" t="str">
        <f t="shared" si="121"/>
        <v/>
      </c>
    </row>
    <row r="487" spans="1:18" x14ac:dyDescent="0.25">
      <c r="A487" s="9">
        <f t="shared" si="122"/>
        <v>0</v>
      </c>
      <c r="B487" s="88">
        <f>IF(Sample8!K493&gt;0,Sample8!K493, )</f>
        <v>0</v>
      </c>
      <c r="C487" s="88" t="str">
        <f>IF(Sample8!L493&gt;0,Sample8!L493,"")</f>
        <v/>
      </c>
      <c r="D487" s="88">
        <f>IF(Sample8!M493&gt;0,Sample8!M493,)</f>
        <v>1106.9297531868729</v>
      </c>
      <c r="E487" s="162" t="str">
        <f t="shared" si="113"/>
        <v/>
      </c>
      <c r="F487" s="162" t="str">
        <f t="shared" si="114"/>
        <v/>
      </c>
      <c r="G487" s="162" t="str">
        <f t="shared" si="115"/>
        <v/>
      </c>
      <c r="H487" s="162" t="str">
        <f t="shared" si="116"/>
        <v/>
      </c>
      <c r="I487" s="162" t="e">
        <f t="shared" si="117"/>
        <v>#VALUE!</v>
      </c>
      <c r="J487" s="162" t="e">
        <f t="shared" si="123"/>
        <v>#VALUE!</v>
      </c>
      <c r="K487" s="162" t="str">
        <f t="shared" si="118"/>
        <v/>
      </c>
      <c r="L487" s="59" t="str">
        <f t="shared" si="119"/>
        <v/>
      </c>
      <c r="M487" s="162" t="str">
        <f t="shared" si="124"/>
        <v/>
      </c>
      <c r="N487" s="99" t="str">
        <f t="shared" si="120"/>
        <v/>
      </c>
      <c r="O487" s="100" t="str">
        <f t="shared" si="125"/>
        <v/>
      </c>
      <c r="P487" s="100" t="e">
        <f t="shared" si="126"/>
        <v>#VALUE!</v>
      </c>
      <c r="Q487" s="11">
        <v>485</v>
      </c>
      <c r="R487" s="9" t="str">
        <f t="shared" si="121"/>
        <v/>
      </c>
    </row>
    <row r="488" spans="1:18" x14ac:dyDescent="0.25">
      <c r="A488" s="9">
        <f t="shared" si="122"/>
        <v>0</v>
      </c>
      <c r="B488" s="88">
        <f>IF(Sample8!K494&gt;0,Sample8!K494, )</f>
        <v>0</v>
      </c>
      <c r="C488" s="88" t="str">
        <f>IF(Sample8!L494&gt;0,Sample8!L494,"")</f>
        <v/>
      </c>
      <c r="D488" s="88">
        <f>IF(Sample8!M494&gt;0,Sample8!M494,)</f>
        <v>1106.9297531868729</v>
      </c>
      <c r="E488" s="162" t="str">
        <f t="shared" si="113"/>
        <v/>
      </c>
      <c r="F488" s="162" t="str">
        <f t="shared" si="114"/>
        <v/>
      </c>
      <c r="G488" s="162" t="str">
        <f t="shared" si="115"/>
        <v/>
      </c>
      <c r="H488" s="162" t="str">
        <f t="shared" si="116"/>
        <v/>
      </c>
      <c r="I488" s="162" t="e">
        <f t="shared" si="117"/>
        <v>#VALUE!</v>
      </c>
      <c r="J488" s="162" t="e">
        <f t="shared" si="123"/>
        <v>#VALUE!</v>
      </c>
      <c r="K488" s="162" t="str">
        <f t="shared" si="118"/>
        <v/>
      </c>
      <c r="L488" s="59" t="str">
        <f t="shared" si="119"/>
        <v/>
      </c>
      <c r="M488" s="162" t="str">
        <f t="shared" si="124"/>
        <v/>
      </c>
      <c r="N488" s="99" t="str">
        <f t="shared" si="120"/>
        <v/>
      </c>
      <c r="O488" s="100" t="str">
        <f t="shared" si="125"/>
        <v/>
      </c>
      <c r="P488" s="100" t="e">
        <f t="shared" si="126"/>
        <v>#VALUE!</v>
      </c>
      <c r="Q488" s="11">
        <v>486</v>
      </c>
      <c r="R488" s="9" t="str">
        <f t="shared" si="121"/>
        <v/>
      </c>
    </row>
    <row r="489" spans="1:18" x14ac:dyDescent="0.25">
      <c r="A489" s="9">
        <f t="shared" si="122"/>
        <v>0</v>
      </c>
      <c r="B489" s="88">
        <f>IF(Sample8!K495&gt;0,Sample8!K495, )</f>
        <v>0</v>
      </c>
      <c r="C489" s="88" t="str">
        <f>IF(Sample8!L495&gt;0,Sample8!L495,"")</f>
        <v/>
      </c>
      <c r="D489" s="88">
        <f>IF(Sample8!M495&gt;0,Sample8!M495,)</f>
        <v>1106.9297531868729</v>
      </c>
      <c r="E489" s="162" t="str">
        <f t="shared" si="113"/>
        <v/>
      </c>
      <c r="F489" s="162" t="str">
        <f t="shared" si="114"/>
        <v/>
      </c>
      <c r="G489" s="162" t="str">
        <f t="shared" si="115"/>
        <v/>
      </c>
      <c r="H489" s="162" t="str">
        <f t="shared" si="116"/>
        <v/>
      </c>
      <c r="I489" s="162" t="e">
        <f t="shared" si="117"/>
        <v>#VALUE!</v>
      </c>
      <c r="J489" s="162" t="e">
        <f t="shared" si="123"/>
        <v>#VALUE!</v>
      </c>
      <c r="K489" s="162" t="str">
        <f t="shared" si="118"/>
        <v/>
      </c>
      <c r="L489" s="59" t="str">
        <f t="shared" si="119"/>
        <v/>
      </c>
      <c r="M489" s="162" t="str">
        <f t="shared" si="124"/>
        <v/>
      </c>
      <c r="N489" s="99" t="str">
        <f t="shared" si="120"/>
        <v/>
      </c>
      <c r="O489" s="100" t="str">
        <f t="shared" si="125"/>
        <v/>
      </c>
      <c r="P489" s="100" t="e">
        <f t="shared" si="126"/>
        <v>#VALUE!</v>
      </c>
      <c r="Q489" s="11">
        <v>487</v>
      </c>
      <c r="R489" s="9" t="str">
        <f t="shared" si="121"/>
        <v/>
      </c>
    </row>
    <row r="490" spans="1:18" x14ac:dyDescent="0.25">
      <c r="A490" s="9">
        <f t="shared" si="122"/>
        <v>0</v>
      </c>
      <c r="B490" s="88">
        <f>IF(Sample8!K496&gt;0,Sample8!K496, )</f>
        <v>0</v>
      </c>
      <c r="C490" s="88" t="str">
        <f>IF(Sample8!L496&gt;0,Sample8!L496,"")</f>
        <v/>
      </c>
      <c r="D490" s="88">
        <f>IF(Sample8!M496&gt;0,Sample8!M496,)</f>
        <v>1106.9297531868729</v>
      </c>
      <c r="E490" s="162" t="str">
        <f t="shared" si="113"/>
        <v/>
      </c>
      <c r="F490" s="162" t="str">
        <f t="shared" si="114"/>
        <v/>
      </c>
      <c r="G490" s="162" t="str">
        <f t="shared" si="115"/>
        <v/>
      </c>
      <c r="H490" s="162" t="str">
        <f t="shared" si="116"/>
        <v/>
      </c>
      <c r="I490" s="162" t="e">
        <f t="shared" si="117"/>
        <v>#VALUE!</v>
      </c>
      <c r="J490" s="162" t="e">
        <f t="shared" si="123"/>
        <v>#VALUE!</v>
      </c>
      <c r="K490" s="162" t="str">
        <f t="shared" si="118"/>
        <v/>
      </c>
      <c r="L490" s="59" t="str">
        <f t="shared" si="119"/>
        <v/>
      </c>
      <c r="M490" s="162" t="str">
        <f t="shared" si="124"/>
        <v/>
      </c>
      <c r="N490" s="99" t="str">
        <f t="shared" si="120"/>
        <v/>
      </c>
      <c r="O490" s="100" t="str">
        <f t="shared" si="125"/>
        <v/>
      </c>
      <c r="P490" s="100" t="e">
        <f t="shared" si="126"/>
        <v>#VALUE!</v>
      </c>
      <c r="Q490" s="11">
        <v>488</v>
      </c>
      <c r="R490" s="9" t="str">
        <f t="shared" si="121"/>
        <v/>
      </c>
    </row>
    <row r="491" spans="1:18" x14ac:dyDescent="0.25">
      <c r="A491" s="9">
        <f t="shared" si="122"/>
        <v>0</v>
      </c>
      <c r="B491" s="88">
        <f>IF(Sample8!K497&gt;0,Sample8!K497, )</f>
        <v>0</v>
      </c>
      <c r="C491" s="88" t="str">
        <f>IF(Sample8!L497&gt;0,Sample8!L497,"")</f>
        <v/>
      </c>
      <c r="D491" s="88">
        <f>IF(Sample8!M497&gt;0,Sample8!M497,)</f>
        <v>1106.9297531868729</v>
      </c>
      <c r="E491" s="162" t="str">
        <f t="shared" si="113"/>
        <v/>
      </c>
      <c r="F491" s="162" t="str">
        <f t="shared" si="114"/>
        <v/>
      </c>
      <c r="G491" s="162" t="str">
        <f t="shared" si="115"/>
        <v/>
      </c>
      <c r="H491" s="162" t="str">
        <f t="shared" si="116"/>
        <v/>
      </c>
      <c r="I491" s="162" t="e">
        <f t="shared" si="117"/>
        <v>#VALUE!</v>
      </c>
      <c r="J491" s="162" t="e">
        <f t="shared" si="123"/>
        <v>#VALUE!</v>
      </c>
      <c r="K491" s="162" t="str">
        <f t="shared" si="118"/>
        <v/>
      </c>
      <c r="L491" s="59" t="str">
        <f t="shared" si="119"/>
        <v/>
      </c>
      <c r="M491" s="162" t="str">
        <f t="shared" si="124"/>
        <v/>
      </c>
      <c r="N491" s="99" t="str">
        <f t="shared" si="120"/>
        <v/>
      </c>
      <c r="O491" s="100" t="str">
        <f t="shared" si="125"/>
        <v/>
      </c>
      <c r="P491" s="100" t="e">
        <f t="shared" si="126"/>
        <v>#VALUE!</v>
      </c>
      <c r="Q491" s="11">
        <v>489</v>
      </c>
      <c r="R491" s="9" t="str">
        <f t="shared" si="121"/>
        <v/>
      </c>
    </row>
    <row r="492" spans="1:18" x14ac:dyDescent="0.25">
      <c r="A492" s="9">
        <f t="shared" si="122"/>
        <v>0</v>
      </c>
      <c r="B492" s="88">
        <f>IF(Sample8!K498&gt;0,Sample8!K498, )</f>
        <v>0</v>
      </c>
      <c r="C492" s="88" t="str">
        <f>IF(Sample8!L498&gt;0,Sample8!L498,"")</f>
        <v/>
      </c>
      <c r="D492" s="88">
        <f>IF(Sample8!M498&gt;0,Sample8!M498,)</f>
        <v>1106.9297531868729</v>
      </c>
      <c r="E492" s="162" t="str">
        <f t="shared" si="113"/>
        <v/>
      </c>
      <c r="F492" s="162" t="str">
        <f t="shared" si="114"/>
        <v/>
      </c>
      <c r="G492" s="162" t="str">
        <f t="shared" si="115"/>
        <v/>
      </c>
      <c r="H492" s="162" t="str">
        <f t="shared" si="116"/>
        <v/>
      </c>
      <c r="I492" s="162" t="e">
        <f t="shared" si="117"/>
        <v>#VALUE!</v>
      </c>
      <c r="J492" s="162" t="e">
        <f t="shared" si="123"/>
        <v>#VALUE!</v>
      </c>
      <c r="K492" s="162" t="str">
        <f t="shared" si="118"/>
        <v/>
      </c>
      <c r="L492" s="59" t="str">
        <f t="shared" si="119"/>
        <v/>
      </c>
      <c r="M492" s="162" t="str">
        <f t="shared" si="124"/>
        <v/>
      </c>
      <c r="N492" s="99" t="str">
        <f t="shared" si="120"/>
        <v/>
      </c>
      <c r="O492" s="100" t="str">
        <f t="shared" si="125"/>
        <v/>
      </c>
      <c r="P492" s="100" t="e">
        <f t="shared" si="126"/>
        <v>#VALUE!</v>
      </c>
      <c r="Q492" s="11">
        <v>490</v>
      </c>
      <c r="R492" s="9" t="str">
        <f t="shared" si="121"/>
        <v/>
      </c>
    </row>
    <row r="493" spans="1:18" x14ac:dyDescent="0.25">
      <c r="A493" s="9">
        <f t="shared" si="122"/>
        <v>0</v>
      </c>
      <c r="B493" s="88">
        <f>IF(Sample8!K499&gt;0,Sample8!K499, )</f>
        <v>0</v>
      </c>
      <c r="C493" s="88" t="str">
        <f>IF(Sample8!L499&gt;0,Sample8!L499,"")</f>
        <v/>
      </c>
      <c r="D493" s="88">
        <f>IF(Sample8!M499&gt;0,Sample8!M499,)</f>
        <v>1106.9297531868729</v>
      </c>
      <c r="E493" s="162" t="str">
        <f t="shared" si="113"/>
        <v/>
      </c>
      <c r="F493" s="162" t="str">
        <f t="shared" si="114"/>
        <v/>
      </c>
      <c r="G493" s="162" t="str">
        <f t="shared" si="115"/>
        <v/>
      </c>
      <c r="H493" s="162" t="str">
        <f t="shared" si="116"/>
        <v/>
      </c>
      <c r="I493" s="162" t="e">
        <f t="shared" si="117"/>
        <v>#VALUE!</v>
      </c>
      <c r="J493" s="162" t="e">
        <f t="shared" si="123"/>
        <v>#VALUE!</v>
      </c>
      <c r="K493" s="162" t="str">
        <f t="shared" si="118"/>
        <v/>
      </c>
      <c r="L493" s="59" t="str">
        <f t="shared" si="119"/>
        <v/>
      </c>
      <c r="M493" s="162" t="str">
        <f t="shared" si="124"/>
        <v/>
      </c>
      <c r="N493" s="99" t="str">
        <f t="shared" si="120"/>
        <v/>
      </c>
      <c r="O493" s="100" t="str">
        <f t="shared" si="125"/>
        <v/>
      </c>
      <c r="P493" s="100" t="e">
        <f t="shared" si="126"/>
        <v>#VALUE!</v>
      </c>
      <c r="Q493" s="11">
        <v>491</v>
      </c>
      <c r="R493" s="9" t="str">
        <f t="shared" si="121"/>
        <v/>
      </c>
    </row>
    <row r="494" spans="1:18" x14ac:dyDescent="0.25">
      <c r="A494" s="9">
        <f t="shared" si="122"/>
        <v>0</v>
      </c>
      <c r="B494" s="88">
        <f>IF(Sample8!K500&gt;0,Sample8!K500, )</f>
        <v>0</v>
      </c>
      <c r="C494" s="88" t="str">
        <f>IF(Sample8!L500&gt;0,Sample8!L500,"")</f>
        <v/>
      </c>
      <c r="D494" s="88">
        <f>IF(Sample8!M500&gt;0,Sample8!M500,)</f>
        <v>1106.9297531868729</v>
      </c>
      <c r="E494" s="162" t="str">
        <f t="shared" si="113"/>
        <v/>
      </c>
      <c r="F494" s="162" t="str">
        <f t="shared" si="114"/>
        <v/>
      </c>
      <c r="G494" s="162" t="str">
        <f t="shared" si="115"/>
        <v/>
      </c>
      <c r="H494" s="162" t="str">
        <f t="shared" si="116"/>
        <v/>
      </c>
      <c r="I494" s="162" t="e">
        <f t="shared" si="117"/>
        <v>#VALUE!</v>
      </c>
      <c r="J494" s="162" t="e">
        <f t="shared" si="123"/>
        <v>#VALUE!</v>
      </c>
      <c r="K494" s="162" t="str">
        <f t="shared" si="118"/>
        <v/>
      </c>
      <c r="L494" s="59" t="str">
        <f t="shared" si="119"/>
        <v/>
      </c>
      <c r="M494" s="162" t="str">
        <f t="shared" si="124"/>
        <v/>
      </c>
      <c r="N494" s="99" t="str">
        <f t="shared" si="120"/>
        <v/>
      </c>
      <c r="O494" s="100" t="str">
        <f t="shared" si="125"/>
        <v/>
      </c>
      <c r="P494" s="100" t="e">
        <f t="shared" si="126"/>
        <v>#VALUE!</v>
      </c>
      <c r="Q494" s="11">
        <v>492</v>
      </c>
      <c r="R494" s="9" t="str">
        <f t="shared" si="121"/>
        <v/>
      </c>
    </row>
    <row r="495" spans="1:18" x14ac:dyDescent="0.25">
      <c r="A495" s="9">
        <f t="shared" si="122"/>
        <v>0</v>
      </c>
      <c r="B495" s="88">
        <f>IF(Sample8!K501&gt;0,Sample8!K501, )</f>
        <v>0</v>
      </c>
      <c r="C495" s="88" t="str">
        <f>IF(Sample8!L501&gt;0,Sample8!L501,"")</f>
        <v/>
      </c>
      <c r="D495" s="88">
        <f>IF(Sample8!M501&gt;0,Sample8!M501,)</f>
        <v>1106.9297531868729</v>
      </c>
      <c r="E495" s="162" t="str">
        <f t="shared" si="113"/>
        <v/>
      </c>
      <c r="F495" s="162" t="str">
        <f t="shared" si="114"/>
        <v/>
      </c>
      <c r="G495" s="162" t="str">
        <f t="shared" si="115"/>
        <v/>
      </c>
      <c r="H495" s="162" t="str">
        <f t="shared" si="116"/>
        <v/>
      </c>
      <c r="I495" s="162" t="e">
        <f t="shared" si="117"/>
        <v>#VALUE!</v>
      </c>
      <c r="J495" s="162" t="e">
        <f t="shared" si="123"/>
        <v>#VALUE!</v>
      </c>
      <c r="K495" s="162" t="str">
        <f t="shared" si="118"/>
        <v/>
      </c>
      <c r="L495" s="59" t="str">
        <f t="shared" si="119"/>
        <v/>
      </c>
      <c r="M495" s="162" t="str">
        <f t="shared" si="124"/>
        <v/>
      </c>
      <c r="N495" s="99" t="str">
        <f t="shared" si="120"/>
        <v/>
      </c>
      <c r="O495" s="100" t="str">
        <f t="shared" si="125"/>
        <v/>
      </c>
      <c r="P495" s="100" t="e">
        <f t="shared" si="126"/>
        <v>#VALUE!</v>
      </c>
      <c r="Q495" s="11">
        <v>493</v>
      </c>
      <c r="R495" s="9" t="str">
        <f t="shared" si="121"/>
        <v/>
      </c>
    </row>
    <row r="496" spans="1:18" x14ac:dyDescent="0.25">
      <c r="A496" s="9">
        <f t="shared" si="122"/>
        <v>0</v>
      </c>
      <c r="B496" s="88">
        <f>IF(Sample8!K502&gt;0,Sample8!K502, )</f>
        <v>0</v>
      </c>
      <c r="C496" s="88" t="str">
        <f>IF(Sample8!L502&gt;0,Sample8!L502,"")</f>
        <v/>
      </c>
      <c r="D496" s="88">
        <f>IF(Sample8!M502&gt;0,Sample8!M502,)</f>
        <v>1106.9297531868729</v>
      </c>
      <c r="E496" s="162" t="str">
        <f t="shared" si="113"/>
        <v/>
      </c>
      <c r="F496" s="162" t="str">
        <f t="shared" si="114"/>
        <v/>
      </c>
      <c r="G496" s="162" t="str">
        <f t="shared" si="115"/>
        <v/>
      </c>
      <c r="H496" s="162" t="str">
        <f t="shared" si="116"/>
        <v/>
      </c>
      <c r="I496" s="162" t="e">
        <f t="shared" si="117"/>
        <v>#VALUE!</v>
      </c>
      <c r="J496" s="162" t="e">
        <f t="shared" si="123"/>
        <v>#VALUE!</v>
      </c>
      <c r="K496" s="162" t="str">
        <f t="shared" si="118"/>
        <v/>
      </c>
      <c r="L496" s="59" t="str">
        <f t="shared" si="119"/>
        <v/>
      </c>
      <c r="M496" s="162" t="str">
        <f t="shared" si="124"/>
        <v/>
      </c>
      <c r="N496" s="99" t="str">
        <f t="shared" si="120"/>
        <v/>
      </c>
      <c r="O496" s="100" t="str">
        <f t="shared" si="125"/>
        <v/>
      </c>
      <c r="P496" s="100" t="e">
        <f t="shared" si="126"/>
        <v>#VALUE!</v>
      </c>
      <c r="Q496" s="11">
        <v>494</v>
      </c>
      <c r="R496" s="9" t="str">
        <f t="shared" si="121"/>
        <v/>
      </c>
    </row>
    <row r="497" spans="1:18" x14ac:dyDescent="0.25">
      <c r="A497" s="9">
        <f t="shared" si="122"/>
        <v>0</v>
      </c>
      <c r="B497" s="88">
        <f>IF(Sample8!K503&gt;0,Sample8!K503, )</f>
        <v>0</v>
      </c>
      <c r="C497" s="88" t="str">
        <f>IF(Sample8!L503&gt;0,Sample8!L503,"")</f>
        <v/>
      </c>
      <c r="D497" s="88">
        <f>IF(Sample8!M503&gt;0,Sample8!M503,)</f>
        <v>1106.9297531868729</v>
      </c>
      <c r="E497" s="162" t="str">
        <f t="shared" si="113"/>
        <v/>
      </c>
      <c r="F497" s="162" t="str">
        <f t="shared" si="114"/>
        <v/>
      </c>
      <c r="G497" s="162" t="str">
        <f t="shared" si="115"/>
        <v/>
      </c>
      <c r="H497" s="162" t="str">
        <f t="shared" si="116"/>
        <v/>
      </c>
      <c r="I497" s="162" t="e">
        <f t="shared" si="117"/>
        <v>#VALUE!</v>
      </c>
      <c r="J497" s="162" t="e">
        <f t="shared" si="123"/>
        <v>#VALUE!</v>
      </c>
      <c r="K497" s="162" t="str">
        <f t="shared" si="118"/>
        <v/>
      </c>
      <c r="L497" s="59" t="str">
        <f t="shared" si="119"/>
        <v/>
      </c>
      <c r="M497" s="162" t="str">
        <f t="shared" si="124"/>
        <v/>
      </c>
      <c r="N497" s="99" t="str">
        <f t="shared" si="120"/>
        <v/>
      </c>
      <c r="O497" s="100" t="str">
        <f t="shared" si="125"/>
        <v/>
      </c>
      <c r="P497" s="100" t="e">
        <f t="shared" si="126"/>
        <v>#VALUE!</v>
      </c>
      <c r="Q497" s="11">
        <v>495</v>
      </c>
      <c r="R497" s="9" t="str">
        <f t="shared" si="121"/>
        <v/>
      </c>
    </row>
    <row r="498" spans="1:18" x14ac:dyDescent="0.25">
      <c r="A498" s="9">
        <f t="shared" si="122"/>
        <v>0</v>
      </c>
      <c r="B498" s="88">
        <f>IF(Sample8!K504&gt;0,Sample8!K504, )</f>
        <v>0</v>
      </c>
      <c r="C498" s="88" t="str">
        <f>IF(Sample8!L504&gt;0,Sample8!L504,"")</f>
        <v/>
      </c>
      <c r="D498" s="88">
        <f>IF(Sample8!M504&gt;0,Sample8!M504,)</f>
        <v>1106.9297531868729</v>
      </c>
      <c r="E498" s="162" t="str">
        <f t="shared" si="113"/>
        <v/>
      </c>
      <c r="F498" s="162" t="str">
        <f t="shared" si="114"/>
        <v/>
      </c>
      <c r="G498" s="162" t="str">
        <f t="shared" si="115"/>
        <v/>
      </c>
      <c r="H498" s="162" t="str">
        <f t="shared" si="116"/>
        <v/>
      </c>
      <c r="I498" s="162" t="e">
        <f t="shared" si="117"/>
        <v>#VALUE!</v>
      </c>
      <c r="J498" s="162" t="e">
        <f t="shared" si="123"/>
        <v>#VALUE!</v>
      </c>
      <c r="K498" s="162" t="str">
        <f t="shared" si="118"/>
        <v/>
      </c>
      <c r="L498" s="59" t="str">
        <f t="shared" si="119"/>
        <v/>
      </c>
      <c r="M498" s="162" t="str">
        <f t="shared" si="124"/>
        <v/>
      </c>
      <c r="N498" s="99" t="str">
        <f t="shared" si="120"/>
        <v/>
      </c>
      <c r="O498" s="100" t="str">
        <f t="shared" si="125"/>
        <v/>
      </c>
      <c r="P498" s="100" t="e">
        <f t="shared" si="126"/>
        <v>#VALUE!</v>
      </c>
      <c r="Q498" s="11">
        <v>496</v>
      </c>
      <c r="R498" s="9" t="str">
        <f t="shared" si="121"/>
        <v/>
      </c>
    </row>
    <row r="499" spans="1:18" x14ac:dyDescent="0.25">
      <c r="A499" s="9">
        <f t="shared" si="122"/>
        <v>0</v>
      </c>
      <c r="B499" s="88">
        <f>IF(Sample8!K505&gt;0,Sample8!K505, )</f>
        <v>0</v>
      </c>
      <c r="C499" s="88" t="str">
        <f>IF(Sample8!L505&gt;0,Sample8!L505,"")</f>
        <v/>
      </c>
      <c r="D499" s="88">
        <f>IF(Sample8!M505&gt;0,Sample8!M505,)</f>
        <v>1106.9297531868729</v>
      </c>
      <c r="E499" s="162" t="str">
        <f t="shared" si="113"/>
        <v/>
      </c>
      <c r="F499" s="162" t="str">
        <f t="shared" si="114"/>
        <v/>
      </c>
      <c r="G499" s="162" t="str">
        <f t="shared" si="115"/>
        <v/>
      </c>
      <c r="H499" s="162" t="str">
        <f t="shared" si="116"/>
        <v/>
      </c>
      <c r="I499" s="162" t="e">
        <f t="shared" si="117"/>
        <v>#VALUE!</v>
      </c>
      <c r="J499" s="162" t="e">
        <f t="shared" si="123"/>
        <v>#VALUE!</v>
      </c>
      <c r="K499" s="162" t="str">
        <f t="shared" si="118"/>
        <v/>
      </c>
      <c r="L499" s="59" t="str">
        <f t="shared" si="119"/>
        <v/>
      </c>
      <c r="M499" s="162" t="str">
        <f t="shared" si="124"/>
        <v/>
      </c>
      <c r="N499" s="99" t="str">
        <f t="shared" si="120"/>
        <v/>
      </c>
      <c r="O499" s="100" t="str">
        <f t="shared" si="125"/>
        <v/>
      </c>
      <c r="P499" s="100" t="e">
        <f t="shared" si="126"/>
        <v>#VALUE!</v>
      </c>
      <c r="Q499" s="11">
        <v>497</v>
      </c>
      <c r="R499" s="9" t="str">
        <f t="shared" si="121"/>
        <v/>
      </c>
    </row>
    <row r="500" spans="1:18" x14ac:dyDescent="0.25">
      <c r="A500" s="9">
        <f t="shared" si="122"/>
        <v>0</v>
      </c>
      <c r="B500" s="88">
        <f>IF(Sample8!K506&gt;0,Sample8!K506, )</f>
        <v>0</v>
      </c>
      <c r="C500" s="88" t="str">
        <f>IF(Sample8!L506&gt;0,Sample8!L506,"")</f>
        <v/>
      </c>
      <c r="D500" s="88">
        <f>IF(Sample8!M506&gt;0,Sample8!M506,)</f>
        <v>1106.9297531868729</v>
      </c>
      <c r="E500" s="162" t="str">
        <f t="shared" si="113"/>
        <v/>
      </c>
      <c r="F500" s="162" t="str">
        <f t="shared" si="114"/>
        <v/>
      </c>
      <c r="G500" s="162" t="str">
        <f t="shared" si="115"/>
        <v/>
      </c>
      <c r="H500" s="162" t="str">
        <f t="shared" si="116"/>
        <v/>
      </c>
      <c r="I500" s="162" t="e">
        <f t="shared" si="117"/>
        <v>#VALUE!</v>
      </c>
      <c r="J500" s="162" t="e">
        <f t="shared" si="123"/>
        <v>#VALUE!</v>
      </c>
      <c r="K500" s="162" t="str">
        <f t="shared" si="118"/>
        <v/>
      </c>
      <c r="L500" s="59" t="str">
        <f t="shared" si="119"/>
        <v/>
      </c>
      <c r="M500" s="162" t="str">
        <f t="shared" si="124"/>
        <v/>
      </c>
      <c r="N500" s="99" t="str">
        <f t="shared" si="120"/>
        <v/>
      </c>
      <c r="O500" s="100" t="str">
        <f t="shared" si="125"/>
        <v/>
      </c>
      <c r="P500" s="100" t="e">
        <f t="shared" si="126"/>
        <v>#VALUE!</v>
      </c>
      <c r="Q500" s="11">
        <v>498</v>
      </c>
      <c r="R500" s="9" t="str">
        <f t="shared" si="121"/>
        <v/>
      </c>
    </row>
    <row r="501" spans="1:18" x14ac:dyDescent="0.25">
      <c r="A501" s="9">
        <f t="shared" si="122"/>
        <v>0</v>
      </c>
      <c r="B501" s="88">
        <f>IF(Sample8!K507&gt;0,Sample8!K507, )</f>
        <v>0</v>
      </c>
      <c r="C501" s="88" t="str">
        <f>IF(Sample8!L507&gt;0,Sample8!L507,"")</f>
        <v/>
      </c>
      <c r="D501" s="88">
        <f>IF(Sample8!M507&gt;0,Sample8!M507,)</f>
        <v>1106.9297531868729</v>
      </c>
      <c r="E501" s="162" t="str">
        <f t="shared" si="113"/>
        <v/>
      </c>
      <c r="F501" s="162" t="str">
        <f t="shared" si="114"/>
        <v/>
      </c>
      <c r="G501" s="162" t="str">
        <f t="shared" si="115"/>
        <v/>
      </c>
      <c r="H501" s="162" t="str">
        <f t="shared" si="116"/>
        <v/>
      </c>
      <c r="I501" s="162" t="e">
        <f t="shared" si="117"/>
        <v>#VALUE!</v>
      </c>
      <c r="J501" s="162" t="e">
        <f t="shared" si="123"/>
        <v>#VALUE!</v>
      </c>
      <c r="K501" s="162" t="str">
        <f t="shared" si="118"/>
        <v/>
      </c>
      <c r="L501" s="59" t="str">
        <f t="shared" si="119"/>
        <v/>
      </c>
      <c r="M501" s="162" t="str">
        <f t="shared" si="124"/>
        <v/>
      </c>
      <c r="N501" s="99" t="str">
        <f t="shared" si="120"/>
        <v/>
      </c>
      <c r="O501" s="100" t="str">
        <f t="shared" si="125"/>
        <v/>
      </c>
      <c r="P501" s="100" t="e">
        <f t="shared" si="126"/>
        <v>#VALUE!</v>
      </c>
      <c r="Q501" s="11">
        <v>499</v>
      </c>
      <c r="R501" s="9" t="str">
        <f t="shared" si="121"/>
        <v/>
      </c>
    </row>
    <row r="502" spans="1:18" x14ac:dyDescent="0.25">
      <c r="A502" s="9">
        <f t="shared" si="122"/>
        <v>0</v>
      </c>
      <c r="B502" s="88">
        <f>IF(Sample8!K508&gt;0,Sample8!K508, )</f>
        <v>0</v>
      </c>
      <c r="C502" s="88" t="str">
        <f>IF(Sample8!L508&gt;0,Sample8!L508,"")</f>
        <v/>
      </c>
      <c r="D502" s="88">
        <f>IF(Sample8!M508&gt;0,Sample8!M508,)</f>
        <v>1106.9297531868729</v>
      </c>
      <c r="E502" s="162" t="str">
        <f t="shared" si="113"/>
        <v/>
      </c>
      <c r="F502" s="162" t="str">
        <f t="shared" si="114"/>
        <v/>
      </c>
      <c r="G502" s="162" t="str">
        <f t="shared" si="115"/>
        <v/>
      </c>
      <c r="H502" s="162" t="str">
        <f t="shared" si="116"/>
        <v/>
      </c>
      <c r="I502" s="162" t="e">
        <f t="shared" si="117"/>
        <v>#VALUE!</v>
      </c>
      <c r="J502" s="162" t="e">
        <f t="shared" si="123"/>
        <v>#VALUE!</v>
      </c>
      <c r="K502" s="162" t="str">
        <f t="shared" si="118"/>
        <v/>
      </c>
      <c r="L502" s="59" t="str">
        <f t="shared" si="119"/>
        <v/>
      </c>
      <c r="M502" s="162" t="str">
        <f t="shared" si="124"/>
        <v/>
      </c>
      <c r="N502" s="99" t="str">
        <f t="shared" si="120"/>
        <v/>
      </c>
      <c r="O502" s="100" t="str">
        <f t="shared" si="125"/>
        <v/>
      </c>
      <c r="P502" s="100" t="e">
        <f t="shared" si="126"/>
        <v>#VALUE!</v>
      </c>
      <c r="Q502" s="11">
        <v>500</v>
      </c>
      <c r="R502" s="9" t="str">
        <f t="shared" si="121"/>
        <v/>
      </c>
    </row>
    <row r="503" spans="1:18" x14ac:dyDescent="0.25">
      <c r="A503" s="9">
        <f t="shared" si="122"/>
        <v>0</v>
      </c>
      <c r="B503" s="88">
        <f>IF(Sample8!K509&gt;0,Sample8!K509, )</f>
        <v>0</v>
      </c>
      <c r="C503" s="88" t="str">
        <f>IF(Sample8!L509&gt;0,Sample8!L509,"")</f>
        <v/>
      </c>
      <c r="D503" s="88">
        <f>IF(Sample8!M509&gt;0,Sample8!M509,)</f>
        <v>1106.9297531868729</v>
      </c>
      <c r="E503" s="162" t="str">
        <f t="shared" si="113"/>
        <v/>
      </c>
      <c r="F503" s="162" t="str">
        <f t="shared" si="114"/>
        <v/>
      </c>
      <c r="G503" s="162" t="str">
        <f t="shared" si="115"/>
        <v/>
      </c>
      <c r="H503" s="162" t="str">
        <f t="shared" si="116"/>
        <v/>
      </c>
      <c r="I503" s="162" t="e">
        <f t="shared" si="117"/>
        <v>#VALUE!</v>
      </c>
      <c r="J503" s="162" t="e">
        <f t="shared" si="123"/>
        <v>#VALUE!</v>
      </c>
      <c r="K503" s="162" t="str">
        <f t="shared" si="118"/>
        <v/>
      </c>
      <c r="L503" s="59" t="str">
        <f t="shared" si="119"/>
        <v/>
      </c>
      <c r="M503" s="162" t="str">
        <f t="shared" si="124"/>
        <v/>
      </c>
      <c r="N503" s="99" t="str">
        <f t="shared" si="120"/>
        <v/>
      </c>
      <c r="O503" s="100" t="str">
        <f t="shared" si="125"/>
        <v/>
      </c>
      <c r="P503" s="100" t="e">
        <f t="shared" si="126"/>
        <v>#VALUE!</v>
      </c>
      <c r="Q503" s="11">
        <v>501</v>
      </c>
      <c r="R503" s="9" t="str">
        <f t="shared" si="121"/>
        <v/>
      </c>
    </row>
    <row r="504" spans="1:18" x14ac:dyDescent="0.25">
      <c r="A504" s="9">
        <f t="shared" si="122"/>
        <v>0</v>
      </c>
      <c r="B504" s="88">
        <f>IF(Sample8!K510&gt;0,Sample8!K510, )</f>
        <v>0</v>
      </c>
      <c r="C504" s="88" t="str">
        <f>IF(Sample8!L510&gt;0,Sample8!L510,"")</f>
        <v/>
      </c>
      <c r="D504" s="88">
        <f>IF(Sample8!M510&gt;0,Sample8!M510,)</f>
        <v>1106.9297531868729</v>
      </c>
      <c r="E504" s="162" t="str">
        <f t="shared" si="113"/>
        <v/>
      </c>
      <c r="F504" s="162" t="str">
        <f t="shared" si="114"/>
        <v/>
      </c>
      <c r="G504" s="162" t="str">
        <f t="shared" si="115"/>
        <v/>
      </c>
      <c r="H504" s="162" t="str">
        <f t="shared" si="116"/>
        <v/>
      </c>
      <c r="I504" s="162" t="e">
        <f t="shared" si="117"/>
        <v>#VALUE!</v>
      </c>
      <c r="J504" s="162" t="e">
        <f t="shared" si="123"/>
        <v>#VALUE!</v>
      </c>
      <c r="K504" s="162" t="str">
        <f t="shared" si="118"/>
        <v/>
      </c>
      <c r="L504" s="59" t="str">
        <f t="shared" si="119"/>
        <v/>
      </c>
      <c r="M504" s="162" t="str">
        <f t="shared" si="124"/>
        <v/>
      </c>
      <c r="N504" s="99" t="str">
        <f t="shared" si="120"/>
        <v/>
      </c>
      <c r="O504" s="100" t="str">
        <f t="shared" si="125"/>
        <v/>
      </c>
      <c r="P504" s="100" t="e">
        <f t="shared" si="126"/>
        <v>#VALUE!</v>
      </c>
      <c r="Q504" s="11">
        <v>502</v>
      </c>
      <c r="R504" s="9" t="str">
        <f t="shared" si="121"/>
        <v/>
      </c>
    </row>
    <row r="505" spans="1:18" x14ac:dyDescent="0.25">
      <c r="A505" s="9">
        <f t="shared" si="122"/>
        <v>0</v>
      </c>
      <c r="B505" s="88">
        <f>IF(Sample8!K511&gt;0,Sample8!K511, )</f>
        <v>0</v>
      </c>
      <c r="C505" s="88" t="str">
        <f>IF(Sample8!L511&gt;0,Sample8!L511,"")</f>
        <v/>
      </c>
      <c r="D505" s="88">
        <f>IF(Sample8!M511&gt;0,Sample8!M511,)</f>
        <v>1106.9297531868729</v>
      </c>
      <c r="E505" s="162" t="str">
        <f t="shared" si="113"/>
        <v/>
      </c>
      <c r="F505" s="162" t="str">
        <f t="shared" si="114"/>
        <v/>
      </c>
      <c r="G505" s="162" t="str">
        <f t="shared" si="115"/>
        <v/>
      </c>
      <c r="H505" s="162" t="str">
        <f t="shared" si="116"/>
        <v/>
      </c>
      <c r="I505" s="162" t="e">
        <f t="shared" si="117"/>
        <v>#VALUE!</v>
      </c>
      <c r="J505" s="162" t="e">
        <f t="shared" si="123"/>
        <v>#VALUE!</v>
      </c>
      <c r="K505" s="162" t="str">
        <f t="shared" si="118"/>
        <v/>
      </c>
      <c r="L505" s="59" t="str">
        <f t="shared" si="119"/>
        <v/>
      </c>
      <c r="M505" s="162" t="str">
        <f t="shared" si="124"/>
        <v/>
      </c>
      <c r="N505" s="99" t="str">
        <f t="shared" si="120"/>
        <v/>
      </c>
      <c r="O505" s="100" t="str">
        <f t="shared" si="125"/>
        <v/>
      </c>
      <c r="P505" s="100" t="e">
        <f t="shared" si="126"/>
        <v>#VALUE!</v>
      </c>
      <c r="Q505" s="11">
        <v>503</v>
      </c>
      <c r="R505" s="9" t="str">
        <f t="shared" si="121"/>
        <v/>
      </c>
    </row>
    <row r="506" spans="1:18" x14ac:dyDescent="0.25">
      <c r="A506" s="9">
        <f t="shared" si="122"/>
        <v>0</v>
      </c>
      <c r="B506" s="88">
        <f>IF(Sample8!K512&gt;0,Sample8!K512, )</f>
        <v>0</v>
      </c>
      <c r="C506" s="88" t="str">
        <f>IF(Sample8!L512&gt;0,Sample8!L512,"")</f>
        <v/>
      </c>
      <c r="D506" s="88">
        <f>IF(Sample8!M512&gt;0,Sample8!M512,)</f>
        <v>1106.9297531868729</v>
      </c>
      <c r="E506" s="162" t="str">
        <f t="shared" si="113"/>
        <v/>
      </c>
      <c r="F506" s="162" t="str">
        <f t="shared" si="114"/>
        <v/>
      </c>
      <c r="G506" s="162" t="str">
        <f t="shared" si="115"/>
        <v/>
      </c>
      <c r="H506" s="162" t="str">
        <f t="shared" si="116"/>
        <v/>
      </c>
      <c r="I506" s="162" t="e">
        <f t="shared" si="117"/>
        <v>#VALUE!</v>
      </c>
      <c r="J506" s="162" t="e">
        <f t="shared" si="123"/>
        <v>#VALUE!</v>
      </c>
      <c r="K506" s="162" t="str">
        <f t="shared" si="118"/>
        <v/>
      </c>
      <c r="L506" s="59" t="str">
        <f t="shared" si="119"/>
        <v/>
      </c>
      <c r="M506" s="162" t="str">
        <f t="shared" si="124"/>
        <v/>
      </c>
      <c r="N506" s="99" t="str">
        <f t="shared" si="120"/>
        <v/>
      </c>
      <c r="O506" s="100" t="str">
        <f t="shared" si="125"/>
        <v/>
      </c>
      <c r="P506" s="100" t="e">
        <f t="shared" si="126"/>
        <v>#VALUE!</v>
      </c>
      <c r="Q506" s="11">
        <v>504</v>
      </c>
      <c r="R506" s="9" t="str">
        <f t="shared" si="121"/>
        <v/>
      </c>
    </row>
    <row r="507" spans="1:18" x14ac:dyDescent="0.25">
      <c r="A507" s="9">
        <f t="shared" si="122"/>
        <v>0</v>
      </c>
      <c r="B507" s="88">
        <f>IF(Sample8!K513&gt;0,Sample8!K513, )</f>
        <v>0</v>
      </c>
      <c r="C507" s="88" t="str">
        <f>IF(Sample8!L513&gt;0,Sample8!L513,"")</f>
        <v/>
      </c>
      <c r="D507" s="88">
        <f>IF(Sample8!M513&gt;0,Sample8!M513,)</f>
        <v>1106.9297531868729</v>
      </c>
      <c r="E507" s="162" t="str">
        <f t="shared" si="113"/>
        <v/>
      </c>
      <c r="F507" s="162" t="str">
        <f t="shared" si="114"/>
        <v/>
      </c>
      <c r="G507" s="162" t="str">
        <f t="shared" si="115"/>
        <v/>
      </c>
      <c r="H507" s="162" t="str">
        <f t="shared" si="116"/>
        <v/>
      </c>
      <c r="I507" s="162" t="e">
        <f t="shared" si="117"/>
        <v>#VALUE!</v>
      </c>
      <c r="J507" s="162" t="e">
        <f t="shared" si="123"/>
        <v>#VALUE!</v>
      </c>
      <c r="K507" s="162" t="str">
        <f t="shared" si="118"/>
        <v/>
      </c>
      <c r="L507" s="59" t="str">
        <f t="shared" si="119"/>
        <v/>
      </c>
      <c r="M507" s="162" t="str">
        <f t="shared" si="124"/>
        <v/>
      </c>
      <c r="N507" s="99" t="str">
        <f t="shared" si="120"/>
        <v/>
      </c>
      <c r="O507" s="100" t="str">
        <f t="shared" si="125"/>
        <v/>
      </c>
      <c r="P507" s="100" t="e">
        <f t="shared" si="126"/>
        <v>#VALUE!</v>
      </c>
      <c r="Q507" s="11">
        <v>505</v>
      </c>
      <c r="R507" s="9" t="str">
        <f t="shared" si="121"/>
        <v/>
      </c>
    </row>
    <row r="508" spans="1:18" x14ac:dyDescent="0.25">
      <c r="A508" s="9">
        <f t="shared" si="122"/>
        <v>0</v>
      </c>
      <c r="B508" s="88">
        <f>IF(Sample8!K514&gt;0,Sample8!K514, )</f>
        <v>0</v>
      </c>
      <c r="C508" s="88" t="str">
        <f>IF(Sample8!L514&gt;0,Sample8!L514,"")</f>
        <v/>
      </c>
      <c r="D508" s="88">
        <f>IF(Sample8!M514&gt;0,Sample8!M514,)</f>
        <v>1106.9297531868729</v>
      </c>
      <c r="E508" s="162" t="str">
        <f t="shared" si="113"/>
        <v/>
      </c>
      <c r="F508" s="162" t="str">
        <f t="shared" si="114"/>
        <v/>
      </c>
      <c r="G508" s="162" t="str">
        <f t="shared" si="115"/>
        <v/>
      </c>
      <c r="H508" s="162" t="str">
        <f t="shared" si="116"/>
        <v/>
      </c>
      <c r="I508" s="162" t="e">
        <f t="shared" si="117"/>
        <v>#VALUE!</v>
      </c>
      <c r="J508" s="162" t="e">
        <f t="shared" si="123"/>
        <v>#VALUE!</v>
      </c>
      <c r="K508" s="162" t="str">
        <f t="shared" si="118"/>
        <v/>
      </c>
      <c r="L508" s="59" t="str">
        <f t="shared" si="119"/>
        <v/>
      </c>
      <c r="M508" s="162" t="str">
        <f t="shared" si="124"/>
        <v/>
      </c>
      <c r="N508" s="99" t="str">
        <f t="shared" si="120"/>
        <v/>
      </c>
      <c r="O508" s="100" t="str">
        <f t="shared" si="125"/>
        <v/>
      </c>
      <c r="P508" s="100" t="e">
        <f t="shared" si="126"/>
        <v>#VALUE!</v>
      </c>
      <c r="Q508" s="11">
        <v>506</v>
      </c>
      <c r="R508" s="9" t="str">
        <f t="shared" si="121"/>
        <v/>
      </c>
    </row>
    <row r="509" spans="1:18" x14ac:dyDescent="0.25">
      <c r="A509" s="9">
        <f t="shared" si="122"/>
        <v>0</v>
      </c>
      <c r="B509" s="88">
        <f>IF(Sample8!K515&gt;0,Sample8!K515, )</f>
        <v>0</v>
      </c>
      <c r="C509" s="88" t="str">
        <f>IF(Sample8!L515&gt;0,Sample8!L515,"")</f>
        <v/>
      </c>
      <c r="D509" s="88">
        <f>IF(Sample8!M515&gt;0,Sample8!M515,)</f>
        <v>1106.9297531868729</v>
      </c>
      <c r="E509" s="162" t="str">
        <f t="shared" si="113"/>
        <v/>
      </c>
      <c r="F509" s="162" t="str">
        <f t="shared" si="114"/>
        <v/>
      </c>
      <c r="G509" s="162" t="str">
        <f t="shared" si="115"/>
        <v/>
      </c>
      <c r="H509" s="162" t="str">
        <f t="shared" si="116"/>
        <v/>
      </c>
      <c r="I509" s="162" t="e">
        <f t="shared" si="117"/>
        <v>#VALUE!</v>
      </c>
      <c r="J509" s="162" t="e">
        <f t="shared" si="123"/>
        <v>#VALUE!</v>
      </c>
      <c r="K509" s="162" t="str">
        <f t="shared" si="118"/>
        <v/>
      </c>
      <c r="L509" s="59" t="str">
        <f t="shared" si="119"/>
        <v/>
      </c>
      <c r="M509" s="162" t="str">
        <f t="shared" si="124"/>
        <v/>
      </c>
      <c r="N509" s="99" t="str">
        <f t="shared" si="120"/>
        <v/>
      </c>
      <c r="O509" s="100" t="str">
        <f t="shared" si="125"/>
        <v/>
      </c>
      <c r="P509" s="100" t="e">
        <f t="shared" si="126"/>
        <v>#VALUE!</v>
      </c>
      <c r="Q509" s="11">
        <v>507</v>
      </c>
      <c r="R509" s="9" t="str">
        <f t="shared" si="121"/>
        <v/>
      </c>
    </row>
    <row r="510" spans="1:18" x14ac:dyDescent="0.25">
      <c r="A510" s="9">
        <f t="shared" si="122"/>
        <v>0</v>
      </c>
      <c r="B510" s="88">
        <f>IF(Sample8!K516&gt;0,Sample8!K516, )</f>
        <v>0</v>
      </c>
      <c r="C510" s="88" t="str">
        <f>IF(Sample8!L516&gt;0,Sample8!L516,"")</f>
        <v/>
      </c>
      <c r="D510" s="88">
        <f>IF(Sample8!M516&gt;0,Sample8!M516,)</f>
        <v>1106.9297531868729</v>
      </c>
      <c r="E510" s="162" t="str">
        <f t="shared" si="113"/>
        <v/>
      </c>
      <c r="F510" s="162" t="str">
        <f t="shared" si="114"/>
        <v/>
      </c>
      <c r="G510" s="162" t="str">
        <f t="shared" si="115"/>
        <v/>
      </c>
      <c r="H510" s="162" t="str">
        <f t="shared" si="116"/>
        <v/>
      </c>
      <c r="I510" s="162" t="e">
        <f t="shared" si="117"/>
        <v>#VALUE!</v>
      </c>
      <c r="J510" s="162" t="e">
        <f t="shared" si="123"/>
        <v>#VALUE!</v>
      </c>
      <c r="K510" s="162" t="str">
        <f t="shared" si="118"/>
        <v/>
      </c>
      <c r="L510" s="59" t="str">
        <f t="shared" si="119"/>
        <v/>
      </c>
      <c r="M510" s="162" t="str">
        <f t="shared" si="124"/>
        <v/>
      </c>
      <c r="N510" s="99" t="str">
        <f t="shared" si="120"/>
        <v/>
      </c>
      <c r="O510" s="100" t="str">
        <f t="shared" si="125"/>
        <v/>
      </c>
      <c r="P510" s="100" t="e">
        <f t="shared" si="126"/>
        <v>#VALUE!</v>
      </c>
      <c r="Q510" s="11">
        <v>508</v>
      </c>
      <c r="R510" s="9" t="str">
        <f t="shared" si="121"/>
        <v/>
      </c>
    </row>
    <row r="511" spans="1:18" x14ac:dyDescent="0.25">
      <c r="A511" s="9">
        <f t="shared" si="122"/>
        <v>0</v>
      </c>
      <c r="B511" s="88">
        <f>IF(Sample8!K517&gt;0,Sample8!K517, )</f>
        <v>0</v>
      </c>
      <c r="C511" s="88" t="str">
        <f>IF(Sample8!L517&gt;0,Sample8!L517,"")</f>
        <v/>
      </c>
      <c r="D511" s="88">
        <f>IF(Sample8!M517&gt;0,Sample8!M517,)</f>
        <v>1106.9297531868729</v>
      </c>
      <c r="E511" s="162" t="str">
        <f t="shared" si="113"/>
        <v/>
      </c>
      <c r="F511" s="162" t="str">
        <f t="shared" si="114"/>
        <v/>
      </c>
      <c r="G511" s="162" t="str">
        <f t="shared" si="115"/>
        <v/>
      </c>
      <c r="H511" s="162" t="str">
        <f t="shared" si="116"/>
        <v/>
      </c>
      <c r="I511" s="162" t="e">
        <f t="shared" si="117"/>
        <v>#VALUE!</v>
      </c>
      <c r="J511" s="162" t="e">
        <f t="shared" si="123"/>
        <v>#VALUE!</v>
      </c>
      <c r="K511" s="162" t="str">
        <f t="shared" si="118"/>
        <v/>
      </c>
      <c r="L511" s="59" t="str">
        <f t="shared" si="119"/>
        <v/>
      </c>
      <c r="M511" s="162" t="str">
        <f t="shared" si="124"/>
        <v/>
      </c>
      <c r="N511" s="99" t="str">
        <f t="shared" si="120"/>
        <v/>
      </c>
      <c r="O511" s="100" t="str">
        <f t="shared" si="125"/>
        <v/>
      </c>
      <c r="P511" s="100" t="e">
        <f t="shared" si="126"/>
        <v>#VALUE!</v>
      </c>
      <c r="Q511" s="11">
        <v>509</v>
      </c>
      <c r="R511" s="9" t="str">
        <f t="shared" si="121"/>
        <v/>
      </c>
    </row>
    <row r="512" spans="1:18" x14ac:dyDescent="0.25">
      <c r="A512" s="9">
        <f t="shared" si="122"/>
        <v>0</v>
      </c>
      <c r="B512" s="88">
        <f>IF(Sample8!K518&gt;0,Sample8!K518, )</f>
        <v>0</v>
      </c>
      <c r="C512" s="88" t="str">
        <f>IF(Sample8!L518&gt;0,Sample8!L518,"")</f>
        <v/>
      </c>
      <c r="D512" s="88">
        <f>IF(Sample8!M518&gt;0,Sample8!M518,)</f>
        <v>1106.9297531868729</v>
      </c>
      <c r="E512" s="162" t="str">
        <f t="shared" si="113"/>
        <v/>
      </c>
      <c r="F512" s="162" t="str">
        <f t="shared" si="114"/>
        <v/>
      </c>
      <c r="G512" s="162" t="str">
        <f t="shared" si="115"/>
        <v/>
      </c>
      <c r="H512" s="162" t="str">
        <f t="shared" si="116"/>
        <v/>
      </c>
      <c r="I512" s="162" t="e">
        <f t="shared" si="117"/>
        <v>#VALUE!</v>
      </c>
      <c r="J512" s="162" t="e">
        <f t="shared" si="123"/>
        <v>#VALUE!</v>
      </c>
      <c r="K512" s="162" t="str">
        <f t="shared" si="118"/>
        <v/>
      </c>
      <c r="L512" s="59" t="str">
        <f t="shared" si="119"/>
        <v/>
      </c>
      <c r="M512" s="162" t="str">
        <f t="shared" si="124"/>
        <v/>
      </c>
      <c r="N512" s="99" t="str">
        <f t="shared" si="120"/>
        <v/>
      </c>
      <c r="O512" s="100" t="str">
        <f t="shared" si="125"/>
        <v/>
      </c>
      <c r="P512" s="100" t="e">
        <f t="shared" si="126"/>
        <v>#VALUE!</v>
      </c>
      <c r="Q512" s="11">
        <v>510</v>
      </c>
      <c r="R512" s="9" t="str">
        <f t="shared" si="121"/>
        <v/>
      </c>
    </row>
    <row r="513" spans="1:18" x14ac:dyDescent="0.25">
      <c r="A513" s="9">
        <f t="shared" si="122"/>
        <v>0</v>
      </c>
      <c r="B513" s="88">
        <f>IF(Sample8!K519&gt;0,Sample8!K519, )</f>
        <v>0</v>
      </c>
      <c r="C513" s="88" t="str">
        <f>IF(Sample8!L519&gt;0,Sample8!L519,"")</f>
        <v/>
      </c>
      <c r="D513" s="88">
        <f>IF(Sample8!M519&gt;0,Sample8!M519,)</f>
        <v>1106.9297531868729</v>
      </c>
      <c r="E513" s="162" t="str">
        <f t="shared" si="113"/>
        <v/>
      </c>
      <c r="F513" s="162" t="str">
        <f t="shared" si="114"/>
        <v/>
      </c>
      <c r="G513" s="162" t="str">
        <f t="shared" si="115"/>
        <v/>
      </c>
      <c r="H513" s="162" t="str">
        <f t="shared" si="116"/>
        <v/>
      </c>
      <c r="I513" s="162" t="e">
        <f t="shared" si="117"/>
        <v>#VALUE!</v>
      </c>
      <c r="J513" s="162" t="e">
        <f t="shared" si="123"/>
        <v>#VALUE!</v>
      </c>
      <c r="K513" s="162" t="str">
        <f t="shared" si="118"/>
        <v/>
      </c>
      <c r="L513" s="59" t="str">
        <f t="shared" si="119"/>
        <v/>
      </c>
      <c r="M513" s="162" t="str">
        <f t="shared" si="124"/>
        <v/>
      </c>
      <c r="N513" s="99" t="str">
        <f t="shared" si="120"/>
        <v/>
      </c>
      <c r="O513" s="100" t="str">
        <f t="shared" si="125"/>
        <v/>
      </c>
      <c r="P513" s="100" t="e">
        <f t="shared" si="126"/>
        <v>#VALUE!</v>
      </c>
      <c r="Q513" s="11">
        <v>511</v>
      </c>
      <c r="R513" s="9" t="str">
        <f t="shared" si="121"/>
        <v/>
      </c>
    </row>
    <row r="514" spans="1:18" x14ac:dyDescent="0.25">
      <c r="A514" s="9">
        <f t="shared" si="122"/>
        <v>0</v>
      </c>
      <c r="B514" s="88">
        <f>IF(Sample8!K520&gt;0,Sample8!K520, )</f>
        <v>0</v>
      </c>
      <c r="C514" s="88" t="str">
        <f>IF(Sample8!L520&gt;0,Sample8!L520,"")</f>
        <v/>
      </c>
      <c r="D514" s="88">
        <f>IF(Sample8!M520&gt;0,Sample8!M520,)</f>
        <v>1106.9297531868729</v>
      </c>
      <c r="E514" s="162" t="str">
        <f t="shared" ref="E514:E577" si="127">IF(OR(B514="",B514=0),"",B514+1/$U$17)</f>
        <v/>
      </c>
      <c r="F514" s="162" t="str">
        <f t="shared" ref="F514:F577" si="128">IF(OR(B514="",B514=0),"",$V$18-(LN(1+EXP(-$S$11*(I514-V$18))))/$S$11)</f>
        <v/>
      </c>
      <c r="G514" s="162" t="str">
        <f t="shared" ref="G514:G577" si="129">IF(OR(B514="",B514=0),"",B514-F514-H514-V$5*K514)</f>
        <v/>
      </c>
      <c r="H514" s="162" t="str">
        <f t="shared" ref="H514:H577" si="130">IF(OR(B514="",B514=0),"",1/2*(B514-V$5*K514+T$11)+1/2*POWER((B514-V$5*K514+T$11)^2-4*V$11*(B514-V$5*K514),0.5))</f>
        <v/>
      </c>
      <c r="I514" s="162" t="e">
        <f t="shared" ref="I514:I577" si="131">B514-H514-V$5*K514</f>
        <v>#VALUE!</v>
      </c>
      <c r="J514" s="162" t="e">
        <f t="shared" si="123"/>
        <v>#VALUE!</v>
      </c>
      <c r="K514" s="162" t="str">
        <f t="shared" ref="K514:K577" si="132">IF(OR(B514="",B514=0),"",LN(1+EXP($U$11*(B514-$U$13)))/$U$11)</f>
        <v/>
      </c>
      <c r="L514" s="59" t="str">
        <f t="shared" ref="L514:L577" si="133">IF(OR(B514="",B514=0),"",-LN(1+EXP($V$15*(B514-$V$13)))/$V$15)</f>
        <v/>
      </c>
      <c r="M514" s="162" t="str">
        <f t="shared" si="124"/>
        <v/>
      </c>
      <c r="N514" s="99" t="str">
        <f t="shared" ref="N514:N577" si="134">IF(OR(B514="",B514=0),"",(M514-C514)*(M514-C514))</f>
        <v/>
      </c>
      <c r="O514" s="100" t="str">
        <f t="shared" si="125"/>
        <v/>
      </c>
      <c r="P514" s="100" t="e">
        <f t="shared" si="126"/>
        <v>#VALUE!</v>
      </c>
      <c r="Q514" s="11">
        <v>512</v>
      </c>
      <c r="R514" s="9" t="str">
        <f t="shared" ref="R514:R577" si="135">IF(OR(B514="",B514=0),"",T$17+T$15*G514)</f>
        <v/>
      </c>
    </row>
    <row r="515" spans="1:18" x14ac:dyDescent="0.25">
      <c r="A515" s="9">
        <f t="shared" ref="A515:A578" si="136">-B515</f>
        <v>0</v>
      </c>
      <c r="B515" s="88">
        <f>IF(Sample8!K521&gt;0,Sample8!K521, )</f>
        <v>0</v>
      </c>
      <c r="C515" s="88" t="str">
        <f>IF(Sample8!L521&gt;0,Sample8!L521,"")</f>
        <v/>
      </c>
      <c r="D515" s="88">
        <f>IF(Sample8!M521&gt;0,Sample8!M521,)</f>
        <v>1106.9297531868729</v>
      </c>
      <c r="E515" s="162" t="str">
        <f t="shared" si="127"/>
        <v/>
      </c>
      <c r="F515" s="162" t="str">
        <f t="shared" si="128"/>
        <v/>
      </c>
      <c r="G515" s="162" t="str">
        <f t="shared" si="129"/>
        <v/>
      </c>
      <c r="H515" s="162" t="str">
        <f t="shared" si="130"/>
        <v/>
      </c>
      <c r="I515" s="162" t="e">
        <f t="shared" si="131"/>
        <v>#VALUE!</v>
      </c>
      <c r="J515" s="162" t="e">
        <f t="shared" ref="J515:J578" si="137">B515-I515-V$5*K515</f>
        <v>#VALUE!</v>
      </c>
      <c r="K515" s="162" t="str">
        <f t="shared" si="132"/>
        <v/>
      </c>
      <c r="L515" s="59" t="str">
        <f t="shared" si="133"/>
        <v/>
      </c>
      <c r="M515" s="162" t="str">
        <f t="shared" ref="M515:M578" si="138">IF(OR(B515="",B515=0),"",$S$15*F515+$T$17+$T$15*G515+$U$15*H515+S$17*(K515+L515))</f>
        <v/>
      </c>
      <c r="N515" s="99" t="str">
        <f t="shared" si="134"/>
        <v/>
      </c>
      <c r="O515" s="100" t="str">
        <f t="shared" ref="O515:O578" si="139">IF(OR(B515="",B515=0),"",1/V$17*LN(1+EXP(V$17*(B515-V$5*K515-T$13))))</f>
        <v/>
      </c>
      <c r="P515" s="100" t="e">
        <f t="shared" ref="P515:P578" si="140">(O515-J515)^2</f>
        <v>#VALUE!</v>
      </c>
      <c r="Q515" s="11">
        <v>513</v>
      </c>
      <c r="R515" s="9" t="str">
        <f t="shared" si="135"/>
        <v/>
      </c>
    </row>
    <row r="516" spans="1:18" x14ac:dyDescent="0.25">
      <c r="A516" s="9">
        <f t="shared" si="136"/>
        <v>0</v>
      </c>
      <c r="B516" s="88">
        <f>IF(Sample8!K522&gt;0,Sample8!K522, )</f>
        <v>0</v>
      </c>
      <c r="C516" s="88" t="str">
        <f>IF(Sample8!L522&gt;0,Sample8!L522,"")</f>
        <v/>
      </c>
      <c r="D516" s="88">
        <f>IF(Sample8!M522&gt;0,Sample8!M522,)</f>
        <v>1106.9297531868729</v>
      </c>
      <c r="E516" s="162" t="str">
        <f t="shared" si="127"/>
        <v/>
      </c>
      <c r="F516" s="162" t="str">
        <f t="shared" si="128"/>
        <v/>
      </c>
      <c r="G516" s="162" t="str">
        <f t="shared" si="129"/>
        <v/>
      </c>
      <c r="H516" s="162" t="str">
        <f t="shared" si="130"/>
        <v/>
      </c>
      <c r="I516" s="162" t="e">
        <f t="shared" si="131"/>
        <v>#VALUE!</v>
      </c>
      <c r="J516" s="162" t="e">
        <f t="shared" si="137"/>
        <v>#VALUE!</v>
      </c>
      <c r="K516" s="162" t="str">
        <f t="shared" si="132"/>
        <v/>
      </c>
      <c r="L516" s="59" t="str">
        <f t="shared" si="133"/>
        <v/>
      </c>
      <c r="M516" s="162" t="str">
        <f t="shared" si="138"/>
        <v/>
      </c>
      <c r="N516" s="99" t="str">
        <f t="shared" si="134"/>
        <v/>
      </c>
      <c r="O516" s="100" t="str">
        <f t="shared" si="139"/>
        <v/>
      </c>
      <c r="P516" s="100" t="e">
        <f t="shared" si="140"/>
        <v>#VALUE!</v>
      </c>
      <c r="Q516" s="11">
        <v>514</v>
      </c>
      <c r="R516" s="9" t="str">
        <f t="shared" si="135"/>
        <v/>
      </c>
    </row>
    <row r="517" spans="1:18" x14ac:dyDescent="0.25">
      <c r="A517" s="9">
        <f t="shared" si="136"/>
        <v>0</v>
      </c>
      <c r="B517" s="88">
        <f>IF(Sample8!K523&gt;0,Sample8!K523, )</f>
        <v>0</v>
      </c>
      <c r="C517" s="88" t="str">
        <f>IF(Sample8!L523&gt;0,Sample8!L523,"")</f>
        <v/>
      </c>
      <c r="D517" s="88">
        <f>IF(Sample8!M523&gt;0,Sample8!M523,)</f>
        <v>1106.9297531868729</v>
      </c>
      <c r="E517" s="162" t="str">
        <f t="shared" si="127"/>
        <v/>
      </c>
      <c r="F517" s="162" t="str">
        <f t="shared" si="128"/>
        <v/>
      </c>
      <c r="G517" s="162" t="str">
        <f t="shared" si="129"/>
        <v/>
      </c>
      <c r="H517" s="162" t="str">
        <f t="shared" si="130"/>
        <v/>
      </c>
      <c r="I517" s="162" t="e">
        <f t="shared" si="131"/>
        <v>#VALUE!</v>
      </c>
      <c r="J517" s="162" t="e">
        <f t="shared" si="137"/>
        <v>#VALUE!</v>
      </c>
      <c r="K517" s="162" t="str">
        <f t="shared" si="132"/>
        <v/>
      </c>
      <c r="L517" s="59" t="str">
        <f t="shared" si="133"/>
        <v/>
      </c>
      <c r="M517" s="162" t="str">
        <f t="shared" si="138"/>
        <v/>
      </c>
      <c r="N517" s="99" t="str">
        <f t="shared" si="134"/>
        <v/>
      </c>
      <c r="O517" s="100" t="str">
        <f t="shared" si="139"/>
        <v/>
      </c>
      <c r="P517" s="100" t="e">
        <f t="shared" si="140"/>
        <v>#VALUE!</v>
      </c>
      <c r="Q517" s="11">
        <v>515</v>
      </c>
      <c r="R517" s="9" t="str">
        <f t="shared" si="135"/>
        <v/>
      </c>
    </row>
    <row r="518" spans="1:18" x14ac:dyDescent="0.25">
      <c r="A518" s="9">
        <f t="shared" si="136"/>
        <v>0</v>
      </c>
      <c r="B518" s="88">
        <f>IF(Sample8!K524&gt;0,Sample8!K524, )</f>
        <v>0</v>
      </c>
      <c r="C518" s="88" t="str">
        <f>IF(Sample8!L524&gt;0,Sample8!L524,"")</f>
        <v/>
      </c>
      <c r="D518" s="88">
        <f>IF(Sample8!M524&gt;0,Sample8!M524,)</f>
        <v>1106.9297531868729</v>
      </c>
      <c r="E518" s="162" t="str">
        <f t="shared" si="127"/>
        <v/>
      </c>
      <c r="F518" s="162" t="str">
        <f t="shared" si="128"/>
        <v/>
      </c>
      <c r="G518" s="162" t="str">
        <f t="shared" si="129"/>
        <v/>
      </c>
      <c r="H518" s="162" t="str">
        <f t="shared" si="130"/>
        <v/>
      </c>
      <c r="I518" s="162" t="e">
        <f t="shared" si="131"/>
        <v>#VALUE!</v>
      </c>
      <c r="J518" s="162" t="e">
        <f t="shared" si="137"/>
        <v>#VALUE!</v>
      </c>
      <c r="K518" s="162" t="str">
        <f t="shared" si="132"/>
        <v/>
      </c>
      <c r="L518" s="59" t="str">
        <f t="shared" si="133"/>
        <v/>
      </c>
      <c r="M518" s="162" t="str">
        <f t="shared" si="138"/>
        <v/>
      </c>
      <c r="N518" s="99" t="str">
        <f t="shared" si="134"/>
        <v/>
      </c>
      <c r="O518" s="100" t="str">
        <f t="shared" si="139"/>
        <v/>
      </c>
      <c r="P518" s="100" t="e">
        <f t="shared" si="140"/>
        <v>#VALUE!</v>
      </c>
      <c r="Q518" s="11">
        <v>516</v>
      </c>
      <c r="R518" s="9" t="str">
        <f t="shared" si="135"/>
        <v/>
      </c>
    </row>
    <row r="519" spans="1:18" x14ac:dyDescent="0.25">
      <c r="A519" s="9">
        <f t="shared" si="136"/>
        <v>0</v>
      </c>
      <c r="B519" s="88">
        <f>IF(Sample8!K525&gt;0,Sample8!K525, )</f>
        <v>0</v>
      </c>
      <c r="C519" s="88" t="str">
        <f>IF(Sample8!L525&gt;0,Sample8!L525,"")</f>
        <v/>
      </c>
      <c r="D519" s="88">
        <f>IF(Sample8!M525&gt;0,Sample8!M525,)</f>
        <v>1106.9297531868729</v>
      </c>
      <c r="E519" s="162" t="str">
        <f t="shared" si="127"/>
        <v/>
      </c>
      <c r="F519" s="162" t="str">
        <f t="shared" si="128"/>
        <v/>
      </c>
      <c r="G519" s="162" t="str">
        <f t="shared" si="129"/>
        <v/>
      </c>
      <c r="H519" s="162" t="str">
        <f t="shared" si="130"/>
        <v/>
      </c>
      <c r="I519" s="162" t="e">
        <f t="shared" si="131"/>
        <v>#VALUE!</v>
      </c>
      <c r="J519" s="162" t="e">
        <f t="shared" si="137"/>
        <v>#VALUE!</v>
      </c>
      <c r="K519" s="162" t="str">
        <f t="shared" si="132"/>
        <v/>
      </c>
      <c r="L519" s="59" t="str">
        <f t="shared" si="133"/>
        <v/>
      </c>
      <c r="M519" s="162" t="str">
        <f t="shared" si="138"/>
        <v/>
      </c>
      <c r="N519" s="99" t="str">
        <f t="shared" si="134"/>
        <v/>
      </c>
      <c r="O519" s="100" t="str">
        <f t="shared" si="139"/>
        <v/>
      </c>
      <c r="P519" s="100" t="e">
        <f t="shared" si="140"/>
        <v>#VALUE!</v>
      </c>
      <c r="Q519" s="11">
        <v>517</v>
      </c>
      <c r="R519" s="9" t="str">
        <f t="shared" si="135"/>
        <v/>
      </c>
    </row>
    <row r="520" spans="1:18" x14ac:dyDescent="0.25">
      <c r="A520" s="9">
        <f t="shared" si="136"/>
        <v>0</v>
      </c>
      <c r="B520" s="88">
        <f>IF(Sample8!K526&gt;0,Sample8!K526, )</f>
        <v>0</v>
      </c>
      <c r="C520" s="88" t="str">
        <f>IF(Sample8!L526&gt;0,Sample8!L526,"")</f>
        <v/>
      </c>
      <c r="D520" s="88">
        <f>IF(Sample8!M526&gt;0,Sample8!M526,)</f>
        <v>1106.9297531868729</v>
      </c>
      <c r="E520" s="162" t="str">
        <f t="shared" si="127"/>
        <v/>
      </c>
      <c r="F520" s="162" t="str">
        <f t="shared" si="128"/>
        <v/>
      </c>
      <c r="G520" s="162" t="str">
        <f t="shared" si="129"/>
        <v/>
      </c>
      <c r="H520" s="162" t="str">
        <f t="shared" si="130"/>
        <v/>
      </c>
      <c r="I520" s="162" t="e">
        <f t="shared" si="131"/>
        <v>#VALUE!</v>
      </c>
      <c r="J520" s="162" t="e">
        <f t="shared" si="137"/>
        <v>#VALUE!</v>
      </c>
      <c r="K520" s="162" t="str">
        <f t="shared" si="132"/>
        <v/>
      </c>
      <c r="L520" s="59" t="str">
        <f t="shared" si="133"/>
        <v/>
      </c>
      <c r="M520" s="162" t="str">
        <f t="shared" si="138"/>
        <v/>
      </c>
      <c r="N520" s="99" t="str">
        <f t="shared" si="134"/>
        <v/>
      </c>
      <c r="O520" s="100" t="str">
        <f t="shared" si="139"/>
        <v/>
      </c>
      <c r="P520" s="100" t="e">
        <f t="shared" si="140"/>
        <v>#VALUE!</v>
      </c>
      <c r="Q520" s="11">
        <v>518</v>
      </c>
      <c r="R520" s="9" t="str">
        <f t="shared" si="135"/>
        <v/>
      </c>
    </row>
    <row r="521" spans="1:18" x14ac:dyDescent="0.25">
      <c r="A521" s="9">
        <f t="shared" si="136"/>
        <v>0</v>
      </c>
      <c r="B521" s="88">
        <f>IF(Sample8!K527&gt;0,Sample8!K527, )</f>
        <v>0</v>
      </c>
      <c r="C521" s="88" t="str">
        <f>IF(Sample8!L527&gt;0,Sample8!L527,"")</f>
        <v/>
      </c>
      <c r="D521" s="88">
        <f>IF(Sample8!M527&gt;0,Sample8!M527,)</f>
        <v>1106.9297531868729</v>
      </c>
      <c r="E521" s="162" t="str">
        <f t="shared" si="127"/>
        <v/>
      </c>
      <c r="F521" s="162" t="str">
        <f t="shared" si="128"/>
        <v/>
      </c>
      <c r="G521" s="162" t="str">
        <f t="shared" si="129"/>
        <v/>
      </c>
      <c r="H521" s="162" t="str">
        <f t="shared" si="130"/>
        <v/>
      </c>
      <c r="I521" s="162" t="e">
        <f t="shared" si="131"/>
        <v>#VALUE!</v>
      </c>
      <c r="J521" s="162" t="e">
        <f t="shared" si="137"/>
        <v>#VALUE!</v>
      </c>
      <c r="K521" s="162" t="str">
        <f t="shared" si="132"/>
        <v/>
      </c>
      <c r="L521" s="59" t="str">
        <f t="shared" si="133"/>
        <v/>
      </c>
      <c r="M521" s="162" t="str">
        <f t="shared" si="138"/>
        <v/>
      </c>
      <c r="N521" s="99" t="str">
        <f t="shared" si="134"/>
        <v/>
      </c>
      <c r="O521" s="100" t="str">
        <f t="shared" si="139"/>
        <v/>
      </c>
      <c r="P521" s="100" t="e">
        <f t="shared" si="140"/>
        <v>#VALUE!</v>
      </c>
      <c r="Q521" s="11">
        <v>519</v>
      </c>
      <c r="R521" s="9" t="str">
        <f t="shared" si="135"/>
        <v/>
      </c>
    </row>
    <row r="522" spans="1:18" x14ac:dyDescent="0.25">
      <c r="A522" s="9">
        <f t="shared" si="136"/>
        <v>0</v>
      </c>
      <c r="B522" s="88">
        <f>IF(Sample8!K528&gt;0,Sample8!K528, )</f>
        <v>0</v>
      </c>
      <c r="C522" s="88" t="str">
        <f>IF(Sample8!L528&gt;0,Sample8!L528,"")</f>
        <v/>
      </c>
      <c r="D522" s="88">
        <f>IF(Sample8!M528&gt;0,Sample8!M528,)</f>
        <v>1106.9297531868729</v>
      </c>
      <c r="E522" s="162" t="str">
        <f t="shared" si="127"/>
        <v/>
      </c>
      <c r="F522" s="162" t="str">
        <f t="shared" si="128"/>
        <v/>
      </c>
      <c r="G522" s="162" t="str">
        <f t="shared" si="129"/>
        <v/>
      </c>
      <c r="H522" s="162" t="str">
        <f t="shared" si="130"/>
        <v/>
      </c>
      <c r="I522" s="162" t="e">
        <f t="shared" si="131"/>
        <v>#VALUE!</v>
      </c>
      <c r="J522" s="162" t="e">
        <f t="shared" si="137"/>
        <v>#VALUE!</v>
      </c>
      <c r="K522" s="162" t="str">
        <f t="shared" si="132"/>
        <v/>
      </c>
      <c r="L522" s="59" t="str">
        <f t="shared" si="133"/>
        <v/>
      </c>
      <c r="M522" s="162" t="str">
        <f t="shared" si="138"/>
        <v/>
      </c>
      <c r="N522" s="99" t="str">
        <f t="shared" si="134"/>
        <v/>
      </c>
      <c r="O522" s="100" t="str">
        <f t="shared" si="139"/>
        <v/>
      </c>
      <c r="P522" s="100" t="e">
        <f t="shared" si="140"/>
        <v>#VALUE!</v>
      </c>
      <c r="Q522" s="11">
        <v>520</v>
      </c>
      <c r="R522" s="9" t="str">
        <f t="shared" si="135"/>
        <v/>
      </c>
    </row>
    <row r="523" spans="1:18" x14ac:dyDescent="0.25">
      <c r="A523" s="9">
        <f t="shared" si="136"/>
        <v>0</v>
      </c>
      <c r="B523" s="88">
        <f>IF(Sample8!K529&gt;0,Sample8!K529, )</f>
        <v>0</v>
      </c>
      <c r="C523" s="88" t="str">
        <f>IF(Sample8!L529&gt;0,Sample8!L529,"")</f>
        <v/>
      </c>
      <c r="D523" s="88">
        <f>IF(Sample8!M529&gt;0,Sample8!M529,)</f>
        <v>1106.9297531868729</v>
      </c>
      <c r="E523" s="162" t="str">
        <f t="shared" si="127"/>
        <v/>
      </c>
      <c r="F523" s="162" t="str">
        <f t="shared" si="128"/>
        <v/>
      </c>
      <c r="G523" s="162" t="str">
        <f t="shared" si="129"/>
        <v/>
      </c>
      <c r="H523" s="162" t="str">
        <f t="shared" si="130"/>
        <v/>
      </c>
      <c r="I523" s="162" t="e">
        <f t="shared" si="131"/>
        <v>#VALUE!</v>
      </c>
      <c r="J523" s="162" t="e">
        <f t="shared" si="137"/>
        <v>#VALUE!</v>
      </c>
      <c r="K523" s="162" t="str">
        <f t="shared" si="132"/>
        <v/>
      </c>
      <c r="L523" s="59" t="str">
        <f t="shared" si="133"/>
        <v/>
      </c>
      <c r="M523" s="162" t="str">
        <f t="shared" si="138"/>
        <v/>
      </c>
      <c r="N523" s="99" t="str">
        <f t="shared" si="134"/>
        <v/>
      </c>
      <c r="O523" s="100" t="str">
        <f t="shared" si="139"/>
        <v/>
      </c>
      <c r="P523" s="100" t="e">
        <f t="shared" si="140"/>
        <v>#VALUE!</v>
      </c>
      <c r="Q523" s="11">
        <v>521</v>
      </c>
      <c r="R523" s="9" t="str">
        <f t="shared" si="135"/>
        <v/>
      </c>
    </row>
    <row r="524" spans="1:18" x14ac:dyDescent="0.25">
      <c r="A524" s="9">
        <f t="shared" si="136"/>
        <v>0</v>
      </c>
      <c r="B524" s="88">
        <f>IF(Sample8!K530&gt;0,Sample8!K530, )</f>
        <v>0</v>
      </c>
      <c r="C524" s="88" t="str">
        <f>IF(Sample8!L530&gt;0,Sample8!L530,"")</f>
        <v/>
      </c>
      <c r="D524" s="88">
        <f>IF(Sample8!M530&gt;0,Sample8!M530,)</f>
        <v>1106.9297531868729</v>
      </c>
      <c r="E524" s="162" t="str">
        <f t="shared" si="127"/>
        <v/>
      </c>
      <c r="F524" s="162" t="str">
        <f t="shared" si="128"/>
        <v/>
      </c>
      <c r="G524" s="162" t="str">
        <f t="shared" si="129"/>
        <v/>
      </c>
      <c r="H524" s="162" t="str">
        <f t="shared" si="130"/>
        <v/>
      </c>
      <c r="I524" s="162" t="e">
        <f t="shared" si="131"/>
        <v>#VALUE!</v>
      </c>
      <c r="J524" s="162" t="e">
        <f t="shared" si="137"/>
        <v>#VALUE!</v>
      </c>
      <c r="K524" s="162" t="str">
        <f t="shared" si="132"/>
        <v/>
      </c>
      <c r="L524" s="59" t="str">
        <f t="shared" si="133"/>
        <v/>
      </c>
      <c r="M524" s="162" t="str">
        <f t="shared" si="138"/>
        <v/>
      </c>
      <c r="N524" s="99" t="str">
        <f t="shared" si="134"/>
        <v/>
      </c>
      <c r="O524" s="100" t="str">
        <f t="shared" si="139"/>
        <v/>
      </c>
      <c r="P524" s="100" t="e">
        <f t="shared" si="140"/>
        <v>#VALUE!</v>
      </c>
      <c r="Q524" s="11">
        <v>522</v>
      </c>
      <c r="R524" s="9" t="str">
        <f t="shared" si="135"/>
        <v/>
      </c>
    </row>
    <row r="525" spans="1:18" x14ac:dyDescent="0.25">
      <c r="A525" s="9">
        <f t="shared" si="136"/>
        <v>0</v>
      </c>
      <c r="B525" s="88">
        <f>IF(Sample8!K531&gt;0,Sample8!K531, )</f>
        <v>0</v>
      </c>
      <c r="C525" s="88" t="str">
        <f>IF(Sample8!L531&gt;0,Sample8!L531,"")</f>
        <v/>
      </c>
      <c r="D525" s="88">
        <f>IF(Sample8!M531&gt;0,Sample8!M531,)</f>
        <v>1106.9297531868729</v>
      </c>
      <c r="E525" s="162" t="str">
        <f t="shared" si="127"/>
        <v/>
      </c>
      <c r="F525" s="162" t="str">
        <f t="shared" si="128"/>
        <v/>
      </c>
      <c r="G525" s="162" t="str">
        <f t="shared" si="129"/>
        <v/>
      </c>
      <c r="H525" s="162" t="str">
        <f t="shared" si="130"/>
        <v/>
      </c>
      <c r="I525" s="162" t="e">
        <f t="shared" si="131"/>
        <v>#VALUE!</v>
      </c>
      <c r="J525" s="162" t="e">
        <f t="shared" si="137"/>
        <v>#VALUE!</v>
      </c>
      <c r="K525" s="162" t="str">
        <f t="shared" si="132"/>
        <v/>
      </c>
      <c r="L525" s="59" t="str">
        <f t="shared" si="133"/>
        <v/>
      </c>
      <c r="M525" s="162" t="str">
        <f t="shared" si="138"/>
        <v/>
      </c>
      <c r="N525" s="99" t="str">
        <f t="shared" si="134"/>
        <v/>
      </c>
      <c r="O525" s="100" t="str">
        <f t="shared" si="139"/>
        <v/>
      </c>
      <c r="P525" s="100" t="e">
        <f t="shared" si="140"/>
        <v>#VALUE!</v>
      </c>
      <c r="Q525" s="11">
        <v>523</v>
      </c>
      <c r="R525" s="9" t="str">
        <f t="shared" si="135"/>
        <v/>
      </c>
    </row>
    <row r="526" spans="1:18" x14ac:dyDescent="0.25">
      <c r="A526" s="9">
        <f t="shared" si="136"/>
        <v>0</v>
      </c>
      <c r="B526" s="88">
        <f>IF(Sample8!K532&gt;0,Sample8!K532, )</f>
        <v>0</v>
      </c>
      <c r="C526" s="88" t="str">
        <f>IF(Sample8!L532&gt;0,Sample8!L532,"")</f>
        <v/>
      </c>
      <c r="D526" s="88">
        <f>IF(Sample8!M532&gt;0,Sample8!M532,)</f>
        <v>1106.9297531868729</v>
      </c>
      <c r="E526" s="162" t="str">
        <f t="shared" si="127"/>
        <v/>
      </c>
      <c r="F526" s="162" t="str">
        <f t="shared" si="128"/>
        <v/>
      </c>
      <c r="G526" s="162" t="str">
        <f t="shared" si="129"/>
        <v/>
      </c>
      <c r="H526" s="162" t="str">
        <f t="shared" si="130"/>
        <v/>
      </c>
      <c r="I526" s="162" t="e">
        <f t="shared" si="131"/>
        <v>#VALUE!</v>
      </c>
      <c r="J526" s="162" t="e">
        <f t="shared" si="137"/>
        <v>#VALUE!</v>
      </c>
      <c r="K526" s="162" t="str">
        <f t="shared" si="132"/>
        <v/>
      </c>
      <c r="L526" s="59" t="str">
        <f t="shared" si="133"/>
        <v/>
      </c>
      <c r="M526" s="162" t="str">
        <f t="shared" si="138"/>
        <v/>
      </c>
      <c r="N526" s="99" t="str">
        <f t="shared" si="134"/>
        <v/>
      </c>
      <c r="O526" s="100" t="str">
        <f t="shared" si="139"/>
        <v/>
      </c>
      <c r="P526" s="100" t="e">
        <f t="shared" si="140"/>
        <v>#VALUE!</v>
      </c>
      <c r="Q526" s="11">
        <v>524</v>
      </c>
      <c r="R526" s="9" t="str">
        <f t="shared" si="135"/>
        <v/>
      </c>
    </row>
    <row r="527" spans="1:18" x14ac:dyDescent="0.25">
      <c r="A527" s="9">
        <f t="shared" si="136"/>
        <v>0</v>
      </c>
      <c r="B527" s="88">
        <f>IF(Sample8!K533&gt;0,Sample8!K533, )</f>
        <v>0</v>
      </c>
      <c r="C527" s="88" t="str">
        <f>IF(Sample8!L533&gt;0,Sample8!L533,"")</f>
        <v/>
      </c>
      <c r="D527" s="88">
        <f>IF(Sample8!M533&gt;0,Sample8!M533,)</f>
        <v>1106.9297531868729</v>
      </c>
      <c r="E527" s="162" t="str">
        <f t="shared" si="127"/>
        <v/>
      </c>
      <c r="F527" s="162" t="str">
        <f t="shared" si="128"/>
        <v/>
      </c>
      <c r="G527" s="162" t="str">
        <f t="shared" si="129"/>
        <v/>
      </c>
      <c r="H527" s="162" t="str">
        <f t="shared" si="130"/>
        <v/>
      </c>
      <c r="I527" s="162" t="e">
        <f t="shared" si="131"/>
        <v>#VALUE!</v>
      </c>
      <c r="J527" s="162" t="e">
        <f t="shared" si="137"/>
        <v>#VALUE!</v>
      </c>
      <c r="K527" s="162" t="str">
        <f t="shared" si="132"/>
        <v/>
      </c>
      <c r="L527" s="59" t="str">
        <f t="shared" si="133"/>
        <v/>
      </c>
      <c r="M527" s="162" t="str">
        <f t="shared" si="138"/>
        <v/>
      </c>
      <c r="N527" s="99" t="str">
        <f t="shared" si="134"/>
        <v/>
      </c>
      <c r="O527" s="100" t="str">
        <f t="shared" si="139"/>
        <v/>
      </c>
      <c r="P527" s="100" t="e">
        <f t="shared" si="140"/>
        <v>#VALUE!</v>
      </c>
      <c r="Q527" s="11">
        <v>525</v>
      </c>
      <c r="R527" s="9" t="str">
        <f t="shared" si="135"/>
        <v/>
      </c>
    </row>
    <row r="528" spans="1:18" x14ac:dyDescent="0.25">
      <c r="A528" s="9">
        <f t="shared" si="136"/>
        <v>0</v>
      </c>
      <c r="B528" s="88">
        <f>IF(Sample8!K534&gt;0,Sample8!K534, )</f>
        <v>0</v>
      </c>
      <c r="C528" s="88" t="str">
        <f>IF(Sample8!L534&gt;0,Sample8!L534,"")</f>
        <v/>
      </c>
      <c r="D528" s="88">
        <f>IF(Sample8!M534&gt;0,Sample8!M534,)</f>
        <v>1106.9297531868729</v>
      </c>
      <c r="E528" s="162" t="str">
        <f t="shared" si="127"/>
        <v/>
      </c>
      <c r="F528" s="162" t="str">
        <f t="shared" si="128"/>
        <v/>
      </c>
      <c r="G528" s="162" t="str">
        <f t="shared" si="129"/>
        <v/>
      </c>
      <c r="H528" s="162" t="str">
        <f t="shared" si="130"/>
        <v/>
      </c>
      <c r="I528" s="162" t="e">
        <f t="shared" si="131"/>
        <v>#VALUE!</v>
      </c>
      <c r="J528" s="162" t="e">
        <f t="shared" si="137"/>
        <v>#VALUE!</v>
      </c>
      <c r="K528" s="162" t="str">
        <f t="shared" si="132"/>
        <v/>
      </c>
      <c r="L528" s="59" t="str">
        <f t="shared" si="133"/>
        <v/>
      </c>
      <c r="M528" s="162" t="str">
        <f t="shared" si="138"/>
        <v/>
      </c>
      <c r="N528" s="99" t="str">
        <f t="shared" si="134"/>
        <v/>
      </c>
      <c r="O528" s="100" t="str">
        <f t="shared" si="139"/>
        <v/>
      </c>
      <c r="P528" s="100" t="e">
        <f t="shared" si="140"/>
        <v>#VALUE!</v>
      </c>
      <c r="Q528" s="11">
        <v>526</v>
      </c>
      <c r="R528" s="9" t="str">
        <f t="shared" si="135"/>
        <v/>
      </c>
    </row>
    <row r="529" spans="1:18" x14ac:dyDescent="0.25">
      <c r="A529" s="9">
        <f t="shared" si="136"/>
        <v>0</v>
      </c>
      <c r="B529" s="88">
        <f>IF(Sample8!K535&gt;0,Sample8!K535, )</f>
        <v>0</v>
      </c>
      <c r="C529" s="88" t="str">
        <f>IF(Sample8!L535&gt;0,Sample8!L535,"")</f>
        <v/>
      </c>
      <c r="D529" s="88">
        <f>IF(Sample8!M535&gt;0,Sample8!M535,)</f>
        <v>1106.9297531868729</v>
      </c>
      <c r="E529" s="162" t="str">
        <f t="shared" si="127"/>
        <v/>
      </c>
      <c r="F529" s="162" t="str">
        <f t="shared" si="128"/>
        <v/>
      </c>
      <c r="G529" s="162" t="str">
        <f t="shared" si="129"/>
        <v/>
      </c>
      <c r="H529" s="162" t="str">
        <f t="shared" si="130"/>
        <v/>
      </c>
      <c r="I529" s="162" t="e">
        <f t="shared" si="131"/>
        <v>#VALUE!</v>
      </c>
      <c r="J529" s="162" t="e">
        <f t="shared" si="137"/>
        <v>#VALUE!</v>
      </c>
      <c r="K529" s="162" t="str">
        <f t="shared" si="132"/>
        <v/>
      </c>
      <c r="L529" s="59" t="str">
        <f t="shared" si="133"/>
        <v/>
      </c>
      <c r="M529" s="162" t="str">
        <f t="shared" si="138"/>
        <v/>
      </c>
      <c r="N529" s="99" t="str">
        <f t="shared" si="134"/>
        <v/>
      </c>
      <c r="O529" s="100" t="str">
        <f t="shared" si="139"/>
        <v/>
      </c>
      <c r="P529" s="100" t="e">
        <f t="shared" si="140"/>
        <v>#VALUE!</v>
      </c>
      <c r="Q529" s="11">
        <v>527</v>
      </c>
      <c r="R529" s="9" t="str">
        <f t="shared" si="135"/>
        <v/>
      </c>
    </row>
    <row r="530" spans="1:18" x14ac:dyDescent="0.25">
      <c r="A530" s="9">
        <f t="shared" si="136"/>
        <v>0</v>
      </c>
      <c r="B530" s="88">
        <f>IF(Sample8!K536&gt;0,Sample8!K536, )</f>
        <v>0</v>
      </c>
      <c r="C530" s="88" t="str">
        <f>IF(Sample8!L536&gt;0,Sample8!L536,"")</f>
        <v/>
      </c>
      <c r="D530" s="88">
        <f>IF(Sample8!M536&gt;0,Sample8!M536,)</f>
        <v>1106.9297531868729</v>
      </c>
      <c r="E530" s="162" t="str">
        <f t="shared" si="127"/>
        <v/>
      </c>
      <c r="F530" s="162" t="str">
        <f t="shared" si="128"/>
        <v/>
      </c>
      <c r="G530" s="162" t="str">
        <f t="shared" si="129"/>
        <v/>
      </c>
      <c r="H530" s="162" t="str">
        <f t="shared" si="130"/>
        <v/>
      </c>
      <c r="I530" s="162" t="e">
        <f t="shared" si="131"/>
        <v>#VALUE!</v>
      </c>
      <c r="J530" s="162" t="e">
        <f t="shared" si="137"/>
        <v>#VALUE!</v>
      </c>
      <c r="K530" s="162" t="str">
        <f t="shared" si="132"/>
        <v/>
      </c>
      <c r="L530" s="59" t="str">
        <f t="shared" si="133"/>
        <v/>
      </c>
      <c r="M530" s="162" t="str">
        <f t="shared" si="138"/>
        <v/>
      </c>
      <c r="N530" s="99" t="str">
        <f t="shared" si="134"/>
        <v/>
      </c>
      <c r="O530" s="100" t="str">
        <f t="shared" si="139"/>
        <v/>
      </c>
      <c r="P530" s="100" t="e">
        <f t="shared" si="140"/>
        <v>#VALUE!</v>
      </c>
      <c r="Q530" s="11">
        <v>528</v>
      </c>
      <c r="R530" s="9" t="str">
        <f t="shared" si="135"/>
        <v/>
      </c>
    </row>
    <row r="531" spans="1:18" x14ac:dyDescent="0.25">
      <c r="A531" s="9">
        <f t="shared" si="136"/>
        <v>0</v>
      </c>
      <c r="B531" s="88">
        <f>IF(Sample8!K537&gt;0,Sample8!K537, )</f>
        <v>0</v>
      </c>
      <c r="C531" s="88" t="str">
        <f>IF(Sample8!L537&gt;0,Sample8!L537,"")</f>
        <v/>
      </c>
      <c r="D531" s="88">
        <f>IF(Sample8!M537&gt;0,Sample8!M537,)</f>
        <v>1106.9297531868729</v>
      </c>
      <c r="E531" s="162" t="str">
        <f t="shared" si="127"/>
        <v/>
      </c>
      <c r="F531" s="162" t="str">
        <f t="shared" si="128"/>
        <v/>
      </c>
      <c r="G531" s="162" t="str">
        <f t="shared" si="129"/>
        <v/>
      </c>
      <c r="H531" s="162" t="str">
        <f t="shared" si="130"/>
        <v/>
      </c>
      <c r="I531" s="162" t="e">
        <f t="shared" si="131"/>
        <v>#VALUE!</v>
      </c>
      <c r="J531" s="162" t="e">
        <f t="shared" si="137"/>
        <v>#VALUE!</v>
      </c>
      <c r="K531" s="162" t="str">
        <f t="shared" si="132"/>
        <v/>
      </c>
      <c r="L531" s="59" t="str">
        <f t="shared" si="133"/>
        <v/>
      </c>
      <c r="M531" s="162" t="str">
        <f t="shared" si="138"/>
        <v/>
      </c>
      <c r="N531" s="99" t="str">
        <f t="shared" si="134"/>
        <v/>
      </c>
      <c r="O531" s="100" t="str">
        <f t="shared" si="139"/>
        <v/>
      </c>
      <c r="P531" s="100" t="e">
        <f t="shared" si="140"/>
        <v>#VALUE!</v>
      </c>
      <c r="Q531" s="11">
        <v>529</v>
      </c>
      <c r="R531" s="9" t="str">
        <f t="shared" si="135"/>
        <v/>
      </c>
    </row>
    <row r="532" spans="1:18" x14ac:dyDescent="0.25">
      <c r="A532" s="9">
        <f t="shared" si="136"/>
        <v>0</v>
      </c>
      <c r="B532" s="88">
        <f>IF(Sample8!K538&gt;0,Sample8!K538, )</f>
        <v>0</v>
      </c>
      <c r="C532" s="88" t="str">
        <f>IF(Sample8!L538&gt;0,Sample8!L538,"")</f>
        <v/>
      </c>
      <c r="D532" s="88">
        <f>IF(Sample8!M538&gt;0,Sample8!M538,)</f>
        <v>1106.9297531868729</v>
      </c>
      <c r="E532" s="162" t="str">
        <f t="shared" si="127"/>
        <v/>
      </c>
      <c r="F532" s="162" t="str">
        <f t="shared" si="128"/>
        <v/>
      </c>
      <c r="G532" s="162" t="str">
        <f t="shared" si="129"/>
        <v/>
      </c>
      <c r="H532" s="162" t="str">
        <f t="shared" si="130"/>
        <v/>
      </c>
      <c r="I532" s="162" t="e">
        <f t="shared" si="131"/>
        <v>#VALUE!</v>
      </c>
      <c r="J532" s="162" t="e">
        <f t="shared" si="137"/>
        <v>#VALUE!</v>
      </c>
      <c r="K532" s="162" t="str">
        <f t="shared" si="132"/>
        <v/>
      </c>
      <c r="L532" s="59" t="str">
        <f t="shared" si="133"/>
        <v/>
      </c>
      <c r="M532" s="162" t="str">
        <f t="shared" si="138"/>
        <v/>
      </c>
      <c r="N532" s="99" t="str">
        <f t="shared" si="134"/>
        <v/>
      </c>
      <c r="O532" s="100" t="str">
        <f t="shared" si="139"/>
        <v/>
      </c>
      <c r="P532" s="100" t="e">
        <f t="shared" si="140"/>
        <v>#VALUE!</v>
      </c>
      <c r="Q532" s="11">
        <v>530</v>
      </c>
      <c r="R532" s="9" t="str">
        <f t="shared" si="135"/>
        <v/>
      </c>
    </row>
    <row r="533" spans="1:18" x14ac:dyDescent="0.25">
      <c r="A533" s="9">
        <f t="shared" si="136"/>
        <v>0</v>
      </c>
      <c r="B533" s="88">
        <f>IF(Sample8!K539&gt;0,Sample8!K539, )</f>
        <v>0</v>
      </c>
      <c r="C533" s="88" t="str">
        <f>IF(Sample8!L539&gt;0,Sample8!L539,"")</f>
        <v/>
      </c>
      <c r="D533" s="88">
        <f>IF(Sample8!M539&gt;0,Sample8!M539,)</f>
        <v>1106.9297531868729</v>
      </c>
      <c r="E533" s="162" t="str">
        <f t="shared" si="127"/>
        <v/>
      </c>
      <c r="F533" s="162" t="str">
        <f t="shared" si="128"/>
        <v/>
      </c>
      <c r="G533" s="162" t="str">
        <f t="shared" si="129"/>
        <v/>
      </c>
      <c r="H533" s="162" t="str">
        <f t="shared" si="130"/>
        <v/>
      </c>
      <c r="I533" s="162" t="e">
        <f t="shared" si="131"/>
        <v>#VALUE!</v>
      </c>
      <c r="J533" s="162" t="e">
        <f t="shared" si="137"/>
        <v>#VALUE!</v>
      </c>
      <c r="K533" s="162" t="str">
        <f t="shared" si="132"/>
        <v/>
      </c>
      <c r="L533" s="59" t="str">
        <f t="shared" si="133"/>
        <v/>
      </c>
      <c r="M533" s="162" t="str">
        <f t="shared" si="138"/>
        <v/>
      </c>
      <c r="N533" s="99" t="str">
        <f t="shared" si="134"/>
        <v/>
      </c>
      <c r="O533" s="100" t="str">
        <f t="shared" si="139"/>
        <v/>
      </c>
      <c r="P533" s="100" t="e">
        <f t="shared" si="140"/>
        <v>#VALUE!</v>
      </c>
      <c r="Q533" s="11">
        <v>531</v>
      </c>
      <c r="R533" s="9" t="str">
        <f t="shared" si="135"/>
        <v/>
      </c>
    </row>
    <row r="534" spans="1:18" x14ac:dyDescent="0.25">
      <c r="A534" s="9">
        <f t="shared" si="136"/>
        <v>0</v>
      </c>
      <c r="B534" s="88">
        <f>IF(Sample8!K540&gt;0,Sample8!K540, )</f>
        <v>0</v>
      </c>
      <c r="C534" s="88" t="str">
        <f>IF(Sample8!L540&gt;0,Sample8!L540,"")</f>
        <v/>
      </c>
      <c r="D534" s="88">
        <f>IF(Sample8!M540&gt;0,Sample8!M540,)</f>
        <v>1106.9297531868729</v>
      </c>
      <c r="E534" s="162" t="str">
        <f t="shared" si="127"/>
        <v/>
      </c>
      <c r="F534" s="162" t="str">
        <f t="shared" si="128"/>
        <v/>
      </c>
      <c r="G534" s="162" t="str">
        <f t="shared" si="129"/>
        <v/>
      </c>
      <c r="H534" s="162" t="str">
        <f t="shared" si="130"/>
        <v/>
      </c>
      <c r="I534" s="162" t="e">
        <f t="shared" si="131"/>
        <v>#VALUE!</v>
      </c>
      <c r="J534" s="162" t="e">
        <f t="shared" si="137"/>
        <v>#VALUE!</v>
      </c>
      <c r="K534" s="162" t="str">
        <f t="shared" si="132"/>
        <v/>
      </c>
      <c r="L534" s="59" t="str">
        <f t="shared" si="133"/>
        <v/>
      </c>
      <c r="M534" s="162" t="str">
        <f t="shared" si="138"/>
        <v/>
      </c>
      <c r="N534" s="99" t="str">
        <f t="shared" si="134"/>
        <v/>
      </c>
      <c r="O534" s="100" t="str">
        <f t="shared" si="139"/>
        <v/>
      </c>
      <c r="P534" s="100" t="e">
        <f t="shared" si="140"/>
        <v>#VALUE!</v>
      </c>
      <c r="Q534" s="11">
        <v>532</v>
      </c>
      <c r="R534" s="9" t="str">
        <f t="shared" si="135"/>
        <v/>
      </c>
    </row>
    <row r="535" spans="1:18" x14ac:dyDescent="0.25">
      <c r="A535" s="9">
        <f t="shared" si="136"/>
        <v>0</v>
      </c>
      <c r="B535" s="88">
        <f>IF(Sample8!K541&gt;0,Sample8!K541, )</f>
        <v>0</v>
      </c>
      <c r="C535" s="88" t="str">
        <f>IF(Sample8!L541&gt;0,Sample8!L541,"")</f>
        <v/>
      </c>
      <c r="D535" s="88">
        <f>IF(Sample8!M541&gt;0,Sample8!M541,)</f>
        <v>1106.9297531868729</v>
      </c>
      <c r="E535" s="162" t="str">
        <f t="shared" si="127"/>
        <v/>
      </c>
      <c r="F535" s="162" t="str">
        <f t="shared" si="128"/>
        <v/>
      </c>
      <c r="G535" s="162" t="str">
        <f t="shared" si="129"/>
        <v/>
      </c>
      <c r="H535" s="162" t="str">
        <f t="shared" si="130"/>
        <v/>
      </c>
      <c r="I535" s="162" t="e">
        <f t="shared" si="131"/>
        <v>#VALUE!</v>
      </c>
      <c r="J535" s="162" t="e">
        <f t="shared" si="137"/>
        <v>#VALUE!</v>
      </c>
      <c r="K535" s="162" t="str">
        <f t="shared" si="132"/>
        <v/>
      </c>
      <c r="L535" s="59" t="str">
        <f t="shared" si="133"/>
        <v/>
      </c>
      <c r="M535" s="162" t="str">
        <f t="shared" si="138"/>
        <v/>
      </c>
      <c r="N535" s="99" t="str">
        <f t="shared" si="134"/>
        <v/>
      </c>
      <c r="O535" s="100" t="str">
        <f t="shared" si="139"/>
        <v/>
      </c>
      <c r="P535" s="100" t="e">
        <f t="shared" si="140"/>
        <v>#VALUE!</v>
      </c>
      <c r="Q535" s="11">
        <v>533</v>
      </c>
      <c r="R535" s="9" t="str">
        <f t="shared" si="135"/>
        <v/>
      </c>
    </row>
    <row r="536" spans="1:18" x14ac:dyDescent="0.25">
      <c r="A536" s="9">
        <f t="shared" si="136"/>
        <v>0</v>
      </c>
      <c r="B536" s="88">
        <f>IF(Sample8!K542&gt;0,Sample8!K542, )</f>
        <v>0</v>
      </c>
      <c r="C536" s="88" t="str">
        <f>IF(Sample8!L542&gt;0,Sample8!L542,"")</f>
        <v/>
      </c>
      <c r="D536" s="88">
        <f>IF(Sample8!M542&gt;0,Sample8!M542,)</f>
        <v>1106.9297531868729</v>
      </c>
      <c r="E536" s="162" t="str">
        <f t="shared" si="127"/>
        <v/>
      </c>
      <c r="F536" s="162" t="str">
        <f t="shared" si="128"/>
        <v/>
      </c>
      <c r="G536" s="162" t="str">
        <f t="shared" si="129"/>
        <v/>
      </c>
      <c r="H536" s="162" t="str">
        <f t="shared" si="130"/>
        <v/>
      </c>
      <c r="I536" s="162" t="e">
        <f t="shared" si="131"/>
        <v>#VALUE!</v>
      </c>
      <c r="J536" s="162" t="e">
        <f t="shared" si="137"/>
        <v>#VALUE!</v>
      </c>
      <c r="K536" s="162" t="str">
        <f t="shared" si="132"/>
        <v/>
      </c>
      <c r="L536" s="59" t="str">
        <f t="shared" si="133"/>
        <v/>
      </c>
      <c r="M536" s="162" t="str">
        <f t="shared" si="138"/>
        <v/>
      </c>
      <c r="N536" s="99" t="str">
        <f t="shared" si="134"/>
        <v/>
      </c>
      <c r="O536" s="100" t="str">
        <f t="shared" si="139"/>
        <v/>
      </c>
      <c r="P536" s="100" t="e">
        <f t="shared" si="140"/>
        <v>#VALUE!</v>
      </c>
      <c r="Q536" s="11">
        <v>534</v>
      </c>
      <c r="R536" s="9" t="str">
        <f t="shared" si="135"/>
        <v/>
      </c>
    </row>
    <row r="537" spans="1:18" x14ac:dyDescent="0.25">
      <c r="A537" s="9">
        <f t="shared" si="136"/>
        <v>0</v>
      </c>
      <c r="B537" s="88">
        <f>IF(Sample8!K543&gt;0,Sample8!K543, )</f>
        <v>0</v>
      </c>
      <c r="C537" s="88" t="str">
        <f>IF(Sample8!L543&gt;0,Sample8!L543,"")</f>
        <v/>
      </c>
      <c r="D537" s="88">
        <f>IF(Sample8!M543&gt;0,Sample8!M543,)</f>
        <v>1106.9297531868729</v>
      </c>
      <c r="E537" s="162" t="str">
        <f t="shared" si="127"/>
        <v/>
      </c>
      <c r="F537" s="162" t="str">
        <f t="shared" si="128"/>
        <v/>
      </c>
      <c r="G537" s="162" t="str">
        <f t="shared" si="129"/>
        <v/>
      </c>
      <c r="H537" s="162" t="str">
        <f t="shared" si="130"/>
        <v/>
      </c>
      <c r="I537" s="162" t="e">
        <f t="shared" si="131"/>
        <v>#VALUE!</v>
      </c>
      <c r="J537" s="162" t="e">
        <f t="shared" si="137"/>
        <v>#VALUE!</v>
      </c>
      <c r="K537" s="162" t="str">
        <f t="shared" si="132"/>
        <v/>
      </c>
      <c r="L537" s="59" t="str">
        <f t="shared" si="133"/>
        <v/>
      </c>
      <c r="M537" s="162" t="str">
        <f t="shared" si="138"/>
        <v/>
      </c>
      <c r="N537" s="99" t="str">
        <f t="shared" si="134"/>
        <v/>
      </c>
      <c r="O537" s="100" t="str">
        <f t="shared" si="139"/>
        <v/>
      </c>
      <c r="P537" s="100" t="e">
        <f t="shared" si="140"/>
        <v>#VALUE!</v>
      </c>
      <c r="Q537" s="11">
        <v>535</v>
      </c>
      <c r="R537" s="9" t="str">
        <f t="shared" si="135"/>
        <v/>
      </c>
    </row>
    <row r="538" spans="1:18" x14ac:dyDescent="0.25">
      <c r="A538" s="9">
        <f t="shared" si="136"/>
        <v>0</v>
      </c>
      <c r="B538" s="88">
        <f>IF(Sample8!K544&gt;0,Sample8!K544, )</f>
        <v>0</v>
      </c>
      <c r="C538" s="88" t="str">
        <f>IF(Sample8!L544&gt;0,Sample8!L544,"")</f>
        <v/>
      </c>
      <c r="D538" s="88">
        <f>IF(Sample8!M544&gt;0,Sample8!M544,)</f>
        <v>1106.9297531868729</v>
      </c>
      <c r="E538" s="162" t="str">
        <f t="shared" si="127"/>
        <v/>
      </c>
      <c r="F538" s="162" t="str">
        <f t="shared" si="128"/>
        <v/>
      </c>
      <c r="G538" s="162" t="str">
        <f t="shared" si="129"/>
        <v/>
      </c>
      <c r="H538" s="162" t="str">
        <f t="shared" si="130"/>
        <v/>
      </c>
      <c r="I538" s="162" t="e">
        <f t="shared" si="131"/>
        <v>#VALUE!</v>
      </c>
      <c r="J538" s="162" t="e">
        <f t="shared" si="137"/>
        <v>#VALUE!</v>
      </c>
      <c r="K538" s="162" t="str">
        <f t="shared" si="132"/>
        <v/>
      </c>
      <c r="L538" s="59" t="str">
        <f t="shared" si="133"/>
        <v/>
      </c>
      <c r="M538" s="162" t="str">
        <f t="shared" si="138"/>
        <v/>
      </c>
      <c r="N538" s="99" t="str">
        <f t="shared" si="134"/>
        <v/>
      </c>
      <c r="O538" s="100" t="str">
        <f t="shared" si="139"/>
        <v/>
      </c>
      <c r="P538" s="100" t="e">
        <f t="shared" si="140"/>
        <v>#VALUE!</v>
      </c>
      <c r="Q538" s="11">
        <v>536</v>
      </c>
      <c r="R538" s="9" t="str">
        <f t="shared" si="135"/>
        <v/>
      </c>
    </row>
    <row r="539" spans="1:18" x14ac:dyDescent="0.25">
      <c r="A539" s="9">
        <f t="shared" si="136"/>
        <v>0</v>
      </c>
      <c r="B539" s="88">
        <f>IF(Sample8!K545&gt;0,Sample8!K545, )</f>
        <v>0</v>
      </c>
      <c r="C539" s="88" t="str">
        <f>IF(Sample8!L545&gt;0,Sample8!L545,"")</f>
        <v/>
      </c>
      <c r="D539" s="88">
        <f>IF(Sample8!M545&gt;0,Sample8!M545,)</f>
        <v>1106.9297531868729</v>
      </c>
      <c r="E539" s="162" t="str">
        <f t="shared" si="127"/>
        <v/>
      </c>
      <c r="F539" s="162" t="str">
        <f t="shared" si="128"/>
        <v/>
      </c>
      <c r="G539" s="162" t="str">
        <f t="shared" si="129"/>
        <v/>
      </c>
      <c r="H539" s="162" t="str">
        <f t="shared" si="130"/>
        <v/>
      </c>
      <c r="I539" s="162" t="e">
        <f t="shared" si="131"/>
        <v>#VALUE!</v>
      </c>
      <c r="J539" s="162" t="e">
        <f t="shared" si="137"/>
        <v>#VALUE!</v>
      </c>
      <c r="K539" s="162" t="str">
        <f t="shared" si="132"/>
        <v/>
      </c>
      <c r="L539" s="59" t="str">
        <f t="shared" si="133"/>
        <v/>
      </c>
      <c r="M539" s="162" t="str">
        <f t="shared" si="138"/>
        <v/>
      </c>
      <c r="N539" s="99" t="str">
        <f t="shared" si="134"/>
        <v/>
      </c>
      <c r="O539" s="100" t="str">
        <f t="shared" si="139"/>
        <v/>
      </c>
      <c r="P539" s="100" t="e">
        <f t="shared" si="140"/>
        <v>#VALUE!</v>
      </c>
      <c r="Q539" s="11">
        <v>537</v>
      </c>
      <c r="R539" s="9" t="str">
        <f t="shared" si="135"/>
        <v/>
      </c>
    </row>
    <row r="540" spans="1:18" x14ac:dyDescent="0.25">
      <c r="A540" s="9">
        <f t="shared" si="136"/>
        <v>0</v>
      </c>
      <c r="B540" s="88">
        <f>IF(Sample8!K546&gt;0,Sample8!K546, )</f>
        <v>0</v>
      </c>
      <c r="C540" s="88" t="str">
        <f>IF(Sample8!L546&gt;0,Sample8!L546,"")</f>
        <v/>
      </c>
      <c r="D540" s="88">
        <f>IF(Sample8!M546&gt;0,Sample8!M546,)</f>
        <v>1106.9297531868729</v>
      </c>
      <c r="E540" s="162" t="str">
        <f t="shared" si="127"/>
        <v/>
      </c>
      <c r="F540" s="162" t="str">
        <f t="shared" si="128"/>
        <v/>
      </c>
      <c r="G540" s="162" t="str">
        <f t="shared" si="129"/>
        <v/>
      </c>
      <c r="H540" s="162" t="str">
        <f t="shared" si="130"/>
        <v/>
      </c>
      <c r="I540" s="162" t="e">
        <f t="shared" si="131"/>
        <v>#VALUE!</v>
      </c>
      <c r="J540" s="162" t="e">
        <f t="shared" si="137"/>
        <v>#VALUE!</v>
      </c>
      <c r="K540" s="162" t="str">
        <f t="shared" si="132"/>
        <v/>
      </c>
      <c r="L540" s="59" t="str">
        <f t="shared" si="133"/>
        <v/>
      </c>
      <c r="M540" s="162" t="str">
        <f t="shared" si="138"/>
        <v/>
      </c>
      <c r="N540" s="99" t="str">
        <f t="shared" si="134"/>
        <v/>
      </c>
      <c r="O540" s="100" t="str">
        <f t="shared" si="139"/>
        <v/>
      </c>
      <c r="P540" s="100" t="e">
        <f t="shared" si="140"/>
        <v>#VALUE!</v>
      </c>
      <c r="Q540" s="11">
        <v>538</v>
      </c>
      <c r="R540" s="9" t="str">
        <f t="shared" si="135"/>
        <v/>
      </c>
    </row>
    <row r="541" spans="1:18" x14ac:dyDescent="0.25">
      <c r="A541" s="9">
        <f t="shared" si="136"/>
        <v>0</v>
      </c>
      <c r="B541" s="88">
        <f>IF(Sample8!K547&gt;0,Sample8!K547, )</f>
        <v>0</v>
      </c>
      <c r="C541" s="88" t="str">
        <f>IF(Sample8!L547&gt;0,Sample8!L547,"")</f>
        <v/>
      </c>
      <c r="D541" s="88">
        <f>IF(Sample8!M547&gt;0,Sample8!M547,)</f>
        <v>1106.9297531868729</v>
      </c>
      <c r="E541" s="162" t="str">
        <f t="shared" si="127"/>
        <v/>
      </c>
      <c r="F541" s="162" t="str">
        <f t="shared" si="128"/>
        <v/>
      </c>
      <c r="G541" s="162" t="str">
        <f t="shared" si="129"/>
        <v/>
      </c>
      <c r="H541" s="162" t="str">
        <f t="shared" si="130"/>
        <v/>
      </c>
      <c r="I541" s="162" t="e">
        <f t="shared" si="131"/>
        <v>#VALUE!</v>
      </c>
      <c r="J541" s="162" t="e">
        <f t="shared" si="137"/>
        <v>#VALUE!</v>
      </c>
      <c r="K541" s="162" t="str">
        <f t="shared" si="132"/>
        <v/>
      </c>
      <c r="L541" s="59" t="str">
        <f t="shared" si="133"/>
        <v/>
      </c>
      <c r="M541" s="162" t="str">
        <f t="shared" si="138"/>
        <v/>
      </c>
      <c r="N541" s="99" t="str">
        <f t="shared" si="134"/>
        <v/>
      </c>
      <c r="O541" s="100" t="str">
        <f t="shared" si="139"/>
        <v/>
      </c>
      <c r="P541" s="100" t="e">
        <f t="shared" si="140"/>
        <v>#VALUE!</v>
      </c>
      <c r="Q541" s="11">
        <v>539</v>
      </c>
      <c r="R541" s="9" t="str">
        <f t="shared" si="135"/>
        <v/>
      </c>
    </row>
    <row r="542" spans="1:18" x14ac:dyDescent="0.25">
      <c r="A542" s="9">
        <f t="shared" si="136"/>
        <v>0</v>
      </c>
      <c r="B542" s="88">
        <f>IF(Sample8!K548&gt;0,Sample8!K548, )</f>
        <v>0</v>
      </c>
      <c r="C542" s="88" t="str">
        <f>IF(Sample8!L548&gt;0,Sample8!L548,"")</f>
        <v/>
      </c>
      <c r="D542" s="88">
        <f>IF(Sample8!M548&gt;0,Sample8!M548,)</f>
        <v>1106.9297531868729</v>
      </c>
      <c r="E542" s="162" t="str">
        <f t="shared" si="127"/>
        <v/>
      </c>
      <c r="F542" s="162" t="str">
        <f t="shared" si="128"/>
        <v/>
      </c>
      <c r="G542" s="162" t="str">
        <f t="shared" si="129"/>
        <v/>
      </c>
      <c r="H542" s="162" t="str">
        <f t="shared" si="130"/>
        <v/>
      </c>
      <c r="I542" s="162" t="e">
        <f t="shared" si="131"/>
        <v>#VALUE!</v>
      </c>
      <c r="J542" s="162" t="e">
        <f t="shared" si="137"/>
        <v>#VALUE!</v>
      </c>
      <c r="K542" s="162" t="str">
        <f t="shared" si="132"/>
        <v/>
      </c>
      <c r="L542" s="59" t="str">
        <f t="shared" si="133"/>
        <v/>
      </c>
      <c r="M542" s="162" t="str">
        <f t="shared" si="138"/>
        <v/>
      </c>
      <c r="N542" s="99" t="str">
        <f t="shared" si="134"/>
        <v/>
      </c>
      <c r="O542" s="100" t="str">
        <f t="shared" si="139"/>
        <v/>
      </c>
      <c r="P542" s="100" t="e">
        <f t="shared" si="140"/>
        <v>#VALUE!</v>
      </c>
      <c r="Q542" s="11">
        <v>540</v>
      </c>
      <c r="R542" s="9" t="str">
        <f t="shared" si="135"/>
        <v/>
      </c>
    </row>
    <row r="543" spans="1:18" x14ac:dyDescent="0.25">
      <c r="A543" s="9">
        <f t="shared" si="136"/>
        <v>0</v>
      </c>
      <c r="B543" s="88">
        <f>IF(Sample8!K549&gt;0,Sample8!K549, )</f>
        <v>0</v>
      </c>
      <c r="C543" s="88" t="str">
        <f>IF(Sample8!L549&gt;0,Sample8!L549,"")</f>
        <v/>
      </c>
      <c r="D543" s="88">
        <f>IF(Sample8!M549&gt;0,Sample8!M549,)</f>
        <v>1106.9297531868729</v>
      </c>
      <c r="E543" s="162" t="str">
        <f t="shared" si="127"/>
        <v/>
      </c>
      <c r="F543" s="162" t="str">
        <f t="shared" si="128"/>
        <v/>
      </c>
      <c r="G543" s="162" t="str">
        <f t="shared" si="129"/>
        <v/>
      </c>
      <c r="H543" s="162" t="str">
        <f t="shared" si="130"/>
        <v/>
      </c>
      <c r="I543" s="162" t="e">
        <f t="shared" si="131"/>
        <v>#VALUE!</v>
      </c>
      <c r="J543" s="162" t="e">
        <f t="shared" si="137"/>
        <v>#VALUE!</v>
      </c>
      <c r="K543" s="162" t="str">
        <f t="shared" si="132"/>
        <v/>
      </c>
      <c r="L543" s="59" t="str">
        <f t="shared" si="133"/>
        <v/>
      </c>
      <c r="M543" s="162" t="str">
        <f t="shared" si="138"/>
        <v/>
      </c>
      <c r="N543" s="99" t="str">
        <f t="shared" si="134"/>
        <v/>
      </c>
      <c r="O543" s="100" t="str">
        <f t="shared" si="139"/>
        <v/>
      </c>
      <c r="P543" s="100" t="e">
        <f t="shared" si="140"/>
        <v>#VALUE!</v>
      </c>
      <c r="Q543" s="11">
        <v>541</v>
      </c>
      <c r="R543" s="9" t="str">
        <f t="shared" si="135"/>
        <v/>
      </c>
    </row>
    <row r="544" spans="1:18" x14ac:dyDescent="0.25">
      <c r="A544" s="9">
        <f t="shared" si="136"/>
        <v>0</v>
      </c>
      <c r="B544" s="88">
        <f>IF(Sample8!K550&gt;0,Sample8!K550, )</f>
        <v>0</v>
      </c>
      <c r="C544" s="88" t="str">
        <f>IF(Sample8!L550&gt;0,Sample8!L550,"")</f>
        <v/>
      </c>
      <c r="D544" s="88">
        <f>IF(Sample8!M550&gt;0,Sample8!M550,)</f>
        <v>1106.9297531868729</v>
      </c>
      <c r="E544" s="162" t="str">
        <f t="shared" si="127"/>
        <v/>
      </c>
      <c r="F544" s="162" t="str">
        <f t="shared" si="128"/>
        <v/>
      </c>
      <c r="G544" s="162" t="str">
        <f t="shared" si="129"/>
        <v/>
      </c>
      <c r="H544" s="162" t="str">
        <f t="shared" si="130"/>
        <v/>
      </c>
      <c r="I544" s="162" t="e">
        <f t="shared" si="131"/>
        <v>#VALUE!</v>
      </c>
      <c r="J544" s="162" t="e">
        <f t="shared" si="137"/>
        <v>#VALUE!</v>
      </c>
      <c r="K544" s="162" t="str">
        <f t="shared" si="132"/>
        <v/>
      </c>
      <c r="L544" s="59" t="str">
        <f t="shared" si="133"/>
        <v/>
      </c>
      <c r="M544" s="162" t="str">
        <f t="shared" si="138"/>
        <v/>
      </c>
      <c r="N544" s="99" t="str">
        <f t="shared" si="134"/>
        <v/>
      </c>
      <c r="O544" s="100" t="str">
        <f t="shared" si="139"/>
        <v/>
      </c>
      <c r="P544" s="100" t="e">
        <f t="shared" si="140"/>
        <v>#VALUE!</v>
      </c>
      <c r="Q544" s="11">
        <v>542</v>
      </c>
      <c r="R544" s="9" t="str">
        <f t="shared" si="135"/>
        <v/>
      </c>
    </row>
    <row r="545" spans="1:18" x14ac:dyDescent="0.25">
      <c r="A545" s="9">
        <f t="shared" si="136"/>
        <v>0</v>
      </c>
      <c r="B545" s="88">
        <f>IF(Sample8!K551&gt;0,Sample8!K551, )</f>
        <v>0</v>
      </c>
      <c r="C545" s="88" t="str">
        <f>IF(Sample8!L551&gt;0,Sample8!L551,"")</f>
        <v/>
      </c>
      <c r="D545" s="88">
        <f>IF(Sample8!M551&gt;0,Sample8!M551,)</f>
        <v>1106.9297531868729</v>
      </c>
      <c r="E545" s="162" t="str">
        <f t="shared" si="127"/>
        <v/>
      </c>
      <c r="F545" s="162" t="str">
        <f t="shared" si="128"/>
        <v/>
      </c>
      <c r="G545" s="162" t="str">
        <f t="shared" si="129"/>
        <v/>
      </c>
      <c r="H545" s="162" t="str">
        <f t="shared" si="130"/>
        <v/>
      </c>
      <c r="I545" s="162" t="e">
        <f t="shared" si="131"/>
        <v>#VALUE!</v>
      </c>
      <c r="J545" s="162" t="e">
        <f t="shared" si="137"/>
        <v>#VALUE!</v>
      </c>
      <c r="K545" s="162" t="str">
        <f t="shared" si="132"/>
        <v/>
      </c>
      <c r="L545" s="59" t="str">
        <f t="shared" si="133"/>
        <v/>
      </c>
      <c r="M545" s="162" t="str">
        <f t="shared" si="138"/>
        <v/>
      </c>
      <c r="N545" s="99" t="str">
        <f t="shared" si="134"/>
        <v/>
      </c>
      <c r="O545" s="100" t="str">
        <f t="shared" si="139"/>
        <v/>
      </c>
      <c r="P545" s="100" t="e">
        <f t="shared" si="140"/>
        <v>#VALUE!</v>
      </c>
      <c r="Q545" s="11">
        <v>543</v>
      </c>
      <c r="R545" s="9" t="str">
        <f t="shared" si="135"/>
        <v/>
      </c>
    </row>
    <row r="546" spans="1:18" x14ac:dyDescent="0.25">
      <c r="A546" s="9">
        <f t="shared" si="136"/>
        <v>0</v>
      </c>
      <c r="B546" s="88">
        <f>IF(Sample8!K552&gt;0,Sample8!K552, )</f>
        <v>0</v>
      </c>
      <c r="C546" s="88" t="str">
        <f>IF(Sample8!L552&gt;0,Sample8!L552,"")</f>
        <v/>
      </c>
      <c r="D546" s="88">
        <f>IF(Sample8!M552&gt;0,Sample8!M552,)</f>
        <v>1106.9297531868729</v>
      </c>
      <c r="E546" s="162" t="str">
        <f t="shared" si="127"/>
        <v/>
      </c>
      <c r="F546" s="162" t="str">
        <f t="shared" si="128"/>
        <v/>
      </c>
      <c r="G546" s="162" t="str">
        <f t="shared" si="129"/>
        <v/>
      </c>
      <c r="H546" s="162" t="str">
        <f t="shared" si="130"/>
        <v/>
      </c>
      <c r="I546" s="162" t="e">
        <f t="shared" si="131"/>
        <v>#VALUE!</v>
      </c>
      <c r="J546" s="162" t="e">
        <f t="shared" si="137"/>
        <v>#VALUE!</v>
      </c>
      <c r="K546" s="162" t="str">
        <f t="shared" si="132"/>
        <v/>
      </c>
      <c r="L546" s="59" t="str">
        <f t="shared" si="133"/>
        <v/>
      </c>
      <c r="M546" s="162" t="str">
        <f t="shared" si="138"/>
        <v/>
      </c>
      <c r="N546" s="99" t="str">
        <f t="shared" si="134"/>
        <v/>
      </c>
      <c r="O546" s="100" t="str">
        <f t="shared" si="139"/>
        <v/>
      </c>
      <c r="P546" s="100" t="e">
        <f t="shared" si="140"/>
        <v>#VALUE!</v>
      </c>
      <c r="Q546" s="11">
        <v>544</v>
      </c>
      <c r="R546" s="9" t="str">
        <f t="shared" si="135"/>
        <v/>
      </c>
    </row>
    <row r="547" spans="1:18" x14ac:dyDescent="0.25">
      <c r="A547" s="9">
        <f t="shared" si="136"/>
        <v>0</v>
      </c>
      <c r="B547" s="88">
        <f>IF(Sample8!K553&gt;0,Sample8!K553, )</f>
        <v>0</v>
      </c>
      <c r="C547" s="88" t="str">
        <f>IF(Sample8!L553&gt;0,Sample8!L553,"")</f>
        <v/>
      </c>
      <c r="D547" s="88">
        <f>IF(Sample8!M553&gt;0,Sample8!M553,)</f>
        <v>1106.9297531868729</v>
      </c>
      <c r="E547" s="162" t="str">
        <f t="shared" si="127"/>
        <v/>
      </c>
      <c r="F547" s="162" t="str">
        <f t="shared" si="128"/>
        <v/>
      </c>
      <c r="G547" s="162" t="str">
        <f t="shared" si="129"/>
        <v/>
      </c>
      <c r="H547" s="162" t="str">
        <f t="shared" si="130"/>
        <v/>
      </c>
      <c r="I547" s="162" t="e">
        <f t="shared" si="131"/>
        <v>#VALUE!</v>
      </c>
      <c r="J547" s="162" t="e">
        <f t="shared" si="137"/>
        <v>#VALUE!</v>
      </c>
      <c r="K547" s="162" t="str">
        <f t="shared" si="132"/>
        <v/>
      </c>
      <c r="L547" s="59" t="str">
        <f t="shared" si="133"/>
        <v/>
      </c>
      <c r="M547" s="162" t="str">
        <f t="shared" si="138"/>
        <v/>
      </c>
      <c r="N547" s="99" t="str">
        <f t="shared" si="134"/>
        <v/>
      </c>
      <c r="O547" s="100" t="str">
        <f t="shared" si="139"/>
        <v/>
      </c>
      <c r="P547" s="100" t="e">
        <f t="shared" si="140"/>
        <v>#VALUE!</v>
      </c>
      <c r="Q547" s="11">
        <v>545</v>
      </c>
      <c r="R547" s="9" t="str">
        <f t="shared" si="135"/>
        <v/>
      </c>
    </row>
    <row r="548" spans="1:18" x14ac:dyDescent="0.25">
      <c r="A548" s="9">
        <f t="shared" si="136"/>
        <v>0</v>
      </c>
      <c r="B548" s="88">
        <f>IF(Sample8!K554&gt;0,Sample8!K554, )</f>
        <v>0</v>
      </c>
      <c r="C548" s="88" t="str">
        <f>IF(Sample8!L554&gt;0,Sample8!L554,"")</f>
        <v/>
      </c>
      <c r="D548" s="88">
        <f>IF(Sample8!M554&gt;0,Sample8!M554,)</f>
        <v>1106.9297531868729</v>
      </c>
      <c r="E548" s="162" t="str">
        <f t="shared" si="127"/>
        <v/>
      </c>
      <c r="F548" s="162" t="str">
        <f t="shared" si="128"/>
        <v/>
      </c>
      <c r="G548" s="162" t="str">
        <f t="shared" si="129"/>
        <v/>
      </c>
      <c r="H548" s="162" t="str">
        <f t="shared" si="130"/>
        <v/>
      </c>
      <c r="I548" s="162" t="e">
        <f t="shared" si="131"/>
        <v>#VALUE!</v>
      </c>
      <c r="J548" s="162" t="e">
        <f t="shared" si="137"/>
        <v>#VALUE!</v>
      </c>
      <c r="K548" s="162" t="str">
        <f t="shared" si="132"/>
        <v/>
      </c>
      <c r="L548" s="59" t="str">
        <f t="shared" si="133"/>
        <v/>
      </c>
      <c r="M548" s="162" t="str">
        <f t="shared" si="138"/>
        <v/>
      </c>
      <c r="N548" s="99" t="str">
        <f t="shared" si="134"/>
        <v/>
      </c>
      <c r="O548" s="100" t="str">
        <f t="shared" si="139"/>
        <v/>
      </c>
      <c r="P548" s="100" t="e">
        <f t="shared" si="140"/>
        <v>#VALUE!</v>
      </c>
      <c r="Q548" s="11">
        <v>546</v>
      </c>
      <c r="R548" s="9" t="str">
        <f t="shared" si="135"/>
        <v/>
      </c>
    </row>
    <row r="549" spans="1:18" x14ac:dyDescent="0.25">
      <c r="A549" s="9">
        <f t="shared" si="136"/>
        <v>0</v>
      </c>
      <c r="B549" s="88">
        <f>IF(Sample8!K555&gt;0,Sample8!K555, )</f>
        <v>0</v>
      </c>
      <c r="C549" s="88" t="str">
        <f>IF(Sample8!L555&gt;0,Sample8!L555,"")</f>
        <v/>
      </c>
      <c r="D549" s="88">
        <f>IF(Sample8!M555&gt;0,Sample8!M555,)</f>
        <v>1106.9297531868729</v>
      </c>
      <c r="E549" s="162" t="str">
        <f t="shared" si="127"/>
        <v/>
      </c>
      <c r="F549" s="162" t="str">
        <f t="shared" si="128"/>
        <v/>
      </c>
      <c r="G549" s="162" t="str">
        <f t="shared" si="129"/>
        <v/>
      </c>
      <c r="H549" s="162" t="str">
        <f t="shared" si="130"/>
        <v/>
      </c>
      <c r="I549" s="162" t="e">
        <f t="shared" si="131"/>
        <v>#VALUE!</v>
      </c>
      <c r="J549" s="162" t="e">
        <f t="shared" si="137"/>
        <v>#VALUE!</v>
      </c>
      <c r="K549" s="162" t="str">
        <f t="shared" si="132"/>
        <v/>
      </c>
      <c r="L549" s="59" t="str">
        <f t="shared" si="133"/>
        <v/>
      </c>
      <c r="M549" s="162" t="str">
        <f t="shared" si="138"/>
        <v/>
      </c>
      <c r="N549" s="99" t="str">
        <f t="shared" si="134"/>
        <v/>
      </c>
      <c r="O549" s="100" t="str">
        <f t="shared" si="139"/>
        <v/>
      </c>
      <c r="P549" s="100" t="e">
        <f t="shared" si="140"/>
        <v>#VALUE!</v>
      </c>
      <c r="Q549" s="11">
        <v>547</v>
      </c>
      <c r="R549" s="9" t="str">
        <f t="shared" si="135"/>
        <v/>
      </c>
    </row>
    <row r="550" spans="1:18" x14ac:dyDescent="0.25">
      <c r="A550" s="9">
        <f t="shared" si="136"/>
        <v>0</v>
      </c>
      <c r="B550" s="88">
        <f>IF(Sample8!K556&gt;0,Sample8!K556, )</f>
        <v>0</v>
      </c>
      <c r="C550" s="88" t="str">
        <f>IF(Sample8!L556&gt;0,Sample8!L556,"")</f>
        <v/>
      </c>
      <c r="D550" s="88">
        <f>IF(Sample8!M556&gt;0,Sample8!M556,)</f>
        <v>1106.9297531868729</v>
      </c>
      <c r="E550" s="162" t="str">
        <f t="shared" si="127"/>
        <v/>
      </c>
      <c r="F550" s="162" t="str">
        <f t="shared" si="128"/>
        <v/>
      </c>
      <c r="G550" s="162" t="str">
        <f t="shared" si="129"/>
        <v/>
      </c>
      <c r="H550" s="162" t="str">
        <f t="shared" si="130"/>
        <v/>
      </c>
      <c r="I550" s="162" t="e">
        <f t="shared" si="131"/>
        <v>#VALUE!</v>
      </c>
      <c r="J550" s="162" t="e">
        <f t="shared" si="137"/>
        <v>#VALUE!</v>
      </c>
      <c r="K550" s="162" t="str">
        <f t="shared" si="132"/>
        <v/>
      </c>
      <c r="L550" s="59" t="str">
        <f t="shared" si="133"/>
        <v/>
      </c>
      <c r="M550" s="162" t="str">
        <f t="shared" si="138"/>
        <v/>
      </c>
      <c r="N550" s="99" t="str">
        <f t="shared" si="134"/>
        <v/>
      </c>
      <c r="O550" s="100" t="str">
        <f t="shared" si="139"/>
        <v/>
      </c>
      <c r="P550" s="100" t="e">
        <f t="shared" si="140"/>
        <v>#VALUE!</v>
      </c>
      <c r="Q550" s="11">
        <v>548</v>
      </c>
      <c r="R550" s="9" t="str">
        <f t="shared" si="135"/>
        <v/>
      </c>
    </row>
    <row r="551" spans="1:18" x14ac:dyDescent="0.25">
      <c r="A551" s="9">
        <f t="shared" si="136"/>
        <v>0</v>
      </c>
      <c r="B551" s="88">
        <f>IF(Sample8!K557&gt;0,Sample8!K557, )</f>
        <v>0</v>
      </c>
      <c r="C551" s="88" t="str">
        <f>IF(Sample8!L557&gt;0,Sample8!L557,"")</f>
        <v/>
      </c>
      <c r="D551" s="88">
        <f>IF(Sample8!M557&gt;0,Sample8!M557,)</f>
        <v>1106.9297531868729</v>
      </c>
      <c r="E551" s="162" t="str">
        <f t="shared" si="127"/>
        <v/>
      </c>
      <c r="F551" s="162" t="str">
        <f t="shared" si="128"/>
        <v/>
      </c>
      <c r="G551" s="162" t="str">
        <f t="shared" si="129"/>
        <v/>
      </c>
      <c r="H551" s="162" t="str">
        <f t="shared" si="130"/>
        <v/>
      </c>
      <c r="I551" s="162" t="e">
        <f t="shared" si="131"/>
        <v>#VALUE!</v>
      </c>
      <c r="J551" s="162" t="e">
        <f t="shared" si="137"/>
        <v>#VALUE!</v>
      </c>
      <c r="K551" s="162" t="str">
        <f t="shared" si="132"/>
        <v/>
      </c>
      <c r="L551" s="59" t="str">
        <f t="shared" si="133"/>
        <v/>
      </c>
      <c r="M551" s="162" t="str">
        <f t="shared" si="138"/>
        <v/>
      </c>
      <c r="N551" s="99" t="str">
        <f t="shared" si="134"/>
        <v/>
      </c>
      <c r="O551" s="100" t="str">
        <f t="shared" si="139"/>
        <v/>
      </c>
      <c r="P551" s="100" t="e">
        <f t="shared" si="140"/>
        <v>#VALUE!</v>
      </c>
      <c r="Q551" s="11">
        <v>549</v>
      </c>
      <c r="R551" s="9" t="str">
        <f t="shared" si="135"/>
        <v/>
      </c>
    </row>
    <row r="552" spans="1:18" x14ac:dyDescent="0.25">
      <c r="A552" s="9">
        <f t="shared" si="136"/>
        <v>0</v>
      </c>
      <c r="B552" s="88">
        <f>IF(Sample8!K558&gt;0,Sample8!K558, )</f>
        <v>0</v>
      </c>
      <c r="C552" s="88" t="str">
        <f>IF(Sample8!L558&gt;0,Sample8!L558,"")</f>
        <v/>
      </c>
      <c r="D552" s="88">
        <f>IF(Sample8!M558&gt;0,Sample8!M558,)</f>
        <v>1106.9297531868729</v>
      </c>
      <c r="E552" s="162" t="str">
        <f t="shared" si="127"/>
        <v/>
      </c>
      <c r="F552" s="162" t="str">
        <f t="shared" si="128"/>
        <v/>
      </c>
      <c r="G552" s="162" t="str">
        <f t="shared" si="129"/>
        <v/>
      </c>
      <c r="H552" s="162" t="str">
        <f t="shared" si="130"/>
        <v/>
      </c>
      <c r="I552" s="162" t="e">
        <f t="shared" si="131"/>
        <v>#VALUE!</v>
      </c>
      <c r="J552" s="162" t="e">
        <f t="shared" si="137"/>
        <v>#VALUE!</v>
      </c>
      <c r="K552" s="162" t="str">
        <f t="shared" si="132"/>
        <v/>
      </c>
      <c r="L552" s="59" t="str">
        <f t="shared" si="133"/>
        <v/>
      </c>
      <c r="M552" s="162" t="str">
        <f t="shared" si="138"/>
        <v/>
      </c>
      <c r="N552" s="99" t="str">
        <f t="shared" si="134"/>
        <v/>
      </c>
      <c r="O552" s="100" t="str">
        <f t="shared" si="139"/>
        <v/>
      </c>
      <c r="P552" s="100" t="e">
        <f t="shared" si="140"/>
        <v>#VALUE!</v>
      </c>
      <c r="Q552" s="11">
        <v>550</v>
      </c>
      <c r="R552" s="9" t="str">
        <f t="shared" si="135"/>
        <v/>
      </c>
    </row>
    <row r="553" spans="1:18" x14ac:dyDescent="0.25">
      <c r="A553" s="9">
        <f t="shared" si="136"/>
        <v>0</v>
      </c>
      <c r="B553" s="88">
        <f>IF(Sample8!K559&gt;0,Sample8!K559, )</f>
        <v>0</v>
      </c>
      <c r="C553" s="88" t="str">
        <f>IF(Sample8!L559&gt;0,Sample8!L559,"")</f>
        <v/>
      </c>
      <c r="D553" s="88">
        <f>IF(Sample8!M559&gt;0,Sample8!M559,)</f>
        <v>1106.9297531868729</v>
      </c>
      <c r="E553" s="162" t="str">
        <f t="shared" si="127"/>
        <v/>
      </c>
      <c r="F553" s="162" t="str">
        <f t="shared" si="128"/>
        <v/>
      </c>
      <c r="G553" s="162" t="str">
        <f t="shared" si="129"/>
        <v/>
      </c>
      <c r="H553" s="162" t="str">
        <f t="shared" si="130"/>
        <v/>
      </c>
      <c r="I553" s="162" t="e">
        <f t="shared" si="131"/>
        <v>#VALUE!</v>
      </c>
      <c r="J553" s="162" t="e">
        <f t="shared" si="137"/>
        <v>#VALUE!</v>
      </c>
      <c r="K553" s="162" t="str">
        <f t="shared" si="132"/>
        <v/>
      </c>
      <c r="L553" s="59" t="str">
        <f t="shared" si="133"/>
        <v/>
      </c>
      <c r="M553" s="162" t="str">
        <f t="shared" si="138"/>
        <v/>
      </c>
      <c r="N553" s="99" t="str">
        <f t="shared" si="134"/>
        <v/>
      </c>
      <c r="O553" s="100" t="str">
        <f t="shared" si="139"/>
        <v/>
      </c>
      <c r="P553" s="100" t="e">
        <f t="shared" si="140"/>
        <v>#VALUE!</v>
      </c>
      <c r="Q553" s="11">
        <v>551</v>
      </c>
      <c r="R553" s="9" t="str">
        <f t="shared" si="135"/>
        <v/>
      </c>
    </row>
    <row r="554" spans="1:18" x14ac:dyDescent="0.25">
      <c r="A554" s="9">
        <f t="shared" si="136"/>
        <v>0</v>
      </c>
      <c r="B554" s="88">
        <f>IF(Sample8!K560&gt;0,Sample8!K560, )</f>
        <v>0</v>
      </c>
      <c r="C554" s="88" t="str">
        <f>IF(Sample8!L560&gt;0,Sample8!L560,"")</f>
        <v/>
      </c>
      <c r="D554" s="88">
        <f>IF(Sample8!M560&gt;0,Sample8!M560,)</f>
        <v>1106.9297531868729</v>
      </c>
      <c r="E554" s="162" t="str">
        <f t="shared" si="127"/>
        <v/>
      </c>
      <c r="F554" s="162" t="str">
        <f t="shared" si="128"/>
        <v/>
      </c>
      <c r="G554" s="162" t="str">
        <f t="shared" si="129"/>
        <v/>
      </c>
      <c r="H554" s="162" t="str">
        <f t="shared" si="130"/>
        <v/>
      </c>
      <c r="I554" s="162" t="e">
        <f t="shared" si="131"/>
        <v>#VALUE!</v>
      </c>
      <c r="J554" s="162" t="e">
        <f t="shared" si="137"/>
        <v>#VALUE!</v>
      </c>
      <c r="K554" s="162" t="str">
        <f t="shared" si="132"/>
        <v/>
      </c>
      <c r="L554" s="59" t="str">
        <f t="shared" si="133"/>
        <v/>
      </c>
      <c r="M554" s="162" t="str">
        <f t="shared" si="138"/>
        <v/>
      </c>
      <c r="N554" s="99" t="str">
        <f t="shared" si="134"/>
        <v/>
      </c>
      <c r="O554" s="100" t="str">
        <f t="shared" si="139"/>
        <v/>
      </c>
      <c r="P554" s="100" t="e">
        <f t="shared" si="140"/>
        <v>#VALUE!</v>
      </c>
      <c r="Q554" s="11">
        <v>552</v>
      </c>
      <c r="R554" s="9" t="str">
        <f t="shared" si="135"/>
        <v/>
      </c>
    </row>
    <row r="555" spans="1:18" x14ac:dyDescent="0.25">
      <c r="A555" s="9">
        <f t="shared" si="136"/>
        <v>0</v>
      </c>
      <c r="B555" s="88">
        <f>IF(Sample8!K561&gt;0,Sample8!K561, )</f>
        <v>0</v>
      </c>
      <c r="C555" s="88" t="str">
        <f>IF(Sample8!L561&gt;0,Sample8!L561,"")</f>
        <v/>
      </c>
      <c r="D555" s="88">
        <f>IF(Sample8!M561&gt;0,Sample8!M561,)</f>
        <v>1106.9297531868729</v>
      </c>
      <c r="E555" s="162" t="str">
        <f t="shared" si="127"/>
        <v/>
      </c>
      <c r="F555" s="162" t="str">
        <f t="shared" si="128"/>
        <v/>
      </c>
      <c r="G555" s="162" t="str">
        <f t="shared" si="129"/>
        <v/>
      </c>
      <c r="H555" s="162" t="str">
        <f t="shared" si="130"/>
        <v/>
      </c>
      <c r="I555" s="162" t="e">
        <f t="shared" si="131"/>
        <v>#VALUE!</v>
      </c>
      <c r="J555" s="162" t="e">
        <f t="shared" si="137"/>
        <v>#VALUE!</v>
      </c>
      <c r="K555" s="162" t="str">
        <f t="shared" si="132"/>
        <v/>
      </c>
      <c r="L555" s="59" t="str">
        <f t="shared" si="133"/>
        <v/>
      </c>
      <c r="M555" s="162" t="str">
        <f t="shared" si="138"/>
        <v/>
      </c>
      <c r="N555" s="99" t="str">
        <f t="shared" si="134"/>
        <v/>
      </c>
      <c r="O555" s="100" t="str">
        <f t="shared" si="139"/>
        <v/>
      </c>
      <c r="P555" s="100" t="e">
        <f t="shared" si="140"/>
        <v>#VALUE!</v>
      </c>
      <c r="Q555" s="11">
        <v>553</v>
      </c>
      <c r="R555" s="9" t="str">
        <f t="shared" si="135"/>
        <v/>
      </c>
    </row>
    <row r="556" spans="1:18" x14ac:dyDescent="0.25">
      <c r="A556" s="9">
        <f t="shared" si="136"/>
        <v>0</v>
      </c>
      <c r="B556" s="88">
        <f>IF(Sample8!K562&gt;0,Sample8!K562, )</f>
        <v>0</v>
      </c>
      <c r="C556" s="88" t="str">
        <f>IF(Sample8!L562&gt;0,Sample8!L562,"")</f>
        <v/>
      </c>
      <c r="D556" s="88">
        <f>IF(Sample8!M562&gt;0,Sample8!M562,)</f>
        <v>1106.9297531868729</v>
      </c>
      <c r="E556" s="162" t="str">
        <f t="shared" si="127"/>
        <v/>
      </c>
      <c r="F556" s="162" t="str">
        <f t="shared" si="128"/>
        <v/>
      </c>
      <c r="G556" s="162" t="str">
        <f t="shared" si="129"/>
        <v/>
      </c>
      <c r="H556" s="162" t="str">
        <f t="shared" si="130"/>
        <v/>
      </c>
      <c r="I556" s="162" t="e">
        <f t="shared" si="131"/>
        <v>#VALUE!</v>
      </c>
      <c r="J556" s="162" t="e">
        <f t="shared" si="137"/>
        <v>#VALUE!</v>
      </c>
      <c r="K556" s="162" t="str">
        <f t="shared" si="132"/>
        <v/>
      </c>
      <c r="L556" s="59" t="str">
        <f t="shared" si="133"/>
        <v/>
      </c>
      <c r="M556" s="162" t="str">
        <f t="shared" si="138"/>
        <v/>
      </c>
      <c r="N556" s="99" t="str">
        <f t="shared" si="134"/>
        <v/>
      </c>
      <c r="O556" s="100" t="str">
        <f t="shared" si="139"/>
        <v/>
      </c>
      <c r="P556" s="100" t="e">
        <f t="shared" si="140"/>
        <v>#VALUE!</v>
      </c>
      <c r="Q556" s="11">
        <v>554</v>
      </c>
      <c r="R556" s="9" t="str">
        <f t="shared" si="135"/>
        <v/>
      </c>
    </row>
    <row r="557" spans="1:18" x14ac:dyDescent="0.25">
      <c r="A557" s="9">
        <f t="shared" si="136"/>
        <v>0</v>
      </c>
      <c r="B557" s="88">
        <f>IF(Sample8!K563&gt;0,Sample8!K563, )</f>
        <v>0</v>
      </c>
      <c r="C557" s="88" t="str">
        <f>IF(Sample8!L563&gt;0,Sample8!L563,"")</f>
        <v/>
      </c>
      <c r="D557" s="88">
        <f>IF(Sample8!M563&gt;0,Sample8!M563,)</f>
        <v>1106.9297531868729</v>
      </c>
      <c r="E557" s="162" t="str">
        <f t="shared" si="127"/>
        <v/>
      </c>
      <c r="F557" s="162" t="str">
        <f t="shared" si="128"/>
        <v/>
      </c>
      <c r="G557" s="162" t="str">
        <f t="shared" si="129"/>
        <v/>
      </c>
      <c r="H557" s="162" t="str">
        <f t="shared" si="130"/>
        <v/>
      </c>
      <c r="I557" s="162" t="e">
        <f t="shared" si="131"/>
        <v>#VALUE!</v>
      </c>
      <c r="J557" s="162" t="e">
        <f t="shared" si="137"/>
        <v>#VALUE!</v>
      </c>
      <c r="K557" s="162" t="str">
        <f t="shared" si="132"/>
        <v/>
      </c>
      <c r="L557" s="59" t="str">
        <f t="shared" si="133"/>
        <v/>
      </c>
      <c r="M557" s="162" t="str">
        <f t="shared" si="138"/>
        <v/>
      </c>
      <c r="N557" s="99" t="str">
        <f t="shared" si="134"/>
        <v/>
      </c>
      <c r="O557" s="100" t="str">
        <f t="shared" si="139"/>
        <v/>
      </c>
      <c r="P557" s="100" t="e">
        <f t="shared" si="140"/>
        <v>#VALUE!</v>
      </c>
      <c r="Q557" s="11">
        <v>555</v>
      </c>
      <c r="R557" s="9" t="str">
        <f t="shared" si="135"/>
        <v/>
      </c>
    </row>
    <row r="558" spans="1:18" x14ac:dyDescent="0.25">
      <c r="A558" s="9">
        <f t="shared" si="136"/>
        <v>0</v>
      </c>
      <c r="B558" s="88">
        <f>IF(Sample8!K564&gt;0,Sample8!K564, )</f>
        <v>0</v>
      </c>
      <c r="C558" s="88" t="str">
        <f>IF(Sample8!L564&gt;0,Sample8!L564,"")</f>
        <v/>
      </c>
      <c r="D558" s="88">
        <f>IF(Sample8!M564&gt;0,Sample8!M564,)</f>
        <v>1106.9297531868729</v>
      </c>
      <c r="E558" s="162" t="str">
        <f t="shared" si="127"/>
        <v/>
      </c>
      <c r="F558" s="162" t="str">
        <f t="shared" si="128"/>
        <v/>
      </c>
      <c r="G558" s="162" t="str">
        <f t="shared" si="129"/>
        <v/>
      </c>
      <c r="H558" s="162" t="str">
        <f t="shared" si="130"/>
        <v/>
      </c>
      <c r="I558" s="162" t="e">
        <f t="shared" si="131"/>
        <v>#VALUE!</v>
      </c>
      <c r="J558" s="162" t="e">
        <f t="shared" si="137"/>
        <v>#VALUE!</v>
      </c>
      <c r="K558" s="162" t="str">
        <f t="shared" si="132"/>
        <v/>
      </c>
      <c r="L558" s="59" t="str">
        <f t="shared" si="133"/>
        <v/>
      </c>
      <c r="M558" s="162" t="str">
        <f t="shared" si="138"/>
        <v/>
      </c>
      <c r="N558" s="99" t="str">
        <f t="shared" si="134"/>
        <v/>
      </c>
      <c r="O558" s="100" t="str">
        <f t="shared" si="139"/>
        <v/>
      </c>
      <c r="P558" s="100" t="e">
        <f t="shared" si="140"/>
        <v>#VALUE!</v>
      </c>
      <c r="Q558" s="11">
        <v>556</v>
      </c>
      <c r="R558" s="9" t="str">
        <f t="shared" si="135"/>
        <v/>
      </c>
    </row>
    <row r="559" spans="1:18" x14ac:dyDescent="0.25">
      <c r="A559" s="9">
        <f t="shared" si="136"/>
        <v>0</v>
      </c>
      <c r="B559" s="88">
        <f>IF(Sample8!K565&gt;0,Sample8!K565, )</f>
        <v>0</v>
      </c>
      <c r="C559" s="88" t="str">
        <f>IF(Sample8!L565&gt;0,Sample8!L565,"")</f>
        <v/>
      </c>
      <c r="D559" s="88">
        <f>IF(Sample8!M565&gt;0,Sample8!M565,)</f>
        <v>1106.9297531868729</v>
      </c>
      <c r="E559" s="162" t="str">
        <f t="shared" si="127"/>
        <v/>
      </c>
      <c r="F559" s="162" t="str">
        <f t="shared" si="128"/>
        <v/>
      </c>
      <c r="G559" s="162" t="str">
        <f t="shared" si="129"/>
        <v/>
      </c>
      <c r="H559" s="162" t="str">
        <f t="shared" si="130"/>
        <v/>
      </c>
      <c r="I559" s="162" t="e">
        <f t="shared" si="131"/>
        <v>#VALUE!</v>
      </c>
      <c r="J559" s="162" t="e">
        <f t="shared" si="137"/>
        <v>#VALUE!</v>
      </c>
      <c r="K559" s="162" t="str">
        <f t="shared" si="132"/>
        <v/>
      </c>
      <c r="L559" s="59" t="str">
        <f t="shared" si="133"/>
        <v/>
      </c>
      <c r="M559" s="162" t="str">
        <f t="shared" si="138"/>
        <v/>
      </c>
      <c r="N559" s="99" t="str">
        <f t="shared" si="134"/>
        <v/>
      </c>
      <c r="O559" s="100" t="str">
        <f t="shared" si="139"/>
        <v/>
      </c>
      <c r="P559" s="100" t="e">
        <f t="shared" si="140"/>
        <v>#VALUE!</v>
      </c>
      <c r="Q559" s="11">
        <v>557</v>
      </c>
      <c r="R559" s="9" t="str">
        <f t="shared" si="135"/>
        <v/>
      </c>
    </row>
    <row r="560" spans="1:18" x14ac:dyDescent="0.25">
      <c r="A560" s="9">
        <f t="shared" si="136"/>
        <v>0</v>
      </c>
      <c r="B560" s="88">
        <f>IF(Sample8!K566&gt;0,Sample8!K566, )</f>
        <v>0</v>
      </c>
      <c r="C560" s="88" t="str">
        <f>IF(Sample8!L566&gt;0,Sample8!L566,"")</f>
        <v/>
      </c>
      <c r="D560" s="88">
        <f>IF(Sample8!M566&gt;0,Sample8!M566,)</f>
        <v>1106.9297531868729</v>
      </c>
      <c r="E560" s="162" t="str">
        <f t="shared" si="127"/>
        <v/>
      </c>
      <c r="F560" s="162" t="str">
        <f t="shared" si="128"/>
        <v/>
      </c>
      <c r="G560" s="162" t="str">
        <f t="shared" si="129"/>
        <v/>
      </c>
      <c r="H560" s="162" t="str">
        <f t="shared" si="130"/>
        <v/>
      </c>
      <c r="I560" s="162" t="e">
        <f t="shared" si="131"/>
        <v>#VALUE!</v>
      </c>
      <c r="J560" s="162" t="e">
        <f t="shared" si="137"/>
        <v>#VALUE!</v>
      </c>
      <c r="K560" s="162" t="str">
        <f t="shared" si="132"/>
        <v/>
      </c>
      <c r="L560" s="59" t="str">
        <f t="shared" si="133"/>
        <v/>
      </c>
      <c r="M560" s="162" t="str">
        <f t="shared" si="138"/>
        <v/>
      </c>
      <c r="N560" s="99" t="str">
        <f t="shared" si="134"/>
        <v/>
      </c>
      <c r="O560" s="100" t="str">
        <f t="shared" si="139"/>
        <v/>
      </c>
      <c r="P560" s="100" t="e">
        <f t="shared" si="140"/>
        <v>#VALUE!</v>
      </c>
      <c r="Q560" s="11">
        <v>558</v>
      </c>
      <c r="R560" s="9" t="str">
        <f t="shared" si="135"/>
        <v/>
      </c>
    </row>
    <row r="561" spans="1:18" x14ac:dyDescent="0.25">
      <c r="A561" s="9">
        <f t="shared" si="136"/>
        <v>0</v>
      </c>
      <c r="B561" s="88">
        <f>IF(Sample8!K567&gt;0,Sample8!K567, )</f>
        <v>0</v>
      </c>
      <c r="C561" s="88" t="str">
        <f>IF(Sample8!L567&gt;0,Sample8!L567,"")</f>
        <v/>
      </c>
      <c r="D561" s="88">
        <f>IF(Sample8!M567&gt;0,Sample8!M567,)</f>
        <v>1106.9297531868729</v>
      </c>
      <c r="E561" s="162" t="str">
        <f t="shared" si="127"/>
        <v/>
      </c>
      <c r="F561" s="162" t="str">
        <f t="shared" si="128"/>
        <v/>
      </c>
      <c r="G561" s="162" t="str">
        <f t="shared" si="129"/>
        <v/>
      </c>
      <c r="H561" s="162" t="str">
        <f t="shared" si="130"/>
        <v/>
      </c>
      <c r="I561" s="162" t="e">
        <f t="shared" si="131"/>
        <v>#VALUE!</v>
      </c>
      <c r="J561" s="162" t="e">
        <f t="shared" si="137"/>
        <v>#VALUE!</v>
      </c>
      <c r="K561" s="162" t="str">
        <f t="shared" si="132"/>
        <v/>
      </c>
      <c r="L561" s="59" t="str">
        <f t="shared" si="133"/>
        <v/>
      </c>
      <c r="M561" s="162" t="str">
        <f t="shared" si="138"/>
        <v/>
      </c>
      <c r="N561" s="99" t="str">
        <f t="shared" si="134"/>
        <v/>
      </c>
      <c r="O561" s="100" t="str">
        <f t="shared" si="139"/>
        <v/>
      </c>
      <c r="P561" s="100" t="e">
        <f t="shared" si="140"/>
        <v>#VALUE!</v>
      </c>
      <c r="Q561" s="11">
        <v>559</v>
      </c>
      <c r="R561" s="9" t="str">
        <f t="shared" si="135"/>
        <v/>
      </c>
    </row>
    <row r="562" spans="1:18" x14ac:dyDescent="0.25">
      <c r="A562" s="9">
        <f t="shared" si="136"/>
        <v>0</v>
      </c>
      <c r="B562" s="88">
        <f>IF(Sample8!K568&gt;0,Sample8!K568, )</f>
        <v>0</v>
      </c>
      <c r="C562" s="88" t="str">
        <f>IF(Sample8!L568&gt;0,Sample8!L568,"")</f>
        <v/>
      </c>
      <c r="D562" s="88">
        <f>IF(Sample8!M568&gt;0,Sample8!M568,)</f>
        <v>1106.9297531868729</v>
      </c>
      <c r="E562" s="162" t="str">
        <f t="shared" si="127"/>
        <v/>
      </c>
      <c r="F562" s="162" t="str">
        <f t="shared" si="128"/>
        <v/>
      </c>
      <c r="G562" s="162" t="str">
        <f t="shared" si="129"/>
        <v/>
      </c>
      <c r="H562" s="162" t="str">
        <f t="shared" si="130"/>
        <v/>
      </c>
      <c r="I562" s="162" t="e">
        <f t="shared" si="131"/>
        <v>#VALUE!</v>
      </c>
      <c r="J562" s="162" t="e">
        <f t="shared" si="137"/>
        <v>#VALUE!</v>
      </c>
      <c r="K562" s="162" t="str">
        <f t="shared" si="132"/>
        <v/>
      </c>
      <c r="L562" s="59" t="str">
        <f t="shared" si="133"/>
        <v/>
      </c>
      <c r="M562" s="162" t="str">
        <f t="shared" si="138"/>
        <v/>
      </c>
      <c r="N562" s="99" t="str">
        <f t="shared" si="134"/>
        <v/>
      </c>
      <c r="O562" s="100" t="str">
        <f t="shared" si="139"/>
        <v/>
      </c>
      <c r="P562" s="100" t="e">
        <f t="shared" si="140"/>
        <v>#VALUE!</v>
      </c>
      <c r="Q562" s="11">
        <v>560</v>
      </c>
      <c r="R562" s="9" t="str">
        <f t="shared" si="135"/>
        <v/>
      </c>
    </row>
    <row r="563" spans="1:18" x14ac:dyDescent="0.25">
      <c r="A563" s="9">
        <f t="shared" si="136"/>
        <v>0</v>
      </c>
      <c r="B563" s="88">
        <f>IF(Sample8!K569&gt;0,Sample8!K569, )</f>
        <v>0</v>
      </c>
      <c r="C563" s="88" t="str">
        <f>IF(Sample8!L569&gt;0,Sample8!L569,"")</f>
        <v/>
      </c>
      <c r="D563" s="88">
        <f>IF(Sample8!M569&gt;0,Sample8!M569,)</f>
        <v>1106.9297531868729</v>
      </c>
      <c r="E563" s="162" t="str">
        <f t="shared" si="127"/>
        <v/>
      </c>
      <c r="F563" s="162" t="str">
        <f t="shared" si="128"/>
        <v/>
      </c>
      <c r="G563" s="162" t="str">
        <f t="shared" si="129"/>
        <v/>
      </c>
      <c r="H563" s="162" t="str">
        <f t="shared" si="130"/>
        <v/>
      </c>
      <c r="I563" s="162" t="e">
        <f t="shared" si="131"/>
        <v>#VALUE!</v>
      </c>
      <c r="J563" s="162" t="e">
        <f t="shared" si="137"/>
        <v>#VALUE!</v>
      </c>
      <c r="K563" s="162" t="str">
        <f t="shared" si="132"/>
        <v/>
      </c>
      <c r="L563" s="59" t="str">
        <f t="shared" si="133"/>
        <v/>
      </c>
      <c r="M563" s="162" t="str">
        <f t="shared" si="138"/>
        <v/>
      </c>
      <c r="N563" s="99" t="str">
        <f t="shared" si="134"/>
        <v/>
      </c>
      <c r="O563" s="100" t="str">
        <f t="shared" si="139"/>
        <v/>
      </c>
      <c r="P563" s="100" t="e">
        <f t="shared" si="140"/>
        <v>#VALUE!</v>
      </c>
      <c r="Q563" s="11">
        <v>561</v>
      </c>
      <c r="R563" s="9" t="str">
        <f t="shared" si="135"/>
        <v/>
      </c>
    </row>
    <row r="564" spans="1:18" x14ac:dyDescent="0.25">
      <c r="A564" s="9">
        <f t="shared" si="136"/>
        <v>0</v>
      </c>
      <c r="B564" s="88">
        <f>IF(Sample8!K570&gt;0,Sample8!K570, )</f>
        <v>0</v>
      </c>
      <c r="C564" s="88" t="str">
        <f>IF(Sample8!L570&gt;0,Sample8!L570,"")</f>
        <v/>
      </c>
      <c r="D564" s="88">
        <f>IF(Sample8!M570&gt;0,Sample8!M570,)</f>
        <v>1106.9297531868729</v>
      </c>
      <c r="E564" s="162" t="str">
        <f t="shared" si="127"/>
        <v/>
      </c>
      <c r="F564" s="162" t="str">
        <f t="shared" si="128"/>
        <v/>
      </c>
      <c r="G564" s="162" t="str">
        <f t="shared" si="129"/>
        <v/>
      </c>
      <c r="H564" s="162" t="str">
        <f t="shared" si="130"/>
        <v/>
      </c>
      <c r="I564" s="162" t="e">
        <f t="shared" si="131"/>
        <v>#VALUE!</v>
      </c>
      <c r="J564" s="162" t="e">
        <f t="shared" si="137"/>
        <v>#VALUE!</v>
      </c>
      <c r="K564" s="162" t="str">
        <f t="shared" si="132"/>
        <v/>
      </c>
      <c r="L564" s="59" t="str">
        <f t="shared" si="133"/>
        <v/>
      </c>
      <c r="M564" s="162" t="str">
        <f t="shared" si="138"/>
        <v/>
      </c>
      <c r="N564" s="99" t="str">
        <f t="shared" si="134"/>
        <v/>
      </c>
      <c r="O564" s="100" t="str">
        <f t="shared" si="139"/>
        <v/>
      </c>
      <c r="P564" s="100" t="e">
        <f t="shared" si="140"/>
        <v>#VALUE!</v>
      </c>
      <c r="Q564" s="11">
        <v>562</v>
      </c>
      <c r="R564" s="9" t="str">
        <f t="shared" si="135"/>
        <v/>
      </c>
    </row>
    <row r="565" spans="1:18" x14ac:dyDescent="0.25">
      <c r="A565" s="9">
        <f t="shared" si="136"/>
        <v>0</v>
      </c>
      <c r="B565" s="88">
        <f>IF(Sample8!K571&gt;0,Sample8!K571, )</f>
        <v>0</v>
      </c>
      <c r="C565" s="88" t="str">
        <f>IF(Sample8!L571&gt;0,Sample8!L571,"")</f>
        <v/>
      </c>
      <c r="D565" s="88">
        <f>IF(Sample8!M571&gt;0,Sample8!M571,)</f>
        <v>1106.9297531868729</v>
      </c>
      <c r="E565" s="162" t="str">
        <f t="shared" si="127"/>
        <v/>
      </c>
      <c r="F565" s="162" t="str">
        <f t="shared" si="128"/>
        <v/>
      </c>
      <c r="G565" s="162" t="str">
        <f t="shared" si="129"/>
        <v/>
      </c>
      <c r="H565" s="162" t="str">
        <f t="shared" si="130"/>
        <v/>
      </c>
      <c r="I565" s="162" t="e">
        <f t="shared" si="131"/>
        <v>#VALUE!</v>
      </c>
      <c r="J565" s="162" t="e">
        <f t="shared" si="137"/>
        <v>#VALUE!</v>
      </c>
      <c r="K565" s="162" t="str">
        <f t="shared" si="132"/>
        <v/>
      </c>
      <c r="L565" s="59" t="str">
        <f t="shared" si="133"/>
        <v/>
      </c>
      <c r="M565" s="162" t="str">
        <f t="shared" si="138"/>
        <v/>
      </c>
      <c r="N565" s="99" t="str">
        <f t="shared" si="134"/>
        <v/>
      </c>
      <c r="O565" s="100" t="str">
        <f t="shared" si="139"/>
        <v/>
      </c>
      <c r="P565" s="100" t="e">
        <f t="shared" si="140"/>
        <v>#VALUE!</v>
      </c>
      <c r="Q565" s="11">
        <v>563</v>
      </c>
      <c r="R565" s="9" t="str">
        <f t="shared" si="135"/>
        <v/>
      </c>
    </row>
    <row r="566" spans="1:18" x14ac:dyDescent="0.25">
      <c r="A566" s="9">
        <f t="shared" si="136"/>
        <v>0</v>
      </c>
      <c r="B566" s="88">
        <f>IF(Sample8!K572&gt;0,Sample8!K572, )</f>
        <v>0</v>
      </c>
      <c r="C566" s="88" t="str">
        <f>IF(Sample8!L572&gt;0,Sample8!L572,"")</f>
        <v/>
      </c>
      <c r="D566" s="88">
        <f>IF(Sample8!M572&gt;0,Sample8!M572,)</f>
        <v>1106.9297531868729</v>
      </c>
      <c r="E566" s="162" t="str">
        <f t="shared" si="127"/>
        <v/>
      </c>
      <c r="F566" s="162" t="str">
        <f t="shared" si="128"/>
        <v/>
      </c>
      <c r="G566" s="162" t="str">
        <f t="shared" si="129"/>
        <v/>
      </c>
      <c r="H566" s="162" t="str">
        <f t="shared" si="130"/>
        <v/>
      </c>
      <c r="I566" s="162" t="e">
        <f t="shared" si="131"/>
        <v>#VALUE!</v>
      </c>
      <c r="J566" s="162" t="e">
        <f t="shared" si="137"/>
        <v>#VALUE!</v>
      </c>
      <c r="K566" s="162" t="str">
        <f t="shared" si="132"/>
        <v/>
      </c>
      <c r="L566" s="59" t="str">
        <f t="shared" si="133"/>
        <v/>
      </c>
      <c r="M566" s="162" t="str">
        <f t="shared" si="138"/>
        <v/>
      </c>
      <c r="N566" s="99" t="str">
        <f t="shared" si="134"/>
        <v/>
      </c>
      <c r="O566" s="100" t="str">
        <f t="shared" si="139"/>
        <v/>
      </c>
      <c r="P566" s="100" t="e">
        <f t="shared" si="140"/>
        <v>#VALUE!</v>
      </c>
      <c r="Q566" s="11">
        <v>564</v>
      </c>
      <c r="R566" s="9" t="str">
        <f t="shared" si="135"/>
        <v/>
      </c>
    </row>
    <row r="567" spans="1:18" x14ac:dyDescent="0.25">
      <c r="A567" s="9">
        <f t="shared" si="136"/>
        <v>0</v>
      </c>
      <c r="B567" s="88">
        <f>IF(Sample8!K573&gt;0,Sample8!K573, )</f>
        <v>0</v>
      </c>
      <c r="C567" s="88" t="str">
        <f>IF(Sample8!L573&gt;0,Sample8!L573,"")</f>
        <v/>
      </c>
      <c r="D567" s="88">
        <f>IF(Sample8!M573&gt;0,Sample8!M573,)</f>
        <v>0</v>
      </c>
      <c r="E567" s="162" t="str">
        <f t="shared" si="127"/>
        <v/>
      </c>
      <c r="F567" s="162" t="str">
        <f t="shared" si="128"/>
        <v/>
      </c>
      <c r="G567" s="162" t="str">
        <f t="shared" si="129"/>
        <v/>
      </c>
      <c r="H567" s="162" t="str">
        <f t="shared" si="130"/>
        <v/>
      </c>
      <c r="I567" s="162" t="e">
        <f t="shared" si="131"/>
        <v>#VALUE!</v>
      </c>
      <c r="J567" s="162" t="e">
        <f t="shared" si="137"/>
        <v>#VALUE!</v>
      </c>
      <c r="K567" s="162" t="str">
        <f t="shared" si="132"/>
        <v/>
      </c>
      <c r="L567" s="59" t="str">
        <f t="shared" si="133"/>
        <v/>
      </c>
      <c r="M567" s="162" t="str">
        <f t="shared" si="138"/>
        <v/>
      </c>
      <c r="N567" s="99" t="str">
        <f t="shared" si="134"/>
        <v/>
      </c>
      <c r="O567" s="100" t="str">
        <f t="shared" si="139"/>
        <v/>
      </c>
      <c r="P567" s="100" t="e">
        <f t="shared" si="140"/>
        <v>#VALUE!</v>
      </c>
      <c r="Q567" s="11">
        <v>565</v>
      </c>
      <c r="R567" s="9" t="str">
        <f t="shared" si="135"/>
        <v/>
      </c>
    </row>
    <row r="568" spans="1:18" x14ac:dyDescent="0.25">
      <c r="A568" s="9">
        <f t="shared" si="136"/>
        <v>0</v>
      </c>
      <c r="B568" s="88">
        <f>IF(Sample8!K574&gt;0,Sample8!K574, )</f>
        <v>0</v>
      </c>
      <c r="C568" s="88" t="str">
        <f>IF(Sample8!L574&gt;0,Sample8!L574,"")</f>
        <v/>
      </c>
      <c r="D568" s="88">
        <f>IF(Sample8!M574&gt;0,Sample8!M574,)</f>
        <v>0</v>
      </c>
      <c r="E568" s="162" t="str">
        <f t="shared" si="127"/>
        <v/>
      </c>
      <c r="F568" s="162" t="str">
        <f t="shared" si="128"/>
        <v/>
      </c>
      <c r="G568" s="162" t="str">
        <f t="shared" si="129"/>
        <v/>
      </c>
      <c r="H568" s="162" t="str">
        <f t="shared" si="130"/>
        <v/>
      </c>
      <c r="I568" s="162" t="e">
        <f t="shared" si="131"/>
        <v>#VALUE!</v>
      </c>
      <c r="J568" s="162" t="e">
        <f t="shared" si="137"/>
        <v>#VALUE!</v>
      </c>
      <c r="K568" s="162" t="str">
        <f t="shared" si="132"/>
        <v/>
      </c>
      <c r="L568" s="59" t="str">
        <f t="shared" si="133"/>
        <v/>
      </c>
      <c r="M568" s="162" t="str">
        <f t="shared" si="138"/>
        <v/>
      </c>
      <c r="N568" s="99" t="str">
        <f t="shared" si="134"/>
        <v/>
      </c>
      <c r="O568" s="100" t="str">
        <f t="shared" si="139"/>
        <v/>
      </c>
      <c r="P568" s="100" t="e">
        <f t="shared" si="140"/>
        <v>#VALUE!</v>
      </c>
      <c r="Q568" s="11">
        <v>566</v>
      </c>
      <c r="R568" s="9" t="str">
        <f t="shared" si="135"/>
        <v/>
      </c>
    </row>
    <row r="569" spans="1:18" x14ac:dyDescent="0.25">
      <c r="A569" s="9">
        <f t="shared" si="136"/>
        <v>0</v>
      </c>
      <c r="B569" s="88">
        <f>IF(Sample8!K575&gt;0,Sample8!K575, )</f>
        <v>0</v>
      </c>
      <c r="C569" s="88" t="str">
        <f>IF(Sample8!L575&gt;0,Sample8!L575,"")</f>
        <v/>
      </c>
      <c r="D569" s="88">
        <f>IF(Sample8!M575&gt;0,Sample8!M575,)</f>
        <v>0</v>
      </c>
      <c r="E569" s="162" t="str">
        <f t="shared" si="127"/>
        <v/>
      </c>
      <c r="F569" s="162" t="str">
        <f t="shared" si="128"/>
        <v/>
      </c>
      <c r="G569" s="162" t="str">
        <f t="shared" si="129"/>
        <v/>
      </c>
      <c r="H569" s="162" t="str">
        <f t="shared" si="130"/>
        <v/>
      </c>
      <c r="I569" s="162" t="e">
        <f t="shared" si="131"/>
        <v>#VALUE!</v>
      </c>
      <c r="J569" s="162" t="e">
        <f t="shared" si="137"/>
        <v>#VALUE!</v>
      </c>
      <c r="K569" s="162" t="str">
        <f t="shared" si="132"/>
        <v/>
      </c>
      <c r="L569" s="59" t="str">
        <f t="shared" si="133"/>
        <v/>
      </c>
      <c r="M569" s="162" t="str">
        <f t="shared" si="138"/>
        <v/>
      </c>
      <c r="N569" s="99" t="str">
        <f t="shared" si="134"/>
        <v/>
      </c>
      <c r="O569" s="100" t="str">
        <f t="shared" si="139"/>
        <v/>
      </c>
      <c r="P569" s="100" t="e">
        <f t="shared" si="140"/>
        <v>#VALUE!</v>
      </c>
      <c r="Q569" s="11">
        <v>567</v>
      </c>
      <c r="R569" s="9" t="str">
        <f t="shared" si="135"/>
        <v/>
      </c>
    </row>
    <row r="570" spans="1:18" x14ac:dyDescent="0.25">
      <c r="A570" s="9">
        <f t="shared" si="136"/>
        <v>0</v>
      </c>
      <c r="B570" s="88">
        <f>IF(Sample8!K576&gt;0,Sample8!K576, )</f>
        <v>0</v>
      </c>
      <c r="C570" s="88" t="str">
        <f>IF(Sample8!L576&gt;0,Sample8!L576,"")</f>
        <v/>
      </c>
      <c r="D570" s="88">
        <f>IF(Sample8!M576&gt;0,Sample8!M576,)</f>
        <v>0</v>
      </c>
      <c r="E570" s="162" t="str">
        <f t="shared" si="127"/>
        <v/>
      </c>
      <c r="F570" s="162" t="str">
        <f t="shared" si="128"/>
        <v/>
      </c>
      <c r="G570" s="162" t="str">
        <f t="shared" si="129"/>
        <v/>
      </c>
      <c r="H570" s="162" t="str">
        <f t="shared" si="130"/>
        <v/>
      </c>
      <c r="I570" s="162" t="e">
        <f t="shared" si="131"/>
        <v>#VALUE!</v>
      </c>
      <c r="J570" s="162" t="e">
        <f t="shared" si="137"/>
        <v>#VALUE!</v>
      </c>
      <c r="K570" s="162" t="str">
        <f t="shared" si="132"/>
        <v/>
      </c>
      <c r="L570" s="59" t="str">
        <f t="shared" si="133"/>
        <v/>
      </c>
      <c r="M570" s="162" t="str">
        <f t="shared" si="138"/>
        <v/>
      </c>
      <c r="N570" s="99" t="str">
        <f t="shared" si="134"/>
        <v/>
      </c>
      <c r="O570" s="100" t="str">
        <f t="shared" si="139"/>
        <v/>
      </c>
      <c r="P570" s="100" t="e">
        <f t="shared" si="140"/>
        <v>#VALUE!</v>
      </c>
      <c r="Q570" s="11">
        <v>568</v>
      </c>
      <c r="R570" s="9" t="str">
        <f t="shared" si="135"/>
        <v/>
      </c>
    </row>
    <row r="571" spans="1:18" x14ac:dyDescent="0.25">
      <c r="A571" s="9">
        <f t="shared" si="136"/>
        <v>0</v>
      </c>
      <c r="B571" s="88">
        <f>IF(Sample8!K577&gt;0,Sample8!K577, )</f>
        <v>0</v>
      </c>
      <c r="C571" s="88" t="str">
        <f>IF(Sample8!L577&gt;0,Sample8!L577,"")</f>
        <v/>
      </c>
      <c r="D571" s="88">
        <f>IF(Sample8!M577&gt;0,Sample8!M577,)</f>
        <v>0</v>
      </c>
      <c r="E571" s="162" t="str">
        <f t="shared" si="127"/>
        <v/>
      </c>
      <c r="F571" s="162" t="str">
        <f t="shared" si="128"/>
        <v/>
      </c>
      <c r="G571" s="162" t="str">
        <f t="shared" si="129"/>
        <v/>
      </c>
      <c r="H571" s="162" t="str">
        <f t="shared" si="130"/>
        <v/>
      </c>
      <c r="I571" s="162" t="e">
        <f t="shared" si="131"/>
        <v>#VALUE!</v>
      </c>
      <c r="J571" s="162" t="e">
        <f t="shared" si="137"/>
        <v>#VALUE!</v>
      </c>
      <c r="K571" s="162" t="str">
        <f t="shared" si="132"/>
        <v/>
      </c>
      <c r="L571" s="59" t="str">
        <f t="shared" si="133"/>
        <v/>
      </c>
      <c r="M571" s="162" t="str">
        <f t="shared" si="138"/>
        <v/>
      </c>
      <c r="N571" s="99" t="str">
        <f t="shared" si="134"/>
        <v/>
      </c>
      <c r="O571" s="100" t="str">
        <f t="shared" si="139"/>
        <v/>
      </c>
      <c r="P571" s="100" t="e">
        <f t="shared" si="140"/>
        <v>#VALUE!</v>
      </c>
      <c r="Q571" s="11">
        <v>569</v>
      </c>
      <c r="R571" s="9" t="str">
        <f t="shared" si="135"/>
        <v/>
      </c>
    </row>
    <row r="572" spans="1:18" x14ac:dyDescent="0.25">
      <c r="A572" s="9">
        <f t="shared" si="136"/>
        <v>0</v>
      </c>
      <c r="B572" s="88">
        <f>IF(Sample8!K578&gt;0,Sample8!K578, )</f>
        <v>0</v>
      </c>
      <c r="C572" s="88" t="str">
        <f>IF(Sample8!L578&gt;0,Sample8!L578,"")</f>
        <v/>
      </c>
      <c r="D572" s="88">
        <f>IF(Sample8!M578&gt;0,Sample8!M578,)</f>
        <v>0</v>
      </c>
      <c r="E572" s="162" t="str">
        <f t="shared" si="127"/>
        <v/>
      </c>
      <c r="F572" s="162" t="str">
        <f t="shared" si="128"/>
        <v/>
      </c>
      <c r="G572" s="162" t="str">
        <f t="shared" si="129"/>
        <v/>
      </c>
      <c r="H572" s="162" t="str">
        <f t="shared" si="130"/>
        <v/>
      </c>
      <c r="I572" s="162" t="e">
        <f t="shared" si="131"/>
        <v>#VALUE!</v>
      </c>
      <c r="J572" s="162" t="e">
        <f t="shared" si="137"/>
        <v>#VALUE!</v>
      </c>
      <c r="K572" s="162" t="str">
        <f t="shared" si="132"/>
        <v/>
      </c>
      <c r="L572" s="59" t="str">
        <f t="shared" si="133"/>
        <v/>
      </c>
      <c r="M572" s="162" t="str">
        <f t="shared" si="138"/>
        <v/>
      </c>
      <c r="N572" s="99" t="str">
        <f t="shared" si="134"/>
        <v/>
      </c>
      <c r="O572" s="100" t="str">
        <f t="shared" si="139"/>
        <v/>
      </c>
      <c r="P572" s="100" t="e">
        <f t="shared" si="140"/>
        <v>#VALUE!</v>
      </c>
      <c r="Q572" s="11">
        <v>570</v>
      </c>
      <c r="R572" s="9" t="str">
        <f t="shared" si="135"/>
        <v/>
      </c>
    </row>
    <row r="573" spans="1:18" x14ac:dyDescent="0.25">
      <c r="A573" s="9">
        <f t="shared" si="136"/>
        <v>0</v>
      </c>
      <c r="B573" s="88">
        <f>IF(Sample8!K579&gt;0,Sample8!K579, )</f>
        <v>0</v>
      </c>
      <c r="C573" s="88" t="str">
        <f>IF(Sample8!L579&gt;0,Sample8!L579,"")</f>
        <v/>
      </c>
      <c r="D573" s="88">
        <f>IF(Sample8!M579&gt;0,Sample8!M579,)</f>
        <v>0</v>
      </c>
      <c r="E573" s="162" t="str">
        <f t="shared" si="127"/>
        <v/>
      </c>
      <c r="F573" s="162" t="str">
        <f t="shared" si="128"/>
        <v/>
      </c>
      <c r="G573" s="162" t="str">
        <f t="shared" si="129"/>
        <v/>
      </c>
      <c r="H573" s="162" t="str">
        <f t="shared" si="130"/>
        <v/>
      </c>
      <c r="I573" s="162" t="e">
        <f t="shared" si="131"/>
        <v>#VALUE!</v>
      </c>
      <c r="J573" s="162" t="e">
        <f t="shared" si="137"/>
        <v>#VALUE!</v>
      </c>
      <c r="K573" s="162" t="str">
        <f t="shared" si="132"/>
        <v/>
      </c>
      <c r="L573" s="59" t="str">
        <f t="shared" si="133"/>
        <v/>
      </c>
      <c r="M573" s="162" t="str">
        <f t="shared" si="138"/>
        <v/>
      </c>
      <c r="N573" s="99" t="str">
        <f t="shared" si="134"/>
        <v/>
      </c>
      <c r="O573" s="100" t="str">
        <f t="shared" si="139"/>
        <v/>
      </c>
      <c r="P573" s="100" t="e">
        <f t="shared" si="140"/>
        <v>#VALUE!</v>
      </c>
      <c r="Q573" s="11">
        <v>571</v>
      </c>
      <c r="R573" s="9" t="str">
        <f t="shared" si="135"/>
        <v/>
      </c>
    </row>
    <row r="574" spans="1:18" x14ac:dyDescent="0.25">
      <c r="A574" s="9">
        <f t="shared" si="136"/>
        <v>0</v>
      </c>
      <c r="B574" s="88">
        <f>IF(Sample8!K580&gt;0,Sample8!K580, )</f>
        <v>0</v>
      </c>
      <c r="C574" s="88" t="str">
        <f>IF(Sample8!L580&gt;0,Sample8!L580,"")</f>
        <v/>
      </c>
      <c r="D574" s="88">
        <f>IF(Sample8!M580&gt;0,Sample8!M580,)</f>
        <v>0</v>
      </c>
      <c r="E574" s="162" t="str">
        <f t="shared" si="127"/>
        <v/>
      </c>
      <c r="F574" s="162" t="str">
        <f t="shared" si="128"/>
        <v/>
      </c>
      <c r="G574" s="162" t="str">
        <f t="shared" si="129"/>
        <v/>
      </c>
      <c r="H574" s="162" t="str">
        <f t="shared" si="130"/>
        <v/>
      </c>
      <c r="I574" s="162" t="e">
        <f t="shared" si="131"/>
        <v>#VALUE!</v>
      </c>
      <c r="J574" s="162" t="e">
        <f t="shared" si="137"/>
        <v>#VALUE!</v>
      </c>
      <c r="K574" s="162" t="str">
        <f t="shared" si="132"/>
        <v/>
      </c>
      <c r="L574" s="59" t="str">
        <f t="shared" si="133"/>
        <v/>
      </c>
      <c r="M574" s="162" t="str">
        <f t="shared" si="138"/>
        <v/>
      </c>
      <c r="N574" s="99" t="str">
        <f t="shared" si="134"/>
        <v/>
      </c>
      <c r="O574" s="100" t="str">
        <f t="shared" si="139"/>
        <v/>
      </c>
      <c r="P574" s="100" t="e">
        <f t="shared" si="140"/>
        <v>#VALUE!</v>
      </c>
      <c r="Q574" s="11">
        <v>572</v>
      </c>
      <c r="R574" s="9" t="str">
        <f t="shared" si="135"/>
        <v/>
      </c>
    </row>
    <row r="575" spans="1:18" x14ac:dyDescent="0.25">
      <c r="A575" s="9">
        <f t="shared" si="136"/>
        <v>0</v>
      </c>
      <c r="B575" s="88">
        <f>IF(Sample8!K581&gt;0,Sample8!K581, )</f>
        <v>0</v>
      </c>
      <c r="C575" s="88" t="str">
        <f>IF(Sample8!L581&gt;0,Sample8!L581,"")</f>
        <v/>
      </c>
      <c r="D575" s="88">
        <f>IF(Sample8!M581&gt;0,Sample8!M581,)</f>
        <v>0</v>
      </c>
      <c r="E575" s="162" t="str">
        <f t="shared" si="127"/>
        <v/>
      </c>
      <c r="F575" s="162" t="str">
        <f t="shared" si="128"/>
        <v/>
      </c>
      <c r="G575" s="162" t="str">
        <f t="shared" si="129"/>
        <v/>
      </c>
      <c r="H575" s="162" t="str">
        <f t="shared" si="130"/>
        <v/>
      </c>
      <c r="I575" s="162" t="e">
        <f t="shared" si="131"/>
        <v>#VALUE!</v>
      </c>
      <c r="J575" s="162" t="e">
        <f t="shared" si="137"/>
        <v>#VALUE!</v>
      </c>
      <c r="K575" s="162" t="str">
        <f t="shared" si="132"/>
        <v/>
      </c>
      <c r="L575" s="59" t="str">
        <f t="shared" si="133"/>
        <v/>
      </c>
      <c r="M575" s="162" t="str">
        <f t="shared" si="138"/>
        <v/>
      </c>
      <c r="N575" s="99" t="str">
        <f t="shared" si="134"/>
        <v/>
      </c>
      <c r="O575" s="100" t="str">
        <f t="shared" si="139"/>
        <v/>
      </c>
      <c r="P575" s="100" t="e">
        <f t="shared" si="140"/>
        <v>#VALUE!</v>
      </c>
      <c r="Q575" s="11">
        <v>573</v>
      </c>
      <c r="R575" s="9" t="str">
        <f t="shared" si="135"/>
        <v/>
      </c>
    </row>
    <row r="576" spans="1:18" x14ac:dyDescent="0.25">
      <c r="A576" s="9">
        <f t="shared" si="136"/>
        <v>0</v>
      </c>
      <c r="B576" s="88">
        <f>IF(Sample8!K582&gt;0,Sample8!K582, )</f>
        <v>0</v>
      </c>
      <c r="C576" s="88" t="str">
        <f>IF(Sample8!L582&gt;0,Sample8!L582,"")</f>
        <v/>
      </c>
      <c r="D576" s="88">
        <f>IF(Sample8!M582&gt;0,Sample8!M582,)</f>
        <v>0</v>
      </c>
      <c r="E576" s="162" t="str">
        <f t="shared" si="127"/>
        <v/>
      </c>
      <c r="F576" s="162" t="str">
        <f t="shared" si="128"/>
        <v/>
      </c>
      <c r="G576" s="162" t="str">
        <f t="shared" si="129"/>
        <v/>
      </c>
      <c r="H576" s="162" t="str">
        <f t="shared" si="130"/>
        <v/>
      </c>
      <c r="I576" s="162" t="e">
        <f t="shared" si="131"/>
        <v>#VALUE!</v>
      </c>
      <c r="J576" s="162" t="e">
        <f t="shared" si="137"/>
        <v>#VALUE!</v>
      </c>
      <c r="K576" s="162" t="str">
        <f t="shared" si="132"/>
        <v/>
      </c>
      <c r="L576" s="59" t="str">
        <f t="shared" si="133"/>
        <v/>
      </c>
      <c r="M576" s="162" t="str">
        <f t="shared" si="138"/>
        <v/>
      </c>
      <c r="N576" s="99" t="str">
        <f t="shared" si="134"/>
        <v/>
      </c>
      <c r="O576" s="100" t="str">
        <f t="shared" si="139"/>
        <v/>
      </c>
      <c r="P576" s="100" t="e">
        <f t="shared" si="140"/>
        <v>#VALUE!</v>
      </c>
      <c r="Q576" s="11">
        <v>574</v>
      </c>
      <c r="R576" s="9" t="str">
        <f t="shared" si="135"/>
        <v/>
      </c>
    </row>
    <row r="577" spans="1:18" x14ac:dyDescent="0.25">
      <c r="A577" s="9">
        <f t="shared" si="136"/>
        <v>0</v>
      </c>
      <c r="B577" s="88">
        <f>IF(Sample8!K583&gt;0,Sample8!K583, )</f>
        <v>0</v>
      </c>
      <c r="C577" s="88" t="str">
        <f>IF(Sample8!L583&gt;0,Sample8!L583,"")</f>
        <v/>
      </c>
      <c r="D577" s="88">
        <f>IF(Sample8!M583&gt;0,Sample8!M583,)</f>
        <v>0</v>
      </c>
      <c r="E577" s="162" t="str">
        <f t="shared" si="127"/>
        <v/>
      </c>
      <c r="F577" s="162" t="str">
        <f t="shared" si="128"/>
        <v/>
      </c>
      <c r="G577" s="162" t="str">
        <f t="shared" si="129"/>
        <v/>
      </c>
      <c r="H577" s="162" t="str">
        <f t="shared" si="130"/>
        <v/>
      </c>
      <c r="I577" s="162" t="e">
        <f t="shared" si="131"/>
        <v>#VALUE!</v>
      </c>
      <c r="J577" s="162" t="e">
        <f t="shared" si="137"/>
        <v>#VALUE!</v>
      </c>
      <c r="K577" s="162" t="str">
        <f t="shared" si="132"/>
        <v/>
      </c>
      <c r="L577" s="59" t="str">
        <f t="shared" si="133"/>
        <v/>
      </c>
      <c r="M577" s="162" t="str">
        <f t="shared" si="138"/>
        <v/>
      </c>
      <c r="N577" s="99" t="str">
        <f t="shared" si="134"/>
        <v/>
      </c>
      <c r="O577" s="100" t="str">
        <f t="shared" si="139"/>
        <v/>
      </c>
      <c r="P577" s="100" t="e">
        <f t="shared" si="140"/>
        <v>#VALUE!</v>
      </c>
      <c r="Q577" s="11">
        <v>575</v>
      </c>
      <c r="R577" s="9" t="str">
        <f t="shared" si="135"/>
        <v/>
      </c>
    </row>
    <row r="578" spans="1:18" x14ac:dyDescent="0.25">
      <c r="A578" s="9">
        <f t="shared" si="136"/>
        <v>0</v>
      </c>
      <c r="B578" s="88">
        <f>IF(Sample8!K584&gt;0,Sample8!K584, )</f>
        <v>0</v>
      </c>
      <c r="C578" s="88" t="str">
        <f>IF(Sample8!L584&gt;0,Sample8!L584,"")</f>
        <v/>
      </c>
      <c r="D578" s="88">
        <f>IF(Sample8!M584&gt;0,Sample8!M584,)</f>
        <v>0</v>
      </c>
      <c r="E578" s="162" t="str">
        <f t="shared" ref="E578:E641" si="141">IF(OR(B578="",B578=0),"",B578+1/$U$17)</f>
        <v/>
      </c>
      <c r="F578" s="162" t="str">
        <f t="shared" ref="F578:F641" si="142">IF(OR(B578="",B578=0),"",$V$18-(LN(1+EXP(-$S$11*(I578-V$18))))/$S$11)</f>
        <v/>
      </c>
      <c r="G578" s="162" t="str">
        <f t="shared" ref="G578:G641" si="143">IF(OR(B578="",B578=0),"",B578-F578-H578-V$5*K578)</f>
        <v/>
      </c>
      <c r="H578" s="162" t="str">
        <f t="shared" ref="H578:H641" si="144">IF(OR(B578="",B578=0),"",1/2*(B578-V$5*K578+T$11)+1/2*POWER((B578-V$5*K578+T$11)^2-4*V$11*(B578-V$5*K578),0.5))</f>
        <v/>
      </c>
      <c r="I578" s="162" t="e">
        <f t="shared" ref="I578:I641" si="145">B578-H578-V$5*K578</f>
        <v>#VALUE!</v>
      </c>
      <c r="J578" s="162" t="e">
        <f t="shared" si="137"/>
        <v>#VALUE!</v>
      </c>
      <c r="K578" s="162" t="str">
        <f t="shared" ref="K578:K641" si="146">IF(OR(B578="",B578=0),"",LN(1+EXP($U$11*(B578-$U$13)))/$U$11)</f>
        <v/>
      </c>
      <c r="L578" s="59" t="str">
        <f t="shared" ref="L578:L641" si="147">IF(OR(B578="",B578=0),"",-LN(1+EXP($V$15*(B578-$V$13)))/$V$15)</f>
        <v/>
      </c>
      <c r="M578" s="162" t="str">
        <f t="shared" si="138"/>
        <v/>
      </c>
      <c r="N578" s="99" t="str">
        <f t="shared" ref="N578:N641" si="148">IF(OR(B578="",B578=0),"",(M578-C578)*(M578-C578))</f>
        <v/>
      </c>
      <c r="O578" s="100" t="str">
        <f t="shared" si="139"/>
        <v/>
      </c>
      <c r="P578" s="100" t="e">
        <f t="shared" si="140"/>
        <v>#VALUE!</v>
      </c>
      <c r="Q578" s="11">
        <v>576</v>
      </c>
      <c r="R578" s="9" t="str">
        <f t="shared" ref="R578:R641" si="149">IF(OR(B578="",B578=0),"",T$17+T$15*G578)</f>
        <v/>
      </c>
    </row>
    <row r="579" spans="1:18" x14ac:dyDescent="0.25">
      <c r="A579" s="9">
        <f t="shared" ref="A579:A642" si="150">-B579</f>
        <v>0</v>
      </c>
      <c r="B579" s="88">
        <f>IF(Sample8!K585&gt;0,Sample8!K585, )</f>
        <v>0</v>
      </c>
      <c r="C579" s="88" t="str">
        <f>IF(Sample8!L585&gt;0,Sample8!L585,"")</f>
        <v/>
      </c>
      <c r="D579" s="88">
        <f>IF(Sample8!M585&gt;0,Sample8!M585,)</f>
        <v>0</v>
      </c>
      <c r="E579" s="162" t="str">
        <f t="shared" si="141"/>
        <v/>
      </c>
      <c r="F579" s="162" t="str">
        <f t="shared" si="142"/>
        <v/>
      </c>
      <c r="G579" s="162" t="str">
        <f t="shared" si="143"/>
        <v/>
      </c>
      <c r="H579" s="162" t="str">
        <f t="shared" si="144"/>
        <v/>
      </c>
      <c r="I579" s="162" t="e">
        <f t="shared" si="145"/>
        <v>#VALUE!</v>
      </c>
      <c r="J579" s="162" t="e">
        <f t="shared" ref="J579:J642" si="151">B579-I579-V$5*K579</f>
        <v>#VALUE!</v>
      </c>
      <c r="K579" s="162" t="str">
        <f t="shared" si="146"/>
        <v/>
      </c>
      <c r="L579" s="59" t="str">
        <f t="shared" si="147"/>
        <v/>
      </c>
      <c r="M579" s="162" t="str">
        <f t="shared" ref="M579:M642" si="152">IF(OR(B579="",B579=0),"",$S$15*F579+$T$17+$T$15*G579+$U$15*H579+S$17*(K579+L579))</f>
        <v/>
      </c>
      <c r="N579" s="99" t="str">
        <f t="shared" si="148"/>
        <v/>
      </c>
      <c r="O579" s="100" t="str">
        <f t="shared" ref="O579:O642" si="153">IF(OR(B579="",B579=0),"",1/V$17*LN(1+EXP(V$17*(B579-V$5*K579-T$13))))</f>
        <v/>
      </c>
      <c r="P579" s="100" t="e">
        <f t="shared" ref="P579:P642" si="154">(O579-J579)^2</f>
        <v>#VALUE!</v>
      </c>
      <c r="Q579" s="11">
        <v>577</v>
      </c>
      <c r="R579" s="9" t="str">
        <f t="shared" si="149"/>
        <v/>
      </c>
    </row>
    <row r="580" spans="1:18" x14ac:dyDescent="0.25">
      <c r="A580" s="9">
        <f t="shared" si="150"/>
        <v>0</v>
      </c>
      <c r="B580" s="88">
        <f>IF(Sample8!K586&gt;0,Sample8!K586, )</f>
        <v>0</v>
      </c>
      <c r="C580" s="88" t="str">
        <f>IF(Sample8!L586&gt;0,Sample8!L586,"")</f>
        <v/>
      </c>
      <c r="D580" s="88">
        <f>IF(Sample8!M586&gt;0,Sample8!M586,)</f>
        <v>0</v>
      </c>
      <c r="E580" s="162" t="str">
        <f t="shared" si="141"/>
        <v/>
      </c>
      <c r="F580" s="162" t="str">
        <f t="shared" si="142"/>
        <v/>
      </c>
      <c r="G580" s="162" t="str">
        <f t="shared" si="143"/>
        <v/>
      </c>
      <c r="H580" s="162" t="str">
        <f t="shared" si="144"/>
        <v/>
      </c>
      <c r="I580" s="162" t="e">
        <f t="shared" si="145"/>
        <v>#VALUE!</v>
      </c>
      <c r="J580" s="162" t="e">
        <f t="shared" si="151"/>
        <v>#VALUE!</v>
      </c>
      <c r="K580" s="162" t="str">
        <f t="shared" si="146"/>
        <v/>
      </c>
      <c r="L580" s="59" t="str">
        <f t="shared" si="147"/>
        <v/>
      </c>
      <c r="M580" s="162" t="str">
        <f t="shared" si="152"/>
        <v/>
      </c>
      <c r="N580" s="99" t="str">
        <f t="shared" si="148"/>
        <v/>
      </c>
      <c r="O580" s="100" t="str">
        <f t="shared" si="153"/>
        <v/>
      </c>
      <c r="P580" s="100" t="e">
        <f t="shared" si="154"/>
        <v>#VALUE!</v>
      </c>
      <c r="Q580" s="11">
        <v>578</v>
      </c>
      <c r="R580" s="9" t="str">
        <f t="shared" si="149"/>
        <v/>
      </c>
    </row>
    <row r="581" spans="1:18" x14ac:dyDescent="0.25">
      <c r="A581" s="9">
        <f t="shared" si="150"/>
        <v>0</v>
      </c>
      <c r="B581" s="88">
        <f>IF(Sample8!K587&gt;0,Sample8!K587, )</f>
        <v>0</v>
      </c>
      <c r="C581" s="88" t="str">
        <f>IF(Sample8!L587&gt;0,Sample8!L587,"")</f>
        <v/>
      </c>
      <c r="D581" s="88">
        <f>IF(Sample8!M587&gt;0,Sample8!M587,)</f>
        <v>0</v>
      </c>
      <c r="E581" s="162" t="str">
        <f t="shared" si="141"/>
        <v/>
      </c>
      <c r="F581" s="162" t="str">
        <f t="shared" si="142"/>
        <v/>
      </c>
      <c r="G581" s="162" t="str">
        <f t="shared" si="143"/>
        <v/>
      </c>
      <c r="H581" s="162" t="str">
        <f t="shared" si="144"/>
        <v/>
      </c>
      <c r="I581" s="162" t="e">
        <f t="shared" si="145"/>
        <v>#VALUE!</v>
      </c>
      <c r="J581" s="162" t="e">
        <f t="shared" si="151"/>
        <v>#VALUE!</v>
      </c>
      <c r="K581" s="162" t="str">
        <f t="shared" si="146"/>
        <v/>
      </c>
      <c r="L581" s="59" t="str">
        <f t="shared" si="147"/>
        <v/>
      </c>
      <c r="M581" s="162" t="str">
        <f t="shared" si="152"/>
        <v/>
      </c>
      <c r="N581" s="99" t="str">
        <f t="shared" si="148"/>
        <v/>
      </c>
      <c r="O581" s="100" t="str">
        <f t="shared" si="153"/>
        <v/>
      </c>
      <c r="P581" s="100" t="e">
        <f t="shared" si="154"/>
        <v>#VALUE!</v>
      </c>
      <c r="Q581" s="11">
        <v>579</v>
      </c>
      <c r="R581" s="9" t="str">
        <f t="shared" si="149"/>
        <v/>
      </c>
    </row>
    <row r="582" spans="1:18" x14ac:dyDescent="0.25">
      <c r="A582" s="9">
        <f t="shared" si="150"/>
        <v>0</v>
      </c>
      <c r="B582" s="88">
        <f>IF(Sample8!K588&gt;0,Sample8!K588, )</f>
        <v>0</v>
      </c>
      <c r="C582" s="88" t="str">
        <f>IF(Sample8!L588&gt;0,Sample8!L588,"")</f>
        <v/>
      </c>
      <c r="D582" s="88">
        <f>IF(Sample8!M588&gt;0,Sample8!M588,)</f>
        <v>0</v>
      </c>
      <c r="E582" s="162" t="str">
        <f t="shared" si="141"/>
        <v/>
      </c>
      <c r="F582" s="162" t="str">
        <f t="shared" si="142"/>
        <v/>
      </c>
      <c r="G582" s="162" t="str">
        <f t="shared" si="143"/>
        <v/>
      </c>
      <c r="H582" s="162" t="str">
        <f t="shared" si="144"/>
        <v/>
      </c>
      <c r="I582" s="162" t="e">
        <f t="shared" si="145"/>
        <v>#VALUE!</v>
      </c>
      <c r="J582" s="162" t="e">
        <f t="shared" si="151"/>
        <v>#VALUE!</v>
      </c>
      <c r="K582" s="162" t="str">
        <f t="shared" si="146"/>
        <v/>
      </c>
      <c r="L582" s="59" t="str">
        <f t="shared" si="147"/>
        <v/>
      </c>
      <c r="M582" s="162" t="str">
        <f t="shared" si="152"/>
        <v/>
      </c>
      <c r="N582" s="99" t="str">
        <f t="shared" si="148"/>
        <v/>
      </c>
      <c r="O582" s="100" t="str">
        <f t="shared" si="153"/>
        <v/>
      </c>
      <c r="P582" s="100" t="e">
        <f t="shared" si="154"/>
        <v>#VALUE!</v>
      </c>
      <c r="Q582" s="11">
        <v>580</v>
      </c>
      <c r="R582" s="9" t="str">
        <f t="shared" si="149"/>
        <v/>
      </c>
    </row>
    <row r="583" spans="1:18" x14ac:dyDescent="0.25">
      <c r="A583" s="9">
        <f t="shared" si="150"/>
        <v>0</v>
      </c>
      <c r="B583" s="88">
        <f>IF(Sample8!K589&gt;0,Sample8!K589, )</f>
        <v>0</v>
      </c>
      <c r="C583" s="88" t="str">
        <f>IF(Sample8!L589&gt;0,Sample8!L589,"")</f>
        <v/>
      </c>
      <c r="D583" s="88">
        <f>IF(Sample8!M589&gt;0,Sample8!M589,)</f>
        <v>0</v>
      </c>
      <c r="E583" s="162" t="str">
        <f t="shared" si="141"/>
        <v/>
      </c>
      <c r="F583" s="162" t="str">
        <f t="shared" si="142"/>
        <v/>
      </c>
      <c r="G583" s="162" t="str">
        <f t="shared" si="143"/>
        <v/>
      </c>
      <c r="H583" s="162" t="str">
        <f t="shared" si="144"/>
        <v/>
      </c>
      <c r="I583" s="162" t="e">
        <f t="shared" si="145"/>
        <v>#VALUE!</v>
      </c>
      <c r="J583" s="162" t="e">
        <f t="shared" si="151"/>
        <v>#VALUE!</v>
      </c>
      <c r="K583" s="162" t="str">
        <f t="shared" si="146"/>
        <v/>
      </c>
      <c r="L583" s="59" t="str">
        <f t="shared" si="147"/>
        <v/>
      </c>
      <c r="M583" s="162" t="str">
        <f t="shared" si="152"/>
        <v/>
      </c>
      <c r="N583" s="99" t="str">
        <f t="shared" si="148"/>
        <v/>
      </c>
      <c r="O583" s="100" t="str">
        <f t="shared" si="153"/>
        <v/>
      </c>
      <c r="P583" s="100" t="e">
        <f t="shared" si="154"/>
        <v>#VALUE!</v>
      </c>
      <c r="Q583" s="11">
        <v>581</v>
      </c>
      <c r="R583" s="9" t="str">
        <f t="shared" si="149"/>
        <v/>
      </c>
    </row>
    <row r="584" spans="1:18" x14ac:dyDescent="0.25">
      <c r="A584" s="9">
        <f t="shared" si="150"/>
        <v>0</v>
      </c>
      <c r="B584" s="88">
        <f>IF(Sample8!K590&gt;0,Sample8!K590, )</f>
        <v>0</v>
      </c>
      <c r="C584" s="88" t="str">
        <f>IF(Sample8!L590&gt;0,Sample8!L590,"")</f>
        <v/>
      </c>
      <c r="D584" s="88">
        <f>IF(Sample8!M590&gt;0,Sample8!M590,)</f>
        <v>0</v>
      </c>
      <c r="E584" s="162" t="str">
        <f t="shared" si="141"/>
        <v/>
      </c>
      <c r="F584" s="162" t="str">
        <f t="shared" si="142"/>
        <v/>
      </c>
      <c r="G584" s="162" t="str">
        <f t="shared" si="143"/>
        <v/>
      </c>
      <c r="H584" s="162" t="str">
        <f t="shared" si="144"/>
        <v/>
      </c>
      <c r="I584" s="162" t="e">
        <f t="shared" si="145"/>
        <v>#VALUE!</v>
      </c>
      <c r="J584" s="162" t="e">
        <f t="shared" si="151"/>
        <v>#VALUE!</v>
      </c>
      <c r="K584" s="162" t="str">
        <f t="shared" si="146"/>
        <v/>
      </c>
      <c r="L584" s="59" t="str">
        <f t="shared" si="147"/>
        <v/>
      </c>
      <c r="M584" s="162" t="str">
        <f t="shared" si="152"/>
        <v/>
      </c>
      <c r="N584" s="99" t="str">
        <f t="shared" si="148"/>
        <v/>
      </c>
      <c r="O584" s="100" t="str">
        <f t="shared" si="153"/>
        <v/>
      </c>
      <c r="P584" s="100" t="e">
        <f t="shared" si="154"/>
        <v>#VALUE!</v>
      </c>
      <c r="Q584" s="11">
        <v>582</v>
      </c>
      <c r="R584" s="9" t="str">
        <f t="shared" si="149"/>
        <v/>
      </c>
    </row>
    <row r="585" spans="1:18" x14ac:dyDescent="0.25">
      <c r="A585" s="9">
        <f t="shared" si="150"/>
        <v>0</v>
      </c>
      <c r="B585" s="88">
        <f>IF(Sample8!K591&gt;0,Sample8!K591, )</f>
        <v>0</v>
      </c>
      <c r="C585" s="88" t="str">
        <f>IF(Sample8!L591&gt;0,Sample8!L591,"")</f>
        <v/>
      </c>
      <c r="D585" s="88">
        <f>IF(Sample8!M591&gt;0,Sample8!M591,)</f>
        <v>0</v>
      </c>
      <c r="E585" s="162" t="str">
        <f t="shared" si="141"/>
        <v/>
      </c>
      <c r="F585" s="162" t="str">
        <f t="shared" si="142"/>
        <v/>
      </c>
      <c r="G585" s="162" t="str">
        <f t="shared" si="143"/>
        <v/>
      </c>
      <c r="H585" s="162" t="str">
        <f t="shared" si="144"/>
        <v/>
      </c>
      <c r="I585" s="162" t="e">
        <f t="shared" si="145"/>
        <v>#VALUE!</v>
      </c>
      <c r="J585" s="162" t="e">
        <f t="shared" si="151"/>
        <v>#VALUE!</v>
      </c>
      <c r="K585" s="162" t="str">
        <f t="shared" si="146"/>
        <v/>
      </c>
      <c r="L585" s="59" t="str">
        <f t="shared" si="147"/>
        <v/>
      </c>
      <c r="M585" s="162" t="str">
        <f t="shared" si="152"/>
        <v/>
      </c>
      <c r="N585" s="99" t="str">
        <f t="shared" si="148"/>
        <v/>
      </c>
      <c r="O585" s="100" t="str">
        <f t="shared" si="153"/>
        <v/>
      </c>
      <c r="P585" s="100" t="e">
        <f t="shared" si="154"/>
        <v>#VALUE!</v>
      </c>
      <c r="Q585" s="11">
        <v>583</v>
      </c>
      <c r="R585" s="9" t="str">
        <f t="shared" si="149"/>
        <v/>
      </c>
    </row>
    <row r="586" spans="1:18" x14ac:dyDescent="0.25">
      <c r="A586" s="9">
        <f t="shared" si="150"/>
        <v>0</v>
      </c>
      <c r="B586" s="88">
        <f>IF(Sample8!K592&gt;0,Sample8!K592, )</f>
        <v>0</v>
      </c>
      <c r="C586" s="88" t="str">
        <f>IF(Sample8!L592&gt;0,Sample8!L592,"")</f>
        <v/>
      </c>
      <c r="D586" s="88">
        <f>IF(Sample8!M592&gt;0,Sample8!M592,)</f>
        <v>0</v>
      </c>
      <c r="E586" s="162" t="str">
        <f t="shared" si="141"/>
        <v/>
      </c>
      <c r="F586" s="162" t="str">
        <f t="shared" si="142"/>
        <v/>
      </c>
      <c r="G586" s="162" t="str">
        <f t="shared" si="143"/>
        <v/>
      </c>
      <c r="H586" s="162" t="str">
        <f t="shared" si="144"/>
        <v/>
      </c>
      <c r="I586" s="162" t="e">
        <f t="shared" si="145"/>
        <v>#VALUE!</v>
      </c>
      <c r="J586" s="162" t="e">
        <f t="shared" si="151"/>
        <v>#VALUE!</v>
      </c>
      <c r="K586" s="162" t="str">
        <f t="shared" si="146"/>
        <v/>
      </c>
      <c r="L586" s="59" t="str">
        <f t="shared" si="147"/>
        <v/>
      </c>
      <c r="M586" s="162" t="str">
        <f t="shared" si="152"/>
        <v/>
      </c>
      <c r="N586" s="99" t="str">
        <f t="shared" si="148"/>
        <v/>
      </c>
      <c r="O586" s="100" t="str">
        <f t="shared" si="153"/>
        <v/>
      </c>
      <c r="P586" s="100" t="e">
        <f t="shared" si="154"/>
        <v>#VALUE!</v>
      </c>
      <c r="Q586" s="11">
        <v>584</v>
      </c>
      <c r="R586" s="9" t="str">
        <f t="shared" si="149"/>
        <v/>
      </c>
    </row>
    <row r="587" spans="1:18" x14ac:dyDescent="0.25">
      <c r="A587" s="9">
        <f t="shared" si="150"/>
        <v>0</v>
      </c>
      <c r="B587" s="88">
        <f>IF(Sample8!K593&gt;0,Sample8!K593, )</f>
        <v>0</v>
      </c>
      <c r="C587" s="88" t="str">
        <f>IF(Sample8!L593&gt;0,Sample8!L593,"")</f>
        <v/>
      </c>
      <c r="D587" s="88">
        <f>IF(Sample8!M593&gt;0,Sample8!M593,)</f>
        <v>0</v>
      </c>
      <c r="E587" s="162" t="str">
        <f t="shared" si="141"/>
        <v/>
      </c>
      <c r="F587" s="162" t="str">
        <f t="shared" si="142"/>
        <v/>
      </c>
      <c r="G587" s="162" t="str">
        <f t="shared" si="143"/>
        <v/>
      </c>
      <c r="H587" s="162" t="str">
        <f t="shared" si="144"/>
        <v/>
      </c>
      <c r="I587" s="162" t="e">
        <f t="shared" si="145"/>
        <v>#VALUE!</v>
      </c>
      <c r="J587" s="162" t="e">
        <f t="shared" si="151"/>
        <v>#VALUE!</v>
      </c>
      <c r="K587" s="162" t="str">
        <f t="shared" si="146"/>
        <v/>
      </c>
      <c r="L587" s="59" t="str">
        <f t="shared" si="147"/>
        <v/>
      </c>
      <c r="M587" s="162" t="str">
        <f t="shared" si="152"/>
        <v/>
      </c>
      <c r="N587" s="99" t="str">
        <f t="shared" si="148"/>
        <v/>
      </c>
      <c r="O587" s="100" t="str">
        <f t="shared" si="153"/>
        <v/>
      </c>
      <c r="P587" s="100" t="e">
        <f t="shared" si="154"/>
        <v>#VALUE!</v>
      </c>
      <c r="Q587" s="11">
        <v>585</v>
      </c>
      <c r="R587" s="9" t="str">
        <f t="shared" si="149"/>
        <v/>
      </c>
    </row>
    <row r="588" spans="1:18" x14ac:dyDescent="0.25">
      <c r="A588" s="9">
        <f t="shared" si="150"/>
        <v>0</v>
      </c>
      <c r="B588" s="88">
        <f>IF(Sample8!K594&gt;0,Sample8!K594, )</f>
        <v>0</v>
      </c>
      <c r="C588" s="88" t="str">
        <f>IF(Sample8!L594&gt;0,Sample8!L594,"")</f>
        <v/>
      </c>
      <c r="D588" s="88">
        <f>IF(Sample8!M594&gt;0,Sample8!M594,)</f>
        <v>0</v>
      </c>
      <c r="E588" s="162" t="str">
        <f t="shared" si="141"/>
        <v/>
      </c>
      <c r="F588" s="162" t="str">
        <f t="shared" si="142"/>
        <v/>
      </c>
      <c r="G588" s="162" t="str">
        <f t="shared" si="143"/>
        <v/>
      </c>
      <c r="H588" s="162" t="str">
        <f t="shared" si="144"/>
        <v/>
      </c>
      <c r="I588" s="162" t="e">
        <f t="shared" si="145"/>
        <v>#VALUE!</v>
      </c>
      <c r="J588" s="162" t="e">
        <f t="shared" si="151"/>
        <v>#VALUE!</v>
      </c>
      <c r="K588" s="162" t="str">
        <f t="shared" si="146"/>
        <v/>
      </c>
      <c r="L588" s="59" t="str">
        <f t="shared" si="147"/>
        <v/>
      </c>
      <c r="M588" s="162" t="str">
        <f t="shared" si="152"/>
        <v/>
      </c>
      <c r="N588" s="99" t="str">
        <f t="shared" si="148"/>
        <v/>
      </c>
      <c r="O588" s="100" t="str">
        <f t="shared" si="153"/>
        <v/>
      </c>
      <c r="P588" s="100" t="e">
        <f t="shared" si="154"/>
        <v>#VALUE!</v>
      </c>
      <c r="Q588" s="11">
        <v>586</v>
      </c>
      <c r="R588" s="9" t="str">
        <f t="shared" si="149"/>
        <v/>
      </c>
    </row>
    <row r="589" spans="1:18" x14ac:dyDescent="0.25">
      <c r="A589" s="9">
        <f t="shared" si="150"/>
        <v>0</v>
      </c>
      <c r="B589" s="88">
        <f>IF(Sample8!K595&gt;0,Sample8!K595, )</f>
        <v>0</v>
      </c>
      <c r="C589" s="88" t="str">
        <f>IF(Sample8!L595&gt;0,Sample8!L595,"")</f>
        <v/>
      </c>
      <c r="D589" s="88">
        <f>IF(Sample8!M595&gt;0,Sample8!M595,)</f>
        <v>0</v>
      </c>
      <c r="E589" s="162" t="str">
        <f t="shared" si="141"/>
        <v/>
      </c>
      <c r="F589" s="162" t="str">
        <f t="shared" si="142"/>
        <v/>
      </c>
      <c r="G589" s="162" t="str">
        <f t="shared" si="143"/>
        <v/>
      </c>
      <c r="H589" s="162" t="str">
        <f t="shared" si="144"/>
        <v/>
      </c>
      <c r="I589" s="162" t="e">
        <f t="shared" si="145"/>
        <v>#VALUE!</v>
      </c>
      <c r="J589" s="162" t="e">
        <f t="shared" si="151"/>
        <v>#VALUE!</v>
      </c>
      <c r="K589" s="162" t="str">
        <f t="shared" si="146"/>
        <v/>
      </c>
      <c r="L589" s="59" t="str">
        <f t="shared" si="147"/>
        <v/>
      </c>
      <c r="M589" s="162" t="str">
        <f t="shared" si="152"/>
        <v/>
      </c>
      <c r="N589" s="99" t="str">
        <f t="shared" si="148"/>
        <v/>
      </c>
      <c r="O589" s="100" t="str">
        <f t="shared" si="153"/>
        <v/>
      </c>
      <c r="P589" s="100" t="e">
        <f t="shared" si="154"/>
        <v>#VALUE!</v>
      </c>
      <c r="Q589" s="11">
        <v>587</v>
      </c>
      <c r="R589" s="9" t="str">
        <f t="shared" si="149"/>
        <v/>
      </c>
    </row>
    <row r="590" spans="1:18" x14ac:dyDescent="0.25">
      <c r="A590" s="9">
        <f t="shared" si="150"/>
        <v>0</v>
      </c>
      <c r="B590" s="88">
        <f>IF(Sample8!K596&gt;0,Sample8!K596, )</f>
        <v>0</v>
      </c>
      <c r="C590" s="88" t="str">
        <f>IF(Sample8!L596&gt;0,Sample8!L596,"")</f>
        <v/>
      </c>
      <c r="D590" s="88">
        <f>IF(Sample8!M596&gt;0,Sample8!M596,)</f>
        <v>0</v>
      </c>
      <c r="E590" s="162" t="str">
        <f t="shared" si="141"/>
        <v/>
      </c>
      <c r="F590" s="162" t="str">
        <f t="shared" si="142"/>
        <v/>
      </c>
      <c r="G590" s="162" t="str">
        <f t="shared" si="143"/>
        <v/>
      </c>
      <c r="H590" s="162" t="str">
        <f t="shared" si="144"/>
        <v/>
      </c>
      <c r="I590" s="162" t="e">
        <f t="shared" si="145"/>
        <v>#VALUE!</v>
      </c>
      <c r="J590" s="162" t="e">
        <f t="shared" si="151"/>
        <v>#VALUE!</v>
      </c>
      <c r="K590" s="162" t="str">
        <f t="shared" si="146"/>
        <v/>
      </c>
      <c r="L590" s="59" t="str">
        <f t="shared" si="147"/>
        <v/>
      </c>
      <c r="M590" s="162" t="str">
        <f t="shared" si="152"/>
        <v/>
      </c>
      <c r="N590" s="99" t="str">
        <f t="shared" si="148"/>
        <v/>
      </c>
      <c r="O590" s="100" t="str">
        <f t="shared" si="153"/>
        <v/>
      </c>
      <c r="P590" s="100" t="e">
        <f t="shared" si="154"/>
        <v>#VALUE!</v>
      </c>
      <c r="Q590" s="11">
        <v>588</v>
      </c>
      <c r="R590" s="9" t="str">
        <f t="shared" si="149"/>
        <v/>
      </c>
    </row>
    <row r="591" spans="1:18" x14ac:dyDescent="0.25">
      <c r="A591" s="9">
        <f t="shared" si="150"/>
        <v>0</v>
      </c>
      <c r="B591" s="88">
        <f>IF(Sample8!K597&gt;0,Sample8!K597, )</f>
        <v>0</v>
      </c>
      <c r="C591" s="88" t="str">
        <f>IF(Sample8!L597&gt;0,Sample8!L597,"")</f>
        <v/>
      </c>
      <c r="D591" s="88">
        <f>IF(Sample8!M597&gt;0,Sample8!M597,)</f>
        <v>0</v>
      </c>
      <c r="E591" s="162" t="str">
        <f t="shared" si="141"/>
        <v/>
      </c>
      <c r="F591" s="162" t="str">
        <f t="shared" si="142"/>
        <v/>
      </c>
      <c r="G591" s="162" t="str">
        <f t="shared" si="143"/>
        <v/>
      </c>
      <c r="H591" s="162" t="str">
        <f t="shared" si="144"/>
        <v/>
      </c>
      <c r="I591" s="162" t="e">
        <f t="shared" si="145"/>
        <v>#VALUE!</v>
      </c>
      <c r="J591" s="162" t="e">
        <f t="shared" si="151"/>
        <v>#VALUE!</v>
      </c>
      <c r="K591" s="162" t="str">
        <f t="shared" si="146"/>
        <v/>
      </c>
      <c r="L591" s="59" t="str">
        <f t="shared" si="147"/>
        <v/>
      </c>
      <c r="M591" s="162" t="str">
        <f t="shared" si="152"/>
        <v/>
      </c>
      <c r="N591" s="99" t="str">
        <f t="shared" si="148"/>
        <v/>
      </c>
      <c r="O591" s="100" t="str">
        <f t="shared" si="153"/>
        <v/>
      </c>
      <c r="P591" s="100" t="e">
        <f t="shared" si="154"/>
        <v>#VALUE!</v>
      </c>
      <c r="Q591" s="11">
        <v>589</v>
      </c>
      <c r="R591" s="9" t="str">
        <f t="shared" si="149"/>
        <v/>
      </c>
    </row>
    <row r="592" spans="1:18" x14ac:dyDescent="0.25">
      <c r="A592" s="9">
        <f t="shared" si="150"/>
        <v>0</v>
      </c>
      <c r="B592" s="88">
        <f>IF(Sample8!K598&gt;0,Sample8!K598, )</f>
        <v>0</v>
      </c>
      <c r="C592" s="88" t="str">
        <f>IF(Sample8!L598&gt;0,Sample8!L598,"")</f>
        <v/>
      </c>
      <c r="D592" s="88">
        <f>IF(Sample8!M598&gt;0,Sample8!M598,)</f>
        <v>0</v>
      </c>
      <c r="E592" s="162" t="str">
        <f t="shared" si="141"/>
        <v/>
      </c>
      <c r="F592" s="162" t="str">
        <f t="shared" si="142"/>
        <v/>
      </c>
      <c r="G592" s="162" t="str">
        <f t="shared" si="143"/>
        <v/>
      </c>
      <c r="H592" s="162" t="str">
        <f t="shared" si="144"/>
        <v/>
      </c>
      <c r="I592" s="162" t="e">
        <f t="shared" si="145"/>
        <v>#VALUE!</v>
      </c>
      <c r="J592" s="162" t="e">
        <f t="shared" si="151"/>
        <v>#VALUE!</v>
      </c>
      <c r="K592" s="162" t="str">
        <f t="shared" si="146"/>
        <v/>
      </c>
      <c r="L592" s="59" t="str">
        <f t="shared" si="147"/>
        <v/>
      </c>
      <c r="M592" s="162" t="str">
        <f t="shared" si="152"/>
        <v/>
      </c>
      <c r="N592" s="99" t="str">
        <f t="shared" si="148"/>
        <v/>
      </c>
      <c r="O592" s="100" t="str">
        <f t="shared" si="153"/>
        <v/>
      </c>
      <c r="P592" s="100" t="e">
        <f t="shared" si="154"/>
        <v>#VALUE!</v>
      </c>
      <c r="Q592" s="11">
        <v>590</v>
      </c>
      <c r="R592" s="9" t="str">
        <f t="shared" si="149"/>
        <v/>
      </c>
    </row>
    <row r="593" spans="1:18" x14ac:dyDescent="0.25">
      <c r="A593" s="9">
        <f t="shared" si="150"/>
        <v>0</v>
      </c>
      <c r="B593" s="88">
        <f>IF(Sample8!K599&gt;0,Sample8!K599, )</f>
        <v>0</v>
      </c>
      <c r="C593" s="88" t="str">
        <f>IF(Sample8!L599&gt;0,Sample8!L599,"")</f>
        <v/>
      </c>
      <c r="D593" s="88">
        <f>IF(Sample8!M599&gt;0,Sample8!M599,)</f>
        <v>0</v>
      </c>
      <c r="E593" s="162" t="str">
        <f t="shared" si="141"/>
        <v/>
      </c>
      <c r="F593" s="162" t="str">
        <f t="shared" si="142"/>
        <v/>
      </c>
      <c r="G593" s="162" t="str">
        <f t="shared" si="143"/>
        <v/>
      </c>
      <c r="H593" s="162" t="str">
        <f t="shared" si="144"/>
        <v/>
      </c>
      <c r="I593" s="162" t="e">
        <f t="shared" si="145"/>
        <v>#VALUE!</v>
      </c>
      <c r="J593" s="162" t="e">
        <f t="shared" si="151"/>
        <v>#VALUE!</v>
      </c>
      <c r="K593" s="162" t="str">
        <f t="shared" si="146"/>
        <v/>
      </c>
      <c r="L593" s="59" t="str">
        <f t="shared" si="147"/>
        <v/>
      </c>
      <c r="M593" s="162" t="str">
        <f t="shared" si="152"/>
        <v/>
      </c>
      <c r="N593" s="99" t="str">
        <f t="shared" si="148"/>
        <v/>
      </c>
      <c r="O593" s="100" t="str">
        <f t="shared" si="153"/>
        <v/>
      </c>
      <c r="P593" s="100" t="e">
        <f t="shared" si="154"/>
        <v>#VALUE!</v>
      </c>
      <c r="Q593" s="11">
        <v>591</v>
      </c>
      <c r="R593" s="9" t="str">
        <f t="shared" si="149"/>
        <v/>
      </c>
    </row>
    <row r="594" spans="1:18" x14ac:dyDescent="0.25">
      <c r="A594" s="9">
        <f t="shared" si="150"/>
        <v>0</v>
      </c>
      <c r="B594" s="88">
        <f>IF(Sample8!K600&gt;0,Sample8!K600, )</f>
        <v>0</v>
      </c>
      <c r="C594" s="88" t="str">
        <f>IF(Sample8!L600&gt;0,Sample8!L600,"")</f>
        <v/>
      </c>
      <c r="D594" s="88">
        <f>IF(Sample8!M600&gt;0,Sample8!M600,)</f>
        <v>0</v>
      </c>
      <c r="E594" s="162" t="str">
        <f t="shared" si="141"/>
        <v/>
      </c>
      <c r="F594" s="162" t="str">
        <f t="shared" si="142"/>
        <v/>
      </c>
      <c r="G594" s="162" t="str">
        <f t="shared" si="143"/>
        <v/>
      </c>
      <c r="H594" s="162" t="str">
        <f t="shared" si="144"/>
        <v/>
      </c>
      <c r="I594" s="162" t="e">
        <f t="shared" si="145"/>
        <v>#VALUE!</v>
      </c>
      <c r="J594" s="162" t="e">
        <f t="shared" si="151"/>
        <v>#VALUE!</v>
      </c>
      <c r="K594" s="162" t="str">
        <f t="shared" si="146"/>
        <v/>
      </c>
      <c r="L594" s="59" t="str">
        <f t="shared" si="147"/>
        <v/>
      </c>
      <c r="M594" s="162" t="str">
        <f t="shared" si="152"/>
        <v/>
      </c>
      <c r="N594" s="99" t="str">
        <f t="shared" si="148"/>
        <v/>
      </c>
      <c r="O594" s="100" t="str">
        <f t="shared" si="153"/>
        <v/>
      </c>
      <c r="P594" s="100" t="e">
        <f t="shared" si="154"/>
        <v>#VALUE!</v>
      </c>
      <c r="Q594" s="11">
        <v>592</v>
      </c>
      <c r="R594" s="9" t="str">
        <f t="shared" si="149"/>
        <v/>
      </c>
    </row>
    <row r="595" spans="1:18" x14ac:dyDescent="0.25">
      <c r="A595" s="9">
        <f t="shared" si="150"/>
        <v>0</v>
      </c>
      <c r="B595" s="88">
        <f>IF(Sample8!K601&gt;0,Sample8!K601, )</f>
        <v>0</v>
      </c>
      <c r="C595" s="88" t="str">
        <f>IF(Sample8!L601&gt;0,Sample8!L601,"")</f>
        <v/>
      </c>
      <c r="D595" s="88">
        <f>IF(Sample8!M601&gt;0,Sample8!M601,)</f>
        <v>0</v>
      </c>
      <c r="E595" s="162" t="str">
        <f t="shared" si="141"/>
        <v/>
      </c>
      <c r="F595" s="162" t="str">
        <f t="shared" si="142"/>
        <v/>
      </c>
      <c r="G595" s="162" t="str">
        <f t="shared" si="143"/>
        <v/>
      </c>
      <c r="H595" s="162" t="str">
        <f t="shared" si="144"/>
        <v/>
      </c>
      <c r="I595" s="162" t="e">
        <f t="shared" si="145"/>
        <v>#VALUE!</v>
      </c>
      <c r="J595" s="162" t="e">
        <f t="shared" si="151"/>
        <v>#VALUE!</v>
      </c>
      <c r="K595" s="162" t="str">
        <f t="shared" si="146"/>
        <v/>
      </c>
      <c r="L595" s="59" t="str">
        <f t="shared" si="147"/>
        <v/>
      </c>
      <c r="M595" s="162" t="str">
        <f t="shared" si="152"/>
        <v/>
      </c>
      <c r="N595" s="99" t="str">
        <f t="shared" si="148"/>
        <v/>
      </c>
      <c r="O595" s="100" t="str">
        <f t="shared" si="153"/>
        <v/>
      </c>
      <c r="P595" s="100" t="e">
        <f t="shared" si="154"/>
        <v>#VALUE!</v>
      </c>
      <c r="Q595" s="11">
        <v>593</v>
      </c>
      <c r="R595" s="9" t="str">
        <f t="shared" si="149"/>
        <v/>
      </c>
    </row>
    <row r="596" spans="1:18" x14ac:dyDescent="0.25">
      <c r="A596" s="9">
        <f t="shared" si="150"/>
        <v>0</v>
      </c>
      <c r="B596" s="88">
        <f>IF(Sample8!K602&gt;0,Sample8!K602, )</f>
        <v>0</v>
      </c>
      <c r="C596" s="88" t="str">
        <f>IF(Sample8!L602&gt;0,Sample8!L602,"")</f>
        <v/>
      </c>
      <c r="D596" s="88">
        <f>IF(Sample8!M602&gt;0,Sample8!M602,)</f>
        <v>0</v>
      </c>
      <c r="E596" s="162" t="str">
        <f t="shared" si="141"/>
        <v/>
      </c>
      <c r="F596" s="162" t="str">
        <f t="shared" si="142"/>
        <v/>
      </c>
      <c r="G596" s="162" t="str">
        <f t="shared" si="143"/>
        <v/>
      </c>
      <c r="H596" s="162" t="str">
        <f t="shared" si="144"/>
        <v/>
      </c>
      <c r="I596" s="162" t="e">
        <f t="shared" si="145"/>
        <v>#VALUE!</v>
      </c>
      <c r="J596" s="162" t="e">
        <f t="shared" si="151"/>
        <v>#VALUE!</v>
      </c>
      <c r="K596" s="162" t="str">
        <f t="shared" si="146"/>
        <v/>
      </c>
      <c r="L596" s="59" t="str">
        <f t="shared" si="147"/>
        <v/>
      </c>
      <c r="M596" s="162" t="str">
        <f t="shared" si="152"/>
        <v/>
      </c>
      <c r="N596" s="99" t="str">
        <f t="shared" si="148"/>
        <v/>
      </c>
      <c r="O596" s="100" t="str">
        <f t="shared" si="153"/>
        <v/>
      </c>
      <c r="P596" s="100" t="e">
        <f t="shared" si="154"/>
        <v>#VALUE!</v>
      </c>
      <c r="Q596" s="11">
        <v>594</v>
      </c>
      <c r="R596" s="9" t="str">
        <f t="shared" si="149"/>
        <v/>
      </c>
    </row>
    <row r="597" spans="1:18" x14ac:dyDescent="0.25">
      <c r="A597" s="9">
        <f t="shared" si="150"/>
        <v>0</v>
      </c>
      <c r="B597" s="88">
        <f>IF(Sample8!K603&gt;0,Sample8!K603, )</f>
        <v>0</v>
      </c>
      <c r="C597" s="88" t="str">
        <f>IF(Sample8!L603&gt;0,Sample8!L603,"")</f>
        <v/>
      </c>
      <c r="D597" s="88">
        <f>IF(Sample8!M603&gt;0,Sample8!M603,)</f>
        <v>0</v>
      </c>
      <c r="E597" s="162" t="str">
        <f t="shared" si="141"/>
        <v/>
      </c>
      <c r="F597" s="162" t="str">
        <f t="shared" si="142"/>
        <v/>
      </c>
      <c r="G597" s="162" t="str">
        <f t="shared" si="143"/>
        <v/>
      </c>
      <c r="H597" s="162" t="str">
        <f t="shared" si="144"/>
        <v/>
      </c>
      <c r="I597" s="162" t="e">
        <f t="shared" si="145"/>
        <v>#VALUE!</v>
      </c>
      <c r="J597" s="162" t="e">
        <f t="shared" si="151"/>
        <v>#VALUE!</v>
      </c>
      <c r="K597" s="162" t="str">
        <f t="shared" si="146"/>
        <v/>
      </c>
      <c r="L597" s="59" t="str">
        <f t="shared" si="147"/>
        <v/>
      </c>
      <c r="M597" s="162" t="str">
        <f t="shared" si="152"/>
        <v/>
      </c>
      <c r="N597" s="99" t="str">
        <f t="shared" si="148"/>
        <v/>
      </c>
      <c r="O597" s="100" t="str">
        <f t="shared" si="153"/>
        <v/>
      </c>
      <c r="P597" s="100" t="e">
        <f t="shared" si="154"/>
        <v>#VALUE!</v>
      </c>
      <c r="Q597" s="11">
        <v>595</v>
      </c>
      <c r="R597" s="9" t="str">
        <f t="shared" si="149"/>
        <v/>
      </c>
    </row>
    <row r="598" spans="1:18" x14ac:dyDescent="0.25">
      <c r="A598" s="9">
        <f t="shared" si="150"/>
        <v>0</v>
      </c>
      <c r="B598" s="88">
        <f>IF(Sample8!K604&gt;0,Sample8!K604, )</f>
        <v>0</v>
      </c>
      <c r="C598" s="88" t="str">
        <f>IF(Sample8!L604&gt;0,Sample8!L604,"")</f>
        <v/>
      </c>
      <c r="D598" s="88">
        <f>IF(Sample8!M604&gt;0,Sample8!M604,)</f>
        <v>0</v>
      </c>
      <c r="E598" s="162" t="str">
        <f t="shared" si="141"/>
        <v/>
      </c>
      <c r="F598" s="162" t="str">
        <f t="shared" si="142"/>
        <v/>
      </c>
      <c r="G598" s="162" t="str">
        <f t="shared" si="143"/>
        <v/>
      </c>
      <c r="H598" s="162" t="str">
        <f t="shared" si="144"/>
        <v/>
      </c>
      <c r="I598" s="162" t="e">
        <f t="shared" si="145"/>
        <v>#VALUE!</v>
      </c>
      <c r="J598" s="162" t="e">
        <f t="shared" si="151"/>
        <v>#VALUE!</v>
      </c>
      <c r="K598" s="162" t="str">
        <f t="shared" si="146"/>
        <v/>
      </c>
      <c r="L598" s="59" t="str">
        <f t="shared" si="147"/>
        <v/>
      </c>
      <c r="M598" s="162" t="str">
        <f t="shared" si="152"/>
        <v/>
      </c>
      <c r="N598" s="99" t="str">
        <f t="shared" si="148"/>
        <v/>
      </c>
      <c r="O598" s="100" t="str">
        <f t="shared" si="153"/>
        <v/>
      </c>
      <c r="P598" s="100" t="e">
        <f t="shared" si="154"/>
        <v>#VALUE!</v>
      </c>
      <c r="Q598" s="11">
        <v>596</v>
      </c>
      <c r="R598" s="9" t="str">
        <f t="shared" si="149"/>
        <v/>
      </c>
    </row>
    <row r="599" spans="1:18" x14ac:dyDescent="0.25">
      <c r="A599" s="9">
        <f t="shared" si="150"/>
        <v>0</v>
      </c>
      <c r="B599" s="88">
        <f>IF(Sample8!K605&gt;0,Sample8!K605, )</f>
        <v>0</v>
      </c>
      <c r="C599" s="88" t="str">
        <f>IF(Sample8!L605&gt;0,Sample8!L605,"")</f>
        <v/>
      </c>
      <c r="D599" s="88">
        <f>IF(Sample8!M605&gt;0,Sample8!M605,)</f>
        <v>0</v>
      </c>
      <c r="E599" s="162" t="str">
        <f t="shared" si="141"/>
        <v/>
      </c>
      <c r="F599" s="162" t="str">
        <f t="shared" si="142"/>
        <v/>
      </c>
      <c r="G599" s="162" t="str">
        <f t="shared" si="143"/>
        <v/>
      </c>
      <c r="H599" s="162" t="str">
        <f t="shared" si="144"/>
        <v/>
      </c>
      <c r="I599" s="162" t="e">
        <f t="shared" si="145"/>
        <v>#VALUE!</v>
      </c>
      <c r="J599" s="162" t="e">
        <f t="shared" si="151"/>
        <v>#VALUE!</v>
      </c>
      <c r="K599" s="162" t="str">
        <f t="shared" si="146"/>
        <v/>
      </c>
      <c r="L599" s="59" t="str">
        <f t="shared" si="147"/>
        <v/>
      </c>
      <c r="M599" s="162" t="str">
        <f t="shared" si="152"/>
        <v/>
      </c>
      <c r="N599" s="99" t="str">
        <f t="shared" si="148"/>
        <v/>
      </c>
      <c r="O599" s="100" t="str">
        <f t="shared" si="153"/>
        <v/>
      </c>
      <c r="P599" s="100" t="e">
        <f t="shared" si="154"/>
        <v>#VALUE!</v>
      </c>
      <c r="Q599" s="11">
        <v>597</v>
      </c>
      <c r="R599" s="9" t="str">
        <f t="shared" si="149"/>
        <v/>
      </c>
    </row>
    <row r="600" spans="1:18" x14ac:dyDescent="0.25">
      <c r="A600" s="9">
        <f t="shared" si="150"/>
        <v>0</v>
      </c>
      <c r="B600" s="88">
        <f>IF(Sample8!K606&gt;0,Sample8!K606, )</f>
        <v>0</v>
      </c>
      <c r="C600" s="88" t="str">
        <f>IF(Sample8!L606&gt;0,Sample8!L606,"")</f>
        <v/>
      </c>
      <c r="D600" s="88">
        <f>IF(Sample8!M606&gt;0,Sample8!M606,)</f>
        <v>0</v>
      </c>
      <c r="E600" s="162" t="str">
        <f t="shared" si="141"/>
        <v/>
      </c>
      <c r="F600" s="162" t="str">
        <f t="shared" si="142"/>
        <v/>
      </c>
      <c r="G600" s="162" t="str">
        <f t="shared" si="143"/>
        <v/>
      </c>
      <c r="H600" s="162" t="str">
        <f t="shared" si="144"/>
        <v/>
      </c>
      <c r="I600" s="162" t="e">
        <f t="shared" si="145"/>
        <v>#VALUE!</v>
      </c>
      <c r="J600" s="162" t="e">
        <f t="shared" si="151"/>
        <v>#VALUE!</v>
      </c>
      <c r="K600" s="162" t="str">
        <f t="shared" si="146"/>
        <v/>
      </c>
      <c r="L600" s="59" t="str">
        <f t="shared" si="147"/>
        <v/>
      </c>
      <c r="M600" s="162" t="str">
        <f t="shared" si="152"/>
        <v/>
      </c>
      <c r="N600" s="99" t="str">
        <f t="shared" si="148"/>
        <v/>
      </c>
      <c r="O600" s="100" t="str">
        <f t="shared" si="153"/>
        <v/>
      </c>
      <c r="P600" s="100" t="e">
        <f t="shared" si="154"/>
        <v>#VALUE!</v>
      </c>
      <c r="Q600" s="11">
        <v>598</v>
      </c>
      <c r="R600" s="9" t="str">
        <f t="shared" si="149"/>
        <v/>
      </c>
    </row>
    <row r="601" spans="1:18" x14ac:dyDescent="0.25">
      <c r="A601" s="9">
        <f t="shared" si="150"/>
        <v>0</v>
      </c>
      <c r="B601" s="88">
        <f>IF(Sample8!K607&gt;0,Sample8!K607, )</f>
        <v>0</v>
      </c>
      <c r="C601" s="88" t="str">
        <f>IF(Sample8!L607&gt;0,Sample8!L607,"")</f>
        <v/>
      </c>
      <c r="D601" s="88">
        <f>IF(Sample8!M607&gt;0,Sample8!M607,)</f>
        <v>0</v>
      </c>
      <c r="E601" s="162" t="str">
        <f t="shared" si="141"/>
        <v/>
      </c>
      <c r="F601" s="162" t="str">
        <f t="shared" si="142"/>
        <v/>
      </c>
      <c r="G601" s="162" t="str">
        <f t="shared" si="143"/>
        <v/>
      </c>
      <c r="H601" s="162" t="str">
        <f t="shared" si="144"/>
        <v/>
      </c>
      <c r="I601" s="162" t="e">
        <f t="shared" si="145"/>
        <v>#VALUE!</v>
      </c>
      <c r="J601" s="162" t="e">
        <f t="shared" si="151"/>
        <v>#VALUE!</v>
      </c>
      <c r="K601" s="162" t="str">
        <f t="shared" si="146"/>
        <v/>
      </c>
      <c r="L601" s="59" t="str">
        <f t="shared" si="147"/>
        <v/>
      </c>
      <c r="M601" s="162" t="str">
        <f t="shared" si="152"/>
        <v/>
      </c>
      <c r="N601" s="99" t="str">
        <f t="shared" si="148"/>
        <v/>
      </c>
      <c r="O601" s="100" t="str">
        <f t="shared" si="153"/>
        <v/>
      </c>
      <c r="P601" s="100" t="e">
        <f t="shared" si="154"/>
        <v>#VALUE!</v>
      </c>
      <c r="Q601" s="11">
        <v>599</v>
      </c>
      <c r="R601" s="9" t="str">
        <f t="shared" si="149"/>
        <v/>
      </c>
    </row>
    <row r="602" spans="1:18" x14ac:dyDescent="0.25">
      <c r="A602" s="9">
        <f t="shared" si="150"/>
        <v>0</v>
      </c>
      <c r="B602" s="88">
        <f>IF(Sample8!K608&gt;0,Sample8!K608, )</f>
        <v>0</v>
      </c>
      <c r="C602" s="88" t="str">
        <f>IF(Sample8!L608&gt;0,Sample8!L608,"")</f>
        <v/>
      </c>
      <c r="D602" s="88">
        <f>IF(Sample8!M608&gt;0,Sample8!M608,)</f>
        <v>0</v>
      </c>
      <c r="E602" s="162" t="str">
        <f t="shared" si="141"/>
        <v/>
      </c>
      <c r="F602" s="162" t="str">
        <f t="shared" si="142"/>
        <v/>
      </c>
      <c r="G602" s="162" t="str">
        <f t="shared" si="143"/>
        <v/>
      </c>
      <c r="H602" s="162" t="str">
        <f t="shared" si="144"/>
        <v/>
      </c>
      <c r="I602" s="162" t="e">
        <f t="shared" si="145"/>
        <v>#VALUE!</v>
      </c>
      <c r="J602" s="162" t="e">
        <f t="shared" si="151"/>
        <v>#VALUE!</v>
      </c>
      <c r="K602" s="162" t="str">
        <f t="shared" si="146"/>
        <v/>
      </c>
      <c r="L602" s="59" t="str">
        <f t="shared" si="147"/>
        <v/>
      </c>
      <c r="M602" s="162" t="str">
        <f t="shared" si="152"/>
        <v/>
      </c>
      <c r="N602" s="99" t="str">
        <f t="shared" si="148"/>
        <v/>
      </c>
      <c r="O602" s="100" t="str">
        <f t="shared" si="153"/>
        <v/>
      </c>
      <c r="P602" s="100" t="e">
        <f t="shared" si="154"/>
        <v>#VALUE!</v>
      </c>
      <c r="Q602" s="11">
        <v>600</v>
      </c>
      <c r="R602" s="9" t="str">
        <f t="shared" si="149"/>
        <v/>
      </c>
    </row>
    <row r="603" spans="1:18" x14ac:dyDescent="0.25">
      <c r="A603" s="9">
        <f t="shared" si="150"/>
        <v>0</v>
      </c>
      <c r="B603" s="88">
        <f>IF(Sample8!K609&gt;0,Sample8!K609, )</f>
        <v>0</v>
      </c>
      <c r="C603" s="88" t="str">
        <f>IF(Sample8!L609&gt;0,Sample8!L609,"")</f>
        <v/>
      </c>
      <c r="D603" s="88">
        <f>IF(Sample8!M609&gt;0,Sample8!M609,)</f>
        <v>0</v>
      </c>
      <c r="E603" s="162" t="str">
        <f t="shared" si="141"/>
        <v/>
      </c>
      <c r="F603" s="162" t="str">
        <f t="shared" si="142"/>
        <v/>
      </c>
      <c r="G603" s="162" t="str">
        <f t="shared" si="143"/>
        <v/>
      </c>
      <c r="H603" s="162" t="str">
        <f t="shared" si="144"/>
        <v/>
      </c>
      <c r="I603" s="162" t="e">
        <f t="shared" si="145"/>
        <v>#VALUE!</v>
      </c>
      <c r="J603" s="162" t="e">
        <f t="shared" si="151"/>
        <v>#VALUE!</v>
      </c>
      <c r="K603" s="162" t="str">
        <f t="shared" si="146"/>
        <v/>
      </c>
      <c r="L603" s="59" t="str">
        <f t="shared" si="147"/>
        <v/>
      </c>
      <c r="M603" s="162" t="str">
        <f t="shared" si="152"/>
        <v/>
      </c>
      <c r="N603" s="99" t="str">
        <f t="shared" si="148"/>
        <v/>
      </c>
      <c r="O603" s="100" t="str">
        <f t="shared" si="153"/>
        <v/>
      </c>
      <c r="P603" s="100" t="e">
        <f t="shared" si="154"/>
        <v>#VALUE!</v>
      </c>
      <c r="Q603" s="11">
        <v>601</v>
      </c>
      <c r="R603" s="9" t="str">
        <f t="shared" si="149"/>
        <v/>
      </c>
    </row>
    <row r="604" spans="1:18" x14ac:dyDescent="0.25">
      <c r="A604" s="9">
        <f t="shared" si="150"/>
        <v>0</v>
      </c>
      <c r="B604" s="88">
        <f>IF(Sample8!K610&gt;0,Sample8!K610, )</f>
        <v>0</v>
      </c>
      <c r="C604" s="88" t="str">
        <f>IF(Sample8!L610&gt;0,Sample8!L610,"")</f>
        <v/>
      </c>
      <c r="D604" s="88">
        <f>IF(Sample8!M610&gt;0,Sample8!M610,)</f>
        <v>0</v>
      </c>
      <c r="E604" s="162" t="str">
        <f t="shared" si="141"/>
        <v/>
      </c>
      <c r="F604" s="162" t="str">
        <f t="shared" si="142"/>
        <v/>
      </c>
      <c r="G604" s="162" t="str">
        <f t="shared" si="143"/>
        <v/>
      </c>
      <c r="H604" s="162" t="str">
        <f t="shared" si="144"/>
        <v/>
      </c>
      <c r="I604" s="162" t="e">
        <f t="shared" si="145"/>
        <v>#VALUE!</v>
      </c>
      <c r="J604" s="162" t="e">
        <f t="shared" si="151"/>
        <v>#VALUE!</v>
      </c>
      <c r="K604" s="162" t="str">
        <f t="shared" si="146"/>
        <v/>
      </c>
      <c r="L604" s="59" t="str">
        <f t="shared" si="147"/>
        <v/>
      </c>
      <c r="M604" s="162" t="str">
        <f t="shared" si="152"/>
        <v/>
      </c>
      <c r="N604" s="99" t="str">
        <f t="shared" si="148"/>
        <v/>
      </c>
      <c r="O604" s="100" t="str">
        <f t="shared" si="153"/>
        <v/>
      </c>
      <c r="P604" s="100" t="e">
        <f t="shared" si="154"/>
        <v>#VALUE!</v>
      </c>
      <c r="Q604" s="11">
        <v>602</v>
      </c>
      <c r="R604" s="9" t="str">
        <f t="shared" si="149"/>
        <v/>
      </c>
    </row>
    <row r="605" spans="1:18" x14ac:dyDescent="0.25">
      <c r="A605" s="9">
        <f t="shared" si="150"/>
        <v>0</v>
      </c>
      <c r="B605" s="88">
        <f>IF(Sample8!K611&gt;0,Sample8!K611, )</f>
        <v>0</v>
      </c>
      <c r="C605" s="88" t="str">
        <f>IF(Sample8!L611&gt;0,Sample8!L611,"")</f>
        <v/>
      </c>
      <c r="D605" s="88">
        <f>IF(Sample8!M611&gt;0,Sample8!M611,)</f>
        <v>0</v>
      </c>
      <c r="E605" s="162" t="str">
        <f t="shared" si="141"/>
        <v/>
      </c>
      <c r="F605" s="162" t="str">
        <f t="shared" si="142"/>
        <v/>
      </c>
      <c r="G605" s="162" t="str">
        <f t="shared" si="143"/>
        <v/>
      </c>
      <c r="H605" s="162" t="str">
        <f t="shared" si="144"/>
        <v/>
      </c>
      <c r="I605" s="162" t="e">
        <f t="shared" si="145"/>
        <v>#VALUE!</v>
      </c>
      <c r="J605" s="162" t="e">
        <f t="shared" si="151"/>
        <v>#VALUE!</v>
      </c>
      <c r="K605" s="162" t="str">
        <f t="shared" si="146"/>
        <v/>
      </c>
      <c r="L605" s="59" t="str">
        <f t="shared" si="147"/>
        <v/>
      </c>
      <c r="M605" s="162" t="str">
        <f t="shared" si="152"/>
        <v/>
      </c>
      <c r="N605" s="99" t="str">
        <f t="shared" si="148"/>
        <v/>
      </c>
      <c r="O605" s="100" t="str">
        <f t="shared" si="153"/>
        <v/>
      </c>
      <c r="P605" s="100" t="e">
        <f t="shared" si="154"/>
        <v>#VALUE!</v>
      </c>
      <c r="Q605" s="11">
        <v>603</v>
      </c>
      <c r="R605" s="9" t="str">
        <f t="shared" si="149"/>
        <v/>
      </c>
    </row>
    <row r="606" spans="1:18" x14ac:dyDescent="0.25">
      <c r="A606" s="9">
        <f t="shared" si="150"/>
        <v>0</v>
      </c>
      <c r="B606" s="88">
        <f>IF(Sample8!K612&gt;0,Sample8!K612, )</f>
        <v>0</v>
      </c>
      <c r="C606" s="88" t="str">
        <f>IF(Sample8!L612&gt;0,Sample8!L612,"")</f>
        <v/>
      </c>
      <c r="D606" s="88">
        <f>IF(Sample8!M612&gt;0,Sample8!M612,)</f>
        <v>0</v>
      </c>
      <c r="E606" s="162" t="str">
        <f t="shared" si="141"/>
        <v/>
      </c>
      <c r="F606" s="162" t="str">
        <f t="shared" si="142"/>
        <v/>
      </c>
      <c r="G606" s="162" t="str">
        <f t="shared" si="143"/>
        <v/>
      </c>
      <c r="H606" s="162" t="str">
        <f t="shared" si="144"/>
        <v/>
      </c>
      <c r="I606" s="162" t="e">
        <f t="shared" si="145"/>
        <v>#VALUE!</v>
      </c>
      <c r="J606" s="162" t="e">
        <f t="shared" si="151"/>
        <v>#VALUE!</v>
      </c>
      <c r="K606" s="162" t="str">
        <f t="shared" si="146"/>
        <v/>
      </c>
      <c r="L606" s="59" t="str">
        <f t="shared" si="147"/>
        <v/>
      </c>
      <c r="M606" s="162" t="str">
        <f t="shared" si="152"/>
        <v/>
      </c>
      <c r="N606" s="99" t="str">
        <f t="shared" si="148"/>
        <v/>
      </c>
      <c r="O606" s="100" t="str">
        <f t="shared" si="153"/>
        <v/>
      </c>
      <c r="P606" s="100" t="e">
        <f t="shared" si="154"/>
        <v>#VALUE!</v>
      </c>
      <c r="Q606" s="11">
        <v>604</v>
      </c>
      <c r="R606" s="9" t="str">
        <f t="shared" si="149"/>
        <v/>
      </c>
    </row>
    <row r="607" spans="1:18" x14ac:dyDescent="0.25">
      <c r="A607" s="9">
        <f t="shared" si="150"/>
        <v>0</v>
      </c>
      <c r="B607" s="88">
        <f>IF(Sample8!K613&gt;0,Sample8!K613, )</f>
        <v>0</v>
      </c>
      <c r="C607" s="88" t="str">
        <f>IF(Sample8!L613&gt;0,Sample8!L613,"")</f>
        <v/>
      </c>
      <c r="D607" s="88">
        <f>IF(Sample8!M613&gt;0,Sample8!M613,)</f>
        <v>0</v>
      </c>
      <c r="E607" s="162" t="str">
        <f t="shared" si="141"/>
        <v/>
      </c>
      <c r="F607" s="162" t="str">
        <f t="shared" si="142"/>
        <v/>
      </c>
      <c r="G607" s="162" t="str">
        <f t="shared" si="143"/>
        <v/>
      </c>
      <c r="H607" s="162" t="str">
        <f t="shared" si="144"/>
        <v/>
      </c>
      <c r="I607" s="162" t="e">
        <f t="shared" si="145"/>
        <v>#VALUE!</v>
      </c>
      <c r="J607" s="162" t="e">
        <f t="shared" si="151"/>
        <v>#VALUE!</v>
      </c>
      <c r="K607" s="162" t="str">
        <f t="shared" si="146"/>
        <v/>
      </c>
      <c r="L607" s="59" t="str">
        <f t="shared" si="147"/>
        <v/>
      </c>
      <c r="M607" s="162" t="str">
        <f t="shared" si="152"/>
        <v/>
      </c>
      <c r="N607" s="99" t="str">
        <f t="shared" si="148"/>
        <v/>
      </c>
      <c r="O607" s="100" t="str">
        <f t="shared" si="153"/>
        <v/>
      </c>
      <c r="P607" s="100" t="e">
        <f t="shared" si="154"/>
        <v>#VALUE!</v>
      </c>
      <c r="Q607" s="11">
        <v>605</v>
      </c>
      <c r="R607" s="9" t="str">
        <f t="shared" si="149"/>
        <v/>
      </c>
    </row>
    <row r="608" spans="1:18" x14ac:dyDescent="0.25">
      <c r="A608" s="9">
        <f t="shared" si="150"/>
        <v>0</v>
      </c>
      <c r="B608" s="88">
        <f>IF(Sample8!K614&gt;0,Sample8!K614, )</f>
        <v>0</v>
      </c>
      <c r="C608" s="88" t="str">
        <f>IF(Sample8!L614&gt;0,Sample8!L614,"")</f>
        <v/>
      </c>
      <c r="D608" s="88">
        <f>IF(Sample8!M614&gt;0,Sample8!M614,)</f>
        <v>0</v>
      </c>
      <c r="E608" s="162" t="str">
        <f t="shared" si="141"/>
        <v/>
      </c>
      <c r="F608" s="162" t="str">
        <f t="shared" si="142"/>
        <v/>
      </c>
      <c r="G608" s="162" t="str">
        <f t="shared" si="143"/>
        <v/>
      </c>
      <c r="H608" s="162" t="str">
        <f t="shared" si="144"/>
        <v/>
      </c>
      <c r="I608" s="162" t="e">
        <f t="shared" si="145"/>
        <v>#VALUE!</v>
      </c>
      <c r="J608" s="162" t="e">
        <f t="shared" si="151"/>
        <v>#VALUE!</v>
      </c>
      <c r="K608" s="162" t="str">
        <f t="shared" si="146"/>
        <v/>
      </c>
      <c r="L608" s="59" t="str">
        <f t="shared" si="147"/>
        <v/>
      </c>
      <c r="M608" s="162" t="str">
        <f t="shared" si="152"/>
        <v/>
      </c>
      <c r="N608" s="99" t="str">
        <f t="shared" si="148"/>
        <v/>
      </c>
      <c r="O608" s="100" t="str">
        <f t="shared" si="153"/>
        <v/>
      </c>
      <c r="P608" s="100" t="e">
        <f t="shared" si="154"/>
        <v>#VALUE!</v>
      </c>
      <c r="Q608" s="11">
        <v>606</v>
      </c>
      <c r="R608" s="9" t="str">
        <f t="shared" si="149"/>
        <v/>
      </c>
    </row>
    <row r="609" spans="1:18" x14ac:dyDescent="0.25">
      <c r="A609" s="9">
        <f t="shared" si="150"/>
        <v>0</v>
      </c>
      <c r="B609" s="88">
        <f>IF(Sample8!K615&gt;0,Sample8!K615, )</f>
        <v>0</v>
      </c>
      <c r="C609" s="88" t="str">
        <f>IF(Sample8!L615&gt;0,Sample8!L615,"")</f>
        <v/>
      </c>
      <c r="D609" s="88">
        <f>IF(Sample8!M615&gt;0,Sample8!M615,)</f>
        <v>0</v>
      </c>
      <c r="E609" s="162" t="str">
        <f t="shared" si="141"/>
        <v/>
      </c>
      <c r="F609" s="162" t="str">
        <f t="shared" si="142"/>
        <v/>
      </c>
      <c r="G609" s="162" t="str">
        <f t="shared" si="143"/>
        <v/>
      </c>
      <c r="H609" s="162" t="str">
        <f t="shared" si="144"/>
        <v/>
      </c>
      <c r="I609" s="162" t="e">
        <f t="shared" si="145"/>
        <v>#VALUE!</v>
      </c>
      <c r="J609" s="162" t="e">
        <f t="shared" si="151"/>
        <v>#VALUE!</v>
      </c>
      <c r="K609" s="162" t="str">
        <f t="shared" si="146"/>
        <v/>
      </c>
      <c r="L609" s="59" t="str">
        <f t="shared" si="147"/>
        <v/>
      </c>
      <c r="M609" s="162" t="str">
        <f t="shared" si="152"/>
        <v/>
      </c>
      <c r="N609" s="99" t="str">
        <f t="shared" si="148"/>
        <v/>
      </c>
      <c r="O609" s="100" t="str">
        <f t="shared" si="153"/>
        <v/>
      </c>
      <c r="P609" s="100" t="e">
        <f t="shared" si="154"/>
        <v>#VALUE!</v>
      </c>
      <c r="Q609" s="11">
        <v>607</v>
      </c>
      <c r="R609" s="9" t="str">
        <f t="shared" si="149"/>
        <v/>
      </c>
    </row>
    <row r="610" spans="1:18" x14ac:dyDescent="0.25">
      <c r="A610" s="9">
        <f t="shared" si="150"/>
        <v>0</v>
      </c>
      <c r="B610" s="88">
        <f>IF(Sample8!K616&gt;0,Sample8!K616, )</f>
        <v>0</v>
      </c>
      <c r="C610" s="88" t="str">
        <f>IF(Sample8!L616&gt;0,Sample8!L616,"")</f>
        <v/>
      </c>
      <c r="D610" s="88">
        <f>IF(Sample8!M616&gt;0,Sample8!M616,)</f>
        <v>0</v>
      </c>
      <c r="E610" s="162" t="str">
        <f t="shared" si="141"/>
        <v/>
      </c>
      <c r="F610" s="162" t="str">
        <f t="shared" si="142"/>
        <v/>
      </c>
      <c r="G610" s="162" t="str">
        <f t="shared" si="143"/>
        <v/>
      </c>
      <c r="H610" s="162" t="str">
        <f t="shared" si="144"/>
        <v/>
      </c>
      <c r="I610" s="162" t="e">
        <f t="shared" si="145"/>
        <v>#VALUE!</v>
      </c>
      <c r="J610" s="162" t="e">
        <f t="shared" si="151"/>
        <v>#VALUE!</v>
      </c>
      <c r="K610" s="162" t="str">
        <f t="shared" si="146"/>
        <v/>
      </c>
      <c r="L610" s="59" t="str">
        <f t="shared" si="147"/>
        <v/>
      </c>
      <c r="M610" s="162" t="str">
        <f t="shared" si="152"/>
        <v/>
      </c>
      <c r="N610" s="99" t="str">
        <f t="shared" si="148"/>
        <v/>
      </c>
      <c r="O610" s="100" t="str">
        <f t="shared" si="153"/>
        <v/>
      </c>
      <c r="P610" s="100" t="e">
        <f t="shared" si="154"/>
        <v>#VALUE!</v>
      </c>
      <c r="Q610" s="11">
        <v>608</v>
      </c>
      <c r="R610" s="9" t="str">
        <f t="shared" si="149"/>
        <v/>
      </c>
    </row>
    <row r="611" spans="1:18" x14ac:dyDescent="0.25">
      <c r="A611" s="9">
        <f t="shared" si="150"/>
        <v>0</v>
      </c>
      <c r="B611" s="88">
        <f>IF(Sample8!K617&gt;0,Sample8!K617, )</f>
        <v>0</v>
      </c>
      <c r="C611" s="88" t="str">
        <f>IF(Sample8!L617&gt;0,Sample8!L617,"")</f>
        <v/>
      </c>
      <c r="D611" s="88">
        <f>IF(Sample8!M617&gt;0,Sample8!M617,)</f>
        <v>0</v>
      </c>
      <c r="E611" s="162" t="str">
        <f t="shared" si="141"/>
        <v/>
      </c>
      <c r="F611" s="162" t="str">
        <f t="shared" si="142"/>
        <v/>
      </c>
      <c r="G611" s="162" t="str">
        <f t="shared" si="143"/>
        <v/>
      </c>
      <c r="H611" s="162" t="str">
        <f t="shared" si="144"/>
        <v/>
      </c>
      <c r="I611" s="162" t="e">
        <f t="shared" si="145"/>
        <v>#VALUE!</v>
      </c>
      <c r="J611" s="162" t="e">
        <f t="shared" si="151"/>
        <v>#VALUE!</v>
      </c>
      <c r="K611" s="162" t="str">
        <f t="shared" si="146"/>
        <v/>
      </c>
      <c r="L611" s="59" t="str">
        <f t="shared" si="147"/>
        <v/>
      </c>
      <c r="M611" s="162" t="str">
        <f t="shared" si="152"/>
        <v/>
      </c>
      <c r="N611" s="99" t="str">
        <f t="shared" si="148"/>
        <v/>
      </c>
      <c r="O611" s="100" t="str">
        <f t="shared" si="153"/>
        <v/>
      </c>
      <c r="P611" s="100" t="e">
        <f t="shared" si="154"/>
        <v>#VALUE!</v>
      </c>
      <c r="Q611" s="11">
        <v>609</v>
      </c>
      <c r="R611" s="9" t="str">
        <f t="shared" si="149"/>
        <v/>
      </c>
    </row>
    <row r="612" spans="1:18" x14ac:dyDescent="0.25">
      <c r="A612" s="9">
        <f t="shared" si="150"/>
        <v>0</v>
      </c>
      <c r="B612" s="88">
        <f>IF(Sample8!K618&gt;0,Sample8!K618, )</f>
        <v>0</v>
      </c>
      <c r="C612" s="88" t="str">
        <f>IF(Sample8!L618&gt;0,Sample8!L618,"")</f>
        <v/>
      </c>
      <c r="D612" s="88">
        <f>IF(Sample8!M618&gt;0,Sample8!M618,)</f>
        <v>0</v>
      </c>
      <c r="E612" s="162" t="str">
        <f t="shared" si="141"/>
        <v/>
      </c>
      <c r="F612" s="162" t="str">
        <f t="shared" si="142"/>
        <v/>
      </c>
      <c r="G612" s="162" t="str">
        <f t="shared" si="143"/>
        <v/>
      </c>
      <c r="H612" s="162" t="str">
        <f t="shared" si="144"/>
        <v/>
      </c>
      <c r="I612" s="162" t="e">
        <f t="shared" si="145"/>
        <v>#VALUE!</v>
      </c>
      <c r="J612" s="162" t="e">
        <f t="shared" si="151"/>
        <v>#VALUE!</v>
      </c>
      <c r="K612" s="162" t="str">
        <f t="shared" si="146"/>
        <v/>
      </c>
      <c r="L612" s="59" t="str">
        <f t="shared" si="147"/>
        <v/>
      </c>
      <c r="M612" s="162" t="str">
        <f t="shared" si="152"/>
        <v/>
      </c>
      <c r="N612" s="99" t="str">
        <f t="shared" si="148"/>
        <v/>
      </c>
      <c r="O612" s="100" t="str">
        <f t="shared" si="153"/>
        <v/>
      </c>
      <c r="P612" s="100" t="e">
        <f t="shared" si="154"/>
        <v>#VALUE!</v>
      </c>
      <c r="Q612" s="11">
        <v>610</v>
      </c>
      <c r="R612" s="9" t="str">
        <f t="shared" si="149"/>
        <v/>
      </c>
    </row>
    <row r="613" spans="1:18" x14ac:dyDescent="0.25">
      <c r="A613" s="9">
        <f t="shared" si="150"/>
        <v>0</v>
      </c>
      <c r="B613" s="88">
        <f>IF(Sample8!K619&gt;0,Sample8!K619, )</f>
        <v>0</v>
      </c>
      <c r="C613" s="88" t="str">
        <f>IF(Sample8!L619&gt;0,Sample8!L619,"")</f>
        <v/>
      </c>
      <c r="D613" s="88">
        <f>IF(Sample8!M619&gt;0,Sample8!M619,)</f>
        <v>0</v>
      </c>
      <c r="E613" s="162" t="str">
        <f t="shared" si="141"/>
        <v/>
      </c>
      <c r="F613" s="162" t="str">
        <f t="shared" si="142"/>
        <v/>
      </c>
      <c r="G613" s="162" t="str">
        <f t="shared" si="143"/>
        <v/>
      </c>
      <c r="H613" s="162" t="str">
        <f t="shared" si="144"/>
        <v/>
      </c>
      <c r="I613" s="162" t="e">
        <f t="shared" si="145"/>
        <v>#VALUE!</v>
      </c>
      <c r="J613" s="162" t="e">
        <f t="shared" si="151"/>
        <v>#VALUE!</v>
      </c>
      <c r="K613" s="162" t="str">
        <f t="shared" si="146"/>
        <v/>
      </c>
      <c r="L613" s="59" t="str">
        <f t="shared" si="147"/>
        <v/>
      </c>
      <c r="M613" s="162" t="str">
        <f t="shared" si="152"/>
        <v/>
      </c>
      <c r="N613" s="99" t="str">
        <f t="shared" si="148"/>
        <v/>
      </c>
      <c r="O613" s="100" t="str">
        <f t="shared" si="153"/>
        <v/>
      </c>
      <c r="P613" s="100" t="e">
        <f t="shared" si="154"/>
        <v>#VALUE!</v>
      </c>
      <c r="Q613" s="11">
        <v>611</v>
      </c>
      <c r="R613" s="9" t="str">
        <f t="shared" si="149"/>
        <v/>
      </c>
    </row>
    <row r="614" spans="1:18" x14ac:dyDescent="0.25">
      <c r="A614" s="9">
        <f t="shared" si="150"/>
        <v>0</v>
      </c>
      <c r="B614" s="88">
        <f>IF(Sample8!K620&gt;0,Sample8!K620, )</f>
        <v>0</v>
      </c>
      <c r="C614" s="88" t="str">
        <f>IF(Sample8!L620&gt;0,Sample8!L620,"")</f>
        <v/>
      </c>
      <c r="D614" s="88">
        <f>IF(Sample8!M620&gt;0,Sample8!M620,)</f>
        <v>0</v>
      </c>
      <c r="E614" s="162" t="str">
        <f t="shared" si="141"/>
        <v/>
      </c>
      <c r="F614" s="162" t="str">
        <f t="shared" si="142"/>
        <v/>
      </c>
      <c r="G614" s="162" t="str">
        <f t="shared" si="143"/>
        <v/>
      </c>
      <c r="H614" s="162" t="str">
        <f t="shared" si="144"/>
        <v/>
      </c>
      <c r="I614" s="162" t="e">
        <f t="shared" si="145"/>
        <v>#VALUE!</v>
      </c>
      <c r="J614" s="162" t="e">
        <f t="shared" si="151"/>
        <v>#VALUE!</v>
      </c>
      <c r="K614" s="162" t="str">
        <f t="shared" si="146"/>
        <v/>
      </c>
      <c r="L614" s="59" t="str">
        <f t="shared" si="147"/>
        <v/>
      </c>
      <c r="M614" s="162" t="str">
        <f t="shared" si="152"/>
        <v/>
      </c>
      <c r="N614" s="99" t="str">
        <f t="shared" si="148"/>
        <v/>
      </c>
      <c r="O614" s="100" t="str">
        <f t="shared" si="153"/>
        <v/>
      </c>
      <c r="P614" s="100" t="e">
        <f t="shared" si="154"/>
        <v>#VALUE!</v>
      </c>
      <c r="Q614" s="11">
        <v>612</v>
      </c>
      <c r="R614" s="9" t="str">
        <f t="shared" si="149"/>
        <v/>
      </c>
    </row>
    <row r="615" spans="1:18" x14ac:dyDescent="0.25">
      <c r="A615" s="9">
        <f t="shared" si="150"/>
        <v>0</v>
      </c>
      <c r="B615" s="88">
        <f>IF(Sample8!K621&gt;0,Sample8!K621, )</f>
        <v>0</v>
      </c>
      <c r="C615" s="88" t="str">
        <f>IF(Sample8!L621&gt;0,Sample8!L621,"")</f>
        <v/>
      </c>
      <c r="D615" s="88">
        <f>IF(Sample8!M621&gt;0,Sample8!M621,)</f>
        <v>0</v>
      </c>
      <c r="E615" s="162" t="str">
        <f t="shared" si="141"/>
        <v/>
      </c>
      <c r="F615" s="162" t="str">
        <f t="shared" si="142"/>
        <v/>
      </c>
      <c r="G615" s="162" t="str">
        <f t="shared" si="143"/>
        <v/>
      </c>
      <c r="H615" s="162" t="str">
        <f t="shared" si="144"/>
        <v/>
      </c>
      <c r="I615" s="162" t="e">
        <f t="shared" si="145"/>
        <v>#VALUE!</v>
      </c>
      <c r="J615" s="162" t="e">
        <f t="shared" si="151"/>
        <v>#VALUE!</v>
      </c>
      <c r="K615" s="162" t="str">
        <f t="shared" si="146"/>
        <v/>
      </c>
      <c r="L615" s="59" t="str">
        <f t="shared" si="147"/>
        <v/>
      </c>
      <c r="M615" s="162" t="str">
        <f t="shared" si="152"/>
        <v/>
      </c>
      <c r="N615" s="99" t="str">
        <f t="shared" si="148"/>
        <v/>
      </c>
      <c r="O615" s="100" t="str">
        <f t="shared" si="153"/>
        <v/>
      </c>
      <c r="P615" s="100" t="e">
        <f t="shared" si="154"/>
        <v>#VALUE!</v>
      </c>
      <c r="Q615" s="11">
        <v>613</v>
      </c>
      <c r="R615" s="9" t="str">
        <f t="shared" si="149"/>
        <v/>
      </c>
    </row>
    <row r="616" spans="1:18" x14ac:dyDescent="0.25">
      <c r="A616" s="9">
        <f t="shared" si="150"/>
        <v>0</v>
      </c>
      <c r="B616" s="88">
        <f>IF(Sample8!K622&gt;0,Sample8!K622, )</f>
        <v>0</v>
      </c>
      <c r="C616" s="88" t="str">
        <f>IF(Sample8!L622&gt;0,Sample8!L622,"")</f>
        <v/>
      </c>
      <c r="D616" s="88">
        <f>IF(Sample8!M622&gt;0,Sample8!M622,)</f>
        <v>0</v>
      </c>
      <c r="E616" s="162" t="str">
        <f t="shared" si="141"/>
        <v/>
      </c>
      <c r="F616" s="162" t="str">
        <f t="shared" si="142"/>
        <v/>
      </c>
      <c r="G616" s="162" t="str">
        <f t="shared" si="143"/>
        <v/>
      </c>
      <c r="H616" s="162" t="str">
        <f t="shared" si="144"/>
        <v/>
      </c>
      <c r="I616" s="162" t="e">
        <f t="shared" si="145"/>
        <v>#VALUE!</v>
      </c>
      <c r="J616" s="162" t="e">
        <f t="shared" si="151"/>
        <v>#VALUE!</v>
      </c>
      <c r="K616" s="162" t="str">
        <f t="shared" si="146"/>
        <v/>
      </c>
      <c r="L616" s="59" t="str">
        <f t="shared" si="147"/>
        <v/>
      </c>
      <c r="M616" s="162" t="str">
        <f t="shared" si="152"/>
        <v/>
      </c>
      <c r="N616" s="99" t="str">
        <f t="shared" si="148"/>
        <v/>
      </c>
      <c r="O616" s="100" t="str">
        <f t="shared" si="153"/>
        <v/>
      </c>
      <c r="P616" s="100" t="e">
        <f t="shared" si="154"/>
        <v>#VALUE!</v>
      </c>
      <c r="Q616" s="11">
        <v>614</v>
      </c>
      <c r="R616" s="9" t="str">
        <f t="shared" si="149"/>
        <v/>
      </c>
    </row>
    <row r="617" spans="1:18" x14ac:dyDescent="0.25">
      <c r="A617" s="9">
        <f t="shared" si="150"/>
        <v>0</v>
      </c>
      <c r="B617" s="88">
        <f>IF(Sample8!K623&gt;0,Sample8!K623, )</f>
        <v>0</v>
      </c>
      <c r="C617" s="88" t="str">
        <f>IF(Sample8!L623&gt;0,Sample8!L623,"")</f>
        <v/>
      </c>
      <c r="D617" s="88">
        <f>IF(Sample8!M623&gt;0,Sample8!M623,)</f>
        <v>0</v>
      </c>
      <c r="E617" s="162" t="str">
        <f t="shared" si="141"/>
        <v/>
      </c>
      <c r="F617" s="162" t="str">
        <f t="shared" si="142"/>
        <v/>
      </c>
      <c r="G617" s="162" t="str">
        <f t="shared" si="143"/>
        <v/>
      </c>
      <c r="H617" s="162" t="str">
        <f t="shared" si="144"/>
        <v/>
      </c>
      <c r="I617" s="162" t="e">
        <f t="shared" si="145"/>
        <v>#VALUE!</v>
      </c>
      <c r="J617" s="162" t="e">
        <f t="shared" si="151"/>
        <v>#VALUE!</v>
      </c>
      <c r="K617" s="162" t="str">
        <f t="shared" si="146"/>
        <v/>
      </c>
      <c r="L617" s="59" t="str">
        <f t="shared" si="147"/>
        <v/>
      </c>
      <c r="M617" s="162" t="str">
        <f t="shared" si="152"/>
        <v/>
      </c>
      <c r="N617" s="99" t="str">
        <f t="shared" si="148"/>
        <v/>
      </c>
      <c r="O617" s="100" t="str">
        <f t="shared" si="153"/>
        <v/>
      </c>
      <c r="P617" s="100" t="e">
        <f t="shared" si="154"/>
        <v>#VALUE!</v>
      </c>
      <c r="Q617" s="11">
        <v>615</v>
      </c>
      <c r="R617" s="9" t="str">
        <f t="shared" si="149"/>
        <v/>
      </c>
    </row>
    <row r="618" spans="1:18" x14ac:dyDescent="0.25">
      <c r="A618" s="9">
        <f t="shared" si="150"/>
        <v>0</v>
      </c>
      <c r="B618" s="88">
        <f>IF(Sample8!K624&gt;0,Sample8!K624, )</f>
        <v>0</v>
      </c>
      <c r="C618" s="88" t="str">
        <f>IF(Sample8!L624&gt;0,Sample8!L624,"")</f>
        <v/>
      </c>
      <c r="D618" s="88">
        <f>IF(Sample8!M624&gt;0,Sample8!M624,)</f>
        <v>0</v>
      </c>
      <c r="E618" s="162" t="str">
        <f t="shared" si="141"/>
        <v/>
      </c>
      <c r="F618" s="162" t="str">
        <f t="shared" si="142"/>
        <v/>
      </c>
      <c r="G618" s="162" t="str">
        <f t="shared" si="143"/>
        <v/>
      </c>
      <c r="H618" s="162" t="str">
        <f t="shared" si="144"/>
        <v/>
      </c>
      <c r="I618" s="162" t="e">
        <f t="shared" si="145"/>
        <v>#VALUE!</v>
      </c>
      <c r="J618" s="162" t="e">
        <f t="shared" si="151"/>
        <v>#VALUE!</v>
      </c>
      <c r="K618" s="162" t="str">
        <f t="shared" si="146"/>
        <v/>
      </c>
      <c r="L618" s="59" t="str">
        <f t="shared" si="147"/>
        <v/>
      </c>
      <c r="M618" s="162" t="str">
        <f t="shared" si="152"/>
        <v/>
      </c>
      <c r="N618" s="99" t="str">
        <f t="shared" si="148"/>
        <v/>
      </c>
      <c r="O618" s="100" t="str">
        <f t="shared" si="153"/>
        <v/>
      </c>
      <c r="P618" s="100" t="e">
        <f t="shared" si="154"/>
        <v>#VALUE!</v>
      </c>
      <c r="Q618" s="11">
        <v>616</v>
      </c>
      <c r="R618" s="9" t="str">
        <f t="shared" si="149"/>
        <v/>
      </c>
    </row>
    <row r="619" spans="1:18" x14ac:dyDescent="0.25">
      <c r="A619" s="9">
        <f t="shared" si="150"/>
        <v>0</v>
      </c>
      <c r="B619" s="88">
        <f>IF(Sample8!K625&gt;0,Sample8!K625, )</f>
        <v>0</v>
      </c>
      <c r="C619" s="88" t="str">
        <f>IF(Sample8!L625&gt;0,Sample8!L625,"")</f>
        <v/>
      </c>
      <c r="D619" s="88">
        <f>IF(Sample8!M625&gt;0,Sample8!M625,)</f>
        <v>0</v>
      </c>
      <c r="E619" s="162" t="str">
        <f t="shared" si="141"/>
        <v/>
      </c>
      <c r="F619" s="162" t="str">
        <f t="shared" si="142"/>
        <v/>
      </c>
      <c r="G619" s="162" t="str">
        <f t="shared" si="143"/>
        <v/>
      </c>
      <c r="H619" s="162" t="str">
        <f t="shared" si="144"/>
        <v/>
      </c>
      <c r="I619" s="162" t="e">
        <f t="shared" si="145"/>
        <v>#VALUE!</v>
      </c>
      <c r="J619" s="162" t="e">
        <f t="shared" si="151"/>
        <v>#VALUE!</v>
      </c>
      <c r="K619" s="162" t="str">
        <f t="shared" si="146"/>
        <v/>
      </c>
      <c r="L619" s="59" t="str">
        <f t="shared" si="147"/>
        <v/>
      </c>
      <c r="M619" s="162" t="str">
        <f t="shared" si="152"/>
        <v/>
      </c>
      <c r="N619" s="99" t="str">
        <f t="shared" si="148"/>
        <v/>
      </c>
      <c r="O619" s="100" t="str">
        <f t="shared" si="153"/>
        <v/>
      </c>
      <c r="P619" s="100" t="e">
        <f t="shared" si="154"/>
        <v>#VALUE!</v>
      </c>
      <c r="Q619" s="11">
        <v>617</v>
      </c>
      <c r="R619" s="9" t="str">
        <f t="shared" si="149"/>
        <v/>
      </c>
    </row>
    <row r="620" spans="1:18" x14ac:dyDescent="0.25">
      <c r="A620" s="9">
        <f t="shared" si="150"/>
        <v>0</v>
      </c>
      <c r="B620" s="88">
        <f>IF(Sample8!K626&gt;0,Sample8!K626, )</f>
        <v>0</v>
      </c>
      <c r="C620" s="88" t="str">
        <f>IF(Sample8!L626&gt;0,Sample8!L626,"")</f>
        <v/>
      </c>
      <c r="D620" s="88">
        <f>IF(Sample8!M626&gt;0,Sample8!M626,)</f>
        <v>0</v>
      </c>
      <c r="E620" s="162" t="str">
        <f t="shared" si="141"/>
        <v/>
      </c>
      <c r="F620" s="162" t="str">
        <f t="shared" si="142"/>
        <v/>
      </c>
      <c r="G620" s="162" t="str">
        <f t="shared" si="143"/>
        <v/>
      </c>
      <c r="H620" s="162" t="str">
        <f t="shared" si="144"/>
        <v/>
      </c>
      <c r="I620" s="162" t="e">
        <f t="shared" si="145"/>
        <v>#VALUE!</v>
      </c>
      <c r="J620" s="162" t="e">
        <f t="shared" si="151"/>
        <v>#VALUE!</v>
      </c>
      <c r="K620" s="162" t="str">
        <f t="shared" si="146"/>
        <v/>
      </c>
      <c r="L620" s="59" t="str">
        <f t="shared" si="147"/>
        <v/>
      </c>
      <c r="M620" s="162" t="str">
        <f t="shared" si="152"/>
        <v/>
      </c>
      <c r="N620" s="99" t="str">
        <f t="shared" si="148"/>
        <v/>
      </c>
      <c r="O620" s="100" t="str">
        <f t="shared" si="153"/>
        <v/>
      </c>
      <c r="P620" s="100" t="e">
        <f t="shared" si="154"/>
        <v>#VALUE!</v>
      </c>
      <c r="Q620" s="11">
        <v>618</v>
      </c>
      <c r="R620" s="9" t="str">
        <f t="shared" si="149"/>
        <v/>
      </c>
    </row>
    <row r="621" spans="1:18" x14ac:dyDescent="0.25">
      <c r="A621" s="9">
        <f t="shared" si="150"/>
        <v>0</v>
      </c>
      <c r="B621" s="88">
        <f>IF(Sample8!K627&gt;0,Sample8!K627, )</f>
        <v>0</v>
      </c>
      <c r="C621" s="88" t="str">
        <f>IF(Sample8!L627&gt;0,Sample8!L627,"")</f>
        <v/>
      </c>
      <c r="D621" s="88">
        <f>IF(Sample8!M627&gt;0,Sample8!M627,)</f>
        <v>0</v>
      </c>
      <c r="E621" s="162" t="str">
        <f t="shared" si="141"/>
        <v/>
      </c>
      <c r="F621" s="162" t="str">
        <f t="shared" si="142"/>
        <v/>
      </c>
      <c r="G621" s="162" t="str">
        <f t="shared" si="143"/>
        <v/>
      </c>
      <c r="H621" s="162" t="str">
        <f t="shared" si="144"/>
        <v/>
      </c>
      <c r="I621" s="162" t="e">
        <f t="shared" si="145"/>
        <v>#VALUE!</v>
      </c>
      <c r="J621" s="162" t="e">
        <f t="shared" si="151"/>
        <v>#VALUE!</v>
      </c>
      <c r="K621" s="162" t="str">
        <f t="shared" si="146"/>
        <v/>
      </c>
      <c r="L621" s="59" t="str">
        <f t="shared" si="147"/>
        <v/>
      </c>
      <c r="M621" s="162" t="str">
        <f t="shared" si="152"/>
        <v/>
      </c>
      <c r="N621" s="99" t="str">
        <f t="shared" si="148"/>
        <v/>
      </c>
      <c r="O621" s="100" t="str">
        <f t="shared" si="153"/>
        <v/>
      </c>
      <c r="P621" s="100" t="e">
        <f t="shared" si="154"/>
        <v>#VALUE!</v>
      </c>
      <c r="Q621" s="11">
        <v>619</v>
      </c>
      <c r="R621" s="9" t="str">
        <f t="shared" si="149"/>
        <v/>
      </c>
    </row>
    <row r="622" spans="1:18" x14ac:dyDescent="0.25">
      <c r="A622" s="9">
        <f t="shared" si="150"/>
        <v>0</v>
      </c>
      <c r="B622" s="88">
        <f>IF(Sample8!K628&gt;0,Sample8!K628, )</f>
        <v>0</v>
      </c>
      <c r="C622" s="88" t="str">
        <f>IF(Sample8!L628&gt;0,Sample8!L628,"")</f>
        <v/>
      </c>
      <c r="D622" s="88">
        <f>IF(Sample8!M628&gt;0,Sample8!M628,)</f>
        <v>0</v>
      </c>
      <c r="E622" s="162" t="str">
        <f t="shared" si="141"/>
        <v/>
      </c>
      <c r="F622" s="162" t="str">
        <f t="shared" si="142"/>
        <v/>
      </c>
      <c r="G622" s="162" t="str">
        <f t="shared" si="143"/>
        <v/>
      </c>
      <c r="H622" s="162" t="str">
        <f t="shared" si="144"/>
        <v/>
      </c>
      <c r="I622" s="162" t="e">
        <f t="shared" si="145"/>
        <v>#VALUE!</v>
      </c>
      <c r="J622" s="162" t="e">
        <f t="shared" si="151"/>
        <v>#VALUE!</v>
      </c>
      <c r="K622" s="162" t="str">
        <f t="shared" si="146"/>
        <v/>
      </c>
      <c r="L622" s="59" t="str">
        <f t="shared" si="147"/>
        <v/>
      </c>
      <c r="M622" s="162" t="str">
        <f t="shared" si="152"/>
        <v/>
      </c>
      <c r="N622" s="99" t="str">
        <f t="shared" si="148"/>
        <v/>
      </c>
      <c r="O622" s="100" t="str">
        <f t="shared" si="153"/>
        <v/>
      </c>
      <c r="P622" s="100" t="e">
        <f t="shared" si="154"/>
        <v>#VALUE!</v>
      </c>
      <c r="Q622" s="11">
        <v>620</v>
      </c>
      <c r="R622" s="9" t="str">
        <f t="shared" si="149"/>
        <v/>
      </c>
    </row>
    <row r="623" spans="1:18" x14ac:dyDescent="0.25">
      <c r="A623" s="9">
        <f t="shared" si="150"/>
        <v>0</v>
      </c>
      <c r="B623" s="88">
        <f>IF(Sample8!K629&gt;0,Sample8!K629, )</f>
        <v>0</v>
      </c>
      <c r="C623" s="88" t="str">
        <f>IF(Sample8!L629&gt;0,Sample8!L629,"")</f>
        <v/>
      </c>
      <c r="D623" s="88">
        <f>IF(Sample8!M629&gt;0,Sample8!M629,)</f>
        <v>0</v>
      </c>
      <c r="E623" s="162" t="str">
        <f t="shared" si="141"/>
        <v/>
      </c>
      <c r="F623" s="162" t="str">
        <f t="shared" si="142"/>
        <v/>
      </c>
      <c r="G623" s="162" t="str">
        <f t="shared" si="143"/>
        <v/>
      </c>
      <c r="H623" s="162" t="str">
        <f t="shared" si="144"/>
        <v/>
      </c>
      <c r="I623" s="162" t="e">
        <f t="shared" si="145"/>
        <v>#VALUE!</v>
      </c>
      <c r="J623" s="162" t="e">
        <f t="shared" si="151"/>
        <v>#VALUE!</v>
      </c>
      <c r="K623" s="162" t="str">
        <f t="shared" si="146"/>
        <v/>
      </c>
      <c r="L623" s="59" t="str">
        <f t="shared" si="147"/>
        <v/>
      </c>
      <c r="M623" s="162" t="str">
        <f t="shared" si="152"/>
        <v/>
      </c>
      <c r="N623" s="99" t="str">
        <f t="shared" si="148"/>
        <v/>
      </c>
      <c r="O623" s="100" t="str">
        <f t="shared" si="153"/>
        <v/>
      </c>
      <c r="P623" s="100" t="e">
        <f t="shared" si="154"/>
        <v>#VALUE!</v>
      </c>
      <c r="Q623" s="11">
        <v>621</v>
      </c>
      <c r="R623" s="9" t="str">
        <f t="shared" si="149"/>
        <v/>
      </c>
    </row>
    <row r="624" spans="1:18" x14ac:dyDescent="0.25">
      <c r="A624" s="9">
        <f t="shared" si="150"/>
        <v>0</v>
      </c>
      <c r="B624" s="88">
        <f>IF(Sample8!K630&gt;0,Sample8!K630, )</f>
        <v>0</v>
      </c>
      <c r="C624" s="88" t="str">
        <f>IF(Sample8!L630&gt;0,Sample8!L630,"")</f>
        <v/>
      </c>
      <c r="D624" s="88">
        <f>IF(Sample8!M630&gt;0,Sample8!M630,)</f>
        <v>0</v>
      </c>
      <c r="E624" s="162" t="str">
        <f t="shared" si="141"/>
        <v/>
      </c>
      <c r="F624" s="162" t="str">
        <f t="shared" si="142"/>
        <v/>
      </c>
      <c r="G624" s="162" t="str">
        <f t="shared" si="143"/>
        <v/>
      </c>
      <c r="H624" s="162" t="str">
        <f t="shared" si="144"/>
        <v/>
      </c>
      <c r="I624" s="162" t="e">
        <f t="shared" si="145"/>
        <v>#VALUE!</v>
      </c>
      <c r="J624" s="162" t="e">
        <f t="shared" si="151"/>
        <v>#VALUE!</v>
      </c>
      <c r="K624" s="162" t="str">
        <f t="shared" si="146"/>
        <v/>
      </c>
      <c r="L624" s="59" t="str">
        <f t="shared" si="147"/>
        <v/>
      </c>
      <c r="M624" s="162" t="str">
        <f t="shared" si="152"/>
        <v/>
      </c>
      <c r="N624" s="99" t="str">
        <f t="shared" si="148"/>
        <v/>
      </c>
      <c r="O624" s="100" t="str">
        <f t="shared" si="153"/>
        <v/>
      </c>
      <c r="P624" s="100" t="e">
        <f t="shared" si="154"/>
        <v>#VALUE!</v>
      </c>
      <c r="Q624" s="11">
        <v>622</v>
      </c>
      <c r="R624" s="9" t="str">
        <f t="shared" si="149"/>
        <v/>
      </c>
    </row>
    <row r="625" spans="1:18" x14ac:dyDescent="0.25">
      <c r="A625" s="9">
        <f t="shared" si="150"/>
        <v>0</v>
      </c>
      <c r="B625" s="88">
        <f>IF(Sample8!K631&gt;0,Sample8!K631, )</f>
        <v>0</v>
      </c>
      <c r="C625" s="88" t="str">
        <f>IF(Sample8!L631&gt;0,Sample8!L631,"")</f>
        <v/>
      </c>
      <c r="D625" s="88">
        <f>IF(Sample8!M631&gt;0,Sample8!M631,)</f>
        <v>0</v>
      </c>
      <c r="E625" s="162" t="str">
        <f t="shared" si="141"/>
        <v/>
      </c>
      <c r="F625" s="162" t="str">
        <f t="shared" si="142"/>
        <v/>
      </c>
      <c r="G625" s="162" t="str">
        <f t="shared" si="143"/>
        <v/>
      </c>
      <c r="H625" s="162" t="str">
        <f t="shared" si="144"/>
        <v/>
      </c>
      <c r="I625" s="162" t="e">
        <f t="shared" si="145"/>
        <v>#VALUE!</v>
      </c>
      <c r="J625" s="162" t="e">
        <f t="shared" si="151"/>
        <v>#VALUE!</v>
      </c>
      <c r="K625" s="162" t="str">
        <f t="shared" si="146"/>
        <v/>
      </c>
      <c r="L625" s="59" t="str">
        <f t="shared" si="147"/>
        <v/>
      </c>
      <c r="M625" s="162" t="str">
        <f t="shared" si="152"/>
        <v/>
      </c>
      <c r="N625" s="99" t="str">
        <f t="shared" si="148"/>
        <v/>
      </c>
      <c r="O625" s="100" t="str">
        <f t="shared" si="153"/>
        <v/>
      </c>
      <c r="P625" s="100" t="e">
        <f t="shared" si="154"/>
        <v>#VALUE!</v>
      </c>
      <c r="Q625" s="11">
        <v>623</v>
      </c>
      <c r="R625" s="9" t="str">
        <f t="shared" si="149"/>
        <v/>
      </c>
    </row>
    <row r="626" spans="1:18" x14ac:dyDescent="0.25">
      <c r="A626" s="9">
        <f t="shared" si="150"/>
        <v>0</v>
      </c>
      <c r="B626" s="88">
        <f>IF(Sample8!K632&gt;0,Sample8!K632, )</f>
        <v>0</v>
      </c>
      <c r="C626" s="88" t="str">
        <f>IF(Sample8!L632&gt;0,Sample8!L632,"")</f>
        <v/>
      </c>
      <c r="D626" s="88">
        <f>IF(Sample8!M632&gt;0,Sample8!M632,)</f>
        <v>0</v>
      </c>
      <c r="E626" s="162" t="str">
        <f t="shared" si="141"/>
        <v/>
      </c>
      <c r="F626" s="162" t="str">
        <f t="shared" si="142"/>
        <v/>
      </c>
      <c r="G626" s="162" t="str">
        <f t="shared" si="143"/>
        <v/>
      </c>
      <c r="H626" s="162" t="str">
        <f t="shared" si="144"/>
        <v/>
      </c>
      <c r="I626" s="162" t="e">
        <f t="shared" si="145"/>
        <v>#VALUE!</v>
      </c>
      <c r="J626" s="162" t="e">
        <f t="shared" si="151"/>
        <v>#VALUE!</v>
      </c>
      <c r="K626" s="162" t="str">
        <f t="shared" si="146"/>
        <v/>
      </c>
      <c r="L626" s="59" t="str">
        <f t="shared" si="147"/>
        <v/>
      </c>
      <c r="M626" s="162" t="str">
        <f t="shared" si="152"/>
        <v/>
      </c>
      <c r="N626" s="99" t="str">
        <f t="shared" si="148"/>
        <v/>
      </c>
      <c r="O626" s="100" t="str">
        <f t="shared" si="153"/>
        <v/>
      </c>
      <c r="P626" s="100" t="e">
        <f t="shared" si="154"/>
        <v>#VALUE!</v>
      </c>
      <c r="Q626" s="11">
        <v>624</v>
      </c>
      <c r="R626" s="9" t="str">
        <f t="shared" si="149"/>
        <v/>
      </c>
    </row>
    <row r="627" spans="1:18" x14ac:dyDescent="0.25">
      <c r="A627" s="9">
        <f t="shared" si="150"/>
        <v>0</v>
      </c>
      <c r="B627" s="88">
        <f>IF(Sample8!K633&gt;0,Sample8!K633, )</f>
        <v>0</v>
      </c>
      <c r="C627" s="88" t="str">
        <f>IF(Sample8!L633&gt;0,Sample8!L633,"")</f>
        <v/>
      </c>
      <c r="D627" s="88">
        <f>IF(Sample8!M633&gt;0,Sample8!M633,)</f>
        <v>0</v>
      </c>
      <c r="E627" s="162" t="str">
        <f t="shared" si="141"/>
        <v/>
      </c>
      <c r="F627" s="162" t="str">
        <f t="shared" si="142"/>
        <v/>
      </c>
      <c r="G627" s="162" t="str">
        <f t="shared" si="143"/>
        <v/>
      </c>
      <c r="H627" s="162" t="str">
        <f t="shared" si="144"/>
        <v/>
      </c>
      <c r="I627" s="162" t="e">
        <f t="shared" si="145"/>
        <v>#VALUE!</v>
      </c>
      <c r="J627" s="162" t="e">
        <f t="shared" si="151"/>
        <v>#VALUE!</v>
      </c>
      <c r="K627" s="162" t="str">
        <f t="shared" si="146"/>
        <v/>
      </c>
      <c r="L627" s="59" t="str">
        <f t="shared" si="147"/>
        <v/>
      </c>
      <c r="M627" s="162" t="str">
        <f t="shared" si="152"/>
        <v/>
      </c>
      <c r="N627" s="99" t="str">
        <f t="shared" si="148"/>
        <v/>
      </c>
      <c r="O627" s="100" t="str">
        <f t="shared" si="153"/>
        <v/>
      </c>
      <c r="P627" s="100" t="e">
        <f t="shared" si="154"/>
        <v>#VALUE!</v>
      </c>
      <c r="Q627" s="11">
        <v>625</v>
      </c>
      <c r="R627" s="9" t="str">
        <f t="shared" si="149"/>
        <v/>
      </c>
    </row>
    <row r="628" spans="1:18" x14ac:dyDescent="0.25">
      <c r="A628" s="9">
        <f t="shared" si="150"/>
        <v>0</v>
      </c>
      <c r="B628" s="88">
        <f>IF(Sample8!K634&gt;0,Sample8!K634, )</f>
        <v>0</v>
      </c>
      <c r="C628" s="88" t="str">
        <f>IF(Sample8!L634&gt;0,Sample8!L634,"")</f>
        <v/>
      </c>
      <c r="D628" s="88">
        <f>IF(Sample8!M634&gt;0,Sample8!M634,)</f>
        <v>0</v>
      </c>
      <c r="E628" s="162" t="str">
        <f t="shared" si="141"/>
        <v/>
      </c>
      <c r="F628" s="162" t="str">
        <f t="shared" si="142"/>
        <v/>
      </c>
      <c r="G628" s="162" t="str">
        <f t="shared" si="143"/>
        <v/>
      </c>
      <c r="H628" s="162" t="str">
        <f t="shared" si="144"/>
        <v/>
      </c>
      <c r="I628" s="162" t="e">
        <f t="shared" si="145"/>
        <v>#VALUE!</v>
      </c>
      <c r="J628" s="162" t="e">
        <f t="shared" si="151"/>
        <v>#VALUE!</v>
      </c>
      <c r="K628" s="162" t="str">
        <f t="shared" si="146"/>
        <v/>
      </c>
      <c r="L628" s="59" t="str">
        <f t="shared" si="147"/>
        <v/>
      </c>
      <c r="M628" s="162" t="str">
        <f t="shared" si="152"/>
        <v/>
      </c>
      <c r="N628" s="99" t="str">
        <f t="shared" si="148"/>
        <v/>
      </c>
      <c r="O628" s="100" t="str">
        <f t="shared" si="153"/>
        <v/>
      </c>
      <c r="P628" s="100" t="e">
        <f t="shared" si="154"/>
        <v>#VALUE!</v>
      </c>
      <c r="Q628" s="11">
        <v>626</v>
      </c>
      <c r="R628" s="9" t="str">
        <f t="shared" si="149"/>
        <v/>
      </c>
    </row>
    <row r="629" spans="1:18" x14ac:dyDescent="0.25">
      <c r="A629" s="9">
        <f t="shared" si="150"/>
        <v>0</v>
      </c>
      <c r="B629" s="88">
        <f>IF(Sample8!K635&gt;0,Sample8!K635, )</f>
        <v>0</v>
      </c>
      <c r="C629" s="88" t="str">
        <f>IF(Sample8!L635&gt;0,Sample8!L635,"")</f>
        <v/>
      </c>
      <c r="D629" s="88">
        <f>IF(Sample8!M635&gt;0,Sample8!M635,)</f>
        <v>0</v>
      </c>
      <c r="E629" s="162" t="str">
        <f t="shared" si="141"/>
        <v/>
      </c>
      <c r="F629" s="162" t="str">
        <f t="shared" si="142"/>
        <v/>
      </c>
      <c r="G629" s="162" t="str">
        <f t="shared" si="143"/>
        <v/>
      </c>
      <c r="H629" s="162" t="str">
        <f t="shared" si="144"/>
        <v/>
      </c>
      <c r="I629" s="162" t="e">
        <f t="shared" si="145"/>
        <v>#VALUE!</v>
      </c>
      <c r="J629" s="162" t="e">
        <f t="shared" si="151"/>
        <v>#VALUE!</v>
      </c>
      <c r="K629" s="162" t="str">
        <f t="shared" si="146"/>
        <v/>
      </c>
      <c r="L629" s="59" t="str">
        <f t="shared" si="147"/>
        <v/>
      </c>
      <c r="M629" s="162" t="str">
        <f t="shared" si="152"/>
        <v/>
      </c>
      <c r="N629" s="99" t="str">
        <f t="shared" si="148"/>
        <v/>
      </c>
      <c r="O629" s="100" t="str">
        <f t="shared" si="153"/>
        <v/>
      </c>
      <c r="P629" s="100" t="e">
        <f t="shared" si="154"/>
        <v>#VALUE!</v>
      </c>
      <c r="Q629" s="11">
        <v>627</v>
      </c>
      <c r="R629" s="9" t="str">
        <f t="shared" si="149"/>
        <v/>
      </c>
    </row>
    <row r="630" spans="1:18" x14ac:dyDescent="0.25">
      <c r="A630" s="9">
        <f t="shared" si="150"/>
        <v>0</v>
      </c>
      <c r="B630" s="88">
        <f>IF(Sample8!K636&gt;0,Sample8!K636, )</f>
        <v>0</v>
      </c>
      <c r="C630" s="88" t="str">
        <f>IF(Sample8!L636&gt;0,Sample8!L636,"")</f>
        <v/>
      </c>
      <c r="D630" s="88">
        <f>IF(Sample8!M636&gt;0,Sample8!M636,)</f>
        <v>0</v>
      </c>
      <c r="E630" s="162" t="str">
        <f t="shared" si="141"/>
        <v/>
      </c>
      <c r="F630" s="162" t="str">
        <f t="shared" si="142"/>
        <v/>
      </c>
      <c r="G630" s="162" t="str">
        <f t="shared" si="143"/>
        <v/>
      </c>
      <c r="H630" s="162" t="str">
        <f t="shared" si="144"/>
        <v/>
      </c>
      <c r="I630" s="162" t="e">
        <f t="shared" si="145"/>
        <v>#VALUE!</v>
      </c>
      <c r="J630" s="162" t="e">
        <f t="shared" si="151"/>
        <v>#VALUE!</v>
      </c>
      <c r="K630" s="162" t="str">
        <f t="shared" si="146"/>
        <v/>
      </c>
      <c r="L630" s="59" t="str">
        <f t="shared" si="147"/>
        <v/>
      </c>
      <c r="M630" s="162" t="str">
        <f t="shared" si="152"/>
        <v/>
      </c>
      <c r="N630" s="99" t="str">
        <f t="shared" si="148"/>
        <v/>
      </c>
      <c r="O630" s="100" t="str">
        <f t="shared" si="153"/>
        <v/>
      </c>
      <c r="P630" s="100" t="e">
        <f t="shared" si="154"/>
        <v>#VALUE!</v>
      </c>
      <c r="Q630" s="11">
        <v>628</v>
      </c>
      <c r="R630" s="9" t="str">
        <f t="shared" si="149"/>
        <v/>
      </c>
    </row>
    <row r="631" spans="1:18" x14ac:dyDescent="0.25">
      <c r="A631" s="9">
        <f t="shared" si="150"/>
        <v>0</v>
      </c>
      <c r="B631" s="88">
        <f>IF(Sample8!K637&gt;0,Sample8!K637, )</f>
        <v>0</v>
      </c>
      <c r="C631" s="88" t="str">
        <f>IF(Sample8!L637&gt;0,Sample8!L637,"")</f>
        <v/>
      </c>
      <c r="D631" s="88">
        <f>IF(Sample8!M637&gt;0,Sample8!M637,)</f>
        <v>0</v>
      </c>
      <c r="E631" s="162" t="str">
        <f t="shared" si="141"/>
        <v/>
      </c>
      <c r="F631" s="162" t="str">
        <f t="shared" si="142"/>
        <v/>
      </c>
      <c r="G631" s="162" t="str">
        <f t="shared" si="143"/>
        <v/>
      </c>
      <c r="H631" s="162" t="str">
        <f t="shared" si="144"/>
        <v/>
      </c>
      <c r="I631" s="162" t="e">
        <f t="shared" si="145"/>
        <v>#VALUE!</v>
      </c>
      <c r="J631" s="162" t="e">
        <f t="shared" si="151"/>
        <v>#VALUE!</v>
      </c>
      <c r="K631" s="162" t="str">
        <f t="shared" si="146"/>
        <v/>
      </c>
      <c r="L631" s="59" t="str">
        <f t="shared" si="147"/>
        <v/>
      </c>
      <c r="M631" s="162" t="str">
        <f t="shared" si="152"/>
        <v/>
      </c>
      <c r="N631" s="99" t="str">
        <f t="shared" si="148"/>
        <v/>
      </c>
      <c r="O631" s="100" t="str">
        <f t="shared" si="153"/>
        <v/>
      </c>
      <c r="P631" s="100" t="e">
        <f t="shared" si="154"/>
        <v>#VALUE!</v>
      </c>
      <c r="Q631" s="11">
        <v>629</v>
      </c>
      <c r="R631" s="9" t="str">
        <f t="shared" si="149"/>
        <v/>
      </c>
    </row>
    <row r="632" spans="1:18" x14ac:dyDescent="0.25">
      <c r="A632" s="9">
        <f t="shared" si="150"/>
        <v>0</v>
      </c>
      <c r="B632" s="88">
        <f>IF(Sample8!K638&gt;0,Sample8!K638, )</f>
        <v>0</v>
      </c>
      <c r="C632" s="88" t="str">
        <f>IF(Sample8!L638&gt;0,Sample8!L638,"")</f>
        <v/>
      </c>
      <c r="D632" s="88">
        <f>IF(Sample8!M638&gt;0,Sample8!M638,)</f>
        <v>0</v>
      </c>
      <c r="E632" s="162" t="str">
        <f t="shared" si="141"/>
        <v/>
      </c>
      <c r="F632" s="162" t="str">
        <f t="shared" si="142"/>
        <v/>
      </c>
      <c r="G632" s="162" t="str">
        <f t="shared" si="143"/>
        <v/>
      </c>
      <c r="H632" s="162" t="str">
        <f t="shared" si="144"/>
        <v/>
      </c>
      <c r="I632" s="162" t="e">
        <f t="shared" si="145"/>
        <v>#VALUE!</v>
      </c>
      <c r="J632" s="162" t="e">
        <f t="shared" si="151"/>
        <v>#VALUE!</v>
      </c>
      <c r="K632" s="162" t="str">
        <f t="shared" si="146"/>
        <v/>
      </c>
      <c r="L632" s="59" t="str">
        <f t="shared" si="147"/>
        <v/>
      </c>
      <c r="M632" s="162" t="str">
        <f t="shared" si="152"/>
        <v/>
      </c>
      <c r="N632" s="99" t="str">
        <f t="shared" si="148"/>
        <v/>
      </c>
      <c r="O632" s="100" t="str">
        <f t="shared" si="153"/>
        <v/>
      </c>
      <c r="P632" s="100" t="e">
        <f t="shared" si="154"/>
        <v>#VALUE!</v>
      </c>
      <c r="Q632" s="11">
        <v>630</v>
      </c>
      <c r="R632" s="9" t="str">
        <f t="shared" si="149"/>
        <v/>
      </c>
    </row>
    <row r="633" spans="1:18" x14ac:dyDescent="0.25">
      <c r="A633" s="9">
        <f t="shared" si="150"/>
        <v>0</v>
      </c>
      <c r="B633" s="88">
        <f>IF(Sample8!K639&gt;0,Sample8!K639, )</f>
        <v>0</v>
      </c>
      <c r="C633" s="88" t="str">
        <f>IF(Sample8!L639&gt;0,Sample8!L639,"")</f>
        <v/>
      </c>
      <c r="D633" s="88">
        <f>IF(Sample8!M639&gt;0,Sample8!M639,)</f>
        <v>0</v>
      </c>
      <c r="E633" s="162" t="str">
        <f t="shared" si="141"/>
        <v/>
      </c>
      <c r="F633" s="162" t="str">
        <f t="shared" si="142"/>
        <v/>
      </c>
      <c r="G633" s="162" t="str">
        <f t="shared" si="143"/>
        <v/>
      </c>
      <c r="H633" s="162" t="str">
        <f t="shared" si="144"/>
        <v/>
      </c>
      <c r="I633" s="162" t="e">
        <f t="shared" si="145"/>
        <v>#VALUE!</v>
      </c>
      <c r="J633" s="162" t="e">
        <f t="shared" si="151"/>
        <v>#VALUE!</v>
      </c>
      <c r="K633" s="162" t="str">
        <f t="shared" si="146"/>
        <v/>
      </c>
      <c r="L633" s="59" t="str">
        <f t="shared" si="147"/>
        <v/>
      </c>
      <c r="M633" s="162" t="str">
        <f t="shared" si="152"/>
        <v/>
      </c>
      <c r="N633" s="99" t="str">
        <f t="shared" si="148"/>
        <v/>
      </c>
      <c r="O633" s="100" t="str">
        <f t="shared" si="153"/>
        <v/>
      </c>
      <c r="P633" s="100" t="e">
        <f t="shared" si="154"/>
        <v>#VALUE!</v>
      </c>
      <c r="Q633" s="11">
        <v>631</v>
      </c>
      <c r="R633" s="9" t="str">
        <f t="shared" si="149"/>
        <v/>
      </c>
    </row>
    <row r="634" spans="1:18" x14ac:dyDescent="0.25">
      <c r="A634" s="9">
        <f t="shared" si="150"/>
        <v>0</v>
      </c>
      <c r="B634" s="88">
        <f>IF(Sample8!K640&gt;0,Sample8!K640, )</f>
        <v>0</v>
      </c>
      <c r="C634" s="88" t="str">
        <f>IF(Sample8!L640&gt;0,Sample8!L640,"")</f>
        <v/>
      </c>
      <c r="D634" s="88">
        <f>IF(Sample8!M640&gt;0,Sample8!M640,)</f>
        <v>0</v>
      </c>
      <c r="E634" s="162" t="str">
        <f t="shared" si="141"/>
        <v/>
      </c>
      <c r="F634" s="162" t="str">
        <f t="shared" si="142"/>
        <v/>
      </c>
      <c r="G634" s="162" t="str">
        <f t="shared" si="143"/>
        <v/>
      </c>
      <c r="H634" s="162" t="str">
        <f t="shared" si="144"/>
        <v/>
      </c>
      <c r="I634" s="162" t="e">
        <f t="shared" si="145"/>
        <v>#VALUE!</v>
      </c>
      <c r="J634" s="162" t="e">
        <f t="shared" si="151"/>
        <v>#VALUE!</v>
      </c>
      <c r="K634" s="162" t="str">
        <f t="shared" si="146"/>
        <v/>
      </c>
      <c r="L634" s="59" t="str">
        <f t="shared" si="147"/>
        <v/>
      </c>
      <c r="M634" s="162" t="str">
        <f t="shared" si="152"/>
        <v/>
      </c>
      <c r="N634" s="99" t="str">
        <f t="shared" si="148"/>
        <v/>
      </c>
      <c r="O634" s="100" t="str">
        <f t="shared" si="153"/>
        <v/>
      </c>
      <c r="P634" s="100" t="e">
        <f t="shared" si="154"/>
        <v>#VALUE!</v>
      </c>
      <c r="Q634" s="11">
        <v>632</v>
      </c>
      <c r="R634" s="9" t="str">
        <f t="shared" si="149"/>
        <v/>
      </c>
    </row>
    <row r="635" spans="1:18" x14ac:dyDescent="0.25">
      <c r="A635" s="9">
        <f t="shared" si="150"/>
        <v>0</v>
      </c>
      <c r="B635" s="88">
        <f>IF(Sample8!K641&gt;0,Sample8!K641, )</f>
        <v>0</v>
      </c>
      <c r="C635" s="88" t="str">
        <f>IF(Sample8!L641&gt;0,Sample8!L641,"")</f>
        <v/>
      </c>
      <c r="D635" s="88">
        <f>IF(Sample8!M641&gt;0,Sample8!M641,)</f>
        <v>0</v>
      </c>
      <c r="E635" s="162" t="str">
        <f t="shared" si="141"/>
        <v/>
      </c>
      <c r="F635" s="162" t="str">
        <f t="shared" si="142"/>
        <v/>
      </c>
      <c r="G635" s="162" t="str">
        <f t="shared" si="143"/>
        <v/>
      </c>
      <c r="H635" s="162" t="str">
        <f t="shared" si="144"/>
        <v/>
      </c>
      <c r="I635" s="162" t="e">
        <f t="shared" si="145"/>
        <v>#VALUE!</v>
      </c>
      <c r="J635" s="162" t="e">
        <f t="shared" si="151"/>
        <v>#VALUE!</v>
      </c>
      <c r="K635" s="162" t="str">
        <f t="shared" si="146"/>
        <v/>
      </c>
      <c r="L635" s="59" t="str">
        <f t="shared" si="147"/>
        <v/>
      </c>
      <c r="M635" s="162" t="str">
        <f t="shared" si="152"/>
        <v/>
      </c>
      <c r="N635" s="99" t="str">
        <f t="shared" si="148"/>
        <v/>
      </c>
      <c r="O635" s="100" t="str">
        <f t="shared" si="153"/>
        <v/>
      </c>
      <c r="P635" s="100" t="e">
        <f t="shared" si="154"/>
        <v>#VALUE!</v>
      </c>
      <c r="Q635" s="11">
        <v>633</v>
      </c>
      <c r="R635" s="9" t="str">
        <f t="shared" si="149"/>
        <v/>
      </c>
    </row>
    <row r="636" spans="1:18" x14ac:dyDescent="0.25">
      <c r="A636" s="9">
        <f t="shared" si="150"/>
        <v>0</v>
      </c>
      <c r="B636" s="88">
        <f>IF(Sample8!K642&gt;0,Sample8!K642, )</f>
        <v>0</v>
      </c>
      <c r="C636" s="88" t="str">
        <f>IF(Sample8!L642&gt;0,Sample8!L642,"")</f>
        <v/>
      </c>
      <c r="D636" s="88">
        <f>IF(Sample8!M642&gt;0,Sample8!M642,)</f>
        <v>0</v>
      </c>
      <c r="E636" s="162" t="str">
        <f t="shared" si="141"/>
        <v/>
      </c>
      <c r="F636" s="162" t="str">
        <f t="shared" si="142"/>
        <v/>
      </c>
      <c r="G636" s="162" t="str">
        <f t="shared" si="143"/>
        <v/>
      </c>
      <c r="H636" s="162" t="str">
        <f t="shared" si="144"/>
        <v/>
      </c>
      <c r="I636" s="162" t="e">
        <f t="shared" si="145"/>
        <v>#VALUE!</v>
      </c>
      <c r="J636" s="162" t="e">
        <f t="shared" si="151"/>
        <v>#VALUE!</v>
      </c>
      <c r="K636" s="162" t="str">
        <f t="shared" si="146"/>
        <v/>
      </c>
      <c r="L636" s="59" t="str">
        <f t="shared" si="147"/>
        <v/>
      </c>
      <c r="M636" s="162" t="str">
        <f t="shared" si="152"/>
        <v/>
      </c>
      <c r="N636" s="99" t="str">
        <f t="shared" si="148"/>
        <v/>
      </c>
      <c r="O636" s="100" t="str">
        <f t="shared" si="153"/>
        <v/>
      </c>
      <c r="P636" s="100" t="e">
        <f t="shared" si="154"/>
        <v>#VALUE!</v>
      </c>
      <c r="Q636" s="11">
        <v>634</v>
      </c>
      <c r="R636" s="9" t="str">
        <f t="shared" si="149"/>
        <v/>
      </c>
    </row>
    <row r="637" spans="1:18" x14ac:dyDescent="0.25">
      <c r="A637" s="9">
        <f t="shared" si="150"/>
        <v>0</v>
      </c>
      <c r="B637" s="88">
        <f>IF(Sample8!K643&gt;0,Sample8!K643, )</f>
        <v>0</v>
      </c>
      <c r="C637" s="88" t="str">
        <f>IF(Sample8!L643&gt;0,Sample8!L643,"")</f>
        <v/>
      </c>
      <c r="D637" s="88">
        <f>IF(Sample8!M643&gt;0,Sample8!M643,)</f>
        <v>0</v>
      </c>
      <c r="E637" s="162" t="str">
        <f t="shared" si="141"/>
        <v/>
      </c>
      <c r="F637" s="162" t="str">
        <f t="shared" si="142"/>
        <v/>
      </c>
      <c r="G637" s="162" t="str">
        <f t="shared" si="143"/>
        <v/>
      </c>
      <c r="H637" s="162" t="str">
        <f t="shared" si="144"/>
        <v/>
      </c>
      <c r="I637" s="162" t="e">
        <f t="shared" si="145"/>
        <v>#VALUE!</v>
      </c>
      <c r="J637" s="162" t="e">
        <f t="shared" si="151"/>
        <v>#VALUE!</v>
      </c>
      <c r="K637" s="162" t="str">
        <f t="shared" si="146"/>
        <v/>
      </c>
      <c r="L637" s="59" t="str">
        <f t="shared" si="147"/>
        <v/>
      </c>
      <c r="M637" s="162" t="str">
        <f t="shared" si="152"/>
        <v/>
      </c>
      <c r="N637" s="99" t="str">
        <f t="shared" si="148"/>
        <v/>
      </c>
      <c r="O637" s="100" t="str">
        <f t="shared" si="153"/>
        <v/>
      </c>
      <c r="P637" s="100" t="e">
        <f t="shared" si="154"/>
        <v>#VALUE!</v>
      </c>
      <c r="Q637" s="11">
        <v>635</v>
      </c>
      <c r="R637" s="9" t="str">
        <f t="shared" si="149"/>
        <v/>
      </c>
    </row>
    <row r="638" spans="1:18" x14ac:dyDescent="0.25">
      <c r="A638" s="9">
        <f t="shared" si="150"/>
        <v>0</v>
      </c>
      <c r="B638" s="88">
        <f>IF(Sample8!K644&gt;0,Sample8!K644, )</f>
        <v>0</v>
      </c>
      <c r="C638" s="88" t="str">
        <f>IF(Sample8!L644&gt;0,Sample8!L644,"")</f>
        <v/>
      </c>
      <c r="D638" s="88">
        <f>IF(Sample8!M644&gt;0,Sample8!M644,)</f>
        <v>0</v>
      </c>
      <c r="E638" s="162" t="str">
        <f t="shared" si="141"/>
        <v/>
      </c>
      <c r="F638" s="162" t="str">
        <f t="shared" si="142"/>
        <v/>
      </c>
      <c r="G638" s="162" t="str">
        <f t="shared" si="143"/>
        <v/>
      </c>
      <c r="H638" s="162" t="str">
        <f t="shared" si="144"/>
        <v/>
      </c>
      <c r="I638" s="162" t="e">
        <f t="shared" si="145"/>
        <v>#VALUE!</v>
      </c>
      <c r="J638" s="162" t="e">
        <f t="shared" si="151"/>
        <v>#VALUE!</v>
      </c>
      <c r="K638" s="162" t="str">
        <f t="shared" si="146"/>
        <v/>
      </c>
      <c r="L638" s="59" t="str">
        <f t="shared" si="147"/>
        <v/>
      </c>
      <c r="M638" s="162" t="str">
        <f t="shared" si="152"/>
        <v/>
      </c>
      <c r="N638" s="99" t="str">
        <f t="shared" si="148"/>
        <v/>
      </c>
      <c r="O638" s="100" t="str">
        <f t="shared" si="153"/>
        <v/>
      </c>
      <c r="P638" s="100" t="e">
        <f t="shared" si="154"/>
        <v>#VALUE!</v>
      </c>
      <c r="Q638" s="11">
        <v>636</v>
      </c>
      <c r="R638" s="9" t="str">
        <f t="shared" si="149"/>
        <v/>
      </c>
    </row>
    <row r="639" spans="1:18" x14ac:dyDescent="0.25">
      <c r="A639" s="9">
        <f t="shared" si="150"/>
        <v>0</v>
      </c>
      <c r="B639" s="88">
        <f>IF(Sample8!K645&gt;0,Sample8!K645, )</f>
        <v>0</v>
      </c>
      <c r="C639" s="88" t="str">
        <f>IF(Sample8!L645&gt;0,Sample8!L645,"")</f>
        <v/>
      </c>
      <c r="D639" s="88">
        <f>IF(Sample8!M645&gt;0,Sample8!M645,)</f>
        <v>0</v>
      </c>
      <c r="E639" s="162" t="str">
        <f t="shared" si="141"/>
        <v/>
      </c>
      <c r="F639" s="162" t="str">
        <f t="shared" si="142"/>
        <v/>
      </c>
      <c r="G639" s="162" t="str">
        <f t="shared" si="143"/>
        <v/>
      </c>
      <c r="H639" s="162" t="str">
        <f t="shared" si="144"/>
        <v/>
      </c>
      <c r="I639" s="162" t="e">
        <f t="shared" si="145"/>
        <v>#VALUE!</v>
      </c>
      <c r="J639" s="162" t="e">
        <f t="shared" si="151"/>
        <v>#VALUE!</v>
      </c>
      <c r="K639" s="162" t="str">
        <f t="shared" si="146"/>
        <v/>
      </c>
      <c r="L639" s="59" t="str">
        <f t="shared" si="147"/>
        <v/>
      </c>
      <c r="M639" s="162" t="str">
        <f t="shared" si="152"/>
        <v/>
      </c>
      <c r="N639" s="99" t="str">
        <f t="shared" si="148"/>
        <v/>
      </c>
      <c r="O639" s="100" t="str">
        <f t="shared" si="153"/>
        <v/>
      </c>
      <c r="P639" s="100" t="e">
        <f t="shared" si="154"/>
        <v>#VALUE!</v>
      </c>
      <c r="Q639" s="11">
        <v>637</v>
      </c>
      <c r="R639" s="9" t="str">
        <f t="shared" si="149"/>
        <v/>
      </c>
    </row>
    <row r="640" spans="1:18" x14ac:dyDescent="0.25">
      <c r="A640" s="9">
        <f t="shared" si="150"/>
        <v>0</v>
      </c>
      <c r="B640" s="88">
        <f>IF(Sample8!K646&gt;0,Sample8!K646, )</f>
        <v>0</v>
      </c>
      <c r="C640" s="88" t="str">
        <f>IF(Sample8!L646&gt;0,Sample8!L646,"")</f>
        <v/>
      </c>
      <c r="D640" s="88">
        <f>IF(Sample8!M646&gt;0,Sample8!M646,)</f>
        <v>0</v>
      </c>
      <c r="E640" s="162" t="str">
        <f t="shared" si="141"/>
        <v/>
      </c>
      <c r="F640" s="162" t="str">
        <f t="shared" si="142"/>
        <v/>
      </c>
      <c r="G640" s="162" t="str">
        <f t="shared" si="143"/>
        <v/>
      </c>
      <c r="H640" s="162" t="str">
        <f t="shared" si="144"/>
        <v/>
      </c>
      <c r="I640" s="162" t="e">
        <f t="shared" si="145"/>
        <v>#VALUE!</v>
      </c>
      <c r="J640" s="162" t="e">
        <f t="shared" si="151"/>
        <v>#VALUE!</v>
      </c>
      <c r="K640" s="162" t="str">
        <f t="shared" si="146"/>
        <v/>
      </c>
      <c r="L640" s="59" t="str">
        <f t="shared" si="147"/>
        <v/>
      </c>
      <c r="M640" s="162" t="str">
        <f t="shared" si="152"/>
        <v/>
      </c>
      <c r="N640" s="99" t="str">
        <f t="shared" si="148"/>
        <v/>
      </c>
      <c r="O640" s="100" t="str">
        <f t="shared" si="153"/>
        <v/>
      </c>
      <c r="P640" s="100" t="e">
        <f t="shared" si="154"/>
        <v>#VALUE!</v>
      </c>
      <c r="Q640" s="11">
        <v>638</v>
      </c>
      <c r="R640" s="9" t="str">
        <f t="shared" si="149"/>
        <v/>
      </c>
    </row>
    <row r="641" spans="1:18" x14ac:dyDescent="0.25">
      <c r="A641" s="9">
        <f t="shared" si="150"/>
        <v>0</v>
      </c>
      <c r="B641" s="88">
        <f>IF(Sample8!K647&gt;0,Sample8!K647, )</f>
        <v>0</v>
      </c>
      <c r="C641" s="88" t="str">
        <f>IF(Sample8!L647&gt;0,Sample8!L647,"")</f>
        <v/>
      </c>
      <c r="D641" s="88">
        <f>IF(Sample8!M647&gt;0,Sample8!M647,)</f>
        <v>0</v>
      </c>
      <c r="E641" s="162" t="str">
        <f t="shared" si="141"/>
        <v/>
      </c>
      <c r="F641" s="162" t="str">
        <f t="shared" si="142"/>
        <v/>
      </c>
      <c r="G641" s="162" t="str">
        <f t="shared" si="143"/>
        <v/>
      </c>
      <c r="H641" s="162" t="str">
        <f t="shared" si="144"/>
        <v/>
      </c>
      <c r="I641" s="162" t="e">
        <f t="shared" si="145"/>
        <v>#VALUE!</v>
      </c>
      <c r="J641" s="162" t="e">
        <f t="shared" si="151"/>
        <v>#VALUE!</v>
      </c>
      <c r="K641" s="162" t="str">
        <f t="shared" si="146"/>
        <v/>
      </c>
      <c r="L641" s="59" t="str">
        <f t="shared" si="147"/>
        <v/>
      </c>
      <c r="M641" s="162" t="str">
        <f t="shared" si="152"/>
        <v/>
      </c>
      <c r="N641" s="99" t="str">
        <f t="shared" si="148"/>
        <v/>
      </c>
      <c r="O641" s="100" t="str">
        <f t="shared" si="153"/>
        <v/>
      </c>
      <c r="P641" s="100" t="e">
        <f t="shared" si="154"/>
        <v>#VALUE!</v>
      </c>
      <c r="Q641" s="11">
        <v>639</v>
      </c>
      <c r="R641" s="9" t="str">
        <f t="shared" si="149"/>
        <v/>
      </c>
    </row>
    <row r="642" spans="1:18" x14ac:dyDescent="0.25">
      <c r="A642" s="9">
        <f t="shared" si="150"/>
        <v>0</v>
      </c>
      <c r="B642" s="88">
        <f>IF(Sample8!K648&gt;0,Sample8!K648, )</f>
        <v>0</v>
      </c>
      <c r="C642" s="88" t="str">
        <f>IF(Sample8!L648&gt;0,Sample8!L648,"")</f>
        <v/>
      </c>
      <c r="D642" s="88">
        <f>IF(Sample8!M648&gt;0,Sample8!M648,)</f>
        <v>0</v>
      </c>
      <c r="E642" s="162" t="str">
        <f t="shared" ref="E642:E700" si="155">IF(OR(B642="",B642=0),"",B642+1/$U$17)</f>
        <v/>
      </c>
      <c r="F642" s="162" t="str">
        <f t="shared" ref="F642:F700" si="156">IF(OR(B642="",B642=0),"",$V$18-(LN(1+EXP(-$S$11*(I642-V$18))))/$S$11)</f>
        <v/>
      </c>
      <c r="G642" s="162" t="str">
        <f t="shared" ref="G642:G700" si="157">IF(OR(B642="",B642=0),"",B642-F642-H642-V$5*K642)</f>
        <v/>
      </c>
      <c r="H642" s="162" t="str">
        <f t="shared" ref="H642:H700" si="158">IF(OR(B642="",B642=0),"",1/2*(B642-V$5*K642+T$11)+1/2*POWER((B642-V$5*K642+T$11)^2-4*V$11*(B642-V$5*K642),0.5))</f>
        <v/>
      </c>
      <c r="I642" s="162" t="e">
        <f t="shared" ref="I642:I700" si="159">B642-H642-V$5*K642</f>
        <v>#VALUE!</v>
      </c>
      <c r="J642" s="162" t="e">
        <f t="shared" si="151"/>
        <v>#VALUE!</v>
      </c>
      <c r="K642" s="162" t="str">
        <f t="shared" ref="K642:K700" si="160">IF(OR(B642="",B642=0),"",LN(1+EXP($U$11*(B642-$U$13)))/$U$11)</f>
        <v/>
      </c>
      <c r="L642" s="59" t="str">
        <f t="shared" ref="L642:L700" si="161">IF(OR(B642="",B642=0),"",-LN(1+EXP($V$15*(B642-$V$13)))/$V$15)</f>
        <v/>
      </c>
      <c r="M642" s="162" t="str">
        <f t="shared" si="152"/>
        <v/>
      </c>
      <c r="N642" s="99" t="str">
        <f t="shared" ref="N642:N700" si="162">IF(OR(B642="",B642=0),"",(M642-C642)*(M642-C642))</f>
        <v/>
      </c>
      <c r="O642" s="100" t="str">
        <f t="shared" si="153"/>
        <v/>
      </c>
      <c r="P642" s="100" t="e">
        <f t="shared" si="154"/>
        <v>#VALUE!</v>
      </c>
      <c r="Q642" s="11">
        <v>640</v>
      </c>
      <c r="R642" s="9" t="str">
        <f t="shared" ref="R642:R700" si="163">IF(OR(B642="",B642=0),"",T$17+T$15*G642)</f>
        <v/>
      </c>
    </row>
    <row r="643" spans="1:18" x14ac:dyDescent="0.25">
      <c r="A643" s="9">
        <f t="shared" ref="A643:A700" si="164">-B643</f>
        <v>0</v>
      </c>
      <c r="B643" s="88">
        <f>IF(Sample8!K649&gt;0,Sample8!K649, )</f>
        <v>0</v>
      </c>
      <c r="C643" s="88" t="str">
        <f>IF(Sample8!L649&gt;0,Sample8!L649,"")</f>
        <v/>
      </c>
      <c r="D643" s="88">
        <f>IF(Sample8!M649&gt;0,Sample8!M649,)</f>
        <v>0</v>
      </c>
      <c r="E643" s="162" t="str">
        <f t="shared" si="155"/>
        <v/>
      </c>
      <c r="F643" s="162" t="str">
        <f t="shared" si="156"/>
        <v/>
      </c>
      <c r="G643" s="162" t="str">
        <f t="shared" si="157"/>
        <v/>
      </c>
      <c r="H643" s="162" t="str">
        <f t="shared" si="158"/>
        <v/>
      </c>
      <c r="I643" s="162" t="e">
        <f t="shared" si="159"/>
        <v>#VALUE!</v>
      </c>
      <c r="J643" s="162" t="e">
        <f t="shared" ref="J643:J700" si="165">B643-I643-V$5*K643</f>
        <v>#VALUE!</v>
      </c>
      <c r="K643" s="162" t="str">
        <f t="shared" si="160"/>
        <v/>
      </c>
      <c r="L643" s="59" t="str">
        <f t="shared" si="161"/>
        <v/>
      </c>
      <c r="M643" s="162" t="str">
        <f t="shared" ref="M643:M700" si="166">IF(OR(B643="",B643=0),"",$S$15*F643+$T$17+$T$15*G643+$U$15*H643+S$17*(K643+L643))</f>
        <v/>
      </c>
      <c r="N643" s="99" t="str">
        <f t="shared" si="162"/>
        <v/>
      </c>
      <c r="O643" s="100" t="str">
        <f t="shared" ref="O643:O700" si="167">IF(OR(B643="",B643=0),"",1/V$17*LN(1+EXP(V$17*(B643-V$5*K643-T$13))))</f>
        <v/>
      </c>
      <c r="P643" s="100" t="e">
        <f t="shared" ref="P643:P700" si="168">(O643-J643)^2</f>
        <v>#VALUE!</v>
      </c>
      <c r="Q643" s="11">
        <v>641</v>
      </c>
      <c r="R643" s="9" t="str">
        <f t="shared" si="163"/>
        <v/>
      </c>
    </row>
    <row r="644" spans="1:18" x14ac:dyDescent="0.25">
      <c r="A644" s="9">
        <f t="shared" si="164"/>
        <v>0</v>
      </c>
      <c r="B644" s="88">
        <f>IF(Sample8!K650&gt;0,Sample8!K650, )</f>
        <v>0</v>
      </c>
      <c r="C644" s="88" t="str">
        <f>IF(Sample8!L650&gt;0,Sample8!L650,"")</f>
        <v/>
      </c>
      <c r="D644" s="88">
        <f>IF(Sample8!M650&gt;0,Sample8!M650,)</f>
        <v>0</v>
      </c>
      <c r="E644" s="162" t="str">
        <f t="shared" si="155"/>
        <v/>
      </c>
      <c r="F644" s="162" t="str">
        <f t="shared" si="156"/>
        <v/>
      </c>
      <c r="G644" s="162" t="str">
        <f t="shared" si="157"/>
        <v/>
      </c>
      <c r="H644" s="162" t="str">
        <f t="shared" si="158"/>
        <v/>
      </c>
      <c r="I644" s="162" t="e">
        <f t="shared" si="159"/>
        <v>#VALUE!</v>
      </c>
      <c r="J644" s="162" t="e">
        <f t="shared" si="165"/>
        <v>#VALUE!</v>
      </c>
      <c r="K644" s="162" t="str">
        <f t="shared" si="160"/>
        <v/>
      </c>
      <c r="L644" s="59" t="str">
        <f t="shared" si="161"/>
        <v/>
      </c>
      <c r="M644" s="162" t="str">
        <f t="shared" si="166"/>
        <v/>
      </c>
      <c r="N644" s="99" t="str">
        <f t="shared" si="162"/>
        <v/>
      </c>
      <c r="O644" s="100" t="str">
        <f t="shared" si="167"/>
        <v/>
      </c>
      <c r="P644" s="100" t="e">
        <f t="shared" si="168"/>
        <v>#VALUE!</v>
      </c>
      <c r="Q644" s="11">
        <v>642</v>
      </c>
      <c r="R644" s="9" t="str">
        <f t="shared" si="163"/>
        <v/>
      </c>
    </row>
    <row r="645" spans="1:18" x14ac:dyDescent="0.25">
      <c r="A645" s="9">
        <f t="shared" si="164"/>
        <v>0</v>
      </c>
      <c r="B645" s="88">
        <f>IF(Sample8!K651&gt;0,Sample8!K651, )</f>
        <v>0</v>
      </c>
      <c r="C645" s="88" t="str">
        <f>IF(Sample8!L651&gt;0,Sample8!L651,"")</f>
        <v/>
      </c>
      <c r="D645" s="88">
        <f>IF(Sample8!M651&gt;0,Sample8!M651,)</f>
        <v>0</v>
      </c>
      <c r="E645" s="162" t="str">
        <f t="shared" si="155"/>
        <v/>
      </c>
      <c r="F645" s="162" t="str">
        <f t="shared" si="156"/>
        <v/>
      </c>
      <c r="G645" s="162" t="str">
        <f t="shared" si="157"/>
        <v/>
      </c>
      <c r="H645" s="162" t="str">
        <f t="shared" si="158"/>
        <v/>
      </c>
      <c r="I645" s="162" t="e">
        <f t="shared" si="159"/>
        <v>#VALUE!</v>
      </c>
      <c r="J645" s="162" t="e">
        <f t="shared" si="165"/>
        <v>#VALUE!</v>
      </c>
      <c r="K645" s="162" t="str">
        <f t="shared" si="160"/>
        <v/>
      </c>
      <c r="L645" s="59" t="str">
        <f t="shared" si="161"/>
        <v/>
      </c>
      <c r="M645" s="162" t="str">
        <f t="shared" si="166"/>
        <v/>
      </c>
      <c r="N645" s="99" t="str">
        <f t="shared" si="162"/>
        <v/>
      </c>
      <c r="O645" s="100" t="str">
        <f t="shared" si="167"/>
        <v/>
      </c>
      <c r="P645" s="100" t="e">
        <f t="shared" si="168"/>
        <v>#VALUE!</v>
      </c>
      <c r="Q645" s="11">
        <v>643</v>
      </c>
      <c r="R645" s="9" t="str">
        <f t="shared" si="163"/>
        <v/>
      </c>
    </row>
    <row r="646" spans="1:18" x14ac:dyDescent="0.25">
      <c r="A646" s="9">
        <f t="shared" si="164"/>
        <v>0</v>
      </c>
      <c r="B646" s="88">
        <f>IF(Sample8!K652&gt;0,Sample8!K652, )</f>
        <v>0</v>
      </c>
      <c r="C646" s="88" t="str">
        <f>IF(Sample8!L652&gt;0,Sample8!L652,"")</f>
        <v/>
      </c>
      <c r="D646" s="88">
        <f>IF(Sample8!M652&gt;0,Sample8!M652,)</f>
        <v>0</v>
      </c>
      <c r="E646" s="162" t="str">
        <f t="shared" si="155"/>
        <v/>
      </c>
      <c r="F646" s="162" t="str">
        <f t="shared" si="156"/>
        <v/>
      </c>
      <c r="G646" s="162" t="str">
        <f t="shared" si="157"/>
        <v/>
      </c>
      <c r="H646" s="162" t="str">
        <f t="shared" si="158"/>
        <v/>
      </c>
      <c r="I646" s="162" t="e">
        <f t="shared" si="159"/>
        <v>#VALUE!</v>
      </c>
      <c r="J646" s="162" t="e">
        <f t="shared" si="165"/>
        <v>#VALUE!</v>
      </c>
      <c r="K646" s="162" t="str">
        <f t="shared" si="160"/>
        <v/>
      </c>
      <c r="L646" s="59" t="str">
        <f t="shared" si="161"/>
        <v/>
      </c>
      <c r="M646" s="162" t="str">
        <f t="shared" si="166"/>
        <v/>
      </c>
      <c r="N646" s="99" t="str">
        <f t="shared" si="162"/>
        <v/>
      </c>
      <c r="O646" s="100" t="str">
        <f t="shared" si="167"/>
        <v/>
      </c>
      <c r="P646" s="100" t="e">
        <f t="shared" si="168"/>
        <v>#VALUE!</v>
      </c>
      <c r="Q646" s="11">
        <v>644</v>
      </c>
      <c r="R646" s="9" t="str">
        <f t="shared" si="163"/>
        <v/>
      </c>
    </row>
    <row r="647" spans="1:18" x14ac:dyDescent="0.25">
      <c r="A647" s="9">
        <f t="shared" si="164"/>
        <v>0</v>
      </c>
      <c r="B647" s="88">
        <f>IF(Sample8!K653&gt;0,Sample8!K653, )</f>
        <v>0</v>
      </c>
      <c r="C647" s="88" t="str">
        <f>IF(Sample8!L653&gt;0,Sample8!L653,"")</f>
        <v/>
      </c>
      <c r="D647" s="88">
        <f>IF(Sample8!M653&gt;0,Sample8!M653,)</f>
        <v>0</v>
      </c>
      <c r="E647" s="162" t="str">
        <f t="shared" si="155"/>
        <v/>
      </c>
      <c r="F647" s="162" t="str">
        <f t="shared" si="156"/>
        <v/>
      </c>
      <c r="G647" s="162" t="str">
        <f t="shared" si="157"/>
        <v/>
      </c>
      <c r="H647" s="162" t="str">
        <f t="shared" si="158"/>
        <v/>
      </c>
      <c r="I647" s="162" t="e">
        <f t="shared" si="159"/>
        <v>#VALUE!</v>
      </c>
      <c r="J647" s="162" t="e">
        <f t="shared" si="165"/>
        <v>#VALUE!</v>
      </c>
      <c r="K647" s="162" t="str">
        <f t="shared" si="160"/>
        <v/>
      </c>
      <c r="L647" s="59" t="str">
        <f t="shared" si="161"/>
        <v/>
      </c>
      <c r="M647" s="162" t="str">
        <f t="shared" si="166"/>
        <v/>
      </c>
      <c r="N647" s="99" t="str">
        <f t="shared" si="162"/>
        <v/>
      </c>
      <c r="O647" s="100" t="str">
        <f t="shared" si="167"/>
        <v/>
      </c>
      <c r="P647" s="100" t="e">
        <f t="shared" si="168"/>
        <v>#VALUE!</v>
      </c>
      <c r="Q647" s="11">
        <v>645</v>
      </c>
      <c r="R647" s="9" t="str">
        <f t="shared" si="163"/>
        <v/>
      </c>
    </row>
    <row r="648" spans="1:18" x14ac:dyDescent="0.25">
      <c r="A648" s="9">
        <f t="shared" si="164"/>
        <v>0</v>
      </c>
      <c r="B648" s="88">
        <f>IF(Sample8!K654&gt;0,Sample8!K654, )</f>
        <v>0</v>
      </c>
      <c r="C648" s="88" t="str">
        <f>IF(Sample8!L654&gt;0,Sample8!L654,"")</f>
        <v/>
      </c>
      <c r="D648" s="88">
        <f>IF(Sample8!M654&gt;0,Sample8!M654,)</f>
        <v>0</v>
      </c>
      <c r="E648" s="162" t="str">
        <f t="shared" si="155"/>
        <v/>
      </c>
      <c r="F648" s="162" t="str">
        <f t="shared" si="156"/>
        <v/>
      </c>
      <c r="G648" s="162" t="str">
        <f t="shared" si="157"/>
        <v/>
      </c>
      <c r="H648" s="162" t="str">
        <f t="shared" si="158"/>
        <v/>
      </c>
      <c r="I648" s="162" t="e">
        <f t="shared" si="159"/>
        <v>#VALUE!</v>
      </c>
      <c r="J648" s="162" t="e">
        <f t="shared" si="165"/>
        <v>#VALUE!</v>
      </c>
      <c r="K648" s="162" t="str">
        <f t="shared" si="160"/>
        <v/>
      </c>
      <c r="L648" s="59" t="str">
        <f t="shared" si="161"/>
        <v/>
      </c>
      <c r="M648" s="162" t="str">
        <f t="shared" si="166"/>
        <v/>
      </c>
      <c r="N648" s="99" t="str">
        <f t="shared" si="162"/>
        <v/>
      </c>
      <c r="O648" s="100" t="str">
        <f t="shared" si="167"/>
        <v/>
      </c>
      <c r="P648" s="100" t="e">
        <f t="shared" si="168"/>
        <v>#VALUE!</v>
      </c>
      <c r="Q648" s="11">
        <v>646</v>
      </c>
      <c r="R648" s="9" t="str">
        <f t="shared" si="163"/>
        <v/>
      </c>
    </row>
    <row r="649" spans="1:18" x14ac:dyDescent="0.25">
      <c r="A649" s="9">
        <f t="shared" si="164"/>
        <v>0</v>
      </c>
      <c r="B649" s="88">
        <f>IF(Sample8!K655&gt;0,Sample8!K655, )</f>
        <v>0</v>
      </c>
      <c r="C649" s="88" t="str">
        <f>IF(Sample8!L655&gt;0,Sample8!L655,"")</f>
        <v/>
      </c>
      <c r="D649" s="88">
        <f>IF(Sample8!M655&gt;0,Sample8!M655,)</f>
        <v>0</v>
      </c>
      <c r="E649" s="162" t="str">
        <f t="shared" si="155"/>
        <v/>
      </c>
      <c r="F649" s="162" t="str">
        <f t="shared" si="156"/>
        <v/>
      </c>
      <c r="G649" s="162" t="str">
        <f t="shared" si="157"/>
        <v/>
      </c>
      <c r="H649" s="162" t="str">
        <f t="shared" si="158"/>
        <v/>
      </c>
      <c r="I649" s="162" t="e">
        <f t="shared" si="159"/>
        <v>#VALUE!</v>
      </c>
      <c r="J649" s="162" t="e">
        <f t="shared" si="165"/>
        <v>#VALUE!</v>
      </c>
      <c r="K649" s="162" t="str">
        <f t="shared" si="160"/>
        <v/>
      </c>
      <c r="L649" s="59" t="str">
        <f t="shared" si="161"/>
        <v/>
      </c>
      <c r="M649" s="162" t="str">
        <f t="shared" si="166"/>
        <v/>
      </c>
      <c r="N649" s="99" t="str">
        <f t="shared" si="162"/>
        <v/>
      </c>
      <c r="O649" s="100" t="str">
        <f t="shared" si="167"/>
        <v/>
      </c>
      <c r="P649" s="100" t="e">
        <f t="shared" si="168"/>
        <v>#VALUE!</v>
      </c>
      <c r="Q649" s="11">
        <v>647</v>
      </c>
      <c r="R649" s="9" t="str">
        <f t="shared" si="163"/>
        <v/>
      </c>
    </row>
    <row r="650" spans="1:18" x14ac:dyDescent="0.25">
      <c r="A650" s="9">
        <f t="shared" si="164"/>
        <v>0</v>
      </c>
      <c r="B650" s="88">
        <f>IF(Sample8!K656&gt;0,Sample8!K656, )</f>
        <v>0</v>
      </c>
      <c r="C650" s="88" t="str">
        <f>IF(Sample8!L656&gt;0,Sample8!L656,"")</f>
        <v/>
      </c>
      <c r="D650" s="88">
        <f>IF(Sample8!M656&gt;0,Sample8!M656,)</f>
        <v>0</v>
      </c>
      <c r="E650" s="162" t="str">
        <f t="shared" si="155"/>
        <v/>
      </c>
      <c r="F650" s="162" t="str">
        <f t="shared" si="156"/>
        <v/>
      </c>
      <c r="G650" s="162" t="str">
        <f t="shared" si="157"/>
        <v/>
      </c>
      <c r="H650" s="162" t="str">
        <f t="shared" si="158"/>
        <v/>
      </c>
      <c r="I650" s="162" t="e">
        <f t="shared" si="159"/>
        <v>#VALUE!</v>
      </c>
      <c r="J650" s="162" t="e">
        <f t="shared" si="165"/>
        <v>#VALUE!</v>
      </c>
      <c r="K650" s="162" t="str">
        <f t="shared" si="160"/>
        <v/>
      </c>
      <c r="L650" s="59" t="str">
        <f t="shared" si="161"/>
        <v/>
      </c>
      <c r="M650" s="162" t="str">
        <f t="shared" si="166"/>
        <v/>
      </c>
      <c r="N650" s="99" t="str">
        <f t="shared" si="162"/>
        <v/>
      </c>
      <c r="O650" s="100" t="str">
        <f t="shared" si="167"/>
        <v/>
      </c>
      <c r="P650" s="100" t="e">
        <f t="shared" si="168"/>
        <v>#VALUE!</v>
      </c>
      <c r="Q650" s="11">
        <v>648</v>
      </c>
      <c r="R650" s="9" t="str">
        <f t="shared" si="163"/>
        <v/>
      </c>
    </row>
    <row r="651" spans="1:18" x14ac:dyDescent="0.25">
      <c r="A651" s="9">
        <f t="shared" si="164"/>
        <v>0</v>
      </c>
      <c r="B651" s="88">
        <f>IF(Sample8!K657&gt;0,Sample8!K657, )</f>
        <v>0</v>
      </c>
      <c r="C651" s="88" t="str">
        <f>IF(Sample8!L657&gt;0,Sample8!L657,"")</f>
        <v/>
      </c>
      <c r="D651" s="88">
        <f>IF(Sample8!M657&gt;0,Sample8!M657,)</f>
        <v>0</v>
      </c>
      <c r="E651" s="162" t="str">
        <f t="shared" si="155"/>
        <v/>
      </c>
      <c r="F651" s="162" t="str">
        <f t="shared" si="156"/>
        <v/>
      </c>
      <c r="G651" s="162" t="str">
        <f t="shared" si="157"/>
        <v/>
      </c>
      <c r="H651" s="162" t="str">
        <f t="shared" si="158"/>
        <v/>
      </c>
      <c r="I651" s="162" t="e">
        <f t="shared" si="159"/>
        <v>#VALUE!</v>
      </c>
      <c r="J651" s="162" t="e">
        <f t="shared" si="165"/>
        <v>#VALUE!</v>
      </c>
      <c r="K651" s="162" t="str">
        <f t="shared" si="160"/>
        <v/>
      </c>
      <c r="L651" s="59" t="str">
        <f t="shared" si="161"/>
        <v/>
      </c>
      <c r="M651" s="162" t="str">
        <f t="shared" si="166"/>
        <v/>
      </c>
      <c r="N651" s="99" t="str">
        <f t="shared" si="162"/>
        <v/>
      </c>
      <c r="O651" s="100" t="str">
        <f t="shared" si="167"/>
        <v/>
      </c>
      <c r="P651" s="100" t="e">
        <f t="shared" si="168"/>
        <v>#VALUE!</v>
      </c>
      <c r="Q651" s="11">
        <v>649</v>
      </c>
      <c r="R651" s="9" t="str">
        <f t="shared" si="163"/>
        <v/>
      </c>
    </row>
    <row r="652" spans="1:18" x14ac:dyDescent="0.25">
      <c r="A652" s="9">
        <f t="shared" si="164"/>
        <v>0</v>
      </c>
      <c r="B652" s="88">
        <f>IF(Sample8!K658&gt;0,Sample8!K658, )</f>
        <v>0</v>
      </c>
      <c r="C652" s="88" t="str">
        <f>IF(Sample8!L658&gt;0,Sample8!L658,"")</f>
        <v/>
      </c>
      <c r="D652" s="88">
        <f>IF(Sample8!M658&gt;0,Sample8!M658,)</f>
        <v>0</v>
      </c>
      <c r="E652" s="162" t="str">
        <f t="shared" si="155"/>
        <v/>
      </c>
      <c r="F652" s="162" t="str">
        <f t="shared" si="156"/>
        <v/>
      </c>
      <c r="G652" s="162" t="str">
        <f t="shared" si="157"/>
        <v/>
      </c>
      <c r="H652" s="162" t="str">
        <f t="shared" si="158"/>
        <v/>
      </c>
      <c r="I652" s="162" t="e">
        <f t="shared" si="159"/>
        <v>#VALUE!</v>
      </c>
      <c r="J652" s="162" t="e">
        <f t="shared" si="165"/>
        <v>#VALUE!</v>
      </c>
      <c r="K652" s="162" t="str">
        <f t="shared" si="160"/>
        <v/>
      </c>
      <c r="L652" s="59" t="str">
        <f t="shared" si="161"/>
        <v/>
      </c>
      <c r="M652" s="162" t="str">
        <f t="shared" si="166"/>
        <v/>
      </c>
      <c r="N652" s="99" t="str">
        <f t="shared" si="162"/>
        <v/>
      </c>
      <c r="O652" s="100" t="str">
        <f t="shared" si="167"/>
        <v/>
      </c>
      <c r="P652" s="100" t="e">
        <f t="shared" si="168"/>
        <v>#VALUE!</v>
      </c>
      <c r="Q652" s="11">
        <v>650</v>
      </c>
      <c r="R652" s="9" t="str">
        <f t="shared" si="163"/>
        <v/>
      </c>
    </row>
    <row r="653" spans="1:18" x14ac:dyDescent="0.25">
      <c r="A653" s="9">
        <f t="shared" si="164"/>
        <v>0</v>
      </c>
      <c r="B653" s="88">
        <f>IF(Sample8!K659&gt;0,Sample8!K659, )</f>
        <v>0</v>
      </c>
      <c r="C653" s="88" t="str">
        <f>IF(Sample8!L659&gt;0,Sample8!L659,"")</f>
        <v/>
      </c>
      <c r="D653" s="88">
        <f>IF(Sample8!M659&gt;0,Sample8!M659,)</f>
        <v>0</v>
      </c>
      <c r="E653" s="162" t="str">
        <f t="shared" si="155"/>
        <v/>
      </c>
      <c r="F653" s="162" t="str">
        <f t="shared" si="156"/>
        <v/>
      </c>
      <c r="G653" s="162" t="str">
        <f t="shared" si="157"/>
        <v/>
      </c>
      <c r="H653" s="162" t="str">
        <f t="shared" si="158"/>
        <v/>
      </c>
      <c r="I653" s="162" t="e">
        <f t="shared" si="159"/>
        <v>#VALUE!</v>
      </c>
      <c r="J653" s="162" t="e">
        <f t="shared" si="165"/>
        <v>#VALUE!</v>
      </c>
      <c r="K653" s="162" t="str">
        <f t="shared" si="160"/>
        <v/>
      </c>
      <c r="L653" s="59" t="str">
        <f t="shared" si="161"/>
        <v/>
      </c>
      <c r="M653" s="162" t="str">
        <f t="shared" si="166"/>
        <v/>
      </c>
      <c r="N653" s="99" t="str">
        <f t="shared" si="162"/>
        <v/>
      </c>
      <c r="O653" s="100" t="str">
        <f t="shared" si="167"/>
        <v/>
      </c>
      <c r="P653" s="100" t="e">
        <f t="shared" si="168"/>
        <v>#VALUE!</v>
      </c>
      <c r="Q653" s="11">
        <v>651</v>
      </c>
      <c r="R653" s="9" t="str">
        <f t="shared" si="163"/>
        <v/>
      </c>
    </row>
    <row r="654" spans="1:18" x14ac:dyDescent="0.25">
      <c r="A654" s="9">
        <f t="shared" si="164"/>
        <v>0</v>
      </c>
      <c r="B654" s="88">
        <f>IF(Sample8!K660&gt;0,Sample8!K660, )</f>
        <v>0</v>
      </c>
      <c r="C654" s="88" t="str">
        <f>IF(Sample8!L660&gt;0,Sample8!L660,"")</f>
        <v/>
      </c>
      <c r="D654" s="88">
        <f>IF(Sample8!M660&gt;0,Sample8!M660,)</f>
        <v>0</v>
      </c>
      <c r="E654" s="162" t="str">
        <f t="shared" si="155"/>
        <v/>
      </c>
      <c r="F654" s="162" t="str">
        <f t="shared" si="156"/>
        <v/>
      </c>
      <c r="G654" s="162" t="str">
        <f t="shared" si="157"/>
        <v/>
      </c>
      <c r="H654" s="162" t="str">
        <f t="shared" si="158"/>
        <v/>
      </c>
      <c r="I654" s="162" t="e">
        <f t="shared" si="159"/>
        <v>#VALUE!</v>
      </c>
      <c r="J654" s="162" t="e">
        <f t="shared" si="165"/>
        <v>#VALUE!</v>
      </c>
      <c r="K654" s="162" t="str">
        <f t="shared" si="160"/>
        <v/>
      </c>
      <c r="L654" s="59" t="str">
        <f t="shared" si="161"/>
        <v/>
      </c>
      <c r="M654" s="162" t="str">
        <f t="shared" si="166"/>
        <v/>
      </c>
      <c r="N654" s="99" t="str">
        <f t="shared" si="162"/>
        <v/>
      </c>
      <c r="O654" s="100" t="str">
        <f t="shared" si="167"/>
        <v/>
      </c>
      <c r="P654" s="100" t="e">
        <f t="shared" si="168"/>
        <v>#VALUE!</v>
      </c>
      <c r="Q654" s="11">
        <v>652</v>
      </c>
      <c r="R654" s="9" t="str">
        <f t="shared" si="163"/>
        <v/>
      </c>
    </row>
    <row r="655" spans="1:18" x14ac:dyDescent="0.25">
      <c r="A655" s="9">
        <f t="shared" si="164"/>
        <v>0</v>
      </c>
      <c r="B655" s="88">
        <f>IF(Sample8!K661&gt;0,Sample8!K661, )</f>
        <v>0</v>
      </c>
      <c r="C655" s="88" t="str">
        <f>IF(Sample8!L661&gt;0,Sample8!L661,"")</f>
        <v/>
      </c>
      <c r="D655" s="88">
        <f>IF(Sample8!M661&gt;0,Sample8!M661,)</f>
        <v>0</v>
      </c>
      <c r="E655" s="162" t="str">
        <f t="shared" si="155"/>
        <v/>
      </c>
      <c r="F655" s="162" t="str">
        <f t="shared" si="156"/>
        <v/>
      </c>
      <c r="G655" s="162" t="str">
        <f t="shared" si="157"/>
        <v/>
      </c>
      <c r="H655" s="162" t="str">
        <f t="shared" si="158"/>
        <v/>
      </c>
      <c r="I655" s="162" t="e">
        <f t="shared" si="159"/>
        <v>#VALUE!</v>
      </c>
      <c r="J655" s="162" t="e">
        <f t="shared" si="165"/>
        <v>#VALUE!</v>
      </c>
      <c r="K655" s="162" t="str">
        <f t="shared" si="160"/>
        <v/>
      </c>
      <c r="L655" s="59" t="str">
        <f t="shared" si="161"/>
        <v/>
      </c>
      <c r="M655" s="162" t="str">
        <f t="shared" si="166"/>
        <v/>
      </c>
      <c r="N655" s="99" t="str">
        <f t="shared" si="162"/>
        <v/>
      </c>
      <c r="O655" s="100" t="str">
        <f t="shared" si="167"/>
        <v/>
      </c>
      <c r="P655" s="100" t="e">
        <f t="shared" si="168"/>
        <v>#VALUE!</v>
      </c>
      <c r="Q655" s="11">
        <v>653</v>
      </c>
      <c r="R655" s="9" t="str">
        <f t="shared" si="163"/>
        <v/>
      </c>
    </row>
    <row r="656" spans="1:18" x14ac:dyDescent="0.25">
      <c r="A656" s="9">
        <f t="shared" si="164"/>
        <v>0</v>
      </c>
      <c r="B656" s="88">
        <f>IF(Sample8!K662&gt;0,Sample8!K662, )</f>
        <v>0</v>
      </c>
      <c r="C656" s="88" t="str">
        <f>IF(Sample8!L662&gt;0,Sample8!L662,"")</f>
        <v/>
      </c>
      <c r="D656" s="88">
        <f>IF(Sample8!M662&gt;0,Sample8!M662,)</f>
        <v>0</v>
      </c>
      <c r="E656" s="162" t="str">
        <f t="shared" si="155"/>
        <v/>
      </c>
      <c r="F656" s="162" t="str">
        <f t="shared" si="156"/>
        <v/>
      </c>
      <c r="G656" s="162" t="str">
        <f t="shared" si="157"/>
        <v/>
      </c>
      <c r="H656" s="162" t="str">
        <f t="shared" si="158"/>
        <v/>
      </c>
      <c r="I656" s="162" t="e">
        <f t="shared" si="159"/>
        <v>#VALUE!</v>
      </c>
      <c r="J656" s="162" t="e">
        <f t="shared" si="165"/>
        <v>#VALUE!</v>
      </c>
      <c r="K656" s="162" t="str">
        <f t="shared" si="160"/>
        <v/>
      </c>
      <c r="L656" s="59" t="str">
        <f t="shared" si="161"/>
        <v/>
      </c>
      <c r="M656" s="162" t="str">
        <f t="shared" si="166"/>
        <v/>
      </c>
      <c r="N656" s="99" t="str">
        <f t="shared" si="162"/>
        <v/>
      </c>
      <c r="O656" s="100" t="str">
        <f t="shared" si="167"/>
        <v/>
      </c>
      <c r="P656" s="100" t="e">
        <f t="shared" si="168"/>
        <v>#VALUE!</v>
      </c>
      <c r="Q656" s="11">
        <v>654</v>
      </c>
      <c r="R656" s="9" t="str">
        <f t="shared" si="163"/>
        <v/>
      </c>
    </row>
    <row r="657" spans="1:18" x14ac:dyDescent="0.25">
      <c r="A657" s="9">
        <f t="shared" si="164"/>
        <v>0</v>
      </c>
      <c r="B657" s="88">
        <f>IF(Sample8!K663&gt;0,Sample8!K663, )</f>
        <v>0</v>
      </c>
      <c r="C657" s="88" t="str">
        <f>IF(Sample8!L663&gt;0,Sample8!L663,"")</f>
        <v/>
      </c>
      <c r="D657" s="88">
        <f>IF(Sample8!M663&gt;0,Sample8!M663,)</f>
        <v>0</v>
      </c>
      <c r="E657" s="162" t="str">
        <f t="shared" si="155"/>
        <v/>
      </c>
      <c r="F657" s="162" t="str">
        <f t="shared" si="156"/>
        <v/>
      </c>
      <c r="G657" s="162" t="str">
        <f t="shared" si="157"/>
        <v/>
      </c>
      <c r="H657" s="162" t="str">
        <f t="shared" si="158"/>
        <v/>
      </c>
      <c r="I657" s="162" t="e">
        <f t="shared" si="159"/>
        <v>#VALUE!</v>
      </c>
      <c r="J657" s="162" t="e">
        <f t="shared" si="165"/>
        <v>#VALUE!</v>
      </c>
      <c r="K657" s="162" t="str">
        <f t="shared" si="160"/>
        <v/>
      </c>
      <c r="L657" s="59" t="str">
        <f t="shared" si="161"/>
        <v/>
      </c>
      <c r="M657" s="162" t="str">
        <f t="shared" si="166"/>
        <v/>
      </c>
      <c r="N657" s="99" t="str">
        <f t="shared" si="162"/>
        <v/>
      </c>
      <c r="O657" s="100" t="str">
        <f t="shared" si="167"/>
        <v/>
      </c>
      <c r="P657" s="100" t="e">
        <f t="shared" si="168"/>
        <v>#VALUE!</v>
      </c>
      <c r="Q657" s="11">
        <v>655</v>
      </c>
      <c r="R657" s="9" t="str">
        <f t="shared" si="163"/>
        <v/>
      </c>
    </row>
    <row r="658" spans="1:18" x14ac:dyDescent="0.25">
      <c r="A658" s="9">
        <f t="shared" si="164"/>
        <v>0</v>
      </c>
      <c r="B658" s="88">
        <f>IF(Sample8!K664&gt;0,Sample8!K664, )</f>
        <v>0</v>
      </c>
      <c r="C658" s="88" t="str">
        <f>IF(Sample8!L664&gt;0,Sample8!L664,"")</f>
        <v/>
      </c>
      <c r="D658" s="88">
        <f>IF(Sample8!M664&gt;0,Sample8!M664,)</f>
        <v>0</v>
      </c>
      <c r="E658" s="162" t="str">
        <f t="shared" si="155"/>
        <v/>
      </c>
      <c r="F658" s="162" t="str">
        <f t="shared" si="156"/>
        <v/>
      </c>
      <c r="G658" s="162" t="str">
        <f t="shared" si="157"/>
        <v/>
      </c>
      <c r="H658" s="162" t="str">
        <f t="shared" si="158"/>
        <v/>
      </c>
      <c r="I658" s="162" t="e">
        <f t="shared" si="159"/>
        <v>#VALUE!</v>
      </c>
      <c r="J658" s="162" t="e">
        <f t="shared" si="165"/>
        <v>#VALUE!</v>
      </c>
      <c r="K658" s="162" t="str">
        <f t="shared" si="160"/>
        <v/>
      </c>
      <c r="L658" s="59" t="str">
        <f t="shared" si="161"/>
        <v/>
      </c>
      <c r="M658" s="162" t="str">
        <f t="shared" si="166"/>
        <v/>
      </c>
      <c r="N658" s="99" t="str">
        <f t="shared" si="162"/>
        <v/>
      </c>
      <c r="O658" s="100" t="str">
        <f t="shared" si="167"/>
        <v/>
      </c>
      <c r="P658" s="100" t="e">
        <f t="shared" si="168"/>
        <v>#VALUE!</v>
      </c>
      <c r="Q658" s="11">
        <v>656</v>
      </c>
      <c r="R658" s="9" t="str">
        <f t="shared" si="163"/>
        <v/>
      </c>
    </row>
    <row r="659" spans="1:18" x14ac:dyDescent="0.25">
      <c r="A659" s="9">
        <f t="shared" si="164"/>
        <v>0</v>
      </c>
      <c r="B659" s="88">
        <f>IF(Sample8!K665&gt;0,Sample8!K665, )</f>
        <v>0</v>
      </c>
      <c r="C659" s="88" t="str">
        <f>IF(Sample8!L665&gt;0,Sample8!L665,"")</f>
        <v/>
      </c>
      <c r="D659" s="88">
        <f>IF(Sample8!M665&gt;0,Sample8!M665,)</f>
        <v>0</v>
      </c>
      <c r="E659" s="162" t="str">
        <f t="shared" si="155"/>
        <v/>
      </c>
      <c r="F659" s="162" t="str">
        <f t="shared" si="156"/>
        <v/>
      </c>
      <c r="G659" s="162" t="str">
        <f t="shared" si="157"/>
        <v/>
      </c>
      <c r="H659" s="162" t="str">
        <f t="shared" si="158"/>
        <v/>
      </c>
      <c r="I659" s="162" t="e">
        <f t="shared" si="159"/>
        <v>#VALUE!</v>
      </c>
      <c r="J659" s="162" t="e">
        <f t="shared" si="165"/>
        <v>#VALUE!</v>
      </c>
      <c r="K659" s="162" t="str">
        <f t="shared" si="160"/>
        <v/>
      </c>
      <c r="L659" s="59" t="str">
        <f t="shared" si="161"/>
        <v/>
      </c>
      <c r="M659" s="162" t="str">
        <f t="shared" si="166"/>
        <v/>
      </c>
      <c r="N659" s="99" t="str">
        <f t="shared" si="162"/>
        <v/>
      </c>
      <c r="O659" s="100" t="str">
        <f t="shared" si="167"/>
        <v/>
      </c>
      <c r="P659" s="100" t="e">
        <f t="shared" si="168"/>
        <v>#VALUE!</v>
      </c>
      <c r="Q659" s="11">
        <v>657</v>
      </c>
      <c r="R659" s="9" t="str">
        <f t="shared" si="163"/>
        <v/>
      </c>
    </row>
    <row r="660" spans="1:18" x14ac:dyDescent="0.25">
      <c r="A660" s="9">
        <f t="shared" si="164"/>
        <v>0</v>
      </c>
      <c r="B660" s="88">
        <f>IF(Sample8!K666&gt;0,Sample8!K666, )</f>
        <v>0</v>
      </c>
      <c r="C660" s="88" t="str">
        <f>IF(Sample8!L666&gt;0,Sample8!L666,"")</f>
        <v/>
      </c>
      <c r="D660" s="88">
        <f>IF(Sample8!M666&gt;0,Sample8!M666,)</f>
        <v>0</v>
      </c>
      <c r="E660" s="162" t="str">
        <f t="shared" si="155"/>
        <v/>
      </c>
      <c r="F660" s="162" t="str">
        <f t="shared" si="156"/>
        <v/>
      </c>
      <c r="G660" s="162" t="str">
        <f t="shared" si="157"/>
        <v/>
      </c>
      <c r="H660" s="162" t="str">
        <f t="shared" si="158"/>
        <v/>
      </c>
      <c r="I660" s="162" t="e">
        <f t="shared" si="159"/>
        <v>#VALUE!</v>
      </c>
      <c r="J660" s="162" t="e">
        <f t="shared" si="165"/>
        <v>#VALUE!</v>
      </c>
      <c r="K660" s="162" t="str">
        <f t="shared" si="160"/>
        <v/>
      </c>
      <c r="L660" s="59" t="str">
        <f t="shared" si="161"/>
        <v/>
      </c>
      <c r="M660" s="162" t="str">
        <f t="shared" si="166"/>
        <v/>
      </c>
      <c r="N660" s="99" t="str">
        <f t="shared" si="162"/>
        <v/>
      </c>
      <c r="O660" s="100" t="str">
        <f t="shared" si="167"/>
        <v/>
      </c>
      <c r="P660" s="100" t="e">
        <f t="shared" si="168"/>
        <v>#VALUE!</v>
      </c>
      <c r="Q660" s="11">
        <v>658</v>
      </c>
      <c r="R660" s="9" t="str">
        <f t="shared" si="163"/>
        <v/>
      </c>
    </row>
    <row r="661" spans="1:18" x14ac:dyDescent="0.25">
      <c r="A661" s="9">
        <f t="shared" si="164"/>
        <v>0</v>
      </c>
      <c r="B661" s="88">
        <f>IF(Sample8!K667&gt;0,Sample8!K667, )</f>
        <v>0</v>
      </c>
      <c r="C661" s="88" t="str">
        <f>IF(Sample8!L667&gt;0,Sample8!L667,"")</f>
        <v/>
      </c>
      <c r="D661" s="88">
        <f>IF(Sample8!M667&gt;0,Sample8!M667,)</f>
        <v>0</v>
      </c>
      <c r="E661" s="162" t="str">
        <f t="shared" si="155"/>
        <v/>
      </c>
      <c r="F661" s="162" t="str">
        <f t="shared" si="156"/>
        <v/>
      </c>
      <c r="G661" s="162" t="str">
        <f t="shared" si="157"/>
        <v/>
      </c>
      <c r="H661" s="162" t="str">
        <f t="shared" si="158"/>
        <v/>
      </c>
      <c r="I661" s="162" t="e">
        <f t="shared" si="159"/>
        <v>#VALUE!</v>
      </c>
      <c r="J661" s="162" t="e">
        <f t="shared" si="165"/>
        <v>#VALUE!</v>
      </c>
      <c r="K661" s="162" t="str">
        <f t="shared" si="160"/>
        <v/>
      </c>
      <c r="L661" s="59" t="str">
        <f t="shared" si="161"/>
        <v/>
      </c>
      <c r="M661" s="162" t="str">
        <f t="shared" si="166"/>
        <v/>
      </c>
      <c r="N661" s="99" t="str">
        <f t="shared" si="162"/>
        <v/>
      </c>
      <c r="O661" s="100" t="str">
        <f t="shared" si="167"/>
        <v/>
      </c>
      <c r="P661" s="100" t="e">
        <f t="shared" si="168"/>
        <v>#VALUE!</v>
      </c>
      <c r="Q661" s="11">
        <v>659</v>
      </c>
      <c r="R661" s="9" t="str">
        <f t="shared" si="163"/>
        <v/>
      </c>
    </row>
    <row r="662" spans="1:18" x14ac:dyDescent="0.25">
      <c r="A662" s="9">
        <f t="shared" si="164"/>
        <v>0</v>
      </c>
      <c r="B662" s="88">
        <f>IF(Sample8!K668&gt;0,Sample8!K668, )</f>
        <v>0</v>
      </c>
      <c r="C662" s="88" t="str">
        <f>IF(Sample8!L668&gt;0,Sample8!L668,"")</f>
        <v/>
      </c>
      <c r="D662" s="88">
        <f>IF(Sample8!M668&gt;0,Sample8!M668,)</f>
        <v>0</v>
      </c>
      <c r="E662" s="162" t="str">
        <f t="shared" si="155"/>
        <v/>
      </c>
      <c r="F662" s="162" t="str">
        <f t="shared" si="156"/>
        <v/>
      </c>
      <c r="G662" s="162" t="str">
        <f t="shared" si="157"/>
        <v/>
      </c>
      <c r="H662" s="162" t="str">
        <f t="shared" si="158"/>
        <v/>
      </c>
      <c r="I662" s="162" t="e">
        <f t="shared" si="159"/>
        <v>#VALUE!</v>
      </c>
      <c r="J662" s="162" t="e">
        <f t="shared" si="165"/>
        <v>#VALUE!</v>
      </c>
      <c r="K662" s="162" t="str">
        <f t="shared" si="160"/>
        <v/>
      </c>
      <c r="L662" s="59" t="str">
        <f t="shared" si="161"/>
        <v/>
      </c>
      <c r="M662" s="162" t="str">
        <f t="shared" si="166"/>
        <v/>
      </c>
      <c r="N662" s="99" t="str">
        <f t="shared" si="162"/>
        <v/>
      </c>
      <c r="O662" s="100" t="str">
        <f t="shared" si="167"/>
        <v/>
      </c>
      <c r="P662" s="100" t="e">
        <f t="shared" si="168"/>
        <v>#VALUE!</v>
      </c>
      <c r="Q662" s="11">
        <v>660</v>
      </c>
      <c r="R662" s="9" t="str">
        <f t="shared" si="163"/>
        <v/>
      </c>
    </row>
    <row r="663" spans="1:18" x14ac:dyDescent="0.25">
      <c r="A663" s="9">
        <f t="shared" si="164"/>
        <v>0</v>
      </c>
      <c r="B663" s="88">
        <f>IF(Sample8!K669&gt;0,Sample8!K669, )</f>
        <v>0</v>
      </c>
      <c r="C663" s="88" t="str">
        <f>IF(Sample8!L669&gt;0,Sample8!L669,"")</f>
        <v/>
      </c>
      <c r="D663" s="88">
        <f>IF(Sample8!M669&gt;0,Sample8!M669,)</f>
        <v>0</v>
      </c>
      <c r="E663" s="162" t="str">
        <f t="shared" si="155"/>
        <v/>
      </c>
      <c r="F663" s="162" t="str">
        <f t="shared" si="156"/>
        <v/>
      </c>
      <c r="G663" s="162" t="str">
        <f t="shared" si="157"/>
        <v/>
      </c>
      <c r="H663" s="162" t="str">
        <f t="shared" si="158"/>
        <v/>
      </c>
      <c r="I663" s="162" t="e">
        <f t="shared" si="159"/>
        <v>#VALUE!</v>
      </c>
      <c r="J663" s="162" t="e">
        <f t="shared" si="165"/>
        <v>#VALUE!</v>
      </c>
      <c r="K663" s="162" t="str">
        <f t="shared" si="160"/>
        <v/>
      </c>
      <c r="L663" s="59" t="str">
        <f t="shared" si="161"/>
        <v/>
      </c>
      <c r="M663" s="162" t="str">
        <f t="shared" si="166"/>
        <v/>
      </c>
      <c r="N663" s="99" t="str">
        <f t="shared" si="162"/>
        <v/>
      </c>
      <c r="O663" s="100" t="str">
        <f t="shared" si="167"/>
        <v/>
      </c>
      <c r="P663" s="100" t="e">
        <f t="shared" si="168"/>
        <v>#VALUE!</v>
      </c>
      <c r="Q663" s="11">
        <v>661</v>
      </c>
      <c r="R663" s="9" t="str">
        <f t="shared" si="163"/>
        <v/>
      </c>
    </row>
    <row r="664" spans="1:18" x14ac:dyDescent="0.25">
      <c r="A664" s="9">
        <f t="shared" si="164"/>
        <v>0</v>
      </c>
      <c r="B664" s="88">
        <f>IF(Sample8!K670&gt;0,Sample8!K670, )</f>
        <v>0</v>
      </c>
      <c r="C664" s="88" t="str">
        <f>IF(Sample8!L670&gt;0,Sample8!L670,"")</f>
        <v/>
      </c>
      <c r="D664" s="88">
        <f>IF(Sample8!M670&gt;0,Sample8!M670,)</f>
        <v>0</v>
      </c>
      <c r="E664" s="162" t="str">
        <f t="shared" si="155"/>
        <v/>
      </c>
      <c r="F664" s="162" t="str">
        <f t="shared" si="156"/>
        <v/>
      </c>
      <c r="G664" s="162" t="str">
        <f t="shared" si="157"/>
        <v/>
      </c>
      <c r="H664" s="162" t="str">
        <f t="shared" si="158"/>
        <v/>
      </c>
      <c r="I664" s="162" t="e">
        <f t="shared" si="159"/>
        <v>#VALUE!</v>
      </c>
      <c r="J664" s="162" t="e">
        <f t="shared" si="165"/>
        <v>#VALUE!</v>
      </c>
      <c r="K664" s="162" t="str">
        <f t="shared" si="160"/>
        <v/>
      </c>
      <c r="L664" s="59" t="str">
        <f t="shared" si="161"/>
        <v/>
      </c>
      <c r="M664" s="162" t="str">
        <f t="shared" si="166"/>
        <v/>
      </c>
      <c r="N664" s="99" t="str">
        <f t="shared" si="162"/>
        <v/>
      </c>
      <c r="O664" s="100" t="str">
        <f t="shared" si="167"/>
        <v/>
      </c>
      <c r="P664" s="100" t="e">
        <f t="shared" si="168"/>
        <v>#VALUE!</v>
      </c>
      <c r="Q664" s="11">
        <v>662</v>
      </c>
      <c r="R664" s="9" t="str">
        <f t="shared" si="163"/>
        <v/>
      </c>
    </row>
    <row r="665" spans="1:18" x14ac:dyDescent="0.25">
      <c r="A665" s="9">
        <f t="shared" si="164"/>
        <v>0</v>
      </c>
      <c r="B665" s="88">
        <f>IF(Sample8!K671&gt;0,Sample8!K671, )</f>
        <v>0</v>
      </c>
      <c r="C665" s="88" t="str">
        <f>IF(Sample8!L671&gt;0,Sample8!L671,"")</f>
        <v/>
      </c>
      <c r="D665" s="88">
        <f>IF(Sample8!M671&gt;0,Sample8!M671,)</f>
        <v>0</v>
      </c>
      <c r="E665" s="162" t="str">
        <f t="shared" si="155"/>
        <v/>
      </c>
      <c r="F665" s="162" t="str">
        <f t="shared" si="156"/>
        <v/>
      </c>
      <c r="G665" s="162" t="str">
        <f t="shared" si="157"/>
        <v/>
      </c>
      <c r="H665" s="162" t="str">
        <f t="shared" si="158"/>
        <v/>
      </c>
      <c r="I665" s="162" t="e">
        <f t="shared" si="159"/>
        <v>#VALUE!</v>
      </c>
      <c r="J665" s="162" t="e">
        <f t="shared" si="165"/>
        <v>#VALUE!</v>
      </c>
      <c r="K665" s="162" t="str">
        <f t="shared" si="160"/>
        <v/>
      </c>
      <c r="L665" s="59" t="str">
        <f t="shared" si="161"/>
        <v/>
      </c>
      <c r="M665" s="162" t="str">
        <f t="shared" si="166"/>
        <v/>
      </c>
      <c r="N665" s="99" t="str">
        <f t="shared" si="162"/>
        <v/>
      </c>
      <c r="O665" s="100" t="str">
        <f t="shared" si="167"/>
        <v/>
      </c>
      <c r="P665" s="100" t="e">
        <f t="shared" si="168"/>
        <v>#VALUE!</v>
      </c>
      <c r="Q665" s="11">
        <v>663</v>
      </c>
      <c r="R665" s="9" t="str">
        <f t="shared" si="163"/>
        <v/>
      </c>
    </row>
    <row r="666" spans="1:18" x14ac:dyDescent="0.25">
      <c r="A666" s="9">
        <f t="shared" si="164"/>
        <v>0</v>
      </c>
      <c r="B666" s="88">
        <f>IF(Sample8!K672&gt;0,Sample8!K672, )</f>
        <v>0</v>
      </c>
      <c r="C666" s="88" t="str">
        <f>IF(Sample8!L672&gt;0,Sample8!L672,"")</f>
        <v/>
      </c>
      <c r="D666" s="88">
        <f>IF(Sample8!M672&gt;0,Sample8!M672,)</f>
        <v>0</v>
      </c>
      <c r="E666" s="162" t="str">
        <f t="shared" si="155"/>
        <v/>
      </c>
      <c r="F666" s="162" t="str">
        <f t="shared" si="156"/>
        <v/>
      </c>
      <c r="G666" s="162" t="str">
        <f t="shared" si="157"/>
        <v/>
      </c>
      <c r="H666" s="162" t="str">
        <f t="shared" si="158"/>
        <v/>
      </c>
      <c r="I666" s="162" t="e">
        <f t="shared" si="159"/>
        <v>#VALUE!</v>
      </c>
      <c r="J666" s="162" t="e">
        <f t="shared" si="165"/>
        <v>#VALUE!</v>
      </c>
      <c r="K666" s="162" t="str">
        <f t="shared" si="160"/>
        <v/>
      </c>
      <c r="L666" s="59" t="str">
        <f t="shared" si="161"/>
        <v/>
      </c>
      <c r="M666" s="162" t="str">
        <f t="shared" si="166"/>
        <v/>
      </c>
      <c r="N666" s="99" t="str">
        <f t="shared" si="162"/>
        <v/>
      </c>
      <c r="O666" s="100" t="str">
        <f t="shared" si="167"/>
        <v/>
      </c>
      <c r="P666" s="100" t="e">
        <f t="shared" si="168"/>
        <v>#VALUE!</v>
      </c>
      <c r="Q666" s="11">
        <v>664</v>
      </c>
      <c r="R666" s="9" t="str">
        <f t="shared" si="163"/>
        <v/>
      </c>
    </row>
    <row r="667" spans="1:18" x14ac:dyDescent="0.25">
      <c r="A667" s="9">
        <f t="shared" si="164"/>
        <v>0</v>
      </c>
      <c r="B667" s="88">
        <f>IF(Sample8!K673&gt;0,Sample8!K673, )</f>
        <v>0</v>
      </c>
      <c r="C667" s="88" t="str">
        <f>IF(Sample8!L673&gt;0,Sample8!L673,"")</f>
        <v/>
      </c>
      <c r="D667" s="88">
        <f>IF(Sample8!M673&gt;0,Sample8!M673,)</f>
        <v>0</v>
      </c>
      <c r="E667" s="162" t="str">
        <f t="shared" si="155"/>
        <v/>
      </c>
      <c r="F667" s="162" t="str">
        <f t="shared" si="156"/>
        <v/>
      </c>
      <c r="G667" s="162" t="str">
        <f t="shared" si="157"/>
        <v/>
      </c>
      <c r="H667" s="162" t="str">
        <f t="shared" si="158"/>
        <v/>
      </c>
      <c r="I667" s="162" t="e">
        <f t="shared" si="159"/>
        <v>#VALUE!</v>
      </c>
      <c r="J667" s="162" t="e">
        <f t="shared" si="165"/>
        <v>#VALUE!</v>
      </c>
      <c r="K667" s="162" t="str">
        <f t="shared" si="160"/>
        <v/>
      </c>
      <c r="L667" s="59" t="str">
        <f t="shared" si="161"/>
        <v/>
      </c>
      <c r="M667" s="162" t="str">
        <f t="shared" si="166"/>
        <v/>
      </c>
      <c r="N667" s="99" t="str">
        <f t="shared" si="162"/>
        <v/>
      </c>
      <c r="O667" s="100" t="str">
        <f t="shared" si="167"/>
        <v/>
      </c>
      <c r="P667" s="100" t="e">
        <f t="shared" si="168"/>
        <v>#VALUE!</v>
      </c>
      <c r="Q667" s="11">
        <v>665</v>
      </c>
      <c r="R667" s="9" t="str">
        <f t="shared" si="163"/>
        <v/>
      </c>
    </row>
    <row r="668" spans="1:18" x14ac:dyDescent="0.25">
      <c r="A668" s="9">
        <f t="shared" si="164"/>
        <v>0</v>
      </c>
      <c r="B668" s="88">
        <f>IF(Sample8!K674&gt;0,Sample8!K674, )</f>
        <v>0</v>
      </c>
      <c r="C668" s="88" t="str">
        <f>IF(Sample8!L674&gt;0,Sample8!L674,"")</f>
        <v/>
      </c>
      <c r="D668" s="88">
        <f>IF(Sample8!M674&gt;0,Sample8!M674,)</f>
        <v>0</v>
      </c>
      <c r="E668" s="162" t="str">
        <f t="shared" si="155"/>
        <v/>
      </c>
      <c r="F668" s="162" t="str">
        <f t="shared" si="156"/>
        <v/>
      </c>
      <c r="G668" s="162" t="str">
        <f t="shared" si="157"/>
        <v/>
      </c>
      <c r="H668" s="162" t="str">
        <f t="shared" si="158"/>
        <v/>
      </c>
      <c r="I668" s="162" t="e">
        <f t="shared" si="159"/>
        <v>#VALUE!</v>
      </c>
      <c r="J668" s="162" t="e">
        <f t="shared" si="165"/>
        <v>#VALUE!</v>
      </c>
      <c r="K668" s="162" t="str">
        <f t="shared" si="160"/>
        <v/>
      </c>
      <c r="L668" s="59" t="str">
        <f t="shared" si="161"/>
        <v/>
      </c>
      <c r="M668" s="162" t="str">
        <f t="shared" si="166"/>
        <v/>
      </c>
      <c r="N668" s="99" t="str">
        <f t="shared" si="162"/>
        <v/>
      </c>
      <c r="O668" s="100" t="str">
        <f t="shared" si="167"/>
        <v/>
      </c>
      <c r="P668" s="100" t="e">
        <f t="shared" si="168"/>
        <v>#VALUE!</v>
      </c>
      <c r="Q668" s="11">
        <v>666</v>
      </c>
      <c r="R668" s="9" t="str">
        <f t="shared" si="163"/>
        <v/>
      </c>
    </row>
    <row r="669" spans="1:18" x14ac:dyDescent="0.25">
      <c r="A669" s="9">
        <f t="shared" si="164"/>
        <v>0</v>
      </c>
      <c r="B669" s="88">
        <f>IF(Sample8!K675&gt;0,Sample8!K675, )</f>
        <v>0</v>
      </c>
      <c r="C669" s="88" t="str">
        <f>IF(Sample8!L675&gt;0,Sample8!L675,"")</f>
        <v/>
      </c>
      <c r="D669" s="88">
        <f>IF(Sample8!M675&gt;0,Sample8!M675,)</f>
        <v>0</v>
      </c>
      <c r="E669" s="162" t="str">
        <f t="shared" si="155"/>
        <v/>
      </c>
      <c r="F669" s="162" t="str">
        <f t="shared" si="156"/>
        <v/>
      </c>
      <c r="G669" s="162" t="str">
        <f t="shared" si="157"/>
        <v/>
      </c>
      <c r="H669" s="162" t="str">
        <f t="shared" si="158"/>
        <v/>
      </c>
      <c r="I669" s="162" t="e">
        <f t="shared" si="159"/>
        <v>#VALUE!</v>
      </c>
      <c r="J669" s="162" t="e">
        <f t="shared" si="165"/>
        <v>#VALUE!</v>
      </c>
      <c r="K669" s="162" t="str">
        <f t="shared" si="160"/>
        <v/>
      </c>
      <c r="L669" s="59" t="str">
        <f t="shared" si="161"/>
        <v/>
      </c>
      <c r="M669" s="162" t="str">
        <f t="shared" si="166"/>
        <v/>
      </c>
      <c r="N669" s="99" t="str">
        <f t="shared" si="162"/>
        <v/>
      </c>
      <c r="O669" s="100" t="str">
        <f t="shared" si="167"/>
        <v/>
      </c>
      <c r="P669" s="100" t="e">
        <f t="shared" si="168"/>
        <v>#VALUE!</v>
      </c>
      <c r="Q669" s="11">
        <v>667</v>
      </c>
      <c r="R669" s="9" t="str">
        <f t="shared" si="163"/>
        <v/>
      </c>
    </row>
    <row r="670" spans="1:18" x14ac:dyDescent="0.25">
      <c r="A670" s="9">
        <f t="shared" si="164"/>
        <v>0</v>
      </c>
      <c r="B670" s="88">
        <f>IF(Sample8!K676&gt;0,Sample8!K676, )</f>
        <v>0</v>
      </c>
      <c r="C670" s="88" t="str">
        <f>IF(Sample8!L676&gt;0,Sample8!L676,"")</f>
        <v/>
      </c>
      <c r="D670" s="88">
        <f>IF(Sample8!M676&gt;0,Sample8!M676,)</f>
        <v>0</v>
      </c>
      <c r="E670" s="162" t="str">
        <f t="shared" si="155"/>
        <v/>
      </c>
      <c r="F670" s="162" t="str">
        <f t="shared" si="156"/>
        <v/>
      </c>
      <c r="G670" s="162" t="str">
        <f t="shared" si="157"/>
        <v/>
      </c>
      <c r="H670" s="162" t="str">
        <f t="shared" si="158"/>
        <v/>
      </c>
      <c r="I670" s="162" t="e">
        <f t="shared" si="159"/>
        <v>#VALUE!</v>
      </c>
      <c r="J670" s="162" t="e">
        <f t="shared" si="165"/>
        <v>#VALUE!</v>
      </c>
      <c r="K670" s="162" t="str">
        <f t="shared" si="160"/>
        <v/>
      </c>
      <c r="L670" s="59" t="str">
        <f t="shared" si="161"/>
        <v/>
      </c>
      <c r="M670" s="162" t="str">
        <f t="shared" si="166"/>
        <v/>
      </c>
      <c r="N670" s="99" t="str">
        <f t="shared" si="162"/>
        <v/>
      </c>
      <c r="O670" s="100" t="str">
        <f t="shared" si="167"/>
        <v/>
      </c>
      <c r="P670" s="100" t="e">
        <f t="shared" si="168"/>
        <v>#VALUE!</v>
      </c>
      <c r="Q670" s="11">
        <v>668</v>
      </c>
      <c r="R670" s="9" t="str">
        <f t="shared" si="163"/>
        <v/>
      </c>
    </row>
    <row r="671" spans="1:18" x14ac:dyDescent="0.25">
      <c r="A671" s="9">
        <f t="shared" si="164"/>
        <v>0</v>
      </c>
      <c r="B671" s="88">
        <f>IF(Sample8!K677&gt;0,Sample8!K677, )</f>
        <v>0</v>
      </c>
      <c r="C671" s="88" t="str">
        <f>IF(Sample8!L677&gt;0,Sample8!L677,"")</f>
        <v/>
      </c>
      <c r="D671" s="88">
        <f>IF(Sample8!M677&gt;0,Sample8!M677,)</f>
        <v>0</v>
      </c>
      <c r="E671" s="162" t="str">
        <f t="shared" si="155"/>
        <v/>
      </c>
      <c r="F671" s="162" t="str">
        <f t="shared" si="156"/>
        <v/>
      </c>
      <c r="G671" s="162" t="str">
        <f t="shared" si="157"/>
        <v/>
      </c>
      <c r="H671" s="162" t="str">
        <f t="shared" si="158"/>
        <v/>
      </c>
      <c r="I671" s="162" t="e">
        <f t="shared" si="159"/>
        <v>#VALUE!</v>
      </c>
      <c r="J671" s="162" t="e">
        <f t="shared" si="165"/>
        <v>#VALUE!</v>
      </c>
      <c r="K671" s="162" t="str">
        <f t="shared" si="160"/>
        <v/>
      </c>
      <c r="L671" s="59" t="str">
        <f t="shared" si="161"/>
        <v/>
      </c>
      <c r="M671" s="162" t="str">
        <f t="shared" si="166"/>
        <v/>
      </c>
      <c r="N671" s="99" t="str">
        <f t="shared" si="162"/>
        <v/>
      </c>
      <c r="O671" s="100" t="str">
        <f t="shared" si="167"/>
        <v/>
      </c>
      <c r="P671" s="100" t="e">
        <f t="shared" si="168"/>
        <v>#VALUE!</v>
      </c>
      <c r="Q671" s="11">
        <v>669</v>
      </c>
      <c r="R671" s="9" t="str">
        <f t="shared" si="163"/>
        <v/>
      </c>
    </row>
    <row r="672" spans="1:18" x14ac:dyDescent="0.25">
      <c r="A672" s="9">
        <f t="shared" si="164"/>
        <v>0</v>
      </c>
      <c r="B672" s="88">
        <f>IF(Sample8!K678&gt;0,Sample8!K678, )</f>
        <v>0</v>
      </c>
      <c r="C672" s="88" t="str">
        <f>IF(Sample8!L678&gt;0,Sample8!L678,"")</f>
        <v/>
      </c>
      <c r="D672" s="88">
        <f>IF(Sample8!M678&gt;0,Sample8!M678,)</f>
        <v>0</v>
      </c>
      <c r="E672" s="162" t="str">
        <f t="shared" si="155"/>
        <v/>
      </c>
      <c r="F672" s="162" t="str">
        <f t="shared" si="156"/>
        <v/>
      </c>
      <c r="G672" s="162" t="str">
        <f t="shared" si="157"/>
        <v/>
      </c>
      <c r="H672" s="162" t="str">
        <f t="shared" si="158"/>
        <v/>
      </c>
      <c r="I672" s="162" t="e">
        <f t="shared" si="159"/>
        <v>#VALUE!</v>
      </c>
      <c r="J672" s="162" t="e">
        <f t="shared" si="165"/>
        <v>#VALUE!</v>
      </c>
      <c r="K672" s="162" t="str">
        <f t="shared" si="160"/>
        <v/>
      </c>
      <c r="L672" s="59" t="str">
        <f t="shared" si="161"/>
        <v/>
      </c>
      <c r="M672" s="162" t="str">
        <f t="shared" si="166"/>
        <v/>
      </c>
      <c r="N672" s="99" t="str">
        <f t="shared" si="162"/>
        <v/>
      </c>
      <c r="O672" s="100" t="str">
        <f t="shared" si="167"/>
        <v/>
      </c>
      <c r="P672" s="100" t="e">
        <f t="shared" si="168"/>
        <v>#VALUE!</v>
      </c>
      <c r="Q672" s="11">
        <v>670</v>
      </c>
      <c r="R672" s="9" t="str">
        <f t="shared" si="163"/>
        <v/>
      </c>
    </row>
    <row r="673" spans="1:18" x14ac:dyDescent="0.25">
      <c r="A673" s="9">
        <f t="shared" si="164"/>
        <v>0</v>
      </c>
      <c r="B673" s="88">
        <f>IF(Sample8!K679&gt;0,Sample8!K679, )</f>
        <v>0</v>
      </c>
      <c r="C673" s="88" t="str">
        <f>IF(Sample8!L679&gt;0,Sample8!L679,"")</f>
        <v/>
      </c>
      <c r="D673" s="88">
        <f>IF(Sample8!M679&gt;0,Sample8!M679,)</f>
        <v>0</v>
      </c>
      <c r="E673" s="162" t="str">
        <f t="shared" si="155"/>
        <v/>
      </c>
      <c r="F673" s="162" t="str">
        <f t="shared" si="156"/>
        <v/>
      </c>
      <c r="G673" s="162" t="str">
        <f t="shared" si="157"/>
        <v/>
      </c>
      <c r="H673" s="162" t="str">
        <f t="shared" si="158"/>
        <v/>
      </c>
      <c r="I673" s="162" t="e">
        <f t="shared" si="159"/>
        <v>#VALUE!</v>
      </c>
      <c r="J673" s="162" t="e">
        <f t="shared" si="165"/>
        <v>#VALUE!</v>
      </c>
      <c r="K673" s="162" t="str">
        <f t="shared" si="160"/>
        <v/>
      </c>
      <c r="L673" s="59" t="str">
        <f t="shared" si="161"/>
        <v/>
      </c>
      <c r="M673" s="162" t="str">
        <f t="shared" si="166"/>
        <v/>
      </c>
      <c r="N673" s="99" t="str">
        <f t="shared" si="162"/>
        <v/>
      </c>
      <c r="O673" s="100" t="str">
        <f t="shared" si="167"/>
        <v/>
      </c>
      <c r="P673" s="100" t="e">
        <f t="shared" si="168"/>
        <v>#VALUE!</v>
      </c>
      <c r="Q673" s="11">
        <v>671</v>
      </c>
      <c r="R673" s="9" t="str">
        <f t="shared" si="163"/>
        <v/>
      </c>
    </row>
    <row r="674" spans="1:18" x14ac:dyDescent="0.25">
      <c r="A674" s="9">
        <f t="shared" si="164"/>
        <v>0</v>
      </c>
      <c r="B674" s="88">
        <f>IF(Sample8!K680&gt;0,Sample8!K680, )</f>
        <v>0</v>
      </c>
      <c r="C674" s="88" t="str">
        <f>IF(Sample8!L680&gt;0,Sample8!L680,"")</f>
        <v/>
      </c>
      <c r="D674" s="88">
        <f>IF(Sample8!M680&gt;0,Sample8!M680,)</f>
        <v>0</v>
      </c>
      <c r="E674" s="162" t="str">
        <f t="shared" si="155"/>
        <v/>
      </c>
      <c r="F674" s="162" t="str">
        <f t="shared" si="156"/>
        <v/>
      </c>
      <c r="G674" s="162" t="str">
        <f t="shared" si="157"/>
        <v/>
      </c>
      <c r="H674" s="162" t="str">
        <f t="shared" si="158"/>
        <v/>
      </c>
      <c r="I674" s="162" t="e">
        <f t="shared" si="159"/>
        <v>#VALUE!</v>
      </c>
      <c r="J674" s="162" t="e">
        <f t="shared" si="165"/>
        <v>#VALUE!</v>
      </c>
      <c r="K674" s="162" t="str">
        <f t="shared" si="160"/>
        <v/>
      </c>
      <c r="L674" s="59" t="str">
        <f t="shared" si="161"/>
        <v/>
      </c>
      <c r="M674" s="162" t="str">
        <f t="shared" si="166"/>
        <v/>
      </c>
      <c r="N674" s="99" t="str">
        <f t="shared" si="162"/>
        <v/>
      </c>
      <c r="O674" s="100" t="str">
        <f t="shared" si="167"/>
        <v/>
      </c>
      <c r="P674" s="100" t="e">
        <f t="shared" si="168"/>
        <v>#VALUE!</v>
      </c>
      <c r="Q674" s="11">
        <v>672</v>
      </c>
      <c r="R674" s="9" t="str">
        <f t="shared" si="163"/>
        <v/>
      </c>
    </row>
    <row r="675" spans="1:18" x14ac:dyDescent="0.25">
      <c r="A675" s="9">
        <f t="shared" si="164"/>
        <v>0</v>
      </c>
      <c r="B675" s="88">
        <f>IF(Sample8!K681&gt;0,Sample8!K681, )</f>
        <v>0</v>
      </c>
      <c r="C675" s="88" t="str">
        <f>IF(Sample8!L681&gt;0,Sample8!L681,"")</f>
        <v/>
      </c>
      <c r="D675" s="88">
        <f>IF(Sample8!M681&gt;0,Sample8!M681,)</f>
        <v>0</v>
      </c>
      <c r="E675" s="162" t="str">
        <f t="shared" si="155"/>
        <v/>
      </c>
      <c r="F675" s="162" t="str">
        <f t="shared" si="156"/>
        <v/>
      </c>
      <c r="G675" s="162" t="str">
        <f t="shared" si="157"/>
        <v/>
      </c>
      <c r="H675" s="162" t="str">
        <f t="shared" si="158"/>
        <v/>
      </c>
      <c r="I675" s="162" t="e">
        <f t="shared" si="159"/>
        <v>#VALUE!</v>
      </c>
      <c r="J675" s="162" t="e">
        <f t="shared" si="165"/>
        <v>#VALUE!</v>
      </c>
      <c r="K675" s="162" t="str">
        <f t="shared" si="160"/>
        <v/>
      </c>
      <c r="L675" s="59" t="str">
        <f t="shared" si="161"/>
        <v/>
      </c>
      <c r="M675" s="162" t="str">
        <f t="shared" si="166"/>
        <v/>
      </c>
      <c r="N675" s="99" t="str">
        <f t="shared" si="162"/>
        <v/>
      </c>
      <c r="O675" s="100" t="str">
        <f t="shared" si="167"/>
        <v/>
      </c>
      <c r="P675" s="100" t="e">
        <f t="shared" si="168"/>
        <v>#VALUE!</v>
      </c>
      <c r="Q675" s="11">
        <v>673</v>
      </c>
      <c r="R675" s="9" t="str">
        <f t="shared" si="163"/>
        <v/>
      </c>
    </row>
    <row r="676" spans="1:18" x14ac:dyDescent="0.25">
      <c r="A676" s="9">
        <f t="shared" si="164"/>
        <v>0</v>
      </c>
      <c r="B676" s="88">
        <f>IF(Sample8!K682&gt;0,Sample8!K682, )</f>
        <v>0</v>
      </c>
      <c r="C676" s="88" t="str">
        <f>IF(Sample8!L682&gt;0,Sample8!L682,"")</f>
        <v/>
      </c>
      <c r="D676" s="88">
        <f>IF(Sample8!M682&gt;0,Sample8!M682,)</f>
        <v>0</v>
      </c>
      <c r="E676" s="162" t="str">
        <f t="shared" si="155"/>
        <v/>
      </c>
      <c r="F676" s="162" t="str">
        <f t="shared" si="156"/>
        <v/>
      </c>
      <c r="G676" s="162" t="str">
        <f t="shared" si="157"/>
        <v/>
      </c>
      <c r="H676" s="162" t="str">
        <f t="shared" si="158"/>
        <v/>
      </c>
      <c r="I676" s="162" t="e">
        <f t="shared" si="159"/>
        <v>#VALUE!</v>
      </c>
      <c r="J676" s="162" t="e">
        <f t="shared" si="165"/>
        <v>#VALUE!</v>
      </c>
      <c r="K676" s="162" t="str">
        <f t="shared" si="160"/>
        <v/>
      </c>
      <c r="L676" s="59" t="str">
        <f t="shared" si="161"/>
        <v/>
      </c>
      <c r="M676" s="162" t="str">
        <f t="shared" si="166"/>
        <v/>
      </c>
      <c r="N676" s="99" t="str">
        <f t="shared" si="162"/>
        <v/>
      </c>
      <c r="O676" s="100" t="str">
        <f t="shared" si="167"/>
        <v/>
      </c>
      <c r="P676" s="100" t="e">
        <f t="shared" si="168"/>
        <v>#VALUE!</v>
      </c>
      <c r="Q676" s="11">
        <v>674</v>
      </c>
      <c r="R676" s="9" t="str">
        <f t="shared" si="163"/>
        <v/>
      </c>
    </row>
    <row r="677" spans="1:18" x14ac:dyDescent="0.25">
      <c r="A677" s="9">
        <f t="shared" si="164"/>
        <v>0</v>
      </c>
      <c r="B677" s="88">
        <f>IF(Sample8!K683&gt;0,Sample8!K683, )</f>
        <v>0</v>
      </c>
      <c r="C677" s="88" t="str">
        <f>IF(Sample8!L683&gt;0,Sample8!L683,"")</f>
        <v/>
      </c>
      <c r="D677" s="88">
        <f>IF(Sample8!M683&gt;0,Sample8!M683,)</f>
        <v>0</v>
      </c>
      <c r="E677" s="162" t="str">
        <f t="shared" si="155"/>
        <v/>
      </c>
      <c r="F677" s="162" t="str">
        <f t="shared" si="156"/>
        <v/>
      </c>
      <c r="G677" s="162" t="str">
        <f t="shared" si="157"/>
        <v/>
      </c>
      <c r="H677" s="162" t="str">
        <f t="shared" si="158"/>
        <v/>
      </c>
      <c r="I677" s="162" t="e">
        <f t="shared" si="159"/>
        <v>#VALUE!</v>
      </c>
      <c r="J677" s="162" t="e">
        <f t="shared" si="165"/>
        <v>#VALUE!</v>
      </c>
      <c r="K677" s="162" t="str">
        <f t="shared" si="160"/>
        <v/>
      </c>
      <c r="L677" s="59" t="str">
        <f t="shared" si="161"/>
        <v/>
      </c>
      <c r="M677" s="162" t="str">
        <f t="shared" si="166"/>
        <v/>
      </c>
      <c r="N677" s="99" t="str">
        <f t="shared" si="162"/>
        <v/>
      </c>
      <c r="O677" s="100" t="str">
        <f t="shared" si="167"/>
        <v/>
      </c>
      <c r="P677" s="100" t="e">
        <f t="shared" si="168"/>
        <v>#VALUE!</v>
      </c>
      <c r="Q677" s="11">
        <v>675</v>
      </c>
      <c r="R677" s="9" t="str">
        <f t="shared" si="163"/>
        <v/>
      </c>
    </row>
    <row r="678" spans="1:18" x14ac:dyDescent="0.25">
      <c r="A678" s="9">
        <f t="shared" si="164"/>
        <v>0</v>
      </c>
      <c r="B678" s="88">
        <f>IF(Sample8!K684&gt;0,Sample8!K684, )</f>
        <v>0</v>
      </c>
      <c r="C678" s="88" t="str">
        <f>IF(Sample8!L684&gt;0,Sample8!L684,"")</f>
        <v/>
      </c>
      <c r="D678" s="88">
        <f>IF(Sample8!M684&gt;0,Sample8!M684,)</f>
        <v>0</v>
      </c>
      <c r="E678" s="162" t="str">
        <f t="shared" si="155"/>
        <v/>
      </c>
      <c r="F678" s="162" t="str">
        <f t="shared" si="156"/>
        <v/>
      </c>
      <c r="G678" s="162" t="str">
        <f t="shared" si="157"/>
        <v/>
      </c>
      <c r="H678" s="162" t="str">
        <f t="shared" si="158"/>
        <v/>
      </c>
      <c r="I678" s="162" t="e">
        <f t="shared" si="159"/>
        <v>#VALUE!</v>
      </c>
      <c r="J678" s="162" t="e">
        <f t="shared" si="165"/>
        <v>#VALUE!</v>
      </c>
      <c r="K678" s="162" t="str">
        <f t="shared" si="160"/>
        <v/>
      </c>
      <c r="L678" s="59" t="str">
        <f t="shared" si="161"/>
        <v/>
      </c>
      <c r="M678" s="162" t="str">
        <f t="shared" si="166"/>
        <v/>
      </c>
      <c r="N678" s="99" t="str">
        <f t="shared" si="162"/>
        <v/>
      </c>
      <c r="O678" s="100" t="str">
        <f t="shared" si="167"/>
        <v/>
      </c>
      <c r="P678" s="100" t="e">
        <f t="shared" si="168"/>
        <v>#VALUE!</v>
      </c>
      <c r="Q678" s="11">
        <v>676</v>
      </c>
      <c r="R678" s="9" t="str">
        <f t="shared" si="163"/>
        <v/>
      </c>
    </row>
    <row r="679" spans="1:18" x14ac:dyDescent="0.25">
      <c r="A679" s="9">
        <f t="shared" si="164"/>
        <v>0</v>
      </c>
      <c r="B679" s="88">
        <f>IF(Sample8!K685&gt;0,Sample8!K685, )</f>
        <v>0</v>
      </c>
      <c r="C679" s="88" t="str">
        <f>IF(Sample8!L685&gt;0,Sample8!L685,"")</f>
        <v/>
      </c>
      <c r="D679" s="88">
        <f>IF(Sample8!M685&gt;0,Sample8!M685,)</f>
        <v>0</v>
      </c>
      <c r="E679" s="162" t="str">
        <f t="shared" si="155"/>
        <v/>
      </c>
      <c r="F679" s="162" t="str">
        <f t="shared" si="156"/>
        <v/>
      </c>
      <c r="G679" s="162" t="str">
        <f t="shared" si="157"/>
        <v/>
      </c>
      <c r="H679" s="162" t="str">
        <f t="shared" si="158"/>
        <v/>
      </c>
      <c r="I679" s="162" t="e">
        <f t="shared" si="159"/>
        <v>#VALUE!</v>
      </c>
      <c r="J679" s="162" t="e">
        <f t="shared" si="165"/>
        <v>#VALUE!</v>
      </c>
      <c r="K679" s="162" t="str">
        <f t="shared" si="160"/>
        <v/>
      </c>
      <c r="L679" s="59" t="str">
        <f t="shared" si="161"/>
        <v/>
      </c>
      <c r="M679" s="162" t="str">
        <f t="shared" si="166"/>
        <v/>
      </c>
      <c r="N679" s="99" t="str">
        <f t="shared" si="162"/>
        <v/>
      </c>
      <c r="O679" s="100" t="str">
        <f t="shared" si="167"/>
        <v/>
      </c>
      <c r="P679" s="100" t="e">
        <f t="shared" si="168"/>
        <v>#VALUE!</v>
      </c>
      <c r="Q679" s="11">
        <v>677</v>
      </c>
      <c r="R679" s="9" t="str">
        <f t="shared" si="163"/>
        <v/>
      </c>
    </row>
    <row r="680" spans="1:18" x14ac:dyDescent="0.25">
      <c r="A680" s="9">
        <f t="shared" si="164"/>
        <v>0</v>
      </c>
      <c r="B680" s="88">
        <f>IF(Sample8!K686&gt;0,Sample8!K686, )</f>
        <v>0</v>
      </c>
      <c r="C680" s="88" t="str">
        <f>IF(Sample8!L686&gt;0,Sample8!L686,"")</f>
        <v/>
      </c>
      <c r="D680" s="88">
        <f>IF(Sample8!M686&gt;0,Sample8!M686,)</f>
        <v>0</v>
      </c>
      <c r="E680" s="162" t="str">
        <f t="shared" si="155"/>
        <v/>
      </c>
      <c r="F680" s="162" t="str">
        <f t="shared" si="156"/>
        <v/>
      </c>
      <c r="G680" s="162" t="str">
        <f t="shared" si="157"/>
        <v/>
      </c>
      <c r="H680" s="162" t="str">
        <f t="shared" si="158"/>
        <v/>
      </c>
      <c r="I680" s="162" t="e">
        <f t="shared" si="159"/>
        <v>#VALUE!</v>
      </c>
      <c r="J680" s="162" t="e">
        <f t="shared" si="165"/>
        <v>#VALUE!</v>
      </c>
      <c r="K680" s="162" t="str">
        <f t="shared" si="160"/>
        <v/>
      </c>
      <c r="L680" s="59" t="str">
        <f t="shared" si="161"/>
        <v/>
      </c>
      <c r="M680" s="162" t="str">
        <f t="shared" si="166"/>
        <v/>
      </c>
      <c r="N680" s="99" t="str">
        <f t="shared" si="162"/>
        <v/>
      </c>
      <c r="O680" s="100" t="str">
        <f t="shared" si="167"/>
        <v/>
      </c>
      <c r="P680" s="100" t="e">
        <f t="shared" si="168"/>
        <v>#VALUE!</v>
      </c>
      <c r="Q680" s="11">
        <v>678</v>
      </c>
      <c r="R680" s="9" t="str">
        <f t="shared" si="163"/>
        <v/>
      </c>
    </row>
    <row r="681" spans="1:18" x14ac:dyDescent="0.25">
      <c r="A681" s="9">
        <f t="shared" si="164"/>
        <v>0</v>
      </c>
      <c r="B681" s="88">
        <f>IF(Sample8!K687&gt;0,Sample8!K687, )</f>
        <v>0</v>
      </c>
      <c r="C681" s="88" t="str">
        <f>IF(Sample8!L687&gt;0,Sample8!L687,"")</f>
        <v/>
      </c>
      <c r="D681" s="88">
        <f>IF(Sample8!M687&gt;0,Sample8!M687,)</f>
        <v>0</v>
      </c>
      <c r="E681" s="162" t="str">
        <f t="shared" si="155"/>
        <v/>
      </c>
      <c r="F681" s="162" t="str">
        <f t="shared" si="156"/>
        <v/>
      </c>
      <c r="G681" s="162" t="str">
        <f t="shared" si="157"/>
        <v/>
      </c>
      <c r="H681" s="162" t="str">
        <f t="shared" si="158"/>
        <v/>
      </c>
      <c r="I681" s="162" t="e">
        <f t="shared" si="159"/>
        <v>#VALUE!</v>
      </c>
      <c r="J681" s="162" t="e">
        <f t="shared" si="165"/>
        <v>#VALUE!</v>
      </c>
      <c r="K681" s="162" t="str">
        <f t="shared" si="160"/>
        <v/>
      </c>
      <c r="L681" s="59" t="str">
        <f t="shared" si="161"/>
        <v/>
      </c>
      <c r="M681" s="162" t="str">
        <f t="shared" si="166"/>
        <v/>
      </c>
      <c r="N681" s="99" t="str">
        <f t="shared" si="162"/>
        <v/>
      </c>
      <c r="O681" s="100" t="str">
        <f t="shared" si="167"/>
        <v/>
      </c>
      <c r="P681" s="100" t="e">
        <f t="shared" si="168"/>
        <v>#VALUE!</v>
      </c>
      <c r="Q681" s="11">
        <v>679</v>
      </c>
      <c r="R681" s="9" t="str">
        <f t="shared" si="163"/>
        <v/>
      </c>
    </row>
    <row r="682" spans="1:18" x14ac:dyDescent="0.25">
      <c r="A682" s="9">
        <f t="shared" si="164"/>
        <v>0</v>
      </c>
      <c r="B682" s="88">
        <f>IF(Sample8!K688&gt;0,Sample8!K688, )</f>
        <v>0</v>
      </c>
      <c r="C682" s="88" t="str">
        <f>IF(Sample8!L688&gt;0,Sample8!L688,"")</f>
        <v/>
      </c>
      <c r="D682" s="88">
        <f>IF(Sample8!M688&gt;0,Sample8!M688,)</f>
        <v>0</v>
      </c>
      <c r="E682" s="162" t="str">
        <f t="shared" si="155"/>
        <v/>
      </c>
      <c r="F682" s="162" t="str">
        <f t="shared" si="156"/>
        <v/>
      </c>
      <c r="G682" s="162" t="str">
        <f t="shared" si="157"/>
        <v/>
      </c>
      <c r="H682" s="162" t="str">
        <f t="shared" si="158"/>
        <v/>
      </c>
      <c r="I682" s="162" t="e">
        <f t="shared" si="159"/>
        <v>#VALUE!</v>
      </c>
      <c r="J682" s="162" t="e">
        <f t="shared" si="165"/>
        <v>#VALUE!</v>
      </c>
      <c r="K682" s="162" t="str">
        <f t="shared" si="160"/>
        <v/>
      </c>
      <c r="L682" s="59" t="str">
        <f t="shared" si="161"/>
        <v/>
      </c>
      <c r="M682" s="162" t="str">
        <f t="shared" si="166"/>
        <v/>
      </c>
      <c r="N682" s="99" t="str">
        <f t="shared" si="162"/>
        <v/>
      </c>
      <c r="O682" s="100" t="str">
        <f t="shared" si="167"/>
        <v/>
      </c>
      <c r="P682" s="100" t="e">
        <f t="shared" si="168"/>
        <v>#VALUE!</v>
      </c>
      <c r="Q682" s="11">
        <v>680</v>
      </c>
      <c r="R682" s="9" t="str">
        <f t="shared" si="163"/>
        <v/>
      </c>
    </row>
    <row r="683" spans="1:18" x14ac:dyDescent="0.25">
      <c r="A683" s="9">
        <f t="shared" si="164"/>
        <v>0</v>
      </c>
      <c r="B683" s="88">
        <f>IF(Sample8!K689&gt;0,Sample8!K689, )</f>
        <v>0</v>
      </c>
      <c r="C683" s="88" t="str">
        <f>IF(Sample8!L689&gt;0,Sample8!L689,"")</f>
        <v/>
      </c>
      <c r="D683" s="88">
        <f>IF(Sample8!M689&gt;0,Sample8!M689,)</f>
        <v>0</v>
      </c>
      <c r="E683" s="162" t="str">
        <f t="shared" si="155"/>
        <v/>
      </c>
      <c r="F683" s="162" t="str">
        <f t="shared" si="156"/>
        <v/>
      </c>
      <c r="G683" s="162" t="str">
        <f t="shared" si="157"/>
        <v/>
      </c>
      <c r="H683" s="162" t="str">
        <f t="shared" si="158"/>
        <v/>
      </c>
      <c r="I683" s="162" t="e">
        <f t="shared" si="159"/>
        <v>#VALUE!</v>
      </c>
      <c r="J683" s="162" t="e">
        <f t="shared" si="165"/>
        <v>#VALUE!</v>
      </c>
      <c r="K683" s="162" t="str">
        <f t="shared" si="160"/>
        <v/>
      </c>
      <c r="L683" s="59" t="str">
        <f t="shared" si="161"/>
        <v/>
      </c>
      <c r="M683" s="162" t="str">
        <f t="shared" si="166"/>
        <v/>
      </c>
      <c r="N683" s="99" t="str">
        <f t="shared" si="162"/>
        <v/>
      </c>
      <c r="O683" s="100" t="str">
        <f t="shared" si="167"/>
        <v/>
      </c>
      <c r="P683" s="100" t="e">
        <f t="shared" si="168"/>
        <v>#VALUE!</v>
      </c>
      <c r="Q683" s="11">
        <v>681</v>
      </c>
      <c r="R683" s="9" t="str">
        <f t="shared" si="163"/>
        <v/>
      </c>
    </row>
    <row r="684" spans="1:18" x14ac:dyDescent="0.25">
      <c r="A684" s="9">
        <f t="shared" si="164"/>
        <v>0</v>
      </c>
      <c r="B684" s="88">
        <f>IF(Sample8!K690&gt;0,Sample8!K690, )</f>
        <v>0</v>
      </c>
      <c r="C684" s="88" t="str">
        <f>IF(Sample8!L690&gt;0,Sample8!L690,"")</f>
        <v/>
      </c>
      <c r="D684" s="88">
        <f>IF(Sample8!M690&gt;0,Sample8!M690,)</f>
        <v>0</v>
      </c>
      <c r="E684" s="162" t="str">
        <f t="shared" si="155"/>
        <v/>
      </c>
      <c r="F684" s="162" t="str">
        <f t="shared" si="156"/>
        <v/>
      </c>
      <c r="G684" s="162" t="str">
        <f t="shared" si="157"/>
        <v/>
      </c>
      <c r="H684" s="162" t="str">
        <f t="shared" si="158"/>
        <v/>
      </c>
      <c r="I684" s="162" t="e">
        <f t="shared" si="159"/>
        <v>#VALUE!</v>
      </c>
      <c r="J684" s="162" t="e">
        <f t="shared" si="165"/>
        <v>#VALUE!</v>
      </c>
      <c r="K684" s="162" t="str">
        <f t="shared" si="160"/>
        <v/>
      </c>
      <c r="L684" s="59" t="str">
        <f t="shared" si="161"/>
        <v/>
      </c>
      <c r="M684" s="162" t="str">
        <f t="shared" si="166"/>
        <v/>
      </c>
      <c r="N684" s="99" t="str">
        <f t="shared" si="162"/>
        <v/>
      </c>
      <c r="O684" s="100" t="str">
        <f t="shared" si="167"/>
        <v/>
      </c>
      <c r="P684" s="100" t="e">
        <f t="shared" si="168"/>
        <v>#VALUE!</v>
      </c>
      <c r="Q684" s="11">
        <v>682</v>
      </c>
      <c r="R684" s="9" t="str">
        <f t="shared" si="163"/>
        <v/>
      </c>
    </row>
    <row r="685" spans="1:18" x14ac:dyDescent="0.25">
      <c r="A685" s="9">
        <f t="shared" si="164"/>
        <v>0</v>
      </c>
      <c r="B685" s="88">
        <f>IF(Sample8!K691&gt;0,Sample8!K691, )</f>
        <v>0</v>
      </c>
      <c r="C685" s="88" t="str">
        <f>IF(Sample8!L691&gt;0,Sample8!L691,"")</f>
        <v/>
      </c>
      <c r="D685" s="88">
        <f>IF(Sample8!M691&gt;0,Sample8!M691,)</f>
        <v>0</v>
      </c>
      <c r="E685" s="162" t="str">
        <f t="shared" si="155"/>
        <v/>
      </c>
      <c r="F685" s="162" t="str">
        <f t="shared" si="156"/>
        <v/>
      </c>
      <c r="G685" s="162" t="str">
        <f t="shared" si="157"/>
        <v/>
      </c>
      <c r="H685" s="162" t="str">
        <f t="shared" si="158"/>
        <v/>
      </c>
      <c r="I685" s="162" t="e">
        <f t="shared" si="159"/>
        <v>#VALUE!</v>
      </c>
      <c r="J685" s="162" t="e">
        <f t="shared" si="165"/>
        <v>#VALUE!</v>
      </c>
      <c r="K685" s="162" t="str">
        <f t="shared" si="160"/>
        <v/>
      </c>
      <c r="L685" s="59" t="str">
        <f t="shared" si="161"/>
        <v/>
      </c>
      <c r="M685" s="162" t="str">
        <f t="shared" si="166"/>
        <v/>
      </c>
      <c r="N685" s="99" t="str">
        <f t="shared" si="162"/>
        <v/>
      </c>
      <c r="O685" s="100" t="str">
        <f t="shared" si="167"/>
        <v/>
      </c>
      <c r="P685" s="100" t="e">
        <f t="shared" si="168"/>
        <v>#VALUE!</v>
      </c>
      <c r="Q685" s="11">
        <v>683</v>
      </c>
      <c r="R685" s="9" t="str">
        <f t="shared" si="163"/>
        <v/>
      </c>
    </row>
    <row r="686" spans="1:18" x14ac:dyDescent="0.25">
      <c r="A686" s="9">
        <f t="shared" si="164"/>
        <v>0</v>
      </c>
      <c r="B686" s="88">
        <f>IF(Sample8!K692&gt;0,Sample8!K692, )</f>
        <v>0</v>
      </c>
      <c r="C686" s="88" t="str">
        <f>IF(Sample8!L692&gt;0,Sample8!L692,"")</f>
        <v/>
      </c>
      <c r="D686" s="88">
        <f>IF(Sample8!M692&gt;0,Sample8!M692,)</f>
        <v>0</v>
      </c>
      <c r="E686" s="162" t="str">
        <f t="shared" si="155"/>
        <v/>
      </c>
      <c r="F686" s="162" t="str">
        <f t="shared" si="156"/>
        <v/>
      </c>
      <c r="G686" s="162" t="str">
        <f t="shared" si="157"/>
        <v/>
      </c>
      <c r="H686" s="162" t="str">
        <f t="shared" si="158"/>
        <v/>
      </c>
      <c r="I686" s="162" t="e">
        <f t="shared" si="159"/>
        <v>#VALUE!</v>
      </c>
      <c r="J686" s="162" t="e">
        <f t="shared" si="165"/>
        <v>#VALUE!</v>
      </c>
      <c r="K686" s="162" t="str">
        <f t="shared" si="160"/>
        <v/>
      </c>
      <c r="L686" s="59" t="str">
        <f t="shared" si="161"/>
        <v/>
      </c>
      <c r="M686" s="162" t="str">
        <f t="shared" si="166"/>
        <v/>
      </c>
      <c r="N686" s="99" t="str">
        <f t="shared" si="162"/>
        <v/>
      </c>
      <c r="O686" s="100" t="str">
        <f t="shared" si="167"/>
        <v/>
      </c>
      <c r="P686" s="100" t="e">
        <f t="shared" si="168"/>
        <v>#VALUE!</v>
      </c>
      <c r="Q686" s="11">
        <v>684</v>
      </c>
      <c r="R686" s="9" t="str">
        <f t="shared" si="163"/>
        <v/>
      </c>
    </row>
    <row r="687" spans="1:18" x14ac:dyDescent="0.25">
      <c r="A687" s="9">
        <f t="shared" si="164"/>
        <v>0</v>
      </c>
      <c r="B687" s="88">
        <f>IF(Sample8!K693&gt;0,Sample8!K693, )</f>
        <v>0</v>
      </c>
      <c r="C687" s="88" t="str">
        <f>IF(Sample8!L693&gt;0,Sample8!L693,"")</f>
        <v/>
      </c>
      <c r="D687" s="88">
        <f>IF(Sample8!M693&gt;0,Sample8!M693,)</f>
        <v>0</v>
      </c>
      <c r="E687" s="162" t="str">
        <f t="shared" si="155"/>
        <v/>
      </c>
      <c r="F687" s="162" t="str">
        <f t="shared" si="156"/>
        <v/>
      </c>
      <c r="G687" s="162" t="str">
        <f t="shared" si="157"/>
        <v/>
      </c>
      <c r="H687" s="162" t="str">
        <f t="shared" si="158"/>
        <v/>
      </c>
      <c r="I687" s="162" t="e">
        <f t="shared" si="159"/>
        <v>#VALUE!</v>
      </c>
      <c r="J687" s="162" t="e">
        <f t="shared" si="165"/>
        <v>#VALUE!</v>
      </c>
      <c r="K687" s="162" t="str">
        <f t="shared" si="160"/>
        <v/>
      </c>
      <c r="L687" s="59" t="str">
        <f t="shared" si="161"/>
        <v/>
      </c>
      <c r="M687" s="162" t="str">
        <f t="shared" si="166"/>
        <v/>
      </c>
      <c r="N687" s="99" t="str">
        <f t="shared" si="162"/>
        <v/>
      </c>
      <c r="O687" s="100" t="str">
        <f t="shared" si="167"/>
        <v/>
      </c>
      <c r="P687" s="100" t="e">
        <f t="shared" si="168"/>
        <v>#VALUE!</v>
      </c>
      <c r="Q687" s="11">
        <v>685</v>
      </c>
      <c r="R687" s="9" t="str">
        <f t="shared" si="163"/>
        <v/>
      </c>
    </row>
    <row r="688" spans="1:18" x14ac:dyDescent="0.25">
      <c r="A688" s="9">
        <f t="shared" si="164"/>
        <v>0</v>
      </c>
      <c r="B688" s="88">
        <f>IF(Sample8!K694&gt;0,Sample8!K694, )</f>
        <v>0</v>
      </c>
      <c r="C688" s="88" t="str">
        <f>IF(Sample8!L694&gt;0,Sample8!L694,"")</f>
        <v/>
      </c>
      <c r="D688" s="88">
        <f>IF(Sample8!M694&gt;0,Sample8!M694,)</f>
        <v>0</v>
      </c>
      <c r="E688" s="162" t="str">
        <f t="shared" si="155"/>
        <v/>
      </c>
      <c r="F688" s="162" t="str">
        <f t="shared" si="156"/>
        <v/>
      </c>
      <c r="G688" s="162" t="str">
        <f t="shared" si="157"/>
        <v/>
      </c>
      <c r="H688" s="162" t="str">
        <f t="shared" si="158"/>
        <v/>
      </c>
      <c r="I688" s="162" t="e">
        <f t="shared" si="159"/>
        <v>#VALUE!</v>
      </c>
      <c r="J688" s="162" t="e">
        <f t="shared" si="165"/>
        <v>#VALUE!</v>
      </c>
      <c r="K688" s="162" t="str">
        <f t="shared" si="160"/>
        <v/>
      </c>
      <c r="L688" s="59" t="str">
        <f t="shared" si="161"/>
        <v/>
      </c>
      <c r="M688" s="162" t="str">
        <f t="shared" si="166"/>
        <v/>
      </c>
      <c r="N688" s="99" t="str">
        <f t="shared" si="162"/>
        <v/>
      </c>
      <c r="O688" s="100" t="str">
        <f t="shared" si="167"/>
        <v/>
      </c>
      <c r="P688" s="100" t="e">
        <f t="shared" si="168"/>
        <v>#VALUE!</v>
      </c>
      <c r="Q688" s="11">
        <v>686</v>
      </c>
      <c r="R688" s="9" t="str">
        <f t="shared" si="163"/>
        <v/>
      </c>
    </row>
    <row r="689" spans="1:18" x14ac:dyDescent="0.25">
      <c r="A689" s="9">
        <f t="shared" si="164"/>
        <v>0</v>
      </c>
      <c r="B689" s="88">
        <f>IF(Sample8!K695&gt;0,Sample8!K695, )</f>
        <v>0</v>
      </c>
      <c r="C689" s="88" t="str">
        <f>IF(Sample8!L695&gt;0,Sample8!L695,"")</f>
        <v/>
      </c>
      <c r="D689" s="88">
        <f>IF(Sample8!M695&gt;0,Sample8!M695,)</f>
        <v>0</v>
      </c>
      <c r="E689" s="162" t="str">
        <f t="shared" si="155"/>
        <v/>
      </c>
      <c r="F689" s="162" t="str">
        <f t="shared" si="156"/>
        <v/>
      </c>
      <c r="G689" s="162" t="str">
        <f t="shared" si="157"/>
        <v/>
      </c>
      <c r="H689" s="162" t="str">
        <f t="shared" si="158"/>
        <v/>
      </c>
      <c r="I689" s="162" t="e">
        <f t="shared" si="159"/>
        <v>#VALUE!</v>
      </c>
      <c r="J689" s="162" t="e">
        <f t="shared" si="165"/>
        <v>#VALUE!</v>
      </c>
      <c r="K689" s="162" t="str">
        <f t="shared" si="160"/>
        <v/>
      </c>
      <c r="L689" s="59" t="str">
        <f t="shared" si="161"/>
        <v/>
      </c>
      <c r="M689" s="162" t="str">
        <f t="shared" si="166"/>
        <v/>
      </c>
      <c r="N689" s="99" t="str">
        <f t="shared" si="162"/>
        <v/>
      </c>
      <c r="O689" s="100" t="str">
        <f t="shared" si="167"/>
        <v/>
      </c>
      <c r="P689" s="100" t="e">
        <f t="shared" si="168"/>
        <v>#VALUE!</v>
      </c>
      <c r="Q689" s="11">
        <v>687</v>
      </c>
      <c r="R689" s="9" t="str">
        <f t="shared" si="163"/>
        <v/>
      </c>
    </row>
    <row r="690" spans="1:18" x14ac:dyDescent="0.25">
      <c r="A690" s="9">
        <f t="shared" si="164"/>
        <v>0</v>
      </c>
      <c r="B690" s="88">
        <f>IF(Sample8!K696&gt;0,Sample8!K696, )</f>
        <v>0</v>
      </c>
      <c r="C690" s="88" t="str">
        <f>IF(Sample8!L696&gt;0,Sample8!L696,"")</f>
        <v/>
      </c>
      <c r="D690" s="88">
        <f>IF(Sample8!M696&gt;0,Sample8!M696,)</f>
        <v>0</v>
      </c>
      <c r="E690" s="162" t="str">
        <f t="shared" si="155"/>
        <v/>
      </c>
      <c r="F690" s="162" t="str">
        <f t="shared" si="156"/>
        <v/>
      </c>
      <c r="G690" s="162" t="str">
        <f t="shared" si="157"/>
        <v/>
      </c>
      <c r="H690" s="162" t="str">
        <f t="shared" si="158"/>
        <v/>
      </c>
      <c r="I690" s="162" t="e">
        <f t="shared" si="159"/>
        <v>#VALUE!</v>
      </c>
      <c r="J690" s="162" t="e">
        <f t="shared" si="165"/>
        <v>#VALUE!</v>
      </c>
      <c r="K690" s="162" t="str">
        <f t="shared" si="160"/>
        <v/>
      </c>
      <c r="L690" s="59" t="str">
        <f t="shared" si="161"/>
        <v/>
      </c>
      <c r="M690" s="162" t="str">
        <f t="shared" si="166"/>
        <v/>
      </c>
      <c r="N690" s="99" t="str">
        <f t="shared" si="162"/>
        <v/>
      </c>
      <c r="O690" s="100" t="str">
        <f t="shared" si="167"/>
        <v/>
      </c>
      <c r="P690" s="100" t="e">
        <f t="shared" si="168"/>
        <v>#VALUE!</v>
      </c>
      <c r="Q690" s="11">
        <v>688</v>
      </c>
      <c r="R690" s="9" t="str">
        <f t="shared" si="163"/>
        <v/>
      </c>
    </row>
    <row r="691" spans="1:18" x14ac:dyDescent="0.25">
      <c r="A691" s="9">
        <f t="shared" si="164"/>
        <v>0</v>
      </c>
      <c r="B691" s="88">
        <f>IF(Sample8!K697&gt;0,Sample8!K697, )</f>
        <v>0</v>
      </c>
      <c r="C691" s="88" t="str">
        <f>IF(Sample8!L697&gt;0,Sample8!L697,"")</f>
        <v/>
      </c>
      <c r="D691" s="88">
        <f>IF(Sample8!M697&gt;0,Sample8!M697,)</f>
        <v>0</v>
      </c>
      <c r="E691" s="162" t="str">
        <f t="shared" si="155"/>
        <v/>
      </c>
      <c r="F691" s="162" t="str">
        <f t="shared" si="156"/>
        <v/>
      </c>
      <c r="G691" s="162" t="str">
        <f t="shared" si="157"/>
        <v/>
      </c>
      <c r="H691" s="162" t="str">
        <f t="shared" si="158"/>
        <v/>
      </c>
      <c r="I691" s="162" t="e">
        <f t="shared" si="159"/>
        <v>#VALUE!</v>
      </c>
      <c r="J691" s="162" t="e">
        <f t="shared" si="165"/>
        <v>#VALUE!</v>
      </c>
      <c r="K691" s="162" t="str">
        <f t="shared" si="160"/>
        <v/>
      </c>
      <c r="L691" s="59" t="str">
        <f t="shared" si="161"/>
        <v/>
      </c>
      <c r="M691" s="162" t="str">
        <f t="shared" si="166"/>
        <v/>
      </c>
      <c r="N691" s="99" t="str">
        <f t="shared" si="162"/>
        <v/>
      </c>
      <c r="O691" s="100" t="str">
        <f t="shared" si="167"/>
        <v/>
      </c>
      <c r="P691" s="100" t="e">
        <f t="shared" si="168"/>
        <v>#VALUE!</v>
      </c>
      <c r="Q691" s="11">
        <v>689</v>
      </c>
      <c r="R691" s="9" t="str">
        <f t="shared" si="163"/>
        <v/>
      </c>
    </row>
    <row r="692" spans="1:18" x14ac:dyDescent="0.25">
      <c r="A692" s="9">
        <f t="shared" si="164"/>
        <v>0</v>
      </c>
      <c r="B692" s="88">
        <f>IF(Sample8!K698&gt;0,Sample8!K698, )</f>
        <v>0</v>
      </c>
      <c r="C692" s="88" t="str">
        <f>IF(Sample8!L698&gt;0,Sample8!L698,"")</f>
        <v/>
      </c>
      <c r="D692" s="88">
        <f>IF(Sample8!M698&gt;0,Sample8!M698,)</f>
        <v>0</v>
      </c>
      <c r="E692" s="162" t="str">
        <f t="shared" si="155"/>
        <v/>
      </c>
      <c r="F692" s="162" t="str">
        <f t="shared" si="156"/>
        <v/>
      </c>
      <c r="G692" s="162" t="str">
        <f t="shared" si="157"/>
        <v/>
      </c>
      <c r="H692" s="162" t="str">
        <f t="shared" si="158"/>
        <v/>
      </c>
      <c r="I692" s="162" t="e">
        <f t="shared" si="159"/>
        <v>#VALUE!</v>
      </c>
      <c r="J692" s="162" t="e">
        <f t="shared" si="165"/>
        <v>#VALUE!</v>
      </c>
      <c r="K692" s="162" t="str">
        <f t="shared" si="160"/>
        <v/>
      </c>
      <c r="L692" s="59" t="str">
        <f t="shared" si="161"/>
        <v/>
      </c>
      <c r="M692" s="162" t="str">
        <f t="shared" si="166"/>
        <v/>
      </c>
      <c r="N692" s="99" t="str">
        <f t="shared" si="162"/>
        <v/>
      </c>
      <c r="O692" s="100" t="str">
        <f t="shared" si="167"/>
        <v/>
      </c>
      <c r="P692" s="100" t="e">
        <f t="shared" si="168"/>
        <v>#VALUE!</v>
      </c>
      <c r="Q692" s="11">
        <v>690</v>
      </c>
      <c r="R692" s="9" t="str">
        <f t="shared" si="163"/>
        <v/>
      </c>
    </row>
    <row r="693" spans="1:18" x14ac:dyDescent="0.25">
      <c r="A693" s="9">
        <f t="shared" si="164"/>
        <v>0</v>
      </c>
      <c r="B693" s="88">
        <f>IF(Sample8!K699&gt;0,Sample8!K699, )</f>
        <v>0</v>
      </c>
      <c r="C693" s="88" t="str">
        <f>IF(Sample8!L699&gt;0,Sample8!L699,"")</f>
        <v/>
      </c>
      <c r="D693" s="88">
        <f>IF(Sample8!M699&gt;0,Sample8!M699,)</f>
        <v>0</v>
      </c>
      <c r="E693" s="162" t="str">
        <f t="shared" si="155"/>
        <v/>
      </c>
      <c r="F693" s="162" t="str">
        <f t="shared" si="156"/>
        <v/>
      </c>
      <c r="G693" s="162" t="str">
        <f t="shared" si="157"/>
        <v/>
      </c>
      <c r="H693" s="162" t="str">
        <f t="shared" si="158"/>
        <v/>
      </c>
      <c r="I693" s="162" t="e">
        <f t="shared" si="159"/>
        <v>#VALUE!</v>
      </c>
      <c r="J693" s="162" t="e">
        <f t="shared" si="165"/>
        <v>#VALUE!</v>
      </c>
      <c r="K693" s="162" t="str">
        <f t="shared" si="160"/>
        <v/>
      </c>
      <c r="L693" s="59" t="str">
        <f t="shared" si="161"/>
        <v/>
      </c>
      <c r="M693" s="162" t="str">
        <f t="shared" si="166"/>
        <v/>
      </c>
      <c r="N693" s="99" t="str">
        <f t="shared" si="162"/>
        <v/>
      </c>
      <c r="O693" s="100" t="str">
        <f t="shared" si="167"/>
        <v/>
      </c>
      <c r="P693" s="100" t="e">
        <f t="shared" si="168"/>
        <v>#VALUE!</v>
      </c>
      <c r="Q693" s="11">
        <v>691</v>
      </c>
      <c r="R693" s="9" t="str">
        <f t="shared" si="163"/>
        <v/>
      </c>
    </row>
    <row r="694" spans="1:18" x14ac:dyDescent="0.25">
      <c r="A694" s="9">
        <f t="shared" si="164"/>
        <v>0</v>
      </c>
      <c r="B694" s="88">
        <f>IF(Sample8!K700&gt;0,Sample8!K700, )</f>
        <v>0</v>
      </c>
      <c r="C694" s="88" t="str">
        <f>IF(Sample8!L700&gt;0,Sample8!L700,"")</f>
        <v/>
      </c>
      <c r="D694" s="88">
        <f>IF(Sample8!M700&gt;0,Sample8!M700,)</f>
        <v>0</v>
      </c>
      <c r="E694" s="162" t="str">
        <f t="shared" si="155"/>
        <v/>
      </c>
      <c r="F694" s="162" t="str">
        <f t="shared" si="156"/>
        <v/>
      </c>
      <c r="G694" s="162" t="str">
        <f t="shared" si="157"/>
        <v/>
      </c>
      <c r="H694" s="162" t="str">
        <f t="shared" si="158"/>
        <v/>
      </c>
      <c r="I694" s="162" t="e">
        <f t="shared" si="159"/>
        <v>#VALUE!</v>
      </c>
      <c r="J694" s="162" t="e">
        <f t="shared" si="165"/>
        <v>#VALUE!</v>
      </c>
      <c r="K694" s="162" t="str">
        <f t="shared" si="160"/>
        <v/>
      </c>
      <c r="L694" s="59" t="str">
        <f t="shared" si="161"/>
        <v/>
      </c>
      <c r="M694" s="162" t="str">
        <f t="shared" si="166"/>
        <v/>
      </c>
      <c r="N694" s="99" t="str">
        <f t="shared" si="162"/>
        <v/>
      </c>
      <c r="O694" s="100" t="str">
        <f t="shared" si="167"/>
        <v/>
      </c>
      <c r="P694" s="100" t="e">
        <f t="shared" si="168"/>
        <v>#VALUE!</v>
      </c>
      <c r="Q694" s="11">
        <v>692</v>
      </c>
      <c r="R694" s="9" t="str">
        <f t="shared" si="163"/>
        <v/>
      </c>
    </row>
    <row r="695" spans="1:18" x14ac:dyDescent="0.25">
      <c r="A695" s="9">
        <f t="shared" si="164"/>
        <v>0</v>
      </c>
      <c r="B695" s="88">
        <f>IF(Sample8!K701&gt;0,Sample8!K701, )</f>
        <v>0</v>
      </c>
      <c r="C695" s="88" t="str">
        <f>IF(Sample8!L701&gt;0,Sample8!L701,"")</f>
        <v/>
      </c>
      <c r="D695" s="88">
        <f>IF(Sample8!M701&gt;0,Sample8!M701,)</f>
        <v>0</v>
      </c>
      <c r="E695" s="162" t="str">
        <f t="shared" si="155"/>
        <v/>
      </c>
      <c r="F695" s="162" t="str">
        <f t="shared" si="156"/>
        <v/>
      </c>
      <c r="G695" s="162" t="str">
        <f t="shared" si="157"/>
        <v/>
      </c>
      <c r="H695" s="162" t="str">
        <f t="shared" si="158"/>
        <v/>
      </c>
      <c r="I695" s="162" t="e">
        <f t="shared" si="159"/>
        <v>#VALUE!</v>
      </c>
      <c r="J695" s="162" t="e">
        <f t="shared" si="165"/>
        <v>#VALUE!</v>
      </c>
      <c r="K695" s="162" t="str">
        <f t="shared" si="160"/>
        <v/>
      </c>
      <c r="L695" s="59" t="str">
        <f t="shared" si="161"/>
        <v/>
      </c>
      <c r="M695" s="162" t="str">
        <f t="shared" si="166"/>
        <v/>
      </c>
      <c r="N695" s="99" t="str">
        <f t="shared" si="162"/>
        <v/>
      </c>
      <c r="O695" s="100" t="str">
        <f t="shared" si="167"/>
        <v/>
      </c>
      <c r="P695" s="100" t="e">
        <f t="shared" si="168"/>
        <v>#VALUE!</v>
      </c>
      <c r="Q695" s="11">
        <v>693</v>
      </c>
      <c r="R695" s="9" t="str">
        <f t="shared" si="163"/>
        <v/>
      </c>
    </row>
    <row r="696" spans="1:18" x14ac:dyDescent="0.25">
      <c r="A696" s="9">
        <f t="shared" si="164"/>
        <v>0</v>
      </c>
      <c r="B696" s="88">
        <f>IF(Sample8!K702&gt;0,Sample8!K702, )</f>
        <v>0</v>
      </c>
      <c r="C696" s="88" t="str">
        <f>IF(Sample8!L702&gt;0,Sample8!L702,"")</f>
        <v/>
      </c>
      <c r="D696" s="88">
        <f>IF(Sample8!M702&gt;0,Sample8!M702,)</f>
        <v>0</v>
      </c>
      <c r="E696" s="162" t="str">
        <f t="shared" si="155"/>
        <v/>
      </c>
      <c r="F696" s="162" t="str">
        <f t="shared" si="156"/>
        <v/>
      </c>
      <c r="G696" s="162" t="str">
        <f t="shared" si="157"/>
        <v/>
      </c>
      <c r="H696" s="162" t="str">
        <f t="shared" si="158"/>
        <v/>
      </c>
      <c r="I696" s="162" t="e">
        <f t="shared" si="159"/>
        <v>#VALUE!</v>
      </c>
      <c r="J696" s="162" t="e">
        <f t="shared" si="165"/>
        <v>#VALUE!</v>
      </c>
      <c r="K696" s="162" t="str">
        <f t="shared" si="160"/>
        <v/>
      </c>
      <c r="L696" s="59" t="str">
        <f t="shared" si="161"/>
        <v/>
      </c>
      <c r="M696" s="162" t="str">
        <f t="shared" si="166"/>
        <v/>
      </c>
      <c r="N696" s="99" t="str">
        <f t="shared" si="162"/>
        <v/>
      </c>
      <c r="O696" s="100" t="str">
        <f t="shared" si="167"/>
        <v/>
      </c>
      <c r="P696" s="100" t="e">
        <f t="shared" si="168"/>
        <v>#VALUE!</v>
      </c>
      <c r="Q696" s="11">
        <v>694</v>
      </c>
      <c r="R696" s="9" t="str">
        <f t="shared" si="163"/>
        <v/>
      </c>
    </row>
    <row r="697" spans="1:18" x14ac:dyDescent="0.25">
      <c r="A697" s="9">
        <f t="shared" si="164"/>
        <v>0</v>
      </c>
      <c r="B697" s="88">
        <f>IF(Sample8!K703&gt;0,Sample8!K703, )</f>
        <v>0</v>
      </c>
      <c r="C697" s="88" t="str">
        <f>IF(Sample8!L703&gt;0,Sample8!L703,"")</f>
        <v/>
      </c>
      <c r="D697" s="88">
        <f>IF(Sample8!M703&gt;0,Sample8!M703,)</f>
        <v>0</v>
      </c>
      <c r="E697" s="162" t="str">
        <f t="shared" si="155"/>
        <v/>
      </c>
      <c r="F697" s="162" t="str">
        <f t="shared" si="156"/>
        <v/>
      </c>
      <c r="G697" s="162" t="str">
        <f t="shared" si="157"/>
        <v/>
      </c>
      <c r="H697" s="162" t="str">
        <f t="shared" si="158"/>
        <v/>
      </c>
      <c r="I697" s="162" t="e">
        <f t="shared" si="159"/>
        <v>#VALUE!</v>
      </c>
      <c r="J697" s="162" t="e">
        <f t="shared" si="165"/>
        <v>#VALUE!</v>
      </c>
      <c r="K697" s="162" t="str">
        <f t="shared" si="160"/>
        <v/>
      </c>
      <c r="L697" s="59" t="str">
        <f t="shared" si="161"/>
        <v/>
      </c>
      <c r="M697" s="162" t="str">
        <f t="shared" si="166"/>
        <v/>
      </c>
      <c r="N697" s="99" t="str">
        <f t="shared" si="162"/>
        <v/>
      </c>
      <c r="O697" s="100" t="str">
        <f t="shared" si="167"/>
        <v/>
      </c>
      <c r="P697" s="100" t="e">
        <f t="shared" si="168"/>
        <v>#VALUE!</v>
      </c>
      <c r="Q697" s="11">
        <v>695</v>
      </c>
      <c r="R697" s="9" t="str">
        <f t="shared" si="163"/>
        <v/>
      </c>
    </row>
    <row r="698" spans="1:18" x14ac:dyDescent="0.25">
      <c r="A698" s="9">
        <f t="shared" si="164"/>
        <v>0</v>
      </c>
      <c r="B698" s="88">
        <f>IF(Sample8!K704&gt;0,Sample8!K704, )</f>
        <v>0</v>
      </c>
      <c r="C698" s="88" t="str">
        <f>IF(Sample8!L704&gt;0,Sample8!L704,"")</f>
        <v/>
      </c>
      <c r="D698" s="88">
        <f>IF(Sample8!M704&gt;0,Sample8!M704,)</f>
        <v>0</v>
      </c>
      <c r="E698" s="162" t="str">
        <f t="shared" si="155"/>
        <v/>
      </c>
      <c r="F698" s="162" t="str">
        <f t="shared" si="156"/>
        <v/>
      </c>
      <c r="G698" s="162" t="str">
        <f t="shared" si="157"/>
        <v/>
      </c>
      <c r="H698" s="162" t="str">
        <f t="shared" si="158"/>
        <v/>
      </c>
      <c r="I698" s="162" t="e">
        <f t="shared" si="159"/>
        <v>#VALUE!</v>
      </c>
      <c r="J698" s="162" t="e">
        <f t="shared" si="165"/>
        <v>#VALUE!</v>
      </c>
      <c r="K698" s="162" t="str">
        <f t="shared" si="160"/>
        <v/>
      </c>
      <c r="L698" s="59" t="str">
        <f t="shared" si="161"/>
        <v/>
      </c>
      <c r="M698" s="162" t="str">
        <f t="shared" si="166"/>
        <v/>
      </c>
      <c r="N698" s="99" t="str">
        <f t="shared" si="162"/>
        <v/>
      </c>
      <c r="O698" s="100" t="str">
        <f t="shared" si="167"/>
        <v/>
      </c>
      <c r="P698" s="100" t="e">
        <f t="shared" si="168"/>
        <v>#VALUE!</v>
      </c>
      <c r="Q698" s="11">
        <v>696</v>
      </c>
      <c r="R698" s="9" t="str">
        <f t="shared" si="163"/>
        <v/>
      </c>
    </row>
    <row r="699" spans="1:18" x14ac:dyDescent="0.25">
      <c r="A699" s="9">
        <f t="shared" si="164"/>
        <v>0</v>
      </c>
      <c r="B699" s="88">
        <f>IF(Sample8!K705&gt;0,Sample8!K705, )</f>
        <v>0</v>
      </c>
      <c r="C699" s="88" t="str">
        <f>IF(Sample8!L705&gt;0,Sample8!L705,"")</f>
        <v/>
      </c>
      <c r="D699" s="88">
        <f>IF(Sample8!M705&gt;0,Sample8!M705,)</f>
        <v>0</v>
      </c>
      <c r="E699" s="162" t="str">
        <f t="shared" si="155"/>
        <v/>
      </c>
      <c r="F699" s="162" t="str">
        <f t="shared" si="156"/>
        <v/>
      </c>
      <c r="G699" s="162" t="str">
        <f t="shared" si="157"/>
        <v/>
      </c>
      <c r="H699" s="162" t="str">
        <f t="shared" si="158"/>
        <v/>
      </c>
      <c r="I699" s="162" t="e">
        <f t="shared" si="159"/>
        <v>#VALUE!</v>
      </c>
      <c r="J699" s="162" t="e">
        <f t="shared" si="165"/>
        <v>#VALUE!</v>
      </c>
      <c r="K699" s="162" t="str">
        <f t="shared" si="160"/>
        <v/>
      </c>
      <c r="L699" s="59" t="str">
        <f t="shared" si="161"/>
        <v/>
      </c>
      <c r="M699" s="162" t="str">
        <f t="shared" si="166"/>
        <v/>
      </c>
      <c r="N699" s="99" t="str">
        <f t="shared" si="162"/>
        <v/>
      </c>
      <c r="O699" s="100" t="str">
        <f t="shared" si="167"/>
        <v/>
      </c>
      <c r="P699" s="100" t="e">
        <f t="shared" si="168"/>
        <v>#VALUE!</v>
      </c>
      <c r="Q699" s="11">
        <v>697</v>
      </c>
      <c r="R699" s="9" t="str">
        <f t="shared" si="163"/>
        <v/>
      </c>
    </row>
    <row r="700" spans="1:18" x14ac:dyDescent="0.25">
      <c r="A700" s="9">
        <f t="shared" si="164"/>
        <v>0</v>
      </c>
      <c r="B700" s="88">
        <f>IF(Sample8!K706&gt;0,Sample8!K706, )</f>
        <v>0</v>
      </c>
      <c r="C700" s="88" t="str">
        <f>IF(Sample8!L706&gt;0,Sample8!L706,"")</f>
        <v/>
      </c>
      <c r="D700" s="88">
        <f>IF(Sample8!M706&gt;0,Sample8!M706,)</f>
        <v>0</v>
      </c>
      <c r="E700" s="162" t="str">
        <f t="shared" si="155"/>
        <v/>
      </c>
      <c r="F700" s="162" t="str">
        <f t="shared" si="156"/>
        <v/>
      </c>
      <c r="G700" s="162" t="str">
        <f t="shared" si="157"/>
        <v/>
      </c>
      <c r="H700" s="162" t="str">
        <f t="shared" si="158"/>
        <v/>
      </c>
      <c r="I700" s="162" t="e">
        <f t="shared" si="159"/>
        <v>#VALUE!</v>
      </c>
      <c r="J700" s="162" t="e">
        <f t="shared" si="165"/>
        <v>#VALUE!</v>
      </c>
      <c r="K700" s="162" t="str">
        <f t="shared" si="160"/>
        <v/>
      </c>
      <c r="L700" s="59" t="str">
        <f t="shared" si="161"/>
        <v/>
      </c>
      <c r="M700" s="162" t="str">
        <f t="shared" si="166"/>
        <v/>
      </c>
      <c r="N700" s="99" t="str">
        <f t="shared" si="162"/>
        <v/>
      </c>
      <c r="O700" s="100" t="str">
        <f t="shared" si="167"/>
        <v/>
      </c>
      <c r="P700" s="100" t="e">
        <f t="shared" si="168"/>
        <v>#VALUE!</v>
      </c>
      <c r="Q700" s="11">
        <v>698</v>
      </c>
      <c r="R700" s="9" t="str">
        <f t="shared" si="163"/>
        <v/>
      </c>
    </row>
    <row r="701" spans="1:18" x14ac:dyDescent="0.25">
      <c r="B701" s="8"/>
      <c r="C701" s="8"/>
      <c r="D701" s="8"/>
      <c r="E701" s="10"/>
      <c r="F701" s="10"/>
      <c r="G701" s="10"/>
      <c r="H701" s="10"/>
      <c r="I701" s="10"/>
      <c r="J701" s="10"/>
      <c r="K701" s="10"/>
      <c r="M701" s="10"/>
      <c r="N701" s="97"/>
      <c r="O701" s="8"/>
      <c r="P701" s="8"/>
    </row>
    <row r="702" spans="1:18" x14ac:dyDescent="0.25">
      <c r="B702" s="8"/>
      <c r="C702" s="8"/>
      <c r="D702" s="8"/>
      <c r="E702" s="10"/>
      <c r="F702" s="10"/>
      <c r="G702" s="10"/>
      <c r="H702" s="10"/>
      <c r="I702" s="10"/>
      <c r="J702" s="10"/>
      <c r="K702" s="10"/>
      <c r="M702" s="10"/>
      <c r="N702" s="97"/>
      <c r="O702" s="8"/>
      <c r="P702" s="8"/>
    </row>
    <row r="703" spans="1:18" x14ac:dyDescent="0.25">
      <c r="B703" s="8"/>
      <c r="C703" s="8"/>
      <c r="D703" s="8"/>
      <c r="E703" s="10"/>
      <c r="F703" s="10"/>
      <c r="G703" s="10"/>
      <c r="H703" s="10"/>
      <c r="I703" s="10"/>
      <c r="J703" s="10"/>
      <c r="K703" s="10"/>
      <c r="M703" s="10"/>
      <c r="N703" s="97"/>
      <c r="O703" s="8"/>
      <c r="P703" s="8"/>
    </row>
    <row r="704" spans="1:18" x14ac:dyDescent="0.25">
      <c r="B704" s="8"/>
      <c r="C704" s="8"/>
      <c r="D704" s="8"/>
      <c r="E704" s="10"/>
      <c r="F704" s="10"/>
      <c r="G704" s="10"/>
      <c r="H704" s="10"/>
      <c r="I704" s="10"/>
      <c r="J704" s="10"/>
      <c r="K704" s="10"/>
      <c r="M704" s="10"/>
      <c r="N704" s="97"/>
      <c r="O704" s="8"/>
      <c r="P704" s="8"/>
    </row>
    <row r="705" spans="2:16" x14ac:dyDescent="0.25">
      <c r="B705" s="8"/>
      <c r="C705" s="8"/>
      <c r="D705" s="8"/>
      <c r="E705" s="10"/>
      <c r="F705" s="10"/>
      <c r="G705" s="10"/>
      <c r="H705" s="10"/>
      <c r="I705" s="10"/>
      <c r="J705" s="10"/>
      <c r="K705" s="10"/>
      <c r="M705" s="10"/>
      <c r="N705" s="97"/>
      <c r="O705" s="8"/>
      <c r="P705" s="8"/>
    </row>
    <row r="706" spans="2:16" x14ac:dyDescent="0.25">
      <c r="B706" s="8"/>
      <c r="C706" s="8"/>
      <c r="D706" s="8"/>
      <c r="E706" s="10"/>
      <c r="F706" s="10"/>
      <c r="G706" s="10"/>
      <c r="H706" s="10"/>
      <c r="I706" s="10"/>
      <c r="J706" s="10"/>
      <c r="K706" s="10"/>
      <c r="M706" s="10"/>
      <c r="N706" s="97"/>
      <c r="O706" s="8"/>
      <c r="P706" s="8"/>
    </row>
  </sheetData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500"/>
  <sheetViews>
    <sheetView topLeftCell="A8" workbookViewId="0">
      <selection activeCell="B9" sqref="B9:I454"/>
    </sheetView>
  </sheetViews>
  <sheetFormatPr baseColWidth="10" defaultColWidth="11.42578125" defaultRowHeight="12.75" x14ac:dyDescent="0.2"/>
  <cols>
    <col min="1" max="1" width="11.42578125" style="68" customWidth="1"/>
    <col min="2" max="2" width="11.42578125" style="88"/>
    <col min="3" max="3" width="11.42578125" style="69"/>
    <col min="4" max="4" width="11.42578125" style="68"/>
    <col min="5" max="6" width="11.42578125" style="8"/>
    <col min="7" max="7" width="13" style="8" bestFit="1" customWidth="1"/>
    <col min="8" max="9" width="13.5703125" style="8" bestFit="1" customWidth="1"/>
    <col min="10" max="14" width="11.42578125" style="8"/>
    <col min="15" max="15" width="13" style="8" bestFit="1" customWidth="1"/>
    <col min="16" max="16384" width="11.42578125" style="8"/>
  </cols>
  <sheetData>
    <row r="1" spans="1:18" x14ac:dyDescent="0.2">
      <c r="A1" s="68">
        <v>1</v>
      </c>
      <c r="B1" s="60" t="s">
        <v>26</v>
      </c>
      <c r="C1" s="61" t="s">
        <v>95</v>
      </c>
      <c r="D1" s="62"/>
      <c r="E1" s="63" t="s">
        <v>96</v>
      </c>
      <c r="F1" s="64" t="s">
        <v>32</v>
      </c>
      <c r="G1" s="63" t="s">
        <v>120</v>
      </c>
      <c r="H1" s="65" t="s">
        <v>97</v>
      </c>
      <c r="I1" s="65" t="s">
        <v>98</v>
      </c>
      <c r="J1" s="66" t="s">
        <v>99</v>
      </c>
      <c r="K1" s="8" t="s">
        <v>100</v>
      </c>
    </row>
    <row r="2" spans="1:18" ht="15" x14ac:dyDescent="0.25">
      <c r="A2" s="68">
        <v>2</v>
      </c>
      <c r="B2" s="174">
        <f>IF(Traitement8!B2&gt;0,Traitement8!B2,)</f>
        <v>0.31847891639908071</v>
      </c>
      <c r="C2" s="3">
        <f>IF(AND(Traitement8!D2&lt;1000,Traitement8!D2&gt;0),Traitement8!D2,)</f>
        <v>2.2601934725612409</v>
      </c>
      <c r="D2" s="68">
        <v>2</v>
      </c>
      <c r="E2" s="8">
        <f t="shared" ref="E2:E65" si="0">IF(B2&gt;0,1/2*(B2-K$13*F2+M$8)+1/2*POWER((B2-K$13*F2+M$8)^2-4*M$10*(B2-K$13*F2),0.5),"")</f>
        <v>7.3774783382067693E-2</v>
      </c>
      <c r="F2" s="8">
        <f t="shared" ref="F2:F65" si="1">IF(B2="","",LN(1+EXP($L$16*(B2-$L$15)))/$L$16)</f>
        <v>1.9294035292225054E-2</v>
      </c>
      <c r="G2" s="8">
        <f t="shared" ref="G2:G65" si="2">IF(B2&gt;0,-LN(1+EXP(L$18*(B2-L$17)))/L$18,"")</f>
        <v>-2.8808574212623577E-6</v>
      </c>
      <c r="H2" s="69">
        <f>IF(B2&gt;0,IF(K$13=1,(L$11*10/(B2-E2-F2)-L$11*10/(L$9))+K$11*10/(L$14+F2)-K$11*10/(L$14+L$19-K$9+G2),L$11*10/(B2-E2)-L$11*10/(L$9)),"")</f>
        <v>-2.6340125165661448</v>
      </c>
      <c r="I2" s="69">
        <f>IF(B2&gt;0,IF(K$13=0,K$11*10/(E2)-K$11*10/(L$19-L$9),K$11*10/(E2)-K$11*10/(K$9-L$9)+K$11*10/(L$14+F2)-K$11*10/(L$14+L$19-K$9+G2)),"")</f>
        <v>-2.6340125165669264</v>
      </c>
      <c r="J2" s="70">
        <f>IF(OR(B2="",C2=0,C2=""),"",(H2-C2)*(H2-C2))</f>
        <v>23.95325226401037</v>
      </c>
      <c r="K2" s="20" t="s">
        <v>58</v>
      </c>
      <c r="L2" s="71" t="s">
        <v>102</v>
      </c>
      <c r="N2" s="67" t="s">
        <v>101</v>
      </c>
      <c r="R2" s="68"/>
    </row>
    <row r="3" spans="1:18" ht="15" x14ac:dyDescent="0.25">
      <c r="A3" s="68">
        <v>3</v>
      </c>
      <c r="B3" s="174">
        <f>IF(Traitement8!B3&gt;0,Traitement8!B3,)</f>
        <v>0.31709344590960226</v>
      </c>
      <c r="C3" s="3">
        <f>IF(AND(Traitement8!D3&lt;1000,Traitement8!D3&gt;0),Traitement8!D3,)</f>
        <v>4.5203869451224818</v>
      </c>
      <c r="D3" s="68">
        <v>3</v>
      </c>
      <c r="E3" s="8">
        <f t="shared" si="0"/>
        <v>7.2434068018032594E-2</v>
      </c>
      <c r="F3" s="8">
        <f t="shared" si="1"/>
        <v>1.8660824485090131E-2</v>
      </c>
      <c r="G3" s="8">
        <f t="shared" si="2"/>
        <v>-2.508185418963972E-6</v>
      </c>
      <c r="H3" s="69">
        <f t="shared" ref="H3:H66" si="3">IF(B3&gt;0,IF(K$13=1,(L$11*10/(B3-E3-F3)-L$11*10/(L$9))+K$11*10/(L$14+F3)-K$11*10/(L$14+L$19-K$9+G3),L$11*10/(B3-E3)-L$11*10/(L$9)),"")</f>
        <v>-0.76485934816446388</v>
      </c>
      <c r="I3" s="69">
        <f t="shared" ref="I3:I66" si="4">IF(B3&gt;0,IF(K$13=0,K$11*10/(E3)-K$11*10/(L$19-L$9),K$11*10/(E3)-K$11*10/(K$9-L$9)+K$11*10/(L$14+F3)-K$11*10/(L$14+L$19-K$9+G3)),"")</f>
        <v>-0.76485934816459178</v>
      </c>
      <c r="J3" s="70">
        <f t="shared" ref="J3:J66" si="5">IF(OR(B3="",C3=0,C3=""),"",(H3-C3)*(H3-C3))</f>
        <v>27.9338283807034</v>
      </c>
      <c r="K3" s="175">
        <f>Traitement8!S5</f>
        <v>0</v>
      </c>
      <c r="L3" s="72">
        <f ca="1">IF(K3&lt;C2,2,VLOOKUP(K3,C2:INDIRECT("D"&amp;N4),2,TRUE))</f>
        <v>2</v>
      </c>
      <c r="N3" s="70">
        <f>MAX(C2:C700)</f>
        <v>838.53177832022425</v>
      </c>
      <c r="R3" s="68"/>
    </row>
    <row r="4" spans="1:18" ht="15" x14ac:dyDescent="0.25">
      <c r="A4" s="68">
        <v>4</v>
      </c>
      <c r="B4" s="174">
        <f>IF(Traitement8!B4&gt;0,Traitement8!B4,)</f>
        <v>0.31603396847647136</v>
      </c>
      <c r="C4" s="3">
        <f>IF(AND(Traitement8!D4&lt;1000,Traitement8!D4&gt;0),Traitement8!D4,)</f>
        <v>4.5203869451224818</v>
      </c>
      <c r="D4" s="68">
        <v>4</v>
      </c>
      <c r="E4" s="8">
        <f t="shared" si="0"/>
        <v>7.1409899550510747E-2</v>
      </c>
      <c r="F4" s="8">
        <f t="shared" si="1"/>
        <v>1.8186930340682896E-2</v>
      </c>
      <c r="G4" s="8">
        <f t="shared" si="2"/>
        <v>-2.2560701183825545E-6</v>
      </c>
      <c r="H4" s="69">
        <f t="shared" si="3"/>
        <v>0.71026702048220614</v>
      </c>
      <c r="I4" s="69">
        <f t="shared" si="4"/>
        <v>0.71026702048344248</v>
      </c>
      <c r="J4" s="70">
        <f t="shared" si="5"/>
        <v>14.51701384014082</v>
      </c>
      <c r="K4" s="175">
        <f>Traitement8!S6</f>
        <v>700</v>
      </c>
      <c r="L4" s="72">
        <f ca="1">VLOOKUP(K4,C2:INDIRECT("D"&amp;N4),2,TRUE)</f>
        <v>55</v>
      </c>
      <c r="N4" s="8">
        <f>VLOOKUP(N3,C2:D700,2,FALSE)</f>
        <v>60</v>
      </c>
      <c r="Q4" s="68"/>
      <c r="R4" s="68"/>
    </row>
    <row r="5" spans="1:18" ht="15" x14ac:dyDescent="0.25">
      <c r="A5" s="68">
        <v>5</v>
      </c>
      <c r="B5" s="174">
        <f>IF(Traitement8!B5&gt;0,Traitement8!B5,)</f>
        <v>0.31497449104334074</v>
      </c>
      <c r="C5" s="3">
        <f>IF(AND(Traitement8!D5&lt;1000,Traitement8!D5&gt;0),Traitement8!D5,)</f>
        <v>5.6504836814031023</v>
      </c>
      <c r="D5" s="68">
        <v>5</v>
      </c>
      <c r="E5" s="8">
        <f t="shared" si="0"/>
        <v>7.0386712674446211E-2</v>
      </c>
      <c r="F5" s="8">
        <f t="shared" si="1"/>
        <v>1.7721950336141094E-2</v>
      </c>
      <c r="G5" s="8">
        <f t="shared" si="2"/>
        <v>-2.0292941229268487E-6</v>
      </c>
      <c r="H5" s="69">
        <f t="shared" si="3"/>
        <v>2.2268458211492543</v>
      </c>
      <c r="I5" s="69">
        <f t="shared" si="4"/>
        <v>2.2268458211490838</v>
      </c>
      <c r="J5" s="70">
        <f t="shared" si="5"/>
        <v>11.721296198163547</v>
      </c>
      <c r="K5" s="73" t="s">
        <v>103</v>
      </c>
      <c r="L5" s="74">
        <f ca="1">SUM(INDIRECT("J"&amp;L3):INDIRECT("J"&amp;L4))</f>
        <v>289.45220702361667</v>
      </c>
      <c r="M5" s="75"/>
      <c r="N5" s="75"/>
      <c r="Q5" s="68"/>
      <c r="R5" s="68"/>
    </row>
    <row r="6" spans="1:18" ht="15" x14ac:dyDescent="0.25">
      <c r="A6" s="68">
        <v>6</v>
      </c>
      <c r="B6" s="174">
        <f>IF(Traitement8!B6&gt;0,Traitement8!B6,)</f>
        <v>0.31383351534612319</v>
      </c>
      <c r="C6" s="3">
        <f>IF(AND(Traitement8!D6&lt;1000,Traitement8!D6&gt;0),Traitement8!D6,)</f>
        <v>6.7805804176837228</v>
      </c>
      <c r="D6" s="68">
        <v>6</v>
      </c>
      <c r="E6" s="8">
        <f t="shared" si="0"/>
        <v>6.928596277172773E-2</v>
      </c>
      <c r="F6" s="8">
        <f t="shared" si="1"/>
        <v>1.7231129072417816E-2</v>
      </c>
      <c r="G6" s="8">
        <f t="shared" si="2"/>
        <v>-1.8104969767393508E-6</v>
      </c>
      <c r="H6" s="69">
        <f t="shared" si="3"/>
        <v>3.9084037832180911</v>
      </c>
      <c r="I6" s="69">
        <f t="shared" si="4"/>
        <v>3.9084037832189011</v>
      </c>
      <c r="J6" s="70">
        <f t="shared" si="5"/>
        <v>8.2493986195703233</v>
      </c>
      <c r="Q6" s="68"/>
      <c r="R6" s="68"/>
    </row>
    <row r="7" spans="1:18" ht="15" x14ac:dyDescent="0.25">
      <c r="A7" s="68">
        <v>7</v>
      </c>
      <c r="B7" s="174">
        <f>IF(Traitement8!B7&gt;0,Traitement8!B7,)</f>
        <v>0.31269253964890542</v>
      </c>
      <c r="C7" s="3">
        <f>IF(AND(Traitement8!D7&lt;1000,Traitement8!D7&gt;0),Traitement8!D7,)</f>
        <v>7.3456287858241467</v>
      </c>
      <c r="D7" s="68">
        <v>7</v>
      </c>
      <c r="E7" s="8">
        <f t="shared" si="0"/>
        <v>6.8186450353209027E-2</v>
      </c>
      <c r="F7" s="8">
        <f t="shared" si="1"/>
        <v>1.6750550377088756E-2</v>
      </c>
      <c r="G7" s="8">
        <f t="shared" si="2"/>
        <v>-1.6152884884728161E-6</v>
      </c>
      <c r="H7" s="69">
        <f t="shared" si="3"/>
        <v>5.6422713576012029</v>
      </c>
      <c r="I7" s="69">
        <f t="shared" si="4"/>
        <v>5.6422713576016008</v>
      </c>
      <c r="J7" s="70">
        <f t="shared" si="5"/>
        <v>2.9014265282822809</v>
      </c>
      <c r="K7" s="76" t="s">
        <v>104</v>
      </c>
      <c r="L7" s="77"/>
      <c r="M7" s="78" t="s">
        <v>105</v>
      </c>
      <c r="N7" s="79" t="s">
        <v>106</v>
      </c>
      <c r="Q7" s="68"/>
      <c r="R7" s="68"/>
    </row>
    <row r="8" spans="1:18" ht="15" x14ac:dyDescent="0.25">
      <c r="A8" s="68">
        <v>8</v>
      </c>
      <c r="B8" s="174">
        <f>IF(Traitement8!B8&gt;0,Traitement8!B8,)</f>
        <v>0.31147006568760077</v>
      </c>
      <c r="C8" s="3">
        <f>IF(AND(Traitement8!D8&lt;1000,Traitement8!D8&gt;0),Traitement8!D8,)</f>
        <v>9.0407738902449637</v>
      </c>
      <c r="D8" s="68">
        <v>8</v>
      </c>
      <c r="E8" s="8">
        <f t="shared" si="0"/>
        <v>6.7009837919382295E-2</v>
      </c>
      <c r="F8" s="8">
        <f t="shared" si="1"/>
        <v>1.6246943479533808E-2</v>
      </c>
      <c r="G8" s="8">
        <f t="shared" si="2"/>
        <v>-1.4294295783121992E-6</v>
      </c>
      <c r="H8" s="69">
        <f t="shared" si="3"/>
        <v>7.5607453143238672</v>
      </c>
      <c r="I8" s="69">
        <f t="shared" si="4"/>
        <v>7.5607453143237535</v>
      </c>
      <c r="J8" s="70">
        <f t="shared" si="5"/>
        <v>2.1904845855430288</v>
      </c>
      <c r="K8" s="80" t="s">
        <v>107</v>
      </c>
      <c r="L8" s="80" t="s">
        <v>108</v>
      </c>
      <c r="M8" s="79">
        <f>IF(K13=1,(K11+L11)/(K11/(K9-L9)-L11/(L9)),(K11+L11)/(K11/(L19-L9)-L11/(L9)))</f>
        <v>-0.24788306587812978</v>
      </c>
      <c r="N8" s="79">
        <f>K$11/(33+K$11/(L19-L$9))+L$11/(33+L$11/(L$9))</f>
        <v>0.25417036218902633</v>
      </c>
      <c r="Q8" s="68"/>
      <c r="R8" s="68"/>
    </row>
    <row r="9" spans="1:18" ht="15" x14ac:dyDescent="0.25">
      <c r="A9" s="68">
        <v>9</v>
      </c>
      <c r="B9" s="174">
        <f>IF(Traitement8!B9&gt;0,Traitement8!B9,)</f>
        <v>0.31016609346220919</v>
      </c>
      <c r="C9" s="3">
        <f>IF(AND(Traitement8!D9&lt;1000,Traitement8!D9&gt;0),Traitement8!D9,)</f>
        <v>10.170870626525584</v>
      </c>
      <c r="D9" s="68">
        <v>9</v>
      </c>
      <c r="E9" s="8">
        <f t="shared" si="0"/>
        <v>6.5756502951493906E-2</v>
      </c>
      <c r="F9" s="8">
        <f t="shared" si="1"/>
        <v>1.5722556829714268E-2</v>
      </c>
      <c r="G9" s="8">
        <f t="shared" si="2"/>
        <v>-1.2546880590205891E-6</v>
      </c>
      <c r="H9" s="69">
        <f t="shared" si="3"/>
        <v>9.6798333775459469</v>
      </c>
      <c r="I9" s="69">
        <f t="shared" si="4"/>
        <v>9.6798333775472969</v>
      </c>
      <c r="J9" s="70">
        <f t="shared" si="5"/>
        <v>0.24111757988549032</v>
      </c>
      <c r="K9" s="81">
        <f>Traitement8!U13</f>
        <v>0.32313929644478384</v>
      </c>
      <c r="L9" s="81">
        <f>Traitement8!T26</f>
        <v>0.24464106876919917</v>
      </c>
      <c r="M9" s="79" t="s">
        <v>109</v>
      </c>
      <c r="N9" s="79" t="s">
        <v>110</v>
      </c>
      <c r="Q9" s="68"/>
      <c r="R9" s="68"/>
    </row>
    <row r="10" spans="1:18" ht="15" x14ac:dyDescent="0.25">
      <c r="A10" s="68">
        <v>10</v>
      </c>
      <c r="B10" s="174">
        <f>IF(Traitement8!B10&gt;0,Traitement8!B10,)</f>
        <v>0.30886212123681761</v>
      </c>
      <c r="C10" s="3">
        <f>IF(AND(Traitement8!D10&lt;1000,Traitement8!D10&gt;0),Traitement8!D10,)</f>
        <v>12.431064099087052</v>
      </c>
      <c r="D10" s="68">
        <v>10</v>
      </c>
      <c r="E10" s="8">
        <f t="shared" si="0"/>
        <v>6.4505033814615559E-2</v>
      </c>
      <c r="F10" s="8">
        <f t="shared" si="1"/>
        <v>1.521127100203599E-2</v>
      </c>
      <c r="G10" s="8">
        <f t="shared" si="2"/>
        <v>-1.1013067505777714E-6</v>
      </c>
      <c r="H10" s="69">
        <f t="shared" si="3"/>
        <v>11.87793087841419</v>
      </c>
      <c r="I10" s="69">
        <f t="shared" si="4"/>
        <v>11.877930878414844</v>
      </c>
      <c r="J10" s="70">
        <f t="shared" si="5"/>
        <v>0.30595635981193314</v>
      </c>
      <c r="K10" s="80" t="s">
        <v>111</v>
      </c>
      <c r="L10" s="82" t="s">
        <v>81</v>
      </c>
      <c r="M10" s="79">
        <f>IF(K13=1,K11/(K$11/(K$9-L$9)-L$11/(L$9)),K11/(K$11/(L$19-L$9)-L$11/(L$9)))</f>
        <v>-7.3639123702978651E-4</v>
      </c>
      <c r="N10" s="79">
        <f>K$11/(1000/10+K$11/(L19-L$9))+L$11/(1000/10+L$11/(L$9))</f>
        <v>0.22958876665369513</v>
      </c>
      <c r="Q10" s="68"/>
      <c r="R10" s="68"/>
    </row>
    <row r="11" spans="1:18" ht="15" x14ac:dyDescent="0.25">
      <c r="A11" s="68">
        <v>11</v>
      </c>
      <c r="B11" s="174">
        <f>IF(Traitement8!B11&gt;0,Traitement8!B11,)</f>
        <v>0.30747665074733915</v>
      </c>
      <c r="C11" s="3">
        <f>IF(AND(Traitement8!D11&lt;1000,Traitement8!D11&gt;0),Traitement8!D11,)</f>
        <v>14.126209203507869</v>
      </c>
      <c r="D11" s="68">
        <v>11</v>
      </c>
      <c r="E11" s="8">
        <f t="shared" si="0"/>
        <v>6.3177504688727182E-2</v>
      </c>
      <c r="F11" s="8">
        <f t="shared" si="1"/>
        <v>1.4682252165294585E-2</v>
      </c>
      <c r="G11" s="8">
        <f t="shared" si="2"/>
        <v>-9.5882903414681083E-7</v>
      </c>
      <c r="H11" s="69">
        <f t="shared" si="3"/>
        <v>14.304804196744954</v>
      </c>
      <c r="I11" s="69">
        <f t="shared" si="4"/>
        <v>14.30480419674619</v>
      </c>
      <c r="J11" s="70">
        <f t="shared" si="5"/>
        <v>3.1896171609354096E-2</v>
      </c>
      <c r="K11" s="81">
        <f>L11/(L13-1)</f>
        <v>0.74500489214155152</v>
      </c>
      <c r="L11" s="83">
        <f>Traitement8!T28</f>
        <v>250.03757843018451</v>
      </c>
      <c r="M11" s="79" t="s">
        <v>80</v>
      </c>
      <c r="N11" s="79" t="s">
        <v>112</v>
      </c>
      <c r="Q11" s="68"/>
      <c r="R11" s="68"/>
    </row>
    <row r="12" spans="1:18" ht="15" x14ac:dyDescent="0.25">
      <c r="A12" s="68">
        <v>12</v>
      </c>
      <c r="B12" s="174">
        <f>IF(Traitement8!B12&gt;0,Traitement8!B12,)</f>
        <v>0.30609118025786047</v>
      </c>
      <c r="C12" s="3">
        <f>IF(AND(Traitement8!D12&lt;1000,Traitement8!D12&gt;0),Traitement8!D12,)</f>
        <v>15.25630593978849</v>
      </c>
      <c r="D12" s="68">
        <v>12</v>
      </c>
      <c r="E12" s="8">
        <f t="shared" si="0"/>
        <v>6.185232443845342E-2</v>
      </c>
      <c r="F12" s="8">
        <f t="shared" si="1"/>
        <v>1.4167735897809163E-2</v>
      </c>
      <c r="G12" s="8">
        <f t="shared" si="2"/>
        <v>-8.3478310556853079E-7</v>
      </c>
      <c r="H12" s="69">
        <f t="shared" si="3"/>
        <v>16.831282572631608</v>
      </c>
      <c r="I12" s="69">
        <f t="shared" si="4"/>
        <v>16.831282572632219</v>
      </c>
      <c r="J12" s="70">
        <f t="shared" si="5"/>
        <v>2.4805513940018451</v>
      </c>
      <c r="K12" s="76" t="s">
        <v>113</v>
      </c>
      <c r="L12" s="84" t="s">
        <v>114</v>
      </c>
      <c r="M12" s="79">
        <f>M8/M10</f>
        <v>336.61870675968282</v>
      </c>
      <c r="N12" s="79">
        <f>K$11/(1500+K$11/(L19-L$9))+L$11/(1500+L$11/(L$9))</f>
        <v>9.963352439015255E-2</v>
      </c>
      <c r="Q12" s="68"/>
      <c r="R12" s="68"/>
    </row>
    <row r="13" spans="1:18" ht="15" x14ac:dyDescent="0.25">
      <c r="A13" s="68">
        <v>13</v>
      </c>
      <c r="B13" s="174">
        <f>IF(Traitement8!B13&gt;0,Traitement8!B13,)</f>
        <v>0.30478720803246889</v>
      </c>
      <c r="C13" s="3">
        <f>IF(AND(Traitement8!D13&lt;1000,Traitement8!D13&gt;0),Traitement8!D13,)</f>
        <v>17.516499412349731</v>
      </c>
      <c r="D13" s="68">
        <v>13</v>
      </c>
      <c r="E13" s="8">
        <f t="shared" si="0"/>
        <v>6.0607365784794198E-2</v>
      </c>
      <c r="F13" s="8">
        <f t="shared" si="1"/>
        <v>1.3696585352786209E-2</v>
      </c>
      <c r="G13" s="8">
        <f t="shared" si="2"/>
        <v>-7.3273185572198423E-7</v>
      </c>
      <c r="H13" s="69">
        <f t="shared" si="3"/>
        <v>19.305470134117058</v>
      </c>
      <c r="I13" s="69">
        <f t="shared" si="4"/>
        <v>19.305470134116675</v>
      </c>
      <c r="J13" s="70">
        <f t="shared" si="5"/>
        <v>3.2004162433407131</v>
      </c>
      <c r="K13" s="85">
        <f>Traitement8!V5</f>
        <v>0</v>
      </c>
      <c r="L13" s="83">
        <f>Traitement8!T27</f>
        <v>336.61870675968282</v>
      </c>
      <c r="Q13" s="68"/>
      <c r="R13" s="68"/>
    </row>
    <row r="14" spans="1:18" ht="15" x14ac:dyDescent="0.25">
      <c r="A14" s="68">
        <v>14</v>
      </c>
      <c r="B14" s="174">
        <f>IF(Traitement8!B14&gt;0,Traitement8!B14,)</f>
        <v>0.30332023927890328</v>
      </c>
      <c r="C14" s="3">
        <f>IF(AND(Traitement8!D14&lt;1000,Traitement8!D14&gt;0),Traitement8!D14,)</f>
        <v>19.776692884910972</v>
      </c>
      <c r="D14" s="68">
        <v>14</v>
      </c>
      <c r="E14" s="8">
        <f t="shared" si="0"/>
        <v>5.9209576124119055E-2</v>
      </c>
      <c r="F14" s="8">
        <f t="shared" si="1"/>
        <v>1.3181538366726567E-2</v>
      </c>
      <c r="G14" s="8">
        <f t="shared" si="2"/>
        <v>-6.3275793559487715E-7</v>
      </c>
      <c r="H14" s="69">
        <f t="shared" si="3"/>
        <v>22.207377787406585</v>
      </c>
      <c r="I14" s="69">
        <f t="shared" si="4"/>
        <v>22.207377787405719</v>
      </c>
      <c r="J14" s="70">
        <f t="shared" si="5"/>
        <v>5.9082290952201104</v>
      </c>
      <c r="K14" s="171" t="s">
        <v>115</v>
      </c>
      <c r="L14" s="171">
        <f>Traitement8!T30</f>
        <v>0.27543508249251764</v>
      </c>
      <c r="Q14" s="68"/>
      <c r="R14" s="68"/>
    </row>
    <row r="15" spans="1:18" ht="15" x14ac:dyDescent="0.25">
      <c r="A15" s="68">
        <v>15</v>
      </c>
      <c r="B15" s="174">
        <f>IF(Traitement8!B15&gt;0,Traitement8!B15,)</f>
        <v>0.30185327052533789</v>
      </c>
      <c r="C15" s="3">
        <f>IF(AND(Traitement8!D15&lt;1000,Traitement8!D15&gt;0),Traitement8!D15,)</f>
        <v>22.036886357472213</v>
      </c>
      <c r="D15" s="68">
        <v>15</v>
      </c>
      <c r="E15" s="8">
        <f t="shared" si="0"/>
        <v>5.7814923125856885E-2</v>
      </c>
      <c r="F15" s="8">
        <f t="shared" si="1"/>
        <v>1.2682157053239997E-2</v>
      </c>
      <c r="G15" s="8">
        <f t="shared" si="2"/>
        <v>-5.4642408251240377E-7</v>
      </c>
      <c r="H15" s="69">
        <f t="shared" si="3"/>
        <v>25.242620219092714</v>
      </c>
      <c r="I15" s="69">
        <f t="shared" si="4"/>
        <v>25.242620219091833</v>
      </c>
      <c r="J15" s="70">
        <f t="shared" si="5"/>
        <v>10.276729591540294</v>
      </c>
      <c r="K15" s="171" t="s">
        <v>116</v>
      </c>
      <c r="L15" s="171">
        <f>Traitement8!U13</f>
        <v>0.32313929644478384</v>
      </c>
      <c r="Q15" s="68"/>
      <c r="R15" s="68"/>
    </row>
    <row r="16" spans="1:18" ht="15" x14ac:dyDescent="0.25">
      <c r="A16" s="68">
        <v>16</v>
      </c>
      <c r="B16" s="174">
        <f>IF(Traitement8!B16&gt;0,Traitement8!B16,)</f>
        <v>0.30014180697951137</v>
      </c>
      <c r="C16" s="3">
        <f>IF(AND(Traitement8!D16&lt;1000,Traitement8!D16&gt;0),Traitement8!D16,)</f>
        <v>25.427176566314074</v>
      </c>
      <c r="D16" s="68">
        <v>16</v>
      </c>
      <c r="E16" s="8">
        <f t="shared" si="0"/>
        <v>5.6192068398710118E-2</v>
      </c>
      <c r="F16" s="8">
        <f t="shared" si="1"/>
        <v>1.2119032043805178E-2</v>
      </c>
      <c r="G16" s="8">
        <f t="shared" si="2"/>
        <v>-4.604725870180947E-7</v>
      </c>
      <c r="H16" s="69">
        <f t="shared" si="3"/>
        <v>28.964169706747271</v>
      </c>
      <c r="I16" s="69">
        <f t="shared" si="4"/>
        <v>28.964169706748578</v>
      </c>
      <c r="J16" s="70">
        <f t="shared" si="5"/>
        <v>12.510320475471486</v>
      </c>
      <c r="K16" s="171" t="s">
        <v>117</v>
      </c>
      <c r="L16" s="172">
        <f>Traitement8!U11</f>
        <v>32.184120917871859</v>
      </c>
      <c r="Q16" s="68"/>
      <c r="R16" s="68"/>
    </row>
    <row r="17" spans="1:18" ht="15" x14ac:dyDescent="0.25">
      <c r="A17" s="68">
        <v>17</v>
      </c>
      <c r="B17" s="174">
        <f>IF(Traitement8!B17&gt;0,Traitement8!B17,)</f>
        <v>0.29859333996185888</v>
      </c>
      <c r="C17" s="3">
        <f>IF(AND(Traitement8!D17&lt;1000,Traitement8!D17&gt;0),Traitement8!D17,)</f>
        <v>29.382515143296359</v>
      </c>
      <c r="D17" s="68">
        <v>17</v>
      </c>
      <c r="E17" s="8">
        <f t="shared" si="0"/>
        <v>5.4727990042468713E-2</v>
      </c>
      <c r="F17" s="8">
        <f t="shared" si="1"/>
        <v>1.1627309720947589E-2</v>
      </c>
      <c r="G17" s="8">
        <f t="shared" si="2"/>
        <v>-3.9441747367770418E-7</v>
      </c>
      <c r="H17" s="69">
        <f t="shared" si="3"/>
        <v>32.510987904835929</v>
      </c>
      <c r="I17" s="69">
        <f t="shared" si="4"/>
        <v>32.510987904837407</v>
      </c>
      <c r="J17" s="70">
        <f t="shared" si="5"/>
        <v>9.7873418196950208</v>
      </c>
      <c r="K17" s="171" t="s">
        <v>118</v>
      </c>
      <c r="L17" s="171">
        <f>Traitement8!V13</f>
        <v>0.4</v>
      </c>
      <c r="Q17" s="68"/>
      <c r="R17" s="68"/>
    </row>
    <row r="18" spans="1:18" ht="15" x14ac:dyDescent="0.25">
      <c r="A18" s="68">
        <v>18</v>
      </c>
      <c r="B18" s="174">
        <f>IF(Traitement8!B18&gt;0,Traitement8!B18,)</f>
        <v>0.29712637120829327</v>
      </c>
      <c r="C18" s="3">
        <f>IF(AND(Traitement8!D18&lt;1000,Traitement8!D18&gt;0),Traitement8!D18,)</f>
        <v>32.772805352138221</v>
      </c>
      <c r="D18" s="68">
        <v>18</v>
      </c>
      <c r="E18" s="8">
        <f t="shared" si="0"/>
        <v>5.3344936530409087E-2</v>
      </c>
      <c r="F18" s="8">
        <f t="shared" si="1"/>
        <v>1.117675632193081E-2</v>
      </c>
      <c r="G18" s="8">
        <f t="shared" si="2"/>
        <v>-3.4060237514593446E-7</v>
      </c>
      <c r="H18" s="69">
        <f t="shared" si="3"/>
        <v>36.040343418693737</v>
      </c>
      <c r="I18" s="69">
        <f t="shared" si="4"/>
        <v>36.040343418693908</v>
      </c>
      <c r="J18" s="70">
        <f t="shared" si="5"/>
        <v>10.676805016389364</v>
      </c>
      <c r="K18" s="171" t="s">
        <v>119</v>
      </c>
      <c r="L18" s="171">
        <f>Traitement8!V15</f>
        <v>100</v>
      </c>
      <c r="N18" s="86"/>
      <c r="Q18" s="68"/>
      <c r="R18" s="68"/>
    </row>
    <row r="19" spans="1:18" ht="15" x14ac:dyDescent="0.25">
      <c r="A19" s="68">
        <v>19</v>
      </c>
      <c r="B19" s="174">
        <f>IF(Traitement8!B19&gt;0,Traitement8!B19,)</f>
        <v>0.29574090071881476</v>
      </c>
      <c r="C19" s="3">
        <f>IF(AND(Traitement8!D19&lt;1000,Traitement8!D19&gt;0),Traitement8!D19,)</f>
        <v>36.163095560980082</v>
      </c>
      <c r="D19" s="68">
        <v>19</v>
      </c>
      <c r="E19" s="8">
        <f t="shared" si="0"/>
        <v>5.2042510158201549E-2</v>
      </c>
      <c r="F19" s="8">
        <f t="shared" si="1"/>
        <v>1.076464645041157E-2</v>
      </c>
      <c r="G19" s="8">
        <f t="shared" si="2"/>
        <v>-2.9653667265665354E-7</v>
      </c>
      <c r="H19" s="69">
        <f t="shared" si="3"/>
        <v>39.535453571621474</v>
      </c>
      <c r="I19" s="69">
        <f t="shared" si="4"/>
        <v>39.535453571620906</v>
      </c>
      <c r="J19" s="70">
        <f t="shared" si="5"/>
        <v>11.372798551937167</v>
      </c>
      <c r="K19" s="173" t="s">
        <v>62</v>
      </c>
      <c r="L19" s="173">
        <f>Traitement8!T29</f>
        <v>0.3165404609599477</v>
      </c>
      <c r="Q19" s="68"/>
      <c r="R19" s="68"/>
    </row>
    <row r="20" spans="1:18" ht="15" x14ac:dyDescent="0.25">
      <c r="A20" s="68">
        <v>20</v>
      </c>
      <c r="B20" s="174">
        <f>IF(Traitement8!B20&gt;0,Traitement8!B20,)</f>
        <v>0.29435543022933608</v>
      </c>
      <c r="C20" s="3">
        <f>IF(AND(Traitement8!D20&lt;1000,Traitement8!D20&gt;0),Traitement8!D20,)</f>
        <v>40.118434137962367</v>
      </c>
      <c r="D20" s="68">
        <v>20</v>
      </c>
      <c r="E20" s="8">
        <f t="shared" si="0"/>
        <v>5.074401599600481E-2</v>
      </c>
      <c r="F20" s="8">
        <f t="shared" si="1"/>
        <v>1.0365328552942223E-2</v>
      </c>
      <c r="G20" s="8">
        <f t="shared" si="2"/>
        <v>-2.5817193179215099E-7</v>
      </c>
      <c r="H20" s="69">
        <f t="shared" si="3"/>
        <v>43.198614978979094</v>
      </c>
      <c r="I20" s="69">
        <f t="shared" si="4"/>
        <v>43.198614978980146</v>
      </c>
      <c r="J20" s="70">
        <f t="shared" si="5"/>
        <v>9.4875140133665106</v>
      </c>
      <c r="Q20" s="68"/>
      <c r="R20" s="68"/>
    </row>
    <row r="21" spans="1:18" ht="15" x14ac:dyDescent="0.25">
      <c r="A21" s="68">
        <v>21</v>
      </c>
      <c r="B21" s="174">
        <f>IF(Traitement8!B21&gt;0,Traitement8!B21,)</f>
        <v>0.29296995973985762</v>
      </c>
      <c r="C21" s="3">
        <f>IF(AND(Traitement8!D21&lt;1000,Traitement8!D21&gt;0),Traitement8!D21,)</f>
        <v>43.508724346804229</v>
      </c>
      <c r="D21" s="68">
        <v>21</v>
      </c>
      <c r="E21" s="8">
        <f t="shared" si="0"/>
        <v>4.9449719630553834E-2</v>
      </c>
      <c r="F21" s="8">
        <f t="shared" si="1"/>
        <v>9.9785633461474069E-3</v>
      </c>
      <c r="G21" s="8">
        <f t="shared" si="2"/>
        <v>-2.2477061345068081E-7</v>
      </c>
      <c r="H21" s="69">
        <f t="shared" si="3"/>
        <v>47.041383171936104</v>
      </c>
      <c r="I21" s="69">
        <f t="shared" si="4"/>
        <v>47.041383171937127</v>
      </c>
      <c r="J21" s="70">
        <f t="shared" si="5"/>
        <v>12.479678374782122</v>
      </c>
      <c r="K21" s="94"/>
      <c r="L21" s="93"/>
      <c r="Q21" s="68"/>
      <c r="R21" s="68"/>
    </row>
    <row r="22" spans="1:18" ht="15" x14ac:dyDescent="0.25">
      <c r="A22" s="68">
        <v>22</v>
      </c>
      <c r="B22" s="174">
        <f>IF(Traitement8!B22&gt;0,Traitement8!B22,)</f>
        <v>0.29166598751446604</v>
      </c>
      <c r="C22" s="3">
        <f>IF(AND(Traitement8!D22&lt;1000,Traitement8!D22&gt;0),Traitement8!D22,)</f>
        <v>47.464062923786287</v>
      </c>
      <c r="D22" s="68">
        <v>22</v>
      </c>
      <c r="E22" s="8">
        <f t="shared" si="0"/>
        <v>4.8235650577936461E-2</v>
      </c>
      <c r="F22" s="8">
        <f t="shared" si="1"/>
        <v>9.6257967180267447E-3</v>
      </c>
      <c r="G22" s="8">
        <f t="shared" si="2"/>
        <v>-1.9729193548034544E-7</v>
      </c>
      <c r="H22" s="69">
        <f t="shared" si="3"/>
        <v>50.83340247461274</v>
      </c>
      <c r="I22" s="69">
        <f t="shared" si="4"/>
        <v>50.833402474613507</v>
      </c>
      <c r="J22" s="70">
        <f t="shared" si="5"/>
        <v>11.352449008763404</v>
      </c>
      <c r="K22" s="94"/>
      <c r="L22" s="93"/>
      <c r="Q22" s="68"/>
      <c r="R22" s="68"/>
    </row>
    <row r="23" spans="1:18" ht="15" x14ac:dyDescent="0.25">
      <c r="A23" s="68">
        <v>23</v>
      </c>
      <c r="B23" s="174">
        <f>IF(Traitement8!B23&gt;0,Traitement8!B23,)</f>
        <v>0.29019901876090043</v>
      </c>
      <c r="C23" s="3">
        <f>IF(AND(Traitement8!D23&lt;1000,Traitement8!D23&gt;0),Traitement8!D23,)</f>
        <v>51.984449868908769</v>
      </c>
      <c r="D23" s="68">
        <v>23</v>
      </c>
      <c r="E23" s="8">
        <f t="shared" si="0"/>
        <v>4.6874896581720685E-2</v>
      </c>
      <c r="F23" s="8">
        <f t="shared" si="1"/>
        <v>9.2417072005373576E-3</v>
      </c>
      <c r="G23" s="8">
        <f t="shared" si="2"/>
        <v>-1.7037280530767307E-7</v>
      </c>
      <c r="H23" s="69">
        <f t="shared" si="3"/>
        <v>55.317037777209407</v>
      </c>
      <c r="I23" s="69">
        <f t="shared" si="4"/>
        <v>55.317037777210061</v>
      </c>
      <c r="J23" s="70">
        <f t="shared" si="5"/>
        <v>11.106142166551624</v>
      </c>
      <c r="K23" s="94"/>
      <c r="L23" s="93"/>
      <c r="Q23" s="68"/>
      <c r="R23" s="68"/>
    </row>
    <row r="24" spans="1:18" ht="15" x14ac:dyDescent="0.25">
      <c r="A24" s="68">
        <v>24</v>
      </c>
      <c r="B24" s="174">
        <f>IF(Traitement8!B24&gt;0,Traitement8!B24,)</f>
        <v>0.28881354827142175</v>
      </c>
      <c r="C24" s="3">
        <f>IF(AND(Traitement8!D24&lt;1000,Traitement8!D24&gt;0),Traitement8!D24,)</f>
        <v>56.50483681403125</v>
      </c>
      <c r="D24" s="68">
        <v>24</v>
      </c>
      <c r="E24" s="8">
        <f t="shared" si="0"/>
        <v>4.5595021603952582E-2</v>
      </c>
      <c r="F24" s="8">
        <f t="shared" si="1"/>
        <v>8.8911130780710904E-3</v>
      </c>
      <c r="G24" s="8">
        <f t="shared" si="2"/>
        <v>-1.4833052512219996E-7</v>
      </c>
      <c r="H24" s="69">
        <f t="shared" si="3"/>
        <v>59.778414783957487</v>
      </c>
      <c r="I24" s="69">
        <f t="shared" si="4"/>
        <v>59.778414783959022</v>
      </c>
      <c r="J24" s="70">
        <f t="shared" si="5"/>
        <v>10.716312725186381</v>
      </c>
      <c r="K24" s="94"/>
      <c r="L24" s="93"/>
      <c r="Q24" s="68"/>
      <c r="R24" s="68"/>
    </row>
    <row r="25" spans="1:18" ht="15" x14ac:dyDescent="0.25">
      <c r="A25" s="68">
        <v>25</v>
      </c>
      <c r="B25" s="174">
        <f>IF(Traitement8!B25&gt;0,Traitement8!B25,)</f>
        <v>0.28742807778194324</v>
      </c>
      <c r="C25" s="3">
        <f>IF(AND(Traitement8!D25&lt;1000,Traitement8!D25&gt;0),Traitement8!D25,)</f>
        <v>62.720368863574777</v>
      </c>
      <c r="D25" s="68">
        <v>25</v>
      </c>
      <c r="E25" s="8">
        <f t="shared" si="0"/>
        <v>4.4320652712367611E-2</v>
      </c>
      <c r="F25" s="8">
        <f t="shared" si="1"/>
        <v>8.5520666208366916E-3</v>
      </c>
      <c r="G25" s="8">
        <f t="shared" si="2"/>
        <v>-1.29139985142571E-7</v>
      </c>
      <c r="H25" s="69">
        <f t="shared" si="3"/>
        <v>64.476606259626351</v>
      </c>
      <c r="I25" s="69">
        <f t="shared" si="4"/>
        <v>64.476606259626067</v>
      </c>
      <c r="J25" s="70">
        <f t="shared" si="5"/>
        <v>3.0843697912900141</v>
      </c>
      <c r="K25" s="94"/>
      <c r="L25" s="93"/>
      <c r="Q25" s="68"/>
      <c r="R25" s="68"/>
    </row>
    <row r="26" spans="1:18" ht="15" x14ac:dyDescent="0.25">
      <c r="A26" s="68">
        <v>26</v>
      </c>
      <c r="B26" s="174">
        <f>IF(Traitement8!B26&gt;0,Traitement8!B26,)</f>
        <v>0.28596110902837762</v>
      </c>
      <c r="C26" s="3">
        <f>IF(AND(Traitement8!D26&lt;1000,Traitement8!D26&gt;0),Traitement8!D26,)</f>
        <v>68.370852544977879</v>
      </c>
      <c r="D26" s="68">
        <v>26</v>
      </c>
      <c r="E26" s="8">
        <f t="shared" si="0"/>
        <v>4.2977768354307055E-2</v>
      </c>
      <c r="F26" s="8">
        <f t="shared" si="1"/>
        <v>8.2053739575369943E-3</v>
      </c>
      <c r="G26" s="8">
        <f t="shared" si="2"/>
        <v>-1.115196688745721E-7</v>
      </c>
      <c r="H26" s="69">
        <f t="shared" si="3"/>
        <v>69.728884579020814</v>
      </c>
      <c r="I26" s="69">
        <f t="shared" si="4"/>
        <v>69.728884579021496</v>
      </c>
      <c r="J26" s="70">
        <f t="shared" si="5"/>
        <v>1.844251005486792</v>
      </c>
      <c r="K26" s="94"/>
      <c r="L26" s="93"/>
      <c r="Q26" s="68"/>
      <c r="R26" s="68"/>
    </row>
    <row r="27" spans="1:18" ht="15" x14ac:dyDescent="0.25">
      <c r="A27" s="68">
        <v>27</v>
      </c>
      <c r="B27" s="174">
        <f>IF(Traitement8!B27&gt;0,Traitement8!B27,)</f>
        <v>0.28449414027481229</v>
      </c>
      <c r="C27" s="3">
        <f>IF(AND(Traitement8!D27&lt;1000,Traitement8!D27&gt;0),Traitement8!D27,)</f>
        <v>74.021336226380981</v>
      </c>
      <c r="D27" s="68">
        <v>27</v>
      </c>
      <c r="E27" s="8">
        <f t="shared" si="0"/>
        <v>4.1642025451815688E-2</v>
      </c>
      <c r="F27" s="8">
        <f t="shared" si="1"/>
        <v>7.8710249709774936E-3</v>
      </c>
      <c r="G27" s="8">
        <f t="shared" si="2"/>
        <v>-9.6303519294975957E-8</v>
      </c>
      <c r="H27" s="69">
        <f t="shared" si="3"/>
        <v>75.289287896845053</v>
      </c>
      <c r="I27" s="69">
        <f t="shared" si="4"/>
        <v>75.289287896845053</v>
      </c>
      <c r="J27" s="70">
        <f t="shared" si="5"/>
        <v>1.6077014386326303</v>
      </c>
      <c r="K27" s="94"/>
      <c r="L27" s="93"/>
      <c r="M27" s="87"/>
      <c r="N27" s="86"/>
      <c r="Q27" s="68"/>
      <c r="R27" s="68"/>
    </row>
    <row r="28" spans="1:18" ht="15" x14ac:dyDescent="0.25">
      <c r="A28" s="68">
        <v>28</v>
      </c>
      <c r="B28" s="174">
        <f>IF(Traitement8!B28&gt;0,Traitement8!B28,)</f>
        <v>0.28302717152124668</v>
      </c>
      <c r="C28" s="3">
        <f>IF(AND(Traitement8!D28&lt;1000,Traitement8!D28&gt;0),Traitement8!D28,)</f>
        <v>81.366965012205128</v>
      </c>
      <c r="D28" s="68">
        <v>28</v>
      </c>
      <c r="E28" s="8">
        <f t="shared" si="0"/>
        <v>4.0313991378181382E-2</v>
      </c>
      <c r="F28" s="8">
        <f t="shared" si="1"/>
        <v>7.5487066315461119E-3</v>
      </c>
      <c r="G28" s="8">
        <f t="shared" si="2"/>
        <v>-8.316350792300418E-8</v>
      </c>
      <c r="H28" s="69">
        <f t="shared" si="3"/>
        <v>81.182888464651114</v>
      </c>
      <c r="I28" s="69">
        <f t="shared" si="4"/>
        <v>81.182888464652876</v>
      </c>
      <c r="J28" s="70">
        <f t="shared" si="5"/>
        <v>3.3884175359405112E-2</v>
      </c>
      <c r="K28" s="94"/>
      <c r="L28" s="93"/>
      <c r="M28" s="86"/>
      <c r="N28" s="86"/>
      <c r="Q28" s="68"/>
      <c r="R28" s="68"/>
    </row>
    <row r="29" spans="1:18" ht="15" x14ac:dyDescent="0.25">
      <c r="A29" s="68">
        <v>29</v>
      </c>
      <c r="B29" s="174">
        <f>IF(Traitement8!B29&gt;0,Traitement8!B29,)</f>
        <v>0.28156020276768107</v>
      </c>
      <c r="C29" s="3">
        <f>IF(AND(Traitement8!D29&lt;1000,Traitement8!D29&gt;0),Traitement8!D29,)</f>
        <v>88.147545429888851</v>
      </c>
      <c r="D29" s="68">
        <v>29</v>
      </c>
      <c r="E29" s="8">
        <f t="shared" si="0"/>
        <v>3.8994286742403558E-2</v>
      </c>
      <c r="F29" s="8">
        <f t="shared" si="1"/>
        <v>7.2381047714664198E-3</v>
      </c>
      <c r="G29" s="8">
        <f t="shared" si="2"/>
        <v>-7.1816362272875001E-8</v>
      </c>
      <c r="H29" s="69">
        <f t="shared" si="3"/>
        <v>87.437193910103815</v>
      </c>
      <c r="I29" s="69">
        <f t="shared" si="4"/>
        <v>87.437193910103048</v>
      </c>
      <c r="J29" s="70">
        <f t="shared" si="5"/>
        <v>0.50459928166090984</v>
      </c>
      <c r="K29" s="94"/>
      <c r="L29" s="93"/>
      <c r="Q29" s="68"/>
      <c r="R29" s="68"/>
    </row>
    <row r="30" spans="1:18" ht="15" x14ac:dyDescent="0.25">
      <c r="A30" s="68">
        <v>30</v>
      </c>
      <c r="B30" s="174">
        <f>IF(Traitement8!B30&gt;0,Traitement8!B30,)</f>
        <v>0.28009323401411546</v>
      </c>
      <c r="C30" s="3">
        <f>IF(AND(Traitement8!D30&lt;1000,Traitement8!D30&gt;0),Traitement8!D30,)</f>
        <v>95.493174215712884</v>
      </c>
      <c r="D30" s="68">
        <v>30</v>
      </c>
      <c r="E30" s="8">
        <f t="shared" si="0"/>
        <v>3.7683590409175141E-2</v>
      </c>
      <c r="F30" s="8">
        <f t="shared" si="1"/>
        <v>6.9389048249829249E-3</v>
      </c>
      <c r="G30" s="8">
        <f t="shared" si="2"/>
        <v>-6.2017459578629517E-8</v>
      </c>
      <c r="H30" s="69">
        <f t="shared" si="3"/>
        <v>94.082392334370525</v>
      </c>
      <c r="I30" s="69">
        <f t="shared" si="4"/>
        <v>94.082392334371121</v>
      </c>
      <c r="J30" s="70">
        <f t="shared" si="5"/>
        <v>1.9903055167238863</v>
      </c>
      <c r="K30" s="94"/>
      <c r="L30" s="93"/>
      <c r="Q30" s="68"/>
      <c r="R30" s="68"/>
    </row>
    <row r="31" spans="1:18" ht="15" x14ac:dyDescent="0.25">
      <c r="A31" s="68">
        <v>31</v>
      </c>
      <c r="B31" s="174">
        <f>IF(Traitement8!B31&gt;0,Traitement8!B31,)</f>
        <v>0.27854476699646297</v>
      </c>
      <c r="C31" s="3">
        <f>IF(AND(Traitement8!D31&lt;1000,Traitement8!D31&gt;0),Traitement8!D31,)</f>
        <v>103.40385136967734</v>
      </c>
      <c r="D31" s="68">
        <v>31</v>
      </c>
      <c r="E31" s="8">
        <f t="shared" si="0"/>
        <v>3.631067192170917E-2</v>
      </c>
      <c r="F31" s="8">
        <f t="shared" si="1"/>
        <v>6.6351050931717885E-3</v>
      </c>
      <c r="G31" s="8">
        <f t="shared" si="2"/>
        <v>-5.3120859988587169E-8</v>
      </c>
      <c r="H31" s="69">
        <f t="shared" si="3"/>
        <v>101.55749768104761</v>
      </c>
      <c r="I31" s="69">
        <f t="shared" si="4"/>
        <v>101.55749768104775</v>
      </c>
      <c r="J31" s="70">
        <f t="shared" si="5"/>
        <v>3.4090219435166222</v>
      </c>
      <c r="K31" s="94"/>
      <c r="L31" s="93"/>
      <c r="Q31" s="68"/>
      <c r="R31" s="68"/>
    </row>
    <row r="32" spans="1:18" ht="15" x14ac:dyDescent="0.25">
      <c r="A32" s="68">
        <v>32</v>
      </c>
      <c r="B32" s="174">
        <f>IF(Traitement8!B32&gt;0,Traitement8!B32,)</f>
        <v>0.27707779824289736</v>
      </c>
      <c r="C32" s="3">
        <f>IF(AND(Traitement8!D32&lt;1000,Traitement8!D32&gt;0),Traitement8!D32,)</f>
        <v>111.31452852364168</v>
      </c>
      <c r="D32" s="68">
        <v>32</v>
      </c>
      <c r="E32" s="8">
        <f t="shared" si="0"/>
        <v>3.5020900696864352E-2</v>
      </c>
      <c r="F32" s="8">
        <f t="shared" si="1"/>
        <v>6.3583565795940836E-3</v>
      </c>
      <c r="G32" s="8">
        <f t="shared" si="2"/>
        <v>-4.5872838201154951E-8</v>
      </c>
      <c r="H32" s="69">
        <f t="shared" si="3"/>
        <v>109.11381541365154</v>
      </c>
      <c r="I32" s="69">
        <f t="shared" si="4"/>
        <v>109.11381541365125</v>
      </c>
      <c r="J32" s="70">
        <f t="shared" si="5"/>
        <v>4.8431381924825052</v>
      </c>
      <c r="K32" s="94"/>
      <c r="L32" s="93"/>
      <c r="Q32" s="68"/>
      <c r="R32" s="68"/>
    </row>
    <row r="33" spans="1:18" ht="15" x14ac:dyDescent="0.25">
      <c r="A33" s="68">
        <v>33</v>
      </c>
      <c r="B33" s="174">
        <f>IF(Traitement8!B33&gt;0,Traitement8!B33,)</f>
        <v>0.27552933122524487</v>
      </c>
      <c r="C33" s="3">
        <f>IF(AND(Traitement8!D33&lt;1000,Traitement8!D33&gt;0),Traitement8!D33,)</f>
        <v>120.35530241388665</v>
      </c>
      <c r="D33" s="68">
        <v>33</v>
      </c>
      <c r="E33" s="8">
        <f t="shared" si="0"/>
        <v>3.3671970976332899E-2</v>
      </c>
      <c r="F33" s="8">
        <f t="shared" si="1"/>
        <v>6.07755889599305E-3</v>
      </c>
      <c r="G33" s="8">
        <f t="shared" si="2"/>
        <v>-3.9292230764334082E-8</v>
      </c>
      <c r="H33" s="69">
        <f t="shared" si="3"/>
        <v>117.63603260621858</v>
      </c>
      <c r="I33" s="69">
        <f t="shared" si="4"/>
        <v>117.63603260621835</v>
      </c>
      <c r="J33" s="70">
        <f t="shared" si="5"/>
        <v>7.3944282868951419</v>
      </c>
      <c r="K33" s="94"/>
      <c r="L33" s="93"/>
      <c r="Q33" s="68"/>
      <c r="R33" s="68"/>
    </row>
    <row r="34" spans="1:18" ht="15" x14ac:dyDescent="0.25">
      <c r="A34" s="68">
        <v>34</v>
      </c>
      <c r="B34" s="174">
        <f>IF(Traitement8!B34&gt;0,Traitement8!B34,)</f>
        <v>0.27398086420759232</v>
      </c>
      <c r="C34" s="3">
        <f>IF(AND(Traitement8!D34&lt;1000,Traitement8!D34&gt;0),Traitement8!D34,)</f>
        <v>129.96112467227204</v>
      </c>
      <c r="D34" s="68">
        <v>34</v>
      </c>
      <c r="E34" s="8">
        <f t="shared" si="0"/>
        <v>3.2337001117169292E-2</v>
      </c>
      <c r="F34" s="8">
        <f t="shared" si="1"/>
        <v>5.8080357052434171E-3</v>
      </c>
      <c r="G34" s="8">
        <f t="shared" si="2"/>
        <v>-3.3655631221487137E-8</v>
      </c>
      <c r="H34" s="69">
        <f t="shared" si="3"/>
        <v>126.77005989758618</v>
      </c>
      <c r="I34" s="69">
        <f t="shared" si="4"/>
        <v>126.77005989758575</v>
      </c>
      <c r="J34" s="70">
        <f t="shared" si="5"/>
        <v>10.182894396240892</v>
      </c>
      <c r="K34" s="94"/>
      <c r="L34" s="93"/>
      <c r="Q34" s="68"/>
      <c r="R34" s="68"/>
    </row>
    <row r="35" spans="1:18" ht="15" x14ac:dyDescent="0.25">
      <c r="A35" s="68">
        <v>35</v>
      </c>
      <c r="B35" s="174">
        <f>IF(Traitement8!B35&gt;0,Traitement8!B35,)</f>
        <v>0.27243239718993983</v>
      </c>
      <c r="C35" s="3">
        <f>IF(AND(Traitement8!D35&lt;1000,Traitement8!D35&gt;0),Traitement8!D35,)</f>
        <v>139.56694693065731</v>
      </c>
      <c r="D35" s="68">
        <v>35</v>
      </c>
      <c r="E35" s="8">
        <f t="shared" si="0"/>
        <v>3.101724410546592E-2</v>
      </c>
      <c r="F35" s="8">
        <f t="shared" si="1"/>
        <v>5.5494266784087126E-3</v>
      </c>
      <c r="G35" s="8">
        <f t="shared" si="2"/>
        <v>-2.8827619229095518E-8</v>
      </c>
      <c r="H35" s="69">
        <f t="shared" si="3"/>
        <v>136.57286014393503</v>
      </c>
      <c r="I35" s="69">
        <f t="shared" si="4"/>
        <v>136.57286014393478</v>
      </c>
      <c r="J35" s="70">
        <f t="shared" si="5"/>
        <v>8.9645556864249354</v>
      </c>
      <c r="K35" s="94"/>
      <c r="L35" s="93"/>
      <c r="Q35" s="68"/>
      <c r="R35" s="68"/>
    </row>
    <row r="36" spans="1:18" ht="15" x14ac:dyDescent="0.25">
      <c r="A36" s="68">
        <v>36</v>
      </c>
      <c r="B36" s="174">
        <f>IF(Traitement8!B36&gt;0,Traitement8!B36,)</f>
        <v>0.27080243190820041</v>
      </c>
      <c r="C36" s="3">
        <f>IF(AND(Traitement8!D36&lt;1000,Traitement8!D36&gt;0),Traitement8!D36,)</f>
        <v>150.30286592532332</v>
      </c>
      <c r="D36" s="68">
        <v>36</v>
      </c>
      <c r="E36" s="8">
        <f t="shared" si="0"/>
        <v>2.9645965555143487E-2</v>
      </c>
      <c r="F36" s="8">
        <f t="shared" si="1"/>
        <v>5.2886060391326593E-3</v>
      </c>
      <c r="G36" s="8">
        <f t="shared" si="2"/>
        <v>-2.4491781619733385E-8</v>
      </c>
      <c r="H36" s="69">
        <f t="shared" si="3"/>
        <v>147.68290979312042</v>
      </c>
      <c r="I36" s="69">
        <f t="shared" si="4"/>
        <v>147.68290979312175</v>
      </c>
      <c r="J36" s="70">
        <f t="shared" si="5"/>
        <v>6.8641701346675861</v>
      </c>
      <c r="K36" s="94"/>
      <c r="L36" s="93"/>
      <c r="Q36" s="68"/>
      <c r="R36" s="68"/>
    </row>
    <row r="37" spans="1:18" ht="15" x14ac:dyDescent="0.25">
      <c r="A37" s="68">
        <v>37</v>
      </c>
      <c r="B37" s="174">
        <f>IF(Traitement8!B37&gt;0,Traitement8!B37,)</f>
        <v>0.26925396489054793</v>
      </c>
      <c r="C37" s="3">
        <f>IF(AND(Traitement8!D37&lt;1000,Traitement8!D37&gt;0),Traitement8!D37,)</f>
        <v>161.03878491998921</v>
      </c>
      <c r="D37" s="68">
        <v>37</v>
      </c>
      <c r="E37" s="8">
        <f t="shared" si="0"/>
        <v>2.8361848784078679E-2</v>
      </c>
      <c r="F37" s="8">
        <f t="shared" si="1"/>
        <v>5.0512888645119882E-3</v>
      </c>
      <c r="G37" s="8">
        <f t="shared" si="2"/>
        <v>-2.0978352885987987E-8</v>
      </c>
      <c r="H37" s="69">
        <f t="shared" si="3"/>
        <v>159.06084629700854</v>
      </c>
      <c r="I37" s="69">
        <f t="shared" si="4"/>
        <v>159.06084629700817</v>
      </c>
      <c r="J37" s="70">
        <f t="shared" si="5"/>
        <v>3.9122411962786821</v>
      </c>
      <c r="K37" s="94"/>
      <c r="L37" s="93"/>
      <c r="Q37" s="68"/>
      <c r="R37" s="68"/>
    </row>
    <row r="38" spans="1:18" ht="15" x14ac:dyDescent="0.25">
      <c r="A38" s="68">
        <v>38</v>
      </c>
      <c r="B38" s="174">
        <f>IF(Traitement8!B38&gt;0,Traitement8!B38,)</f>
        <v>0.26770549787289544</v>
      </c>
      <c r="C38" s="3">
        <f>IF(AND(Traitement8!D38&lt;1000,Traitement8!D38&gt;0),Traitement8!D38,)</f>
        <v>173.46984901907615</v>
      </c>
      <c r="D38" s="68">
        <v>38</v>
      </c>
      <c r="E38" s="8">
        <f t="shared" si="0"/>
        <v>2.7097494980486581E-2</v>
      </c>
      <c r="F38" s="8">
        <f t="shared" si="1"/>
        <v>4.8238136806780796E-3</v>
      </c>
      <c r="G38" s="8">
        <f t="shared" si="2"/>
        <v>-1.7968936908027704E-8</v>
      </c>
      <c r="H38" s="69">
        <f t="shared" si="3"/>
        <v>171.31727836041682</v>
      </c>
      <c r="I38" s="69">
        <f t="shared" si="4"/>
        <v>171.31727836041719</v>
      </c>
      <c r="J38" s="70">
        <f t="shared" si="5"/>
        <v>4.6335604405210562</v>
      </c>
      <c r="K38" s="94"/>
      <c r="L38" s="93"/>
      <c r="Q38" s="68"/>
      <c r="R38" s="68"/>
    </row>
    <row r="39" spans="1:18" ht="15" x14ac:dyDescent="0.25">
      <c r="A39" s="68">
        <v>39</v>
      </c>
      <c r="B39" s="174">
        <f>IF(Traitement8!B39&gt;0,Traitement8!B39,)</f>
        <v>0.26607553259115579</v>
      </c>
      <c r="C39" s="3">
        <f>IF(AND(Traitement8!D39&lt;1000,Traitement8!D39&gt;0),Traitement8!D39,)</f>
        <v>186.46596148630329</v>
      </c>
      <c r="D39" s="68">
        <v>39</v>
      </c>
      <c r="E39" s="8">
        <f t="shared" si="0"/>
        <v>2.5789859441468319E-2</v>
      </c>
      <c r="F39" s="8">
        <f t="shared" si="1"/>
        <v>4.5946247398992732E-3</v>
      </c>
      <c r="G39" s="8">
        <f t="shared" si="2"/>
        <v>-1.5266305526286455E-8</v>
      </c>
      <c r="H39" s="69">
        <f t="shared" si="3"/>
        <v>185.25743713424708</v>
      </c>
      <c r="I39" s="69">
        <f t="shared" si="4"/>
        <v>185.257437134247</v>
      </c>
      <c r="J39" s="70">
        <f t="shared" si="5"/>
        <v>1.4605311095128621</v>
      </c>
      <c r="K39" s="94"/>
      <c r="L39" s="93"/>
      <c r="Q39" s="68"/>
      <c r="R39" s="68"/>
    </row>
    <row r="40" spans="1:18" ht="15" x14ac:dyDescent="0.25">
      <c r="A40" s="68">
        <v>40</v>
      </c>
      <c r="B40" s="174">
        <f>IF(Traitement8!B40&gt;0,Traitement8!B40,)</f>
        <v>0.26452706557350325</v>
      </c>
      <c r="C40" s="3">
        <f>IF(AND(Traitement8!D40&lt;1000,Traitement8!D40&gt;0),Traitement8!D40,)</f>
        <v>201.15721905795147</v>
      </c>
      <c r="D40" s="68">
        <v>40</v>
      </c>
      <c r="E40" s="8">
        <f t="shared" si="0"/>
        <v>2.4571648905756565E-2</v>
      </c>
      <c r="F40" s="8">
        <f t="shared" si="1"/>
        <v>4.3862921587707162E-3</v>
      </c>
      <c r="G40" s="8">
        <f t="shared" si="2"/>
        <v>-1.3076301609634447E-8</v>
      </c>
      <c r="H40" s="69">
        <f t="shared" si="3"/>
        <v>199.57925674691433</v>
      </c>
      <c r="I40" s="69">
        <f t="shared" si="4"/>
        <v>199.5792567469156</v>
      </c>
      <c r="J40" s="70">
        <f t="shared" si="5"/>
        <v>2.4899650550536729</v>
      </c>
      <c r="K40" s="94"/>
      <c r="L40" s="93"/>
      <c r="Q40" s="68"/>
      <c r="R40" s="68"/>
    </row>
    <row r="41" spans="1:18" ht="15" x14ac:dyDescent="0.25">
      <c r="A41" s="68">
        <v>41</v>
      </c>
      <c r="B41" s="174">
        <f>IF(Traitement8!B41&gt;0,Traitement8!B41,)</f>
        <v>0.26289710029176389</v>
      </c>
      <c r="C41" s="3">
        <f>IF(AND(Traitement8!D41&lt;1000,Traitement8!D41&gt;0),Traitement8!D41,)</f>
        <v>216.41352499773984</v>
      </c>
      <c r="D41" s="68">
        <v>41</v>
      </c>
      <c r="E41" s="8">
        <f t="shared" si="0"/>
        <v>2.3316837833213901E-2</v>
      </c>
      <c r="F41" s="8">
        <f t="shared" si="1"/>
        <v>4.1765202406393084E-3</v>
      </c>
      <c r="G41" s="8">
        <f t="shared" si="2"/>
        <v>-1.1109550288113516E-8</v>
      </c>
      <c r="H41" s="69">
        <f t="shared" si="3"/>
        <v>215.89600125959805</v>
      </c>
      <c r="I41" s="69">
        <f t="shared" si="4"/>
        <v>215.89600125959944</v>
      </c>
      <c r="J41" s="70">
        <f t="shared" si="5"/>
        <v>0.26783081954025212</v>
      </c>
      <c r="K41" s="94"/>
      <c r="L41" s="93"/>
      <c r="Q41" s="68"/>
      <c r="R41" s="68"/>
    </row>
    <row r="42" spans="1:18" ht="15" x14ac:dyDescent="0.25">
      <c r="A42" s="68">
        <v>42</v>
      </c>
      <c r="B42" s="174">
        <f>IF(Traitement8!B42&gt;0,Traitement8!B42,)</f>
        <v>0.26126713501002424</v>
      </c>
      <c r="C42" s="3">
        <f>IF(AND(Traitement8!D42&lt;1000,Traitement8!D42&gt;0),Traitement8!D42,)</f>
        <v>233.93002441008957</v>
      </c>
      <c r="D42" s="68">
        <v>42</v>
      </c>
      <c r="E42" s="8">
        <f t="shared" si="0"/>
        <v>2.20926240149616E-2</v>
      </c>
      <c r="F42" s="8">
        <f t="shared" si="1"/>
        <v>3.9761509694895602E-3</v>
      </c>
      <c r="G42" s="8">
        <f t="shared" si="2"/>
        <v>-9.4386095893085671E-9</v>
      </c>
      <c r="H42" s="69">
        <f t="shared" si="3"/>
        <v>233.60114463818354</v>
      </c>
      <c r="I42" s="69">
        <f t="shared" si="4"/>
        <v>233.60114463818346</v>
      </c>
      <c r="J42" s="70">
        <f t="shared" si="5"/>
        <v>0.10816190436896313</v>
      </c>
      <c r="K42" s="94"/>
      <c r="L42" s="93"/>
      <c r="Q42" s="68"/>
      <c r="R42" s="68"/>
    </row>
    <row r="43" spans="1:18" ht="15" x14ac:dyDescent="0.25">
      <c r="A43" s="68">
        <v>43</v>
      </c>
      <c r="B43" s="174">
        <f>IF(Traitement8!B43&gt;0,Traitement8!B43,)</f>
        <v>0.25963716972828482</v>
      </c>
      <c r="C43" s="3">
        <f>IF(AND(Traitement8!D43&lt;1000,Traitement8!D43&gt;0),Traitement8!D43,)</f>
        <v>252.57662055871992</v>
      </c>
      <c r="D43" s="68">
        <v>43</v>
      </c>
      <c r="E43" s="8">
        <f t="shared" si="0"/>
        <v>2.0901507852836829E-2</v>
      </c>
      <c r="F43" s="8">
        <f t="shared" si="1"/>
        <v>3.784819676820234E-3</v>
      </c>
      <c r="G43" s="8">
        <f t="shared" si="2"/>
        <v>-8.0189879469971466E-9</v>
      </c>
      <c r="H43" s="69">
        <f t="shared" si="3"/>
        <v>252.81826556439773</v>
      </c>
      <c r="I43" s="69">
        <f t="shared" si="4"/>
        <v>252.81826556439719</v>
      </c>
      <c r="J43" s="70">
        <f t="shared" si="5"/>
        <v>5.839230876902899E-2</v>
      </c>
      <c r="K43" s="94"/>
      <c r="L43" s="93"/>
      <c r="Q43" s="68"/>
      <c r="R43" s="68"/>
    </row>
    <row r="44" spans="1:18" ht="15" x14ac:dyDescent="0.25">
      <c r="A44" s="68">
        <v>44</v>
      </c>
      <c r="B44" s="174">
        <f>IF(Traitement8!B44&gt;0,Traitement8!B44,)</f>
        <v>0.2580072044465454</v>
      </c>
      <c r="C44" s="3">
        <f>IF(AND(Traitement8!D44&lt;1000,Traitement8!D44&gt;0),Traitement8!D44,)</f>
        <v>272.91836181177121</v>
      </c>
      <c r="D44" s="68">
        <v>44</v>
      </c>
      <c r="E44" s="8">
        <f t="shared" si="0"/>
        <v>1.9746032982171275E-2</v>
      </c>
      <c r="F44" s="8">
        <f t="shared" si="1"/>
        <v>3.602170783484915E-3</v>
      </c>
      <c r="G44" s="8">
        <f t="shared" si="2"/>
        <v>-6.8128855641839194E-9</v>
      </c>
      <c r="H44" s="69">
        <f t="shared" si="3"/>
        <v>273.67576083298081</v>
      </c>
      <c r="I44" s="69">
        <f t="shared" si="4"/>
        <v>273.67576083298059</v>
      </c>
      <c r="J44" s="70">
        <f t="shared" si="5"/>
        <v>0.57365327732927185</v>
      </c>
      <c r="K44" s="94"/>
      <c r="L44" s="93"/>
      <c r="Q44" s="68"/>
      <c r="R44" s="68"/>
    </row>
    <row r="45" spans="1:18" ht="15" x14ac:dyDescent="0.25">
      <c r="A45" s="68">
        <v>45</v>
      </c>
      <c r="B45" s="174">
        <f>IF(Traitement8!B45&gt;0,Traitement8!B45,)</f>
        <v>0.25637723916480576</v>
      </c>
      <c r="C45" s="3">
        <f>IF(AND(Traitement8!D45&lt;1000,Traitement8!D45&gt;0),Traitement8!D45,)</f>
        <v>295.52029653738362</v>
      </c>
      <c r="D45" s="68">
        <v>45</v>
      </c>
      <c r="E45" s="8">
        <f t="shared" si="0"/>
        <v>1.8628731099062542E-2</v>
      </c>
      <c r="F45" s="8">
        <f t="shared" si="1"/>
        <v>3.4278580384233116E-3</v>
      </c>
      <c r="G45" s="8">
        <f t="shared" si="2"/>
        <v>-5.7881879346781035E-9</v>
      </c>
      <c r="H45" s="69">
        <f t="shared" si="3"/>
        <v>296.30482132595716</v>
      </c>
      <c r="I45" s="69">
        <f t="shared" si="4"/>
        <v>296.3048213259575</v>
      </c>
      <c r="J45" s="70">
        <f t="shared" si="5"/>
        <v>0.61547914388637159</v>
      </c>
      <c r="K45" s="94"/>
      <c r="L45" s="93"/>
      <c r="Q45" s="68"/>
      <c r="R45" s="68"/>
    </row>
    <row r="46" spans="1:18" ht="15" x14ac:dyDescent="0.25">
      <c r="A46" s="68">
        <v>46</v>
      </c>
      <c r="B46" s="174">
        <f>IF(Traitement8!B46&gt;0,Traitement8!B46,)</f>
        <v>0.25466577561897924</v>
      </c>
      <c r="C46" s="3">
        <f>IF(AND(Traitement8!D46&lt;1000,Traitement8!D46&gt;0),Traitement8!D46,)</f>
        <v>320.38242473555738</v>
      </c>
      <c r="D46" s="68">
        <v>46</v>
      </c>
      <c r="E46" s="8">
        <f t="shared" si="0"/>
        <v>1.7499328977090924E-2</v>
      </c>
      <c r="F46" s="8">
        <f t="shared" si="1"/>
        <v>3.2534331135284133E-3</v>
      </c>
      <c r="G46" s="8">
        <f t="shared" si="2"/>
        <v>-4.8776959588127125E-9</v>
      </c>
      <c r="H46" s="69">
        <f t="shared" si="3"/>
        <v>322.11571575243579</v>
      </c>
      <c r="I46" s="69">
        <f t="shared" si="4"/>
        <v>322.11571575243613</v>
      </c>
      <c r="J46" s="70">
        <f t="shared" si="5"/>
        <v>3.0042977491913962</v>
      </c>
      <c r="K46" s="94"/>
      <c r="L46" s="93"/>
      <c r="Q46" s="68"/>
      <c r="R46" s="68"/>
    </row>
    <row r="47" spans="1:18" ht="15" x14ac:dyDescent="0.25">
      <c r="A47" s="68">
        <v>47</v>
      </c>
      <c r="B47" s="174">
        <f>IF(Traitement8!B47&gt;0,Traitement8!B47,)</f>
        <v>0.25303581033723982</v>
      </c>
      <c r="C47" s="3">
        <f>IF(AND(Traitement8!D47&lt;1000,Traitement8!D47&gt;0),Traitement8!D47,)</f>
        <v>346.93969803815207</v>
      </c>
      <c r="D47" s="68">
        <v>47</v>
      </c>
      <c r="E47" s="8">
        <f t="shared" si="0"/>
        <v>1.6467774147730766E-2</v>
      </c>
      <c r="F47" s="8">
        <f t="shared" si="1"/>
        <v>3.0951673070171034E-3</v>
      </c>
      <c r="G47" s="8">
        <f t="shared" si="2"/>
        <v>-4.1440620475013501E-9</v>
      </c>
      <c r="H47" s="69">
        <f t="shared" si="3"/>
        <v>348.78400417099328</v>
      </c>
      <c r="I47" s="69">
        <f t="shared" si="4"/>
        <v>348.78400417099419</v>
      </c>
      <c r="J47" s="70">
        <f t="shared" si="5"/>
        <v>3.4014651116357042</v>
      </c>
      <c r="K47" s="94"/>
      <c r="L47" s="93"/>
      <c r="Q47" s="68"/>
      <c r="R47" s="68"/>
    </row>
    <row r="48" spans="1:18" ht="15" x14ac:dyDescent="0.25">
      <c r="A48" s="68">
        <v>48</v>
      </c>
      <c r="B48" s="174">
        <f>IF(Traitement8!B48&gt;0,Traitement8!B48,)</f>
        <v>0.25140584505550045</v>
      </c>
      <c r="C48" s="3">
        <f>IF(AND(Traitement8!D48&lt;1000,Traitement8!D48&gt;0),Traitement8!D48,)</f>
        <v>376.88726154958874</v>
      </c>
      <c r="D48" s="68">
        <v>48</v>
      </c>
      <c r="E48" s="8">
        <f t="shared" si="0"/>
        <v>1.5481285890045196E-2</v>
      </c>
      <c r="F48" s="8">
        <f t="shared" si="1"/>
        <v>2.9442408652093073E-3</v>
      </c>
      <c r="G48" s="8">
        <f t="shared" si="2"/>
        <v>-3.5207709322876121E-9</v>
      </c>
      <c r="H48" s="69">
        <f t="shared" si="3"/>
        <v>377.61164562740123</v>
      </c>
      <c r="I48" s="69">
        <f t="shared" si="4"/>
        <v>377.61164562740203</v>
      </c>
      <c r="J48" s="70">
        <f t="shared" si="5"/>
        <v>0.52473229218824824</v>
      </c>
      <c r="K48" s="94"/>
      <c r="L48" s="93"/>
      <c r="Q48" s="68"/>
      <c r="R48" s="68"/>
    </row>
    <row r="49" spans="1:18" ht="15" x14ac:dyDescent="0.25">
      <c r="A49" s="68">
        <v>49</v>
      </c>
      <c r="B49" s="174">
        <f>IF(Traitement8!B49&gt;0,Traitement8!B49,)</f>
        <v>0.24977587977376078</v>
      </c>
      <c r="C49" s="3">
        <f>IF(AND(Traitement8!D49&lt;1000,Traitement8!D49&gt;0),Traitement8!D49,)</f>
        <v>407.96492179730592</v>
      </c>
      <c r="D49" s="68">
        <v>49</v>
      </c>
      <c r="E49" s="8">
        <f t="shared" si="0"/>
        <v>1.4541569881656216E-2</v>
      </c>
      <c r="F49" s="8">
        <f t="shared" si="1"/>
        <v>2.8003467183115006E-3</v>
      </c>
      <c r="G49" s="8">
        <f t="shared" si="2"/>
        <v>-2.9912264254897533E-9</v>
      </c>
      <c r="H49" s="69">
        <f t="shared" si="3"/>
        <v>408.71000116588584</v>
      </c>
      <c r="I49" s="69">
        <f t="shared" si="4"/>
        <v>408.71000116588618</v>
      </c>
      <c r="J49" s="70">
        <f t="shared" si="5"/>
        <v>0.55514326548345616</v>
      </c>
      <c r="K49" s="94"/>
      <c r="L49" s="93"/>
      <c r="Q49" s="68"/>
      <c r="R49" s="68"/>
    </row>
    <row r="50" spans="1:18" ht="15" x14ac:dyDescent="0.25">
      <c r="A50" s="68">
        <v>50</v>
      </c>
      <c r="B50" s="174">
        <f>IF(Traitement8!B50&gt;0,Traitement8!B50,)</f>
        <v>0.24814591449202139</v>
      </c>
      <c r="C50" s="3">
        <f>IF(AND(Traitement8!D50&lt;1000,Traitement8!D50&gt;0),Traitement8!D50,)</f>
        <v>441.30277551758434</v>
      </c>
      <c r="D50" s="68">
        <v>50</v>
      </c>
      <c r="E50" s="8">
        <f t="shared" si="0"/>
        <v>1.3649920868513719E-2</v>
      </c>
      <c r="F50" s="8">
        <f t="shared" si="1"/>
        <v>2.6631875935406567E-3</v>
      </c>
      <c r="G50" s="8">
        <f t="shared" si="2"/>
        <v>-2.5413284933570046E-9</v>
      </c>
      <c r="H50" s="69">
        <f t="shared" si="3"/>
        <v>442.17660397718282</v>
      </c>
      <c r="I50" s="69">
        <f t="shared" si="4"/>
        <v>442.17660397718294</v>
      </c>
      <c r="J50" s="70">
        <f t="shared" si="5"/>
        <v>0.76357617680426126</v>
      </c>
      <c r="K50" s="94"/>
      <c r="L50" s="93"/>
      <c r="Q50" s="68"/>
      <c r="R50" s="68"/>
    </row>
    <row r="51" spans="1:18" ht="15" x14ac:dyDescent="0.25">
      <c r="A51" s="68">
        <v>51</v>
      </c>
      <c r="B51" s="174">
        <f>IF(Traitement8!B51&gt;0,Traitement8!B51,)</f>
        <v>0.24643445094619484</v>
      </c>
      <c r="C51" s="3">
        <f>IF(AND(Traitement8!D51&lt;1000,Traitement8!D51&gt;0),Traitement8!D51,)</f>
        <v>479.16101618298535</v>
      </c>
      <c r="D51" s="68">
        <v>51</v>
      </c>
      <c r="E51" s="8">
        <f t="shared" si="0"/>
        <v>1.2766311181236259E-2</v>
      </c>
      <c r="F51" s="8">
        <f t="shared" si="1"/>
        <v>2.5261046308485526E-3</v>
      </c>
      <c r="G51" s="8">
        <f t="shared" si="2"/>
        <v>-2.1415730693805756E-9</v>
      </c>
      <c r="H51" s="69">
        <f t="shared" si="3"/>
        <v>479.95330536352049</v>
      </c>
      <c r="I51" s="69">
        <f t="shared" si="4"/>
        <v>479.95330536352151</v>
      </c>
      <c r="J51" s="70">
        <f t="shared" si="5"/>
        <v>0.62772214559303663</v>
      </c>
      <c r="K51" s="94"/>
      <c r="L51" s="93"/>
      <c r="Q51" s="68"/>
      <c r="R51" s="68"/>
    </row>
    <row r="52" spans="1:18" ht="15" x14ac:dyDescent="0.25">
      <c r="A52" s="68">
        <v>52</v>
      </c>
      <c r="B52" s="174">
        <f>IF(Traitement8!B52&gt;0,Traitement8!B52,)</f>
        <v>0.24480448566445545</v>
      </c>
      <c r="C52" s="3">
        <f>IF(AND(Traitement8!D52&lt;1000,Traitement8!D52&gt;0),Traitement8!D52,)</f>
        <v>518.71440195280718</v>
      </c>
      <c r="D52" s="68">
        <v>52</v>
      </c>
      <c r="E52" s="8">
        <f t="shared" si="0"/>
        <v>1.1975194421323568E-2</v>
      </c>
      <c r="F52" s="8">
        <f t="shared" si="1"/>
        <v>2.401864119305356E-3</v>
      </c>
      <c r="G52" s="8">
        <f t="shared" si="2"/>
        <v>-1.8194679550886527E-9</v>
      </c>
      <c r="H52" s="69">
        <f t="shared" si="3"/>
        <v>518.50573120983245</v>
      </c>
      <c r="I52" s="69">
        <f t="shared" si="4"/>
        <v>518.50573120983393</v>
      </c>
      <c r="J52" s="70">
        <f t="shared" si="5"/>
        <v>4.3543478973626704E-2</v>
      </c>
      <c r="K52" s="94"/>
      <c r="L52" s="93"/>
      <c r="Q52" s="68"/>
      <c r="R52" s="68"/>
    </row>
    <row r="53" spans="1:18" ht="15" x14ac:dyDescent="0.25">
      <c r="A53" s="68">
        <v>53</v>
      </c>
      <c r="B53" s="174">
        <f>IF(Traitement8!B53&gt;0,Traitement8!B53,)</f>
        <v>0.24317452038271581</v>
      </c>
      <c r="C53" s="3">
        <f>IF(AND(Traitement8!D53&lt;1000,Traitement8!D53&gt;0),Traitement8!D53,)</f>
        <v>559.39788445890974</v>
      </c>
      <c r="D53" s="68">
        <v>53</v>
      </c>
      <c r="E53" s="8">
        <f t="shared" si="0"/>
        <v>1.1233007555920705E-2</v>
      </c>
      <c r="F53" s="8">
        <f t="shared" si="1"/>
        <v>2.2835120082380757E-3</v>
      </c>
      <c r="G53" s="8">
        <f t="shared" si="2"/>
        <v>-1.54580932985625E-9</v>
      </c>
      <c r="H53" s="69">
        <f t="shared" si="3"/>
        <v>559.61064718907801</v>
      </c>
      <c r="I53" s="69">
        <f t="shared" si="4"/>
        <v>559.61064718907789</v>
      </c>
      <c r="J53" s="70">
        <f t="shared" si="5"/>
        <v>4.5267979348653974E-2</v>
      </c>
      <c r="K53" s="94"/>
      <c r="L53" s="93"/>
      <c r="Q53" s="68"/>
      <c r="R53" s="68"/>
    </row>
    <row r="54" spans="1:18" ht="15" x14ac:dyDescent="0.25">
      <c r="A54" s="68">
        <v>54</v>
      </c>
      <c r="B54" s="174">
        <f>IF(Traitement8!B54&gt;0,Traitement8!B54,)</f>
        <v>0.24154455510097639</v>
      </c>
      <c r="C54" s="3">
        <f>IF(AND(Traitement8!D54&lt;1000,Traitement8!D54&gt;0),Traitement8!D54,)</f>
        <v>604.60175391013479</v>
      </c>
      <c r="D54" s="68">
        <v>54</v>
      </c>
      <c r="E54" s="8">
        <f t="shared" si="0"/>
        <v>1.0538971099435525E-2</v>
      </c>
      <c r="F54" s="8">
        <f t="shared" si="1"/>
        <v>2.1707901123818102E-3</v>
      </c>
      <c r="G54" s="8">
        <f t="shared" si="2"/>
        <v>-1.3133105606606438E-9</v>
      </c>
      <c r="H54" s="69">
        <f t="shared" si="3"/>
        <v>603.28707827003745</v>
      </c>
      <c r="I54" s="69">
        <f t="shared" si="4"/>
        <v>603.28707827003802</v>
      </c>
      <c r="J54" s="70">
        <f t="shared" si="5"/>
        <v>1.7283720386653363</v>
      </c>
      <c r="K54" s="94"/>
      <c r="L54" s="93"/>
      <c r="Q54" s="68"/>
      <c r="R54" s="68"/>
    </row>
    <row r="55" spans="1:18" ht="15" x14ac:dyDescent="0.25">
      <c r="A55" s="68">
        <v>55</v>
      </c>
      <c r="B55" s="174">
        <f>IF(Traitement8!B55&gt;0,Traitement8!B55,)</f>
        <v>0.23983309155514987</v>
      </c>
      <c r="C55" s="3">
        <f>IF(AND(Traitement8!D55&lt;1000,Traitement8!D55&gt;0),Traitement8!D55,)</f>
        <v>652.63086520206139</v>
      </c>
      <c r="D55" s="68">
        <v>55</v>
      </c>
      <c r="E55" s="8">
        <f t="shared" si="0"/>
        <v>9.8606712176123427E-3</v>
      </c>
      <c r="F55" s="8">
        <f t="shared" si="1"/>
        <v>2.0582195157452261E-3</v>
      </c>
      <c r="G55" s="8">
        <f t="shared" si="2"/>
        <v>-1.1067244996422732E-9</v>
      </c>
      <c r="H55" s="69">
        <f t="shared" si="3"/>
        <v>651.91393237597185</v>
      </c>
      <c r="I55" s="69">
        <f t="shared" si="4"/>
        <v>651.91393237597174</v>
      </c>
      <c r="J55" s="70">
        <f t="shared" si="5"/>
        <v>0.51399267712472407</v>
      </c>
      <c r="K55" s="94"/>
      <c r="L55" s="93"/>
      <c r="Q55" s="68"/>
      <c r="R55" s="68"/>
    </row>
    <row r="56" spans="1:18" ht="15" x14ac:dyDescent="0.25">
      <c r="A56" s="68">
        <v>56</v>
      </c>
      <c r="B56" s="174">
        <f>IF(Traitement8!B56&gt;0,Traitement8!B56,)</f>
        <v>0.23812162800932332</v>
      </c>
      <c r="C56" s="3">
        <f>IF(AND(Traitement8!D56&lt;1000,Traitement8!D56&gt;0),Traitement8!D56,)</f>
        <v>701.79007323026849</v>
      </c>
      <c r="D56" s="68">
        <v>56</v>
      </c>
      <c r="E56" s="8">
        <f t="shared" si="0"/>
        <v>9.232115562251739E-3</v>
      </c>
      <c r="F56" s="8">
        <f t="shared" si="1"/>
        <v>1.9513048902050562E-3</v>
      </c>
      <c r="G56" s="8">
        <f t="shared" si="2"/>
        <v>-9.3263478587440335E-10</v>
      </c>
      <c r="H56" s="69">
        <f t="shared" si="3"/>
        <v>703.35324449900327</v>
      </c>
      <c r="I56" s="69">
        <f t="shared" si="4"/>
        <v>703.35324449900384</v>
      </c>
      <c r="J56" s="70">
        <f t="shared" si="5"/>
        <v>2.4435044153978929</v>
      </c>
      <c r="K56" s="94"/>
      <c r="L56" s="93"/>
      <c r="Q56" s="68"/>
      <c r="R56" s="68"/>
    </row>
    <row r="57" spans="1:18" ht="15" x14ac:dyDescent="0.25">
      <c r="A57" s="68">
        <v>57</v>
      </c>
      <c r="B57" s="174">
        <f>IF(Traitement8!B57&gt;0,Traitement8!B57,)</f>
        <v>0.2364916627275839</v>
      </c>
      <c r="C57" s="3">
        <f>IF(AND(Traitement8!D57&lt;1000,Traitement8!D57&gt;0),Traitement8!D57,)</f>
        <v>751.51432962661602</v>
      </c>
      <c r="D57" s="68">
        <v>57</v>
      </c>
      <c r="E57" s="8">
        <f t="shared" si="0"/>
        <v>8.677586305297854E-3</v>
      </c>
      <c r="F57" s="8">
        <f t="shared" si="1"/>
        <v>1.8544962112396119E-3</v>
      </c>
      <c r="G57" s="8">
        <f t="shared" si="2"/>
        <v>-7.923610520208266E-10</v>
      </c>
      <c r="H57" s="69">
        <f t="shared" si="3"/>
        <v>754.92161580317406</v>
      </c>
      <c r="I57" s="69">
        <f t="shared" si="4"/>
        <v>754.92161580317372</v>
      </c>
      <c r="J57" s="70">
        <f t="shared" si="5"/>
        <v>11.609599088963545</v>
      </c>
      <c r="K57" s="94"/>
      <c r="L57" s="93"/>
      <c r="Q57" s="68"/>
      <c r="R57" s="68"/>
    </row>
    <row r="58" spans="1:18" ht="15" x14ac:dyDescent="0.25">
      <c r="A58" s="68">
        <v>58</v>
      </c>
      <c r="B58" s="174">
        <f>IF(Traitement8!B58&gt;0,Traitement8!B58,)</f>
        <v>0.23478019918175738</v>
      </c>
      <c r="C58" s="3">
        <f>IF(AND(Traitement8!D58&lt;1000,Traitement8!D58&gt;0),Traitement8!D58,)</f>
        <v>795.02305397342025</v>
      </c>
      <c r="D58" s="68">
        <v>58</v>
      </c>
      <c r="E58" s="8">
        <f t="shared" si="0"/>
        <v>8.1390860511162053E-3</v>
      </c>
      <c r="F58" s="8">
        <f t="shared" si="1"/>
        <v>1.7578670176695995E-3</v>
      </c>
      <c r="G58" s="8">
        <f t="shared" si="2"/>
        <v>-6.677212626378379E-10</v>
      </c>
      <c r="H58" s="69">
        <f t="shared" si="3"/>
        <v>811.72450883355123</v>
      </c>
      <c r="I58" s="69">
        <f t="shared" si="4"/>
        <v>811.72450883355134</v>
      </c>
      <c r="J58" s="70">
        <f t="shared" si="5"/>
        <v>278.9385944449927</v>
      </c>
      <c r="K58" s="94"/>
      <c r="L58" s="93"/>
      <c r="Q58" s="68"/>
      <c r="R58" s="68"/>
    </row>
    <row r="59" spans="1:18" ht="15" x14ac:dyDescent="0.25">
      <c r="A59" s="68">
        <v>59</v>
      </c>
      <c r="B59" s="174">
        <f>IF(Traitement8!B59&gt;0,Traitement8!B59,)</f>
        <v>0.23315023390001796</v>
      </c>
      <c r="C59" s="3">
        <f>IF(AND(Traitement8!D59&lt;1000,Traitement8!D59&gt;0),Traitement8!D59,)</f>
        <v>817.05994033089246</v>
      </c>
      <c r="D59" s="68">
        <v>59</v>
      </c>
      <c r="E59" s="8">
        <f t="shared" si="0"/>
        <v>7.6653461724219274E-3</v>
      </c>
      <c r="F59" s="8">
        <f t="shared" si="1"/>
        <v>1.6703991859512895E-3</v>
      </c>
      <c r="G59" s="8">
        <f t="shared" si="2"/>
        <v>-5.6729207276895684E-10</v>
      </c>
      <c r="H59" s="69">
        <f t="shared" si="3"/>
        <v>868.29522233044918</v>
      </c>
      <c r="I59" s="69">
        <f t="shared" si="4"/>
        <v>868.29522233044986</v>
      </c>
      <c r="J59" s="70">
        <f t="shared" si="5"/>
        <v>2625.0541215741009</v>
      </c>
      <c r="K59" s="94"/>
      <c r="L59" s="93"/>
      <c r="Q59" s="68"/>
      <c r="R59" s="68"/>
    </row>
    <row r="60" spans="1:18" ht="15" x14ac:dyDescent="0.25">
      <c r="A60" s="68">
        <v>60</v>
      </c>
      <c r="B60" s="174">
        <f>IF(Traitement8!B60&gt;0,Traitement8!B60,)</f>
        <v>0.23143877035419141</v>
      </c>
      <c r="C60" s="3">
        <f>IF(AND(Traitement8!D60&lt;1000,Traitement8!D60&gt;0),Traitement8!D60,)</f>
        <v>838.53177832022425</v>
      </c>
      <c r="D60" s="68">
        <v>60</v>
      </c>
      <c r="E60" s="8">
        <f t="shared" si="0"/>
        <v>7.2061767166458086E-3</v>
      </c>
      <c r="F60" s="8">
        <f t="shared" si="1"/>
        <v>1.5831197765447105E-3</v>
      </c>
      <c r="G60" s="8">
        <f t="shared" si="2"/>
        <v>-4.7805602999282689E-10</v>
      </c>
      <c r="H60" s="69">
        <f t="shared" si="3"/>
        <v>930.22441731163053</v>
      </c>
      <c r="I60" s="69">
        <f t="shared" si="4"/>
        <v>930.22441731163144</v>
      </c>
      <c r="J60" s="70">
        <f t="shared" si="5"/>
        <v>8407.5400452083595</v>
      </c>
      <c r="K60" s="94"/>
      <c r="L60" s="93"/>
      <c r="Q60" s="68"/>
      <c r="R60" s="68"/>
    </row>
    <row r="61" spans="1:18" ht="15" x14ac:dyDescent="0.25">
      <c r="A61" s="68">
        <v>61</v>
      </c>
      <c r="B61" s="174">
        <f>IF(Traitement8!B61&gt;0,Traitement8!B61,)</f>
        <v>0.2297273068083649</v>
      </c>
      <c r="C61" s="3">
        <f>IF(AND(Traitement8!D61&lt;1000,Traitement8!D61&gt;0),Traitement8!D61,)</f>
        <v>829.49100442997928</v>
      </c>
      <c r="D61" s="68">
        <v>61</v>
      </c>
      <c r="E61" s="8">
        <f t="shared" si="0"/>
        <v>6.7833017732664112E-3</v>
      </c>
      <c r="F61" s="8">
        <f t="shared" si="1"/>
        <v>1.5002914557326868E-3</v>
      </c>
      <c r="G61" s="8">
        <f t="shared" si="2"/>
        <v>-4.0285697299295942E-10</v>
      </c>
      <c r="H61" s="69">
        <f t="shared" si="3"/>
        <v>994.67473032262387</v>
      </c>
      <c r="I61" s="69">
        <f t="shared" si="4"/>
        <v>994.67473032262387</v>
      </c>
      <c r="J61" s="70">
        <f t="shared" si="5"/>
        <v>27285.663299776341</v>
      </c>
      <c r="K61" s="94"/>
      <c r="L61" s="93"/>
      <c r="Q61" s="68"/>
      <c r="R61" s="68"/>
    </row>
    <row r="62" spans="1:18" ht="15" x14ac:dyDescent="0.25">
      <c r="A62" s="68">
        <v>62</v>
      </c>
      <c r="B62" s="174">
        <f>IF(Traitement8!B62&gt;0,Traitement8!B62,)</f>
        <v>0.22809734152662547</v>
      </c>
      <c r="C62" s="3">
        <f>IF(AND(Traitement8!D62&lt;1000,Traitement8!D62&gt;0),Traitement8!D62,)</f>
        <v>806.88906970436676</v>
      </c>
      <c r="D62" s="68">
        <v>62</v>
      </c>
      <c r="E62" s="8">
        <f t="shared" si="0"/>
        <v>6.4116649722035651E-3</v>
      </c>
      <c r="F62" s="8">
        <f t="shared" si="1"/>
        <v>1.4253477995609459E-3</v>
      </c>
      <c r="G62" s="8">
        <f t="shared" si="2"/>
        <v>-3.4226492387406448E-10</v>
      </c>
      <c r="H62" s="69">
        <f t="shared" si="3"/>
        <v>1058.3346195150825</v>
      </c>
      <c r="I62" s="69">
        <f t="shared" si="4"/>
        <v>1058.3346195150825</v>
      </c>
      <c r="J62" s="70">
        <f t="shared" si="5"/>
        <v>63224.86451961314</v>
      </c>
      <c r="K62" s="94"/>
      <c r="L62" s="93"/>
      <c r="Q62" s="68"/>
      <c r="R62" s="68"/>
    </row>
    <row r="63" spans="1:18" ht="15" x14ac:dyDescent="0.25">
      <c r="A63" s="68">
        <v>63</v>
      </c>
      <c r="B63" s="174">
        <f>IF(Traitement8!B63&gt;0,Traitement8!B63,)</f>
        <v>0.22638587798079896</v>
      </c>
      <c r="C63" s="3">
        <f>IF(AND(Traitement8!D63&lt;1000,Traitement8!D63&gt;0),Traitement8!D63,)</f>
        <v>788.80752192387672</v>
      </c>
      <c r="D63" s="68">
        <v>63</v>
      </c>
      <c r="E63" s="8">
        <f t="shared" si="0"/>
        <v>6.0514313074358887E-3</v>
      </c>
      <c r="F63" s="8">
        <f t="shared" si="1"/>
        <v>1.3505957271752044E-3</v>
      </c>
      <c r="G63" s="8">
        <f t="shared" si="2"/>
        <v>-2.8842604555098704E-10</v>
      </c>
      <c r="H63" s="69">
        <f t="shared" si="3"/>
        <v>1127.5040965243443</v>
      </c>
      <c r="I63" s="69">
        <f t="shared" si="4"/>
        <v>1127.5040965243443</v>
      </c>
      <c r="J63" s="70">
        <f t="shared" si="5"/>
        <v>114715.36964609008</v>
      </c>
      <c r="K63" s="94"/>
      <c r="L63" s="93"/>
      <c r="Q63" s="68"/>
      <c r="R63" s="68"/>
    </row>
    <row r="64" spans="1:18" ht="15" x14ac:dyDescent="0.25">
      <c r="A64" s="68">
        <v>64</v>
      </c>
      <c r="B64" s="174">
        <f>IF(Traitement8!B64&gt;0,Traitement8!B64,)</f>
        <v>0.22475591269905953</v>
      </c>
      <c r="C64" s="3">
        <f>IF(AND(Traitement8!D64&lt;1000,Traitement8!D64&gt;0),Traitement8!D64,)</f>
        <v>775.24636108850927</v>
      </c>
      <c r="D64" s="68">
        <v>64</v>
      </c>
      <c r="E64" s="8">
        <f t="shared" si="0"/>
        <v>5.7345327905174819E-3</v>
      </c>
      <c r="F64" s="8">
        <f t="shared" si="1"/>
        <v>1.2829762787927672E-3</v>
      </c>
      <c r="G64" s="8">
        <f t="shared" si="2"/>
        <v>-2.4504507900115982E-10</v>
      </c>
      <c r="H64" s="69">
        <f t="shared" si="3"/>
        <v>1195.5376543579423</v>
      </c>
      <c r="I64" s="69">
        <f t="shared" si="4"/>
        <v>1195.5376543579428</v>
      </c>
      <c r="J64" s="70">
        <f t="shared" si="5"/>
        <v>176644.77119809255</v>
      </c>
      <c r="K64" s="94"/>
      <c r="L64" s="93"/>
      <c r="Q64" s="68"/>
      <c r="R64" s="68"/>
    </row>
    <row r="65" spans="1:18" ht="15" x14ac:dyDescent="0.25">
      <c r="A65" s="68">
        <v>65</v>
      </c>
      <c r="B65" s="174">
        <f>IF(Traitement8!B65&gt;0,Traitement8!B65,)</f>
        <v>0.22304444915323299</v>
      </c>
      <c r="C65" s="3">
        <f>IF(AND(Traitement8!D65&lt;1000,Traitement8!D65&gt;0),Traitement8!D65,)</f>
        <v>762.25024862128203</v>
      </c>
      <c r="D65" s="68">
        <v>65</v>
      </c>
      <c r="E65" s="8">
        <f t="shared" si="0"/>
        <v>5.426901263860414E-3</v>
      </c>
      <c r="F65" s="8">
        <f t="shared" si="1"/>
        <v>1.2155455845942532E-3</v>
      </c>
      <c r="G65" s="8">
        <f t="shared" si="2"/>
        <v>-2.0649905572110032E-10</v>
      </c>
      <c r="H65" s="69">
        <f t="shared" si="3"/>
        <v>1269.1821012486762</v>
      </c>
      <c r="I65" s="69">
        <f t="shared" si="4"/>
        <v>1269.1821012486755</v>
      </c>
      <c r="J65" s="70">
        <f t="shared" si="5"/>
        <v>256979.90320824209</v>
      </c>
      <c r="K65" s="94"/>
      <c r="L65" s="93"/>
      <c r="Q65" s="68"/>
      <c r="R65" s="68"/>
    </row>
    <row r="66" spans="1:18" ht="15" x14ac:dyDescent="0.25">
      <c r="A66" s="68">
        <v>66</v>
      </c>
      <c r="B66" s="174">
        <f>IF(Traitement8!B66&gt;0,Traitement8!B66,)</f>
        <v>0.22141448387149359</v>
      </c>
      <c r="C66" s="3">
        <f>IF(AND(Traitement8!D66&lt;1000,Traitement8!D66&gt;0),Traitement8!D66,)</f>
        <v>749.8191845221952</v>
      </c>
      <c r="D66" s="68">
        <v>66</v>
      </c>
      <c r="E66" s="8">
        <f t="shared" ref="E66:E129" si="6">IF(B66&gt;0,1/2*(B66-K$13*F66+M$8)+1/2*POWER((B66-K$13*F66+M$8)^2-4*M$10*(B66-K$13*F66),0.5),"")</f>
        <v>5.1557645712294493E-3</v>
      </c>
      <c r="F66" s="8">
        <f t="shared" ref="F66:F129" si="7">IF(B66="","",LN(1+EXP($L$16*(B66-$L$15)))/$L$16)</f>
        <v>1.1545626293857391E-3</v>
      </c>
      <c r="G66" s="8">
        <f t="shared" ref="G66:G129" si="8">IF(B66&gt;0,-LN(1+EXP(L$18*(B66-L$17)))/L$18,"")</f>
        <v>-1.7544038734420812E-10</v>
      </c>
      <c r="H66" s="69">
        <f t="shared" si="3"/>
        <v>1341.3763199458954</v>
      </c>
      <c r="I66" s="69">
        <f t="shared" si="4"/>
        <v>1341.3763199458942</v>
      </c>
      <c r="J66" s="70">
        <f t="shared" si="5"/>
        <v>349939.84447069396</v>
      </c>
      <c r="K66" s="94"/>
      <c r="L66" s="93"/>
      <c r="Q66" s="68"/>
      <c r="R66" s="68"/>
    </row>
    <row r="67" spans="1:18" ht="15" x14ac:dyDescent="0.25">
      <c r="A67" s="68">
        <v>67</v>
      </c>
      <c r="B67" s="174">
        <f>IF(Traitement8!B67&gt;0,Traitement8!B67,)</f>
        <v>0.21978451858975395</v>
      </c>
      <c r="C67" s="3">
        <f>IF(AND(Traitement8!D67&lt;1000,Traitement8!D67&gt;0),Traitement8!D67,)</f>
        <v>739.08326552752919</v>
      </c>
      <c r="D67" s="68">
        <v>67</v>
      </c>
      <c r="E67" s="8">
        <f t="shared" si="6"/>
        <v>4.9040765465719824E-3</v>
      </c>
      <c r="F67" s="8">
        <f t="shared" si="7"/>
        <v>1.0965854350596799E-3</v>
      </c>
      <c r="G67" s="8">
        <f t="shared" si="8"/>
        <v>-1.4905312428697166E-10</v>
      </c>
      <c r="H67" s="69">
        <f t="shared" ref="H67:H130" si="9">IF(B67&gt;0,IF(K$13=1,(L$11*10/(B67-E67-F67)-L$11*10/(L$9))+K$11*10/(L$14+F67)-K$11*10/(L$14+L$19-K$9+G67),L$11*10/(B67-E67)-L$11*10/(L$9)),"")</f>
        <v>1415.5365995657321</v>
      </c>
      <c r="I67" s="69">
        <f t="shared" ref="I67:I130" si="10">IF(B67&gt;0,IF(K$13=0,K$11*10/(E67)-K$11*10/(L$19-L$9),K$11*10/(E67)-K$11*10/(K$9-L$9)+K$11*10/(L$14+F67)-K$11*10/(L$14+L$19-K$9+G67)),"")</f>
        <v>1415.5365995657328</v>
      </c>
      <c r="J67" s="70">
        <f t="shared" ref="J67:J130" si="11">IF(OR(B67="",C67=0,C67=""),"",(H67-C67)*(H67-C67))</f>
        <v>457589.11313140055</v>
      </c>
      <c r="K67" s="94"/>
      <c r="L67" s="93"/>
      <c r="Q67" s="68"/>
      <c r="R67" s="68"/>
    </row>
    <row r="68" spans="1:18" ht="15" x14ac:dyDescent="0.25">
      <c r="A68" s="68">
        <v>68</v>
      </c>
      <c r="B68" s="174">
        <f>IF(Traitement8!B68&gt;0,Traitement8!B68,)</f>
        <v>0.21807305504392765</v>
      </c>
      <c r="C68" s="3">
        <f>IF(AND(Traitement8!D68&lt;1000,Traitement8!D68&gt;0),Traitement8!D68,)</f>
        <v>728.91239490100361</v>
      </c>
      <c r="D68" s="68">
        <v>68</v>
      </c>
      <c r="E68" s="8">
        <f t="shared" si="6"/>
        <v>4.6588968840881005E-3</v>
      </c>
      <c r="F68" s="8">
        <f t="shared" si="7"/>
        <v>1.0387880099149071E-3</v>
      </c>
      <c r="G68" s="8">
        <f t="shared" si="8"/>
        <v>-1.2560680416824785E-10</v>
      </c>
      <c r="H68" s="69">
        <f t="shared" si="9"/>
        <v>1495.4837941935821</v>
      </c>
      <c r="I68" s="69">
        <f t="shared" si="10"/>
        <v>1495.4837941935816</v>
      </c>
      <c r="J68" s="70">
        <f t="shared" si="11"/>
        <v>587631.7102133818</v>
      </c>
      <c r="K68" s="94"/>
      <c r="L68" s="93"/>
      <c r="Q68" s="68"/>
      <c r="R68" s="68"/>
    </row>
    <row r="69" spans="1:18" ht="15" x14ac:dyDescent="0.25">
      <c r="A69" s="68">
        <v>69</v>
      </c>
      <c r="B69" s="174">
        <f>IF(Traitement8!B69&gt;0,Traitement8!B69,)</f>
        <v>0.21644308976218801</v>
      </c>
      <c r="C69" s="3">
        <f>IF(AND(Traitement8!D69&lt;1000,Traitement8!D69&gt;0),Traitement8!D69,)</f>
        <v>716.48133080191678</v>
      </c>
      <c r="D69" s="68">
        <v>69</v>
      </c>
      <c r="E69" s="8">
        <f t="shared" si="6"/>
        <v>4.4419766071919359E-3</v>
      </c>
      <c r="F69" s="8">
        <f t="shared" si="7"/>
        <v>9.8653263063332337E-4</v>
      </c>
      <c r="G69" s="8">
        <f t="shared" si="8"/>
        <v>-1.0671480531146731E-10</v>
      </c>
      <c r="H69" s="69">
        <f t="shared" si="9"/>
        <v>1573.5746009180402</v>
      </c>
      <c r="I69" s="69">
        <f t="shared" si="10"/>
        <v>1573.57460091804</v>
      </c>
      <c r="J69" s="70">
        <f t="shared" si="11"/>
        <v>734608.87367835012</v>
      </c>
      <c r="K69" s="94"/>
      <c r="L69" s="93"/>
      <c r="Q69" s="68"/>
      <c r="R69" s="68"/>
    </row>
    <row r="70" spans="1:18" ht="15" x14ac:dyDescent="0.25">
      <c r="A70" s="68">
        <v>70</v>
      </c>
      <c r="B70" s="174">
        <f>IF(Traitement8!B70&gt;0,Traitement8!B70,)</f>
        <v>0.21473162621636172</v>
      </c>
      <c r="C70" s="3">
        <f>IF(AND(Traitement8!D70&lt;1000,Traitement8!D70&gt;0),Traitement8!D70,)</f>
        <v>701.79007323026849</v>
      </c>
      <c r="D70" s="68">
        <v>70</v>
      </c>
      <c r="E70" s="8">
        <f t="shared" si="6"/>
        <v>4.2300720495238482E-3</v>
      </c>
      <c r="F70" s="8">
        <f t="shared" si="7"/>
        <v>9.3444886433140294E-4</v>
      </c>
      <c r="G70" s="8">
        <f t="shared" si="8"/>
        <v>-8.9928377673174956E-11</v>
      </c>
      <c r="H70" s="69">
        <f t="shared" si="9"/>
        <v>1657.5931912260839</v>
      </c>
      <c r="I70" s="69">
        <f t="shared" si="10"/>
        <v>1657.5931912260833</v>
      </c>
      <c r="J70" s="70">
        <f t="shared" si="11"/>
        <v>913559.6003705227</v>
      </c>
      <c r="K70" s="94"/>
      <c r="L70" s="93"/>
      <c r="Q70" s="68"/>
      <c r="R70" s="68"/>
    </row>
    <row r="71" spans="1:18" ht="15" x14ac:dyDescent="0.25">
      <c r="A71" s="68">
        <v>71</v>
      </c>
      <c r="B71" s="174">
        <f>IF(Traitement8!B71&gt;0,Traitement8!B71,)</f>
        <v>0.21302016267053517</v>
      </c>
      <c r="C71" s="3">
        <f>IF(AND(Traitement8!D71&lt;1000,Traitement8!D71&gt;0),Traitement8!D71,)</f>
        <v>565.61341650845316</v>
      </c>
      <c r="D71" s="68">
        <v>71</v>
      </c>
      <c r="E71" s="8">
        <f t="shared" si="6"/>
        <v>4.0329767863734774E-3</v>
      </c>
      <c r="F71" s="8">
        <f t="shared" si="7"/>
        <v>8.8507584914104744E-4</v>
      </c>
      <c r="G71" s="8">
        <f t="shared" si="8"/>
        <v>-7.5782484444796246E-11</v>
      </c>
      <c r="H71" s="69">
        <f t="shared" si="9"/>
        <v>1743.6651773690664</v>
      </c>
      <c r="I71" s="69">
        <f t="shared" si="10"/>
        <v>1743.6651773690648</v>
      </c>
      <c r="J71" s="70">
        <f t="shared" si="11"/>
        <v>1387805.9512667917</v>
      </c>
      <c r="K71" s="94"/>
      <c r="L71" s="93"/>
      <c r="Q71" s="68"/>
      <c r="R71" s="68"/>
    </row>
    <row r="72" spans="1:18" ht="15" x14ac:dyDescent="0.25">
      <c r="A72" s="68">
        <v>72</v>
      </c>
      <c r="B72" s="174">
        <f>IF(Traitement8!B72&gt;0,Traitement8!B72,)</f>
        <v>0.21139019738879553</v>
      </c>
      <c r="C72" s="3">
        <f>IF(AND(Traitement8!D72&lt;1000,Traitement8!D72&gt;0),Traitement8!D72,)</f>
        <v>423.22122773709441</v>
      </c>
      <c r="D72" s="68">
        <v>72</v>
      </c>
      <c r="E72" s="8">
        <f t="shared" si="6"/>
        <v>3.8578244308928172E-3</v>
      </c>
      <c r="F72" s="8">
        <f t="shared" si="7"/>
        <v>8.404486147484282E-4</v>
      </c>
      <c r="G72" s="8">
        <f t="shared" si="8"/>
        <v>-6.4384355417457519E-11</v>
      </c>
      <c r="H72" s="69">
        <f t="shared" si="9"/>
        <v>1827.535231911701</v>
      </c>
      <c r="I72" s="69">
        <f t="shared" si="10"/>
        <v>1827.5352319117026</v>
      </c>
      <c r="J72" s="70">
        <f t="shared" si="11"/>
        <v>1972097.8223209167</v>
      </c>
      <c r="K72" s="94"/>
      <c r="L72" s="93"/>
      <c r="Q72" s="68"/>
      <c r="R72" s="68"/>
    </row>
    <row r="73" spans="1:18" ht="15" x14ac:dyDescent="0.25">
      <c r="A73" s="68">
        <v>73</v>
      </c>
      <c r="B73" s="174">
        <f>IF(Traitement8!B73&gt;0,Traitement8!B73,)</f>
        <v>0.20967873384296923</v>
      </c>
      <c r="C73" s="3">
        <f>IF(AND(Traitement8!D73&lt;1000,Traitement8!D73&gt;0),Traitement8!D73,)</f>
        <v>268.39797486664861</v>
      </c>
      <c r="D73" s="68">
        <v>73</v>
      </c>
      <c r="E73" s="8">
        <f t="shared" si="6"/>
        <v>3.6859521310660115E-3</v>
      </c>
      <c r="F73" s="8">
        <f t="shared" si="7"/>
        <v>7.9597885036592723E-4</v>
      </c>
      <c r="G73" s="8">
        <f t="shared" si="8"/>
        <v>-5.4256581302674174E-11</v>
      </c>
      <c r="H73" s="69">
        <f t="shared" si="9"/>
        <v>1917.5829813616729</v>
      </c>
      <c r="I73" s="69">
        <f t="shared" si="10"/>
        <v>1917.5829813616706</v>
      </c>
      <c r="J73" s="70">
        <f t="shared" si="11"/>
        <v>2719811.1856479933</v>
      </c>
      <c r="K73" s="94"/>
      <c r="L73" s="93"/>
      <c r="Q73" s="68"/>
      <c r="R73" s="68"/>
    </row>
    <row r="74" spans="1:18" ht="15" x14ac:dyDescent="0.25">
      <c r="A74" s="68">
        <v>74</v>
      </c>
      <c r="B74" s="174">
        <f>IF(Traitement8!B74&gt;0,Traitement8!B74,)</f>
        <v>0.20804876856122959</v>
      </c>
      <c r="C74" s="3">
        <f>IF(AND(Traitement8!D74&lt;1000,Traitement8!D74&gt;0),Traitement8!D74,)</f>
        <v>157.64849471114735</v>
      </c>
      <c r="D74" s="68">
        <v>74</v>
      </c>
      <c r="E74" s="8">
        <f t="shared" si="6"/>
        <v>3.5327575402136421E-3</v>
      </c>
      <c r="F74" s="8">
        <f t="shared" si="7"/>
        <v>7.5578960352562714E-4</v>
      </c>
      <c r="G74" s="8">
        <f t="shared" si="8"/>
        <v>-4.6096073518581533E-11</v>
      </c>
      <c r="H74" s="69">
        <f t="shared" si="9"/>
        <v>2005.2303804073999</v>
      </c>
      <c r="I74" s="69">
        <f t="shared" si="10"/>
        <v>2005.2303804074011</v>
      </c>
      <c r="J74" s="70">
        <f t="shared" si="11"/>
        <v>3413558.8243529205</v>
      </c>
      <c r="K74" s="94"/>
      <c r="L74" s="93"/>
      <c r="Q74" s="68"/>
      <c r="R74" s="68"/>
    </row>
    <row r="75" spans="1:18" ht="15" x14ac:dyDescent="0.25">
      <c r="A75" s="68">
        <v>75</v>
      </c>
      <c r="B75" s="174">
        <f>IF(Traitement8!B75&gt;0,Traitement8!B75,)</f>
        <v>0.20641880327949017</v>
      </c>
      <c r="C75" s="3">
        <f>IF(AND(Traitement8!D75&lt;1000,Traitement8!D75&gt;0),Traitement8!D75,)</f>
        <v>68.935900913118303</v>
      </c>
      <c r="D75" s="68">
        <v>75</v>
      </c>
      <c r="E75" s="8">
        <f t="shared" si="6"/>
        <v>3.3889438447409978E-3</v>
      </c>
      <c r="F75" s="8">
        <f t="shared" si="7"/>
        <v>7.1760617347391771E-4</v>
      </c>
      <c r="G75" s="8">
        <f t="shared" si="8"/>
        <v>-3.9162955024403945E-11</v>
      </c>
      <c r="H75" s="69">
        <f t="shared" si="9"/>
        <v>2094.7217523717645</v>
      </c>
      <c r="I75" s="69">
        <f t="shared" si="10"/>
        <v>2094.7217523717632</v>
      </c>
      <c r="J75" s="70">
        <f t="shared" si="11"/>
        <v>4103808.3159700325</v>
      </c>
      <c r="K75" s="94"/>
      <c r="L75" s="93"/>
      <c r="Q75" s="68"/>
      <c r="R75" s="68"/>
    </row>
    <row r="76" spans="1:18" ht="15" x14ac:dyDescent="0.25">
      <c r="A76" s="68">
        <v>76</v>
      </c>
      <c r="B76" s="174">
        <f>IF(Traitement8!B76&gt;0,Traitement8!B76,)</f>
        <v>0.20470733973366365</v>
      </c>
      <c r="C76" s="3">
        <f>IF(AND(Traitement8!D76&lt;1000,Traitement8!D76&gt;0),Traitement8!D76,)</f>
        <v>14.691257571648293</v>
      </c>
      <c r="D76" s="68">
        <v>76</v>
      </c>
      <c r="E76" s="8">
        <f t="shared" si="6"/>
        <v>3.2472033291485389E-3</v>
      </c>
      <c r="F76" s="8">
        <f t="shared" si="7"/>
        <v>6.7956535700505131E-4</v>
      </c>
      <c r="G76" s="8">
        <f t="shared" si="8"/>
        <v>-3.3002551748038364E-11</v>
      </c>
      <c r="H76" s="69">
        <f t="shared" si="9"/>
        <v>2190.6793301411271</v>
      </c>
      <c r="I76" s="69">
        <f t="shared" si="10"/>
        <v>2190.6793301411262</v>
      </c>
      <c r="J76" s="70">
        <f t="shared" si="11"/>
        <v>4734924.091964636</v>
      </c>
      <c r="K76" s="94"/>
      <c r="L76" s="93"/>
      <c r="Q76" s="68"/>
      <c r="R76" s="68"/>
    </row>
    <row r="77" spans="1:18" ht="15" x14ac:dyDescent="0.25">
      <c r="A77" s="68">
        <v>77</v>
      </c>
      <c r="B77" s="174">
        <f>IF(Traitement8!B77&gt;0,Traitement8!B77,)</f>
        <v>0.20307737445192423</v>
      </c>
      <c r="C77" s="3">
        <f>IF(AND(Traitement8!D77&lt;1000,Traitement8!D77&gt;0),Traitement8!D77,)</f>
        <v>0</v>
      </c>
      <c r="D77" s="68">
        <v>77</v>
      </c>
      <c r="E77" s="8">
        <f t="shared" si="6"/>
        <v>3.1203181783606218E-3</v>
      </c>
      <c r="F77" s="8">
        <f t="shared" si="7"/>
        <v>6.4519300233237568E-4</v>
      </c>
      <c r="G77" s="8">
        <f t="shared" si="8"/>
        <v>-2.803877570633375E-11</v>
      </c>
      <c r="H77" s="69">
        <f t="shared" si="9"/>
        <v>2283.9750156114242</v>
      </c>
      <c r="I77" s="69">
        <f t="shared" si="10"/>
        <v>2283.975015611426</v>
      </c>
      <c r="J77" s="70" t="str">
        <f t="shared" si="11"/>
        <v/>
      </c>
      <c r="K77" s="94"/>
      <c r="L77" s="93"/>
      <c r="Q77" s="68"/>
      <c r="R77" s="68"/>
    </row>
    <row r="78" spans="1:18" ht="15" x14ac:dyDescent="0.25">
      <c r="A78" s="68">
        <v>78</v>
      </c>
      <c r="B78" s="174">
        <f>IF(Traitement8!B78&gt;0,Traitement8!B78,)</f>
        <v>0.20136591090609768</v>
      </c>
      <c r="C78" s="3">
        <f>IF(AND(Traitement8!D78&lt;1000,Traitement8!D78&gt;0),Traitement8!D78,)</f>
        <v>0</v>
      </c>
      <c r="D78" s="68">
        <v>78</v>
      </c>
      <c r="E78" s="8">
        <f t="shared" si="6"/>
        <v>2.9949083568350625E-3</v>
      </c>
      <c r="F78" s="8">
        <f t="shared" si="7"/>
        <v>6.1095322147462837E-4</v>
      </c>
      <c r="G78" s="8">
        <f t="shared" si="8"/>
        <v>-2.3628226014490124E-11</v>
      </c>
      <c r="H78" s="69">
        <f t="shared" si="9"/>
        <v>2383.9538928902621</v>
      </c>
      <c r="I78" s="69">
        <f t="shared" si="10"/>
        <v>2383.9538928902621</v>
      </c>
      <c r="J78" s="70" t="str">
        <f t="shared" si="11"/>
        <v/>
      </c>
      <c r="K78" s="94"/>
      <c r="L78" s="93"/>
      <c r="Q78" s="68"/>
      <c r="R78" s="68"/>
    </row>
    <row r="79" spans="1:18" ht="15" x14ac:dyDescent="0.25">
      <c r="A79" s="68">
        <v>79</v>
      </c>
      <c r="B79" s="174">
        <f>IF(Traitement8!B79&gt;0,Traitement8!B79,)</f>
        <v>0.19973594562435829</v>
      </c>
      <c r="C79" s="3">
        <f>IF(AND(Traitement8!D79&lt;1000,Traitement8!D79&gt;0),Traitement8!D79,)</f>
        <v>0</v>
      </c>
      <c r="D79" s="68">
        <v>79</v>
      </c>
      <c r="E79" s="8">
        <f t="shared" si="6"/>
        <v>2.8823315715986245E-3</v>
      </c>
      <c r="F79" s="8">
        <f t="shared" si="7"/>
        <v>5.8001895386158386E-4</v>
      </c>
      <c r="G79" s="8">
        <f t="shared" si="8"/>
        <v>-2.0074402120430569E-11</v>
      </c>
      <c r="H79" s="69">
        <f t="shared" si="9"/>
        <v>2481.1123234439838</v>
      </c>
      <c r="I79" s="69">
        <f t="shared" si="10"/>
        <v>2481.1123234439851</v>
      </c>
      <c r="J79" s="70" t="str">
        <f t="shared" si="11"/>
        <v/>
      </c>
      <c r="K79" s="94"/>
      <c r="L79" s="93"/>
      <c r="Q79" s="68"/>
      <c r="R79" s="68"/>
    </row>
    <row r="80" spans="1:18" ht="15" x14ac:dyDescent="0.25">
      <c r="A80" s="68">
        <v>80</v>
      </c>
      <c r="B80" s="174">
        <f>IF(Traitement8!B80&gt;0,Traitement8!B80,)</f>
        <v>0.19810598034261864</v>
      </c>
      <c r="C80" s="3">
        <f>IF(AND(Traitement8!D80&lt;1000,Traitement8!D80&gt;0),Traitement8!D80,)</f>
        <v>0</v>
      </c>
      <c r="D80" s="68">
        <v>80</v>
      </c>
      <c r="E80" s="8">
        <f t="shared" si="6"/>
        <v>2.7759302803597244E-3</v>
      </c>
      <c r="F80" s="8">
        <f t="shared" si="7"/>
        <v>5.5063713232134548E-4</v>
      </c>
      <c r="G80" s="8">
        <f t="shared" si="8"/>
        <v>-1.7055095099416491E-11</v>
      </c>
      <c r="H80" s="69">
        <f t="shared" si="9"/>
        <v>2580.1849164646719</v>
      </c>
      <c r="I80" s="69">
        <f t="shared" si="10"/>
        <v>2580.1849164646742</v>
      </c>
      <c r="J80" s="70" t="str">
        <f t="shared" si="11"/>
        <v/>
      </c>
      <c r="K80" s="94"/>
      <c r="L80" s="93"/>
      <c r="Q80" s="68"/>
      <c r="R80" s="68"/>
    </row>
    <row r="81" spans="1:18" ht="15" x14ac:dyDescent="0.25">
      <c r="A81" s="68">
        <v>81</v>
      </c>
      <c r="B81" s="174">
        <f>IF(Traitement8!B81&gt;0,Traitement8!B81,)</f>
        <v>0.19639451679679235</v>
      </c>
      <c r="C81" s="3">
        <f>IF(AND(Traitement8!D81&lt;1000,Traitement8!D81&gt;0),Traitement8!D81,)</f>
        <v>0</v>
      </c>
      <c r="D81" s="68">
        <v>81</v>
      </c>
      <c r="E81" s="8">
        <f t="shared" si="6"/>
        <v>2.6703497361923179E-3</v>
      </c>
      <c r="F81" s="8">
        <f t="shared" si="7"/>
        <v>5.2137332991930487E-4</v>
      </c>
      <c r="G81" s="8">
        <f t="shared" si="8"/>
        <v>-1.4372298896222748E-11</v>
      </c>
      <c r="H81" s="69">
        <f t="shared" si="9"/>
        <v>2686.2973615027167</v>
      </c>
      <c r="I81" s="69">
        <f t="shared" si="10"/>
        <v>2686.2973615027181</v>
      </c>
      <c r="J81" s="70" t="str">
        <f t="shared" si="11"/>
        <v/>
      </c>
      <c r="K81" s="94"/>
      <c r="L81" s="93"/>
      <c r="Q81" s="68"/>
      <c r="R81" s="68"/>
    </row>
    <row r="82" spans="1:18" ht="15" x14ac:dyDescent="0.25">
      <c r="A82" s="68">
        <v>82</v>
      </c>
      <c r="B82" s="174">
        <f>IF(Traitement8!B82&gt;0,Traitement8!B82,)</f>
        <v>0.1947645515150527</v>
      </c>
      <c r="C82" s="3">
        <f>IF(AND(Traitement8!D82&lt;1000,Traitement8!D82&gt;0),Traitement8!D82,)</f>
        <v>0</v>
      </c>
      <c r="D82" s="68">
        <v>82</v>
      </c>
      <c r="E82" s="8">
        <f t="shared" si="6"/>
        <v>2.5752078222130784E-3</v>
      </c>
      <c r="F82" s="8">
        <f t="shared" si="7"/>
        <v>4.9493869028507161E-4</v>
      </c>
      <c r="G82" s="8">
        <f t="shared" si="8"/>
        <v>-1.221061917498508E-11</v>
      </c>
      <c r="H82" s="69">
        <f t="shared" si="9"/>
        <v>2789.3717058476286</v>
      </c>
      <c r="I82" s="69">
        <f t="shared" si="10"/>
        <v>2789.3717058476286</v>
      </c>
      <c r="J82" s="70" t="str">
        <f t="shared" si="11"/>
        <v/>
      </c>
      <c r="K82" s="94"/>
      <c r="L82" s="93"/>
      <c r="Q82" s="68"/>
      <c r="R82" s="68"/>
    </row>
    <row r="83" spans="1:18" ht="15" x14ac:dyDescent="0.25">
      <c r="A83" s="68">
        <v>83</v>
      </c>
      <c r="B83" s="174">
        <f>IF(Traitement8!B83&gt;0,Traitement8!B83,)</f>
        <v>0.19305308796922616</v>
      </c>
      <c r="C83" s="3">
        <f>IF(AND(Traitement8!D83&lt;1000,Traitement8!D83&gt;0),Traitement8!D83,)</f>
        <v>0</v>
      </c>
      <c r="D83" s="68">
        <v>83</v>
      </c>
      <c r="E83" s="8">
        <f t="shared" si="6"/>
        <v>2.4805662609107826E-3</v>
      </c>
      <c r="F83" s="8">
        <f t="shared" si="7"/>
        <v>4.686127249686638E-4</v>
      </c>
      <c r="G83" s="8">
        <f t="shared" si="8"/>
        <v>-1.0289868951609022E-11</v>
      </c>
      <c r="H83" s="69">
        <f t="shared" si="9"/>
        <v>2899.7485329276642</v>
      </c>
      <c r="I83" s="69">
        <f t="shared" si="10"/>
        <v>2899.7485329276615</v>
      </c>
      <c r="J83" s="70" t="str">
        <f t="shared" si="11"/>
        <v/>
      </c>
      <c r="K83" s="94"/>
      <c r="L83" s="93"/>
      <c r="Q83" s="68"/>
      <c r="R83" s="68"/>
    </row>
    <row r="84" spans="1:18" ht="15" x14ac:dyDescent="0.25">
      <c r="A84" s="68">
        <v>84</v>
      </c>
      <c r="B84" s="174">
        <f>IF(Traitement8!B84&gt;0,Traitement8!B84,)</f>
        <v>0.19142312268748676</v>
      </c>
      <c r="C84" s="3">
        <f>IF(AND(Traitement8!D84&lt;1000,Traitement8!D84&gt;0),Traitement8!D84,)</f>
        <v>0</v>
      </c>
      <c r="D84" s="68">
        <v>84</v>
      </c>
      <c r="E84" s="8">
        <f t="shared" si="6"/>
        <v>2.3950770803067845E-3</v>
      </c>
      <c r="F84" s="8">
        <f t="shared" si="7"/>
        <v>4.4483403909985526E-4</v>
      </c>
      <c r="G84" s="8">
        <f t="shared" si="8"/>
        <v>-8.7422113954161631E-12</v>
      </c>
      <c r="H84" s="69">
        <f t="shared" si="9"/>
        <v>3006.9498082232694</v>
      </c>
      <c r="I84" s="69">
        <f t="shared" si="10"/>
        <v>3006.9498082232681</v>
      </c>
      <c r="J84" s="70" t="str">
        <f t="shared" si="11"/>
        <v/>
      </c>
      <c r="K84" s="94"/>
      <c r="L84" s="93"/>
      <c r="Q84" s="68"/>
      <c r="R84" s="68"/>
    </row>
    <row r="85" spans="1:18" ht="15" x14ac:dyDescent="0.25">
      <c r="A85" s="68">
        <v>85</v>
      </c>
      <c r="B85" s="174">
        <f>IF(Traitement8!B85&gt;0,Traitement8!B85,)</f>
        <v>0.18971165914166022</v>
      </c>
      <c r="C85" s="3">
        <f>IF(AND(Traitement8!D85&lt;1000,Traitement8!D85&gt;0),Traitement8!D85,)</f>
        <v>0</v>
      </c>
      <c r="D85" s="68">
        <v>85</v>
      </c>
      <c r="E85" s="8">
        <f t="shared" si="6"/>
        <v>2.3098400062514235E-3</v>
      </c>
      <c r="F85" s="8">
        <f t="shared" si="7"/>
        <v>4.2115512952974255E-4</v>
      </c>
      <c r="G85" s="8">
        <f t="shared" si="8"/>
        <v>-7.3670469697481528E-12</v>
      </c>
      <c r="H85" s="69">
        <f t="shared" si="9"/>
        <v>3121.7351056772404</v>
      </c>
      <c r="I85" s="69">
        <f t="shared" si="10"/>
        <v>3121.7351056772359</v>
      </c>
      <c r="J85" s="70" t="str">
        <f t="shared" si="11"/>
        <v/>
      </c>
      <c r="K85" s="94"/>
      <c r="L85" s="93"/>
      <c r="Q85" s="68"/>
      <c r="R85" s="68"/>
    </row>
    <row r="86" spans="1:18" ht="15" x14ac:dyDescent="0.25">
      <c r="A86" s="68">
        <v>86</v>
      </c>
      <c r="B86" s="174">
        <f>IF(Traitement8!B86&gt;0,Traitement8!B86,)</f>
        <v>0.1881631921240077</v>
      </c>
      <c r="C86" s="3">
        <f>IF(AND(Traitement8!D86&lt;1000,Traitement8!D86&gt;0),Traitement8!D86,)</f>
        <v>0</v>
      </c>
      <c r="D86" s="68">
        <v>86</v>
      </c>
      <c r="E86" s="8">
        <f t="shared" si="6"/>
        <v>2.2364422974461909E-3</v>
      </c>
      <c r="F86" s="8">
        <f t="shared" si="7"/>
        <v>4.0081231455852361E-4</v>
      </c>
      <c r="G86" s="8">
        <f t="shared" si="8"/>
        <v>-6.3102167915459955E-12</v>
      </c>
      <c r="H86" s="69">
        <f t="shared" si="9"/>
        <v>3227.5878279011013</v>
      </c>
      <c r="I86" s="69">
        <f t="shared" si="10"/>
        <v>3227.5878279010958</v>
      </c>
      <c r="J86" s="70" t="str">
        <f t="shared" si="11"/>
        <v/>
      </c>
      <c r="K86" s="94"/>
      <c r="L86" s="93"/>
      <c r="Q86" s="68"/>
      <c r="R86" s="68"/>
    </row>
    <row r="87" spans="1:18" ht="15" x14ac:dyDescent="0.25">
      <c r="A87" s="68">
        <v>87</v>
      </c>
      <c r="B87" s="174">
        <f>IF(Traitement8!B87&gt;0,Traitement8!B87,)</f>
        <v>0.1864517285781814</v>
      </c>
      <c r="C87" s="3">
        <f>IF(AND(Traitement8!D87&lt;1000,Traitement8!D87&gt;0),Traitement8!D87,)</f>
        <v>0</v>
      </c>
      <c r="D87" s="68">
        <v>87</v>
      </c>
      <c r="E87" s="8">
        <f t="shared" si="6"/>
        <v>2.1591502798547074E-3</v>
      </c>
      <c r="F87" s="8">
        <f t="shared" si="7"/>
        <v>3.7946243524079594E-4</v>
      </c>
      <c r="G87" s="8">
        <f t="shared" si="8"/>
        <v>-5.3176085742806735E-12</v>
      </c>
      <c r="H87" s="69">
        <f t="shared" si="9"/>
        <v>3346.8364035478389</v>
      </c>
      <c r="I87" s="69">
        <f t="shared" si="10"/>
        <v>3346.8364035478339</v>
      </c>
      <c r="J87" s="70" t="str">
        <f t="shared" si="11"/>
        <v/>
      </c>
      <c r="K87" s="94"/>
      <c r="L87" s="93"/>
      <c r="Q87" s="68"/>
      <c r="R87" s="68"/>
    </row>
    <row r="88" spans="1:18" ht="15" x14ac:dyDescent="0.25">
      <c r="A88" s="68">
        <v>88</v>
      </c>
      <c r="B88" s="174">
        <f>IF(Traitement8!B88&gt;0,Traitement8!B88,)</f>
        <v>0.18490326156052866</v>
      </c>
      <c r="C88" s="3">
        <f>IF(AND(Traitement8!D88&lt;1000,Traitement8!D88&gt;0),Traitement8!D88,)</f>
        <v>0</v>
      </c>
      <c r="D88" s="68">
        <v>88</v>
      </c>
      <c r="E88" s="8">
        <f t="shared" si="6"/>
        <v>2.0924604662773891E-3</v>
      </c>
      <c r="F88" s="8">
        <f t="shared" si="7"/>
        <v>3.6112179447478772E-4</v>
      </c>
      <c r="G88" s="8">
        <f t="shared" si="8"/>
        <v>-4.5547787753293744E-12</v>
      </c>
      <c r="H88" s="69">
        <f t="shared" si="9"/>
        <v>3456.8074849399291</v>
      </c>
      <c r="I88" s="69">
        <f t="shared" si="10"/>
        <v>3456.8074849399213</v>
      </c>
      <c r="J88" s="70" t="str">
        <f t="shared" si="11"/>
        <v/>
      </c>
      <c r="K88" s="94"/>
      <c r="L88" s="93"/>
      <c r="Q88" s="68"/>
      <c r="R88" s="68"/>
    </row>
    <row r="89" spans="1:18" ht="15" x14ac:dyDescent="0.25">
      <c r="A89" s="68">
        <v>89</v>
      </c>
      <c r="B89" s="174">
        <f>IF(Traitement8!B89&gt;0,Traitement8!B89,)</f>
        <v>0.18327329627878927</v>
      </c>
      <c r="C89" s="3">
        <f>IF(AND(Traitement8!D89&lt;1000,Traitement8!D89&gt;0),Traitement8!D89,)</f>
        <v>0</v>
      </c>
      <c r="D89" s="68">
        <v>89</v>
      </c>
      <c r="E89" s="8">
        <f t="shared" si="6"/>
        <v>2.0253705340908187E-3</v>
      </c>
      <c r="F89" s="8">
        <f t="shared" si="7"/>
        <v>3.4276743992700228E-4</v>
      </c>
      <c r="G89" s="8">
        <f t="shared" si="8"/>
        <v>-3.8697134378269383E-12</v>
      </c>
      <c r="H89" s="69">
        <f t="shared" si="9"/>
        <v>3574.7457483402904</v>
      </c>
      <c r="I89" s="69">
        <f t="shared" si="10"/>
        <v>3574.745748340285</v>
      </c>
      <c r="J89" s="70" t="str">
        <f t="shared" si="11"/>
        <v/>
      </c>
      <c r="K89" s="94"/>
      <c r="L89" s="93"/>
      <c r="Q89" s="68"/>
      <c r="R89" s="68"/>
    </row>
    <row r="90" spans="1:18" ht="15" x14ac:dyDescent="0.25">
      <c r="A90" s="68">
        <v>90</v>
      </c>
      <c r="B90" s="174">
        <f>IF(Traitement8!B90&gt;0,Traitement8!B90,)</f>
        <v>0.18164333099704985</v>
      </c>
      <c r="C90" s="3">
        <f>IF(AND(Traitement8!D90&lt;1000,Traitement8!D90&gt;0),Traitement8!D90,)</f>
        <v>0</v>
      </c>
      <c r="D90" s="68">
        <v>90</v>
      </c>
      <c r="E90" s="8">
        <f t="shared" si="6"/>
        <v>1.961269606170303E-3</v>
      </c>
      <c r="F90" s="8">
        <f t="shared" si="7"/>
        <v>3.2534108626921794E-4</v>
      </c>
      <c r="G90" s="8">
        <f t="shared" si="8"/>
        <v>-3.2876856787136383E-12</v>
      </c>
      <c r="H90" s="69">
        <f t="shared" si="9"/>
        <v>3694.967113560022</v>
      </c>
      <c r="I90" s="69">
        <f t="shared" si="10"/>
        <v>3694.967113560027</v>
      </c>
      <c r="J90" s="70" t="str">
        <f t="shared" si="11"/>
        <v/>
      </c>
      <c r="K90" s="94"/>
      <c r="L90" s="93"/>
      <c r="Q90" s="68"/>
      <c r="R90" s="68"/>
    </row>
    <row r="91" spans="1:18" ht="15" x14ac:dyDescent="0.25">
      <c r="A91" s="68">
        <v>91</v>
      </c>
      <c r="B91" s="174">
        <f>IF(Traitement8!B91&gt;0,Traitement8!B91,)</f>
        <v>0.18009486397939736</v>
      </c>
      <c r="C91" s="3">
        <f>IF(AND(Traitement8!D91&lt;1000,Traitement8!D91&gt;0),Traitement8!D91,)</f>
        <v>0</v>
      </c>
      <c r="D91" s="68">
        <v>91</v>
      </c>
      <c r="E91" s="8">
        <f t="shared" si="6"/>
        <v>1.9029709816496959E-3</v>
      </c>
      <c r="F91" s="8">
        <f t="shared" si="7"/>
        <v>3.0960328847190585E-4</v>
      </c>
      <c r="G91" s="8">
        <f t="shared" si="8"/>
        <v>-2.8160562766586594E-12</v>
      </c>
      <c r="H91" s="69">
        <f t="shared" si="9"/>
        <v>3811.3389717228347</v>
      </c>
      <c r="I91" s="69">
        <f t="shared" si="10"/>
        <v>3811.3389717228411</v>
      </c>
      <c r="J91" s="70" t="str">
        <f t="shared" si="11"/>
        <v/>
      </c>
      <c r="K91" s="94"/>
      <c r="L91" s="93"/>
      <c r="Q91" s="68"/>
      <c r="R91" s="68"/>
    </row>
    <row r="92" spans="1:18" ht="15" x14ac:dyDescent="0.25">
      <c r="A92" s="68">
        <v>92</v>
      </c>
      <c r="B92" s="174">
        <f>IF(Traitement8!B92&gt;0,Traitement8!B92,)</f>
        <v>0.17846489869765772</v>
      </c>
      <c r="C92" s="3">
        <f>IF(AND(Traitement8!D92&lt;1000,Traitement8!D92&gt;0),Traitement8!D92,)</f>
        <v>0</v>
      </c>
      <c r="D92" s="68">
        <v>92</v>
      </c>
      <c r="E92" s="8">
        <f t="shared" si="6"/>
        <v>1.8441716846687717E-3</v>
      </c>
      <c r="F92" s="8">
        <f t="shared" si="7"/>
        <v>2.9385504322411974E-4</v>
      </c>
      <c r="G92" s="8">
        <f t="shared" si="8"/>
        <v>-2.3925039724284175E-12</v>
      </c>
      <c r="H92" s="69">
        <f t="shared" si="9"/>
        <v>3936.162870346694</v>
      </c>
      <c r="I92" s="69">
        <f t="shared" si="10"/>
        <v>3936.1628703466963</v>
      </c>
      <c r="J92" s="70" t="str">
        <f t="shared" si="11"/>
        <v/>
      </c>
      <c r="K92" s="94"/>
      <c r="L92" s="93"/>
      <c r="Q92" s="68"/>
      <c r="R92" s="68"/>
    </row>
    <row r="93" spans="1:18" ht="15" x14ac:dyDescent="0.25">
      <c r="A93" s="68">
        <v>93</v>
      </c>
      <c r="B93" s="174">
        <f>IF(Traitement8!B93&gt;0,Traitement8!B93,)</f>
        <v>0.1769164316800052</v>
      </c>
      <c r="C93" s="3">
        <f>IF(AND(Traitement8!D93&lt;1000,Traitement8!D93&gt;0),Traitement8!D93,)</f>
        <v>0</v>
      </c>
      <c r="D93" s="68">
        <v>93</v>
      </c>
      <c r="E93" s="8">
        <f t="shared" si="6"/>
        <v>1.7906081346495614E-3</v>
      </c>
      <c r="F93" s="8">
        <f t="shared" si="7"/>
        <v>2.7963348176308992E-4</v>
      </c>
      <c r="G93" s="8">
        <f t="shared" si="8"/>
        <v>-2.0492918471180699E-12</v>
      </c>
      <c r="H93" s="69">
        <f t="shared" si="9"/>
        <v>4057.007282876868</v>
      </c>
      <c r="I93" s="69">
        <f t="shared" si="10"/>
        <v>4057.0072828768648</v>
      </c>
      <c r="J93" s="70" t="str">
        <f t="shared" si="11"/>
        <v/>
      </c>
      <c r="K93" s="94"/>
      <c r="L93" s="93"/>
      <c r="Q93" s="68"/>
      <c r="R93" s="68"/>
    </row>
    <row r="94" spans="1:18" ht="15" x14ac:dyDescent="0.25">
      <c r="A94" s="68">
        <v>94</v>
      </c>
      <c r="B94" s="174">
        <f>IF(Traitement8!B94&gt;0,Traitement8!B94,)</f>
        <v>0.17528646639826581</v>
      </c>
      <c r="C94" s="3">
        <f>IF(AND(Traitement8!D94&lt;1000,Traitement8!D94&gt;0),Traitement8!D94,)</f>
        <v>0</v>
      </c>
      <c r="D94" s="68">
        <v>94</v>
      </c>
      <c r="E94" s="8">
        <f t="shared" si="6"/>
        <v>1.7364998761504602E-3</v>
      </c>
      <c r="F94" s="8">
        <f t="shared" si="7"/>
        <v>2.6540317422423838E-4</v>
      </c>
      <c r="G94" s="8">
        <f t="shared" si="8"/>
        <v>-1.7410650697419006E-12</v>
      </c>
      <c r="H94" s="69">
        <f t="shared" si="9"/>
        <v>4186.6497750156614</v>
      </c>
      <c r="I94" s="69">
        <f t="shared" si="10"/>
        <v>4186.6497750156677</v>
      </c>
      <c r="J94" s="70" t="str">
        <f t="shared" si="11"/>
        <v/>
      </c>
      <c r="K94" s="94"/>
      <c r="L94" s="93"/>
      <c r="Q94" s="68"/>
      <c r="R94" s="68"/>
    </row>
    <row r="95" spans="1:18" ht="15" x14ac:dyDescent="0.25">
      <c r="A95" s="68">
        <v>95</v>
      </c>
      <c r="B95" s="174">
        <f>IF(Traitement8!B95&gt;0,Traitement8!B95,)</f>
        <v>0.17373799938061329</v>
      </c>
      <c r="C95" s="3">
        <f>IF(AND(Traitement8!D95&lt;1000,Traitement8!D95&gt;0),Traitement8!D95,)</f>
        <v>0</v>
      </c>
      <c r="D95" s="68">
        <v>95</v>
      </c>
      <c r="E95" s="8">
        <f t="shared" si="6"/>
        <v>1.6871347292218494E-3</v>
      </c>
      <c r="F95" s="8">
        <f t="shared" si="7"/>
        <v>2.5255299436695799E-4</v>
      </c>
      <c r="G95" s="8">
        <f t="shared" si="8"/>
        <v>-1.4913048572704928E-12</v>
      </c>
      <c r="H95" s="69">
        <f t="shared" si="9"/>
        <v>4312.1819450898911</v>
      </c>
      <c r="I95" s="69">
        <f t="shared" si="10"/>
        <v>4312.1819450898947</v>
      </c>
      <c r="J95" s="70" t="str">
        <f t="shared" si="11"/>
        <v/>
      </c>
      <c r="K95" s="94"/>
      <c r="L95" s="93"/>
      <c r="Q95" s="68"/>
      <c r="R95" s="68"/>
    </row>
    <row r="96" spans="1:18" ht="15" x14ac:dyDescent="0.25">
      <c r="A96" s="68">
        <v>96</v>
      </c>
      <c r="B96" s="174">
        <f>IF(Traitement8!B96&gt;0,Traitement8!B96,)</f>
        <v>0.17210803409887365</v>
      </c>
      <c r="C96" s="3">
        <f>IF(AND(Traitement8!D96&lt;1000,Traitement8!D96&gt;0),Traitement8!D96,)</f>
        <v>0</v>
      </c>
      <c r="D96" s="68">
        <v>96</v>
      </c>
      <c r="E96" s="8">
        <f t="shared" si="6"/>
        <v>1.6371942094941458E-3</v>
      </c>
      <c r="F96" s="8">
        <f t="shared" si="7"/>
        <v>2.3969547960684445E-4</v>
      </c>
      <c r="G96" s="8">
        <f t="shared" si="8"/>
        <v>-1.2670020587443087E-12</v>
      </c>
      <c r="H96" s="69">
        <f t="shared" si="9"/>
        <v>4446.8802768480582</v>
      </c>
      <c r="I96" s="69">
        <f t="shared" si="10"/>
        <v>4446.8802768480609</v>
      </c>
      <c r="J96" s="70" t="str">
        <f t="shared" si="11"/>
        <v/>
      </c>
      <c r="K96" s="94"/>
      <c r="L96" s="93"/>
      <c r="Q96" s="68"/>
      <c r="R96" s="68"/>
    </row>
    <row r="97" spans="1:18" ht="15" x14ac:dyDescent="0.25">
      <c r="A97" s="68">
        <v>97</v>
      </c>
      <c r="B97" s="174">
        <f>IF(Traitement8!B97&gt;0,Traitement8!B97,)</f>
        <v>0.17055956708122116</v>
      </c>
      <c r="C97" s="3">
        <f>IF(AND(Traitement8!D97&lt;1000,Traitement8!D97&gt;0),Traitement8!D97,)</f>
        <v>0</v>
      </c>
      <c r="D97" s="68">
        <v>97</v>
      </c>
      <c r="E97" s="8">
        <f t="shared" si="6"/>
        <v>1.591566454268771E-3</v>
      </c>
      <c r="F97" s="8">
        <f t="shared" si="7"/>
        <v>2.2808544028137071E-4</v>
      </c>
      <c r="G97" s="8">
        <f t="shared" si="8"/>
        <v>-1.085247447404301E-12</v>
      </c>
      <c r="H97" s="69">
        <f t="shared" si="9"/>
        <v>4577.3360343326422</v>
      </c>
      <c r="I97" s="69">
        <f t="shared" si="10"/>
        <v>4577.3360343326494</v>
      </c>
      <c r="J97" s="70" t="str">
        <f t="shared" si="11"/>
        <v/>
      </c>
      <c r="K97" s="94"/>
      <c r="L97" s="93"/>
      <c r="Q97" s="68"/>
      <c r="R97" s="68"/>
    </row>
    <row r="98" spans="1:18" ht="15" x14ac:dyDescent="0.25">
      <c r="A98" s="68">
        <v>98</v>
      </c>
      <c r="B98" s="174">
        <f>IF(Traitement8!B98&gt;0,Traitement8!B98,)</f>
        <v>0.16901110006356865</v>
      </c>
      <c r="C98" s="3">
        <f>IF(AND(Traitement8!D98&lt;1000,Traitement8!D98&gt;0),Traitement8!D98,)</f>
        <v>0</v>
      </c>
      <c r="D98" s="68">
        <v>98</v>
      </c>
      <c r="E98" s="8">
        <f t="shared" si="6"/>
        <v>1.5476118705192582E-3</v>
      </c>
      <c r="F98" s="8">
        <f t="shared" si="7"/>
        <v>2.1703579004307748E-4</v>
      </c>
      <c r="G98" s="8">
        <f t="shared" si="8"/>
        <v>-9.2956531356889725E-13</v>
      </c>
      <c r="H98" s="69">
        <f t="shared" si="9"/>
        <v>4710.2823992560025</v>
      </c>
      <c r="I98" s="69">
        <f t="shared" si="10"/>
        <v>4710.2823992560152</v>
      </c>
      <c r="J98" s="70" t="str">
        <f t="shared" si="11"/>
        <v/>
      </c>
      <c r="K98" s="94"/>
      <c r="L98" s="93"/>
      <c r="Q98" s="68"/>
      <c r="R98" s="68"/>
    </row>
    <row r="99" spans="1:18" ht="15" x14ac:dyDescent="0.25">
      <c r="A99" s="68">
        <v>99</v>
      </c>
      <c r="B99" s="174">
        <f>IF(Traitement8!B99&gt;0,Traitement8!B99,)</f>
        <v>0.16738113478182923</v>
      </c>
      <c r="C99" s="3">
        <f>IF(AND(Traitement8!D99&lt;1000,Traitement8!D99&gt;0),Traitement8!D99,)</f>
        <v>0</v>
      </c>
      <c r="D99" s="68">
        <v>99</v>
      </c>
      <c r="E99" s="8">
        <f t="shared" si="6"/>
        <v>1.5030549583329375E-3</v>
      </c>
      <c r="F99" s="8">
        <f t="shared" si="7"/>
        <v>2.0598047360109877E-4</v>
      </c>
      <c r="G99" s="8">
        <f t="shared" si="8"/>
        <v>-7.8975270764382113E-13</v>
      </c>
      <c r="H99" s="69">
        <f t="shared" si="9"/>
        <v>4852.9867776657757</v>
      </c>
      <c r="I99" s="69">
        <f t="shared" si="10"/>
        <v>4852.9867776657902</v>
      </c>
      <c r="J99" s="70" t="str">
        <f t="shared" si="11"/>
        <v/>
      </c>
      <c r="K99" s="94"/>
      <c r="L99" s="93"/>
      <c r="Q99" s="68"/>
      <c r="R99" s="68"/>
    </row>
    <row r="100" spans="1:18" ht="15" x14ac:dyDescent="0.25">
      <c r="A100" s="68">
        <v>100</v>
      </c>
      <c r="B100" s="174">
        <f>IF(Traitement8!B100&gt;0,Traitement8!B100,)</f>
        <v>0.16583266776417674</v>
      </c>
      <c r="C100" s="3">
        <f>IF(AND(Traitement8!D100&lt;1000,Traitement8!D100&gt;0),Traitement8!D100,)</f>
        <v>0</v>
      </c>
      <c r="D100" s="68">
        <v>100</v>
      </c>
      <c r="E100" s="8">
        <f t="shared" si="6"/>
        <v>1.4622659299976803E-3</v>
      </c>
      <c r="F100" s="8">
        <f t="shared" si="7"/>
        <v>1.959983288026809E-4</v>
      </c>
      <c r="G100" s="8">
        <f t="shared" si="8"/>
        <v>-6.7645888888122804E-13</v>
      </c>
      <c r="H100" s="69">
        <f t="shared" si="9"/>
        <v>4991.2482771134528</v>
      </c>
      <c r="I100" s="69">
        <f t="shared" si="10"/>
        <v>4991.2482771134637</v>
      </c>
      <c r="J100" s="70" t="str">
        <f t="shared" si="11"/>
        <v/>
      </c>
      <c r="K100" s="94"/>
      <c r="L100" s="93"/>
      <c r="Q100" s="68"/>
      <c r="R100" s="68"/>
    </row>
    <row r="101" spans="1:18" ht="15" x14ac:dyDescent="0.25">
      <c r="A101" s="68">
        <v>101</v>
      </c>
      <c r="B101" s="174">
        <f>IF(Traitement8!B101&gt;0,Traitement8!B101,)</f>
        <v>0.16428420074652422</v>
      </c>
      <c r="C101" s="3">
        <f>IF(AND(Traitement8!D101&lt;1000,Traitement8!D101&gt;0),Traitement8!D101,)</f>
        <v>0</v>
      </c>
      <c r="D101" s="68">
        <v>101</v>
      </c>
      <c r="E101" s="8">
        <f t="shared" si="6"/>
        <v>1.4228997247536443E-3</v>
      </c>
      <c r="F101" s="8">
        <f t="shared" si="7"/>
        <v>1.8649848427546899E-4</v>
      </c>
      <c r="G101" s="8">
        <f t="shared" si="8"/>
        <v>-5.7941873519693515E-13</v>
      </c>
      <c r="H101" s="69">
        <f t="shared" si="9"/>
        <v>5132.2037751416865</v>
      </c>
      <c r="I101" s="69">
        <f t="shared" si="10"/>
        <v>5132.2037751416938</v>
      </c>
      <c r="J101" s="70" t="str">
        <f t="shared" si="11"/>
        <v/>
      </c>
      <c r="K101" s="94"/>
      <c r="L101" s="93"/>
      <c r="Q101" s="68"/>
      <c r="R101" s="68"/>
    </row>
    <row r="102" spans="1:18" ht="15" x14ac:dyDescent="0.25">
      <c r="A102" s="68">
        <v>102</v>
      </c>
      <c r="B102" s="174">
        <f>IF(Traitement8!B102&gt;0,Traitement8!B102,)</f>
        <v>0.16273573372887148</v>
      </c>
      <c r="C102" s="3">
        <f>IF(AND(Traitement8!D102&lt;1000,Traitement8!D102&gt;0),Traitement8!D102,)</f>
        <v>0</v>
      </c>
      <c r="D102" s="68">
        <v>102</v>
      </c>
      <c r="E102" s="8">
        <f t="shared" si="6"/>
        <v>1.3848849854727133E-3</v>
      </c>
      <c r="F102" s="8">
        <f t="shared" si="7"/>
        <v>1.7745777402110183E-4</v>
      </c>
      <c r="G102" s="8">
        <f t="shared" si="8"/>
        <v>-4.9629855779376963E-13</v>
      </c>
      <c r="H102" s="69">
        <f t="shared" si="9"/>
        <v>5275.9257376162477</v>
      </c>
      <c r="I102" s="69">
        <f t="shared" si="10"/>
        <v>5275.9257376162495</v>
      </c>
      <c r="J102" s="70" t="str">
        <f t="shared" si="11"/>
        <v/>
      </c>
      <c r="K102" s="94"/>
      <c r="L102" s="93"/>
      <c r="Q102" s="68"/>
      <c r="R102" s="68"/>
    </row>
    <row r="103" spans="1:18" ht="15" x14ac:dyDescent="0.25">
      <c r="A103" s="68">
        <v>103</v>
      </c>
      <c r="B103" s="174">
        <f>IF(Traitement8!B103&gt;0,Traitement8!B103,)</f>
        <v>0.161187266711219</v>
      </c>
      <c r="C103" s="3">
        <f>IF(AND(Traitement8!D103&lt;1000,Traitement8!D103&gt;0),Traitement8!D103,)</f>
        <v>0</v>
      </c>
      <c r="D103" s="68">
        <v>103</v>
      </c>
      <c r="E103" s="8">
        <f t="shared" si="6"/>
        <v>1.3481549294907871E-3</v>
      </c>
      <c r="F103" s="8">
        <f t="shared" si="7"/>
        <v>1.6885413183285967E-4</v>
      </c>
      <c r="G103" s="8">
        <f t="shared" si="8"/>
        <v>-4.2510439611993676E-13</v>
      </c>
      <c r="H103" s="69">
        <f t="shared" si="9"/>
        <v>5422.4897021326688</v>
      </c>
      <c r="I103" s="69">
        <f t="shared" si="10"/>
        <v>5422.4897021326842</v>
      </c>
      <c r="J103" s="70" t="str">
        <f t="shared" si="11"/>
        <v/>
      </c>
      <c r="K103" s="94"/>
      <c r="L103" s="93"/>
      <c r="Q103" s="68"/>
      <c r="R103" s="68"/>
    </row>
    <row r="104" spans="1:18" ht="15" x14ac:dyDescent="0.25">
      <c r="A104" s="68">
        <v>104</v>
      </c>
      <c r="B104" s="174">
        <f>IF(Traitement8!B104&gt;0,Traitement8!B104,)</f>
        <v>0.15963879969356648</v>
      </c>
      <c r="C104" s="3">
        <f>IF(AND(Traitement8!D104&lt;1000,Traitement8!D104&gt;0),Traitement8!D104,)</f>
        <v>0</v>
      </c>
      <c r="D104" s="68">
        <v>104</v>
      </c>
      <c r="E104" s="8">
        <f t="shared" si="6"/>
        <v>1.3126469973953683E-3</v>
      </c>
      <c r="F104" s="8">
        <f t="shared" si="7"/>
        <v>1.6066654030412743E-4</v>
      </c>
      <c r="G104" s="8">
        <f t="shared" si="8"/>
        <v>-3.6412206582573256E-13</v>
      </c>
      <c r="H104" s="69">
        <f t="shared" si="9"/>
        <v>5571.974404734643</v>
      </c>
      <c r="I104" s="69">
        <f t="shared" si="10"/>
        <v>5571.9744047346439</v>
      </c>
      <c r="J104" s="70" t="str">
        <f t="shared" si="11"/>
        <v/>
      </c>
      <c r="K104" s="94"/>
      <c r="L104" s="93"/>
      <c r="Q104" s="68"/>
      <c r="R104" s="68"/>
    </row>
    <row r="105" spans="1:18" ht="15" x14ac:dyDescent="0.25">
      <c r="A105" s="68">
        <v>105</v>
      </c>
      <c r="B105" s="174">
        <f>IF(Traitement8!B105&gt;0,Traitement8!B105,)</f>
        <v>0.15809033267591396</v>
      </c>
      <c r="C105" s="3">
        <f>IF(AND(Traitement8!D105&lt;1000,Traitement8!D105&gt;0),Traitement8!D105,)</f>
        <v>0</v>
      </c>
      <c r="D105" s="68">
        <v>105</v>
      </c>
      <c r="E105" s="8">
        <f t="shared" si="6"/>
        <v>1.2783025327661804E-3</v>
      </c>
      <c r="F105" s="8">
        <f t="shared" si="7"/>
        <v>1.5287498208535493E-4</v>
      </c>
      <c r="G105" s="8">
        <f t="shared" si="8"/>
        <v>-3.1188607251888458E-13</v>
      </c>
      <c r="H105" s="69">
        <f t="shared" si="9"/>
        <v>5724.4619160601742</v>
      </c>
      <c r="I105" s="69">
        <f t="shared" si="10"/>
        <v>5724.4619160601724</v>
      </c>
      <c r="J105" s="70" t="str">
        <f t="shared" si="11"/>
        <v/>
      </c>
      <c r="K105" s="94"/>
      <c r="L105" s="93"/>
      <c r="Q105" s="68"/>
      <c r="R105" s="68"/>
    </row>
    <row r="106" spans="1:18" ht="15" x14ac:dyDescent="0.25">
      <c r="A106" s="68">
        <v>106</v>
      </c>
      <c r="B106" s="174">
        <f>IF(Traitement8!B106&gt;0,Traitement8!B106,)</f>
        <v>0.15654186565826148</v>
      </c>
      <c r="C106" s="3">
        <f>IF(AND(Traitement8!D106&lt;1000,Traitement8!D106&gt;0),Traitement8!D106,)</f>
        <v>0</v>
      </c>
      <c r="D106" s="68">
        <v>106</v>
      </c>
      <c r="E106" s="8">
        <f t="shared" si="6"/>
        <v>1.2450664898335101E-3</v>
      </c>
      <c r="F106" s="8">
        <f t="shared" si="7"/>
        <v>1.4546039330150872E-4</v>
      </c>
      <c r="G106" s="8">
        <f t="shared" si="8"/>
        <v>-2.6714630507383532E-13</v>
      </c>
      <c r="H106" s="69">
        <f t="shared" si="9"/>
        <v>5880.0377873723901</v>
      </c>
      <c r="I106" s="69">
        <f t="shared" si="10"/>
        <v>5880.0377873724028</v>
      </c>
      <c r="J106" s="70" t="str">
        <f t="shared" si="11"/>
        <v/>
      </c>
      <c r="K106" s="94"/>
      <c r="L106" s="93"/>
      <c r="Q106" s="68"/>
      <c r="R106" s="68"/>
    </row>
    <row r="107" spans="1:18" ht="15" x14ac:dyDescent="0.25">
      <c r="A107" s="68">
        <v>107</v>
      </c>
      <c r="B107" s="174">
        <f>IF(Traitement8!B107&gt;0,Traitement8!B107,)</f>
        <v>0.15499339864060896</v>
      </c>
      <c r="C107" s="3">
        <f>IF(AND(Traitement8!D107&lt;1000,Traitement8!D107&gt;0),Traitement8!D107,)</f>
        <v>0</v>
      </c>
      <c r="D107" s="68">
        <v>107</v>
      </c>
      <c r="E107" s="8">
        <f t="shared" si="6"/>
        <v>1.2128871663416238E-3</v>
      </c>
      <c r="F107" s="8">
        <f t="shared" si="7"/>
        <v>1.3840461904432853E-4</v>
      </c>
      <c r="G107" s="8">
        <f t="shared" si="8"/>
        <v>-2.288214062647253E-13</v>
      </c>
      <c r="H107" s="69">
        <f t="shared" si="9"/>
        <v>6038.7912069891536</v>
      </c>
      <c r="I107" s="69">
        <f t="shared" si="10"/>
        <v>6038.7912069891345</v>
      </c>
      <c r="J107" s="70" t="str">
        <f t="shared" si="11"/>
        <v/>
      </c>
      <c r="K107" s="94"/>
      <c r="L107" s="93"/>
      <c r="Q107" s="68"/>
      <c r="R107" s="68"/>
    </row>
    <row r="108" spans="1:18" ht="15" x14ac:dyDescent="0.25">
      <c r="A108" s="68">
        <v>108</v>
      </c>
      <c r="B108" s="174">
        <f>IF(Traitement8!B108&gt;0,Traitement8!B108,)</f>
        <v>0.15344493162295647</v>
      </c>
      <c r="C108" s="3">
        <f>IF(AND(Traitement8!D108&lt;1000,Traitement8!D108&gt;0),Traitement8!D108,)</f>
        <v>0</v>
      </c>
      <c r="D108" s="68">
        <v>108</v>
      </c>
      <c r="E108" s="8">
        <f t="shared" si="6"/>
        <v>1.1817159591911292E-3</v>
      </c>
      <c r="F108" s="8">
        <f t="shared" si="7"/>
        <v>1.3169037085600658E-4</v>
      </c>
      <c r="G108" s="8">
        <f t="shared" si="8"/>
        <v>-1.9599655231935514E-13</v>
      </c>
      <c r="H108" s="69">
        <f t="shared" si="9"/>
        <v>6200.8151676859943</v>
      </c>
      <c r="I108" s="69">
        <f t="shared" si="10"/>
        <v>6200.8151676860016</v>
      </c>
      <c r="J108" s="70" t="str">
        <f t="shared" si="11"/>
        <v/>
      </c>
      <c r="K108" s="94"/>
      <c r="L108" s="93"/>
      <c r="Q108" s="68"/>
      <c r="R108" s="68"/>
    </row>
    <row r="109" spans="1:18" ht="15" x14ac:dyDescent="0.25">
      <c r="A109" s="68">
        <v>109</v>
      </c>
      <c r="B109" s="174">
        <f>IF(Traitement8!B109&gt;0,Traitement8!B109,)</f>
        <v>0.15189646460530395</v>
      </c>
      <c r="C109" s="3">
        <f>IF(AND(Traitement8!D109&lt;1000,Traitement8!D109&gt;0),Traitement8!D109,)</f>
        <v>0</v>
      </c>
      <c r="D109" s="68">
        <v>109</v>
      </c>
      <c r="E109" s="8">
        <f t="shared" si="6"/>
        <v>1.1515071406886582E-3</v>
      </c>
      <c r="F109" s="8">
        <f t="shared" si="7"/>
        <v>1.2530118612351143E-4</v>
      </c>
      <c r="G109" s="8">
        <f t="shared" si="8"/>
        <v>-1.6788126444425921E-13</v>
      </c>
      <c r="H109" s="69">
        <f t="shared" si="9"/>
        <v>6366.2066457109122</v>
      </c>
      <c r="I109" s="69">
        <f t="shared" si="10"/>
        <v>6366.2066457109122</v>
      </c>
      <c r="J109" s="70" t="str">
        <f t="shared" si="11"/>
        <v/>
      </c>
      <c r="K109" s="94"/>
      <c r="L109" s="93"/>
      <c r="Q109" s="68"/>
      <c r="R109" s="68"/>
    </row>
    <row r="110" spans="1:18" ht="15" x14ac:dyDescent="0.25">
      <c r="A110" s="68">
        <v>110</v>
      </c>
      <c r="B110" s="174">
        <f>IF(Traitement8!B110&gt;0,Traitement8!B110,)</f>
        <v>0.15034799758765144</v>
      </c>
      <c r="C110" s="3">
        <f>IF(AND(Traitement8!D110&lt;1000,Traitement8!D110&gt;0),Traitement8!D110,)</f>
        <v>0</v>
      </c>
      <c r="D110" s="68">
        <v>110</v>
      </c>
      <c r="E110" s="8">
        <f t="shared" si="6"/>
        <v>1.1222176534578313E-3</v>
      </c>
      <c r="F110" s="8">
        <f t="shared" si="7"/>
        <v>1.1922138930513764E-4</v>
      </c>
      <c r="G110" s="8">
        <f t="shared" si="8"/>
        <v>-1.4379830659446563E-13</v>
      </c>
      <c r="H110" s="69">
        <f t="shared" si="9"/>
        <v>6535.066792117128</v>
      </c>
      <c r="I110" s="69">
        <f t="shared" si="10"/>
        <v>6535.0667921171089</v>
      </c>
      <c r="J110" s="70" t="str">
        <f t="shared" si="11"/>
        <v/>
      </c>
      <c r="K110" s="94"/>
      <c r="L110" s="93"/>
      <c r="Q110" s="68"/>
      <c r="R110" s="68"/>
    </row>
    <row r="111" spans="1:18" ht="15" x14ac:dyDescent="0.25">
      <c r="A111" s="68">
        <v>111</v>
      </c>
      <c r="B111" s="174">
        <f>IF(Traitement8!B111&gt;0,Traitement8!B111,)</f>
        <v>0.14879953056999895</v>
      </c>
      <c r="C111" s="3">
        <f>IF(AND(Traitement8!D111&lt;1000,Traitement8!D111&gt;0),Traitement8!D111,)</f>
        <v>0</v>
      </c>
      <c r="D111" s="68">
        <v>111</v>
      </c>
      <c r="E111" s="8">
        <f t="shared" si="6"/>
        <v>1.0938069222667379E-3</v>
      </c>
      <c r="F111" s="8">
        <f t="shared" si="7"/>
        <v>1.1343605491340069E-4</v>
      </c>
      <c r="G111" s="8">
        <f t="shared" si="8"/>
        <v>-1.2316814235115636E-13</v>
      </c>
      <c r="H111" s="69">
        <f t="shared" si="9"/>
        <v>6707.5011371925339</v>
      </c>
      <c r="I111" s="69">
        <f t="shared" si="10"/>
        <v>6707.5011371925439</v>
      </c>
      <c r="J111" s="70" t="str">
        <f t="shared" si="11"/>
        <v/>
      </c>
      <c r="K111" s="94"/>
      <c r="L111" s="93"/>
      <c r="Q111" s="68"/>
      <c r="R111" s="68"/>
    </row>
    <row r="112" spans="1:18" ht="15" x14ac:dyDescent="0.25">
      <c r="A112" s="68">
        <v>112</v>
      </c>
      <c r="B112" s="174">
        <f>IF(Traitement8!B112&gt;0,Traitement8!B112,)</f>
        <v>0.14733256181643334</v>
      </c>
      <c r="C112" s="3">
        <f>IF(AND(Traitement8!D112&lt;1000,Traitement8!D112&gt;0),Traitement8!D112,)</f>
        <v>0</v>
      </c>
      <c r="D112" s="68">
        <v>112</v>
      </c>
      <c r="E112" s="8">
        <f t="shared" si="6"/>
        <v>1.0676673857186458E-3</v>
      </c>
      <c r="F112" s="8">
        <f t="shared" si="7"/>
        <v>1.0821394826571761E-4</v>
      </c>
      <c r="G112" s="8">
        <f t="shared" si="8"/>
        <v>-1.0636380665062284E-13</v>
      </c>
      <c r="H112" s="69">
        <f t="shared" si="9"/>
        <v>6874.2567128472201</v>
      </c>
      <c r="I112" s="69">
        <f t="shared" si="10"/>
        <v>6874.256712847221</v>
      </c>
      <c r="J112" s="70" t="str">
        <f t="shared" si="11"/>
        <v/>
      </c>
      <c r="K112" s="94"/>
      <c r="L112" s="93"/>
      <c r="Q112" s="68"/>
      <c r="R112" s="68"/>
    </row>
    <row r="113" spans="1:18" ht="15" x14ac:dyDescent="0.25">
      <c r="A113" s="68">
        <v>113</v>
      </c>
      <c r="B113" s="174">
        <f>IF(Traitement8!B113&gt;0,Traitement8!B113,)</f>
        <v>0.14578409479878082</v>
      </c>
      <c r="C113" s="3">
        <f>IF(AND(Traitement8!D113&lt;1000,Traitement8!D113&gt;0),Traitement8!D113,)</f>
        <v>0</v>
      </c>
      <c r="D113" s="68">
        <v>113</v>
      </c>
      <c r="E113" s="8">
        <f t="shared" si="6"/>
        <v>1.0408600511696633E-3</v>
      </c>
      <c r="F113" s="8">
        <f t="shared" si="7"/>
        <v>1.0296187610235476E-4</v>
      </c>
      <c r="G113" s="8">
        <f t="shared" si="8"/>
        <v>-9.1104901400325332E-14</v>
      </c>
      <c r="H113" s="69">
        <f t="shared" si="9"/>
        <v>7053.9717603639929</v>
      </c>
      <c r="I113" s="69">
        <f t="shared" si="10"/>
        <v>7053.9717603639829</v>
      </c>
      <c r="J113" s="70" t="str">
        <f t="shared" si="11"/>
        <v/>
      </c>
      <c r="K113" s="94"/>
      <c r="L113" s="93"/>
      <c r="Q113" s="68"/>
      <c r="R113" s="68"/>
    </row>
    <row r="114" spans="1:18" ht="15" x14ac:dyDescent="0.25">
      <c r="A114" s="68">
        <v>114</v>
      </c>
      <c r="B114" s="174">
        <f>IF(Traitement8!B114&gt;0,Traitement8!B114,)</f>
        <v>0.14431712604521524</v>
      </c>
      <c r="C114" s="3">
        <f>IF(AND(Traitement8!D114&lt;1000,Traitement8!D114&gt;0),Traitement8!D114,)</f>
        <v>0</v>
      </c>
      <c r="D114" s="68">
        <v>114</v>
      </c>
      <c r="E114" s="8">
        <f t="shared" si="6"/>
        <v>1.016176291997066E-3</v>
      </c>
      <c r="F114" s="8">
        <f t="shared" si="7"/>
        <v>9.8221193668697555E-5</v>
      </c>
      <c r="G114" s="8">
        <f t="shared" si="8"/>
        <v>-7.8674844416727606E-14</v>
      </c>
      <c r="H114" s="69">
        <f t="shared" si="9"/>
        <v>7227.8355039261351</v>
      </c>
      <c r="I114" s="69">
        <f t="shared" si="10"/>
        <v>7227.8355039261642</v>
      </c>
      <c r="J114" s="70" t="str">
        <f t="shared" si="11"/>
        <v/>
      </c>
      <c r="K114" s="94"/>
      <c r="L114" s="93"/>
      <c r="Q114" s="68"/>
      <c r="R114" s="68"/>
    </row>
    <row r="115" spans="1:18" ht="15" x14ac:dyDescent="0.25">
      <c r="A115" s="68">
        <v>115</v>
      </c>
      <c r="B115" s="174">
        <f>IF(Traitement8!B115&gt;0,Traitement8!B115,)</f>
        <v>0.14276865902756272</v>
      </c>
      <c r="C115" s="3">
        <f>IF(AND(Traitement8!D115&lt;1000,Traitement8!D115&gt;0),Traitement8!D115,)</f>
        <v>0</v>
      </c>
      <c r="D115" s="68">
        <v>115</v>
      </c>
      <c r="E115" s="8">
        <f t="shared" si="6"/>
        <v>9.9084248973586864E-4</v>
      </c>
      <c r="F115" s="8">
        <f t="shared" si="7"/>
        <v>9.3453382321631576E-5</v>
      </c>
      <c r="G115" s="8">
        <f t="shared" si="8"/>
        <v>-6.7388317148470688E-14</v>
      </c>
      <c r="H115" s="69">
        <f t="shared" si="9"/>
        <v>7415.2856662100039</v>
      </c>
      <c r="I115" s="69">
        <f t="shared" si="10"/>
        <v>7415.2856662099894</v>
      </c>
      <c r="J115" s="70" t="str">
        <f t="shared" si="11"/>
        <v/>
      </c>
      <c r="K115" s="94"/>
      <c r="L115" s="93"/>
      <c r="Q115" s="68"/>
      <c r="R115" s="68"/>
    </row>
    <row r="116" spans="1:18" ht="15" x14ac:dyDescent="0.25">
      <c r="A116" s="68">
        <v>116</v>
      </c>
      <c r="B116" s="174">
        <f>IF(Traitement8!B116&gt;0,Traitement8!B116,)</f>
        <v>0.14122019200991021</v>
      </c>
      <c r="C116" s="3">
        <f>IF(AND(Traitement8!D116&lt;1000,Traitement8!D116&gt;0),Traitement8!D116,)</f>
        <v>0</v>
      </c>
      <c r="D116" s="68">
        <v>116</v>
      </c>
      <c r="E116" s="8">
        <f t="shared" si="6"/>
        <v>9.6621934445062507E-4</v>
      </c>
      <c r="F116" s="8">
        <f t="shared" si="7"/>
        <v>8.8916677030892639E-5</v>
      </c>
      <c r="G116" s="8">
        <f t="shared" si="8"/>
        <v>-5.7720495050095304E-14</v>
      </c>
      <c r="H116" s="69">
        <f t="shared" si="9"/>
        <v>7606.8974889142355</v>
      </c>
      <c r="I116" s="69">
        <f t="shared" si="10"/>
        <v>7606.8974889142601</v>
      </c>
      <c r="J116" s="70" t="str">
        <f t="shared" si="11"/>
        <v/>
      </c>
      <c r="K116" s="94"/>
      <c r="L116" s="93"/>
      <c r="Q116" s="68"/>
      <c r="R116" s="68"/>
    </row>
    <row r="117" spans="1:18" ht="15" x14ac:dyDescent="0.25">
      <c r="A117" s="68">
        <v>117</v>
      </c>
      <c r="B117" s="174">
        <f>IF(Traitement8!B117&gt;0,Traitement8!B117,)</f>
        <v>0.13967172499225772</v>
      </c>
      <c r="C117" s="3">
        <f>IF(AND(Traitement8!D117&lt;1000,Traitement8!D117&gt;0),Traitement8!D117,)</f>
        <v>0</v>
      </c>
      <c r="D117" s="68">
        <v>117</v>
      </c>
      <c r="E117" s="8">
        <f t="shared" si="6"/>
        <v>9.4227782423132733E-4</v>
      </c>
      <c r="F117" s="8">
        <f t="shared" si="7"/>
        <v>8.4599906921635983E-5</v>
      </c>
      <c r="G117" s="8">
        <f t="shared" si="8"/>
        <v>-4.9440451732485254E-14</v>
      </c>
      <c r="H117" s="69">
        <f t="shared" si="9"/>
        <v>7802.8072835700532</v>
      </c>
      <c r="I117" s="69">
        <f t="shared" si="10"/>
        <v>7802.8072835701059</v>
      </c>
      <c r="J117" s="70" t="str">
        <f t="shared" si="11"/>
        <v/>
      </c>
      <c r="K117" s="94"/>
      <c r="L117" s="93"/>
      <c r="Q117" s="68"/>
      <c r="R117" s="68"/>
    </row>
    <row r="118" spans="1:18" ht="15" x14ac:dyDescent="0.25">
      <c r="A118" s="68">
        <v>118</v>
      </c>
      <c r="B118" s="174">
        <f>IF(Traitement8!B118&gt;0,Traitement8!B118,)</f>
        <v>0.1381232579746052</v>
      </c>
      <c r="C118" s="3">
        <f>IF(AND(Traitement8!D118&lt;1000,Traitement8!D118&gt;0),Traitement8!D118,)</f>
        <v>0</v>
      </c>
      <c r="D118" s="68">
        <v>118</v>
      </c>
      <c r="E118" s="8">
        <f t="shared" si="6"/>
        <v>9.1899043295790017E-4</v>
      </c>
      <c r="F118" s="8">
        <f t="shared" si="7"/>
        <v>8.0492438115921473E-5</v>
      </c>
      <c r="G118" s="8">
        <f t="shared" si="8"/>
        <v>-4.2348347051212306E-14</v>
      </c>
      <c r="H118" s="69">
        <f t="shared" si="9"/>
        <v>8003.157586823816</v>
      </c>
      <c r="I118" s="69">
        <f t="shared" si="10"/>
        <v>8003.1575868237915</v>
      </c>
      <c r="J118" s="70" t="str">
        <f t="shared" si="11"/>
        <v/>
      </c>
      <c r="K118" s="94"/>
      <c r="L118" s="93"/>
      <c r="Q118" s="68"/>
      <c r="R118" s="68"/>
    </row>
    <row r="119" spans="1:18" ht="15" x14ac:dyDescent="0.25">
      <c r="A119" s="68">
        <v>119</v>
      </c>
      <c r="B119" s="174">
        <f>IF(Traitement8!B119&gt;0,Traitement8!B119,)</f>
        <v>0.13657479095695269</v>
      </c>
      <c r="C119" s="3">
        <f>IF(AND(Traitement8!D119&lt;1000,Traitement8!D119&gt;0),Traitement8!D119,)</f>
        <v>0</v>
      </c>
      <c r="D119" s="68">
        <v>119</v>
      </c>
      <c r="E119" s="8">
        <f t="shared" si="6"/>
        <v>8.9633111166963209E-4</v>
      </c>
      <c r="F119" s="8">
        <f t="shared" si="7"/>
        <v>7.6584148199339909E-5</v>
      </c>
      <c r="G119" s="8">
        <f t="shared" si="8"/>
        <v>-3.6273206660487327E-14</v>
      </c>
      <c r="H119" s="69">
        <f t="shared" si="9"/>
        <v>8208.0975060284927</v>
      </c>
      <c r="I119" s="69">
        <f t="shared" si="10"/>
        <v>8208.0975060285109</v>
      </c>
      <c r="J119" s="70" t="str">
        <f t="shared" si="11"/>
        <v/>
      </c>
      <c r="K119" s="94"/>
      <c r="L119" s="93"/>
      <c r="Q119" s="68"/>
      <c r="R119" s="68"/>
    </row>
    <row r="120" spans="1:18" ht="15" x14ac:dyDescent="0.25">
      <c r="A120" s="68">
        <v>120</v>
      </c>
      <c r="B120" s="174">
        <f>IF(Traitement8!B120&gt;0,Traitement8!B120,)</f>
        <v>0.13494482567521307</v>
      </c>
      <c r="C120" s="3">
        <f>IF(AND(Traitement8!D120&lt;1000,Traitement8!D120&gt;0),Traitement8!D120,)</f>
        <v>0</v>
      </c>
      <c r="D120" s="68">
        <v>120</v>
      </c>
      <c r="E120" s="8">
        <f t="shared" si="6"/>
        <v>8.7313057064786898E-4</v>
      </c>
      <c r="F120" s="8">
        <f t="shared" si="7"/>
        <v>7.2674753051214271E-5</v>
      </c>
      <c r="G120" s="8">
        <f t="shared" si="8"/>
        <v>-3.081757071749761E-14</v>
      </c>
      <c r="H120" s="69">
        <f t="shared" si="9"/>
        <v>8428.9536939184782</v>
      </c>
      <c r="I120" s="69">
        <f t="shared" si="10"/>
        <v>8428.9536939185145</v>
      </c>
      <c r="J120" s="70" t="str">
        <f t="shared" si="11"/>
        <v/>
      </c>
      <c r="K120" s="94"/>
      <c r="L120" s="93"/>
      <c r="Q120" s="68"/>
      <c r="R120" s="68"/>
    </row>
    <row r="121" spans="1:18" ht="15" x14ac:dyDescent="0.25">
      <c r="A121" s="68">
        <v>121</v>
      </c>
      <c r="B121" s="174">
        <f>IF(Traitement8!B121&gt;0,Traitement8!B121,)</f>
        <v>0.13339635865756055</v>
      </c>
      <c r="C121" s="3">
        <f>IF(AND(Traitement8!D121&lt;1000,Traitement8!D121&gt;0),Traitement8!D121,)</f>
        <v>0</v>
      </c>
      <c r="D121" s="68">
        <v>121</v>
      </c>
      <c r="E121" s="8">
        <f t="shared" si="6"/>
        <v>8.516844060485404E-4</v>
      </c>
      <c r="F121" s="8">
        <f t="shared" si="7"/>
        <v>6.9145626616829242E-5</v>
      </c>
      <c r="G121" s="8">
        <f t="shared" si="8"/>
        <v>-2.6396662633452882E-14</v>
      </c>
      <c r="H121" s="69">
        <f t="shared" si="9"/>
        <v>8643.8113677851816</v>
      </c>
      <c r="I121" s="69">
        <f t="shared" si="10"/>
        <v>8643.8113677851961</v>
      </c>
      <c r="J121" s="70" t="str">
        <f t="shared" si="11"/>
        <v/>
      </c>
      <c r="K121" s="94"/>
      <c r="L121" s="93"/>
      <c r="Q121" s="68"/>
      <c r="R121" s="68"/>
    </row>
    <row r="122" spans="1:18" ht="15" x14ac:dyDescent="0.25">
      <c r="A122" s="68">
        <v>122</v>
      </c>
      <c r="B122" s="174">
        <f>IF(Traitement8!B122&gt;0,Traitement8!B122,)</f>
        <v>0.13176639337582116</v>
      </c>
      <c r="C122" s="3">
        <f>IF(AND(Traitement8!D122&lt;1000,Traitement8!D122&gt;0),Traitement8!D122,)</f>
        <v>0</v>
      </c>
      <c r="D122" s="68">
        <v>122</v>
      </c>
      <c r="E122" s="8">
        <f t="shared" si="6"/>
        <v>8.2971029200309271E-4</v>
      </c>
      <c r="F122" s="8">
        <f t="shared" si="7"/>
        <v>6.5615545261681795E-5</v>
      </c>
      <c r="G122" s="8">
        <f t="shared" si="8"/>
        <v>-2.2426505097403016E-14</v>
      </c>
      <c r="H122" s="69">
        <f t="shared" si="9"/>
        <v>8875.4789818546178</v>
      </c>
      <c r="I122" s="69">
        <f t="shared" si="10"/>
        <v>8875.4789818546687</v>
      </c>
      <c r="J122" s="70" t="str">
        <f t="shared" si="11"/>
        <v/>
      </c>
      <c r="K122" s="94"/>
      <c r="L122" s="93"/>
      <c r="Q122" s="68"/>
      <c r="R122" s="68"/>
    </row>
    <row r="123" spans="1:18" ht="15" x14ac:dyDescent="0.25">
      <c r="A123" s="68">
        <v>123</v>
      </c>
      <c r="B123" s="174">
        <f>IF(Traitement8!B123&gt;0,Traitement8!B123,)</f>
        <v>0.13013642809408152</v>
      </c>
      <c r="C123" s="3">
        <f>IF(AND(Traitement8!D123&lt;1000,Traitement8!D123&gt;0),Traitement8!D123,)</f>
        <v>0</v>
      </c>
      <c r="D123" s="68">
        <v>123</v>
      </c>
      <c r="E123" s="8">
        <f t="shared" si="6"/>
        <v>8.0832822523298209E-4</v>
      </c>
      <c r="F123" s="8">
        <f t="shared" si="7"/>
        <v>6.2265504098948484E-5</v>
      </c>
      <c r="G123" s="8">
        <f t="shared" si="8"/>
        <v>-1.9053647548598787E-14</v>
      </c>
      <c r="H123" s="69">
        <f t="shared" si="9"/>
        <v>9112.9959193767372</v>
      </c>
      <c r="I123" s="69">
        <f t="shared" si="10"/>
        <v>9112.9959193767063</v>
      </c>
      <c r="J123" s="70" t="str">
        <f t="shared" si="11"/>
        <v/>
      </c>
      <c r="K123" s="94"/>
      <c r="L123" s="93"/>
      <c r="Q123" s="68"/>
      <c r="R123" s="68"/>
    </row>
    <row r="124" spans="1:18" ht="15" x14ac:dyDescent="0.25">
      <c r="A124" s="68">
        <v>124</v>
      </c>
      <c r="B124" s="174">
        <f>IF(Traitement8!B124&gt;0,Traitement8!B124,)</f>
        <v>0.128587961076429</v>
      </c>
      <c r="C124" s="3">
        <f>IF(AND(Traitement8!D124&lt;1000,Traitement8!D124&gt;0),Traitement8!D124,)</f>
        <v>0</v>
      </c>
      <c r="D124" s="68">
        <v>124</v>
      </c>
      <c r="E124" s="8">
        <f t="shared" si="6"/>
        <v>7.8854240297030614E-4</v>
      </c>
      <c r="F124" s="8">
        <f t="shared" si="7"/>
        <v>5.9241374820054406E-5</v>
      </c>
      <c r="G124" s="8">
        <f t="shared" si="8"/>
        <v>-1.6320278461976482E-14</v>
      </c>
      <c r="H124" s="69">
        <f t="shared" si="9"/>
        <v>9344.255871979507</v>
      </c>
      <c r="I124" s="69">
        <f t="shared" si="10"/>
        <v>9344.2558719794833</v>
      </c>
      <c r="J124" s="70" t="str">
        <f t="shared" si="11"/>
        <v/>
      </c>
      <c r="K124" s="94"/>
      <c r="L124" s="93"/>
      <c r="Q124" s="68"/>
      <c r="R124" s="68"/>
    </row>
    <row r="125" spans="1:18" ht="15" x14ac:dyDescent="0.25">
      <c r="A125" s="68">
        <v>125</v>
      </c>
      <c r="B125" s="174">
        <f>IF(Traitement8!B125&gt;0,Traitement8!B125,)</f>
        <v>0.12695799579468961</v>
      </c>
      <c r="C125" s="3">
        <f>IF(AND(Traitement8!D125&lt;1000,Traitement8!D125&gt;0),Traitement8!D125,)</f>
        <v>0</v>
      </c>
      <c r="D125" s="68">
        <v>125</v>
      </c>
      <c r="E125" s="8">
        <f t="shared" si="6"/>
        <v>7.6824887654527302E-4</v>
      </c>
      <c r="F125" s="8">
        <f t="shared" si="7"/>
        <v>5.6216476436712062E-5</v>
      </c>
      <c r="G125" s="8">
        <f t="shared" si="8"/>
        <v>-1.3864465131509344E-14</v>
      </c>
      <c r="H125" s="69">
        <f t="shared" si="9"/>
        <v>9593.8243095538655</v>
      </c>
      <c r="I125" s="69">
        <f t="shared" si="10"/>
        <v>9593.8243095538128</v>
      </c>
      <c r="J125" s="70" t="str">
        <f t="shared" si="11"/>
        <v/>
      </c>
      <c r="K125" s="94"/>
      <c r="L125" s="93"/>
      <c r="Q125" s="68"/>
      <c r="R125" s="68"/>
    </row>
    <row r="126" spans="1:18" ht="15" x14ac:dyDescent="0.25">
      <c r="A126" s="68">
        <v>126</v>
      </c>
      <c r="B126" s="174">
        <f>IF(Traitement8!B126&gt;0,Traitement8!B126,)</f>
        <v>0.12540952877703709</v>
      </c>
      <c r="C126" s="3">
        <f>IF(AND(Traitement8!D126&lt;1000,Traitement8!D126&gt;0),Traitement8!D126,)</f>
        <v>0</v>
      </c>
      <c r="D126" s="68">
        <v>126</v>
      </c>
      <c r="E126" s="8">
        <f t="shared" si="6"/>
        <v>7.4945814978303466E-4</v>
      </c>
      <c r="F126" s="8">
        <f t="shared" si="7"/>
        <v>5.3485885303732694E-5</v>
      </c>
      <c r="G126" s="8">
        <f t="shared" si="8"/>
        <v>-1.1877165917432871E-14</v>
      </c>
      <c r="H126" s="69">
        <f t="shared" si="9"/>
        <v>9836.9626128152649</v>
      </c>
      <c r="I126" s="69">
        <f t="shared" si="10"/>
        <v>9836.9626128152595</v>
      </c>
      <c r="J126" s="70" t="str">
        <f t="shared" si="11"/>
        <v/>
      </c>
      <c r="K126" s="94"/>
      <c r="L126" s="93"/>
      <c r="Q126" s="68"/>
      <c r="R126" s="68"/>
    </row>
    <row r="127" spans="1:18" ht="15" x14ac:dyDescent="0.25">
      <c r="A127" s="68">
        <v>127</v>
      </c>
      <c r="B127" s="174">
        <f>IF(Traitement8!B127&gt;0,Traitement8!B127,)</f>
        <v>0.12386106175938459</v>
      </c>
      <c r="C127" s="3">
        <f>IF(AND(Traitement8!D127&lt;1000,Traitement8!D127&gt;0),Traitement8!D127,)</f>
        <v>0</v>
      </c>
      <c r="D127" s="68">
        <v>127</v>
      </c>
      <c r="E127" s="8">
        <f t="shared" si="6"/>
        <v>7.311255495659405E-4</v>
      </c>
      <c r="F127" s="8">
        <f t="shared" si="7"/>
        <v>5.0887818016925101E-5</v>
      </c>
      <c r="G127" s="8">
        <f t="shared" si="8"/>
        <v>-1.017186335161051E-14</v>
      </c>
      <c r="H127" s="69">
        <f t="shared" si="9"/>
        <v>10086.217593335425</v>
      </c>
      <c r="I127" s="69">
        <f t="shared" si="10"/>
        <v>10086.217593335537</v>
      </c>
      <c r="J127" s="70" t="str">
        <f t="shared" si="11"/>
        <v/>
      </c>
      <c r="K127" s="94"/>
      <c r="L127" s="93"/>
      <c r="Q127" s="68"/>
      <c r="R127" s="68"/>
    </row>
    <row r="128" spans="1:18" ht="15" x14ac:dyDescent="0.25">
      <c r="A128" s="68">
        <v>128</v>
      </c>
      <c r="B128" s="174">
        <f>IF(Traitement8!B128&gt;0,Traitement8!B128,)</f>
        <v>0.12231259474173209</v>
      </c>
      <c r="C128" s="3">
        <f>IF(AND(Traitement8!D128&lt;1000,Traitement8!D128&gt;0),Traitement8!D128,)</f>
        <v>0</v>
      </c>
      <c r="D128" s="68">
        <v>128</v>
      </c>
      <c r="E128" s="8">
        <f t="shared" si="6"/>
        <v>7.1323471495371438E-4</v>
      </c>
      <c r="F128" s="8">
        <f t="shared" si="7"/>
        <v>4.8415853081161528E-5</v>
      </c>
      <c r="G128" s="8">
        <f t="shared" si="8"/>
        <v>-8.713030297254433E-15</v>
      </c>
      <c r="H128" s="69">
        <f t="shared" si="9"/>
        <v>10341.820207671828</v>
      </c>
      <c r="I128" s="69">
        <f t="shared" si="10"/>
        <v>10341.820207671797</v>
      </c>
      <c r="J128" s="70" t="str">
        <f t="shared" si="11"/>
        <v/>
      </c>
      <c r="K128" s="94"/>
      <c r="L128" s="93"/>
      <c r="Q128" s="68"/>
      <c r="R128" s="68"/>
    </row>
    <row r="129" spans="1:18" ht="15" x14ac:dyDescent="0.25">
      <c r="A129" s="68">
        <v>129</v>
      </c>
      <c r="B129" s="174">
        <f>IF(Traitement8!B129&gt;0,Traitement8!B129,)</f>
        <v>0.12076412772407957</v>
      </c>
      <c r="C129" s="3">
        <f>IF(AND(Traitement8!D129&lt;1000,Traitement8!D129&gt;0),Traitement8!D129,)</f>
        <v>0</v>
      </c>
      <c r="D129" s="68">
        <v>129</v>
      </c>
      <c r="E129" s="8">
        <f t="shared" si="6"/>
        <v>6.9577004599792602E-4</v>
      </c>
      <c r="F129" s="8">
        <f t="shared" si="7"/>
        <v>4.6063879182794345E-5</v>
      </c>
      <c r="G129" s="8">
        <f t="shared" si="8"/>
        <v>-7.4629191715275175E-15</v>
      </c>
      <c r="H129" s="69">
        <f t="shared" si="9"/>
        <v>10604.013321658373</v>
      </c>
      <c r="I129" s="69">
        <f t="shared" si="10"/>
        <v>10604.013321658265</v>
      </c>
      <c r="J129" s="70" t="str">
        <f t="shared" si="11"/>
        <v/>
      </c>
      <c r="K129" s="94"/>
      <c r="L129" s="93"/>
      <c r="Q129" s="68"/>
      <c r="R129" s="68"/>
    </row>
    <row r="130" spans="1:18" ht="15" x14ac:dyDescent="0.25">
      <c r="A130" s="68">
        <v>130</v>
      </c>
      <c r="B130" s="174">
        <f>IF(Traitement8!B130&gt;0,Traitement8!B130,)</f>
        <v>0.11921566070642707</v>
      </c>
      <c r="C130" s="3">
        <f>IF(AND(Traitement8!D130&lt;1000,Traitement8!D130&gt;0),Traitement8!D130,)</f>
        <v>0</v>
      </c>
      <c r="D130" s="68">
        <v>130</v>
      </c>
      <c r="E130" s="8">
        <f t="shared" ref="E130:E193" si="12">IF(B130&gt;0,1/2*(B130-K$13*F130+M$8)+1/2*POWER((B130-K$13*F130+M$8)^2-4*M$10*(B130-K$13*F130),0.5),"")</f>
        <v>6.7871666051808055E-4</v>
      </c>
      <c r="F130" s="8">
        <f t="shared" ref="F130:F193" si="13">IF(B130="","",LN(1+EXP($L$16*(B130-$L$15)))/$L$16)</f>
        <v>4.3826080299139459E-5</v>
      </c>
      <c r="G130" s="8">
        <f t="shared" ref="G130:G193" si="14">IF(B130&gt;0,-LN(1+EXP(L$18*(B130-L$17)))/L$18,"")</f>
        <v>-6.392664175789608E-15</v>
      </c>
      <c r="H130" s="69">
        <f t="shared" si="9"/>
        <v>10873.052480172655</v>
      </c>
      <c r="I130" s="69">
        <f t="shared" si="10"/>
        <v>10873.052480172584</v>
      </c>
      <c r="J130" s="70" t="str">
        <f t="shared" si="11"/>
        <v/>
      </c>
      <c r="K130" s="94"/>
      <c r="L130" s="93"/>
      <c r="Q130" s="68"/>
      <c r="R130" s="68"/>
    </row>
    <row r="131" spans="1:18" ht="15" x14ac:dyDescent="0.25">
      <c r="A131" s="68">
        <v>131</v>
      </c>
      <c r="B131" s="174">
        <f>IF(Traitement8!B131&gt;0,Traitement8!B131,)</f>
        <v>0.11766719368877433</v>
      </c>
      <c r="C131" s="3">
        <f>IF(AND(Traitement8!D131&lt;1000,Traitement8!D131&gt;0),Traitement8!D131,)</f>
        <v>0</v>
      </c>
      <c r="D131" s="68">
        <v>131</v>
      </c>
      <c r="E131" s="8">
        <f t="shared" si="12"/>
        <v>6.6206035375565575E-4</v>
      </c>
      <c r="F131" s="8">
        <f t="shared" si="13"/>
        <v>4.1696921513989182E-5</v>
      </c>
      <c r="G131" s="8">
        <f t="shared" si="14"/>
        <v>-5.4756199574497725E-15</v>
      </c>
      <c r="H131" s="69">
        <f t="shared" ref="H131:H194" si="15">IF(B131&gt;0,IF(K$13=1,(L$11*10/(B131-E131-F131)-L$11*10/(L$9))+K$11*10/(L$14+F131)-K$11*10/(L$14+L$19-K$9+G131),L$11*10/(B131-E131)-L$11*10/(L$9)),"")</f>
        <v>11149.206737930244</v>
      </c>
      <c r="I131" s="69">
        <f t="shared" ref="I131:I194" si="16">IF(B131&gt;0,IF(K$13=0,K$11*10/(E131)-K$11*10/(L$19-L$9),K$11*10/(E131)-K$11*10/(K$9-L$9)+K$11*10/(L$14+F131)-K$11*10/(L$14+L$19-K$9+G131)),"")</f>
        <v>11149.206737930117</v>
      </c>
      <c r="J131" s="70" t="str">
        <f t="shared" ref="J131:J194" si="17">IF(OR(B131="",C131=0,C131=""),"",(H131-C131)*(H131-C131))</f>
        <v/>
      </c>
      <c r="K131" s="94"/>
      <c r="L131" s="93"/>
      <c r="Q131" s="68"/>
      <c r="R131" s="68"/>
    </row>
    <row r="132" spans="1:18" ht="15" x14ac:dyDescent="0.25">
      <c r="A132" s="68">
        <v>132</v>
      </c>
      <c r="B132" s="174">
        <f>IF(Traitement8!B132&gt;0,Traitement8!B132,)</f>
        <v>0.11611872667112183</v>
      </c>
      <c r="C132" s="3">
        <f>IF(AND(Traitement8!D132&lt;1000,Traitement8!D132&gt;0),Traitement8!D132,)</f>
        <v>0</v>
      </c>
      <c r="D132" s="68">
        <v>132</v>
      </c>
      <c r="E132" s="8">
        <f t="shared" si="12"/>
        <v>6.4578756068778276E-4</v>
      </c>
      <c r="F132" s="8">
        <f t="shared" si="13"/>
        <v>3.9671135506540647E-5</v>
      </c>
      <c r="G132" s="8">
        <f t="shared" si="14"/>
        <v>-4.6895820560155618E-15</v>
      </c>
      <c r="H132" s="69">
        <f t="shared" si="15"/>
        <v>11432.759556983352</v>
      </c>
      <c r="I132" s="69">
        <f t="shared" si="16"/>
        <v>11432.759556983452</v>
      </c>
      <c r="J132" s="70" t="str">
        <f t="shared" si="17"/>
        <v/>
      </c>
      <c r="K132" s="94"/>
      <c r="L132" s="93"/>
      <c r="Q132" s="68"/>
      <c r="R132" s="68"/>
    </row>
    <row r="133" spans="1:18" ht="15" x14ac:dyDescent="0.25">
      <c r="A133" s="68">
        <v>133</v>
      </c>
      <c r="B133" s="174">
        <f>IF(Traitement8!B133&gt;0,Traitement8!B133,)</f>
        <v>0.11465175791755645</v>
      </c>
      <c r="C133" s="3">
        <f>IF(AND(Traitement8!D133&lt;1000,Traitement8!D133&gt;0),Traitement8!D133,)</f>
        <v>0</v>
      </c>
      <c r="D133" s="68">
        <v>133</v>
      </c>
      <c r="E133" s="8">
        <f t="shared" si="12"/>
        <v>6.3071324547379903E-4</v>
      </c>
      <c r="F133" s="8">
        <f t="shared" si="13"/>
        <v>3.7842779152363682E-5</v>
      </c>
      <c r="G133" s="8">
        <f t="shared" si="14"/>
        <v>-4.0500935938317511E-15</v>
      </c>
      <c r="H133" s="69">
        <f t="shared" si="15"/>
        <v>11708.483887008771</v>
      </c>
      <c r="I133" s="69">
        <f t="shared" si="16"/>
        <v>11708.483887008844</v>
      </c>
      <c r="J133" s="70" t="str">
        <f t="shared" si="17"/>
        <v/>
      </c>
      <c r="K133" s="94"/>
      <c r="L133" s="93"/>
      <c r="Q133" s="68"/>
      <c r="R133" s="68"/>
    </row>
    <row r="134" spans="1:18" ht="15" x14ac:dyDescent="0.25">
      <c r="A134" s="68">
        <v>134</v>
      </c>
      <c r="B134" s="174">
        <f>IF(Traitement8!B134&gt;0,Traitement8!B134,)</f>
        <v>0.11318478916399086</v>
      </c>
      <c r="C134" s="3">
        <f>IF(AND(Traitement8!D134&lt;1000,Traitement8!D134&gt;0),Traitement8!D134,)</f>
        <v>0</v>
      </c>
      <c r="D134" s="68">
        <v>134</v>
      </c>
      <c r="E134" s="8">
        <f t="shared" si="12"/>
        <v>6.1596095386447225E-4</v>
      </c>
      <c r="F134" s="8">
        <f t="shared" si="13"/>
        <v>3.6098638824910172E-5</v>
      </c>
      <c r="G134" s="8">
        <f t="shared" si="14"/>
        <v>-3.4972025275686317E-15</v>
      </c>
      <c r="H134" s="69">
        <f t="shared" si="15"/>
        <v>11991.384233025577</v>
      </c>
      <c r="I134" s="69">
        <f t="shared" si="16"/>
        <v>11991.38423302551</v>
      </c>
      <c r="J134" s="70" t="str">
        <f t="shared" si="17"/>
        <v/>
      </c>
      <c r="K134" s="94"/>
      <c r="L134" s="93"/>
      <c r="Q134" s="68"/>
      <c r="R134" s="68"/>
    </row>
    <row r="135" spans="1:18" ht="15" x14ac:dyDescent="0.25">
      <c r="A135" s="68">
        <v>135</v>
      </c>
      <c r="B135" s="174">
        <f>IF(Traitement8!B135&gt;0,Traitement8!B135,)</f>
        <v>0.11171782041042524</v>
      </c>
      <c r="C135" s="3">
        <f>IF(AND(Traitement8!D135&lt;1000,Traitement8!D135&gt;0),Traitement8!D135,)</f>
        <v>0</v>
      </c>
      <c r="D135" s="68">
        <v>135</v>
      </c>
      <c r="E135" s="8">
        <f t="shared" si="12"/>
        <v>6.0152057659722258E-4</v>
      </c>
      <c r="F135" s="8">
        <f t="shared" si="13"/>
        <v>3.443483985080048E-5</v>
      </c>
      <c r="G135" s="8">
        <f t="shared" si="14"/>
        <v>-3.0198066269799697E-15</v>
      </c>
      <c r="H135" s="69">
        <f t="shared" si="15"/>
        <v>12281.742364750231</v>
      </c>
      <c r="I135" s="69">
        <f t="shared" si="16"/>
        <v>12281.74236475004</v>
      </c>
      <c r="J135" s="70" t="str">
        <f t="shared" si="17"/>
        <v/>
      </c>
      <c r="K135" s="94"/>
      <c r="L135" s="93"/>
      <c r="Q135" s="68"/>
      <c r="R135" s="68"/>
    </row>
    <row r="136" spans="1:18" ht="15" x14ac:dyDescent="0.25">
      <c r="A136" s="68">
        <v>136</v>
      </c>
      <c r="B136" s="174">
        <f>IF(Traitement8!B136&gt;0,Traitement8!B136,)</f>
        <v>0.11025085165685965</v>
      </c>
      <c r="C136" s="3">
        <f>IF(AND(Traitement8!D136&lt;1000,Traitement8!D136&gt;0),Traitement8!D136,)</f>
        <v>0</v>
      </c>
      <c r="D136" s="68">
        <v>136</v>
      </c>
      <c r="E136" s="8">
        <f t="shared" si="12"/>
        <v>5.8738241905342825E-4</v>
      </c>
      <c r="F136" s="8">
        <f t="shared" si="13"/>
        <v>3.2847685428936766E-5</v>
      </c>
      <c r="G136" s="8">
        <f t="shared" si="14"/>
        <v>-2.6090241078687775E-15</v>
      </c>
      <c r="H136" s="69">
        <f t="shared" si="15"/>
        <v>12579.855086562404</v>
      </c>
      <c r="I136" s="69">
        <f t="shared" si="16"/>
        <v>12579.855086562402</v>
      </c>
      <c r="J136" s="70" t="str">
        <f t="shared" si="17"/>
        <v/>
      </c>
      <c r="K136" s="94"/>
      <c r="L136" s="93"/>
      <c r="Q136" s="68"/>
      <c r="R136" s="68"/>
    </row>
    <row r="137" spans="1:18" ht="15" x14ac:dyDescent="0.25">
      <c r="A137" s="68">
        <v>137</v>
      </c>
      <c r="B137" s="174">
        <f>IF(Traitement8!B137&gt;0,Traitement8!B137,)</f>
        <v>0.10878388290329427</v>
      </c>
      <c r="C137" s="3">
        <f>IF(AND(Traitement8!D137&lt;1000,Traitement8!D137&gt;0),Traitement8!D137,)</f>
        <v>0</v>
      </c>
      <c r="D137" s="68">
        <v>137</v>
      </c>
      <c r="E137" s="8">
        <f t="shared" si="12"/>
        <v>5.7353718042445212E-4</v>
      </c>
      <c r="F137" s="8">
        <f t="shared" si="13"/>
        <v>3.1333648500697186E-5</v>
      </c>
      <c r="G137" s="8">
        <f t="shared" si="14"/>
        <v>-2.251532293939564E-15</v>
      </c>
      <c r="H137" s="69">
        <f t="shared" si="15"/>
        <v>12886.035249292012</v>
      </c>
      <c r="I137" s="69">
        <f t="shared" si="16"/>
        <v>12886.035249291843</v>
      </c>
      <c r="J137" s="70" t="str">
        <f t="shared" si="17"/>
        <v/>
      </c>
      <c r="K137" s="94"/>
      <c r="L137" s="93"/>
      <c r="Q137" s="68"/>
      <c r="R137" s="68"/>
    </row>
    <row r="138" spans="1:18" ht="15" x14ac:dyDescent="0.25">
      <c r="A138" s="68">
        <v>138</v>
      </c>
      <c r="B138" s="174">
        <f>IF(Traitement8!B138&gt;0,Traitement8!B138,)</f>
        <v>0.10731691414972866</v>
      </c>
      <c r="C138" s="3">
        <f>IF(AND(Traitement8!D138&lt;1000,Traitement8!D138&gt;0),Traitement8!D138,)</f>
        <v>0</v>
      </c>
      <c r="D138" s="68">
        <v>138</v>
      </c>
      <c r="E138" s="8">
        <f t="shared" si="12"/>
        <v>5.5997593410855862E-4</v>
      </c>
      <c r="F138" s="8">
        <f t="shared" si="13"/>
        <v>2.9889363988543639E-5</v>
      </c>
      <c r="G138" s="8">
        <f t="shared" si="14"/>
        <v>-1.9451107391430853E-15</v>
      </c>
      <c r="H138" s="69">
        <f t="shared" si="15"/>
        <v>13200.61284510627</v>
      </c>
      <c r="I138" s="69">
        <f t="shared" si="16"/>
        <v>13200.61284510636</v>
      </c>
      <c r="J138" s="70" t="str">
        <f t="shared" si="17"/>
        <v/>
      </c>
      <c r="K138" s="94"/>
      <c r="L138" s="93"/>
      <c r="Q138" s="68"/>
      <c r="R138" s="68"/>
    </row>
    <row r="139" spans="1:18" ht="15" x14ac:dyDescent="0.25">
      <c r="A139" s="68">
        <v>139</v>
      </c>
      <c r="B139" s="174">
        <f>IF(Traitement8!B139&gt;0,Traitement8!B139,)</f>
        <v>0.10584994539616306</v>
      </c>
      <c r="C139" s="3">
        <f>IF(AND(Traitement8!D139&lt;1000,Traitement8!D139&gt;0),Traitement8!D139,)</f>
        <v>0</v>
      </c>
      <c r="D139" s="68">
        <v>139</v>
      </c>
      <c r="E139" s="8">
        <f t="shared" si="12"/>
        <v>5.4669010925599559E-4</v>
      </c>
      <c r="F139" s="8">
        <f t="shared" si="13"/>
        <v>2.8511621386554487E-5</v>
      </c>
      <c r="G139" s="8">
        <f t="shared" si="14"/>
        <v>-1.6786572132330958E-15</v>
      </c>
      <c r="H139" s="69">
        <f t="shared" si="15"/>
        <v>13523.936193549916</v>
      </c>
      <c r="I139" s="69">
        <f t="shared" si="16"/>
        <v>13523.936193550122</v>
      </c>
      <c r="J139" s="70" t="str">
        <f t="shared" si="17"/>
        <v/>
      </c>
      <c r="K139" s="94"/>
      <c r="L139" s="93"/>
      <c r="Q139" s="68"/>
      <c r="R139" s="68"/>
    </row>
    <row r="140" spans="1:18" ht="15" x14ac:dyDescent="0.25">
      <c r="A140" s="68">
        <v>140</v>
      </c>
      <c r="B140" s="174">
        <f>IF(Traitement8!B140&gt;0,Traitement8!B140,)</f>
        <v>0.10446447490668459</v>
      </c>
      <c r="C140" s="3">
        <f>IF(AND(Traitement8!D140&lt;1000,Traitement8!D140&gt;0),Traitement8!D140,)</f>
        <v>0</v>
      </c>
      <c r="D140" s="68">
        <v>140</v>
      </c>
      <c r="E140" s="8">
        <f t="shared" si="12"/>
        <v>5.3438785725816451E-4</v>
      </c>
      <c r="F140" s="8">
        <f t="shared" si="13"/>
        <v>2.7268757299681539E-5</v>
      </c>
      <c r="G140" s="8">
        <f t="shared" si="14"/>
        <v>-1.4632739464558492E-15</v>
      </c>
      <c r="H140" s="69">
        <f t="shared" si="15"/>
        <v>13837.658894600949</v>
      </c>
      <c r="I140" s="69">
        <f t="shared" si="16"/>
        <v>13837.65889460092</v>
      </c>
      <c r="J140" s="70" t="str">
        <f t="shared" si="17"/>
        <v/>
      </c>
      <c r="K140" s="94"/>
      <c r="L140" s="93"/>
      <c r="Q140" s="68"/>
      <c r="R140" s="68"/>
    </row>
    <row r="141" spans="1:18" ht="15" x14ac:dyDescent="0.25">
      <c r="A141" s="68">
        <v>141</v>
      </c>
      <c r="B141" s="174">
        <f>IF(Traitement8!B141&gt;0,Traitement8!B141,)</f>
        <v>0.10307900441720588</v>
      </c>
      <c r="C141" s="3">
        <f>IF(AND(Traitement8!D141&lt;1000,Traitement8!D141&gt;0),Traitement8!D141,)</f>
        <v>0</v>
      </c>
      <c r="D141" s="68">
        <v>141</v>
      </c>
      <c r="E141" s="8">
        <f t="shared" si="12"/>
        <v>5.2231725749980751E-4</v>
      </c>
      <c r="F141" s="8">
        <f t="shared" si="13"/>
        <v>2.6080048776694947E-5</v>
      </c>
      <c r="G141" s="8">
        <f t="shared" si="14"/>
        <v>-1.2723155862203484E-15</v>
      </c>
      <c r="H141" s="69">
        <f t="shared" si="15"/>
        <v>14159.837737737706</v>
      </c>
      <c r="I141" s="69">
        <f t="shared" si="16"/>
        <v>14159.837737737631</v>
      </c>
      <c r="J141" s="70" t="str">
        <f t="shared" si="17"/>
        <v/>
      </c>
      <c r="K141" s="94"/>
      <c r="L141" s="93"/>
      <c r="Q141" s="68"/>
      <c r="R141" s="68"/>
    </row>
    <row r="142" spans="1:18" ht="15" x14ac:dyDescent="0.25">
      <c r="A142" s="68">
        <v>142</v>
      </c>
      <c r="B142" s="174">
        <f>IF(Traitement8!B142&gt;0,Traitement8!B142,)</f>
        <v>0.10169353392772741</v>
      </c>
      <c r="C142" s="3">
        <f>IF(AND(Traitement8!D142&lt;1000,Traitement8!D142&gt;0),Traitement8!D142,)</f>
        <v>0</v>
      </c>
      <c r="D142" s="68">
        <v>142</v>
      </c>
      <c r="E142" s="8">
        <f t="shared" si="12"/>
        <v>5.10471883367003E-4</v>
      </c>
      <c r="F142" s="8">
        <f t="shared" si="13"/>
        <v>2.4943138024881185E-5</v>
      </c>
      <c r="G142" s="8">
        <f t="shared" si="14"/>
        <v>-1.1080025785758449E-15</v>
      </c>
      <c r="H142" s="69">
        <f t="shared" si="15"/>
        <v>14490.817702495367</v>
      </c>
      <c r="I142" s="69">
        <f t="shared" si="16"/>
        <v>14490.81770249516</v>
      </c>
      <c r="J142" s="70" t="str">
        <f t="shared" si="17"/>
        <v/>
      </c>
      <c r="K142" s="94"/>
      <c r="L142" s="93"/>
      <c r="Q142" s="68"/>
      <c r="R142" s="68"/>
    </row>
    <row r="143" spans="1:18" ht="15" x14ac:dyDescent="0.25">
      <c r="A143" s="68">
        <v>143</v>
      </c>
      <c r="B143" s="174">
        <f>IF(Traitement8!B143&gt;0,Traitement8!B143,)</f>
        <v>0.1003080634382487</v>
      </c>
      <c r="C143" s="3">
        <f>IF(AND(Traitement8!D143&lt;1000,Traitement8!D143&gt;0),Traitement8!D143,)</f>
        <v>0</v>
      </c>
      <c r="D143" s="68">
        <v>143</v>
      </c>
      <c r="E143" s="8">
        <f t="shared" si="12"/>
        <v>4.9884554177659357E-4</v>
      </c>
      <c r="F143" s="8">
        <f t="shared" si="13"/>
        <v>2.3855769738457396E-5</v>
      </c>
      <c r="G143" s="8">
        <f t="shared" si="14"/>
        <v>-9.6589403142383957E-16</v>
      </c>
      <c r="H143" s="69">
        <f t="shared" si="15"/>
        <v>14830.962851605842</v>
      </c>
      <c r="I143" s="69">
        <f t="shared" si="16"/>
        <v>14830.962851605696</v>
      </c>
      <c r="J143" s="70" t="str">
        <f t="shared" si="17"/>
        <v/>
      </c>
      <c r="K143" s="94"/>
      <c r="L143" s="93"/>
      <c r="Q143" s="68"/>
      <c r="R143" s="68"/>
    </row>
    <row r="144" spans="1:18" ht="15" x14ac:dyDescent="0.25">
      <c r="A144" s="68">
        <v>144</v>
      </c>
      <c r="B144" s="174">
        <f>IF(Traitement8!B144&gt;0,Traitement8!B144,)</f>
        <v>9.8922592948770233E-2</v>
      </c>
      <c r="C144" s="3">
        <f>IF(AND(Traitement8!D144&lt;1000,Traitement8!D144&gt;0),Traitement8!D144,)</f>
        <v>0</v>
      </c>
      <c r="D144" s="68">
        <v>144</v>
      </c>
      <c r="E144" s="8">
        <f t="shared" si="12"/>
        <v>4.8743226275468898E-4</v>
      </c>
      <c r="F144" s="8">
        <f t="shared" si="13"/>
        <v>2.2815786657802705E-5</v>
      </c>
      <c r="G144" s="8">
        <f t="shared" si="14"/>
        <v>-8.393286066165831E-16</v>
      </c>
      <c r="H144" s="69">
        <f t="shared" si="15"/>
        <v>15180.657666289802</v>
      </c>
      <c r="I144" s="69">
        <f t="shared" si="16"/>
        <v>15180.65766628948</v>
      </c>
      <c r="J144" s="70" t="str">
        <f t="shared" si="17"/>
        <v/>
      </c>
      <c r="K144" s="94"/>
      <c r="L144" s="93"/>
      <c r="Q144" s="68"/>
      <c r="R144" s="68"/>
    </row>
    <row r="145" spans="1:18" ht="15" x14ac:dyDescent="0.25">
      <c r="A145" s="68">
        <v>145</v>
      </c>
      <c r="B145" s="174">
        <f>IF(Traitement8!B145&gt;0,Traitement8!B145,)</f>
        <v>9.7618620723378666E-2</v>
      </c>
      <c r="C145" s="3">
        <f>IF(AND(Traitement8!D145&lt;1000,Traitement8!D145&gt;0),Traitement8!D145,)</f>
        <v>0</v>
      </c>
      <c r="D145" s="68">
        <v>145</v>
      </c>
      <c r="E145" s="8">
        <f t="shared" si="12"/>
        <v>4.7687982628964731E-4</v>
      </c>
      <c r="F145" s="8">
        <f t="shared" si="13"/>
        <v>2.1878415996541471E-5</v>
      </c>
      <c r="G145" s="8">
        <f t="shared" si="14"/>
        <v>-7.3718808835107679E-16</v>
      </c>
      <c r="H145" s="69">
        <f t="shared" si="15"/>
        <v>15518.869382781779</v>
      </c>
      <c r="I145" s="69">
        <f t="shared" si="16"/>
        <v>15518.869382781859</v>
      </c>
      <c r="J145" s="70" t="str">
        <f t="shared" si="17"/>
        <v/>
      </c>
      <c r="K145" s="94"/>
      <c r="L145" s="93"/>
      <c r="Q145" s="68"/>
      <c r="R145" s="68"/>
    </row>
    <row r="146" spans="1:18" ht="15" x14ac:dyDescent="0.25">
      <c r="A146" s="68">
        <v>146</v>
      </c>
      <c r="B146" s="174">
        <f>IF(Traitement8!B146&gt;0,Traitement8!B146,)</f>
        <v>9.6314648497987099E-2</v>
      </c>
      <c r="C146" s="3">
        <f>IF(AND(Traitement8!D146&lt;1000,Traitement8!D146&gt;0),Traitement8!D146,)</f>
        <v>0</v>
      </c>
      <c r="D146" s="68">
        <v>146</v>
      </c>
      <c r="E146" s="8">
        <f t="shared" si="12"/>
        <v>4.6650638809567213E-4</v>
      </c>
      <c r="F146" s="8">
        <f t="shared" si="13"/>
        <v>2.0979543554073276E-5</v>
      </c>
      <c r="G146" s="8">
        <f t="shared" si="14"/>
        <v>-6.483702463810703E-16</v>
      </c>
      <c r="H146" s="69">
        <f t="shared" si="15"/>
        <v>15866.257774923286</v>
      </c>
      <c r="I146" s="69">
        <f t="shared" si="16"/>
        <v>15866.257774923299</v>
      </c>
      <c r="J146" s="70" t="str">
        <f t="shared" si="17"/>
        <v/>
      </c>
      <c r="K146" s="94"/>
      <c r="L146" s="93"/>
      <c r="Q146" s="68"/>
      <c r="R146" s="68"/>
    </row>
    <row r="147" spans="1:18" ht="15" x14ac:dyDescent="0.25">
      <c r="A147" s="68">
        <v>147</v>
      </c>
      <c r="B147" s="174">
        <f>IF(Traitement8!B147&gt;0,Traitement8!B147,)</f>
        <v>9.5010676272595518E-2</v>
      </c>
      <c r="C147" s="3">
        <f>IF(AND(Traitement8!D147&lt;1000,Traitement8!D147&gt;0),Traitement8!D147,)</f>
        <v>0</v>
      </c>
      <c r="D147" s="68">
        <v>147</v>
      </c>
      <c r="E147" s="8">
        <f t="shared" si="12"/>
        <v>4.5630746733706096E-4</v>
      </c>
      <c r="F147" s="8">
        <f t="shared" si="13"/>
        <v>2.0117589237942968E-5</v>
      </c>
      <c r="G147" s="8">
        <f t="shared" si="14"/>
        <v>-5.6843418860806399E-16</v>
      </c>
      <c r="H147" s="69">
        <f t="shared" si="15"/>
        <v>16223.200200916863</v>
      </c>
      <c r="I147" s="69">
        <f t="shared" si="16"/>
        <v>16223.200200916825</v>
      </c>
      <c r="J147" s="70" t="str">
        <f t="shared" si="17"/>
        <v/>
      </c>
      <c r="K147" s="94"/>
      <c r="L147" s="93"/>
      <c r="Q147" s="68"/>
      <c r="R147" s="68"/>
    </row>
    <row r="148" spans="1:18" ht="15" x14ac:dyDescent="0.25">
      <c r="A148" s="68">
        <v>148</v>
      </c>
      <c r="B148" s="174">
        <f>IF(Traitement8!B148&gt;0,Traitement8!B148,)</f>
        <v>9.3706704047203715E-2</v>
      </c>
      <c r="C148" s="3">
        <f>IF(AND(Traitement8!D148&lt;1000,Traitement8!D148&gt;0),Traitement8!D148,)</f>
        <v>0</v>
      </c>
      <c r="D148" s="68">
        <v>148</v>
      </c>
      <c r="E148" s="8">
        <f t="shared" si="12"/>
        <v>4.4627873033874221E-4</v>
      </c>
      <c r="F148" s="8">
        <f t="shared" si="13"/>
        <v>1.92910377237161E-5</v>
      </c>
      <c r="G148" s="8">
        <f t="shared" si="14"/>
        <v>-4.9960036108130792E-16</v>
      </c>
      <c r="H148" s="69">
        <f t="shared" si="15"/>
        <v>16590.095039310443</v>
      </c>
      <c r="I148" s="69">
        <f t="shared" si="16"/>
        <v>16590.095039310316</v>
      </c>
      <c r="J148" s="70" t="str">
        <f t="shared" si="17"/>
        <v/>
      </c>
      <c r="K148" s="94"/>
      <c r="L148" s="93"/>
      <c r="Q148" s="68"/>
      <c r="R148" s="68"/>
    </row>
    <row r="149" spans="1:18" ht="15" x14ac:dyDescent="0.25">
      <c r="A149" s="68">
        <v>149</v>
      </c>
      <c r="B149" s="174">
        <f>IF(Traitement8!B149&gt;0,Traitement8!B149,)</f>
        <v>9.2484230085899274E-2</v>
      </c>
      <c r="C149" s="3">
        <f>IF(AND(Traitement8!D149&lt;1000,Traitement8!D149&gt;0),Traitement8!D149,)</f>
        <v>0</v>
      </c>
      <c r="D149" s="68">
        <v>149</v>
      </c>
      <c r="E149" s="8">
        <f t="shared" si="12"/>
        <v>4.3702762064637413E-4</v>
      </c>
      <c r="F149" s="8">
        <f t="shared" si="13"/>
        <v>1.8547005470299202E-5</v>
      </c>
      <c r="G149" s="8">
        <f t="shared" si="14"/>
        <v>-4.4186876380080254E-16</v>
      </c>
      <c r="H149" s="69">
        <f t="shared" si="15"/>
        <v>16943.471714684005</v>
      </c>
      <c r="I149" s="69">
        <f t="shared" si="16"/>
        <v>16943.471714683961</v>
      </c>
      <c r="J149" s="70" t="str">
        <f t="shared" si="17"/>
        <v/>
      </c>
      <c r="K149" s="94"/>
      <c r="L149" s="93"/>
      <c r="Q149" s="68"/>
      <c r="R149" s="68"/>
    </row>
    <row r="150" spans="1:18" ht="15" x14ac:dyDescent="0.25">
      <c r="A150" s="68">
        <v>150</v>
      </c>
      <c r="B150" s="174">
        <f>IF(Traitement8!B150&gt;0,Traitement8!B150,)</f>
        <v>9.1180257860507472E-2</v>
      </c>
      <c r="C150" s="3">
        <f>IF(AND(Traitement8!D150&lt;1000,Traitement8!D150&gt;0),Traitement8!D150,)</f>
        <v>0</v>
      </c>
      <c r="D150" s="68">
        <v>150</v>
      </c>
      <c r="E150" s="8">
        <f t="shared" si="12"/>
        <v>4.2731680481047918E-4</v>
      </c>
      <c r="F150" s="8">
        <f t="shared" si="13"/>
        <v>1.778496451323327E-5</v>
      </c>
      <c r="G150" s="8">
        <f t="shared" si="14"/>
        <v>-3.8635761256954703E-16</v>
      </c>
      <c r="H150" s="69">
        <f t="shared" si="15"/>
        <v>17330.868474844116</v>
      </c>
      <c r="I150" s="69">
        <f t="shared" si="16"/>
        <v>17330.868474844188</v>
      </c>
      <c r="J150" s="70" t="str">
        <f t="shared" si="17"/>
        <v/>
      </c>
      <c r="K150" s="94"/>
      <c r="L150" s="93"/>
      <c r="Q150" s="68"/>
      <c r="R150" s="68"/>
    </row>
    <row r="151" spans="1:18" ht="15" x14ac:dyDescent="0.25">
      <c r="A151" s="68">
        <v>151</v>
      </c>
      <c r="B151" s="174">
        <f>IF(Traitement8!B151&gt;0,Traitement8!B151,)</f>
        <v>8.9957783899203031E-2</v>
      </c>
      <c r="C151" s="3">
        <f>IF(AND(Traitement8!D151&lt;1000,Traitement8!D151&gt;0),Traitement8!D151,)</f>
        <v>0</v>
      </c>
      <c r="D151" s="68">
        <v>151</v>
      </c>
      <c r="E151" s="8">
        <f t="shared" si="12"/>
        <v>4.183567102183372E-4</v>
      </c>
      <c r="F151" s="8">
        <f t="shared" si="13"/>
        <v>1.7099003720361188E-5</v>
      </c>
      <c r="G151" s="8">
        <f t="shared" si="14"/>
        <v>-3.4194869158454236E-16</v>
      </c>
      <c r="H151" s="69">
        <f t="shared" si="15"/>
        <v>17704.269071477574</v>
      </c>
      <c r="I151" s="69">
        <f t="shared" si="16"/>
        <v>17704.269071477731</v>
      </c>
      <c r="J151" s="70" t="str">
        <f t="shared" si="17"/>
        <v/>
      </c>
      <c r="K151" s="94"/>
      <c r="L151" s="93"/>
      <c r="Q151" s="68"/>
      <c r="R151" s="68"/>
    </row>
    <row r="152" spans="1:18" ht="15" x14ac:dyDescent="0.25">
      <c r="A152" s="68">
        <v>152</v>
      </c>
      <c r="B152" s="174">
        <f>IF(Traitement8!B152&gt;0,Traitement8!B152,)</f>
        <v>8.8735309937898368E-2</v>
      </c>
      <c r="C152" s="3">
        <f>IF(AND(Traitement8!D152&lt;1000,Traitement8!D152&gt;0),Traitement8!D152,)</f>
        <v>0</v>
      </c>
      <c r="D152" s="68">
        <v>152</v>
      </c>
      <c r="E152" s="8">
        <f t="shared" si="12"/>
        <v>4.0953255891998386E-4</v>
      </c>
      <c r="F152" s="8">
        <f t="shared" si="13"/>
        <v>1.6439493232705807E-5</v>
      </c>
      <c r="G152" s="8">
        <f t="shared" si="14"/>
        <v>-3.0420110874728828E-16</v>
      </c>
      <c r="H152" s="69">
        <f t="shared" si="15"/>
        <v>18087.973574730306</v>
      </c>
      <c r="I152" s="69">
        <f t="shared" si="16"/>
        <v>18087.973574729996</v>
      </c>
      <c r="J152" s="70" t="str">
        <f t="shared" si="17"/>
        <v/>
      </c>
      <c r="K152" s="94"/>
      <c r="L152" s="93"/>
      <c r="Q152" s="68"/>
      <c r="R152" s="68"/>
    </row>
    <row r="153" spans="1:18" ht="15" x14ac:dyDescent="0.25">
      <c r="A153" s="68">
        <v>153</v>
      </c>
      <c r="B153" s="174">
        <f>IF(Traitement8!B153&gt;0,Traitement8!B153,)</f>
        <v>8.7512835976593692E-2</v>
      </c>
      <c r="C153" s="3">
        <f>IF(AND(Traitement8!D153&lt;1000,Traitement8!D153&gt;0),Traitement8!D153,)</f>
        <v>0</v>
      </c>
      <c r="D153" s="68">
        <v>153</v>
      </c>
      <c r="E153" s="8">
        <f t="shared" si="12"/>
        <v>4.0084130222106662E-4</v>
      </c>
      <c r="F153" s="8">
        <f t="shared" si="13"/>
        <v>1.5805413669102403E-5</v>
      </c>
      <c r="G153" s="8">
        <f t="shared" si="14"/>
        <v>-2.6867397195928428E-16</v>
      </c>
      <c r="H153" s="69">
        <f t="shared" si="15"/>
        <v>18482.413440498392</v>
      </c>
      <c r="I153" s="69">
        <f t="shared" si="16"/>
        <v>18482.41344049804</v>
      </c>
      <c r="J153" s="70" t="str">
        <f t="shared" si="17"/>
        <v/>
      </c>
      <c r="K153" s="94"/>
      <c r="L153" s="93"/>
      <c r="Q153" s="68"/>
      <c r="R153" s="68"/>
    </row>
    <row r="154" spans="1:18" ht="15" x14ac:dyDescent="0.25">
      <c r="A154" s="68">
        <v>154</v>
      </c>
      <c r="B154" s="174">
        <f>IF(Traitement8!B154&gt;0,Traitement8!B154,)</f>
        <v>8.6371860279376156E-2</v>
      </c>
      <c r="C154" s="3">
        <f>IF(AND(Traitement8!D154&lt;1000,Traitement8!D154&gt;0),Traitement8!D154,)</f>
        <v>0</v>
      </c>
      <c r="D154" s="68">
        <v>154</v>
      </c>
      <c r="E154" s="8">
        <f t="shared" si="12"/>
        <v>3.9284675159372007E-4</v>
      </c>
      <c r="F154" s="8">
        <f t="shared" si="13"/>
        <v>1.5235685213462663E-5</v>
      </c>
      <c r="G154" s="8">
        <f t="shared" si="14"/>
        <v>-2.3980817331903092E-16</v>
      </c>
      <c r="H154" s="69">
        <f t="shared" si="15"/>
        <v>18860.644815023363</v>
      </c>
      <c r="I154" s="69">
        <f t="shared" si="16"/>
        <v>18860.644815023403</v>
      </c>
      <c r="J154" s="70" t="str">
        <f t="shared" si="17"/>
        <v/>
      </c>
      <c r="K154" s="94"/>
      <c r="L154" s="93"/>
      <c r="Q154" s="68"/>
      <c r="R154" s="68"/>
    </row>
    <row r="155" spans="1:18" ht="15" x14ac:dyDescent="0.25">
      <c r="A155" s="68">
        <v>155</v>
      </c>
      <c r="B155" s="174">
        <f>IF(Traitement8!B155&gt;0,Traitement8!B155,)</f>
        <v>8.5230884582158384E-2</v>
      </c>
      <c r="C155" s="3">
        <f>IF(AND(Traitement8!D155&lt;1000,Traitement8!D155&gt;0),Traitement8!D155,)</f>
        <v>0</v>
      </c>
      <c r="D155" s="68">
        <v>155</v>
      </c>
      <c r="E155" s="8">
        <f t="shared" si="12"/>
        <v>3.8496305110072293E-4</v>
      </c>
      <c r="F155" s="8">
        <f t="shared" si="13"/>
        <v>1.4686488571362749E-5</v>
      </c>
      <c r="G155" s="8">
        <f t="shared" si="14"/>
        <v>-2.1316282072802778E-16</v>
      </c>
      <c r="H155" s="69">
        <f t="shared" si="15"/>
        <v>19249.016024238241</v>
      </c>
      <c r="I155" s="69">
        <f t="shared" si="16"/>
        <v>19249.016024238459</v>
      </c>
      <c r="J155" s="70" t="str">
        <f t="shared" si="17"/>
        <v/>
      </c>
      <c r="K155" s="94"/>
      <c r="L155" s="93"/>
      <c r="Q155" s="68"/>
      <c r="R155" s="68"/>
    </row>
    <row r="156" spans="1:18" ht="15" x14ac:dyDescent="0.25">
      <c r="A156" s="68">
        <v>156</v>
      </c>
      <c r="B156" s="174">
        <f>IF(Traitement8!B156&gt;0,Traitement8!B156,)</f>
        <v>8.4008410620853721E-2</v>
      </c>
      <c r="C156" s="3">
        <f>IF(AND(Traitement8!D156&lt;1000,Traitement8!D156&gt;0),Traitement8!D156,)</f>
        <v>0</v>
      </c>
      <c r="D156" s="68">
        <v>156</v>
      </c>
      <c r="E156" s="8">
        <f t="shared" si="12"/>
        <v>3.7663665653515921E-4</v>
      </c>
      <c r="F156" s="8">
        <f t="shared" si="13"/>
        <v>1.4120007921282784E-5</v>
      </c>
      <c r="G156" s="8">
        <f t="shared" si="14"/>
        <v>-1.8873791418627486E-16</v>
      </c>
      <c r="H156" s="69">
        <f t="shared" si="15"/>
        <v>19676.849219416566</v>
      </c>
      <c r="I156" s="69">
        <f t="shared" si="16"/>
        <v>19676.849219416064</v>
      </c>
      <c r="J156" s="70" t="str">
        <f t="shared" si="17"/>
        <v/>
      </c>
      <c r="K156" s="94"/>
      <c r="L156" s="93"/>
      <c r="Q156" s="68"/>
      <c r="R156" s="68"/>
    </row>
    <row r="157" spans="1:18" ht="15" x14ac:dyDescent="0.25">
      <c r="A157" s="68">
        <v>157</v>
      </c>
      <c r="B157" s="174">
        <f>IF(Traitement8!B157&gt;0,Traitement8!B157,)</f>
        <v>8.2948933187723076E-2</v>
      </c>
      <c r="C157" s="3">
        <f>IF(AND(Traitement8!D157&lt;1000,Traitement8!D157&gt;0),Traitement8!D157,)</f>
        <v>0</v>
      </c>
      <c r="D157" s="68">
        <v>157</v>
      </c>
      <c r="E157" s="8">
        <f t="shared" si="12"/>
        <v>3.6951916569623322E-4</v>
      </c>
      <c r="F157" s="8">
        <f t="shared" si="13"/>
        <v>1.364675902484873E-5</v>
      </c>
      <c r="G157" s="8">
        <f t="shared" si="14"/>
        <v>-1.7097434579227266E-16</v>
      </c>
      <c r="H157" s="69">
        <f t="shared" si="15"/>
        <v>20057.850545155474</v>
      </c>
      <c r="I157" s="69">
        <f t="shared" si="16"/>
        <v>20057.850545155721</v>
      </c>
      <c r="J157" s="70" t="str">
        <f t="shared" si="17"/>
        <v/>
      </c>
      <c r="K157" s="94"/>
      <c r="L157" s="93"/>
      <c r="Q157" s="68"/>
      <c r="R157" s="68"/>
    </row>
    <row r="158" spans="1:18" ht="15" x14ac:dyDescent="0.25">
      <c r="A158" s="68">
        <v>158</v>
      </c>
      <c r="B158" s="174">
        <f>IF(Traitement8!B158&gt;0,Traitement8!B158,)</f>
        <v>8.180795749050554E-2</v>
      </c>
      <c r="C158" s="3">
        <f>IF(AND(Traitement8!D158&lt;1000,Traitement8!D158&gt;0),Traitement8!D158,)</f>
        <v>0</v>
      </c>
      <c r="D158" s="68">
        <v>158</v>
      </c>
      <c r="E158" s="8">
        <f t="shared" si="12"/>
        <v>3.6195461472703083E-4</v>
      </c>
      <c r="F158" s="8">
        <f t="shared" si="13"/>
        <v>1.3154825853332577E-5</v>
      </c>
      <c r="G158" s="8">
        <f t="shared" si="14"/>
        <v>-1.5099033134902014E-16</v>
      </c>
      <c r="H158" s="69">
        <f t="shared" si="15"/>
        <v>20479.208494115454</v>
      </c>
      <c r="I158" s="69">
        <f t="shared" si="16"/>
        <v>20479.20849411509</v>
      </c>
      <c r="J158" s="70" t="str">
        <f t="shared" si="17"/>
        <v/>
      </c>
      <c r="K158" s="94"/>
      <c r="L158" s="93"/>
      <c r="Q158" s="68"/>
      <c r="R158" s="68"/>
    </row>
    <row r="159" spans="1:18" ht="15" x14ac:dyDescent="0.25">
      <c r="A159" s="68">
        <v>159</v>
      </c>
      <c r="B159" s="174">
        <f>IF(Traitement8!B159&gt;0,Traitement8!B159,)</f>
        <v>8.0748480057374908E-2</v>
      </c>
      <c r="C159" s="3">
        <f>IF(AND(Traitement8!D159&lt;1000,Traitement8!D159&gt;0),Traitement8!D159,)</f>
        <v>0</v>
      </c>
      <c r="D159" s="68">
        <v>159</v>
      </c>
      <c r="E159" s="8">
        <f t="shared" si="12"/>
        <v>3.5502186636442168E-4</v>
      </c>
      <c r="F159" s="8">
        <f t="shared" si="13"/>
        <v>1.2713919566361689E-5</v>
      </c>
      <c r="G159" s="8">
        <f t="shared" si="14"/>
        <v>-1.3544720900426818E-16</v>
      </c>
      <c r="H159" s="69">
        <f t="shared" si="15"/>
        <v>20881.143045319441</v>
      </c>
      <c r="I159" s="69">
        <f t="shared" si="16"/>
        <v>20881.143045319255</v>
      </c>
      <c r="J159" s="70" t="str">
        <f t="shared" si="17"/>
        <v/>
      </c>
      <c r="K159" s="94"/>
      <c r="L159" s="93"/>
      <c r="Q159" s="68"/>
      <c r="R159" s="68"/>
    </row>
    <row r="160" spans="1:18" ht="15" x14ac:dyDescent="0.25">
      <c r="A160" s="68">
        <v>160</v>
      </c>
      <c r="B160" s="174">
        <f>IF(Traitement8!B160&gt;0,Traitement8!B160,)</f>
        <v>7.968900262424404E-2</v>
      </c>
      <c r="C160" s="3">
        <f>IF(AND(Traitement8!D160&lt;1000,Traitement8!D160&gt;0),Traitement8!D160,)</f>
        <v>0</v>
      </c>
      <c r="D160" s="68">
        <v>160</v>
      </c>
      <c r="E160" s="8">
        <f t="shared" si="12"/>
        <v>3.4817552943260111E-4</v>
      </c>
      <c r="F160" s="8">
        <f t="shared" si="13"/>
        <v>1.2287788079061412E-5</v>
      </c>
      <c r="G160" s="8">
        <f t="shared" si="14"/>
        <v>-1.2212453270876649E-16</v>
      </c>
      <c r="H160" s="69">
        <f t="shared" si="15"/>
        <v>21293.77612915753</v>
      </c>
      <c r="I160" s="69">
        <f t="shared" si="16"/>
        <v>21293.776129157253</v>
      </c>
      <c r="J160" s="70" t="str">
        <f t="shared" si="17"/>
        <v/>
      </c>
      <c r="K160" s="94"/>
      <c r="L160" s="93"/>
      <c r="Q160" s="68"/>
      <c r="R160" s="68"/>
    </row>
    <row r="161" spans="1:18" ht="15" x14ac:dyDescent="0.25">
      <c r="A161" s="68">
        <v>161</v>
      </c>
      <c r="B161" s="174">
        <f>IF(Traitement8!B161&gt;0,Traitement8!B161,)</f>
        <v>7.8629525191113395E-2</v>
      </c>
      <c r="C161" s="3">
        <f>IF(AND(Traitement8!D161&lt;1000,Traitement8!D161&gt;0),Traitement8!D161,)</f>
        <v>0</v>
      </c>
      <c r="D161" s="68">
        <v>161</v>
      </c>
      <c r="E161" s="8">
        <f t="shared" si="12"/>
        <v>3.4141400860931981E-4</v>
      </c>
      <c r="F161" s="8">
        <f t="shared" si="13"/>
        <v>1.1875936479455188E-5</v>
      </c>
      <c r="G161" s="8">
        <f t="shared" si="14"/>
        <v>-1.1102230246251504E-16</v>
      </c>
      <c r="H161" s="69">
        <f t="shared" si="15"/>
        <v>21717.540005925766</v>
      </c>
      <c r="I161" s="69">
        <f t="shared" si="16"/>
        <v>21717.540005925464</v>
      </c>
      <c r="J161" s="70" t="str">
        <f t="shared" si="17"/>
        <v/>
      </c>
      <c r="K161" s="94"/>
      <c r="L161" s="93"/>
      <c r="Q161" s="68"/>
      <c r="R161" s="68"/>
    </row>
    <row r="162" spans="1:18" ht="15" x14ac:dyDescent="0.25">
      <c r="A162" s="68">
        <v>162</v>
      </c>
      <c r="B162" s="174">
        <f>IF(Traitement8!B162&gt;0,Traitement8!B162,)</f>
        <v>7.7570047757982763E-2</v>
      </c>
      <c r="C162" s="3">
        <f>IF(AND(Traitement8!D162&lt;1000,Traitement8!D162&gt;0),Traitement8!D162,)</f>
        <v>0</v>
      </c>
      <c r="D162" s="68">
        <v>162</v>
      </c>
      <c r="E162" s="8">
        <f t="shared" si="12"/>
        <v>3.3473574735307099E-4</v>
      </c>
      <c r="F162" s="8">
        <f t="shared" si="13"/>
        <v>1.1477886420958559E-5</v>
      </c>
      <c r="G162" s="8">
        <f t="shared" si="14"/>
        <v>-9.9920072216263586E-17</v>
      </c>
      <c r="H162" s="69">
        <f t="shared" si="15"/>
        <v>22152.890556796199</v>
      </c>
      <c r="I162" s="69">
        <f t="shared" si="16"/>
        <v>22152.890556796196</v>
      </c>
      <c r="J162" s="70" t="str">
        <f t="shared" si="17"/>
        <v/>
      </c>
      <c r="K162" s="94"/>
      <c r="L162" s="93"/>
      <c r="Q162" s="68"/>
      <c r="R162" s="68"/>
    </row>
    <row r="163" spans="1:18" ht="15" x14ac:dyDescent="0.25">
      <c r="A163" s="68">
        <v>163</v>
      </c>
      <c r="B163" s="174">
        <f>IF(Traitement8!B163&gt;0,Traitement8!B163,)</f>
        <v>7.6592068588939022E-2</v>
      </c>
      <c r="C163" s="3">
        <f>IF(AND(Traitement8!D163&lt;1000,Traitement8!D163&gt;0),Traitement8!D163,)</f>
        <v>0</v>
      </c>
      <c r="D163" s="68">
        <v>163</v>
      </c>
      <c r="E163" s="8">
        <f t="shared" si="12"/>
        <v>3.2864378332458921E-4</v>
      </c>
      <c r="F163" s="8">
        <f t="shared" si="13"/>
        <v>1.1122305392618811E-5</v>
      </c>
      <c r="G163" s="8">
        <f t="shared" si="14"/>
        <v>-9.1038288019262424E-17</v>
      </c>
      <c r="H163" s="69">
        <f t="shared" si="15"/>
        <v>22565.452286297732</v>
      </c>
      <c r="I163" s="69">
        <f t="shared" si="16"/>
        <v>22565.45228629755</v>
      </c>
      <c r="J163" s="70" t="str">
        <f t="shared" si="17"/>
        <v/>
      </c>
      <c r="K163" s="94"/>
      <c r="L163" s="93"/>
      <c r="Q163" s="68"/>
      <c r="R163" s="68"/>
    </row>
    <row r="164" spans="1:18" ht="15" x14ac:dyDescent="0.25">
      <c r="A164" s="68">
        <v>164</v>
      </c>
      <c r="B164" s="174">
        <f>IF(Traitement8!B164&gt;0,Traitement8!B164,)</f>
        <v>7.553259115580839E-2</v>
      </c>
      <c r="C164" s="3">
        <f>IF(AND(Traitement8!D164&lt;1000,Traitement8!D164&gt;0),Traitement8!D164,)</f>
        <v>0</v>
      </c>
      <c r="D164" s="68">
        <v>164</v>
      </c>
      <c r="E164" s="8">
        <f t="shared" si="12"/>
        <v>3.2212139903312065E-4</v>
      </c>
      <c r="F164" s="8">
        <f t="shared" si="13"/>
        <v>1.0749510690600578E-5</v>
      </c>
      <c r="G164" s="8">
        <f t="shared" si="14"/>
        <v>-7.993605777301096E-17</v>
      </c>
      <c r="H164" s="69">
        <f t="shared" si="15"/>
        <v>23024.46055572218</v>
      </c>
      <c r="I164" s="69">
        <f t="shared" si="16"/>
        <v>23024.460555721816</v>
      </c>
      <c r="J164" s="70" t="str">
        <f t="shared" si="17"/>
        <v/>
      </c>
      <c r="K164" s="94"/>
      <c r="L164" s="93"/>
      <c r="Q164" s="68"/>
      <c r="R164" s="68"/>
    </row>
    <row r="165" spans="1:18" ht="15" x14ac:dyDescent="0.25">
      <c r="A165" s="68">
        <v>165</v>
      </c>
      <c r="B165" s="174">
        <f>IF(Traitement8!B165&gt;0,Traitement8!B165,)</f>
        <v>7.4554611986764649E-2</v>
      </c>
      <c r="C165" s="3">
        <f>IF(AND(Traitement8!D165&lt;1000,Traitement8!D165&gt;0),Traitement8!D165,)</f>
        <v>0</v>
      </c>
      <c r="D165" s="68">
        <v>165</v>
      </c>
      <c r="E165" s="8">
        <f t="shared" si="12"/>
        <v>3.1617081749152343E-4</v>
      </c>
      <c r="F165" s="8">
        <f t="shared" si="13"/>
        <v>1.0416490713151872E-5</v>
      </c>
      <c r="G165" s="8">
        <f t="shared" si="14"/>
        <v>-7.3274719625260064E-17</v>
      </c>
      <c r="H165" s="69">
        <f t="shared" si="15"/>
        <v>23459.749038677081</v>
      </c>
      <c r="I165" s="69">
        <f t="shared" si="16"/>
        <v>23459.74903867767</v>
      </c>
      <c r="J165" s="70" t="str">
        <f t="shared" si="17"/>
        <v/>
      </c>
      <c r="K165" s="94"/>
      <c r="L165" s="93"/>
      <c r="Q165" s="68"/>
      <c r="R165" s="68"/>
    </row>
    <row r="166" spans="1:18" ht="15" x14ac:dyDescent="0.25">
      <c r="A166" s="68">
        <v>166</v>
      </c>
      <c r="B166" s="174">
        <f>IF(Traitement8!B166&gt;0,Traitement8!B166,)</f>
        <v>7.3576632817720922E-2</v>
      </c>
      <c r="C166" s="3">
        <f>IF(AND(Traitement8!D166&lt;1000,Traitement8!D166&gt;0),Traitement8!D166,)</f>
        <v>0</v>
      </c>
      <c r="D166" s="68">
        <v>166</v>
      </c>
      <c r="E166" s="8">
        <f t="shared" si="12"/>
        <v>3.1028636796348597E-4</v>
      </c>
      <c r="F166" s="8">
        <f t="shared" si="13"/>
        <v>1.0093786023131128E-5</v>
      </c>
      <c r="G166" s="8">
        <f t="shared" si="14"/>
        <v>-6.6613381477509168E-17</v>
      </c>
      <c r="H166" s="69">
        <f t="shared" si="15"/>
        <v>23906.618307008444</v>
      </c>
      <c r="I166" s="69">
        <f t="shared" si="16"/>
        <v>23906.61830700807</v>
      </c>
      <c r="J166" s="70" t="str">
        <f t="shared" si="17"/>
        <v/>
      </c>
      <c r="K166" s="94"/>
      <c r="L166" s="93"/>
      <c r="Q166" s="68"/>
      <c r="R166" s="68"/>
    </row>
    <row r="167" spans="1:18" ht="15" x14ac:dyDescent="0.25">
      <c r="A167" s="68">
        <v>167</v>
      </c>
      <c r="B167" s="174">
        <f>IF(Traitement8!B167&gt;0,Traitement8!B167,)</f>
        <v>7.2680151912764307E-2</v>
      </c>
      <c r="C167" s="3">
        <f>IF(AND(Traitement8!D167&lt;1000,Traitement8!D167&gt;0),Traitement8!D167,)</f>
        <v>0</v>
      </c>
      <c r="D167" s="68">
        <v>167</v>
      </c>
      <c r="E167" s="8">
        <f t="shared" si="12"/>
        <v>3.0494945315882871E-4</v>
      </c>
      <c r="F167" s="8">
        <f t="shared" si="13"/>
        <v>9.8067621053544917E-6</v>
      </c>
      <c r="G167" s="8">
        <f t="shared" si="14"/>
        <v>-5.9952043329758272E-17</v>
      </c>
      <c r="H167" s="69">
        <f t="shared" si="15"/>
        <v>24326.821008235049</v>
      </c>
      <c r="I167" s="69">
        <f t="shared" si="16"/>
        <v>24326.821008235016</v>
      </c>
      <c r="J167" s="70" t="str">
        <f t="shared" si="17"/>
        <v/>
      </c>
      <c r="K167" s="94"/>
      <c r="L167" s="93"/>
      <c r="Q167" s="68"/>
      <c r="R167" s="68"/>
    </row>
    <row r="168" spans="1:18" ht="15" x14ac:dyDescent="0.25">
      <c r="A168" s="68">
        <v>168</v>
      </c>
      <c r="B168" s="174">
        <f>IF(Traitement8!B168&gt;0,Traitement8!B168,)</f>
        <v>7.170217274372058E-2</v>
      </c>
      <c r="C168" s="3">
        <f>IF(AND(Traitement8!D168&lt;1000,Traitement8!D168&gt;0),Traitement8!D168,)</f>
        <v>0</v>
      </c>
      <c r="D168" s="68">
        <v>168</v>
      </c>
      <c r="E168" s="8">
        <f t="shared" si="12"/>
        <v>2.9918873068539298E-4</v>
      </c>
      <c r="F168" s="8">
        <f t="shared" si="13"/>
        <v>9.5029440249305772E-6</v>
      </c>
      <c r="G168" s="8">
        <f t="shared" si="14"/>
        <v>-5.5511151231257667E-17</v>
      </c>
      <c r="H168" s="69">
        <f t="shared" si="15"/>
        <v>24797.216323331391</v>
      </c>
      <c r="I168" s="69">
        <f t="shared" si="16"/>
        <v>24797.216323331362</v>
      </c>
      <c r="J168" s="70" t="str">
        <f t="shared" si="17"/>
        <v/>
      </c>
      <c r="K168" s="94"/>
      <c r="L168" s="93"/>
      <c r="Q168" s="68"/>
      <c r="R168" s="68"/>
    </row>
    <row r="169" spans="1:18" ht="15" x14ac:dyDescent="0.25">
      <c r="A169" s="68">
        <v>169</v>
      </c>
      <c r="B169" s="174">
        <f>IF(Traitement8!B169&gt;0,Traitement8!B169,)</f>
        <v>7.0805691838763743E-2</v>
      </c>
      <c r="C169" s="3">
        <f>IF(AND(Traitement8!D169&lt;1000,Traitement8!D169&gt;0),Traitement8!D169,)</f>
        <v>0</v>
      </c>
      <c r="D169" s="68">
        <v>169</v>
      </c>
      <c r="E169" s="8">
        <f t="shared" si="12"/>
        <v>2.9396345395354961E-4</v>
      </c>
      <c r="F169" s="8">
        <f t="shared" si="13"/>
        <v>9.2327186196119817E-6</v>
      </c>
      <c r="G169" s="8">
        <f t="shared" si="14"/>
        <v>-5.1070259132757067E-17</v>
      </c>
      <c r="H169" s="69">
        <f t="shared" si="15"/>
        <v>25239.835114282105</v>
      </c>
      <c r="I169" s="69">
        <f t="shared" si="16"/>
        <v>25239.835114282167</v>
      </c>
      <c r="J169" s="70" t="str">
        <f t="shared" si="17"/>
        <v/>
      </c>
      <c r="K169" s="94"/>
      <c r="L169" s="93"/>
      <c r="Q169" s="68"/>
      <c r="R169" s="68"/>
    </row>
    <row r="170" spans="1:18" ht="15" x14ac:dyDescent="0.25">
      <c r="A170" s="68">
        <v>170</v>
      </c>
      <c r="B170" s="174">
        <f>IF(Traitement8!B170&gt;0,Traitement8!B170,)</f>
        <v>6.9909210933807128E-2</v>
      </c>
      <c r="C170" s="3">
        <f>IF(AND(Traitement8!D170&lt;1000,Traitement8!D170&gt;0),Traitement8!D170,)</f>
        <v>0</v>
      </c>
      <c r="D170" s="68">
        <v>170</v>
      </c>
      <c r="E170" s="8">
        <f t="shared" si="12"/>
        <v>2.8879034211908017E-4</v>
      </c>
      <c r="F170" s="8">
        <f t="shared" si="13"/>
        <v>8.9701762259370689E-6</v>
      </c>
      <c r="G170" s="8">
        <f t="shared" si="14"/>
        <v>-4.6629367034256462E-17</v>
      </c>
      <c r="H170" s="69">
        <f t="shared" si="15"/>
        <v>25693.813300206282</v>
      </c>
      <c r="I170" s="69">
        <f t="shared" si="16"/>
        <v>25693.81330020566</v>
      </c>
      <c r="J170" s="70" t="str">
        <f t="shared" si="17"/>
        <v/>
      </c>
      <c r="K170" s="94"/>
      <c r="L170" s="93"/>
      <c r="Q170" s="68"/>
      <c r="R170" s="68"/>
    </row>
    <row r="171" spans="1:18" ht="15" x14ac:dyDescent="0.25">
      <c r="A171" s="68">
        <v>171</v>
      </c>
      <c r="B171" s="174">
        <f>IF(Traitement8!B171&gt;0,Traitement8!B171,)</f>
        <v>6.9012730028850305E-2</v>
      </c>
      <c r="C171" s="3">
        <f>IF(AND(Traitement8!D171&lt;1000,Traitement8!D171&gt;0),Traitement8!D171,)</f>
        <v>0</v>
      </c>
      <c r="D171" s="68">
        <v>171</v>
      </c>
      <c r="E171" s="8">
        <f t="shared" si="12"/>
        <v>2.8366862234886769E-4</v>
      </c>
      <c r="F171" s="8">
        <f t="shared" si="13"/>
        <v>8.7150984637442707E-6</v>
      </c>
      <c r="G171" s="8">
        <f t="shared" si="14"/>
        <v>-4.2188474935755863E-17</v>
      </c>
      <c r="H171" s="69">
        <f t="shared" si="15"/>
        <v>26159.593446168787</v>
      </c>
      <c r="I171" s="69">
        <f t="shared" si="16"/>
        <v>26159.593446167786</v>
      </c>
      <c r="J171" s="70" t="str">
        <f t="shared" si="17"/>
        <v/>
      </c>
      <c r="K171" s="94"/>
      <c r="L171" s="93"/>
      <c r="Q171" s="68"/>
      <c r="R171" s="68"/>
    </row>
    <row r="172" spans="1:18" ht="15" x14ac:dyDescent="0.25">
      <c r="A172" s="68">
        <v>172</v>
      </c>
      <c r="B172" s="174">
        <f>IF(Traitement8!B172&gt;0,Traitement8!B172,)</f>
        <v>6.8116249123893691E-2</v>
      </c>
      <c r="C172" s="3">
        <f>IF(AND(Traitement8!D172&lt;1000,Traitement8!D172&gt;0),Traitement8!D172,)</f>
        <v>0</v>
      </c>
      <c r="D172" s="68">
        <v>172</v>
      </c>
      <c r="E172" s="8">
        <f t="shared" si="12"/>
        <v>2.7859753691399092E-4</v>
      </c>
      <c r="F172" s="8">
        <f t="shared" si="13"/>
        <v>8.4672731565841578E-6</v>
      </c>
      <c r="G172" s="8">
        <f t="shared" si="14"/>
        <v>-3.7747582837255251E-17</v>
      </c>
      <c r="H172" s="69">
        <f t="shared" si="15"/>
        <v>26637.641417949329</v>
      </c>
      <c r="I172" s="69">
        <f t="shared" si="16"/>
        <v>26637.641417949173</v>
      </c>
      <c r="J172" s="70" t="str">
        <f t="shared" si="17"/>
        <v/>
      </c>
      <c r="K172" s="94"/>
      <c r="L172" s="93"/>
      <c r="Q172" s="68"/>
      <c r="R172" s="68"/>
    </row>
    <row r="173" spans="1:18" ht="15" x14ac:dyDescent="0.25">
      <c r="A173" s="68">
        <v>173</v>
      </c>
      <c r="B173" s="174">
        <f>IF(Traitement8!B173&gt;0,Traitement8!B173,)</f>
        <v>6.7301266483023994E-2</v>
      </c>
      <c r="C173" s="3">
        <f>IF(AND(Traitement8!D173&lt;1000,Traitement8!D173&gt;0),Traitement8!D173,)</f>
        <v>0</v>
      </c>
      <c r="D173" s="68">
        <v>173</v>
      </c>
      <c r="E173" s="8">
        <f t="shared" si="12"/>
        <v>2.7403077264988307E-4</v>
      </c>
      <c r="F173" s="8">
        <f t="shared" si="13"/>
        <v>8.2480972942559441E-6</v>
      </c>
      <c r="G173" s="8">
        <f t="shared" si="14"/>
        <v>-3.5527136788004948E-17</v>
      </c>
      <c r="H173" s="69">
        <f t="shared" si="15"/>
        <v>27083.288544693416</v>
      </c>
      <c r="I173" s="69">
        <f t="shared" si="16"/>
        <v>27083.28854469299</v>
      </c>
      <c r="J173" s="70" t="str">
        <f t="shared" si="17"/>
        <v/>
      </c>
      <c r="K173" s="94"/>
      <c r="L173" s="93"/>
      <c r="Q173" s="68"/>
      <c r="R173" s="68"/>
    </row>
    <row r="174" spans="1:18" ht="15" x14ac:dyDescent="0.25">
      <c r="A174" s="68">
        <v>174</v>
      </c>
      <c r="B174" s="174">
        <f>IF(Traitement8!B174&gt;0,Traitement8!B174,)</f>
        <v>6.6486283842154284E-2</v>
      </c>
      <c r="C174" s="3">
        <f>IF(AND(Traitement8!D174&lt;1000,Traitement8!D174&gt;0),Traitement8!D174,)</f>
        <v>0</v>
      </c>
      <c r="D174" s="68">
        <v>174</v>
      </c>
      <c r="E174" s="8">
        <f t="shared" si="12"/>
        <v>2.6950469283891498E-4</v>
      </c>
      <c r="F174" s="8">
        <f t="shared" si="13"/>
        <v>8.034594078480831E-6</v>
      </c>
      <c r="G174" s="8">
        <f t="shared" si="14"/>
        <v>-3.330669073875464E-17</v>
      </c>
      <c r="H174" s="69">
        <f t="shared" si="15"/>
        <v>27539.867263729007</v>
      </c>
      <c r="I174" s="69">
        <f t="shared" si="16"/>
        <v>27539.867263730204</v>
      </c>
      <c r="J174" s="70" t="str">
        <f t="shared" si="17"/>
        <v/>
      </c>
      <c r="K174" s="94"/>
      <c r="L174" s="93"/>
      <c r="Q174" s="68"/>
      <c r="R174" s="68"/>
    </row>
    <row r="175" spans="1:18" ht="15" x14ac:dyDescent="0.25">
      <c r="A175" s="68">
        <v>175</v>
      </c>
      <c r="B175" s="174">
        <f>IF(Traitement8!B175&gt;0,Traitement8!B175,)</f>
        <v>6.5589802937197447E-2</v>
      </c>
      <c r="C175" s="3">
        <f>IF(AND(Traitement8!D175&lt;1000,Traitement8!D175&gt;0),Traitement8!D175,)</f>
        <v>0</v>
      </c>
      <c r="D175" s="68">
        <v>175</v>
      </c>
      <c r="E175" s="8">
        <f t="shared" si="12"/>
        <v>2.6457235343298191E-4</v>
      </c>
      <c r="F175" s="8">
        <f t="shared" si="13"/>
        <v>7.8061173793741185E-6</v>
      </c>
      <c r="G175" s="8">
        <f t="shared" si="14"/>
        <v>-2.8865798640254028E-17</v>
      </c>
      <c r="H175" s="69">
        <f t="shared" si="15"/>
        <v>28055.216083757936</v>
      </c>
      <c r="I175" s="69">
        <f t="shared" si="16"/>
        <v>28055.216083759002</v>
      </c>
      <c r="J175" s="70" t="str">
        <f t="shared" si="17"/>
        <v/>
      </c>
      <c r="K175" s="94"/>
      <c r="L175" s="93"/>
      <c r="Q175" s="68"/>
      <c r="R175" s="68"/>
    </row>
    <row r="176" spans="1:18" ht="15" x14ac:dyDescent="0.25">
      <c r="A176" s="68">
        <v>176</v>
      </c>
      <c r="B176" s="174">
        <f>IF(Traitement8!B176&gt;0,Traitement8!B176,)</f>
        <v>6.4774820296327751E-2</v>
      </c>
      <c r="C176" s="3">
        <f>IF(AND(Traitement8!D176&lt;1000,Traitement8!D176&gt;0),Traitement8!D176,)</f>
        <v>0</v>
      </c>
      <c r="D176" s="68">
        <v>176</v>
      </c>
      <c r="E176" s="8">
        <f t="shared" si="12"/>
        <v>2.6012997008253991E-4</v>
      </c>
      <c r="F176" s="8">
        <f t="shared" si="13"/>
        <v>7.6040534790339712E-6</v>
      </c>
      <c r="G176" s="8">
        <f t="shared" si="14"/>
        <v>-2.6645352591003722E-17</v>
      </c>
      <c r="H176" s="69">
        <f t="shared" si="15"/>
        <v>28536.100059889221</v>
      </c>
      <c r="I176" s="69">
        <f t="shared" si="16"/>
        <v>28536.100059888759</v>
      </c>
      <c r="J176" s="70" t="str">
        <f t="shared" si="17"/>
        <v/>
      </c>
      <c r="K176" s="94"/>
      <c r="L176" s="93"/>
      <c r="Q176" s="68"/>
      <c r="R176" s="68"/>
    </row>
    <row r="177" spans="1:18" ht="15" x14ac:dyDescent="0.25">
      <c r="A177" s="68">
        <v>177</v>
      </c>
      <c r="B177" s="174">
        <f>IF(Traitement8!B177&gt;0,Traitement8!B177,)</f>
        <v>6.3959837655458041E-2</v>
      </c>
      <c r="C177" s="3">
        <f>IF(AND(Traitement8!D177&lt;1000,Traitement8!D177&gt;0),Traitement8!D177,)</f>
        <v>0</v>
      </c>
      <c r="D177" s="68">
        <v>177</v>
      </c>
      <c r="E177" s="8">
        <f t="shared" si="12"/>
        <v>2.5572663287327935E-4</v>
      </c>
      <c r="F177" s="8">
        <f t="shared" si="13"/>
        <v>7.4072194453792168E-6</v>
      </c>
      <c r="G177" s="8">
        <f t="shared" si="14"/>
        <v>-2.4424906541753413E-17</v>
      </c>
      <c r="H177" s="69">
        <f t="shared" si="15"/>
        <v>29029.245155545985</v>
      </c>
      <c r="I177" s="69">
        <f t="shared" si="16"/>
        <v>29029.245155545246</v>
      </c>
      <c r="J177" s="70" t="str">
        <f t="shared" si="17"/>
        <v/>
      </c>
      <c r="K177" s="94"/>
      <c r="L177" s="93"/>
      <c r="Q177" s="68"/>
      <c r="R177" s="68"/>
    </row>
    <row r="178" spans="1:18" ht="15" x14ac:dyDescent="0.25">
      <c r="A178" s="68">
        <v>178</v>
      </c>
      <c r="B178" s="174">
        <f>IF(Traitement8!B178&gt;0,Traitement8!B178,)</f>
        <v>6.3226353278675249E-2</v>
      </c>
      <c r="C178" s="3">
        <f>IF(AND(Traitement8!D178&lt;1000,Traitement8!D178&gt;0),Traitement8!D178,)</f>
        <v>0</v>
      </c>
      <c r="D178" s="68">
        <v>178</v>
      </c>
      <c r="E178" s="8">
        <f t="shared" si="12"/>
        <v>2.5179659231085172E-4</v>
      </c>
      <c r="F178" s="8">
        <f t="shared" si="13"/>
        <v>7.234428429095704E-6</v>
      </c>
      <c r="G178" s="8">
        <f t="shared" si="14"/>
        <v>-2.4424906541753413E-17</v>
      </c>
      <c r="H178" s="69">
        <f t="shared" si="15"/>
        <v>29483.950803589963</v>
      </c>
      <c r="I178" s="69">
        <f t="shared" si="16"/>
        <v>29483.950803589731</v>
      </c>
      <c r="J178" s="70" t="str">
        <f t="shared" si="17"/>
        <v/>
      </c>
      <c r="K178" s="94"/>
      <c r="L178" s="93"/>
      <c r="Q178" s="68"/>
      <c r="R178" s="68"/>
    </row>
    <row r="179" spans="1:18" ht="15" x14ac:dyDescent="0.25">
      <c r="A179" s="68">
        <v>179</v>
      </c>
      <c r="B179" s="174">
        <f>IF(Traitement8!B179&gt;0,Traitement8!B179,)</f>
        <v>6.2411370637805538E-2</v>
      </c>
      <c r="C179" s="3">
        <f>IF(AND(Traitement8!D179&lt;1000,Traitement8!D179&gt;0),Traitement8!D179,)</f>
        <v>0</v>
      </c>
      <c r="D179" s="68">
        <v>179</v>
      </c>
      <c r="E179" s="8">
        <f t="shared" si="12"/>
        <v>2.4746604556301344E-4</v>
      </c>
      <c r="F179" s="8">
        <f t="shared" si="13"/>
        <v>7.0471612060098274E-6</v>
      </c>
      <c r="G179" s="8">
        <f t="shared" si="14"/>
        <v>-2.2204460492503107E-17</v>
      </c>
      <c r="H179" s="69">
        <f t="shared" si="15"/>
        <v>30001.720214032444</v>
      </c>
      <c r="I179" s="69">
        <f t="shared" si="16"/>
        <v>30001.72021403251</v>
      </c>
      <c r="J179" s="70" t="str">
        <f t="shared" si="17"/>
        <v/>
      </c>
      <c r="K179" s="94"/>
      <c r="L179" s="93"/>
      <c r="Q179" s="68"/>
      <c r="R179" s="68"/>
    </row>
    <row r="180" spans="1:18" ht="15" x14ac:dyDescent="0.25">
      <c r="A180" s="68">
        <v>180</v>
      </c>
      <c r="B180" s="174">
        <f>IF(Traitement8!B180&gt;0,Traitement8!B180,)</f>
        <v>6.1677886261022739E-2</v>
      </c>
      <c r="C180" s="3">
        <f>IF(AND(Traitement8!D180&lt;1000,Traitement8!D180&gt;0),Traitement8!D180,)</f>
        <v>0</v>
      </c>
      <c r="D180" s="68">
        <v>180</v>
      </c>
      <c r="E180" s="8">
        <f t="shared" si="12"/>
        <v>2.4360070836533521E-4</v>
      </c>
      <c r="F180" s="8">
        <f t="shared" si="13"/>
        <v>6.8827684745373731E-6</v>
      </c>
      <c r="G180" s="8">
        <f t="shared" si="14"/>
        <v>-1.9984014443252798E-17</v>
      </c>
      <c r="H180" s="69">
        <f t="shared" si="15"/>
        <v>30479.41702874875</v>
      </c>
      <c r="I180" s="69">
        <f t="shared" si="16"/>
        <v>30479.417028748183</v>
      </c>
      <c r="J180" s="70" t="str">
        <f t="shared" si="17"/>
        <v/>
      </c>
      <c r="K180" s="94"/>
      <c r="L180" s="93"/>
      <c r="Q180" s="68"/>
      <c r="R180" s="68"/>
    </row>
    <row r="181" spans="1:18" ht="15" x14ac:dyDescent="0.25">
      <c r="A181" s="68">
        <v>181</v>
      </c>
      <c r="B181" s="174">
        <f>IF(Traitement8!B181&gt;0,Traitement8!B181,)</f>
        <v>6.094440188423994E-2</v>
      </c>
      <c r="C181" s="3">
        <f>IF(AND(Traitement8!D181&lt;1000,Traitement8!D181&gt;0),Traitement8!D181,)</f>
        <v>0</v>
      </c>
      <c r="D181" s="68">
        <v>181</v>
      </c>
      <c r="E181" s="8">
        <f t="shared" si="12"/>
        <v>2.3976546668819099E-4</v>
      </c>
      <c r="F181" s="8">
        <f t="shared" si="13"/>
        <v>6.7222102015180147E-6</v>
      </c>
      <c r="G181" s="8">
        <f t="shared" si="14"/>
        <v>-1.776356839400249E-17</v>
      </c>
      <c r="H181" s="69">
        <f t="shared" si="15"/>
        <v>30968.617291767201</v>
      </c>
      <c r="I181" s="69">
        <f t="shared" si="16"/>
        <v>30968.617291765655</v>
      </c>
      <c r="J181" s="70" t="str">
        <f t="shared" si="17"/>
        <v/>
      </c>
      <c r="K181" s="94"/>
      <c r="L181" s="93"/>
      <c r="Q181" s="68"/>
      <c r="R181" s="68"/>
    </row>
    <row r="182" spans="1:18" ht="15" x14ac:dyDescent="0.25">
      <c r="A182" s="68">
        <v>182</v>
      </c>
      <c r="B182" s="174">
        <f>IF(Traitement8!B182&gt;0,Traitement8!B182,)</f>
        <v>6.0210917507457135E-2</v>
      </c>
      <c r="C182" s="3">
        <f>IF(AND(Traitement8!D182&lt;1000,Traitement8!D182&gt;0),Traitement8!D182,)</f>
        <v>0</v>
      </c>
      <c r="D182" s="68">
        <v>182</v>
      </c>
      <c r="E182" s="8">
        <f t="shared" si="12"/>
        <v>2.3595997222804199E-4</v>
      </c>
      <c r="F182" s="8">
        <f t="shared" si="13"/>
        <v>6.5653969673807002E-6</v>
      </c>
      <c r="G182" s="8">
        <f t="shared" si="14"/>
        <v>-1.776356839400249E-17</v>
      </c>
      <c r="H182" s="69">
        <f t="shared" si="15"/>
        <v>31469.741346708142</v>
      </c>
      <c r="I182" s="69">
        <f t="shared" si="16"/>
        <v>31469.741346708164</v>
      </c>
      <c r="J182" s="70" t="str">
        <f t="shared" si="17"/>
        <v/>
      </c>
      <c r="K182" s="94"/>
      <c r="L182" s="93"/>
      <c r="Q182" s="68"/>
      <c r="R182" s="68"/>
    </row>
    <row r="183" spans="1:18" ht="15" x14ac:dyDescent="0.25">
      <c r="A183" s="68">
        <v>183</v>
      </c>
      <c r="B183" s="174">
        <f>IF(Traitement8!B183&gt;0,Traitement8!B183,)</f>
        <v>5.9477433130674336E-2</v>
      </c>
      <c r="C183" s="3">
        <f>IF(AND(Traitement8!D183&lt;1000,Traitement8!D183&gt;0),Traitement8!D183,)</f>
        <v>0</v>
      </c>
      <c r="D183" s="68">
        <v>183</v>
      </c>
      <c r="E183" s="8">
        <f t="shared" si="12"/>
        <v>2.3218388200751949E-4</v>
      </c>
      <c r="F183" s="8">
        <f t="shared" si="13"/>
        <v>6.4122414369424581E-6</v>
      </c>
      <c r="G183" s="8">
        <f t="shared" si="14"/>
        <v>-1.5543122344752181E-17</v>
      </c>
      <c r="H183" s="69">
        <f t="shared" si="15"/>
        <v>31983.230273053116</v>
      </c>
      <c r="I183" s="69">
        <f t="shared" si="16"/>
        <v>31983.230273054844</v>
      </c>
      <c r="J183" s="70" t="str">
        <f t="shared" si="17"/>
        <v/>
      </c>
      <c r="K183" s="94"/>
      <c r="L183" s="93"/>
      <c r="R183" s="68"/>
    </row>
    <row r="184" spans="1:18" ht="15" x14ac:dyDescent="0.25">
      <c r="A184" s="68">
        <v>184</v>
      </c>
      <c r="B184" s="174">
        <f>IF(Traitement8!B184&gt;0,Traitement8!B184,)</f>
        <v>5.874394875389153E-2</v>
      </c>
      <c r="C184" s="3">
        <f>IF(AND(Traitement8!D184&lt;1000,Traitement8!D184&gt;0),Traitement8!D184,)</f>
        <v>0</v>
      </c>
      <c r="D184" s="68">
        <v>184</v>
      </c>
      <c r="E184" s="8">
        <f t="shared" si="12"/>
        <v>2.2843685827449167E-4</v>
      </c>
      <c r="F184" s="8">
        <f t="shared" si="13"/>
        <v>6.2626583108459072E-6</v>
      </c>
      <c r="G184" s="8">
        <f t="shared" si="14"/>
        <v>-1.5543122344752181E-17</v>
      </c>
      <c r="H184" s="69">
        <f t="shared" si="15"/>
        <v>32509.547180680449</v>
      </c>
      <c r="I184" s="69">
        <f t="shared" si="16"/>
        <v>32509.547180682079</v>
      </c>
      <c r="J184" s="70" t="str">
        <f t="shared" si="17"/>
        <v/>
      </c>
      <c r="K184" s="94"/>
      <c r="L184" s="93"/>
      <c r="R184" s="68"/>
    </row>
    <row r="185" spans="1:18" ht="15" x14ac:dyDescent="0.25">
      <c r="A185" s="68">
        <v>185</v>
      </c>
      <c r="B185" s="174">
        <f>IF(Traitement8!B185&gt;0,Traitement8!B185,)</f>
        <v>5.8091962641195857E-2</v>
      </c>
      <c r="C185" s="3">
        <f>IF(AND(Traitement8!D185&lt;1000,Traitement8!D185&gt;0),Traitement8!D185,)</f>
        <v>0</v>
      </c>
      <c r="D185" s="68">
        <v>185</v>
      </c>
      <c r="E185" s="8">
        <f t="shared" si="12"/>
        <v>2.2513030299513292E-4</v>
      </c>
      <c r="F185" s="8">
        <f t="shared" si="13"/>
        <v>6.1326271940811607E-6</v>
      </c>
      <c r="G185" s="8">
        <f t="shared" si="14"/>
        <v>-1.332267629550187E-17</v>
      </c>
      <c r="H185" s="69">
        <f t="shared" si="15"/>
        <v>32988.546369350159</v>
      </c>
      <c r="I185" s="69">
        <f t="shared" si="16"/>
        <v>32988.546369350304</v>
      </c>
      <c r="J185" s="70" t="str">
        <f t="shared" si="17"/>
        <v/>
      </c>
      <c r="K185" s="94"/>
      <c r="L185" s="93"/>
      <c r="R185" s="68"/>
    </row>
    <row r="186" spans="1:18" ht="15" x14ac:dyDescent="0.25">
      <c r="A186" s="68">
        <v>186</v>
      </c>
      <c r="B186" s="174">
        <f>IF(Traitement8!B186&gt;0,Traitement8!B186,)</f>
        <v>5.7439976528499956E-2</v>
      </c>
      <c r="C186" s="3">
        <f>IF(AND(Traitement8!D186&lt;1000,Traitement8!D186&gt;0),Traitement8!D186,)</f>
        <v>0</v>
      </c>
      <c r="D186" s="68">
        <v>186</v>
      </c>
      <c r="E186" s="8">
        <f t="shared" si="12"/>
        <v>2.2184622067117354E-4</v>
      </c>
      <c r="F186" s="8">
        <f t="shared" si="13"/>
        <v>6.0052956429909997E-6</v>
      </c>
      <c r="G186" s="8">
        <f t="shared" si="14"/>
        <v>-1.332267629550187E-17</v>
      </c>
      <c r="H186" s="69">
        <f t="shared" si="15"/>
        <v>33478.42350460036</v>
      </c>
      <c r="I186" s="69">
        <f t="shared" si="16"/>
        <v>33478.42350460028</v>
      </c>
      <c r="J186" s="70" t="str">
        <f t="shared" si="17"/>
        <v/>
      </c>
      <c r="K186" s="94"/>
      <c r="L186" s="93"/>
    </row>
    <row r="187" spans="1:18" ht="15" x14ac:dyDescent="0.25">
      <c r="A187" s="68">
        <v>187</v>
      </c>
      <c r="B187" s="174">
        <f>IF(Traitement8!B187&gt;0,Traitement8!B187,)</f>
        <v>5.6787990415804054E-2</v>
      </c>
      <c r="C187" s="3">
        <f>IF(AND(Traitement8!D187&lt;1000,Traitement8!D187&gt;0),Traitement8!D187,)</f>
        <v>0</v>
      </c>
      <c r="D187" s="68">
        <v>187</v>
      </c>
      <c r="E187" s="8">
        <f t="shared" si="12"/>
        <v>2.1858438411713477E-4</v>
      </c>
      <c r="F187" s="8">
        <f t="shared" si="13"/>
        <v>5.8806076228327138E-6</v>
      </c>
      <c r="G187" s="8">
        <f t="shared" si="14"/>
        <v>-1.332267629550187E-17</v>
      </c>
      <c r="H187" s="69">
        <f t="shared" si="15"/>
        <v>33979.553216906999</v>
      </c>
      <c r="I187" s="69">
        <f t="shared" si="16"/>
        <v>33979.553216906897</v>
      </c>
      <c r="J187" s="70" t="str">
        <f t="shared" si="17"/>
        <v/>
      </c>
      <c r="K187" s="94"/>
      <c r="L187" s="93"/>
    </row>
    <row r="188" spans="1:18" ht="15" x14ac:dyDescent="0.25">
      <c r="A188" s="68">
        <v>188</v>
      </c>
      <c r="B188" s="174">
        <f>IF(Traitement8!B188&gt;0,Traitement8!B188,)</f>
        <v>5.6054506039021484E-2</v>
      </c>
      <c r="C188" s="3">
        <f>IF(AND(Traitement8!D188&lt;1000,Traitement8!D188&gt;0),Traitement8!D188,)</f>
        <v>0</v>
      </c>
      <c r="D188" s="68">
        <v>188</v>
      </c>
      <c r="E188" s="8">
        <f t="shared" si="12"/>
        <v>2.1494112966562173E-4</v>
      </c>
      <c r="F188" s="8">
        <f t="shared" si="13"/>
        <v>5.7434251680122563E-6</v>
      </c>
      <c r="G188" s="8">
        <f t="shared" si="14"/>
        <v>-1.110223024625156E-17</v>
      </c>
      <c r="H188" s="69">
        <f t="shared" si="15"/>
        <v>34557.263329071284</v>
      </c>
      <c r="I188" s="69">
        <f t="shared" si="16"/>
        <v>34557.26332907084</v>
      </c>
      <c r="J188" s="70" t="str">
        <f t="shared" si="17"/>
        <v/>
      </c>
      <c r="K188" s="94"/>
      <c r="L188" s="93"/>
    </row>
    <row r="189" spans="1:18" ht="15" x14ac:dyDescent="0.25">
      <c r="A189" s="68">
        <v>189</v>
      </c>
      <c r="B189" s="174">
        <f>IF(Traitement8!B189&gt;0,Traitement8!B189,)</f>
        <v>5.5402519926325583E-2</v>
      </c>
      <c r="C189" s="3">
        <f>IF(AND(Traitement8!D189&lt;1000,Traitement8!D189&gt;0),Traitement8!D189,)</f>
        <v>0</v>
      </c>
      <c r="D189" s="68">
        <v>189</v>
      </c>
      <c r="E189" s="8">
        <f t="shared" si="12"/>
        <v>2.1172582484471625E-4</v>
      </c>
      <c r="F189" s="8">
        <f t="shared" si="13"/>
        <v>5.624173875353818E-6</v>
      </c>
      <c r="G189" s="8">
        <f t="shared" si="14"/>
        <v>-1.110223024625156E-17</v>
      </c>
      <c r="H189" s="69">
        <f t="shared" si="15"/>
        <v>35083.629434474162</v>
      </c>
      <c r="I189" s="69">
        <f t="shared" si="16"/>
        <v>35083.629434475079</v>
      </c>
      <c r="J189" s="70" t="str">
        <f t="shared" si="17"/>
        <v/>
      </c>
      <c r="K189" s="94"/>
      <c r="L189" s="93"/>
    </row>
    <row r="190" spans="1:18" ht="15" x14ac:dyDescent="0.25">
      <c r="A190" s="68">
        <v>190</v>
      </c>
      <c r="B190" s="174">
        <f>IF(Traitement8!B190&gt;0,Traitement8!B190,)</f>
        <v>5.4832032077716815E-2</v>
      </c>
      <c r="C190" s="3">
        <f>IF(AND(Traitement8!D190&lt;1000,Traitement8!D190&gt;0),Traitement8!D190,)</f>
        <v>0</v>
      </c>
      <c r="D190" s="68">
        <v>190</v>
      </c>
      <c r="E190" s="8">
        <f t="shared" si="12"/>
        <v>2.0893012246799014E-4</v>
      </c>
      <c r="F190" s="8">
        <f t="shared" si="13"/>
        <v>5.521861696365623E-6</v>
      </c>
      <c r="G190" s="8">
        <f t="shared" si="14"/>
        <v>-1.110223024625156E-17</v>
      </c>
      <c r="H190" s="69">
        <f t="shared" si="15"/>
        <v>35554.471404287477</v>
      </c>
      <c r="I190" s="69">
        <f t="shared" si="16"/>
        <v>35554.471404287418</v>
      </c>
      <c r="J190" s="70" t="str">
        <f t="shared" si="17"/>
        <v/>
      </c>
      <c r="K190" s="94"/>
      <c r="L190" s="93"/>
    </row>
    <row r="191" spans="1:18" ht="15" x14ac:dyDescent="0.25">
      <c r="A191" s="68">
        <v>191</v>
      </c>
      <c r="B191" s="174">
        <f>IF(Traitement8!B191&gt;0,Traitement8!B191,)</f>
        <v>5.4180045965020913E-2</v>
      </c>
      <c r="C191" s="3">
        <f>IF(AND(Traitement8!D191&lt;1000,Traitement8!D191&gt;0),Traitement8!D191,)</f>
        <v>0</v>
      </c>
      <c r="D191" s="68">
        <v>191</v>
      </c>
      <c r="E191" s="8">
        <f t="shared" si="12"/>
        <v>2.0575505712228104E-4</v>
      </c>
      <c r="F191" s="8">
        <f t="shared" si="13"/>
        <v>5.4072103472353778E-6</v>
      </c>
      <c r="G191" s="8">
        <f t="shared" si="14"/>
        <v>-8.8817841970012479E-18</v>
      </c>
      <c r="H191" s="69">
        <f t="shared" si="15"/>
        <v>36104.721612279041</v>
      </c>
      <c r="I191" s="69">
        <f t="shared" si="16"/>
        <v>36104.721612279936</v>
      </c>
      <c r="J191" s="70" t="str">
        <f t="shared" si="17"/>
        <v/>
      </c>
      <c r="K191" s="94"/>
      <c r="L191" s="93"/>
    </row>
    <row r="192" spans="1:18" ht="15" x14ac:dyDescent="0.25">
      <c r="A192" s="68">
        <v>192</v>
      </c>
      <c r="B192" s="174">
        <f>IF(Traitement8!B192&gt;0,Traitement8!B192,)</f>
        <v>5.3528059852325248E-2</v>
      </c>
      <c r="C192" s="3">
        <f>IF(AND(Traitement8!D192&lt;1000,Traitement8!D192&gt;0),Traitement8!D192,)</f>
        <v>0</v>
      </c>
      <c r="D192" s="68">
        <v>192</v>
      </c>
      <c r="E192" s="8">
        <f t="shared" si="12"/>
        <v>2.0260114617680347E-4</v>
      </c>
      <c r="F192" s="8">
        <f t="shared" si="13"/>
        <v>5.2949393206403622E-6</v>
      </c>
      <c r="G192" s="8">
        <f t="shared" si="14"/>
        <v>-8.8817841970012479E-18</v>
      </c>
      <c r="H192" s="69">
        <f t="shared" si="15"/>
        <v>36668.380208481649</v>
      </c>
      <c r="I192" s="69">
        <f t="shared" si="16"/>
        <v>36668.380208480274</v>
      </c>
      <c r="J192" s="70" t="str">
        <f t="shared" si="17"/>
        <v/>
      </c>
      <c r="K192" s="94"/>
      <c r="L192" s="93"/>
    </row>
    <row r="193" spans="1:12" ht="15" x14ac:dyDescent="0.25">
      <c r="A193" s="68">
        <v>193</v>
      </c>
      <c r="B193" s="174">
        <f>IF(Traitement8!B193&gt;0,Traitement8!B193,)</f>
        <v>5.2957572003716244E-2</v>
      </c>
      <c r="C193" s="3">
        <f>IF(AND(Traitement8!D193&lt;1000,Traitement8!D193&gt;0),Traitement8!D193,)</f>
        <v>0</v>
      </c>
      <c r="D193" s="68">
        <v>193</v>
      </c>
      <c r="E193" s="8">
        <f t="shared" si="12"/>
        <v>1.9985866239782824E-4</v>
      </c>
      <c r="F193" s="8">
        <f t="shared" si="13"/>
        <v>5.1986159121887458E-6</v>
      </c>
      <c r="G193" s="8">
        <f t="shared" si="14"/>
        <v>-8.8817841970012479E-18</v>
      </c>
      <c r="H193" s="69">
        <f t="shared" si="15"/>
        <v>37172.969834704294</v>
      </c>
      <c r="I193" s="69">
        <f t="shared" si="16"/>
        <v>37172.96983470313</v>
      </c>
      <c r="J193" s="70" t="str">
        <f t="shared" si="17"/>
        <v/>
      </c>
      <c r="K193" s="94"/>
      <c r="L193" s="93"/>
    </row>
    <row r="194" spans="1:12" ht="15" x14ac:dyDescent="0.25">
      <c r="A194" s="68">
        <v>194</v>
      </c>
      <c r="B194" s="174">
        <f>IF(Traitement8!B194&gt;0,Traitement8!B194,)</f>
        <v>5.2387084155107476E-2</v>
      </c>
      <c r="C194" s="3">
        <f>IF(AND(Traitement8!D194&lt;1000,Traitement8!D194&gt;0),Traitement8!D194,)</f>
        <v>0</v>
      </c>
      <c r="D194" s="68">
        <v>194</v>
      </c>
      <c r="E194" s="8">
        <f t="shared" ref="E194:E257" si="18">IF(B194&gt;0,1/2*(B194-K$13*F194+M$8)+1/2*POWER((B194-K$13*F194+M$8)^2-4*M$10*(B194-K$13*F194),0.5),"")</f>
        <v>1.9713207560824453E-4</v>
      </c>
      <c r="F194" s="8">
        <f t="shared" ref="F194:F257" si="19">IF(B194="","",LN(1+EXP($L$16*(B194-$L$15)))/$L$16)</f>
        <v>5.1040446365635932E-6</v>
      </c>
      <c r="G194" s="8">
        <f t="shared" ref="G194:G257" si="20">IF(B194&gt;0,-LN(1+EXP(L$18*(B194-L$17)))/L$18,"")</f>
        <v>-8.8817841970012479E-18</v>
      </c>
      <c r="H194" s="69">
        <f t="shared" si="15"/>
        <v>37688.552348568017</v>
      </c>
      <c r="I194" s="69">
        <f t="shared" si="16"/>
        <v>37688.552348566714</v>
      </c>
      <c r="J194" s="70" t="str">
        <f t="shared" si="17"/>
        <v/>
      </c>
      <c r="K194" s="94"/>
      <c r="L194" s="93"/>
    </row>
    <row r="195" spans="1:12" ht="15" x14ac:dyDescent="0.25">
      <c r="A195" s="68">
        <v>195</v>
      </c>
      <c r="B195" s="174">
        <f>IF(Traitement8!B195&gt;0,Traitement8!B195,)</f>
        <v>5.1816596306498708E-2</v>
      </c>
      <c r="C195" s="3">
        <f>IF(AND(Traitement8!D195&lt;1000,Traitement8!D195&gt;0),Traitement8!D195,)</f>
        <v>0</v>
      </c>
      <c r="D195" s="68">
        <v>195</v>
      </c>
      <c r="E195" s="8">
        <f t="shared" si="18"/>
        <v>1.9442124864173238E-4</v>
      </c>
      <c r="F195" s="8">
        <f t="shared" si="19"/>
        <v>5.0111936274650713E-6</v>
      </c>
      <c r="G195" s="8">
        <f t="shared" si="20"/>
        <v>-6.6613381477509375E-18</v>
      </c>
      <c r="H195" s="69">
        <f t="shared" ref="H195:H258" si="21">IF(B195&gt;0,IF(K$13=1,(L$11*10/(B195-E195-F195)-L$11*10/(L$9))+K$11*10/(L$14+F195)-K$11*10/(L$14+L$19-K$9+G195),L$11*10/(B195-E195)-L$11*10/(L$9)),"")</f>
        <v>38215.490810175274</v>
      </c>
      <c r="I195" s="69">
        <f t="shared" ref="I195:I258" si="22">IF(B195&gt;0,IF(K$13=0,K$11*10/(E195)-K$11*10/(L$19-L$9),K$11*10/(E195)-K$11*10/(K$9-L$9)+K$11*10/(L$14+F195)-K$11*10/(L$14+L$19-K$9+G195)),"")</f>
        <v>38215.490810174764</v>
      </c>
      <c r="J195" s="70" t="str">
        <f t="shared" ref="J195:J258" si="23">IF(OR(B195="",C195=0,C195=""),"",(H195-C195)*(H195-C195))</f>
        <v/>
      </c>
      <c r="K195" s="94"/>
      <c r="L195" s="93"/>
    </row>
    <row r="196" spans="1:12" ht="15" x14ac:dyDescent="0.25">
      <c r="A196" s="68">
        <v>196</v>
      </c>
      <c r="B196" s="174">
        <f>IF(Traitement8!B196&gt;0,Traitement8!B196,)</f>
        <v>5.124610845788994E-2</v>
      </c>
      <c r="C196" s="3">
        <f>IF(AND(Traitement8!D196&lt;1000,Traitement8!D196&gt;0),Traitement8!D196,)</f>
        <v>0</v>
      </c>
      <c r="D196" s="68">
        <v>196</v>
      </c>
      <c r="E196" s="8">
        <f t="shared" si="18"/>
        <v>1.9172604589798303E-4</v>
      </c>
      <c r="F196" s="8">
        <f t="shared" si="19"/>
        <v>4.9200315979778085E-6</v>
      </c>
      <c r="G196" s="8">
        <f t="shared" si="20"/>
        <v>-6.6613381477509375E-18</v>
      </c>
      <c r="H196" s="69">
        <f t="shared" si="21"/>
        <v>38754.164446735937</v>
      </c>
      <c r="I196" s="69">
        <f t="shared" si="22"/>
        <v>38754.164446735791</v>
      </c>
      <c r="J196" s="70" t="str">
        <f t="shared" si="23"/>
        <v/>
      </c>
      <c r="K196" s="94"/>
      <c r="L196" s="93"/>
    </row>
    <row r="197" spans="1:12" ht="15" x14ac:dyDescent="0.25">
      <c r="A197" s="68">
        <v>197</v>
      </c>
      <c r="B197" s="174">
        <f>IF(Traitement8!B197&gt;0,Traitement8!B197,)</f>
        <v>5.0675620609280936E-2</v>
      </c>
      <c r="C197" s="3">
        <f>IF(AND(Traitement8!D197&lt;1000,Traitement8!D197&gt;0),Traitement8!D197,)</f>
        <v>0</v>
      </c>
      <c r="D197" s="68">
        <v>197</v>
      </c>
      <c r="E197" s="8">
        <f t="shared" si="18"/>
        <v>1.8904633332049448E-4</v>
      </c>
      <c r="F197" s="8">
        <f t="shared" si="19"/>
        <v>4.8305278300287958E-6</v>
      </c>
      <c r="G197" s="8">
        <f t="shared" si="20"/>
        <v>-6.6613381477509375E-18</v>
      </c>
      <c r="H197" s="69">
        <f t="shared" si="21"/>
        <v>39304.969562580591</v>
      </c>
      <c r="I197" s="69">
        <f t="shared" si="22"/>
        <v>39304.96956258126</v>
      </c>
      <c r="J197" s="70" t="str">
        <f t="shared" si="23"/>
        <v/>
      </c>
      <c r="K197" s="94"/>
      <c r="L197" s="93"/>
    </row>
    <row r="198" spans="1:12" ht="15" x14ac:dyDescent="0.25">
      <c r="A198" s="68">
        <v>198</v>
      </c>
      <c r="B198" s="174">
        <f>IF(Traitement8!B198&gt;0,Traitement8!B198,)</f>
        <v>5.0105132760672168E-2</v>
      </c>
      <c r="C198" s="3">
        <f>IF(AND(Traitement8!D198&lt;1000,Traitement8!D198&gt;0),Traitement8!D198,)</f>
        <v>0</v>
      </c>
      <c r="D198" s="68">
        <v>198</v>
      </c>
      <c r="E198" s="8">
        <f t="shared" si="18"/>
        <v>1.863819783747972E-4</v>
      </c>
      <c r="F198" s="8">
        <f t="shared" si="19"/>
        <v>4.7426521640374838E-6</v>
      </c>
      <c r="G198" s="8">
        <f t="shared" si="20"/>
        <v>-6.6613381477509375E-18</v>
      </c>
      <c r="H198" s="69">
        <f t="shared" si="21"/>
        <v>39868.320511340025</v>
      </c>
      <c r="I198" s="69">
        <f t="shared" si="22"/>
        <v>39868.320511340113</v>
      </c>
      <c r="J198" s="70" t="str">
        <f t="shared" si="23"/>
        <v/>
      </c>
      <c r="K198" s="94"/>
      <c r="L198" s="93"/>
    </row>
    <row r="199" spans="1:12" ht="15" x14ac:dyDescent="0.25">
      <c r="A199" s="68">
        <v>199</v>
      </c>
      <c r="B199" s="174">
        <f>IF(Traitement8!B199&gt;0,Traitement8!B199,)</f>
        <v>4.95346449120634E-2</v>
      </c>
      <c r="C199" s="3">
        <f>IF(AND(Traitement8!D199&lt;1000,Traitement8!D199&gt;0),Traitement8!D199,)</f>
        <v>0</v>
      </c>
      <c r="D199" s="68">
        <v>199</v>
      </c>
      <c r="E199" s="8">
        <f t="shared" si="18"/>
        <v>1.8373285002697137E-4</v>
      </c>
      <c r="F199" s="8">
        <f t="shared" si="19"/>
        <v>4.6563749888063791E-6</v>
      </c>
      <c r="G199" s="8">
        <f t="shared" si="20"/>
        <v>-6.6613381477509375E-18</v>
      </c>
      <c r="H199" s="69">
        <f t="shared" si="21"/>
        <v>40444.650735306379</v>
      </c>
      <c r="I199" s="69">
        <f t="shared" si="22"/>
        <v>40444.650735308263</v>
      </c>
      <c r="J199" s="70" t="str">
        <f t="shared" si="23"/>
        <v/>
      </c>
      <c r="K199" s="94"/>
      <c r="L199" s="93"/>
    </row>
    <row r="200" spans="1:12" ht="15" x14ac:dyDescent="0.25">
      <c r="A200" s="68">
        <v>200</v>
      </c>
      <c r="B200" s="174">
        <f>IF(Traitement8!B200&gt;0,Traitement8!B200,)</f>
        <v>4.9045655327541529E-2</v>
      </c>
      <c r="C200" s="3">
        <f>IF(AND(Traitement8!D200&lt;1000,Traitement8!D200&gt;0),Traitement8!D200,)</f>
        <v>0</v>
      </c>
      <c r="D200" s="68">
        <v>200</v>
      </c>
      <c r="E200" s="8">
        <f t="shared" si="18"/>
        <v>1.8147418947080107E-4</v>
      </c>
      <c r="F200" s="8">
        <f t="shared" si="19"/>
        <v>4.5836733403883249E-6</v>
      </c>
      <c r="G200" s="8">
        <f t="shared" si="20"/>
        <v>-6.6613381477509375E-18</v>
      </c>
      <c r="H200" s="69">
        <f t="shared" si="21"/>
        <v>40949.321811564594</v>
      </c>
      <c r="I200" s="69">
        <f t="shared" si="22"/>
        <v>40949.321811564419</v>
      </c>
      <c r="J200" s="70" t="str">
        <f t="shared" si="23"/>
        <v/>
      </c>
      <c r="K200" s="94"/>
      <c r="L200" s="93"/>
    </row>
    <row r="201" spans="1:12" ht="15" x14ac:dyDescent="0.25">
      <c r="A201" s="68">
        <v>201</v>
      </c>
      <c r="B201" s="174">
        <f>IF(Traitement8!B201&gt;0,Traitement8!B201,)</f>
        <v>4.8475167478932761E-2</v>
      </c>
      <c r="C201" s="3">
        <f>IF(AND(Traitement8!D201&lt;1000,Traitement8!D201&gt;0),Traitement8!D201,)</f>
        <v>0</v>
      </c>
      <c r="D201" s="68">
        <v>201</v>
      </c>
      <c r="E201" s="8">
        <f t="shared" si="18"/>
        <v>1.7885299648105757E-4</v>
      </c>
      <c r="F201" s="8">
        <f t="shared" si="19"/>
        <v>4.5002880598308588E-6</v>
      </c>
      <c r="G201" s="8">
        <f t="shared" si="20"/>
        <v>-4.4408920985006255E-18</v>
      </c>
      <c r="H201" s="69">
        <f t="shared" si="21"/>
        <v>41550.976127380207</v>
      </c>
      <c r="I201" s="69">
        <f t="shared" si="22"/>
        <v>41550.976127380723</v>
      </c>
      <c r="J201" s="70" t="str">
        <f t="shared" si="23"/>
        <v/>
      </c>
      <c r="K201" s="94"/>
      <c r="L201" s="93"/>
    </row>
    <row r="202" spans="1:12" ht="15" x14ac:dyDescent="0.25">
      <c r="A202" s="68">
        <v>202</v>
      </c>
      <c r="B202" s="174">
        <f>IF(Traitement8!B202&gt;0,Traitement8!B202,)</f>
        <v>4.798617789441089E-2</v>
      </c>
      <c r="C202" s="3">
        <f>IF(AND(Traitement8!D202&lt;1000,Traitement8!D202&gt;0),Traitement8!D202,)</f>
        <v>0</v>
      </c>
      <c r="D202" s="68">
        <v>202</v>
      </c>
      <c r="E202" s="8">
        <f t="shared" si="18"/>
        <v>1.7661809198578349E-4</v>
      </c>
      <c r="F202" s="8">
        <f t="shared" si="19"/>
        <v>4.4300232787494487E-6</v>
      </c>
      <c r="G202" s="8">
        <f t="shared" si="20"/>
        <v>-4.4408920985006255E-18</v>
      </c>
      <c r="H202" s="69">
        <f t="shared" si="21"/>
        <v>42078.068442354626</v>
      </c>
      <c r="I202" s="69">
        <f t="shared" si="22"/>
        <v>42078.068442354153</v>
      </c>
      <c r="J202" s="70" t="str">
        <f t="shared" si="23"/>
        <v/>
      </c>
      <c r="K202" s="94"/>
      <c r="L202" s="93"/>
    </row>
    <row r="203" spans="1:12" ht="15" x14ac:dyDescent="0.25">
      <c r="A203" s="68">
        <v>203</v>
      </c>
      <c r="B203" s="174">
        <f>IF(Traitement8!B203&gt;0,Traitement8!B203,)</f>
        <v>4.7497188309889027E-2</v>
      </c>
      <c r="C203" s="3">
        <f>IF(AND(Traitement8!D203&lt;1000,Traitement8!D203&gt;0),Traitement8!D203,)</f>
        <v>0</v>
      </c>
      <c r="D203" s="68">
        <v>203</v>
      </c>
      <c r="E203" s="8">
        <f t="shared" si="18"/>
        <v>1.7439402617926147E-4</v>
      </c>
      <c r="F203" s="8">
        <f t="shared" si="19"/>
        <v>4.3608554925572206E-6</v>
      </c>
      <c r="G203" s="8">
        <f t="shared" si="20"/>
        <v>-4.4408920985006255E-18</v>
      </c>
      <c r="H203" s="69">
        <f t="shared" si="21"/>
        <v>42616.016030604282</v>
      </c>
      <c r="I203" s="69">
        <f t="shared" si="22"/>
        <v>42616.016030602827</v>
      </c>
      <c r="J203" s="70" t="str">
        <f t="shared" si="23"/>
        <v/>
      </c>
      <c r="K203" s="94"/>
      <c r="L203" s="93"/>
    </row>
    <row r="204" spans="1:12" ht="15" x14ac:dyDescent="0.25">
      <c r="A204" s="68">
        <v>204</v>
      </c>
      <c r="B204" s="174">
        <f>IF(Traitement8!B204&gt;0,Traitement8!B204,)</f>
        <v>4.7008198725367156E-2</v>
      </c>
      <c r="C204" s="3">
        <f>IF(AND(Traitement8!D204&lt;1000,Traitement8!D204&gt;0),Traitement8!D204,)</f>
        <v>0</v>
      </c>
      <c r="D204" s="68">
        <v>204</v>
      </c>
      <c r="E204" s="8">
        <f t="shared" si="18"/>
        <v>1.7218072076188862E-4</v>
      </c>
      <c r="F204" s="8">
        <f t="shared" si="19"/>
        <v>4.2927675770184723E-6</v>
      </c>
      <c r="G204" s="8">
        <f t="shared" si="20"/>
        <v>-4.4408920985006255E-18</v>
      </c>
      <c r="H204" s="69">
        <f t="shared" si="21"/>
        <v>43165.157632072056</v>
      </c>
      <c r="I204" s="69">
        <f t="shared" si="22"/>
        <v>43165.157632074282</v>
      </c>
      <c r="J204" s="70" t="str">
        <f t="shared" si="23"/>
        <v/>
      </c>
      <c r="K204" s="94"/>
      <c r="L204" s="93"/>
    </row>
    <row r="205" spans="1:12" ht="15" x14ac:dyDescent="0.25">
      <c r="A205" s="68">
        <v>205</v>
      </c>
      <c r="B205" s="174">
        <f>IF(Traitement8!B205&gt;0,Traitement8!B205,)</f>
        <v>4.6519209140845286E-2</v>
      </c>
      <c r="C205" s="3">
        <f>IF(AND(Traitement8!D205&lt;1000,Traitement8!D205&gt;0),Traitement8!D205,)</f>
        <v>0</v>
      </c>
      <c r="D205" s="68">
        <v>205</v>
      </c>
      <c r="E205" s="8">
        <f t="shared" si="18"/>
        <v>1.6997809818307397E-4</v>
      </c>
      <c r="F205" s="8">
        <f t="shared" si="19"/>
        <v>4.2257426751549689E-6</v>
      </c>
      <c r="G205" s="8">
        <f t="shared" si="20"/>
        <v>-4.4408920985006255E-18</v>
      </c>
      <c r="H205" s="69">
        <f t="shared" si="21"/>
        <v>43725.846229608389</v>
      </c>
      <c r="I205" s="69">
        <f t="shared" si="22"/>
        <v>43725.846229608251</v>
      </c>
      <c r="J205" s="70" t="str">
        <f t="shared" si="23"/>
        <v/>
      </c>
      <c r="K205" s="94"/>
      <c r="L205" s="93"/>
    </row>
    <row r="206" spans="1:12" ht="15" x14ac:dyDescent="0.25">
      <c r="A206" s="68">
        <v>206</v>
      </c>
      <c r="B206" s="174">
        <f>IF(Traitement8!B206&gt;0,Traitement8!B206,)</f>
        <v>4.6030219556323422E-2</v>
      </c>
      <c r="C206" s="3">
        <f>IF(AND(Traitement8!D206&lt;1000,Traitement8!D206&gt;0),Traitement8!D206,)</f>
        <v>0</v>
      </c>
      <c r="D206" s="68">
        <v>206</v>
      </c>
      <c r="E206" s="8">
        <f t="shared" si="18"/>
        <v>1.677860816322041E-4</v>
      </c>
      <c r="F206" s="8">
        <f t="shared" si="19"/>
        <v>4.1597641930398389E-6</v>
      </c>
      <c r="G206" s="8">
        <f t="shared" si="20"/>
        <v>-4.4408920985006255E-18</v>
      </c>
      <c r="H206" s="69">
        <f t="shared" si="21"/>
        <v>44298.449805497541</v>
      </c>
      <c r="I206" s="69">
        <f t="shared" si="22"/>
        <v>44298.449805498632</v>
      </c>
      <c r="J206" s="70" t="str">
        <f t="shared" si="23"/>
        <v/>
      </c>
      <c r="K206" s="94"/>
      <c r="L206" s="93"/>
    </row>
    <row r="207" spans="1:12" ht="15" x14ac:dyDescent="0.25">
      <c r="A207" s="68">
        <v>207</v>
      </c>
      <c r="B207" s="174">
        <f>IF(Traitement8!B207&gt;0,Traitement8!B207,)</f>
        <v>4.5541229971801551E-2</v>
      </c>
      <c r="C207" s="3">
        <f>IF(AND(Traitement8!D207&lt;1000,Traitement8!D207&gt;0),Traitement8!D207,)</f>
        <v>0</v>
      </c>
      <c r="D207" s="68">
        <v>207</v>
      </c>
      <c r="E207" s="8">
        <f t="shared" si="18"/>
        <v>1.6560459503001113E-4</v>
      </c>
      <c r="F207" s="8">
        <f t="shared" si="19"/>
        <v>4.0948157957153608E-6</v>
      </c>
      <c r="G207" s="8">
        <f t="shared" si="20"/>
        <v>-4.4408920985006255E-18</v>
      </c>
      <c r="H207" s="69">
        <f t="shared" si="21"/>
        <v>44883.3521467225</v>
      </c>
      <c r="I207" s="69">
        <f t="shared" si="22"/>
        <v>44883.352146724421</v>
      </c>
      <c r="J207" s="70" t="str">
        <f t="shared" si="23"/>
        <v/>
      </c>
      <c r="K207" s="94"/>
      <c r="L207" s="93"/>
    </row>
    <row r="208" spans="1:12" ht="15" x14ac:dyDescent="0.25">
      <c r="A208" s="68">
        <v>208</v>
      </c>
      <c r="B208" s="174">
        <f>IF(Traitement8!B208&gt;0,Traitement8!B208,)</f>
        <v>4.5052240387279681E-2</v>
      </c>
      <c r="C208" s="3">
        <f>IF(AND(Traitement8!D208&lt;1000,Traitement8!D208&gt;0),Traitement8!D208,)</f>
        <v>0</v>
      </c>
      <c r="D208" s="68">
        <v>208</v>
      </c>
      <c r="E208" s="8">
        <f t="shared" si="18"/>
        <v>1.6343356301987133E-4</v>
      </c>
      <c r="F208" s="8">
        <f t="shared" si="19"/>
        <v>4.030881403158774E-6</v>
      </c>
      <c r="G208" s="8">
        <f t="shared" si="20"/>
        <v>-4.4408920985006255E-18</v>
      </c>
      <c r="H208" s="69">
        <f t="shared" si="21"/>
        <v>45480.9537026709</v>
      </c>
      <c r="I208" s="69">
        <f t="shared" si="22"/>
        <v>45480.953702670129</v>
      </c>
      <c r="J208" s="70" t="str">
        <f t="shared" si="23"/>
        <v/>
      </c>
      <c r="K208" s="94"/>
      <c r="L208" s="93"/>
    </row>
    <row r="209" spans="1:12" ht="15" x14ac:dyDescent="0.25">
      <c r="A209" s="68">
        <v>209</v>
      </c>
      <c r="B209" s="174">
        <f>IF(Traitement8!B209&gt;0,Traitement8!B209,)</f>
        <v>4.4644749066844951E-2</v>
      </c>
      <c r="C209" s="3">
        <f>IF(AND(Traitement8!D209&lt;1000,Traitement8!D209&gt;0),Traitement8!D209,)</f>
        <v>0</v>
      </c>
      <c r="D209" s="68">
        <v>209</v>
      </c>
      <c r="E209" s="8">
        <f t="shared" si="18"/>
        <v>1.6163230195262446E-4</v>
      </c>
      <c r="F209" s="8">
        <f t="shared" si="19"/>
        <v>3.9783659023035309E-6</v>
      </c>
      <c r="G209" s="8">
        <f t="shared" si="20"/>
        <v>-4.4408920985006255E-18</v>
      </c>
      <c r="H209" s="69">
        <f t="shared" si="21"/>
        <v>45988.956822868073</v>
      </c>
      <c r="I209" s="69">
        <f t="shared" si="22"/>
        <v>45988.956822866821</v>
      </c>
      <c r="J209" s="70" t="str">
        <f t="shared" si="23"/>
        <v/>
      </c>
      <c r="K209" s="94"/>
      <c r="L209" s="93"/>
    </row>
    <row r="210" spans="1:12" ht="15" x14ac:dyDescent="0.25">
      <c r="A210" s="68">
        <v>210</v>
      </c>
      <c r="B210" s="174">
        <f>IF(Traitement8!B210&gt;0,Traitement8!B210,)</f>
        <v>4.415575948232308E-2</v>
      </c>
      <c r="C210" s="3">
        <f>IF(AND(Traitement8!D210&lt;1000,Traitement8!D210&gt;0),Traitement8!D210,)</f>
        <v>0</v>
      </c>
      <c r="D210" s="68">
        <v>210</v>
      </c>
      <c r="E210" s="8">
        <f t="shared" si="18"/>
        <v>1.5948024334076771E-4</v>
      </c>
      <c r="F210" s="8">
        <f t="shared" si="19"/>
        <v>3.9162495851814434E-6</v>
      </c>
      <c r="G210" s="8">
        <f t="shared" si="20"/>
        <v>-4.4408920985006255E-18</v>
      </c>
      <c r="H210" s="69">
        <f t="shared" si="21"/>
        <v>46610.939332079608</v>
      </c>
      <c r="I210" s="69">
        <f t="shared" si="22"/>
        <v>46610.939332078437</v>
      </c>
      <c r="J210" s="70" t="str">
        <f t="shared" si="23"/>
        <v/>
      </c>
      <c r="K210" s="94"/>
      <c r="L210" s="93"/>
    </row>
    <row r="211" spans="1:12" ht="15" x14ac:dyDescent="0.25">
      <c r="A211" s="68">
        <v>211</v>
      </c>
      <c r="B211" s="174">
        <f>IF(Traitement8!B211&gt;0,Traitement8!B211,)</f>
        <v>4.3748268161888114E-2</v>
      </c>
      <c r="C211" s="3">
        <f>IF(AND(Traitement8!D211&lt;1000,Traitement8!D211&gt;0),Traitement8!D211,)</f>
        <v>0</v>
      </c>
      <c r="D211" s="68">
        <v>211</v>
      </c>
      <c r="E211" s="8">
        <f t="shared" si="18"/>
        <v>1.5769469024609628E-4</v>
      </c>
      <c r="F211" s="8">
        <f t="shared" si="19"/>
        <v>3.8652274482590323E-6</v>
      </c>
      <c r="G211" s="8">
        <f t="shared" si="20"/>
        <v>-4.4408920985006255E-18</v>
      </c>
      <c r="H211" s="69">
        <f t="shared" si="21"/>
        <v>47139.881186282088</v>
      </c>
      <c r="I211" s="69">
        <f t="shared" si="22"/>
        <v>47139.881186281418</v>
      </c>
      <c r="J211" s="70" t="str">
        <f t="shared" si="23"/>
        <v/>
      </c>
      <c r="K211" s="94"/>
      <c r="L211" s="93"/>
    </row>
    <row r="212" spans="1:12" ht="15" x14ac:dyDescent="0.25">
      <c r="A212" s="68">
        <v>212</v>
      </c>
      <c r="B212" s="174">
        <f>IF(Traitement8!B212&gt;0,Traitement8!B212,)</f>
        <v>4.3340776841453377E-2</v>
      </c>
      <c r="C212" s="3">
        <f>IF(AND(Traitement8!D212&lt;1000,Traitement8!D212&gt;0),Traitement8!D212,)</f>
        <v>0</v>
      </c>
      <c r="D212" s="68">
        <v>212</v>
      </c>
      <c r="E212" s="8">
        <f t="shared" si="18"/>
        <v>1.5591620959115593E-4</v>
      </c>
      <c r="F212" s="8">
        <f t="shared" si="19"/>
        <v>3.814870003055021E-6</v>
      </c>
      <c r="G212" s="8">
        <f t="shared" si="20"/>
        <v>-2.2204460492503127E-18</v>
      </c>
      <c r="H212" s="69">
        <f t="shared" si="21"/>
        <v>47678.770946643184</v>
      </c>
      <c r="I212" s="69">
        <f t="shared" si="22"/>
        <v>47678.770946642078</v>
      </c>
      <c r="J212" s="70" t="str">
        <f t="shared" si="23"/>
        <v/>
      </c>
      <c r="K212" s="94"/>
      <c r="L212" s="93"/>
    </row>
    <row r="213" spans="1:12" ht="15" x14ac:dyDescent="0.25">
      <c r="A213" s="68">
        <v>213</v>
      </c>
      <c r="B213" s="174">
        <f>IF(Traitement8!B213&gt;0,Traitement8!B213,)</f>
        <v>4.2933285521018411E-2</v>
      </c>
      <c r="C213" s="3">
        <f>IF(AND(Traitement8!D213&lt;1000,Traitement8!D213&gt;0),Traitement8!D213,)</f>
        <v>0</v>
      </c>
      <c r="D213" s="68">
        <v>213</v>
      </c>
      <c r="E213" s="8">
        <f t="shared" si="18"/>
        <v>1.5414475962163832E-4</v>
      </c>
      <c r="F213" s="8">
        <f t="shared" si="19"/>
        <v>3.7651685913428879E-6</v>
      </c>
      <c r="G213" s="8">
        <f t="shared" si="20"/>
        <v>-2.2204460492503127E-18</v>
      </c>
      <c r="H213" s="69">
        <f t="shared" si="21"/>
        <v>48227.891858055504</v>
      </c>
      <c r="I213" s="69">
        <f t="shared" si="22"/>
        <v>48227.891858059258</v>
      </c>
      <c r="J213" s="70" t="str">
        <f t="shared" si="23"/>
        <v/>
      </c>
      <c r="K213" s="94"/>
      <c r="L213" s="93"/>
    </row>
    <row r="214" spans="1:12" ht="15" x14ac:dyDescent="0.25">
      <c r="A214" s="68">
        <v>214</v>
      </c>
      <c r="B214" s="174">
        <f>IF(Traitement8!B214&gt;0,Traitement8!B214,)</f>
        <v>4.2525794200583555E-2</v>
      </c>
      <c r="C214" s="3">
        <f>IF(AND(Traitement8!D214&lt;1000,Traitement8!D214&gt;0),Traitement8!D214,)</f>
        <v>0</v>
      </c>
      <c r="D214" s="68">
        <v>214</v>
      </c>
      <c r="E214" s="8">
        <f t="shared" si="18"/>
        <v>1.5238029890990434E-4</v>
      </c>
      <c r="F214" s="8">
        <f t="shared" si="19"/>
        <v>3.7161146676423502E-6</v>
      </c>
      <c r="G214" s="8">
        <f t="shared" si="20"/>
        <v>-2.2204460492503127E-18</v>
      </c>
      <c r="H214" s="69">
        <f t="shared" si="21"/>
        <v>48787.538021942666</v>
      </c>
      <c r="I214" s="69">
        <f t="shared" si="22"/>
        <v>48787.53802194116</v>
      </c>
      <c r="J214" s="70" t="str">
        <f t="shared" si="23"/>
        <v/>
      </c>
      <c r="K214" s="94"/>
      <c r="L214" s="93"/>
    </row>
    <row r="215" spans="1:12" ht="15" x14ac:dyDescent="0.25">
      <c r="A215" s="68">
        <v>215</v>
      </c>
      <c r="B215" s="174">
        <f>IF(Traitement8!B215&gt;0,Traitement8!B215,)</f>
        <v>4.2118302880148707E-2</v>
      </c>
      <c r="C215" s="3">
        <f>IF(AND(Traitement8!D215&lt;1000,Traitement8!D215&gt;0),Traitement8!D215,)</f>
        <v>0</v>
      </c>
      <c r="D215" s="68">
        <v>215</v>
      </c>
      <c r="E215" s="8">
        <f t="shared" si="18"/>
        <v>1.5062278635163961E-4</v>
      </c>
      <c r="F215" s="8">
        <f t="shared" si="19"/>
        <v>3.6676997977734064E-6</v>
      </c>
      <c r="G215" s="8">
        <f t="shared" si="20"/>
        <v>-2.2204460492503127E-18</v>
      </c>
      <c r="H215" s="69">
        <f t="shared" si="21"/>
        <v>49358.014921440488</v>
      </c>
      <c r="I215" s="69">
        <f t="shared" si="22"/>
        <v>49358.014921438771</v>
      </c>
      <c r="J215" s="70" t="str">
        <f t="shared" si="23"/>
        <v/>
      </c>
      <c r="K215" s="94"/>
      <c r="L215" s="93"/>
    </row>
    <row r="216" spans="1:12" ht="15" x14ac:dyDescent="0.25">
      <c r="A216" s="68">
        <v>216</v>
      </c>
      <c r="B216" s="174">
        <f>IF(Traitement8!B216&gt;0,Traitement8!B216,)</f>
        <v>4.1710811559713741E-2</v>
      </c>
      <c r="C216" s="3">
        <f>IF(AND(Traitement8!D216&lt;1000,Traitement8!D216&gt;0),Traitement8!D216,)</f>
        <v>0</v>
      </c>
      <c r="D216" s="68">
        <v>216</v>
      </c>
      <c r="E216" s="8">
        <f t="shared" si="18"/>
        <v>1.4887218116288459E-4</v>
      </c>
      <c r="F216" s="8">
        <f t="shared" si="19"/>
        <v>3.6199156573895981E-6</v>
      </c>
      <c r="G216" s="8">
        <f t="shared" si="20"/>
        <v>-2.2204460492503127E-18</v>
      </c>
      <c r="H216" s="69">
        <f t="shared" si="21"/>
        <v>49939.639977360719</v>
      </c>
      <c r="I216" s="69">
        <f t="shared" si="22"/>
        <v>49939.639977357736</v>
      </c>
      <c r="J216" s="70" t="str">
        <f t="shared" si="23"/>
        <v/>
      </c>
      <c r="K216" s="94"/>
      <c r="L216" s="93"/>
    </row>
    <row r="217" spans="1:12" ht="15" x14ac:dyDescent="0.25">
      <c r="A217" s="68">
        <v>217</v>
      </c>
      <c r="B217" s="174">
        <f>IF(Traitement8!B217&gt;0,Traitement8!B217,)</f>
        <v>4.1303320239278886E-2</v>
      </c>
      <c r="C217" s="3">
        <f>IF(AND(Traitement8!D217&lt;1000,Traitement8!D217&gt;0),Traitement8!D217,)</f>
        <v>0</v>
      </c>
      <c r="D217" s="68">
        <v>217</v>
      </c>
      <c r="E217" s="8">
        <f t="shared" si="18"/>
        <v>1.4712844287684268E-4</v>
      </c>
      <c r="F217" s="8">
        <f t="shared" si="19"/>
        <v>3.5727540305457029E-6</v>
      </c>
      <c r="G217" s="8">
        <f t="shared" si="20"/>
        <v>-2.2204460492503127E-18</v>
      </c>
      <c r="H217" s="69">
        <f t="shared" si="21"/>
        <v>50532.743137064703</v>
      </c>
      <c r="I217" s="69">
        <f t="shared" si="22"/>
        <v>50532.7431370618</v>
      </c>
      <c r="J217" s="70" t="str">
        <f t="shared" si="23"/>
        <v/>
      </c>
      <c r="K217" s="94"/>
      <c r="L217" s="93"/>
    </row>
    <row r="218" spans="1:12" ht="15" x14ac:dyDescent="0.25">
      <c r="A218" s="68">
        <v>218</v>
      </c>
      <c r="B218" s="174">
        <f>IF(Traitement8!B218&gt;0,Traitement8!B218,)</f>
        <v>4.0895828918844038E-2</v>
      </c>
      <c r="C218" s="3">
        <f>IF(AND(Traitement8!D218&lt;1000,Traitement8!D218&gt;0),Traitement8!D218,)</f>
        <v>0</v>
      </c>
      <c r="D218" s="68">
        <v>218</v>
      </c>
      <c r="E218" s="8">
        <f t="shared" si="18"/>
        <v>1.4539153134084104E-4</v>
      </c>
      <c r="F218" s="8">
        <f t="shared" si="19"/>
        <v>3.5262068083067453E-6</v>
      </c>
      <c r="G218" s="8">
        <f t="shared" si="20"/>
        <v>-2.2204460492503127E-18</v>
      </c>
      <c r="H218" s="69">
        <f t="shared" si="21"/>
        <v>51137.667498544433</v>
      </c>
      <c r="I218" s="69">
        <f t="shared" si="22"/>
        <v>51137.667498545037</v>
      </c>
      <c r="J218" s="70" t="str">
        <f t="shared" si="23"/>
        <v/>
      </c>
      <c r="K218" s="94"/>
      <c r="L218" s="93"/>
    </row>
    <row r="219" spans="1:12" ht="15" x14ac:dyDescent="0.25">
      <c r="A219" s="68">
        <v>219</v>
      </c>
      <c r="B219" s="174">
        <f>IF(Traitement8!B219&gt;0,Traitement8!B219,)</f>
        <v>4.0488337598409183E-2</v>
      </c>
      <c r="C219" s="3">
        <f>IF(AND(Traitement8!D219&lt;1000,Traitement8!D219&gt;0),Traitement8!D219,)</f>
        <v>0</v>
      </c>
      <c r="D219" s="68">
        <v>219</v>
      </c>
      <c r="E219" s="8">
        <f t="shared" si="18"/>
        <v>1.4366140671333294E-4</v>
      </c>
      <c r="F219" s="8">
        <f t="shared" si="19"/>
        <v>3.4802659873293462E-6</v>
      </c>
      <c r="G219" s="8">
        <f t="shared" si="20"/>
        <v>-2.2204460492503127E-18</v>
      </c>
      <c r="H219" s="69">
        <f t="shared" si="21"/>
        <v>51754.769972188085</v>
      </c>
      <c r="I219" s="69">
        <f t="shared" si="22"/>
        <v>51754.769972186652</v>
      </c>
      <c r="J219" s="70" t="str">
        <f t="shared" si="23"/>
        <v/>
      </c>
      <c r="K219" s="94"/>
      <c r="L219" s="93"/>
    </row>
    <row r="220" spans="1:12" ht="15" x14ac:dyDescent="0.25">
      <c r="A220" s="68">
        <v>220</v>
      </c>
      <c r="B220" s="174">
        <f>IF(Traitement8!B220&gt;0,Traitement8!B220,)</f>
        <v>4.0162344542061232E-2</v>
      </c>
      <c r="C220" s="3">
        <f>IF(AND(Traitement8!D220&lt;1000,Traitement8!D220&gt;0),Traitement8!D220,)</f>
        <v>0</v>
      </c>
      <c r="D220" s="68">
        <v>220</v>
      </c>
      <c r="E220" s="8">
        <f t="shared" si="18"/>
        <v>1.4228216700865048E-4</v>
      </c>
      <c r="F220" s="8">
        <f t="shared" si="19"/>
        <v>3.4439446277919707E-6</v>
      </c>
      <c r="G220" s="8">
        <f t="shared" si="20"/>
        <v>-2.2204460492503127E-18</v>
      </c>
      <c r="H220" s="69">
        <f t="shared" si="21"/>
        <v>52257.469282915154</v>
      </c>
      <c r="I220" s="69">
        <f t="shared" si="22"/>
        <v>52257.469282915918</v>
      </c>
      <c r="J220" s="70" t="str">
        <f t="shared" si="23"/>
        <v/>
      </c>
      <c r="K220" s="94"/>
      <c r="L220" s="93"/>
    </row>
    <row r="221" spans="1:12" ht="15" x14ac:dyDescent="0.25">
      <c r="A221" s="68">
        <v>221</v>
      </c>
      <c r="B221" s="174">
        <f>IF(Traitement8!B221&gt;0,Traitement8!B221,)</f>
        <v>3.9754853221626384E-2</v>
      </c>
      <c r="C221" s="3">
        <f>IF(AND(Traitement8!D221&lt;1000,Traitement8!D221&gt;0),Traitement8!D221,)</f>
        <v>0</v>
      </c>
      <c r="D221" s="68">
        <v>221</v>
      </c>
      <c r="E221" s="8">
        <f t="shared" si="18"/>
        <v>1.4056415939721345E-4</v>
      </c>
      <c r="F221" s="8">
        <f t="shared" si="19"/>
        <v>3.3990754925060499E-6</v>
      </c>
      <c r="G221" s="8">
        <f t="shared" si="20"/>
        <v>-2.2204460492503127E-18</v>
      </c>
      <c r="H221" s="69">
        <f t="shared" si="21"/>
        <v>52897.438577710542</v>
      </c>
      <c r="I221" s="69">
        <f t="shared" si="22"/>
        <v>52897.438577707115</v>
      </c>
      <c r="J221" s="70" t="str">
        <f t="shared" si="23"/>
        <v/>
      </c>
      <c r="K221" s="94"/>
      <c r="L221" s="93"/>
    </row>
    <row r="222" spans="1:12" ht="15" x14ac:dyDescent="0.25">
      <c r="A222" s="68">
        <v>222</v>
      </c>
      <c r="B222" s="174">
        <f>IF(Traitement8!B222&gt;0,Traitement8!B222,)</f>
        <v>3.9428860165278544E-2</v>
      </c>
      <c r="C222" s="3">
        <f>IF(AND(Traitement8!D222&lt;1000,Traitement8!D222&gt;0),Traitement8!D222,)</f>
        <v>0</v>
      </c>
      <c r="D222" s="68">
        <v>222</v>
      </c>
      <c r="E222" s="8">
        <f t="shared" si="18"/>
        <v>1.3919456259614549E-4</v>
      </c>
      <c r="F222" s="8">
        <f t="shared" si="19"/>
        <v>3.3636014215249125E-6</v>
      </c>
      <c r="G222" s="8">
        <f t="shared" si="20"/>
        <v>-2.2204460492503127E-18</v>
      </c>
      <c r="H222" s="69">
        <f t="shared" si="21"/>
        <v>53418.939387532642</v>
      </c>
      <c r="I222" s="69">
        <f t="shared" si="22"/>
        <v>53418.939387533275</v>
      </c>
      <c r="J222" s="70" t="str">
        <f t="shared" si="23"/>
        <v/>
      </c>
      <c r="K222" s="94"/>
      <c r="L222" s="93"/>
    </row>
    <row r="223" spans="1:12" ht="15" x14ac:dyDescent="0.25">
      <c r="A223" s="68">
        <v>223</v>
      </c>
      <c r="B223" s="174">
        <f>IF(Traitement8!B223&gt;0,Traitement8!B223,)</f>
        <v>3.9102867108930593E-2</v>
      </c>
      <c r="C223" s="3">
        <f>IF(AND(Traitement8!D223&lt;1000,Traitement8!D223&gt;0),Traitement8!D223,)</f>
        <v>0</v>
      </c>
      <c r="D223" s="68">
        <v>223</v>
      </c>
      <c r="E223" s="8">
        <f t="shared" si="18"/>
        <v>1.3782921923496949E-4</v>
      </c>
      <c r="F223" s="8">
        <f t="shared" si="19"/>
        <v>3.3284975518810173E-6</v>
      </c>
      <c r="G223" s="8">
        <f t="shared" si="20"/>
        <v>-2.2204460492503127E-18</v>
      </c>
      <c r="H223" s="69">
        <f t="shared" si="21"/>
        <v>53949.136601041784</v>
      </c>
      <c r="I223" s="69">
        <f t="shared" si="22"/>
        <v>53949.136601044353</v>
      </c>
      <c r="J223" s="70" t="str">
        <f t="shared" si="23"/>
        <v/>
      </c>
      <c r="K223" s="94"/>
      <c r="L223" s="93"/>
    </row>
    <row r="224" spans="1:12" ht="15" x14ac:dyDescent="0.25">
      <c r="A224" s="68">
        <v>224</v>
      </c>
      <c r="B224" s="174">
        <f>IF(Traitement8!B224&gt;0,Traitement8!B224,)</f>
        <v>3.8695375788495745E-2</v>
      </c>
      <c r="C224" s="3">
        <f>IF(AND(Traitement8!D224&lt;1000,Traitement8!D224&gt;0),Traitement8!D224,)</f>
        <v>0</v>
      </c>
      <c r="D224" s="68">
        <v>224</v>
      </c>
      <c r="E224" s="8">
        <f t="shared" si="18"/>
        <v>1.3612849143197769E-4</v>
      </c>
      <c r="F224" s="8">
        <f t="shared" si="19"/>
        <v>3.2851324293474033E-6</v>
      </c>
      <c r="G224" s="8">
        <f t="shared" si="20"/>
        <v>-2.2204460492503127E-18</v>
      </c>
      <c r="H224" s="69">
        <f t="shared" si="21"/>
        <v>54624.447265868832</v>
      </c>
      <c r="I224" s="69">
        <f t="shared" si="22"/>
        <v>54624.447265871393</v>
      </c>
      <c r="J224" s="70" t="str">
        <f t="shared" si="23"/>
        <v/>
      </c>
      <c r="K224" s="94"/>
      <c r="L224" s="93"/>
    </row>
    <row r="225" spans="1:12" ht="15" x14ac:dyDescent="0.25">
      <c r="A225" s="68">
        <v>225</v>
      </c>
      <c r="B225" s="174">
        <f>IF(Traitement8!B225&gt;0,Traitement8!B225,)</f>
        <v>3.8369382732147794E-2</v>
      </c>
      <c r="C225" s="3">
        <f>IF(AND(Traitement8!D225&lt;1000,Traitement8!D225&gt;0),Traitement8!D225,)</f>
        <v>0</v>
      </c>
      <c r="D225" s="68">
        <v>225</v>
      </c>
      <c r="E225" s="8">
        <f t="shared" si="18"/>
        <v>1.347726464637905E-4</v>
      </c>
      <c r="F225" s="8">
        <f t="shared" si="19"/>
        <v>3.2508474501847868E-6</v>
      </c>
      <c r="G225" s="8">
        <f t="shared" si="20"/>
        <v>-2.2204460492503127E-18</v>
      </c>
      <c r="H225" s="69">
        <f t="shared" si="21"/>
        <v>55175.024652571279</v>
      </c>
      <c r="I225" s="69">
        <f t="shared" si="22"/>
        <v>55175.02465257272</v>
      </c>
      <c r="J225" s="70" t="str">
        <f t="shared" si="23"/>
        <v/>
      </c>
      <c r="K225" s="94"/>
      <c r="L225" s="93"/>
    </row>
    <row r="226" spans="1:12" ht="15" x14ac:dyDescent="0.25">
      <c r="A226" s="68">
        <v>226</v>
      </c>
      <c r="B226" s="174">
        <f>IF(Traitement8!B226&gt;0,Traitement8!B226,)</f>
        <v>3.8043389675799955E-2</v>
      </c>
      <c r="C226" s="3">
        <f>IF(AND(Traitement8!D226&lt;1000,Traitement8!D226&gt;0),Traitement8!D226,)</f>
        <v>0</v>
      </c>
      <c r="D226" s="68">
        <v>226</v>
      </c>
      <c r="E226" s="8">
        <f t="shared" si="18"/>
        <v>1.3342099134884544E-4</v>
      </c>
      <c r="F226" s="8">
        <f t="shared" si="19"/>
        <v>3.216920264497165E-6</v>
      </c>
      <c r="G226" s="8">
        <f t="shared" si="20"/>
        <v>-2.2204460492503127E-18</v>
      </c>
      <c r="H226" s="69">
        <f t="shared" si="21"/>
        <v>55735.038927042428</v>
      </c>
      <c r="I226" s="69">
        <f t="shared" si="22"/>
        <v>55735.03892704333</v>
      </c>
      <c r="J226" s="70" t="str">
        <f t="shared" si="23"/>
        <v/>
      </c>
      <c r="K226" s="94"/>
      <c r="L226" s="93"/>
    </row>
    <row r="227" spans="1:12" ht="15" x14ac:dyDescent="0.25">
      <c r="A227" s="68">
        <v>227</v>
      </c>
      <c r="B227" s="174">
        <f>IF(Traitement8!B227&gt;0,Traitement8!B227,)</f>
        <v>3.7717396619452004E-2</v>
      </c>
      <c r="C227" s="3">
        <f>IF(AND(Traitement8!D227&lt;1000,Traitement8!D227&gt;0),Traitement8!D227,)</f>
        <v>0</v>
      </c>
      <c r="D227" s="68">
        <v>227</v>
      </c>
      <c r="E227" s="8">
        <f t="shared" si="18"/>
        <v>1.3207350677614527E-4</v>
      </c>
      <c r="F227" s="8">
        <f t="shared" si="19"/>
        <v>3.1833471387793535E-6</v>
      </c>
      <c r="G227" s="8">
        <f t="shared" si="20"/>
        <v>-2.2204460492503127E-18</v>
      </c>
      <c r="H227" s="69">
        <f t="shared" si="21"/>
        <v>56304.734774364806</v>
      </c>
      <c r="I227" s="69">
        <f t="shared" si="22"/>
        <v>56304.734774365032</v>
      </c>
      <c r="J227" s="70" t="str">
        <f t="shared" si="23"/>
        <v/>
      </c>
      <c r="K227" s="94"/>
      <c r="L227" s="93"/>
    </row>
    <row r="228" spans="1:12" ht="15" x14ac:dyDescent="0.25">
      <c r="A228" s="68">
        <v>228</v>
      </c>
      <c r="B228" s="174">
        <f>IF(Traitement8!B228&gt;0,Traitement8!B228,)</f>
        <v>3.7391403563104171E-2</v>
      </c>
      <c r="C228" s="3">
        <f>IF(AND(Traitement8!D228&lt;1000,Traitement8!D228&gt;0),Traitement8!D228,)</f>
        <v>0</v>
      </c>
      <c r="D228" s="68">
        <v>228</v>
      </c>
      <c r="E228" s="8">
        <f t="shared" si="18"/>
        <v>1.3073017355268168E-4</v>
      </c>
      <c r="F228" s="8">
        <f t="shared" si="19"/>
        <v>3.1501243784881521E-6</v>
      </c>
      <c r="G228" s="8">
        <f t="shared" si="20"/>
        <v>-2.2204460492503127E-18</v>
      </c>
      <c r="H228" s="69">
        <f t="shared" si="21"/>
        <v>56884.365412697625</v>
      </c>
      <c r="I228" s="69">
        <f t="shared" si="22"/>
        <v>56884.365412700463</v>
      </c>
      <c r="J228" s="70" t="str">
        <f t="shared" si="23"/>
        <v/>
      </c>
      <c r="K228" s="94"/>
      <c r="L228" s="93"/>
    </row>
    <row r="229" spans="1:12" ht="15" x14ac:dyDescent="0.25">
      <c r="A229" s="68">
        <v>229</v>
      </c>
      <c r="B229" s="174">
        <f>IF(Traitement8!B229&gt;0,Traitement8!B229,)</f>
        <v>3.706541050675622E-2</v>
      </c>
      <c r="C229" s="3">
        <f>IF(AND(Traitement8!D229&lt;1000,Traitement8!D229&gt;0),Traitement8!D229,)</f>
        <v>0</v>
      </c>
      <c r="D229" s="68">
        <v>229</v>
      </c>
      <c r="E229" s="8">
        <f t="shared" si="18"/>
        <v>1.2939097260257493E-4</v>
      </c>
      <c r="F229" s="8">
        <f t="shared" si="19"/>
        <v>3.1172483276152632E-6</v>
      </c>
      <c r="G229" s="8">
        <f t="shared" si="20"/>
        <v>-2.2204460492503127E-18</v>
      </c>
      <c r="H229" s="69">
        <f t="shared" si="21"/>
        <v>57474.192968523545</v>
      </c>
      <c r="I229" s="69">
        <f t="shared" si="22"/>
        <v>57474.19296852257</v>
      </c>
      <c r="J229" s="70" t="str">
        <f t="shared" si="23"/>
        <v/>
      </c>
      <c r="K229" s="94"/>
      <c r="L229" s="93"/>
    </row>
    <row r="230" spans="1:12" ht="15" x14ac:dyDescent="0.25">
      <c r="A230" s="68">
        <v>230</v>
      </c>
      <c r="B230" s="174">
        <f>IF(Traitement8!B230&gt;0,Traitement8!B230,)</f>
        <v>3.673941745040827E-2</v>
      </c>
      <c r="C230" s="3">
        <f>IF(AND(Traitement8!D230&lt;1000,Traitement8!D230&gt;0),Traitement8!D230,)</f>
        <v>0</v>
      </c>
      <c r="D230" s="68">
        <v>230</v>
      </c>
      <c r="E230" s="8">
        <f t="shared" si="18"/>
        <v>1.280558849661162E-4</v>
      </c>
      <c r="F230" s="8">
        <f t="shared" si="19"/>
        <v>3.0847153682946952E-6</v>
      </c>
      <c r="G230" s="8">
        <f t="shared" si="20"/>
        <v>-2.2204460492503127E-18</v>
      </c>
      <c r="H230" s="69">
        <f t="shared" si="21"/>
        <v>58074.488871869638</v>
      </c>
      <c r="I230" s="69">
        <f t="shared" si="22"/>
        <v>58074.488871867528</v>
      </c>
      <c r="J230" s="70" t="str">
        <f t="shared" si="23"/>
        <v/>
      </c>
      <c r="K230" s="94"/>
      <c r="L230" s="93"/>
    </row>
    <row r="231" spans="1:12" ht="15" x14ac:dyDescent="0.25">
      <c r="A231" s="68">
        <v>231</v>
      </c>
      <c r="B231" s="174">
        <f>IF(Traitement8!B231&gt;0,Traitement8!B231,)</f>
        <v>3.6494922658147452E-2</v>
      </c>
      <c r="C231" s="3">
        <f>IF(AND(Traitement8!D231&lt;1000,Traitement8!D231&gt;0),Traitement8!D231,)</f>
        <v>0</v>
      </c>
      <c r="D231" s="68">
        <v>231</v>
      </c>
      <c r="E231" s="8">
        <f t="shared" si="18"/>
        <v>1.2705725726049055E-4</v>
      </c>
      <c r="F231" s="8">
        <f t="shared" si="19"/>
        <v>3.0605386475670177E-6</v>
      </c>
      <c r="G231" s="8">
        <f t="shared" si="20"/>
        <v>-2.2204460492503127E-18</v>
      </c>
      <c r="H231" s="69">
        <f t="shared" si="21"/>
        <v>58531.74940406008</v>
      </c>
      <c r="I231" s="69">
        <f t="shared" si="22"/>
        <v>58531.749404056369</v>
      </c>
      <c r="J231" s="70" t="str">
        <f t="shared" si="23"/>
        <v/>
      </c>
      <c r="K231" s="94"/>
      <c r="L231" s="93"/>
    </row>
    <row r="232" spans="1:12" ht="15" x14ac:dyDescent="0.25">
      <c r="A232" s="68">
        <v>232</v>
      </c>
      <c r="B232" s="174">
        <f>IF(Traitement8!B232&gt;0,Traitement8!B232,)</f>
        <v>3.6168929601799502E-2</v>
      </c>
      <c r="C232" s="3">
        <f>IF(AND(Traitement8!D232&lt;1000,Traitement8!D232&gt;0),Traitement8!D232,)</f>
        <v>0</v>
      </c>
      <c r="D232" s="68">
        <v>232</v>
      </c>
      <c r="E232" s="8">
        <f t="shared" si="18"/>
        <v>1.257293226475803E-4</v>
      </c>
      <c r="F232" s="8">
        <f t="shared" si="19"/>
        <v>3.0285975062870656E-6</v>
      </c>
      <c r="G232" s="8">
        <f t="shared" si="20"/>
        <v>-2.2204460492503127E-18</v>
      </c>
      <c r="H232" s="69">
        <f t="shared" si="21"/>
        <v>59151.04752692466</v>
      </c>
      <c r="I232" s="69">
        <f t="shared" si="22"/>
        <v>59151.047526921218</v>
      </c>
      <c r="J232" s="70" t="str">
        <f t="shared" si="23"/>
        <v/>
      </c>
      <c r="K232" s="94"/>
      <c r="L232" s="93"/>
    </row>
    <row r="233" spans="1:12" ht="15" x14ac:dyDescent="0.25">
      <c r="A233" s="68">
        <v>233</v>
      </c>
      <c r="B233" s="174">
        <f>IF(Traitement8!B233&gt;0,Traitement8!B233,)</f>
        <v>3.5842936545451551E-2</v>
      </c>
      <c r="C233" s="3">
        <f>IF(AND(Traitement8!D233&lt;1000,Traitement8!D233&gt;0),Traitement8!D233,)</f>
        <v>0</v>
      </c>
      <c r="D233" s="68">
        <v>233</v>
      </c>
      <c r="E233" s="8">
        <f t="shared" si="18"/>
        <v>1.244054498012459E-4</v>
      </c>
      <c r="F233" s="8">
        <f t="shared" si="19"/>
        <v>2.9969897008771041E-6</v>
      </c>
      <c r="G233" s="8">
        <f t="shared" si="20"/>
        <v>-2.2204460492503127E-18</v>
      </c>
      <c r="H233" s="69">
        <f t="shared" si="21"/>
        <v>59781.611882621182</v>
      </c>
      <c r="I233" s="69">
        <f t="shared" si="22"/>
        <v>59781.611882618367</v>
      </c>
      <c r="J233" s="70" t="str">
        <f t="shared" si="23"/>
        <v/>
      </c>
      <c r="K233" s="94"/>
      <c r="L233" s="93"/>
    </row>
    <row r="234" spans="1:12" ht="15" x14ac:dyDescent="0.25">
      <c r="A234" s="68">
        <v>234</v>
      </c>
      <c r="B234" s="174">
        <f>IF(Traitement8!B234&gt;0,Traitement8!B234,)</f>
        <v>3.5598441753190616E-2</v>
      </c>
      <c r="C234" s="3">
        <f>IF(AND(Traitement8!D234&lt;1000,Traitement8!D234&gt;0),Traitement8!D234,)</f>
        <v>0</v>
      </c>
      <c r="D234" s="68">
        <v>234</v>
      </c>
      <c r="E234" s="8">
        <f t="shared" si="18"/>
        <v>1.2341519954862934E-4</v>
      </c>
      <c r="F234" s="8">
        <f t="shared" si="19"/>
        <v>2.9735005046796644E-6</v>
      </c>
      <c r="G234" s="8">
        <f t="shared" si="20"/>
        <v>-2.2204460492503127E-18</v>
      </c>
      <c r="H234" s="69">
        <f t="shared" si="21"/>
        <v>60262.114802266973</v>
      </c>
      <c r="I234" s="69">
        <f t="shared" si="22"/>
        <v>60262.114802267133</v>
      </c>
      <c r="J234" s="70" t="str">
        <f t="shared" si="23"/>
        <v/>
      </c>
      <c r="K234" s="94"/>
      <c r="L234" s="93"/>
    </row>
    <row r="235" spans="1:12" ht="15" x14ac:dyDescent="0.25">
      <c r="A235" s="68">
        <v>235</v>
      </c>
      <c r="B235" s="174">
        <f>IF(Traitement8!B235&gt;0,Traitement8!B235,)</f>
        <v>3.5272448696842783E-2</v>
      </c>
      <c r="C235" s="3">
        <f>IF(AND(Traitement8!D235&lt;1000,Traitement8!D235&gt;0),Traitement8!D235,)</f>
        <v>0</v>
      </c>
      <c r="D235" s="68">
        <v>235</v>
      </c>
      <c r="E235" s="8">
        <f t="shared" si="18"/>
        <v>1.2209839026945668E-4</v>
      </c>
      <c r="F235" s="8">
        <f t="shared" si="19"/>
        <v>2.9424676891215731E-6</v>
      </c>
      <c r="G235" s="8">
        <f t="shared" si="20"/>
        <v>-2.2204460492503127E-18</v>
      </c>
      <c r="H235" s="69">
        <f t="shared" si="21"/>
        <v>60913.148419615572</v>
      </c>
      <c r="I235" s="69">
        <f t="shared" si="22"/>
        <v>60913.148419616773</v>
      </c>
      <c r="J235" s="70" t="str">
        <f t="shared" si="23"/>
        <v/>
      </c>
      <c r="K235" s="94"/>
      <c r="L235" s="93"/>
    </row>
    <row r="236" spans="1:12" ht="15" x14ac:dyDescent="0.25">
      <c r="A236" s="68">
        <v>236</v>
      </c>
      <c r="B236" s="174">
        <f>IF(Traitement8!B236&gt;0,Traitement8!B236,)</f>
        <v>3.5027953904581847E-2</v>
      </c>
      <c r="C236" s="3">
        <f>IF(AND(Traitement8!D236&lt;1000,Traitement8!D236&gt;0),Traitement8!D236,)</f>
        <v>0</v>
      </c>
      <c r="D236" s="68">
        <v>236</v>
      </c>
      <c r="E236" s="8">
        <f t="shared" si="18"/>
        <v>1.2111341657580765E-4</v>
      </c>
      <c r="F236" s="8">
        <f t="shared" si="19"/>
        <v>2.9194057943802098E-6</v>
      </c>
      <c r="G236" s="8">
        <f t="shared" si="20"/>
        <v>-2.2204460492503127E-18</v>
      </c>
      <c r="H236" s="69">
        <f t="shared" si="21"/>
        <v>61409.376758214559</v>
      </c>
      <c r="I236" s="69">
        <f t="shared" si="22"/>
        <v>61409.376758215047</v>
      </c>
      <c r="J236" s="70" t="str">
        <f t="shared" si="23"/>
        <v/>
      </c>
      <c r="K236" s="94"/>
      <c r="L236" s="93"/>
    </row>
    <row r="237" spans="1:12" ht="15" x14ac:dyDescent="0.25">
      <c r="A237" s="68">
        <v>237</v>
      </c>
      <c r="B237" s="174">
        <f>IF(Traitement8!B237&gt;0,Traitement8!B237,)</f>
        <v>3.4783459112320912E-2</v>
      </c>
      <c r="C237" s="3">
        <f>IF(AND(Traitement8!D237&lt;1000,Traitement8!D237&gt;0),Traitement8!D237,)</f>
        <v>0</v>
      </c>
      <c r="D237" s="68">
        <v>237</v>
      </c>
      <c r="E237" s="8">
        <f t="shared" si="18"/>
        <v>1.2013069141424138E-4</v>
      </c>
      <c r="F237" s="8">
        <f t="shared" si="19"/>
        <v>2.8965246411950451E-6</v>
      </c>
      <c r="G237" s="8">
        <f t="shared" si="20"/>
        <v>-2.2204460492503127E-18</v>
      </c>
      <c r="H237" s="69">
        <f t="shared" si="21"/>
        <v>61912.581781814042</v>
      </c>
      <c r="I237" s="69">
        <f t="shared" si="22"/>
        <v>61912.581781808607</v>
      </c>
      <c r="J237" s="70" t="str">
        <f t="shared" si="23"/>
        <v/>
      </c>
      <c r="K237" s="94"/>
      <c r="L237" s="93"/>
    </row>
    <row r="238" spans="1:12" ht="15" x14ac:dyDescent="0.25">
      <c r="A238" s="68">
        <v>238</v>
      </c>
      <c r="B238" s="174">
        <f>IF(Traitement8!B238&gt;0,Traitement8!B238,)</f>
        <v>3.4457466055973079E-2</v>
      </c>
      <c r="C238" s="3">
        <f>IF(AND(Traitement8!D238&lt;1000,Traitement8!D238&gt;0),Traitement8!D238,)</f>
        <v>0</v>
      </c>
      <c r="D238" s="68">
        <v>238</v>
      </c>
      <c r="E238" s="8">
        <f t="shared" si="18"/>
        <v>1.1882387568112884E-4</v>
      </c>
      <c r="F238" s="8">
        <f t="shared" si="19"/>
        <v>2.8662951440155898E-6</v>
      </c>
      <c r="G238" s="8">
        <f t="shared" si="20"/>
        <v>-2.2204460492503127E-18</v>
      </c>
      <c r="H238" s="69">
        <f t="shared" si="21"/>
        <v>62594.63111501668</v>
      </c>
      <c r="I238" s="69">
        <f t="shared" si="22"/>
        <v>62594.631115015953</v>
      </c>
      <c r="J238" s="70" t="str">
        <f t="shared" si="23"/>
        <v/>
      </c>
      <c r="K238" s="94"/>
      <c r="L238" s="93"/>
    </row>
    <row r="239" spans="1:12" ht="15" x14ac:dyDescent="0.25">
      <c r="A239" s="68">
        <v>239</v>
      </c>
      <c r="B239" s="174">
        <f>IF(Traitement8!B239&gt;0,Traitement8!B239,)</f>
        <v>3.4212971263712144E-2</v>
      </c>
      <c r="C239" s="3">
        <f>IF(AND(Traitement8!D239&lt;1000,Traitement8!D239&gt;0),Traitement8!D239,)</f>
        <v>0</v>
      </c>
      <c r="D239" s="68">
        <v>239</v>
      </c>
      <c r="E239" s="8">
        <f t="shared" si="18"/>
        <v>1.17846367365948E-4</v>
      </c>
      <c r="F239" s="8">
        <f t="shared" si="19"/>
        <v>2.8438302321534783E-6</v>
      </c>
      <c r="G239" s="8">
        <f t="shared" si="20"/>
        <v>-2.2204460492503127E-18</v>
      </c>
      <c r="H239" s="69">
        <f t="shared" si="21"/>
        <v>63114.698563200749</v>
      </c>
      <c r="I239" s="69">
        <f t="shared" si="22"/>
        <v>63114.698563202364</v>
      </c>
      <c r="J239" s="70" t="str">
        <f t="shared" si="23"/>
        <v/>
      </c>
      <c r="K239" s="94"/>
      <c r="L239" s="93"/>
    </row>
    <row r="240" spans="1:12" ht="15" x14ac:dyDescent="0.25">
      <c r="A240" s="68">
        <v>240</v>
      </c>
      <c r="B240" s="174">
        <f>IF(Traitement8!B240&gt;0,Traitement8!B240,)</f>
        <v>3.3968476471451209E-2</v>
      </c>
      <c r="C240" s="3">
        <f>IF(AND(Traitement8!D240&lt;1000,Traitement8!D240&gt;0),Traitement8!D240,)</f>
        <v>0</v>
      </c>
      <c r="D240" s="68">
        <v>240</v>
      </c>
      <c r="E240" s="8">
        <f t="shared" si="18"/>
        <v>1.1687108218434716E-4</v>
      </c>
      <c r="F240" s="8">
        <f t="shared" si="19"/>
        <v>2.8215413835749536E-6</v>
      </c>
      <c r="G240" s="8">
        <f t="shared" si="20"/>
        <v>-2.2204460492503127E-18</v>
      </c>
      <c r="H240" s="69">
        <f t="shared" si="21"/>
        <v>63642.25324905954</v>
      </c>
      <c r="I240" s="69">
        <f t="shared" si="22"/>
        <v>63642.253249057998</v>
      </c>
      <c r="J240" s="70" t="str">
        <f t="shared" si="23"/>
        <v/>
      </c>
      <c r="K240" s="94"/>
      <c r="L240" s="93"/>
    </row>
    <row r="241" spans="1:12" ht="15" x14ac:dyDescent="0.25">
      <c r="A241" s="68">
        <v>241</v>
      </c>
      <c r="B241" s="174">
        <f>IF(Traitement8!B241&gt;0,Traitement8!B241,)</f>
        <v>3.3723981679190274E-2</v>
      </c>
      <c r="C241" s="3">
        <f>IF(AND(Traitement8!D241&lt;1000,Traitement8!D241&gt;0),Traitement8!D241,)</f>
        <v>0</v>
      </c>
      <c r="D241" s="68">
        <v>241</v>
      </c>
      <c r="E241" s="8">
        <f t="shared" si="18"/>
        <v>1.15898012591098E-4</v>
      </c>
      <c r="F241" s="8">
        <f t="shared" si="19"/>
        <v>2.7994272185574265E-6</v>
      </c>
      <c r="G241" s="8">
        <f t="shared" si="20"/>
        <v>-2.2204460492503127E-18</v>
      </c>
      <c r="H241" s="69">
        <f t="shared" si="21"/>
        <v>64177.458015034841</v>
      </c>
      <c r="I241" s="69">
        <f t="shared" si="22"/>
        <v>64177.458015033553</v>
      </c>
      <c r="J241" s="70" t="str">
        <f t="shared" si="23"/>
        <v/>
      </c>
      <c r="K241" s="94"/>
      <c r="L241" s="93"/>
    </row>
    <row r="242" spans="1:12" ht="15" x14ac:dyDescent="0.25">
      <c r="A242" s="68">
        <v>242</v>
      </c>
      <c r="B242" s="174">
        <f>IF(Traitement8!B242&gt;0,Traitement8!B242,)</f>
        <v>3.3560985151016243E-2</v>
      </c>
      <c r="C242" s="3">
        <f>IF(AND(Traitement8!D242&lt;1000,Traitement8!D242&gt;0),Traitement8!D242,)</f>
        <v>0</v>
      </c>
      <c r="D242" s="68">
        <v>242</v>
      </c>
      <c r="E242" s="8">
        <f t="shared" si="18"/>
        <v>1.1525052670069424E-4</v>
      </c>
      <c r="F242" s="8">
        <f t="shared" si="19"/>
        <v>2.7847808118528292E-6</v>
      </c>
      <c r="G242" s="8">
        <f t="shared" si="20"/>
        <v>-2.2204460492503127E-18</v>
      </c>
      <c r="H242" s="69">
        <f t="shared" si="21"/>
        <v>64538.593800958763</v>
      </c>
      <c r="I242" s="69">
        <f t="shared" si="22"/>
        <v>64538.593800963507</v>
      </c>
      <c r="J242" s="70" t="str">
        <f t="shared" si="23"/>
        <v/>
      </c>
      <c r="K242" s="94"/>
      <c r="L242" s="93"/>
    </row>
    <row r="243" spans="1:12" ht="15" x14ac:dyDescent="0.25">
      <c r="A243" s="68">
        <v>243</v>
      </c>
      <c r="B243" s="174">
        <f>IF(Traitement8!B243&gt;0,Traitement8!B243,)</f>
        <v>3.3316490358755425E-2</v>
      </c>
      <c r="C243" s="3">
        <f>IF(AND(Traitement8!D243&lt;1000,Traitement8!D243&gt;0),Traitement8!D243,)</f>
        <v>0</v>
      </c>
      <c r="D243" s="68">
        <v>243</v>
      </c>
      <c r="E243" s="8">
        <f t="shared" si="18"/>
        <v>1.1428113307976329E-4</v>
      </c>
      <c r="F243" s="8">
        <f t="shared" si="19"/>
        <v>2.7629547493598722E-6</v>
      </c>
      <c r="G243" s="8">
        <f t="shared" si="20"/>
        <v>-2.2204460492503127E-18</v>
      </c>
      <c r="H243" s="69">
        <f t="shared" si="21"/>
        <v>65086.923571363142</v>
      </c>
      <c r="I243" s="69">
        <f t="shared" si="22"/>
        <v>65086.923571358253</v>
      </c>
      <c r="J243" s="70" t="str">
        <f t="shared" si="23"/>
        <v/>
      </c>
      <c r="K243" s="94"/>
      <c r="L243" s="93"/>
    </row>
    <row r="244" spans="1:12" ht="15" x14ac:dyDescent="0.25">
      <c r="A244" s="68">
        <v>244</v>
      </c>
      <c r="B244" s="174">
        <f>IF(Traitement8!B244&gt;0,Traitement8!B244,)</f>
        <v>3.3153493830581394E-2</v>
      </c>
      <c r="C244" s="3">
        <f>IF(AND(Traitement8!D244&lt;1000,Traitement8!D244&gt;0),Traitement8!D244,)</f>
        <v>0</v>
      </c>
      <c r="D244" s="68">
        <v>244</v>
      </c>
      <c r="E244" s="8">
        <f t="shared" si="18"/>
        <v>1.136360909208961E-4</v>
      </c>
      <c r="F244" s="8">
        <f t="shared" si="19"/>
        <v>2.7484991556101458E-6</v>
      </c>
      <c r="G244" s="8">
        <f t="shared" si="20"/>
        <v>-2.2204460492503127E-18</v>
      </c>
      <c r="H244" s="69">
        <f t="shared" si="21"/>
        <v>65456.970157189739</v>
      </c>
      <c r="I244" s="69">
        <f t="shared" si="22"/>
        <v>65456.970157192765</v>
      </c>
      <c r="J244" s="70" t="str">
        <f t="shared" si="23"/>
        <v/>
      </c>
      <c r="K244" s="94"/>
      <c r="L244" s="93"/>
    </row>
    <row r="245" spans="1:12" ht="15" x14ac:dyDescent="0.25">
      <c r="A245" s="68">
        <v>245</v>
      </c>
      <c r="B245" s="174">
        <f>IF(Traitement8!B245&gt;0,Traitement8!B245,)</f>
        <v>3.2908999038320459E-2</v>
      </c>
      <c r="C245" s="3">
        <f>IF(AND(Traitement8!D245&lt;1000,Traitement8!D245&gt;0),Traitement8!D245,)</f>
        <v>0</v>
      </c>
      <c r="D245" s="68">
        <v>245</v>
      </c>
      <c r="E245" s="8">
        <f t="shared" si="18"/>
        <v>1.1267035256369573E-4</v>
      </c>
      <c r="F245" s="8">
        <f t="shared" si="19"/>
        <v>2.7269574425977239E-6</v>
      </c>
      <c r="G245" s="8">
        <f t="shared" si="20"/>
        <v>-2.2204460492503127E-18</v>
      </c>
      <c r="H245" s="69">
        <f t="shared" si="21"/>
        <v>66018.913676170734</v>
      </c>
      <c r="I245" s="69">
        <f t="shared" si="22"/>
        <v>66018.913676174081</v>
      </c>
      <c r="J245" s="70" t="str">
        <f t="shared" si="23"/>
        <v/>
      </c>
      <c r="K245" s="94"/>
      <c r="L245" s="93"/>
    </row>
    <row r="246" spans="1:12" ht="15" x14ac:dyDescent="0.25">
      <c r="A246" s="68">
        <v>246</v>
      </c>
      <c r="B246" s="174">
        <f>IF(Traitement8!B246&gt;0,Traitement8!B246,)</f>
        <v>3.2746002510146539E-2</v>
      </c>
      <c r="C246" s="3">
        <f>IF(AND(Traitement8!D246&lt;1000,Traitement8!D246&gt;0),Traitement8!D246,)</f>
        <v>0</v>
      </c>
      <c r="D246" s="68">
        <v>246</v>
      </c>
      <c r="E246" s="8">
        <f t="shared" si="18"/>
        <v>1.1202774038236718E-4</v>
      </c>
      <c r="F246" s="8">
        <f t="shared" si="19"/>
        <v>2.7126901761175616E-6</v>
      </c>
      <c r="G246" s="8">
        <f t="shared" si="20"/>
        <v>-2.2204460492503127E-18</v>
      </c>
      <c r="H246" s="69">
        <f t="shared" si="21"/>
        <v>66398.204947884384</v>
      </c>
      <c r="I246" s="69">
        <f t="shared" si="22"/>
        <v>66398.204947881124</v>
      </c>
      <c r="J246" s="70" t="str">
        <f t="shared" si="23"/>
        <v/>
      </c>
      <c r="K246" s="94"/>
      <c r="L246" s="93"/>
    </row>
    <row r="247" spans="1:12" ht="15" x14ac:dyDescent="0.25">
      <c r="A247" s="68">
        <v>247</v>
      </c>
      <c r="B247" s="174">
        <f>IF(Traitement8!B247&gt;0,Traitement8!B247,)</f>
        <v>3.2501507717885604E-2</v>
      </c>
      <c r="C247" s="3">
        <f>IF(AND(Traitement8!D247&lt;1000,Traitement8!D247&gt;0),Traitement8!D247,)</f>
        <v>0</v>
      </c>
      <c r="D247" s="68">
        <v>247</v>
      </c>
      <c r="E247" s="8">
        <f t="shared" si="18"/>
        <v>1.1106563673500547E-4</v>
      </c>
      <c r="F247" s="8">
        <f t="shared" si="19"/>
        <v>2.6914291083946554E-6</v>
      </c>
      <c r="G247" s="8">
        <f t="shared" si="20"/>
        <v>0</v>
      </c>
      <c r="H247" s="69">
        <f t="shared" si="21"/>
        <v>66974.275530982501</v>
      </c>
      <c r="I247" s="69">
        <f t="shared" si="22"/>
        <v>66974.27553097815</v>
      </c>
      <c r="J247" s="70" t="str">
        <f t="shared" si="23"/>
        <v/>
      </c>
      <c r="K247" s="94"/>
      <c r="L247" s="93"/>
    </row>
    <row r="248" spans="1:12" ht="15" x14ac:dyDescent="0.25">
      <c r="A248" s="68">
        <v>248</v>
      </c>
      <c r="B248" s="174">
        <f>IF(Traitement8!B248&gt;0,Traitement8!B248,)</f>
        <v>3.2338511189711691E-2</v>
      </c>
      <c r="C248" s="3">
        <f>IF(AND(Traitement8!D248&lt;1000,Traitement8!D248&gt;0),Traitement8!D248,)</f>
        <v>0</v>
      </c>
      <c r="D248" s="68">
        <v>248</v>
      </c>
      <c r="E248" s="8">
        <f t="shared" si="18"/>
        <v>1.1042544087976058E-4</v>
      </c>
      <c r="F248" s="8">
        <f t="shared" si="19"/>
        <v>2.6773477158745498E-6</v>
      </c>
      <c r="G248" s="8">
        <f t="shared" si="20"/>
        <v>0</v>
      </c>
      <c r="H248" s="69">
        <f t="shared" si="21"/>
        <v>67363.162266466999</v>
      </c>
      <c r="I248" s="69">
        <f t="shared" si="22"/>
        <v>67363.162266466039</v>
      </c>
      <c r="J248" s="70" t="str">
        <f t="shared" si="23"/>
        <v/>
      </c>
      <c r="K248" s="94"/>
      <c r="L248" s="93"/>
    </row>
    <row r="249" spans="1:12" ht="15" x14ac:dyDescent="0.25">
      <c r="A249" s="68">
        <v>249</v>
      </c>
      <c r="B249" s="174">
        <f>IF(Traitement8!B249&gt;0,Traitement8!B249,)</f>
        <v>3.2175514661537771E-2</v>
      </c>
      <c r="C249" s="3">
        <f>IF(AND(Traitement8!D249&lt;1000,Traitement8!D249&gt;0),Traitement8!D249,)</f>
        <v>0</v>
      </c>
      <c r="D249" s="68">
        <v>249</v>
      </c>
      <c r="E249" s="8">
        <f t="shared" si="18"/>
        <v>1.0978620775536907E-4</v>
      </c>
      <c r="F249" s="8">
        <f t="shared" si="19"/>
        <v>2.6633399931822439E-6</v>
      </c>
      <c r="G249" s="8">
        <f t="shared" si="20"/>
        <v>0</v>
      </c>
      <c r="H249" s="69">
        <f t="shared" si="21"/>
        <v>67755.989393169119</v>
      </c>
      <c r="I249" s="69">
        <f t="shared" si="22"/>
        <v>67755.989393168667</v>
      </c>
      <c r="J249" s="70" t="str">
        <f t="shared" si="23"/>
        <v/>
      </c>
      <c r="K249" s="94"/>
      <c r="L249" s="93"/>
    </row>
    <row r="250" spans="1:12" ht="15" x14ac:dyDescent="0.25">
      <c r="A250" s="68">
        <v>250</v>
      </c>
      <c r="B250" s="174">
        <f>IF(Traitement8!B250&gt;0,Traitement8!B250,)</f>
        <v>3.1931019869276836E-2</v>
      </c>
      <c r="C250" s="3">
        <f>IF(AND(Traitement8!D250&lt;1000,Traitement8!D250&gt;0),Traitement8!D250,)</f>
        <v>0</v>
      </c>
      <c r="D250" s="68">
        <v>250</v>
      </c>
      <c r="E250" s="8">
        <f t="shared" si="18"/>
        <v>1.0882915846263663E-4</v>
      </c>
      <c r="F250" s="8">
        <f t="shared" si="19"/>
        <v>2.6424656975897989E-6</v>
      </c>
      <c r="G250" s="8">
        <f t="shared" si="20"/>
        <v>0</v>
      </c>
      <c r="H250" s="69">
        <f t="shared" si="21"/>
        <v>68352.750315346551</v>
      </c>
      <c r="I250" s="69">
        <f t="shared" si="22"/>
        <v>68352.750315345736</v>
      </c>
      <c r="J250" s="70" t="str">
        <f t="shared" si="23"/>
        <v/>
      </c>
      <c r="K250" s="94"/>
      <c r="L250" s="93"/>
    </row>
    <row r="251" spans="1:12" ht="15" x14ac:dyDescent="0.25">
      <c r="A251" s="68">
        <v>251</v>
      </c>
      <c r="B251" s="174">
        <f>IF(Traitement8!B251&gt;0,Traitement8!B251,)</f>
        <v>3.1768023341102805E-2</v>
      </c>
      <c r="C251" s="3">
        <f>IF(AND(Traitement8!D251&lt;1000,Traitement8!D251&gt;0),Traitement8!D251,)</f>
        <v>0</v>
      </c>
      <c r="D251" s="68">
        <v>251</v>
      </c>
      <c r="E251" s="8">
        <f t="shared" si="18"/>
        <v>1.0819232272295254E-4</v>
      </c>
      <c r="F251" s="8">
        <f t="shared" si="19"/>
        <v>2.6286404678089453E-6</v>
      </c>
      <c r="G251" s="8">
        <f t="shared" si="20"/>
        <v>0</v>
      </c>
      <c r="H251" s="69">
        <f t="shared" si="21"/>
        <v>68755.694449068033</v>
      </c>
      <c r="I251" s="69">
        <f t="shared" si="22"/>
        <v>68755.694449065093</v>
      </c>
      <c r="J251" s="70" t="str">
        <f t="shared" si="23"/>
        <v/>
      </c>
      <c r="K251" s="94"/>
      <c r="L251" s="93"/>
    </row>
    <row r="252" spans="1:12" ht="15" x14ac:dyDescent="0.25">
      <c r="A252" s="68">
        <v>252</v>
      </c>
      <c r="B252" s="174">
        <f>IF(Traitement8!B252&gt;0,Traitement8!B252,)</f>
        <v>3.1605026812928885E-2</v>
      </c>
      <c r="C252" s="3">
        <f>IF(AND(Traitement8!D252&lt;1000,Traitement8!D252&gt;0),Traitement8!D252,)</f>
        <v>0</v>
      </c>
      <c r="D252" s="68">
        <v>252</v>
      </c>
      <c r="E252" s="8">
        <f t="shared" si="18"/>
        <v>1.0755644217703975E-4</v>
      </c>
      <c r="F252" s="8">
        <f t="shared" si="19"/>
        <v>2.6148875677926996E-6</v>
      </c>
      <c r="G252" s="8">
        <f t="shared" si="20"/>
        <v>0</v>
      </c>
      <c r="H252" s="69">
        <f t="shared" si="21"/>
        <v>69162.795094161149</v>
      </c>
      <c r="I252" s="69">
        <f t="shared" si="22"/>
        <v>69162.795094157162</v>
      </c>
      <c r="J252" s="70" t="str">
        <f t="shared" si="23"/>
        <v/>
      </c>
      <c r="K252" s="94"/>
      <c r="L252" s="93"/>
    </row>
    <row r="253" spans="1:12" ht="15" x14ac:dyDescent="0.25">
      <c r="A253" s="68">
        <v>253</v>
      </c>
      <c r="B253" s="174">
        <f>IF(Traitement8!B253&gt;0,Traitement8!B253,)</f>
        <v>3.1442030284754965E-2</v>
      </c>
      <c r="C253" s="3">
        <f>IF(AND(Traitement8!D253&lt;1000,Traitement8!D253&gt;0),Traitement8!D253,)</f>
        <v>0</v>
      </c>
      <c r="D253" s="68">
        <v>253</v>
      </c>
      <c r="E253" s="8">
        <f t="shared" si="18"/>
        <v>1.0692151468584543E-4</v>
      </c>
      <c r="F253" s="8">
        <f t="shared" si="19"/>
        <v>2.6012066191719233E-6</v>
      </c>
      <c r="G253" s="8">
        <f t="shared" si="20"/>
        <v>0</v>
      </c>
      <c r="H253" s="69">
        <f t="shared" si="21"/>
        <v>69574.116892416423</v>
      </c>
      <c r="I253" s="69">
        <f t="shared" si="22"/>
        <v>69574.116892414575</v>
      </c>
      <c r="J253" s="70" t="str">
        <f t="shared" si="23"/>
        <v/>
      </c>
      <c r="K253" s="94"/>
      <c r="L253" s="93"/>
    </row>
    <row r="254" spans="1:12" ht="15" x14ac:dyDescent="0.25">
      <c r="A254" s="68">
        <v>254</v>
      </c>
      <c r="B254" s="174">
        <f>IF(Traitement8!B254&gt;0,Traitement8!B254,)</f>
        <v>3.1279033756581053E-2</v>
      </c>
      <c r="C254" s="3">
        <f>IF(AND(Traitement8!D254&lt;1000,Traitement8!D254&gt;0),Traitement8!D254,)</f>
        <v>0</v>
      </c>
      <c r="D254" s="68">
        <v>254</v>
      </c>
      <c r="E254" s="8">
        <f t="shared" si="18"/>
        <v>1.0628753811668668E-4</v>
      </c>
      <c r="F254" s="8">
        <f t="shared" si="19"/>
        <v>2.587597245542418E-6</v>
      </c>
      <c r="G254" s="8">
        <f t="shared" si="20"/>
        <v>0</v>
      </c>
      <c r="H254" s="69">
        <f t="shared" si="21"/>
        <v>69989.725833031989</v>
      </c>
      <c r="I254" s="69">
        <f t="shared" si="22"/>
        <v>69989.725833029341</v>
      </c>
      <c r="J254" s="70" t="str">
        <f t="shared" si="23"/>
        <v/>
      </c>
      <c r="K254" s="94"/>
      <c r="L254" s="93"/>
    </row>
    <row r="255" spans="1:12" ht="15" x14ac:dyDescent="0.25">
      <c r="A255" s="68">
        <v>255</v>
      </c>
      <c r="B255" s="174">
        <f>IF(Traitement8!B255&gt;0,Traitement8!B255,)</f>
        <v>3.1116037228407018E-2</v>
      </c>
      <c r="C255" s="3">
        <f>IF(AND(Traitement8!D255&lt;1000,Traitement8!D255&gt;0),Traitement8!D255,)</f>
        <v>0</v>
      </c>
      <c r="D255" s="68">
        <v>255</v>
      </c>
      <c r="E255" s="8">
        <f t="shared" si="18"/>
        <v>1.0565451034318107E-4</v>
      </c>
      <c r="F255" s="8">
        <f t="shared" si="19"/>
        <v>2.5740590724787348E-6</v>
      </c>
      <c r="G255" s="8">
        <f t="shared" si="20"/>
        <v>0</v>
      </c>
      <c r="H255" s="69">
        <f t="shared" si="21"/>
        <v>70409.689287904912</v>
      </c>
      <c r="I255" s="69">
        <f t="shared" si="22"/>
        <v>70409.689287913905</v>
      </c>
      <c r="J255" s="70" t="str">
        <f t="shared" si="23"/>
        <v/>
      </c>
      <c r="K255" s="94"/>
      <c r="L255" s="93"/>
    </row>
    <row r="256" spans="1:12" ht="15" x14ac:dyDescent="0.25">
      <c r="A256" s="68">
        <v>256</v>
      </c>
      <c r="B256" s="174">
        <f>IF(Traitement8!B256&gt;0,Traitement8!B256,)</f>
        <v>3.0953040700233102E-2</v>
      </c>
      <c r="C256" s="3">
        <f>IF(AND(Traitement8!D256&lt;1000,Traitement8!D256&gt;0),Traitement8!D256,)</f>
        <v>0</v>
      </c>
      <c r="D256" s="68">
        <v>256</v>
      </c>
      <c r="E256" s="8">
        <f t="shared" si="18"/>
        <v>1.0502242924533001E-4</v>
      </c>
      <c r="F256" s="8">
        <f t="shared" si="19"/>
        <v>2.5605917275134911E-6</v>
      </c>
      <c r="G256" s="8">
        <f t="shared" si="20"/>
        <v>0</v>
      </c>
      <c r="H256" s="69">
        <f t="shared" si="21"/>
        <v>70834.076048036179</v>
      </c>
      <c r="I256" s="69">
        <f t="shared" si="22"/>
        <v>70834.076048036441</v>
      </c>
      <c r="J256" s="70" t="str">
        <f t="shared" si="23"/>
        <v/>
      </c>
      <c r="K256" s="94"/>
      <c r="L256" s="93"/>
    </row>
    <row r="257" spans="1:12" ht="15" x14ac:dyDescent="0.25">
      <c r="A257" s="68">
        <v>257</v>
      </c>
      <c r="B257" s="174">
        <f>IF(Traitement8!B257&gt;0,Traitement8!B257,)</f>
        <v>3.0790044172059182E-2</v>
      </c>
      <c r="C257" s="3">
        <f>IF(AND(Traitement8!D257&lt;1000,Traitement8!D257&gt;0),Traitement8!D257,)</f>
        <v>0</v>
      </c>
      <c r="D257" s="68">
        <v>257</v>
      </c>
      <c r="E257" s="8">
        <f t="shared" si="18"/>
        <v>1.0439129270932435E-4</v>
      </c>
      <c r="F257" s="8">
        <f t="shared" si="19"/>
        <v>2.5471948401097901E-6</v>
      </c>
      <c r="G257" s="8">
        <f t="shared" si="20"/>
        <v>0</v>
      </c>
      <c r="H257" s="69">
        <f t="shared" si="21"/>
        <v>71262.95636109449</v>
      </c>
      <c r="I257" s="69">
        <f t="shared" si="22"/>
        <v>71262.956361096978</v>
      </c>
      <c r="J257" s="70" t="str">
        <f t="shared" si="23"/>
        <v/>
      </c>
      <c r="K257" s="94"/>
      <c r="L257" s="93"/>
    </row>
    <row r="258" spans="1:12" ht="15" x14ac:dyDescent="0.25">
      <c r="A258" s="68">
        <v>258</v>
      </c>
      <c r="B258" s="174">
        <f>IF(Traitement8!B258&gt;0,Traitement8!B258,)</f>
        <v>3.0627047643885151E-2</v>
      </c>
      <c r="C258" s="3">
        <f>IF(AND(Traitement8!D258&lt;1000,Traitement8!D258&gt;0),Traitement8!D258,)</f>
        <v>0</v>
      </c>
      <c r="D258" s="68">
        <v>258</v>
      </c>
      <c r="E258" s="8">
        <f t="shared" ref="E258:E321" si="24">IF(B258&gt;0,1/2*(B258-K$13*F258+M$8)+1/2*POWER((B258-K$13*F258+M$8)^2-4*M$10*(B258-K$13*F258),0.5),"")</f>
        <v>1.0376109862769711E-4</v>
      </c>
      <c r="F258" s="8">
        <f t="shared" ref="F258:F321" si="25">IF(B258="","",LN(1+EXP($L$16*(B258-$L$15)))/$L$16)</f>
        <v>2.5338680416957253E-6</v>
      </c>
      <c r="G258" s="8">
        <f t="shared" ref="G258:G321" si="26">IF(B258&gt;0,-LN(1+EXP(L$18*(B258-L$17)))/L$18,"")</f>
        <v>0</v>
      </c>
      <c r="H258" s="69">
        <f t="shared" si="21"/>
        <v>71696.401970177438</v>
      </c>
      <c r="I258" s="69">
        <f t="shared" si="22"/>
        <v>71696.40197017153</v>
      </c>
      <c r="J258" s="70" t="str">
        <f t="shared" si="23"/>
        <v/>
      </c>
      <c r="K258" s="94"/>
      <c r="L258" s="93"/>
    </row>
    <row r="259" spans="1:12" ht="15" x14ac:dyDescent="0.25">
      <c r="A259" s="68">
        <v>259</v>
      </c>
      <c r="B259" s="174">
        <f>IF(Traitement8!B259&gt;0,Traitement8!B259,)</f>
        <v>3.0464051115711231E-2</v>
      </c>
      <c r="C259" s="3">
        <f>IF(AND(Traitement8!D259&lt;1000,Traitement8!D259&gt;0),Traitement8!D259,)</f>
        <v>0</v>
      </c>
      <c r="D259" s="68">
        <v>259</v>
      </c>
      <c r="E259" s="8">
        <f t="shared" si="24"/>
        <v>1.0313184489915694E-4</v>
      </c>
      <c r="F259" s="8">
        <f t="shared" si="25"/>
        <v>2.5206109656023064E-6</v>
      </c>
      <c r="G259" s="8">
        <f t="shared" si="26"/>
        <v>0</v>
      </c>
      <c r="H259" s="69">
        <f t="shared" ref="H259:H322" si="27">IF(B259&gt;0,IF(K$13=1,(L$11*10/(B259-E259-F259)-L$11*10/(L$9))+K$11*10/(L$14+F259)-K$11*10/(L$14+L$19-K$9+G259),L$11*10/(B259-E259)-L$11*10/(L$9)),"")</f>
        <v>72134.486153816455</v>
      </c>
      <c r="I259" s="69">
        <f t="shared" ref="I259:I322" si="28">IF(B259&gt;0,IF(K$13=0,K$11*10/(E259)-K$11*10/(L$19-L$9),K$11*10/(E259)-K$11*10/(K$9-L$9)+K$11*10/(L$14+F259)-K$11*10/(L$14+L$19-K$9+G259)),"")</f>
        <v>72134.486153815407</v>
      </c>
      <c r="J259" s="70" t="str">
        <f t="shared" ref="J259:J322" si="29">IF(OR(B259="",C259=0,C259=""),"",(H259-C259)*(H259-C259))</f>
        <v/>
      </c>
      <c r="K259" s="94"/>
      <c r="L259" s="93"/>
    </row>
    <row r="260" spans="1:12" ht="15" x14ac:dyDescent="0.25">
      <c r="A260" s="68">
        <v>260</v>
      </c>
      <c r="B260" s="174">
        <f>IF(Traitement8!B260&gt;0,Traitement8!B260,)</f>
        <v>3.038255285162433E-2</v>
      </c>
      <c r="C260" s="3">
        <f>IF(AND(Traitement8!D260&lt;1000,Traitement8!D260&gt;0),Traitement8!D260,)</f>
        <v>0</v>
      </c>
      <c r="D260" s="68">
        <v>260</v>
      </c>
      <c r="E260" s="8">
        <f t="shared" si="24"/>
        <v>1.028175700123618E-4</v>
      </c>
      <c r="F260" s="8">
        <f t="shared" si="25"/>
        <v>2.514008459374399E-6</v>
      </c>
      <c r="G260" s="8">
        <f t="shared" si="26"/>
        <v>0</v>
      </c>
      <c r="H260" s="69">
        <f t="shared" si="27"/>
        <v>72355.291040616983</v>
      </c>
      <c r="I260" s="69">
        <f t="shared" si="28"/>
        <v>72355.29104061675</v>
      </c>
      <c r="J260" s="70" t="str">
        <f t="shared" si="29"/>
        <v/>
      </c>
      <c r="K260" s="94"/>
      <c r="L260" s="93"/>
    </row>
    <row r="261" spans="1:12" ht="15" x14ac:dyDescent="0.25">
      <c r="A261" s="68">
        <v>261</v>
      </c>
      <c r="B261" s="174">
        <f>IF(Traitement8!B261&gt;0,Traitement8!B261,)</f>
        <v>3.0219556323450299E-2</v>
      </c>
      <c r="C261" s="3">
        <f>IF(AND(Traitement8!D261&lt;1000,Traitement8!D261&gt;0),Traitement8!D261,)</f>
        <v>0</v>
      </c>
      <c r="D261" s="68">
        <v>261</v>
      </c>
      <c r="E261" s="8">
        <f t="shared" si="24"/>
        <v>1.0218972288722483E-4</v>
      </c>
      <c r="F261" s="8">
        <f t="shared" si="25"/>
        <v>2.5008552834875108E-6</v>
      </c>
      <c r="G261" s="8">
        <f t="shared" si="26"/>
        <v>0</v>
      </c>
      <c r="H261" s="69">
        <f t="shared" si="27"/>
        <v>72800.473944061305</v>
      </c>
      <c r="I261" s="69">
        <f t="shared" si="28"/>
        <v>72800.473944059981</v>
      </c>
      <c r="J261" s="70" t="str">
        <f t="shared" si="29"/>
        <v/>
      </c>
      <c r="K261" s="94"/>
      <c r="L261" s="93"/>
    </row>
    <row r="262" spans="1:12" ht="15" x14ac:dyDescent="0.25">
      <c r="A262" s="68">
        <v>262</v>
      </c>
      <c r="B262" s="174">
        <f>IF(Traitement8!B262&gt;0,Traitement8!B262,)</f>
        <v>3.005655979527638E-2</v>
      </c>
      <c r="C262" s="3">
        <f>IF(AND(Traitement8!D262&lt;1000,Traitement8!D262&gt;0),Traitement8!D262,)</f>
        <v>0</v>
      </c>
      <c r="D262" s="68">
        <v>262</v>
      </c>
      <c r="E262" s="8">
        <f t="shared" si="24"/>
        <v>1.0156281088918861E-4</v>
      </c>
      <c r="F262" s="8">
        <f t="shared" si="25"/>
        <v>2.4877709216534618E-6</v>
      </c>
      <c r="G262" s="8">
        <f t="shared" si="26"/>
        <v>0</v>
      </c>
      <c r="H262" s="69">
        <f t="shared" si="27"/>
        <v>73250.485610243617</v>
      </c>
      <c r="I262" s="69">
        <f t="shared" si="28"/>
        <v>73250.485610250529</v>
      </c>
      <c r="J262" s="70" t="str">
        <f t="shared" si="29"/>
        <v/>
      </c>
      <c r="K262" s="94"/>
      <c r="L262" s="93"/>
    </row>
    <row r="263" spans="1:12" ht="15" x14ac:dyDescent="0.25">
      <c r="A263" s="68">
        <v>263</v>
      </c>
      <c r="B263" s="174">
        <f>IF(Traitement8!B263&gt;0,Traitement8!B263,)</f>
        <v>2.9893563267102463E-2</v>
      </c>
      <c r="C263" s="3">
        <f>IF(AND(Traitement8!D263&lt;1000,Traitement8!D263&gt;0),Traitement8!D263,)</f>
        <v>0</v>
      </c>
      <c r="D263" s="68">
        <v>263</v>
      </c>
      <c r="E263" s="8">
        <f t="shared" si="24"/>
        <v>1.0093683193868053E-4</v>
      </c>
      <c r="F263" s="8">
        <f t="shared" si="25"/>
        <v>2.4747550138842598E-6</v>
      </c>
      <c r="G263" s="8">
        <f t="shared" si="26"/>
        <v>0</v>
      </c>
      <c r="H263" s="69">
        <f t="shared" si="27"/>
        <v>73705.405025855318</v>
      </c>
      <c r="I263" s="69">
        <f t="shared" si="28"/>
        <v>73705.405025862492</v>
      </c>
      <c r="J263" s="70" t="str">
        <f t="shared" si="29"/>
        <v/>
      </c>
      <c r="K263" s="94"/>
      <c r="L263" s="93"/>
    </row>
    <row r="264" spans="1:12" ht="15" x14ac:dyDescent="0.25">
      <c r="A264" s="68">
        <v>264</v>
      </c>
      <c r="B264" s="174">
        <f>IF(Traitement8!B264&gt;0,Traitement8!B264,)</f>
        <v>2.9812065003015448E-2</v>
      </c>
      <c r="C264" s="3">
        <f>IF(AND(Traitement8!D264&lt;1000,Traitement8!D264&gt;0),Traitement8!D264,)</f>
        <v>0</v>
      </c>
      <c r="D264" s="68">
        <v>264</v>
      </c>
      <c r="E264" s="8">
        <f t="shared" si="24"/>
        <v>1.0062419170807357E-4</v>
      </c>
      <c r="F264" s="8">
        <f t="shared" si="25"/>
        <v>2.4682726182857831E-6</v>
      </c>
      <c r="G264" s="8">
        <f t="shared" si="26"/>
        <v>0</v>
      </c>
      <c r="H264" s="69">
        <f t="shared" si="27"/>
        <v>73934.730295382804</v>
      </c>
      <c r="I264" s="69">
        <f t="shared" si="28"/>
        <v>73934.730295372865</v>
      </c>
      <c r="J264" s="70" t="str">
        <f t="shared" si="29"/>
        <v/>
      </c>
      <c r="K264" s="94"/>
      <c r="L264" s="93"/>
    </row>
    <row r="265" spans="1:12" ht="15" x14ac:dyDescent="0.25">
      <c r="A265" s="68">
        <v>265</v>
      </c>
      <c r="B265" s="174">
        <f>IF(Traitement8!B265&gt;0,Traitement8!B265,)</f>
        <v>2.9649068474841528E-2</v>
      </c>
      <c r="C265" s="3">
        <f>IF(AND(Traitement8!D265&lt;1000,Traitement8!D265&gt;0),Traitement8!D265,)</f>
        <v>0</v>
      </c>
      <c r="D265" s="68">
        <v>265</v>
      </c>
      <c r="E265" s="8">
        <f t="shared" si="24"/>
        <v>9.9999608443007704E-5</v>
      </c>
      <c r="F265" s="8">
        <f t="shared" si="25"/>
        <v>2.45535872074996E-6</v>
      </c>
      <c r="G265" s="8">
        <f t="shared" si="26"/>
        <v>0</v>
      </c>
      <c r="H265" s="69">
        <f t="shared" si="27"/>
        <v>74397.163237310262</v>
      </c>
      <c r="I265" s="69">
        <f t="shared" si="28"/>
        <v>74397.163237308414</v>
      </c>
      <c r="J265" s="70" t="str">
        <f t="shared" si="29"/>
        <v/>
      </c>
      <c r="K265" s="94"/>
      <c r="L265" s="93"/>
    </row>
    <row r="266" spans="1:12" ht="15" x14ac:dyDescent="0.25">
      <c r="A266" s="68">
        <v>266</v>
      </c>
      <c r="B266" s="174">
        <f>IF(Traitement8!B266&gt;0,Traitement8!B266,)</f>
        <v>2.9567570210754512E-2</v>
      </c>
      <c r="C266" s="3">
        <f>IF(AND(Traitement8!D266&lt;1000,Traitement8!D266&gt;0),Traitement8!D266,)</f>
        <v>0</v>
      </c>
      <c r="D266" s="68">
        <v>266</v>
      </c>
      <c r="E266" s="8">
        <f t="shared" si="24"/>
        <v>9.9687664892517125E-5</v>
      </c>
      <c r="F266" s="8">
        <f t="shared" si="25"/>
        <v>2.4489271299791074E-6</v>
      </c>
      <c r="G266" s="8">
        <f t="shared" si="26"/>
        <v>0</v>
      </c>
      <c r="H266" s="69">
        <f t="shared" si="27"/>
        <v>74630.291760707594</v>
      </c>
      <c r="I266" s="69">
        <f t="shared" si="28"/>
        <v>74630.29176069994</v>
      </c>
      <c r="J266" s="70" t="str">
        <f t="shared" si="29"/>
        <v/>
      </c>
      <c r="K266" s="94"/>
      <c r="L266" s="93"/>
    </row>
    <row r="267" spans="1:12" ht="15" x14ac:dyDescent="0.25">
      <c r="A267" s="68">
        <v>267</v>
      </c>
      <c r="B267" s="174">
        <f>IF(Traitement8!B267&gt;0,Traitement8!B267,)</f>
        <v>2.9404573682580596E-2</v>
      </c>
      <c r="C267" s="3">
        <f>IF(AND(Traitement8!D267&lt;1000,Traitement8!D267&gt;0),Traitement8!D267,)</f>
        <v>0</v>
      </c>
      <c r="D267" s="68">
        <v>267</v>
      </c>
      <c r="E267" s="8">
        <f t="shared" si="24"/>
        <v>9.9064472668247694E-5</v>
      </c>
      <c r="F267" s="8">
        <f t="shared" si="25"/>
        <v>2.4361144432440961E-6</v>
      </c>
      <c r="G267" s="8">
        <f t="shared" si="26"/>
        <v>0</v>
      </c>
      <c r="H267" s="69">
        <f t="shared" si="27"/>
        <v>75100.425906727149</v>
      </c>
      <c r="I267" s="69">
        <f t="shared" si="28"/>
        <v>75100.425906720338</v>
      </c>
      <c r="J267" s="70" t="str">
        <f t="shared" si="29"/>
        <v/>
      </c>
      <c r="K267" s="94"/>
      <c r="L267" s="93"/>
    </row>
    <row r="268" spans="1:12" ht="15" x14ac:dyDescent="0.25">
      <c r="A268" s="68">
        <v>268</v>
      </c>
      <c r="B268" s="174">
        <f>IF(Traitement8!B268&gt;0,Traitement8!B268,)</f>
        <v>2.9241577154406676E-2</v>
      </c>
      <c r="C268" s="3">
        <f>IF(AND(Traitement8!D268&lt;1000,Traitement8!D268&gt;0),Traitement8!D268,)</f>
        <v>0</v>
      </c>
      <c r="D268" s="68">
        <v>268</v>
      </c>
      <c r="E268" s="8">
        <f t="shared" si="24"/>
        <v>9.8442205234250402E-5</v>
      </c>
      <c r="F268" s="8">
        <f t="shared" si="25"/>
        <v>2.4233687893551356E-6</v>
      </c>
      <c r="G268" s="8">
        <f t="shared" si="26"/>
        <v>0</v>
      </c>
      <c r="H268" s="69">
        <f t="shared" si="27"/>
        <v>75575.80155604938</v>
      </c>
      <c r="I268" s="69">
        <f t="shared" si="28"/>
        <v>75575.801556053979</v>
      </c>
      <c r="J268" s="70" t="str">
        <f t="shared" si="29"/>
        <v/>
      </c>
      <c r="K268" s="94"/>
      <c r="L268" s="93"/>
    </row>
    <row r="269" spans="1:12" ht="15" x14ac:dyDescent="0.25">
      <c r="A269" s="68">
        <v>269</v>
      </c>
      <c r="B269" s="174">
        <f>IF(Traitement8!B269&gt;0,Traitement8!B269,)</f>
        <v>2.9160078890319661E-2</v>
      </c>
      <c r="C269" s="3">
        <f>IF(AND(Traitement8!D269&lt;1000,Traitement8!D269&gt;0),Traitement8!D269,)</f>
        <v>0</v>
      </c>
      <c r="D269" s="68">
        <v>269</v>
      </c>
      <c r="E269" s="8">
        <f t="shared" si="24"/>
        <v>9.8131417673036347E-5</v>
      </c>
      <c r="F269" s="8">
        <f t="shared" si="25"/>
        <v>2.4170209900641518E-6</v>
      </c>
      <c r="G269" s="8">
        <f t="shared" si="26"/>
        <v>0</v>
      </c>
      <c r="H269" s="69">
        <f t="shared" si="27"/>
        <v>75815.482411579389</v>
      </c>
      <c r="I269" s="69">
        <f t="shared" si="28"/>
        <v>75815.482411576741</v>
      </c>
      <c r="J269" s="70" t="str">
        <f t="shared" si="29"/>
        <v/>
      </c>
      <c r="K269" s="94"/>
      <c r="L269" s="93"/>
    </row>
    <row r="270" spans="1:12" ht="15" x14ac:dyDescent="0.25">
      <c r="A270" s="68">
        <v>270</v>
      </c>
      <c r="B270" s="174">
        <f>IF(Traitement8!B270&gt;0,Traitement8!B270,)</f>
        <v>2.8997082362145744E-2</v>
      </c>
      <c r="C270" s="3">
        <f>IF(AND(Traitement8!D270&lt;1000,Traitement8!D270&gt;0),Traitement8!D270,)</f>
        <v>0</v>
      </c>
      <c r="D270" s="68">
        <v>270</v>
      </c>
      <c r="E270" s="8">
        <f t="shared" si="24"/>
        <v>9.7510533584241332E-5</v>
      </c>
      <c r="F270" s="8">
        <f t="shared" si="25"/>
        <v>2.4043752284907088E-6</v>
      </c>
      <c r="G270" s="8">
        <f t="shared" si="26"/>
        <v>0</v>
      </c>
      <c r="H270" s="69">
        <f t="shared" si="27"/>
        <v>76298.886199413027</v>
      </c>
      <c r="I270" s="69">
        <f t="shared" si="28"/>
        <v>76298.886199413639</v>
      </c>
      <c r="J270" s="70" t="str">
        <f t="shared" si="29"/>
        <v/>
      </c>
      <c r="K270" s="94"/>
      <c r="L270" s="93"/>
    </row>
    <row r="271" spans="1:12" ht="15" x14ac:dyDescent="0.25">
      <c r="A271" s="68">
        <v>271</v>
      </c>
      <c r="B271" s="174">
        <f>IF(Traitement8!B271&gt;0,Traitement8!B271,)</f>
        <v>2.883408583397171E-2</v>
      </c>
      <c r="C271" s="3">
        <f>IF(AND(Traitement8!D271&lt;1000,Traitement8!D271&gt;0),Traitement8!D271,)</f>
        <v>0</v>
      </c>
      <c r="D271" s="68">
        <v>271</v>
      </c>
      <c r="E271" s="8">
        <f t="shared" si="24"/>
        <v>9.6890569174196139E-5</v>
      </c>
      <c r="F271" s="8">
        <f t="shared" si="25"/>
        <v>2.3917956265142593E-6</v>
      </c>
      <c r="G271" s="8">
        <f t="shared" si="26"/>
        <v>0</v>
      </c>
      <c r="H271" s="69">
        <f t="shared" si="27"/>
        <v>76787.755587353691</v>
      </c>
      <c r="I271" s="69">
        <f t="shared" si="28"/>
        <v>76787.755587357198</v>
      </c>
      <c r="J271" s="70" t="str">
        <f t="shared" si="29"/>
        <v/>
      </c>
      <c r="K271" s="94"/>
      <c r="L271" s="93"/>
    </row>
    <row r="272" spans="1:12" ht="15" x14ac:dyDescent="0.25">
      <c r="A272" s="68">
        <v>272</v>
      </c>
      <c r="B272" s="174">
        <f>IF(Traitement8!B272&gt;0,Traitement8!B272,)</f>
        <v>2.8671089305797794E-2</v>
      </c>
      <c r="C272" s="3">
        <f>IF(AND(Traitement8!D272&lt;1000,Traitement8!D272&gt;0),Traitement8!D272,)</f>
        <v>0</v>
      </c>
      <c r="D272" s="68">
        <v>272</v>
      </c>
      <c r="E272" s="8">
        <f t="shared" si="24"/>
        <v>9.6271522408805654E-5</v>
      </c>
      <c r="F272" s="8">
        <f t="shared" si="25"/>
        <v>2.3792818380330451E-6</v>
      </c>
      <c r="G272" s="8">
        <f t="shared" si="26"/>
        <v>0</v>
      </c>
      <c r="H272" s="69">
        <f t="shared" si="27"/>
        <v>77282.183791285075</v>
      </c>
      <c r="I272" s="69">
        <f t="shared" si="28"/>
        <v>77282.183791282034</v>
      </c>
      <c r="J272" s="70" t="str">
        <f t="shared" si="29"/>
        <v/>
      </c>
      <c r="K272" s="94"/>
      <c r="L272" s="93"/>
    </row>
    <row r="273" spans="1:12" ht="15" x14ac:dyDescent="0.25">
      <c r="A273" s="68">
        <v>273</v>
      </c>
      <c r="B273" s="174">
        <f>IF(Traitement8!B273&gt;0,Traitement8!B273,)</f>
        <v>2.8508092777623874E-2</v>
      </c>
      <c r="C273" s="3">
        <f>IF(AND(Traitement8!D273&lt;1000,Traitement8!D273&gt;0),Traitement8!D273,)</f>
        <v>0</v>
      </c>
      <c r="D273" s="68">
        <v>273</v>
      </c>
      <c r="E273" s="8">
        <f t="shared" si="24"/>
        <v>9.5653391259914455E-5</v>
      </c>
      <c r="F273" s="8">
        <f t="shared" si="25"/>
        <v>2.3668335187448835E-6</v>
      </c>
      <c r="G273" s="8">
        <f t="shared" si="26"/>
        <v>0</v>
      </c>
      <c r="H273" s="69">
        <f t="shared" si="27"/>
        <v>77782.266158961022</v>
      </c>
      <c r="I273" s="69">
        <f t="shared" si="28"/>
        <v>77782.266158957093</v>
      </c>
      <c r="J273" s="70" t="str">
        <f t="shared" si="29"/>
        <v/>
      </c>
      <c r="K273" s="94"/>
      <c r="L273" s="93"/>
    </row>
    <row r="274" spans="1:12" ht="15" x14ac:dyDescent="0.25">
      <c r="A274" s="68">
        <v>274</v>
      </c>
      <c r="B274" s="174">
        <f>IF(Traitement8!B274&gt;0,Traitement8!B274,)</f>
        <v>2.8345096249449957E-2</v>
      </c>
      <c r="C274" s="3">
        <f>IF(AND(Traitement8!D274&lt;1000,Traitement8!D274&gt;0),Traitement8!D274,)</f>
        <v>0</v>
      </c>
      <c r="D274" s="68">
        <v>274</v>
      </c>
      <c r="E274" s="8">
        <f t="shared" si="24"/>
        <v>9.5036173705348448E-5</v>
      </c>
      <c r="F274" s="8">
        <f t="shared" si="25"/>
        <v>2.3544503261609766E-6</v>
      </c>
      <c r="G274" s="8">
        <f t="shared" si="26"/>
        <v>0</v>
      </c>
      <c r="H274" s="69">
        <f t="shared" si="27"/>
        <v>78288.100231299992</v>
      </c>
      <c r="I274" s="69">
        <f t="shared" si="28"/>
        <v>78288.100231290708</v>
      </c>
      <c r="J274" s="70" t="str">
        <f t="shared" si="29"/>
        <v/>
      </c>
      <c r="K274" s="94"/>
      <c r="L274" s="93"/>
    </row>
    <row r="275" spans="1:12" ht="15" x14ac:dyDescent="0.25">
      <c r="A275" s="68">
        <v>275</v>
      </c>
      <c r="B275" s="174">
        <f>IF(Traitement8!B275&gt;0,Traitement8!B275,)</f>
        <v>2.8182099721275923E-2</v>
      </c>
      <c r="C275" s="3">
        <f>IF(AND(Traitement8!D275&lt;1000,Traitement8!D275&gt;0),Traitement8!D275,)</f>
        <v>0</v>
      </c>
      <c r="D275" s="68">
        <v>275</v>
      </c>
      <c r="E275" s="8">
        <f t="shared" si="24"/>
        <v>9.4419867728817719E-5</v>
      </c>
      <c r="F275" s="8">
        <f t="shared" si="25"/>
        <v>2.3421319195714286E-6</v>
      </c>
      <c r="G275" s="8">
        <f t="shared" si="26"/>
        <v>0</v>
      </c>
      <c r="H275" s="69">
        <f t="shared" si="27"/>
        <v>78799.785805808599</v>
      </c>
      <c r="I275" s="69">
        <f t="shared" si="28"/>
        <v>78799.785805814914</v>
      </c>
      <c r="J275" s="70" t="str">
        <f t="shared" si="29"/>
        <v/>
      </c>
      <c r="K275" s="94"/>
      <c r="L275" s="93"/>
    </row>
    <row r="276" spans="1:12" ht="15" x14ac:dyDescent="0.25">
      <c r="A276" s="68">
        <v>276</v>
      </c>
      <c r="B276" s="174">
        <f>IF(Traitement8!B276&gt;0,Traitement8!B276,)</f>
        <v>2.8019103193102007E-2</v>
      </c>
      <c r="C276" s="3">
        <f>IF(AND(Traitement8!D276&lt;1000,Traitement8!D276&gt;0),Traitement8!D276,)</f>
        <v>0</v>
      </c>
      <c r="D276" s="68">
        <v>276</v>
      </c>
      <c r="E276" s="8">
        <f t="shared" si="24"/>
        <v>9.3804471320013683E-5</v>
      </c>
      <c r="F276" s="8">
        <f t="shared" si="25"/>
        <v>2.3298779600728508E-6</v>
      </c>
      <c r="G276" s="8">
        <f t="shared" si="26"/>
        <v>0</v>
      </c>
      <c r="H276" s="69">
        <f t="shared" si="27"/>
        <v>79317.42500221706</v>
      </c>
      <c r="I276" s="69">
        <f t="shared" si="28"/>
        <v>79317.425002223841</v>
      </c>
      <c r="J276" s="70" t="str">
        <f t="shared" si="29"/>
        <v/>
      </c>
      <c r="K276" s="94"/>
      <c r="L276" s="93"/>
    </row>
    <row r="277" spans="1:12" ht="15" x14ac:dyDescent="0.25">
      <c r="A277" s="68">
        <v>277</v>
      </c>
      <c r="B277" s="174">
        <f>IF(Traitement8!B277&gt;0,Traitement8!B277,)</f>
        <v>2.785610666492809E-2</v>
      </c>
      <c r="C277" s="3">
        <f>IF(AND(Traitement8!D277&lt;1000,Traitement8!D277&gt;0),Traitement8!D277,)</f>
        <v>0</v>
      </c>
      <c r="D277" s="68">
        <v>277</v>
      </c>
      <c r="E277" s="8">
        <f t="shared" si="24"/>
        <v>9.3189982474456423E-5</v>
      </c>
      <c r="F277" s="8">
        <f t="shared" si="25"/>
        <v>2.3176881105062819E-6</v>
      </c>
      <c r="G277" s="8">
        <f t="shared" si="26"/>
        <v>0</v>
      </c>
      <c r="H277" s="69">
        <f t="shared" si="27"/>
        <v>79841.122330422048</v>
      </c>
      <c r="I277" s="69">
        <f t="shared" si="28"/>
        <v>79841.122330423168</v>
      </c>
      <c r="J277" s="70" t="str">
        <f t="shared" si="29"/>
        <v/>
      </c>
      <c r="K277" s="94"/>
      <c r="L277" s="93"/>
    </row>
    <row r="278" spans="1:12" ht="15" x14ac:dyDescent="0.25">
      <c r="A278" s="68">
        <v>278</v>
      </c>
      <c r="B278" s="174">
        <f>IF(Traitement8!B278&gt;0,Traitement8!B278,)</f>
        <v>2.7693110136754056E-2</v>
      </c>
      <c r="C278" s="3">
        <f>IF(AND(Traitement8!D278&lt;1000,Traitement8!D278&gt;0),Traitement8!D278,)</f>
        <v>0</v>
      </c>
      <c r="D278" s="68">
        <v>278</v>
      </c>
      <c r="E278" s="8">
        <f t="shared" si="24"/>
        <v>9.2576399193522452E-5</v>
      </c>
      <c r="F278" s="8">
        <f t="shared" si="25"/>
        <v>2.3055620354847998E-6</v>
      </c>
      <c r="G278" s="8">
        <f t="shared" si="26"/>
        <v>0</v>
      </c>
      <c r="H278" s="69">
        <f t="shared" si="27"/>
        <v>80370.984760826133</v>
      </c>
      <c r="I278" s="69">
        <f t="shared" si="28"/>
        <v>80370.984760830732</v>
      </c>
      <c r="J278" s="70" t="str">
        <f t="shared" si="29"/>
        <v/>
      </c>
      <c r="K278" s="94"/>
      <c r="L278" s="93"/>
    </row>
    <row r="279" spans="1:12" ht="15" x14ac:dyDescent="0.25">
      <c r="A279" s="68">
        <v>279</v>
      </c>
      <c r="B279" s="174">
        <f>IF(Traitement8!B279&gt;0,Traitement8!B279,)</f>
        <v>2.7611611872667155E-2</v>
      </c>
      <c r="C279" s="3">
        <f>IF(AND(Traitement8!D279&lt;1000,Traitement8!D279&gt;0),Traitement8!D279,)</f>
        <v>0</v>
      </c>
      <c r="D279" s="68">
        <v>279</v>
      </c>
      <c r="E279" s="8">
        <f t="shared" si="24"/>
        <v>9.2269946516829182E-5</v>
      </c>
      <c r="F279" s="8">
        <f t="shared" si="25"/>
        <v>2.2995228091074514E-6</v>
      </c>
      <c r="G279" s="8">
        <f t="shared" si="26"/>
        <v>0</v>
      </c>
      <c r="H279" s="69">
        <f t="shared" si="27"/>
        <v>80638.262008269943</v>
      </c>
      <c r="I279" s="69">
        <f t="shared" si="28"/>
        <v>80638.262008274934</v>
      </c>
      <c r="J279" s="70" t="str">
        <f t="shared" si="29"/>
        <v/>
      </c>
      <c r="K279" s="94"/>
      <c r="L279" s="93"/>
    </row>
    <row r="280" spans="1:12" ht="15" x14ac:dyDescent="0.25">
      <c r="A280" s="68">
        <v>280</v>
      </c>
      <c r="B280" s="174">
        <f>IF(Traitement8!B280&gt;0,Traitement8!B280,)</f>
        <v>2.7448615344493121E-2</v>
      </c>
      <c r="C280" s="3">
        <f>IF(AND(Traitement8!D280&lt;1000,Traitement8!D280&gt;0),Traitement8!D280,)</f>
        <v>0</v>
      </c>
      <c r="D280" s="68">
        <v>280</v>
      </c>
      <c r="E280" s="8">
        <f t="shared" si="24"/>
        <v>9.1657717848248055E-5</v>
      </c>
      <c r="F280" s="8">
        <f t="shared" si="25"/>
        <v>2.2874917709048888E-6</v>
      </c>
      <c r="G280" s="8">
        <f t="shared" si="26"/>
        <v>0</v>
      </c>
      <c r="H280" s="69">
        <f t="shared" si="27"/>
        <v>81177.578223723875</v>
      </c>
      <c r="I280" s="69">
        <f t="shared" si="28"/>
        <v>81177.578223720877</v>
      </c>
      <c r="J280" s="70" t="str">
        <f t="shared" si="29"/>
        <v/>
      </c>
      <c r="K280" s="94"/>
      <c r="L280" s="93"/>
    </row>
    <row r="281" spans="1:12" ht="15" x14ac:dyDescent="0.25">
      <c r="A281" s="68">
        <v>281</v>
      </c>
      <c r="B281" s="174">
        <f>IF(Traitement8!B281&gt;0,Traitement8!B281,)</f>
        <v>2.7285618816319204E-2</v>
      </c>
      <c r="C281" s="3">
        <f>IF(AND(Traitement8!D281&lt;1000,Traitement8!D281&gt;0),Traitement8!D281,)</f>
        <v>0</v>
      </c>
      <c r="D281" s="68">
        <v>281</v>
      </c>
      <c r="E281" s="8">
        <f t="shared" si="24"/>
        <v>9.1046389773280501E-5</v>
      </c>
      <c r="F281" s="8">
        <f t="shared" si="25"/>
        <v>2.2755236764508985E-6</v>
      </c>
      <c r="G281" s="8">
        <f t="shared" si="26"/>
        <v>0</v>
      </c>
      <c r="H281" s="69">
        <f t="shared" si="27"/>
        <v>81723.338216534088</v>
      </c>
      <c r="I281" s="69">
        <f t="shared" si="28"/>
        <v>81723.338216540433</v>
      </c>
      <c r="J281" s="70" t="str">
        <f t="shared" si="29"/>
        <v/>
      </c>
      <c r="K281" s="94"/>
      <c r="L281" s="93"/>
    </row>
    <row r="282" spans="1:12" ht="15" x14ac:dyDescent="0.25">
      <c r="A282" s="68">
        <v>282</v>
      </c>
      <c r="B282" s="174">
        <f>IF(Traitement8!B282&gt;0,Traitement8!B282,)</f>
        <v>2.7122622288145288E-2</v>
      </c>
      <c r="C282" s="3">
        <f>IF(AND(Traitement8!D282&lt;1000,Traitement8!D282&gt;0),Traitement8!D282,)</f>
        <v>0</v>
      </c>
      <c r="D282" s="68">
        <v>282</v>
      </c>
      <c r="E282" s="8">
        <f t="shared" si="24"/>
        <v>9.0435960313703379E-5</v>
      </c>
      <c r="F282" s="8">
        <f t="shared" si="25"/>
        <v>2.263618196453829E-6</v>
      </c>
      <c r="G282" s="8">
        <f t="shared" si="26"/>
        <v>0</v>
      </c>
      <c r="H282" s="69">
        <f t="shared" si="27"/>
        <v>82275.658159833794</v>
      </c>
      <c r="I282" s="69">
        <f t="shared" si="28"/>
        <v>82275.658159840896</v>
      </c>
      <c r="J282" s="70" t="str">
        <f t="shared" si="29"/>
        <v/>
      </c>
      <c r="K282" s="94"/>
      <c r="L282" s="93"/>
    </row>
    <row r="283" spans="1:12" ht="15" x14ac:dyDescent="0.25">
      <c r="A283" s="68">
        <v>283</v>
      </c>
      <c r="B283" s="174">
        <f>IF(Traitement8!B283&gt;0,Traitement8!B283,)</f>
        <v>2.6959625759971368E-2</v>
      </c>
      <c r="C283" s="3">
        <f>IF(AND(Traitement8!D283&lt;1000,Traitement8!D283&gt;0),Traitement8!D283,)</f>
        <v>0</v>
      </c>
      <c r="D283" s="68">
        <v>283</v>
      </c>
      <c r="E283" s="8">
        <f t="shared" si="24"/>
        <v>8.9826427497038952E-5</v>
      </c>
      <c r="F283" s="8">
        <f t="shared" si="25"/>
        <v>2.2517750033665144E-6</v>
      </c>
      <c r="G283" s="8">
        <f t="shared" si="26"/>
        <v>0</v>
      </c>
      <c r="H283" s="69">
        <f t="shared" si="27"/>
        <v>82834.657036265344</v>
      </c>
      <c r="I283" s="69">
        <f t="shared" si="28"/>
        <v>82834.657036258432</v>
      </c>
      <c r="J283" s="70" t="str">
        <f t="shared" si="29"/>
        <v/>
      </c>
      <c r="K283" s="94"/>
      <c r="L283" s="93"/>
    </row>
    <row r="284" spans="1:12" ht="15" x14ac:dyDescent="0.25">
      <c r="A284" s="68">
        <v>284</v>
      </c>
      <c r="B284" s="174">
        <f>IF(Traitement8!B284&gt;0,Traitement8!B284,)</f>
        <v>2.6878127495884353E-2</v>
      </c>
      <c r="C284" s="3">
        <f>IF(AND(Traitement8!D284&lt;1000,Traitement8!D284&gt;0),Traitement8!D284,)</f>
        <v>0</v>
      </c>
      <c r="D284" s="68">
        <v>284</v>
      </c>
      <c r="E284" s="8">
        <f t="shared" si="24"/>
        <v>8.9521996714941876E-5</v>
      </c>
      <c r="F284" s="8">
        <f t="shared" si="25"/>
        <v>2.2458766625097383E-6</v>
      </c>
      <c r="G284" s="8">
        <f t="shared" si="26"/>
        <v>0</v>
      </c>
      <c r="H284" s="69">
        <f t="shared" si="27"/>
        <v>83116.699045670961</v>
      </c>
      <c r="I284" s="69">
        <f t="shared" si="28"/>
        <v>83116.699045677131</v>
      </c>
      <c r="J284" s="70" t="str">
        <f t="shared" si="29"/>
        <v/>
      </c>
      <c r="K284" s="94"/>
      <c r="L284" s="93"/>
    </row>
    <row r="285" spans="1:12" ht="15" x14ac:dyDescent="0.25">
      <c r="A285" s="68">
        <v>285</v>
      </c>
      <c r="B285" s="174">
        <f>IF(Traitement8!B285&gt;0,Traitement8!B285,)</f>
        <v>2.6715130967710436E-2</v>
      </c>
      <c r="C285" s="3">
        <f>IF(AND(Traitement8!D285&lt;1000,Traitement8!D285&gt;0),Traitement8!D285,)</f>
        <v>0</v>
      </c>
      <c r="D285" s="68">
        <v>285</v>
      </c>
      <c r="E285" s="8">
        <f t="shared" si="24"/>
        <v>8.8913805176768501E-5</v>
      </c>
      <c r="F285" s="8">
        <f t="shared" si="25"/>
        <v>2.234126289337086E-6</v>
      </c>
      <c r="G285" s="8">
        <f t="shared" si="26"/>
        <v>0</v>
      </c>
      <c r="H285" s="69">
        <f t="shared" si="27"/>
        <v>83685.945771106752</v>
      </c>
      <c r="I285" s="69">
        <f t="shared" si="28"/>
        <v>83685.945771110142</v>
      </c>
      <c r="J285" s="70" t="str">
        <f t="shared" si="29"/>
        <v/>
      </c>
      <c r="K285" s="94"/>
      <c r="L285" s="93"/>
    </row>
    <row r="286" spans="1:12" ht="15" x14ac:dyDescent="0.25">
      <c r="A286" s="68">
        <v>286</v>
      </c>
      <c r="B286" s="174">
        <f>IF(Traitement8!B286&gt;0,Traitement8!B286,)</f>
        <v>2.6633632703623417E-2</v>
      </c>
      <c r="C286" s="3">
        <f>IF(AND(Traitement8!D286&lt;1000,Traitement8!D286&gt;0),Traitement8!D286,)</f>
        <v>0</v>
      </c>
      <c r="D286" s="68">
        <v>286</v>
      </c>
      <c r="E286" s="8">
        <f t="shared" si="24"/>
        <v>8.861004393113936E-5</v>
      </c>
      <c r="F286" s="8">
        <f t="shared" si="25"/>
        <v>2.2282741761928256E-6</v>
      </c>
      <c r="G286" s="8">
        <f t="shared" si="26"/>
        <v>0</v>
      </c>
      <c r="H286" s="69">
        <f t="shared" si="27"/>
        <v>83973.182082463114</v>
      </c>
      <c r="I286" s="69">
        <f t="shared" si="28"/>
        <v>83973.182082463361</v>
      </c>
      <c r="J286" s="70" t="str">
        <f t="shared" si="29"/>
        <v/>
      </c>
      <c r="K286" s="94"/>
      <c r="L286" s="93"/>
    </row>
    <row r="287" spans="1:12" ht="15" x14ac:dyDescent="0.25">
      <c r="A287" s="68">
        <v>287</v>
      </c>
      <c r="B287" s="174">
        <f>IF(Traitement8!B287&gt;0,Traitement8!B287,)</f>
        <v>2.6470636175449501E-2</v>
      </c>
      <c r="C287" s="3">
        <f>IF(AND(Traitement8!D287&lt;1000,Traitement8!D287&gt;0),Traitement8!D287,)</f>
        <v>0</v>
      </c>
      <c r="D287" s="68">
        <v>287</v>
      </c>
      <c r="E287" s="8">
        <f t="shared" si="24"/>
        <v>8.800318926562023E-5</v>
      </c>
      <c r="F287" s="8">
        <f t="shared" si="25"/>
        <v>2.2166158955276764E-6</v>
      </c>
      <c r="G287" s="8">
        <f t="shared" si="26"/>
        <v>0</v>
      </c>
      <c r="H287" s="69">
        <f t="shared" si="27"/>
        <v>84552.961049911231</v>
      </c>
      <c r="I287" s="69">
        <f t="shared" si="28"/>
        <v>84552.961049902297</v>
      </c>
      <c r="J287" s="70" t="str">
        <f t="shared" si="29"/>
        <v/>
      </c>
      <c r="K287" s="94"/>
      <c r="L287" s="93"/>
    </row>
    <row r="288" spans="1:12" ht="15" x14ac:dyDescent="0.25">
      <c r="A288" s="68">
        <v>288</v>
      </c>
      <c r="B288" s="174">
        <f>IF(Traitement8!B288&gt;0,Traitement8!B288,)</f>
        <v>2.6389137911362485E-2</v>
      </c>
      <c r="C288" s="3">
        <f>IF(AND(Traitement8!D288&lt;1000,Traitement8!D288&gt;0),Traitement8!D288,)</f>
        <v>0</v>
      </c>
      <c r="D288" s="68">
        <v>288</v>
      </c>
      <c r="E288" s="8">
        <f t="shared" si="24"/>
        <v>8.7700095358314578E-5</v>
      </c>
      <c r="F288" s="8">
        <f t="shared" si="25"/>
        <v>2.2108096478127663E-6</v>
      </c>
      <c r="G288" s="8">
        <f t="shared" si="26"/>
        <v>0</v>
      </c>
      <c r="H288" s="69">
        <f t="shared" si="27"/>
        <v>84845.536481262694</v>
      </c>
      <c r="I288" s="69">
        <f t="shared" si="28"/>
        <v>84845.536481257644</v>
      </c>
      <c r="J288" s="70" t="str">
        <f t="shared" si="29"/>
        <v/>
      </c>
      <c r="K288" s="94"/>
      <c r="L288" s="93"/>
    </row>
    <row r="289" spans="1:12" ht="15" x14ac:dyDescent="0.25">
      <c r="A289" s="68">
        <v>289</v>
      </c>
      <c r="B289" s="174">
        <f>IF(Traitement8!B289&gt;0,Traitement8!B289,)</f>
        <v>2.6226141383188566E-2</v>
      </c>
      <c r="C289" s="3">
        <f>IF(AND(Traitement8!D289&lt;1000,Traitement8!D289&gt;0),Traitement8!D289,)</f>
        <v>0</v>
      </c>
      <c r="D289" s="68">
        <v>289</v>
      </c>
      <c r="E289" s="8">
        <f t="shared" si="24"/>
        <v>8.7094573178778112E-5</v>
      </c>
      <c r="F289" s="8">
        <f t="shared" si="25"/>
        <v>2.1992427379296263E-6</v>
      </c>
      <c r="G289" s="8">
        <f t="shared" si="26"/>
        <v>0</v>
      </c>
      <c r="H289" s="69">
        <f t="shared" si="27"/>
        <v>85436.142705115693</v>
      </c>
      <c r="I289" s="69">
        <f t="shared" si="28"/>
        <v>85436.142705113743</v>
      </c>
      <c r="J289" s="70" t="str">
        <f t="shared" si="29"/>
        <v/>
      </c>
      <c r="K289" s="94"/>
      <c r="L289" s="93"/>
    </row>
    <row r="290" spans="1:12" ht="15" x14ac:dyDescent="0.25">
      <c r="A290" s="68">
        <v>290</v>
      </c>
      <c r="B290" s="174">
        <f>IF(Traitement8!B290&gt;0,Traitement8!B290,)</f>
        <v>2.614464311910155E-2</v>
      </c>
      <c r="C290" s="3">
        <f>IF(AND(Traitement8!D290&lt;1000,Traitement8!D290&gt;0),Traitement8!D290,)</f>
        <v>0</v>
      </c>
      <c r="D290" s="68">
        <v>290</v>
      </c>
      <c r="E290" s="8">
        <f t="shared" si="24"/>
        <v>8.6792144421254935E-5</v>
      </c>
      <c r="F290" s="8">
        <f t="shared" si="25"/>
        <v>2.1934819962017435E-6</v>
      </c>
      <c r="G290" s="8">
        <f t="shared" si="26"/>
        <v>0</v>
      </c>
      <c r="H290" s="69">
        <f t="shared" si="27"/>
        <v>85734.20750840957</v>
      </c>
      <c r="I290" s="69">
        <f t="shared" si="28"/>
        <v>85734.20750841577</v>
      </c>
      <c r="J290" s="70" t="str">
        <f t="shared" si="29"/>
        <v/>
      </c>
      <c r="K290" s="94"/>
      <c r="L290" s="93"/>
    </row>
    <row r="291" spans="1:12" ht="15" x14ac:dyDescent="0.25">
      <c r="A291" s="68">
        <v>291</v>
      </c>
      <c r="B291" s="174">
        <f>IF(Traitement8!B291&gt;0,Traitement8!B291,)</f>
        <v>2.5981646590927634E-2</v>
      </c>
      <c r="C291" s="3">
        <f>IF(AND(Traitement8!D291&lt;1000,Traitement8!D291&gt;0),Traitement8!D291,)</f>
        <v>0</v>
      </c>
      <c r="D291" s="68">
        <v>291</v>
      </c>
      <c r="E291" s="8">
        <f t="shared" si="24"/>
        <v>8.618795036016702E-5</v>
      </c>
      <c r="F291" s="8">
        <f t="shared" si="25"/>
        <v>2.182005741049933E-6</v>
      </c>
      <c r="G291" s="8">
        <f t="shared" si="26"/>
        <v>0</v>
      </c>
      <c r="H291" s="69">
        <f t="shared" si="27"/>
        <v>86335.947124969112</v>
      </c>
      <c r="I291" s="69">
        <f t="shared" si="28"/>
        <v>86335.94712497211</v>
      </c>
      <c r="J291" s="70" t="str">
        <f t="shared" si="29"/>
        <v/>
      </c>
      <c r="K291" s="94"/>
      <c r="L291" s="93"/>
    </row>
    <row r="292" spans="1:12" ht="15" x14ac:dyDescent="0.25">
      <c r="A292" s="68">
        <v>292</v>
      </c>
      <c r="B292" s="174">
        <f>IF(Traitement8!B292&gt;0,Traitement8!B292,)</f>
        <v>2.5900148326840615E-2</v>
      </c>
      <c r="C292" s="3">
        <f>IF(AND(Traitement8!D292&lt;1000,Traitement8!D292&gt;0),Traitement8!D292,)</f>
        <v>0</v>
      </c>
      <c r="D292" s="68">
        <v>292</v>
      </c>
      <c r="E292" s="8">
        <f t="shared" si="24"/>
        <v>8.5886184573419344E-5</v>
      </c>
      <c r="F292" s="8">
        <f t="shared" si="25"/>
        <v>2.1762901486869269E-6</v>
      </c>
      <c r="G292" s="8">
        <f t="shared" si="26"/>
        <v>0</v>
      </c>
      <c r="H292" s="69">
        <f t="shared" si="27"/>
        <v>86639.657243332593</v>
      </c>
      <c r="I292" s="69">
        <f t="shared" si="28"/>
        <v>86639.657243334368</v>
      </c>
      <c r="J292" s="70" t="str">
        <f t="shared" si="29"/>
        <v/>
      </c>
      <c r="K292" s="94"/>
      <c r="L292" s="93"/>
    </row>
    <row r="293" spans="1:12" ht="15" x14ac:dyDescent="0.25">
      <c r="A293" s="68">
        <v>293</v>
      </c>
      <c r="B293" s="174">
        <f>IF(Traitement8!B293&gt;0,Traitement8!B293,)</f>
        <v>2.5818650062753714E-2</v>
      </c>
      <c r="C293" s="3">
        <f>IF(AND(Traitement8!D293&lt;1000,Traitement8!D293&gt;0),Traitement8!D293,)</f>
        <v>0</v>
      </c>
      <c r="D293" s="68">
        <v>293</v>
      </c>
      <c r="E293" s="8">
        <f t="shared" si="24"/>
        <v>8.5584639294339349E-5</v>
      </c>
      <c r="F293" s="8">
        <f t="shared" si="25"/>
        <v>2.1705895273409183E-6</v>
      </c>
      <c r="G293" s="8">
        <f t="shared" si="26"/>
        <v>0</v>
      </c>
      <c r="H293" s="69">
        <f t="shared" si="27"/>
        <v>86945.284809959354</v>
      </c>
      <c r="I293" s="69">
        <f t="shared" si="28"/>
        <v>86945.28480995979</v>
      </c>
      <c r="J293" s="70" t="str">
        <f t="shared" si="29"/>
        <v/>
      </c>
      <c r="K293" s="94"/>
      <c r="L293" s="93"/>
    </row>
    <row r="294" spans="1:12" ht="15" x14ac:dyDescent="0.25">
      <c r="A294" s="68">
        <v>294</v>
      </c>
      <c r="B294" s="174">
        <f>IF(Traitement8!B294&gt;0,Traitement8!B294,)</f>
        <v>2.5655653534579683E-2</v>
      </c>
      <c r="C294" s="3">
        <f>IF(AND(Traitement8!D294&lt;1000,Traitement8!D294&gt;0),Traitement8!D294,)</f>
        <v>0</v>
      </c>
      <c r="D294" s="68">
        <v>294</v>
      </c>
      <c r="E294" s="8">
        <f t="shared" si="24"/>
        <v>8.4982209296688427E-5</v>
      </c>
      <c r="F294" s="8">
        <f t="shared" si="25"/>
        <v>2.1592330409801624E-6</v>
      </c>
      <c r="G294" s="8">
        <f t="shared" si="26"/>
        <v>0</v>
      </c>
      <c r="H294" s="69">
        <f t="shared" si="27"/>
        <v>87562.365379681156</v>
      </c>
      <c r="I294" s="69">
        <f t="shared" si="28"/>
        <v>87562.365379675306</v>
      </c>
      <c r="J294" s="70" t="str">
        <f t="shared" si="29"/>
        <v/>
      </c>
      <c r="K294" s="94"/>
      <c r="L294" s="93"/>
    </row>
    <row r="295" spans="1:12" ht="15" x14ac:dyDescent="0.25">
      <c r="A295" s="68">
        <v>295</v>
      </c>
      <c r="B295" s="174">
        <f>IF(Traitement8!B295&gt;0,Traitement8!B295,)</f>
        <v>2.5574155270492782E-2</v>
      </c>
      <c r="C295" s="3">
        <f>IF(AND(Traitement8!D295&lt;1000,Traitement8!D295&gt;0),Traitement8!D295,)</f>
        <v>0</v>
      </c>
      <c r="D295" s="68">
        <v>295</v>
      </c>
      <c r="E295" s="8">
        <f t="shared" si="24"/>
        <v>8.4681324097737876E-5</v>
      </c>
      <c r="F295" s="8">
        <f t="shared" si="25"/>
        <v>2.153577097846879E-6</v>
      </c>
      <c r="G295" s="8">
        <f t="shared" si="26"/>
        <v>0</v>
      </c>
      <c r="H295" s="69">
        <f t="shared" si="27"/>
        <v>87873.855510924754</v>
      </c>
      <c r="I295" s="69">
        <f t="shared" si="28"/>
        <v>87873.855510918773</v>
      </c>
      <c r="J295" s="70" t="str">
        <f t="shared" si="29"/>
        <v/>
      </c>
      <c r="K295" s="94"/>
      <c r="L295" s="93"/>
    </row>
    <row r="296" spans="1:12" ht="15" x14ac:dyDescent="0.25">
      <c r="A296" s="68">
        <v>296</v>
      </c>
      <c r="B296" s="174">
        <f>IF(Traitement8!B296&gt;0,Traitement8!B296,)</f>
        <v>2.5492657006405763E-2</v>
      </c>
      <c r="C296" s="3">
        <f>IF(AND(Traitement8!D296&lt;1000,Traitement8!D296&gt;0),Traitement8!D296,)</f>
        <v>0</v>
      </c>
      <c r="D296" s="68">
        <v>296</v>
      </c>
      <c r="E296" s="8">
        <f t="shared" si="24"/>
        <v>8.4380658445695755E-5</v>
      </c>
      <c r="F296" s="8">
        <f t="shared" si="25"/>
        <v>2.1479359695004209E-6</v>
      </c>
      <c r="G296" s="8">
        <f t="shared" si="26"/>
        <v>0</v>
      </c>
      <c r="H296" s="69">
        <f t="shared" si="27"/>
        <v>88187.337354177871</v>
      </c>
      <c r="I296" s="69">
        <f t="shared" si="28"/>
        <v>88187.337354177376</v>
      </c>
      <c r="J296" s="70" t="str">
        <f t="shared" si="29"/>
        <v/>
      </c>
      <c r="K296" s="94"/>
      <c r="L296" s="93"/>
    </row>
    <row r="297" spans="1:12" ht="15" x14ac:dyDescent="0.25">
      <c r="A297" s="68">
        <v>297</v>
      </c>
      <c r="B297" s="174">
        <f>IF(Traitement8!B297&gt;0,Traitement8!B297,)</f>
        <v>2.5411158742318748E-2</v>
      </c>
      <c r="C297" s="3">
        <f>IF(AND(Traitement8!D297&lt;1000,Traitement8!D297&gt;0),Traitement8!D297,)</f>
        <v>0</v>
      </c>
      <c r="D297" s="68">
        <v>297</v>
      </c>
      <c r="E297" s="8">
        <f t="shared" si="24"/>
        <v>8.4080212101253493E-5</v>
      </c>
      <c r="F297" s="8">
        <f t="shared" si="25"/>
        <v>2.1423096171504469E-6</v>
      </c>
      <c r="G297" s="8">
        <f t="shared" si="26"/>
        <v>0</v>
      </c>
      <c r="H297" s="69">
        <f t="shared" si="27"/>
        <v>88502.830072706012</v>
      </c>
      <c r="I297" s="69">
        <f t="shared" si="28"/>
        <v>88502.830072706129</v>
      </c>
      <c r="J297" s="70" t="str">
        <f t="shared" si="29"/>
        <v/>
      </c>
      <c r="K297" s="94"/>
      <c r="L297" s="93"/>
    </row>
    <row r="298" spans="1:12" ht="15" x14ac:dyDescent="0.25">
      <c r="A298" s="68">
        <v>298</v>
      </c>
      <c r="B298" s="174">
        <f>IF(Traitement8!B298&gt;0,Traitement8!B298,)</f>
        <v>2.5248162214144831E-2</v>
      </c>
      <c r="C298" s="3">
        <f>IF(AND(Traitement8!D298&lt;1000,Traitement8!D298&gt;0),Traitement8!D298,)</f>
        <v>0</v>
      </c>
      <c r="D298" s="68">
        <v>298</v>
      </c>
      <c r="E298" s="8">
        <f t="shared" si="24"/>
        <v>8.3479976379613463E-5</v>
      </c>
      <c r="F298" s="8">
        <f t="shared" si="25"/>
        <v>2.1311010857060539E-6</v>
      </c>
      <c r="G298" s="8">
        <f t="shared" si="26"/>
        <v>0</v>
      </c>
      <c r="H298" s="69">
        <f t="shared" si="27"/>
        <v>89139.926025789231</v>
      </c>
      <c r="I298" s="69">
        <f t="shared" si="28"/>
        <v>89139.926025786845</v>
      </c>
      <c r="J298" s="70" t="str">
        <f t="shared" si="29"/>
        <v/>
      </c>
      <c r="K298" s="94"/>
      <c r="L298" s="93"/>
    </row>
    <row r="299" spans="1:12" ht="15" x14ac:dyDescent="0.25">
      <c r="A299" s="68">
        <v>299</v>
      </c>
      <c r="B299" s="174">
        <f>IF(Traitement8!B299&gt;0,Traitement8!B299,)</f>
        <v>2.516666395005793E-2</v>
      </c>
      <c r="C299" s="3">
        <f>IF(AND(Traitement8!D299&lt;1000,Traitement8!D299&gt;0),Traitement8!D299,)</f>
        <v>0</v>
      </c>
      <c r="D299" s="68">
        <v>299</v>
      </c>
      <c r="E299" s="8">
        <f t="shared" si="24"/>
        <v>8.3180186525505517E-5</v>
      </c>
      <c r="F299" s="8">
        <f t="shared" si="25"/>
        <v>2.1255188295205164E-6</v>
      </c>
      <c r="G299" s="8">
        <f t="shared" si="26"/>
        <v>0</v>
      </c>
      <c r="H299" s="69">
        <f t="shared" si="27"/>
        <v>89461.568836033592</v>
      </c>
      <c r="I299" s="69">
        <f t="shared" si="28"/>
        <v>89461.568836029721</v>
      </c>
      <c r="J299" s="70" t="str">
        <f t="shared" si="29"/>
        <v/>
      </c>
      <c r="K299" s="94"/>
      <c r="L299" s="93"/>
    </row>
    <row r="300" spans="1:12" ht="15" x14ac:dyDescent="0.25">
      <c r="A300" s="68">
        <v>300</v>
      </c>
      <c r="B300" s="174">
        <f>IF(Traitement8!B300&gt;0,Traitement8!B300,)</f>
        <v>2.5085165685970912E-2</v>
      </c>
      <c r="C300" s="3">
        <f>IF(AND(Traitement8!D300&lt;1000,Traitement8!D300&gt;0),Traitement8!D300,)</f>
        <v>0</v>
      </c>
      <c r="D300" s="68">
        <v>300</v>
      </c>
      <c r="E300" s="8">
        <f t="shared" si="24"/>
        <v>8.2880615025163196E-5</v>
      </c>
      <c r="F300" s="8">
        <f t="shared" si="25"/>
        <v>2.1199511951285268E-6</v>
      </c>
      <c r="G300" s="8">
        <f t="shared" si="26"/>
        <v>0</v>
      </c>
      <c r="H300" s="69">
        <f t="shared" si="27"/>
        <v>89785.301681126744</v>
      </c>
      <c r="I300" s="69">
        <f t="shared" si="28"/>
        <v>89785.301681132958</v>
      </c>
      <c r="J300" s="70" t="str">
        <f t="shared" si="29"/>
        <v/>
      </c>
      <c r="K300" s="94"/>
      <c r="L300" s="93"/>
    </row>
    <row r="301" spans="1:12" ht="15" x14ac:dyDescent="0.25">
      <c r="A301" s="68">
        <v>301</v>
      </c>
      <c r="B301" s="174">
        <f>IF(Traitement8!B301&gt;0,Traitement8!B301,)</f>
        <v>2.5003667421883896E-2</v>
      </c>
      <c r="C301" s="3">
        <f>IF(AND(Traitement8!D301&lt;1000,Traitement8!D301&gt;0),Traitement8!D301,)</f>
        <v>0</v>
      </c>
      <c r="D301" s="68">
        <v>301</v>
      </c>
      <c r="E301" s="8">
        <f t="shared" si="24"/>
        <v>8.2581261641026527E-5</v>
      </c>
      <c r="F301" s="8">
        <f t="shared" si="25"/>
        <v>2.1143981442362088E-6</v>
      </c>
      <c r="G301" s="8">
        <f t="shared" si="26"/>
        <v>0</v>
      </c>
      <c r="H301" s="69">
        <f t="shared" si="27"/>
        <v>90111.144998079602</v>
      </c>
      <c r="I301" s="69">
        <f t="shared" si="28"/>
        <v>90111.144998071672</v>
      </c>
      <c r="J301" s="70" t="str">
        <f t="shared" si="29"/>
        <v/>
      </c>
      <c r="K301" s="94"/>
      <c r="L301" s="93"/>
    </row>
    <row r="302" spans="1:12" ht="15" x14ac:dyDescent="0.25">
      <c r="A302" s="68">
        <v>302</v>
      </c>
      <c r="B302" s="174">
        <f>IF(Traitement8!B302&gt;0,Traitement8!B302,)</f>
        <v>2.4922169157796995E-2</v>
      </c>
      <c r="C302" s="3">
        <f>IF(AND(Traitement8!D302&lt;1000,Traitement8!D302&gt;0),Traitement8!D302,)</f>
        <v>0</v>
      </c>
      <c r="D302" s="68">
        <v>302</v>
      </c>
      <c r="E302" s="8">
        <f t="shared" si="24"/>
        <v>8.2282126135799216E-5</v>
      </c>
      <c r="F302" s="8">
        <f t="shared" si="25"/>
        <v>2.1088596386462177E-6</v>
      </c>
      <c r="G302" s="8">
        <f t="shared" si="26"/>
        <v>0</v>
      </c>
      <c r="H302" s="69">
        <f t="shared" si="27"/>
        <v>90439.119491228106</v>
      </c>
      <c r="I302" s="69">
        <f t="shared" si="28"/>
        <v>90439.119491232908</v>
      </c>
      <c r="J302" s="70" t="str">
        <f t="shared" si="29"/>
        <v/>
      </c>
      <c r="K302" s="94"/>
      <c r="L302" s="93"/>
    </row>
    <row r="303" spans="1:12" ht="15" x14ac:dyDescent="0.25">
      <c r="A303" s="68">
        <v>303</v>
      </c>
      <c r="B303" s="174">
        <f>IF(Traitement8!B303&gt;0,Traitement8!B303,)</f>
        <v>2.484067089370998E-2</v>
      </c>
      <c r="C303" s="3">
        <f>IF(AND(Traitement8!D303&lt;1000,Traitement8!D303&gt;0),Traitement8!D303,)</f>
        <v>0</v>
      </c>
      <c r="D303" s="68">
        <v>303</v>
      </c>
      <c r="E303" s="8">
        <f t="shared" si="24"/>
        <v>8.1983208272615182E-5</v>
      </c>
      <c r="F303" s="8">
        <f t="shared" si="25"/>
        <v>2.1033356402577466E-6</v>
      </c>
      <c r="G303" s="8">
        <f t="shared" si="26"/>
        <v>0</v>
      </c>
      <c r="H303" s="69">
        <f t="shared" si="27"/>
        <v>90769.24613662051</v>
      </c>
      <c r="I303" s="69">
        <f t="shared" si="28"/>
        <v>90769.246136618749</v>
      </c>
      <c r="J303" s="70" t="str">
        <f t="shared" si="29"/>
        <v/>
      </c>
      <c r="K303" s="94"/>
      <c r="L303" s="93"/>
    </row>
    <row r="304" spans="1:12" ht="15" x14ac:dyDescent="0.25">
      <c r="A304" s="68">
        <v>304</v>
      </c>
      <c r="B304" s="174">
        <f>IF(Traitement8!B304&gt;0,Traitement8!B304,)</f>
        <v>2.4677674365536063E-2</v>
      </c>
      <c r="C304" s="3">
        <f>IF(AND(Traitement8!D304&lt;1000,Traitement8!D304&gt;0),Traitement8!D304,)</f>
        <v>0</v>
      </c>
      <c r="D304" s="68">
        <v>304</v>
      </c>
      <c r="E304" s="8">
        <f t="shared" si="24"/>
        <v>8.1386024526397538E-5</v>
      </c>
      <c r="F304" s="8">
        <f t="shared" si="25"/>
        <v>2.0923310132061941E-6</v>
      </c>
      <c r="G304" s="8">
        <f t="shared" si="26"/>
        <v>0</v>
      </c>
      <c r="H304" s="69">
        <f t="shared" si="27"/>
        <v>91436.04117379646</v>
      </c>
      <c r="I304" s="69">
        <f t="shared" si="28"/>
        <v>91436.041173791542</v>
      </c>
      <c r="J304" s="70" t="str">
        <f t="shared" si="29"/>
        <v/>
      </c>
      <c r="K304" s="94"/>
      <c r="L304" s="93"/>
    </row>
    <row r="305" spans="1:12" ht="15" x14ac:dyDescent="0.25">
      <c r="A305" s="68">
        <v>305</v>
      </c>
      <c r="B305" s="174">
        <f>IF(Traitement8!B305&gt;0,Traitement8!B305,)</f>
        <v>2.4596176101449044E-2</v>
      </c>
      <c r="C305" s="3">
        <f>IF(AND(Traitement8!D305&lt;1000,Traitement8!D305&gt;0),Traitement8!D305,)</f>
        <v>0</v>
      </c>
      <c r="D305" s="68">
        <v>305</v>
      </c>
      <c r="E305" s="8">
        <f t="shared" si="24"/>
        <v>8.1087758171255464E-5</v>
      </c>
      <c r="F305" s="8">
        <f t="shared" si="25"/>
        <v>2.0868503088448675E-6</v>
      </c>
      <c r="G305" s="8">
        <f t="shared" si="26"/>
        <v>0</v>
      </c>
      <c r="H305" s="69">
        <f t="shared" si="27"/>
        <v>91772.752916919693</v>
      </c>
      <c r="I305" s="69">
        <f t="shared" si="28"/>
        <v>91772.752916919853</v>
      </c>
      <c r="J305" s="70" t="str">
        <f t="shared" si="29"/>
        <v/>
      </c>
      <c r="K305" s="94"/>
      <c r="L305" s="93"/>
    </row>
    <row r="306" spans="1:12" ht="15" x14ac:dyDescent="0.25">
      <c r="A306" s="68">
        <v>306</v>
      </c>
      <c r="B306" s="174">
        <f>IF(Traitement8!B306&gt;0,Traitement8!B306,)</f>
        <v>2.4514677837362029E-2</v>
      </c>
      <c r="C306" s="3">
        <f>IF(AND(Traitement8!D306&lt;1000,Traitement8!D306&gt;0),Traitement8!D306,)</f>
        <v>0</v>
      </c>
      <c r="D306" s="68">
        <v>306</v>
      </c>
      <c r="E306" s="8">
        <f t="shared" si="24"/>
        <v>8.0789708513925862E-5</v>
      </c>
      <c r="F306" s="8">
        <f t="shared" si="25"/>
        <v>2.0813839603023666E-6</v>
      </c>
      <c r="G306" s="8">
        <f t="shared" si="26"/>
        <v>0</v>
      </c>
      <c r="H306" s="69">
        <f t="shared" si="27"/>
        <v>92111.703524359807</v>
      </c>
      <c r="I306" s="69">
        <f t="shared" si="28"/>
        <v>92111.703524364115</v>
      </c>
      <c r="J306" s="70" t="str">
        <f t="shared" si="29"/>
        <v/>
      </c>
      <c r="K306" s="94"/>
      <c r="L306" s="93"/>
    </row>
    <row r="307" spans="1:12" ht="15" x14ac:dyDescent="0.25">
      <c r="A307" s="68">
        <v>307</v>
      </c>
      <c r="B307" s="174">
        <f>IF(Traitement8!B307&gt;0,Traitement8!B307,)</f>
        <v>2.4433179573275128E-2</v>
      </c>
      <c r="C307" s="3">
        <f>IF(AND(Traitement8!D307&lt;1000,Traitement8!D307&gt;0),Traitement8!D307,)</f>
        <v>0</v>
      </c>
      <c r="D307" s="68">
        <v>307</v>
      </c>
      <c r="E307" s="8">
        <f t="shared" si="24"/>
        <v>8.0491875319207984E-5</v>
      </c>
      <c r="F307" s="8">
        <f t="shared" si="25"/>
        <v>2.0759319299743564E-6</v>
      </c>
      <c r="G307" s="8">
        <f t="shared" si="26"/>
        <v>0</v>
      </c>
      <c r="H307" s="69">
        <f t="shared" si="27"/>
        <v>92452.915399597827</v>
      </c>
      <c r="I307" s="69">
        <f t="shared" si="28"/>
        <v>92452.915399603095</v>
      </c>
      <c r="J307" s="70" t="str">
        <f t="shared" si="29"/>
        <v/>
      </c>
      <c r="K307" s="94"/>
      <c r="L307" s="93"/>
    </row>
    <row r="308" spans="1:12" ht="15" x14ac:dyDescent="0.25">
      <c r="A308" s="68">
        <v>308</v>
      </c>
      <c r="B308" s="174">
        <f>IF(Traitement8!B308&gt;0,Traitement8!B308,)</f>
        <v>2.4351681309188113E-2</v>
      </c>
      <c r="C308" s="3">
        <f>IF(AND(Traitement8!D308&lt;1000,Traitement8!D308&gt;0),Traitement8!D308,)</f>
        <v>0</v>
      </c>
      <c r="D308" s="68">
        <v>308</v>
      </c>
      <c r="E308" s="8">
        <f t="shared" si="24"/>
        <v>8.0194258352234149E-5</v>
      </c>
      <c r="F308" s="8">
        <f t="shared" si="25"/>
        <v>2.0704941803530395E-6</v>
      </c>
      <c r="G308" s="8">
        <f t="shared" si="26"/>
        <v>0</v>
      </c>
      <c r="H308" s="69">
        <f t="shared" si="27"/>
        <v>92796.411246029093</v>
      </c>
      <c r="I308" s="69">
        <f t="shared" si="28"/>
        <v>92796.411246035248</v>
      </c>
      <c r="J308" s="70" t="str">
        <f t="shared" si="29"/>
        <v/>
      </c>
      <c r="K308" s="94"/>
      <c r="L308" s="93"/>
    </row>
    <row r="309" spans="1:12" ht="15" x14ac:dyDescent="0.25">
      <c r="A309" s="68">
        <v>309</v>
      </c>
      <c r="B309" s="174">
        <f>IF(Traitement8!B309&gt;0,Traitement8!B309,)</f>
        <v>2.4270183045101212E-2</v>
      </c>
      <c r="C309" s="3">
        <f>IF(AND(Traitement8!D309&lt;1000,Traitement8!D309&gt;0),Traitement8!D309,)</f>
        <v>0</v>
      </c>
      <c r="D309" s="68">
        <v>309</v>
      </c>
      <c r="E309" s="8">
        <f t="shared" si="24"/>
        <v>7.9896857378483621E-5</v>
      </c>
      <c r="F309" s="8">
        <f t="shared" si="25"/>
        <v>2.0650706740409503E-6</v>
      </c>
      <c r="G309" s="8">
        <f t="shared" si="26"/>
        <v>0</v>
      </c>
      <c r="H309" s="69">
        <f t="shared" si="27"/>
        <v>93142.214071995375</v>
      </c>
      <c r="I309" s="69">
        <f t="shared" si="28"/>
        <v>93142.214071997587</v>
      </c>
      <c r="J309" s="70" t="str">
        <f t="shared" si="29"/>
        <v/>
      </c>
      <c r="K309" s="94"/>
      <c r="L309" s="93"/>
    </row>
    <row r="310" spans="1:12" ht="15" x14ac:dyDescent="0.25">
      <c r="A310" s="68">
        <v>310</v>
      </c>
      <c r="B310" s="174">
        <f>IF(Traitement8!B310&gt;0,Traitement8!B310,)</f>
        <v>2.4188684781014193E-2</v>
      </c>
      <c r="C310" s="3">
        <f>IF(AND(Traitement8!D310&lt;1000,Traitement8!D310&gt;0),Traitement8!D310,)</f>
        <v>0</v>
      </c>
      <c r="D310" s="68">
        <v>310</v>
      </c>
      <c r="E310" s="8">
        <f t="shared" si="24"/>
        <v>7.9599672163754853E-5</v>
      </c>
      <c r="F310" s="8">
        <f t="shared" si="25"/>
        <v>2.0596613737302634E-6</v>
      </c>
      <c r="G310" s="8">
        <f t="shared" si="26"/>
        <v>0</v>
      </c>
      <c r="H310" s="69">
        <f t="shared" si="27"/>
        <v>93490.347195925962</v>
      </c>
      <c r="I310" s="69">
        <f t="shared" si="28"/>
        <v>93490.347195934359</v>
      </c>
      <c r="J310" s="70" t="str">
        <f t="shared" si="29"/>
        <v/>
      </c>
      <c r="K310" s="94"/>
      <c r="L310" s="93"/>
    </row>
    <row r="311" spans="1:12" ht="15" x14ac:dyDescent="0.25">
      <c r="A311" s="68">
        <v>311</v>
      </c>
      <c r="B311" s="174">
        <f>IF(Traitement8!B311&gt;0,Traitement8!B311,)</f>
        <v>2.4107186516927177E-2</v>
      </c>
      <c r="C311" s="3">
        <f>IF(AND(Traitement8!D311&lt;1000,Traitement8!D311&gt;0),Traitement8!D311,)</f>
        <v>0</v>
      </c>
      <c r="D311" s="68">
        <v>311</v>
      </c>
      <c r="E311" s="8">
        <f t="shared" si="24"/>
        <v>7.9302702474220998E-5</v>
      </c>
      <c r="F311" s="8">
        <f t="shared" si="25"/>
        <v>2.0542662422234855E-6</v>
      </c>
      <c r="G311" s="8">
        <f t="shared" si="26"/>
        <v>0</v>
      </c>
      <c r="H311" s="69">
        <f t="shared" si="27"/>
        <v>93840.834251575885</v>
      </c>
      <c r="I311" s="69">
        <f t="shared" si="28"/>
        <v>93840.834251573018</v>
      </c>
      <c r="J311" s="70" t="str">
        <f t="shared" si="29"/>
        <v/>
      </c>
      <c r="K311" s="94"/>
      <c r="L311" s="93"/>
    </row>
    <row r="312" spans="1:12" ht="15" x14ac:dyDescent="0.25">
      <c r="A312" s="68">
        <v>312</v>
      </c>
      <c r="B312" s="174">
        <f>IF(Traitement8!B312&gt;0,Traitement8!B312,)</f>
        <v>2.4025688252840276E-2</v>
      </c>
      <c r="C312" s="3">
        <f>IF(AND(Traitement8!D312&lt;1000,Traitement8!D312&gt;0),Traitement8!D312,)</f>
        <v>0</v>
      </c>
      <c r="D312" s="68">
        <v>312</v>
      </c>
      <c r="E312" s="8">
        <f t="shared" si="24"/>
        <v>7.9005948076346644E-5</v>
      </c>
      <c r="F312" s="8">
        <f t="shared" si="25"/>
        <v>2.0488852423920666E-6</v>
      </c>
      <c r="G312" s="8">
        <f t="shared" si="26"/>
        <v>0</v>
      </c>
      <c r="H312" s="69">
        <f t="shared" si="27"/>
        <v>94193.699193375287</v>
      </c>
      <c r="I312" s="69">
        <f t="shared" si="28"/>
        <v>94193.699193369263</v>
      </c>
      <c r="J312" s="70" t="str">
        <f t="shared" si="29"/>
        <v/>
      </c>
      <c r="K312" s="94"/>
      <c r="L312" s="93"/>
    </row>
    <row r="313" spans="1:12" ht="15" x14ac:dyDescent="0.25">
      <c r="A313" s="68">
        <v>313</v>
      </c>
      <c r="B313" s="174">
        <f>IF(Traitement8!B313&gt;0,Traitement8!B313,)</f>
        <v>2.3944189988753261E-2</v>
      </c>
      <c r="C313" s="3">
        <f>IF(AND(Traitement8!D313&lt;1000,Traitement8!D313&gt;0),Traitement8!D313,)</f>
        <v>0</v>
      </c>
      <c r="D313" s="68">
        <v>313</v>
      </c>
      <c r="E313" s="8">
        <f t="shared" si="24"/>
        <v>7.870940873694332E-5</v>
      </c>
      <c r="F313" s="8">
        <f t="shared" si="25"/>
        <v>2.0435183372315893E-6</v>
      </c>
      <c r="G313" s="8">
        <f t="shared" si="26"/>
        <v>0</v>
      </c>
      <c r="H313" s="69">
        <f t="shared" si="27"/>
        <v>94548.966301888417</v>
      </c>
      <c r="I313" s="69">
        <f t="shared" si="28"/>
        <v>94548.96630189901</v>
      </c>
      <c r="J313" s="70" t="str">
        <f t="shared" si="29"/>
        <v/>
      </c>
      <c r="K313" s="94"/>
      <c r="L313" s="93"/>
    </row>
    <row r="314" spans="1:12" ht="15" x14ac:dyDescent="0.25">
      <c r="A314" s="68">
        <v>314</v>
      </c>
      <c r="B314" s="174">
        <f>IF(Traitement8!B314&gt;0,Traitement8!B314,)</f>
        <v>2.3862691724666242E-2</v>
      </c>
      <c r="C314" s="3">
        <f>IF(AND(Traitement8!D314&lt;1000,Traitement8!D314&gt;0),Traitement8!D314,)</f>
        <v>0</v>
      </c>
      <c r="D314" s="68">
        <v>314</v>
      </c>
      <c r="E314" s="8">
        <f t="shared" si="24"/>
        <v>7.8413084223211138E-5</v>
      </c>
      <c r="F314" s="8">
        <f t="shared" si="25"/>
        <v>2.0381654898272749E-6</v>
      </c>
      <c r="G314" s="8">
        <f t="shared" si="26"/>
        <v>0</v>
      </c>
      <c r="H314" s="69">
        <f t="shared" si="27"/>
        <v>94906.660189380142</v>
      </c>
      <c r="I314" s="69">
        <f t="shared" si="28"/>
        <v>94906.660189375907</v>
      </c>
      <c r="J314" s="70" t="str">
        <f t="shared" si="29"/>
        <v/>
      </c>
      <c r="K314" s="94"/>
      <c r="L314" s="93"/>
    </row>
    <row r="315" spans="1:12" ht="15" x14ac:dyDescent="0.25">
      <c r="A315" s="68">
        <v>315</v>
      </c>
      <c r="B315" s="174">
        <f>IF(Traitement8!B315&gt;0,Traitement8!B315,)</f>
        <v>2.3781193460579341E-2</v>
      </c>
      <c r="C315" s="3">
        <f>IF(AND(Traitement8!D315&lt;1000,Traitement8!D315&gt;0),Traitement8!D315,)</f>
        <v>0</v>
      </c>
      <c r="D315" s="68">
        <v>315</v>
      </c>
      <c r="E315" s="8">
        <f t="shared" si="24"/>
        <v>7.8116974302600006E-5</v>
      </c>
      <c r="F315" s="8">
        <f t="shared" si="25"/>
        <v>2.0328266633608819E-6</v>
      </c>
      <c r="G315" s="8">
        <f t="shared" si="26"/>
        <v>0</v>
      </c>
      <c r="H315" s="69">
        <f t="shared" si="27"/>
        <v>95266.805805500422</v>
      </c>
      <c r="I315" s="69">
        <f t="shared" si="28"/>
        <v>95266.805805501324</v>
      </c>
      <c r="J315" s="70" t="str">
        <f t="shared" si="29"/>
        <v/>
      </c>
      <c r="K315" s="94"/>
      <c r="L315" s="93"/>
    </row>
    <row r="316" spans="1:12" ht="15" x14ac:dyDescent="0.25">
      <c r="A316" s="68">
        <v>316</v>
      </c>
      <c r="B316" s="174">
        <f>IF(Traitement8!B316&gt;0,Traitement8!B316,)</f>
        <v>2.3699695196492326E-2</v>
      </c>
      <c r="C316" s="3">
        <f>IF(AND(Traitement8!D316&lt;1000,Traitement8!D316&gt;0),Traitement8!D316,)</f>
        <v>0</v>
      </c>
      <c r="D316" s="68">
        <v>316</v>
      </c>
      <c r="E316" s="8">
        <f t="shared" si="24"/>
        <v>7.7821078742962291E-5</v>
      </c>
      <c r="F316" s="8">
        <f t="shared" si="25"/>
        <v>2.0275018211038092E-6</v>
      </c>
      <c r="G316" s="8">
        <f t="shared" si="26"/>
        <v>0</v>
      </c>
      <c r="H316" s="69">
        <f t="shared" si="27"/>
        <v>95629.428443087629</v>
      </c>
      <c r="I316" s="69">
        <f t="shared" si="28"/>
        <v>95629.428443080717</v>
      </c>
      <c r="J316" s="70" t="str">
        <f t="shared" si="29"/>
        <v/>
      </c>
      <c r="K316" s="94"/>
      <c r="L316" s="93"/>
    </row>
    <row r="317" spans="1:12" ht="15" x14ac:dyDescent="0.25">
      <c r="A317" s="68">
        <v>317</v>
      </c>
      <c r="B317" s="174">
        <f>IF(Traitement8!B317&gt;0,Traitement8!B317,)</f>
        <v>2.361819693240531E-2</v>
      </c>
      <c r="C317" s="3">
        <f>IF(AND(Traitement8!D317&lt;1000,Traitement8!D317&gt;0),Traitement8!D317,)</f>
        <v>0</v>
      </c>
      <c r="D317" s="68">
        <v>317</v>
      </c>
      <c r="E317" s="8">
        <f t="shared" si="24"/>
        <v>7.7525397312427913E-5</v>
      </c>
      <c r="F317" s="8">
        <f t="shared" si="25"/>
        <v>2.0221909264377909E-6</v>
      </c>
      <c r="G317" s="8">
        <f t="shared" si="26"/>
        <v>0</v>
      </c>
      <c r="H317" s="69">
        <f t="shared" si="27"/>
        <v>95994.553744086006</v>
      </c>
      <c r="I317" s="69">
        <f t="shared" si="28"/>
        <v>95994.553744095654</v>
      </c>
      <c r="J317" s="70" t="str">
        <f t="shared" si="29"/>
        <v/>
      </c>
      <c r="K317" s="94"/>
      <c r="L317" s="93"/>
    </row>
    <row r="318" spans="1:12" ht="15" x14ac:dyDescent="0.25">
      <c r="A318" s="68">
        <v>318</v>
      </c>
      <c r="B318" s="174">
        <f>IF(Traitement8!B318&gt;0,Traitement8!B318,)</f>
        <v>2.3536698668318409E-2</v>
      </c>
      <c r="C318" s="3">
        <f>IF(AND(Traitement8!D318&lt;1000,Traitement8!D318&gt;0),Traitement8!D318,)</f>
        <v>0</v>
      </c>
      <c r="D318" s="68">
        <v>318</v>
      </c>
      <c r="E318" s="8">
        <f t="shared" si="24"/>
        <v>7.7229929779529249E-5</v>
      </c>
      <c r="F318" s="8">
        <f t="shared" si="25"/>
        <v>2.016893942820403E-6</v>
      </c>
      <c r="G318" s="8">
        <f t="shared" si="26"/>
        <v>0</v>
      </c>
      <c r="H318" s="69">
        <f t="shared" si="27"/>
        <v>96362.207705591776</v>
      </c>
      <c r="I318" s="69">
        <f t="shared" si="28"/>
        <v>96362.207705593755</v>
      </c>
      <c r="J318" s="70" t="str">
        <f t="shared" si="29"/>
        <v/>
      </c>
      <c r="K318" s="94"/>
      <c r="L318" s="93"/>
    </row>
    <row r="319" spans="1:12" ht="15" x14ac:dyDescent="0.25">
      <c r="A319" s="68">
        <v>319</v>
      </c>
      <c r="B319" s="174">
        <f>IF(Traitement8!B319&gt;0,Traitement8!B319,)</f>
        <v>2.345520040423139E-2</v>
      </c>
      <c r="C319" s="3">
        <f>IF(AND(Traitement8!D319&lt;1000,Traitement8!D319&gt;0),Traitement8!D319,)</f>
        <v>0</v>
      </c>
      <c r="D319" s="68">
        <v>319</v>
      </c>
      <c r="E319" s="8">
        <f t="shared" si="24"/>
        <v>7.6934675913062356E-5</v>
      </c>
      <c r="F319" s="8">
        <f t="shared" si="25"/>
        <v>2.01161083381956E-6</v>
      </c>
      <c r="G319" s="8">
        <f t="shared" si="26"/>
        <v>0</v>
      </c>
      <c r="H319" s="69">
        <f t="shared" si="27"/>
        <v>96732.416686024299</v>
      </c>
      <c r="I319" s="69">
        <f t="shared" si="28"/>
        <v>96732.416686029508</v>
      </c>
      <c r="J319" s="70" t="str">
        <f t="shared" si="29"/>
        <v/>
      </c>
      <c r="K319" s="94"/>
      <c r="L319" s="93"/>
    </row>
    <row r="320" spans="1:12" ht="15" x14ac:dyDescent="0.25">
      <c r="A320" s="68">
        <v>320</v>
      </c>
      <c r="B320" s="174">
        <f>IF(Traitement8!B320&gt;0,Traitement8!B320,)</f>
        <v>2.345520040423139E-2</v>
      </c>
      <c r="C320" s="3">
        <f>IF(AND(Traitement8!D320&lt;1000,Traitement8!D320&gt;0),Traitement8!D320,)</f>
        <v>0</v>
      </c>
      <c r="D320" s="68">
        <v>320</v>
      </c>
      <c r="E320" s="8">
        <f t="shared" si="24"/>
        <v>7.6934675913062356E-5</v>
      </c>
      <c r="F320" s="8">
        <f t="shared" si="25"/>
        <v>2.01161083381956E-6</v>
      </c>
      <c r="G320" s="8">
        <f t="shared" si="26"/>
        <v>0</v>
      </c>
      <c r="H320" s="69">
        <f t="shared" si="27"/>
        <v>96732.416686024299</v>
      </c>
      <c r="I320" s="69">
        <f t="shared" si="28"/>
        <v>96732.416686029508</v>
      </c>
      <c r="J320" s="70" t="str">
        <f t="shared" si="29"/>
        <v/>
      </c>
      <c r="K320" s="94"/>
      <c r="L320" s="93"/>
    </row>
    <row r="321" spans="1:12" ht="15" x14ac:dyDescent="0.25">
      <c r="A321" s="68">
        <v>321</v>
      </c>
      <c r="B321" s="174">
        <f>IF(Traitement8!B321&gt;0,Traitement8!B321,)</f>
        <v>2.3373702140144375E-2</v>
      </c>
      <c r="C321" s="3">
        <f>IF(AND(Traitement8!D321&lt;1000,Traitement8!D321&gt;0),Traitement8!D321,)</f>
        <v>0</v>
      </c>
      <c r="D321" s="68">
        <v>321</v>
      </c>
      <c r="E321" s="8">
        <f t="shared" si="24"/>
        <v>7.6639635482197987E-5</v>
      </c>
      <c r="F321" s="8">
        <f t="shared" si="25"/>
        <v>2.0063415630997126E-6</v>
      </c>
      <c r="G321" s="8">
        <f t="shared" si="26"/>
        <v>0</v>
      </c>
      <c r="H321" s="69">
        <f t="shared" si="27"/>
        <v>97105.207411422569</v>
      </c>
      <c r="I321" s="69">
        <f t="shared" si="28"/>
        <v>97105.207411425072</v>
      </c>
      <c r="J321" s="70" t="str">
        <f t="shared" si="29"/>
        <v/>
      </c>
      <c r="K321" s="94"/>
      <c r="L321" s="93"/>
    </row>
    <row r="322" spans="1:12" ht="15" x14ac:dyDescent="0.25">
      <c r="A322" s="68">
        <v>322</v>
      </c>
      <c r="B322" s="174">
        <f>IF(Traitement8!B322&gt;0,Traitement8!B322,)</f>
        <v>2.3292203876057474E-2</v>
      </c>
      <c r="C322" s="3">
        <f>IF(AND(Traitement8!D322&lt;1000,Traitement8!D322&gt;0),Traitement8!D322,)</f>
        <v>0</v>
      </c>
      <c r="D322" s="68">
        <v>322</v>
      </c>
      <c r="E322" s="8">
        <f t="shared" ref="E322:E385" si="30">IF(B322&gt;0,1/2*(B322-K$13*F322+M$8)+1/2*POWER((B322-K$13*F322+M$8)^2-4*M$10*(B322-K$13*F322),0.5),"")</f>
        <v>7.6344808256426089E-5</v>
      </c>
      <c r="F322" s="8">
        <f t="shared" ref="F322:F385" si="31">IF(B322="","",LN(1+EXP($L$16*(B322-$L$15)))/$L$16)</f>
        <v>2.0010860944080564E-6</v>
      </c>
      <c r="G322" s="8">
        <f t="shared" ref="G322:G385" si="32">IF(B322&gt;0,-LN(1+EXP(L$18*(B322-L$17)))/L$18,"")</f>
        <v>0</v>
      </c>
      <c r="H322" s="69">
        <f t="shared" si="27"/>
        <v>97480.606981878052</v>
      </c>
      <c r="I322" s="69">
        <f t="shared" si="28"/>
        <v>97480.606981869947</v>
      </c>
      <c r="J322" s="70" t="str">
        <f t="shared" si="29"/>
        <v/>
      </c>
      <c r="K322" s="94"/>
      <c r="L322" s="93"/>
    </row>
    <row r="323" spans="1:12" ht="15" x14ac:dyDescent="0.25">
      <c r="A323" s="68">
        <v>323</v>
      </c>
      <c r="B323" s="174">
        <f>IF(Traitement8!B323&gt;0,Traitement8!B323,)</f>
        <v>2.3210705611970459E-2</v>
      </c>
      <c r="C323" s="3">
        <f>IF(AND(Traitement8!D323&lt;1000,Traitement8!D323&gt;0),Traitement8!D323,)</f>
        <v>0</v>
      </c>
      <c r="D323" s="68">
        <v>323</v>
      </c>
      <c r="E323" s="8">
        <f t="shared" si="30"/>
        <v>7.6050194005541916E-5</v>
      </c>
      <c r="F323" s="8">
        <f t="shared" si="31"/>
        <v>1.9958443916090203E-6</v>
      </c>
      <c r="G323" s="8">
        <f t="shared" si="32"/>
        <v>0</v>
      </c>
      <c r="H323" s="69">
        <f t="shared" ref="H323:H386" si="33">IF(B323&gt;0,IF(K$13=1,(L$11*10/(B323-E323-F323)-L$11*10/(L$9))+K$11*10/(L$14+F323)-K$11*10/(L$14+L$19-K$9+G323),L$11*10/(B323-E323)-L$11*10/(L$9)),"")</f>
        <v>97858.642878103055</v>
      </c>
      <c r="I323" s="69">
        <f t="shared" ref="I323:I386" si="34">IF(B323&gt;0,IF(K$13=0,K$11*10/(E323)-K$11*10/(L$19-L$9),K$11*10/(E323)-K$11*10/(K$9-L$9)+K$11*10/(L$14+F323)-K$11*10/(L$14+L$19-K$9+G323)),"")</f>
        <v>97858.642878105544</v>
      </c>
      <c r="J323" s="70" t="str">
        <f t="shared" ref="J323:J386" si="35">IF(OR(B323="",C323=0,C323=""),"",(H323-C323)*(H323-C323))</f>
        <v/>
      </c>
      <c r="K323" s="94"/>
      <c r="L323" s="93"/>
    </row>
    <row r="324" spans="1:12" ht="15" x14ac:dyDescent="0.25">
      <c r="A324" s="68">
        <v>324</v>
      </c>
      <c r="B324" s="174">
        <f>IF(Traitement8!B324&gt;0,Traitement8!B324,)</f>
        <v>2.3129207347883558E-2</v>
      </c>
      <c r="C324" s="3">
        <f>IF(AND(Traitement8!D324&lt;1000,Traitement8!D324&gt;0),Traitement8!D324,)</f>
        <v>0</v>
      </c>
      <c r="D324" s="68">
        <v>324</v>
      </c>
      <c r="E324" s="8">
        <f t="shared" si="30"/>
        <v>7.5755792499715424E-5</v>
      </c>
      <c r="F324" s="8">
        <f t="shared" si="31"/>
        <v>1.99061641862908E-6</v>
      </c>
      <c r="G324" s="8">
        <f t="shared" si="32"/>
        <v>0</v>
      </c>
      <c r="H324" s="69">
        <f t="shared" si="33"/>
        <v>98239.342968133176</v>
      </c>
      <c r="I324" s="69">
        <f t="shared" si="34"/>
        <v>98239.342968141369</v>
      </c>
      <c r="J324" s="70" t="str">
        <f t="shared" si="35"/>
        <v/>
      </c>
      <c r="K324" s="94"/>
      <c r="L324" s="93"/>
    </row>
    <row r="325" spans="1:12" ht="15" x14ac:dyDescent="0.25">
      <c r="A325" s="68">
        <v>325</v>
      </c>
      <c r="B325" s="174">
        <f>IF(Traitement8!B325&gt;0,Traitement8!B325,)</f>
        <v>2.3129207347883558E-2</v>
      </c>
      <c r="C325" s="3">
        <f>IF(AND(Traitement8!D325&lt;1000,Traitement8!D325&gt;0),Traitement8!D325,)</f>
        <v>0</v>
      </c>
      <c r="D325" s="68">
        <v>325</v>
      </c>
      <c r="E325" s="8">
        <f t="shared" si="30"/>
        <v>7.5755792499715424E-5</v>
      </c>
      <c r="F325" s="8">
        <f t="shared" si="31"/>
        <v>1.99061641862908E-6</v>
      </c>
      <c r="G325" s="8">
        <f t="shared" si="32"/>
        <v>0</v>
      </c>
      <c r="H325" s="69">
        <f t="shared" si="33"/>
        <v>98239.342968133176</v>
      </c>
      <c r="I325" s="69">
        <f t="shared" si="34"/>
        <v>98239.342968141369</v>
      </c>
      <c r="J325" s="70" t="str">
        <f t="shared" si="35"/>
        <v/>
      </c>
      <c r="K325" s="94"/>
      <c r="L325" s="93"/>
    </row>
    <row r="326" spans="1:12" ht="15" x14ac:dyDescent="0.25">
      <c r="A326" s="68">
        <v>326</v>
      </c>
      <c r="B326" s="174">
        <f>IF(Traitement8!B326&gt;0,Traitement8!B326,)</f>
        <v>2.3047709083796539E-2</v>
      </c>
      <c r="C326" s="3">
        <f>IF(AND(Traitement8!D326&lt;1000,Traitement8!D326&gt;0),Traitement8!D326,)</f>
        <v>0</v>
      </c>
      <c r="D326" s="68">
        <v>326</v>
      </c>
      <c r="E326" s="8">
        <f t="shared" si="30"/>
        <v>7.5461603509421882E-5</v>
      </c>
      <c r="F326" s="8">
        <f t="shared" si="31"/>
        <v>1.9854021395188474E-6</v>
      </c>
      <c r="G326" s="8">
        <f t="shared" si="32"/>
        <v>0</v>
      </c>
      <c r="H326" s="69">
        <f t="shared" si="33"/>
        <v>98622.735514179265</v>
      </c>
      <c r="I326" s="69">
        <f t="shared" si="34"/>
        <v>98622.735514190877</v>
      </c>
      <c r="J326" s="70" t="str">
        <f t="shared" si="35"/>
        <v/>
      </c>
      <c r="K326" s="94"/>
      <c r="L326" s="93"/>
    </row>
    <row r="327" spans="1:12" ht="15" x14ac:dyDescent="0.25">
      <c r="A327" s="68">
        <v>327</v>
      </c>
      <c r="B327" s="174">
        <f>IF(Traitement8!B327&gt;0,Traitement8!B327,)</f>
        <v>2.2966210819709523E-2</v>
      </c>
      <c r="C327" s="3">
        <f>IF(AND(Traitement8!D327&lt;1000,Traitement8!D327&gt;0),Traitement8!D327,)</f>
        <v>0</v>
      </c>
      <c r="D327" s="68">
        <v>327</v>
      </c>
      <c r="E327" s="8">
        <f t="shared" si="30"/>
        <v>7.5167626805483501E-5</v>
      </c>
      <c r="F327" s="8">
        <f t="shared" si="31"/>
        <v>1.9802015184116761E-6</v>
      </c>
      <c r="G327" s="8">
        <f t="shared" si="32"/>
        <v>0</v>
      </c>
      <c r="H327" s="69">
        <f t="shared" si="33"/>
        <v>99008.849179617668</v>
      </c>
      <c r="I327" s="69">
        <f t="shared" si="34"/>
        <v>99008.849179610828</v>
      </c>
      <c r="J327" s="70" t="str">
        <f t="shared" si="35"/>
        <v/>
      </c>
      <c r="K327" s="94"/>
      <c r="L327" s="93"/>
    </row>
    <row r="328" spans="1:12" ht="15" x14ac:dyDescent="0.25">
      <c r="A328" s="68">
        <v>328</v>
      </c>
      <c r="B328" s="174">
        <f>IF(Traitement8!B328&gt;0,Traitement8!B328,)</f>
        <v>2.2966210819709523E-2</v>
      </c>
      <c r="C328" s="3">
        <f>IF(AND(Traitement8!D328&lt;1000,Traitement8!D328&gt;0),Traitement8!D328,)</f>
        <v>0</v>
      </c>
      <c r="D328" s="68">
        <v>328</v>
      </c>
      <c r="E328" s="8">
        <f t="shared" si="30"/>
        <v>7.5167626805483501E-5</v>
      </c>
      <c r="F328" s="8">
        <f t="shared" si="31"/>
        <v>1.9802015184116761E-6</v>
      </c>
      <c r="G328" s="8">
        <f t="shared" si="32"/>
        <v>0</v>
      </c>
      <c r="H328" s="69">
        <f t="shared" si="33"/>
        <v>99008.849179617668</v>
      </c>
      <c r="I328" s="69">
        <f t="shared" si="34"/>
        <v>99008.849179610828</v>
      </c>
      <c r="J328" s="70" t="str">
        <f t="shared" si="35"/>
        <v/>
      </c>
      <c r="K328" s="94"/>
      <c r="L328" s="93"/>
    </row>
    <row r="329" spans="1:12" ht="15" x14ac:dyDescent="0.25">
      <c r="A329" s="68">
        <v>329</v>
      </c>
      <c r="B329" s="174">
        <f>IF(Traitement8!B329&gt;0,Traitement8!B329,)</f>
        <v>2.2884712555622622E-2</v>
      </c>
      <c r="C329" s="3">
        <f>IF(AND(Traitement8!D329&lt;1000,Traitement8!D329&gt;0),Traitement8!D329,)</f>
        <v>0</v>
      </c>
      <c r="D329" s="68">
        <v>329</v>
      </c>
      <c r="E329" s="8">
        <f t="shared" si="30"/>
        <v>7.4873862159000049E-5</v>
      </c>
      <c r="F329" s="8">
        <f t="shared" si="31"/>
        <v>1.9750145195305624E-6</v>
      </c>
      <c r="G329" s="8">
        <f t="shared" si="32"/>
        <v>0</v>
      </c>
      <c r="H329" s="69">
        <f t="shared" si="33"/>
        <v>99397.713036134883</v>
      </c>
      <c r="I329" s="69">
        <f t="shared" si="34"/>
        <v>99397.713036135086</v>
      </c>
      <c r="J329" s="70" t="str">
        <f t="shared" si="35"/>
        <v/>
      </c>
      <c r="K329" s="94"/>
      <c r="L329" s="93"/>
    </row>
    <row r="330" spans="1:12" ht="15" x14ac:dyDescent="0.25">
      <c r="A330" s="68">
        <v>330</v>
      </c>
      <c r="B330" s="174">
        <f>IF(Traitement8!B330&gt;0,Traitement8!B330,)</f>
        <v>2.2803214291535607E-2</v>
      </c>
      <c r="C330" s="3">
        <f>IF(AND(Traitement8!D330&lt;1000,Traitement8!D330&gt;0),Traitement8!D330,)</f>
        <v>0</v>
      </c>
      <c r="D330" s="68">
        <v>330</v>
      </c>
      <c r="E330" s="8">
        <f t="shared" si="30"/>
        <v>7.4580309341459872E-5</v>
      </c>
      <c r="F330" s="8">
        <f t="shared" si="31"/>
        <v>1.9698411072019406E-6</v>
      </c>
      <c r="G330" s="8">
        <f t="shared" si="32"/>
        <v>0</v>
      </c>
      <c r="H330" s="69">
        <f t="shared" si="33"/>
        <v>99789.356571026161</v>
      </c>
      <c r="I330" s="69">
        <f t="shared" si="34"/>
        <v>99789.356571024211</v>
      </c>
      <c r="J330" s="70" t="str">
        <f t="shared" si="35"/>
        <v/>
      </c>
      <c r="K330" s="94"/>
      <c r="L330" s="93"/>
    </row>
    <row r="331" spans="1:12" ht="15" x14ac:dyDescent="0.25">
      <c r="A331" s="68">
        <v>331</v>
      </c>
      <c r="B331" s="174">
        <f>IF(Traitement8!B331&gt;0,Traitement8!B331,)</f>
        <v>2.2803214291535607E-2</v>
      </c>
      <c r="C331" s="3">
        <f>IF(AND(Traitement8!D331&lt;1000,Traitement8!D331&gt;0),Traitement8!D331,)</f>
        <v>0</v>
      </c>
      <c r="D331" s="68">
        <v>331</v>
      </c>
      <c r="E331" s="8">
        <f t="shared" si="30"/>
        <v>7.4580309341459872E-5</v>
      </c>
      <c r="F331" s="8">
        <f t="shared" si="31"/>
        <v>1.9698411072019406E-6</v>
      </c>
      <c r="G331" s="8">
        <f t="shared" si="32"/>
        <v>0</v>
      </c>
      <c r="H331" s="69">
        <f t="shared" si="33"/>
        <v>99789.356571026161</v>
      </c>
      <c r="I331" s="69">
        <f t="shared" si="34"/>
        <v>99789.356571024211</v>
      </c>
      <c r="J331" s="70" t="str">
        <f t="shared" si="35"/>
        <v/>
      </c>
      <c r="K331" s="94"/>
      <c r="L331" s="93"/>
    </row>
    <row r="332" spans="1:12" ht="15" x14ac:dyDescent="0.25">
      <c r="A332" s="68">
        <v>332</v>
      </c>
      <c r="B332" s="174">
        <f>IF(Traitement8!B332&gt;0,Traitement8!B332,)</f>
        <v>2.2721716027448588E-2</v>
      </c>
      <c r="C332" s="3">
        <f>IF(AND(Traitement8!D332&lt;1000,Traitement8!D332&gt;0),Traitement8!D332,)</f>
        <v>0</v>
      </c>
      <c r="D332" s="68">
        <v>332</v>
      </c>
      <c r="E332" s="8">
        <f t="shared" si="30"/>
        <v>7.4286968124642749E-5</v>
      </c>
      <c r="F332" s="8">
        <f t="shared" si="31"/>
        <v>1.9646812458349903E-6</v>
      </c>
      <c r="G332" s="8">
        <f t="shared" si="32"/>
        <v>0</v>
      </c>
      <c r="H332" s="69">
        <f t="shared" si="33"/>
        <v>100183.80969464526</v>
      </c>
      <c r="I332" s="69">
        <f t="shared" si="34"/>
        <v>100183.80969464617</v>
      </c>
      <c r="J332" s="70" t="str">
        <f t="shared" si="35"/>
        <v/>
      </c>
      <c r="K332" s="94"/>
      <c r="L332" s="93"/>
    </row>
    <row r="333" spans="1:12" ht="15" x14ac:dyDescent="0.25">
      <c r="A333" s="68">
        <v>333</v>
      </c>
      <c r="B333" s="174">
        <f>IF(Traitement8!B333&gt;0,Traitement8!B333,)</f>
        <v>2.2640217763361687E-2</v>
      </c>
      <c r="C333" s="3">
        <f>IF(AND(Traitement8!D333&lt;1000,Traitement8!D333&gt;0),Traitement8!D333,)</f>
        <v>0</v>
      </c>
      <c r="D333" s="68">
        <v>333</v>
      </c>
      <c r="E333" s="8">
        <f t="shared" si="30"/>
        <v>7.3993838280675406E-5</v>
      </c>
      <c r="F333" s="8">
        <f t="shared" si="31"/>
        <v>1.9595348999354311E-6</v>
      </c>
      <c r="G333" s="8">
        <f t="shared" si="32"/>
        <v>0</v>
      </c>
      <c r="H333" s="69">
        <f t="shared" si="33"/>
        <v>100581.10274802077</v>
      </c>
      <c r="I333" s="69">
        <f t="shared" si="34"/>
        <v>100581.10274801633</v>
      </c>
      <c r="J333" s="70" t="str">
        <f t="shared" si="35"/>
        <v/>
      </c>
      <c r="K333" s="94"/>
      <c r="L333" s="93"/>
    </row>
    <row r="334" spans="1:12" ht="15" x14ac:dyDescent="0.25">
      <c r="A334" s="68">
        <v>334</v>
      </c>
      <c r="B334" s="174">
        <f>IF(Traitement8!B334&gt;0,Traitement8!B334,)</f>
        <v>2.2640217763361687E-2</v>
      </c>
      <c r="C334" s="3">
        <f>IF(AND(Traitement8!D334&lt;1000,Traitement8!D334&gt;0),Traitement8!D334,)</f>
        <v>0</v>
      </c>
      <c r="D334" s="68">
        <v>334</v>
      </c>
      <c r="E334" s="8">
        <f t="shared" si="30"/>
        <v>7.3993838280675406E-5</v>
      </c>
      <c r="F334" s="8">
        <f t="shared" si="31"/>
        <v>1.9595348999354311E-6</v>
      </c>
      <c r="G334" s="8">
        <f t="shared" si="32"/>
        <v>0</v>
      </c>
      <c r="H334" s="69">
        <f t="shared" si="33"/>
        <v>100581.10274802077</v>
      </c>
      <c r="I334" s="69">
        <f t="shared" si="34"/>
        <v>100581.10274801633</v>
      </c>
      <c r="J334" s="70" t="str">
        <f t="shared" si="35"/>
        <v/>
      </c>
      <c r="K334" s="94"/>
      <c r="L334" s="93"/>
    </row>
    <row r="335" spans="1:12" ht="15" x14ac:dyDescent="0.25">
      <c r="A335" s="68">
        <v>335</v>
      </c>
      <c r="B335" s="174">
        <f>IF(Traitement8!B335&gt;0,Traitement8!B335,)</f>
        <v>2.2558719499274672E-2</v>
      </c>
      <c r="C335" s="3">
        <f>IF(AND(Traitement8!D335&lt;1000,Traitement8!D335&gt;0),Traitement8!D335,)</f>
        <v>0</v>
      </c>
      <c r="D335" s="68">
        <v>335</v>
      </c>
      <c r="E335" s="8">
        <f t="shared" si="30"/>
        <v>7.3700919581989877E-5</v>
      </c>
      <c r="F335" s="8">
        <f t="shared" si="31"/>
        <v>1.9544020341055253E-6</v>
      </c>
      <c r="G335" s="8">
        <f t="shared" si="32"/>
        <v>0</v>
      </c>
      <c r="H335" s="69">
        <f t="shared" si="33"/>
        <v>100981.26651063724</v>
      </c>
      <c r="I335" s="69">
        <f t="shared" si="34"/>
        <v>100981.26651063222</v>
      </c>
      <c r="J335" s="70" t="str">
        <f t="shared" si="35"/>
        <v/>
      </c>
      <c r="K335" s="94"/>
      <c r="L335" s="93"/>
    </row>
    <row r="336" spans="1:12" ht="15" x14ac:dyDescent="0.25">
      <c r="A336" s="68">
        <v>336</v>
      </c>
      <c r="B336" s="174">
        <f>IF(Traitement8!B336&gt;0,Traitement8!B336,)</f>
        <v>2.2477221235187656E-2</v>
      </c>
      <c r="C336" s="3">
        <f>IF(AND(Traitement8!D336&lt;1000,Traitement8!D336&gt;0),Traitement8!D336,)</f>
        <v>0</v>
      </c>
      <c r="D336" s="68">
        <v>336</v>
      </c>
      <c r="E336" s="8">
        <f t="shared" si="30"/>
        <v>7.3408211801351264E-5</v>
      </c>
      <c r="F336" s="8">
        <f t="shared" si="31"/>
        <v>1.9492826130440754E-6</v>
      </c>
      <c r="G336" s="8">
        <f t="shared" si="32"/>
        <v>0</v>
      </c>
      <c r="H336" s="69">
        <f t="shared" si="33"/>
        <v>101384.33220838067</v>
      </c>
      <c r="I336" s="69">
        <f t="shared" si="34"/>
        <v>101384.33220838424</v>
      </c>
      <c r="J336" s="70" t="str">
        <f t="shared" si="35"/>
        <v/>
      </c>
      <c r="K336" s="94"/>
      <c r="L336" s="93"/>
    </row>
    <row r="337" spans="1:12" ht="15" x14ac:dyDescent="0.25">
      <c r="A337" s="68">
        <v>337</v>
      </c>
      <c r="B337" s="174">
        <f>IF(Traitement8!B337&gt;0,Traitement8!B337,)</f>
        <v>2.2477221235187656E-2</v>
      </c>
      <c r="C337" s="3">
        <f>IF(AND(Traitement8!D337&lt;1000,Traitement8!D337&gt;0),Traitement8!D337,)</f>
        <v>0</v>
      </c>
      <c r="D337" s="68">
        <v>337</v>
      </c>
      <c r="E337" s="8">
        <f t="shared" si="30"/>
        <v>7.3408211801351264E-5</v>
      </c>
      <c r="F337" s="8">
        <f t="shared" si="31"/>
        <v>1.9492826130440754E-6</v>
      </c>
      <c r="G337" s="8">
        <f t="shared" si="32"/>
        <v>0</v>
      </c>
      <c r="H337" s="69">
        <f t="shared" si="33"/>
        <v>101384.33220838067</v>
      </c>
      <c r="I337" s="69">
        <f t="shared" si="34"/>
        <v>101384.33220838424</v>
      </c>
      <c r="J337" s="70" t="str">
        <f t="shared" si="35"/>
        <v/>
      </c>
      <c r="K337" s="94"/>
      <c r="L337" s="93"/>
    </row>
    <row r="338" spans="1:12" ht="15" x14ac:dyDescent="0.25">
      <c r="A338" s="68">
        <v>338</v>
      </c>
      <c r="B338" s="174">
        <f>IF(Traitement8!B338&gt;0,Traitement8!B338,)</f>
        <v>2.2395722971100755E-2</v>
      </c>
      <c r="C338" s="3">
        <f>IF(AND(Traitement8!D338&lt;1000,Traitement8!D338&gt;0),Traitement8!D338,)</f>
        <v>0</v>
      </c>
      <c r="D338" s="68">
        <v>338</v>
      </c>
      <c r="E338" s="8">
        <f t="shared" si="30"/>
        <v>7.3115714711871616E-5</v>
      </c>
      <c r="F338" s="8">
        <f t="shared" si="31"/>
        <v>1.9441766015326297E-6</v>
      </c>
      <c r="G338" s="8">
        <f t="shared" si="32"/>
        <v>0</v>
      </c>
      <c r="H338" s="69">
        <f t="shared" si="33"/>
        <v>101790.33152166256</v>
      </c>
      <c r="I338" s="69">
        <f t="shared" si="34"/>
        <v>101790.33152165735</v>
      </c>
      <c r="J338" s="70" t="str">
        <f t="shared" si="35"/>
        <v/>
      </c>
      <c r="K338" s="94"/>
      <c r="L338" s="93"/>
    </row>
    <row r="339" spans="1:12" ht="15" x14ac:dyDescent="0.25">
      <c r="A339" s="68">
        <v>339</v>
      </c>
      <c r="B339" s="174">
        <f>IF(Traitement8!B339&gt;0,Traitement8!B339,)</f>
        <v>2.2395722971100755E-2</v>
      </c>
      <c r="C339" s="3">
        <f>IF(AND(Traitement8!D339&lt;1000,Traitement8!D339&gt;0),Traitement8!D339,)</f>
        <v>0</v>
      </c>
      <c r="D339" s="68">
        <v>339</v>
      </c>
      <c r="E339" s="8">
        <f t="shared" si="30"/>
        <v>7.3115714711871616E-5</v>
      </c>
      <c r="F339" s="8">
        <f t="shared" si="31"/>
        <v>1.9441766015326297E-6</v>
      </c>
      <c r="G339" s="8">
        <f t="shared" si="32"/>
        <v>0</v>
      </c>
      <c r="H339" s="69">
        <f t="shared" si="33"/>
        <v>101790.33152166256</v>
      </c>
      <c r="I339" s="69">
        <f t="shared" si="34"/>
        <v>101790.33152165735</v>
      </c>
      <c r="J339" s="70" t="str">
        <f t="shared" si="35"/>
        <v/>
      </c>
      <c r="K339" s="94"/>
      <c r="L339" s="93"/>
    </row>
    <row r="340" spans="1:12" ht="15" x14ac:dyDescent="0.25">
      <c r="A340" s="68">
        <v>340</v>
      </c>
      <c r="B340" s="174">
        <f>IF(Traitement8!B340&gt;0,Traitement8!B340,)</f>
        <v>2.2314224707013736E-2</v>
      </c>
      <c r="C340" s="3">
        <f>IF(AND(Traitement8!D340&lt;1000,Traitement8!D340&gt;0),Traitement8!D340,)</f>
        <v>0</v>
      </c>
      <c r="D340" s="68">
        <v>340</v>
      </c>
      <c r="E340" s="8">
        <f t="shared" si="30"/>
        <v>7.2823428086940534E-5</v>
      </c>
      <c r="F340" s="8">
        <f t="shared" si="31"/>
        <v>1.9390839644492782E-6</v>
      </c>
      <c r="G340" s="8">
        <f t="shared" si="32"/>
        <v>0</v>
      </c>
      <c r="H340" s="69">
        <f t="shared" si="33"/>
        <v>102199.29659372165</v>
      </c>
      <c r="I340" s="69">
        <f t="shared" si="34"/>
        <v>102199.29659372701</v>
      </c>
      <c r="J340" s="70" t="str">
        <f t="shared" si="35"/>
        <v/>
      </c>
      <c r="K340" s="94"/>
      <c r="L340" s="93"/>
    </row>
    <row r="341" spans="1:12" ht="15" x14ac:dyDescent="0.25">
      <c r="A341" s="68">
        <v>341</v>
      </c>
      <c r="B341" s="174">
        <f>IF(Traitement8!B341&gt;0,Traitement8!B341,)</f>
        <v>2.2314224707013736E-2</v>
      </c>
      <c r="C341" s="3">
        <f>IF(AND(Traitement8!D341&lt;1000,Traitement8!D341&gt;0),Traitement8!D341,)</f>
        <v>0</v>
      </c>
      <c r="D341" s="68">
        <v>341</v>
      </c>
      <c r="E341" s="8">
        <f t="shared" si="30"/>
        <v>7.2823428086940534E-5</v>
      </c>
      <c r="F341" s="8">
        <f t="shared" si="31"/>
        <v>1.9390839644492782E-6</v>
      </c>
      <c r="G341" s="8">
        <f t="shared" si="32"/>
        <v>0</v>
      </c>
      <c r="H341" s="69">
        <f t="shared" si="33"/>
        <v>102199.29659372165</v>
      </c>
      <c r="I341" s="69">
        <f t="shared" si="34"/>
        <v>102199.29659372701</v>
      </c>
      <c r="J341" s="70" t="str">
        <f t="shared" si="35"/>
        <v/>
      </c>
      <c r="K341" s="94"/>
      <c r="L341" s="93"/>
    </row>
    <row r="342" spans="1:12" ht="15" x14ac:dyDescent="0.25">
      <c r="A342" s="68">
        <v>342</v>
      </c>
      <c r="B342" s="174">
        <f>IF(Traitement8!B342&gt;0,Traitement8!B342,)</f>
        <v>2.2232726442926835E-2</v>
      </c>
      <c r="C342" s="3">
        <f>IF(AND(Traitement8!D342&lt;1000,Traitement8!D342&gt;0),Traitement8!D342,)</f>
        <v>0</v>
      </c>
      <c r="D342" s="68">
        <v>342</v>
      </c>
      <c r="E342" s="8">
        <f t="shared" si="30"/>
        <v>7.2531351700322322E-5</v>
      </c>
      <c r="F342" s="8">
        <f t="shared" si="31"/>
        <v>1.9340046667686526E-6</v>
      </c>
      <c r="G342" s="8">
        <f t="shared" si="32"/>
        <v>0</v>
      </c>
      <c r="H342" s="69">
        <f t="shared" si="33"/>
        <v>102611.26003910325</v>
      </c>
      <c r="I342" s="69">
        <f t="shared" si="34"/>
        <v>102611.26003910606</v>
      </c>
      <c r="J342" s="70" t="str">
        <f t="shared" si="35"/>
        <v/>
      </c>
      <c r="K342" s="94"/>
      <c r="L342" s="93"/>
    </row>
    <row r="343" spans="1:12" ht="15" x14ac:dyDescent="0.25">
      <c r="A343" s="68">
        <v>343</v>
      </c>
      <c r="B343" s="174">
        <f>IF(Traitement8!B343&gt;0,Traitement8!B343,)</f>
        <v>2.215122817883982E-2</v>
      </c>
      <c r="C343" s="3">
        <f>IF(AND(Traitement8!D343&lt;1000,Traitement8!D343&gt;0),Traitement8!D343,)</f>
        <v>0</v>
      </c>
      <c r="D343" s="68">
        <v>343</v>
      </c>
      <c r="E343" s="8">
        <f t="shared" si="30"/>
        <v>7.2239485326072717E-5</v>
      </c>
      <c r="F343" s="8">
        <f t="shared" si="31"/>
        <v>1.9289386735412327E-6</v>
      </c>
      <c r="G343" s="8">
        <f t="shared" si="32"/>
        <v>0</v>
      </c>
      <c r="H343" s="69">
        <f t="shared" si="33"/>
        <v>103026.25495233356</v>
      </c>
      <c r="I343" s="69">
        <f t="shared" si="34"/>
        <v>103026.25495233013</v>
      </c>
      <c r="J343" s="70" t="str">
        <f t="shared" si="35"/>
        <v/>
      </c>
      <c r="K343" s="94"/>
      <c r="L343" s="93"/>
    </row>
    <row r="344" spans="1:12" ht="15" x14ac:dyDescent="0.25">
      <c r="A344" s="68">
        <v>344</v>
      </c>
      <c r="B344" s="174">
        <f>IF(Traitement8!B344&gt;0,Traitement8!B344,)</f>
        <v>2.215122817883982E-2</v>
      </c>
      <c r="C344" s="3">
        <f>IF(AND(Traitement8!D344&lt;1000,Traitement8!D344&gt;0),Traitement8!D344,)</f>
        <v>0</v>
      </c>
      <c r="D344" s="68">
        <v>344</v>
      </c>
      <c r="E344" s="8">
        <f t="shared" si="30"/>
        <v>7.2239485326072717E-5</v>
      </c>
      <c r="F344" s="8">
        <f t="shared" si="31"/>
        <v>1.9289386735412327E-6</v>
      </c>
      <c r="G344" s="8">
        <f t="shared" si="32"/>
        <v>0</v>
      </c>
      <c r="H344" s="69">
        <f t="shared" si="33"/>
        <v>103026.25495233356</v>
      </c>
      <c r="I344" s="69">
        <f t="shared" si="34"/>
        <v>103026.25495233013</v>
      </c>
      <c r="J344" s="70" t="str">
        <f t="shared" si="35"/>
        <v/>
      </c>
      <c r="K344" s="94"/>
      <c r="L344" s="93"/>
    </row>
    <row r="345" spans="1:12" ht="15" x14ac:dyDescent="0.25">
      <c r="A345" s="68">
        <v>345</v>
      </c>
      <c r="B345" s="174">
        <f>IF(Traitement8!B345&gt;0,Traitement8!B345,)</f>
        <v>2.2069729914752804E-2</v>
      </c>
      <c r="C345" s="3">
        <f>IF(AND(Traitement8!D345&lt;1000,Traitement8!D345&gt;0),Traitement8!D345,)</f>
        <v>0</v>
      </c>
      <c r="D345" s="68">
        <v>345</v>
      </c>
      <c r="E345" s="8">
        <f t="shared" si="30"/>
        <v>7.1947828738580522E-5</v>
      </c>
      <c r="F345" s="8">
        <f t="shared" si="31"/>
        <v>1.9238859499278366E-6</v>
      </c>
      <c r="G345" s="8">
        <f t="shared" si="32"/>
        <v>0</v>
      </c>
      <c r="H345" s="69">
        <f t="shared" si="33"/>
        <v>103444.31491677814</v>
      </c>
      <c r="I345" s="69">
        <f t="shared" si="34"/>
        <v>103444.31491676097</v>
      </c>
      <c r="J345" s="70" t="str">
        <f t="shared" si="35"/>
        <v/>
      </c>
      <c r="K345" s="94"/>
      <c r="L345" s="93"/>
    </row>
    <row r="346" spans="1:12" ht="15" x14ac:dyDescent="0.25">
      <c r="A346" s="68">
        <v>346</v>
      </c>
      <c r="B346" s="174">
        <f>IF(Traitement8!B346&gt;0,Traitement8!B346,)</f>
        <v>2.2069729914752804E-2</v>
      </c>
      <c r="C346" s="3">
        <f>IF(AND(Traitement8!D346&lt;1000,Traitement8!D346&gt;0),Traitement8!D346,)</f>
        <v>0</v>
      </c>
      <c r="D346" s="68">
        <v>346</v>
      </c>
      <c r="E346" s="8">
        <f t="shared" si="30"/>
        <v>7.1947828738580522E-5</v>
      </c>
      <c r="F346" s="8">
        <f t="shared" si="31"/>
        <v>1.9238859499278366E-6</v>
      </c>
      <c r="G346" s="8">
        <f t="shared" si="32"/>
        <v>0</v>
      </c>
      <c r="H346" s="69">
        <f t="shared" si="33"/>
        <v>103444.31491677814</v>
      </c>
      <c r="I346" s="69">
        <f t="shared" si="34"/>
        <v>103444.31491676097</v>
      </c>
      <c r="J346" s="70" t="str">
        <f t="shared" si="35"/>
        <v/>
      </c>
      <c r="K346" s="94"/>
      <c r="L346" s="93"/>
    </row>
    <row r="347" spans="1:12" ht="15" x14ac:dyDescent="0.25">
      <c r="A347" s="68">
        <v>347</v>
      </c>
      <c r="B347" s="174">
        <f>IF(Traitement8!B347&gt;0,Traitement8!B347,)</f>
        <v>2.1988231650665904E-2</v>
      </c>
      <c r="C347" s="3">
        <f>IF(AND(Traitement8!D347&lt;1000,Traitement8!D347&gt;0),Traitement8!D347,)</f>
        <v>0</v>
      </c>
      <c r="D347" s="68">
        <v>347</v>
      </c>
      <c r="E347" s="8">
        <f t="shared" si="30"/>
        <v>7.1656381712525974E-5</v>
      </c>
      <c r="F347" s="8">
        <f t="shared" si="31"/>
        <v>1.9188464611720295E-6</v>
      </c>
      <c r="G347" s="8">
        <f t="shared" si="32"/>
        <v>0</v>
      </c>
      <c r="H347" s="69">
        <f t="shared" si="33"/>
        <v>103865.47401370264</v>
      </c>
      <c r="I347" s="69">
        <f t="shared" si="34"/>
        <v>103865.47401370463</v>
      </c>
      <c r="J347" s="70" t="str">
        <f t="shared" si="35"/>
        <v/>
      </c>
      <c r="K347" s="94"/>
      <c r="L347" s="93"/>
    </row>
    <row r="348" spans="1:12" ht="15" x14ac:dyDescent="0.25">
      <c r="A348" s="68">
        <v>348</v>
      </c>
      <c r="B348" s="174">
        <f>IF(Traitement8!B348&gt;0,Traitement8!B348,)</f>
        <v>2.1988231650665904E-2</v>
      </c>
      <c r="C348" s="3">
        <f>IF(AND(Traitement8!D348&lt;1000,Traitement8!D348&gt;0),Traitement8!D348,)</f>
        <v>0</v>
      </c>
      <c r="D348" s="68">
        <v>348</v>
      </c>
      <c r="E348" s="8">
        <f t="shared" si="30"/>
        <v>7.1656381712525974E-5</v>
      </c>
      <c r="F348" s="8">
        <f t="shared" si="31"/>
        <v>1.9188464611720295E-6</v>
      </c>
      <c r="G348" s="8">
        <f t="shared" si="32"/>
        <v>0</v>
      </c>
      <c r="H348" s="69">
        <f t="shared" si="33"/>
        <v>103865.47401370264</v>
      </c>
      <c r="I348" s="69">
        <f t="shared" si="34"/>
        <v>103865.47401370463</v>
      </c>
      <c r="J348" s="70" t="str">
        <f t="shared" si="35"/>
        <v/>
      </c>
      <c r="K348" s="94"/>
      <c r="L348" s="93"/>
    </row>
    <row r="349" spans="1:12" ht="15" x14ac:dyDescent="0.25">
      <c r="A349" s="68">
        <v>349</v>
      </c>
      <c r="B349" s="174">
        <f>IF(Traitement8!B349&gt;0,Traitement8!B349,)</f>
        <v>2.1906733386578885E-2</v>
      </c>
      <c r="C349" s="3">
        <f>IF(AND(Traitement8!D349&lt;1000,Traitement8!D349&gt;0),Traitement8!D349,)</f>
        <v>0</v>
      </c>
      <c r="D349" s="68">
        <v>349</v>
      </c>
      <c r="E349" s="8">
        <f t="shared" si="30"/>
        <v>7.1365144022964011E-5</v>
      </c>
      <c r="F349" s="8">
        <f t="shared" si="31"/>
        <v>1.9138201726070208E-6</v>
      </c>
      <c r="G349" s="8">
        <f t="shared" si="32"/>
        <v>0</v>
      </c>
      <c r="H349" s="69">
        <f t="shared" si="33"/>
        <v>104289.76683153665</v>
      </c>
      <c r="I349" s="69">
        <f t="shared" si="34"/>
        <v>104289.76683155223</v>
      </c>
      <c r="J349" s="70" t="str">
        <f t="shared" si="35"/>
        <v/>
      </c>
      <c r="K349" s="94"/>
      <c r="L349" s="93"/>
    </row>
    <row r="350" spans="1:12" ht="15" x14ac:dyDescent="0.25">
      <c r="A350" s="68">
        <v>350</v>
      </c>
      <c r="B350" s="174">
        <f>IF(Traitement8!B350&gt;0,Traitement8!B350,)</f>
        <v>2.1906733386578885E-2</v>
      </c>
      <c r="C350" s="3">
        <f>IF(AND(Traitement8!D350&lt;1000,Traitement8!D350&gt;0),Traitement8!D350,)</f>
        <v>0</v>
      </c>
      <c r="D350" s="68">
        <v>350</v>
      </c>
      <c r="E350" s="8">
        <f t="shared" si="30"/>
        <v>7.1365144022964011E-5</v>
      </c>
      <c r="F350" s="8">
        <f t="shared" si="31"/>
        <v>1.9138201726070208E-6</v>
      </c>
      <c r="G350" s="8">
        <f t="shared" si="32"/>
        <v>0</v>
      </c>
      <c r="H350" s="69">
        <f t="shared" si="33"/>
        <v>104289.76683153665</v>
      </c>
      <c r="I350" s="69">
        <f t="shared" si="34"/>
        <v>104289.76683155223</v>
      </c>
      <c r="J350" s="70" t="str">
        <f t="shared" si="35"/>
        <v/>
      </c>
      <c r="K350" s="94"/>
      <c r="L350" s="93"/>
    </row>
    <row r="351" spans="1:12" ht="15" x14ac:dyDescent="0.25">
      <c r="A351" s="68">
        <v>351</v>
      </c>
      <c r="B351" s="174">
        <f>IF(Traitement8!B351&gt;0,Traitement8!B351,)</f>
        <v>2.1825235122491869E-2</v>
      </c>
      <c r="C351" s="3">
        <f>IF(AND(Traitement8!D351&lt;1000,Traitement8!D351&gt;0),Traitement8!D351,)</f>
        <v>0</v>
      </c>
      <c r="D351" s="68">
        <v>351</v>
      </c>
      <c r="E351" s="8">
        <f t="shared" si="30"/>
        <v>7.107411544526876E-5</v>
      </c>
      <c r="F351" s="8">
        <f t="shared" si="31"/>
        <v>1.908807049662563E-6</v>
      </c>
      <c r="G351" s="8">
        <f t="shared" si="32"/>
        <v>0</v>
      </c>
      <c r="H351" s="69">
        <f t="shared" si="33"/>
        <v>104717.22847533882</v>
      </c>
      <c r="I351" s="69">
        <f t="shared" si="34"/>
        <v>104717.22847532685</v>
      </c>
      <c r="J351" s="70" t="str">
        <f t="shared" si="35"/>
        <v/>
      </c>
      <c r="K351" s="94"/>
      <c r="L351" s="93"/>
    </row>
    <row r="352" spans="1:12" ht="15" x14ac:dyDescent="0.25">
      <c r="A352" s="68">
        <v>352</v>
      </c>
      <c r="B352" s="174">
        <f>IF(Traitement8!B352&gt;0,Traitement8!B352,)</f>
        <v>2.1825235122491869E-2</v>
      </c>
      <c r="C352" s="3">
        <f>IF(AND(Traitement8!D352&lt;1000,Traitement8!D352&gt;0),Traitement8!D352,)</f>
        <v>0</v>
      </c>
      <c r="D352" s="68">
        <v>352</v>
      </c>
      <c r="E352" s="8">
        <f t="shared" si="30"/>
        <v>7.107411544526876E-5</v>
      </c>
      <c r="F352" s="8">
        <f t="shared" si="31"/>
        <v>1.908807049662563E-6</v>
      </c>
      <c r="G352" s="8">
        <f t="shared" si="32"/>
        <v>0</v>
      </c>
      <c r="H352" s="69">
        <f t="shared" si="33"/>
        <v>104717.22847533882</v>
      </c>
      <c r="I352" s="69">
        <f t="shared" si="34"/>
        <v>104717.22847532685</v>
      </c>
      <c r="J352" s="70" t="str">
        <f t="shared" si="35"/>
        <v/>
      </c>
      <c r="K352" s="94"/>
      <c r="L352" s="93"/>
    </row>
    <row r="353" spans="1:12" ht="15" x14ac:dyDescent="0.25">
      <c r="A353" s="68">
        <v>353</v>
      </c>
      <c r="B353" s="174">
        <f>IF(Traitement8!B353&gt;0,Traitement8!B353,)</f>
        <v>2.1743736858404968E-2</v>
      </c>
      <c r="C353" s="3">
        <f>IF(AND(Traitement8!D353&lt;1000,Traitement8!D353&gt;0),Traitement8!D353,)</f>
        <v>0</v>
      </c>
      <c r="D353" s="68">
        <v>353</v>
      </c>
      <c r="E353" s="8">
        <f t="shared" si="30"/>
        <v>7.0783295755050268E-5</v>
      </c>
      <c r="F353" s="8">
        <f t="shared" si="31"/>
        <v>1.9038070578511556E-6</v>
      </c>
      <c r="G353" s="8">
        <f t="shared" si="32"/>
        <v>0</v>
      </c>
      <c r="H353" s="69">
        <f t="shared" si="33"/>
        <v>105147.89457648028</v>
      </c>
      <c r="I353" s="69">
        <f t="shared" si="34"/>
        <v>105147.89457648851</v>
      </c>
      <c r="J353" s="70" t="str">
        <f t="shared" si="35"/>
        <v/>
      </c>
      <c r="K353" s="94"/>
      <c r="L353" s="93"/>
    </row>
    <row r="354" spans="1:12" ht="15" x14ac:dyDescent="0.25">
      <c r="A354" s="68">
        <v>354</v>
      </c>
      <c r="B354" s="174">
        <f>IF(Traitement8!B354&gt;0,Traitement8!B354,)</f>
        <v>2.1743736858404968E-2</v>
      </c>
      <c r="C354" s="3">
        <f>IF(AND(Traitement8!D354&lt;1000,Traitement8!D354&gt;0),Traitement8!D354,)</f>
        <v>0</v>
      </c>
      <c r="D354" s="68">
        <v>354</v>
      </c>
      <c r="E354" s="8">
        <f t="shared" si="30"/>
        <v>7.0783295755050268E-5</v>
      </c>
      <c r="F354" s="8">
        <f t="shared" si="31"/>
        <v>1.9038070578511556E-6</v>
      </c>
      <c r="G354" s="8">
        <f t="shared" si="32"/>
        <v>0</v>
      </c>
      <c r="H354" s="69">
        <f t="shared" si="33"/>
        <v>105147.89457648028</v>
      </c>
      <c r="I354" s="69">
        <f t="shared" si="34"/>
        <v>105147.89457648851</v>
      </c>
      <c r="J354" s="70" t="str">
        <f t="shared" si="35"/>
        <v/>
      </c>
      <c r="K354" s="94"/>
      <c r="L354" s="93"/>
    </row>
    <row r="355" spans="1:12" ht="15" x14ac:dyDescent="0.25">
      <c r="A355" s="68">
        <v>355</v>
      </c>
      <c r="B355" s="174">
        <f>IF(Traitement8!B355&gt;0,Traitement8!B355,)</f>
        <v>2.1743736858404968E-2</v>
      </c>
      <c r="C355" s="3">
        <f>IF(AND(Traitement8!D355&lt;1000,Traitement8!D355&gt;0),Traitement8!D355,)</f>
        <v>0</v>
      </c>
      <c r="D355" s="68">
        <v>355</v>
      </c>
      <c r="E355" s="8">
        <f t="shared" si="30"/>
        <v>7.0783295755050268E-5</v>
      </c>
      <c r="F355" s="8">
        <f t="shared" si="31"/>
        <v>1.9038070578511556E-6</v>
      </c>
      <c r="G355" s="8">
        <f t="shared" si="32"/>
        <v>0</v>
      </c>
      <c r="H355" s="69">
        <f t="shared" si="33"/>
        <v>105147.89457648028</v>
      </c>
      <c r="I355" s="69">
        <f t="shared" si="34"/>
        <v>105147.89457648851</v>
      </c>
      <c r="J355" s="70" t="str">
        <f t="shared" si="35"/>
        <v/>
      </c>
      <c r="K355" s="94"/>
      <c r="L355" s="93"/>
    </row>
    <row r="356" spans="1:12" ht="15" x14ac:dyDescent="0.25">
      <c r="A356" s="68">
        <v>356</v>
      </c>
      <c r="B356" s="174">
        <f>IF(Traitement8!B356&gt;0,Traitement8!B356,)</f>
        <v>2.1662238594317953E-2</v>
      </c>
      <c r="C356" s="3">
        <f>IF(AND(Traitement8!D356&lt;1000,Traitement8!D356&gt;0),Traitement8!D356,)</f>
        <v>0</v>
      </c>
      <c r="D356" s="68">
        <v>356</v>
      </c>
      <c r="E356" s="8">
        <f t="shared" si="30"/>
        <v>7.0492684728348798E-5</v>
      </c>
      <c r="F356" s="8">
        <f t="shared" si="31"/>
        <v>1.8988201627818413E-6</v>
      </c>
      <c r="G356" s="8">
        <f t="shared" si="32"/>
        <v>0</v>
      </c>
      <c r="H356" s="69">
        <f t="shared" si="33"/>
        <v>105581.80130254794</v>
      </c>
      <c r="I356" s="69">
        <f t="shared" si="34"/>
        <v>105581.8013025478</v>
      </c>
      <c r="J356" s="70" t="str">
        <f t="shared" si="35"/>
        <v/>
      </c>
      <c r="K356" s="94"/>
      <c r="L356" s="93"/>
    </row>
    <row r="357" spans="1:12" ht="15" x14ac:dyDescent="0.25">
      <c r="A357" s="68">
        <v>357</v>
      </c>
      <c r="B357" s="174">
        <f>IF(Traitement8!B357&gt;0,Traitement8!B357,)</f>
        <v>2.1662238594317953E-2</v>
      </c>
      <c r="C357" s="3">
        <f>IF(AND(Traitement8!D357&lt;1000,Traitement8!D357&gt;0),Traitement8!D357,)</f>
        <v>0</v>
      </c>
      <c r="D357" s="68">
        <v>357</v>
      </c>
      <c r="E357" s="8">
        <f t="shared" si="30"/>
        <v>7.0492684728348798E-5</v>
      </c>
      <c r="F357" s="8">
        <f t="shared" si="31"/>
        <v>1.8988201627818413E-6</v>
      </c>
      <c r="G357" s="8">
        <f t="shared" si="32"/>
        <v>0</v>
      </c>
      <c r="H357" s="69">
        <f t="shared" si="33"/>
        <v>105581.80130254794</v>
      </c>
      <c r="I357" s="69">
        <f t="shared" si="34"/>
        <v>105581.8013025478</v>
      </c>
      <c r="J357" s="70" t="str">
        <f t="shared" si="35"/>
        <v/>
      </c>
      <c r="K357" s="94"/>
      <c r="L357" s="93"/>
    </row>
    <row r="358" spans="1:12" ht="15" x14ac:dyDescent="0.25">
      <c r="A358" s="68">
        <v>358</v>
      </c>
      <c r="B358" s="174">
        <f>IF(Traitement8!B358&gt;0,Traitement8!B358,)</f>
        <v>2.1580740330230934E-2</v>
      </c>
      <c r="C358" s="3">
        <f>IF(AND(Traitement8!D358&lt;1000,Traitement8!D358&gt;0),Traitement8!D358,)</f>
        <v>0</v>
      </c>
      <c r="D358" s="68">
        <v>358</v>
      </c>
      <c r="E358" s="8">
        <f t="shared" si="30"/>
        <v>7.0202282141454408E-5</v>
      </c>
      <c r="F358" s="8">
        <f t="shared" si="31"/>
        <v>1.893846330153308E-6</v>
      </c>
      <c r="G358" s="8">
        <f t="shared" si="32"/>
        <v>0</v>
      </c>
      <c r="H358" s="69">
        <f t="shared" si="33"/>
        <v>106018.98536746488</v>
      </c>
      <c r="I358" s="69">
        <f t="shared" si="34"/>
        <v>106018.98536745571</v>
      </c>
      <c r="J358" s="70" t="str">
        <f t="shared" si="35"/>
        <v/>
      </c>
      <c r="K358" s="94"/>
      <c r="L358" s="93"/>
    </row>
    <row r="359" spans="1:12" ht="15" x14ac:dyDescent="0.25">
      <c r="A359" s="68">
        <v>359</v>
      </c>
      <c r="B359" s="174">
        <f>IF(Traitement8!B359&gt;0,Traitement8!B359,)</f>
        <v>2.1580740330230934E-2</v>
      </c>
      <c r="C359" s="3">
        <f>IF(AND(Traitement8!D359&lt;1000,Traitement8!D359&gt;0),Traitement8!D359,)</f>
        <v>0</v>
      </c>
      <c r="D359" s="68">
        <v>359</v>
      </c>
      <c r="E359" s="8">
        <f t="shared" si="30"/>
        <v>7.0202282141454408E-5</v>
      </c>
      <c r="F359" s="8">
        <f t="shared" si="31"/>
        <v>1.893846330153308E-6</v>
      </c>
      <c r="G359" s="8">
        <f t="shared" si="32"/>
        <v>0</v>
      </c>
      <c r="H359" s="69">
        <f t="shared" si="33"/>
        <v>106018.98536746488</v>
      </c>
      <c r="I359" s="69">
        <f t="shared" si="34"/>
        <v>106018.98536745571</v>
      </c>
      <c r="J359" s="70" t="str">
        <f t="shared" si="35"/>
        <v/>
      </c>
      <c r="K359" s="94"/>
      <c r="L359" s="93"/>
    </row>
    <row r="360" spans="1:12" ht="15" x14ac:dyDescent="0.25">
      <c r="A360" s="68">
        <v>360</v>
      </c>
      <c r="B360" s="174">
        <f>IF(Traitement8!B360&gt;0,Traitement8!B360,)</f>
        <v>2.1499242066144033E-2</v>
      </c>
      <c r="C360" s="3">
        <f>IF(AND(Traitement8!D360&lt;1000,Traitement8!D360&gt;0),Traitement8!D360,)</f>
        <v>0</v>
      </c>
      <c r="D360" s="68">
        <v>360</v>
      </c>
      <c r="E360" s="8">
        <f t="shared" si="30"/>
        <v>6.9912087770990228E-5</v>
      </c>
      <c r="F360" s="8">
        <f t="shared" si="31"/>
        <v>1.8888855257538906E-6</v>
      </c>
      <c r="G360" s="8">
        <f t="shared" si="32"/>
        <v>0</v>
      </c>
      <c r="H360" s="69">
        <f t="shared" si="33"/>
        <v>106459.48404184762</v>
      </c>
      <c r="I360" s="69">
        <f t="shared" si="34"/>
        <v>106459.48404183543</v>
      </c>
      <c r="J360" s="70" t="str">
        <f t="shared" si="35"/>
        <v/>
      </c>
      <c r="K360" s="94"/>
      <c r="L360" s="93"/>
    </row>
    <row r="361" spans="1:12" ht="15" x14ac:dyDescent="0.25">
      <c r="A361" s="68">
        <v>361</v>
      </c>
      <c r="B361" s="174">
        <f>IF(Traitement8!B361&gt;0,Traitement8!B361,)</f>
        <v>2.1499242066144033E-2</v>
      </c>
      <c r="C361" s="3">
        <f>IF(AND(Traitement8!D361&lt;1000,Traitement8!D361&gt;0),Traitement8!D361,)</f>
        <v>0</v>
      </c>
      <c r="D361" s="68">
        <v>361</v>
      </c>
      <c r="E361" s="8">
        <f t="shared" si="30"/>
        <v>6.9912087770990228E-5</v>
      </c>
      <c r="F361" s="8">
        <f t="shared" si="31"/>
        <v>1.8888855257538906E-6</v>
      </c>
      <c r="G361" s="8">
        <f t="shared" si="32"/>
        <v>0</v>
      </c>
      <c r="H361" s="69">
        <f t="shared" si="33"/>
        <v>106459.48404184762</v>
      </c>
      <c r="I361" s="69">
        <f t="shared" si="34"/>
        <v>106459.48404183543</v>
      </c>
      <c r="J361" s="70" t="str">
        <f t="shared" si="35"/>
        <v/>
      </c>
      <c r="K361" s="94"/>
      <c r="L361" s="93"/>
    </row>
    <row r="362" spans="1:12" ht="15" x14ac:dyDescent="0.25">
      <c r="A362" s="68">
        <v>362</v>
      </c>
      <c r="B362" s="174">
        <f>IF(Traitement8!B362&gt;0,Traitement8!B362,)</f>
        <v>2.1499242066144033E-2</v>
      </c>
      <c r="C362" s="3">
        <f>IF(AND(Traitement8!D362&lt;1000,Traitement8!D362&gt;0),Traitement8!D362,)</f>
        <v>0</v>
      </c>
      <c r="D362" s="68">
        <v>362</v>
      </c>
      <c r="E362" s="8">
        <f t="shared" si="30"/>
        <v>6.9912087770990228E-5</v>
      </c>
      <c r="F362" s="8">
        <f t="shared" si="31"/>
        <v>1.8888855257538906E-6</v>
      </c>
      <c r="G362" s="8">
        <f t="shared" si="32"/>
        <v>0</v>
      </c>
      <c r="H362" s="69">
        <f t="shared" si="33"/>
        <v>106459.48404184762</v>
      </c>
      <c r="I362" s="69">
        <f t="shared" si="34"/>
        <v>106459.48404183543</v>
      </c>
      <c r="J362" s="70" t="str">
        <f t="shared" si="35"/>
        <v/>
      </c>
      <c r="K362" s="94"/>
      <c r="L362" s="93"/>
    </row>
    <row r="363" spans="1:12" ht="15" x14ac:dyDescent="0.25">
      <c r="A363" s="68">
        <v>363</v>
      </c>
      <c r="B363" s="174">
        <f>IF(Traitement8!B363&gt;0,Traitement8!B363,)</f>
        <v>2.1417743802057018E-2</v>
      </c>
      <c r="C363" s="3">
        <f>IF(AND(Traitement8!D363&lt;1000,Traitement8!D363&gt;0),Traitement8!D363,)</f>
        <v>0</v>
      </c>
      <c r="D363" s="68">
        <v>363</v>
      </c>
      <c r="E363" s="8">
        <f t="shared" si="30"/>
        <v>6.9622101393898572E-5</v>
      </c>
      <c r="F363" s="8">
        <f t="shared" si="31"/>
        <v>1.8839377154546697E-6</v>
      </c>
      <c r="G363" s="8">
        <f t="shared" si="32"/>
        <v>0</v>
      </c>
      <c r="H363" s="69">
        <f t="shared" si="33"/>
        <v>106903.33516359964</v>
      </c>
      <c r="I363" s="69">
        <f t="shared" si="34"/>
        <v>106903.33516359334</v>
      </c>
      <c r="J363" s="70" t="str">
        <f t="shared" si="35"/>
        <v/>
      </c>
      <c r="K363" s="94"/>
      <c r="L363" s="93"/>
    </row>
    <row r="364" spans="1:12" ht="15" x14ac:dyDescent="0.25">
      <c r="A364" s="68">
        <v>364</v>
      </c>
      <c r="B364" s="174">
        <f>IF(Traitement8!B364&gt;0,Traitement8!B364,)</f>
        <v>2.1417743802057018E-2</v>
      </c>
      <c r="C364" s="3">
        <f>IF(AND(Traitement8!D364&lt;1000,Traitement8!D364&gt;0),Traitement8!D364,)</f>
        <v>0</v>
      </c>
      <c r="D364" s="68">
        <v>364</v>
      </c>
      <c r="E364" s="8">
        <f t="shared" si="30"/>
        <v>6.9622101393898572E-5</v>
      </c>
      <c r="F364" s="8">
        <f t="shared" si="31"/>
        <v>1.8839377154546697E-6</v>
      </c>
      <c r="G364" s="8">
        <f t="shared" si="32"/>
        <v>0</v>
      </c>
      <c r="H364" s="69">
        <f t="shared" si="33"/>
        <v>106903.33516359964</v>
      </c>
      <c r="I364" s="69">
        <f t="shared" si="34"/>
        <v>106903.33516359334</v>
      </c>
      <c r="J364" s="70" t="str">
        <f t="shared" si="35"/>
        <v/>
      </c>
      <c r="K364" s="94"/>
      <c r="L364" s="93"/>
    </row>
    <row r="365" spans="1:12" ht="15" x14ac:dyDescent="0.25">
      <c r="A365" s="68">
        <v>365</v>
      </c>
      <c r="B365" s="174">
        <f>IF(Traitement8!B365&gt;0,Traitement8!B365,)</f>
        <v>2.1336245537970002E-2</v>
      </c>
      <c r="C365" s="3">
        <f>IF(AND(Traitement8!D365&lt;1000,Traitement8!D365&gt;0),Traitement8!D365,)</f>
        <v>0</v>
      </c>
      <c r="D365" s="68">
        <v>365</v>
      </c>
      <c r="E365" s="8">
        <f t="shared" si="30"/>
        <v>6.9332322787454825E-5</v>
      </c>
      <c r="F365" s="8">
        <f t="shared" si="31"/>
        <v>1.8790028652232714E-6</v>
      </c>
      <c r="G365" s="8">
        <f t="shared" si="32"/>
        <v>0</v>
      </c>
      <c r="H365" s="69">
        <f t="shared" si="33"/>
        <v>107350.57714874201</v>
      </c>
      <c r="I365" s="69">
        <f t="shared" si="34"/>
        <v>107350.577148731</v>
      </c>
      <c r="J365" s="70" t="str">
        <f t="shared" si="35"/>
        <v/>
      </c>
      <c r="K365" s="94"/>
      <c r="L365" s="93"/>
    </row>
    <row r="366" spans="1:12" ht="15" x14ac:dyDescent="0.25">
      <c r="A366" s="68">
        <v>366</v>
      </c>
      <c r="B366" s="174">
        <f>IF(Traitement8!B366&gt;0,Traitement8!B366,)</f>
        <v>2.1336245537970002E-2</v>
      </c>
      <c r="C366" s="3">
        <f>IF(AND(Traitement8!D366&lt;1000,Traitement8!D366&gt;0),Traitement8!D366,)</f>
        <v>0</v>
      </c>
      <c r="D366" s="68">
        <v>366</v>
      </c>
      <c r="E366" s="8">
        <f t="shared" si="30"/>
        <v>6.9332322787454825E-5</v>
      </c>
      <c r="F366" s="8">
        <f t="shared" si="31"/>
        <v>1.8790028652232714E-6</v>
      </c>
      <c r="G366" s="8">
        <f t="shared" si="32"/>
        <v>0</v>
      </c>
      <c r="H366" s="69">
        <f t="shared" si="33"/>
        <v>107350.57714874201</v>
      </c>
      <c r="I366" s="69">
        <f t="shared" si="34"/>
        <v>107350.577148731</v>
      </c>
      <c r="J366" s="70" t="str">
        <f t="shared" si="35"/>
        <v/>
      </c>
      <c r="K366" s="94"/>
      <c r="L366" s="93"/>
    </row>
    <row r="367" spans="1:12" ht="15" x14ac:dyDescent="0.25">
      <c r="A367" s="68">
        <v>367</v>
      </c>
      <c r="B367" s="174">
        <f>IF(Traitement8!B367&gt;0,Traitement8!B367,)</f>
        <v>2.1254747273883101E-2</v>
      </c>
      <c r="C367" s="3">
        <f>IF(AND(Traitement8!D367&lt;1000,Traitement8!D367&gt;0),Traitement8!D367,)</f>
        <v>0</v>
      </c>
      <c r="D367" s="68">
        <v>367</v>
      </c>
      <c r="E367" s="8">
        <f t="shared" si="30"/>
        <v>6.9042751729225804E-5</v>
      </c>
      <c r="F367" s="8">
        <f t="shared" si="31"/>
        <v>1.8740809411169682E-6</v>
      </c>
      <c r="G367" s="8">
        <f t="shared" si="32"/>
        <v>0</v>
      </c>
      <c r="H367" s="69">
        <f t="shared" si="33"/>
        <v>107801.24900249856</v>
      </c>
      <c r="I367" s="69">
        <f t="shared" si="34"/>
        <v>107801.24900249184</v>
      </c>
      <c r="J367" s="70" t="str">
        <f t="shared" si="35"/>
        <v/>
      </c>
      <c r="K367" s="94"/>
      <c r="L367" s="93"/>
    </row>
    <row r="368" spans="1:12" ht="15" x14ac:dyDescent="0.25">
      <c r="A368" s="68">
        <v>368</v>
      </c>
      <c r="B368" s="174">
        <f>IF(Traitement8!B368&gt;0,Traitement8!B368,)</f>
        <v>2.1254747273883101E-2</v>
      </c>
      <c r="C368" s="3">
        <f>IF(AND(Traitement8!D368&lt;1000,Traitement8!D368&gt;0),Traitement8!D368,)</f>
        <v>0</v>
      </c>
      <c r="D368" s="68">
        <v>368</v>
      </c>
      <c r="E368" s="8">
        <f t="shared" si="30"/>
        <v>6.9042751729225804E-5</v>
      </c>
      <c r="F368" s="8">
        <f t="shared" si="31"/>
        <v>1.8740809411169682E-6</v>
      </c>
      <c r="G368" s="8">
        <f t="shared" si="32"/>
        <v>0</v>
      </c>
      <c r="H368" s="69">
        <f t="shared" si="33"/>
        <v>107801.24900249856</v>
      </c>
      <c r="I368" s="69">
        <f t="shared" si="34"/>
        <v>107801.24900249184</v>
      </c>
      <c r="J368" s="70" t="str">
        <f t="shared" si="35"/>
        <v/>
      </c>
      <c r="K368" s="94"/>
      <c r="L368" s="93"/>
    </row>
    <row r="369" spans="1:12" ht="15" x14ac:dyDescent="0.25">
      <c r="A369" s="68">
        <v>369</v>
      </c>
      <c r="B369" s="174">
        <f>IF(Traitement8!B369&gt;0,Traitement8!B369,)</f>
        <v>2.1254747273883101E-2</v>
      </c>
      <c r="C369" s="3">
        <f>IF(AND(Traitement8!D369&lt;1000,Traitement8!D369&gt;0),Traitement8!D369,)</f>
        <v>0</v>
      </c>
      <c r="D369" s="68">
        <v>369</v>
      </c>
      <c r="E369" s="8">
        <f t="shared" si="30"/>
        <v>6.9042751729225804E-5</v>
      </c>
      <c r="F369" s="8">
        <f t="shared" si="31"/>
        <v>1.8740809411169682E-6</v>
      </c>
      <c r="G369" s="8">
        <f t="shared" si="32"/>
        <v>0</v>
      </c>
      <c r="H369" s="69">
        <f t="shared" si="33"/>
        <v>107801.24900249856</v>
      </c>
      <c r="I369" s="69">
        <f t="shared" si="34"/>
        <v>107801.24900249184</v>
      </c>
      <c r="J369" s="70" t="str">
        <f t="shared" si="35"/>
        <v/>
      </c>
      <c r="K369" s="94"/>
      <c r="L369" s="93"/>
    </row>
    <row r="370" spans="1:12" ht="15" x14ac:dyDescent="0.25">
      <c r="A370" s="68">
        <v>370</v>
      </c>
      <c r="B370" s="174">
        <f>IF(Traitement8!B370&gt;0,Traitement8!B370,)</f>
        <v>2.1173249009796082E-2</v>
      </c>
      <c r="C370" s="3">
        <f>IF(AND(Traitement8!D370&lt;1000,Traitement8!D370&gt;0),Traitement8!D370,)</f>
        <v>0</v>
      </c>
      <c r="D370" s="68">
        <v>370</v>
      </c>
      <c r="E370" s="8">
        <f t="shared" si="30"/>
        <v>6.8753387997111393E-5</v>
      </c>
      <c r="F370" s="8">
        <f t="shared" si="31"/>
        <v>1.86917190927578E-6</v>
      </c>
      <c r="G370" s="8">
        <f t="shared" si="32"/>
        <v>0</v>
      </c>
      <c r="H370" s="69">
        <f t="shared" si="33"/>
        <v>108255.39033063763</v>
      </c>
      <c r="I370" s="69">
        <f t="shared" si="34"/>
        <v>108255.39033063584</v>
      </c>
      <c r="J370" s="70" t="str">
        <f t="shared" si="35"/>
        <v/>
      </c>
      <c r="K370" s="94"/>
      <c r="L370" s="93"/>
    </row>
    <row r="371" spans="1:12" ht="15" x14ac:dyDescent="0.25">
      <c r="A371" s="68">
        <v>371</v>
      </c>
      <c r="B371" s="174">
        <f>IF(Traitement8!B371&gt;0,Traitement8!B371,)</f>
        <v>2.1173249009796082E-2</v>
      </c>
      <c r="C371" s="3">
        <f>IF(AND(Traitement8!D371&lt;1000,Traitement8!D371&gt;0),Traitement8!D371,)</f>
        <v>0</v>
      </c>
      <c r="D371" s="68">
        <v>371</v>
      </c>
      <c r="E371" s="8">
        <f t="shared" si="30"/>
        <v>6.8753387997111393E-5</v>
      </c>
      <c r="F371" s="8">
        <f t="shared" si="31"/>
        <v>1.86917190927578E-6</v>
      </c>
      <c r="G371" s="8">
        <f t="shared" si="32"/>
        <v>0</v>
      </c>
      <c r="H371" s="69">
        <f t="shared" si="33"/>
        <v>108255.39033063763</v>
      </c>
      <c r="I371" s="69">
        <f t="shared" si="34"/>
        <v>108255.39033063584</v>
      </c>
      <c r="J371" s="70" t="str">
        <f t="shared" si="35"/>
        <v/>
      </c>
      <c r="K371" s="94"/>
      <c r="L371" s="93"/>
    </row>
    <row r="372" spans="1:12" ht="15" x14ac:dyDescent="0.25">
      <c r="A372" s="68">
        <v>372</v>
      </c>
      <c r="B372" s="174">
        <f>IF(Traitement8!B372&gt;0,Traitement8!B372,)</f>
        <v>2.1173249009796082E-2</v>
      </c>
      <c r="C372" s="3">
        <f>IF(AND(Traitement8!D372&lt;1000,Traitement8!D372&gt;0),Traitement8!D372,)</f>
        <v>0</v>
      </c>
      <c r="D372" s="68">
        <v>372</v>
      </c>
      <c r="E372" s="8">
        <f t="shared" si="30"/>
        <v>6.8753387997111393E-5</v>
      </c>
      <c r="F372" s="8">
        <f t="shared" si="31"/>
        <v>1.86917190927578E-6</v>
      </c>
      <c r="G372" s="8">
        <f t="shared" si="32"/>
        <v>0</v>
      </c>
      <c r="H372" s="69">
        <f t="shared" si="33"/>
        <v>108255.39033063763</v>
      </c>
      <c r="I372" s="69">
        <f t="shared" si="34"/>
        <v>108255.39033063584</v>
      </c>
      <c r="J372" s="70" t="str">
        <f t="shared" si="35"/>
        <v/>
      </c>
      <c r="K372" s="94"/>
      <c r="L372" s="93"/>
    </row>
    <row r="373" spans="1:12" ht="15" x14ac:dyDescent="0.25">
      <c r="A373" s="68">
        <v>373</v>
      </c>
      <c r="B373" s="174">
        <f>IF(Traitement8!B373&gt;0,Traitement8!B373,)</f>
        <v>2.1091750745709181E-2</v>
      </c>
      <c r="C373" s="3">
        <f>IF(AND(Traitement8!D373&lt;1000,Traitement8!D373&gt;0),Traitement8!D373,)</f>
        <v>0</v>
      </c>
      <c r="D373" s="68">
        <v>373</v>
      </c>
      <c r="E373" s="8">
        <f t="shared" si="30"/>
        <v>6.8464231369316786E-5</v>
      </c>
      <c r="F373" s="8">
        <f t="shared" si="31"/>
        <v>1.8642757359431712E-6</v>
      </c>
      <c r="G373" s="8">
        <f t="shared" si="32"/>
        <v>0</v>
      </c>
      <c r="H373" s="69">
        <f t="shared" si="33"/>
        <v>108713.04135106983</v>
      </c>
      <c r="I373" s="69">
        <f t="shared" si="34"/>
        <v>108713.04135108413</v>
      </c>
      <c r="J373" s="70" t="str">
        <f t="shared" si="35"/>
        <v/>
      </c>
      <c r="K373" s="94"/>
      <c r="L373" s="93"/>
    </row>
    <row r="374" spans="1:12" ht="15" x14ac:dyDescent="0.25">
      <c r="A374" s="68">
        <v>374</v>
      </c>
      <c r="B374" s="174">
        <f>IF(Traitement8!B374&gt;0,Traitement8!B374,)</f>
        <v>2.1091750745709181E-2</v>
      </c>
      <c r="C374" s="3">
        <f>IF(AND(Traitement8!D374&lt;1000,Traitement8!D374&gt;0),Traitement8!D374,)</f>
        <v>0</v>
      </c>
      <c r="D374" s="68">
        <v>374</v>
      </c>
      <c r="E374" s="8">
        <f t="shared" si="30"/>
        <v>6.8464231369316786E-5</v>
      </c>
      <c r="F374" s="8">
        <f t="shared" si="31"/>
        <v>1.8642757359431712E-6</v>
      </c>
      <c r="G374" s="8">
        <f t="shared" si="32"/>
        <v>0</v>
      </c>
      <c r="H374" s="69">
        <f t="shared" si="33"/>
        <v>108713.04135106983</v>
      </c>
      <c r="I374" s="69">
        <f t="shared" si="34"/>
        <v>108713.04135108413</v>
      </c>
      <c r="J374" s="70" t="str">
        <f t="shared" si="35"/>
        <v/>
      </c>
      <c r="K374" s="94"/>
      <c r="L374" s="93"/>
    </row>
    <row r="375" spans="1:12" ht="15" x14ac:dyDescent="0.25">
      <c r="A375" s="68">
        <v>375</v>
      </c>
      <c r="B375" s="174">
        <f>IF(Traitement8!B375&gt;0,Traitement8!B375,)</f>
        <v>2.1091750745709181E-2</v>
      </c>
      <c r="C375" s="3">
        <f>IF(AND(Traitement8!D375&lt;1000,Traitement8!D375&gt;0),Traitement8!D375,)</f>
        <v>0</v>
      </c>
      <c r="D375" s="68">
        <v>375</v>
      </c>
      <c r="E375" s="8">
        <f t="shared" si="30"/>
        <v>6.8464231369316786E-5</v>
      </c>
      <c r="F375" s="8">
        <f t="shared" si="31"/>
        <v>1.8642757359431712E-6</v>
      </c>
      <c r="G375" s="8">
        <f t="shared" si="32"/>
        <v>0</v>
      </c>
      <c r="H375" s="69">
        <f t="shared" si="33"/>
        <v>108713.04135106983</v>
      </c>
      <c r="I375" s="69">
        <f t="shared" si="34"/>
        <v>108713.04135108413</v>
      </c>
      <c r="J375" s="70" t="str">
        <f t="shared" si="35"/>
        <v/>
      </c>
      <c r="K375" s="94"/>
      <c r="L375" s="93"/>
    </row>
    <row r="376" spans="1:12" ht="15" x14ac:dyDescent="0.25">
      <c r="A376" s="68">
        <v>376</v>
      </c>
      <c r="B376" s="174">
        <f>IF(Traitement8!B376&gt;0,Traitement8!B376,)</f>
        <v>2.1010252481622166E-2</v>
      </c>
      <c r="C376" s="3">
        <f>IF(AND(Traitement8!D376&lt;1000,Traitement8!D376&gt;0),Traitement8!D376,)</f>
        <v>0</v>
      </c>
      <c r="D376" s="68">
        <v>376</v>
      </c>
      <c r="E376" s="8">
        <f t="shared" si="30"/>
        <v>6.8175281624394124E-5</v>
      </c>
      <c r="F376" s="8">
        <f t="shared" si="31"/>
        <v>1.8593923874246578E-6</v>
      </c>
      <c r="G376" s="8">
        <f t="shared" si="32"/>
        <v>0</v>
      </c>
      <c r="H376" s="69">
        <f t="shared" si="33"/>
        <v>109174.24290572596</v>
      </c>
      <c r="I376" s="69">
        <f t="shared" si="34"/>
        <v>109174.24290572455</v>
      </c>
      <c r="J376" s="70" t="str">
        <f t="shared" si="35"/>
        <v/>
      </c>
      <c r="K376" s="94"/>
      <c r="L376" s="93"/>
    </row>
    <row r="377" spans="1:12" ht="15" x14ac:dyDescent="0.25">
      <c r="A377" s="68">
        <v>377</v>
      </c>
      <c r="B377" s="174">
        <f>IF(Traitement8!B377&gt;0,Traitement8!B377,)</f>
        <v>2.1010252481622166E-2</v>
      </c>
      <c r="C377" s="3">
        <f>IF(AND(Traitement8!D377&lt;1000,Traitement8!D377&gt;0),Traitement8!D377,)</f>
        <v>0</v>
      </c>
      <c r="D377" s="68">
        <v>377</v>
      </c>
      <c r="E377" s="8">
        <f t="shared" si="30"/>
        <v>6.8175281624394124E-5</v>
      </c>
      <c r="F377" s="8">
        <f t="shared" si="31"/>
        <v>1.8593923874246578E-6</v>
      </c>
      <c r="G377" s="8">
        <f t="shared" si="32"/>
        <v>0</v>
      </c>
      <c r="H377" s="69">
        <f t="shared" si="33"/>
        <v>109174.24290572596</v>
      </c>
      <c r="I377" s="69">
        <f t="shared" si="34"/>
        <v>109174.24290572455</v>
      </c>
      <c r="J377" s="70" t="str">
        <f t="shared" si="35"/>
        <v/>
      </c>
      <c r="K377" s="94"/>
      <c r="L377" s="93"/>
    </row>
    <row r="378" spans="1:12" ht="15" x14ac:dyDescent="0.25">
      <c r="A378" s="68">
        <v>378</v>
      </c>
      <c r="B378" s="174">
        <f>IF(Traitement8!B378&gt;0,Traitement8!B378,)</f>
        <v>2.1010252481622166E-2</v>
      </c>
      <c r="C378" s="3">
        <f>IF(AND(Traitement8!D378&lt;1000,Traitement8!D378&gt;0),Traitement8!D378,)</f>
        <v>0</v>
      </c>
      <c r="D378" s="68">
        <v>378</v>
      </c>
      <c r="E378" s="8">
        <f t="shared" si="30"/>
        <v>6.8175281624394124E-5</v>
      </c>
      <c r="F378" s="8">
        <f t="shared" si="31"/>
        <v>1.8593923874246578E-6</v>
      </c>
      <c r="G378" s="8">
        <f t="shared" si="32"/>
        <v>0</v>
      </c>
      <c r="H378" s="69">
        <f t="shared" si="33"/>
        <v>109174.24290572596</v>
      </c>
      <c r="I378" s="69">
        <f t="shared" si="34"/>
        <v>109174.24290572455</v>
      </c>
      <c r="J378" s="70" t="str">
        <f t="shared" si="35"/>
        <v/>
      </c>
      <c r="K378" s="94"/>
      <c r="L378" s="93"/>
    </row>
    <row r="379" spans="1:12" ht="15" x14ac:dyDescent="0.25">
      <c r="A379" s="68">
        <v>379</v>
      </c>
      <c r="B379" s="174">
        <f>IF(Traitement8!B379&gt;0,Traitement8!B379,)</f>
        <v>2.092875421753515E-2</v>
      </c>
      <c r="C379" s="3">
        <f>IF(AND(Traitement8!D379&lt;1000,Traitement8!D379&gt;0),Traitement8!D379,)</f>
        <v>0</v>
      </c>
      <c r="D379" s="68">
        <v>379</v>
      </c>
      <c r="E379" s="8">
        <f t="shared" si="30"/>
        <v>6.7886538541145347E-5</v>
      </c>
      <c r="F379" s="8">
        <f t="shared" si="31"/>
        <v>1.8545218301360993E-6</v>
      </c>
      <c r="G379" s="8">
        <f t="shared" si="32"/>
        <v>0</v>
      </c>
      <c r="H379" s="69">
        <f t="shared" si="33"/>
        <v>109639.03647270179</v>
      </c>
      <c r="I379" s="69">
        <f t="shared" si="34"/>
        <v>109639.03647271538</v>
      </c>
      <c r="J379" s="70" t="str">
        <f t="shared" si="35"/>
        <v/>
      </c>
      <c r="K379" s="94"/>
      <c r="L379" s="93"/>
    </row>
    <row r="380" spans="1:12" ht="15" x14ac:dyDescent="0.25">
      <c r="A380" s="68">
        <v>380</v>
      </c>
      <c r="B380" s="174">
        <f>IF(Traitement8!B380&gt;0,Traitement8!B380,)</f>
        <v>2.092875421753515E-2</v>
      </c>
      <c r="C380" s="3">
        <f>IF(AND(Traitement8!D380&lt;1000,Traitement8!D380&gt;0),Traitement8!D380,)</f>
        <v>0</v>
      </c>
      <c r="D380" s="68">
        <v>380</v>
      </c>
      <c r="E380" s="8">
        <f t="shared" si="30"/>
        <v>6.7886538541145347E-5</v>
      </c>
      <c r="F380" s="8">
        <f t="shared" si="31"/>
        <v>1.8545218301360993E-6</v>
      </c>
      <c r="G380" s="8">
        <f t="shared" si="32"/>
        <v>0</v>
      </c>
      <c r="H380" s="69">
        <f t="shared" si="33"/>
        <v>109639.03647270179</v>
      </c>
      <c r="I380" s="69">
        <f t="shared" si="34"/>
        <v>109639.03647271538</v>
      </c>
      <c r="J380" s="70" t="str">
        <f t="shared" si="35"/>
        <v/>
      </c>
      <c r="K380" s="94"/>
      <c r="L380" s="93"/>
    </row>
    <row r="381" spans="1:12" ht="15" x14ac:dyDescent="0.25">
      <c r="A381" s="68">
        <v>381</v>
      </c>
      <c r="B381" s="174">
        <f>IF(Traitement8!B381&gt;0,Traitement8!B381,)</f>
        <v>2.092875421753515E-2</v>
      </c>
      <c r="C381" s="3">
        <f>IF(AND(Traitement8!D381&lt;1000,Traitement8!D381&gt;0),Traitement8!D381,)</f>
        <v>0</v>
      </c>
      <c r="D381" s="68">
        <v>381</v>
      </c>
      <c r="E381" s="8">
        <f t="shared" si="30"/>
        <v>6.7886538541145347E-5</v>
      </c>
      <c r="F381" s="8">
        <f t="shared" si="31"/>
        <v>1.8545218301360993E-6</v>
      </c>
      <c r="G381" s="8">
        <f t="shared" si="32"/>
        <v>0</v>
      </c>
      <c r="H381" s="69">
        <f t="shared" si="33"/>
        <v>109639.03647270179</v>
      </c>
      <c r="I381" s="69">
        <f t="shared" si="34"/>
        <v>109639.03647271538</v>
      </c>
      <c r="J381" s="70" t="str">
        <f t="shared" si="35"/>
        <v/>
      </c>
      <c r="K381" s="94"/>
      <c r="L381" s="93"/>
    </row>
    <row r="382" spans="1:12" ht="15" x14ac:dyDescent="0.25">
      <c r="A382" s="68">
        <v>382</v>
      </c>
      <c r="B382" s="174">
        <f>IF(Traitement8!B382&gt;0,Traitement8!B382,)</f>
        <v>2.0847255953448249E-2</v>
      </c>
      <c r="C382" s="3">
        <f>IF(AND(Traitement8!D382&lt;1000,Traitement8!D382&gt;0),Traitement8!D382,)</f>
        <v>0</v>
      </c>
      <c r="D382" s="68">
        <v>382</v>
      </c>
      <c r="E382" s="8">
        <f t="shared" si="30"/>
        <v>6.7598001898760973E-5</v>
      </c>
      <c r="F382" s="8">
        <f t="shared" si="31"/>
        <v>1.8496640305830024E-6</v>
      </c>
      <c r="G382" s="8">
        <f t="shared" si="32"/>
        <v>0</v>
      </c>
      <c r="H382" s="69">
        <f t="shared" si="33"/>
        <v>110107.46417869565</v>
      </c>
      <c r="I382" s="69">
        <f t="shared" si="34"/>
        <v>110107.46417869763</v>
      </c>
      <c r="J382" s="70" t="str">
        <f t="shared" si="35"/>
        <v/>
      </c>
      <c r="K382" s="94"/>
      <c r="L382" s="93"/>
    </row>
    <row r="383" spans="1:12" ht="15" x14ac:dyDescent="0.25">
      <c r="A383" s="68">
        <v>383</v>
      </c>
      <c r="B383" s="174">
        <f>IF(Traitement8!B383&gt;0,Traitement8!B383,)</f>
        <v>2.0847255953448249E-2</v>
      </c>
      <c r="C383" s="3">
        <f>IF(AND(Traitement8!D383&lt;1000,Traitement8!D383&gt;0),Traitement8!D383,)</f>
        <v>0</v>
      </c>
      <c r="D383" s="68">
        <v>383</v>
      </c>
      <c r="E383" s="8">
        <f t="shared" si="30"/>
        <v>6.7598001898760973E-5</v>
      </c>
      <c r="F383" s="8">
        <f t="shared" si="31"/>
        <v>1.8496640305830024E-6</v>
      </c>
      <c r="G383" s="8">
        <f t="shared" si="32"/>
        <v>0</v>
      </c>
      <c r="H383" s="69">
        <f t="shared" si="33"/>
        <v>110107.46417869565</v>
      </c>
      <c r="I383" s="69">
        <f t="shared" si="34"/>
        <v>110107.46417869763</v>
      </c>
      <c r="J383" s="70" t="str">
        <f t="shared" si="35"/>
        <v/>
      </c>
      <c r="K383" s="94"/>
      <c r="L383" s="93"/>
    </row>
    <row r="384" spans="1:12" ht="15" x14ac:dyDescent="0.25">
      <c r="A384" s="68">
        <v>384</v>
      </c>
      <c r="B384" s="174">
        <f>IF(Traitement8!B384&gt;0,Traitement8!B384,)</f>
        <v>2.0847255953448249E-2</v>
      </c>
      <c r="C384" s="3">
        <f>IF(AND(Traitement8!D384&lt;1000,Traitement8!D384&gt;0),Traitement8!D384,)</f>
        <v>0</v>
      </c>
      <c r="D384" s="68">
        <v>384</v>
      </c>
      <c r="E384" s="8">
        <f t="shared" si="30"/>
        <v>6.7598001898760973E-5</v>
      </c>
      <c r="F384" s="8">
        <f t="shared" si="31"/>
        <v>1.8496640305830024E-6</v>
      </c>
      <c r="G384" s="8">
        <f t="shared" si="32"/>
        <v>0</v>
      </c>
      <c r="H384" s="69">
        <f t="shared" si="33"/>
        <v>110107.46417869565</v>
      </c>
      <c r="I384" s="69">
        <f t="shared" si="34"/>
        <v>110107.46417869763</v>
      </c>
      <c r="J384" s="70" t="str">
        <f t="shared" si="35"/>
        <v/>
      </c>
      <c r="K384" s="94"/>
      <c r="L384" s="93"/>
    </row>
    <row r="385" spans="1:12" ht="15" x14ac:dyDescent="0.25">
      <c r="A385" s="68">
        <v>385</v>
      </c>
      <c r="B385" s="174">
        <f>IF(Traitement8!B385&gt;0,Traitement8!B385,)</f>
        <v>2.0847255953448249E-2</v>
      </c>
      <c r="C385" s="3">
        <f>IF(AND(Traitement8!D385&lt;1000,Traitement8!D385&gt;0),Traitement8!D385,)</f>
        <v>0</v>
      </c>
      <c r="D385" s="68">
        <v>385</v>
      </c>
      <c r="E385" s="8">
        <f t="shared" si="30"/>
        <v>6.7598001898760973E-5</v>
      </c>
      <c r="F385" s="8">
        <f t="shared" si="31"/>
        <v>1.8496640305830024E-6</v>
      </c>
      <c r="G385" s="8">
        <f t="shared" si="32"/>
        <v>0</v>
      </c>
      <c r="H385" s="69">
        <f t="shared" si="33"/>
        <v>110107.46417869565</v>
      </c>
      <c r="I385" s="69">
        <f t="shared" si="34"/>
        <v>110107.46417869763</v>
      </c>
      <c r="J385" s="70" t="str">
        <f t="shared" si="35"/>
        <v/>
      </c>
      <c r="K385" s="94"/>
      <c r="L385" s="93"/>
    </row>
    <row r="386" spans="1:12" ht="15" x14ac:dyDescent="0.25">
      <c r="A386" s="68">
        <v>386</v>
      </c>
      <c r="B386" s="174">
        <f>IF(Traitement8!B386&gt;0,Traitement8!B386,)</f>
        <v>2.0765757689361231E-2</v>
      </c>
      <c r="C386" s="3">
        <f>IF(AND(Traitement8!D386&lt;1000,Traitement8!D386&gt;0),Traitement8!D386,)</f>
        <v>0</v>
      </c>
      <c r="D386" s="68">
        <v>386</v>
      </c>
      <c r="E386" s="8">
        <f t="shared" ref="E386:E449" si="36">IF(B386&gt;0,1/2*(B386-K$13*F386+M$8)+1/2*POWER((B386-K$13*F386+M$8)^2-4*M$10*(B386-K$13*F386),0.5),"")</f>
        <v>6.7309671476681321E-5</v>
      </c>
      <c r="F386" s="8">
        <f t="shared" ref="F386:F449" si="37">IF(B386="","",LN(1+EXP($L$16*(B386-$L$15)))/$L$16)</f>
        <v>1.8448189553398257E-6</v>
      </c>
      <c r="G386" s="8">
        <f t="shared" ref="G386:G449" si="38">IF(B386&gt;0,-LN(1+EXP(L$18*(B386-L$17)))/L$18,"")</f>
        <v>0</v>
      </c>
      <c r="H386" s="69">
        <f t="shared" si="33"/>
        <v>110579.56881173726</v>
      </c>
      <c r="I386" s="69">
        <f t="shared" si="34"/>
        <v>110579.5688117447</v>
      </c>
      <c r="J386" s="70" t="str">
        <f t="shared" si="35"/>
        <v/>
      </c>
      <c r="K386" s="94"/>
      <c r="L386" s="93"/>
    </row>
    <row r="387" spans="1:12" ht="15" x14ac:dyDescent="0.25">
      <c r="A387" s="68">
        <v>387</v>
      </c>
      <c r="B387" s="174">
        <f>IF(Traitement8!B387&gt;0,Traitement8!B387,)</f>
        <v>2.0765757689361231E-2</v>
      </c>
      <c r="C387" s="3">
        <f>IF(AND(Traitement8!D387&lt;1000,Traitement8!D387&gt;0),Traitement8!D387,)</f>
        <v>0</v>
      </c>
      <c r="D387" s="68">
        <v>387</v>
      </c>
      <c r="E387" s="8">
        <f t="shared" si="36"/>
        <v>6.7309671476681321E-5</v>
      </c>
      <c r="F387" s="8">
        <f t="shared" si="37"/>
        <v>1.8448189553398257E-6</v>
      </c>
      <c r="G387" s="8">
        <f t="shared" si="38"/>
        <v>0</v>
      </c>
      <c r="H387" s="69">
        <f t="shared" ref="H387:H450" si="39">IF(B387&gt;0,IF(K$13=1,(L$11*10/(B387-E387-F387)-L$11*10/(L$9))+K$11*10/(L$14+F387)-K$11*10/(L$14+L$19-K$9+G387),L$11*10/(B387-E387)-L$11*10/(L$9)),"")</f>
        <v>110579.56881173726</v>
      </c>
      <c r="I387" s="69">
        <f t="shared" ref="I387:I450" si="40">IF(B387&gt;0,IF(K$13=0,K$11*10/(E387)-K$11*10/(L$19-L$9),K$11*10/(E387)-K$11*10/(K$9-L$9)+K$11*10/(L$14+F387)-K$11*10/(L$14+L$19-K$9+G387)),"")</f>
        <v>110579.5688117447</v>
      </c>
      <c r="J387" s="70" t="str">
        <f t="shared" ref="J387:J450" si="41">IF(OR(B387="",C387=0,C387=""),"",(H387-C387)*(H387-C387))</f>
        <v/>
      </c>
      <c r="K387" s="94"/>
      <c r="L387" s="93"/>
    </row>
    <row r="388" spans="1:12" ht="15" x14ac:dyDescent="0.25">
      <c r="A388" s="68">
        <v>388</v>
      </c>
      <c r="B388" s="174">
        <f>IF(Traitement8!B388&gt;0,Traitement8!B388,)</f>
        <v>2.0765757689361231E-2</v>
      </c>
      <c r="C388" s="3">
        <f>IF(AND(Traitement8!D388&lt;1000,Traitement8!D388&gt;0),Traitement8!D388,)</f>
        <v>0</v>
      </c>
      <c r="D388" s="68">
        <v>388</v>
      </c>
      <c r="E388" s="8">
        <f t="shared" si="36"/>
        <v>6.7309671476681321E-5</v>
      </c>
      <c r="F388" s="8">
        <f t="shared" si="37"/>
        <v>1.8448189553398257E-6</v>
      </c>
      <c r="G388" s="8">
        <f t="shared" si="38"/>
        <v>0</v>
      </c>
      <c r="H388" s="69">
        <f t="shared" si="39"/>
        <v>110579.56881173726</v>
      </c>
      <c r="I388" s="69">
        <f t="shared" si="40"/>
        <v>110579.5688117447</v>
      </c>
      <c r="J388" s="70" t="str">
        <f t="shared" si="41"/>
        <v/>
      </c>
      <c r="K388" s="94"/>
      <c r="L388" s="93"/>
    </row>
    <row r="389" spans="1:12" ht="15" x14ac:dyDescent="0.25">
      <c r="A389" s="68">
        <v>389</v>
      </c>
      <c r="B389" s="174">
        <f>IF(Traitement8!B389&gt;0,Traitement8!B389,)</f>
        <v>2.0765757689361231E-2</v>
      </c>
      <c r="C389" s="3">
        <f>IF(AND(Traitement8!D389&lt;1000,Traitement8!D389&gt;0),Traitement8!D389,)</f>
        <v>0</v>
      </c>
      <c r="D389" s="68">
        <v>389</v>
      </c>
      <c r="E389" s="8">
        <f t="shared" si="36"/>
        <v>6.7309671476681321E-5</v>
      </c>
      <c r="F389" s="8">
        <f t="shared" si="37"/>
        <v>1.8448189553398257E-6</v>
      </c>
      <c r="G389" s="8">
        <f t="shared" si="38"/>
        <v>0</v>
      </c>
      <c r="H389" s="69">
        <f t="shared" si="39"/>
        <v>110579.56881173726</v>
      </c>
      <c r="I389" s="69">
        <f t="shared" si="40"/>
        <v>110579.5688117447</v>
      </c>
      <c r="J389" s="70" t="str">
        <f t="shared" si="41"/>
        <v/>
      </c>
      <c r="K389" s="94"/>
      <c r="L389" s="93"/>
    </row>
    <row r="390" spans="1:12" ht="15" x14ac:dyDescent="0.25">
      <c r="A390" s="68">
        <v>390</v>
      </c>
      <c r="B390" s="174">
        <f>IF(Traitement8!B390&gt;0,Traitement8!B390,)</f>
        <v>2.0765757689361231E-2</v>
      </c>
      <c r="C390" s="3">
        <f>IF(AND(Traitement8!D390&lt;1000,Traitement8!D390&gt;0),Traitement8!D390,)</f>
        <v>0</v>
      </c>
      <c r="D390" s="68">
        <v>390</v>
      </c>
      <c r="E390" s="8">
        <f t="shared" si="36"/>
        <v>6.7309671476681321E-5</v>
      </c>
      <c r="F390" s="8">
        <f t="shared" si="37"/>
        <v>1.8448189553398257E-6</v>
      </c>
      <c r="G390" s="8">
        <f t="shared" si="38"/>
        <v>0</v>
      </c>
      <c r="H390" s="69">
        <f t="shared" si="39"/>
        <v>110579.56881173726</v>
      </c>
      <c r="I390" s="69">
        <f t="shared" si="40"/>
        <v>110579.5688117447</v>
      </c>
      <c r="J390" s="70" t="str">
        <f t="shared" si="41"/>
        <v/>
      </c>
      <c r="K390" s="94"/>
      <c r="L390" s="93"/>
    </row>
    <row r="391" spans="1:12" ht="15" x14ac:dyDescent="0.25">
      <c r="A391" s="68">
        <v>391</v>
      </c>
      <c r="B391" s="174">
        <f>IF(Traitement8!B391&gt;0,Traitement8!B391,)</f>
        <v>2.0684259425274215E-2</v>
      </c>
      <c r="C391" s="3">
        <f>IF(AND(Traitement8!D391&lt;1000,Traitement8!D391&gt;0),Traitement8!D391,)</f>
        <v>0</v>
      </c>
      <c r="D391" s="68">
        <v>391</v>
      </c>
      <c r="E391" s="8">
        <f t="shared" si="36"/>
        <v>6.7021547054707531E-5</v>
      </c>
      <c r="F391" s="8">
        <f t="shared" si="37"/>
        <v>1.8399865710775735E-6</v>
      </c>
      <c r="G391" s="8">
        <f t="shared" si="38"/>
        <v>0</v>
      </c>
      <c r="H391" s="69">
        <f t="shared" si="39"/>
        <v>111055.39383421301</v>
      </c>
      <c r="I391" s="69">
        <f t="shared" si="40"/>
        <v>111055.39383421041</v>
      </c>
      <c r="J391" s="70" t="str">
        <f t="shared" si="41"/>
        <v/>
      </c>
      <c r="K391" s="94"/>
      <c r="L391" s="93"/>
    </row>
    <row r="392" spans="1:12" ht="15" x14ac:dyDescent="0.25">
      <c r="A392" s="68">
        <v>392</v>
      </c>
      <c r="B392" s="174">
        <f>IF(Traitement8!B392&gt;0,Traitement8!B392,)</f>
        <v>2.0684259425274215E-2</v>
      </c>
      <c r="C392" s="3">
        <f>IF(AND(Traitement8!D392&lt;1000,Traitement8!D392&gt;0),Traitement8!D392,)</f>
        <v>0</v>
      </c>
      <c r="D392" s="68">
        <v>392</v>
      </c>
      <c r="E392" s="8">
        <f t="shared" si="36"/>
        <v>6.7021547054707531E-5</v>
      </c>
      <c r="F392" s="8">
        <f t="shared" si="37"/>
        <v>1.8399865710775735E-6</v>
      </c>
      <c r="G392" s="8">
        <f t="shared" si="38"/>
        <v>0</v>
      </c>
      <c r="H392" s="69">
        <f t="shared" si="39"/>
        <v>111055.39383421301</v>
      </c>
      <c r="I392" s="69">
        <f t="shared" si="40"/>
        <v>111055.39383421041</v>
      </c>
      <c r="J392" s="70" t="str">
        <f t="shared" si="41"/>
        <v/>
      </c>
      <c r="K392" s="94"/>
      <c r="L392" s="93"/>
    </row>
    <row r="393" spans="1:12" ht="15" x14ac:dyDescent="0.25">
      <c r="A393" s="68">
        <v>393</v>
      </c>
      <c r="B393" s="174">
        <f>IF(Traitement8!B393&gt;0,Traitement8!B393,)</f>
        <v>2.0765757689361231E-2</v>
      </c>
      <c r="C393" s="3">
        <f>IF(AND(Traitement8!D393&lt;1000,Traitement8!D393&gt;0),Traitement8!D393,)</f>
        <v>0</v>
      </c>
      <c r="D393" s="68">
        <v>393</v>
      </c>
      <c r="E393" s="8">
        <f t="shared" si="36"/>
        <v>6.7309671476681321E-5</v>
      </c>
      <c r="F393" s="8">
        <f t="shared" si="37"/>
        <v>1.8448189553398257E-6</v>
      </c>
      <c r="G393" s="8">
        <f t="shared" si="38"/>
        <v>0</v>
      </c>
      <c r="H393" s="69">
        <f t="shared" si="39"/>
        <v>110579.56881173726</v>
      </c>
      <c r="I393" s="69">
        <f t="shared" si="40"/>
        <v>110579.5688117447</v>
      </c>
      <c r="J393" s="70" t="str">
        <f t="shared" si="41"/>
        <v/>
      </c>
      <c r="K393" s="94"/>
      <c r="L393" s="93"/>
    </row>
    <row r="394" spans="1:12" ht="15" x14ac:dyDescent="0.25">
      <c r="A394" s="68">
        <v>394</v>
      </c>
      <c r="B394" s="174">
        <f>IF(Traitement8!B394&gt;0,Traitement8!B394,)</f>
        <v>2.0765757689361231E-2</v>
      </c>
      <c r="C394" s="3">
        <f>IF(AND(Traitement8!D394&lt;1000,Traitement8!D394&gt;0),Traitement8!D394,)</f>
        <v>0</v>
      </c>
      <c r="D394" s="68">
        <v>394</v>
      </c>
      <c r="E394" s="8">
        <f t="shared" si="36"/>
        <v>6.7309671476681321E-5</v>
      </c>
      <c r="F394" s="8">
        <f t="shared" si="37"/>
        <v>1.8448189553398257E-6</v>
      </c>
      <c r="G394" s="8">
        <f t="shared" si="38"/>
        <v>0</v>
      </c>
      <c r="H394" s="69">
        <f t="shared" si="39"/>
        <v>110579.56881173726</v>
      </c>
      <c r="I394" s="69">
        <f t="shared" si="40"/>
        <v>110579.5688117447</v>
      </c>
      <c r="J394" s="70" t="str">
        <f t="shared" si="41"/>
        <v/>
      </c>
      <c r="K394" s="94"/>
      <c r="L394" s="93"/>
    </row>
    <row r="395" spans="1:12" ht="15" x14ac:dyDescent="0.25">
      <c r="A395" s="68">
        <v>395</v>
      </c>
      <c r="B395" s="174">
        <f>IF(Traitement8!B395&gt;0,Traitement8!B395,)</f>
        <v>2.0765757689361231E-2</v>
      </c>
      <c r="C395" s="3">
        <f>IF(AND(Traitement8!D395&lt;1000,Traitement8!D395&gt;0),Traitement8!D395,)</f>
        <v>0</v>
      </c>
      <c r="D395" s="68">
        <v>395</v>
      </c>
      <c r="E395" s="8">
        <f t="shared" si="36"/>
        <v>6.7309671476681321E-5</v>
      </c>
      <c r="F395" s="8">
        <f t="shared" si="37"/>
        <v>1.8448189553398257E-6</v>
      </c>
      <c r="G395" s="8">
        <f t="shared" si="38"/>
        <v>0</v>
      </c>
      <c r="H395" s="69">
        <f t="shared" si="39"/>
        <v>110579.56881173726</v>
      </c>
      <c r="I395" s="69">
        <f t="shared" si="40"/>
        <v>110579.5688117447</v>
      </c>
      <c r="J395" s="70" t="str">
        <f t="shared" si="41"/>
        <v/>
      </c>
      <c r="K395" s="94"/>
      <c r="L395" s="93"/>
    </row>
    <row r="396" spans="1:12" ht="15" x14ac:dyDescent="0.25">
      <c r="A396" s="68">
        <v>396</v>
      </c>
      <c r="B396" s="174">
        <f>IF(Traitement8!B396&gt;0,Traitement8!B396,)</f>
        <v>2.0765757689361231E-2</v>
      </c>
      <c r="C396" s="3">
        <f>IF(AND(Traitement8!D396&lt;1000,Traitement8!D396&gt;0),Traitement8!D396,)</f>
        <v>0</v>
      </c>
      <c r="D396" s="68">
        <v>396</v>
      </c>
      <c r="E396" s="8">
        <f t="shared" si="36"/>
        <v>6.7309671476681321E-5</v>
      </c>
      <c r="F396" s="8">
        <f t="shared" si="37"/>
        <v>1.8448189553398257E-6</v>
      </c>
      <c r="G396" s="8">
        <f t="shared" si="38"/>
        <v>0</v>
      </c>
      <c r="H396" s="69">
        <f t="shared" si="39"/>
        <v>110579.56881173726</v>
      </c>
      <c r="I396" s="69">
        <f t="shared" si="40"/>
        <v>110579.5688117447</v>
      </c>
      <c r="J396" s="70" t="str">
        <f t="shared" si="41"/>
        <v/>
      </c>
      <c r="K396" s="94"/>
      <c r="L396" s="93"/>
    </row>
    <row r="397" spans="1:12" ht="15" x14ac:dyDescent="0.25">
      <c r="A397" s="68">
        <v>397</v>
      </c>
      <c r="B397" s="174">
        <f>IF(Traitement8!B397&gt;0,Traitement8!B397,)</f>
        <v>2.0765757689361231E-2</v>
      </c>
      <c r="C397" s="3">
        <f>IF(AND(Traitement8!D397&lt;1000,Traitement8!D397&gt;0),Traitement8!D397,)</f>
        <v>0</v>
      </c>
      <c r="D397" s="68">
        <v>397</v>
      </c>
      <c r="E397" s="8">
        <f t="shared" si="36"/>
        <v>6.7309671476681321E-5</v>
      </c>
      <c r="F397" s="8">
        <f t="shared" si="37"/>
        <v>1.8448189553398257E-6</v>
      </c>
      <c r="G397" s="8">
        <f t="shared" si="38"/>
        <v>0</v>
      </c>
      <c r="H397" s="69">
        <f t="shared" si="39"/>
        <v>110579.56881173726</v>
      </c>
      <c r="I397" s="69">
        <f t="shared" si="40"/>
        <v>110579.5688117447</v>
      </c>
      <c r="J397" s="70" t="str">
        <f t="shared" si="41"/>
        <v/>
      </c>
      <c r="K397" s="94"/>
      <c r="L397" s="93"/>
    </row>
    <row r="398" spans="1:12" ht="15" x14ac:dyDescent="0.25">
      <c r="A398" s="68">
        <v>398</v>
      </c>
      <c r="B398" s="174">
        <f>IF(Traitement8!B398&gt;0,Traitement8!B398,)</f>
        <v>2.0765757689361231E-2</v>
      </c>
      <c r="C398" s="3">
        <f>IF(AND(Traitement8!D398&lt;1000,Traitement8!D398&gt;0),Traitement8!D398,)</f>
        <v>0</v>
      </c>
      <c r="D398" s="68">
        <v>398</v>
      </c>
      <c r="E398" s="8">
        <f t="shared" si="36"/>
        <v>6.7309671476681321E-5</v>
      </c>
      <c r="F398" s="8">
        <f t="shared" si="37"/>
        <v>1.8448189553398257E-6</v>
      </c>
      <c r="G398" s="8">
        <f t="shared" si="38"/>
        <v>0</v>
      </c>
      <c r="H398" s="69">
        <f t="shared" si="39"/>
        <v>110579.56881173726</v>
      </c>
      <c r="I398" s="69">
        <f t="shared" si="40"/>
        <v>110579.5688117447</v>
      </c>
      <c r="J398" s="70" t="str">
        <f t="shared" si="41"/>
        <v/>
      </c>
      <c r="K398" s="94"/>
      <c r="L398" s="93"/>
    </row>
    <row r="399" spans="1:12" ht="15" x14ac:dyDescent="0.25">
      <c r="A399" s="68">
        <v>399</v>
      </c>
      <c r="B399" s="174">
        <f>IF(Traitement8!B399&gt;0,Traitement8!B399,)</f>
        <v>2.0765757689361231E-2</v>
      </c>
      <c r="C399" s="3">
        <f>IF(AND(Traitement8!D399&lt;1000,Traitement8!D399&gt;0),Traitement8!D399,)</f>
        <v>0</v>
      </c>
      <c r="D399" s="68">
        <v>399</v>
      </c>
      <c r="E399" s="8">
        <f t="shared" si="36"/>
        <v>6.7309671476681321E-5</v>
      </c>
      <c r="F399" s="8">
        <f t="shared" si="37"/>
        <v>1.8448189553398257E-6</v>
      </c>
      <c r="G399" s="8">
        <f t="shared" si="38"/>
        <v>0</v>
      </c>
      <c r="H399" s="69">
        <f t="shared" si="39"/>
        <v>110579.56881173726</v>
      </c>
      <c r="I399" s="69">
        <f t="shared" si="40"/>
        <v>110579.5688117447</v>
      </c>
      <c r="J399" s="70" t="str">
        <f t="shared" si="41"/>
        <v/>
      </c>
      <c r="K399" s="94"/>
      <c r="L399" s="93"/>
    </row>
    <row r="400" spans="1:12" ht="15" x14ac:dyDescent="0.25">
      <c r="A400" s="68">
        <v>400</v>
      </c>
      <c r="B400" s="174">
        <f>IF(Traitement8!B400&gt;0,Traitement8!B400,)</f>
        <v>2.0765757689361231E-2</v>
      </c>
      <c r="C400" s="3">
        <f>IF(AND(Traitement8!D400&lt;1000,Traitement8!D400&gt;0),Traitement8!D400,)</f>
        <v>0</v>
      </c>
      <c r="D400" s="68">
        <v>400</v>
      </c>
      <c r="E400" s="8">
        <f t="shared" si="36"/>
        <v>6.7309671476681321E-5</v>
      </c>
      <c r="F400" s="8">
        <f t="shared" si="37"/>
        <v>1.8448189553398257E-6</v>
      </c>
      <c r="G400" s="8">
        <f t="shared" si="38"/>
        <v>0</v>
      </c>
      <c r="H400" s="69">
        <f t="shared" si="39"/>
        <v>110579.56881173726</v>
      </c>
      <c r="I400" s="69">
        <f t="shared" si="40"/>
        <v>110579.5688117447</v>
      </c>
      <c r="J400" s="70" t="str">
        <f t="shared" si="41"/>
        <v/>
      </c>
      <c r="K400" s="94"/>
      <c r="L400" s="93"/>
    </row>
    <row r="401" spans="1:12" ht="15" x14ac:dyDescent="0.25">
      <c r="A401" s="68">
        <v>401</v>
      </c>
      <c r="B401" s="174">
        <f>IF(Traitement8!B401&gt;0,Traitement8!B401,)</f>
        <v>2.0847255953448249E-2</v>
      </c>
      <c r="C401" s="3">
        <f>IF(AND(Traitement8!D401&lt;1000,Traitement8!D401&gt;0),Traitement8!D401,)</f>
        <v>0</v>
      </c>
      <c r="D401" s="68">
        <v>401</v>
      </c>
      <c r="E401" s="8">
        <f t="shared" si="36"/>
        <v>6.7598001898760973E-5</v>
      </c>
      <c r="F401" s="8">
        <f t="shared" si="37"/>
        <v>1.8496640305830024E-6</v>
      </c>
      <c r="G401" s="8">
        <f t="shared" si="38"/>
        <v>0</v>
      </c>
      <c r="H401" s="69">
        <f t="shared" si="39"/>
        <v>110107.46417869565</v>
      </c>
      <c r="I401" s="69">
        <f t="shared" si="40"/>
        <v>110107.46417869763</v>
      </c>
      <c r="J401" s="70" t="str">
        <f t="shared" si="41"/>
        <v/>
      </c>
      <c r="K401" s="94"/>
      <c r="L401" s="93"/>
    </row>
    <row r="402" spans="1:12" ht="15" x14ac:dyDescent="0.25">
      <c r="A402" s="68">
        <v>402</v>
      </c>
      <c r="B402" s="174">
        <f>IF(Traitement8!B402&gt;0,Traitement8!B402,)</f>
        <v>2.0847255953448249E-2</v>
      </c>
      <c r="C402" s="3">
        <f>IF(AND(Traitement8!D402&lt;1000,Traitement8!D402&gt;0),Traitement8!D402,)</f>
        <v>0</v>
      </c>
      <c r="D402" s="68">
        <v>402</v>
      </c>
      <c r="E402" s="8">
        <f t="shared" si="36"/>
        <v>6.7598001898760973E-5</v>
      </c>
      <c r="F402" s="8">
        <f t="shared" si="37"/>
        <v>1.8496640305830024E-6</v>
      </c>
      <c r="G402" s="8">
        <f t="shared" si="38"/>
        <v>0</v>
      </c>
      <c r="H402" s="69">
        <f t="shared" si="39"/>
        <v>110107.46417869565</v>
      </c>
      <c r="I402" s="69">
        <f t="shared" si="40"/>
        <v>110107.46417869763</v>
      </c>
      <c r="J402" s="70" t="str">
        <f t="shared" si="41"/>
        <v/>
      </c>
      <c r="K402" s="94"/>
      <c r="L402" s="93"/>
    </row>
    <row r="403" spans="1:12" ht="15" x14ac:dyDescent="0.25">
      <c r="A403" s="68">
        <v>403</v>
      </c>
      <c r="B403" s="174">
        <f>IF(Traitement8!B403&gt;0,Traitement8!B403,)</f>
        <v>2.0847255953448249E-2</v>
      </c>
      <c r="C403" s="3">
        <f>IF(AND(Traitement8!D403&lt;1000,Traitement8!D403&gt;0),Traitement8!D403,)</f>
        <v>0</v>
      </c>
      <c r="D403" s="68">
        <v>403</v>
      </c>
      <c r="E403" s="8">
        <f t="shared" si="36"/>
        <v>6.7598001898760973E-5</v>
      </c>
      <c r="F403" s="8">
        <f t="shared" si="37"/>
        <v>1.8496640305830024E-6</v>
      </c>
      <c r="G403" s="8">
        <f t="shared" si="38"/>
        <v>0</v>
      </c>
      <c r="H403" s="69">
        <f t="shared" si="39"/>
        <v>110107.46417869565</v>
      </c>
      <c r="I403" s="69">
        <f t="shared" si="40"/>
        <v>110107.46417869763</v>
      </c>
      <c r="J403" s="70" t="str">
        <f t="shared" si="41"/>
        <v/>
      </c>
      <c r="K403" s="94"/>
      <c r="L403" s="93"/>
    </row>
    <row r="404" spans="1:12" ht="15" x14ac:dyDescent="0.25">
      <c r="A404" s="68">
        <v>404</v>
      </c>
      <c r="B404" s="174">
        <f>IF(Traitement8!B404&gt;0,Traitement8!B404,)</f>
        <v>2.0847255953448249E-2</v>
      </c>
      <c r="C404" s="3">
        <f>IF(AND(Traitement8!D404&lt;1000,Traitement8!D404&gt;0),Traitement8!D404,)</f>
        <v>0</v>
      </c>
      <c r="D404" s="68">
        <v>404</v>
      </c>
      <c r="E404" s="8">
        <f t="shared" si="36"/>
        <v>6.7598001898760973E-5</v>
      </c>
      <c r="F404" s="8">
        <f t="shared" si="37"/>
        <v>1.8496640305830024E-6</v>
      </c>
      <c r="G404" s="8">
        <f t="shared" si="38"/>
        <v>0</v>
      </c>
      <c r="H404" s="69">
        <f t="shared" si="39"/>
        <v>110107.46417869565</v>
      </c>
      <c r="I404" s="69">
        <f t="shared" si="40"/>
        <v>110107.46417869763</v>
      </c>
      <c r="J404" s="70" t="str">
        <f t="shared" si="41"/>
        <v/>
      </c>
      <c r="K404" s="94"/>
      <c r="L404" s="93"/>
    </row>
    <row r="405" spans="1:12" ht="15" x14ac:dyDescent="0.25">
      <c r="A405" s="68">
        <v>405</v>
      </c>
      <c r="B405" s="174">
        <f>IF(Traitement8!B405&gt;0,Traitement8!B405,)</f>
        <v>2.0847255953448249E-2</v>
      </c>
      <c r="C405" s="3">
        <f>IF(AND(Traitement8!D405&lt;1000,Traitement8!D405&gt;0),Traitement8!D405,)</f>
        <v>0</v>
      </c>
      <c r="D405" s="68">
        <v>405</v>
      </c>
      <c r="E405" s="8">
        <f t="shared" si="36"/>
        <v>6.7598001898760973E-5</v>
      </c>
      <c r="F405" s="8">
        <f t="shared" si="37"/>
        <v>1.8496640305830024E-6</v>
      </c>
      <c r="G405" s="8">
        <f t="shared" si="38"/>
        <v>0</v>
      </c>
      <c r="H405" s="69">
        <f t="shared" si="39"/>
        <v>110107.46417869565</v>
      </c>
      <c r="I405" s="69">
        <f t="shared" si="40"/>
        <v>110107.46417869763</v>
      </c>
      <c r="J405" s="70" t="str">
        <f t="shared" si="41"/>
        <v/>
      </c>
      <c r="K405" s="94"/>
      <c r="L405" s="93"/>
    </row>
    <row r="406" spans="1:12" ht="15" x14ac:dyDescent="0.25">
      <c r="A406" s="68">
        <v>406</v>
      </c>
      <c r="B406" s="174">
        <f>IF(Traitement8!B406&gt;0,Traitement8!B406,)</f>
        <v>2.0847255953448249E-2</v>
      </c>
      <c r="C406" s="3">
        <f>IF(AND(Traitement8!D406&lt;1000,Traitement8!D406&gt;0),Traitement8!D406,)</f>
        <v>0</v>
      </c>
      <c r="D406" s="68">
        <v>406</v>
      </c>
      <c r="E406" s="8">
        <f t="shared" si="36"/>
        <v>6.7598001898760973E-5</v>
      </c>
      <c r="F406" s="8">
        <f t="shared" si="37"/>
        <v>1.8496640305830024E-6</v>
      </c>
      <c r="G406" s="8">
        <f t="shared" si="38"/>
        <v>0</v>
      </c>
      <c r="H406" s="69">
        <f t="shared" si="39"/>
        <v>110107.46417869565</v>
      </c>
      <c r="I406" s="69">
        <f t="shared" si="40"/>
        <v>110107.46417869763</v>
      </c>
      <c r="J406" s="70" t="str">
        <f t="shared" si="41"/>
        <v/>
      </c>
      <c r="K406" s="94"/>
      <c r="L406" s="93"/>
    </row>
    <row r="407" spans="1:12" ht="15" x14ac:dyDescent="0.25">
      <c r="A407" s="68">
        <v>407</v>
      </c>
      <c r="B407" s="174">
        <f>IF(Traitement8!B407&gt;0,Traitement8!B407,)</f>
        <v>2.0847255953448249E-2</v>
      </c>
      <c r="C407" s="3">
        <f>IF(AND(Traitement8!D407&lt;1000,Traitement8!D407&gt;0),Traitement8!D407,)</f>
        <v>0</v>
      </c>
      <c r="D407" s="68">
        <v>407</v>
      </c>
      <c r="E407" s="8">
        <f t="shared" si="36"/>
        <v>6.7598001898760973E-5</v>
      </c>
      <c r="F407" s="8">
        <f t="shared" si="37"/>
        <v>1.8496640305830024E-6</v>
      </c>
      <c r="G407" s="8">
        <f t="shared" si="38"/>
        <v>0</v>
      </c>
      <c r="H407" s="69">
        <f t="shared" si="39"/>
        <v>110107.46417869565</v>
      </c>
      <c r="I407" s="69">
        <f t="shared" si="40"/>
        <v>110107.46417869763</v>
      </c>
      <c r="J407" s="70" t="str">
        <f t="shared" si="41"/>
        <v/>
      </c>
      <c r="K407" s="94"/>
      <c r="L407" s="93"/>
    </row>
    <row r="408" spans="1:12" ht="15" x14ac:dyDescent="0.25">
      <c r="A408" s="68">
        <v>408</v>
      </c>
      <c r="B408" s="174">
        <f>IF(Traitement8!B408&gt;0,Traitement8!B408,)</f>
        <v>2.092875421753515E-2</v>
      </c>
      <c r="C408" s="3">
        <f>IF(AND(Traitement8!D408&lt;1000,Traitement8!D408&gt;0),Traitement8!D408,)</f>
        <v>0</v>
      </c>
      <c r="D408" s="68">
        <v>408</v>
      </c>
      <c r="E408" s="8">
        <f t="shared" si="36"/>
        <v>6.7886538541145347E-5</v>
      </c>
      <c r="F408" s="8">
        <f t="shared" si="37"/>
        <v>1.8545218301360993E-6</v>
      </c>
      <c r="G408" s="8">
        <f t="shared" si="38"/>
        <v>0</v>
      </c>
      <c r="H408" s="69">
        <f t="shared" si="39"/>
        <v>109639.03647270179</v>
      </c>
      <c r="I408" s="69">
        <f t="shared" si="40"/>
        <v>109639.03647271538</v>
      </c>
      <c r="J408" s="70" t="str">
        <f t="shared" si="41"/>
        <v/>
      </c>
      <c r="K408" s="94"/>
      <c r="L408" s="93"/>
    </row>
    <row r="409" spans="1:12" ht="15" x14ac:dyDescent="0.25">
      <c r="A409" s="68">
        <v>409</v>
      </c>
      <c r="B409" s="174">
        <f>IF(Traitement8!B409&gt;0,Traitement8!B409,)</f>
        <v>2.092875421753515E-2</v>
      </c>
      <c r="C409" s="3">
        <f>IF(AND(Traitement8!D409&lt;1000,Traitement8!D409&gt;0),Traitement8!D409,)</f>
        <v>0</v>
      </c>
      <c r="D409" s="68">
        <v>409</v>
      </c>
      <c r="E409" s="8">
        <f t="shared" si="36"/>
        <v>6.7886538541145347E-5</v>
      </c>
      <c r="F409" s="8">
        <f t="shared" si="37"/>
        <v>1.8545218301360993E-6</v>
      </c>
      <c r="G409" s="8">
        <f t="shared" si="38"/>
        <v>0</v>
      </c>
      <c r="H409" s="69">
        <f t="shared" si="39"/>
        <v>109639.03647270179</v>
      </c>
      <c r="I409" s="69">
        <f t="shared" si="40"/>
        <v>109639.03647271538</v>
      </c>
      <c r="J409" s="70" t="str">
        <f t="shared" si="41"/>
        <v/>
      </c>
      <c r="K409" s="94"/>
      <c r="L409" s="93"/>
    </row>
    <row r="410" spans="1:12" ht="15" x14ac:dyDescent="0.25">
      <c r="A410" s="68">
        <v>410</v>
      </c>
      <c r="B410" s="174">
        <f>IF(Traitement8!B410&gt;0,Traitement8!B410,)</f>
        <v>2.092875421753515E-2</v>
      </c>
      <c r="C410" s="3">
        <f>IF(AND(Traitement8!D410&lt;1000,Traitement8!D410&gt;0),Traitement8!D410,)</f>
        <v>0</v>
      </c>
      <c r="D410" s="68">
        <v>410</v>
      </c>
      <c r="E410" s="8">
        <f t="shared" si="36"/>
        <v>6.7886538541145347E-5</v>
      </c>
      <c r="F410" s="8">
        <f t="shared" si="37"/>
        <v>1.8545218301360993E-6</v>
      </c>
      <c r="G410" s="8">
        <f t="shared" si="38"/>
        <v>0</v>
      </c>
      <c r="H410" s="69">
        <f t="shared" si="39"/>
        <v>109639.03647270179</v>
      </c>
      <c r="I410" s="69">
        <f t="shared" si="40"/>
        <v>109639.03647271538</v>
      </c>
      <c r="J410" s="70" t="str">
        <f t="shared" si="41"/>
        <v/>
      </c>
      <c r="K410" s="94"/>
      <c r="L410" s="93"/>
    </row>
    <row r="411" spans="1:12" ht="15" x14ac:dyDescent="0.25">
      <c r="A411" s="68">
        <v>411</v>
      </c>
      <c r="B411" s="174">
        <f>IF(Traitement8!B411&gt;0,Traitement8!B411,)</f>
        <v>2.092875421753515E-2</v>
      </c>
      <c r="C411" s="3">
        <f>IF(AND(Traitement8!D411&lt;1000,Traitement8!D411&gt;0),Traitement8!D411,)</f>
        <v>0</v>
      </c>
      <c r="D411" s="68">
        <v>411</v>
      </c>
      <c r="E411" s="8">
        <f t="shared" si="36"/>
        <v>6.7886538541145347E-5</v>
      </c>
      <c r="F411" s="8">
        <f t="shared" si="37"/>
        <v>1.8545218301360993E-6</v>
      </c>
      <c r="G411" s="8">
        <f t="shared" si="38"/>
        <v>0</v>
      </c>
      <c r="H411" s="69">
        <f t="shared" si="39"/>
        <v>109639.03647270179</v>
      </c>
      <c r="I411" s="69">
        <f t="shared" si="40"/>
        <v>109639.03647271538</v>
      </c>
      <c r="J411" s="70" t="str">
        <f t="shared" si="41"/>
        <v/>
      </c>
      <c r="K411" s="94"/>
      <c r="L411" s="93"/>
    </row>
    <row r="412" spans="1:12" ht="15" x14ac:dyDescent="0.25">
      <c r="A412" s="68">
        <v>412</v>
      </c>
      <c r="B412" s="174">
        <f>IF(Traitement8!B412&gt;0,Traitement8!B412,)</f>
        <v>2.092875421753515E-2</v>
      </c>
      <c r="C412" s="3">
        <f>IF(AND(Traitement8!D412&lt;1000,Traitement8!D412&gt;0),Traitement8!D412,)</f>
        <v>0</v>
      </c>
      <c r="D412" s="68">
        <v>412</v>
      </c>
      <c r="E412" s="8">
        <f t="shared" si="36"/>
        <v>6.7886538541145347E-5</v>
      </c>
      <c r="F412" s="8">
        <f t="shared" si="37"/>
        <v>1.8545218301360993E-6</v>
      </c>
      <c r="G412" s="8">
        <f t="shared" si="38"/>
        <v>0</v>
      </c>
      <c r="H412" s="69">
        <f t="shared" si="39"/>
        <v>109639.03647270179</v>
      </c>
      <c r="I412" s="69">
        <f t="shared" si="40"/>
        <v>109639.03647271538</v>
      </c>
      <c r="J412" s="70" t="str">
        <f t="shared" si="41"/>
        <v/>
      </c>
      <c r="K412" s="94"/>
      <c r="L412" s="93"/>
    </row>
    <row r="413" spans="1:12" ht="15" x14ac:dyDescent="0.25">
      <c r="A413" s="68">
        <v>413</v>
      </c>
      <c r="B413" s="174">
        <f>IF(Traitement8!B413&gt;0,Traitement8!B413,)</f>
        <v>2.092875421753515E-2</v>
      </c>
      <c r="C413" s="3">
        <f>IF(AND(Traitement8!D413&lt;1000,Traitement8!D413&gt;0),Traitement8!D413,)</f>
        <v>0</v>
      </c>
      <c r="D413" s="68">
        <v>413</v>
      </c>
      <c r="E413" s="8">
        <f t="shared" si="36"/>
        <v>6.7886538541145347E-5</v>
      </c>
      <c r="F413" s="8">
        <f t="shared" si="37"/>
        <v>1.8545218301360993E-6</v>
      </c>
      <c r="G413" s="8">
        <f t="shared" si="38"/>
        <v>0</v>
      </c>
      <c r="H413" s="69">
        <f t="shared" si="39"/>
        <v>109639.03647270179</v>
      </c>
      <c r="I413" s="69">
        <f t="shared" si="40"/>
        <v>109639.03647271538</v>
      </c>
      <c r="J413" s="70" t="str">
        <f t="shared" si="41"/>
        <v/>
      </c>
      <c r="K413" s="94"/>
      <c r="L413" s="93"/>
    </row>
    <row r="414" spans="1:12" ht="15" x14ac:dyDescent="0.25">
      <c r="A414" s="68">
        <v>414</v>
      </c>
      <c r="B414" s="174">
        <f>IF(Traitement8!B414&gt;0,Traitement8!B414,)</f>
        <v>2.092875421753515E-2</v>
      </c>
      <c r="C414" s="3">
        <f>IF(AND(Traitement8!D414&lt;1000,Traitement8!D414&gt;0),Traitement8!D414,)</f>
        <v>0</v>
      </c>
      <c r="D414" s="68">
        <v>414</v>
      </c>
      <c r="E414" s="8">
        <f t="shared" si="36"/>
        <v>6.7886538541145347E-5</v>
      </c>
      <c r="F414" s="8">
        <f t="shared" si="37"/>
        <v>1.8545218301360993E-6</v>
      </c>
      <c r="G414" s="8">
        <f t="shared" si="38"/>
        <v>0</v>
      </c>
      <c r="H414" s="69">
        <f t="shared" si="39"/>
        <v>109639.03647270179</v>
      </c>
      <c r="I414" s="69">
        <f t="shared" si="40"/>
        <v>109639.03647271538</v>
      </c>
      <c r="J414" s="70" t="str">
        <f t="shared" si="41"/>
        <v/>
      </c>
      <c r="K414" s="94"/>
      <c r="L414" s="93"/>
    </row>
    <row r="415" spans="1:12" ht="15" x14ac:dyDescent="0.25">
      <c r="A415" s="68">
        <v>415</v>
      </c>
      <c r="B415" s="174">
        <f>IF(Traitement8!B415&gt;0,Traitement8!B415,)</f>
        <v>2.1010252481622166E-2</v>
      </c>
      <c r="C415" s="3">
        <f>IF(AND(Traitement8!D415&lt;1000,Traitement8!D415&gt;0),Traitement8!D415,)</f>
        <v>0</v>
      </c>
      <c r="D415" s="68">
        <v>415</v>
      </c>
      <c r="E415" s="8">
        <f t="shared" si="36"/>
        <v>6.8175281624394124E-5</v>
      </c>
      <c r="F415" s="8">
        <f t="shared" si="37"/>
        <v>1.8593923874246578E-6</v>
      </c>
      <c r="G415" s="8">
        <f t="shared" si="38"/>
        <v>0</v>
      </c>
      <c r="H415" s="69">
        <f t="shared" si="39"/>
        <v>109174.24290572596</v>
      </c>
      <c r="I415" s="69">
        <f t="shared" si="40"/>
        <v>109174.24290572455</v>
      </c>
      <c r="J415" s="70" t="str">
        <f t="shared" si="41"/>
        <v/>
      </c>
      <c r="K415" s="94"/>
      <c r="L415" s="93"/>
    </row>
    <row r="416" spans="1:12" ht="15" x14ac:dyDescent="0.25">
      <c r="A416" s="68">
        <v>416</v>
      </c>
      <c r="B416" s="174">
        <f>IF(Traitement8!B416&gt;0,Traitement8!B416,)</f>
        <v>2.1010252481622166E-2</v>
      </c>
      <c r="C416" s="3">
        <f>IF(AND(Traitement8!D416&lt;1000,Traitement8!D416&gt;0),Traitement8!D416,)</f>
        <v>0</v>
      </c>
      <c r="D416" s="68">
        <v>416</v>
      </c>
      <c r="E416" s="8">
        <f t="shared" si="36"/>
        <v>6.8175281624394124E-5</v>
      </c>
      <c r="F416" s="8">
        <f t="shared" si="37"/>
        <v>1.8593923874246578E-6</v>
      </c>
      <c r="G416" s="8">
        <f t="shared" si="38"/>
        <v>0</v>
      </c>
      <c r="H416" s="69">
        <f t="shared" si="39"/>
        <v>109174.24290572596</v>
      </c>
      <c r="I416" s="69">
        <f t="shared" si="40"/>
        <v>109174.24290572455</v>
      </c>
      <c r="J416" s="70" t="str">
        <f t="shared" si="41"/>
        <v/>
      </c>
      <c r="K416" s="94"/>
      <c r="L416" s="93"/>
    </row>
    <row r="417" spans="1:12" ht="15" x14ac:dyDescent="0.25">
      <c r="A417" s="68">
        <v>417</v>
      </c>
      <c r="B417" s="174">
        <f>IF(Traitement8!B417&gt;0,Traitement8!B417,)</f>
        <v>2.1010252481622166E-2</v>
      </c>
      <c r="C417" s="3">
        <f>IF(AND(Traitement8!D417&lt;1000,Traitement8!D417&gt;0),Traitement8!D417,)</f>
        <v>0</v>
      </c>
      <c r="D417" s="68">
        <v>417</v>
      </c>
      <c r="E417" s="8">
        <f t="shared" si="36"/>
        <v>6.8175281624394124E-5</v>
      </c>
      <c r="F417" s="8">
        <f t="shared" si="37"/>
        <v>1.8593923874246578E-6</v>
      </c>
      <c r="G417" s="8">
        <f t="shared" si="38"/>
        <v>0</v>
      </c>
      <c r="H417" s="69">
        <f t="shared" si="39"/>
        <v>109174.24290572596</v>
      </c>
      <c r="I417" s="69">
        <f t="shared" si="40"/>
        <v>109174.24290572455</v>
      </c>
      <c r="J417" s="70" t="str">
        <f t="shared" si="41"/>
        <v/>
      </c>
      <c r="K417" s="94"/>
      <c r="L417" s="93"/>
    </row>
    <row r="418" spans="1:12" ht="15" x14ac:dyDescent="0.25">
      <c r="A418" s="68">
        <v>418</v>
      </c>
      <c r="B418" s="174">
        <f>IF(Traitement8!B418&gt;0,Traitement8!B418,)</f>
        <v>2.1010252481622166E-2</v>
      </c>
      <c r="C418" s="3">
        <f>IF(AND(Traitement8!D418&lt;1000,Traitement8!D418&gt;0),Traitement8!D418,)</f>
        <v>0</v>
      </c>
      <c r="D418" s="68">
        <v>418</v>
      </c>
      <c r="E418" s="8">
        <f t="shared" si="36"/>
        <v>6.8175281624394124E-5</v>
      </c>
      <c r="F418" s="8">
        <f t="shared" si="37"/>
        <v>1.8593923874246578E-6</v>
      </c>
      <c r="G418" s="8">
        <f t="shared" si="38"/>
        <v>0</v>
      </c>
      <c r="H418" s="69">
        <f t="shared" si="39"/>
        <v>109174.24290572596</v>
      </c>
      <c r="I418" s="69">
        <f t="shared" si="40"/>
        <v>109174.24290572455</v>
      </c>
      <c r="J418" s="70" t="str">
        <f t="shared" si="41"/>
        <v/>
      </c>
      <c r="K418" s="94"/>
      <c r="L418" s="93"/>
    </row>
    <row r="419" spans="1:12" ht="15" x14ac:dyDescent="0.25">
      <c r="A419" s="68">
        <v>419</v>
      </c>
      <c r="B419" s="174">
        <f>IF(Traitement8!B419&gt;0,Traitement8!B419,)</f>
        <v>2.1010252481622166E-2</v>
      </c>
      <c r="C419" s="3">
        <f>IF(AND(Traitement8!D419&lt;1000,Traitement8!D419&gt;0),Traitement8!D419,)</f>
        <v>0</v>
      </c>
      <c r="D419" s="68">
        <v>419</v>
      </c>
      <c r="E419" s="8">
        <f t="shared" si="36"/>
        <v>6.8175281624394124E-5</v>
      </c>
      <c r="F419" s="8">
        <f t="shared" si="37"/>
        <v>1.8593923874246578E-6</v>
      </c>
      <c r="G419" s="8">
        <f t="shared" si="38"/>
        <v>0</v>
      </c>
      <c r="H419" s="69">
        <f t="shared" si="39"/>
        <v>109174.24290572596</v>
      </c>
      <c r="I419" s="69">
        <f t="shared" si="40"/>
        <v>109174.24290572455</v>
      </c>
      <c r="J419" s="70" t="str">
        <f t="shared" si="41"/>
        <v/>
      </c>
      <c r="K419" s="94"/>
      <c r="L419" s="93"/>
    </row>
    <row r="420" spans="1:12" ht="15" x14ac:dyDescent="0.25">
      <c r="A420" s="68">
        <v>420</v>
      </c>
      <c r="B420" s="174">
        <f>IF(Traitement8!B420&gt;0,Traitement8!B420,)</f>
        <v>2.1010252481622166E-2</v>
      </c>
      <c r="C420" s="3">
        <f>IF(AND(Traitement8!D420&lt;1000,Traitement8!D420&gt;0),Traitement8!D420,)</f>
        <v>0</v>
      </c>
      <c r="D420" s="68">
        <v>420</v>
      </c>
      <c r="E420" s="8">
        <f t="shared" si="36"/>
        <v>6.8175281624394124E-5</v>
      </c>
      <c r="F420" s="8">
        <f t="shared" si="37"/>
        <v>1.8593923874246578E-6</v>
      </c>
      <c r="G420" s="8">
        <f t="shared" si="38"/>
        <v>0</v>
      </c>
      <c r="H420" s="69">
        <f t="shared" si="39"/>
        <v>109174.24290572596</v>
      </c>
      <c r="I420" s="69">
        <f t="shared" si="40"/>
        <v>109174.24290572455</v>
      </c>
      <c r="J420" s="70" t="str">
        <f t="shared" si="41"/>
        <v/>
      </c>
      <c r="K420" s="94"/>
      <c r="L420" s="93"/>
    </row>
    <row r="421" spans="1:12" ht="15" x14ac:dyDescent="0.25">
      <c r="A421" s="68">
        <v>421</v>
      </c>
      <c r="B421" s="174">
        <f>IF(Traitement8!B421&gt;0,Traitement8!B421,)</f>
        <v>2.1010252481622166E-2</v>
      </c>
      <c r="C421" s="3">
        <f>IF(AND(Traitement8!D421&lt;1000,Traitement8!D421&gt;0),Traitement8!D421,)</f>
        <v>0</v>
      </c>
      <c r="D421" s="68">
        <v>421</v>
      </c>
      <c r="E421" s="8">
        <f t="shared" si="36"/>
        <v>6.8175281624394124E-5</v>
      </c>
      <c r="F421" s="8">
        <f t="shared" si="37"/>
        <v>1.8593923874246578E-6</v>
      </c>
      <c r="G421" s="8">
        <f t="shared" si="38"/>
        <v>0</v>
      </c>
      <c r="H421" s="69">
        <f t="shared" si="39"/>
        <v>109174.24290572596</v>
      </c>
      <c r="I421" s="69">
        <f t="shared" si="40"/>
        <v>109174.24290572455</v>
      </c>
      <c r="J421" s="70" t="str">
        <f t="shared" si="41"/>
        <v/>
      </c>
      <c r="K421" s="94"/>
      <c r="L421" s="93"/>
    </row>
    <row r="422" spans="1:12" ht="15" x14ac:dyDescent="0.25">
      <c r="A422" s="68">
        <v>422</v>
      </c>
      <c r="B422" s="174">
        <f>IF(Traitement8!B422&gt;0,Traitement8!B422,)</f>
        <v>2.1010252481622166E-2</v>
      </c>
      <c r="C422" s="3">
        <f>IF(AND(Traitement8!D422&lt;1000,Traitement8!D422&gt;0),Traitement8!D422,)</f>
        <v>0</v>
      </c>
      <c r="D422" s="68">
        <v>422</v>
      </c>
      <c r="E422" s="8">
        <f t="shared" si="36"/>
        <v>6.8175281624394124E-5</v>
      </c>
      <c r="F422" s="8">
        <f t="shared" si="37"/>
        <v>1.8593923874246578E-6</v>
      </c>
      <c r="G422" s="8">
        <f t="shared" si="38"/>
        <v>0</v>
      </c>
      <c r="H422" s="69">
        <f t="shared" si="39"/>
        <v>109174.24290572596</v>
      </c>
      <c r="I422" s="69">
        <f t="shared" si="40"/>
        <v>109174.24290572455</v>
      </c>
      <c r="J422" s="70" t="str">
        <f t="shared" si="41"/>
        <v/>
      </c>
      <c r="K422" s="94"/>
      <c r="L422" s="93"/>
    </row>
    <row r="423" spans="1:12" ht="15" x14ac:dyDescent="0.25">
      <c r="A423" s="68">
        <v>423</v>
      </c>
      <c r="B423" s="174">
        <f>IF(Traitement8!B423&gt;0,Traitement8!B423,)</f>
        <v>2.1010252481622166E-2</v>
      </c>
      <c r="C423" s="3">
        <f>IF(AND(Traitement8!D423&lt;1000,Traitement8!D423&gt;0),Traitement8!D423,)</f>
        <v>0</v>
      </c>
      <c r="D423" s="68">
        <v>423</v>
      </c>
      <c r="E423" s="8">
        <f t="shared" si="36"/>
        <v>6.8175281624394124E-5</v>
      </c>
      <c r="F423" s="8">
        <f t="shared" si="37"/>
        <v>1.8593923874246578E-6</v>
      </c>
      <c r="G423" s="8">
        <f t="shared" si="38"/>
        <v>0</v>
      </c>
      <c r="H423" s="69">
        <f t="shared" si="39"/>
        <v>109174.24290572596</v>
      </c>
      <c r="I423" s="69">
        <f t="shared" si="40"/>
        <v>109174.24290572455</v>
      </c>
      <c r="J423" s="70" t="str">
        <f t="shared" si="41"/>
        <v/>
      </c>
      <c r="K423" s="94"/>
      <c r="L423" s="93"/>
    </row>
    <row r="424" spans="1:12" ht="15" x14ac:dyDescent="0.25">
      <c r="A424" s="68">
        <v>424</v>
      </c>
      <c r="B424" s="174">
        <f>IF(Traitement8!B424&gt;0,Traitement8!B424,)</f>
        <v>2.1010252481622166E-2</v>
      </c>
      <c r="C424" s="3">
        <f>IF(AND(Traitement8!D424&lt;1000,Traitement8!D424&gt;0),Traitement8!D424,)</f>
        <v>0</v>
      </c>
      <c r="D424" s="68">
        <v>424</v>
      </c>
      <c r="E424" s="8">
        <f t="shared" si="36"/>
        <v>6.8175281624394124E-5</v>
      </c>
      <c r="F424" s="8">
        <f t="shared" si="37"/>
        <v>1.8593923874246578E-6</v>
      </c>
      <c r="G424" s="8">
        <f t="shared" si="38"/>
        <v>0</v>
      </c>
      <c r="H424" s="69">
        <f t="shared" si="39"/>
        <v>109174.24290572596</v>
      </c>
      <c r="I424" s="69">
        <f t="shared" si="40"/>
        <v>109174.24290572455</v>
      </c>
      <c r="J424" s="70" t="str">
        <f t="shared" si="41"/>
        <v/>
      </c>
      <c r="K424" s="94"/>
      <c r="L424" s="93"/>
    </row>
    <row r="425" spans="1:12" ht="15" x14ac:dyDescent="0.25">
      <c r="A425" s="68">
        <v>425</v>
      </c>
      <c r="B425" s="174">
        <f>IF(Traitement8!B425&gt;0,Traitement8!B425,)</f>
        <v>2.092875421753515E-2</v>
      </c>
      <c r="C425" s="3">
        <f>IF(AND(Traitement8!D425&lt;1000,Traitement8!D425&gt;0),Traitement8!D425,)</f>
        <v>0</v>
      </c>
      <c r="D425" s="68">
        <v>425</v>
      </c>
      <c r="E425" s="8">
        <f t="shared" si="36"/>
        <v>6.7886538541145347E-5</v>
      </c>
      <c r="F425" s="8">
        <f t="shared" si="37"/>
        <v>1.8545218301360993E-6</v>
      </c>
      <c r="G425" s="8">
        <f t="shared" si="38"/>
        <v>0</v>
      </c>
      <c r="H425" s="69">
        <f t="shared" si="39"/>
        <v>109639.03647270179</v>
      </c>
      <c r="I425" s="69">
        <f t="shared" si="40"/>
        <v>109639.03647271538</v>
      </c>
      <c r="J425" s="70" t="str">
        <f t="shared" si="41"/>
        <v/>
      </c>
      <c r="K425" s="94"/>
      <c r="L425" s="93"/>
    </row>
    <row r="426" spans="1:12" ht="15" x14ac:dyDescent="0.25">
      <c r="A426" s="68">
        <v>426</v>
      </c>
      <c r="B426" s="174">
        <f>IF(Traitement8!B426&gt;0,Traitement8!B426,)</f>
        <v>2.092875421753515E-2</v>
      </c>
      <c r="C426" s="3">
        <f>IF(AND(Traitement8!D426&lt;1000,Traitement8!D426&gt;0),Traitement8!D426,)</f>
        <v>0</v>
      </c>
      <c r="D426" s="68">
        <v>426</v>
      </c>
      <c r="E426" s="8">
        <f t="shared" si="36"/>
        <v>6.7886538541145347E-5</v>
      </c>
      <c r="F426" s="8">
        <f t="shared" si="37"/>
        <v>1.8545218301360993E-6</v>
      </c>
      <c r="G426" s="8">
        <f t="shared" si="38"/>
        <v>0</v>
      </c>
      <c r="H426" s="69">
        <f t="shared" si="39"/>
        <v>109639.03647270179</v>
      </c>
      <c r="I426" s="69">
        <f t="shared" si="40"/>
        <v>109639.03647271538</v>
      </c>
      <c r="J426" s="70" t="str">
        <f t="shared" si="41"/>
        <v/>
      </c>
      <c r="K426" s="94"/>
      <c r="L426" s="93"/>
    </row>
    <row r="427" spans="1:12" ht="15" x14ac:dyDescent="0.25">
      <c r="A427" s="68">
        <v>427</v>
      </c>
      <c r="B427" s="174">
        <f>IF(Traitement8!B427&gt;0,Traitement8!B427,)</f>
        <v>2.092875421753515E-2</v>
      </c>
      <c r="C427" s="3">
        <f>IF(AND(Traitement8!D427&lt;1000,Traitement8!D427&gt;0),Traitement8!D427,)</f>
        <v>0</v>
      </c>
      <c r="D427" s="68">
        <v>427</v>
      </c>
      <c r="E427" s="8">
        <f t="shared" si="36"/>
        <v>6.7886538541145347E-5</v>
      </c>
      <c r="F427" s="8">
        <f t="shared" si="37"/>
        <v>1.8545218301360993E-6</v>
      </c>
      <c r="G427" s="8">
        <f t="shared" si="38"/>
        <v>0</v>
      </c>
      <c r="H427" s="69">
        <f t="shared" si="39"/>
        <v>109639.03647270179</v>
      </c>
      <c r="I427" s="69">
        <f t="shared" si="40"/>
        <v>109639.03647271538</v>
      </c>
      <c r="J427" s="70" t="str">
        <f t="shared" si="41"/>
        <v/>
      </c>
      <c r="K427" s="94"/>
      <c r="L427" s="93"/>
    </row>
    <row r="428" spans="1:12" ht="15" x14ac:dyDescent="0.25">
      <c r="A428" s="68">
        <v>428</v>
      </c>
      <c r="B428" s="174">
        <f>IF(Traitement8!B428&gt;0,Traitement8!B428,)</f>
        <v>2.0847255953448249E-2</v>
      </c>
      <c r="C428" s="3">
        <f>IF(AND(Traitement8!D428&lt;1000,Traitement8!D428&gt;0),Traitement8!D428,)</f>
        <v>0</v>
      </c>
      <c r="D428" s="68">
        <v>428</v>
      </c>
      <c r="E428" s="8">
        <f t="shared" si="36"/>
        <v>6.7598001898760973E-5</v>
      </c>
      <c r="F428" s="8">
        <f t="shared" si="37"/>
        <v>1.8496640305830024E-6</v>
      </c>
      <c r="G428" s="8">
        <f t="shared" si="38"/>
        <v>0</v>
      </c>
      <c r="H428" s="69">
        <f t="shared" si="39"/>
        <v>110107.46417869565</v>
      </c>
      <c r="I428" s="69">
        <f t="shared" si="40"/>
        <v>110107.46417869763</v>
      </c>
      <c r="J428" s="70" t="str">
        <f t="shared" si="41"/>
        <v/>
      </c>
      <c r="K428" s="94"/>
      <c r="L428" s="93"/>
    </row>
    <row r="429" spans="1:12" ht="15" x14ac:dyDescent="0.25">
      <c r="A429" s="68">
        <v>429</v>
      </c>
      <c r="B429" s="174">
        <f>IF(Traitement8!B429&gt;0,Traitement8!B429,)</f>
        <v>2.0847255953448249E-2</v>
      </c>
      <c r="C429" s="3">
        <f>IF(AND(Traitement8!D429&lt;1000,Traitement8!D429&gt;0),Traitement8!D429,)</f>
        <v>0</v>
      </c>
      <c r="D429" s="68">
        <v>429</v>
      </c>
      <c r="E429" s="8">
        <f t="shared" si="36"/>
        <v>6.7598001898760973E-5</v>
      </c>
      <c r="F429" s="8">
        <f t="shared" si="37"/>
        <v>1.8496640305830024E-6</v>
      </c>
      <c r="G429" s="8">
        <f t="shared" si="38"/>
        <v>0</v>
      </c>
      <c r="H429" s="69">
        <f t="shared" si="39"/>
        <v>110107.46417869565</v>
      </c>
      <c r="I429" s="69">
        <f t="shared" si="40"/>
        <v>110107.46417869763</v>
      </c>
      <c r="J429" s="70" t="str">
        <f t="shared" si="41"/>
        <v/>
      </c>
      <c r="K429" s="94"/>
      <c r="L429" s="93"/>
    </row>
    <row r="430" spans="1:12" ht="15" x14ac:dyDescent="0.25">
      <c r="A430" s="68">
        <v>430</v>
      </c>
      <c r="B430" s="174">
        <f>IF(Traitement8!B430&gt;0,Traitement8!B430,)</f>
        <v>2.0847255953448249E-2</v>
      </c>
      <c r="C430" s="3">
        <f>IF(AND(Traitement8!D430&lt;1000,Traitement8!D430&gt;0),Traitement8!D430,)</f>
        <v>0</v>
      </c>
      <c r="D430" s="68">
        <v>430</v>
      </c>
      <c r="E430" s="8">
        <f t="shared" si="36"/>
        <v>6.7598001898760973E-5</v>
      </c>
      <c r="F430" s="8">
        <f t="shared" si="37"/>
        <v>1.8496640305830024E-6</v>
      </c>
      <c r="G430" s="8">
        <f t="shared" si="38"/>
        <v>0</v>
      </c>
      <c r="H430" s="69">
        <f t="shared" si="39"/>
        <v>110107.46417869565</v>
      </c>
      <c r="I430" s="69">
        <f t="shared" si="40"/>
        <v>110107.46417869763</v>
      </c>
      <c r="J430" s="70" t="str">
        <f t="shared" si="41"/>
        <v/>
      </c>
      <c r="K430" s="94"/>
      <c r="L430" s="93"/>
    </row>
    <row r="431" spans="1:12" ht="15" x14ac:dyDescent="0.25">
      <c r="A431" s="68">
        <v>431</v>
      </c>
      <c r="B431" s="174">
        <f>IF(Traitement8!B431&gt;0,Traitement8!B431,)</f>
        <v>2.0765757689361231E-2</v>
      </c>
      <c r="C431" s="3">
        <f>IF(AND(Traitement8!D431&lt;1000,Traitement8!D431&gt;0),Traitement8!D431,)</f>
        <v>0</v>
      </c>
      <c r="D431" s="68">
        <v>431</v>
      </c>
      <c r="E431" s="8">
        <f t="shared" si="36"/>
        <v>6.7309671476681321E-5</v>
      </c>
      <c r="F431" s="8">
        <f t="shared" si="37"/>
        <v>1.8448189553398257E-6</v>
      </c>
      <c r="G431" s="8">
        <f t="shared" si="38"/>
        <v>0</v>
      </c>
      <c r="H431" s="69">
        <f t="shared" si="39"/>
        <v>110579.56881173726</v>
      </c>
      <c r="I431" s="69">
        <f t="shared" si="40"/>
        <v>110579.5688117447</v>
      </c>
      <c r="J431" s="70" t="str">
        <f t="shared" si="41"/>
        <v/>
      </c>
      <c r="K431" s="94"/>
      <c r="L431" s="93"/>
    </row>
    <row r="432" spans="1:12" ht="15" x14ac:dyDescent="0.25">
      <c r="A432" s="68">
        <v>432</v>
      </c>
      <c r="B432" s="174">
        <f>IF(Traitement8!B432&gt;0,Traitement8!B432,)</f>
        <v>2.0765757689361231E-2</v>
      </c>
      <c r="C432" s="3">
        <f>IF(AND(Traitement8!D432&lt;1000,Traitement8!D432&gt;0),Traitement8!D432,)</f>
        <v>0</v>
      </c>
      <c r="D432" s="68">
        <v>432</v>
      </c>
      <c r="E432" s="8">
        <f t="shared" si="36"/>
        <v>6.7309671476681321E-5</v>
      </c>
      <c r="F432" s="8">
        <f t="shared" si="37"/>
        <v>1.8448189553398257E-6</v>
      </c>
      <c r="G432" s="8">
        <f t="shared" si="38"/>
        <v>0</v>
      </c>
      <c r="H432" s="69">
        <f t="shared" si="39"/>
        <v>110579.56881173726</v>
      </c>
      <c r="I432" s="69">
        <f t="shared" si="40"/>
        <v>110579.5688117447</v>
      </c>
      <c r="J432" s="70" t="str">
        <f t="shared" si="41"/>
        <v/>
      </c>
      <c r="K432" s="94"/>
      <c r="L432" s="93"/>
    </row>
    <row r="433" spans="1:12" ht="15" x14ac:dyDescent="0.25">
      <c r="A433" s="68">
        <v>433</v>
      </c>
      <c r="B433" s="174">
        <f>IF(Traitement8!B433&gt;0,Traitement8!B433,)</f>
        <v>2.0765757689361231E-2</v>
      </c>
      <c r="C433" s="3">
        <f>IF(AND(Traitement8!D433&lt;1000,Traitement8!D433&gt;0),Traitement8!D433,)</f>
        <v>0</v>
      </c>
      <c r="D433" s="68">
        <v>433</v>
      </c>
      <c r="E433" s="8">
        <f t="shared" si="36"/>
        <v>6.7309671476681321E-5</v>
      </c>
      <c r="F433" s="8">
        <f t="shared" si="37"/>
        <v>1.8448189553398257E-6</v>
      </c>
      <c r="G433" s="8">
        <f t="shared" si="38"/>
        <v>0</v>
      </c>
      <c r="H433" s="69">
        <f t="shared" si="39"/>
        <v>110579.56881173726</v>
      </c>
      <c r="I433" s="69">
        <f t="shared" si="40"/>
        <v>110579.5688117447</v>
      </c>
      <c r="J433" s="70" t="str">
        <f t="shared" si="41"/>
        <v/>
      </c>
      <c r="K433" s="94"/>
      <c r="L433" s="93"/>
    </row>
    <row r="434" spans="1:12" ht="15" x14ac:dyDescent="0.25">
      <c r="A434" s="68">
        <v>434</v>
      </c>
      <c r="B434" s="174">
        <f>IF(Traitement8!B434&gt;0,Traitement8!B434,)</f>
        <v>2.0684259425274215E-2</v>
      </c>
      <c r="C434" s="3">
        <f>IF(AND(Traitement8!D434&lt;1000,Traitement8!D434&gt;0),Traitement8!D434,)</f>
        <v>0</v>
      </c>
      <c r="D434" s="68">
        <v>434</v>
      </c>
      <c r="E434" s="8">
        <f t="shared" si="36"/>
        <v>6.7021547054707531E-5</v>
      </c>
      <c r="F434" s="8">
        <f t="shared" si="37"/>
        <v>1.8399865710775735E-6</v>
      </c>
      <c r="G434" s="8">
        <f t="shared" si="38"/>
        <v>0</v>
      </c>
      <c r="H434" s="69">
        <f t="shared" si="39"/>
        <v>111055.39383421301</v>
      </c>
      <c r="I434" s="69">
        <f t="shared" si="40"/>
        <v>111055.39383421041</v>
      </c>
      <c r="J434" s="70" t="str">
        <f t="shared" si="41"/>
        <v/>
      </c>
      <c r="K434" s="94"/>
      <c r="L434" s="93"/>
    </row>
    <row r="435" spans="1:12" ht="15" x14ac:dyDescent="0.25">
      <c r="A435" s="68">
        <v>435</v>
      </c>
      <c r="B435" s="174">
        <f>IF(Traitement8!B435&gt;0,Traitement8!B435,)</f>
        <v>2.0684259425274215E-2</v>
      </c>
      <c r="C435" s="3">
        <f>IF(AND(Traitement8!D435&lt;1000,Traitement8!D435&gt;0),Traitement8!D435,)</f>
        <v>0</v>
      </c>
      <c r="D435" s="68">
        <v>435</v>
      </c>
      <c r="E435" s="8">
        <f t="shared" si="36"/>
        <v>6.7021547054707531E-5</v>
      </c>
      <c r="F435" s="8">
        <f t="shared" si="37"/>
        <v>1.8399865710775735E-6</v>
      </c>
      <c r="G435" s="8">
        <f t="shared" si="38"/>
        <v>0</v>
      </c>
      <c r="H435" s="69">
        <f t="shared" si="39"/>
        <v>111055.39383421301</v>
      </c>
      <c r="I435" s="69">
        <f t="shared" si="40"/>
        <v>111055.39383421041</v>
      </c>
      <c r="J435" s="70" t="str">
        <f t="shared" si="41"/>
        <v/>
      </c>
      <c r="K435" s="94"/>
      <c r="L435" s="93"/>
    </row>
    <row r="436" spans="1:12" ht="15" x14ac:dyDescent="0.25">
      <c r="A436" s="68">
        <v>436</v>
      </c>
      <c r="B436" s="174">
        <f>IF(Traitement8!B436&gt;0,Traitement8!B436,)</f>
        <v>2.0684259425274215E-2</v>
      </c>
      <c r="C436" s="3">
        <f>IF(AND(Traitement8!D436&lt;1000,Traitement8!D436&gt;0),Traitement8!D436,)</f>
        <v>0</v>
      </c>
      <c r="D436" s="68">
        <v>436</v>
      </c>
      <c r="E436" s="8">
        <f t="shared" si="36"/>
        <v>6.7021547054707531E-5</v>
      </c>
      <c r="F436" s="8">
        <f t="shared" si="37"/>
        <v>1.8399865710775735E-6</v>
      </c>
      <c r="G436" s="8">
        <f t="shared" si="38"/>
        <v>0</v>
      </c>
      <c r="H436" s="69">
        <f t="shared" si="39"/>
        <v>111055.39383421301</v>
      </c>
      <c r="I436" s="69">
        <f t="shared" si="40"/>
        <v>111055.39383421041</v>
      </c>
      <c r="J436" s="70" t="str">
        <f t="shared" si="41"/>
        <v/>
      </c>
      <c r="K436" s="94"/>
      <c r="L436" s="93"/>
    </row>
    <row r="437" spans="1:12" ht="15" x14ac:dyDescent="0.25">
      <c r="A437" s="68">
        <v>437</v>
      </c>
      <c r="B437" s="174">
        <f>IF(Traitement8!B437&gt;0,Traitement8!B437,)</f>
        <v>2.0684259425274215E-2</v>
      </c>
      <c r="C437" s="3">
        <f>IF(AND(Traitement8!D437&lt;1000,Traitement8!D437&gt;0),Traitement8!D437,)</f>
        <v>0</v>
      </c>
      <c r="D437" s="68">
        <v>437</v>
      </c>
      <c r="E437" s="8">
        <f t="shared" si="36"/>
        <v>6.7021547054707531E-5</v>
      </c>
      <c r="F437" s="8">
        <f t="shared" si="37"/>
        <v>1.8399865710775735E-6</v>
      </c>
      <c r="G437" s="8">
        <f t="shared" si="38"/>
        <v>0</v>
      </c>
      <c r="H437" s="69">
        <f t="shared" si="39"/>
        <v>111055.39383421301</v>
      </c>
      <c r="I437" s="69">
        <f t="shared" si="40"/>
        <v>111055.39383421041</v>
      </c>
      <c r="J437" s="70" t="str">
        <f t="shared" si="41"/>
        <v/>
      </c>
      <c r="K437" s="94"/>
      <c r="L437" s="93"/>
    </row>
    <row r="438" spans="1:12" ht="15" x14ac:dyDescent="0.25">
      <c r="A438" s="68">
        <v>438</v>
      </c>
      <c r="B438" s="174">
        <f>IF(Traitement8!B438&gt;0,Traitement8!B438,)</f>
        <v>2.0602761161187314E-2</v>
      </c>
      <c r="C438" s="3">
        <f>IF(AND(Traitement8!D438&lt;1000,Traitement8!D438&gt;0),Traitement8!D438,)</f>
        <v>0</v>
      </c>
      <c r="D438" s="68">
        <v>438</v>
      </c>
      <c r="E438" s="8">
        <f t="shared" si="36"/>
        <v>6.67336284129183E-5</v>
      </c>
      <c r="F438" s="8">
        <f t="shared" si="37"/>
        <v>1.8351668445637972E-6</v>
      </c>
      <c r="G438" s="8">
        <f t="shared" si="38"/>
        <v>0</v>
      </c>
      <c r="H438" s="69">
        <f t="shared" si="39"/>
        <v>111534.98339620521</v>
      </c>
      <c r="I438" s="69">
        <f t="shared" si="40"/>
        <v>111534.98339620176</v>
      </c>
      <c r="J438" s="70" t="str">
        <f t="shared" si="41"/>
        <v/>
      </c>
      <c r="K438" s="94"/>
      <c r="L438" s="93"/>
    </row>
    <row r="439" spans="1:12" ht="15" x14ac:dyDescent="0.25">
      <c r="A439" s="68">
        <v>439</v>
      </c>
      <c r="B439" s="174">
        <f>IF(Traitement8!B439&gt;0,Traitement8!B439,)</f>
        <v>2.0602761161187314E-2</v>
      </c>
      <c r="C439" s="3">
        <f>IF(AND(Traitement8!D439&lt;1000,Traitement8!D439&gt;0),Traitement8!D439,)</f>
        <v>0</v>
      </c>
      <c r="D439" s="68">
        <v>439</v>
      </c>
      <c r="E439" s="8">
        <f t="shared" si="36"/>
        <v>6.67336284129183E-5</v>
      </c>
      <c r="F439" s="8">
        <f t="shared" si="37"/>
        <v>1.8351668445637972E-6</v>
      </c>
      <c r="G439" s="8">
        <f t="shared" si="38"/>
        <v>0</v>
      </c>
      <c r="H439" s="69">
        <f t="shared" si="39"/>
        <v>111534.98339620521</v>
      </c>
      <c r="I439" s="69">
        <f t="shared" si="40"/>
        <v>111534.98339620176</v>
      </c>
      <c r="J439" s="70" t="str">
        <f t="shared" si="41"/>
        <v/>
      </c>
      <c r="K439" s="94"/>
      <c r="L439" s="93"/>
    </row>
    <row r="440" spans="1:12" ht="15" x14ac:dyDescent="0.25">
      <c r="A440" s="68">
        <v>440</v>
      </c>
      <c r="B440" s="174">
        <f>IF(Traitement8!B440&gt;0,Traitement8!B440,)</f>
        <v>2.0602761161187314E-2</v>
      </c>
      <c r="C440" s="3">
        <f>IF(AND(Traitement8!D440&lt;1000,Traitement8!D440&gt;0),Traitement8!D440,)</f>
        <v>0</v>
      </c>
      <c r="D440" s="68">
        <v>440</v>
      </c>
      <c r="E440" s="8">
        <f t="shared" si="36"/>
        <v>6.67336284129183E-5</v>
      </c>
      <c r="F440" s="8">
        <f t="shared" si="37"/>
        <v>1.8351668445637972E-6</v>
      </c>
      <c r="G440" s="8">
        <f t="shared" si="38"/>
        <v>0</v>
      </c>
      <c r="H440" s="69">
        <f t="shared" si="39"/>
        <v>111534.98339620521</v>
      </c>
      <c r="I440" s="69">
        <f t="shared" si="40"/>
        <v>111534.98339620176</v>
      </c>
      <c r="J440" s="70" t="str">
        <f t="shared" si="41"/>
        <v/>
      </c>
      <c r="K440" s="94"/>
      <c r="L440" s="93"/>
    </row>
    <row r="441" spans="1:12" ht="15" x14ac:dyDescent="0.25">
      <c r="A441" s="68">
        <v>441</v>
      </c>
      <c r="B441" s="174">
        <f>IF(Traitement8!B441&gt;0,Traitement8!B441,)</f>
        <v>2.0602761161187314E-2</v>
      </c>
      <c r="C441" s="3">
        <f>IF(AND(Traitement8!D441&lt;1000,Traitement8!D441&gt;0),Traitement8!D441,)</f>
        <v>0</v>
      </c>
      <c r="D441" s="68">
        <v>441</v>
      </c>
      <c r="E441" s="8">
        <f t="shared" si="36"/>
        <v>6.67336284129183E-5</v>
      </c>
      <c r="F441" s="8">
        <f t="shared" si="37"/>
        <v>1.8351668445637972E-6</v>
      </c>
      <c r="G441" s="8">
        <f t="shared" si="38"/>
        <v>0</v>
      </c>
      <c r="H441" s="69">
        <f t="shared" si="39"/>
        <v>111534.98339620521</v>
      </c>
      <c r="I441" s="69">
        <f t="shared" si="40"/>
        <v>111534.98339620176</v>
      </c>
      <c r="J441" s="70" t="str">
        <f t="shared" si="41"/>
        <v/>
      </c>
      <c r="K441" s="94"/>
      <c r="L441" s="93"/>
    </row>
    <row r="442" spans="1:12" ht="15" x14ac:dyDescent="0.25">
      <c r="A442" s="68">
        <v>442</v>
      </c>
      <c r="B442" s="174">
        <f>IF(Traitement8!B442&gt;0,Traitement8!B442,)</f>
        <v>2.0602761161187314E-2</v>
      </c>
      <c r="C442" s="3">
        <f>IF(AND(Traitement8!D442&lt;1000,Traitement8!D442&gt;0),Traitement8!D442,)</f>
        <v>0</v>
      </c>
      <c r="D442" s="68">
        <v>442</v>
      </c>
      <c r="E442" s="8">
        <f t="shared" si="36"/>
        <v>6.67336284129183E-5</v>
      </c>
      <c r="F442" s="8">
        <f t="shared" si="37"/>
        <v>1.8351668445637972E-6</v>
      </c>
      <c r="G442" s="8">
        <f t="shared" si="38"/>
        <v>0</v>
      </c>
      <c r="H442" s="69">
        <f t="shared" si="39"/>
        <v>111534.98339620521</v>
      </c>
      <c r="I442" s="69">
        <f t="shared" si="40"/>
        <v>111534.98339620176</v>
      </c>
      <c r="J442" s="70" t="str">
        <f t="shared" si="41"/>
        <v/>
      </c>
      <c r="K442" s="94"/>
      <c r="L442" s="93"/>
    </row>
    <row r="443" spans="1:12" ht="15" x14ac:dyDescent="0.25">
      <c r="A443" s="68">
        <v>443</v>
      </c>
      <c r="B443" s="174">
        <f>IF(Traitement8!B443&gt;0,Traitement8!B443,)</f>
        <v>2.0521262897100299E-2</v>
      </c>
      <c r="C443" s="3">
        <f>IF(AND(Traitement8!D443&lt;1000,Traitement8!D443&gt;0),Traitement8!D443,)</f>
        <v>0</v>
      </c>
      <c r="D443" s="68">
        <v>443</v>
      </c>
      <c r="E443" s="8">
        <f t="shared" si="36"/>
        <v>6.6445915331725391E-5</v>
      </c>
      <c r="F443" s="8">
        <f t="shared" si="37"/>
        <v>1.8303597426418987E-6</v>
      </c>
      <c r="G443" s="8">
        <f t="shared" si="38"/>
        <v>0</v>
      </c>
      <c r="H443" s="69">
        <f t="shared" si="39"/>
        <v>112018.38234915011</v>
      </c>
      <c r="I443" s="69">
        <f t="shared" si="40"/>
        <v>112018.3823491424</v>
      </c>
      <c r="J443" s="70" t="str">
        <f t="shared" si="41"/>
        <v/>
      </c>
      <c r="K443" s="94"/>
      <c r="L443" s="93"/>
    </row>
    <row r="444" spans="1:12" ht="15" x14ac:dyDescent="0.25">
      <c r="A444" s="68">
        <v>444</v>
      </c>
      <c r="B444" s="174">
        <f>IF(Traitement8!B444&gt;0,Traitement8!B444,)</f>
        <v>2.0521262897100299E-2</v>
      </c>
      <c r="C444" s="3">
        <f>IF(AND(Traitement8!D444&lt;1000,Traitement8!D444&gt;0),Traitement8!D444,)</f>
        <v>0</v>
      </c>
      <c r="D444" s="68">
        <v>444</v>
      </c>
      <c r="E444" s="8">
        <f t="shared" si="36"/>
        <v>6.6445915331725391E-5</v>
      </c>
      <c r="F444" s="8">
        <f t="shared" si="37"/>
        <v>1.8303597426418987E-6</v>
      </c>
      <c r="G444" s="8">
        <f t="shared" si="38"/>
        <v>0</v>
      </c>
      <c r="H444" s="69">
        <f t="shared" si="39"/>
        <v>112018.38234915011</v>
      </c>
      <c r="I444" s="69">
        <f t="shared" si="40"/>
        <v>112018.3823491424</v>
      </c>
      <c r="J444" s="70" t="str">
        <f t="shared" si="41"/>
        <v/>
      </c>
      <c r="K444" s="94"/>
      <c r="L444" s="93"/>
    </row>
    <row r="445" spans="1:12" ht="15" x14ac:dyDescent="0.25">
      <c r="A445" s="68">
        <v>445</v>
      </c>
      <c r="B445" s="174">
        <f>IF(Traitement8!B445&gt;0,Traitement8!B445,)</f>
        <v>2.0521262897100299E-2</v>
      </c>
      <c r="C445" s="3">
        <f>IF(AND(Traitement8!D445&lt;1000,Traitement8!D445&gt;0),Traitement8!D445,)</f>
        <v>0</v>
      </c>
      <c r="D445" s="68">
        <v>445</v>
      </c>
      <c r="E445" s="8">
        <f t="shared" si="36"/>
        <v>6.6445915331725391E-5</v>
      </c>
      <c r="F445" s="8">
        <f t="shared" si="37"/>
        <v>1.8303597426418987E-6</v>
      </c>
      <c r="G445" s="8">
        <f t="shared" si="38"/>
        <v>0</v>
      </c>
      <c r="H445" s="69">
        <f t="shared" si="39"/>
        <v>112018.38234915011</v>
      </c>
      <c r="I445" s="69">
        <f t="shared" si="40"/>
        <v>112018.3823491424</v>
      </c>
      <c r="J445" s="70" t="str">
        <f t="shared" si="41"/>
        <v/>
      </c>
      <c r="K445" s="94"/>
      <c r="L445" s="93"/>
    </row>
    <row r="446" spans="1:12" ht="15" x14ac:dyDescent="0.25">
      <c r="A446" s="68">
        <v>446</v>
      </c>
      <c r="B446" s="174">
        <f>IF(Traitement8!B446&gt;0,Traitement8!B446,)</f>
        <v>2.0521262897100299E-2</v>
      </c>
      <c r="C446" s="3">
        <f>IF(AND(Traitement8!D446&lt;1000,Traitement8!D446&gt;0),Traitement8!D446,)</f>
        <v>0</v>
      </c>
      <c r="D446" s="68">
        <v>446</v>
      </c>
      <c r="E446" s="8">
        <f t="shared" si="36"/>
        <v>6.6445915331725391E-5</v>
      </c>
      <c r="F446" s="8">
        <f t="shared" si="37"/>
        <v>1.8303597426418987E-6</v>
      </c>
      <c r="G446" s="8">
        <f t="shared" si="38"/>
        <v>0</v>
      </c>
      <c r="H446" s="69">
        <f t="shared" si="39"/>
        <v>112018.38234915011</v>
      </c>
      <c r="I446" s="69">
        <f t="shared" si="40"/>
        <v>112018.3823491424</v>
      </c>
      <c r="J446" s="70" t="str">
        <f t="shared" si="41"/>
        <v/>
      </c>
      <c r="K446" s="94"/>
      <c r="L446" s="93"/>
    </row>
    <row r="447" spans="1:12" ht="15" x14ac:dyDescent="0.25">
      <c r="A447" s="68">
        <v>447</v>
      </c>
      <c r="B447" s="174">
        <f>IF(Traitement8!B447&gt;0,Traitement8!B447,)</f>
        <v>2.0521262897100299E-2</v>
      </c>
      <c r="C447" s="3">
        <f>IF(AND(Traitement8!D447&lt;1000,Traitement8!D447&gt;0),Traitement8!D447,)</f>
        <v>0</v>
      </c>
      <c r="D447" s="68">
        <v>447</v>
      </c>
      <c r="E447" s="8">
        <f t="shared" si="36"/>
        <v>6.6445915331725391E-5</v>
      </c>
      <c r="F447" s="8">
        <f t="shared" si="37"/>
        <v>1.8303597426418987E-6</v>
      </c>
      <c r="G447" s="8">
        <f t="shared" si="38"/>
        <v>0</v>
      </c>
      <c r="H447" s="69">
        <f t="shared" si="39"/>
        <v>112018.38234915011</v>
      </c>
      <c r="I447" s="69">
        <f t="shared" si="40"/>
        <v>112018.3823491424</v>
      </c>
      <c r="J447" s="70" t="str">
        <f t="shared" si="41"/>
        <v/>
      </c>
      <c r="K447" s="94"/>
      <c r="L447" s="93"/>
    </row>
    <row r="448" spans="1:12" ht="15" x14ac:dyDescent="0.25">
      <c r="A448" s="68">
        <v>448</v>
      </c>
      <c r="B448" s="174">
        <f>IF(Traitement8!B448&gt;0,Traitement8!B448,)</f>
        <v>0</v>
      </c>
      <c r="C448" s="3">
        <f>IF(AND(Traitement8!D448&lt;1000,Traitement8!D448&gt;0),Traitement8!D448,)</f>
        <v>0</v>
      </c>
      <c r="D448" s="68">
        <v>448</v>
      </c>
      <c r="E448" s="8" t="str">
        <f t="shared" si="36"/>
        <v/>
      </c>
      <c r="F448" s="8">
        <f t="shared" si="37"/>
        <v>9.4560339634981755E-7</v>
      </c>
      <c r="G448" s="8" t="str">
        <f t="shared" si="38"/>
        <v/>
      </c>
      <c r="H448" s="69" t="str">
        <f t="shared" si="39"/>
        <v/>
      </c>
      <c r="I448" s="69" t="str">
        <f t="shared" si="40"/>
        <v/>
      </c>
      <c r="J448" s="70" t="str">
        <f t="shared" si="41"/>
        <v/>
      </c>
      <c r="K448" s="94"/>
      <c r="L448" s="93"/>
    </row>
    <row r="449" spans="1:12" ht="15" x14ac:dyDescent="0.25">
      <c r="A449" s="68">
        <v>449</v>
      </c>
      <c r="B449" s="174">
        <f>IF(Traitement8!B449&gt;0,Traitement8!B449,)</f>
        <v>0</v>
      </c>
      <c r="C449" s="3">
        <f>IF(AND(Traitement8!D449&lt;1000,Traitement8!D449&gt;0),Traitement8!D449,)</f>
        <v>0</v>
      </c>
      <c r="D449" s="68">
        <v>449</v>
      </c>
      <c r="E449" s="8" t="str">
        <f t="shared" si="36"/>
        <v/>
      </c>
      <c r="F449" s="8">
        <f t="shared" si="37"/>
        <v>9.4560339634981755E-7</v>
      </c>
      <c r="G449" s="8" t="str">
        <f t="shared" si="38"/>
        <v/>
      </c>
      <c r="H449" s="69" t="str">
        <f t="shared" si="39"/>
        <v/>
      </c>
      <c r="I449" s="69" t="str">
        <f t="shared" si="40"/>
        <v/>
      </c>
      <c r="J449" s="70" t="str">
        <f t="shared" si="41"/>
        <v/>
      </c>
      <c r="K449" s="94"/>
      <c r="L449" s="93"/>
    </row>
    <row r="450" spans="1:12" ht="15" x14ac:dyDescent="0.25">
      <c r="A450" s="68">
        <v>450</v>
      </c>
      <c r="B450" s="174">
        <f>IF(Traitement8!B450&gt;0,Traitement8!B450,)</f>
        <v>0</v>
      </c>
      <c r="C450" s="3">
        <f>IF(AND(Traitement8!D450&lt;1000,Traitement8!D450&gt;0),Traitement8!D450,)</f>
        <v>0</v>
      </c>
      <c r="D450" s="68">
        <v>450</v>
      </c>
      <c r="E450" s="8" t="str">
        <f t="shared" ref="E450:E500" si="42">IF(B450&gt;0,1/2*(B450-K$13*F450+M$8)+1/2*POWER((B450-K$13*F450+M$8)^2-4*M$10*(B450-K$13*F450),0.5),"")</f>
        <v/>
      </c>
      <c r="F450" s="8">
        <f t="shared" ref="F450:F500" si="43">IF(B450="","",LN(1+EXP($L$16*(B450-$L$15)))/$L$16)</f>
        <v>9.4560339634981755E-7</v>
      </c>
      <c r="G450" s="8" t="str">
        <f t="shared" ref="G450:G500" si="44">IF(B450&gt;0,-LN(1+EXP(L$18*(B450-L$17)))/L$18,"")</f>
        <v/>
      </c>
      <c r="H450" s="69" t="str">
        <f t="shared" si="39"/>
        <v/>
      </c>
      <c r="I450" s="69" t="str">
        <f t="shared" si="40"/>
        <v/>
      </c>
      <c r="J450" s="70" t="str">
        <f t="shared" si="41"/>
        <v/>
      </c>
      <c r="K450" s="94"/>
      <c r="L450" s="93"/>
    </row>
    <row r="451" spans="1:12" ht="15" x14ac:dyDescent="0.25">
      <c r="A451" s="68">
        <v>451</v>
      </c>
      <c r="B451" s="174">
        <f>IF(Traitement8!B451&gt;0,Traitement8!B451,)</f>
        <v>0</v>
      </c>
      <c r="C451" s="3">
        <f>IF(AND(Traitement8!D451&lt;1000,Traitement8!D451&gt;0),Traitement8!D451,)</f>
        <v>0</v>
      </c>
      <c r="D451" s="68">
        <v>451</v>
      </c>
      <c r="E451" s="8" t="str">
        <f t="shared" si="42"/>
        <v/>
      </c>
      <c r="F451" s="8">
        <f t="shared" si="43"/>
        <v>9.4560339634981755E-7</v>
      </c>
      <c r="G451" s="8" t="str">
        <f t="shared" si="44"/>
        <v/>
      </c>
      <c r="H451" s="69" t="str">
        <f t="shared" ref="H451:H500" si="45">IF(B451&gt;0,IF(K$13=1,(L$11*10/(B451-E451-F451)-L$11*10/(L$9))+K$11*10/(L$14+F451)-K$11*10/(L$14+L$19-K$9+G451),L$11*10/(B451-E451)-L$11*10/(L$9)),"")</f>
        <v/>
      </c>
      <c r="I451" s="69" t="str">
        <f t="shared" ref="I451:I500" si="46">IF(B451&gt;0,IF(K$13=0,K$11*10/(E451)-K$11*10/(L$19-L$9),K$11*10/(E451)-K$11*10/(K$9-L$9)+K$11*10/(L$14+F451)-K$11*10/(L$14+L$19-K$9+G451)),"")</f>
        <v/>
      </c>
      <c r="J451" s="70" t="str">
        <f t="shared" ref="J451:J500" si="47">IF(OR(B451="",C451=0,C451=""),"",(H451-C451)*(H451-C451))</f>
        <v/>
      </c>
      <c r="K451" s="94"/>
      <c r="L451" s="93"/>
    </row>
    <row r="452" spans="1:12" ht="15" x14ac:dyDescent="0.25">
      <c r="A452" s="68">
        <v>452</v>
      </c>
      <c r="B452" s="174">
        <f>IF(Traitement8!B452&gt;0,Traitement8!B452,)</f>
        <v>0</v>
      </c>
      <c r="C452" s="3">
        <f>IF(AND(Traitement8!D452&lt;1000,Traitement8!D452&gt;0),Traitement8!D452,)</f>
        <v>0</v>
      </c>
      <c r="D452" s="68">
        <v>452</v>
      </c>
      <c r="E452" s="8" t="str">
        <f t="shared" si="42"/>
        <v/>
      </c>
      <c r="F452" s="8">
        <f t="shared" si="43"/>
        <v>9.4560339634981755E-7</v>
      </c>
      <c r="G452" s="8" t="str">
        <f t="shared" si="44"/>
        <v/>
      </c>
      <c r="H452" s="69" t="str">
        <f t="shared" si="45"/>
        <v/>
      </c>
      <c r="I452" s="69" t="str">
        <f t="shared" si="46"/>
        <v/>
      </c>
      <c r="J452" s="70" t="str">
        <f t="shared" si="47"/>
        <v/>
      </c>
      <c r="K452" s="94"/>
      <c r="L452" s="93"/>
    </row>
    <row r="453" spans="1:12" ht="15" x14ac:dyDescent="0.25">
      <c r="A453" s="68">
        <v>453</v>
      </c>
      <c r="B453" s="174">
        <f>IF(Traitement8!B453&gt;0,Traitement8!B453,)</f>
        <v>0</v>
      </c>
      <c r="C453" s="3">
        <f>IF(AND(Traitement8!D453&lt;1000,Traitement8!D453&gt;0),Traitement8!D453,)</f>
        <v>0</v>
      </c>
      <c r="D453" s="68">
        <v>453</v>
      </c>
      <c r="E453" s="8" t="str">
        <f t="shared" si="42"/>
        <v/>
      </c>
      <c r="F453" s="8">
        <f t="shared" si="43"/>
        <v>9.4560339634981755E-7</v>
      </c>
      <c r="G453" s="8" t="str">
        <f t="shared" si="44"/>
        <v/>
      </c>
      <c r="H453" s="69" t="str">
        <f t="shared" si="45"/>
        <v/>
      </c>
      <c r="I453" s="69" t="str">
        <f t="shared" si="46"/>
        <v/>
      </c>
      <c r="J453" s="70" t="str">
        <f t="shared" si="47"/>
        <v/>
      </c>
      <c r="K453" s="94"/>
      <c r="L453" s="93"/>
    </row>
    <row r="454" spans="1:12" ht="15" x14ac:dyDescent="0.25">
      <c r="A454" s="68">
        <v>454</v>
      </c>
      <c r="B454" s="174">
        <f>IF(Traitement8!B454&gt;0,Traitement8!B454,)</f>
        <v>0</v>
      </c>
      <c r="C454" s="3">
        <f>IF(AND(Traitement8!D454&lt;1000,Traitement8!D454&gt;0),Traitement8!D454,)</f>
        <v>0</v>
      </c>
      <c r="D454" s="68">
        <v>454</v>
      </c>
      <c r="E454" s="8" t="str">
        <f t="shared" si="42"/>
        <v/>
      </c>
      <c r="F454" s="8">
        <f t="shared" si="43"/>
        <v>9.4560339634981755E-7</v>
      </c>
      <c r="G454" s="8" t="str">
        <f t="shared" si="44"/>
        <v/>
      </c>
      <c r="H454" s="69" t="str">
        <f t="shared" si="45"/>
        <v/>
      </c>
      <c r="I454" s="69" t="str">
        <f t="shared" si="46"/>
        <v/>
      </c>
      <c r="J454" s="70" t="str">
        <f t="shared" si="47"/>
        <v/>
      </c>
      <c r="K454" s="94"/>
      <c r="L454" s="93"/>
    </row>
    <row r="455" spans="1:12" ht="15" x14ac:dyDescent="0.25">
      <c r="A455" s="68">
        <v>455</v>
      </c>
      <c r="B455" s="174">
        <f>IF(Traitement8!B455&gt;0,Traitement8!B455,)</f>
        <v>0</v>
      </c>
      <c r="C455" s="3">
        <f>IF(AND(Traitement8!D455&lt;1000,Traitement8!D455&gt;0),Traitement8!D455,)</f>
        <v>0</v>
      </c>
      <c r="D455" s="68">
        <v>455</v>
      </c>
      <c r="E455" s="8" t="str">
        <f t="shared" si="42"/>
        <v/>
      </c>
      <c r="F455" s="8">
        <f t="shared" si="43"/>
        <v>9.4560339634981755E-7</v>
      </c>
      <c r="G455" s="8" t="str">
        <f t="shared" si="44"/>
        <v/>
      </c>
      <c r="H455" s="69" t="str">
        <f t="shared" si="45"/>
        <v/>
      </c>
      <c r="I455" s="69" t="str">
        <f t="shared" si="46"/>
        <v/>
      </c>
      <c r="J455" s="70" t="str">
        <f t="shared" si="47"/>
        <v/>
      </c>
      <c r="K455" s="94"/>
      <c r="L455" s="93"/>
    </row>
    <row r="456" spans="1:12" ht="15" x14ac:dyDescent="0.25">
      <c r="A456" s="68">
        <v>456</v>
      </c>
      <c r="B456" s="174">
        <f>IF(Traitement8!B456&gt;0,Traitement8!B456,)</f>
        <v>0</v>
      </c>
      <c r="C456" s="3">
        <f>IF(AND(Traitement8!D456&lt;1000,Traitement8!D456&gt;0),Traitement8!D456,)</f>
        <v>0</v>
      </c>
      <c r="D456" s="68">
        <v>456</v>
      </c>
      <c r="E456" s="8" t="str">
        <f t="shared" si="42"/>
        <v/>
      </c>
      <c r="F456" s="8">
        <f t="shared" si="43"/>
        <v>9.4560339634981755E-7</v>
      </c>
      <c r="G456" s="8" t="str">
        <f t="shared" si="44"/>
        <v/>
      </c>
      <c r="H456" s="69" t="str">
        <f t="shared" si="45"/>
        <v/>
      </c>
      <c r="I456" s="69" t="str">
        <f t="shared" si="46"/>
        <v/>
      </c>
      <c r="J456" s="70" t="str">
        <f t="shared" si="47"/>
        <v/>
      </c>
      <c r="K456" s="94"/>
      <c r="L456" s="93"/>
    </row>
    <row r="457" spans="1:12" ht="15" x14ac:dyDescent="0.25">
      <c r="A457" s="68">
        <v>457</v>
      </c>
      <c r="B457" s="174">
        <f>IF(Traitement8!B457&gt;0,Traitement8!B457,)</f>
        <v>0</v>
      </c>
      <c r="C457" s="3">
        <f>IF(AND(Traitement8!D457&lt;1000,Traitement8!D457&gt;0),Traitement8!D457,)</f>
        <v>0</v>
      </c>
      <c r="D457" s="68">
        <v>457</v>
      </c>
      <c r="E457" s="8" t="str">
        <f t="shared" si="42"/>
        <v/>
      </c>
      <c r="F457" s="8">
        <f t="shared" si="43"/>
        <v>9.4560339634981755E-7</v>
      </c>
      <c r="G457" s="8" t="str">
        <f t="shared" si="44"/>
        <v/>
      </c>
      <c r="H457" s="69" t="str">
        <f t="shared" si="45"/>
        <v/>
      </c>
      <c r="I457" s="69" t="str">
        <f t="shared" si="46"/>
        <v/>
      </c>
      <c r="J457" s="70" t="str">
        <f t="shared" si="47"/>
        <v/>
      </c>
      <c r="K457" s="94"/>
      <c r="L457" s="93"/>
    </row>
    <row r="458" spans="1:12" ht="15" x14ac:dyDescent="0.25">
      <c r="A458" s="68">
        <v>458</v>
      </c>
      <c r="B458" s="174">
        <f>IF(Traitement8!B458&gt;0,Traitement8!B458,)</f>
        <v>0</v>
      </c>
      <c r="C458" s="3">
        <f>IF(AND(Traitement8!D458&lt;1000,Traitement8!D458&gt;0),Traitement8!D458,)</f>
        <v>0</v>
      </c>
      <c r="D458" s="68">
        <v>458</v>
      </c>
      <c r="E458" s="8" t="str">
        <f t="shared" si="42"/>
        <v/>
      </c>
      <c r="F458" s="8">
        <f t="shared" si="43"/>
        <v>9.4560339634981755E-7</v>
      </c>
      <c r="G458" s="8" t="str">
        <f t="shared" si="44"/>
        <v/>
      </c>
      <c r="H458" s="69" t="str">
        <f t="shared" si="45"/>
        <v/>
      </c>
      <c r="I458" s="69" t="str">
        <f t="shared" si="46"/>
        <v/>
      </c>
      <c r="J458" s="70" t="str">
        <f t="shared" si="47"/>
        <v/>
      </c>
      <c r="K458" s="94"/>
      <c r="L458" s="93"/>
    </row>
    <row r="459" spans="1:12" ht="15" x14ac:dyDescent="0.25">
      <c r="A459" s="68">
        <v>459</v>
      </c>
      <c r="B459" s="174">
        <f>IF(Traitement8!B459&gt;0,Traitement8!B459,)</f>
        <v>0</v>
      </c>
      <c r="C459" s="3">
        <f>IF(AND(Traitement8!D459&lt;1000,Traitement8!D459&gt;0),Traitement8!D459,)</f>
        <v>0</v>
      </c>
      <c r="D459" s="68">
        <v>459</v>
      </c>
      <c r="E459" s="8" t="str">
        <f t="shared" si="42"/>
        <v/>
      </c>
      <c r="F459" s="8">
        <f t="shared" si="43"/>
        <v>9.4560339634981755E-7</v>
      </c>
      <c r="G459" s="8" t="str">
        <f t="shared" si="44"/>
        <v/>
      </c>
      <c r="H459" s="69" t="str">
        <f t="shared" si="45"/>
        <v/>
      </c>
      <c r="I459" s="69" t="str">
        <f t="shared" si="46"/>
        <v/>
      </c>
      <c r="J459" s="70" t="str">
        <f t="shared" si="47"/>
        <v/>
      </c>
      <c r="K459" s="94"/>
      <c r="L459" s="93"/>
    </row>
    <row r="460" spans="1:12" ht="15" x14ac:dyDescent="0.25">
      <c r="A460" s="68">
        <v>460</v>
      </c>
      <c r="B460" s="174">
        <f>IF(Traitement8!B460&gt;0,Traitement8!B460,)</f>
        <v>0</v>
      </c>
      <c r="C460" s="3">
        <f>IF(AND(Traitement8!D460&lt;1000,Traitement8!D460&gt;0),Traitement8!D460,)</f>
        <v>0</v>
      </c>
      <c r="D460" s="68">
        <v>460</v>
      </c>
      <c r="E460" s="8" t="str">
        <f t="shared" si="42"/>
        <v/>
      </c>
      <c r="F460" s="8">
        <f t="shared" si="43"/>
        <v>9.4560339634981755E-7</v>
      </c>
      <c r="G460" s="8" t="str">
        <f t="shared" si="44"/>
        <v/>
      </c>
      <c r="H460" s="69" t="str">
        <f t="shared" si="45"/>
        <v/>
      </c>
      <c r="I460" s="69" t="str">
        <f t="shared" si="46"/>
        <v/>
      </c>
      <c r="J460" s="70" t="str">
        <f t="shared" si="47"/>
        <v/>
      </c>
      <c r="K460" s="94"/>
      <c r="L460" s="93"/>
    </row>
    <row r="461" spans="1:12" ht="15" x14ac:dyDescent="0.25">
      <c r="A461" s="68">
        <v>461</v>
      </c>
      <c r="B461" s="174">
        <f>IF(Traitement8!B461&gt;0,Traitement8!B461,)</f>
        <v>0</v>
      </c>
      <c r="C461" s="3">
        <f>IF(AND(Traitement8!D461&lt;1000,Traitement8!D461&gt;0),Traitement8!D461,)</f>
        <v>0</v>
      </c>
      <c r="D461" s="68">
        <v>461</v>
      </c>
      <c r="E461" s="8" t="str">
        <f t="shared" si="42"/>
        <v/>
      </c>
      <c r="F461" s="8">
        <f t="shared" si="43"/>
        <v>9.4560339634981755E-7</v>
      </c>
      <c r="G461" s="8" t="str">
        <f t="shared" si="44"/>
        <v/>
      </c>
      <c r="H461" s="69" t="str">
        <f t="shared" si="45"/>
        <v/>
      </c>
      <c r="I461" s="69" t="str">
        <f t="shared" si="46"/>
        <v/>
      </c>
      <c r="J461" s="70" t="str">
        <f t="shared" si="47"/>
        <v/>
      </c>
      <c r="K461" s="94"/>
      <c r="L461" s="93"/>
    </row>
    <row r="462" spans="1:12" ht="15" x14ac:dyDescent="0.25">
      <c r="A462" s="68">
        <v>462</v>
      </c>
      <c r="B462" s="174">
        <f>IF(Traitement8!B462&gt;0,Traitement8!B462,)</f>
        <v>0</v>
      </c>
      <c r="C462" s="3">
        <f>IF(AND(Traitement8!D462&lt;1000,Traitement8!D462&gt;0),Traitement8!D462,)</f>
        <v>0</v>
      </c>
      <c r="D462" s="68">
        <v>462</v>
      </c>
      <c r="E462" s="8" t="str">
        <f t="shared" si="42"/>
        <v/>
      </c>
      <c r="F462" s="8">
        <f t="shared" si="43"/>
        <v>9.4560339634981755E-7</v>
      </c>
      <c r="G462" s="8" t="str">
        <f t="shared" si="44"/>
        <v/>
      </c>
      <c r="H462" s="69" t="str">
        <f t="shared" si="45"/>
        <v/>
      </c>
      <c r="I462" s="69" t="str">
        <f t="shared" si="46"/>
        <v/>
      </c>
      <c r="J462" s="70" t="str">
        <f t="shared" si="47"/>
        <v/>
      </c>
      <c r="K462" s="94"/>
      <c r="L462" s="93"/>
    </row>
    <row r="463" spans="1:12" ht="15" x14ac:dyDescent="0.25">
      <c r="A463" s="68">
        <v>463</v>
      </c>
      <c r="B463" s="174">
        <f>IF(Traitement8!B463&gt;0,Traitement8!B463,)</f>
        <v>0</v>
      </c>
      <c r="C463" s="3">
        <f>IF(AND(Traitement8!D463&lt;1000,Traitement8!D463&gt;0),Traitement8!D463,)</f>
        <v>0</v>
      </c>
      <c r="D463" s="68">
        <v>463</v>
      </c>
      <c r="E463" s="8" t="str">
        <f t="shared" si="42"/>
        <v/>
      </c>
      <c r="F463" s="8">
        <f t="shared" si="43"/>
        <v>9.4560339634981755E-7</v>
      </c>
      <c r="G463" s="8" t="str">
        <f t="shared" si="44"/>
        <v/>
      </c>
      <c r="H463" s="69" t="str">
        <f t="shared" si="45"/>
        <v/>
      </c>
      <c r="I463" s="69" t="str">
        <f t="shared" si="46"/>
        <v/>
      </c>
      <c r="J463" s="70" t="str">
        <f t="shared" si="47"/>
        <v/>
      </c>
      <c r="K463" s="94"/>
      <c r="L463" s="93"/>
    </row>
    <row r="464" spans="1:12" ht="15" x14ac:dyDescent="0.25">
      <c r="A464" s="68">
        <v>464</v>
      </c>
      <c r="B464" s="174">
        <f>IF(Traitement8!B464&gt;0,Traitement8!B464,)</f>
        <v>0</v>
      </c>
      <c r="C464" s="3">
        <f>IF(AND(Traitement8!D464&lt;1000,Traitement8!D464&gt;0),Traitement8!D464,)</f>
        <v>0</v>
      </c>
      <c r="D464" s="68">
        <v>464</v>
      </c>
      <c r="E464" s="8" t="str">
        <f t="shared" si="42"/>
        <v/>
      </c>
      <c r="F464" s="8">
        <f t="shared" si="43"/>
        <v>9.4560339634981755E-7</v>
      </c>
      <c r="G464" s="8" t="str">
        <f t="shared" si="44"/>
        <v/>
      </c>
      <c r="H464" s="69" t="str">
        <f t="shared" si="45"/>
        <v/>
      </c>
      <c r="I464" s="69" t="str">
        <f t="shared" si="46"/>
        <v/>
      </c>
      <c r="J464" s="70" t="str">
        <f t="shared" si="47"/>
        <v/>
      </c>
      <c r="K464" s="94"/>
      <c r="L464" s="93"/>
    </row>
    <row r="465" spans="1:12" ht="15" x14ac:dyDescent="0.25">
      <c r="A465" s="68">
        <v>465</v>
      </c>
      <c r="B465" s="174">
        <f>IF(Traitement8!B465&gt;0,Traitement8!B465,)</f>
        <v>0</v>
      </c>
      <c r="C465" s="3">
        <f>IF(AND(Traitement8!D465&lt;1000,Traitement8!D465&gt;0),Traitement8!D465,)</f>
        <v>0</v>
      </c>
      <c r="D465" s="68">
        <v>465</v>
      </c>
      <c r="E465" s="8" t="str">
        <f t="shared" si="42"/>
        <v/>
      </c>
      <c r="F465" s="8">
        <f t="shared" si="43"/>
        <v>9.4560339634981755E-7</v>
      </c>
      <c r="G465" s="8" t="str">
        <f t="shared" si="44"/>
        <v/>
      </c>
      <c r="H465" s="69" t="str">
        <f t="shared" si="45"/>
        <v/>
      </c>
      <c r="I465" s="69" t="str">
        <f t="shared" si="46"/>
        <v/>
      </c>
      <c r="J465" s="70" t="str">
        <f t="shared" si="47"/>
        <v/>
      </c>
      <c r="K465" s="94"/>
      <c r="L465" s="93"/>
    </row>
    <row r="466" spans="1:12" ht="15" x14ac:dyDescent="0.25">
      <c r="A466" s="68">
        <v>466</v>
      </c>
      <c r="B466" s="174">
        <f>IF(Traitement8!B466&gt;0,Traitement8!B466,)</f>
        <v>0</v>
      </c>
      <c r="C466" s="3">
        <f>IF(AND(Traitement8!D466&lt;1000,Traitement8!D466&gt;0),Traitement8!D466,)</f>
        <v>0</v>
      </c>
      <c r="D466" s="68">
        <v>466</v>
      </c>
      <c r="E466" s="8" t="str">
        <f t="shared" si="42"/>
        <v/>
      </c>
      <c r="F466" s="8">
        <f t="shared" si="43"/>
        <v>9.4560339634981755E-7</v>
      </c>
      <c r="G466" s="8" t="str">
        <f t="shared" si="44"/>
        <v/>
      </c>
      <c r="H466" s="69" t="str">
        <f t="shared" si="45"/>
        <v/>
      </c>
      <c r="I466" s="69" t="str">
        <f t="shared" si="46"/>
        <v/>
      </c>
      <c r="J466" s="70" t="str">
        <f t="shared" si="47"/>
        <v/>
      </c>
      <c r="K466" s="94"/>
      <c r="L466" s="93"/>
    </row>
    <row r="467" spans="1:12" ht="15" x14ac:dyDescent="0.25">
      <c r="A467" s="68">
        <v>467</v>
      </c>
      <c r="B467" s="174">
        <f>IF(Traitement8!B467&gt;0,Traitement8!B467,)</f>
        <v>0</v>
      </c>
      <c r="C467" s="3">
        <f>IF(AND(Traitement8!D467&lt;1000,Traitement8!D467&gt;0),Traitement8!D467,)</f>
        <v>0</v>
      </c>
      <c r="D467" s="68">
        <v>467</v>
      </c>
      <c r="E467" s="8" t="str">
        <f t="shared" si="42"/>
        <v/>
      </c>
      <c r="F467" s="8">
        <f t="shared" si="43"/>
        <v>9.4560339634981755E-7</v>
      </c>
      <c r="G467" s="8" t="str">
        <f t="shared" si="44"/>
        <v/>
      </c>
      <c r="H467" s="69" t="str">
        <f t="shared" si="45"/>
        <v/>
      </c>
      <c r="I467" s="69" t="str">
        <f t="shared" si="46"/>
        <v/>
      </c>
      <c r="J467" s="70" t="str">
        <f t="shared" si="47"/>
        <v/>
      </c>
      <c r="K467" s="94"/>
      <c r="L467" s="93"/>
    </row>
    <row r="468" spans="1:12" ht="15" x14ac:dyDescent="0.25">
      <c r="A468" s="68">
        <v>468</v>
      </c>
      <c r="B468" s="174">
        <f>IF(Traitement8!B468&gt;0,Traitement8!B468,)</f>
        <v>0</v>
      </c>
      <c r="C468" s="3">
        <f>IF(AND(Traitement8!D468&lt;1000,Traitement8!D468&gt;0),Traitement8!D468,)</f>
        <v>0</v>
      </c>
      <c r="D468" s="68">
        <v>468</v>
      </c>
      <c r="E468" s="8" t="str">
        <f t="shared" si="42"/>
        <v/>
      </c>
      <c r="F468" s="8">
        <f t="shared" si="43"/>
        <v>9.4560339634981755E-7</v>
      </c>
      <c r="G468" s="8" t="str">
        <f t="shared" si="44"/>
        <v/>
      </c>
      <c r="H468" s="69" t="str">
        <f t="shared" si="45"/>
        <v/>
      </c>
      <c r="I468" s="69" t="str">
        <f t="shared" si="46"/>
        <v/>
      </c>
      <c r="J468" s="70" t="str">
        <f t="shared" si="47"/>
        <v/>
      </c>
      <c r="K468" s="94"/>
      <c r="L468" s="93"/>
    </row>
    <row r="469" spans="1:12" ht="15" x14ac:dyDescent="0.25">
      <c r="A469" s="68">
        <v>469</v>
      </c>
      <c r="B469" s="174">
        <f>IF(Traitement8!B469&gt;0,Traitement8!B469,)</f>
        <v>0</v>
      </c>
      <c r="C469" s="3">
        <f>IF(AND(Traitement8!D469&lt;1000,Traitement8!D469&gt;0),Traitement8!D469,)</f>
        <v>0</v>
      </c>
      <c r="D469" s="68">
        <v>469</v>
      </c>
      <c r="E469" s="8" t="str">
        <f t="shared" si="42"/>
        <v/>
      </c>
      <c r="F469" s="8">
        <f t="shared" si="43"/>
        <v>9.4560339634981755E-7</v>
      </c>
      <c r="G469" s="8" t="str">
        <f t="shared" si="44"/>
        <v/>
      </c>
      <c r="H469" s="69" t="str">
        <f t="shared" si="45"/>
        <v/>
      </c>
      <c r="I469" s="69" t="str">
        <f t="shared" si="46"/>
        <v/>
      </c>
      <c r="J469" s="70" t="str">
        <f t="shared" si="47"/>
        <v/>
      </c>
      <c r="K469" s="94"/>
      <c r="L469" s="93"/>
    </row>
    <row r="470" spans="1:12" ht="15" x14ac:dyDescent="0.25">
      <c r="A470" s="68">
        <v>470</v>
      </c>
      <c r="B470" s="174">
        <f>IF(Traitement8!B470&gt;0,Traitement8!B470,)</f>
        <v>0</v>
      </c>
      <c r="C470" s="3">
        <f>IF(AND(Traitement8!D470&lt;1000,Traitement8!D470&gt;0),Traitement8!D470,)</f>
        <v>0</v>
      </c>
      <c r="D470" s="68">
        <v>470</v>
      </c>
      <c r="E470" s="8" t="str">
        <f t="shared" si="42"/>
        <v/>
      </c>
      <c r="F470" s="8">
        <f t="shared" si="43"/>
        <v>9.4560339634981755E-7</v>
      </c>
      <c r="G470" s="8" t="str">
        <f t="shared" si="44"/>
        <v/>
      </c>
      <c r="H470" s="69" t="str">
        <f t="shared" si="45"/>
        <v/>
      </c>
      <c r="I470" s="69" t="str">
        <f t="shared" si="46"/>
        <v/>
      </c>
      <c r="J470" s="70" t="str">
        <f t="shared" si="47"/>
        <v/>
      </c>
      <c r="K470" s="94"/>
      <c r="L470" s="93"/>
    </row>
    <row r="471" spans="1:12" ht="15" x14ac:dyDescent="0.25">
      <c r="A471" s="68">
        <v>471</v>
      </c>
      <c r="B471" s="174">
        <f>IF(Traitement8!B471&gt;0,Traitement8!B471,)</f>
        <v>0</v>
      </c>
      <c r="C471" s="3">
        <f>IF(AND(Traitement8!D471&lt;1000,Traitement8!D471&gt;0),Traitement8!D471,)</f>
        <v>0</v>
      </c>
      <c r="D471" s="68">
        <v>471</v>
      </c>
      <c r="E471" s="8" t="str">
        <f t="shared" si="42"/>
        <v/>
      </c>
      <c r="F471" s="8">
        <f t="shared" si="43"/>
        <v>9.4560339634981755E-7</v>
      </c>
      <c r="G471" s="8" t="str">
        <f t="shared" si="44"/>
        <v/>
      </c>
      <c r="H471" s="69" t="str">
        <f t="shared" si="45"/>
        <v/>
      </c>
      <c r="I471" s="69" t="str">
        <f t="shared" si="46"/>
        <v/>
      </c>
      <c r="J471" s="70" t="str">
        <f t="shared" si="47"/>
        <v/>
      </c>
      <c r="K471" s="94"/>
      <c r="L471" s="93"/>
    </row>
    <row r="472" spans="1:12" ht="15" x14ac:dyDescent="0.25">
      <c r="A472" s="68">
        <v>472</v>
      </c>
      <c r="B472" s="174">
        <f>IF(Traitement8!B472&gt;0,Traitement8!B472,)</f>
        <v>0</v>
      </c>
      <c r="C472" s="3">
        <f>IF(AND(Traitement8!D472&lt;1000,Traitement8!D472&gt;0),Traitement8!D472,)</f>
        <v>0</v>
      </c>
      <c r="D472" s="68">
        <v>472</v>
      </c>
      <c r="E472" s="8" t="str">
        <f t="shared" si="42"/>
        <v/>
      </c>
      <c r="F472" s="8">
        <f t="shared" si="43"/>
        <v>9.4560339634981755E-7</v>
      </c>
      <c r="G472" s="8" t="str">
        <f t="shared" si="44"/>
        <v/>
      </c>
      <c r="H472" s="69" t="str">
        <f t="shared" si="45"/>
        <v/>
      </c>
      <c r="I472" s="69" t="str">
        <f t="shared" si="46"/>
        <v/>
      </c>
      <c r="J472" s="70" t="str">
        <f t="shared" si="47"/>
        <v/>
      </c>
      <c r="K472" s="94"/>
      <c r="L472" s="93"/>
    </row>
    <row r="473" spans="1:12" ht="15" x14ac:dyDescent="0.25">
      <c r="A473" s="68">
        <v>473</v>
      </c>
      <c r="B473" s="174">
        <f>IF(Traitement8!B473&gt;0,Traitement8!B473,)</f>
        <v>0</v>
      </c>
      <c r="C473" s="3">
        <f>IF(AND(Traitement8!D473&lt;1000,Traitement8!D473&gt;0),Traitement8!D473,)</f>
        <v>0</v>
      </c>
      <c r="D473" s="68">
        <v>473</v>
      </c>
      <c r="E473" s="8" t="str">
        <f t="shared" si="42"/>
        <v/>
      </c>
      <c r="F473" s="8">
        <f t="shared" si="43"/>
        <v>9.4560339634981755E-7</v>
      </c>
      <c r="G473" s="8" t="str">
        <f t="shared" si="44"/>
        <v/>
      </c>
      <c r="H473" s="69" t="str">
        <f t="shared" si="45"/>
        <v/>
      </c>
      <c r="I473" s="69" t="str">
        <f t="shared" si="46"/>
        <v/>
      </c>
      <c r="J473" s="70" t="str">
        <f t="shared" si="47"/>
        <v/>
      </c>
      <c r="K473" s="94"/>
      <c r="L473" s="93"/>
    </row>
    <row r="474" spans="1:12" ht="15" x14ac:dyDescent="0.25">
      <c r="A474" s="68">
        <v>474</v>
      </c>
      <c r="B474" s="174">
        <f>IF(Traitement8!B474&gt;0,Traitement8!B474,)</f>
        <v>0</v>
      </c>
      <c r="C474" s="3">
        <f>IF(AND(Traitement8!D474&lt;1000,Traitement8!D474&gt;0),Traitement8!D474,)</f>
        <v>0</v>
      </c>
      <c r="D474" s="68">
        <v>474</v>
      </c>
      <c r="E474" s="8" t="str">
        <f t="shared" si="42"/>
        <v/>
      </c>
      <c r="F474" s="8">
        <f t="shared" si="43"/>
        <v>9.4560339634981755E-7</v>
      </c>
      <c r="G474" s="8" t="str">
        <f t="shared" si="44"/>
        <v/>
      </c>
      <c r="H474" s="69" t="str">
        <f t="shared" si="45"/>
        <v/>
      </c>
      <c r="I474" s="69" t="str">
        <f t="shared" si="46"/>
        <v/>
      </c>
      <c r="J474" s="70" t="str">
        <f t="shared" si="47"/>
        <v/>
      </c>
      <c r="K474" s="94"/>
      <c r="L474" s="93"/>
    </row>
    <row r="475" spans="1:12" ht="15" x14ac:dyDescent="0.25">
      <c r="A475" s="68">
        <v>475</v>
      </c>
      <c r="B475" s="174">
        <f>IF(Traitement8!B475&gt;0,Traitement8!B475,)</f>
        <v>0</v>
      </c>
      <c r="C475" s="3">
        <f>IF(AND(Traitement8!D475&lt;1000,Traitement8!D475&gt;0),Traitement8!D475,)</f>
        <v>0</v>
      </c>
      <c r="D475" s="68">
        <v>475</v>
      </c>
      <c r="E475" s="8" t="str">
        <f t="shared" si="42"/>
        <v/>
      </c>
      <c r="F475" s="8">
        <f t="shared" si="43"/>
        <v>9.4560339634981755E-7</v>
      </c>
      <c r="G475" s="8" t="str">
        <f t="shared" si="44"/>
        <v/>
      </c>
      <c r="H475" s="69" t="str">
        <f t="shared" si="45"/>
        <v/>
      </c>
      <c r="I475" s="69" t="str">
        <f t="shared" si="46"/>
        <v/>
      </c>
      <c r="J475" s="70" t="str">
        <f t="shared" si="47"/>
        <v/>
      </c>
      <c r="K475" s="94"/>
      <c r="L475" s="93"/>
    </row>
    <row r="476" spans="1:12" ht="15" x14ac:dyDescent="0.25">
      <c r="A476" s="68">
        <v>476</v>
      </c>
      <c r="B476" s="174">
        <f>IF(Traitement8!B476&gt;0,Traitement8!B476,)</f>
        <v>0</v>
      </c>
      <c r="C476" s="3">
        <f>IF(AND(Traitement8!D476&lt;1000,Traitement8!D476&gt;0),Traitement8!D476,)</f>
        <v>0</v>
      </c>
      <c r="D476" s="68">
        <v>476</v>
      </c>
      <c r="E476" s="8" t="str">
        <f t="shared" si="42"/>
        <v/>
      </c>
      <c r="F476" s="8">
        <f t="shared" si="43"/>
        <v>9.4560339634981755E-7</v>
      </c>
      <c r="G476" s="8" t="str">
        <f t="shared" si="44"/>
        <v/>
      </c>
      <c r="H476" s="69" t="str">
        <f t="shared" si="45"/>
        <v/>
      </c>
      <c r="I476" s="69" t="str">
        <f t="shared" si="46"/>
        <v/>
      </c>
      <c r="J476" s="70" t="str">
        <f t="shared" si="47"/>
        <v/>
      </c>
      <c r="K476" s="94"/>
      <c r="L476" s="93"/>
    </row>
    <row r="477" spans="1:12" ht="15" x14ac:dyDescent="0.25">
      <c r="A477" s="68">
        <v>477</v>
      </c>
      <c r="B477" s="174">
        <f>IF(Traitement8!B477&gt;0,Traitement8!B477,)</f>
        <v>0</v>
      </c>
      <c r="C477" s="3">
        <f>IF(AND(Traitement8!D477&lt;1000,Traitement8!D477&gt;0),Traitement8!D477,)</f>
        <v>0</v>
      </c>
      <c r="D477" s="68">
        <v>477</v>
      </c>
      <c r="E477" s="8" t="str">
        <f t="shared" si="42"/>
        <v/>
      </c>
      <c r="F477" s="8">
        <f t="shared" si="43"/>
        <v>9.4560339634981755E-7</v>
      </c>
      <c r="G477" s="8" t="str">
        <f t="shared" si="44"/>
        <v/>
      </c>
      <c r="H477" s="69" t="str">
        <f t="shared" si="45"/>
        <v/>
      </c>
      <c r="I477" s="69" t="str">
        <f t="shared" si="46"/>
        <v/>
      </c>
      <c r="J477" s="70" t="str">
        <f t="shared" si="47"/>
        <v/>
      </c>
      <c r="K477" s="94"/>
      <c r="L477" s="93"/>
    </row>
    <row r="478" spans="1:12" ht="15" x14ac:dyDescent="0.25">
      <c r="A478" s="68">
        <v>478</v>
      </c>
      <c r="B478" s="174">
        <f>IF(Traitement8!B478&gt;0,Traitement8!B478,)</f>
        <v>0</v>
      </c>
      <c r="C478" s="3">
        <f>IF(AND(Traitement8!D478&lt;1000,Traitement8!D478&gt;0),Traitement8!D478,)</f>
        <v>0</v>
      </c>
      <c r="D478" s="68">
        <v>478</v>
      </c>
      <c r="E478" s="8" t="str">
        <f t="shared" si="42"/>
        <v/>
      </c>
      <c r="F478" s="8">
        <f t="shared" si="43"/>
        <v>9.4560339634981755E-7</v>
      </c>
      <c r="G478" s="8" t="str">
        <f t="shared" si="44"/>
        <v/>
      </c>
      <c r="H478" s="69" t="str">
        <f t="shared" si="45"/>
        <v/>
      </c>
      <c r="I478" s="69" t="str">
        <f t="shared" si="46"/>
        <v/>
      </c>
      <c r="J478" s="70" t="str">
        <f t="shared" si="47"/>
        <v/>
      </c>
      <c r="K478" s="94"/>
      <c r="L478" s="93"/>
    </row>
    <row r="479" spans="1:12" ht="15" x14ac:dyDescent="0.25">
      <c r="A479" s="68">
        <v>479</v>
      </c>
      <c r="B479" s="174">
        <f>IF(Traitement8!B479&gt;0,Traitement8!B479,)</f>
        <v>0</v>
      </c>
      <c r="C479" s="3">
        <f>IF(AND(Traitement8!D479&lt;1000,Traitement8!D479&gt;0),Traitement8!D479,)</f>
        <v>0</v>
      </c>
      <c r="D479" s="68">
        <v>479</v>
      </c>
      <c r="E479" s="8" t="str">
        <f t="shared" si="42"/>
        <v/>
      </c>
      <c r="F479" s="8">
        <f t="shared" si="43"/>
        <v>9.4560339634981755E-7</v>
      </c>
      <c r="G479" s="8" t="str">
        <f t="shared" si="44"/>
        <v/>
      </c>
      <c r="H479" s="69" t="str">
        <f t="shared" si="45"/>
        <v/>
      </c>
      <c r="I479" s="69" t="str">
        <f t="shared" si="46"/>
        <v/>
      </c>
      <c r="J479" s="70" t="str">
        <f t="shared" si="47"/>
        <v/>
      </c>
      <c r="K479" s="94"/>
      <c r="L479" s="93"/>
    </row>
    <row r="480" spans="1:12" ht="15" x14ac:dyDescent="0.25">
      <c r="A480" s="68">
        <v>480</v>
      </c>
      <c r="B480" s="174">
        <f>IF(Traitement8!B480&gt;0,Traitement8!B480,)</f>
        <v>0</v>
      </c>
      <c r="C480" s="3">
        <f>IF(AND(Traitement8!D480&lt;1000,Traitement8!D480&gt;0),Traitement8!D480,)</f>
        <v>0</v>
      </c>
      <c r="D480" s="68">
        <v>480</v>
      </c>
      <c r="E480" s="8" t="str">
        <f t="shared" si="42"/>
        <v/>
      </c>
      <c r="F480" s="8">
        <f t="shared" si="43"/>
        <v>9.4560339634981755E-7</v>
      </c>
      <c r="G480" s="8" t="str">
        <f t="shared" si="44"/>
        <v/>
      </c>
      <c r="H480" s="69" t="str">
        <f t="shared" si="45"/>
        <v/>
      </c>
      <c r="I480" s="69" t="str">
        <f t="shared" si="46"/>
        <v/>
      </c>
      <c r="J480" s="70" t="str">
        <f t="shared" si="47"/>
        <v/>
      </c>
      <c r="K480" s="94"/>
      <c r="L480" s="93"/>
    </row>
    <row r="481" spans="1:12" ht="15" x14ac:dyDescent="0.25">
      <c r="A481" s="68">
        <v>481</v>
      </c>
      <c r="B481" s="174">
        <f>IF(Traitement8!B481&gt;0,Traitement8!B481,)</f>
        <v>0</v>
      </c>
      <c r="C481" s="3">
        <f>IF(AND(Traitement8!D481&lt;1000,Traitement8!D481&gt;0),Traitement8!D481,)</f>
        <v>0</v>
      </c>
      <c r="D481" s="68">
        <v>481</v>
      </c>
      <c r="E481" s="8" t="str">
        <f t="shared" si="42"/>
        <v/>
      </c>
      <c r="F481" s="8">
        <f t="shared" si="43"/>
        <v>9.4560339634981755E-7</v>
      </c>
      <c r="G481" s="8" t="str">
        <f t="shared" si="44"/>
        <v/>
      </c>
      <c r="H481" s="69" t="str">
        <f t="shared" si="45"/>
        <v/>
      </c>
      <c r="I481" s="69" t="str">
        <f t="shared" si="46"/>
        <v/>
      </c>
      <c r="J481" s="70" t="str">
        <f t="shared" si="47"/>
        <v/>
      </c>
      <c r="K481" s="94"/>
      <c r="L481" s="93"/>
    </row>
    <row r="482" spans="1:12" ht="15" x14ac:dyDescent="0.25">
      <c r="A482" s="68">
        <v>482</v>
      </c>
      <c r="B482" s="174">
        <f>IF(Traitement8!B482&gt;0,Traitement8!B482,)</f>
        <v>0</v>
      </c>
      <c r="C482" s="3">
        <f>IF(AND(Traitement8!D482&lt;1000,Traitement8!D482&gt;0),Traitement8!D482,)</f>
        <v>0</v>
      </c>
      <c r="D482" s="68">
        <v>482</v>
      </c>
      <c r="E482" s="8" t="str">
        <f t="shared" si="42"/>
        <v/>
      </c>
      <c r="F482" s="8">
        <f t="shared" si="43"/>
        <v>9.4560339634981755E-7</v>
      </c>
      <c r="G482" s="8" t="str">
        <f t="shared" si="44"/>
        <v/>
      </c>
      <c r="H482" s="69" t="str">
        <f t="shared" si="45"/>
        <v/>
      </c>
      <c r="I482" s="69" t="str">
        <f t="shared" si="46"/>
        <v/>
      </c>
      <c r="J482" s="70" t="str">
        <f t="shared" si="47"/>
        <v/>
      </c>
      <c r="K482" s="94"/>
      <c r="L482" s="93"/>
    </row>
    <row r="483" spans="1:12" ht="15" x14ac:dyDescent="0.25">
      <c r="A483" s="68">
        <v>483</v>
      </c>
      <c r="B483" s="174">
        <f>IF(Traitement8!B483&gt;0,Traitement8!B483,)</f>
        <v>0</v>
      </c>
      <c r="C483" s="3">
        <f>IF(AND(Traitement8!D483&lt;1000,Traitement8!D483&gt;0),Traitement8!D483,)</f>
        <v>0</v>
      </c>
      <c r="D483" s="68">
        <v>483</v>
      </c>
      <c r="E483" s="8" t="str">
        <f t="shared" si="42"/>
        <v/>
      </c>
      <c r="F483" s="8">
        <f t="shared" si="43"/>
        <v>9.4560339634981755E-7</v>
      </c>
      <c r="G483" s="8" t="str">
        <f t="shared" si="44"/>
        <v/>
      </c>
      <c r="H483" s="69" t="str">
        <f t="shared" si="45"/>
        <v/>
      </c>
      <c r="I483" s="69" t="str">
        <f t="shared" si="46"/>
        <v/>
      </c>
      <c r="J483" s="70" t="str">
        <f t="shared" si="47"/>
        <v/>
      </c>
      <c r="K483" s="94"/>
      <c r="L483" s="93"/>
    </row>
    <row r="484" spans="1:12" ht="15" x14ac:dyDescent="0.25">
      <c r="A484" s="68">
        <v>484</v>
      </c>
      <c r="B484" s="174">
        <f>IF(Traitement8!B484&gt;0,Traitement8!B484,)</f>
        <v>0</v>
      </c>
      <c r="C484" s="3">
        <f>IF(AND(Traitement8!D484&lt;1000,Traitement8!D484&gt;0),Traitement8!D484,)</f>
        <v>0</v>
      </c>
      <c r="D484" s="68">
        <v>484</v>
      </c>
      <c r="E484" s="8" t="str">
        <f t="shared" si="42"/>
        <v/>
      </c>
      <c r="F484" s="8">
        <f t="shared" si="43"/>
        <v>9.4560339634981755E-7</v>
      </c>
      <c r="G484" s="8" t="str">
        <f t="shared" si="44"/>
        <v/>
      </c>
      <c r="H484" s="69" t="str">
        <f t="shared" si="45"/>
        <v/>
      </c>
      <c r="I484" s="69" t="str">
        <f t="shared" si="46"/>
        <v/>
      </c>
      <c r="J484" s="70" t="str">
        <f t="shared" si="47"/>
        <v/>
      </c>
      <c r="K484" s="94"/>
      <c r="L484" s="93"/>
    </row>
    <row r="485" spans="1:12" ht="15" x14ac:dyDescent="0.25">
      <c r="A485" s="68">
        <v>485</v>
      </c>
      <c r="B485" s="174">
        <f>IF(Traitement8!B485&gt;0,Traitement8!B485,)</f>
        <v>0</v>
      </c>
      <c r="C485" s="3">
        <f>IF(AND(Traitement8!D485&lt;1000,Traitement8!D485&gt;0),Traitement8!D485,)</f>
        <v>0</v>
      </c>
      <c r="D485" s="68">
        <v>485</v>
      </c>
      <c r="E485" s="8" t="str">
        <f t="shared" si="42"/>
        <v/>
      </c>
      <c r="F485" s="8">
        <f t="shared" si="43"/>
        <v>9.4560339634981755E-7</v>
      </c>
      <c r="G485" s="8" t="str">
        <f t="shared" si="44"/>
        <v/>
      </c>
      <c r="H485" s="69" t="str">
        <f t="shared" si="45"/>
        <v/>
      </c>
      <c r="I485" s="69" t="str">
        <f t="shared" si="46"/>
        <v/>
      </c>
      <c r="J485" s="70" t="str">
        <f t="shared" si="47"/>
        <v/>
      </c>
      <c r="K485" s="94"/>
      <c r="L485" s="93"/>
    </row>
    <row r="486" spans="1:12" ht="15" x14ac:dyDescent="0.25">
      <c r="A486" s="68">
        <v>486</v>
      </c>
      <c r="B486" s="174">
        <f>IF(Traitement8!B486&gt;0,Traitement8!B486,)</f>
        <v>0</v>
      </c>
      <c r="C486" s="3">
        <f>IF(AND(Traitement8!D486&lt;1000,Traitement8!D486&gt;0),Traitement8!D486,)</f>
        <v>0</v>
      </c>
      <c r="D486" s="68">
        <v>486</v>
      </c>
      <c r="E486" s="8" t="str">
        <f t="shared" si="42"/>
        <v/>
      </c>
      <c r="F486" s="8">
        <f t="shared" si="43"/>
        <v>9.4560339634981755E-7</v>
      </c>
      <c r="G486" s="8" t="str">
        <f t="shared" si="44"/>
        <v/>
      </c>
      <c r="H486" s="69" t="str">
        <f t="shared" si="45"/>
        <v/>
      </c>
      <c r="I486" s="69" t="str">
        <f t="shared" si="46"/>
        <v/>
      </c>
      <c r="J486" s="70" t="str">
        <f t="shared" si="47"/>
        <v/>
      </c>
      <c r="K486" s="94"/>
      <c r="L486" s="93"/>
    </row>
    <row r="487" spans="1:12" ht="15" x14ac:dyDescent="0.25">
      <c r="A487" s="68">
        <v>487</v>
      </c>
      <c r="B487" s="174">
        <f>IF(Traitement8!B487&gt;0,Traitement8!B487,)</f>
        <v>0</v>
      </c>
      <c r="C487" s="3">
        <f>IF(AND(Traitement8!D487&lt;1000,Traitement8!D487&gt;0),Traitement8!D487,)</f>
        <v>0</v>
      </c>
      <c r="D487" s="68">
        <v>487</v>
      </c>
      <c r="E487" s="8" t="str">
        <f t="shared" si="42"/>
        <v/>
      </c>
      <c r="F487" s="8">
        <f t="shared" si="43"/>
        <v>9.4560339634981755E-7</v>
      </c>
      <c r="G487" s="8" t="str">
        <f t="shared" si="44"/>
        <v/>
      </c>
      <c r="H487" s="69" t="str">
        <f t="shared" si="45"/>
        <v/>
      </c>
      <c r="I487" s="69" t="str">
        <f t="shared" si="46"/>
        <v/>
      </c>
      <c r="J487" s="70" t="str">
        <f t="shared" si="47"/>
        <v/>
      </c>
      <c r="K487" s="94"/>
      <c r="L487" s="93"/>
    </row>
    <row r="488" spans="1:12" ht="15" x14ac:dyDescent="0.25">
      <c r="A488" s="68">
        <v>488</v>
      </c>
      <c r="B488" s="174">
        <f>IF(Traitement8!B488&gt;0,Traitement8!B488,)</f>
        <v>0</v>
      </c>
      <c r="C488" s="3">
        <f>IF(AND(Traitement8!D488&lt;1000,Traitement8!D488&gt;0),Traitement8!D488,)</f>
        <v>0</v>
      </c>
      <c r="D488" s="68">
        <v>488</v>
      </c>
      <c r="E488" s="8" t="str">
        <f t="shared" si="42"/>
        <v/>
      </c>
      <c r="F488" s="8">
        <f t="shared" si="43"/>
        <v>9.4560339634981755E-7</v>
      </c>
      <c r="G488" s="8" t="str">
        <f t="shared" si="44"/>
        <v/>
      </c>
      <c r="H488" s="69" t="str">
        <f t="shared" si="45"/>
        <v/>
      </c>
      <c r="I488" s="69" t="str">
        <f t="shared" si="46"/>
        <v/>
      </c>
      <c r="J488" s="70" t="str">
        <f t="shared" si="47"/>
        <v/>
      </c>
      <c r="K488" s="94"/>
      <c r="L488" s="93"/>
    </row>
    <row r="489" spans="1:12" ht="15" x14ac:dyDescent="0.25">
      <c r="A489" s="68">
        <v>489</v>
      </c>
      <c r="B489" s="174">
        <f>IF(Traitement8!B489&gt;0,Traitement8!B489,)</f>
        <v>0</v>
      </c>
      <c r="C489" s="3">
        <f>IF(AND(Traitement8!D489&lt;1000,Traitement8!D489&gt;0),Traitement8!D489,)</f>
        <v>0</v>
      </c>
      <c r="D489" s="68">
        <v>489</v>
      </c>
      <c r="E489" s="8" t="str">
        <f t="shared" si="42"/>
        <v/>
      </c>
      <c r="F489" s="8">
        <f t="shared" si="43"/>
        <v>9.4560339634981755E-7</v>
      </c>
      <c r="G489" s="8" t="str">
        <f t="shared" si="44"/>
        <v/>
      </c>
      <c r="H489" s="69" t="str">
        <f t="shared" si="45"/>
        <v/>
      </c>
      <c r="I489" s="69" t="str">
        <f t="shared" si="46"/>
        <v/>
      </c>
      <c r="J489" s="70" t="str">
        <f t="shared" si="47"/>
        <v/>
      </c>
      <c r="K489" s="94"/>
      <c r="L489" s="93"/>
    </row>
    <row r="490" spans="1:12" ht="15" x14ac:dyDescent="0.25">
      <c r="A490" s="68">
        <v>490</v>
      </c>
      <c r="B490" s="174">
        <f>IF(Traitement8!B490&gt;0,Traitement8!B490,)</f>
        <v>0</v>
      </c>
      <c r="C490" s="3">
        <f>IF(AND(Traitement8!D490&lt;1000,Traitement8!D490&gt;0),Traitement8!D490,)</f>
        <v>0</v>
      </c>
      <c r="D490" s="68">
        <v>490</v>
      </c>
      <c r="E490" s="8" t="str">
        <f t="shared" si="42"/>
        <v/>
      </c>
      <c r="F490" s="8">
        <f t="shared" si="43"/>
        <v>9.4560339634981755E-7</v>
      </c>
      <c r="G490" s="8" t="str">
        <f t="shared" si="44"/>
        <v/>
      </c>
      <c r="H490" s="69" t="str">
        <f t="shared" si="45"/>
        <v/>
      </c>
      <c r="I490" s="69" t="str">
        <f t="shared" si="46"/>
        <v/>
      </c>
      <c r="J490" s="70" t="str">
        <f t="shared" si="47"/>
        <v/>
      </c>
      <c r="K490" s="94"/>
      <c r="L490" s="93"/>
    </row>
    <row r="491" spans="1:12" ht="15" x14ac:dyDescent="0.25">
      <c r="A491" s="68">
        <v>491</v>
      </c>
      <c r="B491" s="174">
        <f>IF(Traitement8!B491&gt;0,Traitement8!B491,)</f>
        <v>0</v>
      </c>
      <c r="C491" s="3">
        <f>IF(AND(Traitement8!D491&lt;1000,Traitement8!D491&gt;0),Traitement8!D491,)</f>
        <v>0</v>
      </c>
      <c r="D491" s="68">
        <v>491</v>
      </c>
      <c r="E491" s="8" t="str">
        <f t="shared" si="42"/>
        <v/>
      </c>
      <c r="F491" s="8">
        <f t="shared" si="43"/>
        <v>9.4560339634981755E-7</v>
      </c>
      <c r="G491" s="8" t="str">
        <f t="shared" si="44"/>
        <v/>
      </c>
      <c r="H491" s="69" t="str">
        <f t="shared" si="45"/>
        <v/>
      </c>
      <c r="I491" s="69" t="str">
        <f t="shared" si="46"/>
        <v/>
      </c>
      <c r="J491" s="70" t="str">
        <f t="shared" si="47"/>
        <v/>
      </c>
      <c r="K491" s="94"/>
      <c r="L491" s="93"/>
    </row>
    <row r="492" spans="1:12" ht="15" x14ac:dyDescent="0.25">
      <c r="A492" s="68">
        <v>492</v>
      </c>
      <c r="B492" s="174">
        <f>IF(Traitement8!B492&gt;0,Traitement8!B492,)</f>
        <v>0</v>
      </c>
      <c r="C492" s="3">
        <f>IF(AND(Traitement8!D492&lt;1000,Traitement8!D492&gt;0),Traitement8!D492,)</f>
        <v>0</v>
      </c>
      <c r="D492" s="68">
        <v>492</v>
      </c>
      <c r="E492" s="8" t="str">
        <f t="shared" si="42"/>
        <v/>
      </c>
      <c r="F492" s="8">
        <f t="shared" si="43"/>
        <v>9.4560339634981755E-7</v>
      </c>
      <c r="G492" s="8" t="str">
        <f t="shared" si="44"/>
        <v/>
      </c>
      <c r="H492" s="69" t="str">
        <f t="shared" si="45"/>
        <v/>
      </c>
      <c r="I492" s="69" t="str">
        <f t="shared" si="46"/>
        <v/>
      </c>
      <c r="J492" s="70" t="str">
        <f t="shared" si="47"/>
        <v/>
      </c>
      <c r="K492" s="94"/>
      <c r="L492" s="93"/>
    </row>
    <row r="493" spans="1:12" ht="15" x14ac:dyDescent="0.25">
      <c r="A493" s="68">
        <v>493</v>
      </c>
      <c r="B493" s="174">
        <f>IF(Traitement8!B493&gt;0,Traitement8!B493,)</f>
        <v>0</v>
      </c>
      <c r="C493" s="3">
        <f>IF(AND(Traitement8!D493&lt;1000,Traitement8!D493&gt;0),Traitement8!D493,)</f>
        <v>0</v>
      </c>
      <c r="D493" s="68">
        <v>493</v>
      </c>
      <c r="E493" s="8" t="str">
        <f t="shared" si="42"/>
        <v/>
      </c>
      <c r="F493" s="8">
        <f t="shared" si="43"/>
        <v>9.4560339634981755E-7</v>
      </c>
      <c r="G493" s="8" t="str">
        <f t="shared" si="44"/>
        <v/>
      </c>
      <c r="H493" s="69" t="str">
        <f t="shared" si="45"/>
        <v/>
      </c>
      <c r="I493" s="69" t="str">
        <f t="shared" si="46"/>
        <v/>
      </c>
      <c r="J493" s="70" t="str">
        <f t="shared" si="47"/>
        <v/>
      </c>
      <c r="K493" s="94"/>
      <c r="L493" s="93"/>
    </row>
    <row r="494" spans="1:12" ht="15" x14ac:dyDescent="0.25">
      <c r="A494" s="68">
        <v>494</v>
      </c>
      <c r="B494" s="174">
        <f>IF(Traitement8!B494&gt;0,Traitement8!B494,)</f>
        <v>0</v>
      </c>
      <c r="C494" s="3">
        <f>IF(AND(Traitement8!D494&lt;1000,Traitement8!D494&gt;0),Traitement8!D494,)</f>
        <v>0</v>
      </c>
      <c r="D494" s="68">
        <v>494</v>
      </c>
      <c r="E494" s="8" t="str">
        <f t="shared" si="42"/>
        <v/>
      </c>
      <c r="F494" s="8">
        <f t="shared" si="43"/>
        <v>9.4560339634981755E-7</v>
      </c>
      <c r="G494" s="8" t="str">
        <f t="shared" si="44"/>
        <v/>
      </c>
      <c r="H494" s="69" t="str">
        <f t="shared" si="45"/>
        <v/>
      </c>
      <c r="I494" s="69" t="str">
        <f t="shared" si="46"/>
        <v/>
      </c>
      <c r="J494" s="70" t="str">
        <f t="shared" si="47"/>
        <v/>
      </c>
      <c r="K494" s="94"/>
      <c r="L494" s="93"/>
    </row>
    <row r="495" spans="1:12" ht="15" x14ac:dyDescent="0.25">
      <c r="A495" s="68">
        <v>495</v>
      </c>
      <c r="B495" s="174">
        <f>IF(Traitement8!B495&gt;0,Traitement8!B495,)</f>
        <v>0</v>
      </c>
      <c r="C495" s="3">
        <f>IF(AND(Traitement8!D495&lt;1000,Traitement8!D495&gt;0),Traitement8!D495,)</f>
        <v>0</v>
      </c>
      <c r="D495" s="68">
        <v>495</v>
      </c>
      <c r="E495" s="8" t="str">
        <f t="shared" si="42"/>
        <v/>
      </c>
      <c r="F495" s="8">
        <f t="shared" si="43"/>
        <v>9.4560339634981755E-7</v>
      </c>
      <c r="G495" s="8" t="str">
        <f t="shared" si="44"/>
        <v/>
      </c>
      <c r="H495" s="69" t="str">
        <f t="shared" si="45"/>
        <v/>
      </c>
      <c r="I495" s="69" t="str">
        <f t="shared" si="46"/>
        <v/>
      </c>
      <c r="J495" s="70" t="str">
        <f t="shared" si="47"/>
        <v/>
      </c>
      <c r="K495" s="94"/>
      <c r="L495" s="93"/>
    </row>
    <row r="496" spans="1:12" ht="15" x14ac:dyDescent="0.25">
      <c r="A496" s="68">
        <v>496</v>
      </c>
      <c r="B496" s="174">
        <f>IF(Traitement8!B496&gt;0,Traitement8!B496,)</f>
        <v>0</v>
      </c>
      <c r="C496" s="3">
        <f>IF(AND(Traitement8!D496&lt;1000,Traitement8!D496&gt;0),Traitement8!D496,)</f>
        <v>0</v>
      </c>
      <c r="D496" s="68">
        <v>496</v>
      </c>
      <c r="E496" s="8" t="str">
        <f t="shared" si="42"/>
        <v/>
      </c>
      <c r="F496" s="8">
        <f t="shared" si="43"/>
        <v>9.4560339634981755E-7</v>
      </c>
      <c r="G496" s="8" t="str">
        <f t="shared" si="44"/>
        <v/>
      </c>
      <c r="H496" s="69" t="str">
        <f t="shared" si="45"/>
        <v/>
      </c>
      <c r="I496" s="69" t="str">
        <f t="shared" si="46"/>
        <v/>
      </c>
      <c r="J496" s="70" t="str">
        <f t="shared" si="47"/>
        <v/>
      </c>
      <c r="K496" s="94"/>
      <c r="L496" s="93"/>
    </row>
    <row r="497" spans="1:12" ht="15" x14ac:dyDescent="0.25">
      <c r="A497" s="68">
        <v>497</v>
      </c>
      <c r="B497" s="174">
        <f>IF(Traitement8!B497&gt;0,Traitement8!B497,)</f>
        <v>0</v>
      </c>
      <c r="C497" s="3">
        <f>IF(AND(Traitement8!D497&lt;1000,Traitement8!D497&gt;0),Traitement8!D497,)</f>
        <v>0</v>
      </c>
      <c r="D497" s="68">
        <v>497</v>
      </c>
      <c r="E497" s="8" t="str">
        <f t="shared" si="42"/>
        <v/>
      </c>
      <c r="F497" s="8">
        <f t="shared" si="43"/>
        <v>9.4560339634981755E-7</v>
      </c>
      <c r="G497" s="8" t="str">
        <f t="shared" si="44"/>
        <v/>
      </c>
      <c r="H497" s="69" t="str">
        <f t="shared" si="45"/>
        <v/>
      </c>
      <c r="I497" s="69" t="str">
        <f t="shared" si="46"/>
        <v/>
      </c>
      <c r="J497" s="70" t="str">
        <f t="shared" si="47"/>
        <v/>
      </c>
      <c r="K497" s="94"/>
      <c r="L497" s="93"/>
    </row>
    <row r="498" spans="1:12" ht="15" x14ac:dyDescent="0.25">
      <c r="A498" s="68">
        <v>498</v>
      </c>
      <c r="B498" s="174">
        <f>IF(Traitement8!B498&gt;0,Traitement8!B498,)</f>
        <v>0</v>
      </c>
      <c r="C498" s="3">
        <f>IF(AND(Traitement8!D498&lt;1000,Traitement8!D498&gt;0),Traitement8!D498,)</f>
        <v>0</v>
      </c>
      <c r="D498" s="68">
        <v>498</v>
      </c>
      <c r="E498" s="8" t="str">
        <f t="shared" si="42"/>
        <v/>
      </c>
      <c r="F498" s="8">
        <f t="shared" si="43"/>
        <v>9.4560339634981755E-7</v>
      </c>
      <c r="G498" s="8" t="str">
        <f t="shared" si="44"/>
        <v/>
      </c>
      <c r="H498" s="69" t="str">
        <f t="shared" si="45"/>
        <v/>
      </c>
      <c r="I498" s="69" t="str">
        <f t="shared" si="46"/>
        <v/>
      </c>
      <c r="J498" s="70" t="str">
        <f t="shared" si="47"/>
        <v/>
      </c>
      <c r="K498" s="94"/>
      <c r="L498" s="93"/>
    </row>
    <row r="499" spans="1:12" ht="15" x14ac:dyDescent="0.25">
      <c r="A499" s="68">
        <v>499</v>
      </c>
      <c r="B499" s="174">
        <f>IF(Traitement8!B499&gt;0,Traitement8!B499,)</f>
        <v>0</v>
      </c>
      <c r="C499" s="3">
        <f>IF(AND(Traitement8!D499&lt;1000,Traitement8!D499&gt;0),Traitement8!D499,)</f>
        <v>0</v>
      </c>
      <c r="D499" s="68">
        <v>499</v>
      </c>
      <c r="E499" s="8" t="str">
        <f t="shared" si="42"/>
        <v/>
      </c>
      <c r="F499" s="8">
        <f t="shared" si="43"/>
        <v>9.4560339634981755E-7</v>
      </c>
      <c r="G499" s="8" t="str">
        <f t="shared" si="44"/>
        <v/>
      </c>
      <c r="H499" s="69" t="str">
        <f t="shared" si="45"/>
        <v/>
      </c>
      <c r="I499" s="69" t="str">
        <f t="shared" si="46"/>
        <v/>
      </c>
      <c r="J499" s="70" t="str">
        <f t="shared" si="47"/>
        <v/>
      </c>
      <c r="K499" s="94"/>
      <c r="L499" s="93"/>
    </row>
    <row r="500" spans="1:12" ht="15" x14ac:dyDescent="0.25">
      <c r="A500" s="68">
        <v>500</v>
      </c>
      <c r="B500" s="174">
        <f>IF(Traitement8!B500&gt;0,Traitement8!B500,)</f>
        <v>0</v>
      </c>
      <c r="C500" s="3">
        <f>IF(AND(Traitement8!D500&lt;1000,Traitement8!D500&gt;0),Traitement8!D500,)</f>
        <v>0</v>
      </c>
      <c r="D500" s="68">
        <v>500</v>
      </c>
      <c r="E500" s="8" t="str">
        <f t="shared" si="42"/>
        <v/>
      </c>
      <c r="F500" s="8">
        <f t="shared" si="43"/>
        <v>9.4560339634981755E-7</v>
      </c>
      <c r="G500" s="8" t="str">
        <f t="shared" si="44"/>
        <v/>
      </c>
      <c r="H500" s="69" t="str">
        <f t="shared" si="45"/>
        <v/>
      </c>
      <c r="I500" s="69" t="str">
        <f t="shared" si="46"/>
        <v/>
      </c>
      <c r="J500" s="70" t="str">
        <f t="shared" si="47"/>
        <v/>
      </c>
      <c r="K500" s="94"/>
      <c r="L500" s="93"/>
    </row>
  </sheetData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789"/>
  <sheetViews>
    <sheetView workbookViewId="0">
      <selection activeCell="N26" sqref="N26"/>
    </sheetView>
  </sheetViews>
  <sheetFormatPr baseColWidth="10" defaultColWidth="11.42578125" defaultRowHeight="15" x14ac:dyDescent="0.25"/>
  <cols>
    <col min="1" max="16384" width="11.42578125" style="174"/>
  </cols>
  <sheetData>
    <row r="1" spans="1:10" x14ac:dyDescent="0.25">
      <c r="A1" s="174" t="s">
        <v>147</v>
      </c>
      <c r="B1" s="174">
        <v>3</v>
      </c>
    </row>
    <row r="2" spans="1:10" x14ac:dyDescent="0.25">
      <c r="A2" s="174" t="s">
        <v>148</v>
      </c>
      <c r="B2" s="174" t="s">
        <v>166</v>
      </c>
    </row>
    <row r="3" spans="1:10" x14ac:dyDescent="0.25">
      <c r="A3" s="174" t="s">
        <v>149</v>
      </c>
      <c r="B3" s="174" t="s">
        <v>169</v>
      </c>
    </row>
    <row r="4" spans="1:10" x14ac:dyDescent="0.25">
      <c r="A4" s="174" t="s">
        <v>150</v>
      </c>
      <c r="B4" s="174" t="s">
        <v>167</v>
      </c>
    </row>
    <row r="5" spans="1:10" x14ac:dyDescent="0.25">
      <c r="A5" s="174" t="s">
        <v>151</v>
      </c>
      <c r="B5" s="174" t="s">
        <v>168</v>
      </c>
    </row>
    <row r="6" spans="1:10" x14ac:dyDescent="0.25">
      <c r="A6" s="174" t="s">
        <v>152</v>
      </c>
      <c r="B6" s="174" t="s">
        <v>170</v>
      </c>
    </row>
    <row r="8" spans="1:10" x14ac:dyDescent="0.25">
      <c r="A8" s="174" t="s">
        <v>153</v>
      </c>
      <c r="B8" s="174" t="s">
        <v>154</v>
      </c>
      <c r="C8" s="174" t="s">
        <v>155</v>
      </c>
      <c r="D8" s="174" t="s">
        <v>156</v>
      </c>
      <c r="E8" s="174" t="s">
        <v>157</v>
      </c>
      <c r="F8" s="174" t="s">
        <v>158</v>
      </c>
      <c r="G8" s="174" t="s">
        <v>159</v>
      </c>
      <c r="H8" s="174" t="s">
        <v>160</v>
      </c>
      <c r="I8" s="174" t="s">
        <v>161</v>
      </c>
      <c r="J8" s="174" t="s">
        <v>162</v>
      </c>
    </row>
    <row r="9" spans="1:10" x14ac:dyDescent="0.25">
      <c r="A9" s="174" t="s">
        <v>163</v>
      </c>
      <c r="B9" s="174">
        <v>152</v>
      </c>
      <c r="C9" s="174">
        <v>80</v>
      </c>
      <c r="D9" s="174">
        <v>776</v>
      </c>
      <c r="E9" s="174">
        <v>702</v>
      </c>
      <c r="F9" s="174">
        <v>172.23</v>
      </c>
      <c r="G9" s="174">
        <v>1942</v>
      </c>
      <c r="H9" s="174">
        <v>52.886360000000003</v>
      </c>
      <c r="I9" s="174">
        <v>45.490310000000001</v>
      </c>
      <c r="J9" s="174">
        <v>-4.0384599999999997</v>
      </c>
    </row>
    <row r="10" spans="1:10" x14ac:dyDescent="0.25">
      <c r="A10" s="174" t="s">
        <v>163</v>
      </c>
      <c r="B10" s="174">
        <v>729</v>
      </c>
      <c r="C10" s="174">
        <v>769</v>
      </c>
      <c r="D10" s="174">
        <v>180</v>
      </c>
      <c r="E10" s="174">
        <v>680</v>
      </c>
      <c r="F10" s="174">
        <v>171.97</v>
      </c>
      <c r="G10" s="174">
        <v>1940</v>
      </c>
      <c r="H10" s="174">
        <v>52.463630000000002</v>
      </c>
      <c r="I10" s="174">
        <v>45.293590000000002</v>
      </c>
      <c r="J10" s="174">
        <v>-5.7692300000000003</v>
      </c>
    </row>
    <row r="11" spans="1:10" x14ac:dyDescent="0.25">
      <c r="A11" s="174" t="s">
        <v>163</v>
      </c>
      <c r="B11" s="174">
        <v>1298</v>
      </c>
      <c r="C11" s="174">
        <v>789</v>
      </c>
      <c r="D11" s="174">
        <v>168</v>
      </c>
      <c r="E11" s="174">
        <v>677</v>
      </c>
      <c r="F11" s="174">
        <v>171.83</v>
      </c>
      <c r="G11" s="174">
        <v>1937</v>
      </c>
      <c r="H11" s="174">
        <v>52.42727</v>
      </c>
      <c r="I11" s="174">
        <v>45.266770000000001</v>
      </c>
      <c r="J11" s="174">
        <v>-7.5</v>
      </c>
    </row>
    <row r="12" spans="1:10" x14ac:dyDescent="0.25">
      <c r="A12" s="174" t="s">
        <v>163</v>
      </c>
      <c r="B12" s="174">
        <v>1868</v>
      </c>
      <c r="C12" s="174">
        <v>782</v>
      </c>
      <c r="D12" s="174">
        <v>174</v>
      </c>
      <c r="E12" s="174">
        <v>677</v>
      </c>
      <c r="F12" s="174">
        <v>171.7</v>
      </c>
      <c r="G12" s="174">
        <v>1934</v>
      </c>
      <c r="H12" s="174">
        <v>52.431820000000002</v>
      </c>
      <c r="I12" s="174">
        <v>45.266770000000001</v>
      </c>
      <c r="J12" s="174">
        <v>-9.2307699999999997</v>
      </c>
    </row>
    <row r="13" spans="1:10" x14ac:dyDescent="0.25">
      <c r="A13" s="174" t="s">
        <v>163</v>
      </c>
      <c r="B13" s="174">
        <v>2439</v>
      </c>
      <c r="C13" s="174">
        <v>787</v>
      </c>
      <c r="D13" s="174">
        <v>174</v>
      </c>
      <c r="E13" s="174">
        <v>678</v>
      </c>
      <c r="F13" s="174">
        <v>171.57</v>
      </c>
      <c r="G13" s="174">
        <v>1933</v>
      </c>
      <c r="H13" s="174">
        <v>52.409089999999999</v>
      </c>
      <c r="I13" s="174">
        <v>45.275709999999997</v>
      </c>
      <c r="J13" s="174">
        <v>-9.8076899999999991</v>
      </c>
    </row>
    <row r="14" spans="1:10" x14ac:dyDescent="0.25">
      <c r="A14" s="174" t="s">
        <v>163</v>
      </c>
      <c r="B14" s="174">
        <v>3009</v>
      </c>
      <c r="C14" s="174">
        <v>787</v>
      </c>
      <c r="D14" s="174">
        <v>176</v>
      </c>
      <c r="E14" s="174">
        <v>677</v>
      </c>
      <c r="F14" s="174">
        <v>171.43</v>
      </c>
      <c r="G14" s="174">
        <v>1932</v>
      </c>
      <c r="H14" s="174">
        <v>52.4</v>
      </c>
      <c r="I14" s="174">
        <v>45.266770000000001</v>
      </c>
      <c r="J14" s="174">
        <v>-10.38461</v>
      </c>
    </row>
    <row r="15" spans="1:10" x14ac:dyDescent="0.25">
      <c r="A15" s="174" t="s">
        <v>163</v>
      </c>
      <c r="B15" s="174">
        <v>3580</v>
      </c>
      <c r="C15" s="174">
        <v>794</v>
      </c>
      <c r="D15" s="174">
        <v>174</v>
      </c>
      <c r="E15" s="174">
        <v>677</v>
      </c>
      <c r="F15" s="174">
        <v>171.28</v>
      </c>
      <c r="G15" s="174">
        <v>1929</v>
      </c>
      <c r="H15" s="174">
        <v>52.377270000000003</v>
      </c>
      <c r="I15" s="174">
        <v>45.266770000000001</v>
      </c>
      <c r="J15" s="174">
        <v>-12.11538</v>
      </c>
    </row>
    <row r="16" spans="1:10" x14ac:dyDescent="0.25">
      <c r="A16" s="174" t="s">
        <v>163</v>
      </c>
      <c r="B16" s="174">
        <v>4148</v>
      </c>
      <c r="C16" s="174">
        <v>804</v>
      </c>
      <c r="D16" s="174">
        <v>167</v>
      </c>
      <c r="E16" s="174">
        <v>676</v>
      </c>
      <c r="F16" s="174">
        <v>171.12</v>
      </c>
      <c r="G16" s="174">
        <v>1926</v>
      </c>
      <c r="H16" s="174">
        <v>52.363639999999997</v>
      </c>
      <c r="I16" s="174">
        <v>45.257820000000002</v>
      </c>
      <c r="J16" s="174">
        <v>-13.84615</v>
      </c>
    </row>
    <row r="17" spans="1:10" x14ac:dyDescent="0.25">
      <c r="A17" s="174" t="s">
        <v>163</v>
      </c>
      <c r="B17" s="174">
        <v>4716</v>
      </c>
      <c r="C17" s="174">
        <v>783</v>
      </c>
      <c r="D17" s="174">
        <v>188</v>
      </c>
      <c r="E17" s="174">
        <v>677</v>
      </c>
      <c r="F17" s="174">
        <v>170.96</v>
      </c>
      <c r="G17" s="174">
        <v>1923</v>
      </c>
      <c r="H17" s="174">
        <v>52.363639999999997</v>
      </c>
      <c r="I17" s="174">
        <v>45.266770000000001</v>
      </c>
      <c r="J17" s="174">
        <v>-15.576919999999999</v>
      </c>
    </row>
    <row r="18" spans="1:10" x14ac:dyDescent="0.25">
      <c r="A18" s="174" t="s">
        <v>163</v>
      </c>
      <c r="B18" s="174">
        <v>5282</v>
      </c>
      <c r="C18" s="174">
        <v>789</v>
      </c>
      <c r="D18" s="174">
        <v>187</v>
      </c>
      <c r="E18" s="174">
        <v>676</v>
      </c>
      <c r="F18" s="174">
        <v>170.79</v>
      </c>
      <c r="G18" s="174">
        <v>1921</v>
      </c>
      <c r="H18" s="174">
        <v>52.340910000000001</v>
      </c>
      <c r="I18" s="174">
        <v>45.257820000000002</v>
      </c>
      <c r="J18" s="174">
        <v>-16.73077</v>
      </c>
    </row>
    <row r="19" spans="1:10" x14ac:dyDescent="0.25">
      <c r="A19" s="174" t="s">
        <v>163</v>
      </c>
      <c r="B19" s="174">
        <v>5848</v>
      </c>
      <c r="C19" s="174">
        <v>794</v>
      </c>
      <c r="D19" s="174">
        <v>187</v>
      </c>
      <c r="E19" s="174">
        <v>673</v>
      </c>
      <c r="F19" s="174">
        <v>170.62</v>
      </c>
      <c r="G19" s="174">
        <v>1918</v>
      </c>
      <c r="H19" s="174">
        <v>52.318179999999998</v>
      </c>
      <c r="I19" s="174">
        <v>45.239939999999997</v>
      </c>
      <c r="J19" s="174">
        <v>-18.461539999999999</v>
      </c>
    </row>
    <row r="20" spans="1:10" x14ac:dyDescent="0.25">
      <c r="A20" s="174" t="s">
        <v>163</v>
      </c>
      <c r="B20" s="174">
        <v>6414</v>
      </c>
      <c r="C20" s="174">
        <v>807</v>
      </c>
      <c r="D20" s="174">
        <v>179</v>
      </c>
      <c r="E20" s="174">
        <v>672</v>
      </c>
      <c r="F20" s="174">
        <v>170.45</v>
      </c>
      <c r="G20" s="174">
        <v>1913</v>
      </c>
      <c r="H20" s="174">
        <v>52.295459999999999</v>
      </c>
      <c r="I20" s="174">
        <v>45.231000000000002</v>
      </c>
      <c r="J20" s="174">
        <v>-21.346150000000002</v>
      </c>
    </row>
    <row r="21" spans="1:10" x14ac:dyDescent="0.25">
      <c r="A21" s="174" t="s">
        <v>163</v>
      </c>
      <c r="B21" s="174">
        <v>6979</v>
      </c>
      <c r="C21" s="174">
        <v>799</v>
      </c>
      <c r="D21" s="174">
        <v>191</v>
      </c>
      <c r="E21" s="174">
        <v>672</v>
      </c>
      <c r="F21" s="174">
        <v>170.28</v>
      </c>
      <c r="G21" s="174">
        <v>1909</v>
      </c>
      <c r="H21" s="174">
        <v>52.277270000000001</v>
      </c>
      <c r="I21" s="174">
        <v>45.222059999999999</v>
      </c>
      <c r="J21" s="174">
        <v>-23.653849999999998</v>
      </c>
    </row>
    <row r="22" spans="1:10" x14ac:dyDescent="0.25">
      <c r="A22" s="174" t="s">
        <v>163</v>
      </c>
      <c r="B22" s="174">
        <v>7545</v>
      </c>
      <c r="C22" s="174">
        <v>791</v>
      </c>
      <c r="D22" s="174">
        <v>201</v>
      </c>
      <c r="E22" s="174">
        <v>671</v>
      </c>
      <c r="F22" s="174">
        <v>170.11</v>
      </c>
      <c r="G22" s="174">
        <v>1905</v>
      </c>
      <c r="H22" s="174">
        <v>52.272730000000003</v>
      </c>
      <c r="I22" s="174">
        <v>45.213120000000004</v>
      </c>
      <c r="J22" s="174">
        <v>-25.961539999999999</v>
      </c>
    </row>
    <row r="23" spans="1:10" x14ac:dyDescent="0.25">
      <c r="A23" s="174" t="s">
        <v>163</v>
      </c>
      <c r="B23" s="174">
        <v>8112</v>
      </c>
      <c r="C23" s="174">
        <v>799</v>
      </c>
      <c r="D23" s="174">
        <v>199</v>
      </c>
      <c r="E23" s="174">
        <v>670</v>
      </c>
      <c r="F23" s="174">
        <v>169.9</v>
      </c>
      <c r="G23" s="174">
        <v>1898</v>
      </c>
      <c r="H23" s="174">
        <v>52.24091</v>
      </c>
      <c r="I23" s="174">
        <v>45.204169999999998</v>
      </c>
      <c r="J23" s="174">
        <v>-30</v>
      </c>
    </row>
    <row r="24" spans="1:10" x14ac:dyDescent="0.25">
      <c r="A24" s="174" t="s">
        <v>163</v>
      </c>
      <c r="B24" s="174">
        <v>8682</v>
      </c>
      <c r="C24" s="174">
        <v>817</v>
      </c>
      <c r="D24" s="174">
        <v>192</v>
      </c>
      <c r="E24" s="174">
        <v>668</v>
      </c>
      <c r="F24" s="174">
        <v>169.68</v>
      </c>
      <c r="G24" s="174">
        <v>1891</v>
      </c>
      <c r="H24" s="174">
        <v>52.190910000000002</v>
      </c>
      <c r="I24" s="174">
        <v>45.18629</v>
      </c>
      <c r="J24" s="174">
        <v>-34.038460000000001</v>
      </c>
    </row>
    <row r="25" spans="1:10" x14ac:dyDescent="0.25">
      <c r="A25" s="174" t="s">
        <v>163</v>
      </c>
      <c r="B25" s="174">
        <v>9252</v>
      </c>
      <c r="C25" s="174">
        <v>811</v>
      </c>
      <c r="D25" s="174">
        <v>200</v>
      </c>
      <c r="E25" s="174">
        <v>667</v>
      </c>
      <c r="F25" s="174">
        <v>169.5</v>
      </c>
      <c r="G25" s="174">
        <v>1887</v>
      </c>
      <c r="H25" s="174">
        <v>52.181820000000002</v>
      </c>
      <c r="I25" s="174">
        <v>45.177349999999997</v>
      </c>
      <c r="J25" s="174">
        <v>-36.346150000000002</v>
      </c>
    </row>
    <row r="26" spans="1:10" x14ac:dyDescent="0.25">
      <c r="A26" s="174" t="s">
        <v>163</v>
      </c>
      <c r="B26" s="174">
        <v>9822</v>
      </c>
      <c r="C26" s="174">
        <v>808</v>
      </c>
      <c r="D26" s="174">
        <v>205</v>
      </c>
      <c r="E26" s="174">
        <v>667</v>
      </c>
      <c r="F26" s="174">
        <v>169.32</v>
      </c>
      <c r="G26" s="174">
        <v>1880</v>
      </c>
      <c r="H26" s="174">
        <v>52.172730000000001</v>
      </c>
      <c r="I26" s="174">
        <v>45.177349999999997</v>
      </c>
      <c r="J26" s="174">
        <v>-40.384619999999998</v>
      </c>
    </row>
    <row r="27" spans="1:10" x14ac:dyDescent="0.25">
      <c r="A27" s="174" t="s">
        <v>163</v>
      </c>
      <c r="B27" s="174">
        <v>10391</v>
      </c>
      <c r="C27" s="174">
        <v>813</v>
      </c>
      <c r="D27" s="174">
        <v>204</v>
      </c>
      <c r="E27" s="174">
        <v>665</v>
      </c>
      <c r="F27" s="174">
        <v>169.14</v>
      </c>
      <c r="G27" s="174">
        <v>1874</v>
      </c>
      <c r="H27" s="174">
        <v>52.154539999999997</v>
      </c>
      <c r="I27" s="174">
        <v>45.159460000000003</v>
      </c>
      <c r="J27" s="174">
        <v>-43.846150000000002</v>
      </c>
    </row>
    <row r="28" spans="1:10" x14ac:dyDescent="0.25">
      <c r="A28" s="174" t="s">
        <v>163</v>
      </c>
      <c r="B28" s="174">
        <v>10959</v>
      </c>
      <c r="C28" s="174">
        <v>799</v>
      </c>
      <c r="D28" s="174">
        <v>219</v>
      </c>
      <c r="E28" s="174">
        <v>665</v>
      </c>
      <c r="F28" s="174">
        <v>168.97</v>
      </c>
      <c r="G28" s="174">
        <v>1868</v>
      </c>
      <c r="H28" s="174">
        <v>52.15</v>
      </c>
      <c r="I28" s="174">
        <v>45.159460000000003</v>
      </c>
      <c r="J28" s="174">
        <v>-47.307690000000001</v>
      </c>
    </row>
    <row r="29" spans="1:10" x14ac:dyDescent="0.25">
      <c r="A29" s="174" t="s">
        <v>163</v>
      </c>
      <c r="B29" s="174">
        <v>11526</v>
      </c>
      <c r="C29" s="174">
        <v>805</v>
      </c>
      <c r="D29" s="174">
        <v>217</v>
      </c>
      <c r="E29" s="174">
        <v>664</v>
      </c>
      <c r="F29" s="174">
        <v>168.8</v>
      </c>
      <c r="G29" s="174">
        <v>1861</v>
      </c>
      <c r="H29" s="174">
        <v>52.131819999999998</v>
      </c>
      <c r="I29" s="174">
        <v>45.15052</v>
      </c>
      <c r="J29" s="174">
        <v>-50.76923</v>
      </c>
    </row>
    <row r="30" spans="1:10" x14ac:dyDescent="0.25">
      <c r="A30" s="174" t="s">
        <v>163</v>
      </c>
      <c r="B30" s="174">
        <v>12092</v>
      </c>
      <c r="C30" s="174">
        <v>828</v>
      </c>
      <c r="D30" s="174">
        <v>201</v>
      </c>
      <c r="E30" s="174">
        <v>663</v>
      </c>
      <c r="F30" s="174">
        <v>168.63</v>
      </c>
      <c r="G30" s="174">
        <v>1854</v>
      </c>
      <c r="H30" s="174">
        <v>52.1</v>
      </c>
      <c r="I30" s="174">
        <v>45.141579999999998</v>
      </c>
      <c r="J30" s="174">
        <v>-55.384610000000002</v>
      </c>
    </row>
    <row r="31" spans="1:10" x14ac:dyDescent="0.25">
      <c r="A31" s="174" t="s">
        <v>163</v>
      </c>
      <c r="B31" s="174">
        <v>12658</v>
      </c>
      <c r="C31" s="174">
        <v>814</v>
      </c>
      <c r="D31" s="174">
        <v>215</v>
      </c>
      <c r="E31" s="174">
        <v>662</v>
      </c>
      <c r="F31" s="174">
        <v>168.45</v>
      </c>
      <c r="G31" s="174">
        <v>1847</v>
      </c>
      <c r="H31" s="174">
        <v>52.1</v>
      </c>
      <c r="I31" s="174">
        <v>45.132640000000002</v>
      </c>
      <c r="J31" s="174">
        <v>-59.423079999999999</v>
      </c>
    </row>
    <row r="32" spans="1:10" x14ac:dyDescent="0.25">
      <c r="A32" s="174" t="s">
        <v>163</v>
      </c>
      <c r="B32" s="174">
        <v>13223</v>
      </c>
      <c r="C32" s="174">
        <v>817</v>
      </c>
      <c r="D32" s="174">
        <v>215</v>
      </c>
      <c r="E32" s="174">
        <v>661</v>
      </c>
      <c r="F32" s="174">
        <v>168.28</v>
      </c>
      <c r="G32" s="174">
        <v>1838</v>
      </c>
      <c r="H32" s="174">
        <v>52.086359999999999</v>
      </c>
      <c r="I32" s="174">
        <v>45.123699999999999</v>
      </c>
      <c r="J32" s="174">
        <v>-64.615390000000005</v>
      </c>
    </row>
    <row r="33" spans="1:10" x14ac:dyDescent="0.25">
      <c r="A33" s="174" t="s">
        <v>163</v>
      </c>
      <c r="B33" s="174">
        <v>13787</v>
      </c>
      <c r="C33" s="174">
        <v>848</v>
      </c>
      <c r="D33" s="174">
        <v>193</v>
      </c>
      <c r="E33" s="174">
        <v>659</v>
      </c>
      <c r="F33" s="174">
        <v>168.1</v>
      </c>
      <c r="G33" s="174">
        <v>1831</v>
      </c>
      <c r="H33" s="174">
        <v>52.040909999999997</v>
      </c>
      <c r="I33" s="174">
        <v>45.105809999999998</v>
      </c>
      <c r="J33" s="174">
        <v>-68.653850000000006</v>
      </c>
    </row>
    <row r="34" spans="1:10" x14ac:dyDescent="0.25">
      <c r="A34" s="174" t="s">
        <v>163</v>
      </c>
      <c r="B34" s="174">
        <v>14352</v>
      </c>
      <c r="C34" s="174">
        <v>821</v>
      </c>
      <c r="D34" s="174">
        <v>217</v>
      </c>
      <c r="E34" s="174">
        <v>661</v>
      </c>
      <c r="F34" s="174">
        <v>167.92</v>
      </c>
      <c r="G34" s="174">
        <v>1823</v>
      </c>
      <c r="H34" s="174">
        <v>52.059089999999998</v>
      </c>
      <c r="I34" s="174">
        <v>45.123699999999999</v>
      </c>
      <c r="J34" s="174">
        <v>-73.269229999999993</v>
      </c>
    </row>
    <row r="35" spans="1:10" x14ac:dyDescent="0.25">
      <c r="A35" s="174" t="s">
        <v>163</v>
      </c>
      <c r="B35" s="174">
        <v>14917</v>
      </c>
      <c r="C35" s="174">
        <v>828</v>
      </c>
      <c r="D35" s="174">
        <v>214</v>
      </c>
      <c r="E35" s="174">
        <v>659</v>
      </c>
      <c r="F35" s="174">
        <v>167.74</v>
      </c>
      <c r="G35" s="174">
        <v>1813</v>
      </c>
      <c r="H35" s="174">
        <v>52.040909999999997</v>
      </c>
      <c r="I35" s="174">
        <v>45.105809999999998</v>
      </c>
      <c r="J35" s="174">
        <v>-79.038460000000001</v>
      </c>
    </row>
    <row r="36" spans="1:10" x14ac:dyDescent="0.25">
      <c r="A36" s="174" t="s">
        <v>163</v>
      </c>
      <c r="B36" s="174">
        <v>15483</v>
      </c>
      <c r="C36" s="174">
        <v>827</v>
      </c>
      <c r="D36" s="174">
        <v>218</v>
      </c>
      <c r="E36" s="174">
        <v>658</v>
      </c>
      <c r="F36" s="174">
        <v>167.55</v>
      </c>
      <c r="G36" s="174">
        <v>1804</v>
      </c>
      <c r="H36" s="174">
        <v>52.027270000000001</v>
      </c>
      <c r="I36" s="174">
        <v>45.096870000000003</v>
      </c>
      <c r="J36" s="174">
        <v>-84.230770000000007</v>
      </c>
    </row>
    <row r="37" spans="1:10" x14ac:dyDescent="0.25">
      <c r="A37" s="174" t="s">
        <v>163</v>
      </c>
      <c r="B37" s="174">
        <v>16052</v>
      </c>
      <c r="C37" s="174">
        <v>829</v>
      </c>
      <c r="D37" s="174">
        <v>218</v>
      </c>
      <c r="E37" s="174">
        <v>658</v>
      </c>
      <c r="F37" s="174">
        <v>167.36</v>
      </c>
      <c r="G37" s="174">
        <v>1794</v>
      </c>
      <c r="H37" s="174">
        <v>52.018180000000001</v>
      </c>
      <c r="I37" s="174">
        <v>45.096870000000003</v>
      </c>
      <c r="J37" s="174">
        <v>-90</v>
      </c>
    </row>
    <row r="38" spans="1:10" x14ac:dyDescent="0.25">
      <c r="A38" s="174" t="s">
        <v>163</v>
      </c>
      <c r="B38" s="174">
        <v>16620</v>
      </c>
      <c r="C38" s="174">
        <v>830</v>
      </c>
      <c r="D38" s="174">
        <v>220</v>
      </c>
      <c r="E38" s="174">
        <v>657</v>
      </c>
      <c r="F38" s="174">
        <v>167.18</v>
      </c>
      <c r="G38" s="174">
        <v>1785</v>
      </c>
      <c r="H38" s="174">
        <v>52.004550000000002</v>
      </c>
      <c r="I38" s="174">
        <v>45.08793</v>
      </c>
      <c r="J38" s="174">
        <v>-95.192310000000006</v>
      </c>
    </row>
    <row r="39" spans="1:10" x14ac:dyDescent="0.25">
      <c r="A39" s="174" t="s">
        <v>163</v>
      </c>
      <c r="B39" s="174">
        <v>17190</v>
      </c>
      <c r="C39" s="174">
        <v>834</v>
      </c>
      <c r="D39" s="174">
        <v>218</v>
      </c>
      <c r="E39" s="174">
        <v>656</v>
      </c>
      <c r="F39" s="174">
        <v>166.99</v>
      </c>
      <c r="G39" s="174">
        <v>1774</v>
      </c>
      <c r="H39" s="174">
        <v>51.995449999999998</v>
      </c>
      <c r="I39" s="174">
        <v>45.078989999999997</v>
      </c>
      <c r="J39" s="174">
        <v>-101.53846</v>
      </c>
    </row>
    <row r="40" spans="1:10" x14ac:dyDescent="0.25">
      <c r="A40" s="174" t="s">
        <v>163</v>
      </c>
      <c r="B40" s="174">
        <v>17759</v>
      </c>
      <c r="C40" s="174">
        <v>831</v>
      </c>
      <c r="D40" s="174">
        <v>223</v>
      </c>
      <c r="E40" s="174">
        <v>656</v>
      </c>
      <c r="F40" s="174">
        <v>166.79</v>
      </c>
      <c r="G40" s="174">
        <v>1764</v>
      </c>
      <c r="H40" s="174">
        <v>51.986359999999998</v>
      </c>
      <c r="I40" s="174">
        <v>45.078989999999997</v>
      </c>
      <c r="J40" s="174">
        <v>-107.30768999999999</v>
      </c>
    </row>
    <row r="41" spans="1:10" x14ac:dyDescent="0.25">
      <c r="A41" s="174" t="s">
        <v>163</v>
      </c>
      <c r="B41" s="174">
        <v>18327</v>
      </c>
      <c r="C41" s="174">
        <v>831</v>
      </c>
      <c r="D41" s="174">
        <v>225</v>
      </c>
      <c r="E41" s="174">
        <v>655</v>
      </c>
      <c r="F41" s="174">
        <v>166.61</v>
      </c>
      <c r="G41" s="174">
        <v>1752</v>
      </c>
      <c r="H41" s="174">
        <v>51.977269999999997</v>
      </c>
      <c r="I41" s="174">
        <v>45.070050000000002</v>
      </c>
      <c r="J41" s="174">
        <v>-114.23077000000001</v>
      </c>
    </row>
    <row r="42" spans="1:10" x14ac:dyDescent="0.25">
      <c r="A42" s="174" t="s">
        <v>163</v>
      </c>
      <c r="B42" s="174">
        <v>18894</v>
      </c>
      <c r="C42" s="174">
        <v>852</v>
      </c>
      <c r="D42" s="174">
        <v>211</v>
      </c>
      <c r="E42" s="174">
        <v>654</v>
      </c>
      <c r="F42" s="174">
        <v>166.41</v>
      </c>
      <c r="G42" s="174">
        <v>1740</v>
      </c>
      <c r="H42" s="174">
        <v>51.945450000000001</v>
      </c>
      <c r="I42" s="174">
        <v>45.061100000000003</v>
      </c>
      <c r="J42" s="174">
        <v>-121.15385000000001</v>
      </c>
    </row>
    <row r="43" spans="1:10" x14ac:dyDescent="0.25">
      <c r="A43" s="174" t="s">
        <v>163</v>
      </c>
      <c r="B43" s="174">
        <v>19460</v>
      </c>
      <c r="C43" s="174">
        <v>834</v>
      </c>
      <c r="D43" s="174">
        <v>227</v>
      </c>
      <c r="E43" s="174">
        <v>654</v>
      </c>
      <c r="F43" s="174">
        <v>166.21</v>
      </c>
      <c r="G43" s="174">
        <v>1728</v>
      </c>
      <c r="H43" s="174">
        <v>51.954540000000001</v>
      </c>
      <c r="I43" s="174">
        <v>45.061100000000003</v>
      </c>
      <c r="J43" s="174">
        <v>-128.07692</v>
      </c>
    </row>
    <row r="44" spans="1:10" x14ac:dyDescent="0.25">
      <c r="A44" s="174" t="s">
        <v>163</v>
      </c>
      <c r="B44" s="174">
        <v>20025</v>
      </c>
      <c r="C44" s="174">
        <v>841</v>
      </c>
      <c r="D44" s="174">
        <v>225</v>
      </c>
      <c r="E44" s="174">
        <v>654</v>
      </c>
      <c r="F44" s="174">
        <v>166.02</v>
      </c>
      <c r="G44" s="174">
        <v>1715</v>
      </c>
      <c r="H44" s="174">
        <v>51.936360000000001</v>
      </c>
      <c r="I44" s="174">
        <v>45.061100000000003</v>
      </c>
      <c r="J44" s="174">
        <v>-135.57692</v>
      </c>
    </row>
    <row r="45" spans="1:10" x14ac:dyDescent="0.25">
      <c r="A45" s="174" t="s">
        <v>163</v>
      </c>
      <c r="B45" s="174">
        <v>20590</v>
      </c>
      <c r="C45" s="174">
        <v>837</v>
      </c>
      <c r="D45" s="174">
        <v>229</v>
      </c>
      <c r="E45" s="174">
        <v>653</v>
      </c>
      <c r="F45" s="174">
        <v>165.82</v>
      </c>
      <c r="G45" s="174">
        <v>1702</v>
      </c>
      <c r="H45" s="174">
        <v>51.931820000000002</v>
      </c>
      <c r="I45" s="174">
        <v>45.052160000000001</v>
      </c>
      <c r="J45" s="174">
        <v>-143.07692</v>
      </c>
    </row>
    <row r="46" spans="1:10" x14ac:dyDescent="0.25">
      <c r="A46" s="174" t="s">
        <v>163</v>
      </c>
      <c r="B46" s="174">
        <v>21154</v>
      </c>
      <c r="C46" s="174">
        <v>834</v>
      </c>
      <c r="D46" s="174">
        <v>232</v>
      </c>
      <c r="E46" s="174">
        <v>652</v>
      </c>
      <c r="F46" s="174">
        <v>165.62</v>
      </c>
      <c r="G46" s="174">
        <v>1687</v>
      </c>
      <c r="H46" s="174">
        <v>51.931820000000002</v>
      </c>
      <c r="I46" s="174">
        <v>45.052160000000001</v>
      </c>
      <c r="J46" s="174">
        <v>-151.73077000000001</v>
      </c>
    </row>
    <row r="47" spans="1:10" x14ac:dyDescent="0.25">
      <c r="A47" s="174" t="s">
        <v>163</v>
      </c>
      <c r="B47" s="174">
        <v>21719</v>
      </c>
      <c r="C47" s="174">
        <v>846</v>
      </c>
      <c r="D47" s="174">
        <v>225</v>
      </c>
      <c r="E47" s="174">
        <v>652</v>
      </c>
      <c r="F47" s="174">
        <v>165.43</v>
      </c>
      <c r="G47" s="174">
        <v>1670</v>
      </c>
      <c r="H47" s="174">
        <v>51.909089999999999</v>
      </c>
      <c r="I47" s="174">
        <v>45.043219999999998</v>
      </c>
      <c r="J47" s="174">
        <v>-161.53846999999999</v>
      </c>
    </row>
    <row r="48" spans="1:10" x14ac:dyDescent="0.25">
      <c r="A48" s="174" t="s">
        <v>163</v>
      </c>
      <c r="B48" s="174">
        <v>22284</v>
      </c>
      <c r="C48" s="174">
        <v>841</v>
      </c>
      <c r="D48" s="174">
        <v>231</v>
      </c>
      <c r="E48" s="174">
        <v>651</v>
      </c>
      <c r="F48" s="174">
        <v>165.22</v>
      </c>
      <c r="G48" s="174">
        <v>1653</v>
      </c>
      <c r="H48" s="174">
        <v>51.904539999999997</v>
      </c>
      <c r="I48" s="174">
        <v>45.034280000000003</v>
      </c>
      <c r="J48" s="174">
        <v>-171.34614999999999</v>
      </c>
    </row>
    <row r="49" spans="1:10" x14ac:dyDescent="0.25">
      <c r="A49" s="174" t="s">
        <v>163</v>
      </c>
      <c r="B49" s="174">
        <v>22850</v>
      </c>
      <c r="C49" s="174">
        <v>843</v>
      </c>
      <c r="D49" s="174">
        <v>232</v>
      </c>
      <c r="E49" s="174">
        <v>650</v>
      </c>
      <c r="F49" s="174">
        <v>165.02</v>
      </c>
      <c r="G49" s="174">
        <v>1635</v>
      </c>
      <c r="H49" s="174">
        <v>51.890909999999998</v>
      </c>
      <c r="I49" s="174">
        <v>45.02534</v>
      </c>
      <c r="J49" s="174">
        <v>-181.73077000000001</v>
      </c>
    </row>
    <row r="50" spans="1:10" x14ac:dyDescent="0.25">
      <c r="A50" s="174" t="s">
        <v>163</v>
      </c>
      <c r="B50" s="174">
        <v>23418</v>
      </c>
      <c r="C50" s="174">
        <v>851</v>
      </c>
      <c r="D50" s="174">
        <v>227</v>
      </c>
      <c r="E50" s="174">
        <v>650</v>
      </c>
      <c r="F50" s="174">
        <v>164.82</v>
      </c>
      <c r="G50" s="174">
        <v>1614</v>
      </c>
      <c r="H50" s="174">
        <v>51.877270000000003</v>
      </c>
      <c r="I50" s="174">
        <v>45.02534</v>
      </c>
      <c r="J50" s="174">
        <v>-193.84614999999999</v>
      </c>
    </row>
    <row r="51" spans="1:10" x14ac:dyDescent="0.25">
      <c r="A51" s="174" t="s">
        <v>163</v>
      </c>
      <c r="B51" s="174">
        <v>23988</v>
      </c>
      <c r="C51" s="174">
        <v>855</v>
      </c>
      <c r="D51" s="174">
        <v>227</v>
      </c>
      <c r="E51" s="174">
        <v>649</v>
      </c>
      <c r="F51" s="174">
        <v>164.61</v>
      </c>
      <c r="G51" s="174">
        <v>1590</v>
      </c>
      <c r="H51" s="174">
        <v>51.859090000000002</v>
      </c>
      <c r="I51" s="174">
        <v>45.016390000000001</v>
      </c>
      <c r="J51" s="174">
        <v>-207.69230999999999</v>
      </c>
    </row>
    <row r="52" spans="1:10" x14ac:dyDescent="0.25">
      <c r="A52" s="174" t="s">
        <v>163</v>
      </c>
      <c r="B52" s="174">
        <v>24557</v>
      </c>
      <c r="C52" s="174">
        <v>844</v>
      </c>
      <c r="D52" s="174">
        <v>238</v>
      </c>
      <c r="E52" s="174">
        <v>649</v>
      </c>
      <c r="F52" s="174">
        <v>164.41</v>
      </c>
      <c r="G52" s="174">
        <v>1565</v>
      </c>
      <c r="H52" s="174">
        <v>51.863639999999997</v>
      </c>
      <c r="I52" s="174">
        <v>45.016390000000001</v>
      </c>
      <c r="J52" s="174">
        <v>-222.11538999999999</v>
      </c>
    </row>
    <row r="53" spans="1:10" x14ac:dyDescent="0.25">
      <c r="A53" s="174" t="s">
        <v>163</v>
      </c>
      <c r="B53" s="174">
        <v>25125</v>
      </c>
      <c r="C53" s="174">
        <v>862</v>
      </c>
      <c r="D53" s="174">
        <v>225</v>
      </c>
      <c r="E53" s="174">
        <v>647</v>
      </c>
      <c r="F53" s="174">
        <v>164.2</v>
      </c>
      <c r="G53" s="174">
        <v>1538</v>
      </c>
      <c r="H53" s="174">
        <v>51.836359999999999</v>
      </c>
      <c r="I53" s="174">
        <v>44.998510000000003</v>
      </c>
      <c r="J53" s="174">
        <v>-237.69230999999999</v>
      </c>
    </row>
    <row r="54" spans="1:10" x14ac:dyDescent="0.25">
      <c r="A54" s="174" t="s">
        <v>163</v>
      </c>
      <c r="B54" s="174">
        <v>25693</v>
      </c>
      <c r="C54" s="174">
        <v>848</v>
      </c>
      <c r="D54" s="174">
        <v>240</v>
      </c>
      <c r="E54" s="174">
        <v>647</v>
      </c>
      <c r="F54" s="174">
        <v>163.99</v>
      </c>
      <c r="G54" s="174">
        <v>1508</v>
      </c>
      <c r="H54" s="174">
        <v>51.83182</v>
      </c>
      <c r="I54" s="174">
        <v>44.998510000000003</v>
      </c>
      <c r="J54" s="174">
        <v>-255</v>
      </c>
    </row>
    <row r="55" spans="1:10" x14ac:dyDescent="0.25">
      <c r="A55" s="174" t="s">
        <v>163</v>
      </c>
      <c r="B55" s="174">
        <v>26259</v>
      </c>
      <c r="C55" s="174">
        <v>845</v>
      </c>
      <c r="D55" s="174">
        <v>245</v>
      </c>
      <c r="E55" s="174">
        <v>647</v>
      </c>
      <c r="F55" s="174">
        <v>163.79</v>
      </c>
      <c r="G55" s="174">
        <v>1476</v>
      </c>
      <c r="H55" s="174">
        <v>51.82273</v>
      </c>
      <c r="I55" s="174">
        <v>44.998510000000003</v>
      </c>
      <c r="J55" s="174">
        <v>-273.46154999999999</v>
      </c>
    </row>
    <row r="56" spans="1:10" x14ac:dyDescent="0.25">
      <c r="A56" s="174" t="s">
        <v>163</v>
      </c>
      <c r="B56" s="174">
        <v>26824</v>
      </c>
      <c r="C56" s="174">
        <v>859</v>
      </c>
      <c r="D56" s="174">
        <v>235</v>
      </c>
      <c r="E56" s="174">
        <v>647</v>
      </c>
      <c r="F56" s="174">
        <v>163.58000000000001</v>
      </c>
      <c r="G56" s="174">
        <v>1441</v>
      </c>
      <c r="H56" s="174">
        <v>51.804549999999999</v>
      </c>
      <c r="I56" s="174">
        <v>44.998510000000003</v>
      </c>
      <c r="J56" s="174">
        <v>-293.65384</v>
      </c>
    </row>
    <row r="57" spans="1:10" x14ac:dyDescent="0.25">
      <c r="A57" s="174" t="s">
        <v>163</v>
      </c>
      <c r="B57" s="174">
        <v>27389</v>
      </c>
      <c r="C57" s="174">
        <v>850</v>
      </c>
      <c r="D57" s="174">
        <v>245</v>
      </c>
      <c r="E57" s="174">
        <v>646</v>
      </c>
      <c r="F57" s="174">
        <v>163.37</v>
      </c>
      <c r="G57" s="174">
        <v>1403</v>
      </c>
      <c r="H57" s="174">
        <v>51.8</v>
      </c>
      <c r="I57" s="174">
        <v>44.989570000000001</v>
      </c>
      <c r="J57" s="174">
        <v>-315.57693</v>
      </c>
    </row>
    <row r="58" spans="1:10" x14ac:dyDescent="0.25">
      <c r="A58" s="174" t="s">
        <v>163</v>
      </c>
      <c r="B58" s="174">
        <v>27953</v>
      </c>
      <c r="C58" s="174">
        <v>858</v>
      </c>
      <c r="D58" s="174">
        <v>241</v>
      </c>
      <c r="E58" s="174">
        <v>644</v>
      </c>
      <c r="F58" s="174">
        <v>163.16</v>
      </c>
      <c r="G58" s="174">
        <v>1363</v>
      </c>
      <c r="H58" s="174">
        <v>51.781820000000003</v>
      </c>
      <c r="I58" s="174">
        <v>44.971679999999999</v>
      </c>
      <c r="J58" s="174">
        <v>-338.65384</v>
      </c>
    </row>
    <row r="59" spans="1:10" x14ac:dyDescent="0.25">
      <c r="A59" s="174" t="s">
        <v>163</v>
      </c>
      <c r="B59" s="174">
        <v>28517</v>
      </c>
      <c r="C59" s="174">
        <v>871</v>
      </c>
      <c r="D59" s="174">
        <v>233</v>
      </c>
      <c r="E59" s="174">
        <v>643</v>
      </c>
      <c r="F59" s="174">
        <v>162.94999999999999</v>
      </c>
      <c r="G59" s="174">
        <v>1317</v>
      </c>
      <c r="H59" s="174">
        <v>51.75909</v>
      </c>
      <c r="I59" s="174">
        <v>44.962739999999997</v>
      </c>
      <c r="J59" s="174">
        <v>-365.19229000000001</v>
      </c>
    </row>
    <row r="60" spans="1:10" x14ac:dyDescent="0.25">
      <c r="A60" s="174" t="s">
        <v>163</v>
      </c>
      <c r="B60" s="174">
        <v>29082</v>
      </c>
      <c r="C60" s="174">
        <v>858</v>
      </c>
      <c r="D60" s="174">
        <v>246</v>
      </c>
      <c r="E60" s="174">
        <v>643</v>
      </c>
      <c r="F60" s="174">
        <v>162.75</v>
      </c>
      <c r="G60" s="174">
        <v>1270</v>
      </c>
      <c r="H60" s="174">
        <v>51.75909</v>
      </c>
      <c r="I60" s="174">
        <v>44.962739999999997</v>
      </c>
      <c r="J60" s="174">
        <v>-392.30768</v>
      </c>
    </row>
    <row r="61" spans="1:10" x14ac:dyDescent="0.25">
      <c r="A61" s="174" t="s">
        <v>163</v>
      </c>
      <c r="B61" s="174">
        <v>29647</v>
      </c>
      <c r="C61" s="174">
        <v>870</v>
      </c>
      <c r="D61" s="174">
        <v>238</v>
      </c>
      <c r="E61" s="174">
        <v>642</v>
      </c>
      <c r="F61" s="174">
        <v>162.54</v>
      </c>
      <c r="G61" s="174">
        <v>1218</v>
      </c>
      <c r="H61" s="174">
        <v>51.74091</v>
      </c>
      <c r="I61" s="174">
        <v>44.953800000000001</v>
      </c>
      <c r="J61" s="174">
        <v>-422.30768</v>
      </c>
    </row>
    <row r="62" spans="1:10" x14ac:dyDescent="0.25">
      <c r="A62" s="174" t="s">
        <v>163</v>
      </c>
      <c r="B62" s="174">
        <v>30215</v>
      </c>
      <c r="C62" s="174">
        <v>867</v>
      </c>
      <c r="D62" s="174">
        <v>243</v>
      </c>
      <c r="E62" s="174">
        <v>642</v>
      </c>
      <c r="F62" s="174">
        <v>162.33000000000001</v>
      </c>
      <c r="G62" s="174">
        <v>1162</v>
      </c>
      <c r="H62" s="174">
        <v>51.731819999999999</v>
      </c>
      <c r="I62" s="174">
        <v>44.953800000000001</v>
      </c>
      <c r="J62" s="174">
        <v>-454.61538999999999</v>
      </c>
    </row>
    <row r="63" spans="1:10" x14ac:dyDescent="0.25">
      <c r="A63" s="174" t="s">
        <v>163</v>
      </c>
      <c r="B63" s="174">
        <v>30784</v>
      </c>
      <c r="C63" s="174">
        <v>864</v>
      </c>
      <c r="D63" s="174">
        <v>249</v>
      </c>
      <c r="E63" s="174">
        <v>639</v>
      </c>
      <c r="F63" s="174">
        <v>162.12</v>
      </c>
      <c r="G63" s="174">
        <v>1102</v>
      </c>
      <c r="H63" s="174">
        <v>51.718179999999997</v>
      </c>
      <c r="I63" s="174">
        <v>44.92698</v>
      </c>
      <c r="J63" s="174">
        <v>-489.23077000000001</v>
      </c>
    </row>
    <row r="64" spans="1:10" x14ac:dyDescent="0.25">
      <c r="A64" s="174" t="s">
        <v>163</v>
      </c>
      <c r="B64" s="174">
        <v>31353</v>
      </c>
      <c r="C64" s="174">
        <v>868</v>
      </c>
      <c r="D64" s="174">
        <v>247</v>
      </c>
      <c r="E64" s="174">
        <v>638</v>
      </c>
      <c r="F64" s="174">
        <v>161.91</v>
      </c>
      <c r="G64" s="174">
        <v>1038</v>
      </c>
      <c r="H64" s="174">
        <v>51.709090000000003</v>
      </c>
      <c r="I64" s="174">
        <v>44.918030000000002</v>
      </c>
      <c r="J64" s="174">
        <v>-525.57690000000002</v>
      </c>
    </row>
    <row r="65" spans="1:10" x14ac:dyDescent="0.25">
      <c r="A65" s="174" t="s">
        <v>163</v>
      </c>
      <c r="B65" s="174">
        <v>31921</v>
      </c>
      <c r="C65" s="174">
        <v>879</v>
      </c>
      <c r="D65" s="174">
        <v>241</v>
      </c>
      <c r="E65" s="174">
        <v>638</v>
      </c>
      <c r="F65" s="174">
        <v>161.69</v>
      </c>
      <c r="G65" s="174">
        <v>971</v>
      </c>
      <c r="H65" s="174">
        <v>51.686360000000001</v>
      </c>
      <c r="I65" s="174">
        <v>44.918030000000002</v>
      </c>
      <c r="J65" s="174">
        <v>-564.80768</v>
      </c>
    </row>
    <row r="66" spans="1:10" x14ac:dyDescent="0.25">
      <c r="A66" s="174" t="s">
        <v>163</v>
      </c>
      <c r="B66" s="174">
        <v>32490</v>
      </c>
      <c r="C66" s="174">
        <v>855</v>
      </c>
      <c r="D66" s="174">
        <v>265</v>
      </c>
      <c r="E66" s="174">
        <v>638</v>
      </c>
      <c r="F66" s="174">
        <v>161.47999999999999</v>
      </c>
      <c r="G66" s="174">
        <v>900</v>
      </c>
      <c r="H66" s="174">
        <v>51.686360000000001</v>
      </c>
      <c r="I66" s="174">
        <v>44.918030000000002</v>
      </c>
      <c r="J66" s="174">
        <v>-605.76922999999999</v>
      </c>
    </row>
    <row r="67" spans="1:10" x14ac:dyDescent="0.25">
      <c r="A67" s="174" t="s">
        <v>163</v>
      </c>
      <c r="B67" s="174">
        <v>33057</v>
      </c>
      <c r="C67" s="174">
        <v>873</v>
      </c>
      <c r="D67" s="174">
        <v>251</v>
      </c>
      <c r="E67" s="174">
        <v>636</v>
      </c>
      <c r="F67" s="174">
        <v>161.27000000000001</v>
      </c>
      <c r="G67" s="174">
        <v>824</v>
      </c>
      <c r="H67" s="174">
        <v>51.66818</v>
      </c>
      <c r="I67" s="174">
        <v>44.900149999999996</v>
      </c>
      <c r="J67" s="174">
        <v>-649.61536000000001</v>
      </c>
    </row>
    <row r="68" spans="1:10" x14ac:dyDescent="0.25">
      <c r="A68" s="174" t="s">
        <v>163</v>
      </c>
      <c r="B68" s="174">
        <v>33622</v>
      </c>
      <c r="C68" s="174">
        <v>883</v>
      </c>
      <c r="D68" s="174">
        <v>245</v>
      </c>
      <c r="E68" s="174">
        <v>635</v>
      </c>
      <c r="F68" s="174">
        <v>161.06</v>
      </c>
      <c r="G68" s="174">
        <v>745</v>
      </c>
      <c r="H68" s="174">
        <v>51.65</v>
      </c>
      <c r="I68" s="174">
        <v>44.882269999999998</v>
      </c>
      <c r="J68" s="174">
        <v>-695.19232</v>
      </c>
    </row>
    <row r="69" spans="1:10" x14ac:dyDescent="0.25">
      <c r="A69" s="174" t="s">
        <v>163</v>
      </c>
      <c r="B69" s="174">
        <v>34188</v>
      </c>
      <c r="C69" s="174">
        <v>885</v>
      </c>
      <c r="D69" s="174">
        <v>247</v>
      </c>
      <c r="E69" s="174">
        <v>635</v>
      </c>
      <c r="F69" s="174">
        <v>160.85</v>
      </c>
      <c r="G69" s="174">
        <v>665</v>
      </c>
      <c r="H69" s="174">
        <v>51.631819999999998</v>
      </c>
      <c r="I69" s="174">
        <v>44.891210000000001</v>
      </c>
      <c r="J69" s="174">
        <v>-741.34613000000002</v>
      </c>
    </row>
    <row r="70" spans="1:10" x14ac:dyDescent="0.25">
      <c r="A70" s="174" t="s">
        <v>163</v>
      </c>
      <c r="B70" s="174">
        <v>34753</v>
      </c>
      <c r="C70" s="174">
        <v>880</v>
      </c>
      <c r="D70" s="174">
        <v>253</v>
      </c>
      <c r="E70" s="174">
        <v>634</v>
      </c>
      <c r="F70" s="174">
        <v>160.63999999999999</v>
      </c>
      <c r="G70" s="174">
        <v>588</v>
      </c>
      <c r="H70" s="174">
        <v>51.627270000000003</v>
      </c>
      <c r="I70" s="174">
        <v>44.882269999999998</v>
      </c>
      <c r="J70" s="174">
        <v>-785.76922999999999</v>
      </c>
    </row>
    <row r="71" spans="1:10" x14ac:dyDescent="0.25">
      <c r="A71" s="174" t="s">
        <v>163</v>
      </c>
      <c r="B71" s="174">
        <v>35317</v>
      </c>
      <c r="C71" s="174">
        <v>895</v>
      </c>
      <c r="D71" s="174">
        <v>244</v>
      </c>
      <c r="E71" s="174">
        <v>633</v>
      </c>
      <c r="F71" s="174">
        <v>160.44</v>
      </c>
      <c r="G71" s="174">
        <v>514</v>
      </c>
      <c r="H71" s="174">
        <v>51.6</v>
      </c>
      <c r="I71" s="174">
        <v>44.873330000000003</v>
      </c>
      <c r="J71" s="174">
        <v>-828.46154999999999</v>
      </c>
    </row>
    <row r="72" spans="1:10" x14ac:dyDescent="0.25">
      <c r="A72" s="174" t="s">
        <v>163</v>
      </c>
      <c r="B72" s="174">
        <v>35881</v>
      </c>
      <c r="C72" s="174">
        <v>880</v>
      </c>
      <c r="D72" s="174">
        <v>258</v>
      </c>
      <c r="E72" s="174">
        <v>633</v>
      </c>
      <c r="F72" s="174">
        <v>160.22999999999999</v>
      </c>
      <c r="G72" s="174">
        <v>461</v>
      </c>
      <c r="H72" s="174">
        <v>51.604550000000003</v>
      </c>
      <c r="I72" s="174">
        <v>44.873330000000003</v>
      </c>
      <c r="J72" s="174">
        <v>-859.03845000000001</v>
      </c>
    </row>
    <row r="73" spans="1:10" x14ac:dyDescent="0.25">
      <c r="A73" s="174" t="s">
        <v>163</v>
      </c>
      <c r="B73" s="174">
        <v>36445</v>
      </c>
      <c r="C73" s="174">
        <v>886</v>
      </c>
      <c r="D73" s="174">
        <v>254</v>
      </c>
      <c r="E73" s="174">
        <v>632</v>
      </c>
      <c r="F73" s="174">
        <v>160.02000000000001</v>
      </c>
      <c r="G73" s="174">
        <v>441</v>
      </c>
      <c r="H73" s="174">
        <v>51.590910000000001</v>
      </c>
      <c r="I73" s="174">
        <v>44.864379999999997</v>
      </c>
      <c r="J73" s="174">
        <v>-870.57690000000002</v>
      </c>
    </row>
    <row r="74" spans="1:10" x14ac:dyDescent="0.25">
      <c r="A74" s="174" t="s">
        <v>163</v>
      </c>
      <c r="B74" s="174">
        <v>37011</v>
      </c>
      <c r="C74" s="174">
        <v>898</v>
      </c>
      <c r="D74" s="174">
        <v>249</v>
      </c>
      <c r="E74" s="174">
        <v>630</v>
      </c>
      <c r="F74" s="174">
        <v>159.81</v>
      </c>
      <c r="G74" s="174">
        <v>413</v>
      </c>
      <c r="H74" s="174">
        <v>51.563639999999999</v>
      </c>
      <c r="I74" s="174">
        <v>44.846499999999999</v>
      </c>
      <c r="J74" s="174">
        <v>-886.73077000000001</v>
      </c>
    </row>
    <row r="75" spans="1:10" x14ac:dyDescent="0.25">
      <c r="A75" s="174" t="s">
        <v>163</v>
      </c>
      <c r="B75" s="174">
        <v>37579</v>
      </c>
      <c r="C75" s="174">
        <v>893</v>
      </c>
      <c r="D75" s="174">
        <v>255</v>
      </c>
      <c r="E75" s="174">
        <v>630</v>
      </c>
      <c r="F75" s="174">
        <v>159.6</v>
      </c>
      <c r="G75" s="174">
        <v>436</v>
      </c>
      <c r="H75" s="174">
        <v>51.559089999999998</v>
      </c>
      <c r="I75" s="174">
        <v>44.846499999999999</v>
      </c>
      <c r="J75" s="174">
        <v>-873.46154999999999</v>
      </c>
    </row>
    <row r="76" spans="1:10" x14ac:dyDescent="0.25">
      <c r="A76" s="174" t="s">
        <v>163</v>
      </c>
      <c r="B76" s="174">
        <v>38147</v>
      </c>
      <c r="C76" s="174">
        <v>893</v>
      </c>
      <c r="D76" s="174">
        <v>256</v>
      </c>
      <c r="E76" s="174">
        <v>630</v>
      </c>
      <c r="F76" s="174">
        <v>159.38999999999999</v>
      </c>
      <c r="G76" s="174">
        <v>456</v>
      </c>
      <c r="H76" s="174">
        <v>51.554549999999999</v>
      </c>
      <c r="I76" s="174">
        <v>44.846499999999999</v>
      </c>
      <c r="J76" s="174">
        <v>-861.92309999999998</v>
      </c>
    </row>
    <row r="77" spans="1:10" x14ac:dyDescent="0.25">
      <c r="A77" s="174" t="s">
        <v>163</v>
      </c>
      <c r="B77" s="174">
        <v>38716</v>
      </c>
      <c r="C77" s="174">
        <v>894</v>
      </c>
      <c r="D77" s="174">
        <v>258</v>
      </c>
      <c r="E77" s="174">
        <v>629</v>
      </c>
      <c r="F77" s="174">
        <v>159.18</v>
      </c>
      <c r="G77" s="174">
        <v>472</v>
      </c>
      <c r="H77" s="174">
        <v>51.540909999999997</v>
      </c>
      <c r="I77" s="174">
        <v>44.828609999999998</v>
      </c>
      <c r="J77" s="174">
        <v>-852.69232</v>
      </c>
    </row>
    <row r="78" spans="1:10" x14ac:dyDescent="0.25">
      <c r="A78" s="174" t="s">
        <v>163</v>
      </c>
      <c r="B78" s="174">
        <v>39285</v>
      </c>
      <c r="C78" s="174">
        <v>897</v>
      </c>
      <c r="D78" s="174">
        <v>258</v>
      </c>
      <c r="E78" s="174">
        <v>628</v>
      </c>
      <c r="F78" s="174">
        <v>158.97</v>
      </c>
      <c r="G78" s="174">
        <v>490</v>
      </c>
      <c r="H78" s="174">
        <v>51.527270000000001</v>
      </c>
      <c r="I78" s="174">
        <v>44.83755</v>
      </c>
      <c r="J78" s="174">
        <v>-842.30768</v>
      </c>
    </row>
    <row r="79" spans="1:10" x14ac:dyDescent="0.25">
      <c r="A79" s="174" t="s">
        <v>163</v>
      </c>
      <c r="B79" s="174">
        <v>39853</v>
      </c>
      <c r="C79" s="174">
        <v>900</v>
      </c>
      <c r="D79" s="174">
        <v>258</v>
      </c>
      <c r="E79" s="174">
        <v>628</v>
      </c>
      <c r="F79" s="174">
        <v>158.76</v>
      </c>
      <c r="G79" s="174">
        <v>505</v>
      </c>
      <c r="H79" s="174">
        <v>51.513640000000002</v>
      </c>
      <c r="I79" s="174">
        <v>44.828609999999998</v>
      </c>
      <c r="J79" s="174">
        <v>-833.65381000000002</v>
      </c>
    </row>
    <row r="80" spans="1:10" x14ac:dyDescent="0.25">
      <c r="A80" s="174" t="s">
        <v>163</v>
      </c>
      <c r="B80" s="174">
        <v>40419</v>
      </c>
      <c r="C80" s="174">
        <v>902</v>
      </c>
      <c r="D80" s="174">
        <v>258</v>
      </c>
      <c r="E80" s="174">
        <v>628</v>
      </c>
      <c r="F80" s="174">
        <v>158.55000000000001</v>
      </c>
      <c r="G80" s="174">
        <v>520</v>
      </c>
      <c r="H80" s="174">
        <v>51.5</v>
      </c>
      <c r="I80" s="174">
        <v>44.828609999999998</v>
      </c>
      <c r="J80" s="174">
        <v>-825</v>
      </c>
    </row>
    <row r="81" spans="1:10" x14ac:dyDescent="0.25">
      <c r="A81" s="174" t="s">
        <v>163</v>
      </c>
      <c r="B81" s="174">
        <v>40985</v>
      </c>
      <c r="C81" s="174">
        <v>902</v>
      </c>
      <c r="D81" s="174">
        <v>260</v>
      </c>
      <c r="E81" s="174">
        <v>628</v>
      </c>
      <c r="F81" s="174">
        <v>158.34</v>
      </c>
      <c r="G81" s="174">
        <v>536</v>
      </c>
      <c r="H81" s="174">
        <v>51.495449999999998</v>
      </c>
      <c r="I81" s="174">
        <v>44.828609999999998</v>
      </c>
      <c r="J81" s="174">
        <v>-815.76922999999999</v>
      </c>
    </row>
    <row r="82" spans="1:10" x14ac:dyDescent="0.25">
      <c r="A82" s="174" t="s">
        <v>163</v>
      </c>
      <c r="B82" s="174">
        <v>41550</v>
      </c>
      <c r="C82" s="174">
        <v>902</v>
      </c>
      <c r="D82" s="174">
        <v>264</v>
      </c>
      <c r="E82" s="174">
        <v>627</v>
      </c>
      <c r="F82" s="174">
        <v>158.13</v>
      </c>
      <c r="G82" s="174">
        <v>552</v>
      </c>
      <c r="H82" s="174">
        <v>51.477269999999997</v>
      </c>
      <c r="I82" s="174">
        <v>44.819670000000002</v>
      </c>
      <c r="J82" s="174">
        <v>-806.53845000000001</v>
      </c>
    </row>
    <row r="83" spans="1:10" x14ac:dyDescent="0.25">
      <c r="A83" s="174" t="s">
        <v>163</v>
      </c>
      <c r="B83" s="174">
        <v>42114</v>
      </c>
      <c r="C83" s="174">
        <v>914</v>
      </c>
      <c r="D83" s="174">
        <v>255</v>
      </c>
      <c r="E83" s="174">
        <v>626</v>
      </c>
      <c r="F83" s="174">
        <v>157.91999999999999</v>
      </c>
      <c r="G83" s="174">
        <v>570</v>
      </c>
      <c r="H83" s="174">
        <v>51.463630000000002</v>
      </c>
      <c r="I83" s="174">
        <v>44.81073</v>
      </c>
      <c r="J83" s="174">
        <v>-796.15386999999998</v>
      </c>
    </row>
    <row r="84" spans="1:10" x14ac:dyDescent="0.25">
      <c r="A84" s="174" t="s">
        <v>163</v>
      </c>
      <c r="B84" s="174">
        <v>42677</v>
      </c>
      <c r="C84" s="174">
        <v>906</v>
      </c>
      <c r="D84" s="174">
        <v>264</v>
      </c>
      <c r="E84" s="174">
        <v>626</v>
      </c>
      <c r="F84" s="174">
        <v>157.71</v>
      </c>
      <c r="G84" s="174">
        <v>589</v>
      </c>
      <c r="H84" s="174">
        <v>51.454540000000001</v>
      </c>
      <c r="I84" s="174">
        <v>44.81073</v>
      </c>
      <c r="J84" s="174">
        <v>-785.19232</v>
      </c>
    </row>
    <row r="85" spans="1:10" x14ac:dyDescent="0.25">
      <c r="A85" s="174" t="s">
        <v>163</v>
      </c>
      <c r="B85" s="174">
        <v>43241</v>
      </c>
      <c r="C85" s="174">
        <v>909</v>
      </c>
      <c r="D85" s="174">
        <v>263</v>
      </c>
      <c r="E85" s="174">
        <v>626</v>
      </c>
      <c r="F85" s="174">
        <v>157.5</v>
      </c>
      <c r="G85" s="174">
        <v>606</v>
      </c>
      <c r="H85" s="174">
        <v>51.45</v>
      </c>
      <c r="I85" s="174">
        <v>44.81073</v>
      </c>
      <c r="J85" s="174">
        <v>-775.38458000000003</v>
      </c>
    </row>
    <row r="86" spans="1:10" x14ac:dyDescent="0.25">
      <c r="A86" s="174" t="s">
        <v>163</v>
      </c>
      <c r="B86" s="174">
        <v>43805</v>
      </c>
      <c r="C86" s="174">
        <v>910</v>
      </c>
      <c r="D86" s="174">
        <v>265</v>
      </c>
      <c r="E86" s="174">
        <v>626</v>
      </c>
      <c r="F86" s="174">
        <v>157.29</v>
      </c>
      <c r="G86" s="174">
        <v>625</v>
      </c>
      <c r="H86" s="174">
        <v>51.436360000000001</v>
      </c>
      <c r="I86" s="174">
        <v>44.81073</v>
      </c>
      <c r="J86" s="174">
        <v>-764.42309999999998</v>
      </c>
    </row>
    <row r="87" spans="1:10" x14ac:dyDescent="0.25">
      <c r="A87" s="174" t="s">
        <v>163</v>
      </c>
      <c r="B87" s="174">
        <v>44369</v>
      </c>
      <c r="C87" s="174">
        <v>915</v>
      </c>
      <c r="D87" s="174">
        <v>262</v>
      </c>
      <c r="E87" s="174">
        <v>625</v>
      </c>
      <c r="F87" s="174">
        <v>157.09</v>
      </c>
      <c r="G87" s="174">
        <v>643</v>
      </c>
      <c r="H87" s="174">
        <v>51.42727</v>
      </c>
      <c r="I87" s="174">
        <v>44.801789999999997</v>
      </c>
      <c r="J87" s="174">
        <v>-754.03845000000001</v>
      </c>
    </row>
    <row r="88" spans="1:10" x14ac:dyDescent="0.25">
      <c r="A88" s="174" t="s">
        <v>163</v>
      </c>
      <c r="B88" s="174">
        <v>44935</v>
      </c>
      <c r="C88" s="174">
        <v>915</v>
      </c>
      <c r="D88" s="174">
        <v>264</v>
      </c>
      <c r="E88" s="174">
        <v>624</v>
      </c>
      <c r="F88" s="174">
        <v>156.88</v>
      </c>
      <c r="G88" s="174">
        <v>660</v>
      </c>
      <c r="H88" s="174">
        <v>51.41818</v>
      </c>
      <c r="I88" s="174">
        <v>44.792850000000001</v>
      </c>
      <c r="J88" s="174">
        <v>-744.23077000000001</v>
      </c>
    </row>
    <row r="89" spans="1:10" x14ac:dyDescent="0.25">
      <c r="A89" s="174" t="s">
        <v>163</v>
      </c>
      <c r="B89" s="174">
        <v>45502</v>
      </c>
      <c r="C89" s="174">
        <v>926</v>
      </c>
      <c r="D89" s="174">
        <v>256</v>
      </c>
      <c r="E89" s="174">
        <v>624</v>
      </c>
      <c r="F89" s="174">
        <v>156.66</v>
      </c>
      <c r="G89" s="174">
        <v>678</v>
      </c>
      <c r="H89" s="174">
        <v>51.404539999999997</v>
      </c>
      <c r="I89" s="174">
        <v>44.792850000000001</v>
      </c>
      <c r="J89" s="174">
        <v>-733.84613000000002</v>
      </c>
    </row>
    <row r="90" spans="1:10" x14ac:dyDescent="0.25">
      <c r="A90" s="174" t="s">
        <v>163</v>
      </c>
      <c r="B90" s="174">
        <v>46071</v>
      </c>
      <c r="C90" s="174">
        <v>920</v>
      </c>
      <c r="D90" s="174">
        <v>264</v>
      </c>
      <c r="E90" s="174">
        <v>623</v>
      </c>
      <c r="F90" s="174">
        <v>156.46</v>
      </c>
      <c r="G90" s="174">
        <v>694</v>
      </c>
      <c r="H90" s="174">
        <v>51.395449999999997</v>
      </c>
      <c r="I90" s="174">
        <v>44.783900000000003</v>
      </c>
      <c r="J90" s="174">
        <v>-724.61536000000001</v>
      </c>
    </row>
    <row r="91" spans="1:10" x14ac:dyDescent="0.25">
      <c r="A91" s="174" t="s">
        <v>163</v>
      </c>
      <c r="B91" s="174">
        <v>46640</v>
      </c>
      <c r="C91" s="174">
        <v>919</v>
      </c>
      <c r="D91" s="174">
        <v>266</v>
      </c>
      <c r="E91" s="174">
        <v>624</v>
      </c>
      <c r="F91" s="174">
        <v>156.24</v>
      </c>
      <c r="G91" s="174">
        <v>712</v>
      </c>
      <c r="H91" s="174">
        <v>51.390909999999998</v>
      </c>
      <c r="I91" s="174">
        <v>44.792850000000001</v>
      </c>
      <c r="J91" s="174">
        <v>-714.23077000000001</v>
      </c>
    </row>
    <row r="92" spans="1:10" x14ac:dyDescent="0.25">
      <c r="A92" s="174" t="s">
        <v>163</v>
      </c>
      <c r="B92" s="174">
        <v>47208</v>
      </c>
      <c r="C92" s="174">
        <v>920</v>
      </c>
      <c r="D92" s="174">
        <v>266</v>
      </c>
      <c r="E92" s="174">
        <v>623</v>
      </c>
      <c r="F92" s="174">
        <v>156.04</v>
      </c>
      <c r="G92" s="174">
        <v>729</v>
      </c>
      <c r="H92" s="174">
        <v>51.381819999999998</v>
      </c>
      <c r="I92" s="174">
        <v>44.783900000000003</v>
      </c>
      <c r="J92" s="174">
        <v>-704.42309999999998</v>
      </c>
    </row>
    <row r="93" spans="1:10" x14ac:dyDescent="0.25">
      <c r="A93" s="174" t="s">
        <v>163</v>
      </c>
      <c r="B93" s="174">
        <v>47775</v>
      </c>
      <c r="C93" s="174">
        <v>923</v>
      </c>
      <c r="D93" s="174">
        <v>265</v>
      </c>
      <c r="E93" s="174">
        <v>623</v>
      </c>
      <c r="F93" s="174">
        <v>155.83000000000001</v>
      </c>
      <c r="G93" s="174">
        <v>746</v>
      </c>
      <c r="H93" s="174">
        <v>51.377270000000003</v>
      </c>
      <c r="I93" s="174">
        <v>44.783900000000003</v>
      </c>
      <c r="J93" s="174">
        <v>-694.61536000000001</v>
      </c>
    </row>
    <row r="94" spans="1:10" x14ac:dyDescent="0.25">
      <c r="A94" s="174" t="s">
        <v>163</v>
      </c>
      <c r="B94" s="174">
        <v>48341</v>
      </c>
      <c r="C94" s="174">
        <v>919</v>
      </c>
      <c r="D94" s="174">
        <v>270</v>
      </c>
      <c r="E94" s="174">
        <v>623</v>
      </c>
      <c r="F94" s="174">
        <v>155.63</v>
      </c>
      <c r="G94" s="174">
        <v>763</v>
      </c>
      <c r="H94" s="174">
        <v>51.372729999999997</v>
      </c>
      <c r="I94" s="174">
        <v>44.783900000000003</v>
      </c>
      <c r="J94" s="174">
        <v>-684.80768</v>
      </c>
    </row>
    <row r="95" spans="1:10" x14ac:dyDescent="0.25">
      <c r="A95" s="174" t="s">
        <v>163</v>
      </c>
      <c r="B95" s="174">
        <v>48906</v>
      </c>
      <c r="C95" s="174">
        <v>922</v>
      </c>
      <c r="D95" s="174">
        <v>269</v>
      </c>
      <c r="E95" s="174">
        <v>623</v>
      </c>
      <c r="F95" s="174">
        <v>155.41999999999999</v>
      </c>
      <c r="G95" s="174">
        <v>781</v>
      </c>
      <c r="H95" s="174">
        <v>51.363639999999997</v>
      </c>
      <c r="I95" s="174">
        <v>44.783900000000003</v>
      </c>
      <c r="J95" s="174">
        <v>-674.42309999999998</v>
      </c>
    </row>
    <row r="96" spans="1:10" x14ac:dyDescent="0.25">
      <c r="A96" s="174" t="s">
        <v>163</v>
      </c>
      <c r="B96" s="174">
        <v>49470</v>
      </c>
      <c r="C96" s="174">
        <v>924</v>
      </c>
      <c r="D96" s="174">
        <v>268</v>
      </c>
      <c r="E96" s="174">
        <v>622</v>
      </c>
      <c r="F96" s="174">
        <v>155.22</v>
      </c>
      <c r="G96" s="174">
        <v>799</v>
      </c>
      <c r="H96" s="174">
        <v>51.359090000000002</v>
      </c>
      <c r="I96" s="174">
        <v>44.77496</v>
      </c>
      <c r="J96" s="174">
        <v>-664.03845000000001</v>
      </c>
    </row>
    <row r="97" spans="1:10" x14ac:dyDescent="0.25">
      <c r="A97" s="174" t="s">
        <v>163</v>
      </c>
      <c r="B97" s="174">
        <v>50035</v>
      </c>
      <c r="C97" s="174">
        <v>925</v>
      </c>
      <c r="D97" s="174">
        <v>269</v>
      </c>
      <c r="E97" s="174">
        <v>622</v>
      </c>
      <c r="F97" s="174">
        <v>155.02000000000001</v>
      </c>
      <c r="G97" s="174">
        <v>816</v>
      </c>
      <c r="H97" s="174">
        <v>51.35</v>
      </c>
      <c r="I97" s="174">
        <v>44.77496</v>
      </c>
      <c r="J97" s="174">
        <v>-654.23077000000001</v>
      </c>
    </row>
    <row r="98" spans="1:10" x14ac:dyDescent="0.25">
      <c r="A98" s="174" t="s">
        <v>163</v>
      </c>
      <c r="B98" s="174">
        <v>50598</v>
      </c>
      <c r="C98" s="174">
        <v>926</v>
      </c>
      <c r="D98" s="174">
        <v>269</v>
      </c>
      <c r="E98" s="174">
        <v>621</v>
      </c>
      <c r="F98" s="174">
        <v>154.82</v>
      </c>
      <c r="G98" s="174">
        <v>834</v>
      </c>
      <c r="H98" s="174">
        <v>51.345460000000003</v>
      </c>
      <c r="I98" s="174">
        <v>44.766019999999997</v>
      </c>
      <c r="J98" s="174">
        <v>-643.84613000000002</v>
      </c>
    </row>
    <row r="99" spans="1:10" x14ac:dyDescent="0.25">
      <c r="A99" s="174" t="s">
        <v>163</v>
      </c>
      <c r="B99" s="174">
        <v>51162</v>
      </c>
      <c r="C99" s="174">
        <v>919</v>
      </c>
      <c r="D99" s="174">
        <v>276</v>
      </c>
      <c r="E99" s="174">
        <v>622</v>
      </c>
      <c r="F99" s="174">
        <v>154.62</v>
      </c>
      <c r="G99" s="174">
        <v>852</v>
      </c>
      <c r="H99" s="174">
        <v>51.345460000000003</v>
      </c>
      <c r="I99" s="174">
        <v>44.77496</v>
      </c>
      <c r="J99" s="174">
        <v>-633.46154999999999</v>
      </c>
    </row>
    <row r="100" spans="1:10" x14ac:dyDescent="0.25">
      <c r="A100" s="174" t="s">
        <v>163</v>
      </c>
      <c r="B100" s="174">
        <v>51726</v>
      </c>
      <c r="C100" s="174">
        <v>921</v>
      </c>
      <c r="D100" s="174">
        <v>276</v>
      </c>
      <c r="E100" s="174">
        <v>622</v>
      </c>
      <c r="F100" s="174">
        <v>154.41999999999999</v>
      </c>
      <c r="G100" s="174">
        <v>869</v>
      </c>
      <c r="H100" s="174">
        <v>51.336359999999999</v>
      </c>
      <c r="I100" s="174">
        <v>44.77496</v>
      </c>
      <c r="J100" s="174">
        <v>-623.65386999999998</v>
      </c>
    </row>
    <row r="101" spans="1:10" x14ac:dyDescent="0.25">
      <c r="A101" s="174" t="s">
        <v>163</v>
      </c>
      <c r="B101" s="174">
        <v>52291</v>
      </c>
      <c r="C101" s="174">
        <v>930</v>
      </c>
      <c r="D101" s="174">
        <v>269</v>
      </c>
      <c r="E101" s="174">
        <v>621</v>
      </c>
      <c r="F101" s="174">
        <v>154.22</v>
      </c>
      <c r="G101" s="174">
        <v>889</v>
      </c>
      <c r="H101" s="174">
        <v>51.327269999999999</v>
      </c>
      <c r="I101" s="174">
        <v>44.766019999999997</v>
      </c>
      <c r="J101" s="174">
        <v>-612.69232</v>
      </c>
    </row>
    <row r="102" spans="1:10" x14ac:dyDescent="0.25">
      <c r="A102" s="174" t="s">
        <v>163</v>
      </c>
      <c r="B102" s="174">
        <v>52856</v>
      </c>
      <c r="C102" s="174">
        <v>933</v>
      </c>
      <c r="D102" s="174">
        <v>268</v>
      </c>
      <c r="E102" s="174">
        <v>620</v>
      </c>
      <c r="F102" s="174">
        <v>154.03</v>
      </c>
      <c r="G102" s="174">
        <v>907</v>
      </c>
      <c r="H102" s="174">
        <v>51.318179999999998</v>
      </c>
      <c r="I102" s="174">
        <v>44.757080000000002</v>
      </c>
      <c r="J102" s="174">
        <v>-601.15386999999998</v>
      </c>
    </row>
    <row r="103" spans="1:10" x14ac:dyDescent="0.25">
      <c r="A103" s="174" t="s">
        <v>163</v>
      </c>
      <c r="B103" s="174">
        <v>53424</v>
      </c>
      <c r="C103" s="174">
        <v>934</v>
      </c>
      <c r="D103" s="174">
        <v>268</v>
      </c>
      <c r="E103" s="174">
        <v>620</v>
      </c>
      <c r="F103" s="174">
        <v>153.83000000000001</v>
      </c>
      <c r="G103" s="174">
        <v>948</v>
      </c>
      <c r="H103" s="174">
        <v>51.313639999999999</v>
      </c>
      <c r="I103" s="174">
        <v>44.757080000000002</v>
      </c>
      <c r="J103" s="174">
        <v>-578.07690000000002</v>
      </c>
    </row>
    <row r="104" spans="1:10" x14ac:dyDescent="0.25">
      <c r="A104" s="174" t="s">
        <v>163</v>
      </c>
      <c r="B104" s="174">
        <v>53992</v>
      </c>
      <c r="C104" s="174">
        <v>939</v>
      </c>
      <c r="D104" s="174">
        <v>266</v>
      </c>
      <c r="E104" s="174">
        <v>620</v>
      </c>
      <c r="F104" s="174">
        <v>153.63</v>
      </c>
      <c r="G104" s="174">
        <v>1078</v>
      </c>
      <c r="H104" s="174">
        <v>51.3</v>
      </c>
      <c r="I104" s="174">
        <v>44.757080000000002</v>
      </c>
      <c r="J104" s="174">
        <v>-503.07690000000002</v>
      </c>
    </row>
    <row r="105" spans="1:10" x14ac:dyDescent="0.25">
      <c r="A105" s="174" t="s">
        <v>163</v>
      </c>
      <c r="B105" s="174">
        <v>54561</v>
      </c>
      <c r="C105" s="174">
        <v>908</v>
      </c>
      <c r="D105" s="174">
        <v>292</v>
      </c>
      <c r="E105" s="174">
        <v>620</v>
      </c>
      <c r="F105" s="174">
        <v>153.43</v>
      </c>
      <c r="G105" s="174">
        <v>1406</v>
      </c>
      <c r="H105" s="174">
        <v>51.32273</v>
      </c>
      <c r="I105" s="174">
        <v>44.757080000000002</v>
      </c>
      <c r="J105" s="174">
        <v>-313.26922999999999</v>
      </c>
    </row>
    <row r="106" spans="1:10" x14ac:dyDescent="0.25">
      <c r="A106" s="174" t="s">
        <v>163</v>
      </c>
      <c r="B106" s="174">
        <v>55129</v>
      </c>
      <c r="C106" s="174">
        <v>935</v>
      </c>
      <c r="D106" s="174">
        <v>271</v>
      </c>
      <c r="E106" s="174">
        <v>619</v>
      </c>
      <c r="F106" s="174">
        <v>153.22999999999999</v>
      </c>
      <c r="G106" s="174">
        <v>1676</v>
      </c>
      <c r="H106" s="174">
        <v>51.295459999999999</v>
      </c>
      <c r="I106" s="174">
        <v>44.748139999999999</v>
      </c>
      <c r="J106" s="174">
        <v>-158.07692</v>
      </c>
    </row>
    <row r="107" spans="1:10" x14ac:dyDescent="0.25">
      <c r="A107" s="174" t="s">
        <v>163</v>
      </c>
      <c r="B107" s="174">
        <v>55697</v>
      </c>
      <c r="C107" s="174">
        <v>942</v>
      </c>
      <c r="D107" s="174">
        <v>267</v>
      </c>
      <c r="E107" s="174">
        <v>619</v>
      </c>
      <c r="F107" s="174">
        <v>153.03</v>
      </c>
      <c r="G107" s="174">
        <v>1842</v>
      </c>
      <c r="H107" s="174">
        <v>51.281820000000003</v>
      </c>
      <c r="I107" s="174">
        <v>44.748139999999999</v>
      </c>
      <c r="J107" s="174">
        <v>-62.307690000000001</v>
      </c>
    </row>
    <row r="108" spans="1:10" x14ac:dyDescent="0.25">
      <c r="A108" s="174" t="s">
        <v>163</v>
      </c>
      <c r="B108" s="174">
        <v>56263</v>
      </c>
      <c r="C108" s="174">
        <v>936</v>
      </c>
      <c r="D108" s="174">
        <v>272</v>
      </c>
      <c r="E108" s="174">
        <v>619</v>
      </c>
      <c r="F108" s="174">
        <v>152.83000000000001</v>
      </c>
      <c r="G108" s="174">
        <v>1921</v>
      </c>
      <c r="H108" s="174">
        <v>51.286369999999998</v>
      </c>
      <c r="I108" s="174">
        <v>44.748139999999999</v>
      </c>
      <c r="J108" s="174">
        <v>-16.73077</v>
      </c>
    </row>
    <row r="109" spans="1:10" x14ac:dyDescent="0.25">
      <c r="A109" s="174" t="s">
        <v>163</v>
      </c>
      <c r="B109" s="174">
        <v>56828</v>
      </c>
      <c r="C109" s="174">
        <v>935</v>
      </c>
      <c r="D109" s="174">
        <v>274</v>
      </c>
      <c r="E109" s="174">
        <v>619</v>
      </c>
      <c r="F109" s="174">
        <v>152.63999999999999</v>
      </c>
      <c r="G109" s="174">
        <v>1945</v>
      </c>
      <c r="H109" s="174">
        <v>51.281820000000003</v>
      </c>
      <c r="I109" s="174">
        <v>44.748139999999999</v>
      </c>
      <c r="J109" s="174">
        <v>-2.88462</v>
      </c>
    </row>
    <row r="110" spans="1:10" x14ac:dyDescent="0.25">
      <c r="A110" s="174" t="s">
        <v>163</v>
      </c>
      <c r="B110" s="174">
        <v>57393</v>
      </c>
      <c r="C110" s="174">
        <v>942</v>
      </c>
      <c r="D110" s="174">
        <v>270</v>
      </c>
      <c r="E110" s="174">
        <v>619</v>
      </c>
      <c r="F110" s="174">
        <v>152.44</v>
      </c>
      <c r="G110" s="174">
        <v>1950</v>
      </c>
      <c r="H110" s="174">
        <v>51.268180000000001</v>
      </c>
      <c r="I110" s="174">
        <v>44.748139999999999</v>
      </c>
      <c r="J110" s="174">
        <v>0</v>
      </c>
    </row>
    <row r="111" spans="1:10" x14ac:dyDescent="0.25">
      <c r="A111" s="174" t="s">
        <v>163</v>
      </c>
      <c r="B111" s="174">
        <v>57958</v>
      </c>
      <c r="C111" s="174">
        <v>939</v>
      </c>
      <c r="D111" s="174">
        <v>274</v>
      </c>
      <c r="E111" s="174">
        <v>619</v>
      </c>
      <c r="F111" s="174">
        <v>152.24</v>
      </c>
      <c r="G111" s="174">
        <v>1951</v>
      </c>
      <c r="H111" s="174">
        <v>51.263640000000002</v>
      </c>
      <c r="I111" s="174">
        <v>44.748139999999999</v>
      </c>
      <c r="J111" s="174">
        <v>0.57691999999999999</v>
      </c>
    </row>
    <row r="112" spans="1:10" x14ac:dyDescent="0.25">
      <c r="A112" s="174" t="s">
        <v>163</v>
      </c>
      <c r="B112" s="174">
        <v>58522</v>
      </c>
      <c r="C112" s="174">
        <v>940</v>
      </c>
      <c r="D112" s="174">
        <v>274</v>
      </c>
      <c r="E112" s="174">
        <v>619</v>
      </c>
      <c r="F112" s="174">
        <v>152.05000000000001</v>
      </c>
      <c r="G112" s="174">
        <v>1951</v>
      </c>
      <c r="H112" s="174">
        <v>51.25909</v>
      </c>
      <c r="I112" s="174">
        <v>44.748139999999999</v>
      </c>
      <c r="J112" s="174">
        <v>0.57691999999999999</v>
      </c>
    </row>
    <row r="113" spans="1:10" x14ac:dyDescent="0.25">
      <c r="A113" s="174" t="s">
        <v>163</v>
      </c>
      <c r="B113" s="174">
        <v>59085</v>
      </c>
      <c r="C113" s="174">
        <v>942</v>
      </c>
      <c r="D113" s="174">
        <v>272</v>
      </c>
      <c r="E113" s="174">
        <v>618</v>
      </c>
      <c r="F113" s="174">
        <v>151.85</v>
      </c>
      <c r="G113" s="174">
        <v>1951</v>
      </c>
      <c r="H113" s="174">
        <v>51.25909</v>
      </c>
      <c r="I113" s="174">
        <v>44.739199999999997</v>
      </c>
      <c r="J113" s="174">
        <v>0.57691999999999999</v>
      </c>
    </row>
    <row r="114" spans="1:10" x14ac:dyDescent="0.25">
      <c r="A114" s="174" t="s">
        <v>163</v>
      </c>
      <c r="B114" s="174">
        <v>59649</v>
      </c>
      <c r="C114" s="174">
        <v>943</v>
      </c>
      <c r="D114" s="174">
        <v>273</v>
      </c>
      <c r="E114" s="174">
        <v>618</v>
      </c>
      <c r="F114" s="174">
        <v>151.66</v>
      </c>
      <c r="G114" s="174">
        <v>1952</v>
      </c>
      <c r="H114" s="174">
        <v>51.25</v>
      </c>
      <c r="I114" s="174">
        <v>44.739199999999997</v>
      </c>
      <c r="J114" s="174">
        <v>0.57691999999999999</v>
      </c>
    </row>
    <row r="115" spans="1:10" x14ac:dyDescent="0.25">
      <c r="A115" s="174" t="s">
        <v>163</v>
      </c>
      <c r="B115" s="174">
        <v>60213</v>
      </c>
      <c r="C115" s="174">
        <v>940</v>
      </c>
      <c r="D115" s="174">
        <v>277</v>
      </c>
      <c r="E115" s="174">
        <v>618</v>
      </c>
      <c r="F115" s="174">
        <v>151.46</v>
      </c>
      <c r="G115" s="174">
        <v>1952</v>
      </c>
      <c r="H115" s="174">
        <v>51.245449999999998</v>
      </c>
      <c r="I115" s="174">
        <v>44.739199999999997</v>
      </c>
      <c r="J115" s="174">
        <v>1.15385</v>
      </c>
    </row>
    <row r="116" spans="1:10" x14ac:dyDescent="0.25">
      <c r="A116" s="174" t="s">
        <v>163</v>
      </c>
      <c r="B116" s="174">
        <v>60778</v>
      </c>
      <c r="C116" s="174">
        <v>947</v>
      </c>
      <c r="D116" s="174">
        <v>272</v>
      </c>
      <c r="E116" s="174">
        <v>618</v>
      </c>
      <c r="F116" s="174">
        <v>151.27000000000001</v>
      </c>
      <c r="G116" s="174">
        <v>1952</v>
      </c>
      <c r="H116" s="174">
        <v>51.236359999999998</v>
      </c>
      <c r="I116" s="174">
        <v>44.739199999999997</v>
      </c>
      <c r="J116" s="174">
        <v>1.15385</v>
      </c>
    </row>
    <row r="117" spans="1:10" x14ac:dyDescent="0.25">
      <c r="A117" s="174" t="s">
        <v>163</v>
      </c>
      <c r="B117" s="174">
        <v>61345</v>
      </c>
      <c r="C117" s="174">
        <v>946</v>
      </c>
      <c r="D117" s="174">
        <v>273</v>
      </c>
      <c r="E117" s="174">
        <v>618</v>
      </c>
      <c r="F117" s="174">
        <v>151.08000000000001</v>
      </c>
      <c r="G117" s="174">
        <v>1954</v>
      </c>
      <c r="H117" s="174">
        <v>51.236359999999998</v>
      </c>
      <c r="I117" s="174">
        <v>44.739199999999997</v>
      </c>
      <c r="J117" s="174">
        <v>2.30769</v>
      </c>
    </row>
    <row r="118" spans="1:10" x14ac:dyDescent="0.25">
      <c r="A118" s="174" t="s">
        <v>163</v>
      </c>
      <c r="B118" s="174">
        <v>61914</v>
      </c>
      <c r="C118" s="174">
        <v>924</v>
      </c>
      <c r="D118" s="174">
        <v>291</v>
      </c>
      <c r="E118" s="174">
        <v>617</v>
      </c>
      <c r="F118" s="174">
        <v>150.88</v>
      </c>
      <c r="G118" s="174">
        <v>1952</v>
      </c>
      <c r="H118" s="174">
        <v>51.254550000000002</v>
      </c>
      <c r="I118" s="174">
        <v>44.730249999999998</v>
      </c>
      <c r="J118" s="174">
        <v>1.15385</v>
      </c>
    </row>
    <row r="119" spans="1:10" x14ac:dyDescent="0.25">
      <c r="A119" s="174" t="s">
        <v>163</v>
      </c>
      <c r="B119" s="174">
        <v>62482</v>
      </c>
      <c r="C119" s="174">
        <v>952</v>
      </c>
      <c r="D119" s="174">
        <v>270</v>
      </c>
      <c r="E119" s="174">
        <v>617</v>
      </c>
      <c r="F119" s="174">
        <v>150.69</v>
      </c>
      <c r="G119" s="174">
        <v>1952</v>
      </c>
      <c r="H119" s="174">
        <v>51.222729999999999</v>
      </c>
      <c r="I119" s="174">
        <v>44.730249999999998</v>
      </c>
      <c r="J119" s="174">
        <v>1.15385</v>
      </c>
    </row>
    <row r="120" spans="1:10" x14ac:dyDescent="0.25">
      <c r="A120" s="174" t="s">
        <v>163</v>
      </c>
      <c r="B120" s="174">
        <v>63051</v>
      </c>
      <c r="C120" s="174">
        <v>949</v>
      </c>
      <c r="D120" s="174">
        <v>273</v>
      </c>
      <c r="E120" s="174">
        <v>616</v>
      </c>
      <c r="F120" s="174">
        <v>150.5</v>
      </c>
      <c r="G120" s="174">
        <v>1952</v>
      </c>
      <c r="H120" s="174">
        <v>51.218179999999997</v>
      </c>
      <c r="I120" s="174">
        <v>44.721310000000003</v>
      </c>
      <c r="J120" s="174">
        <v>1.15385</v>
      </c>
    </row>
    <row r="121" spans="1:10" x14ac:dyDescent="0.25">
      <c r="A121" s="174" t="s">
        <v>163</v>
      </c>
      <c r="B121" s="174">
        <v>63618</v>
      </c>
      <c r="C121" s="174">
        <v>945</v>
      </c>
      <c r="D121" s="174">
        <v>278</v>
      </c>
      <c r="E121" s="174">
        <v>616</v>
      </c>
      <c r="F121" s="174">
        <v>150.30000000000001</v>
      </c>
      <c r="G121" s="174">
        <v>1952</v>
      </c>
      <c r="H121" s="174">
        <v>51.218179999999997</v>
      </c>
      <c r="I121" s="174">
        <v>44.721310000000003</v>
      </c>
      <c r="J121" s="174">
        <v>1.15385</v>
      </c>
    </row>
    <row r="122" spans="1:10" x14ac:dyDescent="0.25">
      <c r="A122" s="174" t="s">
        <v>163</v>
      </c>
      <c r="B122" s="174">
        <v>64184</v>
      </c>
      <c r="C122" s="174">
        <v>955</v>
      </c>
      <c r="D122" s="174">
        <v>271</v>
      </c>
      <c r="E122" s="174">
        <v>616</v>
      </c>
      <c r="F122" s="174">
        <v>150.11000000000001</v>
      </c>
      <c r="G122" s="174">
        <v>1952</v>
      </c>
      <c r="H122" s="174">
        <v>51.204540000000001</v>
      </c>
      <c r="I122" s="174">
        <v>44.721310000000003</v>
      </c>
      <c r="J122" s="174">
        <v>1.15385</v>
      </c>
    </row>
    <row r="123" spans="1:10" x14ac:dyDescent="0.25">
      <c r="A123" s="174" t="s">
        <v>163</v>
      </c>
      <c r="B123" s="174">
        <v>64749</v>
      </c>
      <c r="C123" s="174">
        <v>949</v>
      </c>
      <c r="D123" s="174">
        <v>275</v>
      </c>
      <c r="E123" s="174">
        <v>615</v>
      </c>
      <c r="F123" s="174">
        <v>149.91999999999999</v>
      </c>
      <c r="G123" s="174">
        <v>1954</v>
      </c>
      <c r="H123" s="174">
        <v>51.213630000000002</v>
      </c>
      <c r="I123" s="174">
        <v>44.71237</v>
      </c>
      <c r="J123" s="174">
        <v>2.30769</v>
      </c>
    </row>
    <row r="124" spans="1:10" x14ac:dyDescent="0.25">
      <c r="A124" s="174" t="s">
        <v>163</v>
      </c>
      <c r="B124" s="174">
        <v>65314</v>
      </c>
      <c r="C124" s="174">
        <v>950</v>
      </c>
      <c r="D124" s="174">
        <v>276</v>
      </c>
      <c r="E124" s="174">
        <v>615</v>
      </c>
      <c r="F124" s="174">
        <v>149.72</v>
      </c>
      <c r="G124" s="174">
        <v>1952</v>
      </c>
      <c r="H124" s="174">
        <v>51.204540000000001</v>
      </c>
      <c r="I124" s="174">
        <v>44.71237</v>
      </c>
      <c r="J124" s="174">
        <v>1.15385</v>
      </c>
    </row>
    <row r="125" spans="1:10" x14ac:dyDescent="0.25">
      <c r="A125" s="174" t="s">
        <v>163</v>
      </c>
      <c r="B125" s="174">
        <v>65878</v>
      </c>
      <c r="C125" s="174">
        <v>968</v>
      </c>
      <c r="D125" s="174">
        <v>260</v>
      </c>
      <c r="E125" s="174">
        <v>615</v>
      </c>
      <c r="F125" s="174">
        <v>149.52000000000001</v>
      </c>
      <c r="G125" s="174">
        <v>1954</v>
      </c>
      <c r="H125" s="174">
        <v>51.195450000000001</v>
      </c>
      <c r="I125" s="174">
        <v>44.71237</v>
      </c>
      <c r="J125" s="174">
        <v>2.30769</v>
      </c>
    </row>
    <row r="126" spans="1:10" x14ac:dyDescent="0.25">
      <c r="A126" s="174" t="s">
        <v>163</v>
      </c>
      <c r="B126" s="174">
        <v>66441</v>
      </c>
      <c r="C126" s="174">
        <v>930</v>
      </c>
      <c r="D126" s="174">
        <v>294</v>
      </c>
      <c r="E126" s="174">
        <v>616</v>
      </c>
      <c r="F126" s="174">
        <v>149.32</v>
      </c>
      <c r="G126" s="174">
        <v>1954</v>
      </c>
      <c r="H126" s="174">
        <v>51.213630000000002</v>
      </c>
      <c r="I126" s="174">
        <v>44.721310000000003</v>
      </c>
      <c r="J126" s="174">
        <v>2.30769</v>
      </c>
    </row>
    <row r="127" spans="1:10" x14ac:dyDescent="0.25">
      <c r="A127" s="174" t="s">
        <v>163</v>
      </c>
      <c r="B127" s="174">
        <v>67005</v>
      </c>
      <c r="C127" s="174">
        <v>949</v>
      </c>
      <c r="D127" s="174">
        <v>280</v>
      </c>
      <c r="E127" s="174">
        <v>614</v>
      </c>
      <c r="F127" s="174">
        <v>149.12</v>
      </c>
      <c r="G127" s="174">
        <v>1954</v>
      </c>
      <c r="H127" s="174">
        <v>51.186360000000001</v>
      </c>
      <c r="I127" s="174">
        <v>44.703429999999997</v>
      </c>
      <c r="J127" s="174">
        <v>2.30769</v>
      </c>
    </row>
    <row r="128" spans="1:10" x14ac:dyDescent="0.25">
      <c r="A128" s="174" t="s">
        <v>163</v>
      </c>
      <c r="B128" s="174">
        <v>67568</v>
      </c>
      <c r="C128" s="174">
        <v>961</v>
      </c>
      <c r="D128" s="174">
        <v>271</v>
      </c>
      <c r="E128" s="174">
        <v>614</v>
      </c>
      <c r="F128" s="174">
        <v>148.91999999999999</v>
      </c>
      <c r="G128" s="174">
        <v>1954</v>
      </c>
      <c r="H128" s="174">
        <v>51.17727</v>
      </c>
      <c r="I128" s="174">
        <v>44.703429999999997</v>
      </c>
      <c r="J128" s="174">
        <v>2.30769</v>
      </c>
    </row>
    <row r="129" spans="1:10" x14ac:dyDescent="0.25">
      <c r="A129" s="174" t="s">
        <v>163</v>
      </c>
      <c r="B129" s="174">
        <v>68132</v>
      </c>
      <c r="C129" s="174">
        <v>959</v>
      </c>
      <c r="D129" s="174">
        <v>273</v>
      </c>
      <c r="E129" s="174">
        <v>614</v>
      </c>
      <c r="F129" s="174">
        <v>148.72</v>
      </c>
      <c r="G129" s="174">
        <v>1955</v>
      </c>
      <c r="H129" s="174">
        <v>51.17727</v>
      </c>
      <c r="I129" s="174">
        <v>44.703429999999997</v>
      </c>
      <c r="J129" s="174">
        <v>2.88462</v>
      </c>
    </row>
    <row r="130" spans="1:10" x14ac:dyDescent="0.25">
      <c r="A130" s="174" t="s">
        <v>163</v>
      </c>
      <c r="B130" s="174">
        <v>68698</v>
      </c>
      <c r="C130" s="174">
        <v>961</v>
      </c>
      <c r="D130" s="174">
        <v>273</v>
      </c>
      <c r="E130" s="174">
        <v>613</v>
      </c>
      <c r="F130" s="174">
        <v>148.51</v>
      </c>
      <c r="G130" s="174">
        <v>1955</v>
      </c>
      <c r="H130" s="174">
        <v>51.16818</v>
      </c>
      <c r="I130" s="174">
        <v>44.694479999999999</v>
      </c>
      <c r="J130" s="174">
        <v>2.88462</v>
      </c>
    </row>
    <row r="131" spans="1:10" x14ac:dyDescent="0.25">
      <c r="A131" s="174" t="s">
        <v>163</v>
      </c>
      <c r="B131" s="174">
        <v>69265</v>
      </c>
      <c r="C131" s="174">
        <v>968</v>
      </c>
      <c r="D131" s="174">
        <v>268</v>
      </c>
      <c r="E131" s="174">
        <v>613</v>
      </c>
      <c r="F131" s="174">
        <v>148.31</v>
      </c>
      <c r="G131" s="174">
        <v>1954</v>
      </c>
      <c r="H131" s="174">
        <v>51.159089999999999</v>
      </c>
      <c r="I131" s="174">
        <v>44.694479999999999</v>
      </c>
      <c r="J131" s="174">
        <v>2.30769</v>
      </c>
    </row>
    <row r="132" spans="1:10" x14ac:dyDescent="0.25">
      <c r="A132" s="174" t="s">
        <v>163</v>
      </c>
      <c r="B132" s="174">
        <v>69833</v>
      </c>
      <c r="C132" s="174">
        <v>946</v>
      </c>
      <c r="D132" s="174">
        <v>287</v>
      </c>
      <c r="E132" s="174">
        <v>613</v>
      </c>
      <c r="F132" s="174">
        <v>148.11000000000001</v>
      </c>
      <c r="G132" s="174">
        <v>1954</v>
      </c>
      <c r="H132" s="174">
        <v>51.172730000000001</v>
      </c>
      <c r="I132" s="174">
        <v>44.694479999999999</v>
      </c>
      <c r="J132" s="174">
        <v>2.30769</v>
      </c>
    </row>
    <row r="133" spans="1:10" x14ac:dyDescent="0.25">
      <c r="A133" s="174" t="s">
        <v>163</v>
      </c>
      <c r="B133" s="174">
        <v>70402</v>
      </c>
      <c r="C133" s="174">
        <v>950</v>
      </c>
      <c r="D133" s="174">
        <v>285</v>
      </c>
      <c r="E133" s="174">
        <v>613</v>
      </c>
      <c r="F133" s="174">
        <v>147.91</v>
      </c>
      <c r="G133" s="174">
        <v>1954</v>
      </c>
      <c r="H133" s="174">
        <v>51.163640000000001</v>
      </c>
      <c r="I133" s="174">
        <v>44.694479999999999</v>
      </c>
      <c r="J133" s="174">
        <v>2.30769</v>
      </c>
    </row>
    <row r="134" spans="1:10" x14ac:dyDescent="0.25">
      <c r="A134" s="174" t="s">
        <v>163</v>
      </c>
      <c r="B134" s="174">
        <v>70970</v>
      </c>
      <c r="C134" s="174">
        <v>965</v>
      </c>
      <c r="D134" s="174">
        <v>273</v>
      </c>
      <c r="E134" s="174">
        <v>612</v>
      </c>
      <c r="F134" s="174">
        <v>147.69999999999999</v>
      </c>
      <c r="G134" s="174">
        <v>1954</v>
      </c>
      <c r="H134" s="174">
        <v>51.15</v>
      </c>
      <c r="I134" s="174">
        <v>44.685540000000003</v>
      </c>
      <c r="J134" s="174">
        <v>2.30769</v>
      </c>
    </row>
    <row r="135" spans="1:10" x14ac:dyDescent="0.25">
      <c r="A135" s="174" t="s">
        <v>163</v>
      </c>
      <c r="B135" s="174">
        <v>71537</v>
      </c>
      <c r="C135" s="174">
        <v>960</v>
      </c>
      <c r="D135" s="174">
        <v>279</v>
      </c>
      <c r="E135" s="174">
        <v>611</v>
      </c>
      <c r="F135" s="174">
        <v>147.5</v>
      </c>
      <c r="G135" s="174">
        <v>1954</v>
      </c>
      <c r="H135" s="174">
        <v>51.145449999999997</v>
      </c>
      <c r="I135" s="174">
        <v>44.676600000000001</v>
      </c>
      <c r="J135" s="174">
        <v>2.30769</v>
      </c>
    </row>
    <row r="136" spans="1:10" x14ac:dyDescent="0.25">
      <c r="A136" s="174" t="s">
        <v>163</v>
      </c>
      <c r="B136" s="174">
        <v>72104</v>
      </c>
      <c r="C136" s="174">
        <v>968</v>
      </c>
      <c r="D136" s="174">
        <v>274</v>
      </c>
      <c r="E136" s="174">
        <v>612</v>
      </c>
      <c r="F136" s="174">
        <v>147.30000000000001</v>
      </c>
      <c r="G136" s="174">
        <v>1954</v>
      </c>
      <c r="H136" s="174">
        <v>51.131819999999998</v>
      </c>
      <c r="I136" s="174">
        <v>44.685540000000003</v>
      </c>
      <c r="J136" s="174">
        <v>2.30769</v>
      </c>
    </row>
    <row r="137" spans="1:10" x14ac:dyDescent="0.25">
      <c r="A137" s="174" t="s">
        <v>163</v>
      </c>
      <c r="B137" s="174">
        <v>72669</v>
      </c>
      <c r="C137" s="174">
        <v>971</v>
      </c>
      <c r="D137" s="174">
        <v>273</v>
      </c>
      <c r="E137" s="174">
        <v>611</v>
      </c>
      <c r="F137" s="174">
        <v>147.11000000000001</v>
      </c>
      <c r="G137" s="174">
        <v>1954</v>
      </c>
      <c r="H137" s="174">
        <v>51.122729999999997</v>
      </c>
      <c r="I137" s="174">
        <v>44.676600000000001</v>
      </c>
      <c r="J137" s="174">
        <v>2.30769</v>
      </c>
    </row>
    <row r="138" spans="1:10" x14ac:dyDescent="0.25">
      <c r="A138" s="174" t="s">
        <v>163</v>
      </c>
      <c r="B138" s="174">
        <v>73234</v>
      </c>
      <c r="C138" s="174">
        <v>963</v>
      </c>
      <c r="D138" s="174">
        <v>280</v>
      </c>
      <c r="E138" s="174">
        <v>611</v>
      </c>
      <c r="F138" s="174">
        <v>146.91</v>
      </c>
      <c r="G138" s="174">
        <v>1954</v>
      </c>
      <c r="H138" s="174">
        <v>51.127270000000003</v>
      </c>
      <c r="I138" s="174">
        <v>44.676600000000001</v>
      </c>
      <c r="J138" s="174">
        <v>2.30769</v>
      </c>
    </row>
    <row r="139" spans="1:10" x14ac:dyDescent="0.25">
      <c r="A139" s="174" t="s">
        <v>163</v>
      </c>
      <c r="B139" s="174">
        <v>73798</v>
      </c>
      <c r="C139" s="174">
        <v>972</v>
      </c>
      <c r="D139" s="174">
        <v>275</v>
      </c>
      <c r="E139" s="174">
        <v>610</v>
      </c>
      <c r="F139" s="174">
        <v>146.72</v>
      </c>
      <c r="G139" s="174">
        <v>1954</v>
      </c>
      <c r="H139" s="174">
        <v>51.113639999999997</v>
      </c>
      <c r="I139" s="174">
        <v>44.667659999999998</v>
      </c>
      <c r="J139" s="174">
        <v>2.30769</v>
      </c>
    </row>
    <row r="140" spans="1:10" x14ac:dyDescent="0.25">
      <c r="A140" s="174" t="s">
        <v>163</v>
      </c>
      <c r="B140" s="174">
        <v>74362</v>
      </c>
      <c r="C140" s="174">
        <v>969</v>
      </c>
      <c r="D140" s="174">
        <v>278</v>
      </c>
      <c r="E140" s="174">
        <v>610</v>
      </c>
      <c r="F140" s="174">
        <v>146.52000000000001</v>
      </c>
      <c r="G140" s="174">
        <v>1954</v>
      </c>
      <c r="H140" s="174">
        <v>51.113639999999997</v>
      </c>
      <c r="I140" s="174">
        <v>44.667659999999998</v>
      </c>
      <c r="J140" s="174">
        <v>2.30769</v>
      </c>
    </row>
    <row r="141" spans="1:10" x14ac:dyDescent="0.25">
      <c r="A141" s="174" t="s">
        <v>163</v>
      </c>
      <c r="B141" s="174">
        <v>74926</v>
      </c>
      <c r="C141" s="174">
        <v>959</v>
      </c>
      <c r="D141" s="174">
        <v>286</v>
      </c>
      <c r="E141" s="174">
        <v>611</v>
      </c>
      <c r="F141" s="174">
        <v>146.33000000000001</v>
      </c>
      <c r="G141" s="174">
        <v>1955</v>
      </c>
      <c r="H141" s="174">
        <v>51.118180000000002</v>
      </c>
      <c r="I141" s="174">
        <v>44.676600000000001</v>
      </c>
      <c r="J141" s="174">
        <v>2.30769</v>
      </c>
    </row>
    <row r="142" spans="1:10" x14ac:dyDescent="0.25">
      <c r="A142" s="174" t="s">
        <v>163</v>
      </c>
      <c r="B142" s="174">
        <v>75490</v>
      </c>
      <c r="C142" s="174">
        <v>971</v>
      </c>
      <c r="D142" s="174">
        <v>278</v>
      </c>
      <c r="E142" s="174">
        <v>609</v>
      </c>
      <c r="F142" s="174">
        <v>146.13999999999999</v>
      </c>
      <c r="G142" s="174">
        <v>1955</v>
      </c>
      <c r="H142" s="174">
        <v>51.1</v>
      </c>
      <c r="I142" s="174">
        <v>44.658720000000002</v>
      </c>
      <c r="J142" s="174">
        <v>2.88462</v>
      </c>
    </row>
    <row r="143" spans="1:10" x14ac:dyDescent="0.25">
      <c r="A143" s="174" t="s">
        <v>163</v>
      </c>
      <c r="B143" s="174">
        <v>76055</v>
      </c>
      <c r="C143" s="174">
        <v>978</v>
      </c>
      <c r="D143" s="174">
        <v>274</v>
      </c>
      <c r="E143" s="174">
        <v>609</v>
      </c>
      <c r="F143" s="174">
        <v>145.94999999999999</v>
      </c>
      <c r="G143" s="174">
        <v>1954</v>
      </c>
      <c r="H143" s="174">
        <v>51.086359999999999</v>
      </c>
      <c r="I143" s="174">
        <v>44.658720000000002</v>
      </c>
      <c r="J143" s="174">
        <v>2.30769</v>
      </c>
    </row>
    <row r="144" spans="1:10" x14ac:dyDescent="0.25">
      <c r="A144" s="174" t="s">
        <v>163</v>
      </c>
      <c r="B144" s="174">
        <v>76621</v>
      </c>
      <c r="C144" s="174">
        <v>972</v>
      </c>
      <c r="D144" s="174">
        <v>280</v>
      </c>
      <c r="E144" s="174">
        <v>608</v>
      </c>
      <c r="F144" s="174">
        <v>145.76</v>
      </c>
      <c r="G144" s="174">
        <v>1954</v>
      </c>
      <c r="H144" s="174">
        <v>51.086359999999999</v>
      </c>
      <c r="I144" s="174">
        <v>44.64978</v>
      </c>
      <c r="J144" s="174">
        <v>2.30769</v>
      </c>
    </row>
    <row r="145" spans="1:10" x14ac:dyDescent="0.25">
      <c r="A145" s="174" t="s">
        <v>163</v>
      </c>
      <c r="B145" s="174">
        <v>77189</v>
      </c>
      <c r="C145" s="174">
        <v>974</v>
      </c>
      <c r="D145" s="174">
        <v>280</v>
      </c>
      <c r="E145" s="174">
        <v>608</v>
      </c>
      <c r="F145" s="174">
        <v>145.57</v>
      </c>
      <c r="G145" s="174">
        <v>1954</v>
      </c>
      <c r="H145" s="174">
        <v>51.077269999999999</v>
      </c>
      <c r="I145" s="174">
        <v>44.64978</v>
      </c>
      <c r="J145" s="174">
        <v>2.30769</v>
      </c>
    </row>
    <row r="146" spans="1:10" x14ac:dyDescent="0.25">
      <c r="A146" s="174" t="s">
        <v>163</v>
      </c>
      <c r="B146" s="174">
        <v>77758</v>
      </c>
      <c r="C146" s="174">
        <v>979</v>
      </c>
      <c r="D146" s="174">
        <v>276</v>
      </c>
      <c r="E146" s="174">
        <v>607</v>
      </c>
      <c r="F146" s="174">
        <v>145.38</v>
      </c>
      <c r="G146" s="174">
        <v>1954</v>
      </c>
      <c r="H146" s="174">
        <v>51.07273</v>
      </c>
      <c r="I146" s="174">
        <v>44.640830000000001</v>
      </c>
      <c r="J146" s="174">
        <v>2.30769</v>
      </c>
    </row>
    <row r="147" spans="1:10" x14ac:dyDescent="0.25">
      <c r="A147" s="174" t="s">
        <v>163</v>
      </c>
      <c r="B147" s="174">
        <v>78327</v>
      </c>
      <c r="C147" s="174">
        <v>976</v>
      </c>
      <c r="D147" s="174">
        <v>280</v>
      </c>
      <c r="E147" s="174">
        <v>607</v>
      </c>
      <c r="F147" s="174">
        <v>145.19999999999999</v>
      </c>
      <c r="G147" s="174">
        <v>1954</v>
      </c>
      <c r="H147" s="174">
        <v>51.068179999999998</v>
      </c>
      <c r="I147" s="174">
        <v>44.640830000000001</v>
      </c>
      <c r="J147" s="174">
        <v>2.30769</v>
      </c>
    </row>
    <row r="148" spans="1:10" x14ac:dyDescent="0.25">
      <c r="A148" s="174" t="s">
        <v>163</v>
      </c>
      <c r="B148" s="174">
        <v>78895</v>
      </c>
      <c r="C148" s="174">
        <v>991</v>
      </c>
      <c r="D148" s="174">
        <v>270</v>
      </c>
      <c r="E148" s="174">
        <v>606</v>
      </c>
      <c r="F148" s="174">
        <v>145.01</v>
      </c>
      <c r="G148" s="174">
        <v>1954</v>
      </c>
      <c r="H148" s="174">
        <v>51.045459999999999</v>
      </c>
      <c r="I148" s="174">
        <v>44.631889999999999</v>
      </c>
      <c r="J148" s="174">
        <v>2.30769</v>
      </c>
    </row>
    <row r="149" spans="1:10" x14ac:dyDescent="0.25">
      <c r="A149" s="174" t="s">
        <v>163</v>
      </c>
      <c r="B149" s="174">
        <v>79462</v>
      </c>
      <c r="C149" s="174">
        <v>992</v>
      </c>
      <c r="D149" s="174">
        <v>269</v>
      </c>
      <c r="E149" s="174">
        <v>606</v>
      </c>
      <c r="F149" s="174">
        <v>144.83000000000001</v>
      </c>
      <c r="G149" s="174">
        <v>1955</v>
      </c>
      <c r="H149" s="174">
        <v>51.045459999999999</v>
      </c>
      <c r="I149" s="174">
        <v>44.631889999999999</v>
      </c>
      <c r="J149" s="174">
        <v>2.88462</v>
      </c>
    </row>
    <row r="150" spans="1:10" x14ac:dyDescent="0.25">
      <c r="A150" s="174" t="s">
        <v>163</v>
      </c>
      <c r="B150" s="174">
        <v>80027</v>
      </c>
      <c r="C150" s="174">
        <v>980</v>
      </c>
      <c r="D150" s="174">
        <v>280</v>
      </c>
      <c r="E150" s="174">
        <v>607</v>
      </c>
      <c r="F150" s="174">
        <v>144.65</v>
      </c>
      <c r="G150" s="174">
        <v>1952</v>
      </c>
      <c r="H150" s="174">
        <v>51.05</v>
      </c>
      <c r="I150" s="174">
        <v>44.640830000000001</v>
      </c>
      <c r="J150" s="174">
        <v>1.15385</v>
      </c>
    </row>
    <row r="151" spans="1:10" x14ac:dyDescent="0.25">
      <c r="A151" s="174" t="s">
        <v>163</v>
      </c>
      <c r="B151" s="174">
        <v>80592</v>
      </c>
      <c r="C151" s="174">
        <v>959</v>
      </c>
      <c r="D151" s="174">
        <v>299</v>
      </c>
      <c r="E151" s="174">
        <v>608</v>
      </c>
      <c r="F151" s="174">
        <v>144.47</v>
      </c>
      <c r="G151" s="174">
        <v>1951</v>
      </c>
      <c r="H151" s="174">
        <v>51.059089999999998</v>
      </c>
      <c r="I151" s="174">
        <v>44.64978</v>
      </c>
      <c r="J151" s="174">
        <v>2.30769</v>
      </c>
    </row>
    <row r="152" spans="1:10" x14ac:dyDescent="0.25">
      <c r="A152" s="174" t="s">
        <v>163</v>
      </c>
      <c r="B152" s="174">
        <v>81156</v>
      </c>
      <c r="C152" s="174">
        <v>985</v>
      </c>
      <c r="D152" s="174">
        <v>277</v>
      </c>
      <c r="E152" s="174">
        <v>607</v>
      </c>
      <c r="F152" s="174">
        <v>144.30000000000001</v>
      </c>
      <c r="G152" s="174">
        <v>1952</v>
      </c>
      <c r="H152" s="174">
        <v>51.040909999999997</v>
      </c>
      <c r="I152" s="174">
        <v>44.640830000000001</v>
      </c>
      <c r="J152" s="174">
        <v>1.15385</v>
      </c>
    </row>
    <row r="153" spans="1:10" x14ac:dyDescent="0.25">
      <c r="A153" s="174" t="s">
        <v>163</v>
      </c>
      <c r="B153" s="174">
        <v>81720</v>
      </c>
      <c r="C153" s="174">
        <v>981</v>
      </c>
      <c r="D153" s="174">
        <v>281</v>
      </c>
      <c r="E153" s="174">
        <v>607</v>
      </c>
      <c r="F153" s="174">
        <v>144.12</v>
      </c>
      <c r="G153" s="174">
        <v>1952</v>
      </c>
      <c r="H153" s="174">
        <v>51.040909999999997</v>
      </c>
      <c r="I153" s="174">
        <v>44.640830000000001</v>
      </c>
      <c r="J153" s="174">
        <v>1.15385</v>
      </c>
    </row>
    <row r="154" spans="1:10" x14ac:dyDescent="0.25">
      <c r="A154" s="174" t="s">
        <v>163</v>
      </c>
      <c r="B154" s="174">
        <v>82284</v>
      </c>
      <c r="C154" s="174">
        <v>982</v>
      </c>
      <c r="D154" s="174">
        <v>281</v>
      </c>
      <c r="E154" s="174">
        <v>606</v>
      </c>
      <c r="F154" s="174">
        <v>143.94999999999999</v>
      </c>
      <c r="G154" s="174">
        <v>1952</v>
      </c>
      <c r="H154" s="174">
        <v>51.036369999999998</v>
      </c>
      <c r="I154" s="174">
        <v>44.631889999999999</v>
      </c>
      <c r="J154" s="174">
        <v>1.15385</v>
      </c>
    </row>
    <row r="155" spans="1:10" x14ac:dyDescent="0.25">
      <c r="A155" s="174" t="s">
        <v>163</v>
      </c>
      <c r="B155" s="174">
        <v>82848</v>
      </c>
      <c r="C155" s="174">
        <v>996</v>
      </c>
      <c r="D155" s="174">
        <v>271</v>
      </c>
      <c r="E155" s="174">
        <v>606</v>
      </c>
      <c r="F155" s="174">
        <v>143.78</v>
      </c>
      <c r="G155" s="174">
        <v>1952</v>
      </c>
      <c r="H155" s="174">
        <v>51.018180000000001</v>
      </c>
      <c r="I155" s="174">
        <v>44.631889999999999</v>
      </c>
      <c r="J155" s="174">
        <v>1.15385</v>
      </c>
    </row>
    <row r="156" spans="1:10" x14ac:dyDescent="0.25">
      <c r="A156" s="174" t="s">
        <v>163</v>
      </c>
      <c r="B156" s="174">
        <v>83413</v>
      </c>
      <c r="C156" s="174">
        <v>969</v>
      </c>
      <c r="D156" s="174">
        <v>293</v>
      </c>
      <c r="E156" s="174">
        <v>607</v>
      </c>
      <c r="F156" s="174">
        <v>143.61000000000001</v>
      </c>
      <c r="G156" s="174">
        <v>1952</v>
      </c>
      <c r="H156" s="174">
        <v>51.040909999999997</v>
      </c>
      <c r="I156" s="174">
        <v>44.640830000000001</v>
      </c>
      <c r="J156" s="174">
        <v>1.15385</v>
      </c>
    </row>
    <row r="157" spans="1:10" x14ac:dyDescent="0.25">
      <c r="A157" s="174" t="s">
        <v>163</v>
      </c>
      <c r="B157" s="174">
        <v>83980</v>
      </c>
      <c r="C157" s="174">
        <v>990</v>
      </c>
      <c r="D157" s="174">
        <v>277</v>
      </c>
      <c r="E157" s="174">
        <v>605</v>
      </c>
      <c r="F157" s="174">
        <v>143.44999999999999</v>
      </c>
      <c r="G157" s="174">
        <v>1952</v>
      </c>
      <c r="H157" s="174">
        <v>51.018180000000001</v>
      </c>
      <c r="I157" s="174">
        <v>44.622950000000003</v>
      </c>
      <c r="J157" s="174">
        <v>1.15385</v>
      </c>
    </row>
    <row r="158" spans="1:10" x14ac:dyDescent="0.25">
      <c r="A158" s="174" t="s">
        <v>163</v>
      </c>
      <c r="B158" s="174">
        <v>84549</v>
      </c>
      <c r="C158" s="174">
        <v>1001</v>
      </c>
      <c r="D158" s="174">
        <v>268</v>
      </c>
      <c r="E158" s="174">
        <v>605</v>
      </c>
      <c r="F158" s="174">
        <v>143.28</v>
      </c>
      <c r="G158" s="174">
        <v>1952</v>
      </c>
      <c r="H158" s="174">
        <v>51.004550000000002</v>
      </c>
      <c r="I158" s="174">
        <v>44.622950000000003</v>
      </c>
      <c r="J158" s="174">
        <v>1.15385</v>
      </c>
    </row>
    <row r="159" spans="1:10" x14ac:dyDescent="0.25">
      <c r="A159" s="174" t="s">
        <v>163</v>
      </c>
      <c r="B159" s="174">
        <v>85118</v>
      </c>
      <c r="C159" s="174">
        <v>993</v>
      </c>
      <c r="D159" s="174">
        <v>276</v>
      </c>
      <c r="E159" s="174">
        <v>606</v>
      </c>
      <c r="F159" s="174">
        <v>143.12</v>
      </c>
      <c r="G159" s="174">
        <v>1952</v>
      </c>
      <c r="H159" s="174">
        <v>51.00909</v>
      </c>
      <c r="I159" s="174">
        <v>44.631889999999999</v>
      </c>
      <c r="J159" s="174">
        <v>1.15385</v>
      </c>
    </row>
    <row r="160" spans="1:10" x14ac:dyDescent="0.25">
      <c r="A160" s="174" t="s">
        <v>163</v>
      </c>
      <c r="B160" s="174">
        <v>85686</v>
      </c>
      <c r="C160" s="174">
        <v>998</v>
      </c>
      <c r="D160" s="174">
        <v>273</v>
      </c>
      <c r="E160" s="174">
        <v>605</v>
      </c>
      <c r="F160" s="174">
        <v>142.96</v>
      </c>
      <c r="G160" s="174">
        <v>1952</v>
      </c>
      <c r="H160" s="174">
        <v>51</v>
      </c>
      <c r="I160" s="174">
        <v>44.622950000000003</v>
      </c>
      <c r="J160" s="174">
        <v>1.15385</v>
      </c>
    </row>
    <row r="161" spans="1:10" x14ac:dyDescent="0.25">
      <c r="A161" s="174" t="s">
        <v>163</v>
      </c>
      <c r="B161" s="174">
        <v>86254</v>
      </c>
      <c r="C161" s="174">
        <v>997</v>
      </c>
      <c r="D161" s="174">
        <v>274</v>
      </c>
      <c r="E161" s="174">
        <v>605</v>
      </c>
      <c r="F161" s="174">
        <v>142.80000000000001</v>
      </c>
      <c r="G161" s="174">
        <v>1952</v>
      </c>
      <c r="H161" s="174">
        <v>51</v>
      </c>
      <c r="I161" s="174">
        <v>44.622950000000003</v>
      </c>
      <c r="J161" s="174">
        <v>1.15385</v>
      </c>
    </row>
    <row r="162" spans="1:10" x14ac:dyDescent="0.25">
      <c r="A162" s="174" t="s">
        <v>163</v>
      </c>
      <c r="B162" s="174">
        <v>86820</v>
      </c>
      <c r="C162" s="174">
        <v>994</v>
      </c>
      <c r="D162" s="174">
        <v>276</v>
      </c>
      <c r="E162" s="174">
        <v>605</v>
      </c>
      <c r="F162" s="174">
        <v>142.65</v>
      </c>
      <c r="G162" s="174">
        <v>1954</v>
      </c>
      <c r="H162" s="174">
        <v>51.004550000000002</v>
      </c>
      <c r="I162" s="174">
        <v>44.622950000000003</v>
      </c>
      <c r="J162" s="174">
        <v>2.30769</v>
      </c>
    </row>
    <row r="163" spans="1:10" x14ac:dyDescent="0.25">
      <c r="A163" s="174" t="s">
        <v>163</v>
      </c>
      <c r="B163" s="174">
        <v>87385</v>
      </c>
      <c r="C163" s="174">
        <v>996</v>
      </c>
      <c r="D163" s="174">
        <v>275</v>
      </c>
      <c r="E163" s="174">
        <v>605</v>
      </c>
      <c r="F163" s="174">
        <v>142.5</v>
      </c>
      <c r="G163" s="174">
        <v>1952</v>
      </c>
      <c r="H163" s="174">
        <v>51</v>
      </c>
      <c r="I163" s="174">
        <v>44.622950000000003</v>
      </c>
      <c r="J163" s="174">
        <v>1.15385</v>
      </c>
    </row>
    <row r="164" spans="1:10" x14ac:dyDescent="0.25">
      <c r="A164" s="174" t="s">
        <v>163</v>
      </c>
      <c r="B164" s="174">
        <v>87949</v>
      </c>
      <c r="C164" s="174">
        <v>997</v>
      </c>
      <c r="D164" s="174">
        <v>275</v>
      </c>
      <c r="E164" s="174">
        <v>605</v>
      </c>
      <c r="F164" s="174">
        <v>142.34</v>
      </c>
      <c r="G164" s="174">
        <v>1952</v>
      </c>
      <c r="H164" s="174">
        <v>50.995449999999998</v>
      </c>
      <c r="I164" s="174">
        <v>44.622950000000003</v>
      </c>
      <c r="J164" s="174">
        <v>1.15385</v>
      </c>
    </row>
    <row r="165" spans="1:10" x14ac:dyDescent="0.25">
      <c r="A165" s="174" t="s">
        <v>163</v>
      </c>
      <c r="B165" s="174">
        <v>88513</v>
      </c>
      <c r="C165" s="174">
        <v>992</v>
      </c>
      <c r="D165" s="174">
        <v>280</v>
      </c>
      <c r="E165" s="174">
        <v>606</v>
      </c>
      <c r="F165" s="174">
        <v>142.19999999999999</v>
      </c>
      <c r="G165" s="174">
        <v>1952</v>
      </c>
      <c r="H165" s="174">
        <v>50.995449999999998</v>
      </c>
      <c r="I165" s="174">
        <v>44.631889999999999</v>
      </c>
      <c r="J165" s="174">
        <v>1.15385</v>
      </c>
    </row>
    <row r="166" spans="1:10" x14ac:dyDescent="0.25">
      <c r="A166" s="174" t="s">
        <v>163</v>
      </c>
      <c r="B166" s="174">
        <v>89077</v>
      </c>
      <c r="C166" s="174">
        <v>985</v>
      </c>
      <c r="D166" s="174">
        <v>285</v>
      </c>
      <c r="E166" s="174">
        <v>606</v>
      </c>
      <c r="F166" s="174">
        <v>142.05000000000001</v>
      </c>
      <c r="G166" s="174">
        <v>1951</v>
      </c>
      <c r="H166" s="174">
        <v>51.004550000000002</v>
      </c>
      <c r="I166" s="174">
        <v>44.631889999999999</v>
      </c>
      <c r="J166" s="174">
        <v>0.57691999999999999</v>
      </c>
    </row>
    <row r="167" spans="1:10" x14ac:dyDescent="0.25">
      <c r="A167" s="174" t="s">
        <v>163</v>
      </c>
      <c r="B167" s="174">
        <v>89640</v>
      </c>
      <c r="C167" s="174">
        <v>1006</v>
      </c>
      <c r="D167" s="174">
        <v>269</v>
      </c>
      <c r="E167" s="174">
        <v>605</v>
      </c>
      <c r="F167" s="174">
        <v>141.91</v>
      </c>
      <c r="G167" s="174">
        <v>1950</v>
      </c>
      <c r="H167" s="174">
        <v>50.981819999999999</v>
      </c>
      <c r="I167" s="174">
        <v>44.622950000000003</v>
      </c>
      <c r="J167" s="174">
        <v>0</v>
      </c>
    </row>
    <row r="168" spans="1:10" x14ac:dyDescent="0.25">
      <c r="A168" s="174" t="s">
        <v>163</v>
      </c>
      <c r="B168" s="174">
        <v>90204</v>
      </c>
      <c r="C168" s="174">
        <v>996</v>
      </c>
      <c r="D168" s="174">
        <v>277</v>
      </c>
      <c r="E168" s="174">
        <v>606</v>
      </c>
      <c r="F168" s="174">
        <v>141.77000000000001</v>
      </c>
      <c r="G168" s="174">
        <v>1952</v>
      </c>
      <c r="H168" s="174">
        <v>50.99091</v>
      </c>
      <c r="I168" s="174">
        <v>44.631889999999999</v>
      </c>
      <c r="J168" s="174">
        <v>1.15385</v>
      </c>
    </row>
    <row r="169" spans="1:10" x14ac:dyDescent="0.25">
      <c r="A169" s="174" t="s">
        <v>163</v>
      </c>
      <c r="B169" s="174">
        <v>90769</v>
      </c>
      <c r="C169" s="174">
        <v>968</v>
      </c>
      <c r="D169" s="174">
        <v>301</v>
      </c>
      <c r="E169" s="174">
        <v>606</v>
      </c>
      <c r="F169" s="174">
        <v>141.63</v>
      </c>
      <c r="G169" s="174">
        <v>1951</v>
      </c>
      <c r="H169" s="174">
        <v>51.00909</v>
      </c>
      <c r="I169" s="174">
        <v>44.631889999999999</v>
      </c>
      <c r="J169" s="174">
        <v>1.15385</v>
      </c>
    </row>
    <row r="170" spans="1:10" x14ac:dyDescent="0.25">
      <c r="A170" s="174" t="s">
        <v>163</v>
      </c>
      <c r="B170" s="174">
        <v>91336</v>
      </c>
      <c r="C170" s="174">
        <v>1002</v>
      </c>
      <c r="D170" s="174">
        <v>272</v>
      </c>
      <c r="E170" s="174">
        <v>605</v>
      </c>
      <c r="F170" s="174">
        <v>141.5</v>
      </c>
      <c r="G170" s="174">
        <v>1951</v>
      </c>
      <c r="H170" s="174">
        <v>50.986359999999998</v>
      </c>
      <c r="I170" s="174">
        <v>44.622950000000003</v>
      </c>
      <c r="J170" s="174">
        <v>0.57691999999999999</v>
      </c>
    </row>
    <row r="171" spans="1:10" x14ac:dyDescent="0.25">
      <c r="A171" s="174" t="s">
        <v>163</v>
      </c>
      <c r="B171" s="174">
        <v>91904</v>
      </c>
      <c r="C171" s="174">
        <v>1002</v>
      </c>
      <c r="D171" s="174">
        <v>273</v>
      </c>
      <c r="E171" s="174">
        <v>605</v>
      </c>
      <c r="F171" s="174">
        <v>141.37</v>
      </c>
      <c r="G171" s="174">
        <v>1950</v>
      </c>
      <c r="H171" s="174">
        <v>50.981819999999999</v>
      </c>
      <c r="I171" s="174">
        <v>44.622950000000003</v>
      </c>
      <c r="J171" s="174">
        <v>0</v>
      </c>
    </row>
    <row r="172" spans="1:10" x14ac:dyDescent="0.25">
      <c r="A172" s="174" t="s">
        <v>163</v>
      </c>
      <c r="B172" s="174">
        <v>92473</v>
      </c>
      <c r="C172" s="174">
        <v>995</v>
      </c>
      <c r="D172" s="174">
        <v>279</v>
      </c>
      <c r="E172" s="174">
        <v>605</v>
      </c>
      <c r="F172" s="174">
        <v>141.24</v>
      </c>
      <c r="G172" s="174">
        <v>1951</v>
      </c>
      <c r="H172" s="174">
        <v>50.986359999999998</v>
      </c>
      <c r="I172" s="174">
        <v>44.622950000000003</v>
      </c>
      <c r="J172" s="174">
        <v>0.57691999999999999</v>
      </c>
    </row>
    <row r="173" spans="1:10" x14ac:dyDescent="0.25">
      <c r="A173" s="174" t="s">
        <v>163</v>
      </c>
      <c r="B173" s="174">
        <v>93042</v>
      </c>
      <c r="C173" s="174">
        <v>1011</v>
      </c>
      <c r="D173" s="174">
        <v>267</v>
      </c>
      <c r="E173" s="174">
        <v>604</v>
      </c>
      <c r="F173" s="174">
        <v>141.11000000000001</v>
      </c>
      <c r="G173" s="174">
        <v>1951</v>
      </c>
      <c r="H173" s="174">
        <v>50.968179999999997</v>
      </c>
      <c r="I173" s="174">
        <v>44.61401</v>
      </c>
      <c r="J173" s="174">
        <v>0.57691999999999999</v>
      </c>
    </row>
    <row r="174" spans="1:10" x14ac:dyDescent="0.25">
      <c r="A174" s="174" t="s">
        <v>163</v>
      </c>
      <c r="B174" s="174">
        <v>93610</v>
      </c>
      <c r="C174" s="174">
        <v>994</v>
      </c>
      <c r="D174" s="174">
        <v>281</v>
      </c>
      <c r="E174" s="174">
        <v>605</v>
      </c>
      <c r="F174" s="174">
        <v>140.97999999999999</v>
      </c>
      <c r="G174" s="174">
        <v>1950</v>
      </c>
      <c r="H174" s="174">
        <v>50.981819999999999</v>
      </c>
      <c r="I174" s="174">
        <v>44.622950000000003</v>
      </c>
      <c r="J174" s="174">
        <v>0</v>
      </c>
    </row>
    <row r="175" spans="1:10" x14ac:dyDescent="0.25">
      <c r="A175" s="174" t="s">
        <v>163</v>
      </c>
      <c r="B175" s="174">
        <v>94177</v>
      </c>
      <c r="C175" s="174">
        <v>997</v>
      </c>
      <c r="D175" s="174">
        <v>279</v>
      </c>
      <c r="E175" s="174">
        <v>604</v>
      </c>
      <c r="F175" s="174">
        <v>140.86000000000001</v>
      </c>
      <c r="G175" s="174">
        <v>1950</v>
      </c>
      <c r="H175" s="174">
        <v>50.977269999999997</v>
      </c>
      <c r="I175" s="174">
        <v>44.61401</v>
      </c>
      <c r="J175" s="174">
        <v>0</v>
      </c>
    </row>
    <row r="176" spans="1:10" x14ac:dyDescent="0.25">
      <c r="A176" s="174" t="s">
        <v>163</v>
      </c>
      <c r="B176" s="174">
        <v>94742</v>
      </c>
      <c r="C176" s="174">
        <v>1005</v>
      </c>
      <c r="D176" s="174">
        <v>273</v>
      </c>
      <c r="E176" s="174">
        <v>604</v>
      </c>
      <c r="F176" s="174">
        <v>140.74</v>
      </c>
      <c r="G176" s="174">
        <v>1950</v>
      </c>
      <c r="H176" s="174">
        <v>50.968179999999997</v>
      </c>
      <c r="I176" s="174">
        <v>44.622950000000003</v>
      </c>
      <c r="J176" s="174">
        <v>0</v>
      </c>
    </row>
    <row r="177" spans="1:10" x14ac:dyDescent="0.25">
      <c r="A177" s="174" t="s">
        <v>163</v>
      </c>
      <c r="B177" s="174">
        <v>95307</v>
      </c>
      <c r="C177" s="174">
        <v>1001</v>
      </c>
      <c r="D177" s="174">
        <v>276</v>
      </c>
      <c r="E177" s="174">
        <v>604</v>
      </c>
      <c r="F177" s="174">
        <v>140.62</v>
      </c>
      <c r="G177" s="174">
        <v>1950</v>
      </c>
      <c r="H177" s="174">
        <v>50.972729999999999</v>
      </c>
      <c r="I177" s="174">
        <v>44.61401</v>
      </c>
      <c r="J177" s="174">
        <v>0</v>
      </c>
    </row>
    <row r="178" spans="1:10" x14ac:dyDescent="0.25">
      <c r="A178" s="174" t="s">
        <v>163</v>
      </c>
      <c r="B178" s="174">
        <v>95871</v>
      </c>
      <c r="C178" s="174">
        <v>1002</v>
      </c>
      <c r="D178" s="174">
        <v>275</v>
      </c>
      <c r="E178" s="174">
        <v>604</v>
      </c>
      <c r="F178" s="174">
        <v>140.5</v>
      </c>
      <c r="G178" s="174">
        <v>1950</v>
      </c>
      <c r="H178" s="174">
        <v>50.972729999999999</v>
      </c>
      <c r="I178" s="174">
        <v>44.61401</v>
      </c>
      <c r="J178" s="174">
        <v>0</v>
      </c>
    </row>
    <row r="179" spans="1:10" x14ac:dyDescent="0.25">
      <c r="A179" s="174" t="s">
        <v>163</v>
      </c>
      <c r="B179" s="174">
        <v>96434</v>
      </c>
      <c r="C179" s="174">
        <v>1010</v>
      </c>
      <c r="D179" s="174">
        <v>268</v>
      </c>
      <c r="E179" s="174">
        <v>603</v>
      </c>
      <c r="F179" s="174">
        <v>140.38</v>
      </c>
      <c r="G179" s="174">
        <v>1950</v>
      </c>
      <c r="H179" s="174">
        <v>50.963639999999998</v>
      </c>
      <c r="I179" s="174">
        <v>44.605069999999998</v>
      </c>
      <c r="J179" s="174">
        <v>0</v>
      </c>
    </row>
    <row r="180" spans="1:10" x14ac:dyDescent="0.25">
      <c r="A180" s="174" t="s">
        <v>163</v>
      </c>
      <c r="B180" s="174">
        <v>96998</v>
      </c>
      <c r="C180" s="174">
        <v>1002</v>
      </c>
      <c r="D180" s="174">
        <v>276</v>
      </c>
      <c r="E180" s="174">
        <v>605</v>
      </c>
      <c r="F180" s="174">
        <v>140.27000000000001</v>
      </c>
      <c r="G180" s="174">
        <v>1950</v>
      </c>
      <c r="H180" s="174">
        <v>50.968179999999997</v>
      </c>
      <c r="I180" s="174">
        <v>44.622950000000003</v>
      </c>
      <c r="J180" s="174">
        <v>0</v>
      </c>
    </row>
    <row r="181" spans="1:10" x14ac:dyDescent="0.25">
      <c r="A181" s="174" t="s">
        <v>163</v>
      </c>
      <c r="B181" s="174">
        <v>97562</v>
      </c>
      <c r="C181" s="174">
        <v>1003</v>
      </c>
      <c r="D181" s="174">
        <v>275</v>
      </c>
      <c r="E181" s="174">
        <v>604</v>
      </c>
      <c r="F181" s="174">
        <v>140.16</v>
      </c>
      <c r="G181" s="174">
        <v>1950</v>
      </c>
      <c r="H181" s="174">
        <v>50.968179999999997</v>
      </c>
      <c r="I181" s="174">
        <v>44.61401</v>
      </c>
      <c r="J181" s="174">
        <v>0</v>
      </c>
    </row>
    <row r="182" spans="1:10" x14ac:dyDescent="0.25">
      <c r="A182" s="174" t="s">
        <v>163</v>
      </c>
      <c r="B182" s="174">
        <v>98128</v>
      </c>
      <c r="C182" s="174">
        <v>1006</v>
      </c>
      <c r="D182" s="174">
        <v>273</v>
      </c>
      <c r="E182" s="174">
        <v>603</v>
      </c>
      <c r="F182" s="174">
        <v>140.05000000000001</v>
      </c>
      <c r="G182" s="174">
        <v>1950</v>
      </c>
      <c r="H182" s="174">
        <v>50.963639999999998</v>
      </c>
      <c r="I182" s="174">
        <v>44.605069999999998</v>
      </c>
      <c r="J182" s="174">
        <v>0</v>
      </c>
    </row>
    <row r="183" spans="1:10" x14ac:dyDescent="0.25">
      <c r="A183" s="174" t="s">
        <v>163</v>
      </c>
      <c r="B183" s="174">
        <v>98696</v>
      </c>
      <c r="C183" s="174">
        <v>996</v>
      </c>
      <c r="D183" s="174">
        <v>282</v>
      </c>
      <c r="E183" s="174">
        <v>604</v>
      </c>
      <c r="F183" s="174">
        <v>139.94</v>
      </c>
      <c r="G183" s="174">
        <v>1950</v>
      </c>
      <c r="H183" s="174">
        <v>50.968179999999997</v>
      </c>
      <c r="I183" s="174">
        <v>44.61401</v>
      </c>
      <c r="J183" s="174">
        <v>0</v>
      </c>
    </row>
    <row r="184" spans="1:10" x14ac:dyDescent="0.25">
      <c r="A184" s="174" t="s">
        <v>163</v>
      </c>
      <c r="B184" s="174">
        <v>99264</v>
      </c>
      <c r="C184" s="174">
        <v>1008</v>
      </c>
      <c r="D184" s="174">
        <v>272</v>
      </c>
      <c r="E184" s="174">
        <v>603</v>
      </c>
      <c r="F184" s="174">
        <v>139.83000000000001</v>
      </c>
      <c r="G184" s="174">
        <v>1949</v>
      </c>
      <c r="H184" s="174">
        <v>50.959090000000003</v>
      </c>
      <c r="I184" s="174">
        <v>44.605069999999998</v>
      </c>
      <c r="J184" s="174">
        <v>-0.57691999999999999</v>
      </c>
    </row>
    <row r="185" spans="1:10" x14ac:dyDescent="0.25">
      <c r="A185" s="174" t="s">
        <v>163</v>
      </c>
      <c r="B185" s="174">
        <v>99833</v>
      </c>
      <c r="C185" s="174">
        <v>1006</v>
      </c>
      <c r="D185" s="174">
        <v>273</v>
      </c>
      <c r="E185" s="174">
        <v>603</v>
      </c>
      <c r="F185" s="174">
        <v>139.72999999999999</v>
      </c>
      <c r="G185" s="174">
        <v>1949</v>
      </c>
      <c r="H185" s="174">
        <v>50.963639999999998</v>
      </c>
      <c r="I185" s="174">
        <v>44.605069999999998</v>
      </c>
      <c r="J185" s="174">
        <v>-0.57691999999999999</v>
      </c>
    </row>
    <row r="186" spans="1:10" x14ac:dyDescent="0.25">
      <c r="A186" s="174" t="s">
        <v>163</v>
      </c>
      <c r="B186" s="174">
        <v>100401</v>
      </c>
      <c r="C186" s="174">
        <v>1005</v>
      </c>
      <c r="D186" s="174">
        <v>274</v>
      </c>
      <c r="E186" s="174">
        <v>603</v>
      </c>
      <c r="F186" s="174">
        <v>139.63</v>
      </c>
      <c r="G186" s="174">
        <v>1950</v>
      </c>
      <c r="H186" s="174">
        <v>50.963639999999998</v>
      </c>
      <c r="I186" s="174">
        <v>44.605069999999998</v>
      </c>
      <c r="J186" s="174">
        <v>-0.57691999999999999</v>
      </c>
    </row>
    <row r="187" spans="1:10" x14ac:dyDescent="0.25">
      <c r="A187" s="174" t="s">
        <v>163</v>
      </c>
      <c r="B187" s="174">
        <v>100969</v>
      </c>
      <c r="C187" s="174">
        <v>1009</v>
      </c>
      <c r="D187" s="174">
        <v>272</v>
      </c>
      <c r="E187" s="174">
        <v>603</v>
      </c>
      <c r="F187" s="174">
        <v>139.53</v>
      </c>
      <c r="G187" s="174">
        <v>1950</v>
      </c>
      <c r="H187" s="174">
        <v>50.954540000000001</v>
      </c>
      <c r="I187" s="174">
        <v>44.605069999999998</v>
      </c>
      <c r="J187" s="174">
        <v>0</v>
      </c>
    </row>
    <row r="188" spans="1:10" x14ac:dyDescent="0.25">
      <c r="A188" s="174" t="s">
        <v>163</v>
      </c>
      <c r="B188" s="174">
        <v>101536</v>
      </c>
      <c r="C188" s="174">
        <v>1005</v>
      </c>
      <c r="D188" s="174">
        <v>275</v>
      </c>
      <c r="E188" s="174">
        <v>603</v>
      </c>
      <c r="F188" s="174">
        <v>139.43</v>
      </c>
      <c r="G188" s="174">
        <v>1950</v>
      </c>
      <c r="H188" s="174">
        <v>50.959090000000003</v>
      </c>
      <c r="I188" s="174">
        <v>44.605069999999998</v>
      </c>
      <c r="J188" s="174">
        <v>0</v>
      </c>
    </row>
    <row r="189" spans="1:10" x14ac:dyDescent="0.25">
      <c r="A189" s="174" t="s">
        <v>163</v>
      </c>
      <c r="B189" s="174">
        <v>102101</v>
      </c>
      <c r="C189" s="174">
        <v>1011</v>
      </c>
      <c r="D189" s="174">
        <v>269</v>
      </c>
      <c r="E189" s="174">
        <v>603</v>
      </c>
      <c r="F189" s="174">
        <v>139.33000000000001</v>
      </c>
      <c r="G189" s="174">
        <v>1950</v>
      </c>
      <c r="H189" s="174">
        <v>50.954540000000001</v>
      </c>
      <c r="I189" s="174">
        <v>44.605069999999998</v>
      </c>
      <c r="J189" s="174">
        <v>0</v>
      </c>
    </row>
    <row r="190" spans="1:10" x14ac:dyDescent="0.25">
      <c r="A190" s="174" t="s">
        <v>163</v>
      </c>
      <c r="B190" s="174">
        <v>102665</v>
      </c>
      <c r="C190" s="174">
        <v>1006</v>
      </c>
      <c r="D190" s="174">
        <v>275</v>
      </c>
      <c r="E190" s="174">
        <v>603</v>
      </c>
      <c r="F190" s="174">
        <v>139.22999999999999</v>
      </c>
      <c r="G190" s="174">
        <v>1950</v>
      </c>
      <c r="H190" s="174">
        <v>50.954540000000001</v>
      </c>
      <c r="I190" s="174">
        <v>44.605069999999998</v>
      </c>
      <c r="J190" s="174">
        <v>0</v>
      </c>
    </row>
    <row r="191" spans="1:10" x14ac:dyDescent="0.25">
      <c r="A191" s="174" t="s">
        <v>163</v>
      </c>
      <c r="B191" s="174">
        <v>103229</v>
      </c>
      <c r="C191" s="174">
        <v>1004</v>
      </c>
      <c r="D191" s="174">
        <v>276</v>
      </c>
      <c r="E191" s="174">
        <v>604</v>
      </c>
      <c r="F191" s="174">
        <v>139.13999999999999</v>
      </c>
      <c r="G191" s="174">
        <v>1950</v>
      </c>
      <c r="H191" s="174">
        <v>50.959090000000003</v>
      </c>
      <c r="I191" s="174">
        <v>44.61401</v>
      </c>
      <c r="J191" s="174">
        <v>0</v>
      </c>
    </row>
    <row r="192" spans="1:10" x14ac:dyDescent="0.25">
      <c r="A192" s="174" t="s">
        <v>163</v>
      </c>
      <c r="B192" s="174">
        <v>103793</v>
      </c>
      <c r="C192" s="174">
        <v>1004</v>
      </c>
      <c r="D192" s="174">
        <v>277</v>
      </c>
      <c r="E192" s="174">
        <v>603</v>
      </c>
      <c r="F192" s="174">
        <v>139.05000000000001</v>
      </c>
      <c r="G192" s="174">
        <v>1950</v>
      </c>
      <c r="H192" s="174">
        <v>50.954540000000001</v>
      </c>
      <c r="I192" s="174">
        <v>44.605069999999998</v>
      </c>
      <c r="J192" s="174">
        <v>0</v>
      </c>
    </row>
    <row r="193" spans="1:10" x14ac:dyDescent="0.25">
      <c r="A193" s="174" t="s">
        <v>163</v>
      </c>
      <c r="B193" s="174">
        <v>104356</v>
      </c>
      <c r="C193" s="174">
        <v>1005</v>
      </c>
      <c r="D193" s="174">
        <v>276</v>
      </c>
      <c r="E193" s="174">
        <v>603</v>
      </c>
      <c r="F193" s="174">
        <v>138.96</v>
      </c>
      <c r="G193" s="174">
        <v>1950</v>
      </c>
      <c r="H193" s="174">
        <v>50.954540000000001</v>
      </c>
      <c r="I193" s="174">
        <v>44.605069999999998</v>
      </c>
      <c r="J193" s="174">
        <v>0</v>
      </c>
    </row>
    <row r="194" spans="1:10" x14ac:dyDescent="0.25">
      <c r="A194" s="174" t="s">
        <v>163</v>
      </c>
      <c r="B194" s="174">
        <v>104920</v>
      </c>
      <c r="C194" s="174">
        <v>1014</v>
      </c>
      <c r="D194" s="174">
        <v>269</v>
      </c>
      <c r="E194" s="174">
        <v>603</v>
      </c>
      <c r="F194" s="174">
        <v>138.87</v>
      </c>
      <c r="G194" s="174">
        <v>1950</v>
      </c>
      <c r="H194" s="174">
        <v>50.945450000000001</v>
      </c>
      <c r="I194" s="174">
        <v>44.605069999999998</v>
      </c>
      <c r="J194" s="174">
        <v>0</v>
      </c>
    </row>
    <row r="195" spans="1:10" x14ac:dyDescent="0.25">
      <c r="A195" s="174" t="s">
        <v>163</v>
      </c>
      <c r="B195" s="174">
        <v>105486</v>
      </c>
      <c r="C195" s="174">
        <v>1006</v>
      </c>
      <c r="D195" s="174">
        <v>275</v>
      </c>
      <c r="E195" s="174">
        <v>604</v>
      </c>
      <c r="F195" s="174">
        <v>138.78</v>
      </c>
      <c r="G195" s="174">
        <v>1950</v>
      </c>
      <c r="H195" s="174">
        <v>50.95</v>
      </c>
      <c r="I195" s="174">
        <v>44.61401</v>
      </c>
      <c r="J195" s="174">
        <v>0</v>
      </c>
    </row>
    <row r="196" spans="1:10" x14ac:dyDescent="0.25">
      <c r="A196" s="174" t="s">
        <v>163</v>
      </c>
      <c r="B196" s="174">
        <v>106054</v>
      </c>
      <c r="C196" s="174">
        <v>1002</v>
      </c>
      <c r="D196" s="174">
        <v>280</v>
      </c>
      <c r="E196" s="174">
        <v>603</v>
      </c>
      <c r="F196" s="174">
        <v>138.69</v>
      </c>
      <c r="G196" s="174">
        <v>1950</v>
      </c>
      <c r="H196" s="174">
        <v>50.95</v>
      </c>
      <c r="I196" s="174">
        <v>44.605069999999998</v>
      </c>
      <c r="J196" s="174">
        <v>0</v>
      </c>
    </row>
    <row r="197" spans="1:10" x14ac:dyDescent="0.25">
      <c r="A197" s="174" t="s">
        <v>163</v>
      </c>
      <c r="B197" s="174">
        <v>106622</v>
      </c>
      <c r="C197" s="174">
        <v>1001</v>
      </c>
      <c r="D197" s="174">
        <v>280</v>
      </c>
      <c r="E197" s="174">
        <v>604</v>
      </c>
      <c r="F197" s="174">
        <v>138.61000000000001</v>
      </c>
      <c r="G197" s="174">
        <v>1950</v>
      </c>
      <c r="H197" s="174">
        <v>50.954540000000001</v>
      </c>
      <c r="I197" s="174">
        <v>44.61401</v>
      </c>
      <c r="J197" s="174">
        <v>0</v>
      </c>
    </row>
    <row r="198" spans="1:10" x14ac:dyDescent="0.25">
      <c r="A198" s="174" t="s">
        <v>163</v>
      </c>
      <c r="B198" s="174">
        <v>107191</v>
      </c>
      <c r="C198" s="174">
        <v>1007</v>
      </c>
      <c r="D198" s="174">
        <v>276</v>
      </c>
      <c r="E198" s="174">
        <v>604</v>
      </c>
      <c r="F198" s="174">
        <v>138.52000000000001</v>
      </c>
      <c r="G198" s="174">
        <v>1950</v>
      </c>
      <c r="H198" s="174">
        <v>50.945450000000001</v>
      </c>
      <c r="I198" s="174">
        <v>44.61401</v>
      </c>
      <c r="J198" s="174">
        <v>0</v>
      </c>
    </row>
    <row r="199" spans="1:10" x14ac:dyDescent="0.25">
      <c r="A199" s="174" t="s">
        <v>163</v>
      </c>
      <c r="B199" s="174">
        <v>107759</v>
      </c>
      <c r="C199" s="174">
        <v>1014</v>
      </c>
      <c r="D199" s="174">
        <v>271</v>
      </c>
      <c r="E199" s="174">
        <v>603</v>
      </c>
      <c r="F199" s="174">
        <v>138.44</v>
      </c>
      <c r="G199" s="174">
        <v>1950</v>
      </c>
      <c r="H199" s="174">
        <v>50.936360000000001</v>
      </c>
      <c r="I199" s="174">
        <v>44.605069999999998</v>
      </c>
      <c r="J199" s="174">
        <v>0</v>
      </c>
    </row>
    <row r="200" spans="1:10" x14ac:dyDescent="0.25">
      <c r="A200" s="174" t="s">
        <v>163</v>
      </c>
      <c r="B200" s="174">
        <v>108326</v>
      </c>
      <c r="C200" s="174">
        <v>1015</v>
      </c>
      <c r="D200" s="174">
        <v>269</v>
      </c>
      <c r="E200" s="174">
        <v>603</v>
      </c>
      <c r="F200" s="174">
        <v>138.36000000000001</v>
      </c>
      <c r="G200" s="174">
        <v>1950</v>
      </c>
      <c r="H200" s="174">
        <v>50.940910000000002</v>
      </c>
      <c r="I200" s="174">
        <v>44.605069999999998</v>
      </c>
      <c r="J200" s="174">
        <v>0</v>
      </c>
    </row>
    <row r="201" spans="1:10" x14ac:dyDescent="0.25">
      <c r="A201" s="174" t="s">
        <v>163</v>
      </c>
      <c r="B201" s="174">
        <v>108891</v>
      </c>
      <c r="C201" s="174">
        <v>1009</v>
      </c>
      <c r="D201" s="174">
        <v>274</v>
      </c>
      <c r="E201" s="174">
        <v>604</v>
      </c>
      <c r="F201" s="174">
        <v>138.28</v>
      </c>
      <c r="G201" s="174">
        <v>1950</v>
      </c>
      <c r="H201" s="174">
        <v>50.945450000000001</v>
      </c>
      <c r="I201" s="174">
        <v>44.61401</v>
      </c>
      <c r="J201" s="174">
        <v>0</v>
      </c>
    </row>
    <row r="202" spans="1:10" x14ac:dyDescent="0.25">
      <c r="A202" s="174" t="s">
        <v>163</v>
      </c>
      <c r="B202" s="174">
        <v>109456</v>
      </c>
      <c r="C202" s="174">
        <v>1008</v>
      </c>
      <c r="D202" s="174">
        <v>276</v>
      </c>
      <c r="E202" s="174">
        <v>603</v>
      </c>
      <c r="F202" s="174">
        <v>138.19999999999999</v>
      </c>
      <c r="G202" s="174">
        <v>1950</v>
      </c>
      <c r="H202" s="174">
        <v>50.940910000000002</v>
      </c>
      <c r="I202" s="174">
        <v>44.605069999999998</v>
      </c>
      <c r="J202" s="174">
        <v>0</v>
      </c>
    </row>
    <row r="203" spans="1:10" x14ac:dyDescent="0.25">
      <c r="A203" s="174" t="s">
        <v>163</v>
      </c>
      <c r="B203" s="174">
        <v>110020</v>
      </c>
      <c r="C203" s="174">
        <v>1011</v>
      </c>
      <c r="D203" s="174">
        <v>274</v>
      </c>
      <c r="E203" s="174">
        <v>603</v>
      </c>
      <c r="F203" s="174">
        <v>138.13</v>
      </c>
      <c r="G203" s="174">
        <v>1950</v>
      </c>
      <c r="H203" s="174">
        <v>50.936360000000001</v>
      </c>
      <c r="I203" s="174">
        <v>44.605069999999998</v>
      </c>
      <c r="J203" s="174">
        <v>0</v>
      </c>
    </row>
    <row r="204" spans="1:10" x14ac:dyDescent="0.25">
      <c r="A204" s="174" t="s">
        <v>163</v>
      </c>
      <c r="B204" s="174">
        <v>110584</v>
      </c>
      <c r="C204" s="174">
        <v>1010</v>
      </c>
      <c r="D204" s="174">
        <v>274</v>
      </c>
      <c r="E204" s="174">
        <v>604</v>
      </c>
      <c r="F204" s="174">
        <v>138.05000000000001</v>
      </c>
      <c r="G204" s="174">
        <v>1950</v>
      </c>
      <c r="H204" s="174">
        <v>50.940910000000002</v>
      </c>
      <c r="I204" s="174">
        <v>44.61401</v>
      </c>
      <c r="J204" s="174">
        <v>0</v>
      </c>
    </row>
    <row r="205" spans="1:10" x14ac:dyDescent="0.25">
      <c r="A205" s="174" t="s">
        <v>163</v>
      </c>
      <c r="B205" s="174">
        <v>111147</v>
      </c>
      <c r="C205" s="174">
        <v>1002</v>
      </c>
      <c r="D205" s="174">
        <v>282</v>
      </c>
      <c r="E205" s="174">
        <v>604</v>
      </c>
      <c r="F205" s="174">
        <v>137.97999999999999</v>
      </c>
      <c r="G205" s="174">
        <v>1950</v>
      </c>
      <c r="H205" s="174">
        <v>50.940910000000002</v>
      </c>
      <c r="I205" s="174">
        <v>44.61401</v>
      </c>
      <c r="J205" s="174">
        <v>0</v>
      </c>
    </row>
    <row r="206" spans="1:10" x14ac:dyDescent="0.25">
      <c r="A206" s="174" t="s">
        <v>163</v>
      </c>
      <c r="B206" s="174">
        <v>111711</v>
      </c>
      <c r="C206" s="174">
        <v>1015</v>
      </c>
      <c r="D206" s="174">
        <v>270</v>
      </c>
      <c r="E206" s="174">
        <v>604</v>
      </c>
      <c r="F206" s="174">
        <v>137.91</v>
      </c>
      <c r="G206" s="174">
        <v>1950</v>
      </c>
      <c r="H206" s="174">
        <v>50.936360000000001</v>
      </c>
      <c r="I206" s="174">
        <v>44.61401</v>
      </c>
      <c r="J206" s="174">
        <v>0</v>
      </c>
    </row>
    <row r="207" spans="1:10" x14ac:dyDescent="0.25">
      <c r="A207" s="174" t="s">
        <v>163</v>
      </c>
      <c r="B207" s="174">
        <v>112275</v>
      </c>
      <c r="C207" s="174">
        <v>1009</v>
      </c>
      <c r="D207" s="174">
        <v>276</v>
      </c>
      <c r="E207" s="174">
        <v>604</v>
      </c>
      <c r="F207" s="174">
        <v>137.84</v>
      </c>
      <c r="G207" s="174">
        <v>1950</v>
      </c>
      <c r="H207" s="174">
        <v>50.936360000000001</v>
      </c>
      <c r="I207" s="174">
        <v>44.61401</v>
      </c>
      <c r="J207" s="174">
        <v>0</v>
      </c>
    </row>
    <row r="208" spans="1:10" x14ac:dyDescent="0.25">
      <c r="A208" s="174" t="s">
        <v>163</v>
      </c>
      <c r="B208" s="174">
        <v>112840</v>
      </c>
      <c r="C208" s="174">
        <v>1009</v>
      </c>
      <c r="D208" s="174">
        <v>276</v>
      </c>
      <c r="E208" s="174">
        <v>604</v>
      </c>
      <c r="F208" s="174">
        <v>137.77000000000001</v>
      </c>
      <c r="G208" s="174">
        <v>1950</v>
      </c>
      <c r="H208" s="174">
        <v>50.936360000000001</v>
      </c>
      <c r="I208" s="174">
        <v>44.61401</v>
      </c>
      <c r="J208" s="174">
        <v>0</v>
      </c>
    </row>
    <row r="209" spans="1:10" x14ac:dyDescent="0.25">
      <c r="A209" s="174" t="s">
        <v>163</v>
      </c>
      <c r="B209" s="174">
        <v>113406</v>
      </c>
      <c r="C209" s="174">
        <v>1016</v>
      </c>
      <c r="D209" s="174">
        <v>269</v>
      </c>
      <c r="E209" s="174">
        <v>604</v>
      </c>
      <c r="F209" s="174">
        <v>137.69999999999999</v>
      </c>
      <c r="G209" s="174">
        <v>1950</v>
      </c>
      <c r="H209" s="174">
        <v>50.936360000000001</v>
      </c>
      <c r="I209" s="174">
        <v>44.61401</v>
      </c>
      <c r="J209" s="174">
        <v>0</v>
      </c>
    </row>
    <row r="210" spans="1:10" x14ac:dyDescent="0.25">
      <c r="A210" s="174" t="s">
        <v>163</v>
      </c>
      <c r="B210" s="174">
        <v>113973</v>
      </c>
      <c r="C210" s="174">
        <v>1009</v>
      </c>
      <c r="D210" s="174">
        <v>276</v>
      </c>
      <c r="E210" s="174">
        <v>605</v>
      </c>
      <c r="F210" s="174">
        <v>137.63</v>
      </c>
      <c r="G210" s="174">
        <v>1951</v>
      </c>
      <c r="H210" s="174">
        <v>50.936360000000001</v>
      </c>
      <c r="I210" s="174">
        <v>44.622950000000003</v>
      </c>
      <c r="J210" s="174">
        <v>0.57691999999999999</v>
      </c>
    </row>
    <row r="211" spans="1:10" x14ac:dyDescent="0.25">
      <c r="A211" s="174" t="s">
        <v>163</v>
      </c>
      <c r="B211" s="174">
        <v>114542</v>
      </c>
      <c r="C211" s="174">
        <v>1005</v>
      </c>
      <c r="D211" s="174">
        <v>280</v>
      </c>
      <c r="E211" s="174">
        <v>604</v>
      </c>
      <c r="F211" s="174">
        <v>137.56</v>
      </c>
      <c r="G211" s="174">
        <v>1950</v>
      </c>
      <c r="H211" s="174">
        <v>50.936360000000001</v>
      </c>
      <c r="I211" s="174">
        <v>44.61401</v>
      </c>
      <c r="J211" s="174">
        <v>0</v>
      </c>
    </row>
    <row r="212" spans="1:10" x14ac:dyDescent="0.25">
      <c r="A212" s="174" t="s">
        <v>163</v>
      </c>
      <c r="B212" s="174">
        <v>115110</v>
      </c>
      <c r="C212" s="174">
        <v>1023</v>
      </c>
      <c r="D212" s="174">
        <v>266</v>
      </c>
      <c r="E212" s="174">
        <v>604</v>
      </c>
      <c r="F212" s="174">
        <v>137.5</v>
      </c>
      <c r="G212" s="174">
        <v>1950</v>
      </c>
      <c r="H212" s="174">
        <v>50.91818</v>
      </c>
      <c r="I212" s="174">
        <v>44.61401</v>
      </c>
      <c r="J212" s="174">
        <v>0</v>
      </c>
    </row>
    <row r="213" spans="1:10" x14ac:dyDescent="0.25">
      <c r="A213" s="174" t="s">
        <v>163</v>
      </c>
      <c r="B213" s="174">
        <v>115679</v>
      </c>
      <c r="C213" s="174">
        <v>1005</v>
      </c>
      <c r="D213" s="174">
        <v>279</v>
      </c>
      <c r="E213" s="174">
        <v>605</v>
      </c>
      <c r="F213" s="174">
        <v>137.43</v>
      </c>
      <c r="G213" s="174">
        <v>1950</v>
      </c>
      <c r="H213" s="174">
        <v>50.936360000000001</v>
      </c>
      <c r="I213" s="174">
        <v>44.622950000000003</v>
      </c>
      <c r="J213" s="174">
        <v>0</v>
      </c>
    </row>
    <row r="214" spans="1:10" x14ac:dyDescent="0.25">
      <c r="A214" s="174" t="s">
        <v>163</v>
      </c>
      <c r="B214" s="174">
        <v>116246</v>
      </c>
      <c r="C214" s="174">
        <v>1009</v>
      </c>
      <c r="D214" s="174">
        <v>278</v>
      </c>
      <c r="E214" s="174">
        <v>604</v>
      </c>
      <c r="F214" s="174">
        <v>137.37</v>
      </c>
      <c r="G214" s="174">
        <v>1951</v>
      </c>
      <c r="H214" s="174">
        <v>50.92727</v>
      </c>
      <c r="I214" s="174">
        <v>44.61401</v>
      </c>
      <c r="J214" s="174">
        <v>0.57691999999999999</v>
      </c>
    </row>
    <row r="215" spans="1:10" x14ac:dyDescent="0.25">
      <c r="A215" s="174" t="s">
        <v>163</v>
      </c>
      <c r="B215" s="174">
        <v>116812</v>
      </c>
      <c r="C215" s="174">
        <v>1008</v>
      </c>
      <c r="D215" s="174">
        <v>278</v>
      </c>
      <c r="E215" s="174">
        <v>605</v>
      </c>
      <c r="F215" s="174">
        <v>137.31</v>
      </c>
      <c r="G215" s="174">
        <v>1951</v>
      </c>
      <c r="H215" s="174">
        <v>50.931820000000002</v>
      </c>
      <c r="I215" s="174">
        <v>44.622950000000003</v>
      </c>
      <c r="J215" s="174">
        <v>0.57691999999999999</v>
      </c>
    </row>
    <row r="216" spans="1:10" x14ac:dyDescent="0.25">
      <c r="A216" s="174" t="s">
        <v>163</v>
      </c>
      <c r="B216" s="174">
        <v>117377</v>
      </c>
      <c r="C216" s="174">
        <v>1009</v>
      </c>
      <c r="D216" s="174">
        <v>277</v>
      </c>
      <c r="E216" s="174">
        <v>605</v>
      </c>
      <c r="F216" s="174">
        <v>137.25</v>
      </c>
      <c r="G216" s="174">
        <v>1950</v>
      </c>
      <c r="H216" s="174">
        <v>50.931820000000002</v>
      </c>
      <c r="I216" s="174">
        <v>44.622950000000003</v>
      </c>
      <c r="J216" s="174">
        <v>0</v>
      </c>
    </row>
    <row r="217" spans="1:10" x14ac:dyDescent="0.25">
      <c r="A217" s="174" t="s">
        <v>163</v>
      </c>
      <c r="B217" s="174">
        <v>117941</v>
      </c>
      <c r="C217" s="174">
        <v>1012</v>
      </c>
      <c r="D217" s="174">
        <v>275</v>
      </c>
      <c r="E217" s="174">
        <v>604</v>
      </c>
      <c r="F217" s="174">
        <v>137.18</v>
      </c>
      <c r="G217" s="174">
        <v>1950</v>
      </c>
      <c r="H217" s="174">
        <v>50.92727</v>
      </c>
      <c r="I217" s="174">
        <v>44.61401</v>
      </c>
      <c r="J217" s="174">
        <v>0</v>
      </c>
    </row>
    <row r="218" spans="1:10" x14ac:dyDescent="0.25">
      <c r="A218" s="174" t="s">
        <v>163</v>
      </c>
      <c r="B218" s="174">
        <v>118505</v>
      </c>
      <c r="C218" s="174">
        <v>1009</v>
      </c>
      <c r="D218" s="174">
        <v>277</v>
      </c>
      <c r="E218" s="174">
        <v>605</v>
      </c>
      <c r="F218" s="174">
        <v>137.13</v>
      </c>
      <c r="G218" s="174">
        <v>1951</v>
      </c>
      <c r="H218" s="174">
        <v>50.931820000000002</v>
      </c>
      <c r="I218" s="174">
        <v>44.61401</v>
      </c>
      <c r="J218" s="174">
        <v>0.57691999999999999</v>
      </c>
    </row>
    <row r="219" spans="1:10" x14ac:dyDescent="0.25">
      <c r="A219" s="174" t="s">
        <v>163</v>
      </c>
      <c r="B219" s="174">
        <v>119069</v>
      </c>
      <c r="C219" s="174">
        <v>1004</v>
      </c>
      <c r="D219" s="174">
        <v>281</v>
      </c>
      <c r="E219" s="174">
        <v>605</v>
      </c>
      <c r="F219" s="174">
        <v>137.07</v>
      </c>
      <c r="G219" s="174">
        <v>1951</v>
      </c>
      <c r="H219" s="174">
        <v>50.936360000000001</v>
      </c>
      <c r="I219" s="174">
        <v>44.622950000000003</v>
      </c>
      <c r="J219" s="174">
        <v>0.57691999999999999</v>
      </c>
    </row>
    <row r="220" spans="1:10" x14ac:dyDescent="0.25">
      <c r="A220" s="174" t="s">
        <v>163</v>
      </c>
      <c r="B220" s="174">
        <v>119632</v>
      </c>
      <c r="C220" s="174">
        <v>1007</v>
      </c>
      <c r="D220" s="174">
        <v>279</v>
      </c>
      <c r="E220" s="174">
        <v>604</v>
      </c>
      <c r="F220" s="174">
        <v>137.01</v>
      </c>
      <c r="G220" s="174">
        <v>1951</v>
      </c>
      <c r="H220" s="174">
        <v>50.931820000000002</v>
      </c>
      <c r="I220" s="174">
        <v>44.61401</v>
      </c>
      <c r="J220" s="174">
        <v>0.57691999999999999</v>
      </c>
    </row>
    <row r="221" spans="1:10" x14ac:dyDescent="0.25">
      <c r="A221" s="174" t="s">
        <v>163</v>
      </c>
      <c r="B221" s="174">
        <v>120197</v>
      </c>
      <c r="C221" s="174">
        <v>1013</v>
      </c>
      <c r="D221" s="174">
        <v>274</v>
      </c>
      <c r="E221" s="174">
        <v>604</v>
      </c>
      <c r="F221" s="174">
        <v>136.96</v>
      </c>
      <c r="G221" s="174">
        <v>1952</v>
      </c>
      <c r="H221" s="174">
        <v>50.92727</v>
      </c>
      <c r="I221" s="174">
        <v>44.61401</v>
      </c>
      <c r="J221" s="174">
        <v>1.15385</v>
      </c>
    </row>
    <row r="222" spans="1:10" x14ac:dyDescent="0.25">
      <c r="A222" s="174" t="s">
        <v>163</v>
      </c>
      <c r="B222" s="174">
        <v>120764</v>
      </c>
      <c r="C222" s="174">
        <v>1008</v>
      </c>
      <c r="D222" s="174">
        <v>280</v>
      </c>
      <c r="E222" s="174">
        <v>605</v>
      </c>
      <c r="F222" s="174">
        <v>136.9</v>
      </c>
      <c r="G222" s="174">
        <v>1951</v>
      </c>
      <c r="H222" s="174">
        <v>50.922730000000001</v>
      </c>
      <c r="I222" s="174">
        <v>44.622950000000003</v>
      </c>
      <c r="J222" s="174">
        <v>0.57691999999999999</v>
      </c>
    </row>
    <row r="223" spans="1:10" x14ac:dyDescent="0.25">
      <c r="A223" s="174" t="s">
        <v>163</v>
      </c>
      <c r="B223" s="174">
        <v>121333</v>
      </c>
      <c r="C223" s="174">
        <v>1008</v>
      </c>
      <c r="D223" s="174">
        <v>279</v>
      </c>
      <c r="E223" s="174">
        <v>604</v>
      </c>
      <c r="F223" s="174">
        <v>136.85</v>
      </c>
      <c r="G223" s="174">
        <v>1951</v>
      </c>
      <c r="H223" s="174">
        <v>50.92727</v>
      </c>
      <c r="I223" s="174">
        <v>44.61401</v>
      </c>
      <c r="J223" s="174">
        <v>0.57691999999999999</v>
      </c>
    </row>
    <row r="224" spans="1:10" x14ac:dyDescent="0.25">
      <c r="A224" s="174" t="s">
        <v>163</v>
      </c>
      <c r="B224" s="174">
        <v>121901</v>
      </c>
      <c r="C224" s="174">
        <v>1016</v>
      </c>
      <c r="D224" s="174">
        <v>273</v>
      </c>
      <c r="E224" s="174">
        <v>604</v>
      </c>
      <c r="F224" s="174">
        <v>136.79</v>
      </c>
      <c r="G224" s="174">
        <v>1952</v>
      </c>
      <c r="H224" s="174">
        <v>50.91818</v>
      </c>
      <c r="I224" s="174">
        <v>44.61401</v>
      </c>
      <c r="J224" s="174">
        <v>1.15385</v>
      </c>
    </row>
    <row r="225" spans="1:10" x14ac:dyDescent="0.25">
      <c r="A225" s="174" t="s">
        <v>163</v>
      </c>
      <c r="B225" s="174">
        <v>122470</v>
      </c>
      <c r="C225" s="174">
        <v>1010</v>
      </c>
      <c r="D225" s="174">
        <v>278</v>
      </c>
      <c r="E225" s="174">
        <v>604</v>
      </c>
      <c r="F225" s="174">
        <v>136.74</v>
      </c>
      <c r="G225" s="174">
        <v>1951</v>
      </c>
      <c r="H225" s="174">
        <v>50.922730000000001</v>
      </c>
      <c r="I225" s="174">
        <v>44.61401</v>
      </c>
      <c r="J225" s="174">
        <v>0.57691999999999999</v>
      </c>
    </row>
    <row r="226" spans="1:10" x14ac:dyDescent="0.25">
      <c r="A226" s="174" t="s">
        <v>163</v>
      </c>
      <c r="B226" s="174">
        <v>123037</v>
      </c>
      <c r="C226" s="174">
        <v>1012</v>
      </c>
      <c r="D226" s="174">
        <v>277</v>
      </c>
      <c r="E226" s="174">
        <v>605</v>
      </c>
      <c r="F226" s="174">
        <v>136.69</v>
      </c>
      <c r="G226" s="174">
        <v>1952</v>
      </c>
      <c r="H226" s="174">
        <v>50.91818</v>
      </c>
      <c r="I226" s="174">
        <v>44.622950000000003</v>
      </c>
      <c r="J226" s="174">
        <v>0.57691999999999999</v>
      </c>
    </row>
    <row r="227" spans="1:10" x14ac:dyDescent="0.25">
      <c r="A227" s="174" t="s">
        <v>163</v>
      </c>
      <c r="B227" s="174">
        <v>123603</v>
      </c>
      <c r="C227" s="174">
        <v>1014</v>
      </c>
      <c r="D227" s="174">
        <v>275</v>
      </c>
      <c r="E227" s="174">
        <v>604</v>
      </c>
      <c r="F227" s="174">
        <v>136.63999999999999</v>
      </c>
      <c r="G227" s="174">
        <v>1951</v>
      </c>
      <c r="H227" s="174">
        <v>50.91818</v>
      </c>
      <c r="I227" s="174">
        <v>44.61401</v>
      </c>
      <c r="J227" s="174">
        <v>0.57691999999999999</v>
      </c>
    </row>
    <row r="228" spans="1:10" x14ac:dyDescent="0.25">
      <c r="A228" s="174" t="s">
        <v>163</v>
      </c>
      <c r="B228" s="174">
        <v>124168</v>
      </c>
      <c r="C228" s="174">
        <v>1005</v>
      </c>
      <c r="D228" s="174">
        <v>283</v>
      </c>
      <c r="E228" s="174">
        <v>604</v>
      </c>
      <c r="F228" s="174">
        <v>136.59</v>
      </c>
      <c r="G228" s="174">
        <v>1951</v>
      </c>
      <c r="H228" s="174">
        <v>50.922730000000001</v>
      </c>
      <c r="I228" s="174">
        <v>44.61401</v>
      </c>
      <c r="J228" s="174">
        <v>0.57691999999999999</v>
      </c>
    </row>
    <row r="229" spans="1:10" x14ac:dyDescent="0.25">
      <c r="A229" s="174" t="s">
        <v>163</v>
      </c>
      <c r="B229" s="174">
        <v>124733</v>
      </c>
      <c r="C229" s="174">
        <v>995</v>
      </c>
      <c r="D229" s="174">
        <v>291</v>
      </c>
      <c r="E229" s="174">
        <v>605</v>
      </c>
      <c r="F229" s="174">
        <v>136.54</v>
      </c>
      <c r="G229" s="174">
        <v>1952</v>
      </c>
      <c r="H229" s="174">
        <v>50.931820000000002</v>
      </c>
      <c r="I229" s="174">
        <v>44.622950000000003</v>
      </c>
      <c r="J229" s="174">
        <v>1.15385</v>
      </c>
    </row>
    <row r="230" spans="1:10" x14ac:dyDescent="0.25">
      <c r="A230" s="174" t="s">
        <v>163</v>
      </c>
      <c r="B230" s="174">
        <v>125296</v>
      </c>
      <c r="C230" s="174">
        <v>1011</v>
      </c>
      <c r="D230" s="174">
        <v>278</v>
      </c>
      <c r="E230" s="174">
        <v>605</v>
      </c>
      <c r="F230" s="174">
        <v>136.49</v>
      </c>
      <c r="G230" s="174">
        <v>1952</v>
      </c>
      <c r="H230" s="174">
        <v>50.91818</v>
      </c>
      <c r="I230" s="174">
        <v>44.622950000000003</v>
      </c>
      <c r="J230" s="174">
        <v>1.15385</v>
      </c>
    </row>
    <row r="231" spans="1:10" x14ac:dyDescent="0.25">
      <c r="A231" s="174" t="s">
        <v>163</v>
      </c>
      <c r="B231" s="174">
        <v>125860</v>
      </c>
      <c r="C231" s="174">
        <v>1012</v>
      </c>
      <c r="D231" s="174">
        <v>277</v>
      </c>
      <c r="E231" s="174">
        <v>605</v>
      </c>
      <c r="F231" s="174">
        <v>136.44</v>
      </c>
      <c r="G231" s="174">
        <v>1952</v>
      </c>
      <c r="H231" s="174">
        <v>50.91818</v>
      </c>
      <c r="I231" s="174">
        <v>44.622950000000003</v>
      </c>
      <c r="J231" s="174">
        <v>1.15385</v>
      </c>
    </row>
    <row r="232" spans="1:10" x14ac:dyDescent="0.25">
      <c r="A232" s="174" t="s">
        <v>163</v>
      </c>
      <c r="B232" s="174">
        <v>126423</v>
      </c>
      <c r="C232" s="174">
        <v>1011</v>
      </c>
      <c r="D232" s="174">
        <v>277</v>
      </c>
      <c r="E232" s="174">
        <v>604</v>
      </c>
      <c r="F232" s="174">
        <v>136.4</v>
      </c>
      <c r="G232" s="174">
        <v>1952</v>
      </c>
      <c r="H232" s="174">
        <v>50.922730000000001</v>
      </c>
      <c r="I232" s="174">
        <v>44.61401</v>
      </c>
      <c r="J232" s="174">
        <v>1.15385</v>
      </c>
    </row>
    <row r="233" spans="1:10" x14ac:dyDescent="0.25">
      <c r="A233" s="174" t="s">
        <v>163</v>
      </c>
      <c r="B233" s="174">
        <v>126988</v>
      </c>
      <c r="C233" s="174">
        <v>1014</v>
      </c>
      <c r="D233" s="174">
        <v>275</v>
      </c>
      <c r="E233" s="174">
        <v>604</v>
      </c>
      <c r="F233" s="174">
        <v>136.35</v>
      </c>
      <c r="G233" s="174">
        <v>1952</v>
      </c>
      <c r="H233" s="174">
        <v>50.91818</v>
      </c>
      <c r="I233" s="174">
        <v>44.61401</v>
      </c>
      <c r="J233" s="174">
        <v>1.15385</v>
      </c>
    </row>
    <row r="234" spans="1:10" x14ac:dyDescent="0.25">
      <c r="A234" s="174" t="s">
        <v>163</v>
      </c>
      <c r="B234" s="174">
        <v>127555</v>
      </c>
      <c r="C234" s="174">
        <v>1011</v>
      </c>
      <c r="D234" s="174">
        <v>279</v>
      </c>
      <c r="E234" s="174">
        <v>605</v>
      </c>
      <c r="F234" s="174">
        <v>136.31</v>
      </c>
      <c r="G234" s="174">
        <v>1952</v>
      </c>
      <c r="H234" s="174">
        <v>50.913640000000001</v>
      </c>
      <c r="I234" s="174">
        <v>44.622950000000003</v>
      </c>
      <c r="J234" s="174">
        <v>1.15385</v>
      </c>
    </row>
    <row r="235" spans="1:10" x14ac:dyDescent="0.25">
      <c r="A235" s="174" t="s">
        <v>163</v>
      </c>
      <c r="B235" s="174">
        <v>128123</v>
      </c>
      <c r="C235" s="174">
        <v>1004</v>
      </c>
      <c r="D235" s="174">
        <v>284</v>
      </c>
      <c r="E235" s="174">
        <v>605</v>
      </c>
      <c r="F235" s="174">
        <v>136.26</v>
      </c>
      <c r="G235" s="174">
        <v>1952</v>
      </c>
      <c r="H235" s="174">
        <v>50.922730000000001</v>
      </c>
      <c r="I235" s="174">
        <v>44.622950000000003</v>
      </c>
      <c r="J235" s="174">
        <v>1.15385</v>
      </c>
    </row>
    <row r="236" spans="1:10" x14ac:dyDescent="0.25">
      <c r="A236" s="174" t="s">
        <v>163</v>
      </c>
      <c r="B236" s="174">
        <v>128691</v>
      </c>
      <c r="C236" s="174">
        <v>1020</v>
      </c>
      <c r="D236" s="174">
        <v>271</v>
      </c>
      <c r="E236" s="174">
        <v>604</v>
      </c>
      <c r="F236" s="174">
        <v>136.22</v>
      </c>
      <c r="G236" s="174">
        <v>1952</v>
      </c>
      <c r="H236" s="174">
        <v>50.909089999999999</v>
      </c>
      <c r="I236" s="174">
        <v>44.61401</v>
      </c>
      <c r="J236" s="174">
        <v>1.15385</v>
      </c>
    </row>
    <row r="237" spans="1:10" x14ac:dyDescent="0.25">
      <c r="A237" s="174" t="s">
        <v>163</v>
      </c>
      <c r="B237" s="174">
        <v>129260</v>
      </c>
      <c r="C237" s="174">
        <v>1009</v>
      </c>
      <c r="D237" s="174">
        <v>281</v>
      </c>
      <c r="E237" s="174">
        <v>605</v>
      </c>
      <c r="F237" s="174">
        <v>136.18</v>
      </c>
      <c r="G237" s="174">
        <v>1954</v>
      </c>
      <c r="H237" s="174">
        <v>50.913640000000001</v>
      </c>
      <c r="I237" s="174">
        <v>44.622950000000003</v>
      </c>
      <c r="J237" s="174">
        <v>2.30769</v>
      </c>
    </row>
    <row r="238" spans="1:10" x14ac:dyDescent="0.25">
      <c r="A238" s="174" t="s">
        <v>163</v>
      </c>
      <c r="B238" s="174">
        <v>129828</v>
      </c>
      <c r="C238" s="174">
        <v>1013</v>
      </c>
      <c r="D238" s="174">
        <v>276</v>
      </c>
      <c r="E238" s="174">
        <v>604</v>
      </c>
      <c r="F238" s="174">
        <v>136.13</v>
      </c>
      <c r="G238" s="174">
        <v>1954</v>
      </c>
      <c r="H238" s="174">
        <v>50.91818</v>
      </c>
      <c r="I238" s="174">
        <v>44.61401</v>
      </c>
      <c r="J238" s="174">
        <v>1.15385</v>
      </c>
    </row>
    <row r="239" spans="1:10" x14ac:dyDescent="0.25">
      <c r="A239" s="174" t="s">
        <v>163</v>
      </c>
      <c r="B239" s="174">
        <v>130395</v>
      </c>
      <c r="C239" s="174">
        <v>1016</v>
      </c>
      <c r="D239" s="174">
        <v>273</v>
      </c>
      <c r="E239" s="174">
        <v>605</v>
      </c>
      <c r="F239" s="174">
        <v>136.09</v>
      </c>
      <c r="G239" s="174">
        <v>1952</v>
      </c>
      <c r="H239" s="174">
        <v>50.91818</v>
      </c>
      <c r="I239" s="174">
        <v>44.622950000000003</v>
      </c>
      <c r="J239" s="174">
        <v>1.15385</v>
      </c>
    </row>
    <row r="240" spans="1:10" x14ac:dyDescent="0.25">
      <c r="A240" s="174" t="s">
        <v>163</v>
      </c>
      <c r="B240" s="174">
        <v>130960</v>
      </c>
      <c r="C240" s="174">
        <v>1014</v>
      </c>
      <c r="D240" s="174">
        <v>276</v>
      </c>
      <c r="E240" s="174">
        <v>604</v>
      </c>
      <c r="F240" s="174">
        <v>136.05000000000001</v>
      </c>
      <c r="G240" s="174">
        <v>1952</v>
      </c>
      <c r="H240" s="174">
        <v>50.91818</v>
      </c>
      <c r="I240" s="174">
        <v>44.61401</v>
      </c>
      <c r="J240" s="174">
        <v>1.15385</v>
      </c>
    </row>
    <row r="241" spans="1:10" x14ac:dyDescent="0.25">
      <c r="A241" s="174" t="s">
        <v>163</v>
      </c>
      <c r="B241" s="174">
        <v>131524</v>
      </c>
      <c r="C241" s="174">
        <v>1011</v>
      </c>
      <c r="D241" s="174">
        <v>279</v>
      </c>
      <c r="E241" s="174">
        <v>604</v>
      </c>
      <c r="F241" s="174">
        <v>136.01</v>
      </c>
      <c r="G241" s="174">
        <v>1952</v>
      </c>
      <c r="H241" s="174">
        <v>50.913640000000001</v>
      </c>
      <c r="I241" s="174">
        <v>44.61401</v>
      </c>
      <c r="J241" s="174">
        <v>1.15385</v>
      </c>
    </row>
    <row r="242" spans="1:10" x14ac:dyDescent="0.25">
      <c r="A242" s="174" t="s">
        <v>163</v>
      </c>
      <c r="B242" s="174">
        <v>132089</v>
      </c>
      <c r="C242" s="174">
        <v>1017</v>
      </c>
      <c r="D242" s="174">
        <v>274</v>
      </c>
      <c r="E242" s="174">
        <v>604</v>
      </c>
      <c r="F242" s="174">
        <v>135.97</v>
      </c>
      <c r="G242" s="174">
        <v>1952</v>
      </c>
      <c r="H242" s="174">
        <v>50.909089999999999</v>
      </c>
      <c r="I242" s="174">
        <v>44.61401</v>
      </c>
      <c r="J242" s="174">
        <v>1.15385</v>
      </c>
    </row>
    <row r="243" spans="1:10" x14ac:dyDescent="0.25">
      <c r="A243" s="174" t="s">
        <v>163</v>
      </c>
      <c r="B243" s="174">
        <v>132653</v>
      </c>
      <c r="C243" s="174">
        <v>1012</v>
      </c>
      <c r="D243" s="174">
        <v>278</v>
      </c>
      <c r="E243" s="174">
        <v>604</v>
      </c>
      <c r="F243" s="174">
        <v>135.94</v>
      </c>
      <c r="G243" s="174">
        <v>1951</v>
      </c>
      <c r="H243" s="174">
        <v>50.913640000000001</v>
      </c>
      <c r="I243" s="174">
        <v>44.61401</v>
      </c>
      <c r="J243" s="174">
        <v>0.57691999999999999</v>
      </c>
    </row>
    <row r="244" spans="1:10" x14ac:dyDescent="0.25">
      <c r="A244" s="174" t="s">
        <v>163</v>
      </c>
      <c r="B244" s="174">
        <v>133217</v>
      </c>
      <c r="C244" s="174">
        <v>1011</v>
      </c>
      <c r="D244" s="174">
        <v>280</v>
      </c>
      <c r="E244" s="174">
        <v>604</v>
      </c>
      <c r="F244" s="174">
        <v>135.9</v>
      </c>
      <c r="G244" s="174">
        <v>1952</v>
      </c>
      <c r="H244" s="174">
        <v>50.909089999999999</v>
      </c>
      <c r="I244" s="174">
        <v>44.61401</v>
      </c>
      <c r="J244" s="174">
        <v>1.15385</v>
      </c>
    </row>
    <row r="245" spans="1:10" x14ac:dyDescent="0.25">
      <c r="A245" s="174" t="s">
        <v>163</v>
      </c>
      <c r="B245" s="174">
        <v>133781</v>
      </c>
      <c r="C245" s="174">
        <v>1016</v>
      </c>
      <c r="D245" s="174">
        <v>274</v>
      </c>
      <c r="E245" s="174">
        <v>604</v>
      </c>
      <c r="F245" s="174">
        <v>135.86000000000001</v>
      </c>
      <c r="G245" s="174">
        <v>1952</v>
      </c>
      <c r="H245" s="174">
        <v>50.913640000000001</v>
      </c>
      <c r="I245" s="174">
        <v>44.61401</v>
      </c>
      <c r="J245" s="174">
        <v>1.15385</v>
      </c>
    </row>
    <row r="246" spans="1:10" x14ac:dyDescent="0.25">
      <c r="A246" s="174" t="s">
        <v>163</v>
      </c>
      <c r="B246" s="174">
        <v>134346</v>
      </c>
      <c r="C246" s="174">
        <v>1004</v>
      </c>
      <c r="D246" s="174">
        <v>286</v>
      </c>
      <c r="E246" s="174">
        <v>605</v>
      </c>
      <c r="F246" s="174">
        <v>135.83000000000001</v>
      </c>
      <c r="G246" s="174">
        <v>1951</v>
      </c>
      <c r="H246" s="174">
        <v>50.913640000000001</v>
      </c>
      <c r="I246" s="174">
        <v>44.622950000000003</v>
      </c>
      <c r="J246" s="174">
        <v>0.57691999999999999</v>
      </c>
    </row>
    <row r="247" spans="1:10" x14ac:dyDescent="0.25">
      <c r="A247" s="174" t="s">
        <v>163</v>
      </c>
      <c r="B247" s="174">
        <v>134914</v>
      </c>
      <c r="C247" s="174">
        <v>1005</v>
      </c>
      <c r="D247" s="174">
        <v>284</v>
      </c>
      <c r="E247" s="174">
        <v>605</v>
      </c>
      <c r="F247" s="174">
        <v>135.79</v>
      </c>
      <c r="G247" s="174">
        <v>1952</v>
      </c>
      <c r="H247" s="174">
        <v>50.91818</v>
      </c>
      <c r="I247" s="174">
        <v>44.622950000000003</v>
      </c>
      <c r="J247" s="174">
        <v>1.15385</v>
      </c>
    </row>
    <row r="248" spans="1:10" x14ac:dyDescent="0.25">
      <c r="A248" s="174" t="s">
        <v>163</v>
      </c>
      <c r="B248" s="174">
        <v>135483</v>
      </c>
      <c r="C248" s="174">
        <v>1015</v>
      </c>
      <c r="D248" s="174">
        <v>276</v>
      </c>
      <c r="E248" s="174">
        <v>604</v>
      </c>
      <c r="F248" s="174">
        <v>135.76</v>
      </c>
      <c r="G248" s="174">
        <v>1951</v>
      </c>
      <c r="H248" s="174">
        <v>50.909089999999999</v>
      </c>
      <c r="I248" s="174">
        <v>44.61401</v>
      </c>
      <c r="J248" s="174">
        <v>0.57691999999999999</v>
      </c>
    </row>
    <row r="249" spans="1:10" x14ac:dyDescent="0.25">
      <c r="A249" s="174" t="s">
        <v>163</v>
      </c>
      <c r="B249" s="174">
        <v>136052</v>
      </c>
      <c r="C249" s="174">
        <v>1007</v>
      </c>
      <c r="D249" s="174">
        <v>283</v>
      </c>
      <c r="E249" s="174">
        <v>605</v>
      </c>
      <c r="F249" s="174">
        <v>135.72999999999999</v>
      </c>
      <c r="G249" s="174">
        <v>1951</v>
      </c>
      <c r="H249" s="174">
        <v>50.913640000000001</v>
      </c>
      <c r="I249" s="174">
        <v>44.622950000000003</v>
      </c>
      <c r="J249" s="174">
        <v>0.57691999999999999</v>
      </c>
    </row>
    <row r="250" spans="1:10" x14ac:dyDescent="0.25">
      <c r="A250" s="174" t="s">
        <v>163</v>
      </c>
      <c r="B250" s="174">
        <v>136620</v>
      </c>
      <c r="C250" s="174">
        <v>1011</v>
      </c>
      <c r="D250" s="174">
        <v>280</v>
      </c>
      <c r="E250" s="174">
        <v>605</v>
      </c>
      <c r="F250" s="174">
        <v>135.69999999999999</v>
      </c>
      <c r="G250" s="174">
        <v>1951</v>
      </c>
      <c r="H250" s="174">
        <v>50.909089999999999</v>
      </c>
      <c r="I250" s="174">
        <v>44.622950000000003</v>
      </c>
      <c r="J250" s="174">
        <v>0.57691999999999999</v>
      </c>
    </row>
    <row r="251" spans="1:10" x14ac:dyDescent="0.25">
      <c r="A251" s="174" t="s">
        <v>163</v>
      </c>
      <c r="B251" s="174">
        <v>137188</v>
      </c>
      <c r="C251" s="174">
        <v>1012</v>
      </c>
      <c r="D251" s="174">
        <v>279</v>
      </c>
      <c r="E251" s="174">
        <v>604</v>
      </c>
      <c r="F251" s="174">
        <v>135.66999999999999</v>
      </c>
      <c r="G251" s="174">
        <v>1951</v>
      </c>
      <c r="H251" s="174">
        <v>50.909089999999999</v>
      </c>
      <c r="I251" s="174">
        <v>44.61401</v>
      </c>
      <c r="J251" s="174">
        <v>0.57691999999999999</v>
      </c>
    </row>
    <row r="252" spans="1:10" x14ac:dyDescent="0.25">
      <c r="A252" s="174" t="s">
        <v>163</v>
      </c>
      <c r="B252" s="174">
        <v>137754</v>
      </c>
      <c r="C252" s="174">
        <v>1009</v>
      </c>
      <c r="D252" s="174">
        <v>281</v>
      </c>
      <c r="E252" s="174">
        <v>604</v>
      </c>
      <c r="F252" s="174">
        <v>135.63999999999999</v>
      </c>
      <c r="G252" s="174">
        <v>1951</v>
      </c>
      <c r="H252" s="174">
        <v>50.909089999999999</v>
      </c>
      <c r="I252" s="174">
        <v>44.61401</v>
      </c>
      <c r="J252" s="174">
        <v>0.57691999999999999</v>
      </c>
    </row>
    <row r="253" spans="1:10" x14ac:dyDescent="0.25">
      <c r="A253" s="174" t="s">
        <v>163</v>
      </c>
      <c r="B253" s="174">
        <v>138320</v>
      </c>
      <c r="C253" s="174">
        <v>1011</v>
      </c>
      <c r="D253" s="174">
        <v>280</v>
      </c>
      <c r="E253" s="174">
        <v>604</v>
      </c>
      <c r="F253" s="174">
        <v>135.61000000000001</v>
      </c>
      <c r="G253" s="174">
        <v>1951</v>
      </c>
      <c r="H253" s="174">
        <v>50.909089999999999</v>
      </c>
      <c r="I253" s="174">
        <v>44.61401</v>
      </c>
      <c r="J253" s="174">
        <v>0.57691999999999999</v>
      </c>
    </row>
    <row r="254" spans="1:10" x14ac:dyDescent="0.25">
      <c r="A254" s="174" t="s">
        <v>163</v>
      </c>
      <c r="B254" s="174">
        <v>138884</v>
      </c>
      <c r="C254" s="174">
        <v>1017</v>
      </c>
      <c r="D254" s="174">
        <v>275</v>
      </c>
      <c r="E254" s="174">
        <v>604</v>
      </c>
      <c r="F254" s="174">
        <v>135.58000000000001</v>
      </c>
      <c r="G254" s="174">
        <v>1951</v>
      </c>
      <c r="H254" s="174">
        <v>50.904539999999997</v>
      </c>
      <c r="I254" s="174">
        <v>44.61401</v>
      </c>
      <c r="J254" s="174">
        <v>0.57691999999999999</v>
      </c>
    </row>
    <row r="255" spans="1:10" x14ac:dyDescent="0.25">
      <c r="A255" s="174" t="s">
        <v>163</v>
      </c>
      <c r="B255" s="174">
        <v>139448</v>
      </c>
      <c r="C255" s="174">
        <v>1012</v>
      </c>
      <c r="D255" s="174">
        <v>279</v>
      </c>
      <c r="E255" s="174">
        <v>605</v>
      </c>
      <c r="F255" s="174">
        <v>135.56</v>
      </c>
      <c r="G255" s="174">
        <v>1951</v>
      </c>
      <c r="H255" s="174">
        <v>50.909089999999999</v>
      </c>
      <c r="I255" s="174">
        <v>44.622950000000003</v>
      </c>
      <c r="J255" s="174">
        <v>0.57691999999999999</v>
      </c>
    </row>
    <row r="256" spans="1:10" x14ac:dyDescent="0.25">
      <c r="A256" s="174" t="s">
        <v>163</v>
      </c>
      <c r="B256" s="174">
        <v>140012</v>
      </c>
      <c r="C256" s="174">
        <v>1005</v>
      </c>
      <c r="D256" s="174">
        <v>286</v>
      </c>
      <c r="E256" s="174">
        <v>604</v>
      </c>
      <c r="F256" s="174">
        <v>135.53</v>
      </c>
      <c r="G256" s="174">
        <v>1951</v>
      </c>
      <c r="H256" s="174">
        <v>50.909089999999999</v>
      </c>
      <c r="I256" s="174">
        <v>44.61401</v>
      </c>
      <c r="J256" s="174">
        <v>0.57691999999999999</v>
      </c>
    </row>
    <row r="257" spans="1:10" x14ac:dyDescent="0.25">
      <c r="A257" s="174" t="s">
        <v>163</v>
      </c>
      <c r="B257" s="174">
        <v>140576</v>
      </c>
      <c r="C257" s="174">
        <v>1023</v>
      </c>
      <c r="D257" s="174">
        <v>270</v>
      </c>
      <c r="E257" s="174">
        <v>603</v>
      </c>
      <c r="F257" s="174">
        <v>135.5</v>
      </c>
      <c r="G257" s="174">
        <v>1950</v>
      </c>
      <c r="H257" s="174">
        <v>50.9</v>
      </c>
      <c r="I257" s="174">
        <v>44.605069999999998</v>
      </c>
      <c r="J257" s="174">
        <v>0</v>
      </c>
    </row>
    <row r="258" spans="1:10" x14ac:dyDescent="0.25">
      <c r="A258" s="174" t="s">
        <v>163</v>
      </c>
      <c r="B258" s="174">
        <v>141140</v>
      </c>
      <c r="C258" s="174">
        <v>1005</v>
      </c>
      <c r="D258" s="174">
        <v>286</v>
      </c>
      <c r="E258" s="174">
        <v>604</v>
      </c>
      <c r="F258" s="174">
        <v>135.47999999999999</v>
      </c>
      <c r="G258" s="174">
        <v>1951</v>
      </c>
      <c r="H258" s="174">
        <v>50.909089999999999</v>
      </c>
      <c r="I258" s="174">
        <v>44.61401</v>
      </c>
      <c r="J258" s="174">
        <v>0.57691999999999999</v>
      </c>
    </row>
    <row r="259" spans="1:10" x14ac:dyDescent="0.25">
      <c r="A259" s="174" t="s">
        <v>163</v>
      </c>
      <c r="B259" s="174">
        <v>141708</v>
      </c>
      <c r="C259" s="174">
        <v>994</v>
      </c>
      <c r="D259" s="174">
        <v>294</v>
      </c>
      <c r="E259" s="174">
        <v>606</v>
      </c>
      <c r="F259" s="174">
        <v>135.46</v>
      </c>
      <c r="G259" s="174">
        <v>1951</v>
      </c>
      <c r="H259" s="174">
        <v>50.922730000000001</v>
      </c>
      <c r="I259" s="174">
        <v>44.631889999999999</v>
      </c>
      <c r="J259" s="174">
        <v>0.57691999999999999</v>
      </c>
    </row>
    <row r="260" spans="1:10" x14ac:dyDescent="0.25">
      <c r="A260" s="174" t="s">
        <v>163</v>
      </c>
      <c r="B260" s="174">
        <v>142276</v>
      </c>
      <c r="C260" s="174">
        <v>1009</v>
      </c>
      <c r="D260" s="174">
        <v>282</v>
      </c>
      <c r="E260" s="174">
        <v>605</v>
      </c>
      <c r="F260" s="174">
        <v>135.43</v>
      </c>
      <c r="G260" s="174">
        <v>1951</v>
      </c>
      <c r="H260" s="174">
        <v>50.909089999999999</v>
      </c>
      <c r="I260" s="174">
        <v>44.622950000000003</v>
      </c>
      <c r="J260" s="174">
        <v>0.57691999999999999</v>
      </c>
    </row>
    <row r="261" spans="1:10" x14ac:dyDescent="0.25">
      <c r="A261" s="174" t="s">
        <v>163</v>
      </c>
      <c r="B261" s="174">
        <v>142845</v>
      </c>
      <c r="C261" s="174">
        <v>1009</v>
      </c>
      <c r="D261" s="174">
        <v>283</v>
      </c>
      <c r="E261" s="174">
        <v>604</v>
      </c>
      <c r="F261" s="174">
        <v>135.41</v>
      </c>
      <c r="G261" s="174">
        <v>1950</v>
      </c>
      <c r="H261" s="174">
        <v>50.904539999999997</v>
      </c>
      <c r="I261" s="174">
        <v>44.61401</v>
      </c>
      <c r="J261" s="174">
        <v>0</v>
      </c>
    </row>
    <row r="262" spans="1:10" x14ac:dyDescent="0.25">
      <c r="A262" s="174" t="s">
        <v>163</v>
      </c>
      <c r="B262" s="174">
        <v>143413</v>
      </c>
      <c r="C262" s="174">
        <v>1018</v>
      </c>
      <c r="D262" s="174">
        <v>275</v>
      </c>
      <c r="E262" s="174">
        <v>604</v>
      </c>
      <c r="F262" s="174">
        <v>135.38</v>
      </c>
      <c r="G262" s="174">
        <v>1950</v>
      </c>
      <c r="H262" s="174">
        <v>50.9</v>
      </c>
      <c r="I262" s="174">
        <v>44.61401</v>
      </c>
      <c r="J262" s="174">
        <v>0</v>
      </c>
    </row>
    <row r="263" spans="1:10" x14ac:dyDescent="0.25">
      <c r="A263" s="174" t="s">
        <v>163</v>
      </c>
      <c r="B263" s="174">
        <v>143981</v>
      </c>
      <c r="C263" s="174">
        <v>1013</v>
      </c>
      <c r="D263" s="174">
        <v>278</v>
      </c>
      <c r="E263" s="174">
        <v>603</v>
      </c>
      <c r="F263" s="174">
        <v>135.36000000000001</v>
      </c>
      <c r="G263" s="174">
        <v>1951</v>
      </c>
      <c r="H263" s="174">
        <v>50.909089999999999</v>
      </c>
      <c r="I263" s="174">
        <v>44.605069999999998</v>
      </c>
      <c r="J263" s="174">
        <v>0.57691999999999999</v>
      </c>
    </row>
    <row r="264" spans="1:10" x14ac:dyDescent="0.25">
      <c r="A264" s="174" t="s">
        <v>163</v>
      </c>
      <c r="B264" s="174">
        <v>144547</v>
      </c>
      <c r="C264" s="174">
        <v>992</v>
      </c>
      <c r="D264" s="174">
        <v>297</v>
      </c>
      <c r="E264" s="174">
        <v>606</v>
      </c>
      <c r="F264" s="174">
        <v>135.34</v>
      </c>
      <c r="G264" s="174">
        <v>1951</v>
      </c>
      <c r="H264" s="174">
        <v>50.91818</v>
      </c>
      <c r="I264" s="174">
        <v>44.631889999999999</v>
      </c>
      <c r="J264" s="174">
        <v>0.57691999999999999</v>
      </c>
    </row>
    <row r="265" spans="1:10" x14ac:dyDescent="0.25">
      <c r="A265" s="174" t="s">
        <v>163</v>
      </c>
      <c r="B265" s="174">
        <v>145112</v>
      </c>
      <c r="C265" s="174">
        <v>1003</v>
      </c>
      <c r="D265" s="174">
        <v>287</v>
      </c>
      <c r="E265" s="174">
        <v>605</v>
      </c>
      <c r="F265" s="174">
        <v>135.32</v>
      </c>
      <c r="G265" s="174">
        <v>1951</v>
      </c>
      <c r="H265" s="174">
        <v>50.913640000000001</v>
      </c>
      <c r="I265" s="174">
        <v>44.622950000000003</v>
      </c>
      <c r="J265" s="174">
        <v>0.57691999999999999</v>
      </c>
    </row>
    <row r="266" spans="1:10" x14ac:dyDescent="0.25">
      <c r="A266" s="174" t="s">
        <v>163</v>
      </c>
      <c r="B266" s="174">
        <v>145677</v>
      </c>
      <c r="C266" s="174">
        <v>1012</v>
      </c>
      <c r="D266" s="174">
        <v>279</v>
      </c>
      <c r="E266" s="174">
        <v>604</v>
      </c>
      <c r="F266" s="174">
        <v>135.30000000000001</v>
      </c>
      <c r="G266" s="174">
        <v>1951</v>
      </c>
      <c r="H266" s="174">
        <v>50.909089999999999</v>
      </c>
      <c r="I266" s="174">
        <v>44.61401</v>
      </c>
      <c r="J266" s="174">
        <v>0.57691999999999999</v>
      </c>
    </row>
    <row r="267" spans="1:10" x14ac:dyDescent="0.25">
      <c r="A267" s="174" t="s">
        <v>163</v>
      </c>
      <c r="B267" s="174">
        <v>146241</v>
      </c>
      <c r="C267" s="174">
        <v>1013</v>
      </c>
      <c r="D267" s="174">
        <v>279</v>
      </c>
      <c r="E267" s="174">
        <v>605</v>
      </c>
      <c r="F267" s="174">
        <v>135.28</v>
      </c>
      <c r="G267" s="174">
        <v>1950</v>
      </c>
      <c r="H267" s="174">
        <v>50.904539999999997</v>
      </c>
      <c r="I267" s="174">
        <v>44.622950000000003</v>
      </c>
      <c r="J267" s="174">
        <v>0</v>
      </c>
    </row>
    <row r="268" spans="1:10" x14ac:dyDescent="0.25">
      <c r="A268" s="174" t="s">
        <v>163</v>
      </c>
      <c r="B268" s="174">
        <v>146805</v>
      </c>
      <c r="C268" s="174">
        <v>1008</v>
      </c>
      <c r="D268" s="174">
        <v>283</v>
      </c>
      <c r="E268" s="174">
        <v>604</v>
      </c>
      <c r="F268" s="174">
        <v>135.26</v>
      </c>
      <c r="G268" s="174">
        <v>1952</v>
      </c>
      <c r="H268" s="174">
        <v>50.909089999999999</v>
      </c>
      <c r="I268" s="174">
        <v>44.61401</v>
      </c>
      <c r="J268" s="174">
        <v>1.15385</v>
      </c>
    </row>
    <row r="269" spans="1:10" x14ac:dyDescent="0.25">
      <c r="A269" s="174" t="s">
        <v>163</v>
      </c>
      <c r="B269" s="174">
        <v>147368</v>
      </c>
      <c r="C269" s="174">
        <v>1012</v>
      </c>
      <c r="D269" s="174">
        <v>280</v>
      </c>
      <c r="E269" s="174">
        <v>604</v>
      </c>
      <c r="F269" s="174">
        <v>135.24</v>
      </c>
      <c r="G269" s="174">
        <v>1952</v>
      </c>
      <c r="H269" s="174">
        <v>50.904539999999997</v>
      </c>
      <c r="I269" s="174">
        <v>44.61401</v>
      </c>
      <c r="J269" s="174">
        <v>1.15385</v>
      </c>
    </row>
    <row r="270" spans="1:10" x14ac:dyDescent="0.25">
      <c r="A270" s="174" t="s">
        <v>163</v>
      </c>
      <c r="B270" s="174">
        <v>147933</v>
      </c>
      <c r="C270" s="174">
        <v>996</v>
      </c>
      <c r="D270" s="174">
        <v>293</v>
      </c>
      <c r="E270" s="174">
        <v>605</v>
      </c>
      <c r="F270" s="174">
        <v>135.22</v>
      </c>
      <c r="G270" s="174">
        <v>1952</v>
      </c>
      <c r="H270" s="174">
        <v>50.91818</v>
      </c>
      <c r="I270" s="174">
        <v>44.622950000000003</v>
      </c>
      <c r="J270" s="174">
        <v>1.15385</v>
      </c>
    </row>
    <row r="271" spans="1:10" x14ac:dyDescent="0.25">
      <c r="A271" s="174" t="s">
        <v>163</v>
      </c>
      <c r="B271" s="174">
        <v>148499</v>
      </c>
      <c r="C271" s="174">
        <v>1011</v>
      </c>
      <c r="D271" s="174">
        <v>281</v>
      </c>
      <c r="E271" s="174">
        <v>604</v>
      </c>
      <c r="F271" s="174">
        <v>135.19999999999999</v>
      </c>
      <c r="G271" s="174">
        <v>1952</v>
      </c>
      <c r="H271" s="174">
        <v>50.904539999999997</v>
      </c>
      <c r="I271" s="174">
        <v>44.61401</v>
      </c>
      <c r="J271" s="174">
        <v>1.15385</v>
      </c>
    </row>
    <row r="272" spans="1:10" x14ac:dyDescent="0.25">
      <c r="A272" s="174" t="s">
        <v>163</v>
      </c>
      <c r="B272" s="174">
        <v>149067</v>
      </c>
      <c r="C272" s="174">
        <v>1022</v>
      </c>
      <c r="D272" s="174">
        <v>271</v>
      </c>
      <c r="E272" s="174">
        <v>604</v>
      </c>
      <c r="F272" s="174">
        <v>135.18</v>
      </c>
      <c r="G272" s="174">
        <v>1952</v>
      </c>
      <c r="H272" s="174">
        <v>50.9</v>
      </c>
      <c r="I272" s="174">
        <v>44.61401</v>
      </c>
      <c r="J272" s="174">
        <v>1.15385</v>
      </c>
    </row>
    <row r="273" spans="1:10" x14ac:dyDescent="0.25">
      <c r="A273" s="174" t="s">
        <v>163</v>
      </c>
      <c r="B273" s="174">
        <v>149636</v>
      </c>
      <c r="C273" s="174">
        <v>1007</v>
      </c>
      <c r="D273" s="174">
        <v>284</v>
      </c>
      <c r="E273" s="174">
        <v>605</v>
      </c>
      <c r="F273" s="174">
        <v>135.16</v>
      </c>
      <c r="G273" s="174">
        <v>1952</v>
      </c>
      <c r="H273" s="174">
        <v>50.909089999999999</v>
      </c>
      <c r="I273" s="174">
        <v>44.622950000000003</v>
      </c>
      <c r="J273" s="174">
        <v>1.15385</v>
      </c>
    </row>
    <row r="274" spans="1:10" x14ac:dyDescent="0.25">
      <c r="A274" s="174" t="s">
        <v>163</v>
      </c>
      <c r="B274" s="174">
        <v>150204</v>
      </c>
      <c r="C274" s="174">
        <v>1012</v>
      </c>
      <c r="D274" s="174">
        <v>279</v>
      </c>
      <c r="E274" s="174">
        <v>605</v>
      </c>
      <c r="F274" s="174">
        <v>135.13999999999999</v>
      </c>
      <c r="G274" s="174">
        <v>1952</v>
      </c>
      <c r="H274" s="174">
        <v>50.909089999999999</v>
      </c>
      <c r="I274" s="174">
        <v>44.622950000000003</v>
      </c>
      <c r="J274" s="174">
        <v>1.15385</v>
      </c>
    </row>
    <row r="275" spans="1:10" x14ac:dyDescent="0.25">
      <c r="A275" s="174" t="s">
        <v>163</v>
      </c>
      <c r="B275" s="174">
        <v>150772</v>
      </c>
      <c r="C275" s="174">
        <v>1015</v>
      </c>
      <c r="D275" s="174">
        <v>276</v>
      </c>
      <c r="E275" s="174">
        <v>605</v>
      </c>
      <c r="F275" s="174">
        <v>135.12</v>
      </c>
      <c r="G275" s="174">
        <v>1954</v>
      </c>
      <c r="H275" s="174">
        <v>50.909089999999999</v>
      </c>
      <c r="I275" s="174">
        <v>44.622950000000003</v>
      </c>
      <c r="J275" s="174">
        <v>2.30769</v>
      </c>
    </row>
    <row r="276" spans="1:10" x14ac:dyDescent="0.25">
      <c r="A276" s="174" t="s">
        <v>163</v>
      </c>
      <c r="B276" s="174">
        <v>151339</v>
      </c>
      <c r="C276" s="174">
        <v>1007</v>
      </c>
      <c r="D276" s="174">
        <v>284</v>
      </c>
      <c r="E276" s="174">
        <v>605</v>
      </c>
      <c r="F276" s="174">
        <v>135.1</v>
      </c>
      <c r="G276" s="174">
        <v>1955</v>
      </c>
      <c r="H276" s="174">
        <v>50.909089999999999</v>
      </c>
      <c r="I276" s="174">
        <v>44.622950000000003</v>
      </c>
      <c r="J276" s="174">
        <v>2.88462</v>
      </c>
    </row>
    <row r="277" spans="1:10" x14ac:dyDescent="0.25">
      <c r="A277" s="174" t="s">
        <v>163</v>
      </c>
      <c r="B277" s="174">
        <v>151904</v>
      </c>
      <c r="C277" s="174">
        <v>1016</v>
      </c>
      <c r="D277" s="174">
        <v>276</v>
      </c>
      <c r="E277" s="174">
        <v>604</v>
      </c>
      <c r="F277" s="174">
        <v>135.08000000000001</v>
      </c>
      <c r="G277" s="174">
        <v>1954</v>
      </c>
      <c r="H277" s="174">
        <v>50.904539999999997</v>
      </c>
      <c r="I277" s="174">
        <v>44.61401</v>
      </c>
      <c r="J277" s="174">
        <v>2.30769</v>
      </c>
    </row>
    <row r="278" spans="1:10" x14ac:dyDescent="0.25">
      <c r="A278" s="174" t="s">
        <v>163</v>
      </c>
      <c r="B278" s="174">
        <v>152469</v>
      </c>
      <c r="C278" s="174">
        <v>1014</v>
      </c>
      <c r="D278" s="174">
        <v>279</v>
      </c>
      <c r="E278" s="174">
        <v>604</v>
      </c>
      <c r="F278" s="174">
        <v>135.06</v>
      </c>
      <c r="G278" s="174">
        <v>1954</v>
      </c>
      <c r="H278" s="174">
        <v>50.9</v>
      </c>
      <c r="I278" s="174">
        <v>44.61401</v>
      </c>
      <c r="J278" s="174">
        <v>1.15385</v>
      </c>
    </row>
    <row r="279" spans="1:10" x14ac:dyDescent="0.25">
      <c r="A279" s="174" t="s">
        <v>163</v>
      </c>
      <c r="B279" s="174">
        <v>153033</v>
      </c>
      <c r="C279" s="174">
        <v>1010</v>
      </c>
      <c r="D279" s="174">
        <v>281</v>
      </c>
      <c r="E279" s="174">
        <v>604</v>
      </c>
      <c r="F279" s="174">
        <v>135.04</v>
      </c>
      <c r="G279" s="174">
        <v>1955</v>
      </c>
      <c r="H279" s="174">
        <v>50.909089999999999</v>
      </c>
      <c r="I279" s="174">
        <v>44.61401</v>
      </c>
      <c r="J279" s="174">
        <v>2.88462</v>
      </c>
    </row>
    <row r="280" spans="1:10" x14ac:dyDescent="0.25">
      <c r="A280" s="174" t="s">
        <v>163</v>
      </c>
      <c r="B280" s="174">
        <v>153598</v>
      </c>
      <c r="C280" s="174">
        <v>1016</v>
      </c>
      <c r="D280" s="174">
        <v>277</v>
      </c>
      <c r="E280" s="174">
        <v>604</v>
      </c>
      <c r="F280" s="174">
        <v>135.02000000000001</v>
      </c>
      <c r="G280" s="174">
        <v>1955</v>
      </c>
      <c r="H280" s="174">
        <v>50.9</v>
      </c>
      <c r="I280" s="174">
        <v>44.61401</v>
      </c>
      <c r="J280" s="174">
        <v>2.88462</v>
      </c>
    </row>
    <row r="281" spans="1:10" x14ac:dyDescent="0.25">
      <c r="A281" s="174" t="s">
        <v>163</v>
      </c>
      <c r="B281" s="174">
        <v>154161</v>
      </c>
      <c r="C281" s="174">
        <v>1012</v>
      </c>
      <c r="D281" s="174">
        <v>280</v>
      </c>
      <c r="E281" s="174">
        <v>604</v>
      </c>
      <c r="F281" s="174">
        <v>135</v>
      </c>
      <c r="G281" s="174">
        <v>1955</v>
      </c>
      <c r="H281" s="174">
        <v>50.904539999999997</v>
      </c>
      <c r="I281" s="174">
        <v>44.61401</v>
      </c>
      <c r="J281" s="174">
        <v>2.88462</v>
      </c>
    </row>
    <row r="282" spans="1:10" x14ac:dyDescent="0.25">
      <c r="A282" s="174" t="s">
        <v>163</v>
      </c>
      <c r="B282" s="174">
        <v>154725</v>
      </c>
      <c r="C282" s="174">
        <v>1004</v>
      </c>
      <c r="D282" s="174">
        <v>287</v>
      </c>
      <c r="E282" s="174">
        <v>605</v>
      </c>
      <c r="F282" s="174">
        <v>134.97999999999999</v>
      </c>
      <c r="G282" s="174">
        <v>1955</v>
      </c>
      <c r="H282" s="174">
        <v>50.909089999999999</v>
      </c>
      <c r="I282" s="174">
        <v>44.622950000000003</v>
      </c>
      <c r="J282" s="174">
        <v>2.88462</v>
      </c>
    </row>
    <row r="283" spans="1:10" x14ac:dyDescent="0.25">
      <c r="A283" s="174" t="s">
        <v>163</v>
      </c>
      <c r="B283" s="174">
        <v>155289</v>
      </c>
      <c r="C283" s="174">
        <v>1017</v>
      </c>
      <c r="D283" s="174">
        <v>276</v>
      </c>
      <c r="E283" s="174">
        <v>604</v>
      </c>
      <c r="F283" s="174">
        <v>134.94999999999999</v>
      </c>
      <c r="G283" s="174">
        <v>1954</v>
      </c>
      <c r="H283" s="174">
        <v>50.9</v>
      </c>
      <c r="I283" s="174">
        <v>44.61401</v>
      </c>
      <c r="J283" s="174">
        <v>2.30769</v>
      </c>
    </row>
    <row r="284" spans="1:10" x14ac:dyDescent="0.25">
      <c r="A284" s="174" t="s">
        <v>163</v>
      </c>
      <c r="B284" s="174">
        <v>155854</v>
      </c>
      <c r="C284" s="174">
        <v>1012</v>
      </c>
      <c r="D284" s="174">
        <v>280</v>
      </c>
      <c r="E284" s="174">
        <v>604</v>
      </c>
      <c r="F284" s="174">
        <v>134.93</v>
      </c>
      <c r="G284" s="174">
        <v>1955</v>
      </c>
      <c r="H284" s="174">
        <v>50.904539999999997</v>
      </c>
      <c r="I284" s="174">
        <v>44.61401</v>
      </c>
      <c r="J284" s="174">
        <v>2.88462</v>
      </c>
    </row>
    <row r="285" spans="1:10" x14ac:dyDescent="0.25">
      <c r="A285" s="174" t="s">
        <v>163</v>
      </c>
      <c r="B285" s="174">
        <v>156421</v>
      </c>
      <c r="C285" s="174">
        <v>1008</v>
      </c>
      <c r="D285" s="174">
        <v>284</v>
      </c>
      <c r="E285" s="174">
        <v>604</v>
      </c>
      <c r="F285" s="174">
        <v>134.91</v>
      </c>
      <c r="G285" s="174">
        <v>1955</v>
      </c>
      <c r="H285" s="174">
        <v>50.904539999999997</v>
      </c>
      <c r="I285" s="174">
        <v>44.61401</v>
      </c>
      <c r="J285" s="174">
        <v>2.88462</v>
      </c>
    </row>
    <row r="286" spans="1:10" x14ac:dyDescent="0.25">
      <c r="A286" s="174" t="s">
        <v>163</v>
      </c>
      <c r="B286" s="174">
        <v>156989</v>
      </c>
      <c r="C286" s="174">
        <v>1008</v>
      </c>
      <c r="D286" s="174">
        <v>284</v>
      </c>
      <c r="E286" s="174">
        <v>604</v>
      </c>
      <c r="F286" s="174">
        <v>134.88999999999999</v>
      </c>
      <c r="G286" s="174">
        <v>1955</v>
      </c>
      <c r="H286" s="174">
        <v>50.904539999999997</v>
      </c>
      <c r="I286" s="174">
        <v>44.61401</v>
      </c>
      <c r="J286" s="174">
        <v>2.88462</v>
      </c>
    </row>
    <row r="287" spans="1:10" x14ac:dyDescent="0.25">
      <c r="A287" s="174" t="s">
        <v>163</v>
      </c>
      <c r="B287" s="174">
        <v>157558</v>
      </c>
      <c r="C287" s="174">
        <v>1017</v>
      </c>
      <c r="D287" s="174">
        <v>275</v>
      </c>
      <c r="E287" s="174">
        <v>604</v>
      </c>
      <c r="F287" s="174">
        <v>134.87</v>
      </c>
      <c r="G287" s="174">
        <v>1955</v>
      </c>
      <c r="H287" s="174">
        <v>50.904539999999997</v>
      </c>
      <c r="I287" s="174">
        <v>44.61401</v>
      </c>
      <c r="J287" s="174">
        <v>2.88462</v>
      </c>
    </row>
    <row r="288" spans="1:10" x14ac:dyDescent="0.25">
      <c r="A288" s="174" t="s">
        <v>163</v>
      </c>
      <c r="B288" s="174">
        <v>158127</v>
      </c>
      <c r="C288" s="174">
        <v>1008</v>
      </c>
      <c r="D288" s="174">
        <v>284</v>
      </c>
      <c r="E288" s="174">
        <v>604</v>
      </c>
      <c r="F288" s="174">
        <v>134.85</v>
      </c>
      <c r="G288" s="174">
        <v>1955</v>
      </c>
      <c r="H288" s="174">
        <v>50.904539999999997</v>
      </c>
      <c r="I288" s="174">
        <v>44.61401</v>
      </c>
      <c r="J288" s="174">
        <v>2.88462</v>
      </c>
    </row>
    <row r="289" spans="1:10" x14ac:dyDescent="0.25">
      <c r="A289" s="174" t="s">
        <v>163</v>
      </c>
      <c r="B289" s="174">
        <v>158695</v>
      </c>
      <c r="C289" s="174">
        <v>1011</v>
      </c>
      <c r="D289" s="174">
        <v>282</v>
      </c>
      <c r="E289" s="174">
        <v>603</v>
      </c>
      <c r="F289" s="174">
        <v>134.83000000000001</v>
      </c>
      <c r="G289" s="174">
        <v>1956</v>
      </c>
      <c r="H289" s="174">
        <v>50.9</v>
      </c>
      <c r="I289" s="174">
        <v>44.605069999999998</v>
      </c>
      <c r="J289" s="174">
        <v>3.4615399999999998</v>
      </c>
    </row>
    <row r="290" spans="1:10" x14ac:dyDescent="0.25">
      <c r="A290" s="174" t="s">
        <v>163</v>
      </c>
      <c r="B290" s="174">
        <v>159262</v>
      </c>
      <c r="C290" s="174">
        <v>1020</v>
      </c>
      <c r="D290" s="174">
        <v>275</v>
      </c>
      <c r="E290" s="174">
        <v>603</v>
      </c>
      <c r="F290" s="174">
        <v>134.81</v>
      </c>
      <c r="G290" s="174">
        <v>1955</v>
      </c>
      <c r="H290" s="174">
        <v>50.890909999999998</v>
      </c>
      <c r="I290" s="174">
        <v>44.605069999999998</v>
      </c>
      <c r="J290" s="174">
        <v>2.88462</v>
      </c>
    </row>
    <row r="291" spans="1:10" x14ac:dyDescent="0.25">
      <c r="A291" s="174" t="s">
        <v>163</v>
      </c>
      <c r="B291" s="174">
        <v>159828</v>
      </c>
      <c r="C291" s="174">
        <v>1007</v>
      </c>
      <c r="D291" s="174">
        <v>285</v>
      </c>
      <c r="E291" s="174">
        <v>604</v>
      </c>
      <c r="F291" s="174">
        <v>134.79</v>
      </c>
      <c r="G291" s="174">
        <v>1956</v>
      </c>
      <c r="H291" s="174">
        <v>50.904539999999997</v>
      </c>
      <c r="I291" s="174">
        <v>44.61401</v>
      </c>
      <c r="J291" s="174">
        <v>3.4615399999999998</v>
      </c>
    </row>
    <row r="292" spans="1:10" x14ac:dyDescent="0.25">
      <c r="A292" s="174" t="s">
        <v>163</v>
      </c>
      <c r="B292" s="174">
        <v>160393</v>
      </c>
      <c r="C292" s="174">
        <v>1008</v>
      </c>
      <c r="D292" s="174">
        <v>284</v>
      </c>
      <c r="E292" s="174">
        <v>604</v>
      </c>
      <c r="F292" s="174">
        <v>134.77000000000001</v>
      </c>
      <c r="G292" s="174">
        <v>1955</v>
      </c>
      <c r="H292" s="174">
        <v>50.904539999999997</v>
      </c>
      <c r="I292" s="174">
        <v>44.61401</v>
      </c>
      <c r="J292" s="174">
        <v>2.88462</v>
      </c>
    </row>
    <row r="293" spans="1:10" x14ac:dyDescent="0.25">
      <c r="A293" s="174" t="s">
        <v>163</v>
      </c>
      <c r="B293" s="174">
        <v>160958</v>
      </c>
      <c r="C293" s="174">
        <v>1017</v>
      </c>
      <c r="D293" s="174">
        <v>276</v>
      </c>
      <c r="E293" s="174">
        <v>603</v>
      </c>
      <c r="F293" s="174">
        <v>134.76</v>
      </c>
      <c r="G293" s="174">
        <v>1956</v>
      </c>
      <c r="H293" s="174">
        <v>50.9</v>
      </c>
      <c r="I293" s="174">
        <v>44.605069999999998</v>
      </c>
      <c r="J293" s="174">
        <v>3.4615399999999998</v>
      </c>
    </row>
    <row r="294" spans="1:10" x14ac:dyDescent="0.25">
      <c r="A294" s="174" t="s">
        <v>163</v>
      </c>
      <c r="B294" s="174">
        <v>161522</v>
      </c>
      <c r="C294" s="174">
        <v>1012</v>
      </c>
      <c r="D294" s="174">
        <v>281</v>
      </c>
      <c r="E294" s="174">
        <v>603</v>
      </c>
      <c r="F294" s="174">
        <v>134.74</v>
      </c>
      <c r="G294" s="174">
        <v>1956</v>
      </c>
      <c r="H294" s="174">
        <v>50.9</v>
      </c>
      <c r="I294" s="174">
        <v>44.605069999999998</v>
      </c>
      <c r="J294" s="174">
        <v>3.4615399999999998</v>
      </c>
    </row>
    <row r="295" spans="1:10" x14ac:dyDescent="0.25">
      <c r="A295" s="174" t="s">
        <v>163</v>
      </c>
      <c r="B295" s="174">
        <v>162086</v>
      </c>
      <c r="C295" s="174">
        <v>1019</v>
      </c>
      <c r="D295" s="174">
        <v>275</v>
      </c>
      <c r="E295" s="174">
        <v>604</v>
      </c>
      <c r="F295" s="174">
        <v>134.72</v>
      </c>
      <c r="G295" s="174">
        <v>1955</v>
      </c>
      <c r="H295" s="174">
        <v>50.895449999999997</v>
      </c>
      <c r="I295" s="174">
        <v>44.61401</v>
      </c>
      <c r="J295" s="174">
        <v>3.4615399999999998</v>
      </c>
    </row>
    <row r="296" spans="1:10" x14ac:dyDescent="0.25">
      <c r="A296" s="174" t="s">
        <v>163</v>
      </c>
      <c r="B296" s="174">
        <v>162650</v>
      </c>
      <c r="C296" s="174">
        <v>1019</v>
      </c>
      <c r="D296" s="174">
        <v>276</v>
      </c>
      <c r="E296" s="174">
        <v>603</v>
      </c>
      <c r="F296" s="174">
        <v>134.69999999999999</v>
      </c>
      <c r="G296" s="174">
        <v>1956</v>
      </c>
      <c r="H296" s="174">
        <v>50.890909999999998</v>
      </c>
      <c r="I296" s="174">
        <v>44.605069999999998</v>
      </c>
      <c r="J296" s="174">
        <v>3.4615399999999998</v>
      </c>
    </row>
    <row r="297" spans="1:10" x14ac:dyDescent="0.25">
      <c r="A297" s="174" t="s">
        <v>163</v>
      </c>
      <c r="B297" s="174">
        <v>163214</v>
      </c>
      <c r="C297" s="174">
        <v>1009</v>
      </c>
      <c r="D297" s="174">
        <v>282</v>
      </c>
      <c r="E297" s="174">
        <v>604</v>
      </c>
      <c r="F297" s="174">
        <v>134.69</v>
      </c>
      <c r="G297" s="174">
        <v>1956</v>
      </c>
      <c r="H297" s="174">
        <v>50.909089999999999</v>
      </c>
      <c r="I297" s="174">
        <v>44.61401</v>
      </c>
      <c r="J297" s="174">
        <v>3.4615399999999998</v>
      </c>
    </row>
    <row r="298" spans="1:10" x14ac:dyDescent="0.25">
      <c r="A298" s="174" t="s">
        <v>163</v>
      </c>
      <c r="B298" s="174">
        <v>163781</v>
      </c>
      <c r="C298" s="174">
        <v>1024</v>
      </c>
      <c r="D298" s="174">
        <v>271</v>
      </c>
      <c r="E298" s="174">
        <v>604</v>
      </c>
      <c r="F298" s="174">
        <v>134.66999999999999</v>
      </c>
      <c r="G298" s="174">
        <v>1956</v>
      </c>
      <c r="H298" s="174">
        <v>50.890909999999998</v>
      </c>
      <c r="I298" s="174">
        <v>44.61401</v>
      </c>
      <c r="J298" s="174">
        <v>3.4615399999999998</v>
      </c>
    </row>
    <row r="299" spans="1:10" x14ac:dyDescent="0.25">
      <c r="A299" s="174" t="s">
        <v>163</v>
      </c>
      <c r="B299" s="174">
        <v>164349</v>
      </c>
      <c r="C299" s="174">
        <v>1024</v>
      </c>
      <c r="D299" s="174">
        <v>270</v>
      </c>
      <c r="E299" s="174">
        <v>604</v>
      </c>
      <c r="F299" s="174">
        <v>134.66</v>
      </c>
      <c r="G299" s="174">
        <v>1956</v>
      </c>
      <c r="H299" s="174">
        <v>50.895449999999997</v>
      </c>
      <c r="I299" s="174">
        <v>44.61401</v>
      </c>
      <c r="J299" s="174">
        <v>3.4615399999999998</v>
      </c>
    </row>
    <row r="300" spans="1:10" x14ac:dyDescent="0.25">
      <c r="A300" s="174" t="s">
        <v>163</v>
      </c>
      <c r="B300" s="174">
        <v>164918</v>
      </c>
      <c r="C300" s="174">
        <v>1010</v>
      </c>
      <c r="D300" s="174">
        <v>283</v>
      </c>
      <c r="E300" s="174">
        <v>603</v>
      </c>
      <c r="F300" s="174">
        <v>134.63999999999999</v>
      </c>
      <c r="G300" s="174">
        <v>1956</v>
      </c>
      <c r="H300" s="174">
        <v>50.9</v>
      </c>
      <c r="I300" s="174">
        <v>44.605069999999998</v>
      </c>
      <c r="J300" s="174">
        <v>3.4615399999999998</v>
      </c>
    </row>
    <row r="301" spans="1:10" x14ac:dyDescent="0.25">
      <c r="A301" s="174" t="s">
        <v>163</v>
      </c>
      <c r="B301" s="174">
        <v>165487</v>
      </c>
      <c r="C301" s="174">
        <v>1014</v>
      </c>
      <c r="D301" s="174">
        <v>280</v>
      </c>
      <c r="E301" s="174">
        <v>604</v>
      </c>
      <c r="F301" s="174">
        <v>134.63</v>
      </c>
      <c r="G301" s="174">
        <v>1956</v>
      </c>
      <c r="H301" s="174">
        <v>50.895449999999997</v>
      </c>
      <c r="I301" s="174">
        <v>44.61401</v>
      </c>
      <c r="J301" s="174">
        <v>3.4615399999999998</v>
      </c>
    </row>
    <row r="302" spans="1:10" x14ac:dyDescent="0.25">
      <c r="A302" s="174" t="s">
        <v>163</v>
      </c>
      <c r="B302" s="174">
        <v>166056</v>
      </c>
      <c r="C302" s="174">
        <v>1016</v>
      </c>
      <c r="D302" s="174">
        <v>277</v>
      </c>
      <c r="E302" s="174">
        <v>603</v>
      </c>
      <c r="F302" s="174">
        <v>134.61000000000001</v>
      </c>
      <c r="G302" s="174">
        <v>1956</v>
      </c>
      <c r="H302" s="174">
        <v>50.9</v>
      </c>
      <c r="I302" s="174">
        <v>44.605069999999998</v>
      </c>
      <c r="J302" s="174">
        <v>3.4615399999999998</v>
      </c>
    </row>
    <row r="303" spans="1:10" x14ac:dyDescent="0.25">
      <c r="A303" s="174" t="s">
        <v>163</v>
      </c>
      <c r="B303" s="174">
        <v>166624</v>
      </c>
      <c r="C303" s="174">
        <v>1010</v>
      </c>
      <c r="D303" s="174">
        <v>284</v>
      </c>
      <c r="E303" s="174">
        <v>603</v>
      </c>
      <c r="F303" s="174">
        <v>134.6</v>
      </c>
      <c r="G303" s="174">
        <v>1956</v>
      </c>
      <c r="H303" s="174">
        <v>50.895449999999997</v>
      </c>
      <c r="I303" s="174">
        <v>44.605069999999998</v>
      </c>
      <c r="J303" s="174">
        <v>3.4615399999999998</v>
      </c>
    </row>
    <row r="304" spans="1:10" x14ac:dyDescent="0.25">
      <c r="A304" s="174" t="s">
        <v>163</v>
      </c>
      <c r="B304" s="174">
        <v>167190</v>
      </c>
      <c r="C304" s="174">
        <v>1013</v>
      </c>
      <c r="D304" s="174">
        <v>280</v>
      </c>
      <c r="E304" s="174">
        <v>603</v>
      </c>
      <c r="F304" s="174">
        <v>134.58000000000001</v>
      </c>
      <c r="G304" s="174">
        <v>1957</v>
      </c>
      <c r="H304" s="174">
        <v>50.9</v>
      </c>
      <c r="I304" s="174">
        <v>44.605069999999998</v>
      </c>
      <c r="J304" s="174">
        <v>4.0384599999999997</v>
      </c>
    </row>
    <row r="305" spans="1:10" x14ac:dyDescent="0.25">
      <c r="A305" s="174" t="s">
        <v>163</v>
      </c>
      <c r="B305" s="174">
        <v>167756</v>
      </c>
      <c r="C305" s="174">
        <v>1011</v>
      </c>
      <c r="D305" s="174">
        <v>282</v>
      </c>
      <c r="E305" s="174">
        <v>604</v>
      </c>
      <c r="F305" s="174">
        <v>134.57</v>
      </c>
      <c r="G305" s="174">
        <v>1956</v>
      </c>
      <c r="H305" s="174">
        <v>50.9</v>
      </c>
      <c r="I305" s="174">
        <v>44.61401</v>
      </c>
      <c r="J305" s="174">
        <v>3.4615399999999998</v>
      </c>
    </row>
    <row r="306" spans="1:10" x14ac:dyDescent="0.25">
      <c r="A306" s="174" t="s">
        <v>163</v>
      </c>
      <c r="B306" s="174">
        <v>168321</v>
      </c>
      <c r="C306" s="174">
        <v>1008</v>
      </c>
      <c r="D306" s="174">
        <v>284</v>
      </c>
      <c r="E306" s="174">
        <v>604</v>
      </c>
      <c r="F306" s="174">
        <v>134.55000000000001</v>
      </c>
      <c r="G306" s="174">
        <v>1956</v>
      </c>
      <c r="H306" s="174">
        <v>50.904539999999997</v>
      </c>
      <c r="I306" s="174">
        <v>44.61401</v>
      </c>
      <c r="J306" s="174">
        <v>3.4615399999999998</v>
      </c>
    </row>
    <row r="307" spans="1:10" x14ac:dyDescent="0.25">
      <c r="A307" s="174" t="s">
        <v>163</v>
      </c>
      <c r="B307" s="174">
        <v>168886</v>
      </c>
      <c r="C307" s="174">
        <v>1022</v>
      </c>
      <c r="D307" s="174">
        <v>273</v>
      </c>
      <c r="E307" s="174">
        <v>603</v>
      </c>
      <c r="F307" s="174">
        <v>134.54</v>
      </c>
      <c r="G307" s="174">
        <v>1956</v>
      </c>
      <c r="H307" s="174">
        <v>50.890909999999998</v>
      </c>
      <c r="I307" s="174">
        <v>44.605069999999998</v>
      </c>
      <c r="J307" s="174">
        <v>3.4615399999999998</v>
      </c>
    </row>
    <row r="308" spans="1:10" x14ac:dyDescent="0.25">
      <c r="A308" s="174" t="s">
        <v>163</v>
      </c>
      <c r="B308" s="174">
        <v>169451</v>
      </c>
      <c r="C308" s="174">
        <v>1012</v>
      </c>
      <c r="D308" s="174">
        <v>281</v>
      </c>
      <c r="E308" s="174">
        <v>604</v>
      </c>
      <c r="F308" s="174">
        <v>134.53</v>
      </c>
      <c r="G308" s="174">
        <v>1955</v>
      </c>
      <c r="H308" s="174">
        <v>50.9</v>
      </c>
      <c r="I308" s="174">
        <v>44.605069999999998</v>
      </c>
      <c r="J308" s="174">
        <v>2.88462</v>
      </c>
    </row>
    <row r="309" spans="1:10" x14ac:dyDescent="0.25">
      <c r="A309" s="174" t="s">
        <v>163</v>
      </c>
      <c r="B309" s="174">
        <v>170015</v>
      </c>
      <c r="C309" s="174">
        <v>1009</v>
      </c>
      <c r="D309" s="174">
        <v>284</v>
      </c>
      <c r="E309" s="174">
        <v>603</v>
      </c>
      <c r="F309" s="174">
        <v>134.51</v>
      </c>
      <c r="G309" s="174">
        <v>1956</v>
      </c>
      <c r="H309" s="174">
        <v>50.9</v>
      </c>
      <c r="I309" s="174">
        <v>44.605069999999998</v>
      </c>
      <c r="J309" s="174">
        <v>3.4615399999999998</v>
      </c>
    </row>
    <row r="310" spans="1:10" x14ac:dyDescent="0.25">
      <c r="A310" s="174" t="s">
        <v>163</v>
      </c>
      <c r="B310" s="174">
        <v>170579</v>
      </c>
      <c r="C310" s="174">
        <v>1013</v>
      </c>
      <c r="D310" s="174">
        <v>280</v>
      </c>
      <c r="E310" s="174">
        <v>603</v>
      </c>
      <c r="F310" s="174">
        <v>134.5</v>
      </c>
      <c r="G310" s="174">
        <v>1956</v>
      </c>
      <c r="H310" s="174">
        <v>50.9</v>
      </c>
      <c r="I310" s="174">
        <v>44.605069999999998</v>
      </c>
      <c r="J310" s="174">
        <v>3.4615399999999998</v>
      </c>
    </row>
    <row r="311" spans="1:10" x14ac:dyDescent="0.25">
      <c r="A311" s="174" t="s">
        <v>163</v>
      </c>
      <c r="B311" s="174">
        <v>171143</v>
      </c>
      <c r="C311" s="174">
        <v>1012</v>
      </c>
      <c r="D311" s="174">
        <v>281</v>
      </c>
      <c r="E311" s="174">
        <v>603</v>
      </c>
      <c r="F311" s="174">
        <v>134.49</v>
      </c>
      <c r="G311" s="174">
        <v>1956</v>
      </c>
      <c r="H311" s="174">
        <v>50.9</v>
      </c>
      <c r="I311" s="174">
        <v>44.605069999999998</v>
      </c>
      <c r="J311" s="174">
        <v>3.4615399999999998</v>
      </c>
    </row>
    <row r="312" spans="1:10" x14ac:dyDescent="0.25">
      <c r="A312" s="174" t="s">
        <v>163</v>
      </c>
      <c r="B312" s="174">
        <v>171710</v>
      </c>
      <c r="C312" s="174">
        <v>1013</v>
      </c>
      <c r="D312" s="174">
        <v>281</v>
      </c>
      <c r="E312" s="174">
        <v>603</v>
      </c>
      <c r="F312" s="174">
        <v>134.47</v>
      </c>
      <c r="G312" s="174">
        <v>1956</v>
      </c>
      <c r="H312" s="174">
        <v>50.895449999999997</v>
      </c>
      <c r="I312" s="174">
        <v>44.605069999999998</v>
      </c>
      <c r="J312" s="174">
        <v>3.4615399999999998</v>
      </c>
    </row>
    <row r="313" spans="1:10" x14ac:dyDescent="0.25">
      <c r="A313" s="174" t="s">
        <v>163</v>
      </c>
      <c r="B313" s="174">
        <v>172278</v>
      </c>
      <c r="C313" s="174">
        <v>1021</v>
      </c>
      <c r="D313" s="174">
        <v>274</v>
      </c>
      <c r="E313" s="174">
        <v>603</v>
      </c>
      <c r="F313" s="174">
        <v>134.46</v>
      </c>
      <c r="G313" s="174">
        <v>1956</v>
      </c>
      <c r="H313" s="174">
        <v>50.890909999999998</v>
      </c>
      <c r="I313" s="174">
        <v>44.605069999999998</v>
      </c>
      <c r="J313" s="174">
        <v>3.4615399999999998</v>
      </c>
    </row>
    <row r="314" spans="1:10" x14ac:dyDescent="0.25">
      <c r="A314" s="174" t="s">
        <v>163</v>
      </c>
      <c r="B314" s="174">
        <v>172847</v>
      </c>
      <c r="C314" s="174">
        <v>1013</v>
      </c>
      <c r="D314" s="174">
        <v>281</v>
      </c>
      <c r="E314" s="174">
        <v>603</v>
      </c>
      <c r="F314" s="174">
        <v>134.44999999999999</v>
      </c>
      <c r="G314" s="174">
        <v>1955</v>
      </c>
      <c r="H314" s="174">
        <v>50.9</v>
      </c>
      <c r="I314" s="174">
        <v>44.605069999999998</v>
      </c>
      <c r="J314" s="174">
        <v>2.88462</v>
      </c>
    </row>
    <row r="315" spans="1:10" x14ac:dyDescent="0.25">
      <c r="A315" s="174" t="s">
        <v>163</v>
      </c>
      <c r="B315" s="174">
        <v>173416</v>
      </c>
      <c r="C315" s="174">
        <v>1009</v>
      </c>
      <c r="D315" s="174">
        <v>284</v>
      </c>
      <c r="E315" s="174">
        <v>603</v>
      </c>
      <c r="F315" s="174">
        <v>134.44</v>
      </c>
      <c r="G315" s="174">
        <v>1955</v>
      </c>
      <c r="H315" s="174">
        <v>50.9</v>
      </c>
      <c r="I315" s="174">
        <v>44.605069999999998</v>
      </c>
      <c r="J315" s="174">
        <v>2.88462</v>
      </c>
    </row>
    <row r="316" spans="1:10" x14ac:dyDescent="0.25">
      <c r="A316" s="174" t="s">
        <v>163</v>
      </c>
      <c r="B316" s="174">
        <v>173984</v>
      </c>
      <c r="C316" s="174">
        <v>1021</v>
      </c>
      <c r="D316" s="174">
        <v>274</v>
      </c>
      <c r="E316" s="174">
        <v>603</v>
      </c>
      <c r="F316" s="174">
        <v>134.43</v>
      </c>
      <c r="G316" s="174">
        <v>1956</v>
      </c>
      <c r="H316" s="174">
        <v>50.890909999999998</v>
      </c>
      <c r="I316" s="174">
        <v>44.605069999999998</v>
      </c>
      <c r="J316" s="174">
        <v>3.4615399999999998</v>
      </c>
    </row>
    <row r="317" spans="1:10" x14ac:dyDescent="0.25">
      <c r="A317" s="174" t="s">
        <v>163</v>
      </c>
      <c r="B317" s="174">
        <v>174551</v>
      </c>
      <c r="C317" s="174">
        <v>1010</v>
      </c>
      <c r="D317" s="174">
        <v>284</v>
      </c>
      <c r="E317" s="174">
        <v>603</v>
      </c>
      <c r="F317" s="174">
        <v>134.41</v>
      </c>
      <c r="G317" s="174">
        <v>1956</v>
      </c>
      <c r="H317" s="174">
        <v>50.895449999999997</v>
      </c>
      <c r="I317" s="174">
        <v>44.605069999999998</v>
      </c>
      <c r="J317" s="174">
        <v>3.4615399999999998</v>
      </c>
    </row>
    <row r="318" spans="1:10" x14ac:dyDescent="0.25">
      <c r="A318" s="174" t="s">
        <v>163</v>
      </c>
      <c r="B318" s="174">
        <v>175117</v>
      </c>
      <c r="C318" s="174">
        <v>1010</v>
      </c>
      <c r="D318" s="174">
        <v>284</v>
      </c>
      <c r="E318" s="174">
        <v>604</v>
      </c>
      <c r="F318" s="174">
        <v>134.4</v>
      </c>
      <c r="G318" s="174">
        <v>1956</v>
      </c>
      <c r="H318" s="174">
        <v>50.895449999999997</v>
      </c>
      <c r="I318" s="174">
        <v>44.61401</v>
      </c>
      <c r="J318" s="174">
        <v>3.4615399999999998</v>
      </c>
    </row>
    <row r="319" spans="1:10" x14ac:dyDescent="0.25">
      <c r="A319" s="174" t="s">
        <v>163</v>
      </c>
      <c r="B319" s="174">
        <v>175682</v>
      </c>
      <c r="C319" s="174">
        <v>1024</v>
      </c>
      <c r="D319" s="174">
        <v>272</v>
      </c>
      <c r="E319" s="174">
        <v>603</v>
      </c>
      <c r="F319" s="174">
        <v>134.38999999999999</v>
      </c>
      <c r="G319" s="174">
        <v>1955</v>
      </c>
      <c r="H319" s="174">
        <v>50.886360000000003</v>
      </c>
      <c r="I319" s="174">
        <v>44.605069999999998</v>
      </c>
      <c r="J319" s="174">
        <v>2.88462</v>
      </c>
    </row>
    <row r="320" spans="1:10" x14ac:dyDescent="0.25">
      <c r="A320" s="174" t="s">
        <v>163</v>
      </c>
      <c r="B320" s="174">
        <v>176247</v>
      </c>
      <c r="C320" s="174">
        <v>1011</v>
      </c>
      <c r="D320" s="174">
        <v>283</v>
      </c>
      <c r="E320" s="174">
        <v>603</v>
      </c>
      <c r="F320" s="174">
        <v>134.38</v>
      </c>
      <c r="G320" s="174">
        <v>1956</v>
      </c>
      <c r="H320" s="174">
        <v>50.895449999999997</v>
      </c>
      <c r="I320" s="174">
        <v>44.605069999999998</v>
      </c>
      <c r="J320" s="174">
        <v>3.4615399999999998</v>
      </c>
    </row>
    <row r="321" spans="1:10" x14ac:dyDescent="0.25">
      <c r="A321" s="174" t="s">
        <v>163</v>
      </c>
      <c r="B321" s="174">
        <v>176812</v>
      </c>
      <c r="C321" s="174">
        <v>1020</v>
      </c>
      <c r="D321" s="174">
        <v>276</v>
      </c>
      <c r="E321" s="174">
        <v>603</v>
      </c>
      <c r="F321" s="174">
        <v>134.37</v>
      </c>
      <c r="G321" s="174">
        <v>1955</v>
      </c>
      <c r="H321" s="174">
        <v>50.886360000000003</v>
      </c>
      <c r="I321" s="174">
        <v>44.605069999999998</v>
      </c>
      <c r="J321" s="174">
        <v>2.88462</v>
      </c>
    </row>
    <row r="322" spans="1:10" x14ac:dyDescent="0.25">
      <c r="A322" s="174" t="s">
        <v>163</v>
      </c>
      <c r="B322" s="174">
        <v>177376</v>
      </c>
      <c r="C322" s="174">
        <v>1019</v>
      </c>
      <c r="D322" s="174">
        <v>276</v>
      </c>
      <c r="E322" s="174">
        <v>603</v>
      </c>
      <c r="F322" s="174">
        <v>134.35</v>
      </c>
      <c r="G322" s="174">
        <v>1955</v>
      </c>
      <c r="H322" s="174">
        <v>50.890909999999998</v>
      </c>
      <c r="I322" s="174">
        <v>44.605069999999998</v>
      </c>
      <c r="J322" s="174">
        <v>2.88462</v>
      </c>
    </row>
    <row r="323" spans="1:10" x14ac:dyDescent="0.25">
      <c r="A323" s="174" t="s">
        <v>163</v>
      </c>
      <c r="B323" s="174">
        <v>177940</v>
      </c>
      <c r="C323" s="174">
        <v>1013</v>
      </c>
      <c r="D323" s="174">
        <v>281</v>
      </c>
      <c r="E323" s="174">
        <v>603</v>
      </c>
      <c r="F323" s="174">
        <v>134.34</v>
      </c>
      <c r="G323" s="174">
        <v>1957</v>
      </c>
      <c r="H323" s="174">
        <v>50.895449999999997</v>
      </c>
      <c r="I323" s="174">
        <v>44.605069999999998</v>
      </c>
      <c r="J323" s="174">
        <v>3.4615399999999998</v>
      </c>
    </row>
    <row r="324" spans="1:10" x14ac:dyDescent="0.25">
      <c r="A324" s="174" t="s">
        <v>163</v>
      </c>
      <c r="B324" s="174">
        <v>178504</v>
      </c>
      <c r="C324" s="174">
        <v>1010</v>
      </c>
      <c r="D324" s="174">
        <v>284</v>
      </c>
      <c r="E324" s="174">
        <v>603</v>
      </c>
      <c r="F324" s="174">
        <v>134.33000000000001</v>
      </c>
      <c r="G324" s="174">
        <v>1956</v>
      </c>
      <c r="H324" s="174">
        <v>50.895449999999997</v>
      </c>
      <c r="I324" s="174">
        <v>44.605069999999998</v>
      </c>
      <c r="J324" s="174">
        <v>3.4615399999999998</v>
      </c>
    </row>
    <row r="325" spans="1:10" x14ac:dyDescent="0.25">
      <c r="A325" s="174" t="s">
        <v>163</v>
      </c>
      <c r="B325" s="174">
        <v>179068</v>
      </c>
      <c r="C325" s="174">
        <v>1019</v>
      </c>
      <c r="D325" s="174">
        <v>277</v>
      </c>
      <c r="E325" s="174">
        <v>602</v>
      </c>
      <c r="F325" s="174">
        <v>134.32</v>
      </c>
      <c r="G325" s="174">
        <v>1955</v>
      </c>
      <c r="H325" s="174">
        <v>50.886360000000003</v>
      </c>
      <c r="I325" s="174">
        <v>44.596130000000002</v>
      </c>
      <c r="J325" s="174">
        <v>2.88462</v>
      </c>
    </row>
    <row r="326" spans="1:10" x14ac:dyDescent="0.25">
      <c r="A326" s="174" t="s">
        <v>163</v>
      </c>
      <c r="B326" s="174">
        <v>179634</v>
      </c>
      <c r="C326" s="174">
        <v>1012</v>
      </c>
      <c r="D326" s="174">
        <v>281</v>
      </c>
      <c r="E326" s="174">
        <v>603</v>
      </c>
      <c r="F326" s="174">
        <v>134.31</v>
      </c>
      <c r="G326" s="174">
        <v>1956</v>
      </c>
      <c r="H326" s="174">
        <v>50.9</v>
      </c>
      <c r="I326" s="174">
        <v>44.605069999999998</v>
      </c>
      <c r="J326" s="174">
        <v>3.4615399999999998</v>
      </c>
    </row>
    <row r="327" spans="1:10" x14ac:dyDescent="0.25">
      <c r="A327" s="174" t="s">
        <v>163</v>
      </c>
      <c r="B327" s="174">
        <v>180200</v>
      </c>
      <c r="C327" s="174">
        <v>1011</v>
      </c>
      <c r="D327" s="174">
        <v>283</v>
      </c>
      <c r="E327" s="174">
        <v>603</v>
      </c>
      <c r="F327" s="174">
        <v>134.30000000000001</v>
      </c>
      <c r="G327" s="174">
        <v>1955</v>
      </c>
      <c r="H327" s="174">
        <v>50.895449999999997</v>
      </c>
      <c r="I327" s="174">
        <v>44.605069999999998</v>
      </c>
      <c r="J327" s="174">
        <v>2.88462</v>
      </c>
    </row>
    <row r="328" spans="1:10" x14ac:dyDescent="0.25">
      <c r="A328" s="174" t="s">
        <v>163</v>
      </c>
      <c r="B328" s="174">
        <v>180769</v>
      </c>
      <c r="C328" s="174">
        <v>1013</v>
      </c>
      <c r="D328" s="174">
        <v>281</v>
      </c>
      <c r="E328" s="174">
        <v>603</v>
      </c>
      <c r="F328" s="174">
        <v>134.30000000000001</v>
      </c>
      <c r="G328" s="174">
        <v>1956</v>
      </c>
      <c r="H328" s="174">
        <v>50.895449999999997</v>
      </c>
      <c r="I328" s="174">
        <v>44.605069999999998</v>
      </c>
      <c r="J328" s="174">
        <v>3.4615399999999998</v>
      </c>
    </row>
    <row r="329" spans="1:10" x14ac:dyDescent="0.25">
      <c r="A329" s="174" t="s">
        <v>163</v>
      </c>
      <c r="B329" s="174">
        <v>181337</v>
      </c>
      <c r="C329" s="174">
        <v>1011</v>
      </c>
      <c r="D329" s="174">
        <v>283</v>
      </c>
      <c r="E329" s="174">
        <v>603</v>
      </c>
      <c r="F329" s="174">
        <v>134.28</v>
      </c>
      <c r="G329" s="174">
        <v>1955</v>
      </c>
      <c r="H329" s="174">
        <v>50.895449999999997</v>
      </c>
      <c r="I329" s="174">
        <v>44.605069999999998</v>
      </c>
      <c r="J329" s="174">
        <v>2.88462</v>
      </c>
    </row>
    <row r="330" spans="1:10" x14ac:dyDescent="0.25">
      <c r="A330" s="174" t="s">
        <v>163</v>
      </c>
      <c r="B330" s="174">
        <v>181906</v>
      </c>
      <c r="C330" s="174">
        <v>1012</v>
      </c>
      <c r="D330" s="174">
        <v>282</v>
      </c>
      <c r="E330" s="174">
        <v>603</v>
      </c>
      <c r="F330" s="174">
        <v>134.28</v>
      </c>
      <c r="G330" s="174">
        <v>1955</v>
      </c>
      <c r="H330" s="174">
        <v>50.895449999999997</v>
      </c>
      <c r="I330" s="174">
        <v>44.605069999999998</v>
      </c>
      <c r="J330" s="174">
        <v>2.88462</v>
      </c>
    </row>
    <row r="331" spans="1:10" x14ac:dyDescent="0.25">
      <c r="A331" s="174" t="s">
        <v>163</v>
      </c>
      <c r="B331" s="174">
        <v>182475</v>
      </c>
      <c r="C331" s="174">
        <v>1022</v>
      </c>
      <c r="D331" s="174">
        <v>274</v>
      </c>
      <c r="E331" s="174">
        <v>603</v>
      </c>
      <c r="F331" s="174">
        <v>134.27000000000001</v>
      </c>
      <c r="G331" s="174">
        <v>1956</v>
      </c>
      <c r="H331" s="174">
        <v>50.886360000000003</v>
      </c>
      <c r="I331" s="174">
        <v>44.605069999999998</v>
      </c>
      <c r="J331" s="174">
        <v>3.4615399999999998</v>
      </c>
    </row>
    <row r="332" spans="1:10" x14ac:dyDescent="0.25">
      <c r="A332" s="174" t="s">
        <v>163</v>
      </c>
      <c r="B332" s="174">
        <v>183042</v>
      </c>
      <c r="C332" s="174">
        <v>1011</v>
      </c>
      <c r="D332" s="174">
        <v>283</v>
      </c>
      <c r="E332" s="174">
        <v>604</v>
      </c>
      <c r="F332" s="174">
        <v>134.26</v>
      </c>
      <c r="G332" s="174">
        <v>1955</v>
      </c>
      <c r="H332" s="174">
        <v>50.895449999999997</v>
      </c>
      <c r="I332" s="174">
        <v>44.61401</v>
      </c>
      <c r="J332" s="174">
        <v>2.88462</v>
      </c>
    </row>
    <row r="333" spans="1:10" x14ac:dyDescent="0.25">
      <c r="A333" s="174" t="s">
        <v>163</v>
      </c>
      <c r="B333" s="174">
        <v>183608</v>
      </c>
      <c r="C333" s="174">
        <v>1011</v>
      </c>
      <c r="D333" s="174">
        <v>283</v>
      </c>
      <c r="E333" s="174">
        <v>603</v>
      </c>
      <c r="F333" s="174">
        <v>134.25</v>
      </c>
      <c r="G333" s="174">
        <v>1955</v>
      </c>
      <c r="H333" s="174">
        <v>50.895449999999997</v>
      </c>
      <c r="I333" s="174">
        <v>44.605069999999998</v>
      </c>
      <c r="J333" s="174">
        <v>3.4615399999999998</v>
      </c>
    </row>
    <row r="334" spans="1:10" x14ac:dyDescent="0.25">
      <c r="A334" s="174" t="s">
        <v>163</v>
      </c>
      <c r="B334" s="174">
        <v>184173</v>
      </c>
      <c r="C334" s="174">
        <v>1020</v>
      </c>
      <c r="D334" s="174">
        <v>275</v>
      </c>
      <c r="E334" s="174">
        <v>603</v>
      </c>
      <c r="F334" s="174">
        <v>134.24</v>
      </c>
      <c r="G334" s="174">
        <v>1955</v>
      </c>
      <c r="H334" s="174">
        <v>50.890909999999998</v>
      </c>
      <c r="I334" s="174">
        <v>44.605069999999998</v>
      </c>
      <c r="J334" s="174">
        <v>2.88462</v>
      </c>
    </row>
    <row r="335" spans="1:10" x14ac:dyDescent="0.25">
      <c r="A335" s="174" t="s">
        <v>163</v>
      </c>
      <c r="B335" s="174">
        <v>184737</v>
      </c>
      <c r="C335" s="174">
        <v>1019</v>
      </c>
      <c r="D335" s="174">
        <v>276</v>
      </c>
      <c r="E335" s="174">
        <v>603</v>
      </c>
      <c r="F335" s="174">
        <v>134.22999999999999</v>
      </c>
      <c r="G335" s="174">
        <v>1955</v>
      </c>
      <c r="H335" s="174">
        <v>50.890909999999998</v>
      </c>
      <c r="I335" s="174">
        <v>44.605069999999998</v>
      </c>
      <c r="J335" s="174">
        <v>2.88462</v>
      </c>
    </row>
    <row r="336" spans="1:10" x14ac:dyDescent="0.25">
      <c r="A336" s="174" t="s">
        <v>163</v>
      </c>
      <c r="B336" s="174">
        <v>185301</v>
      </c>
      <c r="C336" s="174">
        <v>1013</v>
      </c>
      <c r="D336" s="174">
        <v>281</v>
      </c>
      <c r="E336" s="174">
        <v>603</v>
      </c>
      <c r="F336" s="174">
        <v>134.22999999999999</v>
      </c>
      <c r="G336" s="174">
        <v>1956</v>
      </c>
      <c r="H336" s="174">
        <v>50.890909999999998</v>
      </c>
      <c r="I336" s="174">
        <v>44.605069999999998</v>
      </c>
      <c r="J336" s="174">
        <v>3.4615399999999998</v>
      </c>
    </row>
    <row r="337" spans="1:10" x14ac:dyDescent="0.25">
      <c r="A337" s="174" t="s">
        <v>163</v>
      </c>
      <c r="B337" s="174">
        <v>185865</v>
      </c>
      <c r="C337" s="174">
        <v>1016</v>
      </c>
      <c r="D337" s="174">
        <v>278</v>
      </c>
      <c r="E337" s="174">
        <v>603</v>
      </c>
      <c r="F337" s="174">
        <v>134.22</v>
      </c>
      <c r="G337" s="174">
        <v>1955</v>
      </c>
      <c r="H337" s="174">
        <v>50.895449999999997</v>
      </c>
      <c r="I337" s="174">
        <v>44.605069999999998</v>
      </c>
      <c r="J337" s="174">
        <v>2.88462</v>
      </c>
    </row>
    <row r="338" spans="1:10" x14ac:dyDescent="0.25">
      <c r="A338" s="174" t="s">
        <v>163</v>
      </c>
      <c r="B338" s="174">
        <v>186429</v>
      </c>
      <c r="C338" s="174">
        <v>1009</v>
      </c>
      <c r="D338" s="174">
        <v>284</v>
      </c>
      <c r="E338" s="174">
        <v>603</v>
      </c>
      <c r="F338" s="174">
        <v>134.21</v>
      </c>
      <c r="G338" s="174">
        <v>1956</v>
      </c>
      <c r="H338" s="174">
        <v>50.9</v>
      </c>
      <c r="I338" s="174">
        <v>44.605069999999998</v>
      </c>
      <c r="J338" s="174">
        <v>3.4615399999999998</v>
      </c>
    </row>
    <row r="339" spans="1:10" x14ac:dyDescent="0.25">
      <c r="A339" s="174" t="s">
        <v>163</v>
      </c>
      <c r="B339" s="174">
        <v>186995</v>
      </c>
      <c r="C339" s="174">
        <v>1012</v>
      </c>
      <c r="D339" s="174">
        <v>281</v>
      </c>
      <c r="E339" s="174">
        <v>603</v>
      </c>
      <c r="F339" s="174">
        <v>134.19999999999999</v>
      </c>
      <c r="G339" s="174">
        <v>1956</v>
      </c>
      <c r="H339" s="174">
        <v>50.9</v>
      </c>
      <c r="I339" s="174">
        <v>44.605069999999998</v>
      </c>
      <c r="J339" s="174">
        <v>3.4615399999999998</v>
      </c>
    </row>
    <row r="340" spans="1:10" x14ac:dyDescent="0.25">
      <c r="A340" s="174" t="s">
        <v>163</v>
      </c>
      <c r="B340" s="174">
        <v>187563</v>
      </c>
      <c r="C340" s="174">
        <v>1015</v>
      </c>
      <c r="D340" s="174">
        <v>280</v>
      </c>
      <c r="E340" s="174">
        <v>603</v>
      </c>
      <c r="F340" s="174">
        <v>134.19</v>
      </c>
      <c r="G340" s="174">
        <v>1955</v>
      </c>
      <c r="H340" s="174">
        <v>50.890909999999998</v>
      </c>
      <c r="I340" s="174">
        <v>44.605069999999998</v>
      </c>
      <c r="J340" s="174">
        <v>2.88462</v>
      </c>
    </row>
    <row r="341" spans="1:10" x14ac:dyDescent="0.25">
      <c r="A341" s="174" t="s">
        <v>163</v>
      </c>
      <c r="B341" s="174">
        <v>188131</v>
      </c>
      <c r="C341" s="174">
        <v>1019</v>
      </c>
      <c r="D341" s="174">
        <v>276</v>
      </c>
      <c r="E341" s="174">
        <v>603</v>
      </c>
      <c r="F341" s="174">
        <v>134.19</v>
      </c>
      <c r="G341" s="174">
        <v>1955</v>
      </c>
      <c r="H341" s="174">
        <v>50.890909999999998</v>
      </c>
      <c r="I341" s="174">
        <v>44.605069999999998</v>
      </c>
      <c r="J341" s="174">
        <v>2.88462</v>
      </c>
    </row>
    <row r="342" spans="1:10" x14ac:dyDescent="0.25">
      <c r="A342" s="174" t="s">
        <v>163</v>
      </c>
      <c r="B342" s="174">
        <v>188701</v>
      </c>
      <c r="C342" s="174">
        <v>1009</v>
      </c>
      <c r="D342" s="174">
        <v>284</v>
      </c>
      <c r="E342" s="174">
        <v>603</v>
      </c>
      <c r="F342" s="174">
        <v>134.18</v>
      </c>
      <c r="G342" s="174">
        <v>1956</v>
      </c>
      <c r="H342" s="174">
        <v>50.9</v>
      </c>
      <c r="I342" s="174">
        <v>44.605069999999998</v>
      </c>
      <c r="J342" s="174">
        <v>3.4615399999999998</v>
      </c>
    </row>
    <row r="343" spans="1:10" x14ac:dyDescent="0.25">
      <c r="A343" s="174" t="s">
        <v>163</v>
      </c>
      <c r="B343" s="174">
        <v>189269</v>
      </c>
      <c r="C343" s="174">
        <v>1017</v>
      </c>
      <c r="D343" s="174">
        <v>278</v>
      </c>
      <c r="E343" s="174">
        <v>603</v>
      </c>
      <c r="F343" s="174">
        <v>134.16999999999999</v>
      </c>
      <c r="G343" s="174">
        <v>1955</v>
      </c>
      <c r="H343" s="174">
        <v>50.890909999999998</v>
      </c>
      <c r="I343" s="174">
        <v>44.605069999999998</v>
      </c>
      <c r="J343" s="174">
        <v>2.88462</v>
      </c>
    </row>
    <row r="344" spans="1:10" x14ac:dyDescent="0.25">
      <c r="A344" s="174" t="s">
        <v>163</v>
      </c>
      <c r="B344" s="174">
        <v>189836</v>
      </c>
      <c r="C344" s="174">
        <v>1010</v>
      </c>
      <c r="D344" s="174">
        <v>284</v>
      </c>
      <c r="E344" s="174">
        <v>603</v>
      </c>
      <c r="F344" s="174">
        <v>134.16</v>
      </c>
      <c r="G344" s="174">
        <v>1955</v>
      </c>
      <c r="H344" s="174">
        <v>50.895449999999997</v>
      </c>
      <c r="I344" s="174">
        <v>44.605069999999998</v>
      </c>
      <c r="J344" s="174">
        <v>2.88462</v>
      </c>
    </row>
    <row r="345" spans="1:10" x14ac:dyDescent="0.25">
      <c r="A345" s="174" t="s">
        <v>163</v>
      </c>
      <c r="B345" s="174">
        <v>190401</v>
      </c>
      <c r="C345" s="174">
        <v>1018</v>
      </c>
      <c r="D345" s="174">
        <v>277</v>
      </c>
      <c r="E345" s="174">
        <v>603</v>
      </c>
      <c r="F345" s="174">
        <v>134.16</v>
      </c>
      <c r="G345" s="174">
        <v>1955</v>
      </c>
      <c r="H345" s="174">
        <v>50.890909999999998</v>
      </c>
      <c r="I345" s="174">
        <v>44.605069999999998</v>
      </c>
      <c r="J345" s="174">
        <v>2.88462</v>
      </c>
    </row>
    <row r="346" spans="1:10" x14ac:dyDescent="0.25">
      <c r="A346" s="174" t="s">
        <v>163</v>
      </c>
      <c r="B346" s="174">
        <v>190967</v>
      </c>
      <c r="C346" s="174">
        <v>1012</v>
      </c>
      <c r="D346" s="174">
        <v>281</v>
      </c>
      <c r="E346" s="174">
        <v>603</v>
      </c>
      <c r="F346" s="174">
        <v>134.15</v>
      </c>
      <c r="G346" s="174">
        <v>1956</v>
      </c>
      <c r="H346" s="174">
        <v>50.9</v>
      </c>
      <c r="I346" s="174">
        <v>44.605069999999998</v>
      </c>
      <c r="J346" s="174">
        <v>3.4615399999999998</v>
      </c>
    </row>
    <row r="347" spans="1:10" x14ac:dyDescent="0.25">
      <c r="A347" s="174" t="s">
        <v>163</v>
      </c>
      <c r="B347" s="174">
        <v>191532</v>
      </c>
      <c r="C347" s="174">
        <v>1010</v>
      </c>
      <c r="D347" s="174">
        <v>283</v>
      </c>
      <c r="E347" s="174">
        <v>602</v>
      </c>
      <c r="F347" s="174">
        <v>134.13999999999999</v>
      </c>
      <c r="G347" s="174">
        <v>1956</v>
      </c>
      <c r="H347" s="174">
        <v>50.9</v>
      </c>
      <c r="I347" s="174">
        <v>44.596130000000002</v>
      </c>
      <c r="J347" s="174">
        <v>3.4615399999999998</v>
      </c>
    </row>
    <row r="348" spans="1:10" x14ac:dyDescent="0.25">
      <c r="A348" s="174" t="s">
        <v>163</v>
      </c>
      <c r="B348" s="174">
        <v>192096</v>
      </c>
      <c r="C348" s="174">
        <v>1021</v>
      </c>
      <c r="D348" s="174">
        <v>275</v>
      </c>
      <c r="E348" s="174">
        <v>603</v>
      </c>
      <c r="F348" s="174">
        <v>134.13999999999999</v>
      </c>
      <c r="G348" s="174">
        <v>1956</v>
      </c>
      <c r="H348" s="174">
        <v>50.886360000000003</v>
      </c>
      <c r="I348" s="174">
        <v>44.605069999999998</v>
      </c>
      <c r="J348" s="174">
        <v>3.4615399999999998</v>
      </c>
    </row>
    <row r="349" spans="1:10" x14ac:dyDescent="0.25">
      <c r="A349" s="174" t="s">
        <v>163</v>
      </c>
      <c r="B349" s="174">
        <v>192660</v>
      </c>
      <c r="C349" s="174">
        <v>1011</v>
      </c>
      <c r="D349" s="174">
        <v>282</v>
      </c>
      <c r="E349" s="174">
        <v>603</v>
      </c>
      <c r="F349" s="174">
        <v>134.13</v>
      </c>
      <c r="G349" s="174">
        <v>1956</v>
      </c>
      <c r="H349" s="174">
        <v>50.9</v>
      </c>
      <c r="I349" s="174">
        <v>44.605069999999998</v>
      </c>
      <c r="J349" s="174">
        <v>3.4615399999999998</v>
      </c>
    </row>
    <row r="350" spans="1:10" x14ac:dyDescent="0.25">
      <c r="A350" s="174" t="s">
        <v>163</v>
      </c>
      <c r="B350" s="174">
        <v>193224</v>
      </c>
      <c r="C350" s="174">
        <v>1012</v>
      </c>
      <c r="D350" s="174">
        <v>282</v>
      </c>
      <c r="E350" s="174">
        <v>602</v>
      </c>
      <c r="F350" s="174">
        <v>134.12</v>
      </c>
      <c r="G350" s="174">
        <v>1956</v>
      </c>
      <c r="H350" s="174">
        <v>50.895449999999997</v>
      </c>
      <c r="I350" s="174">
        <v>44.596130000000002</v>
      </c>
      <c r="J350" s="174">
        <v>3.4615399999999998</v>
      </c>
    </row>
    <row r="351" spans="1:10" x14ac:dyDescent="0.25">
      <c r="A351" s="174" t="s">
        <v>163</v>
      </c>
      <c r="B351" s="174">
        <v>193788</v>
      </c>
      <c r="C351" s="174">
        <v>1014</v>
      </c>
      <c r="D351" s="174">
        <v>281</v>
      </c>
      <c r="E351" s="174">
        <v>603</v>
      </c>
      <c r="F351" s="174">
        <v>134.12</v>
      </c>
      <c r="G351" s="174">
        <v>1956</v>
      </c>
      <c r="H351" s="174">
        <v>50.890909999999998</v>
      </c>
      <c r="I351" s="174">
        <v>44.605069999999998</v>
      </c>
      <c r="J351" s="174">
        <v>3.4615399999999998</v>
      </c>
    </row>
    <row r="352" spans="1:10" x14ac:dyDescent="0.25">
      <c r="A352" s="174" t="s">
        <v>163</v>
      </c>
      <c r="B352" s="174">
        <v>194354</v>
      </c>
      <c r="C352" s="174">
        <v>1022</v>
      </c>
      <c r="D352" s="174">
        <v>274</v>
      </c>
      <c r="E352" s="174">
        <v>603</v>
      </c>
      <c r="F352" s="174">
        <v>134.11000000000001</v>
      </c>
      <c r="G352" s="174">
        <v>1956</v>
      </c>
      <c r="H352" s="174">
        <v>50.886360000000003</v>
      </c>
      <c r="I352" s="174">
        <v>44.605069999999998</v>
      </c>
      <c r="J352" s="174">
        <v>3.4615399999999998</v>
      </c>
    </row>
    <row r="353" spans="1:10" x14ac:dyDescent="0.25">
      <c r="A353" s="174" t="s">
        <v>163</v>
      </c>
      <c r="B353" s="174">
        <v>194922</v>
      </c>
      <c r="C353" s="174">
        <v>1013</v>
      </c>
      <c r="D353" s="174">
        <v>281</v>
      </c>
      <c r="E353" s="174">
        <v>603</v>
      </c>
      <c r="F353" s="174">
        <v>134.1</v>
      </c>
      <c r="G353" s="174">
        <v>1957</v>
      </c>
      <c r="H353" s="174">
        <v>50.895449999999997</v>
      </c>
      <c r="I353" s="174">
        <v>44.605069999999998</v>
      </c>
      <c r="J353" s="174">
        <v>4.0384599999999997</v>
      </c>
    </row>
    <row r="354" spans="1:10" x14ac:dyDescent="0.25">
      <c r="A354" s="174" t="s">
        <v>163</v>
      </c>
      <c r="B354" s="174">
        <v>195491</v>
      </c>
      <c r="C354" s="174">
        <v>1018</v>
      </c>
      <c r="D354" s="174">
        <v>277</v>
      </c>
      <c r="E354" s="174">
        <v>603</v>
      </c>
      <c r="F354" s="174">
        <v>134.1</v>
      </c>
      <c r="G354" s="174">
        <v>1956</v>
      </c>
      <c r="H354" s="174">
        <v>50.890909999999998</v>
      </c>
      <c r="I354" s="174">
        <v>44.605069999999998</v>
      </c>
      <c r="J354" s="174">
        <v>3.4615399999999998</v>
      </c>
    </row>
    <row r="355" spans="1:10" x14ac:dyDescent="0.25">
      <c r="A355" s="174" t="s">
        <v>163</v>
      </c>
      <c r="B355" s="174">
        <v>196060</v>
      </c>
      <c r="C355" s="174">
        <v>1010</v>
      </c>
      <c r="D355" s="174">
        <v>284</v>
      </c>
      <c r="E355" s="174">
        <v>603</v>
      </c>
      <c r="F355" s="174">
        <v>134.09</v>
      </c>
      <c r="G355" s="174">
        <v>1957</v>
      </c>
      <c r="H355" s="174">
        <v>50.895449999999997</v>
      </c>
      <c r="I355" s="174">
        <v>44.605069999999998</v>
      </c>
      <c r="J355" s="174">
        <v>4.0384599999999997</v>
      </c>
    </row>
    <row r="356" spans="1:10" x14ac:dyDescent="0.25">
      <c r="A356" s="174" t="s">
        <v>163</v>
      </c>
      <c r="B356" s="174">
        <v>196629</v>
      </c>
      <c r="C356" s="174">
        <v>1010</v>
      </c>
      <c r="D356" s="174">
        <v>284</v>
      </c>
      <c r="E356" s="174">
        <v>603</v>
      </c>
      <c r="F356" s="174">
        <v>134.09</v>
      </c>
      <c r="G356" s="174">
        <v>1957</v>
      </c>
      <c r="H356" s="174">
        <v>50.895449999999997</v>
      </c>
      <c r="I356" s="174">
        <v>44.605069999999998</v>
      </c>
      <c r="J356" s="174">
        <v>4.0384599999999997</v>
      </c>
    </row>
    <row r="357" spans="1:10" x14ac:dyDescent="0.25">
      <c r="A357" s="174" t="s">
        <v>163</v>
      </c>
      <c r="B357" s="174">
        <v>197197</v>
      </c>
      <c r="C357" s="174">
        <v>1017</v>
      </c>
      <c r="D357" s="174">
        <v>278</v>
      </c>
      <c r="E357" s="174">
        <v>603</v>
      </c>
      <c r="F357" s="174">
        <v>134.08000000000001</v>
      </c>
      <c r="G357" s="174">
        <v>1957</v>
      </c>
      <c r="H357" s="174">
        <v>50.890909999999998</v>
      </c>
      <c r="I357" s="174">
        <v>44.605069999999998</v>
      </c>
      <c r="J357" s="174">
        <v>4.0384599999999997</v>
      </c>
    </row>
    <row r="358" spans="1:10" x14ac:dyDescent="0.25">
      <c r="A358" s="174" t="s">
        <v>163</v>
      </c>
      <c r="B358" s="174">
        <v>197764</v>
      </c>
      <c r="C358" s="174">
        <v>1012</v>
      </c>
      <c r="D358" s="174">
        <v>282</v>
      </c>
      <c r="E358" s="174">
        <v>603</v>
      </c>
      <c r="F358" s="174">
        <v>134.07</v>
      </c>
      <c r="G358" s="174">
        <v>1958</v>
      </c>
      <c r="H358" s="174">
        <v>50.895449999999997</v>
      </c>
      <c r="I358" s="174">
        <v>44.605069999999998</v>
      </c>
      <c r="J358" s="174">
        <v>4.61538</v>
      </c>
    </row>
    <row r="359" spans="1:10" x14ac:dyDescent="0.25">
      <c r="A359" s="174" t="s">
        <v>163</v>
      </c>
      <c r="B359" s="174">
        <v>198330</v>
      </c>
      <c r="C359" s="174">
        <v>1012</v>
      </c>
      <c r="D359" s="174">
        <v>283</v>
      </c>
      <c r="E359" s="174">
        <v>602</v>
      </c>
      <c r="F359" s="174">
        <v>134.07</v>
      </c>
      <c r="G359" s="174">
        <v>1958</v>
      </c>
      <c r="H359" s="174">
        <v>50.890909999999998</v>
      </c>
      <c r="I359" s="174">
        <v>44.596130000000002</v>
      </c>
      <c r="J359" s="174">
        <v>4.61538</v>
      </c>
    </row>
    <row r="360" spans="1:10" x14ac:dyDescent="0.25">
      <c r="A360" s="174" t="s">
        <v>163</v>
      </c>
      <c r="B360" s="174">
        <v>198895</v>
      </c>
      <c r="C360" s="174">
        <v>1018</v>
      </c>
      <c r="D360" s="174">
        <v>277</v>
      </c>
      <c r="E360" s="174">
        <v>603</v>
      </c>
      <c r="F360" s="174">
        <v>134.06</v>
      </c>
      <c r="G360" s="174">
        <v>1957</v>
      </c>
      <c r="H360" s="174">
        <v>50.890909999999998</v>
      </c>
      <c r="I360" s="174">
        <v>44.605069999999998</v>
      </c>
      <c r="J360" s="174">
        <v>4.0384599999999997</v>
      </c>
    </row>
    <row r="361" spans="1:10" x14ac:dyDescent="0.25">
      <c r="A361" s="174" t="s">
        <v>163</v>
      </c>
      <c r="B361" s="174">
        <v>199460</v>
      </c>
      <c r="C361" s="174">
        <v>1012</v>
      </c>
      <c r="D361" s="174">
        <v>282</v>
      </c>
      <c r="E361" s="174">
        <v>603</v>
      </c>
      <c r="F361" s="174">
        <v>134.06</v>
      </c>
      <c r="G361" s="174">
        <v>1958</v>
      </c>
      <c r="H361" s="174">
        <v>50.895449999999997</v>
      </c>
      <c r="I361" s="174">
        <v>44.605069999999998</v>
      </c>
      <c r="J361" s="174">
        <v>4.61538</v>
      </c>
    </row>
    <row r="362" spans="1:10" x14ac:dyDescent="0.25">
      <c r="A362" s="174" t="s">
        <v>163</v>
      </c>
      <c r="B362" s="174">
        <v>200025</v>
      </c>
      <c r="C362" s="174">
        <v>1011</v>
      </c>
      <c r="D362" s="174">
        <v>283</v>
      </c>
      <c r="E362" s="174">
        <v>603</v>
      </c>
      <c r="F362" s="174">
        <v>134.05000000000001</v>
      </c>
      <c r="G362" s="174">
        <v>1957</v>
      </c>
      <c r="H362" s="174">
        <v>50.895449999999997</v>
      </c>
      <c r="I362" s="174">
        <v>44.605069999999998</v>
      </c>
      <c r="J362" s="174">
        <v>4.0384599999999997</v>
      </c>
    </row>
    <row r="363" spans="1:10" x14ac:dyDescent="0.25">
      <c r="A363" s="174" t="s">
        <v>163</v>
      </c>
      <c r="B363" s="174">
        <v>200588</v>
      </c>
      <c r="C363" s="174">
        <v>1024</v>
      </c>
      <c r="D363" s="174">
        <v>273</v>
      </c>
      <c r="E363" s="174">
        <v>602</v>
      </c>
      <c r="F363" s="174">
        <v>134.05000000000001</v>
      </c>
      <c r="G363" s="174">
        <v>1958</v>
      </c>
      <c r="H363" s="174">
        <v>50.881819999999998</v>
      </c>
      <c r="I363" s="174">
        <v>44.596130000000002</v>
      </c>
      <c r="J363" s="174">
        <v>4.61538</v>
      </c>
    </row>
    <row r="364" spans="1:10" x14ac:dyDescent="0.25">
      <c r="A364" s="174" t="s">
        <v>163</v>
      </c>
      <c r="B364" s="174">
        <v>201153</v>
      </c>
      <c r="C364" s="174">
        <v>1012</v>
      </c>
      <c r="D364" s="174">
        <v>283</v>
      </c>
      <c r="E364" s="174">
        <v>603</v>
      </c>
      <c r="F364" s="174">
        <v>134.04</v>
      </c>
      <c r="G364" s="174">
        <v>1958</v>
      </c>
      <c r="H364" s="174">
        <v>50.890909999999998</v>
      </c>
      <c r="I364" s="174">
        <v>44.605069999999998</v>
      </c>
      <c r="J364" s="174">
        <v>4.0384599999999997</v>
      </c>
    </row>
    <row r="365" spans="1:10" x14ac:dyDescent="0.25">
      <c r="A365" s="174" t="s">
        <v>163</v>
      </c>
      <c r="B365" s="174">
        <v>201717</v>
      </c>
      <c r="C365" s="174">
        <v>1009</v>
      </c>
      <c r="D365" s="174">
        <v>285</v>
      </c>
      <c r="E365" s="174">
        <v>603</v>
      </c>
      <c r="F365" s="174">
        <v>134.04</v>
      </c>
      <c r="G365" s="174">
        <v>1958</v>
      </c>
      <c r="H365" s="174">
        <v>50.895449999999997</v>
      </c>
      <c r="I365" s="174">
        <v>44.605069999999998</v>
      </c>
      <c r="J365" s="174">
        <v>4.61538</v>
      </c>
    </row>
    <row r="366" spans="1:10" x14ac:dyDescent="0.25">
      <c r="A366" s="174" t="s">
        <v>163</v>
      </c>
      <c r="B366" s="174">
        <v>202281</v>
      </c>
      <c r="C366" s="174">
        <v>1020</v>
      </c>
      <c r="D366" s="174">
        <v>276</v>
      </c>
      <c r="E366" s="174">
        <v>602</v>
      </c>
      <c r="F366" s="174">
        <v>134.03</v>
      </c>
      <c r="G366" s="174">
        <v>1957</v>
      </c>
      <c r="H366" s="174">
        <v>50.886360000000003</v>
      </c>
      <c r="I366" s="174">
        <v>44.596130000000002</v>
      </c>
      <c r="J366" s="174">
        <v>4.0384599999999997</v>
      </c>
    </row>
    <row r="367" spans="1:10" x14ac:dyDescent="0.25">
      <c r="A367" s="174" t="s">
        <v>163</v>
      </c>
      <c r="B367" s="174">
        <v>202846</v>
      </c>
      <c r="C367" s="174">
        <v>1010</v>
      </c>
      <c r="D367" s="174">
        <v>284</v>
      </c>
      <c r="E367" s="174">
        <v>603</v>
      </c>
      <c r="F367" s="174">
        <v>134.03</v>
      </c>
      <c r="G367" s="174">
        <v>1959</v>
      </c>
      <c r="H367" s="174">
        <v>50.895449999999997</v>
      </c>
      <c r="I367" s="174">
        <v>44.605069999999998</v>
      </c>
      <c r="J367" s="174">
        <v>5.19231</v>
      </c>
    </row>
    <row r="368" spans="1:10" x14ac:dyDescent="0.25">
      <c r="A368" s="174" t="s">
        <v>163</v>
      </c>
      <c r="B368" s="174">
        <v>203414</v>
      </c>
      <c r="C368" s="174">
        <v>1012</v>
      </c>
      <c r="D368" s="174">
        <v>282</v>
      </c>
      <c r="E368" s="174">
        <v>603</v>
      </c>
      <c r="F368" s="174">
        <v>134.02000000000001</v>
      </c>
      <c r="G368" s="174">
        <v>1959</v>
      </c>
      <c r="H368" s="174">
        <v>50.895449999999997</v>
      </c>
      <c r="I368" s="174">
        <v>44.605069999999998</v>
      </c>
      <c r="J368" s="174">
        <v>5.19231</v>
      </c>
    </row>
    <row r="369" spans="1:10" x14ac:dyDescent="0.25">
      <c r="A369" s="174" t="s">
        <v>163</v>
      </c>
      <c r="B369" s="174">
        <v>203982</v>
      </c>
      <c r="C369" s="174">
        <v>1011</v>
      </c>
      <c r="D369" s="174">
        <v>283</v>
      </c>
      <c r="E369" s="174">
        <v>603</v>
      </c>
      <c r="F369" s="174">
        <v>134.02000000000001</v>
      </c>
      <c r="G369" s="174">
        <v>1959</v>
      </c>
      <c r="H369" s="174">
        <v>50.9</v>
      </c>
      <c r="I369" s="174">
        <v>44.605069999999998</v>
      </c>
      <c r="J369" s="174">
        <v>5.19231</v>
      </c>
    </row>
    <row r="370" spans="1:10" x14ac:dyDescent="0.25">
      <c r="A370" s="174" t="s">
        <v>163</v>
      </c>
      <c r="B370" s="174">
        <v>204551</v>
      </c>
      <c r="C370" s="174">
        <v>1012</v>
      </c>
      <c r="D370" s="174">
        <v>282</v>
      </c>
      <c r="E370" s="174">
        <v>603</v>
      </c>
      <c r="F370" s="174">
        <v>134.01</v>
      </c>
      <c r="G370" s="174">
        <v>1959</v>
      </c>
      <c r="H370" s="174">
        <v>50.895449999999997</v>
      </c>
      <c r="I370" s="174">
        <v>44.605069999999998</v>
      </c>
      <c r="J370" s="174">
        <v>5.7692300000000003</v>
      </c>
    </row>
    <row r="371" spans="1:10" x14ac:dyDescent="0.25">
      <c r="A371" s="174" t="s">
        <v>163</v>
      </c>
      <c r="B371" s="174">
        <v>205120</v>
      </c>
      <c r="C371" s="174">
        <v>1012</v>
      </c>
      <c r="D371" s="174">
        <v>282</v>
      </c>
      <c r="E371" s="174">
        <v>602</v>
      </c>
      <c r="F371" s="174">
        <v>134.01</v>
      </c>
      <c r="G371" s="174">
        <v>1959</v>
      </c>
      <c r="H371" s="174">
        <v>50.890909999999998</v>
      </c>
      <c r="I371" s="174">
        <v>44.596130000000002</v>
      </c>
      <c r="J371" s="174">
        <v>5.19231</v>
      </c>
    </row>
    <row r="372" spans="1:10" x14ac:dyDescent="0.25">
      <c r="A372" s="174" t="s">
        <v>163</v>
      </c>
      <c r="B372" s="174">
        <v>205689</v>
      </c>
      <c r="C372" s="174">
        <v>1018</v>
      </c>
      <c r="D372" s="174">
        <v>278</v>
      </c>
      <c r="E372" s="174">
        <v>603</v>
      </c>
      <c r="F372" s="174">
        <v>134</v>
      </c>
      <c r="G372" s="174">
        <v>1959</v>
      </c>
      <c r="H372" s="174">
        <v>50.886360000000003</v>
      </c>
      <c r="I372" s="174">
        <v>44.605069999999998</v>
      </c>
      <c r="J372" s="174">
        <v>5.19231</v>
      </c>
    </row>
    <row r="373" spans="1:10" x14ac:dyDescent="0.25">
      <c r="A373" s="174" t="s">
        <v>163</v>
      </c>
      <c r="B373" s="174">
        <v>206256</v>
      </c>
      <c r="C373" s="174">
        <v>1012</v>
      </c>
      <c r="D373" s="174">
        <v>283</v>
      </c>
      <c r="E373" s="174">
        <v>602</v>
      </c>
      <c r="F373" s="174">
        <v>134</v>
      </c>
      <c r="G373" s="174">
        <v>1959</v>
      </c>
      <c r="H373" s="174">
        <v>50.890909999999998</v>
      </c>
      <c r="I373" s="174">
        <v>44.596130000000002</v>
      </c>
      <c r="J373" s="174">
        <v>5.19231</v>
      </c>
    </row>
    <row r="374" spans="1:10" x14ac:dyDescent="0.25">
      <c r="A374" s="174" t="s">
        <v>163</v>
      </c>
      <c r="B374" s="174">
        <v>206822</v>
      </c>
      <c r="C374" s="174">
        <v>1013</v>
      </c>
      <c r="D374" s="174">
        <v>283</v>
      </c>
      <c r="E374" s="174">
        <v>603</v>
      </c>
      <c r="F374" s="174">
        <v>133.99</v>
      </c>
      <c r="G374" s="174">
        <v>1959</v>
      </c>
      <c r="H374" s="174">
        <v>50.886360000000003</v>
      </c>
      <c r="I374" s="174">
        <v>44.605069999999998</v>
      </c>
      <c r="J374" s="174">
        <v>5.19231</v>
      </c>
    </row>
    <row r="375" spans="1:10" x14ac:dyDescent="0.25">
      <c r="A375" s="174" t="s">
        <v>163</v>
      </c>
      <c r="B375" s="174">
        <v>207387</v>
      </c>
      <c r="C375" s="174">
        <v>1018</v>
      </c>
      <c r="D375" s="174">
        <v>277</v>
      </c>
      <c r="E375" s="174">
        <v>603</v>
      </c>
      <c r="F375" s="174">
        <v>133.99</v>
      </c>
      <c r="G375" s="174">
        <v>1959</v>
      </c>
      <c r="H375" s="174">
        <v>50.890909999999998</v>
      </c>
      <c r="I375" s="174">
        <v>44.605069999999998</v>
      </c>
      <c r="J375" s="174">
        <v>5.19231</v>
      </c>
    </row>
    <row r="376" spans="1:10" x14ac:dyDescent="0.25">
      <c r="A376" s="174" t="s">
        <v>163</v>
      </c>
      <c r="B376" s="174">
        <v>207952</v>
      </c>
      <c r="C376" s="174">
        <v>1010</v>
      </c>
      <c r="D376" s="174">
        <v>284</v>
      </c>
      <c r="E376" s="174">
        <v>603</v>
      </c>
      <c r="F376" s="174">
        <v>133.97999999999999</v>
      </c>
      <c r="G376" s="174">
        <v>1959</v>
      </c>
      <c r="H376" s="174">
        <v>50.895449999999997</v>
      </c>
      <c r="I376" s="174">
        <v>44.605069999999998</v>
      </c>
      <c r="J376" s="174">
        <v>5.19231</v>
      </c>
    </row>
    <row r="377" spans="1:10" x14ac:dyDescent="0.25">
      <c r="A377" s="174" t="s">
        <v>163</v>
      </c>
      <c r="B377" s="174">
        <v>208516</v>
      </c>
      <c r="C377" s="174">
        <v>1012</v>
      </c>
      <c r="D377" s="174">
        <v>282</v>
      </c>
      <c r="E377" s="174">
        <v>603</v>
      </c>
      <c r="F377" s="174">
        <v>133.97999999999999</v>
      </c>
      <c r="G377" s="174">
        <v>1959</v>
      </c>
      <c r="H377" s="174">
        <v>50.895449999999997</v>
      </c>
      <c r="I377" s="174">
        <v>44.605069999999998</v>
      </c>
      <c r="J377" s="174">
        <v>5.19231</v>
      </c>
    </row>
    <row r="378" spans="1:10" x14ac:dyDescent="0.25">
      <c r="A378" s="174" t="s">
        <v>163</v>
      </c>
      <c r="B378" s="174">
        <v>209080</v>
      </c>
      <c r="C378" s="174">
        <v>1013</v>
      </c>
      <c r="D378" s="174">
        <v>282</v>
      </c>
      <c r="E378" s="174">
        <v>603</v>
      </c>
      <c r="F378" s="174">
        <v>133.97</v>
      </c>
      <c r="G378" s="174">
        <v>1960</v>
      </c>
      <c r="H378" s="174">
        <v>50.890909999999998</v>
      </c>
      <c r="I378" s="174">
        <v>44.605069999999998</v>
      </c>
      <c r="J378" s="174">
        <v>5.7692300000000003</v>
      </c>
    </row>
    <row r="379" spans="1:10" x14ac:dyDescent="0.25">
      <c r="A379" s="174" t="s">
        <v>163</v>
      </c>
      <c r="B379" s="174">
        <v>209644</v>
      </c>
      <c r="C379" s="174">
        <v>1019</v>
      </c>
      <c r="D379" s="174">
        <v>277</v>
      </c>
      <c r="E379" s="174">
        <v>603</v>
      </c>
      <c r="F379" s="174">
        <v>133.97</v>
      </c>
      <c r="G379" s="174">
        <v>1959</v>
      </c>
      <c r="H379" s="174">
        <v>50.886360000000003</v>
      </c>
      <c r="I379" s="174">
        <v>44.605069999999998</v>
      </c>
      <c r="J379" s="174">
        <v>5.19231</v>
      </c>
    </row>
    <row r="380" spans="1:10" x14ac:dyDescent="0.25">
      <c r="A380" s="174" t="s">
        <v>163</v>
      </c>
      <c r="B380" s="174">
        <v>210210</v>
      </c>
      <c r="C380" s="174">
        <v>1014</v>
      </c>
      <c r="D380" s="174">
        <v>281</v>
      </c>
      <c r="E380" s="174">
        <v>602</v>
      </c>
      <c r="F380" s="174">
        <v>133.97</v>
      </c>
      <c r="G380" s="174">
        <v>1961</v>
      </c>
      <c r="H380" s="174">
        <v>50.890909999999998</v>
      </c>
      <c r="I380" s="174">
        <v>44.596130000000002</v>
      </c>
      <c r="J380" s="174">
        <v>6.3461499999999997</v>
      </c>
    </row>
    <row r="381" spans="1:10" x14ac:dyDescent="0.25">
      <c r="A381" s="174" t="s">
        <v>163</v>
      </c>
      <c r="B381" s="174">
        <v>210778</v>
      </c>
      <c r="C381" s="174">
        <v>998</v>
      </c>
      <c r="D381" s="174">
        <v>296</v>
      </c>
      <c r="E381" s="174">
        <v>603</v>
      </c>
      <c r="F381" s="174">
        <v>133.96</v>
      </c>
      <c r="G381" s="174">
        <v>1960</v>
      </c>
      <c r="H381" s="174">
        <v>50.9</v>
      </c>
      <c r="I381" s="174">
        <v>44.605069999999998</v>
      </c>
      <c r="J381" s="174">
        <v>5.7692300000000003</v>
      </c>
    </row>
    <row r="382" spans="1:10" x14ac:dyDescent="0.25">
      <c r="A382" s="174" t="s">
        <v>163</v>
      </c>
      <c r="B382" s="174">
        <v>211346</v>
      </c>
      <c r="C382" s="174">
        <v>1013</v>
      </c>
      <c r="D382" s="174">
        <v>282</v>
      </c>
      <c r="E382" s="174">
        <v>603</v>
      </c>
      <c r="F382" s="174">
        <v>133.96</v>
      </c>
      <c r="G382" s="174">
        <v>1960</v>
      </c>
      <c r="H382" s="174">
        <v>50.890909999999998</v>
      </c>
      <c r="I382" s="174">
        <v>44.605069999999998</v>
      </c>
      <c r="J382" s="174">
        <v>5.7692300000000003</v>
      </c>
    </row>
    <row r="383" spans="1:10" x14ac:dyDescent="0.25">
      <c r="A383" s="174" t="s">
        <v>163</v>
      </c>
      <c r="B383" s="174">
        <v>211916</v>
      </c>
      <c r="C383" s="174">
        <v>1022</v>
      </c>
      <c r="D383" s="174">
        <v>274</v>
      </c>
      <c r="E383" s="174">
        <v>603</v>
      </c>
      <c r="F383" s="174">
        <v>133.94999999999999</v>
      </c>
      <c r="G383" s="174">
        <v>1960</v>
      </c>
      <c r="H383" s="174">
        <v>50.886360000000003</v>
      </c>
      <c r="I383" s="174">
        <v>44.605069999999998</v>
      </c>
      <c r="J383" s="174">
        <v>5.7692300000000003</v>
      </c>
    </row>
    <row r="384" spans="1:10" x14ac:dyDescent="0.25">
      <c r="A384" s="174" t="s">
        <v>163</v>
      </c>
      <c r="B384" s="174">
        <v>212484</v>
      </c>
      <c r="C384" s="174">
        <v>1012</v>
      </c>
      <c r="D384" s="174">
        <v>283</v>
      </c>
      <c r="E384" s="174">
        <v>602</v>
      </c>
      <c r="F384" s="174">
        <v>133.94999999999999</v>
      </c>
      <c r="G384" s="174">
        <v>1960</v>
      </c>
      <c r="H384" s="174">
        <v>50.890909999999998</v>
      </c>
      <c r="I384" s="174">
        <v>44.596130000000002</v>
      </c>
      <c r="J384" s="174">
        <v>5.7692300000000003</v>
      </c>
    </row>
    <row r="385" spans="1:10" x14ac:dyDescent="0.25">
      <c r="A385" s="174" t="s">
        <v>163</v>
      </c>
      <c r="B385" s="174">
        <v>213052</v>
      </c>
      <c r="C385" s="174">
        <v>1012</v>
      </c>
      <c r="D385" s="174">
        <v>282</v>
      </c>
      <c r="E385" s="174">
        <v>602</v>
      </c>
      <c r="F385" s="174">
        <v>133.94999999999999</v>
      </c>
      <c r="G385" s="174">
        <v>1960</v>
      </c>
      <c r="H385" s="174">
        <v>50.895449999999997</v>
      </c>
      <c r="I385" s="174">
        <v>44.596130000000002</v>
      </c>
      <c r="J385" s="174">
        <v>5.7692300000000003</v>
      </c>
    </row>
    <row r="386" spans="1:10" x14ac:dyDescent="0.25">
      <c r="A386" s="174" t="s">
        <v>163</v>
      </c>
      <c r="B386" s="174">
        <v>213618</v>
      </c>
      <c r="C386" s="174">
        <v>1013</v>
      </c>
      <c r="D386" s="174">
        <v>282</v>
      </c>
      <c r="E386" s="174">
        <v>602</v>
      </c>
      <c r="F386" s="174">
        <v>133.94</v>
      </c>
      <c r="G386" s="174">
        <v>1960</v>
      </c>
      <c r="H386" s="174">
        <v>50.890909999999998</v>
      </c>
      <c r="I386" s="174">
        <v>44.596130000000002</v>
      </c>
      <c r="J386" s="174">
        <v>5.7692300000000003</v>
      </c>
    </row>
    <row r="387" spans="1:10" x14ac:dyDescent="0.25">
      <c r="A387" s="174" t="s">
        <v>163</v>
      </c>
      <c r="B387" s="174">
        <v>214184</v>
      </c>
      <c r="C387" s="174">
        <v>995</v>
      </c>
      <c r="D387" s="174">
        <v>297</v>
      </c>
      <c r="E387" s="174">
        <v>604</v>
      </c>
      <c r="F387" s="174">
        <v>133.94</v>
      </c>
      <c r="G387" s="174">
        <v>1961</v>
      </c>
      <c r="H387" s="174">
        <v>50.904539999999997</v>
      </c>
      <c r="I387" s="174">
        <v>44.61401</v>
      </c>
      <c r="J387" s="174">
        <v>6.3461499999999997</v>
      </c>
    </row>
    <row r="388" spans="1:10" x14ac:dyDescent="0.25">
      <c r="A388" s="174" t="s">
        <v>163</v>
      </c>
      <c r="B388" s="174">
        <v>214749</v>
      </c>
      <c r="C388" s="174">
        <v>1011</v>
      </c>
      <c r="D388" s="174">
        <v>284</v>
      </c>
      <c r="E388" s="174">
        <v>603</v>
      </c>
      <c r="F388" s="174">
        <v>133.93</v>
      </c>
      <c r="G388" s="174">
        <v>1961</v>
      </c>
      <c r="H388" s="174">
        <v>50.890909999999998</v>
      </c>
      <c r="I388" s="174">
        <v>44.605069999999998</v>
      </c>
      <c r="J388" s="174">
        <v>6.3461499999999997</v>
      </c>
    </row>
    <row r="389" spans="1:10" x14ac:dyDescent="0.25">
      <c r="A389" s="174" t="s">
        <v>163</v>
      </c>
      <c r="B389" s="174">
        <v>215314</v>
      </c>
      <c r="C389" s="174">
        <v>1014</v>
      </c>
      <c r="D389" s="174">
        <v>280</v>
      </c>
      <c r="E389" s="174">
        <v>602</v>
      </c>
      <c r="F389" s="174">
        <v>133.93</v>
      </c>
      <c r="G389" s="174">
        <v>1961</v>
      </c>
      <c r="H389" s="174">
        <v>50.895449999999997</v>
      </c>
      <c r="I389" s="174">
        <v>44.596130000000002</v>
      </c>
      <c r="J389" s="174">
        <v>6.3461499999999997</v>
      </c>
    </row>
    <row r="390" spans="1:10" x14ac:dyDescent="0.25">
      <c r="A390" s="174" t="s">
        <v>163</v>
      </c>
      <c r="B390" s="174">
        <v>215879</v>
      </c>
      <c r="C390" s="174">
        <v>1016</v>
      </c>
      <c r="D390" s="174">
        <v>279</v>
      </c>
      <c r="E390" s="174">
        <v>603</v>
      </c>
      <c r="F390" s="174">
        <v>133.93</v>
      </c>
      <c r="G390" s="174">
        <v>1960</v>
      </c>
      <c r="H390" s="174">
        <v>50.890909999999998</v>
      </c>
      <c r="I390" s="174">
        <v>44.605069999999998</v>
      </c>
      <c r="J390" s="174">
        <v>5.7692300000000003</v>
      </c>
    </row>
    <row r="391" spans="1:10" x14ac:dyDescent="0.25">
      <c r="A391" s="174" t="s">
        <v>163</v>
      </c>
      <c r="B391" s="174">
        <v>216445</v>
      </c>
      <c r="C391" s="174">
        <v>1011</v>
      </c>
      <c r="D391" s="174">
        <v>283</v>
      </c>
      <c r="E391" s="174">
        <v>603</v>
      </c>
      <c r="F391" s="174">
        <v>133.93</v>
      </c>
      <c r="G391" s="174">
        <v>1960</v>
      </c>
      <c r="H391" s="174">
        <v>50.895449999999997</v>
      </c>
      <c r="I391" s="174">
        <v>44.605069999999998</v>
      </c>
      <c r="J391" s="174">
        <v>5.7692300000000003</v>
      </c>
    </row>
    <row r="392" spans="1:10" x14ac:dyDescent="0.25">
      <c r="A392" s="174" t="s">
        <v>163</v>
      </c>
      <c r="B392" s="174">
        <v>217010</v>
      </c>
      <c r="C392" s="174">
        <v>1015</v>
      </c>
      <c r="D392" s="174">
        <v>280</v>
      </c>
      <c r="E392" s="174">
        <v>603</v>
      </c>
      <c r="F392" s="174">
        <v>133.91999999999999</v>
      </c>
      <c r="G392" s="174">
        <v>1961</v>
      </c>
      <c r="H392" s="174">
        <v>50.890909999999998</v>
      </c>
      <c r="I392" s="174">
        <v>44.605069999999998</v>
      </c>
      <c r="J392" s="174">
        <v>6.3461499999999997</v>
      </c>
    </row>
    <row r="393" spans="1:10" x14ac:dyDescent="0.25">
      <c r="A393" s="174" t="s">
        <v>163</v>
      </c>
      <c r="B393" s="174">
        <v>217575</v>
      </c>
      <c r="C393" s="174">
        <v>1012</v>
      </c>
      <c r="D393" s="174">
        <v>282</v>
      </c>
      <c r="E393" s="174">
        <v>603</v>
      </c>
      <c r="F393" s="174">
        <v>133.91999999999999</v>
      </c>
      <c r="G393" s="174">
        <v>1960</v>
      </c>
      <c r="H393" s="174">
        <v>50.895449999999997</v>
      </c>
      <c r="I393" s="174">
        <v>44.605069999999998</v>
      </c>
      <c r="J393" s="174">
        <v>5.7692300000000003</v>
      </c>
    </row>
    <row r="394" spans="1:10" x14ac:dyDescent="0.25">
      <c r="A394" s="174" t="s">
        <v>163</v>
      </c>
      <c r="B394" s="174">
        <v>218140</v>
      </c>
      <c r="C394" s="174">
        <v>1019</v>
      </c>
      <c r="D394" s="174">
        <v>276</v>
      </c>
      <c r="E394" s="174">
        <v>602</v>
      </c>
      <c r="F394" s="174">
        <v>133.91999999999999</v>
      </c>
      <c r="G394" s="174">
        <v>1961</v>
      </c>
      <c r="H394" s="174">
        <v>50.890909999999998</v>
      </c>
      <c r="I394" s="174">
        <v>44.596130000000002</v>
      </c>
      <c r="J394" s="174">
        <v>6.3461499999999997</v>
      </c>
    </row>
    <row r="395" spans="1:10" x14ac:dyDescent="0.25">
      <c r="A395" s="174" t="s">
        <v>163</v>
      </c>
      <c r="B395" s="174">
        <v>218705</v>
      </c>
      <c r="C395" s="174">
        <v>1019</v>
      </c>
      <c r="D395" s="174">
        <v>277</v>
      </c>
      <c r="E395" s="174">
        <v>602</v>
      </c>
      <c r="F395" s="174">
        <v>133.91</v>
      </c>
      <c r="G395" s="174">
        <v>1961</v>
      </c>
      <c r="H395" s="174">
        <v>50.886360000000003</v>
      </c>
      <c r="I395" s="174">
        <v>44.596130000000002</v>
      </c>
      <c r="J395" s="174">
        <v>6.3461499999999997</v>
      </c>
    </row>
    <row r="396" spans="1:10" x14ac:dyDescent="0.25">
      <c r="A396" s="174" t="s">
        <v>163</v>
      </c>
      <c r="B396" s="174">
        <v>219269</v>
      </c>
      <c r="C396" s="174">
        <v>1009</v>
      </c>
      <c r="D396" s="174">
        <v>286</v>
      </c>
      <c r="E396" s="174">
        <v>602</v>
      </c>
      <c r="F396" s="174">
        <v>133.91</v>
      </c>
      <c r="G396" s="174">
        <v>1961</v>
      </c>
      <c r="H396" s="174">
        <v>50.890909999999998</v>
      </c>
      <c r="I396" s="174">
        <v>44.596130000000002</v>
      </c>
      <c r="J396" s="174">
        <v>6.3461499999999997</v>
      </c>
    </row>
    <row r="397" spans="1:10" x14ac:dyDescent="0.25">
      <c r="A397" s="174" t="s">
        <v>163</v>
      </c>
      <c r="B397" s="174">
        <v>219833</v>
      </c>
      <c r="C397" s="174">
        <v>1011</v>
      </c>
      <c r="D397" s="174">
        <v>283</v>
      </c>
      <c r="E397" s="174">
        <v>603</v>
      </c>
      <c r="F397" s="174">
        <v>133.91</v>
      </c>
      <c r="G397" s="174">
        <v>1961</v>
      </c>
      <c r="H397" s="174">
        <v>50.895449999999997</v>
      </c>
      <c r="I397" s="174">
        <v>44.605069999999998</v>
      </c>
      <c r="J397" s="174">
        <v>6.3461499999999997</v>
      </c>
    </row>
    <row r="398" spans="1:10" x14ac:dyDescent="0.25">
      <c r="A398" s="174" t="s">
        <v>163</v>
      </c>
      <c r="B398" s="174">
        <v>220398</v>
      </c>
      <c r="C398" s="174">
        <v>1011</v>
      </c>
      <c r="D398" s="174">
        <v>283</v>
      </c>
      <c r="E398" s="174">
        <v>602</v>
      </c>
      <c r="F398" s="174">
        <v>133.91</v>
      </c>
      <c r="G398" s="174">
        <v>1960</v>
      </c>
      <c r="H398" s="174">
        <v>50.895449999999997</v>
      </c>
      <c r="I398" s="174">
        <v>44.596130000000002</v>
      </c>
      <c r="J398" s="174">
        <v>5.7692300000000003</v>
      </c>
    </row>
    <row r="399" spans="1:10" x14ac:dyDescent="0.25">
      <c r="A399" s="174" t="s">
        <v>163</v>
      </c>
      <c r="B399" s="174">
        <v>220964</v>
      </c>
      <c r="C399" s="174">
        <v>1012</v>
      </c>
      <c r="D399" s="174">
        <v>283</v>
      </c>
      <c r="E399" s="174">
        <v>603</v>
      </c>
      <c r="F399" s="174">
        <v>133.91</v>
      </c>
      <c r="G399" s="174">
        <v>1960</v>
      </c>
      <c r="H399" s="174">
        <v>50.890909999999998</v>
      </c>
      <c r="I399" s="174">
        <v>44.605069999999998</v>
      </c>
      <c r="J399" s="174">
        <v>5.7692300000000003</v>
      </c>
    </row>
    <row r="400" spans="1:10" x14ac:dyDescent="0.25">
      <c r="A400" s="174" t="s">
        <v>163</v>
      </c>
      <c r="B400" s="174">
        <v>221532</v>
      </c>
      <c r="C400" s="174">
        <v>1012</v>
      </c>
      <c r="D400" s="174">
        <v>283</v>
      </c>
      <c r="E400" s="174">
        <v>603</v>
      </c>
      <c r="F400" s="174">
        <v>133.91</v>
      </c>
      <c r="G400" s="174">
        <v>1961</v>
      </c>
      <c r="H400" s="174">
        <v>50.890909999999998</v>
      </c>
      <c r="I400" s="174">
        <v>44.605069999999998</v>
      </c>
      <c r="J400" s="174">
        <v>6.3461499999999997</v>
      </c>
    </row>
    <row r="401" spans="1:10" x14ac:dyDescent="0.25">
      <c r="A401" s="174" t="s">
        <v>163</v>
      </c>
      <c r="B401" s="174">
        <v>222101</v>
      </c>
      <c r="C401" s="174">
        <v>1010</v>
      </c>
      <c r="D401" s="174">
        <v>284</v>
      </c>
      <c r="E401" s="174">
        <v>603</v>
      </c>
      <c r="F401" s="174">
        <v>133.91</v>
      </c>
      <c r="G401" s="174">
        <v>1961</v>
      </c>
      <c r="H401" s="174">
        <v>50.895449999999997</v>
      </c>
      <c r="I401" s="174">
        <v>44.605069999999998</v>
      </c>
      <c r="J401" s="174">
        <v>6.3461499999999997</v>
      </c>
    </row>
    <row r="402" spans="1:10" x14ac:dyDescent="0.25">
      <c r="A402" s="174" t="s">
        <v>163</v>
      </c>
      <c r="B402" s="174">
        <v>222670</v>
      </c>
      <c r="C402" s="174">
        <v>1019</v>
      </c>
      <c r="D402" s="174">
        <v>278</v>
      </c>
      <c r="E402" s="174">
        <v>602</v>
      </c>
      <c r="F402" s="174">
        <v>133.91</v>
      </c>
      <c r="G402" s="174">
        <v>1960</v>
      </c>
      <c r="H402" s="174">
        <v>50.881819999999998</v>
      </c>
      <c r="I402" s="174">
        <v>44.596130000000002</v>
      </c>
      <c r="J402" s="174">
        <v>5.7692300000000003</v>
      </c>
    </row>
    <row r="403" spans="1:10" x14ac:dyDescent="0.25">
      <c r="A403" s="174" t="s">
        <v>163</v>
      </c>
      <c r="B403" s="174">
        <v>223239</v>
      </c>
      <c r="C403" s="174">
        <v>1019</v>
      </c>
      <c r="D403" s="174">
        <v>277</v>
      </c>
      <c r="E403" s="174">
        <v>602</v>
      </c>
      <c r="F403" s="174">
        <v>133.91</v>
      </c>
      <c r="G403" s="174">
        <v>1961</v>
      </c>
      <c r="H403" s="174">
        <v>50.886360000000003</v>
      </c>
      <c r="I403" s="174">
        <v>44.596130000000002</v>
      </c>
      <c r="J403" s="174">
        <v>6.3461499999999997</v>
      </c>
    </row>
    <row r="404" spans="1:10" x14ac:dyDescent="0.25">
      <c r="A404" s="174" t="s">
        <v>163</v>
      </c>
      <c r="B404" s="174">
        <v>223807</v>
      </c>
      <c r="C404" s="174">
        <v>1012</v>
      </c>
      <c r="D404" s="174">
        <v>282</v>
      </c>
      <c r="E404" s="174">
        <v>603</v>
      </c>
      <c r="F404" s="174">
        <v>133.91</v>
      </c>
      <c r="G404" s="174">
        <v>1961</v>
      </c>
      <c r="H404" s="174">
        <v>50.895449999999997</v>
      </c>
      <c r="I404" s="174">
        <v>44.605069999999998</v>
      </c>
      <c r="J404" s="174">
        <v>6.3461499999999997</v>
      </c>
    </row>
    <row r="405" spans="1:10" x14ac:dyDescent="0.25">
      <c r="A405" s="174" t="s">
        <v>163</v>
      </c>
      <c r="B405" s="174">
        <v>224373</v>
      </c>
      <c r="C405" s="174">
        <v>1011</v>
      </c>
      <c r="D405" s="174">
        <v>284</v>
      </c>
      <c r="E405" s="174">
        <v>603</v>
      </c>
      <c r="F405" s="174">
        <v>133.91</v>
      </c>
      <c r="G405" s="174">
        <v>1961</v>
      </c>
      <c r="H405" s="174">
        <v>50.890909999999998</v>
      </c>
      <c r="I405" s="174">
        <v>44.605069999999998</v>
      </c>
      <c r="J405" s="174">
        <v>6.3461499999999997</v>
      </c>
    </row>
    <row r="406" spans="1:10" x14ac:dyDescent="0.25">
      <c r="A406" s="174" t="s">
        <v>163</v>
      </c>
      <c r="B406" s="174">
        <v>224938</v>
      </c>
      <c r="C406" s="174">
        <v>1018</v>
      </c>
      <c r="D406" s="174">
        <v>277</v>
      </c>
      <c r="E406" s="174">
        <v>602</v>
      </c>
      <c r="F406" s="174">
        <v>133.91</v>
      </c>
      <c r="G406" s="174">
        <v>1960</v>
      </c>
      <c r="H406" s="174">
        <v>50.886360000000003</v>
      </c>
      <c r="I406" s="174">
        <v>44.596130000000002</v>
      </c>
      <c r="J406" s="174">
        <v>5.7692300000000003</v>
      </c>
    </row>
    <row r="407" spans="1:10" x14ac:dyDescent="0.25">
      <c r="A407" s="174" t="s">
        <v>163</v>
      </c>
      <c r="B407" s="174">
        <v>225504</v>
      </c>
      <c r="C407" s="174">
        <v>1017</v>
      </c>
      <c r="D407" s="174">
        <v>279</v>
      </c>
      <c r="E407" s="174">
        <v>602</v>
      </c>
      <c r="F407" s="174">
        <v>133.91</v>
      </c>
      <c r="G407" s="174">
        <v>1961</v>
      </c>
      <c r="H407" s="174">
        <v>50.886360000000003</v>
      </c>
      <c r="I407" s="174">
        <v>44.605069999999998</v>
      </c>
      <c r="J407" s="174">
        <v>6.3461499999999997</v>
      </c>
    </row>
    <row r="408" spans="1:10" x14ac:dyDescent="0.25">
      <c r="A408" s="174" t="s">
        <v>163</v>
      </c>
      <c r="B408" s="174">
        <v>226069</v>
      </c>
      <c r="C408" s="174">
        <v>1019</v>
      </c>
      <c r="D408" s="174">
        <v>277</v>
      </c>
      <c r="E408" s="174">
        <v>603</v>
      </c>
      <c r="F408" s="174">
        <v>133.91</v>
      </c>
      <c r="G408" s="174">
        <v>1961</v>
      </c>
      <c r="H408" s="174">
        <v>50.886360000000003</v>
      </c>
      <c r="I408" s="174">
        <v>44.605069999999998</v>
      </c>
      <c r="J408" s="174">
        <v>6.3461499999999997</v>
      </c>
    </row>
    <row r="409" spans="1:10" x14ac:dyDescent="0.25">
      <c r="A409" s="174" t="s">
        <v>163</v>
      </c>
      <c r="B409" s="174">
        <v>226634</v>
      </c>
      <c r="C409" s="174">
        <v>1012</v>
      </c>
      <c r="D409" s="174">
        <v>283</v>
      </c>
      <c r="E409" s="174">
        <v>603</v>
      </c>
      <c r="F409" s="174">
        <v>133.91</v>
      </c>
      <c r="G409" s="174">
        <v>1961</v>
      </c>
      <c r="H409" s="174">
        <v>50.890909999999998</v>
      </c>
      <c r="I409" s="174">
        <v>44.605069999999998</v>
      </c>
      <c r="J409" s="174">
        <v>5.7692300000000003</v>
      </c>
    </row>
    <row r="410" spans="1:10" x14ac:dyDescent="0.25">
      <c r="A410" s="174" t="s">
        <v>163</v>
      </c>
      <c r="B410" s="174">
        <v>227198</v>
      </c>
      <c r="C410" s="174">
        <v>1010</v>
      </c>
      <c r="D410" s="174">
        <v>285</v>
      </c>
      <c r="E410" s="174">
        <v>603</v>
      </c>
      <c r="F410" s="174">
        <v>133.91</v>
      </c>
      <c r="G410" s="174">
        <v>1961</v>
      </c>
      <c r="H410" s="174">
        <v>50.890909999999998</v>
      </c>
      <c r="I410" s="174">
        <v>44.605069999999998</v>
      </c>
      <c r="J410" s="174">
        <v>6.3461499999999997</v>
      </c>
    </row>
    <row r="411" spans="1:10" x14ac:dyDescent="0.25">
      <c r="A411" s="174" t="s">
        <v>163</v>
      </c>
      <c r="B411" s="174">
        <v>227762</v>
      </c>
      <c r="C411" s="174">
        <v>1010</v>
      </c>
      <c r="D411" s="174">
        <v>284</v>
      </c>
      <c r="E411" s="174">
        <v>602</v>
      </c>
      <c r="F411" s="174">
        <v>133.91999999999999</v>
      </c>
      <c r="G411" s="174">
        <v>1960</v>
      </c>
      <c r="H411" s="174">
        <v>50.895449999999997</v>
      </c>
      <c r="I411" s="174">
        <v>44.596130000000002</v>
      </c>
      <c r="J411" s="174">
        <v>5.7692300000000003</v>
      </c>
    </row>
    <row r="412" spans="1:10" x14ac:dyDescent="0.25">
      <c r="A412" s="174" t="s">
        <v>163</v>
      </c>
      <c r="B412" s="174">
        <v>228327</v>
      </c>
      <c r="C412" s="174">
        <v>1021</v>
      </c>
      <c r="D412" s="174">
        <v>276</v>
      </c>
      <c r="E412" s="174">
        <v>602</v>
      </c>
      <c r="F412" s="174">
        <v>133.91999999999999</v>
      </c>
      <c r="G412" s="174">
        <v>1960</v>
      </c>
      <c r="H412" s="174">
        <v>50.886360000000003</v>
      </c>
      <c r="I412" s="174">
        <v>44.596130000000002</v>
      </c>
      <c r="J412" s="174">
        <v>5.7692300000000003</v>
      </c>
    </row>
    <row r="413" spans="1:10" x14ac:dyDescent="0.25">
      <c r="A413" s="174" t="s">
        <v>163</v>
      </c>
      <c r="B413" s="174">
        <v>228893</v>
      </c>
      <c r="C413" s="174">
        <v>1012</v>
      </c>
      <c r="D413" s="174">
        <v>282</v>
      </c>
      <c r="E413" s="174">
        <v>603</v>
      </c>
      <c r="F413" s="174">
        <v>133.91999999999999</v>
      </c>
      <c r="G413" s="174">
        <v>1961</v>
      </c>
      <c r="H413" s="174">
        <v>50.895449999999997</v>
      </c>
      <c r="I413" s="174">
        <v>44.605069999999998</v>
      </c>
      <c r="J413" s="174">
        <v>6.3461499999999997</v>
      </c>
    </row>
    <row r="414" spans="1:10" x14ac:dyDescent="0.25">
      <c r="A414" s="174" t="s">
        <v>163</v>
      </c>
      <c r="B414" s="174">
        <v>229461</v>
      </c>
      <c r="C414" s="174">
        <v>1012</v>
      </c>
      <c r="D414" s="174">
        <v>283</v>
      </c>
      <c r="E414" s="174">
        <v>602</v>
      </c>
      <c r="F414" s="174">
        <v>133.91999999999999</v>
      </c>
      <c r="G414" s="174">
        <v>1961</v>
      </c>
      <c r="H414" s="174">
        <v>50.890909999999998</v>
      </c>
      <c r="I414" s="174">
        <v>44.596130000000002</v>
      </c>
      <c r="J414" s="174">
        <v>6.3461499999999997</v>
      </c>
    </row>
    <row r="415" spans="1:10" x14ac:dyDescent="0.25">
      <c r="A415" s="174" t="s">
        <v>163</v>
      </c>
      <c r="B415" s="174">
        <v>230030</v>
      </c>
      <c r="C415" s="174">
        <v>1017</v>
      </c>
      <c r="D415" s="174">
        <v>278</v>
      </c>
      <c r="E415" s="174">
        <v>603</v>
      </c>
      <c r="F415" s="174">
        <v>133.91999999999999</v>
      </c>
      <c r="G415" s="174">
        <v>1961</v>
      </c>
      <c r="H415" s="174">
        <v>50.890909999999998</v>
      </c>
      <c r="I415" s="174">
        <v>44.605069999999998</v>
      </c>
      <c r="J415" s="174">
        <v>6.3461499999999997</v>
      </c>
    </row>
    <row r="416" spans="1:10" x14ac:dyDescent="0.25">
      <c r="A416" s="174" t="s">
        <v>163</v>
      </c>
      <c r="B416" s="174">
        <v>230599</v>
      </c>
      <c r="C416" s="174">
        <v>1017</v>
      </c>
      <c r="D416" s="174">
        <v>278</v>
      </c>
      <c r="E416" s="174">
        <v>602</v>
      </c>
      <c r="F416" s="174">
        <v>133.91999999999999</v>
      </c>
      <c r="G416" s="174">
        <v>1961</v>
      </c>
      <c r="H416" s="174">
        <v>50.890909999999998</v>
      </c>
      <c r="I416" s="174">
        <v>44.596130000000002</v>
      </c>
      <c r="J416" s="174">
        <v>6.3461499999999997</v>
      </c>
    </row>
    <row r="417" spans="1:10" x14ac:dyDescent="0.25">
      <c r="A417" s="174" t="s">
        <v>163</v>
      </c>
      <c r="B417" s="174">
        <v>231168</v>
      </c>
      <c r="C417" s="174">
        <v>1019</v>
      </c>
      <c r="D417" s="174">
        <v>277</v>
      </c>
      <c r="E417" s="174">
        <v>602</v>
      </c>
      <c r="F417" s="174">
        <v>133.91999999999999</v>
      </c>
      <c r="G417" s="174">
        <v>1961</v>
      </c>
      <c r="H417" s="174">
        <v>50.886360000000003</v>
      </c>
      <c r="I417" s="174">
        <v>44.596130000000002</v>
      </c>
      <c r="J417" s="174">
        <v>6.3461499999999997</v>
      </c>
    </row>
    <row r="418" spans="1:10" x14ac:dyDescent="0.25">
      <c r="A418" s="174" t="s">
        <v>163</v>
      </c>
      <c r="B418" s="174">
        <v>231735</v>
      </c>
      <c r="C418" s="174">
        <v>1016</v>
      </c>
      <c r="D418" s="174">
        <v>280</v>
      </c>
      <c r="E418" s="174">
        <v>603</v>
      </c>
      <c r="F418" s="174">
        <v>133.91999999999999</v>
      </c>
      <c r="G418" s="174">
        <v>1961</v>
      </c>
      <c r="H418" s="174">
        <v>50.886360000000003</v>
      </c>
      <c r="I418" s="174">
        <v>44.605069999999998</v>
      </c>
      <c r="J418" s="174">
        <v>6.3461499999999997</v>
      </c>
    </row>
    <row r="419" spans="1:10" x14ac:dyDescent="0.25">
      <c r="A419" s="174" t="s">
        <v>163</v>
      </c>
      <c r="B419" s="174">
        <v>232301</v>
      </c>
      <c r="C419" s="174">
        <v>1018</v>
      </c>
      <c r="D419" s="174">
        <v>277</v>
      </c>
      <c r="E419" s="174">
        <v>602</v>
      </c>
      <c r="F419" s="174">
        <v>133.91999999999999</v>
      </c>
      <c r="G419" s="174">
        <v>1962</v>
      </c>
      <c r="H419" s="174">
        <v>50.890909999999998</v>
      </c>
      <c r="I419" s="174">
        <v>44.596130000000002</v>
      </c>
      <c r="J419" s="174">
        <v>6.9230799999999997</v>
      </c>
    </row>
    <row r="420" spans="1:10" x14ac:dyDescent="0.25">
      <c r="A420" s="174" t="s">
        <v>163</v>
      </c>
      <c r="B420" s="174">
        <v>232867</v>
      </c>
      <c r="C420" s="174">
        <v>1016</v>
      </c>
      <c r="D420" s="174">
        <v>280</v>
      </c>
      <c r="E420" s="174">
        <v>602</v>
      </c>
      <c r="F420" s="174">
        <v>133.93</v>
      </c>
      <c r="G420" s="174">
        <v>1962</v>
      </c>
      <c r="H420" s="174">
        <v>50.886360000000003</v>
      </c>
      <c r="I420" s="174">
        <v>44.596130000000002</v>
      </c>
      <c r="J420" s="174">
        <v>6.9230799999999997</v>
      </c>
    </row>
    <row r="421" spans="1:10" x14ac:dyDescent="0.25">
      <c r="A421" s="174" t="s">
        <v>163</v>
      </c>
      <c r="B421" s="174">
        <v>233432</v>
      </c>
      <c r="C421" s="174">
        <v>1011</v>
      </c>
      <c r="D421" s="174">
        <v>284</v>
      </c>
      <c r="E421" s="174">
        <v>603</v>
      </c>
      <c r="F421" s="174">
        <v>133.93</v>
      </c>
      <c r="G421" s="174">
        <v>1963</v>
      </c>
      <c r="H421" s="174">
        <v>50.890909999999998</v>
      </c>
      <c r="I421" s="174">
        <v>44.605069999999998</v>
      </c>
      <c r="J421" s="174">
        <v>7.5</v>
      </c>
    </row>
    <row r="422" spans="1:10" x14ac:dyDescent="0.25">
      <c r="A422" s="174" t="s">
        <v>163</v>
      </c>
      <c r="B422" s="174">
        <v>233997</v>
      </c>
      <c r="C422" s="174">
        <v>1011</v>
      </c>
      <c r="D422" s="174">
        <v>283</v>
      </c>
      <c r="E422" s="174">
        <v>603</v>
      </c>
      <c r="F422" s="174">
        <v>133.93</v>
      </c>
      <c r="G422" s="174">
        <v>1963</v>
      </c>
      <c r="H422" s="174">
        <v>50.895449999999997</v>
      </c>
      <c r="I422" s="174">
        <v>44.605069999999998</v>
      </c>
      <c r="J422" s="174">
        <v>7.5</v>
      </c>
    </row>
    <row r="423" spans="1:10" x14ac:dyDescent="0.25">
      <c r="A423" s="174" t="s">
        <v>163</v>
      </c>
      <c r="B423" s="174">
        <v>234563</v>
      </c>
      <c r="C423" s="174">
        <v>1011</v>
      </c>
      <c r="D423" s="174">
        <v>283</v>
      </c>
      <c r="E423" s="174">
        <v>603</v>
      </c>
      <c r="F423" s="174">
        <v>133.93</v>
      </c>
      <c r="G423" s="174">
        <v>1963</v>
      </c>
      <c r="H423" s="174">
        <v>50.895449999999997</v>
      </c>
      <c r="I423" s="174">
        <v>44.605069999999998</v>
      </c>
      <c r="J423" s="174">
        <v>7.5</v>
      </c>
    </row>
    <row r="424" spans="1:10" x14ac:dyDescent="0.25">
      <c r="A424" s="174" t="s">
        <v>163</v>
      </c>
      <c r="B424" s="174">
        <v>235128</v>
      </c>
      <c r="C424" s="174">
        <v>1009</v>
      </c>
      <c r="D424" s="174">
        <v>285</v>
      </c>
      <c r="E424" s="174">
        <v>603</v>
      </c>
      <c r="F424" s="174">
        <v>133.93</v>
      </c>
      <c r="G424" s="174">
        <v>1964</v>
      </c>
      <c r="H424" s="174">
        <v>50.895449999999997</v>
      </c>
      <c r="I424" s="174">
        <v>44.605069999999998</v>
      </c>
      <c r="J424" s="174">
        <v>8.0769199999999994</v>
      </c>
    </row>
    <row r="425" spans="1:10" x14ac:dyDescent="0.25">
      <c r="A425" s="174" t="s">
        <v>163</v>
      </c>
      <c r="B425" s="174">
        <v>235693</v>
      </c>
      <c r="C425" s="174">
        <v>1023</v>
      </c>
      <c r="D425" s="174">
        <v>273</v>
      </c>
      <c r="E425" s="174">
        <v>602</v>
      </c>
      <c r="F425" s="174">
        <v>133.93</v>
      </c>
      <c r="G425" s="174">
        <v>1964</v>
      </c>
      <c r="H425" s="174">
        <v>50.886360000000003</v>
      </c>
      <c r="I425" s="174">
        <v>44.596130000000002</v>
      </c>
      <c r="J425" s="174">
        <v>8.0769199999999994</v>
      </c>
    </row>
    <row r="426" spans="1:10" x14ac:dyDescent="0.25">
      <c r="A426" s="174" t="s">
        <v>163</v>
      </c>
      <c r="B426" s="174">
        <v>236258</v>
      </c>
      <c r="C426" s="174">
        <v>1018</v>
      </c>
      <c r="D426" s="174">
        <v>278</v>
      </c>
      <c r="E426" s="174">
        <v>603</v>
      </c>
      <c r="F426" s="174">
        <v>133.94</v>
      </c>
      <c r="G426" s="174">
        <v>1964</v>
      </c>
      <c r="H426" s="174">
        <v>50.886360000000003</v>
      </c>
      <c r="I426" s="174">
        <v>44.605069999999998</v>
      </c>
      <c r="J426" s="174">
        <v>8.0769199999999994</v>
      </c>
    </row>
    <row r="427" spans="1:10" x14ac:dyDescent="0.25">
      <c r="A427" s="174" t="s">
        <v>163</v>
      </c>
      <c r="B427" s="174">
        <v>236823</v>
      </c>
      <c r="C427" s="174">
        <v>1013</v>
      </c>
      <c r="D427" s="174">
        <v>282</v>
      </c>
      <c r="E427" s="174">
        <v>603</v>
      </c>
      <c r="F427" s="174">
        <v>133.94</v>
      </c>
      <c r="G427" s="174">
        <v>1964</v>
      </c>
      <c r="H427" s="174">
        <v>50.890909999999998</v>
      </c>
      <c r="I427" s="174">
        <v>44.605069999999998</v>
      </c>
      <c r="J427" s="174">
        <v>7.5</v>
      </c>
    </row>
    <row r="428" spans="1:10" x14ac:dyDescent="0.25">
      <c r="A428" s="174" t="s">
        <v>163</v>
      </c>
      <c r="B428" s="174">
        <v>237387</v>
      </c>
      <c r="C428" s="174">
        <v>1016</v>
      </c>
      <c r="D428" s="174">
        <v>279</v>
      </c>
      <c r="E428" s="174">
        <v>603</v>
      </c>
      <c r="F428" s="174">
        <v>133.94</v>
      </c>
      <c r="G428" s="174">
        <v>1964</v>
      </c>
      <c r="H428" s="174">
        <v>50.890909999999998</v>
      </c>
      <c r="I428" s="174">
        <v>44.605069999999998</v>
      </c>
      <c r="J428" s="174">
        <v>8.0769199999999994</v>
      </c>
    </row>
    <row r="429" spans="1:10" x14ac:dyDescent="0.25">
      <c r="A429" s="174" t="s">
        <v>163</v>
      </c>
      <c r="B429" s="174">
        <v>237951</v>
      </c>
      <c r="C429" s="174">
        <v>1016</v>
      </c>
      <c r="D429" s="174">
        <v>279</v>
      </c>
      <c r="E429" s="174">
        <v>603</v>
      </c>
      <c r="F429" s="174">
        <v>133.94</v>
      </c>
      <c r="G429" s="174">
        <v>1964</v>
      </c>
      <c r="H429" s="174">
        <v>50.895449999999997</v>
      </c>
      <c r="I429" s="174">
        <v>44.605069999999998</v>
      </c>
      <c r="J429" s="174">
        <v>8.0769199999999994</v>
      </c>
    </row>
    <row r="430" spans="1:10" x14ac:dyDescent="0.25">
      <c r="A430" s="174" t="s">
        <v>163</v>
      </c>
      <c r="B430" s="174">
        <v>238515</v>
      </c>
      <c r="C430" s="174">
        <v>1017</v>
      </c>
      <c r="D430" s="174">
        <v>278</v>
      </c>
      <c r="E430" s="174">
        <v>603</v>
      </c>
      <c r="F430" s="174">
        <v>133.93</v>
      </c>
      <c r="G430" s="174">
        <v>1964</v>
      </c>
      <c r="H430" s="174">
        <v>50.890909999999998</v>
      </c>
      <c r="I430" s="174">
        <v>44.605069999999998</v>
      </c>
      <c r="J430" s="174">
        <v>8.0769199999999994</v>
      </c>
    </row>
    <row r="431" spans="1:10" x14ac:dyDescent="0.25">
      <c r="A431" s="174" t="s">
        <v>163</v>
      </c>
      <c r="B431" s="174">
        <v>239080</v>
      </c>
      <c r="C431" s="174">
        <v>1022</v>
      </c>
      <c r="D431" s="174">
        <v>274</v>
      </c>
      <c r="E431" s="174">
        <v>602</v>
      </c>
      <c r="F431" s="174">
        <v>133.93</v>
      </c>
      <c r="G431" s="174">
        <v>1964</v>
      </c>
      <c r="H431" s="174">
        <v>50.886360000000003</v>
      </c>
      <c r="I431" s="174">
        <v>44.596130000000002</v>
      </c>
      <c r="J431" s="174">
        <v>8.0769199999999994</v>
      </c>
    </row>
    <row r="432" spans="1:10" x14ac:dyDescent="0.25">
      <c r="A432" s="174" t="s">
        <v>163</v>
      </c>
      <c r="B432" s="174">
        <v>239647</v>
      </c>
      <c r="C432" s="174">
        <v>1008</v>
      </c>
      <c r="D432" s="174">
        <v>285</v>
      </c>
      <c r="E432" s="174">
        <v>603</v>
      </c>
      <c r="F432" s="174">
        <v>133.93</v>
      </c>
      <c r="G432" s="174">
        <v>1964</v>
      </c>
      <c r="H432" s="174">
        <v>50.9</v>
      </c>
      <c r="I432" s="174">
        <v>44.605069999999998</v>
      </c>
      <c r="J432" s="174">
        <v>8.0769199999999994</v>
      </c>
    </row>
    <row r="433" spans="1:10" x14ac:dyDescent="0.25">
      <c r="A433" s="174" t="s">
        <v>163</v>
      </c>
      <c r="B433" s="174">
        <v>240215</v>
      </c>
      <c r="C433" s="174">
        <v>1017</v>
      </c>
      <c r="D433" s="174">
        <v>279</v>
      </c>
      <c r="E433" s="174">
        <v>603</v>
      </c>
      <c r="F433" s="174">
        <v>133.93</v>
      </c>
      <c r="G433" s="174">
        <v>1964</v>
      </c>
      <c r="H433" s="174">
        <v>50.886360000000003</v>
      </c>
      <c r="I433" s="174">
        <v>44.605069999999998</v>
      </c>
      <c r="J433" s="174">
        <v>8.0769199999999994</v>
      </c>
    </row>
    <row r="434" spans="1:10" x14ac:dyDescent="0.25">
      <c r="A434" s="174" t="s">
        <v>163</v>
      </c>
      <c r="B434" s="174">
        <v>240785</v>
      </c>
      <c r="C434" s="174">
        <v>1021</v>
      </c>
      <c r="D434" s="174">
        <v>275</v>
      </c>
      <c r="E434" s="174">
        <v>602</v>
      </c>
      <c r="F434" s="174">
        <v>133.91999999999999</v>
      </c>
      <c r="G434" s="174">
        <v>1964</v>
      </c>
      <c r="H434" s="174">
        <v>50.886360000000003</v>
      </c>
      <c r="I434" s="174">
        <v>44.596130000000002</v>
      </c>
      <c r="J434" s="174">
        <v>8.0769199999999994</v>
      </c>
    </row>
    <row r="435" spans="1:10" x14ac:dyDescent="0.25">
      <c r="A435" s="174" t="s">
        <v>163</v>
      </c>
      <c r="B435" s="174">
        <v>241354</v>
      </c>
      <c r="C435" s="174">
        <v>1008</v>
      </c>
      <c r="D435" s="174">
        <v>286</v>
      </c>
      <c r="E435" s="174">
        <v>602</v>
      </c>
      <c r="F435" s="174">
        <v>133.91999999999999</v>
      </c>
      <c r="G435" s="174">
        <v>1965</v>
      </c>
      <c r="H435" s="174">
        <v>50.895449999999997</v>
      </c>
      <c r="I435" s="174">
        <v>44.596130000000002</v>
      </c>
      <c r="J435" s="174">
        <v>8.6538500000000003</v>
      </c>
    </row>
    <row r="436" spans="1:10" x14ac:dyDescent="0.25">
      <c r="A436" s="174" t="s">
        <v>163</v>
      </c>
      <c r="B436" s="174">
        <v>241922</v>
      </c>
      <c r="C436" s="174">
        <v>1024</v>
      </c>
      <c r="D436" s="174">
        <v>272</v>
      </c>
      <c r="E436" s="174">
        <v>603</v>
      </c>
      <c r="F436" s="174">
        <v>133.91999999999999</v>
      </c>
      <c r="G436" s="174">
        <v>1965</v>
      </c>
      <c r="H436" s="174">
        <v>50.886360000000003</v>
      </c>
      <c r="I436" s="174">
        <v>44.605069999999998</v>
      </c>
      <c r="J436" s="174">
        <v>8.0769199999999994</v>
      </c>
    </row>
    <row r="437" spans="1:10" x14ac:dyDescent="0.25">
      <c r="A437" s="174" t="s">
        <v>163</v>
      </c>
      <c r="B437" s="174">
        <v>242489</v>
      </c>
      <c r="C437" s="174">
        <v>1009</v>
      </c>
      <c r="D437" s="174">
        <v>285</v>
      </c>
      <c r="E437" s="174">
        <v>603</v>
      </c>
      <c r="F437" s="174">
        <v>133.91</v>
      </c>
      <c r="G437" s="174">
        <v>1964</v>
      </c>
      <c r="H437" s="174">
        <v>50.895449999999997</v>
      </c>
      <c r="I437" s="174">
        <v>44.605069999999998</v>
      </c>
      <c r="J437" s="174">
        <v>8.0769199999999994</v>
      </c>
    </row>
    <row r="438" spans="1:10" x14ac:dyDescent="0.25">
      <c r="A438" s="174" t="s">
        <v>163</v>
      </c>
      <c r="B438" s="174">
        <v>243055</v>
      </c>
      <c r="C438" s="174">
        <v>1012</v>
      </c>
      <c r="D438" s="174">
        <v>283</v>
      </c>
      <c r="E438" s="174">
        <v>603</v>
      </c>
      <c r="F438" s="174">
        <v>133.91</v>
      </c>
      <c r="G438" s="174">
        <v>1964</v>
      </c>
      <c r="H438" s="174">
        <v>50.890909999999998</v>
      </c>
      <c r="I438" s="174">
        <v>44.605069999999998</v>
      </c>
      <c r="J438" s="174">
        <v>8.0769199999999994</v>
      </c>
    </row>
    <row r="439" spans="1:10" x14ac:dyDescent="0.25">
      <c r="A439" s="174" t="s">
        <v>163</v>
      </c>
      <c r="B439" s="174">
        <v>243620</v>
      </c>
      <c r="C439" s="174">
        <v>1024</v>
      </c>
      <c r="D439" s="174">
        <v>272</v>
      </c>
      <c r="E439" s="174">
        <v>603</v>
      </c>
      <c r="F439" s="174">
        <v>133.9</v>
      </c>
      <c r="G439" s="174">
        <v>1964</v>
      </c>
      <c r="H439" s="174">
        <v>50.886360000000003</v>
      </c>
      <c r="I439" s="174">
        <v>44.596130000000002</v>
      </c>
      <c r="J439" s="174">
        <v>8.0769199999999994</v>
      </c>
    </row>
    <row r="440" spans="1:10" x14ac:dyDescent="0.25">
      <c r="A440" s="174" t="s">
        <v>163</v>
      </c>
      <c r="B440" s="174">
        <v>244185</v>
      </c>
      <c r="C440" s="174">
        <v>1010</v>
      </c>
      <c r="D440" s="174">
        <v>284</v>
      </c>
      <c r="E440" s="174">
        <v>603</v>
      </c>
      <c r="F440" s="174">
        <v>133.9</v>
      </c>
      <c r="G440" s="174">
        <v>1965</v>
      </c>
      <c r="H440" s="174">
        <v>50.895449999999997</v>
      </c>
      <c r="I440" s="174">
        <v>44.605069999999998</v>
      </c>
      <c r="J440" s="174">
        <v>8.6538500000000003</v>
      </c>
    </row>
    <row r="441" spans="1:10" x14ac:dyDescent="0.25">
      <c r="A441" s="174" t="s">
        <v>163</v>
      </c>
      <c r="B441" s="174">
        <v>244749</v>
      </c>
      <c r="C441" s="174">
        <v>1016</v>
      </c>
      <c r="D441" s="174">
        <v>280</v>
      </c>
      <c r="E441" s="174">
        <v>602</v>
      </c>
      <c r="F441" s="174">
        <v>133.9</v>
      </c>
      <c r="G441" s="174">
        <v>1965</v>
      </c>
      <c r="H441" s="174">
        <v>50.886360000000003</v>
      </c>
      <c r="I441" s="174">
        <v>44.596130000000002</v>
      </c>
      <c r="J441" s="174">
        <v>8.6538500000000003</v>
      </c>
    </row>
    <row r="442" spans="1:10" x14ac:dyDescent="0.25">
      <c r="A442" s="174" t="s">
        <v>163</v>
      </c>
      <c r="B442" s="174">
        <v>245314</v>
      </c>
      <c r="C442" s="174">
        <v>1017</v>
      </c>
      <c r="D442" s="174">
        <v>279</v>
      </c>
      <c r="E442" s="174">
        <v>603</v>
      </c>
      <c r="F442" s="174">
        <v>133.88999999999999</v>
      </c>
      <c r="G442" s="174">
        <v>1965</v>
      </c>
      <c r="H442" s="174">
        <v>50.886360000000003</v>
      </c>
      <c r="I442" s="174">
        <v>44.605069999999998</v>
      </c>
      <c r="J442" s="174">
        <v>8.6538500000000003</v>
      </c>
    </row>
    <row r="443" spans="1:10" x14ac:dyDescent="0.25">
      <c r="A443" s="174" t="s">
        <v>163</v>
      </c>
      <c r="B443" s="174">
        <v>245878</v>
      </c>
      <c r="C443" s="174">
        <v>1012</v>
      </c>
      <c r="D443" s="174">
        <v>282</v>
      </c>
      <c r="E443" s="174">
        <v>603</v>
      </c>
      <c r="F443" s="174">
        <v>133.88999999999999</v>
      </c>
      <c r="G443" s="174">
        <v>1965</v>
      </c>
      <c r="H443" s="174">
        <v>50.895449999999997</v>
      </c>
      <c r="I443" s="174">
        <v>44.605069999999998</v>
      </c>
      <c r="J443" s="174">
        <v>8.6538500000000003</v>
      </c>
    </row>
    <row r="444" spans="1:10" x14ac:dyDescent="0.25">
      <c r="A444" s="174" t="s">
        <v>163</v>
      </c>
      <c r="B444" s="174">
        <v>246444</v>
      </c>
      <c r="C444" s="174">
        <v>1022</v>
      </c>
      <c r="D444" s="174">
        <v>275</v>
      </c>
      <c r="E444" s="174">
        <v>602</v>
      </c>
      <c r="F444" s="174">
        <v>133.88999999999999</v>
      </c>
      <c r="G444" s="174">
        <v>1966</v>
      </c>
      <c r="H444" s="174">
        <v>50.881819999999998</v>
      </c>
      <c r="I444" s="174">
        <v>44.596130000000002</v>
      </c>
      <c r="J444" s="174">
        <v>9.2307699999999997</v>
      </c>
    </row>
    <row r="445" spans="1:10" x14ac:dyDescent="0.25">
      <c r="A445" s="174" t="s">
        <v>163</v>
      </c>
      <c r="B445" s="174">
        <v>247012</v>
      </c>
      <c r="C445" s="174">
        <v>1013</v>
      </c>
      <c r="D445" s="174">
        <v>282</v>
      </c>
      <c r="E445" s="174">
        <v>603</v>
      </c>
      <c r="F445" s="174">
        <v>133.88999999999999</v>
      </c>
      <c r="G445" s="174">
        <v>1966</v>
      </c>
      <c r="H445" s="174">
        <v>50.890909999999998</v>
      </c>
      <c r="I445" s="174">
        <v>44.605069999999998</v>
      </c>
      <c r="J445" s="174">
        <v>9.2307699999999997</v>
      </c>
    </row>
    <row r="446" spans="1:10" x14ac:dyDescent="0.25">
      <c r="A446" s="174" t="s">
        <v>163</v>
      </c>
      <c r="B446" s="174">
        <v>247581</v>
      </c>
      <c r="C446" s="174">
        <v>1010</v>
      </c>
      <c r="D446" s="174">
        <v>284</v>
      </c>
      <c r="E446" s="174">
        <v>601</v>
      </c>
      <c r="F446" s="174">
        <v>133.88</v>
      </c>
      <c r="G446" s="174">
        <v>1966</v>
      </c>
      <c r="H446" s="174">
        <v>50.9</v>
      </c>
      <c r="I446" s="174">
        <v>44.587179999999996</v>
      </c>
      <c r="J446" s="174">
        <v>9.2307699999999997</v>
      </c>
    </row>
    <row r="447" spans="1:10" x14ac:dyDescent="0.25">
      <c r="A447" s="174" t="s">
        <v>163</v>
      </c>
      <c r="B447" s="174">
        <v>248151</v>
      </c>
      <c r="C447" s="174">
        <v>1013</v>
      </c>
      <c r="D447" s="174">
        <v>282</v>
      </c>
      <c r="E447" s="174">
        <v>603</v>
      </c>
      <c r="F447" s="174">
        <v>133.88</v>
      </c>
      <c r="G447" s="174">
        <v>1966</v>
      </c>
      <c r="H447" s="174">
        <v>50.890909999999998</v>
      </c>
      <c r="I447" s="174">
        <v>44.596130000000002</v>
      </c>
      <c r="J447" s="174">
        <v>9.2307699999999997</v>
      </c>
    </row>
    <row r="448" spans="1:10" x14ac:dyDescent="0.25">
      <c r="A448" s="174" t="s">
        <v>163</v>
      </c>
      <c r="B448" s="174">
        <v>248720</v>
      </c>
      <c r="C448" s="174">
        <v>1012</v>
      </c>
      <c r="D448" s="174">
        <v>283</v>
      </c>
      <c r="E448" s="174">
        <v>602</v>
      </c>
      <c r="F448" s="174">
        <v>133.88</v>
      </c>
      <c r="G448" s="174">
        <v>1965</v>
      </c>
      <c r="H448" s="174">
        <v>50.890909999999998</v>
      </c>
      <c r="I448" s="174">
        <v>44.596130000000002</v>
      </c>
      <c r="J448" s="174">
        <v>8.6538500000000003</v>
      </c>
    </row>
    <row r="449" spans="1:10" x14ac:dyDescent="0.25">
      <c r="A449" s="174" t="s">
        <v>163</v>
      </c>
      <c r="B449" s="174">
        <v>249288</v>
      </c>
      <c r="C449" s="174">
        <v>1012</v>
      </c>
      <c r="D449" s="174">
        <v>283</v>
      </c>
      <c r="E449" s="174">
        <v>602</v>
      </c>
      <c r="F449" s="174">
        <v>133.88</v>
      </c>
      <c r="G449" s="174">
        <v>1966</v>
      </c>
      <c r="H449" s="174">
        <v>50.890909999999998</v>
      </c>
      <c r="I449" s="174">
        <v>44.596130000000002</v>
      </c>
      <c r="J449" s="174">
        <v>9.2307699999999997</v>
      </c>
    </row>
    <row r="450" spans="1:10" x14ac:dyDescent="0.25">
      <c r="A450" s="174" t="s">
        <v>163</v>
      </c>
      <c r="B450" s="174">
        <v>249856</v>
      </c>
      <c r="C450" s="174">
        <v>1014</v>
      </c>
      <c r="D450" s="174">
        <v>281</v>
      </c>
      <c r="E450" s="174">
        <v>603</v>
      </c>
      <c r="F450" s="174">
        <v>133.87</v>
      </c>
      <c r="G450" s="174">
        <v>1967</v>
      </c>
      <c r="H450" s="174">
        <v>50.890909999999998</v>
      </c>
      <c r="I450" s="174">
        <v>44.605069999999998</v>
      </c>
      <c r="J450" s="174">
        <v>9.8076899999999991</v>
      </c>
    </row>
    <row r="451" spans="1:10" x14ac:dyDescent="0.25">
      <c r="A451" s="174" t="s">
        <v>163</v>
      </c>
      <c r="B451" s="174">
        <v>250421</v>
      </c>
      <c r="C451" s="174">
        <v>1000</v>
      </c>
      <c r="D451" s="174">
        <v>293</v>
      </c>
      <c r="E451" s="174">
        <v>603</v>
      </c>
      <c r="F451" s="174">
        <v>133.87</v>
      </c>
      <c r="G451" s="174">
        <v>1966</v>
      </c>
      <c r="H451" s="174">
        <v>50.9</v>
      </c>
      <c r="I451" s="174">
        <v>44.605069999999998</v>
      </c>
      <c r="J451" s="174">
        <v>9.2307699999999997</v>
      </c>
    </row>
    <row r="452" spans="1:10" x14ac:dyDescent="0.25">
      <c r="A452" s="174" t="s">
        <v>163</v>
      </c>
      <c r="B452" s="174">
        <v>250987</v>
      </c>
      <c r="C452" s="174">
        <v>1012</v>
      </c>
      <c r="D452" s="174">
        <v>283</v>
      </c>
      <c r="E452" s="174">
        <v>602</v>
      </c>
      <c r="F452" s="174">
        <v>133.87</v>
      </c>
      <c r="G452" s="174">
        <v>1967</v>
      </c>
      <c r="H452" s="174">
        <v>50.890909999999998</v>
      </c>
      <c r="I452" s="174">
        <v>44.596130000000002</v>
      </c>
      <c r="J452" s="174">
        <v>9.8076899999999991</v>
      </c>
    </row>
    <row r="453" spans="1:10" x14ac:dyDescent="0.25">
      <c r="A453" s="174" t="s">
        <v>163</v>
      </c>
      <c r="B453" s="174">
        <v>251553</v>
      </c>
      <c r="C453" s="174">
        <v>1017</v>
      </c>
      <c r="D453" s="174">
        <v>278</v>
      </c>
      <c r="E453" s="174">
        <v>602</v>
      </c>
      <c r="F453" s="174">
        <v>133.87</v>
      </c>
      <c r="G453" s="174">
        <v>1967</v>
      </c>
      <c r="H453" s="174">
        <v>50.890909999999998</v>
      </c>
      <c r="I453" s="174">
        <v>44.596130000000002</v>
      </c>
      <c r="J453" s="174">
        <v>9.8076899999999991</v>
      </c>
    </row>
    <row r="454" spans="1:10" x14ac:dyDescent="0.25">
      <c r="A454" s="174" t="s">
        <v>163</v>
      </c>
      <c r="B454" s="174">
        <v>252117</v>
      </c>
      <c r="C454" s="174">
        <v>1012</v>
      </c>
      <c r="D454" s="174">
        <v>284</v>
      </c>
      <c r="E454" s="174">
        <v>602</v>
      </c>
      <c r="F454" s="174">
        <v>133.87</v>
      </c>
      <c r="G454" s="174">
        <v>1967</v>
      </c>
      <c r="H454" s="174">
        <v>50.886360000000003</v>
      </c>
      <c r="I454" s="174">
        <v>44.596130000000002</v>
      </c>
      <c r="J454" s="174">
        <v>9.8076899999999991</v>
      </c>
    </row>
    <row r="455" spans="1:10" x14ac:dyDescent="0.25">
      <c r="B455" s="174">
        <v>252681</v>
      </c>
      <c r="C455" s="174">
        <v>1020</v>
      </c>
      <c r="D455" s="174">
        <v>274</v>
      </c>
      <c r="E455" s="174">
        <v>601</v>
      </c>
      <c r="F455" s="174">
        <v>133.86000000000001</v>
      </c>
      <c r="G455" s="174">
        <v>1967</v>
      </c>
      <c r="H455" s="174">
        <v>50.895449999999997</v>
      </c>
      <c r="I455" s="174">
        <v>44.587179999999996</v>
      </c>
      <c r="J455" s="174">
        <v>9.8076899999999991</v>
      </c>
    </row>
    <row r="574" spans="10:10" x14ac:dyDescent="0.25">
      <c r="J574" s="3"/>
    </row>
    <row r="575" spans="10:10" x14ac:dyDescent="0.25">
      <c r="J575" s="3"/>
    </row>
    <row r="576" spans="10:10" x14ac:dyDescent="0.25">
      <c r="J576" s="3"/>
    </row>
    <row r="577" spans="10:10" x14ac:dyDescent="0.25">
      <c r="J577" s="3"/>
    </row>
    <row r="578" spans="10:10" x14ac:dyDescent="0.25">
      <c r="J578" s="3"/>
    </row>
    <row r="579" spans="10:10" x14ac:dyDescent="0.25">
      <c r="J579" s="3"/>
    </row>
    <row r="580" spans="10:10" x14ac:dyDescent="0.25">
      <c r="J580" s="3"/>
    </row>
    <row r="581" spans="10:10" x14ac:dyDescent="0.25">
      <c r="J581" s="3"/>
    </row>
    <row r="582" spans="10:10" x14ac:dyDescent="0.25">
      <c r="J582" s="3"/>
    </row>
    <row r="583" spans="10:10" x14ac:dyDescent="0.25">
      <c r="J583" s="3"/>
    </row>
    <row r="584" spans="10:10" x14ac:dyDescent="0.25">
      <c r="J584" s="3"/>
    </row>
    <row r="585" spans="10:10" x14ac:dyDescent="0.25">
      <c r="J585" s="3"/>
    </row>
    <row r="586" spans="10:10" x14ac:dyDescent="0.25">
      <c r="J586" s="3"/>
    </row>
    <row r="587" spans="10:10" x14ac:dyDescent="0.25">
      <c r="J587" s="3"/>
    </row>
    <row r="588" spans="10:10" x14ac:dyDescent="0.25">
      <c r="J588" s="3"/>
    </row>
    <row r="589" spans="10:10" x14ac:dyDescent="0.25">
      <c r="J589" s="3"/>
    </row>
    <row r="590" spans="10:10" x14ac:dyDescent="0.25">
      <c r="J590" s="3"/>
    </row>
    <row r="591" spans="10:10" x14ac:dyDescent="0.25">
      <c r="J591" s="3"/>
    </row>
    <row r="592" spans="10:10" x14ac:dyDescent="0.25">
      <c r="J592" s="3"/>
    </row>
    <row r="593" spans="10:10" x14ac:dyDescent="0.25">
      <c r="J593" s="3"/>
    </row>
    <row r="594" spans="10:10" x14ac:dyDescent="0.25">
      <c r="J594" s="3"/>
    </row>
    <row r="595" spans="10:10" x14ac:dyDescent="0.25">
      <c r="J595" s="3"/>
    </row>
    <row r="596" spans="10:10" x14ac:dyDescent="0.25">
      <c r="J596" s="3"/>
    </row>
    <row r="597" spans="10:10" x14ac:dyDescent="0.25">
      <c r="J597" s="3"/>
    </row>
    <row r="598" spans="10:10" x14ac:dyDescent="0.25">
      <c r="J598" s="3"/>
    </row>
    <row r="599" spans="10:10" x14ac:dyDescent="0.25">
      <c r="J599" s="3"/>
    </row>
    <row r="600" spans="10:10" x14ac:dyDescent="0.25">
      <c r="J600" s="3"/>
    </row>
    <row r="601" spans="10:10" x14ac:dyDescent="0.25">
      <c r="J601" s="3"/>
    </row>
    <row r="602" spans="10:10" x14ac:dyDescent="0.25">
      <c r="J602" s="3"/>
    </row>
    <row r="603" spans="10:10" x14ac:dyDescent="0.25">
      <c r="J603" s="3"/>
    </row>
    <row r="604" spans="10:10" x14ac:dyDescent="0.25">
      <c r="J604" s="3"/>
    </row>
    <row r="605" spans="10:10" x14ac:dyDescent="0.25">
      <c r="J605" s="3"/>
    </row>
    <row r="606" spans="10:10" x14ac:dyDescent="0.25">
      <c r="J606" s="3"/>
    </row>
    <row r="607" spans="10:10" x14ac:dyDescent="0.25">
      <c r="J607" s="3"/>
    </row>
    <row r="608" spans="10:10" x14ac:dyDescent="0.25">
      <c r="J608" s="3"/>
    </row>
    <row r="609" spans="10:10" x14ac:dyDescent="0.25">
      <c r="J609" s="3"/>
    </row>
    <row r="610" spans="10:10" x14ac:dyDescent="0.25">
      <c r="J610" s="3"/>
    </row>
    <row r="611" spans="10:10" x14ac:dyDescent="0.25">
      <c r="J611" s="3"/>
    </row>
    <row r="612" spans="10:10" x14ac:dyDescent="0.25">
      <c r="J612" s="3"/>
    </row>
    <row r="613" spans="10:10" x14ac:dyDescent="0.25">
      <c r="J613" s="3"/>
    </row>
    <row r="614" spans="10:10" x14ac:dyDescent="0.25">
      <c r="J614" s="3"/>
    </row>
    <row r="615" spans="10:10" x14ac:dyDescent="0.25">
      <c r="J615" s="3"/>
    </row>
    <row r="616" spans="10:10" x14ac:dyDescent="0.25">
      <c r="J616" s="3"/>
    </row>
    <row r="617" spans="10:10" x14ac:dyDescent="0.25">
      <c r="J617" s="3"/>
    </row>
    <row r="618" spans="10:10" x14ac:dyDescent="0.25">
      <c r="J618" s="3"/>
    </row>
    <row r="619" spans="10:10" x14ac:dyDescent="0.25">
      <c r="J619" s="3"/>
    </row>
    <row r="620" spans="10:10" x14ac:dyDescent="0.25">
      <c r="J620" s="3"/>
    </row>
    <row r="621" spans="10:10" x14ac:dyDescent="0.25">
      <c r="J621" s="3"/>
    </row>
    <row r="622" spans="10:10" x14ac:dyDescent="0.25">
      <c r="J622" s="3"/>
    </row>
    <row r="623" spans="10:10" x14ac:dyDescent="0.25">
      <c r="J623" s="3"/>
    </row>
    <row r="624" spans="10:10" x14ac:dyDescent="0.25">
      <c r="J624" s="3"/>
    </row>
    <row r="625" spans="10:10" x14ac:dyDescent="0.25">
      <c r="J625" s="3"/>
    </row>
    <row r="626" spans="10:10" x14ac:dyDescent="0.25">
      <c r="J626" s="3"/>
    </row>
    <row r="627" spans="10:10" x14ac:dyDescent="0.25">
      <c r="J627" s="3"/>
    </row>
    <row r="628" spans="10:10" x14ac:dyDescent="0.25">
      <c r="J628" s="3"/>
    </row>
    <row r="629" spans="10:10" x14ac:dyDescent="0.25">
      <c r="J629" s="3"/>
    </row>
    <row r="630" spans="10:10" x14ac:dyDescent="0.25">
      <c r="J630" s="3"/>
    </row>
    <row r="631" spans="10:10" x14ac:dyDescent="0.25">
      <c r="J631" s="3"/>
    </row>
    <row r="632" spans="10:10" x14ac:dyDescent="0.25">
      <c r="J632" s="3"/>
    </row>
    <row r="633" spans="10:10" x14ac:dyDescent="0.25">
      <c r="J633" s="3"/>
    </row>
    <row r="634" spans="10:10" x14ac:dyDescent="0.25">
      <c r="J634" s="3"/>
    </row>
    <row r="635" spans="10:10" x14ac:dyDescent="0.25">
      <c r="J635" s="3"/>
    </row>
    <row r="636" spans="10:10" x14ac:dyDescent="0.25">
      <c r="J636" s="3"/>
    </row>
    <row r="637" spans="10:10" x14ac:dyDescent="0.25">
      <c r="J637" s="3"/>
    </row>
    <row r="638" spans="10:10" x14ac:dyDescent="0.25">
      <c r="J638" s="3"/>
    </row>
    <row r="639" spans="10:10" x14ac:dyDescent="0.25">
      <c r="J639" s="3"/>
    </row>
    <row r="640" spans="10:10" x14ac:dyDescent="0.25">
      <c r="J640" s="3"/>
    </row>
    <row r="641" spans="10:10" x14ac:dyDescent="0.25">
      <c r="J641" s="3"/>
    </row>
    <row r="642" spans="10:10" x14ac:dyDescent="0.25">
      <c r="J642" s="3"/>
    </row>
    <row r="643" spans="10:10" x14ac:dyDescent="0.25">
      <c r="J643" s="3"/>
    </row>
    <row r="644" spans="10:10" x14ac:dyDescent="0.25">
      <c r="J644" s="3"/>
    </row>
    <row r="645" spans="10:10" x14ac:dyDescent="0.25">
      <c r="J645" s="3"/>
    </row>
    <row r="646" spans="10:10" x14ac:dyDescent="0.25">
      <c r="J646" s="3"/>
    </row>
    <row r="647" spans="10:10" x14ac:dyDescent="0.25">
      <c r="J647" s="3"/>
    </row>
    <row r="648" spans="10:10" x14ac:dyDescent="0.25">
      <c r="J648" s="3"/>
    </row>
    <row r="649" spans="10:10" x14ac:dyDescent="0.25">
      <c r="J649" s="3"/>
    </row>
    <row r="650" spans="10:10" x14ac:dyDescent="0.25">
      <c r="J650" s="3"/>
    </row>
    <row r="651" spans="10:10" x14ac:dyDescent="0.25">
      <c r="J651" s="3"/>
    </row>
    <row r="652" spans="10:10" x14ac:dyDescent="0.25">
      <c r="J652" s="3"/>
    </row>
    <row r="653" spans="10:10" x14ac:dyDescent="0.25">
      <c r="J653" s="3"/>
    </row>
    <row r="654" spans="10:10" x14ac:dyDescent="0.25">
      <c r="J654" s="3"/>
    </row>
    <row r="655" spans="10:10" x14ac:dyDescent="0.25">
      <c r="J655" s="3"/>
    </row>
    <row r="656" spans="10:10" x14ac:dyDescent="0.25">
      <c r="J656" s="3"/>
    </row>
    <row r="657" spans="10:10" x14ac:dyDescent="0.25">
      <c r="J657" s="3"/>
    </row>
    <row r="658" spans="10:10" x14ac:dyDescent="0.25">
      <c r="J658" s="3"/>
    </row>
    <row r="659" spans="10:10" x14ac:dyDescent="0.25">
      <c r="J659" s="3"/>
    </row>
    <row r="660" spans="10:10" x14ac:dyDescent="0.25">
      <c r="J660" s="3"/>
    </row>
    <row r="661" spans="10:10" x14ac:dyDescent="0.25">
      <c r="J661" s="3"/>
    </row>
    <row r="662" spans="10:10" x14ac:dyDescent="0.25">
      <c r="J662" s="3"/>
    </row>
    <row r="663" spans="10:10" x14ac:dyDescent="0.25">
      <c r="J663" s="3"/>
    </row>
    <row r="664" spans="10:10" x14ac:dyDescent="0.25">
      <c r="J664" s="3"/>
    </row>
    <row r="665" spans="10:10" x14ac:dyDescent="0.25">
      <c r="J665" s="3"/>
    </row>
    <row r="666" spans="10:10" x14ac:dyDescent="0.25">
      <c r="J666" s="3"/>
    </row>
    <row r="667" spans="10:10" x14ac:dyDescent="0.25">
      <c r="J667" s="3"/>
    </row>
    <row r="668" spans="10:10" x14ac:dyDescent="0.25">
      <c r="J668" s="3"/>
    </row>
    <row r="669" spans="10:10" x14ac:dyDescent="0.25">
      <c r="J669" s="3"/>
    </row>
    <row r="670" spans="10:10" x14ac:dyDescent="0.25">
      <c r="J670" s="3"/>
    </row>
    <row r="671" spans="10:10" x14ac:dyDescent="0.25">
      <c r="J671" s="3"/>
    </row>
    <row r="672" spans="10:10" x14ac:dyDescent="0.25">
      <c r="J672" s="3"/>
    </row>
    <row r="673" spans="10:10" x14ac:dyDescent="0.25">
      <c r="J673" s="3"/>
    </row>
    <row r="674" spans="10:10" x14ac:dyDescent="0.25">
      <c r="J674" s="3"/>
    </row>
    <row r="675" spans="10:10" x14ac:dyDescent="0.25">
      <c r="J675" s="3"/>
    </row>
    <row r="676" spans="10:10" x14ac:dyDescent="0.25">
      <c r="J676" s="3"/>
    </row>
    <row r="677" spans="10:10" x14ac:dyDescent="0.25">
      <c r="J677" s="3"/>
    </row>
    <row r="678" spans="10:10" x14ac:dyDescent="0.25">
      <c r="J678" s="3"/>
    </row>
    <row r="679" spans="10:10" x14ac:dyDescent="0.25">
      <c r="J679" s="3"/>
    </row>
    <row r="680" spans="10:10" x14ac:dyDescent="0.25">
      <c r="J680" s="3"/>
    </row>
    <row r="681" spans="10:10" x14ac:dyDescent="0.25">
      <c r="J681" s="3"/>
    </row>
    <row r="682" spans="10:10" x14ac:dyDescent="0.25">
      <c r="J682" s="3"/>
    </row>
    <row r="683" spans="10:10" x14ac:dyDescent="0.25">
      <c r="J683" s="3"/>
    </row>
    <row r="684" spans="10:10" x14ac:dyDescent="0.25">
      <c r="J684" s="3"/>
    </row>
    <row r="685" spans="10:10" x14ac:dyDescent="0.25">
      <c r="J685" s="3"/>
    </row>
    <row r="686" spans="10:10" x14ac:dyDescent="0.25">
      <c r="J686" s="3"/>
    </row>
    <row r="687" spans="10:10" x14ac:dyDescent="0.25">
      <c r="J687" s="3"/>
    </row>
    <row r="688" spans="10:10" x14ac:dyDescent="0.25">
      <c r="J688" s="3"/>
    </row>
    <row r="689" spans="10:10" x14ac:dyDescent="0.25">
      <c r="J689" s="3"/>
    </row>
    <row r="690" spans="10:10" x14ac:dyDescent="0.25">
      <c r="J690" s="3"/>
    </row>
    <row r="691" spans="10:10" x14ac:dyDescent="0.25">
      <c r="J691" s="3"/>
    </row>
    <row r="692" spans="10:10" x14ac:dyDescent="0.25">
      <c r="J692" s="3"/>
    </row>
    <row r="693" spans="10:10" x14ac:dyDescent="0.25">
      <c r="J693" s="3"/>
    </row>
    <row r="694" spans="10:10" x14ac:dyDescent="0.25">
      <c r="J694" s="3"/>
    </row>
    <row r="695" spans="10:10" x14ac:dyDescent="0.25">
      <c r="J695" s="3"/>
    </row>
    <row r="696" spans="10:10" x14ac:dyDescent="0.25">
      <c r="J696" s="3"/>
    </row>
    <row r="697" spans="10:10" x14ac:dyDescent="0.25">
      <c r="J697" s="3"/>
    </row>
    <row r="698" spans="10:10" x14ac:dyDescent="0.25">
      <c r="J698" s="3"/>
    </row>
    <row r="699" spans="10:10" x14ac:dyDescent="0.25">
      <c r="J699" s="3"/>
    </row>
    <row r="700" spans="10:10" x14ac:dyDescent="0.25">
      <c r="J700" s="3"/>
    </row>
    <row r="701" spans="10:10" x14ac:dyDescent="0.25">
      <c r="J701" s="3"/>
    </row>
    <row r="702" spans="10:10" x14ac:dyDescent="0.25">
      <c r="J702" s="3"/>
    </row>
    <row r="703" spans="10:10" x14ac:dyDescent="0.25">
      <c r="J703" s="3"/>
    </row>
    <row r="704" spans="10:10" x14ac:dyDescent="0.25">
      <c r="J704" s="3"/>
    </row>
    <row r="705" spans="10:10" x14ac:dyDescent="0.25">
      <c r="J705" s="3"/>
    </row>
    <row r="706" spans="10:10" x14ac:dyDescent="0.25">
      <c r="J706" s="3"/>
    </row>
    <row r="707" spans="10:10" x14ac:dyDescent="0.25">
      <c r="J707" s="3"/>
    </row>
    <row r="708" spans="10:10" x14ac:dyDescent="0.25">
      <c r="J708" s="3"/>
    </row>
    <row r="709" spans="10:10" x14ac:dyDescent="0.25">
      <c r="J709" s="3"/>
    </row>
    <row r="710" spans="10:10" x14ac:dyDescent="0.25">
      <c r="J710" s="3"/>
    </row>
    <row r="711" spans="10:10" x14ac:dyDescent="0.25">
      <c r="J711" s="3"/>
    </row>
    <row r="712" spans="10:10" x14ac:dyDescent="0.25">
      <c r="J712" s="3"/>
    </row>
    <row r="713" spans="10:10" x14ac:dyDescent="0.25">
      <c r="J713" s="3"/>
    </row>
    <row r="714" spans="10:10" x14ac:dyDescent="0.25">
      <c r="J714" s="3"/>
    </row>
    <row r="715" spans="10:10" x14ac:dyDescent="0.25">
      <c r="J715" s="3"/>
    </row>
    <row r="716" spans="10:10" x14ac:dyDescent="0.25">
      <c r="J716" s="3"/>
    </row>
    <row r="717" spans="10:10" x14ac:dyDescent="0.25">
      <c r="J717" s="3"/>
    </row>
    <row r="718" spans="10:10" x14ac:dyDescent="0.25">
      <c r="J718" s="3"/>
    </row>
    <row r="719" spans="10:10" x14ac:dyDescent="0.25">
      <c r="J719" s="3"/>
    </row>
    <row r="720" spans="10:10" x14ac:dyDescent="0.25">
      <c r="J720" s="3"/>
    </row>
    <row r="721" spans="10:10" x14ac:dyDescent="0.25">
      <c r="J721" s="3"/>
    </row>
    <row r="722" spans="10:10" x14ac:dyDescent="0.25">
      <c r="J722" s="3"/>
    </row>
    <row r="723" spans="10:10" x14ac:dyDescent="0.25">
      <c r="J723" s="3"/>
    </row>
    <row r="724" spans="10:10" x14ac:dyDescent="0.25">
      <c r="J724" s="3"/>
    </row>
    <row r="725" spans="10:10" x14ac:dyDescent="0.25">
      <c r="J725" s="3"/>
    </row>
    <row r="726" spans="10:10" x14ac:dyDescent="0.25">
      <c r="J726" s="3"/>
    </row>
    <row r="727" spans="10:10" x14ac:dyDescent="0.25">
      <c r="J727" s="3"/>
    </row>
    <row r="728" spans="10:10" x14ac:dyDescent="0.25">
      <c r="J728" s="3"/>
    </row>
    <row r="729" spans="10:10" x14ac:dyDescent="0.25">
      <c r="J729" s="3"/>
    </row>
    <row r="730" spans="10:10" x14ac:dyDescent="0.25">
      <c r="J730" s="3"/>
    </row>
    <row r="731" spans="10:10" x14ac:dyDescent="0.25">
      <c r="J731" s="3"/>
    </row>
    <row r="732" spans="10:10" x14ac:dyDescent="0.25">
      <c r="J732" s="3"/>
    </row>
    <row r="733" spans="10:10" x14ac:dyDescent="0.25">
      <c r="J733" s="3"/>
    </row>
    <row r="734" spans="10:10" x14ac:dyDescent="0.25">
      <c r="J734" s="3"/>
    </row>
    <row r="735" spans="10:10" x14ac:dyDescent="0.25">
      <c r="J735" s="3"/>
    </row>
    <row r="736" spans="10:10" x14ac:dyDescent="0.25">
      <c r="J736" s="3"/>
    </row>
    <row r="737" spans="10:10" x14ac:dyDescent="0.25">
      <c r="J737" s="3"/>
    </row>
    <row r="738" spans="10:10" x14ac:dyDescent="0.25">
      <c r="J738" s="3"/>
    </row>
    <row r="739" spans="10:10" x14ac:dyDescent="0.25">
      <c r="J739" s="3"/>
    </row>
    <row r="740" spans="10:10" x14ac:dyDescent="0.25">
      <c r="J740" s="3"/>
    </row>
    <row r="741" spans="10:10" x14ac:dyDescent="0.25">
      <c r="J741" s="3"/>
    </row>
    <row r="742" spans="10:10" x14ac:dyDescent="0.25">
      <c r="J742" s="3"/>
    </row>
    <row r="743" spans="10:10" x14ac:dyDescent="0.25">
      <c r="J743" s="3"/>
    </row>
    <row r="744" spans="10:10" x14ac:dyDescent="0.25">
      <c r="J744" s="3"/>
    </row>
    <row r="745" spans="10:10" x14ac:dyDescent="0.25">
      <c r="J745" s="3"/>
    </row>
    <row r="746" spans="10:10" x14ac:dyDescent="0.25">
      <c r="J746" s="3"/>
    </row>
    <row r="747" spans="10:10" x14ac:dyDescent="0.25">
      <c r="J747" s="3"/>
    </row>
    <row r="748" spans="10:10" x14ac:dyDescent="0.25">
      <c r="J748" s="3"/>
    </row>
    <row r="749" spans="10:10" x14ac:dyDescent="0.25">
      <c r="J749" s="3"/>
    </row>
    <row r="750" spans="10:10" x14ac:dyDescent="0.25">
      <c r="J750" s="3"/>
    </row>
    <row r="751" spans="10:10" x14ac:dyDescent="0.25">
      <c r="J751" s="3"/>
    </row>
    <row r="752" spans="10:10" x14ac:dyDescent="0.25">
      <c r="J752" s="3"/>
    </row>
    <row r="753" spans="10:10" x14ac:dyDescent="0.25">
      <c r="J753" s="3"/>
    </row>
    <row r="754" spans="10:10" x14ac:dyDescent="0.25">
      <c r="J754" s="3"/>
    </row>
    <row r="755" spans="10:10" x14ac:dyDescent="0.25">
      <c r="J755" s="3"/>
    </row>
    <row r="756" spans="10:10" x14ac:dyDescent="0.25">
      <c r="J756" s="3"/>
    </row>
    <row r="757" spans="10:10" x14ac:dyDescent="0.25">
      <c r="J757" s="3"/>
    </row>
    <row r="758" spans="10:10" x14ac:dyDescent="0.25">
      <c r="J758" s="3"/>
    </row>
    <row r="759" spans="10:10" x14ac:dyDescent="0.25">
      <c r="J759" s="3"/>
    </row>
    <row r="760" spans="10:10" x14ac:dyDescent="0.25">
      <c r="J760" s="3"/>
    </row>
    <row r="761" spans="10:10" x14ac:dyDescent="0.25">
      <c r="J761" s="3"/>
    </row>
    <row r="762" spans="10:10" x14ac:dyDescent="0.25">
      <c r="J762" s="3"/>
    </row>
    <row r="763" spans="10:10" x14ac:dyDescent="0.25">
      <c r="J763" s="3"/>
    </row>
    <row r="764" spans="10:10" x14ac:dyDescent="0.25">
      <c r="J764" s="3"/>
    </row>
    <row r="765" spans="10:10" x14ac:dyDescent="0.25">
      <c r="J765" s="3"/>
    </row>
    <row r="766" spans="10:10" x14ac:dyDescent="0.25">
      <c r="J766" s="3"/>
    </row>
    <row r="767" spans="10:10" x14ac:dyDescent="0.25">
      <c r="J767" s="3"/>
    </row>
    <row r="768" spans="10:10" x14ac:dyDescent="0.25">
      <c r="J768" s="3"/>
    </row>
    <row r="769" spans="10:10" x14ac:dyDescent="0.25">
      <c r="J769" s="3"/>
    </row>
    <row r="770" spans="10:10" x14ac:dyDescent="0.25">
      <c r="J770" s="3"/>
    </row>
    <row r="771" spans="10:10" x14ac:dyDescent="0.25">
      <c r="J771" s="3"/>
    </row>
    <row r="772" spans="10:10" x14ac:dyDescent="0.25">
      <c r="J772" s="3"/>
    </row>
    <row r="773" spans="10:10" x14ac:dyDescent="0.25">
      <c r="J773" s="3"/>
    </row>
    <row r="774" spans="10:10" x14ac:dyDescent="0.25">
      <c r="J774" s="3"/>
    </row>
    <row r="775" spans="10:10" x14ac:dyDescent="0.25">
      <c r="J775" s="3"/>
    </row>
    <row r="776" spans="10:10" x14ac:dyDescent="0.25">
      <c r="J776" s="3"/>
    </row>
    <row r="777" spans="10:10" x14ac:dyDescent="0.25">
      <c r="J777" s="3"/>
    </row>
    <row r="778" spans="10:10" x14ac:dyDescent="0.25">
      <c r="J778" s="3"/>
    </row>
    <row r="779" spans="10:10" x14ac:dyDescent="0.25">
      <c r="J779" s="3"/>
    </row>
    <row r="780" spans="10:10" x14ac:dyDescent="0.25">
      <c r="J780" s="3"/>
    </row>
    <row r="781" spans="10:10" x14ac:dyDescent="0.25">
      <c r="J781" s="3"/>
    </row>
    <row r="782" spans="10:10" x14ac:dyDescent="0.25">
      <c r="J782" s="3"/>
    </row>
    <row r="783" spans="10:10" x14ac:dyDescent="0.25">
      <c r="J783" s="3"/>
    </row>
    <row r="784" spans="10:10" x14ac:dyDescent="0.25">
      <c r="J784" s="3"/>
    </row>
    <row r="785" spans="10:10" x14ac:dyDescent="0.25">
      <c r="J785" s="3"/>
    </row>
    <row r="786" spans="10:10" x14ac:dyDescent="0.25">
      <c r="J786" s="3"/>
    </row>
    <row r="787" spans="10:10" x14ac:dyDescent="0.25">
      <c r="J787" s="3"/>
    </row>
    <row r="788" spans="10:10" x14ac:dyDescent="0.25">
      <c r="J788" s="3"/>
    </row>
    <row r="789" spans="10:10" x14ac:dyDescent="0.25">
      <c r="J789" s="3"/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17</vt:i4>
      </vt:variant>
    </vt:vector>
  </HeadingPairs>
  <TitlesOfParts>
    <vt:vector size="17" baseType="lpstr">
      <vt:lpstr>Typosoil7</vt:lpstr>
      <vt:lpstr>Sample7</vt:lpstr>
      <vt:lpstr>Traitement7</vt:lpstr>
      <vt:lpstr>Potentiel7</vt:lpstr>
      <vt:lpstr>Typosoil8</vt:lpstr>
      <vt:lpstr>Sample8</vt:lpstr>
      <vt:lpstr>Traitement8</vt:lpstr>
      <vt:lpstr>Potentiel8</vt:lpstr>
      <vt:lpstr>Typosoil3</vt:lpstr>
      <vt:lpstr>Sample3</vt:lpstr>
      <vt:lpstr>Traitement3</vt:lpstr>
      <vt:lpstr>Potentiel3</vt:lpstr>
      <vt:lpstr>Typosoil5</vt:lpstr>
      <vt:lpstr>Sample5</vt:lpstr>
      <vt:lpstr>Traitement5</vt:lpstr>
      <vt:lpstr>Potentiel5</vt:lpstr>
      <vt:lpstr>Feuil1</vt:lpstr>
    </vt:vector>
  </TitlesOfParts>
  <Company>IRD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IRD</dc:creator>
  <cp:lastModifiedBy>M. Erik BRAUDEAU</cp:lastModifiedBy>
  <dcterms:created xsi:type="dcterms:W3CDTF">2012-09-06T17:11:40Z</dcterms:created>
  <dcterms:modified xsi:type="dcterms:W3CDTF">2013-12-22T05:35:58Z</dcterms:modified>
</cp:coreProperties>
</file>